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9"/>
  <workbookPr/>
  <mc:AlternateContent xmlns:mc="http://schemas.openxmlformats.org/markup-compatibility/2006">
    <mc:Choice Requires="x15">
      <x15ac:absPath xmlns:x15ac="http://schemas.microsoft.com/office/spreadsheetml/2010/11/ac" url="/Users/williamisaacs/Desktop/ARCHIVOS USB/REORGANIZACION LEY 550:99/HOSPITAL SAN JERONIMO/INFORMACION FINANCIERA/E.S.E. HOSPITAL SAN JERàNIMO DE MONTERIA 2022/4. PROPUESTA BASE NEGOCIACIàN ACUERDO/"/>
    </mc:Choice>
  </mc:AlternateContent>
  <xr:revisionPtr revIDLastSave="0" documentId="8_{43220453-BA26-244A-A2FA-AE704B7C1C74}" xr6:coauthVersionLast="47" xr6:coauthVersionMax="47" xr10:uidLastSave="{00000000-0000-0000-0000-000000000000}"/>
  <bookViews>
    <workbookView xWindow="0" yWindow="500" windowWidth="28800" windowHeight="15800" tabRatio="674" firstSheet="8" activeTab="11" xr2:uid="{00000000-000D-0000-FFFF-FFFF00000000}"/>
  </bookViews>
  <sheets>
    <sheet name="CONTENIDO" sheetId="22" r:id="rId1"/>
    <sheet name=" PORTAFOLIO SERVICIOS" sheetId="1" r:id="rId2"/>
    <sheet name="CAPACIDAD INSTALADA" sheetId="2" r:id="rId3"/>
    <sheet name="CONTRATACIÓN SERVICIOS" sheetId="3" r:id="rId4"/>
    <sheet name="PRODUCCIÓN DE SERVICIOS" sheetId="5" r:id="rId5"/>
    <sheet name="VENTA DE SERVICIOS Y RECAUD" sheetId="24" r:id="rId6"/>
    <sheet name="PROY. VENTA OTROS SERV" sheetId="8" r:id="rId7"/>
    <sheet name="PROYECCIÓN VENTA DE SERVICIOS" sheetId="23" r:id="rId8"/>
    <sheet name="CARTERA" sheetId="11" r:id="rId9"/>
    <sheet name="COMPORTAMIENTO GASTOS" sheetId="27" r:id="rId10"/>
    <sheet name="PROYECCIÓN GASTOS" sheetId="26" r:id="rId11"/>
    <sheet name="2.2.3.2 CONSOLIDADO NÓMINA" sheetId="13" r:id="rId12"/>
    <sheet name="2.2.3.3 CONS. PERSONAL INDIRECT" sheetId="14" r:id="rId13"/>
    <sheet name="2.2.3.4 PASIVO EXIGIBLE" sheetId="34" r:id="rId14"/>
    <sheet name="2.2.3.5 RESUMEN PROC. JURÍDICOS" sheetId="29" r:id="rId15"/>
    <sheet name="Acuerdos de pago" sheetId="33" r:id="rId16"/>
    <sheet name="Prcoesos fallados" sheetId="32" r:id="rId17"/>
    <sheet name="Ejecutivos en curso suspendidos" sheetId="31" r:id="rId18"/>
    <sheet name="Procesos Jurídicos en curso" sheetId="30" r:id="rId19"/>
    <sheet name="2.2.4 ESCENARIO FINANCIERO" sheetId="25" r:id="rId20"/>
    <sheet name="word" sheetId="19" state="hidden" r:id="rId21"/>
    <sheet name="word (2)" sheetId="20" state="hidden" r:id="rId22"/>
    <sheet name="word (3)" sheetId="21"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12" hidden="1">'2.2.3.3 CONS. PERSONAL INDIRECT'!$A$9:$O$531</definedName>
    <definedName name="_xlnm._FilterDatabase" localSheetId="15" hidden="1">'Acuerdos de pago'!$B$2:$Q$95</definedName>
    <definedName name="_xlnm._FilterDatabase" localSheetId="9" hidden="1">'COMPORTAMIENTO GASTOS'!$A$6:$J$9</definedName>
    <definedName name="_xlnm._FilterDatabase" localSheetId="17" hidden="1">'Ejecutivos en curso suspendidos'!$A$9:$AG$82</definedName>
    <definedName name="_xlnm._FilterDatabase" localSheetId="16" hidden="1">'Prcoesos fallados'!$A$5:$AJ$69</definedName>
    <definedName name="_xlnm._FilterDatabase" localSheetId="18" hidden="1">'Procesos Jurídicos en curso'!$A$11:$ALO$170</definedName>
    <definedName name="_xlnm._FilterDatabase" localSheetId="10" hidden="1">'PROYECCIÓN GASTOS'!$A$7:$B$9</definedName>
    <definedName name="CalendarYear">[1]Enero!$AH$4</definedName>
    <definedName name="Clase_Proceso">#REF!</definedName>
    <definedName name="ColumnTitle13" localSheetId="13">#REF!</definedName>
    <definedName name="ColumnTitle13" localSheetId="18">#REF!</definedName>
    <definedName name="ColumnTitle13">#REF!</definedName>
    <definedName name="Employee_Absence_Title">[1]Enero!$B$1</definedName>
    <definedName name="Excel_BuiltIn__FilterDatabase_2" localSheetId="13">#REF!</definedName>
    <definedName name="Excel_BuiltIn__FilterDatabase_2" localSheetId="19">#REF!</definedName>
    <definedName name="Excel_BuiltIn__FilterDatabase_2" localSheetId="9">#REF!</definedName>
    <definedName name="Excel_BuiltIn__FilterDatabase_2" localSheetId="10">#REF!</definedName>
    <definedName name="Excel_BuiltIn__FilterDatabase_2" localSheetId="5">#REF!</definedName>
    <definedName name="Excel_BuiltIn__FilterDatabase_2">#REF!</definedName>
    <definedName name="Excel_BuiltIn__FilterDatabase_3_1_1_1_1_1_1" localSheetId="13">#REF!</definedName>
    <definedName name="Excel_BuiltIn__FilterDatabase_3_1_1_1_1_1_1" localSheetId="19">#REF!</definedName>
    <definedName name="Excel_BuiltIn__FilterDatabase_3_1_1_1_1_1_1" localSheetId="9">#REF!</definedName>
    <definedName name="Excel_BuiltIn__FilterDatabase_3_1_1_1_1_1_1" localSheetId="10">#REF!</definedName>
    <definedName name="Excel_BuiltIn__FilterDatabase_3_1_1_1_1_1_1" localSheetId="5">#REF!</definedName>
    <definedName name="Excel_BuiltIn__FilterDatabase_3_1_1_1_1_1_1">#REF!</definedName>
    <definedName name="Excel_BuiltIn_Print_Area_10_1" localSheetId="13">#REF!</definedName>
    <definedName name="Excel_BuiltIn_Print_Area_10_1" localSheetId="19">#REF!</definedName>
    <definedName name="Excel_BuiltIn_Print_Area_10_1" localSheetId="9">#REF!</definedName>
    <definedName name="Excel_BuiltIn_Print_Area_10_1" localSheetId="10">#REF!</definedName>
    <definedName name="Excel_BuiltIn_Print_Area_10_1" localSheetId="5">#REF!</definedName>
    <definedName name="Excel_BuiltIn_Print_Area_10_1">#REF!</definedName>
    <definedName name="Excel_BuiltIn_Print_Area_10_1_1" localSheetId="13">#REF!</definedName>
    <definedName name="Excel_BuiltIn_Print_Area_10_1_1" localSheetId="19">#REF!</definedName>
    <definedName name="Excel_BuiltIn_Print_Area_10_1_1" localSheetId="9">#REF!</definedName>
    <definedName name="Excel_BuiltIn_Print_Area_10_1_1" localSheetId="10">#REF!</definedName>
    <definedName name="Excel_BuiltIn_Print_Area_10_1_1" localSheetId="5">#REF!</definedName>
    <definedName name="Excel_BuiltIn_Print_Area_10_1_1">#REF!</definedName>
    <definedName name="Excel_BuiltIn_Print_Area_10_1_1_1" localSheetId="13">#REF!</definedName>
    <definedName name="Excel_BuiltIn_Print_Area_10_1_1_1" localSheetId="19">#REF!</definedName>
    <definedName name="Excel_BuiltIn_Print_Area_10_1_1_1" localSheetId="9">#REF!</definedName>
    <definedName name="Excel_BuiltIn_Print_Area_10_1_1_1" localSheetId="10">#REF!</definedName>
    <definedName name="Excel_BuiltIn_Print_Area_10_1_1_1" localSheetId="5">#REF!</definedName>
    <definedName name="Excel_BuiltIn_Print_Area_10_1_1_1">#REF!</definedName>
    <definedName name="Excel_BuiltIn_Print_Titles_10_1_1" localSheetId="13">#REF!</definedName>
    <definedName name="Excel_BuiltIn_Print_Titles_10_1_1" localSheetId="19">#REF!</definedName>
    <definedName name="Excel_BuiltIn_Print_Titles_10_1_1" localSheetId="9">#REF!</definedName>
    <definedName name="Excel_BuiltIn_Print_Titles_10_1_1" localSheetId="10">#REF!</definedName>
    <definedName name="Excel_BuiltIn_Print_Titles_10_1_1" localSheetId="5">#REF!</definedName>
    <definedName name="Excel_BuiltIn_Print_Titles_10_1_1">#REF!</definedName>
    <definedName name="FECHA_MAX">[2]Hoja1!$K$1</definedName>
    <definedName name="FECHA_MIN">[2]Hoja1!$I$1</definedName>
    <definedName name="FUNCIONARIO" localSheetId="13">#REF!</definedName>
    <definedName name="FUNCIONARIO" localSheetId="19">#REF!</definedName>
    <definedName name="FUNCIONARIO" localSheetId="9">#REF!</definedName>
    <definedName name="FUNCIONARIO" localSheetId="4">#REF!</definedName>
    <definedName name="FUNCIONARIO" localSheetId="10">#REF!</definedName>
    <definedName name="FUNCIONARIO" localSheetId="5">#REF!</definedName>
    <definedName name="FUNCIONARIO">#REF!</definedName>
    <definedName name="Grupo_1">#REF!</definedName>
    <definedName name="Grupo_2">#REF!</definedName>
    <definedName name="Grupo_3">#REF!</definedName>
    <definedName name="Grupo_4">#REF!</definedName>
    <definedName name="Grupos">#REF!</definedName>
    <definedName name="KeyCustom1">[1]Enero!$P$2</definedName>
    <definedName name="KeyCustom2">[1]Enero!$U$2</definedName>
    <definedName name="KeyPersonal">[1]Enero!$G$2</definedName>
    <definedName name="KeySick">[1]Enero!$K$2</definedName>
    <definedName name="KeyVacation">[1]Enero!$C$2</definedName>
    <definedName name="No_Aplica">#REF!</definedName>
    <definedName name="TABLA1" localSheetId="13">#REF!</definedName>
    <definedName name="TABLA1" localSheetId="19">#REF!</definedName>
    <definedName name="TABLA1" localSheetId="9">#REF!</definedName>
    <definedName name="TABLA1" localSheetId="4">#REF!</definedName>
    <definedName name="TABLA1" localSheetId="10">#REF!</definedName>
    <definedName name="TABLA1" localSheetId="5">#REF!</definedName>
    <definedName name="TABLA1">#REF!</definedName>
    <definedName name="TABLA2" localSheetId="13">#REF!</definedName>
    <definedName name="TABLA2" localSheetId="19">#REF!</definedName>
    <definedName name="TABLA2" localSheetId="9">#REF!</definedName>
    <definedName name="TABLA2" localSheetId="4">#REF!</definedName>
    <definedName name="TABLA2" localSheetId="10">#REF!</definedName>
    <definedName name="TABLA2" localSheetId="5">#REF!</definedName>
    <definedName name="TABLA2">#REF!</definedName>
    <definedName name="TABLA3" localSheetId="13">#REF!</definedName>
    <definedName name="TABLA3" localSheetId="19">#REF!</definedName>
    <definedName name="TABLA3" localSheetId="9">#REF!</definedName>
    <definedName name="TABLA3" localSheetId="4">#REF!</definedName>
    <definedName name="TABLA3" localSheetId="10">#REF!</definedName>
    <definedName name="TABLA3" localSheetId="5">#REF!</definedName>
    <definedName name="TABLA3">#REF!</definedName>
    <definedName name="TABLA4" localSheetId="13">#REF!</definedName>
    <definedName name="TABLA4" localSheetId="19">#REF!</definedName>
    <definedName name="TABLA4" localSheetId="9">#REF!</definedName>
    <definedName name="TABLA4" localSheetId="4">#REF!</definedName>
    <definedName name="TABLA4" localSheetId="10">#REF!</definedName>
    <definedName name="TABLA4" localSheetId="5">#REF!</definedName>
    <definedName name="TABLA4">#REF!</definedName>
    <definedName name="TABLA5" localSheetId="13">#REF!</definedName>
    <definedName name="TABLA5" localSheetId="19">#REF!</definedName>
    <definedName name="TABLA5" localSheetId="9">#REF!</definedName>
    <definedName name="TABLA5" localSheetId="4">#REF!</definedName>
    <definedName name="TABLA5" localSheetId="10">#REF!</definedName>
    <definedName name="TABLA5" localSheetId="5">#REF!</definedName>
    <definedName name="TABLA5">#REF!</definedName>
    <definedName name="TABLA6" localSheetId="13">#REF!</definedName>
    <definedName name="TABLA6" localSheetId="19">#REF!</definedName>
    <definedName name="TABLA6" localSheetId="9">#REF!</definedName>
    <definedName name="TABLA6" localSheetId="4">#REF!</definedName>
    <definedName name="TABLA6" localSheetId="10">#REF!</definedName>
    <definedName name="TABLA6" localSheetId="5">#REF!</definedName>
    <definedName name="TABLA6">#REF!</definedName>
    <definedName name="Tipo_Identificacion">#REF!</definedName>
    <definedName name="Title1">[1]!Enero[[#Headers],[Nombre del empleado]]</definedName>
    <definedName name="Title10">[1]!Octubre[[#Headers],[Nombre del empleado]]</definedName>
    <definedName name="Title11">[1]!Noviembre[[#Headers],[Nombre del empleado]]</definedName>
    <definedName name="Title12">[1]!Diciembre[[#Headers],[Nombre del empleado]]</definedName>
    <definedName name="Title2">[1]!Febrero[[#Headers],[Nombre del empleado]]</definedName>
    <definedName name="Title3">[1]!Marzo[[#Headers],[Nombre del empleado]]</definedName>
    <definedName name="Title4">[1]!Abril[[#Headers],[Nombre del empleado]]</definedName>
    <definedName name="Title5">[1]!Mayo[[#Headers],[Nombre del empleado]]</definedName>
    <definedName name="Title6">[1]!Junio[[#Headers],[Nombre del empleado]]</definedName>
    <definedName name="Title7">[1]!Julio[[#Headers],[Nombre del empleado]]</definedName>
    <definedName name="Title8">[1]!Agosto[[#Headers],[Nombre del empleado]]</definedName>
    <definedName name="Title9">[1]!Septiembre[[#Headers],[Nombre del empleado]]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5" i="25" l="1"/>
  <c r="E187" i="25"/>
  <c r="B202" i="25"/>
  <c r="B204" i="25"/>
  <c r="H72" i="26"/>
  <c r="E41" i="34" l="1"/>
  <c r="D41" i="34"/>
  <c r="C41" i="34"/>
  <c r="E12" i="34"/>
  <c r="D12" i="34"/>
  <c r="C12" i="34"/>
  <c r="E9" i="34"/>
  <c r="E57" i="34" s="1"/>
  <c r="D9" i="34"/>
  <c r="C9" i="34"/>
  <c r="C57" i="34" l="1"/>
  <c r="D57" i="34"/>
  <c r="E206" i="25"/>
  <c r="F206" i="25"/>
  <c r="G206" i="25"/>
  <c r="H206" i="25"/>
  <c r="I206" i="25"/>
  <c r="J206" i="25"/>
  <c r="K206" i="25"/>
  <c r="L206" i="25"/>
  <c r="M206" i="25"/>
  <c r="D206" i="25"/>
  <c r="M204" i="25"/>
  <c r="E201" i="25"/>
  <c r="F201" i="25"/>
  <c r="G201" i="25"/>
  <c r="H201" i="25"/>
  <c r="I201" i="25"/>
  <c r="J201" i="25"/>
  <c r="D201" i="25"/>
  <c r="D202" i="25" s="1"/>
  <c r="E202" i="25" s="1"/>
  <c r="F202" i="25" s="1"/>
  <c r="G202" i="25" s="1"/>
  <c r="B198" i="25"/>
  <c r="B206" i="25" s="1"/>
  <c r="B196" i="25"/>
  <c r="I72" i="26"/>
  <c r="D29" i="8"/>
  <c r="E29" i="8" s="1"/>
  <c r="C28" i="8"/>
  <c r="B177" i="25"/>
  <c r="L195" i="25"/>
  <c r="M195" i="25"/>
  <c r="H195" i="25"/>
  <c r="I195" i="25"/>
  <c r="J195" i="25"/>
  <c r="K195" i="25"/>
  <c r="E195" i="25"/>
  <c r="F195" i="25"/>
  <c r="G195" i="25"/>
  <c r="Q95" i="33"/>
  <c r="F95" i="33"/>
  <c r="E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33"/>
  <c r="G3" i="33"/>
  <c r="AJ70" i="32"/>
  <c r="AI70" i="32"/>
  <c r="AH70" i="32"/>
  <c r="T70" i="32"/>
  <c r="S70" i="32"/>
  <c r="R70" i="32"/>
  <c r="Q70" i="32"/>
  <c r="O70" i="32"/>
  <c r="AG69" i="32"/>
  <c r="W69" i="32"/>
  <c r="AG68" i="32"/>
  <c r="W68" i="32"/>
  <c r="AG67" i="32"/>
  <c r="W67" i="32"/>
  <c r="AG66" i="32"/>
  <c r="W66" i="32"/>
  <c r="AG65" i="32"/>
  <c r="W65" i="32"/>
  <c r="AG64" i="32"/>
  <c r="W64" i="32"/>
  <c r="AG63" i="32"/>
  <c r="W63" i="32"/>
  <c r="AG62" i="32"/>
  <c r="W62" i="32"/>
  <c r="AG61" i="32"/>
  <c r="W61" i="32"/>
  <c r="AG60" i="32"/>
  <c r="W60" i="32"/>
  <c r="AG59" i="32"/>
  <c r="W59" i="32"/>
  <c r="AG58" i="32"/>
  <c r="W58" i="32"/>
  <c r="AG57" i="32"/>
  <c r="W57" i="32"/>
  <c r="AG56" i="32"/>
  <c r="W56" i="32"/>
  <c r="AG55" i="32"/>
  <c r="W55" i="32"/>
  <c r="AG54" i="32"/>
  <c r="W54" i="32"/>
  <c r="AG53" i="32"/>
  <c r="W53" i="32"/>
  <c r="AG52" i="32"/>
  <c r="W52" i="32"/>
  <c r="AG51" i="32"/>
  <c r="W51" i="32"/>
  <c r="AG50" i="32"/>
  <c r="W50" i="32"/>
  <c r="AG49" i="32"/>
  <c r="W49" i="32"/>
  <c r="V34" i="32"/>
  <c r="AG34" i="32" s="1"/>
  <c r="AG33" i="32"/>
  <c r="W33" i="32"/>
  <c r="AG32" i="32"/>
  <c r="W32" i="32"/>
  <c r="AG31" i="32"/>
  <c r="W31" i="32"/>
  <c r="AG18" i="32"/>
  <c r="W18" i="32"/>
  <c r="AG17" i="32"/>
  <c r="W17" i="32"/>
  <c r="AG16" i="32"/>
  <c r="W16" i="32"/>
  <c r="AG15" i="32"/>
  <c r="W15" i="32"/>
  <c r="AG14" i="32"/>
  <c r="W14" i="32"/>
  <c r="AG13" i="32"/>
  <c r="W13" i="32"/>
  <c r="AG12" i="32"/>
  <c r="W12" i="32"/>
  <c r="AG11" i="32"/>
  <c r="W11" i="32"/>
  <c r="AG10" i="32"/>
  <c r="W10" i="32"/>
  <c r="AG9" i="32"/>
  <c r="W9" i="32"/>
  <c r="AG8" i="32"/>
  <c r="W8" i="32"/>
  <c r="J8" i="32"/>
  <c r="I8" i="32"/>
  <c r="AG7" i="32"/>
  <c r="W7" i="32"/>
  <c r="AG6" i="32"/>
  <c r="W6" i="32"/>
  <c r="T82" i="31"/>
  <c r="S82" i="31"/>
  <c r="Q82" i="31"/>
  <c r="R81" i="31"/>
  <c r="R80" i="31"/>
  <c r="R78" i="31"/>
  <c r="R77" i="31"/>
  <c r="R76" i="31"/>
  <c r="R75" i="31"/>
  <c r="R52" i="31"/>
  <c r="R51" i="31"/>
  <c r="R48" i="31"/>
  <c r="R47" i="31"/>
  <c r="R24" i="31"/>
  <c r="R22" i="31"/>
  <c r="R21" i="31"/>
  <c r="R20" i="31"/>
  <c r="R16" i="31"/>
  <c r="R14" i="31"/>
  <c r="R13" i="31"/>
  <c r="R12" i="31"/>
  <c r="O171" i="30"/>
  <c r="N171" i="30"/>
  <c r="M171" i="30"/>
  <c r="L171" i="30"/>
  <c r="F167" i="30"/>
  <c r="F171" i="30" s="1"/>
  <c r="AG70" i="32" l="1"/>
  <c r="H202" i="25"/>
  <c r="I202" i="25" s="1"/>
  <c r="J202" i="25" s="1"/>
  <c r="R82" i="31"/>
  <c r="W34" i="32"/>
  <c r="W70" i="32" s="1"/>
  <c r="G95" i="33"/>
  <c r="N206" i="25"/>
  <c r="K201" i="25"/>
  <c r="N201" i="25"/>
  <c r="B205" i="25"/>
  <c r="E31" i="29"/>
  <c r="D31" i="29"/>
  <c r="C31" i="29"/>
  <c r="F30" i="29"/>
  <c r="F29" i="29"/>
  <c r="F28" i="29"/>
  <c r="F27" i="29"/>
  <c r="F26" i="29"/>
  <c r="F25" i="29"/>
  <c r="J19" i="29"/>
  <c r="I19" i="29"/>
  <c r="H19" i="29"/>
  <c r="G19" i="29"/>
  <c r="F19" i="29"/>
  <c r="E19" i="29"/>
  <c r="D19" i="29"/>
  <c r="C19" i="29"/>
  <c r="K18" i="29"/>
  <c r="K17" i="29"/>
  <c r="K16" i="29"/>
  <c r="K15" i="29"/>
  <c r="K14" i="29"/>
  <c r="K13" i="29"/>
  <c r="K12" i="29"/>
  <c r="A3" i="29"/>
  <c r="A2" i="29"/>
  <c r="F31" i="29" l="1"/>
  <c r="K19" i="29"/>
  <c r="K202" i="25"/>
  <c r="L202" i="25" s="1"/>
  <c r="M202" i="25" s="1"/>
  <c r="H178" i="25"/>
  <c r="D178" i="25"/>
  <c r="G169" i="25"/>
  <c r="H170" i="25"/>
  <c r="G171" i="25"/>
  <c r="H171" i="25"/>
  <c r="G173" i="25"/>
  <c r="H175" i="25"/>
  <c r="D169" i="25"/>
  <c r="D170" i="25"/>
  <c r="D171" i="25"/>
  <c r="D172" i="25"/>
  <c r="D173" i="25"/>
  <c r="D174" i="25"/>
  <c r="D175" i="25"/>
  <c r="D176" i="25"/>
  <c r="D168" i="25"/>
  <c r="E165" i="25"/>
  <c r="D166" i="25"/>
  <c r="D165" i="25"/>
  <c r="E140" i="25"/>
  <c r="F140" i="25"/>
  <c r="E141" i="25"/>
  <c r="E142" i="25"/>
  <c r="E143" i="25"/>
  <c r="E144" i="25"/>
  <c r="E146" i="25"/>
  <c r="G150" i="25"/>
  <c r="E153" i="25"/>
  <c r="F153" i="25"/>
  <c r="E154" i="25"/>
  <c r="G161" i="25"/>
  <c r="D163" i="25"/>
  <c r="D141" i="25"/>
  <c r="D142" i="25"/>
  <c r="D143" i="25"/>
  <c r="D144" i="25"/>
  <c r="D145" i="25"/>
  <c r="D146" i="25"/>
  <c r="D147" i="25"/>
  <c r="D148" i="25"/>
  <c r="D149" i="25"/>
  <c r="D150" i="25"/>
  <c r="D151" i="25"/>
  <c r="D152" i="25"/>
  <c r="D153" i="25"/>
  <c r="D154" i="25"/>
  <c r="D155" i="25"/>
  <c r="D156" i="25"/>
  <c r="D157" i="25"/>
  <c r="D158" i="25"/>
  <c r="D159" i="25"/>
  <c r="D160" i="25"/>
  <c r="D161" i="25"/>
  <c r="D162" i="25"/>
  <c r="D140" i="25"/>
  <c r="L125" i="25"/>
  <c r="M127" i="25"/>
  <c r="I125" i="25"/>
  <c r="K127" i="25"/>
  <c r="I137" i="25"/>
  <c r="G125" i="25"/>
  <c r="G127" i="25"/>
  <c r="G137" i="25"/>
  <c r="D138" i="25"/>
  <c r="D118" i="25"/>
  <c r="D119" i="25"/>
  <c r="D120" i="25"/>
  <c r="D121" i="25"/>
  <c r="D122" i="25"/>
  <c r="D123" i="25"/>
  <c r="D124" i="25"/>
  <c r="D125" i="25"/>
  <c r="D126" i="25"/>
  <c r="D127" i="25"/>
  <c r="D128" i="25"/>
  <c r="D129" i="25"/>
  <c r="D130" i="25"/>
  <c r="D131" i="25"/>
  <c r="D132" i="25"/>
  <c r="D133" i="25"/>
  <c r="D134" i="25"/>
  <c r="D135" i="25"/>
  <c r="D136" i="25"/>
  <c r="D137" i="25"/>
  <c r="D117" i="25"/>
  <c r="E13" i="25"/>
  <c r="F13" i="25" s="1"/>
  <c r="G13" i="25" s="1"/>
  <c r="H13" i="25" s="1"/>
  <c r="I13" i="25" s="1"/>
  <c r="J13" i="25" s="1"/>
  <c r="K13" i="25" s="1"/>
  <c r="L13" i="25" s="1"/>
  <c r="M13" i="25" s="1"/>
  <c r="E25" i="25"/>
  <c r="F25" i="25" s="1"/>
  <c r="G25" i="25" s="1"/>
  <c r="H25" i="25" s="1"/>
  <c r="I25" i="25" s="1"/>
  <c r="J25" i="25" s="1"/>
  <c r="K25" i="25" s="1"/>
  <c r="L25" i="25" s="1"/>
  <c r="M25" i="25" s="1"/>
  <c r="E14" i="25"/>
  <c r="F14" i="25" s="1"/>
  <c r="G14" i="25" s="1"/>
  <c r="H14" i="25" s="1"/>
  <c r="I14" i="25" s="1"/>
  <c r="J14" i="25" s="1"/>
  <c r="K14" i="25" s="1"/>
  <c r="L14" i="25" s="1"/>
  <c r="M14" i="25" s="1"/>
  <c r="E15" i="25"/>
  <c r="F15" i="25" s="1"/>
  <c r="G15" i="25" s="1"/>
  <c r="H15" i="25" s="1"/>
  <c r="I15" i="25" s="1"/>
  <c r="J15" i="25" s="1"/>
  <c r="K15" i="25" s="1"/>
  <c r="L15" i="25" s="1"/>
  <c r="M15" i="25" s="1"/>
  <c r="E16" i="25"/>
  <c r="F16" i="25" s="1"/>
  <c r="G16" i="25" s="1"/>
  <c r="H16" i="25" s="1"/>
  <c r="I16" i="25" s="1"/>
  <c r="J16" i="25" s="1"/>
  <c r="K16" i="25" s="1"/>
  <c r="L16" i="25" s="1"/>
  <c r="M16" i="25" s="1"/>
  <c r="E17" i="25"/>
  <c r="E87" i="25" s="1"/>
  <c r="E18" i="25"/>
  <c r="F18" i="25" s="1"/>
  <c r="G18" i="25" s="1"/>
  <c r="H18" i="25" s="1"/>
  <c r="I18" i="25" s="1"/>
  <c r="J18" i="25" s="1"/>
  <c r="K18" i="25" s="1"/>
  <c r="L18" i="25" s="1"/>
  <c r="M18" i="25" s="1"/>
  <c r="E19" i="25"/>
  <c r="F19" i="25" s="1"/>
  <c r="G19" i="25" s="1"/>
  <c r="H19" i="25" s="1"/>
  <c r="I19" i="25" s="1"/>
  <c r="J19" i="25" s="1"/>
  <c r="K19" i="25" s="1"/>
  <c r="L19" i="25" s="1"/>
  <c r="M19" i="25" s="1"/>
  <c r="E20" i="25"/>
  <c r="F20" i="25" s="1"/>
  <c r="G20" i="25" s="1"/>
  <c r="H20" i="25" s="1"/>
  <c r="I20" i="25" s="1"/>
  <c r="J20" i="25" s="1"/>
  <c r="K20" i="25" s="1"/>
  <c r="L20" i="25" s="1"/>
  <c r="M20" i="25" s="1"/>
  <c r="E21" i="25"/>
  <c r="F21" i="25" s="1"/>
  <c r="G21" i="25" s="1"/>
  <c r="H21" i="25" s="1"/>
  <c r="I21" i="25" s="1"/>
  <c r="J21" i="25" s="1"/>
  <c r="K21" i="25" s="1"/>
  <c r="L21" i="25" s="1"/>
  <c r="M21" i="25" s="1"/>
  <c r="E22" i="25"/>
  <c r="F22" i="25" s="1"/>
  <c r="G22" i="25" s="1"/>
  <c r="H22" i="25" s="1"/>
  <c r="I22" i="25" s="1"/>
  <c r="J22" i="25" s="1"/>
  <c r="K22" i="25" s="1"/>
  <c r="L22" i="25" s="1"/>
  <c r="M22" i="25" s="1"/>
  <c r="E23" i="25"/>
  <c r="F23" i="25" s="1"/>
  <c r="G23" i="25" s="1"/>
  <c r="H23" i="25" s="1"/>
  <c r="I23" i="25" s="1"/>
  <c r="J23" i="25" s="1"/>
  <c r="K23" i="25" s="1"/>
  <c r="L23" i="25" s="1"/>
  <c r="M23" i="25" s="1"/>
  <c r="E24" i="25"/>
  <c r="F24" i="25" s="1"/>
  <c r="G24" i="25" s="1"/>
  <c r="H24" i="25" s="1"/>
  <c r="I24" i="25" s="1"/>
  <c r="J24" i="25" s="1"/>
  <c r="K24" i="25" s="1"/>
  <c r="L24" i="25" s="1"/>
  <c r="M24" i="25" s="1"/>
  <c r="G47" i="26"/>
  <c r="F40" i="26"/>
  <c r="F146" i="25" s="1"/>
  <c r="G34" i="26"/>
  <c r="G140" i="25" s="1"/>
  <c r="E25" i="26"/>
  <c r="E131" i="25" s="1"/>
  <c r="B116" i="25"/>
  <c r="B139" i="25"/>
  <c r="B164" i="25"/>
  <c r="B167" i="25"/>
  <c r="E19" i="26"/>
  <c r="F19" i="26" s="1"/>
  <c r="G19" i="26" s="1"/>
  <c r="H19" i="26" s="1"/>
  <c r="I19" i="26" s="1"/>
  <c r="J19" i="26" s="1"/>
  <c r="K19" i="26" s="1"/>
  <c r="L19" i="26" s="1"/>
  <c r="M19" i="26" s="1"/>
  <c r="N19" i="26" s="1"/>
  <c r="E23" i="26"/>
  <c r="F23" i="26" s="1"/>
  <c r="G23" i="26" s="1"/>
  <c r="H23" i="26" s="1"/>
  <c r="I23" i="26" s="1"/>
  <c r="J23" i="26" s="1"/>
  <c r="K23" i="26" s="1"/>
  <c r="L23" i="26" s="1"/>
  <c r="M23" i="26" s="1"/>
  <c r="N23" i="26" s="1"/>
  <c r="E54" i="26"/>
  <c r="F54" i="26" s="1"/>
  <c r="G54" i="26" s="1"/>
  <c r="E21" i="26"/>
  <c r="F21" i="26" s="1"/>
  <c r="G21" i="26" s="1"/>
  <c r="H21" i="26" s="1"/>
  <c r="I21" i="26" s="1"/>
  <c r="J21" i="26" s="1"/>
  <c r="K21" i="26" s="1"/>
  <c r="L21" i="26" s="1"/>
  <c r="M21" i="26" s="1"/>
  <c r="N21" i="26" s="1"/>
  <c r="C11" i="26"/>
  <c r="C12" i="26"/>
  <c r="C13" i="26"/>
  <c r="C14" i="26"/>
  <c r="C15" i="26"/>
  <c r="O15" i="26" s="1"/>
  <c r="C16" i="26"/>
  <c r="C17" i="26"/>
  <c r="O17" i="26" s="1"/>
  <c r="C18" i="26"/>
  <c r="O18" i="26" s="1"/>
  <c r="C19" i="26"/>
  <c r="C20" i="26"/>
  <c r="O20" i="26" s="1"/>
  <c r="C21" i="26"/>
  <c r="C22" i="26"/>
  <c r="C23" i="26"/>
  <c r="C24" i="26"/>
  <c r="C25" i="26"/>
  <c r="C26" i="26"/>
  <c r="C27" i="26"/>
  <c r="C28" i="26"/>
  <c r="O28" i="26" s="1"/>
  <c r="C29" i="26"/>
  <c r="C30" i="26"/>
  <c r="C31" i="26"/>
  <c r="C32" i="26"/>
  <c r="C34" i="26"/>
  <c r="C35" i="26"/>
  <c r="C36" i="26"/>
  <c r="C37" i="26"/>
  <c r="C38" i="26"/>
  <c r="C39" i="26"/>
  <c r="C40" i="26"/>
  <c r="C41" i="26"/>
  <c r="C42" i="26"/>
  <c r="O42" i="26" s="1"/>
  <c r="C43" i="26"/>
  <c r="C44" i="26"/>
  <c r="O44" i="26" s="1"/>
  <c r="C45" i="26"/>
  <c r="C46" i="26"/>
  <c r="O46" i="26" s="1"/>
  <c r="C47" i="26"/>
  <c r="O47" i="26" s="1"/>
  <c r="C48" i="26"/>
  <c r="O48" i="26" s="1"/>
  <c r="C49" i="26"/>
  <c r="C50" i="26"/>
  <c r="O50" i="26" s="1"/>
  <c r="C51" i="26"/>
  <c r="O51" i="26" s="1"/>
  <c r="C52" i="26"/>
  <c r="C53" i="26"/>
  <c r="C54" i="26"/>
  <c r="C55" i="26"/>
  <c r="O55" i="26" s="1"/>
  <c r="C56" i="26"/>
  <c r="C57" i="26"/>
  <c r="C59" i="26"/>
  <c r="C60" i="26"/>
  <c r="C62" i="26"/>
  <c r="C63" i="26"/>
  <c r="O63" i="26" s="1"/>
  <c r="C64" i="26"/>
  <c r="C65" i="26"/>
  <c r="C66" i="26"/>
  <c r="C67" i="26"/>
  <c r="C68" i="26"/>
  <c r="C69" i="26"/>
  <c r="C70" i="26"/>
  <c r="C72" i="26"/>
  <c r="C71" i="26" s="1"/>
  <c r="C74" i="26"/>
  <c r="C73" i="26" s="1"/>
  <c r="O14" i="26"/>
  <c r="E27" i="26"/>
  <c r="F27" i="26" s="1"/>
  <c r="G27" i="26" s="1"/>
  <c r="H27" i="26" s="1"/>
  <c r="I27" i="26" s="1"/>
  <c r="J27" i="26" s="1"/>
  <c r="K27" i="26" s="1"/>
  <c r="L27" i="26" s="1"/>
  <c r="M27" i="26" s="1"/>
  <c r="N27" i="26" s="1"/>
  <c r="E39" i="26"/>
  <c r="E43" i="26"/>
  <c r="O70" i="26"/>
  <c r="E72" i="26"/>
  <c r="E31" i="26"/>
  <c r="F31" i="26" s="1"/>
  <c r="G31" i="26" s="1"/>
  <c r="H31" i="26" s="1"/>
  <c r="I31" i="26" s="1"/>
  <c r="J31" i="26" s="1"/>
  <c r="K31" i="26" s="1"/>
  <c r="L31" i="26" s="1"/>
  <c r="M31" i="26" s="1"/>
  <c r="N31" i="26" s="1"/>
  <c r="E59" i="26"/>
  <c r="F59" i="26" s="1"/>
  <c r="F165" i="25" s="1"/>
  <c r="F38" i="26"/>
  <c r="C178" i="25"/>
  <c r="C177" i="25" s="1"/>
  <c r="C173" i="25"/>
  <c r="C172" i="25"/>
  <c r="C146" i="25"/>
  <c r="D84" i="25"/>
  <c r="D85" i="25"/>
  <c r="C84" i="25"/>
  <c r="C83" i="25"/>
  <c r="C73" i="25"/>
  <c r="D95" i="25"/>
  <c r="D86" i="25"/>
  <c r="D87" i="25"/>
  <c r="D88" i="25"/>
  <c r="D90" i="25"/>
  <c r="D91" i="25"/>
  <c r="D92" i="25"/>
  <c r="D94" i="25"/>
  <c r="D12" i="25"/>
  <c r="D11" i="25" s="1"/>
  <c r="C35" i="25"/>
  <c r="C33" i="25" s="1"/>
  <c r="C32" i="25" s="1"/>
  <c r="J73" i="27"/>
  <c r="H73" i="27"/>
  <c r="G72" i="27"/>
  <c r="F72" i="27"/>
  <c r="E72" i="27"/>
  <c r="D72" i="27"/>
  <c r="C72" i="27"/>
  <c r="B72" i="27"/>
  <c r="J72" i="27" s="1"/>
  <c r="J71" i="27"/>
  <c r="H71" i="27"/>
  <c r="G70" i="27"/>
  <c r="F70" i="27"/>
  <c r="E70" i="27"/>
  <c r="D70" i="27"/>
  <c r="C70" i="27"/>
  <c r="B70" i="27"/>
  <c r="J69" i="27"/>
  <c r="H69" i="27"/>
  <c r="J68" i="27"/>
  <c r="H68" i="27"/>
  <c r="J67" i="27"/>
  <c r="H67" i="27"/>
  <c r="J66" i="27"/>
  <c r="H66" i="27"/>
  <c r="J65" i="27"/>
  <c r="H65" i="27"/>
  <c r="J64" i="27"/>
  <c r="H64" i="27"/>
  <c r="J63" i="27"/>
  <c r="H63" i="27"/>
  <c r="J62" i="27"/>
  <c r="H62" i="27"/>
  <c r="J61" i="27"/>
  <c r="H61" i="27"/>
  <c r="G60" i="27"/>
  <c r="F60" i="27"/>
  <c r="E60" i="27"/>
  <c r="D60" i="27"/>
  <c r="C60" i="27"/>
  <c r="B60" i="27"/>
  <c r="J60" i="27" s="1"/>
  <c r="J59" i="27"/>
  <c r="H59" i="27"/>
  <c r="J58" i="27"/>
  <c r="H58" i="27"/>
  <c r="G57" i="27"/>
  <c r="F57" i="27"/>
  <c r="E57" i="27"/>
  <c r="D57" i="27"/>
  <c r="C57" i="27"/>
  <c r="B57" i="27"/>
  <c r="J56" i="27"/>
  <c r="H56" i="27"/>
  <c r="J55" i="27"/>
  <c r="H55" i="27"/>
  <c r="J54" i="27"/>
  <c r="H54" i="27"/>
  <c r="J53" i="27"/>
  <c r="H53" i="27"/>
  <c r="J52" i="27"/>
  <c r="H52" i="27"/>
  <c r="J51" i="27"/>
  <c r="H51" i="27"/>
  <c r="J50" i="27"/>
  <c r="H50" i="27"/>
  <c r="J49" i="27"/>
  <c r="H49" i="27"/>
  <c r="J48" i="27"/>
  <c r="H48" i="27"/>
  <c r="J47" i="27"/>
  <c r="H47" i="27"/>
  <c r="J46" i="27"/>
  <c r="H46" i="27"/>
  <c r="J45" i="27"/>
  <c r="H45" i="27"/>
  <c r="J44" i="27"/>
  <c r="H44" i="27"/>
  <c r="J43" i="27"/>
  <c r="H43" i="27"/>
  <c r="J42" i="27"/>
  <c r="H42" i="27"/>
  <c r="J41" i="27"/>
  <c r="H41" i="27"/>
  <c r="J40" i="27"/>
  <c r="H40" i="27"/>
  <c r="J39" i="27"/>
  <c r="H39" i="27"/>
  <c r="J38" i="27"/>
  <c r="H38" i="27"/>
  <c r="J37" i="27"/>
  <c r="H37" i="27"/>
  <c r="J36" i="27"/>
  <c r="H36" i="27"/>
  <c r="J35" i="27"/>
  <c r="H35" i="27"/>
  <c r="J34" i="27"/>
  <c r="H34" i="27"/>
  <c r="J33" i="27"/>
  <c r="H33" i="27"/>
  <c r="G32" i="27"/>
  <c r="F32" i="27"/>
  <c r="E32" i="27"/>
  <c r="D32" i="27"/>
  <c r="C32" i="27"/>
  <c r="B32" i="27"/>
  <c r="J32" i="27" s="1"/>
  <c r="J31" i="27"/>
  <c r="H31" i="27"/>
  <c r="J30" i="27"/>
  <c r="H30" i="27"/>
  <c r="J29" i="27"/>
  <c r="H29" i="27"/>
  <c r="J28" i="27"/>
  <c r="H28" i="27"/>
  <c r="J27" i="27"/>
  <c r="H27" i="27"/>
  <c r="J26" i="27"/>
  <c r="H26" i="27"/>
  <c r="J25" i="27"/>
  <c r="H25" i="27"/>
  <c r="J24" i="27"/>
  <c r="H24" i="27"/>
  <c r="J23" i="27"/>
  <c r="H23" i="27"/>
  <c r="J22" i="27"/>
  <c r="H22" i="27"/>
  <c r="J21" i="27"/>
  <c r="H21" i="27"/>
  <c r="J20" i="27"/>
  <c r="H20" i="27"/>
  <c r="J19" i="27"/>
  <c r="H19" i="27"/>
  <c r="J18" i="27"/>
  <c r="H18" i="27"/>
  <c r="J17" i="27"/>
  <c r="H17" i="27"/>
  <c r="J16" i="27"/>
  <c r="H16" i="27"/>
  <c r="J15" i="27"/>
  <c r="H15" i="27"/>
  <c r="J14" i="27"/>
  <c r="H14" i="27"/>
  <c r="J13" i="27"/>
  <c r="H13" i="27"/>
  <c r="J12" i="27"/>
  <c r="H12" i="27"/>
  <c r="J11" i="27"/>
  <c r="H11" i="27"/>
  <c r="J10" i="27"/>
  <c r="H10" i="27"/>
  <c r="G9" i="27"/>
  <c r="F9" i="27"/>
  <c r="E9" i="27"/>
  <c r="D9" i="27"/>
  <c r="C9" i="27"/>
  <c r="B9" i="27"/>
  <c r="E73" i="26"/>
  <c r="O74" i="26"/>
  <c r="B74" i="26"/>
  <c r="B73" i="26" s="1"/>
  <c r="B72" i="26"/>
  <c r="B71" i="26" s="1"/>
  <c r="B70" i="26"/>
  <c r="B69" i="26"/>
  <c r="B68" i="26"/>
  <c r="E67" i="26"/>
  <c r="B67" i="26"/>
  <c r="B66" i="26"/>
  <c r="B65" i="26"/>
  <c r="B64" i="26"/>
  <c r="E63" i="26"/>
  <c r="B63" i="26"/>
  <c r="B62" i="26"/>
  <c r="B60" i="26"/>
  <c r="B59" i="26"/>
  <c r="B57" i="26"/>
  <c r="B56" i="26"/>
  <c r="B55" i="26"/>
  <c r="B54" i="26"/>
  <c r="B53" i="26"/>
  <c r="B52" i="26"/>
  <c r="E51" i="26"/>
  <c r="F51" i="26" s="1"/>
  <c r="B51" i="26"/>
  <c r="B50" i="26"/>
  <c r="B49" i="26"/>
  <c r="B48" i="26"/>
  <c r="B47" i="26"/>
  <c r="B46" i="26"/>
  <c r="B45" i="26"/>
  <c r="B44" i="26"/>
  <c r="B43" i="26"/>
  <c r="B42" i="26"/>
  <c r="B41" i="26"/>
  <c r="B40" i="26"/>
  <c r="B39" i="26"/>
  <c r="B38" i="26"/>
  <c r="F37" i="26"/>
  <c r="G37" i="26" s="1"/>
  <c r="B37" i="26"/>
  <c r="B36" i="26"/>
  <c r="B35" i="26"/>
  <c r="B34" i="26"/>
  <c r="O32" i="26"/>
  <c r="B32" i="26"/>
  <c r="B31" i="26"/>
  <c r="B30" i="26"/>
  <c r="E29" i="26"/>
  <c r="F29" i="26" s="1"/>
  <c r="G29" i="26" s="1"/>
  <c r="H29" i="26" s="1"/>
  <c r="I29" i="26" s="1"/>
  <c r="J29" i="26" s="1"/>
  <c r="K29" i="26" s="1"/>
  <c r="L29" i="26" s="1"/>
  <c r="M29" i="26" s="1"/>
  <c r="N29" i="26" s="1"/>
  <c r="B29" i="26"/>
  <c r="B28" i="26"/>
  <c r="B27" i="26"/>
  <c r="B26" i="26"/>
  <c r="B25" i="26"/>
  <c r="E24" i="26"/>
  <c r="F24" i="26" s="1"/>
  <c r="G24" i="26" s="1"/>
  <c r="H24" i="26" s="1"/>
  <c r="I24" i="26" s="1"/>
  <c r="J24" i="26" s="1"/>
  <c r="K24" i="26" s="1"/>
  <c r="L24" i="26" s="1"/>
  <c r="B24" i="26"/>
  <c r="B23" i="26"/>
  <c r="B22" i="26"/>
  <c r="B21" i="26"/>
  <c r="B20" i="26"/>
  <c r="B19" i="26"/>
  <c r="B18" i="26"/>
  <c r="B17" i="26"/>
  <c r="E16" i="26"/>
  <c r="F16" i="26" s="1"/>
  <c r="G16" i="26" s="1"/>
  <c r="H16" i="26" s="1"/>
  <c r="I16" i="26" s="1"/>
  <c r="J16" i="26" s="1"/>
  <c r="K16" i="26" s="1"/>
  <c r="L16" i="26" s="1"/>
  <c r="B16" i="26"/>
  <c r="B15" i="26"/>
  <c r="B14" i="26"/>
  <c r="B13" i="26"/>
  <c r="E12" i="26"/>
  <c r="F12" i="26" s="1"/>
  <c r="G12" i="26" s="1"/>
  <c r="H12" i="26" s="1"/>
  <c r="I12" i="26" s="1"/>
  <c r="J12" i="26" s="1"/>
  <c r="K12" i="26" s="1"/>
  <c r="L12" i="26" s="1"/>
  <c r="B12" i="26"/>
  <c r="B11" i="26"/>
  <c r="A3" i="26"/>
  <c r="A2" i="26"/>
  <c r="M197" i="25"/>
  <c r="L197" i="25"/>
  <c r="K197" i="25"/>
  <c r="J197" i="25"/>
  <c r="I197" i="25"/>
  <c r="H197" i="25"/>
  <c r="G197" i="25"/>
  <c r="F197" i="25"/>
  <c r="E197" i="25"/>
  <c r="D197" i="25"/>
  <c r="D195" i="25"/>
  <c r="M180" i="25"/>
  <c r="L180" i="25"/>
  <c r="K180" i="25"/>
  <c r="J180" i="25"/>
  <c r="I180" i="25"/>
  <c r="H180" i="25"/>
  <c r="G180" i="25"/>
  <c r="F180" i="25"/>
  <c r="E180" i="25"/>
  <c r="C175" i="25"/>
  <c r="C174" i="25"/>
  <c r="C171" i="25"/>
  <c r="C170" i="25"/>
  <c r="C169" i="25"/>
  <c r="C168" i="25"/>
  <c r="C166" i="25"/>
  <c r="C165" i="25"/>
  <c r="C163" i="25"/>
  <c r="C162" i="25"/>
  <c r="C161" i="25"/>
  <c r="C160" i="25"/>
  <c r="C159" i="25"/>
  <c r="C158" i="25"/>
  <c r="C157" i="25"/>
  <c r="C156" i="25"/>
  <c r="C155" i="25"/>
  <c r="C154" i="25"/>
  <c r="C153" i="25"/>
  <c r="C152" i="25"/>
  <c r="C151" i="25"/>
  <c r="C150" i="25"/>
  <c r="C149" i="25"/>
  <c r="C148" i="25"/>
  <c r="C147" i="25"/>
  <c r="C145" i="25"/>
  <c r="C144" i="25"/>
  <c r="C143" i="25"/>
  <c r="C142" i="25"/>
  <c r="C141" i="25"/>
  <c r="C140" i="25"/>
  <c r="C138" i="25"/>
  <c r="C137" i="25"/>
  <c r="C136" i="25"/>
  <c r="C135" i="25"/>
  <c r="C134" i="25"/>
  <c r="C133" i="25"/>
  <c r="C132" i="25"/>
  <c r="C131" i="25"/>
  <c r="C130" i="25"/>
  <c r="C129" i="25"/>
  <c r="C128" i="25"/>
  <c r="C127" i="25"/>
  <c r="C126" i="25"/>
  <c r="C125" i="25"/>
  <c r="C124" i="25"/>
  <c r="C123" i="25"/>
  <c r="C122" i="25"/>
  <c r="C121" i="25"/>
  <c r="C120" i="25"/>
  <c r="C119" i="25"/>
  <c r="C118" i="25"/>
  <c r="C117" i="25"/>
  <c r="C109" i="25"/>
  <c r="B109" i="25"/>
  <c r="M108" i="25"/>
  <c r="L108" i="25"/>
  <c r="K108" i="25"/>
  <c r="J108" i="25"/>
  <c r="I108" i="25"/>
  <c r="H108" i="25"/>
  <c r="G108" i="25"/>
  <c r="F108" i="25"/>
  <c r="E108" i="25"/>
  <c r="D108" i="25"/>
  <c r="M107" i="25"/>
  <c r="L107" i="25"/>
  <c r="K107" i="25"/>
  <c r="J107" i="25"/>
  <c r="I107" i="25"/>
  <c r="H107" i="25"/>
  <c r="G107" i="25"/>
  <c r="F107" i="25"/>
  <c r="E107" i="25"/>
  <c r="D107" i="25"/>
  <c r="C106" i="25"/>
  <c r="B106" i="25"/>
  <c r="M105" i="25"/>
  <c r="L105" i="25"/>
  <c r="K105" i="25"/>
  <c r="J105" i="25"/>
  <c r="I105" i="25"/>
  <c r="H105" i="25"/>
  <c r="G105" i="25"/>
  <c r="F105" i="25"/>
  <c r="E105" i="25"/>
  <c r="C105" i="25"/>
  <c r="B105" i="25"/>
  <c r="B103" i="25" s="1"/>
  <c r="B102" i="25" s="1"/>
  <c r="M104" i="25"/>
  <c r="M103" i="25" s="1"/>
  <c r="M102" i="25" s="1"/>
  <c r="L104" i="25"/>
  <c r="L103" i="25" s="1"/>
  <c r="L102" i="25" s="1"/>
  <c r="K104" i="25"/>
  <c r="J104" i="25"/>
  <c r="I104" i="25"/>
  <c r="I103" i="25" s="1"/>
  <c r="I102" i="25" s="1"/>
  <c r="H104" i="25"/>
  <c r="H103" i="25" s="1"/>
  <c r="H102" i="25" s="1"/>
  <c r="G104" i="25"/>
  <c r="G103" i="25" s="1"/>
  <c r="G102" i="25" s="1"/>
  <c r="F104" i="25"/>
  <c r="F103" i="25" s="1"/>
  <c r="F102" i="25" s="1"/>
  <c r="E104" i="25"/>
  <c r="E103" i="25" s="1"/>
  <c r="E102" i="25" s="1"/>
  <c r="D104" i="25"/>
  <c r="D103" i="25" s="1"/>
  <c r="D102" i="25" s="1"/>
  <c r="K103" i="25"/>
  <c r="K102" i="25" s="1"/>
  <c r="J103" i="25"/>
  <c r="J102" i="25" s="1"/>
  <c r="C100" i="25"/>
  <c r="C99" i="25" s="1"/>
  <c r="C98" i="25" s="1"/>
  <c r="B100" i="25"/>
  <c r="C97" i="25"/>
  <c r="C96" i="25" s="1"/>
  <c r="B97" i="25"/>
  <c r="B96" i="25" s="1"/>
  <c r="A97" i="25"/>
  <c r="C95" i="25"/>
  <c r="B95" i="25"/>
  <c r="A95" i="25"/>
  <c r="C94" i="25"/>
  <c r="B94" i="25"/>
  <c r="A94" i="25"/>
  <c r="C93" i="25"/>
  <c r="B93" i="25"/>
  <c r="A93" i="25"/>
  <c r="C92" i="25"/>
  <c r="B92" i="25"/>
  <c r="A92" i="25"/>
  <c r="C91" i="25"/>
  <c r="B91" i="25"/>
  <c r="A91" i="25"/>
  <c r="A90" i="25"/>
  <c r="C89" i="25"/>
  <c r="B89" i="25"/>
  <c r="A89" i="25"/>
  <c r="C88" i="25"/>
  <c r="B88" i="25"/>
  <c r="A88" i="25"/>
  <c r="B87" i="25"/>
  <c r="A87" i="25"/>
  <c r="B86" i="25"/>
  <c r="A86" i="25"/>
  <c r="B85" i="25"/>
  <c r="A85" i="25"/>
  <c r="B84" i="25"/>
  <c r="A84" i="25"/>
  <c r="B83" i="25"/>
  <c r="A83" i="25"/>
  <c r="C79" i="25"/>
  <c r="C78" i="25" s="1"/>
  <c r="B79" i="25"/>
  <c r="B73" i="25"/>
  <c r="C72" i="25"/>
  <c r="B72" i="25"/>
  <c r="C69" i="25"/>
  <c r="B69" i="25"/>
  <c r="B66" i="25"/>
  <c r="C55" i="25"/>
  <c r="C52" i="25"/>
  <c r="C51" i="25"/>
  <c r="C39" i="25"/>
  <c r="B39" i="25"/>
  <c r="C36" i="25"/>
  <c r="D35" i="25"/>
  <c r="D33" i="25" s="1"/>
  <c r="D32" i="25" s="1"/>
  <c r="B35" i="25"/>
  <c r="B33" i="25" s="1"/>
  <c r="M33" i="25"/>
  <c r="M32" i="25" s="1"/>
  <c r="L33" i="25"/>
  <c r="K33" i="25"/>
  <c r="J33" i="25"/>
  <c r="J32" i="25" s="1"/>
  <c r="I33" i="25"/>
  <c r="I32" i="25" s="1"/>
  <c r="H33" i="25"/>
  <c r="H32" i="25" s="1"/>
  <c r="G33" i="25"/>
  <c r="G32" i="25" s="1"/>
  <c r="F33" i="25"/>
  <c r="F32" i="25" s="1"/>
  <c r="E33" i="25"/>
  <c r="E32" i="25" s="1"/>
  <c r="L32" i="25"/>
  <c r="K32" i="25"/>
  <c r="D30" i="25"/>
  <c r="J100" i="25" s="1"/>
  <c r="J99" i="25" s="1"/>
  <c r="J98" i="25" s="1"/>
  <c r="C30" i="25"/>
  <c r="B30" i="25"/>
  <c r="B29" i="25" s="1"/>
  <c r="B28" i="25" s="1"/>
  <c r="M29" i="25"/>
  <c r="M28" i="25" s="1"/>
  <c r="L29" i="25"/>
  <c r="L28" i="25" s="1"/>
  <c r="K29" i="25"/>
  <c r="K28" i="25" s="1"/>
  <c r="J29" i="25"/>
  <c r="J28" i="25" s="1"/>
  <c r="I29" i="25"/>
  <c r="I28" i="25" s="1"/>
  <c r="H29" i="25"/>
  <c r="H28" i="25" s="1"/>
  <c r="G29" i="25"/>
  <c r="G28" i="25" s="1"/>
  <c r="F29" i="25"/>
  <c r="F28" i="25" s="1"/>
  <c r="E29" i="25"/>
  <c r="E28" i="25" s="1"/>
  <c r="D27" i="25"/>
  <c r="E27" i="25" s="1"/>
  <c r="F27" i="25" s="1"/>
  <c r="G27" i="25" s="1"/>
  <c r="H27" i="25" s="1"/>
  <c r="I27" i="25" s="1"/>
  <c r="J27" i="25" s="1"/>
  <c r="K27" i="25" s="1"/>
  <c r="L27" i="25" s="1"/>
  <c r="M27" i="25" s="1"/>
  <c r="C27" i="25"/>
  <c r="B27" i="25"/>
  <c r="A27" i="25"/>
  <c r="C25" i="25"/>
  <c r="B25" i="25"/>
  <c r="A25" i="25"/>
  <c r="C24" i="25"/>
  <c r="B24" i="25"/>
  <c r="A24" i="25"/>
  <c r="C23" i="25"/>
  <c r="B23" i="25"/>
  <c r="A23" i="25"/>
  <c r="C22" i="25"/>
  <c r="B22" i="25"/>
  <c r="A22" i="25"/>
  <c r="C21" i="25"/>
  <c r="B21" i="25"/>
  <c r="A21" i="25"/>
  <c r="B20" i="25"/>
  <c r="B55" i="25" s="1"/>
  <c r="A20" i="25"/>
  <c r="C19" i="25"/>
  <c r="B19" i="25"/>
  <c r="A19" i="25"/>
  <c r="C18" i="25"/>
  <c r="B18" i="25"/>
  <c r="A18" i="25"/>
  <c r="B17" i="25"/>
  <c r="A17" i="25"/>
  <c r="B16" i="25"/>
  <c r="A16" i="25"/>
  <c r="C15" i="25"/>
  <c r="B15" i="25"/>
  <c r="A15" i="25"/>
  <c r="C14" i="25"/>
  <c r="B14" i="25"/>
  <c r="A14" i="25"/>
  <c r="C13" i="25"/>
  <c r="B13" i="25"/>
  <c r="A13" i="25"/>
  <c r="A12" i="25"/>
  <c r="A11" i="25"/>
  <c r="A10" i="25"/>
  <c r="D9" i="25"/>
  <c r="C9" i="25"/>
  <c r="C8" i="25" s="1"/>
  <c r="B9" i="25"/>
  <c r="A9" i="25"/>
  <c r="A8" i="25"/>
  <c r="H52" i="24"/>
  <c r="G52" i="24"/>
  <c r="F52" i="24"/>
  <c r="E52" i="24"/>
  <c r="D52" i="24"/>
  <c r="C52" i="24"/>
  <c r="R44" i="24"/>
  <c r="Q44" i="24"/>
  <c r="J44" i="24"/>
  <c r="I44" i="24"/>
  <c r="R43" i="24"/>
  <c r="Q43" i="24"/>
  <c r="J43" i="24"/>
  <c r="I43" i="24"/>
  <c r="R42" i="24"/>
  <c r="Q42" i="24"/>
  <c r="J42" i="24"/>
  <c r="I42" i="24"/>
  <c r="P41" i="24"/>
  <c r="P35" i="24" s="1"/>
  <c r="P34" i="24" s="1"/>
  <c r="O41" i="24"/>
  <c r="N41" i="24"/>
  <c r="N35" i="24" s="1"/>
  <c r="N34" i="24" s="1"/>
  <c r="M41" i="24"/>
  <c r="L41" i="24"/>
  <c r="L35" i="24" s="1"/>
  <c r="L34" i="24" s="1"/>
  <c r="K41" i="24"/>
  <c r="I41" i="24"/>
  <c r="H41" i="24"/>
  <c r="G41" i="24"/>
  <c r="F41" i="24"/>
  <c r="E41" i="24"/>
  <c r="D41" i="24"/>
  <c r="C41" i="24"/>
  <c r="R40" i="24"/>
  <c r="Q40" i="24"/>
  <c r="J40" i="24"/>
  <c r="I40" i="24"/>
  <c r="R39" i="24"/>
  <c r="Q39" i="24"/>
  <c r="J39" i="24"/>
  <c r="I39" i="24"/>
  <c r="R38" i="24"/>
  <c r="Q38" i="24"/>
  <c r="J38" i="24"/>
  <c r="I38" i="24"/>
  <c r="I37" i="24" s="1"/>
  <c r="P37" i="24"/>
  <c r="O37" i="24"/>
  <c r="N37" i="24"/>
  <c r="M37" i="24"/>
  <c r="M35" i="24" s="1"/>
  <c r="M34" i="24" s="1"/>
  <c r="L37" i="24"/>
  <c r="K37" i="24"/>
  <c r="H37" i="24"/>
  <c r="H35" i="24" s="1"/>
  <c r="H34" i="24" s="1"/>
  <c r="G37" i="24"/>
  <c r="F37" i="24"/>
  <c r="E37" i="24"/>
  <c r="E35" i="24" s="1"/>
  <c r="E34" i="24" s="1"/>
  <c r="D37" i="24"/>
  <c r="C37" i="24"/>
  <c r="C35" i="24" s="1"/>
  <c r="C34" i="24" s="1"/>
  <c r="R36" i="24"/>
  <c r="Q36" i="24"/>
  <c r="J36" i="24"/>
  <c r="I36" i="24"/>
  <c r="F35" i="24"/>
  <c r="F34" i="24" s="1"/>
  <c r="D35" i="24"/>
  <c r="D34" i="24" s="1"/>
  <c r="P33" i="24"/>
  <c r="P32" i="24" s="1"/>
  <c r="O33" i="24"/>
  <c r="N33" i="24"/>
  <c r="N32" i="24" s="1"/>
  <c r="M33" i="24"/>
  <c r="L33" i="24"/>
  <c r="L32" i="24" s="1"/>
  <c r="K33" i="24"/>
  <c r="H33" i="24"/>
  <c r="G33" i="24"/>
  <c r="G32" i="24" s="1"/>
  <c r="F33" i="24"/>
  <c r="F32" i="24" s="1"/>
  <c r="E33" i="24"/>
  <c r="E32" i="24" s="1"/>
  <c r="D33" i="24"/>
  <c r="C33" i="24"/>
  <c r="C32" i="24" s="1"/>
  <c r="M32" i="24"/>
  <c r="H32" i="24"/>
  <c r="D32" i="24"/>
  <c r="R31" i="24"/>
  <c r="Q31" i="24"/>
  <c r="C31" i="25" s="1"/>
  <c r="C66" i="25" s="1"/>
  <c r="J31" i="24"/>
  <c r="I31" i="24"/>
  <c r="R30" i="24"/>
  <c r="Q30" i="24"/>
  <c r="J30" i="24"/>
  <c r="I30" i="24"/>
  <c r="R29" i="24"/>
  <c r="Q29" i="24"/>
  <c r="J29" i="24"/>
  <c r="P28" i="24"/>
  <c r="O28" i="24"/>
  <c r="N28" i="24"/>
  <c r="M28" i="24"/>
  <c r="L28" i="24"/>
  <c r="K28" i="24"/>
  <c r="H28" i="24"/>
  <c r="G28" i="24"/>
  <c r="F28" i="24"/>
  <c r="E28" i="24"/>
  <c r="D28" i="24"/>
  <c r="C28" i="24"/>
  <c r="Q27" i="24"/>
  <c r="J27" i="24"/>
  <c r="I27" i="24"/>
  <c r="H27" i="24"/>
  <c r="Q26" i="24"/>
  <c r="J26" i="24"/>
  <c r="I26" i="24"/>
  <c r="Q25" i="24"/>
  <c r="J25" i="24"/>
  <c r="I25" i="24"/>
  <c r="Q24" i="24"/>
  <c r="J24" i="24"/>
  <c r="I24" i="24"/>
  <c r="H24" i="24"/>
  <c r="Q23" i="24"/>
  <c r="P23" i="24"/>
  <c r="J23" i="24"/>
  <c r="I23" i="24"/>
  <c r="H23" i="24"/>
  <c r="R22" i="24"/>
  <c r="Q22" i="24"/>
  <c r="J22" i="24"/>
  <c r="I22" i="24"/>
  <c r="R21" i="24"/>
  <c r="Q21" i="24"/>
  <c r="J21" i="24"/>
  <c r="I21" i="24"/>
  <c r="R20" i="24"/>
  <c r="Q20" i="24"/>
  <c r="J20" i="24"/>
  <c r="I20" i="24"/>
  <c r="R19" i="24"/>
  <c r="Q19" i="24"/>
  <c r="J19" i="24"/>
  <c r="I19" i="24"/>
  <c r="R18" i="24"/>
  <c r="Q18" i="24"/>
  <c r="J18" i="24"/>
  <c r="I18" i="24"/>
  <c r="N17" i="24"/>
  <c r="N14" i="24" s="1"/>
  <c r="M17" i="24"/>
  <c r="M14" i="24" s="1"/>
  <c r="E51" i="24" s="1"/>
  <c r="L17" i="24"/>
  <c r="K17" i="24"/>
  <c r="R17" i="24" s="1"/>
  <c r="H17" i="24"/>
  <c r="H14" i="24" s="1"/>
  <c r="H13" i="24" s="1"/>
  <c r="H12" i="24" s="1"/>
  <c r="H45" i="24" s="1"/>
  <c r="G17" i="24"/>
  <c r="J17" i="24" s="1"/>
  <c r="F17" i="24"/>
  <c r="F14" i="24" s="1"/>
  <c r="E17" i="24"/>
  <c r="E14" i="24" s="1"/>
  <c r="E13" i="24" s="1"/>
  <c r="D17" i="24"/>
  <c r="D14" i="24" s="1"/>
  <c r="C17" i="24"/>
  <c r="R16" i="24"/>
  <c r="Q16" i="24"/>
  <c r="J16" i="24"/>
  <c r="I16" i="24"/>
  <c r="R15" i="24"/>
  <c r="Q15" i="24"/>
  <c r="J15" i="24"/>
  <c r="I15" i="24"/>
  <c r="P14" i="24"/>
  <c r="O14" i="24"/>
  <c r="L14" i="24"/>
  <c r="G14" i="24"/>
  <c r="G13" i="24" s="1"/>
  <c r="C14" i="24"/>
  <c r="C13" i="24" s="1"/>
  <c r="R11" i="24"/>
  <c r="Q11" i="24"/>
  <c r="P11" i="24"/>
  <c r="P10" i="24" s="1"/>
  <c r="J11" i="24"/>
  <c r="I11" i="24"/>
  <c r="H11" i="24"/>
  <c r="R10" i="24"/>
  <c r="O10" i="24"/>
  <c r="N10" i="24"/>
  <c r="M10" i="24"/>
  <c r="L10" i="24"/>
  <c r="K10" i="24"/>
  <c r="H10" i="24"/>
  <c r="G10" i="24"/>
  <c r="F10" i="24"/>
  <c r="E10" i="24"/>
  <c r="D10" i="24"/>
  <c r="C10" i="24"/>
  <c r="O3" i="24"/>
  <c r="A3" i="24"/>
  <c r="A2" i="24"/>
  <c r="F13" i="24" l="1"/>
  <c r="F12" i="24" s="1"/>
  <c r="F45" i="24" s="1"/>
  <c r="F5" i="24"/>
  <c r="G5" i="24"/>
  <c r="G38" i="26"/>
  <c r="F144" i="25"/>
  <c r="G135" i="25"/>
  <c r="G133" i="25"/>
  <c r="G130" i="25"/>
  <c r="G129" i="25"/>
  <c r="G122" i="25"/>
  <c r="G118" i="25"/>
  <c r="K135" i="25"/>
  <c r="I133" i="25"/>
  <c r="J130" i="25"/>
  <c r="I129" i="25"/>
  <c r="J122" i="25"/>
  <c r="J118" i="25"/>
  <c r="M135" i="25"/>
  <c r="L133" i="25"/>
  <c r="F143" i="25"/>
  <c r="M16" i="26"/>
  <c r="L122" i="25"/>
  <c r="G51" i="26"/>
  <c r="F157" i="25"/>
  <c r="F67" i="26"/>
  <c r="E173" i="25"/>
  <c r="J10" i="24"/>
  <c r="J28" i="24"/>
  <c r="H37" i="26"/>
  <c r="G143" i="25"/>
  <c r="O72" i="26"/>
  <c r="H47" i="26"/>
  <c r="G153" i="25"/>
  <c r="F137" i="25"/>
  <c r="F135" i="25"/>
  <c r="F133" i="25"/>
  <c r="F130" i="25"/>
  <c r="F129" i="25"/>
  <c r="F127" i="25"/>
  <c r="F125" i="25"/>
  <c r="F122" i="25"/>
  <c r="F118" i="25"/>
  <c r="J135" i="25"/>
  <c r="I130" i="25"/>
  <c r="J127" i="25"/>
  <c r="I122" i="25"/>
  <c r="I118" i="25"/>
  <c r="M137" i="25"/>
  <c r="L135" i="25"/>
  <c r="M129" i="25"/>
  <c r="L127" i="25"/>
  <c r="I33" i="24"/>
  <c r="I32" i="24" s="1"/>
  <c r="R37" i="24"/>
  <c r="M24" i="26"/>
  <c r="L130" i="25"/>
  <c r="G8" i="27"/>
  <c r="G7" i="27" s="1"/>
  <c r="G74" i="27" s="1"/>
  <c r="C85" i="25"/>
  <c r="F43" i="26"/>
  <c r="E149" i="25"/>
  <c r="E137" i="25"/>
  <c r="E135" i="25"/>
  <c r="E133" i="25"/>
  <c r="E130" i="25"/>
  <c r="E129" i="25"/>
  <c r="E127" i="25"/>
  <c r="E125" i="25"/>
  <c r="E122" i="25"/>
  <c r="E118" i="25"/>
  <c r="K137" i="25"/>
  <c r="I135" i="25"/>
  <c r="K133" i="25"/>
  <c r="K129" i="25"/>
  <c r="I127" i="25"/>
  <c r="K125" i="25"/>
  <c r="L137" i="25"/>
  <c r="L129" i="25"/>
  <c r="F160" i="25"/>
  <c r="E157" i="25"/>
  <c r="K14" i="24"/>
  <c r="L5" i="24" s="1"/>
  <c r="O35" i="24"/>
  <c r="O34" i="24" s="1"/>
  <c r="M12" i="26"/>
  <c r="L118" i="25"/>
  <c r="F63" i="26"/>
  <c r="E169" i="25"/>
  <c r="F72" i="26"/>
  <c r="E178" i="25"/>
  <c r="F39" i="26"/>
  <c r="E145" i="25"/>
  <c r="C58" i="26"/>
  <c r="H54" i="26"/>
  <c r="G160" i="25"/>
  <c r="H137" i="25"/>
  <c r="H135" i="25"/>
  <c r="H133" i="25"/>
  <c r="H130" i="25"/>
  <c r="H129" i="25"/>
  <c r="H127" i="25"/>
  <c r="H125" i="25"/>
  <c r="H122" i="25"/>
  <c r="H118" i="25"/>
  <c r="J137" i="25"/>
  <c r="J133" i="25"/>
  <c r="K130" i="25"/>
  <c r="J129" i="25"/>
  <c r="J125" i="25"/>
  <c r="K122" i="25"/>
  <c r="K118" i="25"/>
  <c r="M133" i="25"/>
  <c r="M125" i="25"/>
  <c r="E160" i="25"/>
  <c r="C61" i="26"/>
  <c r="C10" i="26"/>
  <c r="C33" i="26"/>
  <c r="I178" i="25"/>
  <c r="D164" i="25"/>
  <c r="E92" i="25"/>
  <c r="E84" i="25"/>
  <c r="B48" i="25"/>
  <c r="E90" i="25"/>
  <c r="E86" i="25"/>
  <c r="E94" i="25"/>
  <c r="E95" i="25"/>
  <c r="E9" i="25"/>
  <c r="E79" i="25" s="1"/>
  <c r="E78" i="25" s="1"/>
  <c r="E89" i="25"/>
  <c r="E88" i="25"/>
  <c r="E39" i="25"/>
  <c r="E109" i="25" s="1"/>
  <c r="E93" i="25"/>
  <c r="F17" i="25"/>
  <c r="G17" i="25" s="1"/>
  <c r="H17" i="25" s="1"/>
  <c r="I17" i="25" s="1"/>
  <c r="J17" i="25" s="1"/>
  <c r="K17" i="25" s="1"/>
  <c r="L17" i="25" s="1"/>
  <c r="M17" i="25" s="1"/>
  <c r="M87" i="25" s="1"/>
  <c r="C12" i="25"/>
  <c r="C11" i="25" s="1"/>
  <c r="C62" i="25"/>
  <c r="D97" i="25" s="1"/>
  <c r="D96" i="25" s="1"/>
  <c r="B115" i="25"/>
  <c r="H34" i="26"/>
  <c r="H140" i="25" s="1"/>
  <c r="G40" i="26"/>
  <c r="G146" i="25" s="1"/>
  <c r="C82" i="25"/>
  <c r="B74" i="27"/>
  <c r="C8" i="27"/>
  <c r="C7" i="27" s="1"/>
  <c r="C74" i="27" s="1"/>
  <c r="O68" i="26"/>
  <c r="C9" i="26"/>
  <c r="E71" i="26"/>
  <c r="B58" i="26"/>
  <c r="O36" i="26"/>
  <c r="O11" i="26"/>
  <c r="O39" i="26"/>
  <c r="E55" i="26"/>
  <c r="F35" i="26"/>
  <c r="F141" i="25" s="1"/>
  <c r="D39" i="25"/>
  <c r="D109" i="25" s="1"/>
  <c r="E91" i="25"/>
  <c r="D93" i="25"/>
  <c r="D89" i="25"/>
  <c r="B58" i="25"/>
  <c r="C57" i="25"/>
  <c r="B57" i="25"/>
  <c r="C54" i="25"/>
  <c r="B50" i="25"/>
  <c r="C53" i="25"/>
  <c r="C60" i="25"/>
  <c r="C74" i="25"/>
  <c r="J106" i="25"/>
  <c r="G106" i="25"/>
  <c r="E12" i="25"/>
  <c r="F39" i="25" s="1"/>
  <c r="F109" i="25" s="1"/>
  <c r="B52" i="25"/>
  <c r="B56" i="25"/>
  <c r="D116" i="25"/>
  <c r="D183" i="25" s="1"/>
  <c r="B8" i="25"/>
  <c r="C164" i="25"/>
  <c r="B12" i="25"/>
  <c r="B11" i="25" s="1"/>
  <c r="C50" i="25"/>
  <c r="C26" i="25"/>
  <c r="C61" i="25" s="1"/>
  <c r="B62" i="25"/>
  <c r="B74" i="25"/>
  <c r="C44" i="25"/>
  <c r="D106" i="25"/>
  <c r="H106" i="25"/>
  <c r="L106" i="25"/>
  <c r="M106" i="25"/>
  <c r="D29" i="25"/>
  <c r="D28" i="25" s="1"/>
  <c r="J37" i="24"/>
  <c r="G35" i="24"/>
  <c r="J13" i="24"/>
  <c r="D51" i="24"/>
  <c r="E5" i="24"/>
  <c r="D13" i="24"/>
  <c r="D12" i="24" s="1"/>
  <c r="D45" i="24" s="1"/>
  <c r="I35" i="24"/>
  <c r="I34" i="24" s="1"/>
  <c r="C139" i="25"/>
  <c r="L13" i="24"/>
  <c r="L12" i="24" s="1"/>
  <c r="L45" i="24" s="1"/>
  <c r="G51" i="24"/>
  <c r="O13" i="24"/>
  <c r="F51" i="24"/>
  <c r="N13" i="24"/>
  <c r="N12" i="24" s="1"/>
  <c r="C65" i="25"/>
  <c r="C29" i="25"/>
  <c r="C64" i="25" s="1"/>
  <c r="D100" i="25" s="1"/>
  <c r="D99" i="25" s="1"/>
  <c r="D98" i="25" s="1"/>
  <c r="I10" i="24"/>
  <c r="H51" i="24"/>
  <c r="R33" i="24"/>
  <c r="O32" i="24"/>
  <c r="E106" i="25"/>
  <c r="J41" i="24"/>
  <c r="C49" i="25"/>
  <c r="G12" i="24"/>
  <c r="B44" i="25"/>
  <c r="B78" i="25"/>
  <c r="C103" i="25"/>
  <c r="C102" i="25" s="1"/>
  <c r="C67" i="25" s="1"/>
  <c r="C70" i="25"/>
  <c r="D105" i="25" s="1"/>
  <c r="N5" i="24"/>
  <c r="N45" i="24"/>
  <c r="M13" i="24"/>
  <c r="M12" i="24" s="1"/>
  <c r="M45" i="24" s="1"/>
  <c r="J14" i="24"/>
  <c r="Q33" i="24"/>
  <c r="K32" i="24"/>
  <c r="D26" i="25"/>
  <c r="D5" i="24"/>
  <c r="O5" i="24"/>
  <c r="K13" i="24"/>
  <c r="E12" i="24"/>
  <c r="Q28" i="24"/>
  <c r="R28" i="24"/>
  <c r="C56" i="25"/>
  <c r="B60" i="25"/>
  <c r="B36" i="25"/>
  <c r="B71" i="25" s="1"/>
  <c r="I106" i="25"/>
  <c r="F106" i="25"/>
  <c r="D139" i="25"/>
  <c r="B33" i="26"/>
  <c r="O58" i="26"/>
  <c r="J70" i="27"/>
  <c r="J33" i="24"/>
  <c r="C48" i="25"/>
  <c r="C59" i="25"/>
  <c r="C71" i="25"/>
  <c r="C167" i="25"/>
  <c r="O12" i="26"/>
  <c r="O13" i="26"/>
  <c r="E14" i="26"/>
  <c r="O16" i="26"/>
  <c r="O21" i="26"/>
  <c r="O22" i="26"/>
  <c r="O29" i="26"/>
  <c r="O37" i="26"/>
  <c r="O38" i="26"/>
  <c r="O40" i="26"/>
  <c r="E42" i="26"/>
  <c r="O43" i="26"/>
  <c r="O49" i="26"/>
  <c r="O52" i="26"/>
  <c r="O60" i="26"/>
  <c r="O64" i="26"/>
  <c r="O67" i="26"/>
  <c r="Q37" i="24"/>
  <c r="B70" i="25"/>
  <c r="Q10" i="24"/>
  <c r="I17" i="24"/>
  <c r="I14" i="24" s="1"/>
  <c r="Q17" i="24"/>
  <c r="R41" i="24"/>
  <c r="I52" i="24"/>
  <c r="B49" i="25"/>
  <c r="B51" i="25"/>
  <c r="B53" i="25"/>
  <c r="C58" i="25"/>
  <c r="F99" i="25"/>
  <c r="F98" i="25" s="1"/>
  <c r="K106" i="25"/>
  <c r="O59" i="26"/>
  <c r="B61" i="26"/>
  <c r="H57" i="27"/>
  <c r="B10" i="26"/>
  <c r="B9" i="26" s="1"/>
  <c r="B8" i="26" s="1"/>
  <c r="B114" i="25" s="1"/>
  <c r="B182" i="25" s="1"/>
  <c r="E20" i="26"/>
  <c r="O24" i="26"/>
  <c r="O26" i="26"/>
  <c r="O27" i="26"/>
  <c r="E28" i="26"/>
  <c r="O30" i="26"/>
  <c r="O31" i="26"/>
  <c r="E32" i="26"/>
  <c r="O35" i="26"/>
  <c r="F36" i="26"/>
  <c r="F142" i="25" s="1"/>
  <c r="O54" i="26"/>
  <c r="O56" i="26"/>
  <c r="O66" i="26"/>
  <c r="J57" i="27"/>
  <c r="H70" i="27"/>
  <c r="H9" i="27"/>
  <c r="B8" i="27"/>
  <c r="J9" i="27"/>
  <c r="D8" i="27"/>
  <c r="D7" i="27" s="1"/>
  <c r="D74" i="27" s="1"/>
  <c r="H32" i="27"/>
  <c r="H60" i="27"/>
  <c r="H72" i="27"/>
  <c r="E8" i="27"/>
  <c r="E7" i="27" s="1"/>
  <c r="E74" i="27" s="1"/>
  <c r="F8" i="27"/>
  <c r="E17" i="26"/>
  <c r="E50" i="26"/>
  <c r="O57" i="26"/>
  <c r="E13" i="26"/>
  <c r="E22" i="26"/>
  <c r="O34" i="26"/>
  <c r="E46" i="26"/>
  <c r="O53" i="26"/>
  <c r="F73" i="26"/>
  <c r="O23" i="26"/>
  <c r="E26" i="26"/>
  <c r="E30" i="26"/>
  <c r="O45" i="26"/>
  <c r="O62" i="26"/>
  <c r="O73" i="26"/>
  <c r="E11" i="26"/>
  <c r="E117" i="25" s="1"/>
  <c r="E15" i="26"/>
  <c r="E18" i="26"/>
  <c r="O41" i="26"/>
  <c r="E62" i="26"/>
  <c r="E66" i="26"/>
  <c r="E70" i="26"/>
  <c r="O25" i="26"/>
  <c r="G59" i="26"/>
  <c r="G165" i="25" s="1"/>
  <c r="O19" i="26"/>
  <c r="O65" i="26"/>
  <c r="O69" i="26"/>
  <c r="F25" i="26"/>
  <c r="E41" i="26"/>
  <c r="E45" i="26"/>
  <c r="E49" i="26"/>
  <c r="E53" i="26"/>
  <c r="E57" i="26"/>
  <c r="E65" i="26"/>
  <c r="E69" i="26"/>
  <c r="E44" i="26"/>
  <c r="F48" i="26"/>
  <c r="F154" i="25" s="1"/>
  <c r="E52" i="26"/>
  <c r="E56" i="26"/>
  <c r="E60" i="26"/>
  <c r="E166" i="25" s="1"/>
  <c r="E164" i="25" s="1"/>
  <c r="E64" i="26"/>
  <c r="E68" i="26"/>
  <c r="O71" i="26"/>
  <c r="B32" i="25"/>
  <c r="B67" i="25" s="1"/>
  <c r="B68" i="25"/>
  <c r="E99" i="25"/>
  <c r="E98" i="25" s="1"/>
  <c r="B59" i="25"/>
  <c r="D167" i="25"/>
  <c r="D8" i="25"/>
  <c r="B26" i="25"/>
  <c r="B61" i="25" s="1"/>
  <c r="B82" i="25"/>
  <c r="B65" i="25"/>
  <c r="B99" i="25"/>
  <c r="C43" i="25"/>
  <c r="D79" i="25" s="1"/>
  <c r="D78" i="25" s="1"/>
  <c r="C116" i="25"/>
  <c r="H100" i="25"/>
  <c r="H99" i="25" s="1"/>
  <c r="H98" i="25" s="1"/>
  <c r="G100" i="25"/>
  <c r="G99" i="25" s="1"/>
  <c r="G98" i="25" s="1"/>
  <c r="M100" i="25"/>
  <c r="M99" i="25" s="1"/>
  <c r="M98" i="25" s="1"/>
  <c r="L100" i="25"/>
  <c r="L99" i="25" s="1"/>
  <c r="L98" i="25" s="1"/>
  <c r="K100" i="25"/>
  <c r="K99" i="25" s="1"/>
  <c r="K98" i="25" s="1"/>
  <c r="B54" i="25"/>
  <c r="I100" i="25"/>
  <c r="I99" i="25" s="1"/>
  <c r="I98" i="25" s="1"/>
  <c r="C12" i="24"/>
  <c r="C45" i="24" s="1"/>
  <c r="D46" i="24" s="1"/>
  <c r="E45" i="24"/>
  <c r="E46" i="24" s="1"/>
  <c r="I29" i="24"/>
  <c r="I28" i="24" s="1"/>
  <c r="M5" i="24"/>
  <c r="Q41" i="24"/>
  <c r="J32" i="24"/>
  <c r="R32" i="24"/>
  <c r="P13" i="24"/>
  <c r="P12" i="24" s="1"/>
  <c r="P45" i="24" s="1"/>
  <c r="K35" i="24"/>
  <c r="G77" i="27" l="1"/>
  <c r="F53" i="26"/>
  <c r="E159" i="25"/>
  <c r="G25" i="26"/>
  <c r="F131" i="25"/>
  <c r="E168" i="25"/>
  <c r="E61" i="26"/>
  <c r="F32" i="26"/>
  <c r="E138" i="25"/>
  <c r="G39" i="26"/>
  <c r="F145" i="25"/>
  <c r="H38" i="26"/>
  <c r="G144" i="25"/>
  <c r="F56" i="26"/>
  <c r="E162" i="25"/>
  <c r="F69" i="26"/>
  <c r="E175" i="25"/>
  <c r="F49" i="26"/>
  <c r="E155" i="25"/>
  <c r="F26" i="26"/>
  <c r="E132" i="25"/>
  <c r="F46" i="26"/>
  <c r="E152" i="25"/>
  <c r="C51" i="24"/>
  <c r="I51" i="24" s="1"/>
  <c r="Q32" i="24"/>
  <c r="N46" i="24"/>
  <c r="F55" i="26"/>
  <c r="E161" i="25"/>
  <c r="I54" i="26"/>
  <c r="H160" i="25"/>
  <c r="G43" i="26"/>
  <c r="F149" i="25"/>
  <c r="N24" i="26"/>
  <c r="M130" i="25"/>
  <c r="H51" i="26"/>
  <c r="G157" i="25"/>
  <c r="F44" i="26"/>
  <c r="E150" i="25"/>
  <c r="H63" i="26"/>
  <c r="F169" i="25"/>
  <c r="Q14" i="24"/>
  <c r="F68" i="26"/>
  <c r="E174" i="25"/>
  <c r="F52" i="26"/>
  <c r="E158" i="25"/>
  <c r="F65" i="26"/>
  <c r="E171" i="25"/>
  <c r="F45" i="26"/>
  <c r="E151" i="25"/>
  <c r="F70" i="26"/>
  <c r="E176" i="25"/>
  <c r="F18" i="26"/>
  <c r="E124" i="25"/>
  <c r="F50" i="26"/>
  <c r="E156" i="25"/>
  <c r="F42" i="26"/>
  <c r="E148" i="25"/>
  <c r="F14" i="26"/>
  <c r="E120" i="25"/>
  <c r="G72" i="26"/>
  <c r="F178" i="25"/>
  <c r="N12" i="26"/>
  <c r="M118" i="25"/>
  <c r="I37" i="26"/>
  <c r="H143" i="25"/>
  <c r="F30" i="26"/>
  <c r="E136" i="25"/>
  <c r="F13" i="26"/>
  <c r="E119" i="25"/>
  <c r="E116" i="25" s="1"/>
  <c r="F64" i="26"/>
  <c r="E170" i="25"/>
  <c r="F57" i="26"/>
  <c r="E163" i="25"/>
  <c r="F41" i="26"/>
  <c r="E147" i="25"/>
  <c r="E139" i="25" s="1"/>
  <c r="F66" i="26"/>
  <c r="E172" i="25"/>
  <c r="F15" i="26"/>
  <c r="E121" i="25"/>
  <c r="F22" i="26"/>
  <c r="E128" i="25"/>
  <c r="F17" i="26"/>
  <c r="E123" i="25"/>
  <c r="F28" i="26"/>
  <c r="E134" i="25"/>
  <c r="F20" i="26"/>
  <c r="E126" i="25"/>
  <c r="O12" i="24"/>
  <c r="R14" i="24"/>
  <c r="C8" i="26"/>
  <c r="C76" i="26" s="1"/>
  <c r="I47" i="26"/>
  <c r="H153" i="25"/>
  <c r="H67" i="26"/>
  <c r="F173" i="25"/>
  <c r="N16" i="26"/>
  <c r="M122" i="25"/>
  <c r="B76" i="26"/>
  <c r="E8" i="25"/>
  <c r="F9" i="25"/>
  <c r="F87" i="25"/>
  <c r="I87" i="25"/>
  <c r="J87" i="25"/>
  <c r="C81" i="25"/>
  <c r="C80" i="25" s="1"/>
  <c r="C110" i="25" s="1"/>
  <c r="B81" i="25"/>
  <c r="B190" i="25"/>
  <c r="K87" i="25"/>
  <c r="H87" i="25"/>
  <c r="L87" i="25"/>
  <c r="G87" i="25"/>
  <c r="I34" i="26"/>
  <c r="I140" i="25" s="1"/>
  <c r="G48" i="26"/>
  <c r="G154" i="25" s="1"/>
  <c r="H40" i="26"/>
  <c r="H146" i="25" s="1"/>
  <c r="G36" i="26"/>
  <c r="G142" i="25" s="1"/>
  <c r="G35" i="26"/>
  <c r="G141" i="25" s="1"/>
  <c r="B43" i="25"/>
  <c r="D10" i="25"/>
  <c r="D78" i="27"/>
  <c r="D77" i="27"/>
  <c r="C78" i="27"/>
  <c r="C77" i="27"/>
  <c r="E78" i="27"/>
  <c r="E77" i="27"/>
  <c r="F90" i="25"/>
  <c r="F93" i="25"/>
  <c r="F91" i="25"/>
  <c r="E26" i="25"/>
  <c r="E97" i="25"/>
  <c r="E96" i="25" s="1"/>
  <c r="F84" i="25"/>
  <c r="E11" i="25"/>
  <c r="F95" i="25"/>
  <c r="F92" i="25"/>
  <c r="F94" i="25"/>
  <c r="H83" i="25"/>
  <c r="K83" i="25"/>
  <c r="E83" i="25"/>
  <c r="I83" i="25"/>
  <c r="L83" i="25"/>
  <c r="F83" i="25"/>
  <c r="J83" i="25"/>
  <c r="M83" i="25"/>
  <c r="G83" i="25"/>
  <c r="D83" i="25"/>
  <c r="D82" i="25" s="1"/>
  <c r="K86" i="25"/>
  <c r="M85" i="25"/>
  <c r="H85" i="25"/>
  <c r="J85" i="25"/>
  <c r="I85" i="25"/>
  <c r="K85" i="25"/>
  <c r="F85" i="25"/>
  <c r="E85" i="25"/>
  <c r="L85" i="25"/>
  <c r="G85" i="25"/>
  <c r="F88" i="25"/>
  <c r="F89" i="25"/>
  <c r="H86" i="25"/>
  <c r="B10" i="25"/>
  <c r="M86" i="25"/>
  <c r="F12" i="25"/>
  <c r="G39" i="25" s="1"/>
  <c r="G109" i="25" s="1"/>
  <c r="F86" i="25"/>
  <c r="I86" i="25"/>
  <c r="L86" i="25"/>
  <c r="J86" i="25"/>
  <c r="F26" i="25"/>
  <c r="C28" i="25"/>
  <c r="C10" i="25" s="1"/>
  <c r="D115" i="25"/>
  <c r="G86" i="25"/>
  <c r="C115" i="25"/>
  <c r="C114" i="25" s="1"/>
  <c r="C182" i="25" s="1"/>
  <c r="C190" i="25" s="1"/>
  <c r="C68" i="25"/>
  <c r="I13" i="24"/>
  <c r="I12" i="24" s="1"/>
  <c r="I45" i="24" s="1"/>
  <c r="I6" i="24"/>
  <c r="K12" i="24"/>
  <c r="R12" i="24" s="1"/>
  <c r="O45" i="24"/>
  <c r="P46" i="24" s="1"/>
  <c r="O61" i="26"/>
  <c r="O33" i="26"/>
  <c r="E75" i="27"/>
  <c r="M46" i="24"/>
  <c r="Q13" i="24"/>
  <c r="R13" i="24"/>
  <c r="J35" i="24"/>
  <c r="G34" i="24"/>
  <c r="F46" i="24"/>
  <c r="F7" i="27"/>
  <c r="F74" i="27" s="1"/>
  <c r="J8" i="27"/>
  <c r="B7" i="27"/>
  <c r="H8" i="27"/>
  <c r="E76" i="27"/>
  <c r="D76" i="27"/>
  <c r="C75" i="27"/>
  <c r="D75" i="27"/>
  <c r="F62" i="26"/>
  <c r="F168" i="25" s="1"/>
  <c r="G73" i="26"/>
  <c r="H59" i="26"/>
  <c r="H165" i="25" s="1"/>
  <c r="E33" i="26"/>
  <c r="O10" i="26"/>
  <c r="E10" i="26"/>
  <c r="F11" i="26"/>
  <c r="F117" i="25" s="1"/>
  <c r="F60" i="26"/>
  <c r="F166" i="25" s="1"/>
  <c r="F164" i="25" s="1"/>
  <c r="E58" i="26"/>
  <c r="F71" i="26"/>
  <c r="B47" i="25"/>
  <c r="B98" i="25"/>
  <c r="B63" i="25" s="1"/>
  <c r="B64" i="25"/>
  <c r="F79" i="25"/>
  <c r="F78" i="25" s="1"/>
  <c r="F8" i="25"/>
  <c r="G9" i="25"/>
  <c r="K34" i="24"/>
  <c r="Q35" i="24"/>
  <c r="R35" i="24"/>
  <c r="J12" i="24"/>
  <c r="E183" i="25" l="1"/>
  <c r="E115" i="25"/>
  <c r="G18" i="26"/>
  <c r="F124" i="25"/>
  <c r="G52" i="26"/>
  <c r="F158" i="25"/>
  <c r="G26" i="26"/>
  <c r="F132" i="25"/>
  <c r="I38" i="26"/>
  <c r="H144" i="25"/>
  <c r="I67" i="26"/>
  <c r="H173" i="25"/>
  <c r="G15" i="26"/>
  <c r="F121" i="25"/>
  <c r="G64" i="26"/>
  <c r="F170" i="25"/>
  <c r="F167" i="25" s="1"/>
  <c r="I63" i="26"/>
  <c r="H169" i="25"/>
  <c r="H43" i="26"/>
  <c r="G149" i="25"/>
  <c r="H25" i="26"/>
  <c r="G131" i="25"/>
  <c r="Q12" i="24"/>
  <c r="G28" i="26"/>
  <c r="F134" i="25"/>
  <c r="G22" i="26"/>
  <c r="F128" i="25"/>
  <c r="G14" i="26"/>
  <c r="F120" i="25"/>
  <c r="G50" i="26"/>
  <c r="F156" i="25"/>
  <c r="G70" i="26"/>
  <c r="F176" i="25"/>
  <c r="I65" i="26"/>
  <c r="F171" i="25"/>
  <c r="G68" i="26"/>
  <c r="F174" i="25"/>
  <c r="G46" i="26"/>
  <c r="F152" i="25"/>
  <c r="G49" i="26"/>
  <c r="F155" i="25"/>
  <c r="G56" i="26"/>
  <c r="F162" i="25"/>
  <c r="H39" i="26"/>
  <c r="G145" i="25"/>
  <c r="G20" i="26"/>
  <c r="F126" i="25"/>
  <c r="G17" i="26"/>
  <c r="F123" i="25"/>
  <c r="G42" i="26"/>
  <c r="F148" i="25"/>
  <c r="G45" i="26"/>
  <c r="F151" i="25"/>
  <c r="G69" i="26"/>
  <c r="F175" i="25"/>
  <c r="G41" i="26"/>
  <c r="F147" i="25"/>
  <c r="F139" i="25" s="1"/>
  <c r="G30" i="26"/>
  <c r="F136" i="25"/>
  <c r="I51" i="26"/>
  <c r="H157" i="25"/>
  <c r="H55" i="26"/>
  <c r="F161" i="25"/>
  <c r="G32" i="26"/>
  <c r="F138" i="25"/>
  <c r="F116" i="25" s="1"/>
  <c r="F183" i="25" s="1"/>
  <c r="F33" i="26"/>
  <c r="J47" i="26"/>
  <c r="I153" i="25"/>
  <c r="G66" i="26"/>
  <c r="F172" i="25"/>
  <c r="G57" i="26"/>
  <c r="F163" i="25"/>
  <c r="G13" i="26"/>
  <c r="F119" i="25"/>
  <c r="J37" i="26"/>
  <c r="I143" i="25"/>
  <c r="J72" i="26"/>
  <c r="G178" i="25"/>
  <c r="H44" i="26"/>
  <c r="F150" i="25"/>
  <c r="J54" i="26"/>
  <c r="I160" i="25"/>
  <c r="E167" i="25"/>
  <c r="G53" i="26"/>
  <c r="F159" i="25"/>
  <c r="C46" i="25"/>
  <c r="B40" i="25"/>
  <c r="B187" i="25" s="1"/>
  <c r="B189" i="25"/>
  <c r="D40" i="25"/>
  <c r="C40" i="25"/>
  <c r="C187" i="25" s="1"/>
  <c r="C189" i="25"/>
  <c r="D81" i="25"/>
  <c r="E10" i="25"/>
  <c r="E40" i="25" s="1"/>
  <c r="F97" i="25"/>
  <c r="F96" i="25" s="1"/>
  <c r="G12" i="25"/>
  <c r="C188" i="25"/>
  <c r="J34" i="26"/>
  <c r="J140" i="25" s="1"/>
  <c r="H48" i="26"/>
  <c r="H154" i="25" s="1"/>
  <c r="I40" i="26"/>
  <c r="I146" i="25" s="1"/>
  <c r="H36" i="26"/>
  <c r="H142" i="25" s="1"/>
  <c r="H35" i="26"/>
  <c r="H141" i="25" s="1"/>
  <c r="F78" i="27"/>
  <c r="J78" i="27" s="1"/>
  <c r="F75" i="27"/>
  <c r="J75" i="27" s="1"/>
  <c r="J74" i="27"/>
  <c r="F77" i="27"/>
  <c r="G75" i="27"/>
  <c r="H74" i="27"/>
  <c r="I73" i="27" s="1"/>
  <c r="G92" i="25"/>
  <c r="G93" i="25"/>
  <c r="F11" i="25"/>
  <c r="F10" i="25" s="1"/>
  <c r="F40" i="25" s="1"/>
  <c r="E82" i="25"/>
  <c r="E81" i="25" s="1"/>
  <c r="E80" i="25" s="1"/>
  <c r="G89" i="25"/>
  <c r="G88" i="25"/>
  <c r="F82" i="25"/>
  <c r="G94" i="25"/>
  <c r="G95" i="25"/>
  <c r="G84" i="25"/>
  <c r="G91" i="25"/>
  <c r="G90" i="25"/>
  <c r="C63" i="25"/>
  <c r="G97" i="25"/>
  <c r="G96" i="25" s="1"/>
  <c r="O46" i="24"/>
  <c r="J34" i="24"/>
  <c r="G45" i="24"/>
  <c r="G78" i="27" s="1"/>
  <c r="D80" i="25"/>
  <c r="H75" i="27"/>
  <c r="I75" i="27" s="1"/>
  <c r="H5" i="27"/>
  <c r="H7" i="27"/>
  <c r="C76" i="27"/>
  <c r="F76" i="27"/>
  <c r="J76" i="27" s="1"/>
  <c r="J7" i="27"/>
  <c r="G76" i="27"/>
  <c r="G60" i="26"/>
  <c r="G166" i="25" s="1"/>
  <c r="G164" i="25" s="1"/>
  <c r="F58" i="26"/>
  <c r="G11" i="26"/>
  <c r="G117" i="25" s="1"/>
  <c r="F10" i="26"/>
  <c r="H73" i="26"/>
  <c r="O9" i="26"/>
  <c r="E9" i="26"/>
  <c r="E8" i="26" s="1"/>
  <c r="E76" i="26" s="1"/>
  <c r="F61" i="26"/>
  <c r="G62" i="26"/>
  <c r="G168" i="25" s="1"/>
  <c r="G71" i="26"/>
  <c r="I59" i="26"/>
  <c r="I165" i="25" s="1"/>
  <c r="C45" i="25"/>
  <c r="G79" i="25"/>
  <c r="G78" i="25" s="1"/>
  <c r="G8" i="25"/>
  <c r="H9" i="25"/>
  <c r="B80" i="25"/>
  <c r="B110" i="25" s="1"/>
  <c r="B188" i="25" s="1"/>
  <c r="B46" i="25"/>
  <c r="Q34" i="24"/>
  <c r="R34" i="24"/>
  <c r="K45" i="24"/>
  <c r="B77" i="27" s="1"/>
  <c r="F115" i="25" l="1"/>
  <c r="K54" i="26"/>
  <c r="J160" i="25"/>
  <c r="H13" i="26"/>
  <c r="G119" i="25"/>
  <c r="I69" i="26"/>
  <c r="G175" i="25"/>
  <c r="H20" i="26"/>
  <c r="G126" i="25"/>
  <c r="H46" i="26"/>
  <c r="G152" i="25"/>
  <c r="H50" i="26"/>
  <c r="G156" i="25"/>
  <c r="J77" i="27"/>
  <c r="H53" i="26"/>
  <c r="G159" i="25"/>
  <c r="J51" i="26"/>
  <c r="I157" i="25"/>
  <c r="I43" i="26"/>
  <c r="H149" i="25"/>
  <c r="J67" i="26"/>
  <c r="I173" i="25"/>
  <c r="H18" i="26"/>
  <c r="G124" i="25"/>
  <c r="H150" i="25"/>
  <c r="I44" i="26"/>
  <c r="K37" i="26"/>
  <c r="J143" i="25"/>
  <c r="H57" i="26"/>
  <c r="G163" i="25"/>
  <c r="K47" i="26"/>
  <c r="J153" i="25"/>
  <c r="H45" i="26"/>
  <c r="G151" i="25"/>
  <c r="H17" i="26"/>
  <c r="G123" i="25"/>
  <c r="I39" i="26"/>
  <c r="H145" i="25"/>
  <c r="H49" i="26"/>
  <c r="H33" i="26" s="1"/>
  <c r="G155" i="25"/>
  <c r="H68" i="26"/>
  <c r="G174" i="25"/>
  <c r="H70" i="26"/>
  <c r="G176" i="25"/>
  <c r="H14" i="26"/>
  <c r="G120" i="25"/>
  <c r="H28" i="26"/>
  <c r="G134" i="25"/>
  <c r="K72" i="26"/>
  <c r="J178" i="25"/>
  <c r="H66" i="26"/>
  <c r="G172" i="25"/>
  <c r="H42" i="26"/>
  <c r="G148" i="25"/>
  <c r="G139" i="25" s="1"/>
  <c r="G115" i="25" s="1"/>
  <c r="H56" i="26"/>
  <c r="G162" i="25"/>
  <c r="J65" i="26"/>
  <c r="I171" i="25"/>
  <c r="H22" i="26"/>
  <c r="G128" i="25"/>
  <c r="H32" i="26"/>
  <c r="G138" i="25"/>
  <c r="H41" i="26"/>
  <c r="G147" i="25"/>
  <c r="I64" i="26"/>
  <c r="G170" i="25"/>
  <c r="G167" i="25" s="1"/>
  <c r="H26" i="26"/>
  <c r="G132" i="25"/>
  <c r="G33" i="26"/>
  <c r="G116" i="25"/>
  <c r="G183" i="25" s="1"/>
  <c r="H161" i="25"/>
  <c r="I55" i="26"/>
  <c r="H30" i="26"/>
  <c r="G136" i="25"/>
  <c r="I25" i="26"/>
  <c r="H131" i="25"/>
  <c r="J63" i="26"/>
  <c r="I169" i="25"/>
  <c r="H15" i="26"/>
  <c r="G121" i="25"/>
  <c r="J38" i="26"/>
  <c r="I144" i="25"/>
  <c r="H52" i="26"/>
  <c r="G158" i="25"/>
  <c r="F81" i="25"/>
  <c r="F80" i="25" s="1"/>
  <c r="F110" i="25" s="1"/>
  <c r="G11" i="25"/>
  <c r="H39" i="25"/>
  <c r="H109" i="25" s="1"/>
  <c r="K34" i="26"/>
  <c r="K140" i="25" s="1"/>
  <c r="I48" i="26"/>
  <c r="I154" i="25" s="1"/>
  <c r="J40" i="26"/>
  <c r="J146" i="25" s="1"/>
  <c r="I36" i="26"/>
  <c r="I142" i="25" s="1"/>
  <c r="I35" i="26"/>
  <c r="I141" i="25" s="1"/>
  <c r="G82" i="25"/>
  <c r="G81" i="25" s="1"/>
  <c r="H78" i="27"/>
  <c r="I78" i="27" s="1"/>
  <c r="I74" i="27"/>
  <c r="I72" i="27"/>
  <c r="F9" i="26"/>
  <c r="F8" i="26" s="1"/>
  <c r="F76" i="26" s="1"/>
  <c r="G26" i="25"/>
  <c r="H89" i="25"/>
  <c r="H92" i="25"/>
  <c r="H84" i="25"/>
  <c r="H88" i="25"/>
  <c r="H93" i="25"/>
  <c r="H90" i="25"/>
  <c r="H94" i="25"/>
  <c r="H97" i="25"/>
  <c r="H96" i="25" s="1"/>
  <c r="H91" i="25"/>
  <c r="H95" i="25"/>
  <c r="D110" i="25"/>
  <c r="E110" i="25"/>
  <c r="H12" i="25"/>
  <c r="I39" i="25" s="1"/>
  <c r="I109" i="25" s="1"/>
  <c r="J45" i="24"/>
  <c r="G46" i="24"/>
  <c r="H46" i="24"/>
  <c r="H76" i="27"/>
  <c r="I76" i="27" s="1"/>
  <c r="I63" i="27"/>
  <c r="I51" i="27"/>
  <c r="I43" i="27"/>
  <c r="I35" i="27"/>
  <c r="I29" i="27"/>
  <c r="I21" i="27"/>
  <c r="I13" i="27"/>
  <c r="I68" i="27"/>
  <c r="I56" i="27"/>
  <c r="I48" i="27"/>
  <c r="I40" i="27"/>
  <c r="I26" i="27"/>
  <c r="I18" i="27"/>
  <c r="I10" i="27"/>
  <c r="I50" i="27"/>
  <c r="I28" i="27"/>
  <c r="I20" i="27"/>
  <c r="I12" i="27"/>
  <c r="I46" i="27"/>
  <c r="I62" i="27"/>
  <c r="I42" i="27"/>
  <c r="I66" i="27"/>
  <c r="I34" i="27"/>
  <c r="I38" i="27"/>
  <c r="I7" i="27"/>
  <c r="I54" i="27"/>
  <c r="I24" i="27"/>
  <c r="I16" i="27"/>
  <c r="I55" i="27"/>
  <c r="I36" i="27"/>
  <c r="I23" i="27"/>
  <c r="I53" i="27"/>
  <c r="I15" i="27"/>
  <c r="I19" i="27"/>
  <c r="I67" i="27"/>
  <c r="I44" i="27"/>
  <c r="I27" i="27"/>
  <c r="I57" i="27"/>
  <c r="I39" i="27"/>
  <c r="I49" i="27"/>
  <c r="I52" i="27"/>
  <c r="I31" i="27"/>
  <c r="I58" i="27"/>
  <c r="I33" i="27"/>
  <c r="I59" i="27"/>
  <c r="I22" i="27"/>
  <c r="I47" i="27"/>
  <c r="I25" i="27"/>
  <c r="I64" i="27"/>
  <c r="I37" i="27"/>
  <c r="I61" i="27"/>
  <c r="I69" i="27"/>
  <c r="I71" i="27"/>
  <c r="I17" i="27"/>
  <c r="I14" i="27"/>
  <c r="I11" i="27"/>
  <c r="I41" i="27"/>
  <c r="I65" i="27"/>
  <c r="I45" i="27"/>
  <c r="I30" i="27"/>
  <c r="I32" i="27"/>
  <c r="I60" i="27"/>
  <c r="I70" i="27"/>
  <c r="I9" i="27"/>
  <c r="I8" i="27"/>
  <c r="G61" i="26"/>
  <c r="H62" i="26"/>
  <c r="H168" i="25" s="1"/>
  <c r="I73" i="26"/>
  <c r="O8" i="26"/>
  <c r="D76" i="26"/>
  <c r="O76" i="26" s="1"/>
  <c r="G10" i="26"/>
  <c r="H11" i="26"/>
  <c r="H117" i="25" s="1"/>
  <c r="J59" i="26"/>
  <c r="J165" i="25" s="1"/>
  <c r="H71" i="26"/>
  <c r="H60" i="26"/>
  <c r="H166" i="25" s="1"/>
  <c r="H164" i="25" s="1"/>
  <c r="G58" i="26"/>
  <c r="H8" i="25"/>
  <c r="I9" i="25"/>
  <c r="H79" i="25"/>
  <c r="H78" i="25" s="1"/>
  <c r="B45" i="25"/>
  <c r="Q45" i="24"/>
  <c r="H77" i="27" s="1"/>
  <c r="I77" i="27" s="1"/>
  <c r="L46" i="24"/>
  <c r="R45" i="24"/>
  <c r="I70" i="26" l="1"/>
  <c r="H176" i="25"/>
  <c r="I17" i="26"/>
  <c r="H123" i="25"/>
  <c r="L47" i="26"/>
  <c r="K153" i="25"/>
  <c r="I50" i="26"/>
  <c r="H156" i="25"/>
  <c r="I13" i="26"/>
  <c r="H119" i="25"/>
  <c r="K63" i="26"/>
  <c r="J169" i="25"/>
  <c r="I32" i="26"/>
  <c r="H138" i="25"/>
  <c r="I42" i="26"/>
  <c r="H148" i="25"/>
  <c r="H139" i="25" s="1"/>
  <c r="H115" i="25" s="1"/>
  <c r="I18" i="26"/>
  <c r="H124" i="25"/>
  <c r="I53" i="26"/>
  <c r="H159" i="25"/>
  <c r="I161" i="25"/>
  <c r="J55" i="26"/>
  <c r="I14" i="26"/>
  <c r="H120" i="25"/>
  <c r="I68" i="26"/>
  <c r="H174" i="25"/>
  <c r="J39" i="26"/>
  <c r="I145" i="25"/>
  <c r="I45" i="26"/>
  <c r="H151" i="25"/>
  <c r="I57" i="26"/>
  <c r="H163" i="25"/>
  <c r="I46" i="26"/>
  <c r="H152" i="25"/>
  <c r="I175" i="25"/>
  <c r="J69" i="26"/>
  <c r="L54" i="26"/>
  <c r="K160" i="25"/>
  <c r="I28" i="26"/>
  <c r="H134" i="25"/>
  <c r="I49" i="26"/>
  <c r="H155" i="25"/>
  <c r="L37" i="26"/>
  <c r="K143" i="25"/>
  <c r="I20" i="26"/>
  <c r="H126" i="25"/>
  <c r="H167" i="25"/>
  <c r="K38" i="26"/>
  <c r="J144" i="25"/>
  <c r="I30" i="26"/>
  <c r="H136" i="25"/>
  <c r="I170" i="25"/>
  <c r="J64" i="26"/>
  <c r="K65" i="26"/>
  <c r="J171" i="25"/>
  <c r="L72" i="26"/>
  <c r="K178" i="25"/>
  <c r="I150" i="25"/>
  <c r="J44" i="26"/>
  <c r="J43" i="26"/>
  <c r="I149" i="25"/>
  <c r="I52" i="26"/>
  <c r="H158" i="25"/>
  <c r="I15" i="26"/>
  <c r="H121" i="25"/>
  <c r="H116" i="25" s="1"/>
  <c r="H183" i="25" s="1"/>
  <c r="J25" i="26"/>
  <c r="I131" i="25"/>
  <c r="I26" i="26"/>
  <c r="H132" i="25"/>
  <c r="I41" i="26"/>
  <c r="H147" i="25"/>
  <c r="I22" i="26"/>
  <c r="H128" i="25"/>
  <c r="I56" i="26"/>
  <c r="H162" i="25"/>
  <c r="I66" i="26"/>
  <c r="H172" i="25"/>
  <c r="K67" i="26"/>
  <c r="J173" i="25"/>
  <c r="K51" i="26"/>
  <c r="J157" i="25"/>
  <c r="G10" i="25"/>
  <c r="G40" i="25" s="1"/>
  <c r="H26" i="25"/>
  <c r="L34" i="26"/>
  <c r="L140" i="25" s="1"/>
  <c r="J48" i="26"/>
  <c r="J154" i="25" s="1"/>
  <c r="K40" i="26"/>
  <c r="K146" i="25" s="1"/>
  <c r="J36" i="26"/>
  <c r="J142" i="25" s="1"/>
  <c r="J35" i="26"/>
  <c r="J141" i="25" s="1"/>
  <c r="I94" i="25"/>
  <c r="I89" i="25"/>
  <c r="I90" i="25"/>
  <c r="I88" i="25"/>
  <c r="I92" i="25"/>
  <c r="H11" i="25"/>
  <c r="I95" i="25"/>
  <c r="H82" i="25"/>
  <c r="H81" i="25" s="1"/>
  <c r="I93" i="25"/>
  <c r="I84" i="25"/>
  <c r="I91" i="25"/>
  <c r="I12" i="25"/>
  <c r="J39" i="25" s="1"/>
  <c r="J109" i="25" s="1"/>
  <c r="G80" i="25"/>
  <c r="G110" i="25" s="1"/>
  <c r="I71" i="26"/>
  <c r="K59" i="26"/>
  <c r="K165" i="25" s="1"/>
  <c r="H10" i="26"/>
  <c r="I11" i="26"/>
  <c r="I117" i="25" s="1"/>
  <c r="J73" i="26"/>
  <c r="G9" i="26"/>
  <c r="G8" i="26" s="1"/>
  <c r="G76" i="26" s="1"/>
  <c r="I33" i="26"/>
  <c r="H61" i="26"/>
  <c r="I62" i="26"/>
  <c r="I168" i="25" s="1"/>
  <c r="I60" i="26"/>
  <c r="I166" i="25" s="1"/>
  <c r="I164" i="25" s="1"/>
  <c r="H58" i="26"/>
  <c r="I97" i="25"/>
  <c r="I96" i="25" s="1"/>
  <c r="I26" i="25"/>
  <c r="I79" i="25"/>
  <c r="I78" i="25" s="1"/>
  <c r="I8" i="25"/>
  <c r="J9" i="25"/>
  <c r="J56" i="26" l="1"/>
  <c r="I162" i="25"/>
  <c r="K25" i="26"/>
  <c r="J131" i="25"/>
  <c r="J150" i="25"/>
  <c r="K44" i="26"/>
  <c r="M37" i="26"/>
  <c r="L143" i="25"/>
  <c r="K39" i="26"/>
  <c r="J145" i="25"/>
  <c r="J30" i="26"/>
  <c r="I136" i="25"/>
  <c r="J161" i="25"/>
  <c r="K55" i="26"/>
  <c r="J53" i="26"/>
  <c r="I159" i="25"/>
  <c r="J42" i="26"/>
  <c r="I148" i="25"/>
  <c r="I139" i="25" s="1"/>
  <c r="L63" i="26"/>
  <c r="K169" i="25"/>
  <c r="J50" i="26"/>
  <c r="I156" i="25"/>
  <c r="J17" i="26"/>
  <c r="I123" i="25"/>
  <c r="L51" i="26"/>
  <c r="K157" i="25"/>
  <c r="J66" i="26"/>
  <c r="I172" i="25"/>
  <c r="I167" i="25" s="1"/>
  <c r="J22" i="26"/>
  <c r="I128" i="25"/>
  <c r="J26" i="26"/>
  <c r="I132" i="25"/>
  <c r="J15" i="26"/>
  <c r="I121" i="25"/>
  <c r="J170" i="25"/>
  <c r="K64" i="26"/>
  <c r="J20" i="26"/>
  <c r="I126" i="25"/>
  <c r="J49" i="26"/>
  <c r="I155" i="25"/>
  <c r="M54" i="26"/>
  <c r="L160" i="25"/>
  <c r="J46" i="26"/>
  <c r="I152" i="25"/>
  <c r="J45" i="26"/>
  <c r="I151" i="25"/>
  <c r="J68" i="26"/>
  <c r="I174" i="25"/>
  <c r="L67" i="26"/>
  <c r="K173" i="25"/>
  <c r="J41" i="26"/>
  <c r="I147" i="25"/>
  <c r="J52" i="26"/>
  <c r="I158" i="25"/>
  <c r="J28" i="26"/>
  <c r="I134" i="25"/>
  <c r="J57" i="26"/>
  <c r="I163" i="25"/>
  <c r="J14" i="26"/>
  <c r="I120" i="25"/>
  <c r="L65" i="26"/>
  <c r="K171" i="25"/>
  <c r="K43" i="26"/>
  <c r="J149" i="25"/>
  <c r="M72" i="26"/>
  <c r="L178" i="25"/>
  <c r="L38" i="26"/>
  <c r="K144" i="25"/>
  <c r="J175" i="25"/>
  <c r="K69" i="26"/>
  <c r="J18" i="26"/>
  <c r="I124" i="25"/>
  <c r="J32" i="26"/>
  <c r="I138" i="25"/>
  <c r="J13" i="26"/>
  <c r="I119" i="25"/>
  <c r="I116" i="25" s="1"/>
  <c r="I183" i="25" s="1"/>
  <c r="M47" i="26"/>
  <c r="L153" i="25"/>
  <c r="J70" i="26"/>
  <c r="I176" i="25"/>
  <c r="H10" i="25"/>
  <c r="H40" i="25" s="1"/>
  <c r="M34" i="26"/>
  <c r="M140" i="25" s="1"/>
  <c r="K48" i="26"/>
  <c r="K154" i="25" s="1"/>
  <c r="L40" i="26"/>
  <c r="L146" i="25" s="1"/>
  <c r="K36" i="26"/>
  <c r="K142" i="25" s="1"/>
  <c r="K35" i="26"/>
  <c r="K141" i="25" s="1"/>
  <c r="I82" i="25"/>
  <c r="I81" i="25" s="1"/>
  <c r="J89" i="25"/>
  <c r="J91" i="25"/>
  <c r="J93" i="25"/>
  <c r="I11" i="25"/>
  <c r="I10" i="25" s="1"/>
  <c r="I40" i="25" s="1"/>
  <c r="J84" i="25"/>
  <c r="J88" i="25"/>
  <c r="J95" i="25"/>
  <c r="J92" i="25"/>
  <c r="J90" i="25"/>
  <c r="J94" i="25"/>
  <c r="J12" i="25"/>
  <c r="K39" i="25" s="1"/>
  <c r="K109" i="25" s="1"/>
  <c r="H80" i="25"/>
  <c r="H110" i="25" s="1"/>
  <c r="I10" i="26"/>
  <c r="J11" i="26"/>
  <c r="J117" i="25" s="1"/>
  <c r="K73" i="26"/>
  <c r="I61" i="26"/>
  <c r="J62" i="26"/>
  <c r="J168" i="25" s="1"/>
  <c r="L59" i="26"/>
  <c r="L165" i="25" s="1"/>
  <c r="J60" i="26"/>
  <c r="J166" i="25" s="1"/>
  <c r="J164" i="25" s="1"/>
  <c r="I58" i="26"/>
  <c r="H9" i="26"/>
  <c r="H8" i="26" s="1"/>
  <c r="H76" i="26" s="1"/>
  <c r="J71" i="26"/>
  <c r="J79" i="25"/>
  <c r="J78" i="25" s="1"/>
  <c r="J8" i="25"/>
  <c r="K9" i="25"/>
  <c r="J97" i="25"/>
  <c r="J96" i="25" s="1"/>
  <c r="J26" i="25"/>
  <c r="I115" i="25" l="1"/>
  <c r="K32" i="26"/>
  <c r="J138" i="25"/>
  <c r="M63" i="26"/>
  <c r="L169" i="25"/>
  <c r="M65" i="26"/>
  <c r="L171" i="25"/>
  <c r="K52" i="26"/>
  <c r="J158" i="25"/>
  <c r="M67" i="26"/>
  <c r="L173" i="25"/>
  <c r="N54" i="26"/>
  <c r="M160" i="25"/>
  <c r="K15" i="26"/>
  <c r="J121" i="25"/>
  <c r="M51" i="26"/>
  <c r="L157" i="25"/>
  <c r="N37" i="26"/>
  <c r="M143" i="25"/>
  <c r="K70" i="26"/>
  <c r="J176" i="25"/>
  <c r="K13" i="26"/>
  <c r="J119" i="25"/>
  <c r="J116" i="25" s="1"/>
  <c r="K18" i="26"/>
  <c r="J124" i="25"/>
  <c r="M38" i="26"/>
  <c r="L144" i="25"/>
  <c r="L43" i="26"/>
  <c r="K149" i="25"/>
  <c r="K170" i="25"/>
  <c r="L64" i="26"/>
  <c r="K50" i="26"/>
  <c r="J156" i="25"/>
  <c r="K42" i="26"/>
  <c r="J148" i="25"/>
  <c r="K150" i="25"/>
  <c r="L44" i="26"/>
  <c r="N47" i="26"/>
  <c r="M153" i="25"/>
  <c r="N72" i="26"/>
  <c r="M178" i="25"/>
  <c r="M177" i="25" s="1"/>
  <c r="K17" i="26"/>
  <c r="J123" i="25"/>
  <c r="K53" i="26"/>
  <c r="J159" i="25"/>
  <c r="K30" i="26"/>
  <c r="J136" i="25"/>
  <c r="K57" i="26"/>
  <c r="J163" i="25"/>
  <c r="K45" i="26"/>
  <c r="J151" i="25"/>
  <c r="K20" i="26"/>
  <c r="J126" i="25"/>
  <c r="K22" i="26"/>
  <c r="J128" i="25"/>
  <c r="K161" i="25"/>
  <c r="L55" i="26"/>
  <c r="L25" i="26"/>
  <c r="K131" i="25"/>
  <c r="J33" i="26"/>
  <c r="J167" i="25"/>
  <c r="K175" i="25"/>
  <c r="L69" i="26"/>
  <c r="K14" i="26"/>
  <c r="J120" i="25"/>
  <c r="K28" i="26"/>
  <c r="J134" i="25"/>
  <c r="K41" i="26"/>
  <c r="J147" i="25"/>
  <c r="K68" i="26"/>
  <c r="J174" i="25"/>
  <c r="K46" i="26"/>
  <c r="J152" i="25"/>
  <c r="K49" i="26"/>
  <c r="J155" i="25"/>
  <c r="K26" i="26"/>
  <c r="J132" i="25"/>
  <c r="K66" i="26"/>
  <c r="J172" i="25"/>
  <c r="L39" i="26"/>
  <c r="K145" i="25"/>
  <c r="K56" i="26"/>
  <c r="J162" i="25"/>
  <c r="N34" i="26"/>
  <c r="L48" i="26"/>
  <c r="L154" i="25" s="1"/>
  <c r="M40" i="26"/>
  <c r="M146" i="25" s="1"/>
  <c r="L36" i="26"/>
  <c r="L142" i="25" s="1"/>
  <c r="L35" i="26"/>
  <c r="L141" i="25" s="1"/>
  <c r="K94" i="25"/>
  <c r="K92" i="25"/>
  <c r="K88" i="25"/>
  <c r="K91" i="25"/>
  <c r="J11" i="25"/>
  <c r="J10" i="25" s="1"/>
  <c r="J40" i="25" s="1"/>
  <c r="J82" i="25"/>
  <c r="J81" i="25" s="1"/>
  <c r="K90" i="25"/>
  <c r="K95" i="25"/>
  <c r="K84" i="25"/>
  <c r="K12" i="25"/>
  <c r="L39" i="25" s="1"/>
  <c r="L109" i="25" s="1"/>
  <c r="K93" i="25"/>
  <c r="K89" i="25"/>
  <c r="I80" i="25"/>
  <c r="I110" i="25" s="1"/>
  <c r="K33" i="26"/>
  <c r="K62" i="26"/>
  <c r="K168" i="25" s="1"/>
  <c r="J61" i="26"/>
  <c r="L73" i="26"/>
  <c r="K71" i="26"/>
  <c r="J10" i="26"/>
  <c r="K11" i="26"/>
  <c r="K117" i="25" s="1"/>
  <c r="M59" i="26"/>
  <c r="M165" i="25" s="1"/>
  <c r="K60" i="26"/>
  <c r="K166" i="25" s="1"/>
  <c r="K164" i="25" s="1"/>
  <c r="J58" i="26"/>
  <c r="I9" i="26"/>
  <c r="I8" i="26" s="1"/>
  <c r="I76" i="26" s="1"/>
  <c r="K97" i="25"/>
  <c r="K96" i="25" s="1"/>
  <c r="K26" i="25"/>
  <c r="K79" i="25"/>
  <c r="K78" i="25" s="1"/>
  <c r="L9" i="25"/>
  <c r="K8" i="25"/>
  <c r="L56" i="26" l="1"/>
  <c r="K162" i="25"/>
  <c r="L49" i="26"/>
  <c r="K155" i="25"/>
  <c r="L28" i="26"/>
  <c r="K134" i="25"/>
  <c r="L170" i="25"/>
  <c r="M64" i="26"/>
  <c r="N63" i="26"/>
  <c r="M169" i="25"/>
  <c r="M25" i="26"/>
  <c r="L131" i="25"/>
  <c r="L45" i="26"/>
  <c r="K151" i="25"/>
  <c r="L17" i="26"/>
  <c r="K123" i="25"/>
  <c r="L42" i="26"/>
  <c r="K148" i="25"/>
  <c r="N38" i="26"/>
  <c r="M144" i="25"/>
  <c r="M39" i="26"/>
  <c r="L145" i="25"/>
  <c r="L26" i="26"/>
  <c r="K132" i="25"/>
  <c r="L46" i="26"/>
  <c r="K152" i="25"/>
  <c r="L41" i="26"/>
  <c r="K147" i="25"/>
  <c r="K139" i="25" s="1"/>
  <c r="K115" i="25" s="1"/>
  <c r="L14" i="26"/>
  <c r="K120" i="25"/>
  <c r="L161" i="25"/>
  <c r="M55" i="26"/>
  <c r="L150" i="25"/>
  <c r="M44" i="26"/>
  <c r="L15" i="26"/>
  <c r="K121" i="25"/>
  <c r="N67" i="26"/>
  <c r="M173" i="25"/>
  <c r="N65" i="26"/>
  <c r="M171" i="25"/>
  <c r="L32" i="26"/>
  <c r="K138" i="25"/>
  <c r="L66" i="26"/>
  <c r="K172" i="25"/>
  <c r="K167" i="25" s="1"/>
  <c r="L68" i="26"/>
  <c r="K174" i="25"/>
  <c r="N51" i="26"/>
  <c r="M157" i="25"/>
  <c r="L52" i="26"/>
  <c r="K158" i="25"/>
  <c r="J139" i="25"/>
  <c r="J115" i="25" s="1"/>
  <c r="L22" i="26"/>
  <c r="K128" i="25"/>
  <c r="L30" i="26"/>
  <c r="K136" i="25"/>
  <c r="L13" i="26"/>
  <c r="K119" i="25"/>
  <c r="K116" i="25" s="1"/>
  <c r="L175" i="25"/>
  <c r="M69" i="26"/>
  <c r="L20" i="26"/>
  <c r="K126" i="25"/>
  <c r="L57" i="26"/>
  <c r="K163" i="25"/>
  <c r="L53" i="26"/>
  <c r="K159" i="25"/>
  <c r="L50" i="26"/>
  <c r="K156" i="25"/>
  <c r="M43" i="26"/>
  <c r="L149" i="25"/>
  <c r="L18" i="26"/>
  <c r="K124" i="25"/>
  <c r="L70" i="26"/>
  <c r="K176" i="25"/>
  <c r="M48" i="26"/>
  <c r="M154" i="25" s="1"/>
  <c r="N40" i="26"/>
  <c r="M36" i="26"/>
  <c r="M142" i="25" s="1"/>
  <c r="M35" i="26"/>
  <c r="M141" i="25" s="1"/>
  <c r="K11" i="25"/>
  <c r="K10" i="25" s="1"/>
  <c r="K40" i="25" s="1"/>
  <c r="K82" i="25"/>
  <c r="K81" i="25" s="1"/>
  <c r="K80" i="25" s="1"/>
  <c r="K110" i="25" s="1"/>
  <c r="L90" i="25"/>
  <c r="L93" i="25"/>
  <c r="L91" i="25"/>
  <c r="L92" i="25"/>
  <c r="L95" i="25"/>
  <c r="L89" i="25"/>
  <c r="L84" i="25"/>
  <c r="L88" i="25"/>
  <c r="L94" i="25"/>
  <c r="L12" i="25"/>
  <c r="M39" i="25" s="1"/>
  <c r="M109" i="25" s="1"/>
  <c r="J80" i="25"/>
  <c r="J110" i="25" s="1"/>
  <c r="M73" i="26"/>
  <c r="N73" i="26"/>
  <c r="L60" i="26"/>
  <c r="L166" i="25" s="1"/>
  <c r="L164" i="25" s="1"/>
  <c r="K58" i="26"/>
  <c r="N59" i="26"/>
  <c r="L62" i="26"/>
  <c r="L168" i="25" s="1"/>
  <c r="K61" i="26"/>
  <c r="K10" i="26"/>
  <c r="K9" i="26" s="1"/>
  <c r="L11" i="26"/>
  <c r="L117" i="25" s="1"/>
  <c r="J9" i="26"/>
  <c r="J8" i="26" s="1"/>
  <c r="J76" i="26" s="1"/>
  <c r="L71" i="26"/>
  <c r="L79" i="25"/>
  <c r="L78" i="25" s="1"/>
  <c r="M9" i="25"/>
  <c r="L8" i="25"/>
  <c r="L97" i="25"/>
  <c r="L96" i="25" s="1"/>
  <c r="L26" i="25"/>
  <c r="N43" i="26" l="1"/>
  <c r="M149" i="25"/>
  <c r="M20" i="26"/>
  <c r="L126" i="25"/>
  <c r="M68" i="26"/>
  <c r="L174" i="25"/>
  <c r="M14" i="26"/>
  <c r="L120" i="25"/>
  <c r="N39" i="26"/>
  <c r="M145" i="25"/>
  <c r="M49" i="26"/>
  <c r="L155" i="25"/>
  <c r="M13" i="26"/>
  <c r="L119" i="25"/>
  <c r="L116" i="25" s="1"/>
  <c r="M45" i="26"/>
  <c r="L151" i="25"/>
  <c r="M18" i="26"/>
  <c r="L124" i="25"/>
  <c r="M50" i="26"/>
  <c r="L156" i="25"/>
  <c r="M57" i="26"/>
  <c r="L163" i="25"/>
  <c r="M66" i="26"/>
  <c r="L172" i="25"/>
  <c r="L167" i="25" s="1"/>
  <c r="M15" i="26"/>
  <c r="L121" i="25"/>
  <c r="M41" i="26"/>
  <c r="M33" i="26" s="1"/>
  <c r="L147" i="25"/>
  <c r="M26" i="26"/>
  <c r="L132" i="25"/>
  <c r="M28" i="26"/>
  <c r="L134" i="25"/>
  <c r="M56" i="26"/>
  <c r="L162" i="25"/>
  <c r="M70" i="26"/>
  <c r="L176" i="25"/>
  <c r="M53" i="26"/>
  <c r="L159" i="25"/>
  <c r="L139" i="25" s="1"/>
  <c r="L115" i="25" s="1"/>
  <c r="M52" i="26"/>
  <c r="L158" i="25"/>
  <c r="M32" i="26"/>
  <c r="L138" i="25"/>
  <c r="M46" i="26"/>
  <c r="L152" i="25"/>
  <c r="M175" i="25"/>
  <c r="N69" i="26"/>
  <c r="M22" i="26"/>
  <c r="L128" i="25"/>
  <c r="M161" i="25"/>
  <c r="N55" i="26"/>
  <c r="M42" i="26"/>
  <c r="L148" i="25"/>
  <c r="L33" i="26"/>
  <c r="M30" i="26"/>
  <c r="L136" i="25"/>
  <c r="M150" i="25"/>
  <c r="N44" i="26"/>
  <c r="M17" i="26"/>
  <c r="L123" i="25"/>
  <c r="N25" i="26"/>
  <c r="M131" i="25"/>
  <c r="M170" i="25"/>
  <c r="N64" i="26"/>
  <c r="N48" i="26"/>
  <c r="N36" i="26"/>
  <c r="N35" i="26"/>
  <c r="L82" i="25"/>
  <c r="L81" i="25" s="1"/>
  <c r="M88" i="25"/>
  <c r="M89" i="25"/>
  <c r="M92" i="25"/>
  <c r="M93" i="25"/>
  <c r="M94" i="25"/>
  <c r="M90" i="25"/>
  <c r="M84" i="25"/>
  <c r="M95" i="25"/>
  <c r="M91" i="25"/>
  <c r="L11" i="25"/>
  <c r="L10" i="25" s="1"/>
  <c r="L40" i="25" s="1"/>
  <c r="M12" i="25"/>
  <c r="M71" i="26"/>
  <c r="N71" i="26"/>
  <c r="L61" i="26"/>
  <c r="M62" i="26"/>
  <c r="M168" i="25" s="1"/>
  <c r="M60" i="26"/>
  <c r="M166" i="25" s="1"/>
  <c r="M164" i="25" s="1"/>
  <c r="L58" i="26"/>
  <c r="L10" i="26"/>
  <c r="M11" i="26"/>
  <c r="M117" i="25" s="1"/>
  <c r="K8" i="26"/>
  <c r="K76" i="26" s="1"/>
  <c r="M79" i="25"/>
  <c r="M78" i="25" s="1"/>
  <c r="M8" i="25"/>
  <c r="M26" i="25"/>
  <c r="M97" i="25"/>
  <c r="M96" i="25" s="1"/>
  <c r="N30" i="26" l="1"/>
  <c r="M136" i="25"/>
  <c r="N52" i="26"/>
  <c r="M158" i="25"/>
  <c r="N28" i="26"/>
  <c r="M134" i="25"/>
  <c r="N66" i="26"/>
  <c r="M172" i="25"/>
  <c r="M167" i="25" s="1"/>
  <c r="N45" i="26"/>
  <c r="M151" i="25"/>
  <c r="N49" i="26"/>
  <c r="M155" i="25"/>
  <c r="N20" i="26"/>
  <c r="M126" i="25"/>
  <c r="N32" i="26"/>
  <c r="M138" i="25"/>
  <c r="N53" i="26"/>
  <c r="M159" i="25"/>
  <c r="N56" i="26"/>
  <c r="M162" i="25"/>
  <c r="N26" i="26"/>
  <c r="M132" i="25"/>
  <c r="N15" i="26"/>
  <c r="M121" i="25"/>
  <c r="N57" i="26"/>
  <c r="M163" i="25"/>
  <c r="N18" i="26"/>
  <c r="M124" i="25"/>
  <c r="N13" i="26"/>
  <c r="M119" i="25"/>
  <c r="M116" i="25" s="1"/>
  <c r="N68" i="26"/>
  <c r="M174" i="25"/>
  <c r="N17" i="26"/>
  <c r="M123" i="25"/>
  <c r="N46" i="26"/>
  <c r="M152" i="25"/>
  <c r="N70" i="26"/>
  <c r="M176" i="25"/>
  <c r="N41" i="26"/>
  <c r="M147" i="25"/>
  <c r="N50" i="26"/>
  <c r="M156" i="25"/>
  <c r="N14" i="26"/>
  <c r="M120" i="25"/>
  <c r="N42" i="26"/>
  <c r="M148" i="25"/>
  <c r="M139" i="25" s="1"/>
  <c r="M115" i="25" s="1"/>
  <c r="N22" i="26"/>
  <c r="M128" i="25"/>
  <c r="N33" i="26"/>
  <c r="L9" i="26"/>
  <c r="L8" i="26" s="1"/>
  <c r="L76" i="26" s="1"/>
  <c r="M11" i="25"/>
  <c r="M10" i="25" s="1"/>
  <c r="M40" i="25" s="1"/>
  <c r="M82" i="25"/>
  <c r="M81" i="25" s="1"/>
  <c r="N60" i="26"/>
  <c r="N58" i="26" s="1"/>
  <c r="M58" i="26"/>
  <c r="M61" i="26"/>
  <c r="N62" i="26"/>
  <c r="M10" i="26"/>
  <c r="N11" i="26"/>
  <c r="L80" i="25"/>
  <c r="L110" i="25" s="1"/>
  <c r="M114" i="25" l="1"/>
  <c r="M182" i="25" s="1"/>
  <c r="N61" i="26"/>
  <c r="N10" i="26"/>
  <c r="N9" i="26" s="1"/>
  <c r="N8" i="26" s="1"/>
  <c r="N76" i="26" s="1"/>
  <c r="M187" i="25"/>
  <c r="M80" i="25"/>
  <c r="M110" i="25" s="1"/>
  <c r="M9" i="26"/>
  <c r="M8" i="26" s="1"/>
  <c r="M76" i="26" s="1"/>
  <c r="M188" i="25" l="1"/>
  <c r="M194" i="25" s="1"/>
  <c r="M193" i="25" s="1"/>
  <c r="M199" i="25" s="1"/>
  <c r="V13" i="5" l="1"/>
  <c r="U13" i="5"/>
  <c r="V12" i="5"/>
  <c r="U12" i="5"/>
  <c r="V11" i="5"/>
  <c r="U11" i="5"/>
  <c r="J20" i="5"/>
  <c r="J19" i="5"/>
  <c r="J18" i="5"/>
  <c r="J17" i="5"/>
  <c r="U17" i="5" s="1"/>
  <c r="J16" i="5"/>
  <c r="K16" i="5" s="1"/>
  <c r="L16" i="5" s="1"/>
  <c r="M16" i="5" s="1"/>
  <c r="N16" i="5" s="1"/>
  <c r="O16" i="5" s="1"/>
  <c r="P16" i="5" s="1"/>
  <c r="Q16" i="5" s="1"/>
  <c r="R16" i="5" s="1"/>
  <c r="S16" i="5" s="1"/>
  <c r="T16" i="5" s="1"/>
  <c r="V16" i="5" s="1"/>
  <c r="J15" i="5"/>
  <c r="K15" i="5" s="1"/>
  <c r="J14" i="5"/>
  <c r="J10" i="5"/>
  <c r="I20" i="5"/>
  <c r="H20" i="5"/>
  <c r="I19" i="5"/>
  <c r="H19" i="5"/>
  <c r="I18" i="5"/>
  <c r="H18" i="5"/>
  <c r="I17" i="5"/>
  <c r="H17" i="5"/>
  <c r="I16" i="5"/>
  <c r="H16" i="5"/>
  <c r="H15" i="5"/>
  <c r="I14" i="5"/>
  <c r="H14" i="5"/>
  <c r="I13" i="5"/>
  <c r="H13" i="5"/>
  <c r="I12" i="5"/>
  <c r="H12" i="5"/>
  <c r="I11" i="5"/>
  <c r="H11" i="5"/>
  <c r="I10" i="5"/>
  <c r="H10" i="5"/>
  <c r="G25" i="5"/>
  <c r="K14" i="5" l="1"/>
  <c r="L14" i="5" s="1"/>
  <c r="M14" i="5" s="1"/>
  <c r="N14" i="5" s="1"/>
  <c r="O14" i="5" s="1"/>
  <c r="P14" i="5" s="1"/>
  <c r="Q14" i="5" s="1"/>
  <c r="R14" i="5" s="1"/>
  <c r="S14" i="5" s="1"/>
  <c r="T14" i="5" s="1"/>
  <c r="V14" i="5" s="1"/>
  <c r="V17" i="5"/>
  <c r="U16" i="5"/>
  <c r="K19" i="5"/>
  <c r="K10" i="5"/>
  <c r="L15" i="5"/>
  <c r="K18" i="5"/>
  <c r="K20" i="5"/>
  <c r="AD88" i="13"/>
  <c r="U14" i="5" l="1"/>
  <c r="M15" i="5"/>
  <c r="L20" i="5"/>
  <c r="L19" i="5"/>
  <c r="L10" i="5"/>
  <c r="L18" i="5"/>
  <c r="G42" i="23"/>
  <c r="H42" i="23" s="1"/>
  <c r="G36" i="23"/>
  <c r="H36" i="23" s="1"/>
  <c r="I36" i="23" s="1"/>
  <c r="G35" i="23"/>
  <c r="H35" i="23" s="1"/>
  <c r="I35" i="23" s="1"/>
  <c r="G34" i="23"/>
  <c r="H34" i="23" s="1"/>
  <c r="I34" i="23" s="1"/>
  <c r="G33" i="23"/>
  <c r="H33" i="23" s="1"/>
  <c r="I33" i="23" s="1"/>
  <c r="G32" i="23"/>
  <c r="H32" i="23" s="1"/>
  <c r="I32" i="23" s="1"/>
  <c r="G31" i="23"/>
  <c r="H31" i="23" s="1"/>
  <c r="I31" i="23" s="1"/>
  <c r="F30" i="23"/>
  <c r="G30" i="23" s="1"/>
  <c r="H30" i="23" s="1"/>
  <c r="I30" i="23" s="1"/>
  <c r="G29" i="23"/>
  <c r="H29" i="23" s="1"/>
  <c r="I29" i="23" s="1"/>
  <c r="E28" i="23"/>
  <c r="G28" i="23" s="1"/>
  <c r="G22" i="23"/>
  <c r="H22" i="23" s="1"/>
  <c r="I22" i="23" s="1"/>
  <c r="E21" i="23"/>
  <c r="G21" i="23" s="1"/>
  <c r="H21" i="23" s="1"/>
  <c r="I21" i="23" s="1"/>
  <c r="E20" i="23"/>
  <c r="G20" i="23" s="1"/>
  <c r="H20" i="23" s="1"/>
  <c r="I20" i="23" s="1"/>
  <c r="G19" i="23"/>
  <c r="H19" i="23" s="1"/>
  <c r="I19" i="23" s="1"/>
  <c r="G18" i="23"/>
  <c r="H18" i="23" s="1"/>
  <c r="I18" i="23" s="1"/>
  <c r="G17" i="23"/>
  <c r="H17" i="23" s="1"/>
  <c r="I17" i="23" s="1"/>
  <c r="G16" i="23"/>
  <c r="H16" i="23" s="1"/>
  <c r="I16" i="23" s="1"/>
  <c r="G15" i="23"/>
  <c r="H15" i="23" s="1"/>
  <c r="I15" i="23" s="1"/>
  <c r="G14" i="23"/>
  <c r="H14" i="23" s="1"/>
  <c r="I14" i="23" s="1"/>
  <c r="E13" i="23"/>
  <c r="G13" i="23" s="1"/>
  <c r="H13" i="23" s="1"/>
  <c r="I13" i="23" s="1"/>
  <c r="G12" i="23"/>
  <c r="H12" i="23" s="1"/>
  <c r="I12" i="23" s="1"/>
  <c r="E11" i="23"/>
  <c r="G11" i="23" s="1"/>
  <c r="H11" i="23" s="1"/>
  <c r="I11" i="23" s="1"/>
  <c r="E10" i="23"/>
  <c r="G10" i="23" s="1"/>
  <c r="M19" i="5" l="1"/>
  <c r="M10" i="5"/>
  <c r="M18" i="5"/>
  <c r="N15" i="5"/>
  <c r="M20" i="5"/>
  <c r="G23" i="23"/>
  <c r="G43" i="23"/>
  <c r="G37" i="23"/>
  <c r="H28" i="23"/>
  <c r="H43" i="23"/>
  <c r="I42" i="23"/>
  <c r="I43" i="23" s="1"/>
  <c r="H10" i="23"/>
  <c r="O15" i="5" l="1"/>
  <c r="N19" i="5"/>
  <c r="N10" i="5"/>
  <c r="N18" i="5"/>
  <c r="N20" i="5"/>
  <c r="I28" i="23"/>
  <c r="I37" i="23" s="1"/>
  <c r="H37" i="23"/>
  <c r="I10" i="23"/>
  <c r="I23" i="23" s="1"/>
  <c r="H23" i="23"/>
  <c r="O20" i="5" l="1"/>
  <c r="O10" i="5"/>
  <c r="P15" i="5"/>
  <c r="O18" i="5"/>
  <c r="O19" i="5"/>
  <c r="B45" i="23"/>
  <c r="E45" i="23" s="1"/>
  <c r="O25" i="5" l="1"/>
  <c r="P18" i="5"/>
  <c r="Q15" i="5"/>
  <c r="P20" i="5"/>
  <c r="P19" i="5"/>
  <c r="P10" i="5"/>
  <c r="P25" i="5" l="1"/>
  <c r="Q18" i="5"/>
  <c r="Q20" i="5"/>
  <c r="Q19" i="5"/>
  <c r="Q10" i="5"/>
  <c r="R15" i="5"/>
  <c r="Q25" i="5" l="1"/>
  <c r="R20" i="5"/>
  <c r="R18" i="5"/>
  <c r="R19" i="5"/>
  <c r="R10" i="5"/>
  <c r="S15" i="5"/>
  <c r="R25" i="5" l="1"/>
  <c r="S19" i="5"/>
  <c r="S10" i="5"/>
  <c r="T15" i="5"/>
  <c r="S20" i="5"/>
  <c r="S18" i="5"/>
  <c r="S25" i="5" l="1"/>
  <c r="V15" i="5"/>
  <c r="U15" i="5"/>
  <c r="T19" i="5"/>
  <c r="T10" i="5"/>
  <c r="T18" i="5"/>
  <c r="T20" i="5"/>
  <c r="T25" i="5" l="1"/>
  <c r="V10" i="5"/>
  <c r="U10" i="5"/>
  <c r="V19" i="5"/>
  <c r="U19" i="5"/>
  <c r="V20" i="5"/>
  <c r="U20" i="5"/>
  <c r="V18" i="5"/>
  <c r="U18" i="5"/>
  <c r="H11" i="8"/>
  <c r="A2" i="23" l="1"/>
  <c r="A3" i="23"/>
  <c r="D28" i="8" l="1"/>
  <c r="E28" i="8" s="1"/>
  <c r="F28" i="8" s="1"/>
  <c r="C27" i="8"/>
  <c r="D27" i="8" s="1"/>
  <c r="E27" i="8" s="1"/>
  <c r="F27" i="8" s="1"/>
  <c r="C26" i="8"/>
  <c r="D26" i="8" s="1"/>
  <c r="E26" i="8" s="1"/>
  <c r="F26" i="8" s="1"/>
  <c r="C25" i="8"/>
  <c r="D25" i="8" s="1"/>
  <c r="E25" i="8" s="1"/>
  <c r="F25" i="8" s="1"/>
  <c r="C24" i="8"/>
  <c r="D24" i="8" s="1"/>
  <c r="E24" i="8" s="1"/>
  <c r="F24" i="8" s="1"/>
  <c r="C23" i="8"/>
  <c r="B23" i="8"/>
  <c r="G17" i="8"/>
  <c r="F17" i="8"/>
  <c r="E17" i="8"/>
  <c r="D17" i="8"/>
  <c r="C17" i="8"/>
  <c r="B17" i="8"/>
  <c r="H16" i="8"/>
  <c r="B28" i="8" s="1"/>
  <c r="H15" i="8"/>
  <c r="B27" i="8" s="1"/>
  <c r="H14" i="8"/>
  <c r="B26" i="8" s="1"/>
  <c r="H13" i="8"/>
  <c r="B25" i="8" s="1"/>
  <c r="H12" i="8"/>
  <c r="B24" i="8" s="1"/>
  <c r="B30" i="8" l="1"/>
  <c r="D23" i="8"/>
  <c r="D30" i="8" s="1"/>
  <c r="C30" i="8"/>
  <c r="E18" i="8"/>
  <c r="H17" i="8"/>
  <c r="D18" i="8"/>
  <c r="B18" i="8"/>
  <c r="F18" i="8"/>
  <c r="C18" i="8"/>
  <c r="E23" i="8" l="1"/>
  <c r="E30" i="8" s="1"/>
  <c r="H18" i="8"/>
  <c r="F23" i="8" l="1"/>
  <c r="H23" i="8" s="1"/>
  <c r="F30" i="8" l="1"/>
  <c r="G23" i="8" s="1"/>
  <c r="G28" i="8"/>
  <c r="G27" i="8"/>
  <c r="G26" i="8"/>
  <c r="G30" i="8"/>
  <c r="K16" i="8"/>
  <c r="G29" i="8" l="1"/>
  <c r="G24" i="8"/>
  <c r="G25" i="8"/>
  <c r="M94" i="11"/>
  <c r="K94" i="11"/>
  <c r="I94" i="11"/>
  <c r="H94" i="11"/>
  <c r="F94" i="11"/>
  <c r="E94" i="11"/>
  <c r="D94" i="11"/>
  <c r="C94" i="11"/>
  <c r="B94" i="11"/>
  <c r="G93" i="11"/>
  <c r="G94" i="11" s="1"/>
  <c r="N92" i="11"/>
  <c r="M92" i="11"/>
  <c r="K92" i="11"/>
  <c r="I92" i="11"/>
  <c r="H92" i="11"/>
  <c r="F92" i="11"/>
  <c r="E92" i="11"/>
  <c r="D92" i="11"/>
  <c r="C92" i="11"/>
  <c r="B92" i="11"/>
  <c r="G91" i="11"/>
  <c r="G92" i="11" s="1"/>
  <c r="O90" i="11"/>
  <c r="N90" i="11"/>
  <c r="M90" i="11"/>
  <c r="K90" i="11"/>
  <c r="H90" i="11"/>
  <c r="F90" i="11"/>
  <c r="E90" i="11"/>
  <c r="D90" i="11"/>
  <c r="C90" i="11"/>
  <c r="B90" i="11"/>
  <c r="I89" i="11"/>
  <c r="G89" i="11"/>
  <c r="I88" i="11"/>
  <c r="G88" i="11"/>
  <c r="I87" i="11"/>
  <c r="G87" i="11"/>
  <c r="G86" i="11"/>
  <c r="J86" i="11" s="1"/>
  <c r="L86" i="11" s="1"/>
  <c r="I85" i="11"/>
  <c r="G85" i="11"/>
  <c r="I84" i="11"/>
  <c r="G84" i="11"/>
  <c r="I83" i="11"/>
  <c r="G83" i="11"/>
  <c r="I82" i="11"/>
  <c r="G82" i="11"/>
  <c r="I81" i="11"/>
  <c r="G81" i="11"/>
  <c r="I80" i="11"/>
  <c r="G80" i="11"/>
  <c r="I79" i="11"/>
  <c r="G79" i="11"/>
  <c r="I78" i="11"/>
  <c r="G78" i="11"/>
  <c r="I77" i="11"/>
  <c r="G77" i="11"/>
  <c r="I76" i="11"/>
  <c r="G76" i="11"/>
  <c r="I75" i="11"/>
  <c r="G75" i="11"/>
  <c r="I74" i="11"/>
  <c r="G74" i="11"/>
  <c r="I73" i="11"/>
  <c r="G73" i="11"/>
  <c r="I72" i="11"/>
  <c r="G72" i="11"/>
  <c r="I71" i="11"/>
  <c r="G71" i="11"/>
  <c r="G70" i="11"/>
  <c r="J70" i="11" s="1"/>
  <c r="L70" i="11" s="1"/>
  <c r="O69" i="11"/>
  <c r="N69" i="11"/>
  <c r="M69" i="11"/>
  <c r="K69" i="11"/>
  <c r="I69" i="11"/>
  <c r="H69" i="11"/>
  <c r="F69" i="11"/>
  <c r="E69" i="11"/>
  <c r="D69" i="11"/>
  <c r="C69" i="11"/>
  <c r="B69" i="11"/>
  <c r="G68" i="11"/>
  <c r="J68" i="11" s="1"/>
  <c r="L68" i="11" s="1"/>
  <c r="G67" i="11"/>
  <c r="J67" i="11" s="1"/>
  <c r="L67" i="11" s="1"/>
  <c r="G66" i="11"/>
  <c r="J66" i="11" s="1"/>
  <c r="L66" i="11" s="1"/>
  <c r="G65" i="11"/>
  <c r="J65" i="11" s="1"/>
  <c r="L65" i="11" s="1"/>
  <c r="G64" i="11"/>
  <c r="J64" i="11" s="1"/>
  <c r="L64" i="11" s="1"/>
  <c r="G63" i="11"/>
  <c r="J63" i="11" s="1"/>
  <c r="L63" i="11" s="1"/>
  <c r="G62" i="11"/>
  <c r="J62" i="11" s="1"/>
  <c r="L62" i="11" s="1"/>
  <c r="G61" i="11"/>
  <c r="J61" i="11" s="1"/>
  <c r="L61" i="11" s="1"/>
  <c r="G60" i="11"/>
  <c r="J60" i="11" s="1"/>
  <c r="L60" i="11" s="1"/>
  <c r="G59" i="11"/>
  <c r="J59" i="11" s="1"/>
  <c r="L59" i="11" s="1"/>
  <c r="G58" i="11"/>
  <c r="J58" i="11" s="1"/>
  <c r="L58" i="11" s="1"/>
  <c r="G57" i="11"/>
  <c r="J57" i="11" s="1"/>
  <c r="O56" i="11"/>
  <c r="N56" i="11"/>
  <c r="M56" i="11"/>
  <c r="K56" i="11"/>
  <c r="I56" i="11"/>
  <c r="H56" i="11"/>
  <c r="F56" i="11"/>
  <c r="E56" i="11"/>
  <c r="D56" i="11"/>
  <c r="C56" i="11"/>
  <c r="B56" i="11"/>
  <c r="G55" i="11"/>
  <c r="J55" i="11" s="1"/>
  <c r="L55" i="11" s="1"/>
  <c r="G54" i="11"/>
  <c r="J54" i="11" s="1"/>
  <c r="L54" i="11" s="1"/>
  <c r="G53" i="11"/>
  <c r="J53" i="11" s="1"/>
  <c r="L53" i="11" s="1"/>
  <c r="G52" i="11"/>
  <c r="J52" i="11" s="1"/>
  <c r="L52" i="11" s="1"/>
  <c r="G51" i="11"/>
  <c r="J51" i="11" s="1"/>
  <c r="L51" i="11" s="1"/>
  <c r="G50" i="11"/>
  <c r="J50" i="11" s="1"/>
  <c r="L50" i="11" s="1"/>
  <c r="G49" i="11"/>
  <c r="J49" i="11" s="1"/>
  <c r="L49" i="11" s="1"/>
  <c r="G48" i="11"/>
  <c r="J48" i="11" s="1"/>
  <c r="L48" i="11" s="1"/>
  <c r="G47" i="11"/>
  <c r="J47" i="11" s="1"/>
  <c r="L47" i="11" s="1"/>
  <c r="G46" i="11"/>
  <c r="J46" i="11" s="1"/>
  <c r="L46" i="11" s="1"/>
  <c r="G45" i="11"/>
  <c r="J45" i="11" s="1"/>
  <c r="L45" i="11" s="1"/>
  <c r="G44" i="11"/>
  <c r="J44" i="11" s="1"/>
  <c r="L44" i="11" s="1"/>
  <c r="G43" i="11"/>
  <c r="J43" i="11" s="1"/>
  <c r="L43" i="11" s="1"/>
  <c r="G42" i="11"/>
  <c r="J42" i="11" s="1"/>
  <c r="L42" i="11" s="1"/>
  <c r="G41" i="11"/>
  <c r="J41" i="11" s="1"/>
  <c r="L41" i="11" s="1"/>
  <c r="G40" i="11"/>
  <c r="J40" i="11" s="1"/>
  <c r="L40" i="11" s="1"/>
  <c r="G39" i="11"/>
  <c r="J39" i="11" s="1"/>
  <c r="L39" i="11" s="1"/>
  <c r="G38" i="11"/>
  <c r="J38" i="11" s="1"/>
  <c r="L38" i="11" s="1"/>
  <c r="G37" i="11"/>
  <c r="J37" i="11" s="1"/>
  <c r="L37" i="11" s="1"/>
  <c r="G36" i="11"/>
  <c r="J36" i="11" s="1"/>
  <c r="L36" i="11" s="1"/>
  <c r="G35" i="11"/>
  <c r="J35" i="11" s="1"/>
  <c r="L35" i="11" s="1"/>
  <c r="G34" i="11"/>
  <c r="J34" i="11" s="1"/>
  <c r="L34" i="11" s="1"/>
  <c r="G33" i="11"/>
  <c r="J33" i="11" s="1"/>
  <c r="L33" i="11" s="1"/>
  <c r="G32" i="11"/>
  <c r="J32" i="11" s="1"/>
  <c r="L32" i="11" s="1"/>
  <c r="G31" i="11"/>
  <c r="J31" i="11" s="1"/>
  <c r="L31" i="11" s="1"/>
  <c r="G30" i="11"/>
  <c r="J30" i="11" s="1"/>
  <c r="L30" i="11" s="1"/>
  <c r="G29" i="11"/>
  <c r="J29" i="11" s="1"/>
  <c r="L29" i="11" s="1"/>
  <c r="G28" i="11"/>
  <c r="J28" i="11" s="1"/>
  <c r="L28" i="11" s="1"/>
  <c r="G27" i="11"/>
  <c r="J27" i="11" s="1"/>
  <c r="G26" i="11"/>
  <c r="J26" i="11" s="1"/>
  <c r="L26" i="11" s="1"/>
  <c r="O25" i="11"/>
  <c r="N25" i="11"/>
  <c r="M25" i="11"/>
  <c r="K25" i="11"/>
  <c r="I25" i="11"/>
  <c r="H25" i="11"/>
  <c r="F25" i="11"/>
  <c r="E25" i="11"/>
  <c r="D25" i="11"/>
  <c r="C25" i="11"/>
  <c r="B25" i="11"/>
  <c r="G24" i="11"/>
  <c r="J24" i="11" s="1"/>
  <c r="L24" i="11" s="1"/>
  <c r="G23" i="11"/>
  <c r="J23" i="11" s="1"/>
  <c r="L23" i="11" s="1"/>
  <c r="G22" i="11"/>
  <c r="J22" i="11" s="1"/>
  <c r="L22" i="11" s="1"/>
  <c r="G21" i="11"/>
  <c r="J21" i="11" s="1"/>
  <c r="L21" i="11" s="1"/>
  <c r="G20" i="11"/>
  <c r="J20" i="11" s="1"/>
  <c r="L20" i="11" s="1"/>
  <c r="G19" i="11"/>
  <c r="J19" i="11" s="1"/>
  <c r="L19" i="11" s="1"/>
  <c r="G18" i="11"/>
  <c r="J18" i="11" s="1"/>
  <c r="L18" i="11" s="1"/>
  <c r="G17" i="11"/>
  <c r="J17" i="11" s="1"/>
  <c r="L17" i="11" s="1"/>
  <c r="G16" i="11"/>
  <c r="J16" i="11" s="1"/>
  <c r="L16" i="11" s="1"/>
  <c r="G15" i="11"/>
  <c r="J15" i="11" s="1"/>
  <c r="L15" i="11" s="1"/>
  <c r="G14" i="11"/>
  <c r="J14" i="11" s="1"/>
  <c r="L14" i="11" s="1"/>
  <c r="G13" i="11"/>
  <c r="J13" i="11" s="1"/>
  <c r="L13" i="11" s="1"/>
  <c r="G12" i="11"/>
  <c r="J12" i="11" s="1"/>
  <c r="L12" i="11" s="1"/>
  <c r="G11" i="11"/>
  <c r="J11" i="11" s="1"/>
  <c r="L11" i="11" s="1"/>
  <c r="G10" i="11"/>
  <c r="J10" i="11" s="1"/>
  <c r="L10" i="11" s="1"/>
  <c r="G9" i="11"/>
  <c r="J9" i="11" s="1"/>
  <c r="L9" i="11" s="1"/>
  <c r="A3" i="11"/>
  <c r="A2" i="11"/>
  <c r="C95" i="11" l="1"/>
  <c r="H95" i="11"/>
  <c r="K95" i="11"/>
  <c r="N95" i="11"/>
  <c r="F95" i="11"/>
  <c r="O95" i="11"/>
  <c r="Q55" i="11" s="1"/>
  <c r="Q56" i="11" s="1"/>
  <c r="G90" i="11"/>
  <c r="J85" i="11"/>
  <c r="L85" i="11" s="1"/>
  <c r="B95" i="11"/>
  <c r="J83" i="11"/>
  <c r="L83" i="11" s="1"/>
  <c r="J91" i="11"/>
  <c r="J92" i="11" s="1"/>
  <c r="J93" i="11"/>
  <c r="J94" i="11" s="1"/>
  <c r="D95" i="11"/>
  <c r="M95" i="11"/>
  <c r="G56" i="11"/>
  <c r="G69" i="11"/>
  <c r="E95" i="11"/>
  <c r="J71" i="11"/>
  <c r="L71" i="11" s="1"/>
  <c r="J73" i="11"/>
  <c r="L73" i="11" s="1"/>
  <c r="J75" i="11"/>
  <c r="L75" i="11" s="1"/>
  <c r="J77" i="11"/>
  <c r="L77" i="11" s="1"/>
  <c r="J79" i="11"/>
  <c r="L79" i="11" s="1"/>
  <c r="J81" i="11"/>
  <c r="L81" i="11" s="1"/>
  <c r="I90" i="11"/>
  <c r="I95" i="11" s="1"/>
  <c r="J88" i="11"/>
  <c r="L88" i="11" s="1"/>
  <c r="J72" i="11"/>
  <c r="L72" i="11" s="1"/>
  <c r="J74" i="11"/>
  <c r="L74" i="11" s="1"/>
  <c r="J76" i="11"/>
  <c r="L76" i="11" s="1"/>
  <c r="J78" i="11"/>
  <c r="L78" i="11" s="1"/>
  <c r="J80" i="11"/>
  <c r="L80" i="11" s="1"/>
  <c r="J82" i="11"/>
  <c r="L82" i="11" s="1"/>
  <c r="J84" i="11"/>
  <c r="L84" i="11" s="1"/>
  <c r="J87" i="11"/>
  <c r="L87" i="11" s="1"/>
  <c r="J89" i="11"/>
  <c r="L89" i="11" s="1"/>
  <c r="J69" i="11"/>
  <c r="Q57" i="11"/>
  <c r="Q69" i="11" s="1"/>
  <c r="Q9" i="11"/>
  <c r="Q25" i="11" s="1"/>
  <c r="L25" i="11"/>
  <c r="L27" i="11"/>
  <c r="L56" i="11" s="1"/>
  <c r="J56" i="11"/>
  <c r="J25" i="11"/>
  <c r="L57" i="11"/>
  <c r="L69" i="11" s="1"/>
  <c r="G25" i="11"/>
  <c r="L93" i="11" l="1"/>
  <c r="L94" i="11" s="1"/>
  <c r="J90" i="11"/>
  <c r="J95" i="11" s="1"/>
  <c r="L90" i="11"/>
  <c r="Q70" i="11"/>
  <c r="Q90" i="11" s="1"/>
  <c r="Q95" i="11" s="1"/>
  <c r="L91" i="11"/>
  <c r="L92" i="11" s="1"/>
  <c r="G95" i="11"/>
  <c r="E96" i="11" s="1"/>
  <c r="G98" i="11" l="1"/>
  <c r="L95" i="11"/>
  <c r="L97" i="11" s="1"/>
  <c r="F96" i="11"/>
  <c r="B96" i="11"/>
  <c r="G97" i="11"/>
  <c r="G99" i="11" s="1"/>
  <c r="C96" i="11"/>
  <c r="D96" i="11"/>
  <c r="G96" i="11" l="1"/>
  <c r="O538" i="14" l="1"/>
  <c r="N538" i="14"/>
  <c r="M538" i="14"/>
  <c r="L538" i="14"/>
  <c r="K538" i="14"/>
  <c r="J538" i="14"/>
  <c r="O537" i="14"/>
  <c r="N537" i="14"/>
  <c r="M537" i="14"/>
  <c r="L537" i="14"/>
  <c r="K537" i="14"/>
  <c r="J537" i="14"/>
  <c r="O536" i="14"/>
  <c r="N536" i="14"/>
  <c r="M536" i="14"/>
  <c r="L536" i="14"/>
  <c r="K536" i="14"/>
  <c r="J536" i="14"/>
  <c r="O535" i="14"/>
  <c r="N535" i="14"/>
  <c r="M535" i="14"/>
  <c r="L535" i="14"/>
  <c r="K535" i="14"/>
  <c r="J535" i="14"/>
  <c r="O534" i="14"/>
  <c r="N534" i="14"/>
  <c r="M534" i="14"/>
  <c r="L534" i="14"/>
  <c r="K534" i="14"/>
  <c r="J534" i="14"/>
  <c r="I531" i="14"/>
  <c r="K530" i="14"/>
  <c r="L530" i="14" s="1"/>
  <c r="M530" i="14" s="1"/>
  <c r="N530" i="14" s="1"/>
  <c r="O530" i="14" s="1"/>
  <c r="P530" i="14" s="1"/>
  <c r="Q530" i="14" s="1"/>
  <c r="R530" i="14" s="1"/>
  <c r="S530" i="14" s="1"/>
  <c r="T530" i="14" s="1"/>
  <c r="K529" i="14"/>
  <c r="L529" i="14" s="1"/>
  <c r="M529" i="14" s="1"/>
  <c r="N529" i="14" s="1"/>
  <c r="O529" i="14" s="1"/>
  <c r="P529" i="14" s="1"/>
  <c r="Q529" i="14" s="1"/>
  <c r="R529" i="14" s="1"/>
  <c r="S529" i="14" s="1"/>
  <c r="T529" i="14" s="1"/>
  <c r="K528" i="14"/>
  <c r="L528" i="14" s="1"/>
  <c r="M528" i="14" s="1"/>
  <c r="N528" i="14" s="1"/>
  <c r="O528" i="14" s="1"/>
  <c r="P528" i="14" s="1"/>
  <c r="Q528" i="14" s="1"/>
  <c r="R528" i="14" s="1"/>
  <c r="S528" i="14" s="1"/>
  <c r="T528" i="14" s="1"/>
  <c r="K527" i="14"/>
  <c r="L527" i="14" s="1"/>
  <c r="M527" i="14" s="1"/>
  <c r="N527" i="14" s="1"/>
  <c r="O527" i="14" s="1"/>
  <c r="P527" i="14" s="1"/>
  <c r="Q527" i="14" s="1"/>
  <c r="R527" i="14" s="1"/>
  <c r="S527" i="14" s="1"/>
  <c r="T527" i="14" s="1"/>
  <c r="K526" i="14"/>
  <c r="L526" i="14" s="1"/>
  <c r="M526" i="14" s="1"/>
  <c r="N526" i="14" s="1"/>
  <c r="O526" i="14" s="1"/>
  <c r="P526" i="14" s="1"/>
  <c r="Q526" i="14" s="1"/>
  <c r="R526" i="14" s="1"/>
  <c r="S526" i="14" s="1"/>
  <c r="T526" i="14" s="1"/>
  <c r="K525" i="14"/>
  <c r="L525" i="14" s="1"/>
  <c r="M525" i="14" s="1"/>
  <c r="N525" i="14" s="1"/>
  <c r="O525" i="14" s="1"/>
  <c r="P525" i="14" s="1"/>
  <c r="Q525" i="14" s="1"/>
  <c r="R525" i="14" s="1"/>
  <c r="S525" i="14" s="1"/>
  <c r="T525" i="14" s="1"/>
  <c r="K524" i="14"/>
  <c r="L524" i="14" s="1"/>
  <c r="M524" i="14" s="1"/>
  <c r="N524" i="14" s="1"/>
  <c r="O524" i="14" s="1"/>
  <c r="P524" i="14" s="1"/>
  <c r="Q524" i="14" s="1"/>
  <c r="R524" i="14" s="1"/>
  <c r="S524" i="14" s="1"/>
  <c r="T524" i="14" s="1"/>
  <c r="K523" i="14"/>
  <c r="L523" i="14" s="1"/>
  <c r="M523" i="14" s="1"/>
  <c r="N523" i="14" s="1"/>
  <c r="O523" i="14" s="1"/>
  <c r="P523" i="14" s="1"/>
  <c r="Q523" i="14" s="1"/>
  <c r="R523" i="14" s="1"/>
  <c r="S523" i="14" s="1"/>
  <c r="T523" i="14" s="1"/>
  <c r="K522" i="14"/>
  <c r="L522" i="14" s="1"/>
  <c r="M522" i="14" s="1"/>
  <c r="N522" i="14" s="1"/>
  <c r="O522" i="14" s="1"/>
  <c r="P522" i="14" s="1"/>
  <c r="Q522" i="14" s="1"/>
  <c r="R522" i="14" s="1"/>
  <c r="S522" i="14" s="1"/>
  <c r="T522" i="14" s="1"/>
  <c r="K521" i="14"/>
  <c r="L521" i="14" s="1"/>
  <c r="M521" i="14" s="1"/>
  <c r="N521" i="14" s="1"/>
  <c r="O521" i="14" s="1"/>
  <c r="P521" i="14" s="1"/>
  <c r="Q521" i="14" s="1"/>
  <c r="R521" i="14" s="1"/>
  <c r="S521" i="14" s="1"/>
  <c r="T521" i="14" s="1"/>
  <c r="K520" i="14"/>
  <c r="L520" i="14" s="1"/>
  <c r="M520" i="14" s="1"/>
  <c r="N520" i="14" s="1"/>
  <c r="O520" i="14" s="1"/>
  <c r="P520" i="14" s="1"/>
  <c r="Q520" i="14" s="1"/>
  <c r="R520" i="14" s="1"/>
  <c r="S520" i="14" s="1"/>
  <c r="T520" i="14" s="1"/>
  <c r="K519" i="14"/>
  <c r="L519" i="14" s="1"/>
  <c r="M519" i="14" s="1"/>
  <c r="N519" i="14" s="1"/>
  <c r="O519" i="14" s="1"/>
  <c r="P519" i="14" s="1"/>
  <c r="Q519" i="14" s="1"/>
  <c r="R519" i="14" s="1"/>
  <c r="S519" i="14" s="1"/>
  <c r="T519" i="14" s="1"/>
  <c r="K518" i="14"/>
  <c r="L518" i="14" s="1"/>
  <c r="M518" i="14" s="1"/>
  <c r="N518" i="14" s="1"/>
  <c r="O518" i="14" s="1"/>
  <c r="P518" i="14" s="1"/>
  <c r="Q518" i="14" s="1"/>
  <c r="R518" i="14" s="1"/>
  <c r="S518" i="14" s="1"/>
  <c r="T518" i="14" s="1"/>
  <c r="K517" i="14"/>
  <c r="L517" i="14" s="1"/>
  <c r="M517" i="14" s="1"/>
  <c r="N517" i="14" s="1"/>
  <c r="O517" i="14" s="1"/>
  <c r="P517" i="14" s="1"/>
  <c r="Q517" i="14" s="1"/>
  <c r="R517" i="14" s="1"/>
  <c r="S517" i="14" s="1"/>
  <c r="T517" i="14" s="1"/>
  <c r="K516" i="14"/>
  <c r="L516" i="14" s="1"/>
  <c r="M516" i="14" s="1"/>
  <c r="N516" i="14" s="1"/>
  <c r="O516" i="14" s="1"/>
  <c r="P516" i="14" s="1"/>
  <c r="Q516" i="14" s="1"/>
  <c r="R516" i="14" s="1"/>
  <c r="S516" i="14" s="1"/>
  <c r="T516" i="14" s="1"/>
  <c r="K515" i="14"/>
  <c r="L515" i="14" s="1"/>
  <c r="M515" i="14" s="1"/>
  <c r="N515" i="14" s="1"/>
  <c r="O515" i="14" s="1"/>
  <c r="P515" i="14" s="1"/>
  <c r="Q515" i="14" s="1"/>
  <c r="R515" i="14" s="1"/>
  <c r="S515" i="14" s="1"/>
  <c r="T515" i="14" s="1"/>
  <c r="K514" i="14"/>
  <c r="L514" i="14" s="1"/>
  <c r="M514" i="14" s="1"/>
  <c r="N514" i="14" s="1"/>
  <c r="O514" i="14" s="1"/>
  <c r="P514" i="14" s="1"/>
  <c r="Q514" i="14" s="1"/>
  <c r="R514" i="14" s="1"/>
  <c r="S514" i="14" s="1"/>
  <c r="T514" i="14" s="1"/>
  <c r="K513" i="14"/>
  <c r="L513" i="14" s="1"/>
  <c r="M513" i="14" s="1"/>
  <c r="N513" i="14" s="1"/>
  <c r="O513" i="14" s="1"/>
  <c r="P513" i="14" s="1"/>
  <c r="Q513" i="14" s="1"/>
  <c r="R513" i="14" s="1"/>
  <c r="S513" i="14" s="1"/>
  <c r="T513" i="14" s="1"/>
  <c r="K512" i="14"/>
  <c r="L512" i="14" s="1"/>
  <c r="M512" i="14" s="1"/>
  <c r="N512" i="14" s="1"/>
  <c r="O512" i="14" s="1"/>
  <c r="P512" i="14" s="1"/>
  <c r="Q512" i="14" s="1"/>
  <c r="R512" i="14" s="1"/>
  <c r="S512" i="14" s="1"/>
  <c r="T512" i="14" s="1"/>
  <c r="K511" i="14"/>
  <c r="L511" i="14" s="1"/>
  <c r="M511" i="14" s="1"/>
  <c r="N511" i="14" s="1"/>
  <c r="O511" i="14" s="1"/>
  <c r="P511" i="14" s="1"/>
  <c r="Q511" i="14" s="1"/>
  <c r="R511" i="14" s="1"/>
  <c r="S511" i="14" s="1"/>
  <c r="T511" i="14" s="1"/>
  <c r="K510" i="14"/>
  <c r="L510" i="14" s="1"/>
  <c r="M510" i="14" s="1"/>
  <c r="N510" i="14" s="1"/>
  <c r="O510" i="14" s="1"/>
  <c r="P510" i="14" s="1"/>
  <c r="Q510" i="14" s="1"/>
  <c r="R510" i="14" s="1"/>
  <c r="S510" i="14" s="1"/>
  <c r="T510" i="14" s="1"/>
  <c r="K509" i="14"/>
  <c r="L509" i="14" s="1"/>
  <c r="M509" i="14" s="1"/>
  <c r="N509" i="14" s="1"/>
  <c r="O509" i="14" s="1"/>
  <c r="P509" i="14" s="1"/>
  <c r="Q509" i="14" s="1"/>
  <c r="R509" i="14" s="1"/>
  <c r="S509" i="14" s="1"/>
  <c r="T509" i="14" s="1"/>
  <c r="K508" i="14"/>
  <c r="L508" i="14" s="1"/>
  <c r="M508" i="14" s="1"/>
  <c r="N508" i="14" s="1"/>
  <c r="O508" i="14" s="1"/>
  <c r="P508" i="14" s="1"/>
  <c r="Q508" i="14" s="1"/>
  <c r="R508" i="14" s="1"/>
  <c r="S508" i="14" s="1"/>
  <c r="T508" i="14" s="1"/>
  <c r="K507" i="14"/>
  <c r="L507" i="14" s="1"/>
  <c r="M507" i="14" s="1"/>
  <c r="N507" i="14" s="1"/>
  <c r="O507" i="14" s="1"/>
  <c r="P507" i="14" s="1"/>
  <c r="Q507" i="14" s="1"/>
  <c r="R507" i="14" s="1"/>
  <c r="S507" i="14" s="1"/>
  <c r="T507" i="14" s="1"/>
  <c r="K506" i="14"/>
  <c r="L506" i="14" s="1"/>
  <c r="M506" i="14" s="1"/>
  <c r="N506" i="14" s="1"/>
  <c r="O506" i="14" s="1"/>
  <c r="P506" i="14" s="1"/>
  <c r="Q506" i="14" s="1"/>
  <c r="R506" i="14" s="1"/>
  <c r="S506" i="14" s="1"/>
  <c r="T506" i="14" s="1"/>
  <c r="K505" i="14"/>
  <c r="L505" i="14" s="1"/>
  <c r="M505" i="14" s="1"/>
  <c r="N505" i="14" s="1"/>
  <c r="O505" i="14" s="1"/>
  <c r="P505" i="14" s="1"/>
  <c r="Q505" i="14" s="1"/>
  <c r="R505" i="14" s="1"/>
  <c r="S505" i="14" s="1"/>
  <c r="T505" i="14" s="1"/>
  <c r="K504" i="14"/>
  <c r="L504" i="14" s="1"/>
  <c r="M504" i="14" s="1"/>
  <c r="N504" i="14" s="1"/>
  <c r="O504" i="14" s="1"/>
  <c r="P504" i="14" s="1"/>
  <c r="Q504" i="14" s="1"/>
  <c r="R504" i="14" s="1"/>
  <c r="S504" i="14" s="1"/>
  <c r="T504" i="14" s="1"/>
  <c r="K503" i="14"/>
  <c r="L503" i="14" s="1"/>
  <c r="M503" i="14" s="1"/>
  <c r="N503" i="14" s="1"/>
  <c r="O503" i="14" s="1"/>
  <c r="P503" i="14" s="1"/>
  <c r="Q503" i="14" s="1"/>
  <c r="R503" i="14" s="1"/>
  <c r="S503" i="14" s="1"/>
  <c r="T503" i="14" s="1"/>
  <c r="K502" i="14"/>
  <c r="L502" i="14" s="1"/>
  <c r="M502" i="14" s="1"/>
  <c r="N502" i="14" s="1"/>
  <c r="O502" i="14" s="1"/>
  <c r="P502" i="14" s="1"/>
  <c r="Q502" i="14" s="1"/>
  <c r="R502" i="14" s="1"/>
  <c r="S502" i="14" s="1"/>
  <c r="T502" i="14" s="1"/>
  <c r="K501" i="14"/>
  <c r="L501" i="14" s="1"/>
  <c r="M501" i="14" s="1"/>
  <c r="N501" i="14" s="1"/>
  <c r="O501" i="14" s="1"/>
  <c r="P501" i="14" s="1"/>
  <c r="Q501" i="14" s="1"/>
  <c r="R501" i="14" s="1"/>
  <c r="S501" i="14" s="1"/>
  <c r="T501" i="14" s="1"/>
  <c r="K500" i="14"/>
  <c r="L500" i="14" s="1"/>
  <c r="M500" i="14" s="1"/>
  <c r="N500" i="14" s="1"/>
  <c r="O500" i="14" s="1"/>
  <c r="P500" i="14" s="1"/>
  <c r="Q500" i="14" s="1"/>
  <c r="R500" i="14" s="1"/>
  <c r="S500" i="14" s="1"/>
  <c r="T500" i="14" s="1"/>
  <c r="K499" i="14"/>
  <c r="L499" i="14" s="1"/>
  <c r="M499" i="14" s="1"/>
  <c r="N499" i="14" s="1"/>
  <c r="O499" i="14" s="1"/>
  <c r="P499" i="14" s="1"/>
  <c r="Q499" i="14" s="1"/>
  <c r="R499" i="14" s="1"/>
  <c r="S499" i="14" s="1"/>
  <c r="T499" i="14" s="1"/>
  <c r="K498" i="14"/>
  <c r="L498" i="14" s="1"/>
  <c r="M498" i="14" s="1"/>
  <c r="N498" i="14" s="1"/>
  <c r="O498" i="14" s="1"/>
  <c r="P498" i="14" s="1"/>
  <c r="Q498" i="14" s="1"/>
  <c r="R498" i="14" s="1"/>
  <c r="S498" i="14" s="1"/>
  <c r="T498" i="14" s="1"/>
  <c r="K497" i="14"/>
  <c r="L497" i="14" s="1"/>
  <c r="M497" i="14" s="1"/>
  <c r="N497" i="14" s="1"/>
  <c r="O497" i="14" s="1"/>
  <c r="P497" i="14" s="1"/>
  <c r="Q497" i="14" s="1"/>
  <c r="R497" i="14" s="1"/>
  <c r="S497" i="14" s="1"/>
  <c r="T497" i="14" s="1"/>
  <c r="K496" i="14"/>
  <c r="L496" i="14" s="1"/>
  <c r="M496" i="14" s="1"/>
  <c r="N496" i="14" s="1"/>
  <c r="O496" i="14" s="1"/>
  <c r="P496" i="14" s="1"/>
  <c r="Q496" i="14" s="1"/>
  <c r="R496" i="14" s="1"/>
  <c r="S496" i="14" s="1"/>
  <c r="T496" i="14" s="1"/>
  <c r="K495" i="14"/>
  <c r="L495" i="14" s="1"/>
  <c r="M495" i="14" s="1"/>
  <c r="N495" i="14" s="1"/>
  <c r="O495" i="14" s="1"/>
  <c r="P495" i="14" s="1"/>
  <c r="Q495" i="14" s="1"/>
  <c r="R495" i="14" s="1"/>
  <c r="S495" i="14" s="1"/>
  <c r="T495" i="14" s="1"/>
  <c r="K494" i="14"/>
  <c r="L494" i="14" s="1"/>
  <c r="M494" i="14" s="1"/>
  <c r="N494" i="14" s="1"/>
  <c r="O494" i="14" s="1"/>
  <c r="P494" i="14" s="1"/>
  <c r="Q494" i="14" s="1"/>
  <c r="R494" i="14" s="1"/>
  <c r="S494" i="14" s="1"/>
  <c r="T494" i="14" s="1"/>
  <c r="K493" i="14"/>
  <c r="L493" i="14" s="1"/>
  <c r="M493" i="14" s="1"/>
  <c r="N493" i="14" s="1"/>
  <c r="O493" i="14" s="1"/>
  <c r="P493" i="14" s="1"/>
  <c r="Q493" i="14" s="1"/>
  <c r="R493" i="14" s="1"/>
  <c r="S493" i="14" s="1"/>
  <c r="T493" i="14" s="1"/>
  <c r="K492" i="14"/>
  <c r="L492" i="14" s="1"/>
  <c r="M492" i="14" s="1"/>
  <c r="N492" i="14" s="1"/>
  <c r="O492" i="14" s="1"/>
  <c r="P492" i="14" s="1"/>
  <c r="Q492" i="14" s="1"/>
  <c r="R492" i="14" s="1"/>
  <c r="S492" i="14" s="1"/>
  <c r="T492" i="14" s="1"/>
  <c r="K491" i="14"/>
  <c r="L491" i="14" s="1"/>
  <c r="M491" i="14" s="1"/>
  <c r="N491" i="14" s="1"/>
  <c r="O491" i="14" s="1"/>
  <c r="P491" i="14" s="1"/>
  <c r="Q491" i="14" s="1"/>
  <c r="R491" i="14" s="1"/>
  <c r="S491" i="14" s="1"/>
  <c r="T491" i="14" s="1"/>
  <c r="K490" i="14"/>
  <c r="L490" i="14" s="1"/>
  <c r="M490" i="14" s="1"/>
  <c r="N490" i="14" s="1"/>
  <c r="O490" i="14" s="1"/>
  <c r="P490" i="14" s="1"/>
  <c r="Q490" i="14" s="1"/>
  <c r="R490" i="14" s="1"/>
  <c r="S490" i="14" s="1"/>
  <c r="T490" i="14" s="1"/>
  <c r="K489" i="14"/>
  <c r="L489" i="14" s="1"/>
  <c r="M489" i="14" s="1"/>
  <c r="N489" i="14" s="1"/>
  <c r="O489" i="14" s="1"/>
  <c r="P489" i="14" s="1"/>
  <c r="Q489" i="14" s="1"/>
  <c r="R489" i="14" s="1"/>
  <c r="S489" i="14" s="1"/>
  <c r="T489" i="14" s="1"/>
  <c r="K488" i="14"/>
  <c r="L488" i="14" s="1"/>
  <c r="M488" i="14" s="1"/>
  <c r="N488" i="14" s="1"/>
  <c r="O488" i="14" s="1"/>
  <c r="P488" i="14" s="1"/>
  <c r="Q488" i="14" s="1"/>
  <c r="R488" i="14" s="1"/>
  <c r="S488" i="14" s="1"/>
  <c r="T488" i="14" s="1"/>
  <c r="K487" i="14"/>
  <c r="L487" i="14" s="1"/>
  <c r="M487" i="14" s="1"/>
  <c r="N487" i="14" s="1"/>
  <c r="O487" i="14" s="1"/>
  <c r="P487" i="14" s="1"/>
  <c r="Q487" i="14" s="1"/>
  <c r="R487" i="14" s="1"/>
  <c r="S487" i="14" s="1"/>
  <c r="T487" i="14" s="1"/>
  <c r="K486" i="14"/>
  <c r="L486" i="14" s="1"/>
  <c r="M486" i="14" s="1"/>
  <c r="N486" i="14" s="1"/>
  <c r="O486" i="14" s="1"/>
  <c r="P486" i="14" s="1"/>
  <c r="Q486" i="14" s="1"/>
  <c r="R486" i="14" s="1"/>
  <c r="S486" i="14" s="1"/>
  <c r="T486" i="14" s="1"/>
  <c r="K485" i="14"/>
  <c r="L485" i="14" s="1"/>
  <c r="M485" i="14" s="1"/>
  <c r="N485" i="14" s="1"/>
  <c r="O485" i="14" s="1"/>
  <c r="P485" i="14" s="1"/>
  <c r="Q485" i="14" s="1"/>
  <c r="R485" i="14" s="1"/>
  <c r="S485" i="14" s="1"/>
  <c r="T485" i="14" s="1"/>
  <c r="K484" i="14"/>
  <c r="L484" i="14" s="1"/>
  <c r="M484" i="14" s="1"/>
  <c r="N484" i="14" s="1"/>
  <c r="O484" i="14" s="1"/>
  <c r="P484" i="14" s="1"/>
  <c r="Q484" i="14" s="1"/>
  <c r="R484" i="14" s="1"/>
  <c r="S484" i="14" s="1"/>
  <c r="T484" i="14" s="1"/>
  <c r="K483" i="14"/>
  <c r="L483" i="14" s="1"/>
  <c r="M483" i="14" s="1"/>
  <c r="N483" i="14" s="1"/>
  <c r="O483" i="14" s="1"/>
  <c r="P483" i="14" s="1"/>
  <c r="Q483" i="14" s="1"/>
  <c r="R483" i="14" s="1"/>
  <c r="S483" i="14" s="1"/>
  <c r="T483" i="14" s="1"/>
  <c r="K482" i="14"/>
  <c r="L482" i="14" s="1"/>
  <c r="M482" i="14" s="1"/>
  <c r="N482" i="14" s="1"/>
  <c r="O482" i="14" s="1"/>
  <c r="P482" i="14" s="1"/>
  <c r="Q482" i="14" s="1"/>
  <c r="R482" i="14" s="1"/>
  <c r="S482" i="14" s="1"/>
  <c r="T482" i="14" s="1"/>
  <c r="K481" i="14"/>
  <c r="L481" i="14" s="1"/>
  <c r="M481" i="14" s="1"/>
  <c r="N481" i="14" s="1"/>
  <c r="O481" i="14" s="1"/>
  <c r="P481" i="14" s="1"/>
  <c r="Q481" i="14" s="1"/>
  <c r="R481" i="14" s="1"/>
  <c r="S481" i="14" s="1"/>
  <c r="T481" i="14" s="1"/>
  <c r="K480" i="14"/>
  <c r="L480" i="14" s="1"/>
  <c r="M480" i="14" s="1"/>
  <c r="N480" i="14" s="1"/>
  <c r="O480" i="14" s="1"/>
  <c r="P480" i="14" s="1"/>
  <c r="Q480" i="14" s="1"/>
  <c r="R480" i="14" s="1"/>
  <c r="S480" i="14" s="1"/>
  <c r="T480" i="14" s="1"/>
  <c r="K479" i="14"/>
  <c r="L479" i="14" s="1"/>
  <c r="M479" i="14" s="1"/>
  <c r="N479" i="14" s="1"/>
  <c r="O479" i="14" s="1"/>
  <c r="P479" i="14" s="1"/>
  <c r="Q479" i="14" s="1"/>
  <c r="R479" i="14" s="1"/>
  <c r="S479" i="14" s="1"/>
  <c r="T479" i="14" s="1"/>
  <c r="K478" i="14"/>
  <c r="L478" i="14" s="1"/>
  <c r="M478" i="14" s="1"/>
  <c r="N478" i="14" s="1"/>
  <c r="O478" i="14" s="1"/>
  <c r="P478" i="14" s="1"/>
  <c r="Q478" i="14" s="1"/>
  <c r="R478" i="14" s="1"/>
  <c r="S478" i="14" s="1"/>
  <c r="T478" i="14" s="1"/>
  <c r="K477" i="14"/>
  <c r="L477" i="14" s="1"/>
  <c r="M477" i="14" s="1"/>
  <c r="N477" i="14" s="1"/>
  <c r="O477" i="14" s="1"/>
  <c r="P477" i="14" s="1"/>
  <c r="Q477" i="14" s="1"/>
  <c r="R477" i="14" s="1"/>
  <c r="S477" i="14" s="1"/>
  <c r="T477" i="14" s="1"/>
  <c r="K476" i="14"/>
  <c r="L476" i="14" s="1"/>
  <c r="M476" i="14" s="1"/>
  <c r="N476" i="14" s="1"/>
  <c r="O476" i="14" s="1"/>
  <c r="P476" i="14" s="1"/>
  <c r="Q476" i="14" s="1"/>
  <c r="R476" i="14" s="1"/>
  <c r="S476" i="14" s="1"/>
  <c r="T476" i="14" s="1"/>
  <c r="K475" i="14"/>
  <c r="L475" i="14" s="1"/>
  <c r="M475" i="14" s="1"/>
  <c r="N475" i="14" s="1"/>
  <c r="O475" i="14" s="1"/>
  <c r="P475" i="14" s="1"/>
  <c r="Q475" i="14" s="1"/>
  <c r="R475" i="14" s="1"/>
  <c r="S475" i="14" s="1"/>
  <c r="T475" i="14" s="1"/>
  <c r="K474" i="14"/>
  <c r="L474" i="14" s="1"/>
  <c r="M474" i="14" s="1"/>
  <c r="N474" i="14" s="1"/>
  <c r="O474" i="14" s="1"/>
  <c r="P474" i="14" s="1"/>
  <c r="Q474" i="14" s="1"/>
  <c r="R474" i="14" s="1"/>
  <c r="S474" i="14" s="1"/>
  <c r="T474" i="14" s="1"/>
  <c r="K473" i="14"/>
  <c r="L473" i="14" s="1"/>
  <c r="M473" i="14" s="1"/>
  <c r="N473" i="14" s="1"/>
  <c r="O473" i="14" s="1"/>
  <c r="P473" i="14" s="1"/>
  <c r="Q473" i="14" s="1"/>
  <c r="R473" i="14" s="1"/>
  <c r="S473" i="14" s="1"/>
  <c r="T473" i="14" s="1"/>
  <c r="K472" i="14"/>
  <c r="L472" i="14" s="1"/>
  <c r="M472" i="14" s="1"/>
  <c r="N472" i="14" s="1"/>
  <c r="O472" i="14" s="1"/>
  <c r="P472" i="14" s="1"/>
  <c r="Q472" i="14" s="1"/>
  <c r="R472" i="14" s="1"/>
  <c r="S472" i="14" s="1"/>
  <c r="T472" i="14" s="1"/>
  <c r="K471" i="14"/>
  <c r="L471" i="14" s="1"/>
  <c r="M471" i="14" s="1"/>
  <c r="N471" i="14" s="1"/>
  <c r="O471" i="14" s="1"/>
  <c r="P471" i="14" s="1"/>
  <c r="Q471" i="14" s="1"/>
  <c r="R471" i="14" s="1"/>
  <c r="S471" i="14" s="1"/>
  <c r="T471" i="14" s="1"/>
  <c r="K470" i="14"/>
  <c r="L470" i="14" s="1"/>
  <c r="M470" i="14" s="1"/>
  <c r="N470" i="14" s="1"/>
  <c r="O470" i="14" s="1"/>
  <c r="P470" i="14" s="1"/>
  <c r="Q470" i="14" s="1"/>
  <c r="R470" i="14" s="1"/>
  <c r="S470" i="14" s="1"/>
  <c r="T470" i="14" s="1"/>
  <c r="K469" i="14"/>
  <c r="L469" i="14" s="1"/>
  <c r="M469" i="14" s="1"/>
  <c r="N469" i="14" s="1"/>
  <c r="O469" i="14" s="1"/>
  <c r="P469" i="14" s="1"/>
  <c r="Q469" i="14" s="1"/>
  <c r="R469" i="14" s="1"/>
  <c r="S469" i="14" s="1"/>
  <c r="T469" i="14" s="1"/>
  <c r="K468" i="14"/>
  <c r="L468" i="14" s="1"/>
  <c r="M468" i="14" s="1"/>
  <c r="N468" i="14" s="1"/>
  <c r="O468" i="14" s="1"/>
  <c r="P468" i="14" s="1"/>
  <c r="Q468" i="14" s="1"/>
  <c r="R468" i="14" s="1"/>
  <c r="S468" i="14" s="1"/>
  <c r="T468" i="14" s="1"/>
  <c r="K467" i="14"/>
  <c r="L467" i="14" s="1"/>
  <c r="M467" i="14" s="1"/>
  <c r="N467" i="14" s="1"/>
  <c r="O467" i="14" s="1"/>
  <c r="P467" i="14" s="1"/>
  <c r="Q467" i="14" s="1"/>
  <c r="R467" i="14" s="1"/>
  <c r="S467" i="14" s="1"/>
  <c r="T467" i="14" s="1"/>
  <c r="K466" i="14"/>
  <c r="L466" i="14" s="1"/>
  <c r="M466" i="14" s="1"/>
  <c r="N466" i="14" s="1"/>
  <c r="O466" i="14" s="1"/>
  <c r="P466" i="14" s="1"/>
  <c r="Q466" i="14" s="1"/>
  <c r="R466" i="14" s="1"/>
  <c r="S466" i="14" s="1"/>
  <c r="T466" i="14" s="1"/>
  <c r="K465" i="14"/>
  <c r="L465" i="14" s="1"/>
  <c r="M465" i="14" s="1"/>
  <c r="N465" i="14" s="1"/>
  <c r="O465" i="14" s="1"/>
  <c r="P465" i="14" s="1"/>
  <c r="Q465" i="14" s="1"/>
  <c r="R465" i="14" s="1"/>
  <c r="S465" i="14" s="1"/>
  <c r="T465" i="14" s="1"/>
  <c r="K464" i="14"/>
  <c r="L464" i="14" s="1"/>
  <c r="M464" i="14" s="1"/>
  <c r="N464" i="14" s="1"/>
  <c r="O464" i="14" s="1"/>
  <c r="P464" i="14" s="1"/>
  <c r="Q464" i="14" s="1"/>
  <c r="R464" i="14" s="1"/>
  <c r="S464" i="14" s="1"/>
  <c r="T464" i="14" s="1"/>
  <c r="K463" i="14"/>
  <c r="L463" i="14" s="1"/>
  <c r="M463" i="14" s="1"/>
  <c r="N463" i="14" s="1"/>
  <c r="O463" i="14" s="1"/>
  <c r="P463" i="14" s="1"/>
  <c r="Q463" i="14" s="1"/>
  <c r="R463" i="14" s="1"/>
  <c r="S463" i="14" s="1"/>
  <c r="T463" i="14" s="1"/>
  <c r="K462" i="14"/>
  <c r="L462" i="14" s="1"/>
  <c r="M462" i="14" s="1"/>
  <c r="N462" i="14" s="1"/>
  <c r="O462" i="14" s="1"/>
  <c r="P462" i="14" s="1"/>
  <c r="Q462" i="14" s="1"/>
  <c r="R462" i="14" s="1"/>
  <c r="S462" i="14" s="1"/>
  <c r="T462" i="14" s="1"/>
  <c r="K461" i="14"/>
  <c r="L461" i="14" s="1"/>
  <c r="M461" i="14" s="1"/>
  <c r="N461" i="14" s="1"/>
  <c r="O461" i="14" s="1"/>
  <c r="P461" i="14" s="1"/>
  <c r="Q461" i="14" s="1"/>
  <c r="R461" i="14" s="1"/>
  <c r="S461" i="14" s="1"/>
  <c r="T461" i="14" s="1"/>
  <c r="K460" i="14"/>
  <c r="L460" i="14" s="1"/>
  <c r="M460" i="14" s="1"/>
  <c r="N460" i="14" s="1"/>
  <c r="O460" i="14" s="1"/>
  <c r="P460" i="14" s="1"/>
  <c r="Q460" i="14" s="1"/>
  <c r="R460" i="14" s="1"/>
  <c r="S460" i="14" s="1"/>
  <c r="T460" i="14" s="1"/>
  <c r="K459" i="14"/>
  <c r="L459" i="14" s="1"/>
  <c r="M459" i="14" s="1"/>
  <c r="N459" i="14" s="1"/>
  <c r="O459" i="14" s="1"/>
  <c r="P459" i="14" s="1"/>
  <c r="Q459" i="14" s="1"/>
  <c r="R459" i="14" s="1"/>
  <c r="S459" i="14" s="1"/>
  <c r="T459" i="14" s="1"/>
  <c r="K458" i="14"/>
  <c r="L458" i="14" s="1"/>
  <c r="M458" i="14" s="1"/>
  <c r="N458" i="14" s="1"/>
  <c r="O458" i="14" s="1"/>
  <c r="P458" i="14" s="1"/>
  <c r="Q458" i="14" s="1"/>
  <c r="R458" i="14" s="1"/>
  <c r="S458" i="14" s="1"/>
  <c r="T458" i="14" s="1"/>
  <c r="K457" i="14"/>
  <c r="L457" i="14" s="1"/>
  <c r="M457" i="14" s="1"/>
  <c r="N457" i="14" s="1"/>
  <c r="O457" i="14" s="1"/>
  <c r="P457" i="14" s="1"/>
  <c r="Q457" i="14" s="1"/>
  <c r="R457" i="14" s="1"/>
  <c r="S457" i="14" s="1"/>
  <c r="T457" i="14" s="1"/>
  <c r="K456" i="14"/>
  <c r="L456" i="14" s="1"/>
  <c r="M456" i="14" s="1"/>
  <c r="N456" i="14" s="1"/>
  <c r="O456" i="14" s="1"/>
  <c r="P456" i="14" s="1"/>
  <c r="Q456" i="14" s="1"/>
  <c r="R456" i="14" s="1"/>
  <c r="S456" i="14" s="1"/>
  <c r="T456" i="14" s="1"/>
  <c r="K455" i="14"/>
  <c r="L455" i="14" s="1"/>
  <c r="M455" i="14" s="1"/>
  <c r="N455" i="14" s="1"/>
  <c r="O455" i="14" s="1"/>
  <c r="P455" i="14" s="1"/>
  <c r="Q455" i="14" s="1"/>
  <c r="R455" i="14" s="1"/>
  <c r="S455" i="14" s="1"/>
  <c r="T455" i="14" s="1"/>
  <c r="K454" i="14"/>
  <c r="L454" i="14" s="1"/>
  <c r="M454" i="14" s="1"/>
  <c r="N454" i="14" s="1"/>
  <c r="O454" i="14" s="1"/>
  <c r="P454" i="14" s="1"/>
  <c r="Q454" i="14" s="1"/>
  <c r="R454" i="14" s="1"/>
  <c r="S454" i="14" s="1"/>
  <c r="T454" i="14" s="1"/>
  <c r="K453" i="14"/>
  <c r="L453" i="14" s="1"/>
  <c r="M453" i="14" s="1"/>
  <c r="N453" i="14" s="1"/>
  <c r="O453" i="14" s="1"/>
  <c r="P453" i="14" s="1"/>
  <c r="Q453" i="14" s="1"/>
  <c r="R453" i="14" s="1"/>
  <c r="S453" i="14" s="1"/>
  <c r="T453" i="14" s="1"/>
  <c r="K452" i="14"/>
  <c r="L452" i="14" s="1"/>
  <c r="M452" i="14" s="1"/>
  <c r="N452" i="14" s="1"/>
  <c r="O452" i="14" s="1"/>
  <c r="P452" i="14" s="1"/>
  <c r="Q452" i="14" s="1"/>
  <c r="R452" i="14" s="1"/>
  <c r="S452" i="14" s="1"/>
  <c r="T452" i="14" s="1"/>
  <c r="K451" i="14"/>
  <c r="L451" i="14" s="1"/>
  <c r="M451" i="14" s="1"/>
  <c r="N451" i="14" s="1"/>
  <c r="O451" i="14" s="1"/>
  <c r="P451" i="14" s="1"/>
  <c r="Q451" i="14" s="1"/>
  <c r="R451" i="14" s="1"/>
  <c r="S451" i="14" s="1"/>
  <c r="T451" i="14" s="1"/>
  <c r="K450" i="14"/>
  <c r="L450" i="14" s="1"/>
  <c r="M450" i="14" s="1"/>
  <c r="N450" i="14" s="1"/>
  <c r="O450" i="14" s="1"/>
  <c r="P450" i="14" s="1"/>
  <c r="Q450" i="14" s="1"/>
  <c r="R450" i="14" s="1"/>
  <c r="S450" i="14" s="1"/>
  <c r="T450" i="14" s="1"/>
  <c r="K449" i="14"/>
  <c r="L449" i="14" s="1"/>
  <c r="M449" i="14" s="1"/>
  <c r="N449" i="14" s="1"/>
  <c r="O449" i="14" s="1"/>
  <c r="P449" i="14" s="1"/>
  <c r="Q449" i="14" s="1"/>
  <c r="R449" i="14" s="1"/>
  <c r="S449" i="14" s="1"/>
  <c r="T449" i="14" s="1"/>
  <c r="K448" i="14"/>
  <c r="L448" i="14" s="1"/>
  <c r="M448" i="14" s="1"/>
  <c r="N448" i="14" s="1"/>
  <c r="O448" i="14" s="1"/>
  <c r="P448" i="14" s="1"/>
  <c r="Q448" i="14" s="1"/>
  <c r="R448" i="14" s="1"/>
  <c r="S448" i="14" s="1"/>
  <c r="T448" i="14" s="1"/>
  <c r="K447" i="14"/>
  <c r="L447" i="14" s="1"/>
  <c r="M447" i="14" s="1"/>
  <c r="N447" i="14" s="1"/>
  <c r="O447" i="14" s="1"/>
  <c r="P447" i="14" s="1"/>
  <c r="Q447" i="14" s="1"/>
  <c r="R447" i="14" s="1"/>
  <c r="S447" i="14" s="1"/>
  <c r="T447" i="14" s="1"/>
  <c r="K446" i="14"/>
  <c r="L446" i="14" s="1"/>
  <c r="M446" i="14" s="1"/>
  <c r="N446" i="14" s="1"/>
  <c r="O446" i="14" s="1"/>
  <c r="P446" i="14" s="1"/>
  <c r="Q446" i="14" s="1"/>
  <c r="R446" i="14" s="1"/>
  <c r="S446" i="14" s="1"/>
  <c r="T446" i="14" s="1"/>
  <c r="K445" i="14"/>
  <c r="L445" i="14" s="1"/>
  <c r="M445" i="14" s="1"/>
  <c r="N445" i="14" s="1"/>
  <c r="O445" i="14" s="1"/>
  <c r="P445" i="14" s="1"/>
  <c r="Q445" i="14" s="1"/>
  <c r="R445" i="14" s="1"/>
  <c r="S445" i="14" s="1"/>
  <c r="T445" i="14" s="1"/>
  <c r="K444" i="14"/>
  <c r="L444" i="14" s="1"/>
  <c r="M444" i="14" s="1"/>
  <c r="N444" i="14" s="1"/>
  <c r="O444" i="14" s="1"/>
  <c r="P444" i="14" s="1"/>
  <c r="Q444" i="14" s="1"/>
  <c r="R444" i="14" s="1"/>
  <c r="S444" i="14" s="1"/>
  <c r="T444" i="14" s="1"/>
  <c r="K443" i="14"/>
  <c r="L443" i="14" s="1"/>
  <c r="M443" i="14" s="1"/>
  <c r="N443" i="14" s="1"/>
  <c r="O443" i="14" s="1"/>
  <c r="P443" i="14" s="1"/>
  <c r="Q443" i="14" s="1"/>
  <c r="R443" i="14" s="1"/>
  <c r="S443" i="14" s="1"/>
  <c r="T443" i="14" s="1"/>
  <c r="K442" i="14"/>
  <c r="L442" i="14" s="1"/>
  <c r="M442" i="14" s="1"/>
  <c r="N442" i="14" s="1"/>
  <c r="O442" i="14" s="1"/>
  <c r="P442" i="14" s="1"/>
  <c r="Q442" i="14" s="1"/>
  <c r="R442" i="14" s="1"/>
  <c r="S442" i="14" s="1"/>
  <c r="T442" i="14" s="1"/>
  <c r="K441" i="14"/>
  <c r="L441" i="14" s="1"/>
  <c r="M441" i="14" s="1"/>
  <c r="N441" i="14" s="1"/>
  <c r="O441" i="14" s="1"/>
  <c r="P441" i="14" s="1"/>
  <c r="Q441" i="14" s="1"/>
  <c r="R441" i="14" s="1"/>
  <c r="S441" i="14" s="1"/>
  <c r="T441" i="14" s="1"/>
  <c r="K440" i="14"/>
  <c r="L440" i="14" s="1"/>
  <c r="M440" i="14" s="1"/>
  <c r="N440" i="14" s="1"/>
  <c r="O440" i="14" s="1"/>
  <c r="P440" i="14" s="1"/>
  <c r="Q440" i="14" s="1"/>
  <c r="R440" i="14" s="1"/>
  <c r="S440" i="14" s="1"/>
  <c r="T440" i="14" s="1"/>
  <c r="K439" i="14"/>
  <c r="L439" i="14" s="1"/>
  <c r="M439" i="14" s="1"/>
  <c r="N439" i="14" s="1"/>
  <c r="O439" i="14" s="1"/>
  <c r="P439" i="14" s="1"/>
  <c r="Q439" i="14" s="1"/>
  <c r="R439" i="14" s="1"/>
  <c r="S439" i="14" s="1"/>
  <c r="T439" i="14" s="1"/>
  <c r="K438" i="14"/>
  <c r="L438" i="14" s="1"/>
  <c r="M438" i="14" s="1"/>
  <c r="N438" i="14" s="1"/>
  <c r="O438" i="14" s="1"/>
  <c r="P438" i="14" s="1"/>
  <c r="Q438" i="14" s="1"/>
  <c r="R438" i="14" s="1"/>
  <c r="S438" i="14" s="1"/>
  <c r="T438" i="14" s="1"/>
  <c r="K437" i="14"/>
  <c r="L437" i="14" s="1"/>
  <c r="M437" i="14" s="1"/>
  <c r="N437" i="14" s="1"/>
  <c r="O437" i="14" s="1"/>
  <c r="P437" i="14" s="1"/>
  <c r="Q437" i="14" s="1"/>
  <c r="R437" i="14" s="1"/>
  <c r="S437" i="14" s="1"/>
  <c r="T437" i="14" s="1"/>
  <c r="K436" i="14"/>
  <c r="L436" i="14" s="1"/>
  <c r="M436" i="14" s="1"/>
  <c r="N436" i="14" s="1"/>
  <c r="O436" i="14" s="1"/>
  <c r="P436" i="14" s="1"/>
  <c r="Q436" i="14" s="1"/>
  <c r="R436" i="14" s="1"/>
  <c r="S436" i="14" s="1"/>
  <c r="T436" i="14" s="1"/>
  <c r="K435" i="14"/>
  <c r="L435" i="14" s="1"/>
  <c r="M435" i="14" s="1"/>
  <c r="N435" i="14" s="1"/>
  <c r="O435" i="14" s="1"/>
  <c r="P435" i="14" s="1"/>
  <c r="Q435" i="14" s="1"/>
  <c r="R435" i="14" s="1"/>
  <c r="S435" i="14" s="1"/>
  <c r="T435" i="14" s="1"/>
  <c r="K434" i="14"/>
  <c r="L434" i="14" s="1"/>
  <c r="M434" i="14" s="1"/>
  <c r="N434" i="14" s="1"/>
  <c r="O434" i="14" s="1"/>
  <c r="P434" i="14" s="1"/>
  <c r="Q434" i="14" s="1"/>
  <c r="R434" i="14" s="1"/>
  <c r="S434" i="14" s="1"/>
  <c r="T434" i="14" s="1"/>
  <c r="K433" i="14"/>
  <c r="L433" i="14" s="1"/>
  <c r="M433" i="14" s="1"/>
  <c r="N433" i="14" s="1"/>
  <c r="O433" i="14" s="1"/>
  <c r="P433" i="14" s="1"/>
  <c r="Q433" i="14" s="1"/>
  <c r="R433" i="14" s="1"/>
  <c r="S433" i="14" s="1"/>
  <c r="T433" i="14" s="1"/>
  <c r="K432" i="14"/>
  <c r="L432" i="14" s="1"/>
  <c r="M432" i="14" s="1"/>
  <c r="N432" i="14" s="1"/>
  <c r="O432" i="14" s="1"/>
  <c r="P432" i="14" s="1"/>
  <c r="Q432" i="14" s="1"/>
  <c r="R432" i="14" s="1"/>
  <c r="S432" i="14" s="1"/>
  <c r="T432" i="14" s="1"/>
  <c r="K431" i="14"/>
  <c r="L431" i="14" s="1"/>
  <c r="M431" i="14" s="1"/>
  <c r="N431" i="14" s="1"/>
  <c r="O431" i="14" s="1"/>
  <c r="P431" i="14" s="1"/>
  <c r="Q431" i="14" s="1"/>
  <c r="R431" i="14" s="1"/>
  <c r="S431" i="14" s="1"/>
  <c r="T431" i="14" s="1"/>
  <c r="K430" i="14"/>
  <c r="L430" i="14" s="1"/>
  <c r="M430" i="14" s="1"/>
  <c r="N430" i="14" s="1"/>
  <c r="O430" i="14" s="1"/>
  <c r="P430" i="14" s="1"/>
  <c r="Q430" i="14" s="1"/>
  <c r="R430" i="14" s="1"/>
  <c r="S430" i="14" s="1"/>
  <c r="T430" i="14" s="1"/>
  <c r="K429" i="14"/>
  <c r="L429" i="14" s="1"/>
  <c r="M429" i="14" s="1"/>
  <c r="N429" i="14" s="1"/>
  <c r="O429" i="14" s="1"/>
  <c r="P429" i="14" s="1"/>
  <c r="Q429" i="14" s="1"/>
  <c r="R429" i="14" s="1"/>
  <c r="S429" i="14" s="1"/>
  <c r="T429" i="14" s="1"/>
  <c r="K428" i="14"/>
  <c r="L428" i="14" s="1"/>
  <c r="M428" i="14" s="1"/>
  <c r="N428" i="14" s="1"/>
  <c r="O428" i="14" s="1"/>
  <c r="P428" i="14" s="1"/>
  <c r="Q428" i="14" s="1"/>
  <c r="R428" i="14" s="1"/>
  <c r="S428" i="14" s="1"/>
  <c r="T428" i="14" s="1"/>
  <c r="K427" i="14"/>
  <c r="L427" i="14" s="1"/>
  <c r="M427" i="14" s="1"/>
  <c r="N427" i="14" s="1"/>
  <c r="O427" i="14" s="1"/>
  <c r="P427" i="14" s="1"/>
  <c r="Q427" i="14" s="1"/>
  <c r="R427" i="14" s="1"/>
  <c r="S427" i="14" s="1"/>
  <c r="T427" i="14" s="1"/>
  <c r="K426" i="14"/>
  <c r="L426" i="14" s="1"/>
  <c r="M426" i="14" s="1"/>
  <c r="N426" i="14" s="1"/>
  <c r="O426" i="14" s="1"/>
  <c r="P426" i="14" s="1"/>
  <c r="Q426" i="14" s="1"/>
  <c r="R426" i="14" s="1"/>
  <c r="S426" i="14" s="1"/>
  <c r="T426" i="14" s="1"/>
  <c r="K425" i="14"/>
  <c r="L425" i="14" s="1"/>
  <c r="M425" i="14" s="1"/>
  <c r="N425" i="14" s="1"/>
  <c r="O425" i="14" s="1"/>
  <c r="P425" i="14" s="1"/>
  <c r="Q425" i="14" s="1"/>
  <c r="R425" i="14" s="1"/>
  <c r="S425" i="14" s="1"/>
  <c r="T425" i="14" s="1"/>
  <c r="K424" i="14"/>
  <c r="L424" i="14" s="1"/>
  <c r="M424" i="14" s="1"/>
  <c r="N424" i="14" s="1"/>
  <c r="O424" i="14" s="1"/>
  <c r="P424" i="14" s="1"/>
  <c r="Q424" i="14" s="1"/>
  <c r="R424" i="14" s="1"/>
  <c r="S424" i="14" s="1"/>
  <c r="T424" i="14" s="1"/>
  <c r="K423" i="14"/>
  <c r="L423" i="14" s="1"/>
  <c r="M423" i="14" s="1"/>
  <c r="N423" i="14" s="1"/>
  <c r="O423" i="14" s="1"/>
  <c r="P423" i="14" s="1"/>
  <c r="Q423" i="14" s="1"/>
  <c r="R423" i="14" s="1"/>
  <c r="S423" i="14" s="1"/>
  <c r="T423" i="14" s="1"/>
  <c r="K422" i="14"/>
  <c r="L422" i="14" s="1"/>
  <c r="M422" i="14" s="1"/>
  <c r="N422" i="14" s="1"/>
  <c r="O422" i="14" s="1"/>
  <c r="P422" i="14" s="1"/>
  <c r="Q422" i="14" s="1"/>
  <c r="R422" i="14" s="1"/>
  <c r="S422" i="14" s="1"/>
  <c r="T422" i="14" s="1"/>
  <c r="K421" i="14"/>
  <c r="L421" i="14" s="1"/>
  <c r="M421" i="14" s="1"/>
  <c r="N421" i="14" s="1"/>
  <c r="O421" i="14" s="1"/>
  <c r="P421" i="14" s="1"/>
  <c r="Q421" i="14" s="1"/>
  <c r="R421" i="14" s="1"/>
  <c r="S421" i="14" s="1"/>
  <c r="T421" i="14" s="1"/>
  <c r="K420" i="14"/>
  <c r="L420" i="14" s="1"/>
  <c r="M420" i="14" s="1"/>
  <c r="N420" i="14" s="1"/>
  <c r="O420" i="14" s="1"/>
  <c r="P420" i="14" s="1"/>
  <c r="Q420" i="14" s="1"/>
  <c r="R420" i="14" s="1"/>
  <c r="S420" i="14" s="1"/>
  <c r="T420" i="14" s="1"/>
  <c r="K419" i="14"/>
  <c r="L419" i="14" s="1"/>
  <c r="M419" i="14" s="1"/>
  <c r="N419" i="14" s="1"/>
  <c r="O419" i="14" s="1"/>
  <c r="P419" i="14" s="1"/>
  <c r="Q419" i="14" s="1"/>
  <c r="R419" i="14" s="1"/>
  <c r="S419" i="14" s="1"/>
  <c r="T419" i="14" s="1"/>
  <c r="K418" i="14"/>
  <c r="L418" i="14" s="1"/>
  <c r="M418" i="14" s="1"/>
  <c r="N418" i="14" s="1"/>
  <c r="O418" i="14" s="1"/>
  <c r="P418" i="14" s="1"/>
  <c r="Q418" i="14" s="1"/>
  <c r="R418" i="14" s="1"/>
  <c r="S418" i="14" s="1"/>
  <c r="T418" i="14" s="1"/>
  <c r="K417" i="14"/>
  <c r="L417" i="14" s="1"/>
  <c r="M417" i="14" s="1"/>
  <c r="N417" i="14" s="1"/>
  <c r="O417" i="14" s="1"/>
  <c r="P417" i="14" s="1"/>
  <c r="Q417" i="14" s="1"/>
  <c r="R417" i="14" s="1"/>
  <c r="S417" i="14" s="1"/>
  <c r="T417" i="14" s="1"/>
  <c r="K416" i="14"/>
  <c r="L416" i="14" s="1"/>
  <c r="M416" i="14" s="1"/>
  <c r="N416" i="14" s="1"/>
  <c r="O416" i="14" s="1"/>
  <c r="P416" i="14" s="1"/>
  <c r="Q416" i="14" s="1"/>
  <c r="R416" i="14" s="1"/>
  <c r="S416" i="14" s="1"/>
  <c r="T416" i="14" s="1"/>
  <c r="K415" i="14"/>
  <c r="L415" i="14" s="1"/>
  <c r="M415" i="14" s="1"/>
  <c r="N415" i="14" s="1"/>
  <c r="O415" i="14" s="1"/>
  <c r="P415" i="14" s="1"/>
  <c r="Q415" i="14" s="1"/>
  <c r="R415" i="14" s="1"/>
  <c r="S415" i="14" s="1"/>
  <c r="T415" i="14" s="1"/>
  <c r="K414" i="14"/>
  <c r="L414" i="14" s="1"/>
  <c r="M414" i="14" s="1"/>
  <c r="N414" i="14" s="1"/>
  <c r="O414" i="14" s="1"/>
  <c r="P414" i="14" s="1"/>
  <c r="Q414" i="14" s="1"/>
  <c r="R414" i="14" s="1"/>
  <c r="S414" i="14" s="1"/>
  <c r="T414" i="14" s="1"/>
  <c r="K413" i="14"/>
  <c r="L413" i="14" s="1"/>
  <c r="M413" i="14" s="1"/>
  <c r="N413" i="14" s="1"/>
  <c r="O413" i="14" s="1"/>
  <c r="P413" i="14" s="1"/>
  <c r="Q413" i="14" s="1"/>
  <c r="R413" i="14" s="1"/>
  <c r="S413" i="14" s="1"/>
  <c r="T413" i="14" s="1"/>
  <c r="K412" i="14"/>
  <c r="L412" i="14" s="1"/>
  <c r="M412" i="14" s="1"/>
  <c r="N412" i="14" s="1"/>
  <c r="O412" i="14" s="1"/>
  <c r="P412" i="14" s="1"/>
  <c r="Q412" i="14" s="1"/>
  <c r="R412" i="14" s="1"/>
  <c r="S412" i="14" s="1"/>
  <c r="T412" i="14" s="1"/>
  <c r="K411" i="14"/>
  <c r="L411" i="14" s="1"/>
  <c r="M411" i="14" s="1"/>
  <c r="N411" i="14" s="1"/>
  <c r="O411" i="14" s="1"/>
  <c r="P411" i="14" s="1"/>
  <c r="Q411" i="14" s="1"/>
  <c r="R411" i="14" s="1"/>
  <c r="S411" i="14" s="1"/>
  <c r="T411" i="14" s="1"/>
  <c r="K410" i="14"/>
  <c r="L410" i="14" s="1"/>
  <c r="M410" i="14" s="1"/>
  <c r="N410" i="14" s="1"/>
  <c r="O410" i="14" s="1"/>
  <c r="P410" i="14" s="1"/>
  <c r="Q410" i="14" s="1"/>
  <c r="R410" i="14" s="1"/>
  <c r="S410" i="14" s="1"/>
  <c r="T410" i="14" s="1"/>
  <c r="K409" i="14"/>
  <c r="L409" i="14" s="1"/>
  <c r="M409" i="14" s="1"/>
  <c r="N409" i="14" s="1"/>
  <c r="O409" i="14" s="1"/>
  <c r="P409" i="14" s="1"/>
  <c r="Q409" i="14" s="1"/>
  <c r="R409" i="14" s="1"/>
  <c r="S409" i="14" s="1"/>
  <c r="T409" i="14" s="1"/>
  <c r="K408" i="14"/>
  <c r="L408" i="14" s="1"/>
  <c r="M408" i="14" s="1"/>
  <c r="N408" i="14" s="1"/>
  <c r="O408" i="14" s="1"/>
  <c r="P408" i="14" s="1"/>
  <c r="Q408" i="14" s="1"/>
  <c r="R408" i="14" s="1"/>
  <c r="S408" i="14" s="1"/>
  <c r="T408" i="14" s="1"/>
  <c r="K407" i="14"/>
  <c r="L407" i="14" s="1"/>
  <c r="M407" i="14" s="1"/>
  <c r="N407" i="14" s="1"/>
  <c r="O407" i="14" s="1"/>
  <c r="P407" i="14" s="1"/>
  <c r="Q407" i="14" s="1"/>
  <c r="R407" i="14" s="1"/>
  <c r="S407" i="14" s="1"/>
  <c r="T407" i="14" s="1"/>
  <c r="K406" i="14"/>
  <c r="L406" i="14" s="1"/>
  <c r="M406" i="14" s="1"/>
  <c r="N406" i="14" s="1"/>
  <c r="O406" i="14" s="1"/>
  <c r="P406" i="14" s="1"/>
  <c r="Q406" i="14" s="1"/>
  <c r="R406" i="14" s="1"/>
  <c r="S406" i="14" s="1"/>
  <c r="T406" i="14" s="1"/>
  <c r="K405" i="14"/>
  <c r="L405" i="14" s="1"/>
  <c r="M405" i="14" s="1"/>
  <c r="N405" i="14" s="1"/>
  <c r="O405" i="14" s="1"/>
  <c r="P405" i="14" s="1"/>
  <c r="Q405" i="14" s="1"/>
  <c r="R405" i="14" s="1"/>
  <c r="S405" i="14" s="1"/>
  <c r="T405" i="14" s="1"/>
  <c r="K404" i="14"/>
  <c r="L404" i="14" s="1"/>
  <c r="M404" i="14" s="1"/>
  <c r="N404" i="14" s="1"/>
  <c r="O404" i="14" s="1"/>
  <c r="P404" i="14" s="1"/>
  <c r="Q404" i="14" s="1"/>
  <c r="R404" i="14" s="1"/>
  <c r="S404" i="14" s="1"/>
  <c r="T404" i="14" s="1"/>
  <c r="K403" i="14"/>
  <c r="L403" i="14" s="1"/>
  <c r="M403" i="14" s="1"/>
  <c r="N403" i="14" s="1"/>
  <c r="O403" i="14" s="1"/>
  <c r="P403" i="14" s="1"/>
  <c r="Q403" i="14" s="1"/>
  <c r="R403" i="14" s="1"/>
  <c r="S403" i="14" s="1"/>
  <c r="T403" i="14" s="1"/>
  <c r="K402" i="14"/>
  <c r="L402" i="14" s="1"/>
  <c r="M402" i="14" s="1"/>
  <c r="N402" i="14" s="1"/>
  <c r="O402" i="14" s="1"/>
  <c r="P402" i="14" s="1"/>
  <c r="Q402" i="14" s="1"/>
  <c r="R402" i="14" s="1"/>
  <c r="S402" i="14" s="1"/>
  <c r="T402" i="14" s="1"/>
  <c r="K401" i="14"/>
  <c r="L401" i="14" s="1"/>
  <c r="M401" i="14" s="1"/>
  <c r="N401" i="14" s="1"/>
  <c r="O401" i="14" s="1"/>
  <c r="P401" i="14" s="1"/>
  <c r="Q401" i="14" s="1"/>
  <c r="R401" i="14" s="1"/>
  <c r="S401" i="14" s="1"/>
  <c r="T401" i="14" s="1"/>
  <c r="K400" i="14"/>
  <c r="L400" i="14" s="1"/>
  <c r="M400" i="14" s="1"/>
  <c r="N400" i="14" s="1"/>
  <c r="O400" i="14" s="1"/>
  <c r="P400" i="14" s="1"/>
  <c r="Q400" i="14" s="1"/>
  <c r="R400" i="14" s="1"/>
  <c r="S400" i="14" s="1"/>
  <c r="T400" i="14" s="1"/>
  <c r="K399" i="14"/>
  <c r="L399" i="14" s="1"/>
  <c r="M399" i="14" s="1"/>
  <c r="N399" i="14" s="1"/>
  <c r="O399" i="14" s="1"/>
  <c r="P399" i="14" s="1"/>
  <c r="Q399" i="14" s="1"/>
  <c r="R399" i="14" s="1"/>
  <c r="S399" i="14" s="1"/>
  <c r="T399" i="14" s="1"/>
  <c r="K398" i="14"/>
  <c r="L398" i="14" s="1"/>
  <c r="M398" i="14" s="1"/>
  <c r="N398" i="14" s="1"/>
  <c r="O398" i="14" s="1"/>
  <c r="P398" i="14" s="1"/>
  <c r="Q398" i="14" s="1"/>
  <c r="R398" i="14" s="1"/>
  <c r="S398" i="14" s="1"/>
  <c r="T398" i="14" s="1"/>
  <c r="K397" i="14"/>
  <c r="L397" i="14" s="1"/>
  <c r="M397" i="14" s="1"/>
  <c r="N397" i="14" s="1"/>
  <c r="O397" i="14" s="1"/>
  <c r="P397" i="14" s="1"/>
  <c r="Q397" i="14" s="1"/>
  <c r="R397" i="14" s="1"/>
  <c r="S397" i="14" s="1"/>
  <c r="T397" i="14" s="1"/>
  <c r="K396" i="14"/>
  <c r="L396" i="14" s="1"/>
  <c r="M396" i="14" s="1"/>
  <c r="N396" i="14" s="1"/>
  <c r="O396" i="14" s="1"/>
  <c r="P396" i="14" s="1"/>
  <c r="Q396" i="14" s="1"/>
  <c r="R396" i="14" s="1"/>
  <c r="S396" i="14" s="1"/>
  <c r="T396" i="14" s="1"/>
  <c r="K395" i="14"/>
  <c r="L395" i="14" s="1"/>
  <c r="M395" i="14" s="1"/>
  <c r="N395" i="14" s="1"/>
  <c r="O395" i="14" s="1"/>
  <c r="P395" i="14" s="1"/>
  <c r="Q395" i="14" s="1"/>
  <c r="R395" i="14" s="1"/>
  <c r="S395" i="14" s="1"/>
  <c r="T395" i="14" s="1"/>
  <c r="K394" i="14"/>
  <c r="L394" i="14" s="1"/>
  <c r="M394" i="14" s="1"/>
  <c r="N394" i="14" s="1"/>
  <c r="O394" i="14" s="1"/>
  <c r="P394" i="14" s="1"/>
  <c r="Q394" i="14" s="1"/>
  <c r="R394" i="14" s="1"/>
  <c r="S394" i="14" s="1"/>
  <c r="T394" i="14" s="1"/>
  <c r="K393" i="14"/>
  <c r="L393" i="14" s="1"/>
  <c r="M393" i="14" s="1"/>
  <c r="N393" i="14" s="1"/>
  <c r="O393" i="14" s="1"/>
  <c r="P393" i="14" s="1"/>
  <c r="Q393" i="14" s="1"/>
  <c r="R393" i="14" s="1"/>
  <c r="S393" i="14" s="1"/>
  <c r="T393" i="14" s="1"/>
  <c r="K392" i="14"/>
  <c r="L392" i="14" s="1"/>
  <c r="M392" i="14" s="1"/>
  <c r="N392" i="14" s="1"/>
  <c r="O392" i="14" s="1"/>
  <c r="P392" i="14" s="1"/>
  <c r="Q392" i="14" s="1"/>
  <c r="R392" i="14" s="1"/>
  <c r="S392" i="14" s="1"/>
  <c r="T392" i="14" s="1"/>
  <c r="K391" i="14"/>
  <c r="L391" i="14" s="1"/>
  <c r="M391" i="14" s="1"/>
  <c r="N391" i="14" s="1"/>
  <c r="O391" i="14" s="1"/>
  <c r="P391" i="14" s="1"/>
  <c r="Q391" i="14" s="1"/>
  <c r="R391" i="14" s="1"/>
  <c r="S391" i="14" s="1"/>
  <c r="T391" i="14" s="1"/>
  <c r="K390" i="14"/>
  <c r="L390" i="14" s="1"/>
  <c r="M390" i="14" s="1"/>
  <c r="N390" i="14" s="1"/>
  <c r="O390" i="14" s="1"/>
  <c r="P390" i="14" s="1"/>
  <c r="Q390" i="14" s="1"/>
  <c r="R390" i="14" s="1"/>
  <c r="S390" i="14" s="1"/>
  <c r="T390" i="14" s="1"/>
  <c r="K389" i="14"/>
  <c r="L389" i="14" s="1"/>
  <c r="M389" i="14" s="1"/>
  <c r="N389" i="14" s="1"/>
  <c r="O389" i="14" s="1"/>
  <c r="P389" i="14" s="1"/>
  <c r="Q389" i="14" s="1"/>
  <c r="R389" i="14" s="1"/>
  <c r="S389" i="14" s="1"/>
  <c r="T389" i="14" s="1"/>
  <c r="K388" i="14"/>
  <c r="L388" i="14" s="1"/>
  <c r="M388" i="14" s="1"/>
  <c r="N388" i="14" s="1"/>
  <c r="O388" i="14" s="1"/>
  <c r="P388" i="14" s="1"/>
  <c r="Q388" i="14" s="1"/>
  <c r="R388" i="14" s="1"/>
  <c r="S388" i="14" s="1"/>
  <c r="T388" i="14" s="1"/>
  <c r="K387" i="14"/>
  <c r="L387" i="14" s="1"/>
  <c r="M387" i="14" s="1"/>
  <c r="N387" i="14" s="1"/>
  <c r="O387" i="14" s="1"/>
  <c r="P387" i="14" s="1"/>
  <c r="Q387" i="14" s="1"/>
  <c r="R387" i="14" s="1"/>
  <c r="S387" i="14" s="1"/>
  <c r="T387" i="14" s="1"/>
  <c r="K386" i="14"/>
  <c r="L386" i="14" s="1"/>
  <c r="M386" i="14" s="1"/>
  <c r="N386" i="14" s="1"/>
  <c r="O386" i="14" s="1"/>
  <c r="P386" i="14" s="1"/>
  <c r="Q386" i="14" s="1"/>
  <c r="R386" i="14" s="1"/>
  <c r="S386" i="14" s="1"/>
  <c r="T386" i="14" s="1"/>
  <c r="K385" i="14"/>
  <c r="L385" i="14" s="1"/>
  <c r="M385" i="14" s="1"/>
  <c r="N385" i="14" s="1"/>
  <c r="O385" i="14" s="1"/>
  <c r="P385" i="14" s="1"/>
  <c r="Q385" i="14" s="1"/>
  <c r="R385" i="14" s="1"/>
  <c r="S385" i="14" s="1"/>
  <c r="T385" i="14" s="1"/>
  <c r="K384" i="14"/>
  <c r="L384" i="14" s="1"/>
  <c r="M384" i="14" s="1"/>
  <c r="N384" i="14" s="1"/>
  <c r="O384" i="14" s="1"/>
  <c r="P384" i="14" s="1"/>
  <c r="Q384" i="14" s="1"/>
  <c r="R384" i="14" s="1"/>
  <c r="S384" i="14" s="1"/>
  <c r="T384" i="14" s="1"/>
  <c r="K383" i="14"/>
  <c r="L383" i="14" s="1"/>
  <c r="M383" i="14" s="1"/>
  <c r="N383" i="14" s="1"/>
  <c r="O383" i="14" s="1"/>
  <c r="P383" i="14" s="1"/>
  <c r="Q383" i="14" s="1"/>
  <c r="R383" i="14" s="1"/>
  <c r="S383" i="14" s="1"/>
  <c r="T383" i="14" s="1"/>
  <c r="K382" i="14"/>
  <c r="L382" i="14" s="1"/>
  <c r="M382" i="14" s="1"/>
  <c r="N382" i="14" s="1"/>
  <c r="O382" i="14" s="1"/>
  <c r="P382" i="14" s="1"/>
  <c r="Q382" i="14" s="1"/>
  <c r="R382" i="14" s="1"/>
  <c r="S382" i="14" s="1"/>
  <c r="T382" i="14" s="1"/>
  <c r="K381" i="14"/>
  <c r="L381" i="14" s="1"/>
  <c r="M381" i="14" s="1"/>
  <c r="N381" i="14" s="1"/>
  <c r="O381" i="14" s="1"/>
  <c r="P381" i="14" s="1"/>
  <c r="Q381" i="14" s="1"/>
  <c r="R381" i="14" s="1"/>
  <c r="S381" i="14" s="1"/>
  <c r="T381" i="14" s="1"/>
  <c r="K380" i="14"/>
  <c r="L380" i="14" s="1"/>
  <c r="M380" i="14" s="1"/>
  <c r="N380" i="14" s="1"/>
  <c r="O380" i="14" s="1"/>
  <c r="P380" i="14" s="1"/>
  <c r="Q380" i="14" s="1"/>
  <c r="R380" i="14" s="1"/>
  <c r="S380" i="14" s="1"/>
  <c r="T380" i="14" s="1"/>
  <c r="K379" i="14"/>
  <c r="L379" i="14" s="1"/>
  <c r="M379" i="14" s="1"/>
  <c r="N379" i="14" s="1"/>
  <c r="O379" i="14" s="1"/>
  <c r="P379" i="14" s="1"/>
  <c r="Q379" i="14" s="1"/>
  <c r="R379" i="14" s="1"/>
  <c r="S379" i="14" s="1"/>
  <c r="T379" i="14" s="1"/>
  <c r="K378" i="14"/>
  <c r="L378" i="14" s="1"/>
  <c r="M378" i="14" s="1"/>
  <c r="N378" i="14" s="1"/>
  <c r="O378" i="14" s="1"/>
  <c r="P378" i="14" s="1"/>
  <c r="Q378" i="14" s="1"/>
  <c r="R378" i="14" s="1"/>
  <c r="S378" i="14" s="1"/>
  <c r="T378" i="14" s="1"/>
  <c r="K377" i="14"/>
  <c r="L377" i="14" s="1"/>
  <c r="M377" i="14" s="1"/>
  <c r="N377" i="14" s="1"/>
  <c r="O377" i="14" s="1"/>
  <c r="P377" i="14" s="1"/>
  <c r="Q377" i="14" s="1"/>
  <c r="R377" i="14" s="1"/>
  <c r="S377" i="14" s="1"/>
  <c r="T377" i="14" s="1"/>
  <c r="K376" i="14"/>
  <c r="L376" i="14" s="1"/>
  <c r="M376" i="14" s="1"/>
  <c r="N376" i="14" s="1"/>
  <c r="O376" i="14" s="1"/>
  <c r="P376" i="14" s="1"/>
  <c r="Q376" i="14" s="1"/>
  <c r="R376" i="14" s="1"/>
  <c r="S376" i="14" s="1"/>
  <c r="T376" i="14" s="1"/>
  <c r="K375" i="14"/>
  <c r="L375" i="14" s="1"/>
  <c r="M375" i="14" s="1"/>
  <c r="N375" i="14" s="1"/>
  <c r="O375" i="14" s="1"/>
  <c r="P375" i="14" s="1"/>
  <c r="Q375" i="14" s="1"/>
  <c r="R375" i="14" s="1"/>
  <c r="S375" i="14" s="1"/>
  <c r="T375" i="14" s="1"/>
  <c r="K374" i="14"/>
  <c r="L374" i="14" s="1"/>
  <c r="M374" i="14" s="1"/>
  <c r="N374" i="14" s="1"/>
  <c r="O374" i="14" s="1"/>
  <c r="P374" i="14" s="1"/>
  <c r="Q374" i="14" s="1"/>
  <c r="R374" i="14" s="1"/>
  <c r="S374" i="14" s="1"/>
  <c r="T374" i="14" s="1"/>
  <c r="K373" i="14"/>
  <c r="L373" i="14" s="1"/>
  <c r="M373" i="14" s="1"/>
  <c r="N373" i="14" s="1"/>
  <c r="O373" i="14" s="1"/>
  <c r="P373" i="14" s="1"/>
  <c r="Q373" i="14" s="1"/>
  <c r="R373" i="14" s="1"/>
  <c r="S373" i="14" s="1"/>
  <c r="T373" i="14" s="1"/>
  <c r="K372" i="14"/>
  <c r="L372" i="14" s="1"/>
  <c r="M372" i="14" s="1"/>
  <c r="N372" i="14" s="1"/>
  <c r="O372" i="14" s="1"/>
  <c r="P372" i="14" s="1"/>
  <c r="Q372" i="14" s="1"/>
  <c r="R372" i="14" s="1"/>
  <c r="S372" i="14" s="1"/>
  <c r="T372" i="14" s="1"/>
  <c r="K371" i="14"/>
  <c r="L371" i="14" s="1"/>
  <c r="M371" i="14" s="1"/>
  <c r="N371" i="14" s="1"/>
  <c r="O371" i="14" s="1"/>
  <c r="P371" i="14" s="1"/>
  <c r="Q371" i="14" s="1"/>
  <c r="R371" i="14" s="1"/>
  <c r="S371" i="14" s="1"/>
  <c r="T371" i="14" s="1"/>
  <c r="K370" i="14"/>
  <c r="L370" i="14" s="1"/>
  <c r="M370" i="14" s="1"/>
  <c r="N370" i="14" s="1"/>
  <c r="O370" i="14" s="1"/>
  <c r="P370" i="14" s="1"/>
  <c r="Q370" i="14" s="1"/>
  <c r="R370" i="14" s="1"/>
  <c r="S370" i="14" s="1"/>
  <c r="T370" i="14" s="1"/>
  <c r="K369" i="14"/>
  <c r="L369" i="14" s="1"/>
  <c r="M369" i="14" s="1"/>
  <c r="N369" i="14" s="1"/>
  <c r="O369" i="14" s="1"/>
  <c r="P369" i="14" s="1"/>
  <c r="Q369" i="14" s="1"/>
  <c r="R369" i="14" s="1"/>
  <c r="S369" i="14" s="1"/>
  <c r="T369" i="14" s="1"/>
  <c r="K368" i="14"/>
  <c r="L368" i="14" s="1"/>
  <c r="M368" i="14" s="1"/>
  <c r="N368" i="14" s="1"/>
  <c r="O368" i="14" s="1"/>
  <c r="P368" i="14" s="1"/>
  <c r="Q368" i="14" s="1"/>
  <c r="R368" i="14" s="1"/>
  <c r="S368" i="14" s="1"/>
  <c r="T368" i="14" s="1"/>
  <c r="K367" i="14"/>
  <c r="L367" i="14" s="1"/>
  <c r="M367" i="14" s="1"/>
  <c r="N367" i="14" s="1"/>
  <c r="O367" i="14" s="1"/>
  <c r="P367" i="14" s="1"/>
  <c r="Q367" i="14" s="1"/>
  <c r="R367" i="14" s="1"/>
  <c r="S367" i="14" s="1"/>
  <c r="T367" i="14" s="1"/>
  <c r="K366" i="14"/>
  <c r="L366" i="14" s="1"/>
  <c r="M366" i="14" s="1"/>
  <c r="N366" i="14" s="1"/>
  <c r="O366" i="14" s="1"/>
  <c r="P366" i="14" s="1"/>
  <c r="Q366" i="14" s="1"/>
  <c r="R366" i="14" s="1"/>
  <c r="S366" i="14" s="1"/>
  <c r="T366" i="14" s="1"/>
  <c r="K365" i="14"/>
  <c r="L365" i="14" s="1"/>
  <c r="M365" i="14" s="1"/>
  <c r="N365" i="14" s="1"/>
  <c r="O365" i="14" s="1"/>
  <c r="P365" i="14" s="1"/>
  <c r="Q365" i="14" s="1"/>
  <c r="R365" i="14" s="1"/>
  <c r="S365" i="14" s="1"/>
  <c r="T365" i="14" s="1"/>
  <c r="K364" i="14"/>
  <c r="L364" i="14" s="1"/>
  <c r="M364" i="14" s="1"/>
  <c r="N364" i="14" s="1"/>
  <c r="O364" i="14" s="1"/>
  <c r="P364" i="14" s="1"/>
  <c r="Q364" i="14" s="1"/>
  <c r="R364" i="14" s="1"/>
  <c r="S364" i="14" s="1"/>
  <c r="T364" i="14" s="1"/>
  <c r="K363" i="14"/>
  <c r="L363" i="14" s="1"/>
  <c r="M363" i="14" s="1"/>
  <c r="N363" i="14" s="1"/>
  <c r="O363" i="14" s="1"/>
  <c r="P363" i="14" s="1"/>
  <c r="Q363" i="14" s="1"/>
  <c r="R363" i="14" s="1"/>
  <c r="S363" i="14" s="1"/>
  <c r="T363" i="14" s="1"/>
  <c r="K362" i="14"/>
  <c r="L362" i="14" s="1"/>
  <c r="M362" i="14" s="1"/>
  <c r="N362" i="14" s="1"/>
  <c r="O362" i="14" s="1"/>
  <c r="P362" i="14" s="1"/>
  <c r="Q362" i="14" s="1"/>
  <c r="R362" i="14" s="1"/>
  <c r="S362" i="14" s="1"/>
  <c r="T362" i="14" s="1"/>
  <c r="K361" i="14"/>
  <c r="L361" i="14" s="1"/>
  <c r="M361" i="14" s="1"/>
  <c r="N361" i="14" s="1"/>
  <c r="O361" i="14" s="1"/>
  <c r="P361" i="14" s="1"/>
  <c r="Q361" i="14" s="1"/>
  <c r="R361" i="14" s="1"/>
  <c r="S361" i="14" s="1"/>
  <c r="T361" i="14" s="1"/>
  <c r="K360" i="14"/>
  <c r="L360" i="14" s="1"/>
  <c r="M360" i="14" s="1"/>
  <c r="N360" i="14" s="1"/>
  <c r="O360" i="14" s="1"/>
  <c r="P360" i="14" s="1"/>
  <c r="Q360" i="14" s="1"/>
  <c r="R360" i="14" s="1"/>
  <c r="S360" i="14" s="1"/>
  <c r="T360" i="14" s="1"/>
  <c r="K359" i="14"/>
  <c r="L359" i="14" s="1"/>
  <c r="M359" i="14" s="1"/>
  <c r="N359" i="14" s="1"/>
  <c r="O359" i="14" s="1"/>
  <c r="P359" i="14" s="1"/>
  <c r="Q359" i="14" s="1"/>
  <c r="R359" i="14" s="1"/>
  <c r="S359" i="14" s="1"/>
  <c r="T359" i="14" s="1"/>
  <c r="K358" i="14"/>
  <c r="L358" i="14" s="1"/>
  <c r="M358" i="14" s="1"/>
  <c r="N358" i="14" s="1"/>
  <c r="O358" i="14" s="1"/>
  <c r="P358" i="14" s="1"/>
  <c r="Q358" i="14" s="1"/>
  <c r="R358" i="14" s="1"/>
  <c r="S358" i="14" s="1"/>
  <c r="T358" i="14" s="1"/>
  <c r="K357" i="14"/>
  <c r="L357" i="14" s="1"/>
  <c r="M357" i="14" s="1"/>
  <c r="N357" i="14" s="1"/>
  <c r="O357" i="14" s="1"/>
  <c r="P357" i="14" s="1"/>
  <c r="Q357" i="14" s="1"/>
  <c r="R357" i="14" s="1"/>
  <c r="S357" i="14" s="1"/>
  <c r="T357" i="14" s="1"/>
  <c r="K356" i="14"/>
  <c r="L356" i="14" s="1"/>
  <c r="M356" i="14" s="1"/>
  <c r="N356" i="14" s="1"/>
  <c r="O356" i="14" s="1"/>
  <c r="P356" i="14" s="1"/>
  <c r="Q356" i="14" s="1"/>
  <c r="R356" i="14" s="1"/>
  <c r="S356" i="14" s="1"/>
  <c r="T356" i="14" s="1"/>
  <c r="K355" i="14"/>
  <c r="L355" i="14" s="1"/>
  <c r="M355" i="14" s="1"/>
  <c r="N355" i="14" s="1"/>
  <c r="O355" i="14" s="1"/>
  <c r="P355" i="14" s="1"/>
  <c r="Q355" i="14" s="1"/>
  <c r="R355" i="14" s="1"/>
  <c r="S355" i="14" s="1"/>
  <c r="T355" i="14" s="1"/>
  <c r="K354" i="14"/>
  <c r="L354" i="14" s="1"/>
  <c r="M354" i="14" s="1"/>
  <c r="N354" i="14" s="1"/>
  <c r="O354" i="14" s="1"/>
  <c r="P354" i="14" s="1"/>
  <c r="Q354" i="14" s="1"/>
  <c r="R354" i="14" s="1"/>
  <c r="S354" i="14" s="1"/>
  <c r="T354" i="14" s="1"/>
  <c r="K353" i="14"/>
  <c r="L353" i="14" s="1"/>
  <c r="M353" i="14" s="1"/>
  <c r="N353" i="14" s="1"/>
  <c r="O353" i="14" s="1"/>
  <c r="P353" i="14" s="1"/>
  <c r="Q353" i="14" s="1"/>
  <c r="R353" i="14" s="1"/>
  <c r="S353" i="14" s="1"/>
  <c r="T353" i="14" s="1"/>
  <c r="K352" i="14"/>
  <c r="L352" i="14" s="1"/>
  <c r="M352" i="14" s="1"/>
  <c r="N352" i="14" s="1"/>
  <c r="O352" i="14" s="1"/>
  <c r="P352" i="14" s="1"/>
  <c r="Q352" i="14" s="1"/>
  <c r="R352" i="14" s="1"/>
  <c r="S352" i="14" s="1"/>
  <c r="T352" i="14" s="1"/>
  <c r="K351" i="14"/>
  <c r="L351" i="14" s="1"/>
  <c r="M351" i="14" s="1"/>
  <c r="N351" i="14" s="1"/>
  <c r="O351" i="14" s="1"/>
  <c r="P351" i="14" s="1"/>
  <c r="Q351" i="14" s="1"/>
  <c r="R351" i="14" s="1"/>
  <c r="S351" i="14" s="1"/>
  <c r="T351" i="14" s="1"/>
  <c r="K350" i="14"/>
  <c r="L350" i="14" s="1"/>
  <c r="M350" i="14" s="1"/>
  <c r="N350" i="14" s="1"/>
  <c r="O350" i="14" s="1"/>
  <c r="P350" i="14" s="1"/>
  <c r="Q350" i="14" s="1"/>
  <c r="R350" i="14" s="1"/>
  <c r="S350" i="14" s="1"/>
  <c r="T350" i="14" s="1"/>
  <c r="K349" i="14"/>
  <c r="L349" i="14" s="1"/>
  <c r="M349" i="14" s="1"/>
  <c r="N349" i="14" s="1"/>
  <c r="O349" i="14" s="1"/>
  <c r="P349" i="14" s="1"/>
  <c r="Q349" i="14" s="1"/>
  <c r="R349" i="14" s="1"/>
  <c r="S349" i="14" s="1"/>
  <c r="T349" i="14" s="1"/>
  <c r="K348" i="14"/>
  <c r="L348" i="14" s="1"/>
  <c r="M348" i="14" s="1"/>
  <c r="N348" i="14" s="1"/>
  <c r="O348" i="14" s="1"/>
  <c r="P348" i="14" s="1"/>
  <c r="Q348" i="14" s="1"/>
  <c r="R348" i="14" s="1"/>
  <c r="S348" i="14" s="1"/>
  <c r="T348" i="14" s="1"/>
  <c r="K347" i="14"/>
  <c r="L347" i="14" s="1"/>
  <c r="M347" i="14" s="1"/>
  <c r="N347" i="14" s="1"/>
  <c r="O347" i="14" s="1"/>
  <c r="P347" i="14" s="1"/>
  <c r="Q347" i="14" s="1"/>
  <c r="R347" i="14" s="1"/>
  <c r="S347" i="14" s="1"/>
  <c r="T347" i="14" s="1"/>
  <c r="K346" i="14"/>
  <c r="L346" i="14" s="1"/>
  <c r="M346" i="14" s="1"/>
  <c r="N346" i="14" s="1"/>
  <c r="O346" i="14" s="1"/>
  <c r="P346" i="14" s="1"/>
  <c r="Q346" i="14" s="1"/>
  <c r="R346" i="14" s="1"/>
  <c r="S346" i="14" s="1"/>
  <c r="T346" i="14" s="1"/>
  <c r="K345" i="14"/>
  <c r="L345" i="14" s="1"/>
  <c r="M345" i="14" s="1"/>
  <c r="N345" i="14" s="1"/>
  <c r="O345" i="14" s="1"/>
  <c r="P345" i="14" s="1"/>
  <c r="Q345" i="14" s="1"/>
  <c r="R345" i="14" s="1"/>
  <c r="S345" i="14" s="1"/>
  <c r="T345" i="14" s="1"/>
  <c r="K344" i="14"/>
  <c r="L344" i="14" s="1"/>
  <c r="M344" i="14" s="1"/>
  <c r="N344" i="14" s="1"/>
  <c r="O344" i="14" s="1"/>
  <c r="P344" i="14" s="1"/>
  <c r="Q344" i="14" s="1"/>
  <c r="R344" i="14" s="1"/>
  <c r="S344" i="14" s="1"/>
  <c r="T344" i="14" s="1"/>
  <c r="K343" i="14"/>
  <c r="L343" i="14" s="1"/>
  <c r="M343" i="14" s="1"/>
  <c r="N343" i="14" s="1"/>
  <c r="O343" i="14" s="1"/>
  <c r="P343" i="14" s="1"/>
  <c r="Q343" i="14" s="1"/>
  <c r="R343" i="14" s="1"/>
  <c r="S343" i="14" s="1"/>
  <c r="T343" i="14" s="1"/>
  <c r="K342" i="14"/>
  <c r="L342" i="14" s="1"/>
  <c r="M342" i="14" s="1"/>
  <c r="N342" i="14" s="1"/>
  <c r="O342" i="14" s="1"/>
  <c r="P342" i="14" s="1"/>
  <c r="Q342" i="14" s="1"/>
  <c r="R342" i="14" s="1"/>
  <c r="S342" i="14" s="1"/>
  <c r="T342" i="14" s="1"/>
  <c r="K341" i="14"/>
  <c r="L341" i="14" s="1"/>
  <c r="M341" i="14" s="1"/>
  <c r="N341" i="14" s="1"/>
  <c r="O341" i="14" s="1"/>
  <c r="P341" i="14" s="1"/>
  <c r="Q341" i="14" s="1"/>
  <c r="R341" i="14" s="1"/>
  <c r="S341" i="14" s="1"/>
  <c r="T341" i="14" s="1"/>
  <c r="K340" i="14"/>
  <c r="L340" i="14" s="1"/>
  <c r="M340" i="14" s="1"/>
  <c r="N340" i="14" s="1"/>
  <c r="O340" i="14" s="1"/>
  <c r="P340" i="14" s="1"/>
  <c r="Q340" i="14" s="1"/>
  <c r="R340" i="14" s="1"/>
  <c r="S340" i="14" s="1"/>
  <c r="T340" i="14" s="1"/>
  <c r="K339" i="14"/>
  <c r="L339" i="14" s="1"/>
  <c r="M339" i="14" s="1"/>
  <c r="N339" i="14" s="1"/>
  <c r="O339" i="14" s="1"/>
  <c r="P339" i="14" s="1"/>
  <c r="Q339" i="14" s="1"/>
  <c r="R339" i="14" s="1"/>
  <c r="S339" i="14" s="1"/>
  <c r="T339" i="14" s="1"/>
  <c r="K338" i="14"/>
  <c r="L338" i="14" s="1"/>
  <c r="M338" i="14" s="1"/>
  <c r="N338" i="14" s="1"/>
  <c r="O338" i="14" s="1"/>
  <c r="P338" i="14" s="1"/>
  <c r="Q338" i="14" s="1"/>
  <c r="R338" i="14" s="1"/>
  <c r="S338" i="14" s="1"/>
  <c r="T338" i="14" s="1"/>
  <c r="K337" i="14"/>
  <c r="L337" i="14" s="1"/>
  <c r="M337" i="14" s="1"/>
  <c r="N337" i="14" s="1"/>
  <c r="O337" i="14" s="1"/>
  <c r="P337" i="14" s="1"/>
  <c r="Q337" i="14" s="1"/>
  <c r="R337" i="14" s="1"/>
  <c r="S337" i="14" s="1"/>
  <c r="T337" i="14" s="1"/>
  <c r="K336" i="14"/>
  <c r="L336" i="14" s="1"/>
  <c r="M336" i="14" s="1"/>
  <c r="N336" i="14" s="1"/>
  <c r="O336" i="14" s="1"/>
  <c r="P336" i="14" s="1"/>
  <c r="Q336" i="14" s="1"/>
  <c r="R336" i="14" s="1"/>
  <c r="S336" i="14" s="1"/>
  <c r="T336" i="14" s="1"/>
  <c r="K335" i="14"/>
  <c r="L335" i="14" s="1"/>
  <c r="M335" i="14" s="1"/>
  <c r="N335" i="14" s="1"/>
  <c r="O335" i="14" s="1"/>
  <c r="P335" i="14" s="1"/>
  <c r="Q335" i="14" s="1"/>
  <c r="R335" i="14" s="1"/>
  <c r="S335" i="14" s="1"/>
  <c r="T335" i="14" s="1"/>
  <c r="K334" i="14"/>
  <c r="L334" i="14" s="1"/>
  <c r="M334" i="14" s="1"/>
  <c r="N334" i="14" s="1"/>
  <c r="O334" i="14" s="1"/>
  <c r="P334" i="14" s="1"/>
  <c r="Q334" i="14" s="1"/>
  <c r="R334" i="14" s="1"/>
  <c r="S334" i="14" s="1"/>
  <c r="T334" i="14" s="1"/>
  <c r="K333" i="14"/>
  <c r="L333" i="14" s="1"/>
  <c r="M333" i="14" s="1"/>
  <c r="N333" i="14" s="1"/>
  <c r="O333" i="14" s="1"/>
  <c r="P333" i="14" s="1"/>
  <c r="Q333" i="14" s="1"/>
  <c r="R333" i="14" s="1"/>
  <c r="S333" i="14" s="1"/>
  <c r="T333" i="14" s="1"/>
  <c r="K332" i="14"/>
  <c r="L332" i="14" s="1"/>
  <c r="M332" i="14" s="1"/>
  <c r="N332" i="14" s="1"/>
  <c r="O332" i="14" s="1"/>
  <c r="P332" i="14" s="1"/>
  <c r="Q332" i="14" s="1"/>
  <c r="R332" i="14" s="1"/>
  <c r="S332" i="14" s="1"/>
  <c r="T332" i="14" s="1"/>
  <c r="K331" i="14"/>
  <c r="L331" i="14" s="1"/>
  <c r="M331" i="14" s="1"/>
  <c r="N331" i="14" s="1"/>
  <c r="O331" i="14" s="1"/>
  <c r="P331" i="14" s="1"/>
  <c r="Q331" i="14" s="1"/>
  <c r="R331" i="14" s="1"/>
  <c r="S331" i="14" s="1"/>
  <c r="T331" i="14" s="1"/>
  <c r="K330" i="14"/>
  <c r="L330" i="14" s="1"/>
  <c r="M330" i="14" s="1"/>
  <c r="N330" i="14" s="1"/>
  <c r="O330" i="14" s="1"/>
  <c r="P330" i="14" s="1"/>
  <c r="Q330" i="14" s="1"/>
  <c r="R330" i="14" s="1"/>
  <c r="S330" i="14" s="1"/>
  <c r="T330" i="14" s="1"/>
  <c r="K329" i="14"/>
  <c r="L329" i="14" s="1"/>
  <c r="M329" i="14" s="1"/>
  <c r="N329" i="14" s="1"/>
  <c r="O329" i="14" s="1"/>
  <c r="P329" i="14" s="1"/>
  <c r="Q329" i="14" s="1"/>
  <c r="R329" i="14" s="1"/>
  <c r="S329" i="14" s="1"/>
  <c r="T329" i="14" s="1"/>
  <c r="K328" i="14"/>
  <c r="L328" i="14" s="1"/>
  <c r="M328" i="14" s="1"/>
  <c r="N328" i="14" s="1"/>
  <c r="O328" i="14" s="1"/>
  <c r="P328" i="14" s="1"/>
  <c r="Q328" i="14" s="1"/>
  <c r="R328" i="14" s="1"/>
  <c r="S328" i="14" s="1"/>
  <c r="T328" i="14" s="1"/>
  <c r="K327" i="14"/>
  <c r="L327" i="14" s="1"/>
  <c r="M327" i="14" s="1"/>
  <c r="N327" i="14" s="1"/>
  <c r="O327" i="14" s="1"/>
  <c r="P327" i="14" s="1"/>
  <c r="Q327" i="14" s="1"/>
  <c r="R327" i="14" s="1"/>
  <c r="S327" i="14" s="1"/>
  <c r="T327" i="14" s="1"/>
  <c r="K326" i="14"/>
  <c r="L326" i="14" s="1"/>
  <c r="M326" i="14" s="1"/>
  <c r="N326" i="14" s="1"/>
  <c r="O326" i="14" s="1"/>
  <c r="P326" i="14" s="1"/>
  <c r="Q326" i="14" s="1"/>
  <c r="R326" i="14" s="1"/>
  <c r="S326" i="14" s="1"/>
  <c r="T326" i="14" s="1"/>
  <c r="K325" i="14"/>
  <c r="L325" i="14" s="1"/>
  <c r="M325" i="14" s="1"/>
  <c r="N325" i="14" s="1"/>
  <c r="O325" i="14" s="1"/>
  <c r="P325" i="14" s="1"/>
  <c r="Q325" i="14" s="1"/>
  <c r="R325" i="14" s="1"/>
  <c r="S325" i="14" s="1"/>
  <c r="T325" i="14" s="1"/>
  <c r="K324" i="14"/>
  <c r="L324" i="14" s="1"/>
  <c r="M324" i="14" s="1"/>
  <c r="N324" i="14" s="1"/>
  <c r="O324" i="14" s="1"/>
  <c r="P324" i="14" s="1"/>
  <c r="Q324" i="14" s="1"/>
  <c r="R324" i="14" s="1"/>
  <c r="S324" i="14" s="1"/>
  <c r="T324" i="14" s="1"/>
  <c r="K323" i="14"/>
  <c r="L323" i="14" s="1"/>
  <c r="M323" i="14" s="1"/>
  <c r="N323" i="14" s="1"/>
  <c r="O323" i="14" s="1"/>
  <c r="P323" i="14" s="1"/>
  <c r="Q323" i="14" s="1"/>
  <c r="R323" i="14" s="1"/>
  <c r="S323" i="14" s="1"/>
  <c r="T323" i="14" s="1"/>
  <c r="K322" i="14"/>
  <c r="L322" i="14" s="1"/>
  <c r="M322" i="14" s="1"/>
  <c r="N322" i="14" s="1"/>
  <c r="O322" i="14" s="1"/>
  <c r="P322" i="14" s="1"/>
  <c r="Q322" i="14" s="1"/>
  <c r="R322" i="14" s="1"/>
  <c r="S322" i="14" s="1"/>
  <c r="T322" i="14" s="1"/>
  <c r="K321" i="14"/>
  <c r="L321" i="14" s="1"/>
  <c r="M321" i="14" s="1"/>
  <c r="N321" i="14" s="1"/>
  <c r="O321" i="14" s="1"/>
  <c r="P321" i="14" s="1"/>
  <c r="Q321" i="14" s="1"/>
  <c r="R321" i="14" s="1"/>
  <c r="S321" i="14" s="1"/>
  <c r="T321" i="14" s="1"/>
  <c r="K320" i="14"/>
  <c r="L320" i="14" s="1"/>
  <c r="M320" i="14" s="1"/>
  <c r="N320" i="14" s="1"/>
  <c r="O320" i="14" s="1"/>
  <c r="P320" i="14" s="1"/>
  <c r="Q320" i="14" s="1"/>
  <c r="R320" i="14" s="1"/>
  <c r="S320" i="14" s="1"/>
  <c r="T320" i="14" s="1"/>
  <c r="K319" i="14"/>
  <c r="L319" i="14" s="1"/>
  <c r="M319" i="14" s="1"/>
  <c r="N319" i="14" s="1"/>
  <c r="O319" i="14" s="1"/>
  <c r="P319" i="14" s="1"/>
  <c r="Q319" i="14" s="1"/>
  <c r="R319" i="14" s="1"/>
  <c r="S319" i="14" s="1"/>
  <c r="T319" i="14" s="1"/>
  <c r="K318" i="14"/>
  <c r="L318" i="14" s="1"/>
  <c r="M318" i="14" s="1"/>
  <c r="N318" i="14" s="1"/>
  <c r="O318" i="14" s="1"/>
  <c r="P318" i="14" s="1"/>
  <c r="Q318" i="14" s="1"/>
  <c r="R318" i="14" s="1"/>
  <c r="S318" i="14" s="1"/>
  <c r="T318" i="14" s="1"/>
  <c r="K317" i="14"/>
  <c r="L317" i="14" s="1"/>
  <c r="M317" i="14" s="1"/>
  <c r="N317" i="14" s="1"/>
  <c r="O317" i="14" s="1"/>
  <c r="P317" i="14" s="1"/>
  <c r="Q317" i="14" s="1"/>
  <c r="R317" i="14" s="1"/>
  <c r="S317" i="14" s="1"/>
  <c r="T317" i="14" s="1"/>
  <c r="K316" i="14"/>
  <c r="L316" i="14" s="1"/>
  <c r="M316" i="14" s="1"/>
  <c r="N316" i="14" s="1"/>
  <c r="O316" i="14" s="1"/>
  <c r="P316" i="14" s="1"/>
  <c r="Q316" i="14" s="1"/>
  <c r="R316" i="14" s="1"/>
  <c r="S316" i="14" s="1"/>
  <c r="T316" i="14" s="1"/>
  <c r="K315" i="14"/>
  <c r="L315" i="14" s="1"/>
  <c r="M315" i="14" s="1"/>
  <c r="N315" i="14" s="1"/>
  <c r="O315" i="14" s="1"/>
  <c r="P315" i="14" s="1"/>
  <c r="Q315" i="14" s="1"/>
  <c r="R315" i="14" s="1"/>
  <c r="S315" i="14" s="1"/>
  <c r="T315" i="14" s="1"/>
  <c r="K314" i="14"/>
  <c r="L314" i="14" s="1"/>
  <c r="M314" i="14" s="1"/>
  <c r="N314" i="14" s="1"/>
  <c r="O314" i="14" s="1"/>
  <c r="P314" i="14" s="1"/>
  <c r="Q314" i="14" s="1"/>
  <c r="R314" i="14" s="1"/>
  <c r="S314" i="14" s="1"/>
  <c r="T314" i="14" s="1"/>
  <c r="K313" i="14"/>
  <c r="L313" i="14" s="1"/>
  <c r="M313" i="14" s="1"/>
  <c r="N313" i="14" s="1"/>
  <c r="O313" i="14" s="1"/>
  <c r="P313" i="14" s="1"/>
  <c r="Q313" i="14" s="1"/>
  <c r="R313" i="14" s="1"/>
  <c r="S313" i="14" s="1"/>
  <c r="T313" i="14" s="1"/>
  <c r="K312" i="14"/>
  <c r="L312" i="14" s="1"/>
  <c r="M312" i="14" s="1"/>
  <c r="N312" i="14" s="1"/>
  <c r="O312" i="14" s="1"/>
  <c r="P312" i="14" s="1"/>
  <c r="Q312" i="14" s="1"/>
  <c r="R312" i="14" s="1"/>
  <c r="S312" i="14" s="1"/>
  <c r="T312" i="14" s="1"/>
  <c r="K311" i="14"/>
  <c r="L311" i="14" s="1"/>
  <c r="M311" i="14" s="1"/>
  <c r="N311" i="14" s="1"/>
  <c r="O311" i="14" s="1"/>
  <c r="P311" i="14" s="1"/>
  <c r="Q311" i="14" s="1"/>
  <c r="R311" i="14" s="1"/>
  <c r="S311" i="14" s="1"/>
  <c r="T311" i="14" s="1"/>
  <c r="K310" i="14"/>
  <c r="L310" i="14" s="1"/>
  <c r="M310" i="14" s="1"/>
  <c r="N310" i="14" s="1"/>
  <c r="O310" i="14" s="1"/>
  <c r="P310" i="14" s="1"/>
  <c r="Q310" i="14" s="1"/>
  <c r="R310" i="14" s="1"/>
  <c r="S310" i="14" s="1"/>
  <c r="T310" i="14" s="1"/>
  <c r="K309" i="14"/>
  <c r="L309" i="14" s="1"/>
  <c r="M309" i="14" s="1"/>
  <c r="N309" i="14" s="1"/>
  <c r="O309" i="14" s="1"/>
  <c r="P309" i="14" s="1"/>
  <c r="Q309" i="14" s="1"/>
  <c r="R309" i="14" s="1"/>
  <c r="S309" i="14" s="1"/>
  <c r="T309" i="14" s="1"/>
  <c r="K308" i="14"/>
  <c r="L308" i="14" s="1"/>
  <c r="M308" i="14" s="1"/>
  <c r="N308" i="14" s="1"/>
  <c r="O308" i="14" s="1"/>
  <c r="P308" i="14" s="1"/>
  <c r="Q308" i="14" s="1"/>
  <c r="R308" i="14" s="1"/>
  <c r="S308" i="14" s="1"/>
  <c r="T308" i="14" s="1"/>
  <c r="K307" i="14"/>
  <c r="L307" i="14" s="1"/>
  <c r="M307" i="14" s="1"/>
  <c r="N307" i="14" s="1"/>
  <c r="O307" i="14" s="1"/>
  <c r="P307" i="14" s="1"/>
  <c r="Q307" i="14" s="1"/>
  <c r="R307" i="14" s="1"/>
  <c r="S307" i="14" s="1"/>
  <c r="T307" i="14" s="1"/>
  <c r="K306" i="14"/>
  <c r="L306" i="14" s="1"/>
  <c r="M306" i="14" s="1"/>
  <c r="N306" i="14" s="1"/>
  <c r="O306" i="14" s="1"/>
  <c r="P306" i="14" s="1"/>
  <c r="Q306" i="14" s="1"/>
  <c r="R306" i="14" s="1"/>
  <c r="S306" i="14" s="1"/>
  <c r="T306" i="14" s="1"/>
  <c r="K305" i="14"/>
  <c r="L305" i="14" s="1"/>
  <c r="M305" i="14" s="1"/>
  <c r="N305" i="14" s="1"/>
  <c r="O305" i="14" s="1"/>
  <c r="P305" i="14" s="1"/>
  <c r="Q305" i="14" s="1"/>
  <c r="R305" i="14" s="1"/>
  <c r="S305" i="14" s="1"/>
  <c r="T305" i="14" s="1"/>
  <c r="K304" i="14"/>
  <c r="L304" i="14" s="1"/>
  <c r="M304" i="14" s="1"/>
  <c r="N304" i="14" s="1"/>
  <c r="O304" i="14" s="1"/>
  <c r="P304" i="14" s="1"/>
  <c r="Q304" i="14" s="1"/>
  <c r="R304" i="14" s="1"/>
  <c r="S304" i="14" s="1"/>
  <c r="T304" i="14" s="1"/>
  <c r="K303" i="14"/>
  <c r="L303" i="14" s="1"/>
  <c r="M303" i="14" s="1"/>
  <c r="N303" i="14" s="1"/>
  <c r="O303" i="14" s="1"/>
  <c r="P303" i="14" s="1"/>
  <c r="Q303" i="14" s="1"/>
  <c r="R303" i="14" s="1"/>
  <c r="S303" i="14" s="1"/>
  <c r="T303" i="14" s="1"/>
  <c r="K302" i="14"/>
  <c r="L302" i="14" s="1"/>
  <c r="M302" i="14" s="1"/>
  <c r="N302" i="14" s="1"/>
  <c r="O302" i="14" s="1"/>
  <c r="P302" i="14" s="1"/>
  <c r="Q302" i="14" s="1"/>
  <c r="R302" i="14" s="1"/>
  <c r="S302" i="14" s="1"/>
  <c r="T302" i="14" s="1"/>
  <c r="K301" i="14"/>
  <c r="L301" i="14" s="1"/>
  <c r="M301" i="14" s="1"/>
  <c r="N301" i="14" s="1"/>
  <c r="O301" i="14" s="1"/>
  <c r="P301" i="14" s="1"/>
  <c r="Q301" i="14" s="1"/>
  <c r="R301" i="14" s="1"/>
  <c r="S301" i="14" s="1"/>
  <c r="T301" i="14" s="1"/>
  <c r="K300" i="14"/>
  <c r="L300" i="14" s="1"/>
  <c r="M300" i="14" s="1"/>
  <c r="N300" i="14" s="1"/>
  <c r="O300" i="14" s="1"/>
  <c r="P300" i="14" s="1"/>
  <c r="Q300" i="14" s="1"/>
  <c r="R300" i="14" s="1"/>
  <c r="S300" i="14" s="1"/>
  <c r="T300" i="14" s="1"/>
  <c r="K299" i="14"/>
  <c r="L299" i="14" s="1"/>
  <c r="M299" i="14" s="1"/>
  <c r="N299" i="14" s="1"/>
  <c r="O299" i="14" s="1"/>
  <c r="P299" i="14" s="1"/>
  <c r="Q299" i="14" s="1"/>
  <c r="R299" i="14" s="1"/>
  <c r="S299" i="14" s="1"/>
  <c r="T299" i="14" s="1"/>
  <c r="K298" i="14"/>
  <c r="L298" i="14" s="1"/>
  <c r="M298" i="14" s="1"/>
  <c r="N298" i="14" s="1"/>
  <c r="O298" i="14" s="1"/>
  <c r="P298" i="14" s="1"/>
  <c r="Q298" i="14" s="1"/>
  <c r="R298" i="14" s="1"/>
  <c r="S298" i="14" s="1"/>
  <c r="T298" i="14" s="1"/>
  <c r="K297" i="14"/>
  <c r="L297" i="14" s="1"/>
  <c r="M297" i="14" s="1"/>
  <c r="N297" i="14" s="1"/>
  <c r="O297" i="14" s="1"/>
  <c r="P297" i="14" s="1"/>
  <c r="Q297" i="14" s="1"/>
  <c r="R297" i="14" s="1"/>
  <c r="S297" i="14" s="1"/>
  <c r="T297" i="14" s="1"/>
  <c r="K296" i="14"/>
  <c r="L296" i="14" s="1"/>
  <c r="M296" i="14" s="1"/>
  <c r="N296" i="14" s="1"/>
  <c r="O296" i="14" s="1"/>
  <c r="P296" i="14" s="1"/>
  <c r="Q296" i="14" s="1"/>
  <c r="R296" i="14" s="1"/>
  <c r="S296" i="14" s="1"/>
  <c r="T296" i="14" s="1"/>
  <c r="K295" i="14"/>
  <c r="L295" i="14" s="1"/>
  <c r="M295" i="14" s="1"/>
  <c r="N295" i="14" s="1"/>
  <c r="O295" i="14" s="1"/>
  <c r="P295" i="14" s="1"/>
  <c r="Q295" i="14" s="1"/>
  <c r="R295" i="14" s="1"/>
  <c r="S295" i="14" s="1"/>
  <c r="T295" i="14" s="1"/>
  <c r="K294" i="14"/>
  <c r="L294" i="14" s="1"/>
  <c r="M294" i="14" s="1"/>
  <c r="N294" i="14" s="1"/>
  <c r="O294" i="14" s="1"/>
  <c r="P294" i="14" s="1"/>
  <c r="Q294" i="14" s="1"/>
  <c r="R294" i="14" s="1"/>
  <c r="S294" i="14" s="1"/>
  <c r="T294" i="14" s="1"/>
  <c r="K293" i="14"/>
  <c r="L293" i="14" s="1"/>
  <c r="M293" i="14" s="1"/>
  <c r="N293" i="14" s="1"/>
  <c r="O293" i="14" s="1"/>
  <c r="P293" i="14" s="1"/>
  <c r="Q293" i="14" s="1"/>
  <c r="R293" i="14" s="1"/>
  <c r="S293" i="14" s="1"/>
  <c r="T293" i="14" s="1"/>
  <c r="K292" i="14"/>
  <c r="L292" i="14" s="1"/>
  <c r="M292" i="14" s="1"/>
  <c r="N292" i="14" s="1"/>
  <c r="O292" i="14" s="1"/>
  <c r="P292" i="14" s="1"/>
  <c r="Q292" i="14" s="1"/>
  <c r="R292" i="14" s="1"/>
  <c r="S292" i="14" s="1"/>
  <c r="T292" i="14" s="1"/>
  <c r="K291" i="14"/>
  <c r="L291" i="14" s="1"/>
  <c r="M291" i="14" s="1"/>
  <c r="N291" i="14" s="1"/>
  <c r="O291" i="14" s="1"/>
  <c r="P291" i="14" s="1"/>
  <c r="Q291" i="14" s="1"/>
  <c r="R291" i="14" s="1"/>
  <c r="S291" i="14" s="1"/>
  <c r="T291" i="14" s="1"/>
  <c r="K290" i="14"/>
  <c r="L290" i="14" s="1"/>
  <c r="M290" i="14" s="1"/>
  <c r="N290" i="14" s="1"/>
  <c r="O290" i="14" s="1"/>
  <c r="P290" i="14" s="1"/>
  <c r="Q290" i="14" s="1"/>
  <c r="R290" i="14" s="1"/>
  <c r="S290" i="14" s="1"/>
  <c r="T290" i="14" s="1"/>
  <c r="K289" i="14"/>
  <c r="L289" i="14" s="1"/>
  <c r="M289" i="14" s="1"/>
  <c r="N289" i="14" s="1"/>
  <c r="O289" i="14" s="1"/>
  <c r="P289" i="14" s="1"/>
  <c r="Q289" i="14" s="1"/>
  <c r="R289" i="14" s="1"/>
  <c r="S289" i="14" s="1"/>
  <c r="T289" i="14" s="1"/>
  <c r="K288" i="14"/>
  <c r="L288" i="14" s="1"/>
  <c r="M288" i="14" s="1"/>
  <c r="N288" i="14" s="1"/>
  <c r="O288" i="14" s="1"/>
  <c r="P288" i="14" s="1"/>
  <c r="Q288" i="14" s="1"/>
  <c r="R288" i="14" s="1"/>
  <c r="S288" i="14" s="1"/>
  <c r="T288" i="14" s="1"/>
  <c r="K287" i="14"/>
  <c r="L287" i="14" s="1"/>
  <c r="M287" i="14" s="1"/>
  <c r="N287" i="14" s="1"/>
  <c r="O287" i="14" s="1"/>
  <c r="P287" i="14" s="1"/>
  <c r="Q287" i="14" s="1"/>
  <c r="R287" i="14" s="1"/>
  <c r="S287" i="14" s="1"/>
  <c r="T287" i="14" s="1"/>
  <c r="K286" i="14"/>
  <c r="L286" i="14" s="1"/>
  <c r="M286" i="14" s="1"/>
  <c r="N286" i="14" s="1"/>
  <c r="O286" i="14" s="1"/>
  <c r="P286" i="14" s="1"/>
  <c r="Q286" i="14" s="1"/>
  <c r="R286" i="14" s="1"/>
  <c r="S286" i="14" s="1"/>
  <c r="T286" i="14" s="1"/>
  <c r="K285" i="14"/>
  <c r="L285" i="14" s="1"/>
  <c r="M285" i="14" s="1"/>
  <c r="N285" i="14" s="1"/>
  <c r="O285" i="14" s="1"/>
  <c r="P285" i="14" s="1"/>
  <c r="Q285" i="14" s="1"/>
  <c r="R285" i="14" s="1"/>
  <c r="S285" i="14" s="1"/>
  <c r="T285" i="14" s="1"/>
  <c r="K284" i="14"/>
  <c r="L284" i="14" s="1"/>
  <c r="M284" i="14" s="1"/>
  <c r="N284" i="14" s="1"/>
  <c r="O284" i="14" s="1"/>
  <c r="P284" i="14" s="1"/>
  <c r="Q284" i="14" s="1"/>
  <c r="R284" i="14" s="1"/>
  <c r="S284" i="14" s="1"/>
  <c r="T284" i="14" s="1"/>
  <c r="K283" i="14"/>
  <c r="L283" i="14" s="1"/>
  <c r="M283" i="14" s="1"/>
  <c r="N283" i="14" s="1"/>
  <c r="O283" i="14" s="1"/>
  <c r="P283" i="14" s="1"/>
  <c r="Q283" i="14" s="1"/>
  <c r="R283" i="14" s="1"/>
  <c r="S283" i="14" s="1"/>
  <c r="T283" i="14" s="1"/>
  <c r="K282" i="14"/>
  <c r="L282" i="14" s="1"/>
  <c r="M282" i="14" s="1"/>
  <c r="N282" i="14" s="1"/>
  <c r="O282" i="14" s="1"/>
  <c r="P282" i="14" s="1"/>
  <c r="Q282" i="14" s="1"/>
  <c r="R282" i="14" s="1"/>
  <c r="S282" i="14" s="1"/>
  <c r="T282" i="14" s="1"/>
  <c r="K281" i="14"/>
  <c r="L281" i="14" s="1"/>
  <c r="M281" i="14" s="1"/>
  <c r="N281" i="14" s="1"/>
  <c r="O281" i="14" s="1"/>
  <c r="P281" i="14" s="1"/>
  <c r="Q281" i="14" s="1"/>
  <c r="R281" i="14" s="1"/>
  <c r="S281" i="14" s="1"/>
  <c r="T281" i="14" s="1"/>
  <c r="K280" i="14"/>
  <c r="L280" i="14" s="1"/>
  <c r="M280" i="14" s="1"/>
  <c r="N280" i="14" s="1"/>
  <c r="O280" i="14" s="1"/>
  <c r="P280" i="14" s="1"/>
  <c r="Q280" i="14" s="1"/>
  <c r="R280" i="14" s="1"/>
  <c r="S280" i="14" s="1"/>
  <c r="T280" i="14" s="1"/>
  <c r="K279" i="14"/>
  <c r="L279" i="14" s="1"/>
  <c r="M279" i="14" s="1"/>
  <c r="N279" i="14" s="1"/>
  <c r="O279" i="14" s="1"/>
  <c r="P279" i="14" s="1"/>
  <c r="Q279" i="14" s="1"/>
  <c r="R279" i="14" s="1"/>
  <c r="S279" i="14" s="1"/>
  <c r="T279" i="14" s="1"/>
  <c r="K278" i="14"/>
  <c r="L278" i="14" s="1"/>
  <c r="M278" i="14" s="1"/>
  <c r="N278" i="14" s="1"/>
  <c r="O278" i="14" s="1"/>
  <c r="P278" i="14" s="1"/>
  <c r="Q278" i="14" s="1"/>
  <c r="R278" i="14" s="1"/>
  <c r="S278" i="14" s="1"/>
  <c r="T278" i="14" s="1"/>
  <c r="K277" i="14"/>
  <c r="L277" i="14" s="1"/>
  <c r="M277" i="14" s="1"/>
  <c r="N277" i="14" s="1"/>
  <c r="O277" i="14" s="1"/>
  <c r="P277" i="14" s="1"/>
  <c r="Q277" i="14" s="1"/>
  <c r="R277" i="14" s="1"/>
  <c r="S277" i="14" s="1"/>
  <c r="T277" i="14" s="1"/>
  <c r="K276" i="14"/>
  <c r="L276" i="14" s="1"/>
  <c r="M276" i="14" s="1"/>
  <c r="N276" i="14" s="1"/>
  <c r="O276" i="14" s="1"/>
  <c r="P276" i="14" s="1"/>
  <c r="Q276" i="14" s="1"/>
  <c r="R276" i="14" s="1"/>
  <c r="S276" i="14" s="1"/>
  <c r="T276" i="14" s="1"/>
  <c r="K275" i="14"/>
  <c r="L275" i="14" s="1"/>
  <c r="M275" i="14" s="1"/>
  <c r="N275" i="14" s="1"/>
  <c r="O275" i="14" s="1"/>
  <c r="P275" i="14" s="1"/>
  <c r="Q275" i="14" s="1"/>
  <c r="R275" i="14" s="1"/>
  <c r="S275" i="14" s="1"/>
  <c r="T275" i="14" s="1"/>
  <c r="K274" i="14"/>
  <c r="L274" i="14" s="1"/>
  <c r="M274" i="14" s="1"/>
  <c r="N274" i="14" s="1"/>
  <c r="O274" i="14" s="1"/>
  <c r="P274" i="14" s="1"/>
  <c r="Q274" i="14" s="1"/>
  <c r="R274" i="14" s="1"/>
  <c r="S274" i="14" s="1"/>
  <c r="T274" i="14" s="1"/>
  <c r="K273" i="14"/>
  <c r="L273" i="14" s="1"/>
  <c r="M273" i="14" s="1"/>
  <c r="N273" i="14" s="1"/>
  <c r="O273" i="14" s="1"/>
  <c r="P273" i="14" s="1"/>
  <c r="Q273" i="14" s="1"/>
  <c r="R273" i="14" s="1"/>
  <c r="S273" i="14" s="1"/>
  <c r="T273" i="14" s="1"/>
  <c r="K272" i="14"/>
  <c r="L272" i="14" s="1"/>
  <c r="M272" i="14" s="1"/>
  <c r="N272" i="14" s="1"/>
  <c r="O272" i="14" s="1"/>
  <c r="P272" i="14" s="1"/>
  <c r="Q272" i="14" s="1"/>
  <c r="R272" i="14" s="1"/>
  <c r="S272" i="14" s="1"/>
  <c r="T272" i="14" s="1"/>
  <c r="K271" i="14"/>
  <c r="L271" i="14" s="1"/>
  <c r="M271" i="14" s="1"/>
  <c r="N271" i="14" s="1"/>
  <c r="O271" i="14" s="1"/>
  <c r="P271" i="14" s="1"/>
  <c r="Q271" i="14" s="1"/>
  <c r="R271" i="14" s="1"/>
  <c r="S271" i="14" s="1"/>
  <c r="T271" i="14" s="1"/>
  <c r="K270" i="14"/>
  <c r="L270" i="14" s="1"/>
  <c r="M270" i="14" s="1"/>
  <c r="N270" i="14" s="1"/>
  <c r="O270" i="14" s="1"/>
  <c r="P270" i="14" s="1"/>
  <c r="Q270" i="14" s="1"/>
  <c r="R270" i="14" s="1"/>
  <c r="S270" i="14" s="1"/>
  <c r="T270" i="14" s="1"/>
  <c r="K269" i="14"/>
  <c r="L269" i="14" s="1"/>
  <c r="M269" i="14" s="1"/>
  <c r="N269" i="14" s="1"/>
  <c r="O269" i="14" s="1"/>
  <c r="P269" i="14" s="1"/>
  <c r="Q269" i="14" s="1"/>
  <c r="R269" i="14" s="1"/>
  <c r="S269" i="14" s="1"/>
  <c r="T269" i="14" s="1"/>
  <c r="K268" i="14"/>
  <c r="L268" i="14" s="1"/>
  <c r="M268" i="14" s="1"/>
  <c r="N268" i="14" s="1"/>
  <c r="O268" i="14" s="1"/>
  <c r="P268" i="14" s="1"/>
  <c r="Q268" i="14" s="1"/>
  <c r="R268" i="14" s="1"/>
  <c r="S268" i="14" s="1"/>
  <c r="T268" i="14" s="1"/>
  <c r="K267" i="14"/>
  <c r="L267" i="14" s="1"/>
  <c r="M267" i="14" s="1"/>
  <c r="N267" i="14" s="1"/>
  <c r="O267" i="14" s="1"/>
  <c r="P267" i="14" s="1"/>
  <c r="Q267" i="14" s="1"/>
  <c r="R267" i="14" s="1"/>
  <c r="S267" i="14" s="1"/>
  <c r="T267" i="14" s="1"/>
  <c r="K266" i="14"/>
  <c r="L266" i="14" s="1"/>
  <c r="M266" i="14" s="1"/>
  <c r="N266" i="14" s="1"/>
  <c r="O266" i="14" s="1"/>
  <c r="P266" i="14" s="1"/>
  <c r="Q266" i="14" s="1"/>
  <c r="R266" i="14" s="1"/>
  <c r="S266" i="14" s="1"/>
  <c r="T266" i="14" s="1"/>
  <c r="K265" i="14"/>
  <c r="L265" i="14" s="1"/>
  <c r="M265" i="14" s="1"/>
  <c r="N265" i="14" s="1"/>
  <c r="O265" i="14" s="1"/>
  <c r="P265" i="14" s="1"/>
  <c r="Q265" i="14" s="1"/>
  <c r="R265" i="14" s="1"/>
  <c r="S265" i="14" s="1"/>
  <c r="T265" i="14" s="1"/>
  <c r="K264" i="14"/>
  <c r="L264" i="14" s="1"/>
  <c r="M264" i="14" s="1"/>
  <c r="N264" i="14" s="1"/>
  <c r="O264" i="14" s="1"/>
  <c r="P264" i="14" s="1"/>
  <c r="Q264" i="14" s="1"/>
  <c r="R264" i="14" s="1"/>
  <c r="S264" i="14" s="1"/>
  <c r="T264" i="14" s="1"/>
  <c r="K263" i="14"/>
  <c r="L263" i="14" s="1"/>
  <c r="M263" i="14" s="1"/>
  <c r="N263" i="14" s="1"/>
  <c r="O263" i="14" s="1"/>
  <c r="P263" i="14" s="1"/>
  <c r="Q263" i="14" s="1"/>
  <c r="R263" i="14" s="1"/>
  <c r="S263" i="14" s="1"/>
  <c r="T263" i="14" s="1"/>
  <c r="K262" i="14"/>
  <c r="L262" i="14" s="1"/>
  <c r="M262" i="14" s="1"/>
  <c r="N262" i="14" s="1"/>
  <c r="O262" i="14" s="1"/>
  <c r="P262" i="14" s="1"/>
  <c r="Q262" i="14" s="1"/>
  <c r="R262" i="14" s="1"/>
  <c r="S262" i="14" s="1"/>
  <c r="T262" i="14" s="1"/>
  <c r="K261" i="14"/>
  <c r="L261" i="14" s="1"/>
  <c r="M261" i="14" s="1"/>
  <c r="N261" i="14" s="1"/>
  <c r="O261" i="14" s="1"/>
  <c r="P261" i="14" s="1"/>
  <c r="Q261" i="14" s="1"/>
  <c r="R261" i="14" s="1"/>
  <c r="S261" i="14" s="1"/>
  <c r="T261" i="14" s="1"/>
  <c r="K260" i="14"/>
  <c r="L260" i="14" s="1"/>
  <c r="M260" i="14" s="1"/>
  <c r="N260" i="14" s="1"/>
  <c r="O260" i="14" s="1"/>
  <c r="P260" i="14" s="1"/>
  <c r="Q260" i="14" s="1"/>
  <c r="R260" i="14" s="1"/>
  <c r="S260" i="14" s="1"/>
  <c r="T260" i="14" s="1"/>
  <c r="K259" i="14"/>
  <c r="L259" i="14" s="1"/>
  <c r="M259" i="14" s="1"/>
  <c r="N259" i="14" s="1"/>
  <c r="O259" i="14" s="1"/>
  <c r="P259" i="14" s="1"/>
  <c r="Q259" i="14" s="1"/>
  <c r="R259" i="14" s="1"/>
  <c r="S259" i="14" s="1"/>
  <c r="T259" i="14" s="1"/>
  <c r="K258" i="14"/>
  <c r="L258" i="14" s="1"/>
  <c r="M258" i="14" s="1"/>
  <c r="N258" i="14" s="1"/>
  <c r="O258" i="14" s="1"/>
  <c r="P258" i="14" s="1"/>
  <c r="Q258" i="14" s="1"/>
  <c r="R258" i="14" s="1"/>
  <c r="S258" i="14" s="1"/>
  <c r="T258" i="14" s="1"/>
  <c r="K257" i="14"/>
  <c r="L257" i="14" s="1"/>
  <c r="M257" i="14" s="1"/>
  <c r="N257" i="14" s="1"/>
  <c r="O257" i="14" s="1"/>
  <c r="P257" i="14" s="1"/>
  <c r="Q257" i="14" s="1"/>
  <c r="R257" i="14" s="1"/>
  <c r="S257" i="14" s="1"/>
  <c r="T257" i="14" s="1"/>
  <c r="K256" i="14"/>
  <c r="L256" i="14" s="1"/>
  <c r="M256" i="14" s="1"/>
  <c r="N256" i="14" s="1"/>
  <c r="O256" i="14" s="1"/>
  <c r="P256" i="14" s="1"/>
  <c r="Q256" i="14" s="1"/>
  <c r="R256" i="14" s="1"/>
  <c r="S256" i="14" s="1"/>
  <c r="T256" i="14" s="1"/>
  <c r="K255" i="14"/>
  <c r="L255" i="14" s="1"/>
  <c r="M255" i="14" s="1"/>
  <c r="N255" i="14" s="1"/>
  <c r="O255" i="14" s="1"/>
  <c r="P255" i="14" s="1"/>
  <c r="Q255" i="14" s="1"/>
  <c r="R255" i="14" s="1"/>
  <c r="S255" i="14" s="1"/>
  <c r="T255" i="14" s="1"/>
  <c r="K254" i="14"/>
  <c r="L254" i="14" s="1"/>
  <c r="M254" i="14" s="1"/>
  <c r="N254" i="14" s="1"/>
  <c r="O254" i="14" s="1"/>
  <c r="P254" i="14" s="1"/>
  <c r="Q254" i="14" s="1"/>
  <c r="R254" i="14" s="1"/>
  <c r="S254" i="14" s="1"/>
  <c r="T254" i="14" s="1"/>
  <c r="K253" i="14"/>
  <c r="L253" i="14" s="1"/>
  <c r="M253" i="14" s="1"/>
  <c r="N253" i="14" s="1"/>
  <c r="O253" i="14" s="1"/>
  <c r="P253" i="14" s="1"/>
  <c r="Q253" i="14" s="1"/>
  <c r="R253" i="14" s="1"/>
  <c r="S253" i="14" s="1"/>
  <c r="T253" i="14" s="1"/>
  <c r="K252" i="14"/>
  <c r="L252" i="14" s="1"/>
  <c r="M252" i="14" s="1"/>
  <c r="N252" i="14" s="1"/>
  <c r="O252" i="14" s="1"/>
  <c r="P252" i="14" s="1"/>
  <c r="Q252" i="14" s="1"/>
  <c r="R252" i="14" s="1"/>
  <c r="S252" i="14" s="1"/>
  <c r="T252" i="14" s="1"/>
  <c r="K251" i="14"/>
  <c r="L251" i="14" s="1"/>
  <c r="M251" i="14" s="1"/>
  <c r="N251" i="14" s="1"/>
  <c r="O251" i="14" s="1"/>
  <c r="P251" i="14" s="1"/>
  <c r="Q251" i="14" s="1"/>
  <c r="R251" i="14" s="1"/>
  <c r="S251" i="14" s="1"/>
  <c r="T251" i="14" s="1"/>
  <c r="K250" i="14"/>
  <c r="L250" i="14" s="1"/>
  <c r="M250" i="14" s="1"/>
  <c r="N250" i="14" s="1"/>
  <c r="O250" i="14" s="1"/>
  <c r="P250" i="14" s="1"/>
  <c r="Q250" i="14" s="1"/>
  <c r="R250" i="14" s="1"/>
  <c r="S250" i="14" s="1"/>
  <c r="T250" i="14" s="1"/>
  <c r="K249" i="14"/>
  <c r="L249" i="14" s="1"/>
  <c r="M249" i="14" s="1"/>
  <c r="N249" i="14" s="1"/>
  <c r="O249" i="14" s="1"/>
  <c r="P249" i="14" s="1"/>
  <c r="Q249" i="14" s="1"/>
  <c r="R249" i="14" s="1"/>
  <c r="S249" i="14" s="1"/>
  <c r="T249" i="14" s="1"/>
  <c r="K248" i="14"/>
  <c r="L248" i="14" s="1"/>
  <c r="M248" i="14" s="1"/>
  <c r="N248" i="14" s="1"/>
  <c r="O248" i="14" s="1"/>
  <c r="P248" i="14" s="1"/>
  <c r="Q248" i="14" s="1"/>
  <c r="R248" i="14" s="1"/>
  <c r="S248" i="14" s="1"/>
  <c r="T248" i="14" s="1"/>
  <c r="K247" i="14"/>
  <c r="L247" i="14" s="1"/>
  <c r="M247" i="14" s="1"/>
  <c r="N247" i="14" s="1"/>
  <c r="O247" i="14" s="1"/>
  <c r="P247" i="14" s="1"/>
  <c r="Q247" i="14" s="1"/>
  <c r="R247" i="14" s="1"/>
  <c r="S247" i="14" s="1"/>
  <c r="T247" i="14" s="1"/>
  <c r="K246" i="14"/>
  <c r="L246" i="14" s="1"/>
  <c r="M246" i="14" s="1"/>
  <c r="N246" i="14" s="1"/>
  <c r="O246" i="14" s="1"/>
  <c r="P246" i="14" s="1"/>
  <c r="Q246" i="14" s="1"/>
  <c r="R246" i="14" s="1"/>
  <c r="S246" i="14" s="1"/>
  <c r="T246" i="14" s="1"/>
  <c r="K245" i="14"/>
  <c r="L245" i="14" s="1"/>
  <c r="M245" i="14" s="1"/>
  <c r="N245" i="14" s="1"/>
  <c r="O245" i="14" s="1"/>
  <c r="P245" i="14" s="1"/>
  <c r="Q245" i="14" s="1"/>
  <c r="R245" i="14" s="1"/>
  <c r="S245" i="14" s="1"/>
  <c r="T245" i="14" s="1"/>
  <c r="K244" i="14"/>
  <c r="L244" i="14" s="1"/>
  <c r="M244" i="14" s="1"/>
  <c r="N244" i="14" s="1"/>
  <c r="O244" i="14" s="1"/>
  <c r="P244" i="14" s="1"/>
  <c r="Q244" i="14" s="1"/>
  <c r="R244" i="14" s="1"/>
  <c r="S244" i="14" s="1"/>
  <c r="T244" i="14" s="1"/>
  <c r="K243" i="14"/>
  <c r="L243" i="14" s="1"/>
  <c r="M243" i="14" s="1"/>
  <c r="N243" i="14" s="1"/>
  <c r="O243" i="14" s="1"/>
  <c r="P243" i="14" s="1"/>
  <c r="Q243" i="14" s="1"/>
  <c r="R243" i="14" s="1"/>
  <c r="S243" i="14" s="1"/>
  <c r="T243" i="14" s="1"/>
  <c r="K242" i="14"/>
  <c r="L242" i="14" s="1"/>
  <c r="M242" i="14" s="1"/>
  <c r="N242" i="14" s="1"/>
  <c r="O242" i="14" s="1"/>
  <c r="P242" i="14" s="1"/>
  <c r="Q242" i="14" s="1"/>
  <c r="R242" i="14" s="1"/>
  <c r="S242" i="14" s="1"/>
  <c r="T242" i="14" s="1"/>
  <c r="K241" i="14"/>
  <c r="L241" i="14" s="1"/>
  <c r="M241" i="14" s="1"/>
  <c r="N241" i="14" s="1"/>
  <c r="O241" i="14" s="1"/>
  <c r="P241" i="14" s="1"/>
  <c r="Q241" i="14" s="1"/>
  <c r="R241" i="14" s="1"/>
  <c r="S241" i="14" s="1"/>
  <c r="T241" i="14" s="1"/>
  <c r="K240" i="14"/>
  <c r="L240" i="14" s="1"/>
  <c r="M240" i="14" s="1"/>
  <c r="N240" i="14" s="1"/>
  <c r="O240" i="14" s="1"/>
  <c r="P240" i="14" s="1"/>
  <c r="Q240" i="14" s="1"/>
  <c r="R240" i="14" s="1"/>
  <c r="S240" i="14" s="1"/>
  <c r="T240" i="14" s="1"/>
  <c r="K239" i="14"/>
  <c r="L239" i="14" s="1"/>
  <c r="M239" i="14" s="1"/>
  <c r="N239" i="14" s="1"/>
  <c r="O239" i="14" s="1"/>
  <c r="P239" i="14" s="1"/>
  <c r="Q239" i="14" s="1"/>
  <c r="R239" i="14" s="1"/>
  <c r="S239" i="14" s="1"/>
  <c r="T239" i="14" s="1"/>
  <c r="K238" i="14"/>
  <c r="L238" i="14" s="1"/>
  <c r="M238" i="14" s="1"/>
  <c r="N238" i="14" s="1"/>
  <c r="O238" i="14" s="1"/>
  <c r="P238" i="14" s="1"/>
  <c r="Q238" i="14" s="1"/>
  <c r="R238" i="14" s="1"/>
  <c r="S238" i="14" s="1"/>
  <c r="T238" i="14" s="1"/>
  <c r="K237" i="14"/>
  <c r="L237" i="14" s="1"/>
  <c r="M237" i="14" s="1"/>
  <c r="N237" i="14" s="1"/>
  <c r="O237" i="14" s="1"/>
  <c r="P237" i="14" s="1"/>
  <c r="Q237" i="14" s="1"/>
  <c r="R237" i="14" s="1"/>
  <c r="S237" i="14" s="1"/>
  <c r="T237" i="14" s="1"/>
  <c r="K236" i="14"/>
  <c r="L236" i="14" s="1"/>
  <c r="M236" i="14" s="1"/>
  <c r="N236" i="14" s="1"/>
  <c r="O236" i="14" s="1"/>
  <c r="P236" i="14" s="1"/>
  <c r="Q236" i="14" s="1"/>
  <c r="R236" i="14" s="1"/>
  <c r="S236" i="14" s="1"/>
  <c r="T236" i="14" s="1"/>
  <c r="K235" i="14"/>
  <c r="L235" i="14" s="1"/>
  <c r="M235" i="14" s="1"/>
  <c r="N235" i="14" s="1"/>
  <c r="O235" i="14" s="1"/>
  <c r="P235" i="14" s="1"/>
  <c r="Q235" i="14" s="1"/>
  <c r="R235" i="14" s="1"/>
  <c r="S235" i="14" s="1"/>
  <c r="T235" i="14" s="1"/>
  <c r="K234" i="14"/>
  <c r="L234" i="14" s="1"/>
  <c r="M234" i="14" s="1"/>
  <c r="N234" i="14" s="1"/>
  <c r="O234" i="14" s="1"/>
  <c r="P234" i="14" s="1"/>
  <c r="Q234" i="14" s="1"/>
  <c r="R234" i="14" s="1"/>
  <c r="S234" i="14" s="1"/>
  <c r="T234" i="14" s="1"/>
  <c r="K233" i="14"/>
  <c r="L233" i="14" s="1"/>
  <c r="M233" i="14" s="1"/>
  <c r="N233" i="14" s="1"/>
  <c r="O233" i="14" s="1"/>
  <c r="P233" i="14" s="1"/>
  <c r="Q233" i="14" s="1"/>
  <c r="R233" i="14" s="1"/>
  <c r="S233" i="14" s="1"/>
  <c r="T233" i="14" s="1"/>
  <c r="K232" i="14"/>
  <c r="L232" i="14" s="1"/>
  <c r="M232" i="14" s="1"/>
  <c r="N232" i="14" s="1"/>
  <c r="O232" i="14" s="1"/>
  <c r="P232" i="14" s="1"/>
  <c r="Q232" i="14" s="1"/>
  <c r="R232" i="14" s="1"/>
  <c r="S232" i="14" s="1"/>
  <c r="T232" i="14" s="1"/>
  <c r="K231" i="14"/>
  <c r="L231" i="14" s="1"/>
  <c r="M231" i="14" s="1"/>
  <c r="N231" i="14" s="1"/>
  <c r="O231" i="14" s="1"/>
  <c r="P231" i="14" s="1"/>
  <c r="Q231" i="14" s="1"/>
  <c r="R231" i="14" s="1"/>
  <c r="S231" i="14" s="1"/>
  <c r="T231" i="14" s="1"/>
  <c r="K230" i="14"/>
  <c r="L230" i="14" s="1"/>
  <c r="M230" i="14" s="1"/>
  <c r="N230" i="14" s="1"/>
  <c r="O230" i="14" s="1"/>
  <c r="P230" i="14" s="1"/>
  <c r="Q230" i="14" s="1"/>
  <c r="R230" i="14" s="1"/>
  <c r="S230" i="14" s="1"/>
  <c r="T230" i="14" s="1"/>
  <c r="K229" i="14"/>
  <c r="L229" i="14" s="1"/>
  <c r="M229" i="14" s="1"/>
  <c r="N229" i="14" s="1"/>
  <c r="O229" i="14" s="1"/>
  <c r="P229" i="14" s="1"/>
  <c r="Q229" i="14" s="1"/>
  <c r="R229" i="14" s="1"/>
  <c r="S229" i="14" s="1"/>
  <c r="T229" i="14" s="1"/>
  <c r="K228" i="14"/>
  <c r="L228" i="14" s="1"/>
  <c r="M228" i="14" s="1"/>
  <c r="N228" i="14" s="1"/>
  <c r="O228" i="14" s="1"/>
  <c r="P228" i="14" s="1"/>
  <c r="Q228" i="14" s="1"/>
  <c r="R228" i="14" s="1"/>
  <c r="S228" i="14" s="1"/>
  <c r="T228" i="14" s="1"/>
  <c r="K227" i="14"/>
  <c r="L227" i="14" s="1"/>
  <c r="M227" i="14" s="1"/>
  <c r="N227" i="14" s="1"/>
  <c r="O227" i="14" s="1"/>
  <c r="P227" i="14" s="1"/>
  <c r="Q227" i="14" s="1"/>
  <c r="R227" i="14" s="1"/>
  <c r="S227" i="14" s="1"/>
  <c r="T227" i="14" s="1"/>
  <c r="K226" i="14"/>
  <c r="L226" i="14" s="1"/>
  <c r="M226" i="14" s="1"/>
  <c r="N226" i="14" s="1"/>
  <c r="O226" i="14" s="1"/>
  <c r="P226" i="14" s="1"/>
  <c r="Q226" i="14" s="1"/>
  <c r="R226" i="14" s="1"/>
  <c r="S226" i="14" s="1"/>
  <c r="T226" i="14" s="1"/>
  <c r="K225" i="14"/>
  <c r="L225" i="14" s="1"/>
  <c r="M225" i="14" s="1"/>
  <c r="N225" i="14" s="1"/>
  <c r="O225" i="14" s="1"/>
  <c r="P225" i="14" s="1"/>
  <c r="Q225" i="14" s="1"/>
  <c r="R225" i="14" s="1"/>
  <c r="S225" i="14" s="1"/>
  <c r="T225" i="14" s="1"/>
  <c r="K224" i="14"/>
  <c r="L224" i="14" s="1"/>
  <c r="M224" i="14" s="1"/>
  <c r="N224" i="14" s="1"/>
  <c r="O224" i="14" s="1"/>
  <c r="P224" i="14" s="1"/>
  <c r="Q224" i="14" s="1"/>
  <c r="R224" i="14" s="1"/>
  <c r="S224" i="14" s="1"/>
  <c r="T224" i="14" s="1"/>
  <c r="K223" i="14"/>
  <c r="L223" i="14" s="1"/>
  <c r="M223" i="14" s="1"/>
  <c r="N223" i="14" s="1"/>
  <c r="O223" i="14" s="1"/>
  <c r="P223" i="14" s="1"/>
  <c r="Q223" i="14" s="1"/>
  <c r="R223" i="14" s="1"/>
  <c r="S223" i="14" s="1"/>
  <c r="T223" i="14" s="1"/>
  <c r="K222" i="14"/>
  <c r="L222" i="14" s="1"/>
  <c r="M222" i="14" s="1"/>
  <c r="N222" i="14" s="1"/>
  <c r="O222" i="14" s="1"/>
  <c r="P222" i="14" s="1"/>
  <c r="Q222" i="14" s="1"/>
  <c r="R222" i="14" s="1"/>
  <c r="S222" i="14" s="1"/>
  <c r="T222" i="14" s="1"/>
  <c r="K221" i="14"/>
  <c r="L221" i="14" s="1"/>
  <c r="M221" i="14" s="1"/>
  <c r="N221" i="14" s="1"/>
  <c r="O221" i="14" s="1"/>
  <c r="P221" i="14" s="1"/>
  <c r="Q221" i="14" s="1"/>
  <c r="R221" i="14" s="1"/>
  <c r="S221" i="14" s="1"/>
  <c r="T221" i="14" s="1"/>
  <c r="K220" i="14"/>
  <c r="L220" i="14" s="1"/>
  <c r="M220" i="14" s="1"/>
  <c r="N220" i="14" s="1"/>
  <c r="O220" i="14" s="1"/>
  <c r="P220" i="14" s="1"/>
  <c r="Q220" i="14" s="1"/>
  <c r="R220" i="14" s="1"/>
  <c r="S220" i="14" s="1"/>
  <c r="T220" i="14" s="1"/>
  <c r="K219" i="14"/>
  <c r="L219" i="14" s="1"/>
  <c r="M219" i="14" s="1"/>
  <c r="N219" i="14" s="1"/>
  <c r="O219" i="14" s="1"/>
  <c r="P219" i="14" s="1"/>
  <c r="Q219" i="14" s="1"/>
  <c r="R219" i="14" s="1"/>
  <c r="S219" i="14" s="1"/>
  <c r="T219" i="14" s="1"/>
  <c r="K218" i="14"/>
  <c r="L218" i="14" s="1"/>
  <c r="M218" i="14" s="1"/>
  <c r="N218" i="14" s="1"/>
  <c r="O218" i="14" s="1"/>
  <c r="P218" i="14" s="1"/>
  <c r="Q218" i="14" s="1"/>
  <c r="R218" i="14" s="1"/>
  <c r="S218" i="14" s="1"/>
  <c r="T218" i="14" s="1"/>
  <c r="K217" i="14"/>
  <c r="L217" i="14" s="1"/>
  <c r="M217" i="14" s="1"/>
  <c r="N217" i="14" s="1"/>
  <c r="O217" i="14" s="1"/>
  <c r="P217" i="14" s="1"/>
  <c r="Q217" i="14" s="1"/>
  <c r="R217" i="14" s="1"/>
  <c r="S217" i="14" s="1"/>
  <c r="T217" i="14" s="1"/>
  <c r="K216" i="14"/>
  <c r="L216" i="14" s="1"/>
  <c r="M216" i="14" s="1"/>
  <c r="N216" i="14" s="1"/>
  <c r="O216" i="14" s="1"/>
  <c r="P216" i="14" s="1"/>
  <c r="Q216" i="14" s="1"/>
  <c r="R216" i="14" s="1"/>
  <c r="S216" i="14" s="1"/>
  <c r="T216" i="14" s="1"/>
  <c r="K215" i="14"/>
  <c r="L215" i="14" s="1"/>
  <c r="M215" i="14" s="1"/>
  <c r="N215" i="14" s="1"/>
  <c r="O215" i="14" s="1"/>
  <c r="P215" i="14" s="1"/>
  <c r="Q215" i="14" s="1"/>
  <c r="R215" i="14" s="1"/>
  <c r="S215" i="14" s="1"/>
  <c r="T215" i="14" s="1"/>
  <c r="K214" i="14"/>
  <c r="L214" i="14" s="1"/>
  <c r="M214" i="14" s="1"/>
  <c r="N214" i="14" s="1"/>
  <c r="O214" i="14" s="1"/>
  <c r="P214" i="14" s="1"/>
  <c r="Q214" i="14" s="1"/>
  <c r="R214" i="14" s="1"/>
  <c r="S214" i="14" s="1"/>
  <c r="T214" i="14" s="1"/>
  <c r="K213" i="14"/>
  <c r="L213" i="14" s="1"/>
  <c r="M213" i="14" s="1"/>
  <c r="N213" i="14" s="1"/>
  <c r="O213" i="14" s="1"/>
  <c r="P213" i="14" s="1"/>
  <c r="Q213" i="14" s="1"/>
  <c r="R213" i="14" s="1"/>
  <c r="S213" i="14" s="1"/>
  <c r="T213" i="14" s="1"/>
  <c r="K212" i="14"/>
  <c r="L212" i="14" s="1"/>
  <c r="M212" i="14" s="1"/>
  <c r="N212" i="14" s="1"/>
  <c r="O212" i="14" s="1"/>
  <c r="P212" i="14" s="1"/>
  <c r="Q212" i="14" s="1"/>
  <c r="R212" i="14" s="1"/>
  <c r="S212" i="14" s="1"/>
  <c r="T212" i="14" s="1"/>
  <c r="K211" i="14"/>
  <c r="L211" i="14" s="1"/>
  <c r="M211" i="14" s="1"/>
  <c r="N211" i="14" s="1"/>
  <c r="O211" i="14" s="1"/>
  <c r="P211" i="14" s="1"/>
  <c r="Q211" i="14" s="1"/>
  <c r="R211" i="14" s="1"/>
  <c r="S211" i="14" s="1"/>
  <c r="T211" i="14" s="1"/>
  <c r="K210" i="14"/>
  <c r="L210" i="14" s="1"/>
  <c r="M210" i="14" s="1"/>
  <c r="N210" i="14" s="1"/>
  <c r="O210" i="14" s="1"/>
  <c r="P210" i="14" s="1"/>
  <c r="Q210" i="14" s="1"/>
  <c r="R210" i="14" s="1"/>
  <c r="S210" i="14" s="1"/>
  <c r="T210" i="14" s="1"/>
  <c r="K209" i="14"/>
  <c r="L209" i="14" s="1"/>
  <c r="M209" i="14" s="1"/>
  <c r="N209" i="14" s="1"/>
  <c r="O209" i="14" s="1"/>
  <c r="P209" i="14" s="1"/>
  <c r="Q209" i="14" s="1"/>
  <c r="R209" i="14" s="1"/>
  <c r="S209" i="14" s="1"/>
  <c r="T209" i="14" s="1"/>
  <c r="K208" i="14"/>
  <c r="L208" i="14" s="1"/>
  <c r="M208" i="14" s="1"/>
  <c r="N208" i="14" s="1"/>
  <c r="O208" i="14" s="1"/>
  <c r="P208" i="14" s="1"/>
  <c r="Q208" i="14" s="1"/>
  <c r="R208" i="14" s="1"/>
  <c r="S208" i="14" s="1"/>
  <c r="T208" i="14" s="1"/>
  <c r="K207" i="14"/>
  <c r="L207" i="14" s="1"/>
  <c r="M207" i="14" s="1"/>
  <c r="N207" i="14" s="1"/>
  <c r="O207" i="14" s="1"/>
  <c r="P207" i="14" s="1"/>
  <c r="Q207" i="14" s="1"/>
  <c r="R207" i="14" s="1"/>
  <c r="S207" i="14" s="1"/>
  <c r="T207" i="14" s="1"/>
  <c r="K206" i="14"/>
  <c r="L206" i="14" s="1"/>
  <c r="M206" i="14" s="1"/>
  <c r="N206" i="14" s="1"/>
  <c r="O206" i="14" s="1"/>
  <c r="P206" i="14" s="1"/>
  <c r="Q206" i="14" s="1"/>
  <c r="R206" i="14" s="1"/>
  <c r="S206" i="14" s="1"/>
  <c r="T206" i="14" s="1"/>
  <c r="K205" i="14"/>
  <c r="L205" i="14" s="1"/>
  <c r="M205" i="14" s="1"/>
  <c r="N205" i="14" s="1"/>
  <c r="O205" i="14" s="1"/>
  <c r="P205" i="14" s="1"/>
  <c r="Q205" i="14" s="1"/>
  <c r="R205" i="14" s="1"/>
  <c r="S205" i="14" s="1"/>
  <c r="T205" i="14" s="1"/>
  <c r="K204" i="14"/>
  <c r="L204" i="14" s="1"/>
  <c r="M204" i="14" s="1"/>
  <c r="N204" i="14" s="1"/>
  <c r="O204" i="14" s="1"/>
  <c r="P204" i="14" s="1"/>
  <c r="Q204" i="14" s="1"/>
  <c r="R204" i="14" s="1"/>
  <c r="S204" i="14" s="1"/>
  <c r="T204" i="14" s="1"/>
  <c r="K203" i="14"/>
  <c r="L203" i="14" s="1"/>
  <c r="M203" i="14" s="1"/>
  <c r="N203" i="14" s="1"/>
  <c r="O203" i="14" s="1"/>
  <c r="P203" i="14" s="1"/>
  <c r="Q203" i="14" s="1"/>
  <c r="R203" i="14" s="1"/>
  <c r="S203" i="14" s="1"/>
  <c r="T203" i="14" s="1"/>
  <c r="K202" i="14"/>
  <c r="L202" i="14" s="1"/>
  <c r="M202" i="14" s="1"/>
  <c r="N202" i="14" s="1"/>
  <c r="O202" i="14" s="1"/>
  <c r="P202" i="14" s="1"/>
  <c r="Q202" i="14" s="1"/>
  <c r="R202" i="14" s="1"/>
  <c r="S202" i="14" s="1"/>
  <c r="T202" i="14" s="1"/>
  <c r="K201" i="14"/>
  <c r="L201" i="14" s="1"/>
  <c r="M201" i="14" s="1"/>
  <c r="N201" i="14" s="1"/>
  <c r="O201" i="14" s="1"/>
  <c r="P201" i="14" s="1"/>
  <c r="Q201" i="14" s="1"/>
  <c r="R201" i="14" s="1"/>
  <c r="S201" i="14" s="1"/>
  <c r="T201" i="14" s="1"/>
  <c r="K200" i="14"/>
  <c r="L200" i="14" s="1"/>
  <c r="M200" i="14" s="1"/>
  <c r="N200" i="14" s="1"/>
  <c r="O200" i="14" s="1"/>
  <c r="P200" i="14" s="1"/>
  <c r="Q200" i="14" s="1"/>
  <c r="R200" i="14" s="1"/>
  <c r="S200" i="14" s="1"/>
  <c r="T200" i="14" s="1"/>
  <c r="K199" i="14"/>
  <c r="L199" i="14" s="1"/>
  <c r="M199" i="14" s="1"/>
  <c r="N199" i="14" s="1"/>
  <c r="O199" i="14" s="1"/>
  <c r="P199" i="14" s="1"/>
  <c r="Q199" i="14" s="1"/>
  <c r="R199" i="14" s="1"/>
  <c r="S199" i="14" s="1"/>
  <c r="T199" i="14" s="1"/>
  <c r="K198" i="14"/>
  <c r="L198" i="14" s="1"/>
  <c r="M198" i="14" s="1"/>
  <c r="N198" i="14" s="1"/>
  <c r="O198" i="14" s="1"/>
  <c r="P198" i="14" s="1"/>
  <c r="Q198" i="14" s="1"/>
  <c r="R198" i="14" s="1"/>
  <c r="S198" i="14" s="1"/>
  <c r="T198" i="14" s="1"/>
  <c r="K197" i="14"/>
  <c r="L197" i="14" s="1"/>
  <c r="M197" i="14" s="1"/>
  <c r="N197" i="14" s="1"/>
  <c r="O197" i="14" s="1"/>
  <c r="P197" i="14" s="1"/>
  <c r="Q197" i="14" s="1"/>
  <c r="R197" i="14" s="1"/>
  <c r="S197" i="14" s="1"/>
  <c r="T197" i="14" s="1"/>
  <c r="K196" i="14"/>
  <c r="L196" i="14" s="1"/>
  <c r="M196" i="14" s="1"/>
  <c r="N196" i="14" s="1"/>
  <c r="O196" i="14" s="1"/>
  <c r="P196" i="14" s="1"/>
  <c r="Q196" i="14" s="1"/>
  <c r="R196" i="14" s="1"/>
  <c r="S196" i="14" s="1"/>
  <c r="T196" i="14" s="1"/>
  <c r="K195" i="14"/>
  <c r="L195" i="14" s="1"/>
  <c r="M195" i="14" s="1"/>
  <c r="N195" i="14" s="1"/>
  <c r="O195" i="14" s="1"/>
  <c r="P195" i="14" s="1"/>
  <c r="Q195" i="14" s="1"/>
  <c r="R195" i="14" s="1"/>
  <c r="S195" i="14" s="1"/>
  <c r="T195" i="14" s="1"/>
  <c r="K194" i="14"/>
  <c r="L194" i="14" s="1"/>
  <c r="M194" i="14" s="1"/>
  <c r="N194" i="14" s="1"/>
  <c r="O194" i="14" s="1"/>
  <c r="P194" i="14" s="1"/>
  <c r="Q194" i="14" s="1"/>
  <c r="R194" i="14" s="1"/>
  <c r="S194" i="14" s="1"/>
  <c r="T194" i="14" s="1"/>
  <c r="K193" i="14"/>
  <c r="L193" i="14" s="1"/>
  <c r="M193" i="14" s="1"/>
  <c r="N193" i="14" s="1"/>
  <c r="O193" i="14" s="1"/>
  <c r="P193" i="14" s="1"/>
  <c r="Q193" i="14" s="1"/>
  <c r="R193" i="14" s="1"/>
  <c r="S193" i="14" s="1"/>
  <c r="T193" i="14" s="1"/>
  <c r="K192" i="14"/>
  <c r="L192" i="14" s="1"/>
  <c r="M192" i="14" s="1"/>
  <c r="N192" i="14" s="1"/>
  <c r="O192" i="14" s="1"/>
  <c r="P192" i="14" s="1"/>
  <c r="Q192" i="14" s="1"/>
  <c r="R192" i="14" s="1"/>
  <c r="S192" i="14" s="1"/>
  <c r="T192" i="14" s="1"/>
  <c r="K191" i="14"/>
  <c r="L191" i="14" s="1"/>
  <c r="M191" i="14" s="1"/>
  <c r="N191" i="14" s="1"/>
  <c r="O191" i="14" s="1"/>
  <c r="P191" i="14" s="1"/>
  <c r="Q191" i="14" s="1"/>
  <c r="R191" i="14" s="1"/>
  <c r="S191" i="14" s="1"/>
  <c r="T191" i="14" s="1"/>
  <c r="J190" i="14"/>
  <c r="K190" i="14" s="1"/>
  <c r="L190" i="14" s="1"/>
  <c r="M190" i="14" s="1"/>
  <c r="N190" i="14" s="1"/>
  <c r="O190" i="14" s="1"/>
  <c r="P190" i="14" s="1"/>
  <c r="Q190" i="14" s="1"/>
  <c r="R190" i="14" s="1"/>
  <c r="S190" i="14" s="1"/>
  <c r="T190" i="14" s="1"/>
  <c r="J189" i="14"/>
  <c r="K189" i="14" s="1"/>
  <c r="L189" i="14" s="1"/>
  <c r="M189" i="14" s="1"/>
  <c r="N189" i="14" s="1"/>
  <c r="O189" i="14" s="1"/>
  <c r="P189" i="14" s="1"/>
  <c r="Q189" i="14" s="1"/>
  <c r="R189" i="14" s="1"/>
  <c r="S189" i="14" s="1"/>
  <c r="T189" i="14" s="1"/>
  <c r="J188" i="14"/>
  <c r="K188" i="14" s="1"/>
  <c r="L188" i="14" s="1"/>
  <c r="M188" i="14" s="1"/>
  <c r="N188" i="14" s="1"/>
  <c r="O188" i="14" s="1"/>
  <c r="P188" i="14" s="1"/>
  <c r="Q188" i="14" s="1"/>
  <c r="R188" i="14" s="1"/>
  <c r="S188" i="14" s="1"/>
  <c r="T188" i="14" s="1"/>
  <c r="J187" i="14"/>
  <c r="K187" i="14" s="1"/>
  <c r="L187" i="14" s="1"/>
  <c r="M187" i="14" s="1"/>
  <c r="N187" i="14" s="1"/>
  <c r="O187" i="14" s="1"/>
  <c r="P187" i="14" s="1"/>
  <c r="Q187" i="14" s="1"/>
  <c r="R187" i="14" s="1"/>
  <c r="S187" i="14" s="1"/>
  <c r="T187" i="14" s="1"/>
  <c r="J186" i="14"/>
  <c r="K186" i="14" s="1"/>
  <c r="L186" i="14" s="1"/>
  <c r="M186" i="14" s="1"/>
  <c r="N186" i="14" s="1"/>
  <c r="O186" i="14" s="1"/>
  <c r="P186" i="14" s="1"/>
  <c r="Q186" i="14" s="1"/>
  <c r="R186" i="14" s="1"/>
  <c r="S186" i="14" s="1"/>
  <c r="T186" i="14" s="1"/>
  <c r="J185" i="14"/>
  <c r="K185" i="14" s="1"/>
  <c r="L185" i="14" s="1"/>
  <c r="M185" i="14" s="1"/>
  <c r="N185" i="14" s="1"/>
  <c r="O185" i="14" s="1"/>
  <c r="P185" i="14" s="1"/>
  <c r="Q185" i="14" s="1"/>
  <c r="R185" i="14" s="1"/>
  <c r="S185" i="14" s="1"/>
  <c r="T185" i="14" s="1"/>
  <c r="J184" i="14"/>
  <c r="K184" i="14" s="1"/>
  <c r="L184" i="14" s="1"/>
  <c r="M184" i="14" s="1"/>
  <c r="N184" i="14" s="1"/>
  <c r="O184" i="14" s="1"/>
  <c r="P184" i="14" s="1"/>
  <c r="Q184" i="14" s="1"/>
  <c r="R184" i="14" s="1"/>
  <c r="S184" i="14" s="1"/>
  <c r="T184" i="14" s="1"/>
  <c r="J183" i="14"/>
  <c r="K183" i="14" s="1"/>
  <c r="L183" i="14" s="1"/>
  <c r="M183" i="14" s="1"/>
  <c r="N183" i="14" s="1"/>
  <c r="O183" i="14" s="1"/>
  <c r="P183" i="14" s="1"/>
  <c r="Q183" i="14" s="1"/>
  <c r="R183" i="14" s="1"/>
  <c r="S183" i="14" s="1"/>
  <c r="T183" i="14" s="1"/>
  <c r="J182" i="14"/>
  <c r="K182" i="14" s="1"/>
  <c r="L182" i="14" s="1"/>
  <c r="M182" i="14" s="1"/>
  <c r="N182" i="14" s="1"/>
  <c r="O182" i="14" s="1"/>
  <c r="P182" i="14" s="1"/>
  <c r="Q182" i="14" s="1"/>
  <c r="R182" i="14" s="1"/>
  <c r="S182" i="14" s="1"/>
  <c r="T182" i="14" s="1"/>
  <c r="J181" i="14"/>
  <c r="K181" i="14" s="1"/>
  <c r="L181" i="14" s="1"/>
  <c r="M181" i="14" s="1"/>
  <c r="N181" i="14" s="1"/>
  <c r="O181" i="14" s="1"/>
  <c r="P181" i="14" s="1"/>
  <c r="Q181" i="14" s="1"/>
  <c r="R181" i="14" s="1"/>
  <c r="S181" i="14" s="1"/>
  <c r="T181" i="14" s="1"/>
  <c r="J180" i="14"/>
  <c r="K180" i="14" s="1"/>
  <c r="L180" i="14" s="1"/>
  <c r="M180" i="14" s="1"/>
  <c r="N180" i="14" s="1"/>
  <c r="O180" i="14" s="1"/>
  <c r="P180" i="14" s="1"/>
  <c r="Q180" i="14" s="1"/>
  <c r="R180" i="14" s="1"/>
  <c r="S180" i="14" s="1"/>
  <c r="T180" i="14" s="1"/>
  <c r="J179" i="14"/>
  <c r="K179" i="14" s="1"/>
  <c r="L179" i="14" s="1"/>
  <c r="M179" i="14" s="1"/>
  <c r="N179" i="14" s="1"/>
  <c r="O179" i="14" s="1"/>
  <c r="P179" i="14" s="1"/>
  <c r="Q179" i="14" s="1"/>
  <c r="R179" i="14" s="1"/>
  <c r="S179" i="14" s="1"/>
  <c r="T179" i="14" s="1"/>
  <c r="J178" i="14"/>
  <c r="K178" i="14" s="1"/>
  <c r="L178" i="14" s="1"/>
  <c r="M178" i="14" s="1"/>
  <c r="N178" i="14" s="1"/>
  <c r="O178" i="14" s="1"/>
  <c r="P178" i="14" s="1"/>
  <c r="Q178" i="14" s="1"/>
  <c r="R178" i="14" s="1"/>
  <c r="S178" i="14" s="1"/>
  <c r="T178" i="14" s="1"/>
  <c r="J177" i="14"/>
  <c r="K177" i="14" s="1"/>
  <c r="L177" i="14" s="1"/>
  <c r="M177" i="14" s="1"/>
  <c r="N177" i="14" s="1"/>
  <c r="O177" i="14" s="1"/>
  <c r="P177" i="14" s="1"/>
  <c r="Q177" i="14" s="1"/>
  <c r="R177" i="14" s="1"/>
  <c r="S177" i="14" s="1"/>
  <c r="T177" i="14" s="1"/>
  <c r="J176" i="14"/>
  <c r="K176" i="14" s="1"/>
  <c r="L176" i="14" s="1"/>
  <c r="M176" i="14" s="1"/>
  <c r="N176" i="14" s="1"/>
  <c r="O176" i="14" s="1"/>
  <c r="P176" i="14" s="1"/>
  <c r="Q176" i="14" s="1"/>
  <c r="R176" i="14" s="1"/>
  <c r="S176" i="14" s="1"/>
  <c r="T176" i="14" s="1"/>
  <c r="J175" i="14"/>
  <c r="K175" i="14" s="1"/>
  <c r="L175" i="14" s="1"/>
  <c r="M175" i="14" s="1"/>
  <c r="N175" i="14" s="1"/>
  <c r="O175" i="14" s="1"/>
  <c r="P175" i="14" s="1"/>
  <c r="Q175" i="14" s="1"/>
  <c r="R175" i="14" s="1"/>
  <c r="S175" i="14" s="1"/>
  <c r="T175" i="14" s="1"/>
  <c r="J174" i="14"/>
  <c r="K174" i="14" s="1"/>
  <c r="L174" i="14" s="1"/>
  <c r="M174" i="14" s="1"/>
  <c r="N174" i="14" s="1"/>
  <c r="O174" i="14" s="1"/>
  <c r="P174" i="14" s="1"/>
  <c r="Q174" i="14" s="1"/>
  <c r="R174" i="14" s="1"/>
  <c r="S174" i="14" s="1"/>
  <c r="T174" i="14" s="1"/>
  <c r="J173" i="14"/>
  <c r="K173" i="14" s="1"/>
  <c r="L173" i="14" s="1"/>
  <c r="M173" i="14" s="1"/>
  <c r="N173" i="14" s="1"/>
  <c r="O173" i="14" s="1"/>
  <c r="P173" i="14" s="1"/>
  <c r="Q173" i="14" s="1"/>
  <c r="R173" i="14" s="1"/>
  <c r="S173" i="14" s="1"/>
  <c r="T173" i="14" s="1"/>
  <c r="J172" i="14"/>
  <c r="K172" i="14" s="1"/>
  <c r="L172" i="14" s="1"/>
  <c r="M172" i="14" s="1"/>
  <c r="N172" i="14" s="1"/>
  <c r="O172" i="14" s="1"/>
  <c r="P172" i="14" s="1"/>
  <c r="Q172" i="14" s="1"/>
  <c r="R172" i="14" s="1"/>
  <c r="S172" i="14" s="1"/>
  <c r="T172" i="14" s="1"/>
  <c r="J171" i="14"/>
  <c r="K171" i="14" s="1"/>
  <c r="L171" i="14" s="1"/>
  <c r="M171" i="14" s="1"/>
  <c r="N171" i="14" s="1"/>
  <c r="O171" i="14" s="1"/>
  <c r="P171" i="14" s="1"/>
  <c r="Q171" i="14" s="1"/>
  <c r="R171" i="14" s="1"/>
  <c r="S171" i="14" s="1"/>
  <c r="T171" i="14" s="1"/>
  <c r="J170" i="14"/>
  <c r="K170" i="14" s="1"/>
  <c r="L170" i="14" s="1"/>
  <c r="M170" i="14" s="1"/>
  <c r="N170" i="14" s="1"/>
  <c r="O170" i="14" s="1"/>
  <c r="P170" i="14" s="1"/>
  <c r="Q170" i="14" s="1"/>
  <c r="R170" i="14" s="1"/>
  <c r="S170" i="14" s="1"/>
  <c r="T170" i="14" s="1"/>
  <c r="J169" i="14"/>
  <c r="K169" i="14" s="1"/>
  <c r="L169" i="14" s="1"/>
  <c r="M169" i="14" s="1"/>
  <c r="N169" i="14" s="1"/>
  <c r="O169" i="14" s="1"/>
  <c r="P169" i="14" s="1"/>
  <c r="Q169" i="14" s="1"/>
  <c r="R169" i="14" s="1"/>
  <c r="S169" i="14" s="1"/>
  <c r="T169" i="14" s="1"/>
  <c r="J168" i="14"/>
  <c r="K168" i="14" s="1"/>
  <c r="L168" i="14" s="1"/>
  <c r="M168" i="14" s="1"/>
  <c r="N168" i="14" s="1"/>
  <c r="O168" i="14" s="1"/>
  <c r="P168" i="14" s="1"/>
  <c r="Q168" i="14" s="1"/>
  <c r="R168" i="14" s="1"/>
  <c r="S168" i="14" s="1"/>
  <c r="T168" i="14" s="1"/>
  <c r="J167" i="14"/>
  <c r="K167" i="14" s="1"/>
  <c r="L167" i="14" s="1"/>
  <c r="M167" i="14" s="1"/>
  <c r="N167" i="14" s="1"/>
  <c r="O167" i="14" s="1"/>
  <c r="P167" i="14" s="1"/>
  <c r="Q167" i="14" s="1"/>
  <c r="R167" i="14" s="1"/>
  <c r="S167" i="14" s="1"/>
  <c r="T167" i="14" s="1"/>
  <c r="J166" i="14"/>
  <c r="K166" i="14" s="1"/>
  <c r="L166" i="14" s="1"/>
  <c r="M166" i="14" s="1"/>
  <c r="N166" i="14" s="1"/>
  <c r="O166" i="14" s="1"/>
  <c r="P166" i="14" s="1"/>
  <c r="Q166" i="14" s="1"/>
  <c r="R166" i="14" s="1"/>
  <c r="S166" i="14" s="1"/>
  <c r="T166" i="14" s="1"/>
  <c r="J165" i="14"/>
  <c r="K165" i="14" s="1"/>
  <c r="L165" i="14" s="1"/>
  <c r="M165" i="14" s="1"/>
  <c r="N165" i="14" s="1"/>
  <c r="O165" i="14" s="1"/>
  <c r="P165" i="14" s="1"/>
  <c r="Q165" i="14" s="1"/>
  <c r="R165" i="14" s="1"/>
  <c r="S165" i="14" s="1"/>
  <c r="T165" i="14" s="1"/>
  <c r="J164" i="14"/>
  <c r="K164" i="14" s="1"/>
  <c r="L164" i="14" s="1"/>
  <c r="M164" i="14" s="1"/>
  <c r="N164" i="14" s="1"/>
  <c r="O164" i="14" s="1"/>
  <c r="P164" i="14" s="1"/>
  <c r="Q164" i="14" s="1"/>
  <c r="R164" i="14" s="1"/>
  <c r="S164" i="14" s="1"/>
  <c r="T164" i="14" s="1"/>
  <c r="J163" i="14"/>
  <c r="K163" i="14" s="1"/>
  <c r="L163" i="14" s="1"/>
  <c r="M163" i="14" s="1"/>
  <c r="N163" i="14" s="1"/>
  <c r="O163" i="14" s="1"/>
  <c r="P163" i="14" s="1"/>
  <c r="Q163" i="14" s="1"/>
  <c r="R163" i="14" s="1"/>
  <c r="S163" i="14" s="1"/>
  <c r="T163" i="14" s="1"/>
  <c r="J162" i="14"/>
  <c r="K162" i="14" s="1"/>
  <c r="L162" i="14" s="1"/>
  <c r="M162" i="14" s="1"/>
  <c r="N162" i="14" s="1"/>
  <c r="O162" i="14" s="1"/>
  <c r="P162" i="14" s="1"/>
  <c r="Q162" i="14" s="1"/>
  <c r="R162" i="14" s="1"/>
  <c r="S162" i="14" s="1"/>
  <c r="T162" i="14" s="1"/>
  <c r="J161" i="14"/>
  <c r="K161" i="14" s="1"/>
  <c r="L161" i="14" s="1"/>
  <c r="M161" i="14" s="1"/>
  <c r="N161" i="14" s="1"/>
  <c r="O161" i="14" s="1"/>
  <c r="P161" i="14" s="1"/>
  <c r="Q161" i="14" s="1"/>
  <c r="R161" i="14" s="1"/>
  <c r="S161" i="14" s="1"/>
  <c r="T161" i="14" s="1"/>
  <c r="J160" i="14"/>
  <c r="K160" i="14" s="1"/>
  <c r="L160" i="14" s="1"/>
  <c r="M160" i="14" s="1"/>
  <c r="N160" i="14" s="1"/>
  <c r="O160" i="14" s="1"/>
  <c r="P160" i="14" s="1"/>
  <c r="Q160" i="14" s="1"/>
  <c r="R160" i="14" s="1"/>
  <c r="S160" i="14" s="1"/>
  <c r="T160" i="14" s="1"/>
  <c r="J159" i="14"/>
  <c r="K159" i="14" s="1"/>
  <c r="L159" i="14" s="1"/>
  <c r="M159" i="14" s="1"/>
  <c r="N159" i="14" s="1"/>
  <c r="O159" i="14" s="1"/>
  <c r="P159" i="14" s="1"/>
  <c r="Q159" i="14" s="1"/>
  <c r="R159" i="14" s="1"/>
  <c r="S159" i="14" s="1"/>
  <c r="T159" i="14" s="1"/>
  <c r="J158" i="14"/>
  <c r="K158" i="14" s="1"/>
  <c r="L158" i="14" s="1"/>
  <c r="M158" i="14" s="1"/>
  <c r="N158" i="14" s="1"/>
  <c r="O158" i="14" s="1"/>
  <c r="P158" i="14" s="1"/>
  <c r="Q158" i="14" s="1"/>
  <c r="R158" i="14" s="1"/>
  <c r="S158" i="14" s="1"/>
  <c r="T158" i="14" s="1"/>
  <c r="J157" i="14"/>
  <c r="K157" i="14" s="1"/>
  <c r="L157" i="14" s="1"/>
  <c r="M157" i="14" s="1"/>
  <c r="N157" i="14" s="1"/>
  <c r="O157" i="14" s="1"/>
  <c r="P157" i="14" s="1"/>
  <c r="Q157" i="14" s="1"/>
  <c r="R157" i="14" s="1"/>
  <c r="S157" i="14" s="1"/>
  <c r="T157" i="14" s="1"/>
  <c r="J156" i="14"/>
  <c r="K156" i="14" s="1"/>
  <c r="L156" i="14" s="1"/>
  <c r="M156" i="14" s="1"/>
  <c r="N156" i="14" s="1"/>
  <c r="O156" i="14" s="1"/>
  <c r="P156" i="14" s="1"/>
  <c r="Q156" i="14" s="1"/>
  <c r="R156" i="14" s="1"/>
  <c r="S156" i="14" s="1"/>
  <c r="T156" i="14" s="1"/>
  <c r="J155" i="14"/>
  <c r="K155" i="14" s="1"/>
  <c r="L155" i="14" s="1"/>
  <c r="M155" i="14" s="1"/>
  <c r="N155" i="14" s="1"/>
  <c r="O155" i="14" s="1"/>
  <c r="P155" i="14" s="1"/>
  <c r="Q155" i="14" s="1"/>
  <c r="R155" i="14" s="1"/>
  <c r="S155" i="14" s="1"/>
  <c r="T155" i="14" s="1"/>
  <c r="J154" i="14"/>
  <c r="K154" i="14" s="1"/>
  <c r="L154" i="14" s="1"/>
  <c r="M154" i="14" s="1"/>
  <c r="N154" i="14" s="1"/>
  <c r="O154" i="14" s="1"/>
  <c r="P154" i="14" s="1"/>
  <c r="Q154" i="14" s="1"/>
  <c r="R154" i="14" s="1"/>
  <c r="S154" i="14" s="1"/>
  <c r="T154" i="14" s="1"/>
  <c r="J153" i="14"/>
  <c r="K153" i="14" s="1"/>
  <c r="L153" i="14" s="1"/>
  <c r="M153" i="14" s="1"/>
  <c r="N153" i="14" s="1"/>
  <c r="O153" i="14" s="1"/>
  <c r="P153" i="14" s="1"/>
  <c r="Q153" i="14" s="1"/>
  <c r="R153" i="14" s="1"/>
  <c r="S153" i="14" s="1"/>
  <c r="T153" i="14" s="1"/>
  <c r="J152" i="14"/>
  <c r="K152" i="14" s="1"/>
  <c r="L152" i="14" s="1"/>
  <c r="M152" i="14" s="1"/>
  <c r="N152" i="14" s="1"/>
  <c r="O152" i="14" s="1"/>
  <c r="P152" i="14" s="1"/>
  <c r="Q152" i="14" s="1"/>
  <c r="R152" i="14" s="1"/>
  <c r="S152" i="14" s="1"/>
  <c r="T152" i="14" s="1"/>
  <c r="J151" i="14"/>
  <c r="K151" i="14" s="1"/>
  <c r="L151" i="14" s="1"/>
  <c r="M151" i="14" s="1"/>
  <c r="N151" i="14" s="1"/>
  <c r="O151" i="14" s="1"/>
  <c r="P151" i="14" s="1"/>
  <c r="Q151" i="14" s="1"/>
  <c r="R151" i="14" s="1"/>
  <c r="S151" i="14" s="1"/>
  <c r="T151" i="14" s="1"/>
  <c r="J150" i="14"/>
  <c r="K150" i="14" s="1"/>
  <c r="L150" i="14" s="1"/>
  <c r="M150" i="14" s="1"/>
  <c r="N150" i="14" s="1"/>
  <c r="O150" i="14" s="1"/>
  <c r="P150" i="14" s="1"/>
  <c r="Q150" i="14" s="1"/>
  <c r="R150" i="14" s="1"/>
  <c r="S150" i="14" s="1"/>
  <c r="T150" i="14" s="1"/>
  <c r="J149" i="14"/>
  <c r="K149" i="14" s="1"/>
  <c r="L149" i="14" s="1"/>
  <c r="M149" i="14" s="1"/>
  <c r="N149" i="14" s="1"/>
  <c r="O149" i="14" s="1"/>
  <c r="P149" i="14" s="1"/>
  <c r="Q149" i="14" s="1"/>
  <c r="R149" i="14" s="1"/>
  <c r="S149" i="14" s="1"/>
  <c r="T149" i="14" s="1"/>
  <c r="J148" i="14"/>
  <c r="K148" i="14" s="1"/>
  <c r="L148" i="14" s="1"/>
  <c r="M148" i="14" s="1"/>
  <c r="N148" i="14" s="1"/>
  <c r="O148" i="14" s="1"/>
  <c r="P148" i="14" s="1"/>
  <c r="Q148" i="14" s="1"/>
  <c r="R148" i="14" s="1"/>
  <c r="S148" i="14" s="1"/>
  <c r="T148" i="14" s="1"/>
  <c r="J147" i="14"/>
  <c r="K147" i="14" s="1"/>
  <c r="L147" i="14" s="1"/>
  <c r="M147" i="14" s="1"/>
  <c r="N147" i="14" s="1"/>
  <c r="O147" i="14" s="1"/>
  <c r="P147" i="14" s="1"/>
  <c r="Q147" i="14" s="1"/>
  <c r="R147" i="14" s="1"/>
  <c r="S147" i="14" s="1"/>
  <c r="T147" i="14" s="1"/>
  <c r="J146" i="14"/>
  <c r="K146" i="14" s="1"/>
  <c r="L146" i="14" s="1"/>
  <c r="M146" i="14" s="1"/>
  <c r="N146" i="14" s="1"/>
  <c r="O146" i="14" s="1"/>
  <c r="P146" i="14" s="1"/>
  <c r="Q146" i="14" s="1"/>
  <c r="R146" i="14" s="1"/>
  <c r="S146" i="14" s="1"/>
  <c r="T146" i="14" s="1"/>
  <c r="J145" i="14"/>
  <c r="K145" i="14" s="1"/>
  <c r="L145" i="14" s="1"/>
  <c r="M145" i="14" s="1"/>
  <c r="N145" i="14" s="1"/>
  <c r="O145" i="14" s="1"/>
  <c r="P145" i="14" s="1"/>
  <c r="Q145" i="14" s="1"/>
  <c r="R145" i="14" s="1"/>
  <c r="S145" i="14" s="1"/>
  <c r="T145" i="14" s="1"/>
  <c r="J144" i="14"/>
  <c r="K144" i="14" s="1"/>
  <c r="L144" i="14" s="1"/>
  <c r="M144" i="14" s="1"/>
  <c r="N144" i="14" s="1"/>
  <c r="O144" i="14" s="1"/>
  <c r="P144" i="14" s="1"/>
  <c r="Q144" i="14" s="1"/>
  <c r="R144" i="14" s="1"/>
  <c r="S144" i="14" s="1"/>
  <c r="T144" i="14" s="1"/>
  <c r="J143" i="14"/>
  <c r="K143" i="14" s="1"/>
  <c r="L143" i="14" s="1"/>
  <c r="M143" i="14" s="1"/>
  <c r="N143" i="14" s="1"/>
  <c r="O143" i="14" s="1"/>
  <c r="P143" i="14" s="1"/>
  <c r="Q143" i="14" s="1"/>
  <c r="R143" i="14" s="1"/>
  <c r="S143" i="14" s="1"/>
  <c r="T143" i="14" s="1"/>
  <c r="J142" i="14"/>
  <c r="K142" i="14" s="1"/>
  <c r="L142" i="14" s="1"/>
  <c r="M142" i="14" s="1"/>
  <c r="N142" i="14" s="1"/>
  <c r="O142" i="14" s="1"/>
  <c r="P142" i="14" s="1"/>
  <c r="Q142" i="14" s="1"/>
  <c r="R142" i="14" s="1"/>
  <c r="S142" i="14" s="1"/>
  <c r="T142" i="14" s="1"/>
  <c r="J141" i="14"/>
  <c r="K141" i="14" s="1"/>
  <c r="L141" i="14" s="1"/>
  <c r="M141" i="14" s="1"/>
  <c r="N141" i="14" s="1"/>
  <c r="O141" i="14" s="1"/>
  <c r="P141" i="14" s="1"/>
  <c r="Q141" i="14" s="1"/>
  <c r="R141" i="14" s="1"/>
  <c r="S141" i="14" s="1"/>
  <c r="T141" i="14" s="1"/>
  <c r="J140" i="14"/>
  <c r="K140" i="14" s="1"/>
  <c r="L140" i="14" s="1"/>
  <c r="M140" i="14" s="1"/>
  <c r="N140" i="14" s="1"/>
  <c r="O140" i="14" s="1"/>
  <c r="P140" i="14" s="1"/>
  <c r="Q140" i="14" s="1"/>
  <c r="R140" i="14" s="1"/>
  <c r="S140" i="14" s="1"/>
  <c r="T140" i="14" s="1"/>
  <c r="J139" i="14"/>
  <c r="K139" i="14" s="1"/>
  <c r="L139" i="14" s="1"/>
  <c r="M139" i="14" s="1"/>
  <c r="N139" i="14" s="1"/>
  <c r="O139" i="14" s="1"/>
  <c r="P139" i="14" s="1"/>
  <c r="Q139" i="14" s="1"/>
  <c r="R139" i="14" s="1"/>
  <c r="S139" i="14" s="1"/>
  <c r="T139" i="14" s="1"/>
  <c r="J138" i="14"/>
  <c r="K138" i="14" s="1"/>
  <c r="L138" i="14" s="1"/>
  <c r="M138" i="14" s="1"/>
  <c r="N138" i="14" s="1"/>
  <c r="O138" i="14" s="1"/>
  <c r="P138" i="14" s="1"/>
  <c r="Q138" i="14" s="1"/>
  <c r="R138" i="14" s="1"/>
  <c r="S138" i="14" s="1"/>
  <c r="T138" i="14" s="1"/>
  <c r="J137" i="14"/>
  <c r="K137" i="14" s="1"/>
  <c r="L137" i="14" s="1"/>
  <c r="M137" i="14" s="1"/>
  <c r="N137" i="14" s="1"/>
  <c r="O137" i="14" s="1"/>
  <c r="P137" i="14" s="1"/>
  <c r="Q137" i="14" s="1"/>
  <c r="R137" i="14" s="1"/>
  <c r="S137" i="14" s="1"/>
  <c r="T137" i="14" s="1"/>
  <c r="J136" i="14"/>
  <c r="K136" i="14" s="1"/>
  <c r="L136" i="14" s="1"/>
  <c r="M136" i="14" s="1"/>
  <c r="N136" i="14" s="1"/>
  <c r="O136" i="14" s="1"/>
  <c r="P136" i="14" s="1"/>
  <c r="Q136" i="14" s="1"/>
  <c r="R136" i="14" s="1"/>
  <c r="S136" i="14" s="1"/>
  <c r="T136" i="14" s="1"/>
  <c r="J135" i="14"/>
  <c r="K135" i="14" s="1"/>
  <c r="L135" i="14" s="1"/>
  <c r="M135" i="14" s="1"/>
  <c r="N135" i="14" s="1"/>
  <c r="O135" i="14" s="1"/>
  <c r="P135" i="14" s="1"/>
  <c r="Q135" i="14" s="1"/>
  <c r="R135" i="14" s="1"/>
  <c r="S135" i="14" s="1"/>
  <c r="T135" i="14" s="1"/>
  <c r="J134" i="14"/>
  <c r="K134" i="14" s="1"/>
  <c r="L134" i="14" s="1"/>
  <c r="M134" i="14" s="1"/>
  <c r="N134" i="14" s="1"/>
  <c r="O134" i="14" s="1"/>
  <c r="P134" i="14" s="1"/>
  <c r="Q134" i="14" s="1"/>
  <c r="R134" i="14" s="1"/>
  <c r="S134" i="14" s="1"/>
  <c r="T134" i="14" s="1"/>
  <c r="J133" i="14"/>
  <c r="K133" i="14" s="1"/>
  <c r="L133" i="14" s="1"/>
  <c r="M133" i="14" s="1"/>
  <c r="N133" i="14" s="1"/>
  <c r="O133" i="14" s="1"/>
  <c r="P133" i="14" s="1"/>
  <c r="Q133" i="14" s="1"/>
  <c r="R133" i="14" s="1"/>
  <c r="S133" i="14" s="1"/>
  <c r="T133" i="14" s="1"/>
  <c r="J132" i="14"/>
  <c r="K132" i="14" s="1"/>
  <c r="L132" i="14" s="1"/>
  <c r="M132" i="14" s="1"/>
  <c r="N132" i="14" s="1"/>
  <c r="O132" i="14" s="1"/>
  <c r="P132" i="14" s="1"/>
  <c r="Q132" i="14" s="1"/>
  <c r="R132" i="14" s="1"/>
  <c r="S132" i="14" s="1"/>
  <c r="T132" i="14" s="1"/>
  <c r="J131" i="14"/>
  <c r="K131" i="14" s="1"/>
  <c r="L131" i="14" s="1"/>
  <c r="M131" i="14" s="1"/>
  <c r="N131" i="14" s="1"/>
  <c r="O131" i="14" s="1"/>
  <c r="P131" i="14" s="1"/>
  <c r="Q131" i="14" s="1"/>
  <c r="R131" i="14" s="1"/>
  <c r="S131" i="14" s="1"/>
  <c r="T131" i="14" s="1"/>
  <c r="J130" i="14"/>
  <c r="K130" i="14" s="1"/>
  <c r="L130" i="14" s="1"/>
  <c r="M130" i="14" s="1"/>
  <c r="N130" i="14" s="1"/>
  <c r="O130" i="14" s="1"/>
  <c r="P130" i="14" s="1"/>
  <c r="Q130" i="14" s="1"/>
  <c r="R130" i="14" s="1"/>
  <c r="S130" i="14" s="1"/>
  <c r="T130" i="14" s="1"/>
  <c r="J129" i="14"/>
  <c r="K129" i="14" s="1"/>
  <c r="L129" i="14" s="1"/>
  <c r="M129" i="14" s="1"/>
  <c r="N129" i="14" s="1"/>
  <c r="O129" i="14" s="1"/>
  <c r="P129" i="14" s="1"/>
  <c r="Q129" i="14" s="1"/>
  <c r="R129" i="14" s="1"/>
  <c r="S129" i="14" s="1"/>
  <c r="T129" i="14" s="1"/>
  <c r="J128" i="14"/>
  <c r="K128" i="14" s="1"/>
  <c r="L128" i="14" s="1"/>
  <c r="M128" i="14" s="1"/>
  <c r="N128" i="14" s="1"/>
  <c r="O128" i="14" s="1"/>
  <c r="P128" i="14" s="1"/>
  <c r="Q128" i="14" s="1"/>
  <c r="R128" i="14" s="1"/>
  <c r="S128" i="14" s="1"/>
  <c r="T128" i="14" s="1"/>
  <c r="J127" i="14"/>
  <c r="K127" i="14" s="1"/>
  <c r="L127" i="14" s="1"/>
  <c r="M127" i="14" s="1"/>
  <c r="N127" i="14" s="1"/>
  <c r="O127" i="14" s="1"/>
  <c r="P127" i="14" s="1"/>
  <c r="Q127" i="14" s="1"/>
  <c r="R127" i="14" s="1"/>
  <c r="S127" i="14" s="1"/>
  <c r="T127" i="14" s="1"/>
  <c r="J126" i="14"/>
  <c r="K126" i="14" s="1"/>
  <c r="L126" i="14" s="1"/>
  <c r="M126" i="14" s="1"/>
  <c r="N126" i="14" s="1"/>
  <c r="O126" i="14" s="1"/>
  <c r="P126" i="14" s="1"/>
  <c r="Q126" i="14" s="1"/>
  <c r="R126" i="14" s="1"/>
  <c r="S126" i="14" s="1"/>
  <c r="T126" i="14" s="1"/>
  <c r="J125" i="14"/>
  <c r="K125" i="14" s="1"/>
  <c r="L125" i="14" s="1"/>
  <c r="M125" i="14" s="1"/>
  <c r="N125" i="14" s="1"/>
  <c r="O125" i="14" s="1"/>
  <c r="P125" i="14" s="1"/>
  <c r="Q125" i="14" s="1"/>
  <c r="R125" i="14" s="1"/>
  <c r="S125" i="14" s="1"/>
  <c r="T125" i="14" s="1"/>
  <c r="J124" i="14"/>
  <c r="K124" i="14" s="1"/>
  <c r="L124" i="14" s="1"/>
  <c r="M124" i="14" s="1"/>
  <c r="N124" i="14" s="1"/>
  <c r="O124" i="14" s="1"/>
  <c r="P124" i="14" s="1"/>
  <c r="Q124" i="14" s="1"/>
  <c r="R124" i="14" s="1"/>
  <c r="S124" i="14" s="1"/>
  <c r="T124" i="14" s="1"/>
  <c r="J123" i="14"/>
  <c r="K123" i="14" s="1"/>
  <c r="L123" i="14" s="1"/>
  <c r="M123" i="14" s="1"/>
  <c r="N123" i="14" s="1"/>
  <c r="O123" i="14" s="1"/>
  <c r="P123" i="14" s="1"/>
  <c r="Q123" i="14" s="1"/>
  <c r="R123" i="14" s="1"/>
  <c r="S123" i="14" s="1"/>
  <c r="T123" i="14" s="1"/>
  <c r="J122" i="14"/>
  <c r="K122" i="14" s="1"/>
  <c r="L122" i="14" s="1"/>
  <c r="M122" i="14" s="1"/>
  <c r="N122" i="14" s="1"/>
  <c r="O122" i="14" s="1"/>
  <c r="P122" i="14" s="1"/>
  <c r="Q122" i="14" s="1"/>
  <c r="R122" i="14" s="1"/>
  <c r="S122" i="14" s="1"/>
  <c r="T122" i="14" s="1"/>
  <c r="J121" i="14"/>
  <c r="K121" i="14" s="1"/>
  <c r="L121" i="14" s="1"/>
  <c r="M121" i="14" s="1"/>
  <c r="N121" i="14" s="1"/>
  <c r="O121" i="14" s="1"/>
  <c r="P121" i="14" s="1"/>
  <c r="Q121" i="14" s="1"/>
  <c r="R121" i="14" s="1"/>
  <c r="S121" i="14" s="1"/>
  <c r="T121" i="14" s="1"/>
  <c r="J120" i="14"/>
  <c r="K120" i="14" s="1"/>
  <c r="L120" i="14" s="1"/>
  <c r="M120" i="14" s="1"/>
  <c r="N120" i="14" s="1"/>
  <c r="O120" i="14" s="1"/>
  <c r="P120" i="14" s="1"/>
  <c r="Q120" i="14" s="1"/>
  <c r="R120" i="14" s="1"/>
  <c r="S120" i="14" s="1"/>
  <c r="T120" i="14" s="1"/>
  <c r="J119" i="14"/>
  <c r="K119" i="14" s="1"/>
  <c r="L119" i="14" s="1"/>
  <c r="M119" i="14" s="1"/>
  <c r="N119" i="14" s="1"/>
  <c r="O119" i="14" s="1"/>
  <c r="P119" i="14" s="1"/>
  <c r="Q119" i="14" s="1"/>
  <c r="R119" i="14" s="1"/>
  <c r="S119" i="14" s="1"/>
  <c r="T119" i="14" s="1"/>
  <c r="J118" i="14"/>
  <c r="K118" i="14" s="1"/>
  <c r="L118" i="14" s="1"/>
  <c r="M118" i="14" s="1"/>
  <c r="N118" i="14" s="1"/>
  <c r="O118" i="14" s="1"/>
  <c r="P118" i="14" s="1"/>
  <c r="Q118" i="14" s="1"/>
  <c r="R118" i="14" s="1"/>
  <c r="S118" i="14" s="1"/>
  <c r="T118" i="14" s="1"/>
  <c r="J117" i="14"/>
  <c r="K117" i="14" s="1"/>
  <c r="L117" i="14" s="1"/>
  <c r="M117" i="14" s="1"/>
  <c r="N117" i="14" s="1"/>
  <c r="O117" i="14" s="1"/>
  <c r="P117" i="14" s="1"/>
  <c r="Q117" i="14" s="1"/>
  <c r="R117" i="14" s="1"/>
  <c r="S117" i="14" s="1"/>
  <c r="T117" i="14" s="1"/>
  <c r="J116" i="14"/>
  <c r="K116" i="14" s="1"/>
  <c r="L116" i="14" s="1"/>
  <c r="M116" i="14" s="1"/>
  <c r="N116" i="14" s="1"/>
  <c r="O116" i="14" s="1"/>
  <c r="P116" i="14" s="1"/>
  <c r="Q116" i="14" s="1"/>
  <c r="R116" i="14" s="1"/>
  <c r="S116" i="14" s="1"/>
  <c r="T116" i="14" s="1"/>
  <c r="J115" i="14"/>
  <c r="K115" i="14" s="1"/>
  <c r="L115" i="14" s="1"/>
  <c r="M115" i="14" s="1"/>
  <c r="N115" i="14" s="1"/>
  <c r="O115" i="14" s="1"/>
  <c r="P115" i="14" s="1"/>
  <c r="Q115" i="14" s="1"/>
  <c r="R115" i="14" s="1"/>
  <c r="S115" i="14" s="1"/>
  <c r="T115" i="14" s="1"/>
  <c r="J114" i="14"/>
  <c r="K114" i="14" s="1"/>
  <c r="L114" i="14" s="1"/>
  <c r="M114" i="14" s="1"/>
  <c r="N114" i="14" s="1"/>
  <c r="O114" i="14" s="1"/>
  <c r="P114" i="14" s="1"/>
  <c r="Q114" i="14" s="1"/>
  <c r="R114" i="14" s="1"/>
  <c r="S114" i="14" s="1"/>
  <c r="T114" i="14" s="1"/>
  <c r="J113" i="14"/>
  <c r="K113" i="14" s="1"/>
  <c r="L113" i="14" s="1"/>
  <c r="M113" i="14" s="1"/>
  <c r="N113" i="14" s="1"/>
  <c r="O113" i="14" s="1"/>
  <c r="P113" i="14" s="1"/>
  <c r="Q113" i="14" s="1"/>
  <c r="R113" i="14" s="1"/>
  <c r="S113" i="14" s="1"/>
  <c r="T113" i="14" s="1"/>
  <c r="J112" i="14"/>
  <c r="K112" i="14" s="1"/>
  <c r="L112" i="14" s="1"/>
  <c r="M112" i="14" s="1"/>
  <c r="N112" i="14" s="1"/>
  <c r="O112" i="14" s="1"/>
  <c r="P112" i="14" s="1"/>
  <c r="Q112" i="14" s="1"/>
  <c r="R112" i="14" s="1"/>
  <c r="S112" i="14" s="1"/>
  <c r="T112" i="14" s="1"/>
  <c r="J111" i="14"/>
  <c r="K111" i="14" s="1"/>
  <c r="L111" i="14" s="1"/>
  <c r="M111" i="14" s="1"/>
  <c r="N111" i="14" s="1"/>
  <c r="O111" i="14" s="1"/>
  <c r="P111" i="14" s="1"/>
  <c r="Q111" i="14" s="1"/>
  <c r="R111" i="14" s="1"/>
  <c r="S111" i="14" s="1"/>
  <c r="T111" i="14" s="1"/>
  <c r="J110" i="14"/>
  <c r="K110" i="14" s="1"/>
  <c r="L110" i="14" s="1"/>
  <c r="M110" i="14" s="1"/>
  <c r="N110" i="14" s="1"/>
  <c r="O110" i="14" s="1"/>
  <c r="P110" i="14" s="1"/>
  <c r="Q110" i="14" s="1"/>
  <c r="R110" i="14" s="1"/>
  <c r="S110" i="14" s="1"/>
  <c r="T110" i="14" s="1"/>
  <c r="J109" i="14"/>
  <c r="K109" i="14" s="1"/>
  <c r="L109" i="14" s="1"/>
  <c r="M109" i="14" s="1"/>
  <c r="N109" i="14" s="1"/>
  <c r="O109" i="14" s="1"/>
  <c r="P109" i="14" s="1"/>
  <c r="Q109" i="14" s="1"/>
  <c r="R109" i="14" s="1"/>
  <c r="S109" i="14" s="1"/>
  <c r="T109" i="14" s="1"/>
  <c r="J108" i="14"/>
  <c r="K108" i="14" s="1"/>
  <c r="L108" i="14" s="1"/>
  <c r="M108" i="14" s="1"/>
  <c r="N108" i="14" s="1"/>
  <c r="O108" i="14" s="1"/>
  <c r="P108" i="14" s="1"/>
  <c r="Q108" i="14" s="1"/>
  <c r="R108" i="14" s="1"/>
  <c r="S108" i="14" s="1"/>
  <c r="T108" i="14" s="1"/>
  <c r="J107" i="14"/>
  <c r="K107" i="14" s="1"/>
  <c r="L107" i="14" s="1"/>
  <c r="M107" i="14" s="1"/>
  <c r="N107" i="14" s="1"/>
  <c r="O107" i="14" s="1"/>
  <c r="P107" i="14" s="1"/>
  <c r="Q107" i="14" s="1"/>
  <c r="R107" i="14" s="1"/>
  <c r="S107" i="14" s="1"/>
  <c r="T107" i="14" s="1"/>
  <c r="J106" i="14"/>
  <c r="K106" i="14" s="1"/>
  <c r="L106" i="14" s="1"/>
  <c r="M106" i="14" s="1"/>
  <c r="N106" i="14" s="1"/>
  <c r="O106" i="14" s="1"/>
  <c r="P106" i="14" s="1"/>
  <c r="Q106" i="14" s="1"/>
  <c r="R106" i="14" s="1"/>
  <c r="S106" i="14" s="1"/>
  <c r="T106" i="14" s="1"/>
  <c r="K105" i="14"/>
  <c r="L105" i="14" s="1"/>
  <c r="M105" i="14" s="1"/>
  <c r="N105" i="14" s="1"/>
  <c r="O105" i="14" s="1"/>
  <c r="P105" i="14" s="1"/>
  <c r="Q105" i="14" s="1"/>
  <c r="R105" i="14" s="1"/>
  <c r="S105" i="14" s="1"/>
  <c r="T105" i="14" s="1"/>
  <c r="J104" i="14"/>
  <c r="K104" i="14" s="1"/>
  <c r="L104" i="14" s="1"/>
  <c r="M104" i="14" s="1"/>
  <c r="N104" i="14" s="1"/>
  <c r="O104" i="14" s="1"/>
  <c r="P104" i="14" s="1"/>
  <c r="Q104" i="14" s="1"/>
  <c r="R104" i="14" s="1"/>
  <c r="S104" i="14" s="1"/>
  <c r="T104" i="14" s="1"/>
  <c r="J103" i="14"/>
  <c r="K103" i="14" s="1"/>
  <c r="L103" i="14" s="1"/>
  <c r="M103" i="14" s="1"/>
  <c r="N103" i="14" s="1"/>
  <c r="O103" i="14" s="1"/>
  <c r="P103" i="14" s="1"/>
  <c r="Q103" i="14" s="1"/>
  <c r="R103" i="14" s="1"/>
  <c r="S103" i="14" s="1"/>
  <c r="T103" i="14" s="1"/>
  <c r="J102" i="14"/>
  <c r="K102" i="14" s="1"/>
  <c r="L102" i="14" s="1"/>
  <c r="M102" i="14" s="1"/>
  <c r="N102" i="14" s="1"/>
  <c r="O102" i="14" s="1"/>
  <c r="P102" i="14" s="1"/>
  <c r="Q102" i="14" s="1"/>
  <c r="R102" i="14" s="1"/>
  <c r="S102" i="14" s="1"/>
  <c r="T102" i="14" s="1"/>
  <c r="J101" i="14"/>
  <c r="K101" i="14" s="1"/>
  <c r="L101" i="14" s="1"/>
  <c r="M101" i="14" s="1"/>
  <c r="N101" i="14" s="1"/>
  <c r="O101" i="14" s="1"/>
  <c r="P101" i="14" s="1"/>
  <c r="Q101" i="14" s="1"/>
  <c r="R101" i="14" s="1"/>
  <c r="S101" i="14" s="1"/>
  <c r="T101" i="14" s="1"/>
  <c r="J100" i="14"/>
  <c r="K100" i="14" s="1"/>
  <c r="L100" i="14" s="1"/>
  <c r="M100" i="14" s="1"/>
  <c r="N100" i="14" s="1"/>
  <c r="O100" i="14" s="1"/>
  <c r="P100" i="14" s="1"/>
  <c r="Q100" i="14" s="1"/>
  <c r="R100" i="14" s="1"/>
  <c r="S100" i="14" s="1"/>
  <c r="T100" i="14" s="1"/>
  <c r="J99" i="14"/>
  <c r="K99" i="14" s="1"/>
  <c r="L99" i="14" s="1"/>
  <c r="M99" i="14" s="1"/>
  <c r="N99" i="14" s="1"/>
  <c r="O99" i="14" s="1"/>
  <c r="P99" i="14" s="1"/>
  <c r="Q99" i="14" s="1"/>
  <c r="R99" i="14" s="1"/>
  <c r="S99" i="14" s="1"/>
  <c r="T99" i="14" s="1"/>
  <c r="J98" i="14"/>
  <c r="K98" i="14" s="1"/>
  <c r="L98" i="14" s="1"/>
  <c r="M98" i="14" s="1"/>
  <c r="N98" i="14" s="1"/>
  <c r="O98" i="14" s="1"/>
  <c r="P98" i="14" s="1"/>
  <c r="Q98" i="14" s="1"/>
  <c r="R98" i="14" s="1"/>
  <c r="S98" i="14" s="1"/>
  <c r="T98" i="14" s="1"/>
  <c r="J97" i="14"/>
  <c r="K97" i="14" s="1"/>
  <c r="L97" i="14" s="1"/>
  <c r="M97" i="14" s="1"/>
  <c r="N97" i="14" s="1"/>
  <c r="O97" i="14" s="1"/>
  <c r="P97" i="14" s="1"/>
  <c r="Q97" i="14" s="1"/>
  <c r="R97" i="14" s="1"/>
  <c r="S97" i="14" s="1"/>
  <c r="T97" i="14" s="1"/>
  <c r="J96" i="14"/>
  <c r="K96" i="14" s="1"/>
  <c r="L96" i="14" s="1"/>
  <c r="M96" i="14" s="1"/>
  <c r="N96" i="14" s="1"/>
  <c r="O96" i="14" s="1"/>
  <c r="P96" i="14" s="1"/>
  <c r="Q96" i="14" s="1"/>
  <c r="R96" i="14" s="1"/>
  <c r="S96" i="14" s="1"/>
  <c r="T96" i="14" s="1"/>
  <c r="J95" i="14"/>
  <c r="K95" i="14" s="1"/>
  <c r="L95" i="14" s="1"/>
  <c r="M95" i="14" s="1"/>
  <c r="N95" i="14" s="1"/>
  <c r="O95" i="14" s="1"/>
  <c r="P95" i="14" s="1"/>
  <c r="Q95" i="14" s="1"/>
  <c r="R95" i="14" s="1"/>
  <c r="S95" i="14" s="1"/>
  <c r="T95" i="14" s="1"/>
  <c r="J94" i="14"/>
  <c r="K94" i="14" s="1"/>
  <c r="L94" i="14" s="1"/>
  <c r="M94" i="14" s="1"/>
  <c r="N94" i="14" s="1"/>
  <c r="O94" i="14" s="1"/>
  <c r="P94" i="14" s="1"/>
  <c r="Q94" i="14" s="1"/>
  <c r="R94" i="14" s="1"/>
  <c r="S94" i="14" s="1"/>
  <c r="T94" i="14" s="1"/>
  <c r="J93" i="14"/>
  <c r="K93" i="14" s="1"/>
  <c r="L93" i="14" s="1"/>
  <c r="M93" i="14" s="1"/>
  <c r="N93" i="14" s="1"/>
  <c r="O93" i="14" s="1"/>
  <c r="P93" i="14" s="1"/>
  <c r="Q93" i="14" s="1"/>
  <c r="R93" i="14" s="1"/>
  <c r="S93" i="14" s="1"/>
  <c r="T93" i="14" s="1"/>
  <c r="J92" i="14"/>
  <c r="K92" i="14" s="1"/>
  <c r="L92" i="14" s="1"/>
  <c r="M92" i="14" s="1"/>
  <c r="N92" i="14" s="1"/>
  <c r="O92" i="14" s="1"/>
  <c r="P92" i="14" s="1"/>
  <c r="Q92" i="14" s="1"/>
  <c r="R92" i="14" s="1"/>
  <c r="S92" i="14" s="1"/>
  <c r="T92" i="14" s="1"/>
  <c r="J91" i="14"/>
  <c r="K91" i="14" s="1"/>
  <c r="L91" i="14" s="1"/>
  <c r="M91" i="14" s="1"/>
  <c r="N91" i="14" s="1"/>
  <c r="O91" i="14" s="1"/>
  <c r="P91" i="14" s="1"/>
  <c r="Q91" i="14" s="1"/>
  <c r="R91" i="14" s="1"/>
  <c r="S91" i="14" s="1"/>
  <c r="T91" i="14" s="1"/>
  <c r="J90" i="14"/>
  <c r="K90" i="14" s="1"/>
  <c r="L90" i="14" s="1"/>
  <c r="M90" i="14" s="1"/>
  <c r="N90" i="14" s="1"/>
  <c r="O90" i="14" s="1"/>
  <c r="P90" i="14" s="1"/>
  <c r="Q90" i="14" s="1"/>
  <c r="R90" i="14" s="1"/>
  <c r="S90" i="14" s="1"/>
  <c r="T90" i="14" s="1"/>
  <c r="J89" i="14"/>
  <c r="K89" i="14" s="1"/>
  <c r="L89" i="14" s="1"/>
  <c r="M89" i="14" s="1"/>
  <c r="N89" i="14" s="1"/>
  <c r="O89" i="14" s="1"/>
  <c r="P89" i="14" s="1"/>
  <c r="Q89" i="14" s="1"/>
  <c r="R89" i="14" s="1"/>
  <c r="S89" i="14" s="1"/>
  <c r="T89" i="14" s="1"/>
  <c r="J88" i="14"/>
  <c r="K88" i="14" s="1"/>
  <c r="L88" i="14" s="1"/>
  <c r="M88" i="14" s="1"/>
  <c r="N88" i="14" s="1"/>
  <c r="O88" i="14" s="1"/>
  <c r="P88" i="14" s="1"/>
  <c r="Q88" i="14" s="1"/>
  <c r="R88" i="14" s="1"/>
  <c r="S88" i="14" s="1"/>
  <c r="T88" i="14" s="1"/>
  <c r="J87" i="14"/>
  <c r="K87" i="14" s="1"/>
  <c r="L87" i="14" s="1"/>
  <c r="M87" i="14" s="1"/>
  <c r="N87" i="14" s="1"/>
  <c r="O87" i="14" s="1"/>
  <c r="P87" i="14" s="1"/>
  <c r="Q87" i="14" s="1"/>
  <c r="R87" i="14" s="1"/>
  <c r="S87" i="14" s="1"/>
  <c r="T87" i="14" s="1"/>
  <c r="J86" i="14"/>
  <c r="K86" i="14" s="1"/>
  <c r="L86" i="14" s="1"/>
  <c r="M86" i="14" s="1"/>
  <c r="N86" i="14" s="1"/>
  <c r="O86" i="14" s="1"/>
  <c r="P86" i="14" s="1"/>
  <c r="Q86" i="14" s="1"/>
  <c r="R86" i="14" s="1"/>
  <c r="S86" i="14" s="1"/>
  <c r="T86" i="14" s="1"/>
  <c r="J85" i="14"/>
  <c r="K85" i="14" s="1"/>
  <c r="L85" i="14" s="1"/>
  <c r="M85" i="14" s="1"/>
  <c r="N85" i="14" s="1"/>
  <c r="O85" i="14" s="1"/>
  <c r="P85" i="14" s="1"/>
  <c r="Q85" i="14" s="1"/>
  <c r="R85" i="14" s="1"/>
  <c r="S85" i="14" s="1"/>
  <c r="T85" i="14" s="1"/>
  <c r="J84" i="14"/>
  <c r="K84" i="14" s="1"/>
  <c r="L84" i="14" s="1"/>
  <c r="M84" i="14" s="1"/>
  <c r="N84" i="14" s="1"/>
  <c r="O84" i="14" s="1"/>
  <c r="P84" i="14" s="1"/>
  <c r="Q84" i="14" s="1"/>
  <c r="R84" i="14" s="1"/>
  <c r="S84" i="14" s="1"/>
  <c r="T84" i="14" s="1"/>
  <c r="J83" i="14"/>
  <c r="K83" i="14" s="1"/>
  <c r="L83" i="14" s="1"/>
  <c r="M83" i="14" s="1"/>
  <c r="N83" i="14" s="1"/>
  <c r="O83" i="14" s="1"/>
  <c r="P83" i="14" s="1"/>
  <c r="Q83" i="14" s="1"/>
  <c r="R83" i="14" s="1"/>
  <c r="S83" i="14" s="1"/>
  <c r="T83" i="14" s="1"/>
  <c r="J82" i="14"/>
  <c r="K82" i="14" s="1"/>
  <c r="L82" i="14" s="1"/>
  <c r="M82" i="14" s="1"/>
  <c r="N82" i="14" s="1"/>
  <c r="O82" i="14" s="1"/>
  <c r="P82" i="14" s="1"/>
  <c r="Q82" i="14" s="1"/>
  <c r="R82" i="14" s="1"/>
  <c r="S82" i="14" s="1"/>
  <c r="T82" i="14" s="1"/>
  <c r="J81" i="14"/>
  <c r="K81" i="14" s="1"/>
  <c r="L81" i="14" s="1"/>
  <c r="M81" i="14" s="1"/>
  <c r="N81" i="14" s="1"/>
  <c r="O81" i="14" s="1"/>
  <c r="P81" i="14" s="1"/>
  <c r="Q81" i="14" s="1"/>
  <c r="R81" i="14" s="1"/>
  <c r="S81" i="14" s="1"/>
  <c r="T81" i="14" s="1"/>
  <c r="J80" i="14"/>
  <c r="K80" i="14" s="1"/>
  <c r="L80" i="14" s="1"/>
  <c r="M80" i="14" s="1"/>
  <c r="N80" i="14" s="1"/>
  <c r="O80" i="14" s="1"/>
  <c r="P80" i="14" s="1"/>
  <c r="Q80" i="14" s="1"/>
  <c r="R80" i="14" s="1"/>
  <c r="S80" i="14" s="1"/>
  <c r="T80" i="14" s="1"/>
  <c r="J79" i="14"/>
  <c r="K79" i="14" s="1"/>
  <c r="L79" i="14" s="1"/>
  <c r="M79" i="14" s="1"/>
  <c r="N79" i="14" s="1"/>
  <c r="O79" i="14" s="1"/>
  <c r="P79" i="14" s="1"/>
  <c r="Q79" i="14" s="1"/>
  <c r="R79" i="14" s="1"/>
  <c r="S79" i="14" s="1"/>
  <c r="T79" i="14" s="1"/>
  <c r="J78" i="14"/>
  <c r="K78" i="14" s="1"/>
  <c r="L78" i="14" s="1"/>
  <c r="M78" i="14" s="1"/>
  <c r="N78" i="14" s="1"/>
  <c r="O78" i="14" s="1"/>
  <c r="P78" i="14" s="1"/>
  <c r="Q78" i="14" s="1"/>
  <c r="R78" i="14" s="1"/>
  <c r="S78" i="14" s="1"/>
  <c r="T78" i="14" s="1"/>
  <c r="J77" i="14"/>
  <c r="K77" i="14" s="1"/>
  <c r="L77" i="14" s="1"/>
  <c r="M77" i="14" s="1"/>
  <c r="N77" i="14" s="1"/>
  <c r="O77" i="14" s="1"/>
  <c r="P77" i="14" s="1"/>
  <c r="Q77" i="14" s="1"/>
  <c r="R77" i="14" s="1"/>
  <c r="S77" i="14" s="1"/>
  <c r="T77" i="14" s="1"/>
  <c r="J76" i="14"/>
  <c r="K76" i="14" s="1"/>
  <c r="L76" i="14" s="1"/>
  <c r="M76" i="14" s="1"/>
  <c r="N76" i="14" s="1"/>
  <c r="O76" i="14" s="1"/>
  <c r="P76" i="14" s="1"/>
  <c r="Q76" i="14" s="1"/>
  <c r="R76" i="14" s="1"/>
  <c r="S76" i="14" s="1"/>
  <c r="T76" i="14" s="1"/>
  <c r="J75" i="14"/>
  <c r="K75" i="14" s="1"/>
  <c r="L75" i="14" s="1"/>
  <c r="M75" i="14" s="1"/>
  <c r="N75" i="14" s="1"/>
  <c r="O75" i="14" s="1"/>
  <c r="P75" i="14" s="1"/>
  <c r="Q75" i="14" s="1"/>
  <c r="R75" i="14" s="1"/>
  <c r="S75" i="14" s="1"/>
  <c r="T75" i="14" s="1"/>
  <c r="J74" i="14"/>
  <c r="K74" i="14" s="1"/>
  <c r="L74" i="14" s="1"/>
  <c r="M74" i="14" s="1"/>
  <c r="N74" i="14" s="1"/>
  <c r="O74" i="14" s="1"/>
  <c r="P74" i="14" s="1"/>
  <c r="Q74" i="14" s="1"/>
  <c r="R74" i="14" s="1"/>
  <c r="S74" i="14" s="1"/>
  <c r="T74" i="14" s="1"/>
  <c r="J73" i="14"/>
  <c r="K73" i="14" s="1"/>
  <c r="L73" i="14" s="1"/>
  <c r="M73" i="14" s="1"/>
  <c r="N73" i="14" s="1"/>
  <c r="O73" i="14" s="1"/>
  <c r="P73" i="14" s="1"/>
  <c r="Q73" i="14" s="1"/>
  <c r="R73" i="14" s="1"/>
  <c r="S73" i="14" s="1"/>
  <c r="T73" i="14" s="1"/>
  <c r="J72" i="14"/>
  <c r="K72" i="14" s="1"/>
  <c r="L72" i="14" s="1"/>
  <c r="M72" i="14" s="1"/>
  <c r="N72" i="14" s="1"/>
  <c r="O72" i="14" s="1"/>
  <c r="P72" i="14" s="1"/>
  <c r="Q72" i="14" s="1"/>
  <c r="R72" i="14" s="1"/>
  <c r="S72" i="14" s="1"/>
  <c r="T72" i="14" s="1"/>
  <c r="J71" i="14"/>
  <c r="K71" i="14" s="1"/>
  <c r="L71" i="14" s="1"/>
  <c r="M71" i="14" s="1"/>
  <c r="N71" i="14" s="1"/>
  <c r="O71" i="14" s="1"/>
  <c r="P71" i="14" s="1"/>
  <c r="Q71" i="14" s="1"/>
  <c r="R71" i="14" s="1"/>
  <c r="S71" i="14" s="1"/>
  <c r="T71" i="14" s="1"/>
  <c r="J70" i="14"/>
  <c r="K70" i="14" s="1"/>
  <c r="L70" i="14" s="1"/>
  <c r="M70" i="14" s="1"/>
  <c r="N70" i="14" s="1"/>
  <c r="O70" i="14" s="1"/>
  <c r="P70" i="14" s="1"/>
  <c r="Q70" i="14" s="1"/>
  <c r="R70" i="14" s="1"/>
  <c r="S70" i="14" s="1"/>
  <c r="T70" i="14" s="1"/>
  <c r="J69" i="14"/>
  <c r="K69" i="14" s="1"/>
  <c r="L69" i="14" s="1"/>
  <c r="M69" i="14" s="1"/>
  <c r="N69" i="14" s="1"/>
  <c r="O69" i="14" s="1"/>
  <c r="P69" i="14" s="1"/>
  <c r="Q69" i="14" s="1"/>
  <c r="R69" i="14" s="1"/>
  <c r="S69" i="14" s="1"/>
  <c r="T69" i="14" s="1"/>
  <c r="J68" i="14"/>
  <c r="K68" i="14" s="1"/>
  <c r="L68" i="14" s="1"/>
  <c r="M68" i="14" s="1"/>
  <c r="N68" i="14" s="1"/>
  <c r="O68" i="14" s="1"/>
  <c r="P68" i="14" s="1"/>
  <c r="Q68" i="14" s="1"/>
  <c r="R68" i="14" s="1"/>
  <c r="S68" i="14" s="1"/>
  <c r="T68" i="14" s="1"/>
  <c r="J67" i="14"/>
  <c r="K67" i="14" s="1"/>
  <c r="L67" i="14" s="1"/>
  <c r="M67" i="14" s="1"/>
  <c r="N67" i="14" s="1"/>
  <c r="O67" i="14" s="1"/>
  <c r="P67" i="14" s="1"/>
  <c r="Q67" i="14" s="1"/>
  <c r="R67" i="14" s="1"/>
  <c r="S67" i="14" s="1"/>
  <c r="T67" i="14" s="1"/>
  <c r="J66" i="14"/>
  <c r="K66" i="14" s="1"/>
  <c r="L66" i="14" s="1"/>
  <c r="M66" i="14" s="1"/>
  <c r="N66" i="14" s="1"/>
  <c r="O66" i="14" s="1"/>
  <c r="P66" i="14" s="1"/>
  <c r="Q66" i="14" s="1"/>
  <c r="R66" i="14" s="1"/>
  <c r="S66" i="14" s="1"/>
  <c r="T66" i="14" s="1"/>
  <c r="J65" i="14"/>
  <c r="K65" i="14" s="1"/>
  <c r="L65" i="14" s="1"/>
  <c r="M65" i="14" s="1"/>
  <c r="N65" i="14" s="1"/>
  <c r="O65" i="14" s="1"/>
  <c r="P65" i="14" s="1"/>
  <c r="Q65" i="14" s="1"/>
  <c r="R65" i="14" s="1"/>
  <c r="S65" i="14" s="1"/>
  <c r="T65" i="14" s="1"/>
  <c r="J64" i="14"/>
  <c r="K64" i="14" s="1"/>
  <c r="L64" i="14" s="1"/>
  <c r="M64" i="14" s="1"/>
  <c r="N64" i="14" s="1"/>
  <c r="O64" i="14" s="1"/>
  <c r="P64" i="14" s="1"/>
  <c r="Q64" i="14" s="1"/>
  <c r="R64" i="14" s="1"/>
  <c r="S64" i="14" s="1"/>
  <c r="T64" i="14" s="1"/>
  <c r="J63" i="14"/>
  <c r="K63" i="14" s="1"/>
  <c r="L63" i="14" s="1"/>
  <c r="M63" i="14" s="1"/>
  <c r="N63" i="14" s="1"/>
  <c r="O63" i="14" s="1"/>
  <c r="P63" i="14" s="1"/>
  <c r="Q63" i="14" s="1"/>
  <c r="R63" i="14" s="1"/>
  <c r="S63" i="14" s="1"/>
  <c r="T63" i="14" s="1"/>
  <c r="J62" i="14"/>
  <c r="K62" i="14" s="1"/>
  <c r="L62" i="14" s="1"/>
  <c r="M62" i="14" s="1"/>
  <c r="N62" i="14" s="1"/>
  <c r="O62" i="14" s="1"/>
  <c r="P62" i="14" s="1"/>
  <c r="Q62" i="14" s="1"/>
  <c r="R62" i="14" s="1"/>
  <c r="S62" i="14" s="1"/>
  <c r="T62" i="14" s="1"/>
  <c r="J61" i="14"/>
  <c r="K61" i="14" s="1"/>
  <c r="L61" i="14" s="1"/>
  <c r="M61" i="14" s="1"/>
  <c r="N61" i="14" s="1"/>
  <c r="O61" i="14" s="1"/>
  <c r="P61" i="14" s="1"/>
  <c r="Q61" i="14" s="1"/>
  <c r="R61" i="14" s="1"/>
  <c r="S61" i="14" s="1"/>
  <c r="T61" i="14" s="1"/>
  <c r="J60" i="14"/>
  <c r="K60" i="14" s="1"/>
  <c r="L60" i="14" s="1"/>
  <c r="M60" i="14" s="1"/>
  <c r="N60" i="14" s="1"/>
  <c r="O60" i="14" s="1"/>
  <c r="P60" i="14" s="1"/>
  <c r="Q60" i="14" s="1"/>
  <c r="R60" i="14" s="1"/>
  <c r="S60" i="14" s="1"/>
  <c r="T60" i="14" s="1"/>
  <c r="J59" i="14"/>
  <c r="K59" i="14" s="1"/>
  <c r="L59" i="14" s="1"/>
  <c r="M59" i="14" s="1"/>
  <c r="N59" i="14" s="1"/>
  <c r="O59" i="14" s="1"/>
  <c r="P59" i="14" s="1"/>
  <c r="Q59" i="14" s="1"/>
  <c r="R59" i="14" s="1"/>
  <c r="S59" i="14" s="1"/>
  <c r="T59" i="14" s="1"/>
  <c r="J58" i="14"/>
  <c r="K58" i="14" s="1"/>
  <c r="L58" i="14" s="1"/>
  <c r="M58" i="14" s="1"/>
  <c r="N58" i="14" s="1"/>
  <c r="O58" i="14" s="1"/>
  <c r="P58" i="14" s="1"/>
  <c r="Q58" i="14" s="1"/>
  <c r="R58" i="14" s="1"/>
  <c r="S58" i="14" s="1"/>
  <c r="T58" i="14" s="1"/>
  <c r="J57" i="14"/>
  <c r="K57" i="14" s="1"/>
  <c r="L57" i="14" s="1"/>
  <c r="M57" i="14" s="1"/>
  <c r="N57" i="14" s="1"/>
  <c r="O57" i="14" s="1"/>
  <c r="P57" i="14" s="1"/>
  <c r="Q57" i="14" s="1"/>
  <c r="R57" i="14" s="1"/>
  <c r="S57" i="14" s="1"/>
  <c r="T57" i="14" s="1"/>
  <c r="J56" i="14"/>
  <c r="K56" i="14" s="1"/>
  <c r="L56" i="14" s="1"/>
  <c r="M56" i="14" s="1"/>
  <c r="N56" i="14" s="1"/>
  <c r="O56" i="14" s="1"/>
  <c r="P56" i="14" s="1"/>
  <c r="Q56" i="14" s="1"/>
  <c r="R56" i="14" s="1"/>
  <c r="S56" i="14" s="1"/>
  <c r="T56" i="14" s="1"/>
  <c r="J55" i="14"/>
  <c r="K55" i="14" s="1"/>
  <c r="L55" i="14" s="1"/>
  <c r="M55" i="14" s="1"/>
  <c r="N55" i="14" s="1"/>
  <c r="O55" i="14" s="1"/>
  <c r="P55" i="14" s="1"/>
  <c r="Q55" i="14" s="1"/>
  <c r="R55" i="14" s="1"/>
  <c r="S55" i="14" s="1"/>
  <c r="T55" i="14" s="1"/>
  <c r="J54" i="14"/>
  <c r="K54" i="14" s="1"/>
  <c r="L54" i="14" s="1"/>
  <c r="M54" i="14" s="1"/>
  <c r="N54" i="14" s="1"/>
  <c r="O54" i="14" s="1"/>
  <c r="P54" i="14" s="1"/>
  <c r="Q54" i="14" s="1"/>
  <c r="R54" i="14" s="1"/>
  <c r="S54" i="14" s="1"/>
  <c r="T54" i="14" s="1"/>
  <c r="J53" i="14"/>
  <c r="K53" i="14" s="1"/>
  <c r="L53" i="14" s="1"/>
  <c r="M53" i="14" s="1"/>
  <c r="N53" i="14" s="1"/>
  <c r="O53" i="14" s="1"/>
  <c r="P53" i="14" s="1"/>
  <c r="Q53" i="14" s="1"/>
  <c r="R53" i="14" s="1"/>
  <c r="S53" i="14" s="1"/>
  <c r="T53" i="14" s="1"/>
  <c r="J52" i="14"/>
  <c r="K52" i="14" s="1"/>
  <c r="L52" i="14" s="1"/>
  <c r="M52" i="14" s="1"/>
  <c r="N52" i="14" s="1"/>
  <c r="O52" i="14" s="1"/>
  <c r="P52" i="14" s="1"/>
  <c r="Q52" i="14" s="1"/>
  <c r="R52" i="14" s="1"/>
  <c r="S52" i="14" s="1"/>
  <c r="T52" i="14" s="1"/>
  <c r="J51" i="14"/>
  <c r="K51" i="14" s="1"/>
  <c r="L51" i="14" s="1"/>
  <c r="M51" i="14" s="1"/>
  <c r="N51" i="14" s="1"/>
  <c r="O51" i="14" s="1"/>
  <c r="P51" i="14" s="1"/>
  <c r="Q51" i="14" s="1"/>
  <c r="R51" i="14" s="1"/>
  <c r="S51" i="14" s="1"/>
  <c r="T51" i="14" s="1"/>
  <c r="J50" i="14"/>
  <c r="K50" i="14" s="1"/>
  <c r="L50" i="14" s="1"/>
  <c r="M50" i="14" s="1"/>
  <c r="N50" i="14" s="1"/>
  <c r="O50" i="14" s="1"/>
  <c r="P50" i="14" s="1"/>
  <c r="Q50" i="14" s="1"/>
  <c r="R50" i="14" s="1"/>
  <c r="S50" i="14" s="1"/>
  <c r="T50" i="14" s="1"/>
  <c r="J49" i="14"/>
  <c r="K49" i="14" s="1"/>
  <c r="L49" i="14" s="1"/>
  <c r="M49" i="14" s="1"/>
  <c r="N49" i="14" s="1"/>
  <c r="O49" i="14" s="1"/>
  <c r="P49" i="14" s="1"/>
  <c r="Q49" i="14" s="1"/>
  <c r="R49" i="14" s="1"/>
  <c r="S49" i="14" s="1"/>
  <c r="T49" i="14" s="1"/>
  <c r="J48" i="14"/>
  <c r="K48" i="14" s="1"/>
  <c r="L48" i="14" s="1"/>
  <c r="M48" i="14" s="1"/>
  <c r="N48" i="14" s="1"/>
  <c r="O48" i="14" s="1"/>
  <c r="P48" i="14" s="1"/>
  <c r="Q48" i="14" s="1"/>
  <c r="R48" i="14" s="1"/>
  <c r="S48" i="14" s="1"/>
  <c r="T48" i="14" s="1"/>
  <c r="J47" i="14"/>
  <c r="K47" i="14" s="1"/>
  <c r="L47" i="14" s="1"/>
  <c r="M47" i="14" s="1"/>
  <c r="N47" i="14" s="1"/>
  <c r="O47" i="14" s="1"/>
  <c r="P47" i="14" s="1"/>
  <c r="Q47" i="14" s="1"/>
  <c r="R47" i="14" s="1"/>
  <c r="S47" i="14" s="1"/>
  <c r="T47" i="14" s="1"/>
  <c r="J46" i="14"/>
  <c r="K46" i="14" s="1"/>
  <c r="L46" i="14" s="1"/>
  <c r="M46" i="14" s="1"/>
  <c r="N46" i="14" s="1"/>
  <c r="O46" i="14" s="1"/>
  <c r="P46" i="14" s="1"/>
  <c r="Q46" i="14" s="1"/>
  <c r="R46" i="14" s="1"/>
  <c r="S46" i="14" s="1"/>
  <c r="T46" i="14" s="1"/>
  <c r="J45" i="14"/>
  <c r="K45" i="14" s="1"/>
  <c r="L45" i="14" s="1"/>
  <c r="M45" i="14" s="1"/>
  <c r="N45" i="14" s="1"/>
  <c r="O45" i="14" s="1"/>
  <c r="P45" i="14" s="1"/>
  <c r="Q45" i="14" s="1"/>
  <c r="R45" i="14" s="1"/>
  <c r="S45" i="14" s="1"/>
  <c r="T45" i="14" s="1"/>
  <c r="J44" i="14"/>
  <c r="K44" i="14" s="1"/>
  <c r="L44" i="14" s="1"/>
  <c r="M44" i="14" s="1"/>
  <c r="N44" i="14" s="1"/>
  <c r="O44" i="14" s="1"/>
  <c r="P44" i="14" s="1"/>
  <c r="Q44" i="14" s="1"/>
  <c r="R44" i="14" s="1"/>
  <c r="S44" i="14" s="1"/>
  <c r="T44" i="14" s="1"/>
  <c r="J43" i="14"/>
  <c r="K43" i="14" s="1"/>
  <c r="L43" i="14" s="1"/>
  <c r="M43" i="14" s="1"/>
  <c r="N43" i="14" s="1"/>
  <c r="O43" i="14" s="1"/>
  <c r="P43" i="14" s="1"/>
  <c r="Q43" i="14" s="1"/>
  <c r="R43" i="14" s="1"/>
  <c r="S43" i="14" s="1"/>
  <c r="T43" i="14" s="1"/>
  <c r="J42" i="14"/>
  <c r="K42" i="14" s="1"/>
  <c r="L42" i="14" s="1"/>
  <c r="M42" i="14" s="1"/>
  <c r="N42" i="14" s="1"/>
  <c r="O42" i="14" s="1"/>
  <c r="P42" i="14" s="1"/>
  <c r="Q42" i="14" s="1"/>
  <c r="R42" i="14" s="1"/>
  <c r="S42" i="14" s="1"/>
  <c r="T42" i="14" s="1"/>
  <c r="J41" i="14"/>
  <c r="K41" i="14" s="1"/>
  <c r="L41" i="14" s="1"/>
  <c r="M41" i="14" s="1"/>
  <c r="N41" i="14" s="1"/>
  <c r="O41" i="14" s="1"/>
  <c r="P41" i="14" s="1"/>
  <c r="Q41" i="14" s="1"/>
  <c r="R41" i="14" s="1"/>
  <c r="S41" i="14" s="1"/>
  <c r="T41" i="14" s="1"/>
  <c r="J40" i="14"/>
  <c r="K40" i="14" s="1"/>
  <c r="L40" i="14" s="1"/>
  <c r="M40" i="14" s="1"/>
  <c r="N40" i="14" s="1"/>
  <c r="O40" i="14" s="1"/>
  <c r="P40" i="14" s="1"/>
  <c r="Q40" i="14" s="1"/>
  <c r="R40" i="14" s="1"/>
  <c r="S40" i="14" s="1"/>
  <c r="T40" i="14" s="1"/>
  <c r="J39" i="14"/>
  <c r="K39" i="14" s="1"/>
  <c r="L39" i="14" s="1"/>
  <c r="M39" i="14" s="1"/>
  <c r="N39" i="14" s="1"/>
  <c r="O39" i="14" s="1"/>
  <c r="P39" i="14" s="1"/>
  <c r="Q39" i="14" s="1"/>
  <c r="R39" i="14" s="1"/>
  <c r="S39" i="14" s="1"/>
  <c r="T39" i="14" s="1"/>
  <c r="J38" i="14"/>
  <c r="K38" i="14" s="1"/>
  <c r="L38" i="14" s="1"/>
  <c r="M38" i="14" s="1"/>
  <c r="N38" i="14" s="1"/>
  <c r="O38" i="14" s="1"/>
  <c r="P38" i="14" s="1"/>
  <c r="Q38" i="14" s="1"/>
  <c r="R38" i="14" s="1"/>
  <c r="S38" i="14" s="1"/>
  <c r="T38" i="14" s="1"/>
  <c r="J37" i="14"/>
  <c r="K37" i="14" s="1"/>
  <c r="L37" i="14" s="1"/>
  <c r="M37" i="14" s="1"/>
  <c r="N37" i="14" s="1"/>
  <c r="O37" i="14" s="1"/>
  <c r="P37" i="14" s="1"/>
  <c r="Q37" i="14" s="1"/>
  <c r="R37" i="14" s="1"/>
  <c r="S37" i="14" s="1"/>
  <c r="T37" i="14" s="1"/>
  <c r="J36" i="14"/>
  <c r="K36" i="14" s="1"/>
  <c r="L36" i="14" s="1"/>
  <c r="M36" i="14" s="1"/>
  <c r="N36" i="14" s="1"/>
  <c r="O36" i="14" s="1"/>
  <c r="P36" i="14" s="1"/>
  <c r="Q36" i="14" s="1"/>
  <c r="R36" i="14" s="1"/>
  <c r="S36" i="14" s="1"/>
  <c r="T36" i="14" s="1"/>
  <c r="J35" i="14"/>
  <c r="K35" i="14" s="1"/>
  <c r="L35" i="14" s="1"/>
  <c r="M35" i="14" s="1"/>
  <c r="N35" i="14" s="1"/>
  <c r="O35" i="14" s="1"/>
  <c r="P35" i="14" s="1"/>
  <c r="Q35" i="14" s="1"/>
  <c r="R35" i="14" s="1"/>
  <c r="S35" i="14" s="1"/>
  <c r="T35" i="14" s="1"/>
  <c r="J34" i="14"/>
  <c r="K34" i="14" s="1"/>
  <c r="L34" i="14" s="1"/>
  <c r="M34" i="14" s="1"/>
  <c r="N34" i="14" s="1"/>
  <c r="O34" i="14" s="1"/>
  <c r="P34" i="14" s="1"/>
  <c r="Q34" i="14" s="1"/>
  <c r="R34" i="14" s="1"/>
  <c r="S34" i="14" s="1"/>
  <c r="T34" i="14" s="1"/>
  <c r="J33" i="14"/>
  <c r="K33" i="14" s="1"/>
  <c r="L33" i="14" s="1"/>
  <c r="M33" i="14" s="1"/>
  <c r="N33" i="14" s="1"/>
  <c r="O33" i="14" s="1"/>
  <c r="P33" i="14" s="1"/>
  <c r="Q33" i="14" s="1"/>
  <c r="R33" i="14" s="1"/>
  <c r="S33" i="14" s="1"/>
  <c r="T33" i="14" s="1"/>
  <c r="J32" i="14"/>
  <c r="K32" i="14" s="1"/>
  <c r="L32" i="14" s="1"/>
  <c r="M32" i="14" s="1"/>
  <c r="N32" i="14" s="1"/>
  <c r="O32" i="14" s="1"/>
  <c r="P32" i="14" s="1"/>
  <c r="Q32" i="14" s="1"/>
  <c r="R32" i="14" s="1"/>
  <c r="S32" i="14" s="1"/>
  <c r="T32" i="14" s="1"/>
  <c r="J31" i="14"/>
  <c r="K31" i="14" s="1"/>
  <c r="L31" i="14" s="1"/>
  <c r="M31" i="14" s="1"/>
  <c r="N31" i="14" s="1"/>
  <c r="O31" i="14" s="1"/>
  <c r="P31" i="14" s="1"/>
  <c r="Q31" i="14" s="1"/>
  <c r="R31" i="14" s="1"/>
  <c r="S31" i="14" s="1"/>
  <c r="T31" i="14" s="1"/>
  <c r="J30" i="14"/>
  <c r="K30" i="14" s="1"/>
  <c r="L30" i="14" s="1"/>
  <c r="M30" i="14" s="1"/>
  <c r="N30" i="14" s="1"/>
  <c r="O30" i="14" s="1"/>
  <c r="P30" i="14" s="1"/>
  <c r="Q30" i="14" s="1"/>
  <c r="R30" i="14" s="1"/>
  <c r="S30" i="14" s="1"/>
  <c r="T30" i="14" s="1"/>
  <c r="J29" i="14"/>
  <c r="K29" i="14" s="1"/>
  <c r="L29" i="14" s="1"/>
  <c r="M29" i="14" s="1"/>
  <c r="N29" i="14" s="1"/>
  <c r="O29" i="14" s="1"/>
  <c r="P29" i="14" s="1"/>
  <c r="Q29" i="14" s="1"/>
  <c r="R29" i="14" s="1"/>
  <c r="S29" i="14" s="1"/>
  <c r="T29" i="14" s="1"/>
  <c r="J28" i="14"/>
  <c r="K28" i="14" s="1"/>
  <c r="L28" i="14" s="1"/>
  <c r="M28" i="14" s="1"/>
  <c r="N28" i="14" s="1"/>
  <c r="O28" i="14" s="1"/>
  <c r="P28" i="14" s="1"/>
  <c r="Q28" i="14" s="1"/>
  <c r="R28" i="14" s="1"/>
  <c r="S28" i="14" s="1"/>
  <c r="T28" i="14" s="1"/>
  <c r="J27" i="14"/>
  <c r="K27" i="14" s="1"/>
  <c r="L27" i="14" s="1"/>
  <c r="M27" i="14" s="1"/>
  <c r="N27" i="14" s="1"/>
  <c r="O27" i="14" s="1"/>
  <c r="P27" i="14" s="1"/>
  <c r="Q27" i="14" s="1"/>
  <c r="R27" i="14" s="1"/>
  <c r="S27" i="14" s="1"/>
  <c r="T27" i="14" s="1"/>
  <c r="J26" i="14"/>
  <c r="K26" i="14" s="1"/>
  <c r="L26" i="14" s="1"/>
  <c r="M26" i="14" s="1"/>
  <c r="N26" i="14" s="1"/>
  <c r="O26" i="14" s="1"/>
  <c r="P26" i="14" s="1"/>
  <c r="Q26" i="14" s="1"/>
  <c r="R26" i="14" s="1"/>
  <c r="S26" i="14" s="1"/>
  <c r="T26" i="14" s="1"/>
  <c r="J25" i="14"/>
  <c r="K25" i="14" s="1"/>
  <c r="L25" i="14" s="1"/>
  <c r="M25" i="14" s="1"/>
  <c r="N25" i="14" s="1"/>
  <c r="O25" i="14" s="1"/>
  <c r="P25" i="14" s="1"/>
  <c r="Q25" i="14" s="1"/>
  <c r="R25" i="14" s="1"/>
  <c r="S25" i="14" s="1"/>
  <c r="T25" i="14" s="1"/>
  <c r="J24" i="14"/>
  <c r="K24" i="14" s="1"/>
  <c r="L24" i="14" s="1"/>
  <c r="M24" i="14" s="1"/>
  <c r="N24" i="14" s="1"/>
  <c r="O24" i="14" s="1"/>
  <c r="P24" i="14" s="1"/>
  <c r="Q24" i="14" s="1"/>
  <c r="R24" i="14" s="1"/>
  <c r="S24" i="14" s="1"/>
  <c r="T24" i="14" s="1"/>
  <c r="J23" i="14"/>
  <c r="K23" i="14" s="1"/>
  <c r="L23" i="14" s="1"/>
  <c r="M23" i="14" s="1"/>
  <c r="N23" i="14" s="1"/>
  <c r="O23" i="14" s="1"/>
  <c r="P23" i="14" s="1"/>
  <c r="Q23" i="14" s="1"/>
  <c r="R23" i="14" s="1"/>
  <c r="S23" i="14" s="1"/>
  <c r="T23" i="14" s="1"/>
  <c r="J22" i="14"/>
  <c r="K22" i="14" s="1"/>
  <c r="L22" i="14" s="1"/>
  <c r="M22" i="14" s="1"/>
  <c r="N22" i="14" s="1"/>
  <c r="O22" i="14" s="1"/>
  <c r="P22" i="14" s="1"/>
  <c r="Q22" i="14" s="1"/>
  <c r="R22" i="14" s="1"/>
  <c r="S22" i="14" s="1"/>
  <c r="T22" i="14" s="1"/>
  <c r="J21" i="14"/>
  <c r="K21" i="14" s="1"/>
  <c r="L21" i="14" s="1"/>
  <c r="M21" i="14" s="1"/>
  <c r="N21" i="14" s="1"/>
  <c r="O21" i="14" s="1"/>
  <c r="P21" i="14" s="1"/>
  <c r="Q21" i="14" s="1"/>
  <c r="R21" i="14" s="1"/>
  <c r="S21" i="14" s="1"/>
  <c r="T21" i="14" s="1"/>
  <c r="J20" i="14"/>
  <c r="K20" i="14" s="1"/>
  <c r="L20" i="14" s="1"/>
  <c r="M20" i="14" s="1"/>
  <c r="N20" i="14" s="1"/>
  <c r="O20" i="14" s="1"/>
  <c r="P20" i="14" s="1"/>
  <c r="Q20" i="14" s="1"/>
  <c r="R20" i="14" s="1"/>
  <c r="S20" i="14" s="1"/>
  <c r="T20" i="14" s="1"/>
  <c r="J19" i="14"/>
  <c r="K19" i="14" s="1"/>
  <c r="L19" i="14" s="1"/>
  <c r="M19" i="14" s="1"/>
  <c r="N19" i="14" s="1"/>
  <c r="O19" i="14" s="1"/>
  <c r="P19" i="14" s="1"/>
  <c r="Q19" i="14" s="1"/>
  <c r="R19" i="14" s="1"/>
  <c r="S19" i="14" s="1"/>
  <c r="T19" i="14" s="1"/>
  <c r="J18" i="14"/>
  <c r="K18" i="14" s="1"/>
  <c r="L18" i="14" s="1"/>
  <c r="M18" i="14" s="1"/>
  <c r="N18" i="14" s="1"/>
  <c r="O18" i="14" s="1"/>
  <c r="P18" i="14" s="1"/>
  <c r="Q18" i="14" s="1"/>
  <c r="R18" i="14" s="1"/>
  <c r="S18" i="14" s="1"/>
  <c r="T18" i="14" s="1"/>
  <c r="J17" i="14"/>
  <c r="K17" i="14" s="1"/>
  <c r="L17" i="14" s="1"/>
  <c r="M17" i="14" s="1"/>
  <c r="N17" i="14" s="1"/>
  <c r="O17" i="14" s="1"/>
  <c r="P17" i="14" s="1"/>
  <c r="Q17" i="14" s="1"/>
  <c r="R17" i="14" s="1"/>
  <c r="S17" i="14" s="1"/>
  <c r="T17" i="14" s="1"/>
  <c r="J16" i="14"/>
  <c r="K16" i="14" s="1"/>
  <c r="L16" i="14" s="1"/>
  <c r="M16" i="14" s="1"/>
  <c r="N16" i="14" s="1"/>
  <c r="O16" i="14" s="1"/>
  <c r="P16" i="14" s="1"/>
  <c r="Q16" i="14" s="1"/>
  <c r="R16" i="14" s="1"/>
  <c r="S16" i="14" s="1"/>
  <c r="T16" i="14" s="1"/>
  <c r="J15" i="14"/>
  <c r="K15" i="14" s="1"/>
  <c r="L15" i="14" s="1"/>
  <c r="M15" i="14" s="1"/>
  <c r="N15" i="14" s="1"/>
  <c r="O15" i="14" s="1"/>
  <c r="P15" i="14" s="1"/>
  <c r="Q15" i="14" s="1"/>
  <c r="R15" i="14" s="1"/>
  <c r="S15" i="14" s="1"/>
  <c r="T15" i="14" s="1"/>
  <c r="J14" i="14"/>
  <c r="K14" i="14" s="1"/>
  <c r="L14" i="14" s="1"/>
  <c r="M14" i="14" s="1"/>
  <c r="N14" i="14" s="1"/>
  <c r="O14" i="14" s="1"/>
  <c r="P14" i="14" s="1"/>
  <c r="Q14" i="14" s="1"/>
  <c r="R14" i="14" s="1"/>
  <c r="S14" i="14" s="1"/>
  <c r="T14" i="14" s="1"/>
  <c r="J13" i="14"/>
  <c r="K13" i="14" s="1"/>
  <c r="L13" i="14" s="1"/>
  <c r="M13" i="14" s="1"/>
  <c r="N13" i="14" s="1"/>
  <c r="O13" i="14" s="1"/>
  <c r="P13" i="14" s="1"/>
  <c r="Q13" i="14" s="1"/>
  <c r="R13" i="14" s="1"/>
  <c r="S13" i="14" s="1"/>
  <c r="T13" i="14" s="1"/>
  <c r="J12" i="14"/>
  <c r="K12" i="14" s="1"/>
  <c r="L12" i="14" s="1"/>
  <c r="M12" i="14" s="1"/>
  <c r="N12" i="14" s="1"/>
  <c r="O12" i="14" s="1"/>
  <c r="P12" i="14" s="1"/>
  <c r="Q12" i="14" s="1"/>
  <c r="R12" i="14" s="1"/>
  <c r="S12" i="14" s="1"/>
  <c r="T12" i="14" s="1"/>
  <c r="J11" i="14"/>
  <c r="K11" i="14" s="1"/>
  <c r="L11" i="14" s="1"/>
  <c r="M11" i="14" s="1"/>
  <c r="N11" i="14" s="1"/>
  <c r="O11" i="14" s="1"/>
  <c r="P11" i="14" s="1"/>
  <c r="Q11" i="14" s="1"/>
  <c r="R11" i="14" s="1"/>
  <c r="S11" i="14" s="1"/>
  <c r="T11" i="14" s="1"/>
  <c r="J10" i="14"/>
  <c r="K10" i="14" s="1"/>
  <c r="A3" i="14"/>
  <c r="A2" i="14"/>
  <c r="K531" i="14" l="1"/>
  <c r="L10" i="14"/>
  <c r="K539" i="14"/>
  <c r="O539" i="14"/>
  <c r="J539" i="14"/>
  <c r="N539" i="14"/>
  <c r="M539" i="14"/>
  <c r="L539" i="14"/>
  <c r="J531" i="14"/>
  <c r="M10" i="14" l="1"/>
  <c r="L531" i="14"/>
  <c r="N10" i="14" l="1"/>
  <c r="M531" i="14"/>
  <c r="O10" i="14" l="1"/>
  <c r="N531" i="14"/>
  <c r="AB88" i="13"/>
  <c r="AA88" i="13"/>
  <c r="Z88" i="13"/>
  <c r="Y88" i="13"/>
  <c r="X88" i="13"/>
  <c r="W88" i="13"/>
  <c r="V88" i="13"/>
  <c r="U88" i="13"/>
  <c r="T88" i="13"/>
  <c r="S88" i="13"/>
  <c r="R88" i="13"/>
  <c r="Q88" i="13"/>
  <c r="P88" i="13"/>
  <c r="M88" i="13"/>
  <c r="T87" i="13"/>
  <c r="S87" i="13"/>
  <c r="R87" i="13"/>
  <c r="Q87" i="13"/>
  <c r="P87" i="13"/>
  <c r="O87" i="13"/>
  <c r="N87" i="13"/>
  <c r="M87" i="13"/>
  <c r="L87" i="13"/>
  <c r="J87" i="13"/>
  <c r="I87" i="13"/>
  <c r="H87" i="13"/>
  <c r="Y86" i="13"/>
  <c r="X86" i="13"/>
  <c r="U86" i="13"/>
  <c r="K86" i="13"/>
  <c r="Y85" i="13"/>
  <c r="X85" i="13"/>
  <c r="U85" i="13"/>
  <c r="V85" i="13" s="1"/>
  <c r="K85" i="13"/>
  <c r="Y84" i="13"/>
  <c r="X84" i="13"/>
  <c r="U84" i="13"/>
  <c r="V84" i="13" s="1"/>
  <c r="K84" i="13"/>
  <c r="Y83" i="13"/>
  <c r="X83" i="13"/>
  <c r="U83" i="13"/>
  <c r="V83" i="13" s="1"/>
  <c r="K83" i="13"/>
  <c r="Y82" i="13"/>
  <c r="X82" i="13"/>
  <c r="U82" i="13"/>
  <c r="V82" i="13" s="1"/>
  <c r="K82" i="13"/>
  <c r="BA81" i="13"/>
  <c r="BB81" i="13" s="1"/>
  <c r="BC81" i="13" s="1"/>
  <c r="BD81" i="13" s="1"/>
  <c r="BE81" i="13" s="1"/>
  <c r="BF81" i="13" s="1"/>
  <c r="BG81" i="13" s="1"/>
  <c r="BH81" i="13" s="1"/>
  <c r="BI81" i="13" s="1"/>
  <c r="BJ81" i="13" s="1"/>
  <c r="BK81" i="13" s="1"/>
  <c r="BL81" i="13" s="1"/>
  <c r="BM81" i="13" s="1"/>
  <c r="BN81" i="13" s="1"/>
  <c r="BO81" i="13" s="1"/>
  <c r="BP81" i="13" s="1"/>
  <c r="BQ81" i="13" s="1"/>
  <c r="BR81" i="13" s="1"/>
  <c r="BS81" i="13" s="1"/>
  <c r="BT81" i="13" s="1"/>
  <c r="BU81" i="13" s="1"/>
  <c r="BV81" i="13" s="1"/>
  <c r="BW81" i="13" s="1"/>
  <c r="BX81" i="13" s="1"/>
  <c r="BY81" i="13" s="1"/>
  <c r="BZ81" i="13" s="1"/>
  <c r="CA81" i="13" s="1"/>
  <c r="CB81" i="13" s="1"/>
  <c r="CC81" i="13" s="1"/>
  <c r="CD81" i="13" s="1"/>
  <c r="CE81" i="13" s="1"/>
  <c r="CF81" i="13" s="1"/>
  <c r="CG81" i="13" s="1"/>
  <c r="CH81" i="13" s="1"/>
  <c r="CI81" i="13" s="1"/>
  <c r="CJ81" i="13" s="1"/>
  <c r="CK81" i="13" s="1"/>
  <c r="CL81" i="13" s="1"/>
  <c r="CM81" i="13" s="1"/>
  <c r="CN81" i="13" s="1"/>
  <c r="CO81" i="13" s="1"/>
  <c r="CP81" i="13" s="1"/>
  <c r="CQ81" i="13" s="1"/>
  <c r="CR81" i="13" s="1"/>
  <c r="CS81" i="13" s="1"/>
  <c r="CT81" i="13" s="1"/>
  <c r="CU81" i="13" s="1"/>
  <c r="CV81" i="13" s="1"/>
  <c r="CW81" i="13" s="1"/>
  <c r="CX81" i="13" s="1"/>
  <c r="CY81" i="13" s="1"/>
  <c r="CZ81" i="13" s="1"/>
  <c r="DA81" i="13" s="1"/>
  <c r="DB81" i="13" s="1"/>
  <c r="DC81" i="13" s="1"/>
  <c r="DD81" i="13" s="1"/>
  <c r="DE81" i="13" s="1"/>
  <c r="DF81" i="13" s="1"/>
  <c r="DG81" i="13" s="1"/>
  <c r="DH81" i="13" s="1"/>
  <c r="DI81" i="13" s="1"/>
  <c r="DJ81" i="13" s="1"/>
  <c r="DK81" i="13" s="1"/>
  <c r="DL81" i="13" s="1"/>
  <c r="DM81" i="13" s="1"/>
  <c r="DN81" i="13" s="1"/>
  <c r="DO81" i="13" s="1"/>
  <c r="DP81" i="13" s="1"/>
  <c r="DQ81" i="13" s="1"/>
  <c r="DR81" i="13" s="1"/>
  <c r="DS81" i="13" s="1"/>
  <c r="DT81" i="13" s="1"/>
  <c r="DU81" i="13" s="1"/>
  <c r="DV81" i="13" s="1"/>
  <c r="DW81" i="13" s="1"/>
  <c r="DX81" i="13" s="1"/>
  <c r="DY81" i="13" s="1"/>
  <c r="DZ81" i="13" s="1"/>
  <c r="EA81" i="13" s="1"/>
  <c r="EB81" i="13" s="1"/>
  <c r="EC81" i="13" s="1"/>
  <c r="ED81" i="13" s="1"/>
  <c r="EE81" i="13" s="1"/>
  <c r="EF81" i="13" s="1"/>
  <c r="EG81" i="13" s="1"/>
  <c r="EH81" i="13" s="1"/>
  <c r="EI81" i="13" s="1"/>
  <c r="EJ81" i="13" s="1"/>
  <c r="EK81" i="13" s="1"/>
  <c r="EL81" i="13" s="1"/>
  <c r="EM81" i="13" s="1"/>
  <c r="EN81" i="13" s="1"/>
  <c r="EO81" i="13" s="1"/>
  <c r="EP81" i="13" s="1"/>
  <c r="EQ81" i="13" s="1"/>
  <c r="ER81" i="13" s="1"/>
  <c r="ES81" i="13" s="1"/>
  <c r="ET81" i="13" s="1"/>
  <c r="EU81" i="13" s="1"/>
  <c r="EV81" i="13" s="1"/>
  <c r="EW81" i="13" s="1"/>
  <c r="EX81" i="13" s="1"/>
  <c r="EY81" i="13" s="1"/>
  <c r="EZ81" i="13" s="1"/>
  <c r="FA81" i="13" s="1"/>
  <c r="FB81" i="13" s="1"/>
  <c r="FC81" i="13" s="1"/>
  <c r="FD81" i="13" s="1"/>
  <c r="FE81" i="13" s="1"/>
  <c r="FF81" i="13" s="1"/>
  <c r="FG81" i="13" s="1"/>
  <c r="FH81" i="13" s="1"/>
  <c r="FI81" i="13" s="1"/>
  <c r="FJ81" i="13" s="1"/>
  <c r="FK81" i="13" s="1"/>
  <c r="FL81" i="13" s="1"/>
  <c r="FM81" i="13" s="1"/>
  <c r="FN81" i="13" s="1"/>
  <c r="FO81" i="13" s="1"/>
  <c r="FP81" i="13" s="1"/>
  <c r="FQ81" i="13" s="1"/>
  <c r="FR81" i="13" s="1"/>
  <c r="FS81" i="13" s="1"/>
  <c r="FT81" i="13" s="1"/>
  <c r="FU81" i="13" s="1"/>
  <c r="FV81" i="13" s="1"/>
  <c r="FW81" i="13" s="1"/>
  <c r="FX81" i="13" s="1"/>
  <c r="FY81" i="13" s="1"/>
  <c r="FZ81" i="13" s="1"/>
  <c r="GA81" i="13" s="1"/>
  <c r="GB81" i="13" s="1"/>
  <c r="GC81" i="13" s="1"/>
  <c r="GD81" i="13" s="1"/>
  <c r="GE81" i="13" s="1"/>
  <c r="GF81" i="13" s="1"/>
  <c r="GG81" i="13" s="1"/>
  <c r="GH81" i="13" s="1"/>
  <c r="GI81" i="13" s="1"/>
  <c r="GJ81" i="13" s="1"/>
  <c r="GK81" i="13" s="1"/>
  <c r="GL81" i="13" s="1"/>
  <c r="GM81" i="13" s="1"/>
  <c r="GN81" i="13" s="1"/>
  <c r="GO81" i="13" s="1"/>
  <c r="GP81" i="13" s="1"/>
  <c r="GQ81" i="13" s="1"/>
  <c r="GR81" i="13" s="1"/>
  <c r="GS81" i="13" s="1"/>
  <c r="GT81" i="13" s="1"/>
  <c r="GU81" i="13" s="1"/>
  <c r="GV81" i="13" s="1"/>
  <c r="GW81" i="13" s="1"/>
  <c r="GX81" i="13" s="1"/>
  <c r="GY81" i="13" s="1"/>
  <c r="GZ81" i="13" s="1"/>
  <c r="HA81" i="13" s="1"/>
  <c r="HB81" i="13" s="1"/>
  <c r="HC81" i="13" s="1"/>
  <c r="HD81" i="13" s="1"/>
  <c r="HE81" i="13" s="1"/>
  <c r="HF81" i="13" s="1"/>
  <c r="HG81" i="13" s="1"/>
  <c r="HH81" i="13" s="1"/>
  <c r="HI81" i="13" s="1"/>
  <c r="HJ81" i="13" s="1"/>
  <c r="HK81" i="13" s="1"/>
  <c r="HL81" i="13" s="1"/>
  <c r="HM81" i="13" s="1"/>
  <c r="HN81" i="13" s="1"/>
  <c r="HO81" i="13" s="1"/>
  <c r="HP81" i="13" s="1"/>
  <c r="HQ81" i="13" s="1"/>
  <c r="HR81" i="13" s="1"/>
  <c r="HS81" i="13" s="1"/>
  <c r="HT81" i="13" s="1"/>
  <c r="HU81" i="13" s="1"/>
  <c r="HV81" i="13" s="1"/>
  <c r="HW81" i="13" s="1"/>
  <c r="HX81" i="13" s="1"/>
  <c r="HY81" i="13" s="1"/>
  <c r="HZ81" i="13" s="1"/>
  <c r="IA81" i="13" s="1"/>
  <c r="IB81" i="13" s="1"/>
  <c r="IC81" i="13" s="1"/>
  <c r="ID81" i="13" s="1"/>
  <c r="IE81" i="13" s="1"/>
  <c r="IF81" i="13" s="1"/>
  <c r="IG81" i="13" s="1"/>
  <c r="IH81" i="13" s="1"/>
  <c r="II81" i="13" s="1"/>
  <c r="IJ81" i="13" s="1"/>
  <c r="IK81" i="13" s="1"/>
  <c r="IL81" i="13" s="1"/>
  <c r="IM81" i="13" s="1"/>
  <c r="IN81" i="13" s="1"/>
  <c r="IO81" i="13" s="1"/>
  <c r="IP81" i="13" s="1"/>
  <c r="IQ81" i="13" s="1"/>
  <c r="IR81" i="13" s="1"/>
  <c r="IS81" i="13" s="1"/>
  <c r="IT81" i="13" s="1"/>
  <c r="IU81" i="13" s="1"/>
  <c r="IV81" i="13" s="1"/>
  <c r="IW81" i="13" s="1"/>
  <c r="IX81" i="13" s="1"/>
  <c r="IY81" i="13" s="1"/>
  <c r="IZ81" i="13" s="1"/>
  <c r="JA81" i="13" s="1"/>
  <c r="JB81" i="13" s="1"/>
  <c r="JC81" i="13" s="1"/>
  <c r="JD81" i="13" s="1"/>
  <c r="JE81" i="13" s="1"/>
  <c r="JF81" i="13" s="1"/>
  <c r="JG81" i="13" s="1"/>
  <c r="JH81" i="13" s="1"/>
  <c r="JI81" i="13" s="1"/>
  <c r="JJ81" i="13" s="1"/>
  <c r="JK81" i="13" s="1"/>
  <c r="JL81" i="13" s="1"/>
  <c r="JM81" i="13" s="1"/>
  <c r="JN81" i="13" s="1"/>
  <c r="JO81" i="13" s="1"/>
  <c r="JP81" i="13" s="1"/>
  <c r="JQ81" i="13" s="1"/>
  <c r="JR81" i="13" s="1"/>
  <c r="JS81" i="13" s="1"/>
  <c r="JT81" i="13" s="1"/>
  <c r="JU81" i="13" s="1"/>
  <c r="JV81" i="13" s="1"/>
  <c r="JW81" i="13" s="1"/>
  <c r="JX81" i="13" s="1"/>
  <c r="JY81" i="13" s="1"/>
  <c r="JZ81" i="13" s="1"/>
  <c r="KA81" i="13" s="1"/>
  <c r="KB81" i="13" s="1"/>
  <c r="KC81" i="13" s="1"/>
  <c r="KD81" i="13" s="1"/>
  <c r="KE81" i="13" s="1"/>
  <c r="KF81" i="13" s="1"/>
  <c r="KG81" i="13" s="1"/>
  <c r="KH81" i="13" s="1"/>
  <c r="KI81" i="13" s="1"/>
  <c r="KJ81" i="13" s="1"/>
  <c r="KK81" i="13" s="1"/>
  <c r="KL81" i="13" s="1"/>
  <c r="KM81" i="13" s="1"/>
  <c r="KN81" i="13" s="1"/>
  <c r="KO81" i="13" s="1"/>
  <c r="KP81" i="13" s="1"/>
  <c r="KQ81" i="13" s="1"/>
  <c r="KR81" i="13" s="1"/>
  <c r="KS81" i="13" s="1"/>
  <c r="KT81" i="13" s="1"/>
  <c r="KU81" i="13" s="1"/>
  <c r="KV81" i="13" s="1"/>
  <c r="KW81" i="13" s="1"/>
  <c r="KX81" i="13" s="1"/>
  <c r="KY81" i="13" s="1"/>
  <c r="KZ81" i="13" s="1"/>
  <c r="LA81" i="13" s="1"/>
  <c r="LB81" i="13" s="1"/>
  <c r="LC81" i="13" s="1"/>
  <c r="LD81" i="13" s="1"/>
  <c r="LE81" i="13" s="1"/>
  <c r="LF81" i="13" s="1"/>
  <c r="LG81" i="13" s="1"/>
  <c r="LH81" i="13" s="1"/>
  <c r="LI81" i="13" s="1"/>
  <c r="LJ81" i="13" s="1"/>
  <c r="LK81" i="13" s="1"/>
  <c r="LL81" i="13" s="1"/>
  <c r="LM81" i="13" s="1"/>
  <c r="LN81" i="13" s="1"/>
  <c r="LO81" i="13" s="1"/>
  <c r="LP81" i="13" s="1"/>
  <c r="LQ81" i="13" s="1"/>
  <c r="LR81" i="13" s="1"/>
  <c r="LS81" i="13" s="1"/>
  <c r="LT81" i="13" s="1"/>
  <c r="LU81" i="13" s="1"/>
  <c r="LV81" i="13" s="1"/>
  <c r="LW81" i="13" s="1"/>
  <c r="LX81" i="13" s="1"/>
  <c r="LY81" i="13" s="1"/>
  <c r="LZ81" i="13" s="1"/>
  <c r="MA81" i="13" s="1"/>
  <c r="MB81" i="13" s="1"/>
  <c r="MC81" i="13" s="1"/>
  <c r="MD81" i="13" s="1"/>
  <c r="ME81" i="13" s="1"/>
  <c r="MF81" i="13" s="1"/>
  <c r="MG81" i="13" s="1"/>
  <c r="MH81" i="13" s="1"/>
  <c r="MI81" i="13" s="1"/>
  <c r="MJ81" i="13" s="1"/>
  <c r="MK81" i="13" s="1"/>
  <c r="ML81" i="13" s="1"/>
  <c r="MM81" i="13" s="1"/>
  <c r="MN81" i="13" s="1"/>
  <c r="MO81" i="13" s="1"/>
  <c r="MP81" i="13" s="1"/>
  <c r="MQ81" i="13" s="1"/>
  <c r="MR81" i="13" s="1"/>
  <c r="MS81" i="13" s="1"/>
  <c r="MT81" i="13" s="1"/>
  <c r="MU81" i="13" s="1"/>
  <c r="MV81" i="13" s="1"/>
  <c r="MW81" i="13" s="1"/>
  <c r="MX81" i="13" s="1"/>
  <c r="MY81" i="13" s="1"/>
  <c r="MZ81" i="13" s="1"/>
  <c r="NA81" i="13" s="1"/>
  <c r="NB81" i="13" s="1"/>
  <c r="NC81" i="13" s="1"/>
  <c r="ND81" i="13" s="1"/>
  <c r="NE81" i="13" s="1"/>
  <c r="NF81" i="13" s="1"/>
  <c r="NG81" i="13" s="1"/>
  <c r="NH81" i="13" s="1"/>
  <c r="NI81" i="13" s="1"/>
  <c r="NJ81" i="13" s="1"/>
  <c r="NK81" i="13" s="1"/>
  <c r="NL81" i="13" s="1"/>
  <c r="NM81" i="13" s="1"/>
  <c r="NN81" i="13" s="1"/>
  <c r="NO81" i="13" s="1"/>
  <c r="NP81" i="13" s="1"/>
  <c r="NQ81" i="13" s="1"/>
  <c r="NR81" i="13" s="1"/>
  <c r="NS81" i="13" s="1"/>
  <c r="NT81" i="13" s="1"/>
  <c r="NU81" i="13" s="1"/>
  <c r="NV81" i="13" s="1"/>
  <c r="NW81" i="13" s="1"/>
  <c r="NX81" i="13" s="1"/>
  <c r="NY81" i="13" s="1"/>
  <c r="NZ81" i="13" s="1"/>
  <c r="OA81" i="13" s="1"/>
  <c r="OB81" i="13" s="1"/>
  <c r="OC81" i="13" s="1"/>
  <c r="OD81" i="13" s="1"/>
  <c r="OE81" i="13" s="1"/>
  <c r="OF81" i="13" s="1"/>
  <c r="OG81" i="13" s="1"/>
  <c r="OH81" i="13" s="1"/>
  <c r="OI81" i="13" s="1"/>
  <c r="OJ81" i="13" s="1"/>
  <c r="OK81" i="13" s="1"/>
  <c r="OL81" i="13" s="1"/>
  <c r="OM81" i="13" s="1"/>
  <c r="ON81" i="13" s="1"/>
  <c r="OO81" i="13" s="1"/>
  <c r="OP81" i="13" s="1"/>
  <c r="OQ81" i="13" s="1"/>
  <c r="OR81" i="13" s="1"/>
  <c r="OS81" i="13" s="1"/>
  <c r="OT81" i="13" s="1"/>
  <c r="OU81" i="13" s="1"/>
  <c r="OV81" i="13" s="1"/>
  <c r="OW81" i="13" s="1"/>
  <c r="OX81" i="13" s="1"/>
  <c r="OY81" i="13" s="1"/>
  <c r="OZ81" i="13" s="1"/>
  <c r="PA81" i="13" s="1"/>
  <c r="PB81" i="13" s="1"/>
  <c r="PC81" i="13" s="1"/>
  <c r="PD81" i="13" s="1"/>
  <c r="PE81" i="13" s="1"/>
  <c r="PF81" i="13" s="1"/>
  <c r="PG81" i="13" s="1"/>
  <c r="PH81" i="13" s="1"/>
  <c r="PI81" i="13" s="1"/>
  <c r="PJ81" i="13" s="1"/>
  <c r="PK81" i="13" s="1"/>
  <c r="PL81" i="13" s="1"/>
  <c r="PM81" i="13" s="1"/>
  <c r="PN81" i="13" s="1"/>
  <c r="PO81" i="13" s="1"/>
  <c r="PP81" i="13" s="1"/>
  <c r="PQ81" i="13" s="1"/>
  <c r="PR81" i="13" s="1"/>
  <c r="PS81" i="13" s="1"/>
  <c r="PT81" i="13" s="1"/>
  <c r="PU81" i="13" s="1"/>
  <c r="PV81" i="13" s="1"/>
  <c r="PW81" i="13" s="1"/>
  <c r="PX81" i="13" s="1"/>
  <c r="PY81" i="13" s="1"/>
  <c r="PZ81" i="13" s="1"/>
  <c r="QA81" i="13" s="1"/>
  <c r="QB81" i="13" s="1"/>
  <c r="QC81" i="13" s="1"/>
  <c r="QD81" i="13" s="1"/>
  <c r="QE81" i="13" s="1"/>
  <c r="QF81" i="13" s="1"/>
  <c r="QG81" i="13" s="1"/>
  <c r="QH81" i="13" s="1"/>
  <c r="QI81" i="13" s="1"/>
  <c r="QJ81" i="13" s="1"/>
  <c r="QK81" i="13" s="1"/>
  <c r="QL81" i="13" s="1"/>
  <c r="QM81" i="13" s="1"/>
  <c r="QN81" i="13" s="1"/>
  <c r="QO81" i="13" s="1"/>
  <c r="QP81" i="13" s="1"/>
  <c r="QQ81" i="13" s="1"/>
  <c r="QR81" i="13" s="1"/>
  <c r="QS81" i="13" s="1"/>
  <c r="QT81" i="13" s="1"/>
  <c r="QU81" i="13" s="1"/>
  <c r="QV81" i="13" s="1"/>
  <c r="QW81" i="13" s="1"/>
  <c r="QX81" i="13" s="1"/>
  <c r="QY81" i="13" s="1"/>
  <c r="QZ81" i="13" s="1"/>
  <c r="RA81" i="13" s="1"/>
  <c r="RB81" i="13" s="1"/>
  <c r="RC81" i="13" s="1"/>
  <c r="RD81" i="13" s="1"/>
  <c r="RE81" i="13" s="1"/>
  <c r="RF81" i="13" s="1"/>
  <c r="RG81" i="13" s="1"/>
  <c r="RH81" i="13" s="1"/>
  <c r="RI81" i="13" s="1"/>
  <c r="RJ81" i="13" s="1"/>
  <c r="RK81" i="13" s="1"/>
  <c r="RL81" i="13" s="1"/>
  <c r="RM81" i="13" s="1"/>
  <c r="RN81" i="13" s="1"/>
  <c r="RO81" i="13" s="1"/>
  <c r="RP81" i="13" s="1"/>
  <c r="RQ81" i="13" s="1"/>
  <c r="RR81" i="13" s="1"/>
  <c r="RS81" i="13" s="1"/>
  <c r="RT81" i="13" s="1"/>
  <c r="RU81" i="13" s="1"/>
  <c r="RV81" i="13" s="1"/>
  <c r="RW81" i="13" s="1"/>
  <c r="RX81" i="13" s="1"/>
  <c r="RY81" i="13" s="1"/>
  <c r="RZ81" i="13" s="1"/>
  <c r="SA81" i="13" s="1"/>
  <c r="SB81" i="13" s="1"/>
  <c r="SC81" i="13" s="1"/>
  <c r="SD81" i="13" s="1"/>
  <c r="SE81" i="13" s="1"/>
  <c r="SF81" i="13" s="1"/>
  <c r="SG81" i="13" s="1"/>
  <c r="SH81" i="13" s="1"/>
  <c r="SI81" i="13" s="1"/>
  <c r="SJ81" i="13" s="1"/>
  <c r="SK81" i="13" s="1"/>
  <c r="SL81" i="13" s="1"/>
  <c r="SM81" i="13" s="1"/>
  <c r="SN81" i="13" s="1"/>
  <c r="SO81" i="13" s="1"/>
  <c r="SP81" i="13" s="1"/>
  <c r="SQ81" i="13" s="1"/>
  <c r="SR81" i="13" s="1"/>
  <c r="SS81" i="13" s="1"/>
  <c r="ST81" i="13" s="1"/>
  <c r="SU81" i="13" s="1"/>
  <c r="SV81" i="13" s="1"/>
  <c r="SW81" i="13" s="1"/>
  <c r="SX81" i="13" s="1"/>
  <c r="SY81" i="13" s="1"/>
  <c r="SZ81" i="13" s="1"/>
  <c r="TA81" i="13" s="1"/>
  <c r="TB81" i="13" s="1"/>
  <c r="TC81" i="13" s="1"/>
  <c r="TD81" i="13" s="1"/>
  <c r="TE81" i="13" s="1"/>
  <c r="TF81" i="13" s="1"/>
  <c r="TG81" i="13" s="1"/>
  <c r="TH81" i="13" s="1"/>
  <c r="TI81" i="13" s="1"/>
  <c r="TJ81" i="13" s="1"/>
  <c r="TK81" i="13" s="1"/>
  <c r="TL81" i="13" s="1"/>
  <c r="TM81" i="13" s="1"/>
  <c r="TN81" i="13" s="1"/>
  <c r="TO81" i="13" s="1"/>
  <c r="TP81" i="13" s="1"/>
  <c r="TQ81" i="13" s="1"/>
  <c r="TR81" i="13" s="1"/>
  <c r="TS81" i="13" s="1"/>
  <c r="TT81" i="13" s="1"/>
  <c r="TU81" i="13" s="1"/>
  <c r="TV81" i="13" s="1"/>
  <c r="TW81" i="13" s="1"/>
  <c r="TX81" i="13" s="1"/>
  <c r="TY81" i="13" s="1"/>
  <c r="TZ81" i="13" s="1"/>
  <c r="UA81" i="13" s="1"/>
  <c r="UB81" i="13" s="1"/>
  <c r="UC81" i="13" s="1"/>
  <c r="UD81" i="13" s="1"/>
  <c r="UE81" i="13" s="1"/>
  <c r="UF81" i="13" s="1"/>
  <c r="UG81" i="13" s="1"/>
  <c r="UH81" i="13" s="1"/>
  <c r="UI81" i="13" s="1"/>
  <c r="UJ81" i="13" s="1"/>
  <c r="UK81" i="13" s="1"/>
  <c r="UL81" i="13" s="1"/>
  <c r="UM81" i="13" s="1"/>
  <c r="UN81" i="13" s="1"/>
  <c r="UO81" i="13" s="1"/>
  <c r="UP81" i="13" s="1"/>
  <c r="UQ81" i="13" s="1"/>
  <c r="UR81" i="13" s="1"/>
  <c r="US81" i="13" s="1"/>
  <c r="UT81" i="13" s="1"/>
  <c r="UU81" i="13" s="1"/>
  <c r="UV81" i="13" s="1"/>
  <c r="UW81" i="13" s="1"/>
  <c r="UX81" i="13" s="1"/>
  <c r="UY81" i="13" s="1"/>
  <c r="UZ81" i="13" s="1"/>
  <c r="VA81" i="13" s="1"/>
  <c r="VB81" i="13" s="1"/>
  <c r="VC81" i="13" s="1"/>
  <c r="VD81" i="13" s="1"/>
  <c r="VE81" i="13" s="1"/>
  <c r="VF81" i="13" s="1"/>
  <c r="VG81" i="13" s="1"/>
  <c r="VH81" i="13" s="1"/>
  <c r="VI81" i="13" s="1"/>
  <c r="VJ81" i="13" s="1"/>
  <c r="VK81" i="13" s="1"/>
  <c r="VL81" i="13" s="1"/>
  <c r="VM81" i="13" s="1"/>
  <c r="VN81" i="13" s="1"/>
  <c r="VO81" i="13" s="1"/>
  <c r="VP81" i="13" s="1"/>
  <c r="VQ81" i="13" s="1"/>
  <c r="VR81" i="13" s="1"/>
  <c r="VS81" i="13" s="1"/>
  <c r="VT81" i="13" s="1"/>
  <c r="VU81" i="13" s="1"/>
  <c r="VV81" i="13" s="1"/>
  <c r="VW81" i="13" s="1"/>
  <c r="VX81" i="13" s="1"/>
  <c r="VY81" i="13" s="1"/>
  <c r="VZ81" i="13" s="1"/>
  <c r="WA81" i="13" s="1"/>
  <c r="WB81" i="13" s="1"/>
  <c r="WC81" i="13" s="1"/>
  <c r="WD81" i="13" s="1"/>
  <c r="WE81" i="13" s="1"/>
  <c r="WF81" i="13" s="1"/>
  <c r="WG81" i="13" s="1"/>
  <c r="WH81" i="13" s="1"/>
  <c r="WI81" i="13" s="1"/>
  <c r="WJ81" i="13" s="1"/>
  <c r="WK81" i="13" s="1"/>
  <c r="WL81" i="13" s="1"/>
  <c r="WM81" i="13" s="1"/>
  <c r="WN81" i="13" s="1"/>
  <c r="WO81" i="13" s="1"/>
  <c r="WP81" i="13" s="1"/>
  <c r="WQ81" i="13" s="1"/>
  <c r="WR81" i="13" s="1"/>
  <c r="WS81" i="13" s="1"/>
  <c r="WT81" i="13" s="1"/>
  <c r="WU81" i="13" s="1"/>
  <c r="WV81" i="13" s="1"/>
  <c r="WW81" i="13" s="1"/>
  <c r="WX81" i="13" s="1"/>
  <c r="WY81" i="13" s="1"/>
  <c r="WZ81" i="13" s="1"/>
  <c r="XA81" i="13" s="1"/>
  <c r="XB81" i="13" s="1"/>
  <c r="XC81" i="13" s="1"/>
  <c r="XD81" i="13" s="1"/>
  <c r="XE81" i="13" s="1"/>
  <c r="XF81" i="13" s="1"/>
  <c r="XG81" i="13" s="1"/>
  <c r="XH81" i="13" s="1"/>
  <c r="XI81" i="13" s="1"/>
  <c r="XJ81" i="13" s="1"/>
  <c r="XK81" i="13" s="1"/>
  <c r="XL81" i="13" s="1"/>
  <c r="XM81" i="13" s="1"/>
  <c r="XN81" i="13" s="1"/>
  <c r="XO81" i="13" s="1"/>
  <c r="XP81" i="13" s="1"/>
  <c r="XQ81" i="13" s="1"/>
  <c r="XR81" i="13" s="1"/>
  <c r="XS81" i="13" s="1"/>
  <c r="XT81" i="13" s="1"/>
  <c r="XU81" i="13" s="1"/>
  <c r="XV81" i="13" s="1"/>
  <c r="XW81" i="13" s="1"/>
  <c r="XX81" i="13" s="1"/>
  <c r="XY81" i="13" s="1"/>
  <c r="XZ81" i="13" s="1"/>
  <c r="YA81" i="13" s="1"/>
  <c r="YB81" i="13" s="1"/>
  <c r="YC81" i="13" s="1"/>
  <c r="YD81" i="13" s="1"/>
  <c r="YE81" i="13" s="1"/>
  <c r="YF81" i="13" s="1"/>
  <c r="YG81" i="13" s="1"/>
  <c r="YH81" i="13" s="1"/>
  <c r="YI81" i="13" s="1"/>
  <c r="YJ81" i="13" s="1"/>
  <c r="YK81" i="13" s="1"/>
  <c r="YL81" i="13" s="1"/>
  <c r="YM81" i="13" s="1"/>
  <c r="YN81" i="13" s="1"/>
  <c r="YO81" i="13" s="1"/>
  <c r="YP81" i="13" s="1"/>
  <c r="YQ81" i="13" s="1"/>
  <c r="YR81" i="13" s="1"/>
  <c r="YS81" i="13" s="1"/>
  <c r="YT81" i="13" s="1"/>
  <c r="YU81" i="13" s="1"/>
  <c r="YV81" i="13" s="1"/>
  <c r="YW81" i="13" s="1"/>
  <c r="YX81" i="13" s="1"/>
  <c r="YY81" i="13" s="1"/>
  <c r="YZ81" i="13" s="1"/>
  <c r="ZA81" i="13" s="1"/>
  <c r="ZB81" i="13" s="1"/>
  <c r="ZC81" i="13" s="1"/>
  <c r="ZD81" i="13" s="1"/>
  <c r="ZE81" i="13" s="1"/>
  <c r="ZF81" i="13" s="1"/>
  <c r="ZG81" i="13" s="1"/>
  <c r="ZH81" i="13" s="1"/>
  <c r="ZI81" i="13" s="1"/>
  <c r="ZJ81" i="13" s="1"/>
  <c r="ZK81" i="13" s="1"/>
  <c r="ZL81" i="13" s="1"/>
  <c r="ZM81" i="13" s="1"/>
  <c r="ZN81" i="13" s="1"/>
  <c r="ZO81" i="13" s="1"/>
  <c r="ZP81" i="13" s="1"/>
  <c r="ZQ81" i="13" s="1"/>
  <c r="ZR81" i="13" s="1"/>
  <c r="ZS81" i="13" s="1"/>
  <c r="ZT81" i="13" s="1"/>
  <c r="ZU81" i="13" s="1"/>
  <c r="ZV81" i="13" s="1"/>
  <c r="ZW81" i="13" s="1"/>
  <c r="ZX81" i="13" s="1"/>
  <c r="ZY81" i="13" s="1"/>
  <c r="ZZ81" i="13" s="1"/>
  <c r="AAA81" i="13" s="1"/>
  <c r="AAB81" i="13" s="1"/>
  <c r="AAC81" i="13" s="1"/>
  <c r="AAD81" i="13" s="1"/>
  <c r="AAE81" i="13" s="1"/>
  <c r="AAF81" i="13" s="1"/>
  <c r="AAG81" i="13" s="1"/>
  <c r="AAH81" i="13" s="1"/>
  <c r="AAI81" i="13" s="1"/>
  <c r="AAJ81" i="13" s="1"/>
  <c r="AAK81" i="13" s="1"/>
  <c r="AAL81" i="13" s="1"/>
  <c r="AAM81" i="13" s="1"/>
  <c r="AAN81" i="13" s="1"/>
  <c r="AAO81" i="13" s="1"/>
  <c r="AAP81" i="13" s="1"/>
  <c r="AAQ81" i="13" s="1"/>
  <c r="AAR81" i="13" s="1"/>
  <c r="AAS81" i="13" s="1"/>
  <c r="AAT81" i="13" s="1"/>
  <c r="AAU81" i="13" s="1"/>
  <c r="AAV81" i="13" s="1"/>
  <c r="AAW81" i="13" s="1"/>
  <c r="AAX81" i="13" s="1"/>
  <c r="AAY81" i="13" s="1"/>
  <c r="AAZ81" i="13" s="1"/>
  <c r="ABA81" i="13" s="1"/>
  <c r="ABB81" i="13" s="1"/>
  <c r="ABC81" i="13" s="1"/>
  <c r="ABD81" i="13" s="1"/>
  <c r="ABE81" i="13" s="1"/>
  <c r="ABF81" i="13" s="1"/>
  <c r="ABG81" i="13" s="1"/>
  <c r="ABH81" i="13" s="1"/>
  <c r="ABI81" i="13" s="1"/>
  <c r="ABJ81" i="13" s="1"/>
  <c r="ABK81" i="13" s="1"/>
  <c r="ABL81" i="13" s="1"/>
  <c r="ABM81" i="13" s="1"/>
  <c r="ABN81" i="13" s="1"/>
  <c r="ABO81" i="13" s="1"/>
  <c r="ABP81" i="13" s="1"/>
  <c r="ABQ81" i="13" s="1"/>
  <c r="ABR81" i="13" s="1"/>
  <c r="ABS81" i="13" s="1"/>
  <c r="ABT81" i="13" s="1"/>
  <c r="ABU81" i="13" s="1"/>
  <c r="ABV81" i="13" s="1"/>
  <c r="ABW81" i="13" s="1"/>
  <c r="ABX81" i="13" s="1"/>
  <c r="ABY81" i="13" s="1"/>
  <c r="ABZ81" i="13" s="1"/>
  <c r="ACA81" i="13" s="1"/>
  <c r="ACB81" i="13" s="1"/>
  <c r="ACC81" i="13" s="1"/>
  <c r="ACD81" i="13" s="1"/>
  <c r="ACE81" i="13" s="1"/>
  <c r="ACF81" i="13" s="1"/>
  <c r="ACG81" i="13" s="1"/>
  <c r="ACH81" i="13" s="1"/>
  <c r="ACI81" i="13" s="1"/>
  <c r="ACJ81" i="13" s="1"/>
  <c r="ACK81" i="13" s="1"/>
  <c r="ACL81" i="13" s="1"/>
  <c r="ACM81" i="13" s="1"/>
  <c r="ACN81" i="13" s="1"/>
  <c r="ACO81" i="13" s="1"/>
  <c r="ACP81" i="13" s="1"/>
  <c r="ACQ81" i="13" s="1"/>
  <c r="ACR81" i="13" s="1"/>
  <c r="ACS81" i="13" s="1"/>
  <c r="ACT81" i="13" s="1"/>
  <c r="ACU81" i="13" s="1"/>
  <c r="ACV81" i="13" s="1"/>
  <c r="ACW81" i="13" s="1"/>
  <c r="ACX81" i="13" s="1"/>
  <c r="ACY81" i="13" s="1"/>
  <c r="ACZ81" i="13" s="1"/>
  <c r="ADA81" i="13" s="1"/>
  <c r="ADB81" i="13" s="1"/>
  <c r="ADC81" i="13" s="1"/>
  <c r="ADD81" i="13" s="1"/>
  <c r="ADE81" i="13" s="1"/>
  <c r="ADF81" i="13" s="1"/>
  <c r="ADG81" i="13" s="1"/>
  <c r="ADH81" i="13" s="1"/>
  <c r="ADI81" i="13" s="1"/>
  <c r="ADJ81" i="13" s="1"/>
  <c r="ADK81" i="13" s="1"/>
  <c r="ADL81" i="13" s="1"/>
  <c r="ADM81" i="13" s="1"/>
  <c r="ADN81" i="13" s="1"/>
  <c r="ADO81" i="13" s="1"/>
  <c r="ADP81" i="13" s="1"/>
  <c r="ADQ81" i="13" s="1"/>
  <c r="ADR81" i="13" s="1"/>
  <c r="ADS81" i="13" s="1"/>
  <c r="ADT81" i="13" s="1"/>
  <c r="ADU81" i="13" s="1"/>
  <c r="ADV81" i="13" s="1"/>
  <c r="ADW81" i="13" s="1"/>
  <c r="ADX81" i="13" s="1"/>
  <c r="ADY81" i="13" s="1"/>
  <c r="ADZ81" i="13" s="1"/>
  <c r="AEA81" i="13" s="1"/>
  <c r="AEB81" i="13" s="1"/>
  <c r="AEC81" i="13" s="1"/>
  <c r="AED81" i="13" s="1"/>
  <c r="AEE81" i="13" s="1"/>
  <c r="AEF81" i="13" s="1"/>
  <c r="AEG81" i="13" s="1"/>
  <c r="AEH81" i="13" s="1"/>
  <c r="AEI81" i="13" s="1"/>
  <c r="AEJ81" i="13" s="1"/>
  <c r="AEK81" i="13" s="1"/>
  <c r="AEL81" i="13" s="1"/>
  <c r="AEM81" i="13" s="1"/>
  <c r="AEN81" i="13" s="1"/>
  <c r="AEO81" i="13" s="1"/>
  <c r="AEP81" i="13" s="1"/>
  <c r="AEQ81" i="13" s="1"/>
  <c r="AER81" i="13" s="1"/>
  <c r="AES81" i="13" s="1"/>
  <c r="AET81" i="13" s="1"/>
  <c r="AEU81" i="13" s="1"/>
  <c r="AEV81" i="13" s="1"/>
  <c r="AEW81" i="13" s="1"/>
  <c r="AEX81" i="13" s="1"/>
  <c r="AEY81" i="13" s="1"/>
  <c r="AEZ81" i="13" s="1"/>
  <c r="AFA81" i="13" s="1"/>
  <c r="AFB81" i="13" s="1"/>
  <c r="AFC81" i="13" s="1"/>
  <c r="AFD81" i="13" s="1"/>
  <c r="AFE81" i="13" s="1"/>
  <c r="AFF81" i="13" s="1"/>
  <c r="AFG81" i="13" s="1"/>
  <c r="AFH81" i="13" s="1"/>
  <c r="AFI81" i="13" s="1"/>
  <c r="AFJ81" i="13" s="1"/>
  <c r="AFK81" i="13" s="1"/>
  <c r="AFL81" i="13" s="1"/>
  <c r="AFM81" i="13" s="1"/>
  <c r="AFN81" i="13" s="1"/>
  <c r="AFO81" i="13" s="1"/>
  <c r="AFP81" i="13" s="1"/>
  <c r="AFQ81" i="13" s="1"/>
  <c r="AFR81" i="13" s="1"/>
  <c r="AFS81" i="13" s="1"/>
  <c r="AFT81" i="13" s="1"/>
  <c r="AFU81" i="13" s="1"/>
  <c r="AFV81" i="13" s="1"/>
  <c r="AFW81" i="13" s="1"/>
  <c r="AFX81" i="13" s="1"/>
  <c r="AFY81" i="13" s="1"/>
  <c r="AFZ81" i="13" s="1"/>
  <c r="AGA81" i="13" s="1"/>
  <c r="AGB81" i="13" s="1"/>
  <c r="AGC81" i="13" s="1"/>
  <c r="AGD81" i="13" s="1"/>
  <c r="AGE81" i="13" s="1"/>
  <c r="AGF81" i="13" s="1"/>
  <c r="AGG81" i="13" s="1"/>
  <c r="AGH81" i="13" s="1"/>
  <c r="AGI81" i="13" s="1"/>
  <c r="AGJ81" i="13" s="1"/>
  <c r="AGK81" i="13" s="1"/>
  <c r="AGL81" i="13" s="1"/>
  <c r="AGM81" i="13" s="1"/>
  <c r="AGN81" i="13" s="1"/>
  <c r="AGO81" i="13" s="1"/>
  <c r="AGP81" i="13" s="1"/>
  <c r="AGQ81" i="13" s="1"/>
  <c r="AGR81" i="13" s="1"/>
  <c r="AGS81" i="13" s="1"/>
  <c r="AGT81" i="13" s="1"/>
  <c r="AGU81" i="13" s="1"/>
  <c r="AGV81" i="13" s="1"/>
  <c r="AGW81" i="13" s="1"/>
  <c r="AGX81" i="13" s="1"/>
  <c r="AGY81" i="13" s="1"/>
  <c r="AGZ81" i="13" s="1"/>
  <c r="AHA81" i="13" s="1"/>
  <c r="AHB81" i="13" s="1"/>
  <c r="AHC81" i="13" s="1"/>
  <c r="AHD81" i="13" s="1"/>
  <c r="AHE81" i="13" s="1"/>
  <c r="AHF81" i="13" s="1"/>
  <c r="AHG81" i="13" s="1"/>
  <c r="AHH81" i="13" s="1"/>
  <c r="AHI81" i="13" s="1"/>
  <c r="AHJ81" i="13" s="1"/>
  <c r="AHK81" i="13" s="1"/>
  <c r="AHL81" i="13" s="1"/>
  <c r="AHM81" i="13" s="1"/>
  <c r="AHN81" i="13" s="1"/>
  <c r="AHO81" i="13" s="1"/>
  <c r="AHP81" i="13" s="1"/>
  <c r="AHQ81" i="13" s="1"/>
  <c r="AHR81" i="13" s="1"/>
  <c r="AHS81" i="13" s="1"/>
  <c r="AHT81" i="13" s="1"/>
  <c r="AHU81" i="13" s="1"/>
  <c r="AHV81" i="13" s="1"/>
  <c r="AHW81" i="13" s="1"/>
  <c r="AHX81" i="13" s="1"/>
  <c r="AHY81" i="13" s="1"/>
  <c r="AHZ81" i="13" s="1"/>
  <c r="AIA81" i="13" s="1"/>
  <c r="AIB81" i="13" s="1"/>
  <c r="AIC81" i="13" s="1"/>
  <c r="AID81" i="13" s="1"/>
  <c r="AIE81" i="13" s="1"/>
  <c r="AIF81" i="13" s="1"/>
  <c r="AIG81" i="13" s="1"/>
  <c r="AIH81" i="13" s="1"/>
  <c r="AII81" i="13" s="1"/>
  <c r="AIJ81" i="13" s="1"/>
  <c r="AIK81" i="13" s="1"/>
  <c r="AIL81" i="13" s="1"/>
  <c r="AIM81" i="13" s="1"/>
  <c r="AIN81" i="13" s="1"/>
  <c r="AIO81" i="13" s="1"/>
  <c r="AIP81" i="13" s="1"/>
  <c r="AIQ81" i="13" s="1"/>
  <c r="AIR81" i="13" s="1"/>
  <c r="AIS81" i="13" s="1"/>
  <c r="AIT81" i="13" s="1"/>
  <c r="AIU81" i="13" s="1"/>
  <c r="AIV81" i="13" s="1"/>
  <c r="AIW81" i="13" s="1"/>
  <c r="AIX81" i="13" s="1"/>
  <c r="AIY81" i="13" s="1"/>
  <c r="AIZ81" i="13" s="1"/>
  <c r="AJA81" i="13" s="1"/>
  <c r="AJB81" i="13" s="1"/>
  <c r="AJC81" i="13" s="1"/>
  <c r="AJD81" i="13" s="1"/>
  <c r="AJE81" i="13" s="1"/>
  <c r="AJF81" i="13" s="1"/>
  <c r="AJG81" i="13" s="1"/>
  <c r="AJH81" i="13" s="1"/>
  <c r="AJI81" i="13" s="1"/>
  <c r="AJJ81" i="13" s="1"/>
  <c r="AJK81" i="13" s="1"/>
  <c r="AJL81" i="13" s="1"/>
  <c r="AJM81" i="13" s="1"/>
  <c r="AJN81" i="13" s="1"/>
  <c r="AJO81" i="13" s="1"/>
  <c r="AJP81" i="13" s="1"/>
  <c r="AJQ81" i="13" s="1"/>
  <c r="AJR81" i="13" s="1"/>
  <c r="AJS81" i="13" s="1"/>
  <c r="AJT81" i="13" s="1"/>
  <c r="AJU81" i="13" s="1"/>
  <c r="AJV81" i="13" s="1"/>
  <c r="AJW81" i="13" s="1"/>
  <c r="AJX81" i="13" s="1"/>
  <c r="AJY81" i="13" s="1"/>
  <c r="AJZ81" i="13" s="1"/>
  <c r="AKA81" i="13" s="1"/>
  <c r="AKB81" i="13" s="1"/>
  <c r="AKC81" i="13" s="1"/>
  <c r="AKD81" i="13" s="1"/>
  <c r="AKE81" i="13" s="1"/>
  <c r="AKF81" i="13" s="1"/>
  <c r="AKG81" i="13" s="1"/>
  <c r="AKH81" i="13" s="1"/>
  <c r="AKI81" i="13" s="1"/>
  <c r="AKJ81" i="13" s="1"/>
  <c r="AKK81" i="13" s="1"/>
  <c r="AKL81" i="13" s="1"/>
  <c r="AKM81" i="13" s="1"/>
  <c r="AKN81" i="13" s="1"/>
  <c r="AKO81" i="13" s="1"/>
  <c r="AKP81" i="13" s="1"/>
  <c r="AKQ81" i="13" s="1"/>
  <c r="AKR81" i="13" s="1"/>
  <c r="AKS81" i="13" s="1"/>
  <c r="AKT81" i="13" s="1"/>
  <c r="AKU81" i="13" s="1"/>
  <c r="AKV81" i="13" s="1"/>
  <c r="AKW81" i="13" s="1"/>
  <c r="AKX81" i="13" s="1"/>
  <c r="AKY81" i="13" s="1"/>
  <c r="AKZ81" i="13" s="1"/>
  <c r="ALA81" i="13" s="1"/>
  <c r="ALB81" i="13" s="1"/>
  <c r="ALC81" i="13" s="1"/>
  <c r="ALD81" i="13" s="1"/>
  <c r="ALE81" i="13" s="1"/>
  <c r="ALF81" i="13" s="1"/>
  <c r="ALG81" i="13" s="1"/>
  <c r="ALH81" i="13" s="1"/>
  <c r="ALI81" i="13" s="1"/>
  <c r="ALJ81" i="13" s="1"/>
  <c r="ALK81" i="13" s="1"/>
  <c r="ALL81" i="13" s="1"/>
  <c r="ALM81" i="13" s="1"/>
  <c r="ALN81" i="13" s="1"/>
  <c r="ALO81" i="13" s="1"/>
  <c r="ALP81" i="13" s="1"/>
  <c r="ALQ81" i="13" s="1"/>
  <c r="ALR81" i="13" s="1"/>
  <c r="ALS81" i="13" s="1"/>
  <c r="ALT81" i="13" s="1"/>
  <c r="ALU81" i="13" s="1"/>
  <c r="ALV81" i="13" s="1"/>
  <c r="ALW81" i="13" s="1"/>
  <c r="ALX81" i="13" s="1"/>
  <c r="ALY81" i="13" s="1"/>
  <c r="ALZ81" i="13" s="1"/>
  <c r="AMA81" i="13" s="1"/>
  <c r="AMB81" i="13" s="1"/>
  <c r="AMC81" i="13" s="1"/>
  <c r="AMD81" i="13" s="1"/>
  <c r="AME81" i="13" s="1"/>
  <c r="AMF81" i="13" s="1"/>
  <c r="AMG81" i="13" s="1"/>
  <c r="AMH81" i="13" s="1"/>
  <c r="AMI81" i="13" s="1"/>
  <c r="AMJ81" i="13" s="1"/>
  <c r="AMK81" i="13" s="1"/>
  <c r="AML81" i="13" s="1"/>
  <c r="AMM81" i="13" s="1"/>
  <c r="AMN81" i="13" s="1"/>
  <c r="AMO81" i="13" s="1"/>
  <c r="AMP81" i="13" s="1"/>
  <c r="AMQ81" i="13" s="1"/>
  <c r="AMR81" i="13" s="1"/>
  <c r="AMS81" i="13" s="1"/>
  <c r="AMT81" i="13" s="1"/>
  <c r="AMU81" i="13" s="1"/>
  <c r="AMV81" i="13" s="1"/>
  <c r="AMW81" i="13" s="1"/>
  <c r="AMX81" i="13" s="1"/>
  <c r="AMY81" i="13" s="1"/>
  <c r="AMZ81" i="13" s="1"/>
  <c r="ANA81" i="13" s="1"/>
  <c r="ANB81" i="13" s="1"/>
  <c r="ANC81" i="13" s="1"/>
  <c r="AND81" i="13" s="1"/>
  <c r="ANE81" i="13" s="1"/>
  <c r="ANF81" i="13" s="1"/>
  <c r="ANG81" i="13" s="1"/>
  <c r="ANH81" i="13" s="1"/>
  <c r="ANI81" i="13" s="1"/>
  <c r="ANJ81" i="13" s="1"/>
  <c r="ANK81" i="13" s="1"/>
  <c r="ANL81" i="13" s="1"/>
  <c r="ANM81" i="13" s="1"/>
  <c r="ANN81" i="13" s="1"/>
  <c r="ANO81" i="13" s="1"/>
  <c r="ANP81" i="13" s="1"/>
  <c r="ANQ81" i="13" s="1"/>
  <c r="ANR81" i="13" s="1"/>
  <c r="ANS81" i="13" s="1"/>
  <c r="ANT81" i="13" s="1"/>
  <c r="ANU81" i="13" s="1"/>
  <c r="ANV81" i="13" s="1"/>
  <c r="ANW81" i="13" s="1"/>
  <c r="ANX81" i="13" s="1"/>
  <c r="ANY81" i="13" s="1"/>
  <c r="ANZ81" i="13" s="1"/>
  <c r="AOA81" i="13" s="1"/>
  <c r="AOB81" i="13" s="1"/>
  <c r="AOC81" i="13" s="1"/>
  <c r="AOD81" i="13" s="1"/>
  <c r="AOE81" i="13" s="1"/>
  <c r="AOF81" i="13" s="1"/>
  <c r="AOG81" i="13" s="1"/>
  <c r="AOH81" i="13" s="1"/>
  <c r="AOI81" i="13" s="1"/>
  <c r="AOJ81" i="13" s="1"/>
  <c r="AOK81" i="13" s="1"/>
  <c r="AOL81" i="13" s="1"/>
  <c r="AOM81" i="13" s="1"/>
  <c r="AON81" i="13" s="1"/>
  <c r="AOO81" i="13" s="1"/>
  <c r="AOP81" i="13" s="1"/>
  <c r="AOQ81" i="13" s="1"/>
  <c r="AOR81" i="13" s="1"/>
  <c r="AOS81" i="13" s="1"/>
  <c r="AOT81" i="13" s="1"/>
  <c r="AOU81" i="13" s="1"/>
  <c r="AOV81" i="13" s="1"/>
  <c r="AOW81" i="13" s="1"/>
  <c r="AOX81" i="13" s="1"/>
  <c r="AOY81" i="13" s="1"/>
  <c r="AOZ81" i="13" s="1"/>
  <c r="APA81" i="13" s="1"/>
  <c r="APB81" i="13" s="1"/>
  <c r="APC81" i="13" s="1"/>
  <c r="APD81" i="13" s="1"/>
  <c r="APE81" i="13" s="1"/>
  <c r="APF81" i="13" s="1"/>
  <c r="APG81" i="13" s="1"/>
  <c r="APH81" i="13" s="1"/>
  <c r="API81" i="13" s="1"/>
  <c r="APJ81" i="13" s="1"/>
  <c r="APK81" i="13" s="1"/>
  <c r="APL81" i="13" s="1"/>
  <c r="APM81" i="13" s="1"/>
  <c r="APN81" i="13" s="1"/>
  <c r="APO81" i="13" s="1"/>
  <c r="APP81" i="13" s="1"/>
  <c r="APQ81" i="13" s="1"/>
  <c r="APR81" i="13" s="1"/>
  <c r="APS81" i="13" s="1"/>
  <c r="APT81" i="13" s="1"/>
  <c r="APU81" i="13" s="1"/>
  <c r="APV81" i="13" s="1"/>
  <c r="APW81" i="13" s="1"/>
  <c r="APX81" i="13" s="1"/>
  <c r="APY81" i="13" s="1"/>
  <c r="APZ81" i="13" s="1"/>
  <c r="AQA81" i="13" s="1"/>
  <c r="AQB81" i="13" s="1"/>
  <c r="AQC81" i="13" s="1"/>
  <c r="AQD81" i="13" s="1"/>
  <c r="AQE81" i="13" s="1"/>
  <c r="AQF81" i="13" s="1"/>
  <c r="AQG81" i="13" s="1"/>
  <c r="AQH81" i="13" s="1"/>
  <c r="AQI81" i="13" s="1"/>
  <c r="AQJ81" i="13" s="1"/>
  <c r="AQK81" i="13" s="1"/>
  <c r="AQL81" i="13" s="1"/>
  <c r="AQM81" i="13" s="1"/>
  <c r="AQN81" i="13" s="1"/>
  <c r="AQO81" i="13" s="1"/>
  <c r="AQP81" i="13" s="1"/>
  <c r="AQQ81" i="13" s="1"/>
  <c r="AQR81" i="13" s="1"/>
  <c r="AQS81" i="13" s="1"/>
  <c r="AQT81" i="13" s="1"/>
  <c r="AQU81" i="13" s="1"/>
  <c r="AQV81" i="13" s="1"/>
  <c r="AQW81" i="13" s="1"/>
  <c r="AQX81" i="13" s="1"/>
  <c r="AQY81" i="13" s="1"/>
  <c r="AQZ81" i="13" s="1"/>
  <c r="ARA81" i="13" s="1"/>
  <c r="ARB81" i="13" s="1"/>
  <c r="ARC81" i="13" s="1"/>
  <c r="ARD81" i="13" s="1"/>
  <c r="ARE81" i="13" s="1"/>
  <c r="ARF81" i="13" s="1"/>
  <c r="ARG81" i="13" s="1"/>
  <c r="ARH81" i="13" s="1"/>
  <c r="ARI81" i="13" s="1"/>
  <c r="ARJ81" i="13" s="1"/>
  <c r="ARK81" i="13" s="1"/>
  <c r="ARL81" i="13" s="1"/>
  <c r="ARM81" i="13" s="1"/>
  <c r="ARN81" i="13" s="1"/>
  <c r="ARO81" i="13" s="1"/>
  <c r="ARP81" i="13" s="1"/>
  <c r="ARQ81" i="13" s="1"/>
  <c r="ARR81" i="13" s="1"/>
  <c r="ARS81" i="13" s="1"/>
  <c r="ART81" i="13" s="1"/>
  <c r="ARU81" i="13" s="1"/>
  <c r="ARV81" i="13" s="1"/>
  <c r="ARW81" i="13" s="1"/>
  <c r="ARX81" i="13" s="1"/>
  <c r="ARY81" i="13" s="1"/>
  <c r="ARZ81" i="13" s="1"/>
  <c r="ASA81" i="13" s="1"/>
  <c r="ASB81" i="13" s="1"/>
  <c r="ASC81" i="13" s="1"/>
  <c r="ASD81" i="13" s="1"/>
  <c r="ASE81" i="13" s="1"/>
  <c r="ASF81" i="13" s="1"/>
  <c r="ASG81" i="13" s="1"/>
  <c r="ASH81" i="13" s="1"/>
  <c r="ASI81" i="13" s="1"/>
  <c r="ASJ81" i="13" s="1"/>
  <c r="ASK81" i="13" s="1"/>
  <c r="ASL81" i="13" s="1"/>
  <c r="ASM81" i="13" s="1"/>
  <c r="ASN81" i="13" s="1"/>
  <c r="ASO81" i="13" s="1"/>
  <c r="ASP81" i="13" s="1"/>
  <c r="ASQ81" i="13" s="1"/>
  <c r="ASR81" i="13" s="1"/>
  <c r="ASS81" i="13" s="1"/>
  <c r="AST81" i="13" s="1"/>
  <c r="ASU81" i="13" s="1"/>
  <c r="ASV81" i="13" s="1"/>
  <c r="ASW81" i="13" s="1"/>
  <c r="ASX81" i="13" s="1"/>
  <c r="ASY81" i="13" s="1"/>
  <c r="ASZ81" i="13" s="1"/>
  <c r="ATA81" i="13" s="1"/>
  <c r="ATB81" i="13" s="1"/>
  <c r="ATC81" i="13" s="1"/>
  <c r="ATD81" i="13" s="1"/>
  <c r="ATE81" i="13" s="1"/>
  <c r="ATF81" i="13" s="1"/>
  <c r="ATG81" i="13" s="1"/>
  <c r="ATH81" i="13" s="1"/>
  <c r="ATI81" i="13" s="1"/>
  <c r="ATJ81" i="13" s="1"/>
  <c r="ATK81" i="13" s="1"/>
  <c r="ATL81" i="13" s="1"/>
  <c r="ATM81" i="13" s="1"/>
  <c r="ATN81" i="13" s="1"/>
  <c r="ATO81" i="13" s="1"/>
  <c r="ATP81" i="13" s="1"/>
  <c r="ATQ81" i="13" s="1"/>
  <c r="ATR81" i="13" s="1"/>
  <c r="ATS81" i="13" s="1"/>
  <c r="ATT81" i="13" s="1"/>
  <c r="ATU81" i="13" s="1"/>
  <c r="ATV81" i="13" s="1"/>
  <c r="ATW81" i="13" s="1"/>
  <c r="ATX81" i="13" s="1"/>
  <c r="ATY81" i="13" s="1"/>
  <c r="ATZ81" i="13" s="1"/>
  <c r="AUA81" i="13" s="1"/>
  <c r="AUB81" i="13" s="1"/>
  <c r="AUC81" i="13" s="1"/>
  <c r="AUD81" i="13" s="1"/>
  <c r="AUE81" i="13" s="1"/>
  <c r="AUF81" i="13" s="1"/>
  <c r="AUG81" i="13" s="1"/>
  <c r="AUH81" i="13" s="1"/>
  <c r="AUI81" i="13" s="1"/>
  <c r="AUJ81" i="13" s="1"/>
  <c r="AUK81" i="13" s="1"/>
  <c r="AUL81" i="13" s="1"/>
  <c r="AUM81" i="13" s="1"/>
  <c r="AUN81" i="13" s="1"/>
  <c r="AUO81" i="13" s="1"/>
  <c r="AUP81" i="13" s="1"/>
  <c r="AUQ81" i="13" s="1"/>
  <c r="AUR81" i="13" s="1"/>
  <c r="AUS81" i="13" s="1"/>
  <c r="AUT81" i="13" s="1"/>
  <c r="AUU81" i="13" s="1"/>
  <c r="AUV81" i="13" s="1"/>
  <c r="AUW81" i="13" s="1"/>
  <c r="AUX81" i="13" s="1"/>
  <c r="AUY81" i="13" s="1"/>
  <c r="AUZ81" i="13" s="1"/>
  <c r="AVA81" i="13" s="1"/>
  <c r="AVB81" i="13" s="1"/>
  <c r="AVC81" i="13" s="1"/>
  <c r="AVD81" i="13" s="1"/>
  <c r="AVE81" i="13" s="1"/>
  <c r="AVF81" i="13" s="1"/>
  <c r="AVG81" i="13" s="1"/>
  <c r="AVH81" i="13" s="1"/>
  <c r="AVI81" i="13" s="1"/>
  <c r="AVJ81" i="13" s="1"/>
  <c r="AVK81" i="13" s="1"/>
  <c r="AVL81" i="13" s="1"/>
  <c r="AVM81" i="13" s="1"/>
  <c r="AVN81" i="13" s="1"/>
  <c r="AVO81" i="13" s="1"/>
  <c r="AVP81" i="13" s="1"/>
  <c r="AVQ81" i="13" s="1"/>
  <c r="AVR81" i="13" s="1"/>
  <c r="AVS81" i="13" s="1"/>
  <c r="AVT81" i="13" s="1"/>
  <c r="AVU81" i="13" s="1"/>
  <c r="AVV81" i="13" s="1"/>
  <c r="AVW81" i="13" s="1"/>
  <c r="AVX81" i="13" s="1"/>
  <c r="AVY81" i="13" s="1"/>
  <c r="AVZ81" i="13" s="1"/>
  <c r="AWA81" i="13" s="1"/>
  <c r="AWB81" i="13" s="1"/>
  <c r="AWC81" i="13" s="1"/>
  <c r="AWD81" i="13" s="1"/>
  <c r="AWE81" i="13" s="1"/>
  <c r="AWF81" i="13" s="1"/>
  <c r="AWG81" i="13" s="1"/>
  <c r="AWH81" i="13" s="1"/>
  <c r="AWI81" i="13" s="1"/>
  <c r="AWJ81" i="13" s="1"/>
  <c r="AWK81" i="13" s="1"/>
  <c r="AWL81" i="13" s="1"/>
  <c r="AWM81" i="13" s="1"/>
  <c r="AWN81" i="13" s="1"/>
  <c r="AWO81" i="13" s="1"/>
  <c r="AWP81" i="13" s="1"/>
  <c r="AWQ81" i="13" s="1"/>
  <c r="AWR81" i="13" s="1"/>
  <c r="AWS81" i="13" s="1"/>
  <c r="AWT81" i="13" s="1"/>
  <c r="AWU81" i="13" s="1"/>
  <c r="AWV81" i="13" s="1"/>
  <c r="AWW81" i="13" s="1"/>
  <c r="AWX81" i="13" s="1"/>
  <c r="AWY81" i="13" s="1"/>
  <c r="AWZ81" i="13" s="1"/>
  <c r="AXA81" i="13" s="1"/>
  <c r="AXB81" i="13" s="1"/>
  <c r="AXC81" i="13" s="1"/>
  <c r="AXD81" i="13" s="1"/>
  <c r="AXE81" i="13" s="1"/>
  <c r="AXF81" i="13" s="1"/>
  <c r="AXG81" i="13" s="1"/>
  <c r="AXH81" i="13" s="1"/>
  <c r="AXI81" i="13" s="1"/>
  <c r="AXJ81" i="13" s="1"/>
  <c r="AXK81" i="13" s="1"/>
  <c r="AXL81" i="13" s="1"/>
  <c r="AXM81" i="13" s="1"/>
  <c r="AXN81" i="13" s="1"/>
  <c r="AXO81" i="13" s="1"/>
  <c r="AXP81" i="13" s="1"/>
  <c r="AXQ81" i="13" s="1"/>
  <c r="AXR81" i="13" s="1"/>
  <c r="AXS81" i="13" s="1"/>
  <c r="AXT81" i="13" s="1"/>
  <c r="AXU81" i="13" s="1"/>
  <c r="AXV81" i="13" s="1"/>
  <c r="AXW81" i="13" s="1"/>
  <c r="AXX81" i="13" s="1"/>
  <c r="AXY81" i="13" s="1"/>
  <c r="AXZ81" i="13" s="1"/>
  <c r="AYA81" i="13" s="1"/>
  <c r="AYB81" i="13" s="1"/>
  <c r="AYC81" i="13" s="1"/>
  <c r="AYD81" i="13" s="1"/>
  <c r="AYE81" i="13" s="1"/>
  <c r="AYF81" i="13" s="1"/>
  <c r="AYG81" i="13" s="1"/>
  <c r="AYH81" i="13" s="1"/>
  <c r="AYI81" i="13" s="1"/>
  <c r="AYJ81" i="13" s="1"/>
  <c r="AYK81" i="13" s="1"/>
  <c r="AYL81" i="13" s="1"/>
  <c r="AYM81" i="13" s="1"/>
  <c r="AYN81" i="13" s="1"/>
  <c r="AYO81" i="13" s="1"/>
  <c r="AYP81" i="13" s="1"/>
  <c r="AYQ81" i="13" s="1"/>
  <c r="AYR81" i="13" s="1"/>
  <c r="AYS81" i="13" s="1"/>
  <c r="AYT81" i="13" s="1"/>
  <c r="AYU81" i="13" s="1"/>
  <c r="AYV81" i="13" s="1"/>
  <c r="AYW81" i="13" s="1"/>
  <c r="AYX81" i="13" s="1"/>
  <c r="AYY81" i="13" s="1"/>
  <c r="AYZ81" i="13" s="1"/>
  <c r="AZA81" i="13" s="1"/>
  <c r="AZB81" i="13" s="1"/>
  <c r="AZC81" i="13" s="1"/>
  <c r="AZD81" i="13" s="1"/>
  <c r="AZE81" i="13" s="1"/>
  <c r="AZF81" i="13" s="1"/>
  <c r="AZG81" i="13" s="1"/>
  <c r="AZH81" i="13" s="1"/>
  <c r="AZI81" i="13" s="1"/>
  <c r="AZJ81" i="13" s="1"/>
  <c r="AZK81" i="13" s="1"/>
  <c r="AZL81" i="13" s="1"/>
  <c r="AZM81" i="13" s="1"/>
  <c r="AZN81" i="13" s="1"/>
  <c r="AZO81" i="13" s="1"/>
  <c r="AZP81" i="13" s="1"/>
  <c r="AZQ81" i="13" s="1"/>
  <c r="AZR81" i="13" s="1"/>
  <c r="AZS81" i="13" s="1"/>
  <c r="AZT81" i="13" s="1"/>
  <c r="AZU81" i="13" s="1"/>
  <c r="AZV81" i="13" s="1"/>
  <c r="AZW81" i="13" s="1"/>
  <c r="AZX81" i="13" s="1"/>
  <c r="AZY81" i="13" s="1"/>
  <c r="AZZ81" i="13" s="1"/>
  <c r="BAA81" i="13" s="1"/>
  <c r="BAB81" i="13" s="1"/>
  <c r="BAC81" i="13" s="1"/>
  <c r="BAD81" i="13" s="1"/>
  <c r="BAE81" i="13" s="1"/>
  <c r="BAF81" i="13" s="1"/>
  <c r="BAG81" i="13" s="1"/>
  <c r="BAH81" i="13" s="1"/>
  <c r="BAI81" i="13" s="1"/>
  <c r="BAJ81" i="13" s="1"/>
  <c r="BAK81" i="13" s="1"/>
  <c r="BAL81" i="13" s="1"/>
  <c r="BAM81" i="13" s="1"/>
  <c r="BAN81" i="13" s="1"/>
  <c r="BAO81" i="13" s="1"/>
  <c r="BAP81" i="13" s="1"/>
  <c r="BAQ81" i="13" s="1"/>
  <c r="BAR81" i="13" s="1"/>
  <c r="BAS81" i="13" s="1"/>
  <c r="BAT81" i="13" s="1"/>
  <c r="BAU81" i="13" s="1"/>
  <c r="BAV81" i="13" s="1"/>
  <c r="BAW81" i="13" s="1"/>
  <c r="BAX81" i="13" s="1"/>
  <c r="BAY81" i="13" s="1"/>
  <c r="BAZ81" i="13" s="1"/>
  <c r="BBA81" i="13" s="1"/>
  <c r="BBB81" i="13" s="1"/>
  <c r="BBC81" i="13" s="1"/>
  <c r="BBD81" i="13" s="1"/>
  <c r="BBE81" i="13" s="1"/>
  <c r="BBF81" i="13" s="1"/>
  <c r="BBG81" i="13" s="1"/>
  <c r="BBH81" i="13" s="1"/>
  <c r="BBI81" i="13" s="1"/>
  <c r="BBJ81" i="13" s="1"/>
  <c r="BBK81" i="13" s="1"/>
  <c r="BBL81" i="13" s="1"/>
  <c r="BBM81" i="13" s="1"/>
  <c r="BBN81" i="13" s="1"/>
  <c r="BBO81" i="13" s="1"/>
  <c r="BBP81" i="13" s="1"/>
  <c r="BBQ81" i="13" s="1"/>
  <c r="BBR81" i="13" s="1"/>
  <c r="BBS81" i="13" s="1"/>
  <c r="BBT81" i="13" s="1"/>
  <c r="BBU81" i="13" s="1"/>
  <c r="BBV81" i="13" s="1"/>
  <c r="BBW81" i="13" s="1"/>
  <c r="BBX81" i="13" s="1"/>
  <c r="BBY81" i="13" s="1"/>
  <c r="BBZ81" i="13" s="1"/>
  <c r="BCA81" i="13" s="1"/>
  <c r="BCB81" i="13" s="1"/>
  <c r="BCC81" i="13" s="1"/>
  <c r="BCD81" i="13" s="1"/>
  <c r="BCE81" i="13" s="1"/>
  <c r="BCF81" i="13" s="1"/>
  <c r="BCG81" i="13" s="1"/>
  <c r="BCH81" i="13" s="1"/>
  <c r="BCI81" i="13" s="1"/>
  <c r="BCJ81" i="13" s="1"/>
  <c r="BCK81" i="13" s="1"/>
  <c r="BCL81" i="13" s="1"/>
  <c r="BCM81" i="13" s="1"/>
  <c r="BCN81" i="13" s="1"/>
  <c r="BCO81" i="13" s="1"/>
  <c r="BCP81" i="13" s="1"/>
  <c r="BCQ81" i="13" s="1"/>
  <c r="BCR81" i="13" s="1"/>
  <c r="BCS81" i="13" s="1"/>
  <c r="BCT81" i="13" s="1"/>
  <c r="BCU81" i="13" s="1"/>
  <c r="BCV81" i="13" s="1"/>
  <c r="BCW81" i="13" s="1"/>
  <c r="BCX81" i="13" s="1"/>
  <c r="BCY81" i="13" s="1"/>
  <c r="BCZ81" i="13" s="1"/>
  <c r="BDA81" i="13" s="1"/>
  <c r="BDB81" i="13" s="1"/>
  <c r="BDC81" i="13" s="1"/>
  <c r="BDD81" i="13" s="1"/>
  <c r="BDE81" i="13" s="1"/>
  <c r="BDF81" i="13" s="1"/>
  <c r="BDG81" i="13" s="1"/>
  <c r="BDH81" i="13" s="1"/>
  <c r="BDI81" i="13" s="1"/>
  <c r="BDJ81" i="13" s="1"/>
  <c r="BDK81" i="13" s="1"/>
  <c r="BDL81" i="13" s="1"/>
  <c r="BDM81" i="13" s="1"/>
  <c r="BDN81" i="13" s="1"/>
  <c r="BDO81" i="13" s="1"/>
  <c r="BDP81" i="13" s="1"/>
  <c r="BDQ81" i="13" s="1"/>
  <c r="BDR81" i="13" s="1"/>
  <c r="BDS81" i="13" s="1"/>
  <c r="BDT81" i="13" s="1"/>
  <c r="BDU81" i="13" s="1"/>
  <c r="BDV81" i="13" s="1"/>
  <c r="BDW81" i="13" s="1"/>
  <c r="BDX81" i="13" s="1"/>
  <c r="BDY81" i="13" s="1"/>
  <c r="BDZ81" i="13" s="1"/>
  <c r="BEA81" i="13" s="1"/>
  <c r="BEB81" i="13" s="1"/>
  <c r="BEC81" i="13" s="1"/>
  <c r="BED81" i="13" s="1"/>
  <c r="BEE81" i="13" s="1"/>
  <c r="BEF81" i="13" s="1"/>
  <c r="BEG81" i="13" s="1"/>
  <c r="BEH81" i="13" s="1"/>
  <c r="BEI81" i="13" s="1"/>
  <c r="BEJ81" i="13" s="1"/>
  <c r="BEK81" i="13" s="1"/>
  <c r="BEL81" i="13" s="1"/>
  <c r="BEM81" i="13" s="1"/>
  <c r="BEN81" i="13" s="1"/>
  <c r="BEO81" i="13" s="1"/>
  <c r="BEP81" i="13" s="1"/>
  <c r="BEQ81" i="13" s="1"/>
  <c r="BER81" i="13" s="1"/>
  <c r="BES81" i="13" s="1"/>
  <c r="BET81" i="13" s="1"/>
  <c r="BEU81" i="13" s="1"/>
  <c r="BEV81" i="13" s="1"/>
  <c r="BEW81" i="13" s="1"/>
  <c r="BEX81" i="13" s="1"/>
  <c r="BEY81" i="13" s="1"/>
  <c r="BEZ81" i="13" s="1"/>
  <c r="BFA81" i="13" s="1"/>
  <c r="BFB81" i="13" s="1"/>
  <c r="BFC81" i="13" s="1"/>
  <c r="BFD81" i="13" s="1"/>
  <c r="BFE81" i="13" s="1"/>
  <c r="BFF81" i="13" s="1"/>
  <c r="BFG81" i="13" s="1"/>
  <c r="BFH81" i="13" s="1"/>
  <c r="BFI81" i="13" s="1"/>
  <c r="BFJ81" i="13" s="1"/>
  <c r="BFK81" i="13" s="1"/>
  <c r="BFL81" i="13" s="1"/>
  <c r="BFM81" i="13" s="1"/>
  <c r="BFN81" i="13" s="1"/>
  <c r="BFO81" i="13" s="1"/>
  <c r="BFP81" i="13" s="1"/>
  <c r="BFQ81" i="13" s="1"/>
  <c r="BFR81" i="13" s="1"/>
  <c r="BFS81" i="13" s="1"/>
  <c r="BFT81" i="13" s="1"/>
  <c r="BFU81" i="13" s="1"/>
  <c r="BFV81" i="13" s="1"/>
  <c r="BFW81" i="13" s="1"/>
  <c r="BFX81" i="13" s="1"/>
  <c r="BFY81" i="13" s="1"/>
  <c r="BFZ81" i="13" s="1"/>
  <c r="BGA81" i="13" s="1"/>
  <c r="BGB81" i="13" s="1"/>
  <c r="BGC81" i="13" s="1"/>
  <c r="BGD81" i="13" s="1"/>
  <c r="BGE81" i="13" s="1"/>
  <c r="BGF81" i="13" s="1"/>
  <c r="BGG81" i="13" s="1"/>
  <c r="BGH81" i="13" s="1"/>
  <c r="BGI81" i="13" s="1"/>
  <c r="BGJ81" i="13" s="1"/>
  <c r="BGK81" i="13" s="1"/>
  <c r="BGL81" i="13" s="1"/>
  <c r="BGM81" i="13" s="1"/>
  <c r="BGN81" i="13" s="1"/>
  <c r="BGO81" i="13" s="1"/>
  <c r="BGP81" i="13" s="1"/>
  <c r="BGQ81" i="13" s="1"/>
  <c r="BGR81" i="13" s="1"/>
  <c r="BGS81" i="13" s="1"/>
  <c r="BGT81" i="13" s="1"/>
  <c r="BGU81" i="13" s="1"/>
  <c r="BGV81" i="13" s="1"/>
  <c r="BGW81" i="13" s="1"/>
  <c r="BGX81" i="13" s="1"/>
  <c r="BGY81" i="13" s="1"/>
  <c r="BGZ81" i="13" s="1"/>
  <c r="BHA81" i="13" s="1"/>
  <c r="BHB81" i="13" s="1"/>
  <c r="BHC81" i="13" s="1"/>
  <c r="BHD81" i="13" s="1"/>
  <c r="BHE81" i="13" s="1"/>
  <c r="BHF81" i="13" s="1"/>
  <c r="BHG81" i="13" s="1"/>
  <c r="BHH81" i="13" s="1"/>
  <c r="BHI81" i="13" s="1"/>
  <c r="BHJ81" i="13" s="1"/>
  <c r="BHK81" i="13" s="1"/>
  <c r="BHL81" i="13" s="1"/>
  <c r="BHM81" i="13" s="1"/>
  <c r="BHN81" i="13" s="1"/>
  <c r="BHO81" i="13" s="1"/>
  <c r="BHP81" i="13" s="1"/>
  <c r="BHQ81" i="13" s="1"/>
  <c r="BHR81" i="13" s="1"/>
  <c r="BHS81" i="13" s="1"/>
  <c r="BHT81" i="13" s="1"/>
  <c r="BHU81" i="13" s="1"/>
  <c r="BHV81" i="13" s="1"/>
  <c r="BHW81" i="13" s="1"/>
  <c r="BHX81" i="13" s="1"/>
  <c r="BHY81" i="13" s="1"/>
  <c r="BHZ81" i="13" s="1"/>
  <c r="BIA81" i="13" s="1"/>
  <c r="BIB81" i="13" s="1"/>
  <c r="BIC81" i="13" s="1"/>
  <c r="BID81" i="13" s="1"/>
  <c r="BIE81" i="13" s="1"/>
  <c r="BIF81" i="13" s="1"/>
  <c r="BIG81" i="13" s="1"/>
  <c r="BIH81" i="13" s="1"/>
  <c r="BII81" i="13" s="1"/>
  <c r="BIJ81" i="13" s="1"/>
  <c r="BIK81" i="13" s="1"/>
  <c r="BIL81" i="13" s="1"/>
  <c r="BIM81" i="13" s="1"/>
  <c r="BIN81" i="13" s="1"/>
  <c r="BIO81" i="13" s="1"/>
  <c r="BIP81" i="13" s="1"/>
  <c r="BIQ81" i="13" s="1"/>
  <c r="BIR81" i="13" s="1"/>
  <c r="BIS81" i="13" s="1"/>
  <c r="BIT81" i="13" s="1"/>
  <c r="BIU81" i="13" s="1"/>
  <c r="BIV81" i="13" s="1"/>
  <c r="BIW81" i="13" s="1"/>
  <c r="BIX81" i="13" s="1"/>
  <c r="BIY81" i="13" s="1"/>
  <c r="BIZ81" i="13" s="1"/>
  <c r="BJA81" i="13" s="1"/>
  <c r="BJB81" i="13" s="1"/>
  <c r="BJC81" i="13" s="1"/>
  <c r="BJD81" i="13" s="1"/>
  <c r="BJE81" i="13" s="1"/>
  <c r="BJF81" i="13" s="1"/>
  <c r="BJG81" i="13" s="1"/>
  <c r="BJH81" i="13" s="1"/>
  <c r="BJI81" i="13" s="1"/>
  <c r="BJJ81" i="13" s="1"/>
  <c r="BJK81" i="13" s="1"/>
  <c r="BJL81" i="13" s="1"/>
  <c r="BJM81" i="13" s="1"/>
  <c r="BJN81" i="13" s="1"/>
  <c r="BJO81" i="13" s="1"/>
  <c r="BJP81" i="13" s="1"/>
  <c r="BJQ81" i="13" s="1"/>
  <c r="BJR81" i="13" s="1"/>
  <c r="BJS81" i="13" s="1"/>
  <c r="BJT81" i="13" s="1"/>
  <c r="BJU81" i="13" s="1"/>
  <c r="BJV81" i="13" s="1"/>
  <c r="BJW81" i="13" s="1"/>
  <c r="BJX81" i="13" s="1"/>
  <c r="BJY81" i="13" s="1"/>
  <c r="BJZ81" i="13" s="1"/>
  <c r="BKA81" i="13" s="1"/>
  <c r="BKB81" i="13" s="1"/>
  <c r="BKC81" i="13" s="1"/>
  <c r="BKD81" i="13" s="1"/>
  <c r="BKE81" i="13" s="1"/>
  <c r="BKF81" i="13" s="1"/>
  <c r="BKG81" i="13" s="1"/>
  <c r="BKH81" i="13" s="1"/>
  <c r="BKI81" i="13" s="1"/>
  <c r="BKJ81" i="13" s="1"/>
  <c r="BKK81" i="13" s="1"/>
  <c r="BKL81" i="13" s="1"/>
  <c r="BKM81" i="13" s="1"/>
  <c r="BKN81" i="13" s="1"/>
  <c r="BKO81" i="13" s="1"/>
  <c r="BKP81" i="13" s="1"/>
  <c r="BKQ81" i="13" s="1"/>
  <c r="BKR81" i="13" s="1"/>
  <c r="BKS81" i="13" s="1"/>
  <c r="BKT81" i="13" s="1"/>
  <c r="BKU81" i="13" s="1"/>
  <c r="BKV81" i="13" s="1"/>
  <c r="BKW81" i="13" s="1"/>
  <c r="BKX81" i="13" s="1"/>
  <c r="BKY81" i="13" s="1"/>
  <c r="BKZ81" i="13" s="1"/>
  <c r="BLA81" i="13" s="1"/>
  <c r="BLB81" i="13" s="1"/>
  <c r="BLC81" i="13" s="1"/>
  <c r="BLD81" i="13" s="1"/>
  <c r="BLE81" i="13" s="1"/>
  <c r="BLF81" i="13" s="1"/>
  <c r="BLG81" i="13" s="1"/>
  <c r="BLH81" i="13" s="1"/>
  <c r="BLI81" i="13" s="1"/>
  <c r="BLJ81" i="13" s="1"/>
  <c r="BLK81" i="13" s="1"/>
  <c r="BLL81" i="13" s="1"/>
  <c r="BLM81" i="13" s="1"/>
  <c r="BLN81" i="13" s="1"/>
  <c r="BLO81" i="13" s="1"/>
  <c r="BLP81" i="13" s="1"/>
  <c r="BLQ81" i="13" s="1"/>
  <c r="BLR81" i="13" s="1"/>
  <c r="BLS81" i="13" s="1"/>
  <c r="BLT81" i="13" s="1"/>
  <c r="BLU81" i="13" s="1"/>
  <c r="BLV81" i="13" s="1"/>
  <c r="BLW81" i="13" s="1"/>
  <c r="BLX81" i="13" s="1"/>
  <c r="BLY81" i="13" s="1"/>
  <c r="BLZ81" i="13" s="1"/>
  <c r="BMA81" i="13" s="1"/>
  <c r="BMB81" i="13" s="1"/>
  <c r="BMC81" i="13" s="1"/>
  <c r="BMD81" i="13" s="1"/>
  <c r="BME81" i="13" s="1"/>
  <c r="BMF81" i="13" s="1"/>
  <c r="BMG81" i="13" s="1"/>
  <c r="BMH81" i="13" s="1"/>
  <c r="BMI81" i="13" s="1"/>
  <c r="BMJ81" i="13" s="1"/>
  <c r="BMK81" i="13" s="1"/>
  <c r="BML81" i="13" s="1"/>
  <c r="BMM81" i="13" s="1"/>
  <c r="BMN81" i="13" s="1"/>
  <c r="BMO81" i="13" s="1"/>
  <c r="BMP81" i="13" s="1"/>
  <c r="BMQ81" i="13" s="1"/>
  <c r="BMR81" i="13" s="1"/>
  <c r="BMS81" i="13" s="1"/>
  <c r="BMT81" i="13" s="1"/>
  <c r="BMU81" i="13" s="1"/>
  <c r="BMV81" i="13" s="1"/>
  <c r="BMW81" i="13" s="1"/>
  <c r="BMX81" i="13" s="1"/>
  <c r="BMY81" i="13" s="1"/>
  <c r="BMZ81" i="13" s="1"/>
  <c r="BNA81" i="13" s="1"/>
  <c r="BNB81" i="13" s="1"/>
  <c r="BNC81" i="13" s="1"/>
  <c r="BND81" i="13" s="1"/>
  <c r="BNE81" i="13" s="1"/>
  <c r="BNF81" i="13" s="1"/>
  <c r="BNG81" i="13" s="1"/>
  <c r="BNH81" i="13" s="1"/>
  <c r="BNI81" i="13" s="1"/>
  <c r="BNJ81" i="13" s="1"/>
  <c r="BNK81" i="13" s="1"/>
  <c r="BNL81" i="13" s="1"/>
  <c r="BNM81" i="13" s="1"/>
  <c r="BNN81" i="13" s="1"/>
  <c r="BNO81" i="13" s="1"/>
  <c r="BNP81" i="13" s="1"/>
  <c r="BNQ81" i="13" s="1"/>
  <c r="BNR81" i="13" s="1"/>
  <c r="BNS81" i="13" s="1"/>
  <c r="BNT81" i="13" s="1"/>
  <c r="BNU81" i="13" s="1"/>
  <c r="BNV81" i="13" s="1"/>
  <c r="BNW81" i="13" s="1"/>
  <c r="BNX81" i="13" s="1"/>
  <c r="BNY81" i="13" s="1"/>
  <c r="BNZ81" i="13" s="1"/>
  <c r="BOA81" i="13" s="1"/>
  <c r="BOB81" i="13" s="1"/>
  <c r="BOC81" i="13" s="1"/>
  <c r="BOD81" i="13" s="1"/>
  <c r="BOE81" i="13" s="1"/>
  <c r="BOF81" i="13" s="1"/>
  <c r="BOG81" i="13" s="1"/>
  <c r="BOH81" i="13" s="1"/>
  <c r="BOI81" i="13" s="1"/>
  <c r="BOJ81" i="13" s="1"/>
  <c r="BOK81" i="13" s="1"/>
  <c r="BOL81" i="13" s="1"/>
  <c r="BOM81" i="13" s="1"/>
  <c r="BON81" i="13" s="1"/>
  <c r="BOO81" i="13" s="1"/>
  <c r="BOP81" i="13" s="1"/>
  <c r="BOQ81" i="13" s="1"/>
  <c r="BOR81" i="13" s="1"/>
  <c r="BOS81" i="13" s="1"/>
  <c r="BOT81" i="13" s="1"/>
  <c r="BOU81" i="13" s="1"/>
  <c r="BOV81" i="13" s="1"/>
  <c r="BOW81" i="13" s="1"/>
  <c r="BOX81" i="13" s="1"/>
  <c r="BOY81" i="13" s="1"/>
  <c r="BOZ81" i="13" s="1"/>
  <c r="BPA81" i="13" s="1"/>
  <c r="BPB81" i="13" s="1"/>
  <c r="BPC81" i="13" s="1"/>
  <c r="BPD81" i="13" s="1"/>
  <c r="BPE81" i="13" s="1"/>
  <c r="BPF81" i="13" s="1"/>
  <c r="BPG81" i="13" s="1"/>
  <c r="BPH81" i="13" s="1"/>
  <c r="BPI81" i="13" s="1"/>
  <c r="BPJ81" i="13" s="1"/>
  <c r="BPK81" i="13" s="1"/>
  <c r="BPL81" i="13" s="1"/>
  <c r="BPM81" i="13" s="1"/>
  <c r="BPN81" i="13" s="1"/>
  <c r="BPO81" i="13" s="1"/>
  <c r="BPP81" i="13" s="1"/>
  <c r="BPQ81" i="13" s="1"/>
  <c r="BPR81" i="13" s="1"/>
  <c r="BPS81" i="13" s="1"/>
  <c r="BPT81" i="13" s="1"/>
  <c r="BPU81" i="13" s="1"/>
  <c r="BPV81" i="13" s="1"/>
  <c r="BPW81" i="13" s="1"/>
  <c r="BPX81" i="13" s="1"/>
  <c r="BPY81" i="13" s="1"/>
  <c r="BPZ81" i="13" s="1"/>
  <c r="BQA81" i="13" s="1"/>
  <c r="BQB81" i="13" s="1"/>
  <c r="BQC81" i="13" s="1"/>
  <c r="BQD81" i="13" s="1"/>
  <c r="BQE81" i="13" s="1"/>
  <c r="BQF81" i="13" s="1"/>
  <c r="BQG81" i="13" s="1"/>
  <c r="BQH81" i="13" s="1"/>
  <c r="BQI81" i="13" s="1"/>
  <c r="BQJ81" i="13" s="1"/>
  <c r="BQK81" i="13" s="1"/>
  <c r="BQL81" i="13" s="1"/>
  <c r="BQM81" i="13" s="1"/>
  <c r="BQN81" i="13" s="1"/>
  <c r="BQO81" i="13" s="1"/>
  <c r="BQP81" i="13" s="1"/>
  <c r="BQQ81" i="13" s="1"/>
  <c r="BQR81" i="13" s="1"/>
  <c r="BQS81" i="13" s="1"/>
  <c r="BQT81" i="13" s="1"/>
  <c r="BQU81" i="13" s="1"/>
  <c r="BQV81" i="13" s="1"/>
  <c r="BQW81" i="13" s="1"/>
  <c r="BQX81" i="13" s="1"/>
  <c r="BQY81" i="13" s="1"/>
  <c r="BQZ81" i="13" s="1"/>
  <c r="BRA81" i="13" s="1"/>
  <c r="BRB81" i="13" s="1"/>
  <c r="BRC81" i="13" s="1"/>
  <c r="BRD81" i="13" s="1"/>
  <c r="BRE81" i="13" s="1"/>
  <c r="BRF81" i="13" s="1"/>
  <c r="BRG81" i="13" s="1"/>
  <c r="BRH81" i="13" s="1"/>
  <c r="BRI81" i="13" s="1"/>
  <c r="BRJ81" i="13" s="1"/>
  <c r="BRK81" i="13" s="1"/>
  <c r="BRL81" i="13" s="1"/>
  <c r="BRM81" i="13" s="1"/>
  <c r="BRN81" i="13" s="1"/>
  <c r="BRO81" i="13" s="1"/>
  <c r="BRP81" i="13" s="1"/>
  <c r="BRQ81" i="13" s="1"/>
  <c r="BRR81" i="13" s="1"/>
  <c r="BRS81" i="13" s="1"/>
  <c r="BRT81" i="13" s="1"/>
  <c r="BRU81" i="13" s="1"/>
  <c r="BRV81" i="13" s="1"/>
  <c r="BRW81" i="13" s="1"/>
  <c r="BRX81" i="13" s="1"/>
  <c r="BRY81" i="13" s="1"/>
  <c r="BRZ81" i="13" s="1"/>
  <c r="BSA81" i="13" s="1"/>
  <c r="BSB81" i="13" s="1"/>
  <c r="BSC81" i="13" s="1"/>
  <c r="BSD81" i="13" s="1"/>
  <c r="BSE81" i="13" s="1"/>
  <c r="BSF81" i="13" s="1"/>
  <c r="BSG81" i="13" s="1"/>
  <c r="BSH81" i="13" s="1"/>
  <c r="BSI81" i="13" s="1"/>
  <c r="BSJ81" i="13" s="1"/>
  <c r="BSK81" i="13" s="1"/>
  <c r="BSL81" i="13" s="1"/>
  <c r="BSM81" i="13" s="1"/>
  <c r="BSN81" i="13" s="1"/>
  <c r="BSO81" i="13" s="1"/>
  <c r="BSP81" i="13" s="1"/>
  <c r="BSQ81" i="13" s="1"/>
  <c r="BSR81" i="13" s="1"/>
  <c r="BSS81" i="13" s="1"/>
  <c r="BST81" i="13" s="1"/>
  <c r="BSU81" i="13" s="1"/>
  <c r="BSV81" i="13" s="1"/>
  <c r="BSW81" i="13" s="1"/>
  <c r="BSX81" i="13" s="1"/>
  <c r="BSY81" i="13" s="1"/>
  <c r="BSZ81" i="13" s="1"/>
  <c r="BTA81" i="13" s="1"/>
  <c r="BTB81" i="13" s="1"/>
  <c r="BTC81" i="13" s="1"/>
  <c r="BTD81" i="13" s="1"/>
  <c r="BTE81" i="13" s="1"/>
  <c r="BTF81" i="13" s="1"/>
  <c r="BTG81" i="13" s="1"/>
  <c r="BTH81" i="13" s="1"/>
  <c r="BTI81" i="13" s="1"/>
  <c r="BTJ81" i="13" s="1"/>
  <c r="BTK81" i="13" s="1"/>
  <c r="BTL81" i="13" s="1"/>
  <c r="BTM81" i="13" s="1"/>
  <c r="BTN81" i="13" s="1"/>
  <c r="BTO81" i="13" s="1"/>
  <c r="BTP81" i="13" s="1"/>
  <c r="BTQ81" i="13" s="1"/>
  <c r="BTR81" i="13" s="1"/>
  <c r="BTS81" i="13" s="1"/>
  <c r="BTT81" i="13" s="1"/>
  <c r="BTU81" i="13" s="1"/>
  <c r="BTV81" i="13" s="1"/>
  <c r="BTW81" i="13" s="1"/>
  <c r="BTX81" i="13" s="1"/>
  <c r="BTY81" i="13" s="1"/>
  <c r="BTZ81" i="13" s="1"/>
  <c r="BUA81" i="13" s="1"/>
  <c r="BUB81" i="13" s="1"/>
  <c r="BUC81" i="13" s="1"/>
  <c r="BUD81" i="13" s="1"/>
  <c r="BUE81" i="13" s="1"/>
  <c r="BUF81" i="13" s="1"/>
  <c r="BUG81" i="13" s="1"/>
  <c r="BUH81" i="13" s="1"/>
  <c r="BUI81" i="13" s="1"/>
  <c r="BUJ81" i="13" s="1"/>
  <c r="BUK81" i="13" s="1"/>
  <c r="BUL81" i="13" s="1"/>
  <c r="BUM81" i="13" s="1"/>
  <c r="BUN81" i="13" s="1"/>
  <c r="BUO81" i="13" s="1"/>
  <c r="BUP81" i="13" s="1"/>
  <c r="BUQ81" i="13" s="1"/>
  <c r="BUR81" i="13" s="1"/>
  <c r="BUS81" i="13" s="1"/>
  <c r="BUT81" i="13" s="1"/>
  <c r="BUU81" i="13" s="1"/>
  <c r="BUV81" i="13" s="1"/>
  <c r="BUW81" i="13" s="1"/>
  <c r="BUX81" i="13" s="1"/>
  <c r="BUY81" i="13" s="1"/>
  <c r="BUZ81" i="13" s="1"/>
  <c r="BVA81" i="13" s="1"/>
  <c r="BVB81" i="13" s="1"/>
  <c r="BVC81" i="13" s="1"/>
  <c r="BVD81" i="13" s="1"/>
  <c r="BVE81" i="13" s="1"/>
  <c r="BVF81" i="13" s="1"/>
  <c r="BVG81" i="13" s="1"/>
  <c r="BVH81" i="13" s="1"/>
  <c r="BVI81" i="13" s="1"/>
  <c r="BVJ81" i="13" s="1"/>
  <c r="BVK81" i="13" s="1"/>
  <c r="BVL81" i="13" s="1"/>
  <c r="BVM81" i="13" s="1"/>
  <c r="BVN81" i="13" s="1"/>
  <c r="BVO81" i="13" s="1"/>
  <c r="BVP81" i="13" s="1"/>
  <c r="BVQ81" i="13" s="1"/>
  <c r="BVR81" i="13" s="1"/>
  <c r="BVS81" i="13" s="1"/>
  <c r="BVT81" i="13" s="1"/>
  <c r="BVU81" i="13" s="1"/>
  <c r="BVV81" i="13" s="1"/>
  <c r="BVW81" i="13" s="1"/>
  <c r="BVX81" i="13" s="1"/>
  <c r="BVY81" i="13" s="1"/>
  <c r="BVZ81" i="13" s="1"/>
  <c r="BWA81" i="13" s="1"/>
  <c r="BWB81" i="13" s="1"/>
  <c r="BWC81" i="13" s="1"/>
  <c r="BWD81" i="13" s="1"/>
  <c r="BWE81" i="13" s="1"/>
  <c r="BWF81" i="13" s="1"/>
  <c r="BWG81" i="13" s="1"/>
  <c r="BWH81" i="13" s="1"/>
  <c r="BWI81" i="13" s="1"/>
  <c r="BWJ81" i="13" s="1"/>
  <c r="BWK81" i="13" s="1"/>
  <c r="BWL81" i="13" s="1"/>
  <c r="BWM81" i="13" s="1"/>
  <c r="BWN81" i="13" s="1"/>
  <c r="BWO81" i="13" s="1"/>
  <c r="BWP81" i="13" s="1"/>
  <c r="BWQ81" i="13" s="1"/>
  <c r="BWR81" i="13" s="1"/>
  <c r="BWS81" i="13" s="1"/>
  <c r="BWT81" i="13" s="1"/>
  <c r="BWU81" i="13" s="1"/>
  <c r="BWV81" i="13" s="1"/>
  <c r="BWW81" i="13" s="1"/>
  <c r="BWX81" i="13" s="1"/>
  <c r="BWY81" i="13" s="1"/>
  <c r="BWZ81" i="13" s="1"/>
  <c r="BXA81" i="13" s="1"/>
  <c r="BXB81" i="13" s="1"/>
  <c r="BXC81" i="13" s="1"/>
  <c r="BXD81" i="13" s="1"/>
  <c r="BXE81" i="13" s="1"/>
  <c r="BXF81" i="13" s="1"/>
  <c r="BXG81" i="13" s="1"/>
  <c r="BXH81" i="13" s="1"/>
  <c r="BXI81" i="13" s="1"/>
  <c r="BXJ81" i="13" s="1"/>
  <c r="BXK81" i="13" s="1"/>
  <c r="BXL81" i="13" s="1"/>
  <c r="BXM81" i="13" s="1"/>
  <c r="BXN81" i="13" s="1"/>
  <c r="BXO81" i="13" s="1"/>
  <c r="BXP81" i="13" s="1"/>
  <c r="BXQ81" i="13" s="1"/>
  <c r="BXR81" i="13" s="1"/>
  <c r="BXS81" i="13" s="1"/>
  <c r="BXT81" i="13" s="1"/>
  <c r="BXU81" i="13" s="1"/>
  <c r="BXV81" i="13" s="1"/>
  <c r="BXW81" i="13" s="1"/>
  <c r="BXX81" i="13" s="1"/>
  <c r="BXY81" i="13" s="1"/>
  <c r="BXZ81" i="13" s="1"/>
  <c r="BYA81" i="13" s="1"/>
  <c r="BYB81" i="13" s="1"/>
  <c r="BYC81" i="13" s="1"/>
  <c r="BYD81" i="13" s="1"/>
  <c r="BYE81" i="13" s="1"/>
  <c r="BYF81" i="13" s="1"/>
  <c r="BYG81" i="13" s="1"/>
  <c r="BYH81" i="13" s="1"/>
  <c r="BYI81" i="13" s="1"/>
  <c r="BYJ81" i="13" s="1"/>
  <c r="BYK81" i="13" s="1"/>
  <c r="BYL81" i="13" s="1"/>
  <c r="BYM81" i="13" s="1"/>
  <c r="BYN81" i="13" s="1"/>
  <c r="BYO81" i="13" s="1"/>
  <c r="BYP81" i="13" s="1"/>
  <c r="BYQ81" i="13" s="1"/>
  <c r="BYR81" i="13" s="1"/>
  <c r="BYS81" i="13" s="1"/>
  <c r="BYT81" i="13" s="1"/>
  <c r="BYU81" i="13" s="1"/>
  <c r="BYV81" i="13" s="1"/>
  <c r="BYW81" i="13" s="1"/>
  <c r="BYX81" i="13" s="1"/>
  <c r="BYY81" i="13" s="1"/>
  <c r="BYZ81" i="13" s="1"/>
  <c r="BZA81" i="13" s="1"/>
  <c r="BZB81" i="13" s="1"/>
  <c r="BZC81" i="13" s="1"/>
  <c r="BZD81" i="13" s="1"/>
  <c r="BZE81" i="13" s="1"/>
  <c r="BZF81" i="13" s="1"/>
  <c r="BZG81" i="13" s="1"/>
  <c r="BZH81" i="13" s="1"/>
  <c r="BZI81" i="13" s="1"/>
  <c r="BZJ81" i="13" s="1"/>
  <c r="BZK81" i="13" s="1"/>
  <c r="BZL81" i="13" s="1"/>
  <c r="BZM81" i="13" s="1"/>
  <c r="BZN81" i="13" s="1"/>
  <c r="BZO81" i="13" s="1"/>
  <c r="BZP81" i="13" s="1"/>
  <c r="BZQ81" i="13" s="1"/>
  <c r="BZR81" i="13" s="1"/>
  <c r="BZS81" i="13" s="1"/>
  <c r="BZT81" i="13" s="1"/>
  <c r="BZU81" i="13" s="1"/>
  <c r="BZV81" i="13" s="1"/>
  <c r="BZW81" i="13" s="1"/>
  <c r="BZX81" i="13" s="1"/>
  <c r="BZY81" i="13" s="1"/>
  <c r="BZZ81" i="13" s="1"/>
  <c r="CAA81" i="13" s="1"/>
  <c r="CAB81" i="13" s="1"/>
  <c r="CAC81" i="13" s="1"/>
  <c r="CAD81" i="13" s="1"/>
  <c r="CAE81" i="13" s="1"/>
  <c r="CAF81" i="13" s="1"/>
  <c r="CAG81" i="13" s="1"/>
  <c r="CAH81" i="13" s="1"/>
  <c r="CAI81" i="13" s="1"/>
  <c r="CAJ81" i="13" s="1"/>
  <c r="CAK81" i="13" s="1"/>
  <c r="CAL81" i="13" s="1"/>
  <c r="CAM81" i="13" s="1"/>
  <c r="CAN81" i="13" s="1"/>
  <c r="CAO81" i="13" s="1"/>
  <c r="CAP81" i="13" s="1"/>
  <c r="CAQ81" i="13" s="1"/>
  <c r="CAR81" i="13" s="1"/>
  <c r="CAS81" i="13" s="1"/>
  <c r="CAT81" i="13" s="1"/>
  <c r="CAU81" i="13" s="1"/>
  <c r="CAV81" i="13" s="1"/>
  <c r="CAW81" i="13" s="1"/>
  <c r="CAX81" i="13" s="1"/>
  <c r="CAY81" i="13" s="1"/>
  <c r="CAZ81" i="13" s="1"/>
  <c r="CBA81" i="13" s="1"/>
  <c r="CBB81" i="13" s="1"/>
  <c r="CBC81" i="13" s="1"/>
  <c r="CBD81" i="13" s="1"/>
  <c r="CBE81" i="13" s="1"/>
  <c r="CBF81" i="13" s="1"/>
  <c r="CBG81" i="13" s="1"/>
  <c r="CBH81" i="13" s="1"/>
  <c r="CBI81" i="13" s="1"/>
  <c r="CBJ81" i="13" s="1"/>
  <c r="CBK81" i="13" s="1"/>
  <c r="CBL81" i="13" s="1"/>
  <c r="CBM81" i="13" s="1"/>
  <c r="CBN81" i="13" s="1"/>
  <c r="CBO81" i="13" s="1"/>
  <c r="CBP81" i="13" s="1"/>
  <c r="CBQ81" i="13" s="1"/>
  <c r="CBR81" i="13" s="1"/>
  <c r="CBS81" i="13" s="1"/>
  <c r="CBT81" i="13" s="1"/>
  <c r="CBU81" i="13" s="1"/>
  <c r="CBV81" i="13" s="1"/>
  <c r="CBW81" i="13" s="1"/>
  <c r="CBX81" i="13" s="1"/>
  <c r="CBY81" i="13" s="1"/>
  <c r="CBZ81" i="13" s="1"/>
  <c r="CCA81" i="13" s="1"/>
  <c r="CCB81" i="13" s="1"/>
  <c r="CCC81" i="13" s="1"/>
  <c r="CCD81" i="13" s="1"/>
  <c r="CCE81" i="13" s="1"/>
  <c r="CCF81" i="13" s="1"/>
  <c r="CCG81" i="13" s="1"/>
  <c r="CCH81" i="13" s="1"/>
  <c r="CCI81" i="13" s="1"/>
  <c r="CCJ81" i="13" s="1"/>
  <c r="CCK81" i="13" s="1"/>
  <c r="CCL81" i="13" s="1"/>
  <c r="CCM81" i="13" s="1"/>
  <c r="CCN81" i="13" s="1"/>
  <c r="CCO81" i="13" s="1"/>
  <c r="CCP81" i="13" s="1"/>
  <c r="CCQ81" i="13" s="1"/>
  <c r="CCR81" i="13" s="1"/>
  <c r="CCS81" i="13" s="1"/>
  <c r="CCT81" i="13" s="1"/>
  <c r="CCU81" i="13" s="1"/>
  <c r="CCV81" i="13" s="1"/>
  <c r="CCW81" i="13" s="1"/>
  <c r="CCX81" i="13" s="1"/>
  <c r="CCY81" i="13" s="1"/>
  <c r="CCZ81" i="13" s="1"/>
  <c r="CDA81" i="13" s="1"/>
  <c r="CDB81" i="13" s="1"/>
  <c r="CDC81" i="13" s="1"/>
  <c r="CDD81" i="13" s="1"/>
  <c r="CDE81" i="13" s="1"/>
  <c r="CDF81" i="13" s="1"/>
  <c r="CDG81" i="13" s="1"/>
  <c r="CDH81" i="13" s="1"/>
  <c r="CDI81" i="13" s="1"/>
  <c r="CDJ81" i="13" s="1"/>
  <c r="CDK81" i="13" s="1"/>
  <c r="CDL81" i="13" s="1"/>
  <c r="CDM81" i="13" s="1"/>
  <c r="CDN81" i="13" s="1"/>
  <c r="CDO81" i="13" s="1"/>
  <c r="CDP81" i="13" s="1"/>
  <c r="CDQ81" i="13" s="1"/>
  <c r="CDR81" i="13" s="1"/>
  <c r="CDS81" i="13" s="1"/>
  <c r="CDT81" i="13" s="1"/>
  <c r="CDU81" i="13" s="1"/>
  <c r="CDV81" i="13" s="1"/>
  <c r="CDW81" i="13" s="1"/>
  <c r="CDX81" i="13" s="1"/>
  <c r="CDY81" i="13" s="1"/>
  <c r="CDZ81" i="13" s="1"/>
  <c r="CEA81" i="13" s="1"/>
  <c r="CEB81" i="13" s="1"/>
  <c r="CEC81" i="13" s="1"/>
  <c r="CED81" i="13" s="1"/>
  <c r="CEE81" i="13" s="1"/>
  <c r="CEF81" i="13" s="1"/>
  <c r="CEG81" i="13" s="1"/>
  <c r="CEH81" i="13" s="1"/>
  <c r="CEI81" i="13" s="1"/>
  <c r="CEJ81" i="13" s="1"/>
  <c r="CEK81" i="13" s="1"/>
  <c r="CEL81" i="13" s="1"/>
  <c r="CEM81" i="13" s="1"/>
  <c r="CEN81" i="13" s="1"/>
  <c r="CEO81" i="13" s="1"/>
  <c r="CEP81" i="13" s="1"/>
  <c r="CEQ81" i="13" s="1"/>
  <c r="CER81" i="13" s="1"/>
  <c r="CES81" i="13" s="1"/>
  <c r="CET81" i="13" s="1"/>
  <c r="CEU81" i="13" s="1"/>
  <c r="CEV81" i="13" s="1"/>
  <c r="CEW81" i="13" s="1"/>
  <c r="CEX81" i="13" s="1"/>
  <c r="CEY81" i="13" s="1"/>
  <c r="CEZ81" i="13" s="1"/>
  <c r="CFA81" i="13" s="1"/>
  <c r="CFB81" i="13" s="1"/>
  <c r="CFC81" i="13" s="1"/>
  <c r="CFD81" i="13" s="1"/>
  <c r="CFE81" i="13" s="1"/>
  <c r="CFF81" i="13" s="1"/>
  <c r="CFG81" i="13" s="1"/>
  <c r="CFH81" i="13" s="1"/>
  <c r="CFI81" i="13" s="1"/>
  <c r="CFJ81" i="13" s="1"/>
  <c r="CFK81" i="13" s="1"/>
  <c r="CFL81" i="13" s="1"/>
  <c r="CFM81" i="13" s="1"/>
  <c r="CFN81" i="13" s="1"/>
  <c r="CFO81" i="13" s="1"/>
  <c r="CFP81" i="13" s="1"/>
  <c r="CFQ81" i="13" s="1"/>
  <c r="CFR81" i="13" s="1"/>
  <c r="CFS81" i="13" s="1"/>
  <c r="CFT81" i="13" s="1"/>
  <c r="CFU81" i="13" s="1"/>
  <c r="CFV81" i="13" s="1"/>
  <c r="CFW81" i="13" s="1"/>
  <c r="CFX81" i="13" s="1"/>
  <c r="CFY81" i="13" s="1"/>
  <c r="CFZ81" i="13" s="1"/>
  <c r="CGA81" i="13" s="1"/>
  <c r="CGB81" i="13" s="1"/>
  <c r="CGC81" i="13" s="1"/>
  <c r="CGD81" i="13" s="1"/>
  <c r="CGE81" i="13" s="1"/>
  <c r="CGF81" i="13" s="1"/>
  <c r="CGG81" i="13" s="1"/>
  <c r="CGH81" i="13" s="1"/>
  <c r="CGI81" i="13" s="1"/>
  <c r="CGJ81" i="13" s="1"/>
  <c r="CGK81" i="13" s="1"/>
  <c r="CGL81" i="13" s="1"/>
  <c r="CGM81" i="13" s="1"/>
  <c r="CGN81" i="13" s="1"/>
  <c r="CGO81" i="13" s="1"/>
  <c r="CGP81" i="13" s="1"/>
  <c r="CGQ81" i="13" s="1"/>
  <c r="CGR81" i="13" s="1"/>
  <c r="CGS81" i="13" s="1"/>
  <c r="CGT81" i="13" s="1"/>
  <c r="CGU81" i="13" s="1"/>
  <c r="CGV81" i="13" s="1"/>
  <c r="CGW81" i="13" s="1"/>
  <c r="CGX81" i="13" s="1"/>
  <c r="CGY81" i="13" s="1"/>
  <c r="CGZ81" i="13" s="1"/>
  <c r="CHA81" i="13" s="1"/>
  <c r="CHB81" i="13" s="1"/>
  <c r="CHC81" i="13" s="1"/>
  <c r="CHD81" i="13" s="1"/>
  <c r="CHE81" i="13" s="1"/>
  <c r="CHF81" i="13" s="1"/>
  <c r="CHG81" i="13" s="1"/>
  <c r="CHH81" i="13" s="1"/>
  <c r="CHI81" i="13" s="1"/>
  <c r="CHJ81" i="13" s="1"/>
  <c r="CHK81" i="13" s="1"/>
  <c r="CHL81" i="13" s="1"/>
  <c r="CHM81" i="13" s="1"/>
  <c r="CHN81" i="13" s="1"/>
  <c r="CHO81" i="13" s="1"/>
  <c r="CHP81" i="13" s="1"/>
  <c r="CHQ81" i="13" s="1"/>
  <c r="CHR81" i="13" s="1"/>
  <c r="CHS81" i="13" s="1"/>
  <c r="CHT81" i="13" s="1"/>
  <c r="CHU81" i="13" s="1"/>
  <c r="CHV81" i="13" s="1"/>
  <c r="CHW81" i="13" s="1"/>
  <c r="CHX81" i="13" s="1"/>
  <c r="CHY81" i="13" s="1"/>
  <c r="CHZ81" i="13" s="1"/>
  <c r="CIA81" i="13" s="1"/>
  <c r="CIB81" i="13" s="1"/>
  <c r="CIC81" i="13" s="1"/>
  <c r="CID81" i="13" s="1"/>
  <c r="CIE81" i="13" s="1"/>
  <c r="CIF81" i="13" s="1"/>
  <c r="CIG81" i="13" s="1"/>
  <c r="CIH81" i="13" s="1"/>
  <c r="CII81" i="13" s="1"/>
  <c r="CIJ81" i="13" s="1"/>
  <c r="CIK81" i="13" s="1"/>
  <c r="CIL81" i="13" s="1"/>
  <c r="CIM81" i="13" s="1"/>
  <c r="CIN81" i="13" s="1"/>
  <c r="CIO81" i="13" s="1"/>
  <c r="CIP81" i="13" s="1"/>
  <c r="CIQ81" i="13" s="1"/>
  <c r="CIR81" i="13" s="1"/>
  <c r="CIS81" i="13" s="1"/>
  <c r="CIT81" i="13" s="1"/>
  <c r="CIU81" i="13" s="1"/>
  <c r="CIV81" i="13" s="1"/>
  <c r="CIW81" i="13" s="1"/>
  <c r="CIX81" i="13" s="1"/>
  <c r="CIY81" i="13" s="1"/>
  <c r="CIZ81" i="13" s="1"/>
  <c r="CJA81" i="13" s="1"/>
  <c r="CJB81" i="13" s="1"/>
  <c r="CJC81" i="13" s="1"/>
  <c r="CJD81" i="13" s="1"/>
  <c r="CJE81" i="13" s="1"/>
  <c r="CJF81" i="13" s="1"/>
  <c r="CJG81" i="13" s="1"/>
  <c r="CJH81" i="13" s="1"/>
  <c r="CJI81" i="13" s="1"/>
  <c r="CJJ81" i="13" s="1"/>
  <c r="CJK81" i="13" s="1"/>
  <c r="CJL81" i="13" s="1"/>
  <c r="CJM81" i="13" s="1"/>
  <c r="CJN81" i="13" s="1"/>
  <c r="CJO81" i="13" s="1"/>
  <c r="CJP81" i="13" s="1"/>
  <c r="CJQ81" i="13" s="1"/>
  <c r="CJR81" i="13" s="1"/>
  <c r="CJS81" i="13" s="1"/>
  <c r="CJT81" i="13" s="1"/>
  <c r="CJU81" i="13" s="1"/>
  <c r="CJV81" i="13" s="1"/>
  <c r="CJW81" i="13" s="1"/>
  <c r="CJX81" i="13" s="1"/>
  <c r="CJY81" i="13" s="1"/>
  <c r="CJZ81" i="13" s="1"/>
  <c r="CKA81" i="13" s="1"/>
  <c r="CKB81" i="13" s="1"/>
  <c r="CKC81" i="13" s="1"/>
  <c r="CKD81" i="13" s="1"/>
  <c r="CKE81" i="13" s="1"/>
  <c r="CKF81" i="13" s="1"/>
  <c r="CKG81" i="13" s="1"/>
  <c r="CKH81" i="13" s="1"/>
  <c r="CKI81" i="13" s="1"/>
  <c r="CKJ81" i="13" s="1"/>
  <c r="CKK81" i="13" s="1"/>
  <c r="CKL81" i="13" s="1"/>
  <c r="CKM81" i="13" s="1"/>
  <c r="CKN81" i="13" s="1"/>
  <c r="CKO81" i="13" s="1"/>
  <c r="CKP81" i="13" s="1"/>
  <c r="CKQ81" i="13" s="1"/>
  <c r="CKR81" i="13" s="1"/>
  <c r="CKS81" i="13" s="1"/>
  <c r="CKT81" i="13" s="1"/>
  <c r="CKU81" i="13" s="1"/>
  <c r="CKV81" i="13" s="1"/>
  <c r="CKW81" i="13" s="1"/>
  <c r="CKX81" i="13" s="1"/>
  <c r="CKY81" i="13" s="1"/>
  <c r="CKZ81" i="13" s="1"/>
  <c r="CLA81" i="13" s="1"/>
  <c r="CLB81" i="13" s="1"/>
  <c r="CLC81" i="13" s="1"/>
  <c r="CLD81" i="13" s="1"/>
  <c r="CLE81" i="13" s="1"/>
  <c r="CLF81" i="13" s="1"/>
  <c r="CLG81" i="13" s="1"/>
  <c r="CLH81" i="13" s="1"/>
  <c r="CLI81" i="13" s="1"/>
  <c r="CLJ81" i="13" s="1"/>
  <c r="CLK81" i="13" s="1"/>
  <c r="CLL81" i="13" s="1"/>
  <c r="CLM81" i="13" s="1"/>
  <c r="CLN81" i="13" s="1"/>
  <c r="CLO81" i="13" s="1"/>
  <c r="CLP81" i="13" s="1"/>
  <c r="CLQ81" i="13" s="1"/>
  <c r="CLR81" i="13" s="1"/>
  <c r="CLS81" i="13" s="1"/>
  <c r="CLT81" i="13" s="1"/>
  <c r="CLU81" i="13" s="1"/>
  <c r="CLV81" i="13" s="1"/>
  <c r="CLW81" i="13" s="1"/>
  <c r="CLX81" i="13" s="1"/>
  <c r="CLY81" i="13" s="1"/>
  <c r="CLZ81" i="13" s="1"/>
  <c r="CMA81" i="13" s="1"/>
  <c r="CMB81" i="13" s="1"/>
  <c r="CMC81" i="13" s="1"/>
  <c r="CMD81" i="13" s="1"/>
  <c r="CME81" i="13" s="1"/>
  <c r="CMF81" i="13" s="1"/>
  <c r="CMG81" i="13" s="1"/>
  <c r="CMH81" i="13" s="1"/>
  <c r="CMI81" i="13" s="1"/>
  <c r="CMJ81" i="13" s="1"/>
  <c r="CMK81" i="13" s="1"/>
  <c r="CML81" i="13" s="1"/>
  <c r="CMM81" i="13" s="1"/>
  <c r="CMN81" i="13" s="1"/>
  <c r="CMO81" i="13" s="1"/>
  <c r="CMP81" i="13" s="1"/>
  <c r="CMQ81" i="13" s="1"/>
  <c r="CMR81" i="13" s="1"/>
  <c r="CMS81" i="13" s="1"/>
  <c r="CMT81" i="13" s="1"/>
  <c r="CMU81" i="13" s="1"/>
  <c r="CMV81" i="13" s="1"/>
  <c r="CMW81" i="13" s="1"/>
  <c r="CMX81" i="13" s="1"/>
  <c r="CMY81" i="13" s="1"/>
  <c r="CMZ81" i="13" s="1"/>
  <c r="CNA81" i="13" s="1"/>
  <c r="CNB81" i="13" s="1"/>
  <c r="CNC81" i="13" s="1"/>
  <c r="CND81" i="13" s="1"/>
  <c r="CNE81" i="13" s="1"/>
  <c r="CNF81" i="13" s="1"/>
  <c r="CNG81" i="13" s="1"/>
  <c r="CNH81" i="13" s="1"/>
  <c r="CNI81" i="13" s="1"/>
  <c r="CNJ81" i="13" s="1"/>
  <c r="CNK81" i="13" s="1"/>
  <c r="CNL81" i="13" s="1"/>
  <c r="CNM81" i="13" s="1"/>
  <c r="CNN81" i="13" s="1"/>
  <c r="CNO81" i="13" s="1"/>
  <c r="CNP81" i="13" s="1"/>
  <c r="CNQ81" i="13" s="1"/>
  <c r="CNR81" i="13" s="1"/>
  <c r="CNS81" i="13" s="1"/>
  <c r="CNT81" i="13" s="1"/>
  <c r="CNU81" i="13" s="1"/>
  <c r="CNV81" i="13" s="1"/>
  <c r="CNW81" i="13" s="1"/>
  <c r="CNX81" i="13" s="1"/>
  <c r="CNY81" i="13" s="1"/>
  <c r="CNZ81" i="13" s="1"/>
  <c r="COA81" i="13" s="1"/>
  <c r="COB81" i="13" s="1"/>
  <c r="COC81" i="13" s="1"/>
  <c r="COD81" i="13" s="1"/>
  <c r="COE81" i="13" s="1"/>
  <c r="COF81" i="13" s="1"/>
  <c r="COG81" i="13" s="1"/>
  <c r="COH81" i="13" s="1"/>
  <c r="COI81" i="13" s="1"/>
  <c r="COJ81" i="13" s="1"/>
  <c r="COK81" i="13" s="1"/>
  <c r="COL81" i="13" s="1"/>
  <c r="COM81" i="13" s="1"/>
  <c r="CON81" i="13" s="1"/>
  <c r="COO81" i="13" s="1"/>
  <c r="COP81" i="13" s="1"/>
  <c r="COQ81" i="13" s="1"/>
  <c r="COR81" i="13" s="1"/>
  <c r="COS81" i="13" s="1"/>
  <c r="COT81" i="13" s="1"/>
  <c r="COU81" i="13" s="1"/>
  <c r="COV81" i="13" s="1"/>
  <c r="COW81" i="13" s="1"/>
  <c r="COX81" i="13" s="1"/>
  <c r="COY81" i="13" s="1"/>
  <c r="COZ81" i="13" s="1"/>
  <c r="CPA81" i="13" s="1"/>
  <c r="CPB81" i="13" s="1"/>
  <c r="CPC81" i="13" s="1"/>
  <c r="CPD81" i="13" s="1"/>
  <c r="CPE81" i="13" s="1"/>
  <c r="CPF81" i="13" s="1"/>
  <c r="CPG81" i="13" s="1"/>
  <c r="CPH81" i="13" s="1"/>
  <c r="CPI81" i="13" s="1"/>
  <c r="CPJ81" i="13" s="1"/>
  <c r="CPK81" i="13" s="1"/>
  <c r="CPL81" i="13" s="1"/>
  <c r="CPM81" i="13" s="1"/>
  <c r="CPN81" i="13" s="1"/>
  <c r="CPO81" i="13" s="1"/>
  <c r="CPP81" i="13" s="1"/>
  <c r="CPQ81" i="13" s="1"/>
  <c r="CPR81" i="13" s="1"/>
  <c r="CPS81" i="13" s="1"/>
  <c r="CPT81" i="13" s="1"/>
  <c r="CPU81" i="13" s="1"/>
  <c r="CPV81" i="13" s="1"/>
  <c r="CPW81" i="13" s="1"/>
  <c r="CPX81" i="13" s="1"/>
  <c r="CPY81" i="13" s="1"/>
  <c r="CPZ81" i="13" s="1"/>
  <c r="CQA81" i="13" s="1"/>
  <c r="CQB81" i="13" s="1"/>
  <c r="CQC81" i="13" s="1"/>
  <c r="CQD81" i="13" s="1"/>
  <c r="CQE81" i="13" s="1"/>
  <c r="CQF81" i="13" s="1"/>
  <c r="CQG81" i="13" s="1"/>
  <c r="CQH81" i="13" s="1"/>
  <c r="CQI81" i="13" s="1"/>
  <c r="CQJ81" i="13" s="1"/>
  <c r="CQK81" i="13" s="1"/>
  <c r="CQL81" i="13" s="1"/>
  <c r="CQM81" i="13" s="1"/>
  <c r="CQN81" i="13" s="1"/>
  <c r="CQO81" i="13" s="1"/>
  <c r="CQP81" i="13" s="1"/>
  <c r="CQQ81" i="13" s="1"/>
  <c r="CQR81" i="13" s="1"/>
  <c r="CQS81" i="13" s="1"/>
  <c r="CQT81" i="13" s="1"/>
  <c r="CQU81" i="13" s="1"/>
  <c r="CQV81" i="13" s="1"/>
  <c r="CQW81" i="13" s="1"/>
  <c r="CQX81" i="13" s="1"/>
  <c r="CQY81" i="13" s="1"/>
  <c r="CQZ81" i="13" s="1"/>
  <c r="CRA81" i="13" s="1"/>
  <c r="CRB81" i="13" s="1"/>
  <c r="CRC81" i="13" s="1"/>
  <c r="CRD81" i="13" s="1"/>
  <c r="CRE81" i="13" s="1"/>
  <c r="CRF81" i="13" s="1"/>
  <c r="CRG81" i="13" s="1"/>
  <c r="CRH81" i="13" s="1"/>
  <c r="CRI81" i="13" s="1"/>
  <c r="CRJ81" i="13" s="1"/>
  <c r="CRK81" i="13" s="1"/>
  <c r="CRL81" i="13" s="1"/>
  <c r="CRM81" i="13" s="1"/>
  <c r="CRN81" i="13" s="1"/>
  <c r="CRO81" i="13" s="1"/>
  <c r="CRP81" i="13" s="1"/>
  <c r="CRQ81" i="13" s="1"/>
  <c r="CRR81" i="13" s="1"/>
  <c r="CRS81" i="13" s="1"/>
  <c r="CRT81" i="13" s="1"/>
  <c r="CRU81" i="13" s="1"/>
  <c r="CRV81" i="13" s="1"/>
  <c r="CRW81" i="13" s="1"/>
  <c r="CRX81" i="13" s="1"/>
  <c r="CRY81" i="13" s="1"/>
  <c r="CRZ81" i="13" s="1"/>
  <c r="CSA81" i="13" s="1"/>
  <c r="CSB81" i="13" s="1"/>
  <c r="CSC81" i="13" s="1"/>
  <c r="CSD81" i="13" s="1"/>
  <c r="CSE81" i="13" s="1"/>
  <c r="CSF81" i="13" s="1"/>
  <c r="CSG81" i="13" s="1"/>
  <c r="CSH81" i="13" s="1"/>
  <c r="CSI81" i="13" s="1"/>
  <c r="CSJ81" i="13" s="1"/>
  <c r="CSK81" i="13" s="1"/>
  <c r="CSL81" i="13" s="1"/>
  <c r="CSM81" i="13" s="1"/>
  <c r="CSN81" i="13" s="1"/>
  <c r="CSO81" i="13" s="1"/>
  <c r="CSP81" i="13" s="1"/>
  <c r="CSQ81" i="13" s="1"/>
  <c r="CSR81" i="13" s="1"/>
  <c r="CSS81" i="13" s="1"/>
  <c r="CST81" i="13" s="1"/>
  <c r="CSU81" i="13" s="1"/>
  <c r="CSV81" i="13" s="1"/>
  <c r="CSW81" i="13" s="1"/>
  <c r="CSX81" i="13" s="1"/>
  <c r="CSY81" i="13" s="1"/>
  <c r="CSZ81" i="13" s="1"/>
  <c r="CTA81" i="13" s="1"/>
  <c r="CTB81" i="13" s="1"/>
  <c r="CTC81" i="13" s="1"/>
  <c r="CTD81" i="13" s="1"/>
  <c r="CTE81" i="13" s="1"/>
  <c r="CTF81" i="13" s="1"/>
  <c r="CTG81" i="13" s="1"/>
  <c r="CTH81" i="13" s="1"/>
  <c r="CTI81" i="13" s="1"/>
  <c r="CTJ81" i="13" s="1"/>
  <c r="CTK81" i="13" s="1"/>
  <c r="CTL81" i="13" s="1"/>
  <c r="CTM81" i="13" s="1"/>
  <c r="CTN81" i="13" s="1"/>
  <c r="CTO81" i="13" s="1"/>
  <c r="CTP81" i="13" s="1"/>
  <c r="CTQ81" i="13" s="1"/>
  <c r="CTR81" i="13" s="1"/>
  <c r="CTS81" i="13" s="1"/>
  <c r="CTT81" i="13" s="1"/>
  <c r="CTU81" i="13" s="1"/>
  <c r="CTV81" i="13" s="1"/>
  <c r="CTW81" i="13" s="1"/>
  <c r="CTX81" i="13" s="1"/>
  <c r="CTY81" i="13" s="1"/>
  <c r="CTZ81" i="13" s="1"/>
  <c r="CUA81" i="13" s="1"/>
  <c r="CUB81" i="13" s="1"/>
  <c r="CUC81" i="13" s="1"/>
  <c r="CUD81" i="13" s="1"/>
  <c r="CUE81" i="13" s="1"/>
  <c r="CUF81" i="13" s="1"/>
  <c r="CUG81" i="13" s="1"/>
  <c r="CUH81" i="13" s="1"/>
  <c r="CUI81" i="13" s="1"/>
  <c r="CUJ81" i="13" s="1"/>
  <c r="CUK81" i="13" s="1"/>
  <c r="CUL81" i="13" s="1"/>
  <c r="CUM81" i="13" s="1"/>
  <c r="CUN81" i="13" s="1"/>
  <c r="CUO81" i="13" s="1"/>
  <c r="CUP81" i="13" s="1"/>
  <c r="CUQ81" i="13" s="1"/>
  <c r="CUR81" i="13" s="1"/>
  <c r="CUS81" i="13" s="1"/>
  <c r="CUT81" i="13" s="1"/>
  <c r="CUU81" i="13" s="1"/>
  <c r="CUV81" i="13" s="1"/>
  <c r="CUW81" i="13" s="1"/>
  <c r="CUX81" i="13" s="1"/>
  <c r="CUY81" i="13" s="1"/>
  <c r="CUZ81" i="13" s="1"/>
  <c r="CVA81" i="13" s="1"/>
  <c r="CVB81" i="13" s="1"/>
  <c r="CVC81" i="13" s="1"/>
  <c r="CVD81" i="13" s="1"/>
  <c r="CVE81" i="13" s="1"/>
  <c r="CVF81" i="13" s="1"/>
  <c r="CVG81" i="13" s="1"/>
  <c r="CVH81" i="13" s="1"/>
  <c r="CVI81" i="13" s="1"/>
  <c r="CVJ81" i="13" s="1"/>
  <c r="CVK81" i="13" s="1"/>
  <c r="CVL81" i="13" s="1"/>
  <c r="CVM81" i="13" s="1"/>
  <c r="CVN81" i="13" s="1"/>
  <c r="CVO81" i="13" s="1"/>
  <c r="CVP81" i="13" s="1"/>
  <c r="CVQ81" i="13" s="1"/>
  <c r="CVR81" i="13" s="1"/>
  <c r="CVS81" i="13" s="1"/>
  <c r="CVT81" i="13" s="1"/>
  <c r="CVU81" i="13" s="1"/>
  <c r="CVV81" i="13" s="1"/>
  <c r="CVW81" i="13" s="1"/>
  <c r="CVX81" i="13" s="1"/>
  <c r="CVY81" i="13" s="1"/>
  <c r="CVZ81" i="13" s="1"/>
  <c r="CWA81" i="13" s="1"/>
  <c r="CWB81" i="13" s="1"/>
  <c r="CWC81" i="13" s="1"/>
  <c r="CWD81" i="13" s="1"/>
  <c r="CWE81" i="13" s="1"/>
  <c r="CWF81" i="13" s="1"/>
  <c r="CWG81" i="13" s="1"/>
  <c r="CWH81" i="13" s="1"/>
  <c r="CWI81" i="13" s="1"/>
  <c r="CWJ81" i="13" s="1"/>
  <c r="CWK81" i="13" s="1"/>
  <c r="CWL81" i="13" s="1"/>
  <c r="CWM81" i="13" s="1"/>
  <c r="CWN81" i="13" s="1"/>
  <c r="CWO81" i="13" s="1"/>
  <c r="CWP81" i="13" s="1"/>
  <c r="CWQ81" i="13" s="1"/>
  <c r="CWR81" i="13" s="1"/>
  <c r="CWS81" i="13" s="1"/>
  <c r="CWT81" i="13" s="1"/>
  <c r="CWU81" i="13" s="1"/>
  <c r="CWV81" i="13" s="1"/>
  <c r="CWW81" i="13" s="1"/>
  <c r="CWX81" i="13" s="1"/>
  <c r="CWY81" i="13" s="1"/>
  <c r="CWZ81" i="13" s="1"/>
  <c r="CXA81" i="13" s="1"/>
  <c r="CXB81" i="13" s="1"/>
  <c r="CXC81" i="13" s="1"/>
  <c r="CXD81" i="13" s="1"/>
  <c r="CXE81" i="13" s="1"/>
  <c r="CXF81" i="13" s="1"/>
  <c r="CXG81" i="13" s="1"/>
  <c r="CXH81" i="13" s="1"/>
  <c r="CXI81" i="13" s="1"/>
  <c r="CXJ81" i="13" s="1"/>
  <c r="CXK81" i="13" s="1"/>
  <c r="CXL81" i="13" s="1"/>
  <c r="CXM81" i="13" s="1"/>
  <c r="CXN81" i="13" s="1"/>
  <c r="CXO81" i="13" s="1"/>
  <c r="CXP81" i="13" s="1"/>
  <c r="CXQ81" i="13" s="1"/>
  <c r="CXR81" i="13" s="1"/>
  <c r="CXS81" i="13" s="1"/>
  <c r="CXT81" i="13" s="1"/>
  <c r="CXU81" i="13" s="1"/>
  <c r="CXV81" i="13" s="1"/>
  <c r="CXW81" i="13" s="1"/>
  <c r="CXX81" i="13" s="1"/>
  <c r="CXY81" i="13" s="1"/>
  <c r="CXZ81" i="13" s="1"/>
  <c r="CYA81" i="13" s="1"/>
  <c r="CYB81" i="13" s="1"/>
  <c r="CYC81" i="13" s="1"/>
  <c r="CYD81" i="13" s="1"/>
  <c r="CYE81" i="13" s="1"/>
  <c r="CYF81" i="13" s="1"/>
  <c r="CYG81" i="13" s="1"/>
  <c r="CYH81" i="13" s="1"/>
  <c r="CYI81" i="13" s="1"/>
  <c r="CYJ81" i="13" s="1"/>
  <c r="CYK81" i="13" s="1"/>
  <c r="CYL81" i="13" s="1"/>
  <c r="CYM81" i="13" s="1"/>
  <c r="CYN81" i="13" s="1"/>
  <c r="CYO81" i="13" s="1"/>
  <c r="CYP81" i="13" s="1"/>
  <c r="CYQ81" i="13" s="1"/>
  <c r="CYR81" i="13" s="1"/>
  <c r="CYS81" i="13" s="1"/>
  <c r="CYT81" i="13" s="1"/>
  <c r="CYU81" i="13" s="1"/>
  <c r="CYV81" i="13" s="1"/>
  <c r="CYW81" i="13" s="1"/>
  <c r="CYX81" i="13" s="1"/>
  <c r="CYY81" i="13" s="1"/>
  <c r="CYZ81" i="13" s="1"/>
  <c r="CZA81" i="13" s="1"/>
  <c r="CZB81" i="13" s="1"/>
  <c r="CZC81" i="13" s="1"/>
  <c r="CZD81" i="13" s="1"/>
  <c r="CZE81" i="13" s="1"/>
  <c r="CZF81" i="13" s="1"/>
  <c r="CZG81" i="13" s="1"/>
  <c r="CZH81" i="13" s="1"/>
  <c r="CZI81" i="13" s="1"/>
  <c r="CZJ81" i="13" s="1"/>
  <c r="CZK81" i="13" s="1"/>
  <c r="CZL81" i="13" s="1"/>
  <c r="CZM81" i="13" s="1"/>
  <c r="CZN81" i="13" s="1"/>
  <c r="CZO81" i="13" s="1"/>
  <c r="CZP81" i="13" s="1"/>
  <c r="CZQ81" i="13" s="1"/>
  <c r="CZR81" i="13" s="1"/>
  <c r="CZS81" i="13" s="1"/>
  <c r="CZT81" i="13" s="1"/>
  <c r="CZU81" i="13" s="1"/>
  <c r="CZV81" i="13" s="1"/>
  <c r="CZW81" i="13" s="1"/>
  <c r="CZX81" i="13" s="1"/>
  <c r="CZY81" i="13" s="1"/>
  <c r="CZZ81" i="13" s="1"/>
  <c r="DAA81" i="13" s="1"/>
  <c r="DAB81" i="13" s="1"/>
  <c r="DAC81" i="13" s="1"/>
  <c r="DAD81" i="13" s="1"/>
  <c r="DAE81" i="13" s="1"/>
  <c r="DAF81" i="13" s="1"/>
  <c r="DAG81" i="13" s="1"/>
  <c r="DAH81" i="13" s="1"/>
  <c r="DAI81" i="13" s="1"/>
  <c r="DAJ81" i="13" s="1"/>
  <c r="DAK81" i="13" s="1"/>
  <c r="DAL81" i="13" s="1"/>
  <c r="DAM81" i="13" s="1"/>
  <c r="DAN81" i="13" s="1"/>
  <c r="DAO81" i="13" s="1"/>
  <c r="DAP81" i="13" s="1"/>
  <c r="DAQ81" i="13" s="1"/>
  <c r="DAR81" i="13" s="1"/>
  <c r="DAS81" i="13" s="1"/>
  <c r="DAT81" i="13" s="1"/>
  <c r="DAU81" i="13" s="1"/>
  <c r="DAV81" i="13" s="1"/>
  <c r="DAW81" i="13" s="1"/>
  <c r="DAX81" i="13" s="1"/>
  <c r="DAY81" i="13" s="1"/>
  <c r="DAZ81" i="13" s="1"/>
  <c r="DBA81" i="13" s="1"/>
  <c r="DBB81" i="13" s="1"/>
  <c r="DBC81" i="13" s="1"/>
  <c r="DBD81" i="13" s="1"/>
  <c r="DBE81" i="13" s="1"/>
  <c r="DBF81" i="13" s="1"/>
  <c r="DBG81" i="13" s="1"/>
  <c r="DBH81" i="13" s="1"/>
  <c r="DBI81" i="13" s="1"/>
  <c r="DBJ81" i="13" s="1"/>
  <c r="DBK81" i="13" s="1"/>
  <c r="DBL81" i="13" s="1"/>
  <c r="DBM81" i="13" s="1"/>
  <c r="DBN81" i="13" s="1"/>
  <c r="DBO81" i="13" s="1"/>
  <c r="DBP81" i="13" s="1"/>
  <c r="DBQ81" i="13" s="1"/>
  <c r="DBR81" i="13" s="1"/>
  <c r="DBS81" i="13" s="1"/>
  <c r="DBT81" i="13" s="1"/>
  <c r="DBU81" i="13" s="1"/>
  <c r="DBV81" i="13" s="1"/>
  <c r="DBW81" i="13" s="1"/>
  <c r="DBX81" i="13" s="1"/>
  <c r="DBY81" i="13" s="1"/>
  <c r="DBZ81" i="13" s="1"/>
  <c r="DCA81" i="13" s="1"/>
  <c r="DCB81" i="13" s="1"/>
  <c r="DCC81" i="13" s="1"/>
  <c r="DCD81" i="13" s="1"/>
  <c r="DCE81" i="13" s="1"/>
  <c r="DCF81" i="13" s="1"/>
  <c r="DCG81" i="13" s="1"/>
  <c r="DCH81" i="13" s="1"/>
  <c r="DCI81" i="13" s="1"/>
  <c r="DCJ81" i="13" s="1"/>
  <c r="DCK81" i="13" s="1"/>
  <c r="DCL81" i="13" s="1"/>
  <c r="DCM81" i="13" s="1"/>
  <c r="DCN81" i="13" s="1"/>
  <c r="DCO81" i="13" s="1"/>
  <c r="DCP81" i="13" s="1"/>
  <c r="DCQ81" i="13" s="1"/>
  <c r="DCR81" i="13" s="1"/>
  <c r="DCS81" i="13" s="1"/>
  <c r="DCT81" i="13" s="1"/>
  <c r="DCU81" i="13" s="1"/>
  <c r="DCV81" i="13" s="1"/>
  <c r="DCW81" i="13" s="1"/>
  <c r="DCX81" i="13" s="1"/>
  <c r="DCY81" i="13" s="1"/>
  <c r="DCZ81" i="13" s="1"/>
  <c r="DDA81" i="13" s="1"/>
  <c r="DDB81" i="13" s="1"/>
  <c r="DDC81" i="13" s="1"/>
  <c r="DDD81" i="13" s="1"/>
  <c r="DDE81" i="13" s="1"/>
  <c r="DDF81" i="13" s="1"/>
  <c r="DDG81" i="13" s="1"/>
  <c r="DDH81" i="13" s="1"/>
  <c r="DDI81" i="13" s="1"/>
  <c r="DDJ81" i="13" s="1"/>
  <c r="DDK81" i="13" s="1"/>
  <c r="DDL81" i="13" s="1"/>
  <c r="DDM81" i="13" s="1"/>
  <c r="DDN81" i="13" s="1"/>
  <c r="DDO81" i="13" s="1"/>
  <c r="DDP81" i="13" s="1"/>
  <c r="DDQ81" i="13" s="1"/>
  <c r="DDR81" i="13" s="1"/>
  <c r="DDS81" i="13" s="1"/>
  <c r="DDT81" i="13" s="1"/>
  <c r="DDU81" i="13" s="1"/>
  <c r="DDV81" i="13" s="1"/>
  <c r="DDW81" i="13" s="1"/>
  <c r="DDX81" i="13" s="1"/>
  <c r="DDY81" i="13" s="1"/>
  <c r="DDZ81" i="13" s="1"/>
  <c r="DEA81" i="13" s="1"/>
  <c r="DEB81" i="13" s="1"/>
  <c r="DEC81" i="13" s="1"/>
  <c r="DED81" i="13" s="1"/>
  <c r="DEE81" i="13" s="1"/>
  <c r="DEF81" i="13" s="1"/>
  <c r="DEG81" i="13" s="1"/>
  <c r="DEH81" i="13" s="1"/>
  <c r="DEI81" i="13" s="1"/>
  <c r="DEJ81" i="13" s="1"/>
  <c r="DEK81" i="13" s="1"/>
  <c r="DEL81" i="13" s="1"/>
  <c r="DEM81" i="13" s="1"/>
  <c r="DEN81" i="13" s="1"/>
  <c r="DEO81" i="13" s="1"/>
  <c r="DEP81" i="13" s="1"/>
  <c r="DEQ81" i="13" s="1"/>
  <c r="DER81" i="13" s="1"/>
  <c r="DES81" i="13" s="1"/>
  <c r="DET81" i="13" s="1"/>
  <c r="DEU81" i="13" s="1"/>
  <c r="DEV81" i="13" s="1"/>
  <c r="DEW81" i="13" s="1"/>
  <c r="DEX81" i="13" s="1"/>
  <c r="DEY81" i="13" s="1"/>
  <c r="DEZ81" i="13" s="1"/>
  <c r="DFA81" i="13" s="1"/>
  <c r="DFB81" i="13" s="1"/>
  <c r="DFC81" i="13" s="1"/>
  <c r="DFD81" i="13" s="1"/>
  <c r="DFE81" i="13" s="1"/>
  <c r="DFF81" i="13" s="1"/>
  <c r="DFG81" i="13" s="1"/>
  <c r="DFH81" i="13" s="1"/>
  <c r="DFI81" i="13" s="1"/>
  <c r="DFJ81" i="13" s="1"/>
  <c r="DFK81" i="13" s="1"/>
  <c r="DFL81" i="13" s="1"/>
  <c r="DFM81" i="13" s="1"/>
  <c r="DFN81" i="13" s="1"/>
  <c r="DFO81" i="13" s="1"/>
  <c r="DFP81" i="13" s="1"/>
  <c r="DFQ81" i="13" s="1"/>
  <c r="DFR81" i="13" s="1"/>
  <c r="DFS81" i="13" s="1"/>
  <c r="DFT81" i="13" s="1"/>
  <c r="DFU81" i="13" s="1"/>
  <c r="DFV81" i="13" s="1"/>
  <c r="DFW81" i="13" s="1"/>
  <c r="DFX81" i="13" s="1"/>
  <c r="DFY81" i="13" s="1"/>
  <c r="DFZ81" i="13" s="1"/>
  <c r="DGA81" i="13" s="1"/>
  <c r="DGB81" i="13" s="1"/>
  <c r="DGC81" i="13" s="1"/>
  <c r="DGD81" i="13" s="1"/>
  <c r="DGE81" i="13" s="1"/>
  <c r="DGF81" i="13" s="1"/>
  <c r="DGG81" i="13" s="1"/>
  <c r="DGH81" i="13" s="1"/>
  <c r="DGI81" i="13" s="1"/>
  <c r="DGJ81" i="13" s="1"/>
  <c r="DGK81" i="13" s="1"/>
  <c r="DGL81" i="13" s="1"/>
  <c r="DGM81" i="13" s="1"/>
  <c r="DGN81" i="13" s="1"/>
  <c r="DGO81" i="13" s="1"/>
  <c r="DGP81" i="13" s="1"/>
  <c r="DGQ81" i="13" s="1"/>
  <c r="DGR81" i="13" s="1"/>
  <c r="DGS81" i="13" s="1"/>
  <c r="DGT81" i="13" s="1"/>
  <c r="DGU81" i="13" s="1"/>
  <c r="DGV81" i="13" s="1"/>
  <c r="DGW81" i="13" s="1"/>
  <c r="DGX81" i="13" s="1"/>
  <c r="DGY81" i="13" s="1"/>
  <c r="DGZ81" i="13" s="1"/>
  <c r="DHA81" i="13" s="1"/>
  <c r="DHB81" i="13" s="1"/>
  <c r="DHC81" i="13" s="1"/>
  <c r="DHD81" i="13" s="1"/>
  <c r="DHE81" i="13" s="1"/>
  <c r="DHF81" i="13" s="1"/>
  <c r="DHG81" i="13" s="1"/>
  <c r="DHH81" i="13" s="1"/>
  <c r="DHI81" i="13" s="1"/>
  <c r="DHJ81" i="13" s="1"/>
  <c r="DHK81" i="13" s="1"/>
  <c r="DHL81" i="13" s="1"/>
  <c r="DHM81" i="13" s="1"/>
  <c r="DHN81" i="13" s="1"/>
  <c r="DHO81" i="13" s="1"/>
  <c r="DHP81" i="13" s="1"/>
  <c r="DHQ81" i="13" s="1"/>
  <c r="DHR81" i="13" s="1"/>
  <c r="DHS81" i="13" s="1"/>
  <c r="DHT81" i="13" s="1"/>
  <c r="DHU81" i="13" s="1"/>
  <c r="DHV81" i="13" s="1"/>
  <c r="DHW81" i="13" s="1"/>
  <c r="DHX81" i="13" s="1"/>
  <c r="DHY81" i="13" s="1"/>
  <c r="DHZ81" i="13" s="1"/>
  <c r="DIA81" i="13" s="1"/>
  <c r="DIB81" i="13" s="1"/>
  <c r="DIC81" i="13" s="1"/>
  <c r="DID81" i="13" s="1"/>
  <c r="DIE81" i="13" s="1"/>
  <c r="DIF81" i="13" s="1"/>
  <c r="DIG81" i="13" s="1"/>
  <c r="DIH81" i="13" s="1"/>
  <c r="DII81" i="13" s="1"/>
  <c r="DIJ81" i="13" s="1"/>
  <c r="DIK81" i="13" s="1"/>
  <c r="DIL81" i="13" s="1"/>
  <c r="DIM81" i="13" s="1"/>
  <c r="DIN81" i="13" s="1"/>
  <c r="DIO81" i="13" s="1"/>
  <c r="DIP81" i="13" s="1"/>
  <c r="DIQ81" i="13" s="1"/>
  <c r="DIR81" i="13" s="1"/>
  <c r="DIS81" i="13" s="1"/>
  <c r="DIT81" i="13" s="1"/>
  <c r="DIU81" i="13" s="1"/>
  <c r="DIV81" i="13" s="1"/>
  <c r="DIW81" i="13" s="1"/>
  <c r="DIX81" i="13" s="1"/>
  <c r="DIY81" i="13" s="1"/>
  <c r="DIZ81" i="13" s="1"/>
  <c r="DJA81" i="13" s="1"/>
  <c r="DJB81" i="13" s="1"/>
  <c r="DJC81" i="13" s="1"/>
  <c r="DJD81" i="13" s="1"/>
  <c r="DJE81" i="13" s="1"/>
  <c r="DJF81" i="13" s="1"/>
  <c r="DJG81" i="13" s="1"/>
  <c r="DJH81" i="13" s="1"/>
  <c r="DJI81" i="13" s="1"/>
  <c r="DJJ81" i="13" s="1"/>
  <c r="DJK81" i="13" s="1"/>
  <c r="DJL81" i="13" s="1"/>
  <c r="DJM81" i="13" s="1"/>
  <c r="DJN81" i="13" s="1"/>
  <c r="DJO81" i="13" s="1"/>
  <c r="DJP81" i="13" s="1"/>
  <c r="DJQ81" i="13" s="1"/>
  <c r="DJR81" i="13" s="1"/>
  <c r="DJS81" i="13" s="1"/>
  <c r="DJT81" i="13" s="1"/>
  <c r="DJU81" i="13" s="1"/>
  <c r="DJV81" i="13" s="1"/>
  <c r="DJW81" i="13" s="1"/>
  <c r="DJX81" i="13" s="1"/>
  <c r="DJY81" i="13" s="1"/>
  <c r="DJZ81" i="13" s="1"/>
  <c r="DKA81" i="13" s="1"/>
  <c r="DKB81" i="13" s="1"/>
  <c r="DKC81" i="13" s="1"/>
  <c r="DKD81" i="13" s="1"/>
  <c r="DKE81" i="13" s="1"/>
  <c r="DKF81" i="13" s="1"/>
  <c r="DKG81" i="13" s="1"/>
  <c r="DKH81" i="13" s="1"/>
  <c r="DKI81" i="13" s="1"/>
  <c r="DKJ81" i="13" s="1"/>
  <c r="DKK81" i="13" s="1"/>
  <c r="DKL81" i="13" s="1"/>
  <c r="DKM81" i="13" s="1"/>
  <c r="DKN81" i="13" s="1"/>
  <c r="DKO81" i="13" s="1"/>
  <c r="DKP81" i="13" s="1"/>
  <c r="DKQ81" i="13" s="1"/>
  <c r="DKR81" i="13" s="1"/>
  <c r="DKS81" i="13" s="1"/>
  <c r="DKT81" i="13" s="1"/>
  <c r="DKU81" i="13" s="1"/>
  <c r="DKV81" i="13" s="1"/>
  <c r="DKW81" i="13" s="1"/>
  <c r="DKX81" i="13" s="1"/>
  <c r="DKY81" i="13" s="1"/>
  <c r="DKZ81" i="13" s="1"/>
  <c r="DLA81" i="13" s="1"/>
  <c r="DLB81" i="13" s="1"/>
  <c r="DLC81" i="13" s="1"/>
  <c r="DLD81" i="13" s="1"/>
  <c r="DLE81" i="13" s="1"/>
  <c r="DLF81" i="13" s="1"/>
  <c r="DLG81" i="13" s="1"/>
  <c r="DLH81" i="13" s="1"/>
  <c r="DLI81" i="13" s="1"/>
  <c r="DLJ81" i="13" s="1"/>
  <c r="DLK81" i="13" s="1"/>
  <c r="DLL81" i="13" s="1"/>
  <c r="DLM81" i="13" s="1"/>
  <c r="DLN81" i="13" s="1"/>
  <c r="DLO81" i="13" s="1"/>
  <c r="DLP81" i="13" s="1"/>
  <c r="DLQ81" i="13" s="1"/>
  <c r="DLR81" i="13" s="1"/>
  <c r="DLS81" i="13" s="1"/>
  <c r="DLT81" i="13" s="1"/>
  <c r="DLU81" i="13" s="1"/>
  <c r="DLV81" i="13" s="1"/>
  <c r="DLW81" i="13" s="1"/>
  <c r="DLX81" i="13" s="1"/>
  <c r="DLY81" i="13" s="1"/>
  <c r="DLZ81" i="13" s="1"/>
  <c r="DMA81" i="13" s="1"/>
  <c r="DMB81" i="13" s="1"/>
  <c r="DMC81" i="13" s="1"/>
  <c r="DMD81" i="13" s="1"/>
  <c r="DME81" i="13" s="1"/>
  <c r="DMF81" i="13" s="1"/>
  <c r="DMG81" i="13" s="1"/>
  <c r="DMH81" i="13" s="1"/>
  <c r="DMI81" i="13" s="1"/>
  <c r="DMJ81" i="13" s="1"/>
  <c r="DMK81" i="13" s="1"/>
  <c r="DML81" i="13" s="1"/>
  <c r="DMM81" i="13" s="1"/>
  <c r="DMN81" i="13" s="1"/>
  <c r="DMO81" i="13" s="1"/>
  <c r="DMP81" i="13" s="1"/>
  <c r="DMQ81" i="13" s="1"/>
  <c r="DMR81" i="13" s="1"/>
  <c r="DMS81" i="13" s="1"/>
  <c r="DMT81" i="13" s="1"/>
  <c r="DMU81" i="13" s="1"/>
  <c r="DMV81" i="13" s="1"/>
  <c r="DMW81" i="13" s="1"/>
  <c r="DMX81" i="13" s="1"/>
  <c r="DMY81" i="13" s="1"/>
  <c r="DMZ81" i="13" s="1"/>
  <c r="DNA81" i="13" s="1"/>
  <c r="DNB81" i="13" s="1"/>
  <c r="DNC81" i="13" s="1"/>
  <c r="DND81" i="13" s="1"/>
  <c r="DNE81" i="13" s="1"/>
  <c r="DNF81" i="13" s="1"/>
  <c r="DNG81" i="13" s="1"/>
  <c r="DNH81" i="13" s="1"/>
  <c r="DNI81" i="13" s="1"/>
  <c r="DNJ81" i="13" s="1"/>
  <c r="DNK81" i="13" s="1"/>
  <c r="DNL81" i="13" s="1"/>
  <c r="DNM81" i="13" s="1"/>
  <c r="DNN81" i="13" s="1"/>
  <c r="DNO81" i="13" s="1"/>
  <c r="DNP81" i="13" s="1"/>
  <c r="DNQ81" i="13" s="1"/>
  <c r="DNR81" i="13" s="1"/>
  <c r="DNS81" i="13" s="1"/>
  <c r="DNT81" i="13" s="1"/>
  <c r="DNU81" i="13" s="1"/>
  <c r="DNV81" i="13" s="1"/>
  <c r="DNW81" i="13" s="1"/>
  <c r="DNX81" i="13" s="1"/>
  <c r="DNY81" i="13" s="1"/>
  <c r="DNZ81" i="13" s="1"/>
  <c r="DOA81" i="13" s="1"/>
  <c r="DOB81" i="13" s="1"/>
  <c r="DOC81" i="13" s="1"/>
  <c r="DOD81" i="13" s="1"/>
  <c r="DOE81" i="13" s="1"/>
  <c r="DOF81" i="13" s="1"/>
  <c r="DOG81" i="13" s="1"/>
  <c r="DOH81" i="13" s="1"/>
  <c r="DOI81" i="13" s="1"/>
  <c r="DOJ81" i="13" s="1"/>
  <c r="DOK81" i="13" s="1"/>
  <c r="DOL81" i="13" s="1"/>
  <c r="DOM81" i="13" s="1"/>
  <c r="DON81" i="13" s="1"/>
  <c r="DOO81" i="13" s="1"/>
  <c r="DOP81" i="13" s="1"/>
  <c r="DOQ81" i="13" s="1"/>
  <c r="DOR81" i="13" s="1"/>
  <c r="DOS81" i="13" s="1"/>
  <c r="DOT81" i="13" s="1"/>
  <c r="DOU81" i="13" s="1"/>
  <c r="DOV81" i="13" s="1"/>
  <c r="DOW81" i="13" s="1"/>
  <c r="DOX81" i="13" s="1"/>
  <c r="DOY81" i="13" s="1"/>
  <c r="DOZ81" i="13" s="1"/>
  <c r="DPA81" i="13" s="1"/>
  <c r="DPB81" i="13" s="1"/>
  <c r="DPC81" i="13" s="1"/>
  <c r="DPD81" i="13" s="1"/>
  <c r="DPE81" i="13" s="1"/>
  <c r="DPF81" i="13" s="1"/>
  <c r="DPG81" i="13" s="1"/>
  <c r="DPH81" i="13" s="1"/>
  <c r="DPI81" i="13" s="1"/>
  <c r="DPJ81" i="13" s="1"/>
  <c r="DPK81" i="13" s="1"/>
  <c r="DPL81" i="13" s="1"/>
  <c r="DPM81" i="13" s="1"/>
  <c r="DPN81" i="13" s="1"/>
  <c r="DPO81" i="13" s="1"/>
  <c r="DPP81" i="13" s="1"/>
  <c r="DPQ81" i="13" s="1"/>
  <c r="DPR81" i="13" s="1"/>
  <c r="DPS81" i="13" s="1"/>
  <c r="DPT81" i="13" s="1"/>
  <c r="DPU81" i="13" s="1"/>
  <c r="DPV81" i="13" s="1"/>
  <c r="DPW81" i="13" s="1"/>
  <c r="DPX81" i="13" s="1"/>
  <c r="DPY81" i="13" s="1"/>
  <c r="DPZ81" i="13" s="1"/>
  <c r="DQA81" i="13" s="1"/>
  <c r="DQB81" i="13" s="1"/>
  <c r="DQC81" i="13" s="1"/>
  <c r="DQD81" i="13" s="1"/>
  <c r="DQE81" i="13" s="1"/>
  <c r="DQF81" i="13" s="1"/>
  <c r="DQG81" i="13" s="1"/>
  <c r="DQH81" i="13" s="1"/>
  <c r="DQI81" i="13" s="1"/>
  <c r="DQJ81" i="13" s="1"/>
  <c r="DQK81" i="13" s="1"/>
  <c r="DQL81" i="13" s="1"/>
  <c r="DQM81" i="13" s="1"/>
  <c r="DQN81" i="13" s="1"/>
  <c r="DQO81" i="13" s="1"/>
  <c r="DQP81" i="13" s="1"/>
  <c r="DQQ81" i="13" s="1"/>
  <c r="DQR81" i="13" s="1"/>
  <c r="DQS81" i="13" s="1"/>
  <c r="DQT81" i="13" s="1"/>
  <c r="DQU81" i="13" s="1"/>
  <c r="DQV81" i="13" s="1"/>
  <c r="DQW81" i="13" s="1"/>
  <c r="DQX81" i="13" s="1"/>
  <c r="DQY81" i="13" s="1"/>
  <c r="DQZ81" i="13" s="1"/>
  <c r="DRA81" i="13" s="1"/>
  <c r="DRB81" i="13" s="1"/>
  <c r="DRC81" i="13" s="1"/>
  <c r="DRD81" i="13" s="1"/>
  <c r="DRE81" i="13" s="1"/>
  <c r="DRF81" i="13" s="1"/>
  <c r="DRG81" i="13" s="1"/>
  <c r="DRH81" i="13" s="1"/>
  <c r="DRI81" i="13" s="1"/>
  <c r="DRJ81" i="13" s="1"/>
  <c r="DRK81" i="13" s="1"/>
  <c r="DRL81" i="13" s="1"/>
  <c r="DRM81" i="13" s="1"/>
  <c r="DRN81" i="13" s="1"/>
  <c r="DRO81" i="13" s="1"/>
  <c r="DRP81" i="13" s="1"/>
  <c r="DRQ81" i="13" s="1"/>
  <c r="DRR81" i="13" s="1"/>
  <c r="DRS81" i="13" s="1"/>
  <c r="DRT81" i="13" s="1"/>
  <c r="DRU81" i="13" s="1"/>
  <c r="DRV81" i="13" s="1"/>
  <c r="DRW81" i="13" s="1"/>
  <c r="DRX81" i="13" s="1"/>
  <c r="DRY81" i="13" s="1"/>
  <c r="DRZ81" i="13" s="1"/>
  <c r="DSA81" i="13" s="1"/>
  <c r="DSB81" i="13" s="1"/>
  <c r="DSC81" i="13" s="1"/>
  <c r="DSD81" i="13" s="1"/>
  <c r="DSE81" i="13" s="1"/>
  <c r="DSF81" i="13" s="1"/>
  <c r="DSG81" i="13" s="1"/>
  <c r="DSH81" i="13" s="1"/>
  <c r="DSI81" i="13" s="1"/>
  <c r="DSJ81" i="13" s="1"/>
  <c r="DSK81" i="13" s="1"/>
  <c r="DSL81" i="13" s="1"/>
  <c r="DSM81" i="13" s="1"/>
  <c r="DSN81" i="13" s="1"/>
  <c r="DSO81" i="13" s="1"/>
  <c r="DSP81" i="13" s="1"/>
  <c r="DSQ81" i="13" s="1"/>
  <c r="DSR81" i="13" s="1"/>
  <c r="DSS81" i="13" s="1"/>
  <c r="DST81" i="13" s="1"/>
  <c r="DSU81" i="13" s="1"/>
  <c r="DSV81" i="13" s="1"/>
  <c r="DSW81" i="13" s="1"/>
  <c r="DSX81" i="13" s="1"/>
  <c r="DSY81" i="13" s="1"/>
  <c r="DSZ81" i="13" s="1"/>
  <c r="DTA81" i="13" s="1"/>
  <c r="DTB81" i="13" s="1"/>
  <c r="DTC81" i="13" s="1"/>
  <c r="DTD81" i="13" s="1"/>
  <c r="DTE81" i="13" s="1"/>
  <c r="DTF81" i="13" s="1"/>
  <c r="DTG81" i="13" s="1"/>
  <c r="DTH81" i="13" s="1"/>
  <c r="DTI81" i="13" s="1"/>
  <c r="DTJ81" i="13" s="1"/>
  <c r="DTK81" i="13" s="1"/>
  <c r="DTL81" i="13" s="1"/>
  <c r="DTM81" i="13" s="1"/>
  <c r="DTN81" i="13" s="1"/>
  <c r="DTO81" i="13" s="1"/>
  <c r="DTP81" i="13" s="1"/>
  <c r="DTQ81" i="13" s="1"/>
  <c r="DTR81" i="13" s="1"/>
  <c r="DTS81" i="13" s="1"/>
  <c r="DTT81" i="13" s="1"/>
  <c r="DTU81" i="13" s="1"/>
  <c r="DTV81" i="13" s="1"/>
  <c r="DTW81" i="13" s="1"/>
  <c r="DTX81" i="13" s="1"/>
  <c r="DTY81" i="13" s="1"/>
  <c r="DTZ81" i="13" s="1"/>
  <c r="DUA81" i="13" s="1"/>
  <c r="DUB81" i="13" s="1"/>
  <c r="DUC81" i="13" s="1"/>
  <c r="DUD81" i="13" s="1"/>
  <c r="DUE81" i="13" s="1"/>
  <c r="DUF81" i="13" s="1"/>
  <c r="DUG81" i="13" s="1"/>
  <c r="DUH81" i="13" s="1"/>
  <c r="DUI81" i="13" s="1"/>
  <c r="DUJ81" i="13" s="1"/>
  <c r="DUK81" i="13" s="1"/>
  <c r="DUL81" i="13" s="1"/>
  <c r="DUM81" i="13" s="1"/>
  <c r="DUN81" i="13" s="1"/>
  <c r="DUO81" i="13" s="1"/>
  <c r="DUP81" i="13" s="1"/>
  <c r="DUQ81" i="13" s="1"/>
  <c r="DUR81" i="13" s="1"/>
  <c r="DUS81" i="13" s="1"/>
  <c r="DUT81" i="13" s="1"/>
  <c r="DUU81" i="13" s="1"/>
  <c r="DUV81" i="13" s="1"/>
  <c r="DUW81" i="13" s="1"/>
  <c r="DUX81" i="13" s="1"/>
  <c r="DUY81" i="13" s="1"/>
  <c r="DUZ81" i="13" s="1"/>
  <c r="DVA81" i="13" s="1"/>
  <c r="DVB81" i="13" s="1"/>
  <c r="DVC81" i="13" s="1"/>
  <c r="DVD81" i="13" s="1"/>
  <c r="DVE81" i="13" s="1"/>
  <c r="DVF81" i="13" s="1"/>
  <c r="DVG81" i="13" s="1"/>
  <c r="DVH81" i="13" s="1"/>
  <c r="DVI81" i="13" s="1"/>
  <c r="DVJ81" i="13" s="1"/>
  <c r="DVK81" i="13" s="1"/>
  <c r="DVL81" i="13" s="1"/>
  <c r="DVM81" i="13" s="1"/>
  <c r="DVN81" i="13" s="1"/>
  <c r="DVO81" i="13" s="1"/>
  <c r="DVP81" i="13" s="1"/>
  <c r="DVQ81" i="13" s="1"/>
  <c r="DVR81" i="13" s="1"/>
  <c r="DVS81" i="13" s="1"/>
  <c r="DVT81" i="13" s="1"/>
  <c r="DVU81" i="13" s="1"/>
  <c r="DVV81" i="13" s="1"/>
  <c r="DVW81" i="13" s="1"/>
  <c r="DVX81" i="13" s="1"/>
  <c r="DVY81" i="13" s="1"/>
  <c r="DVZ81" i="13" s="1"/>
  <c r="DWA81" i="13" s="1"/>
  <c r="DWB81" i="13" s="1"/>
  <c r="DWC81" i="13" s="1"/>
  <c r="DWD81" i="13" s="1"/>
  <c r="DWE81" i="13" s="1"/>
  <c r="DWF81" i="13" s="1"/>
  <c r="DWG81" i="13" s="1"/>
  <c r="DWH81" i="13" s="1"/>
  <c r="DWI81" i="13" s="1"/>
  <c r="DWJ81" i="13" s="1"/>
  <c r="DWK81" i="13" s="1"/>
  <c r="DWL81" i="13" s="1"/>
  <c r="DWM81" i="13" s="1"/>
  <c r="DWN81" i="13" s="1"/>
  <c r="DWO81" i="13" s="1"/>
  <c r="DWP81" i="13" s="1"/>
  <c r="DWQ81" i="13" s="1"/>
  <c r="DWR81" i="13" s="1"/>
  <c r="DWS81" i="13" s="1"/>
  <c r="DWT81" i="13" s="1"/>
  <c r="DWU81" i="13" s="1"/>
  <c r="DWV81" i="13" s="1"/>
  <c r="DWW81" i="13" s="1"/>
  <c r="DWX81" i="13" s="1"/>
  <c r="DWY81" i="13" s="1"/>
  <c r="DWZ81" i="13" s="1"/>
  <c r="DXA81" i="13" s="1"/>
  <c r="DXB81" i="13" s="1"/>
  <c r="DXC81" i="13" s="1"/>
  <c r="DXD81" i="13" s="1"/>
  <c r="DXE81" i="13" s="1"/>
  <c r="DXF81" i="13" s="1"/>
  <c r="DXG81" i="13" s="1"/>
  <c r="DXH81" i="13" s="1"/>
  <c r="DXI81" i="13" s="1"/>
  <c r="DXJ81" i="13" s="1"/>
  <c r="DXK81" i="13" s="1"/>
  <c r="DXL81" i="13" s="1"/>
  <c r="DXM81" i="13" s="1"/>
  <c r="DXN81" i="13" s="1"/>
  <c r="DXO81" i="13" s="1"/>
  <c r="DXP81" i="13" s="1"/>
  <c r="DXQ81" i="13" s="1"/>
  <c r="DXR81" i="13" s="1"/>
  <c r="DXS81" i="13" s="1"/>
  <c r="DXT81" i="13" s="1"/>
  <c r="DXU81" i="13" s="1"/>
  <c r="DXV81" i="13" s="1"/>
  <c r="DXW81" i="13" s="1"/>
  <c r="DXX81" i="13" s="1"/>
  <c r="DXY81" i="13" s="1"/>
  <c r="DXZ81" i="13" s="1"/>
  <c r="DYA81" i="13" s="1"/>
  <c r="DYB81" i="13" s="1"/>
  <c r="DYC81" i="13" s="1"/>
  <c r="DYD81" i="13" s="1"/>
  <c r="DYE81" i="13" s="1"/>
  <c r="DYF81" i="13" s="1"/>
  <c r="DYG81" i="13" s="1"/>
  <c r="DYH81" i="13" s="1"/>
  <c r="DYI81" i="13" s="1"/>
  <c r="DYJ81" i="13" s="1"/>
  <c r="DYK81" i="13" s="1"/>
  <c r="DYL81" i="13" s="1"/>
  <c r="DYM81" i="13" s="1"/>
  <c r="DYN81" i="13" s="1"/>
  <c r="DYO81" i="13" s="1"/>
  <c r="DYP81" i="13" s="1"/>
  <c r="DYQ81" i="13" s="1"/>
  <c r="DYR81" i="13" s="1"/>
  <c r="DYS81" i="13" s="1"/>
  <c r="DYT81" i="13" s="1"/>
  <c r="DYU81" i="13" s="1"/>
  <c r="DYV81" i="13" s="1"/>
  <c r="DYW81" i="13" s="1"/>
  <c r="DYX81" i="13" s="1"/>
  <c r="DYY81" i="13" s="1"/>
  <c r="DYZ81" i="13" s="1"/>
  <c r="DZA81" i="13" s="1"/>
  <c r="DZB81" i="13" s="1"/>
  <c r="DZC81" i="13" s="1"/>
  <c r="DZD81" i="13" s="1"/>
  <c r="DZE81" i="13" s="1"/>
  <c r="DZF81" i="13" s="1"/>
  <c r="DZG81" i="13" s="1"/>
  <c r="DZH81" i="13" s="1"/>
  <c r="DZI81" i="13" s="1"/>
  <c r="DZJ81" i="13" s="1"/>
  <c r="DZK81" i="13" s="1"/>
  <c r="DZL81" i="13" s="1"/>
  <c r="DZM81" i="13" s="1"/>
  <c r="DZN81" i="13" s="1"/>
  <c r="DZO81" i="13" s="1"/>
  <c r="DZP81" i="13" s="1"/>
  <c r="DZQ81" i="13" s="1"/>
  <c r="DZR81" i="13" s="1"/>
  <c r="DZS81" i="13" s="1"/>
  <c r="DZT81" i="13" s="1"/>
  <c r="DZU81" i="13" s="1"/>
  <c r="DZV81" i="13" s="1"/>
  <c r="DZW81" i="13" s="1"/>
  <c r="DZX81" i="13" s="1"/>
  <c r="DZY81" i="13" s="1"/>
  <c r="DZZ81" i="13" s="1"/>
  <c r="EAA81" i="13" s="1"/>
  <c r="EAB81" i="13" s="1"/>
  <c r="EAC81" i="13" s="1"/>
  <c r="EAD81" i="13" s="1"/>
  <c r="EAE81" i="13" s="1"/>
  <c r="EAF81" i="13" s="1"/>
  <c r="EAG81" i="13" s="1"/>
  <c r="EAH81" i="13" s="1"/>
  <c r="EAI81" i="13" s="1"/>
  <c r="EAJ81" i="13" s="1"/>
  <c r="EAK81" i="13" s="1"/>
  <c r="EAL81" i="13" s="1"/>
  <c r="EAM81" i="13" s="1"/>
  <c r="EAN81" i="13" s="1"/>
  <c r="EAO81" i="13" s="1"/>
  <c r="EAP81" i="13" s="1"/>
  <c r="EAQ81" i="13" s="1"/>
  <c r="EAR81" i="13" s="1"/>
  <c r="EAS81" i="13" s="1"/>
  <c r="EAT81" i="13" s="1"/>
  <c r="EAU81" i="13" s="1"/>
  <c r="EAV81" i="13" s="1"/>
  <c r="EAW81" i="13" s="1"/>
  <c r="EAX81" i="13" s="1"/>
  <c r="EAY81" i="13" s="1"/>
  <c r="EAZ81" i="13" s="1"/>
  <c r="EBA81" i="13" s="1"/>
  <c r="EBB81" i="13" s="1"/>
  <c r="EBC81" i="13" s="1"/>
  <c r="EBD81" i="13" s="1"/>
  <c r="EBE81" i="13" s="1"/>
  <c r="EBF81" i="13" s="1"/>
  <c r="EBG81" i="13" s="1"/>
  <c r="EBH81" i="13" s="1"/>
  <c r="EBI81" i="13" s="1"/>
  <c r="EBJ81" i="13" s="1"/>
  <c r="EBK81" i="13" s="1"/>
  <c r="EBL81" i="13" s="1"/>
  <c r="EBM81" i="13" s="1"/>
  <c r="EBN81" i="13" s="1"/>
  <c r="EBO81" i="13" s="1"/>
  <c r="EBP81" i="13" s="1"/>
  <c r="EBQ81" i="13" s="1"/>
  <c r="EBR81" i="13" s="1"/>
  <c r="EBS81" i="13" s="1"/>
  <c r="EBT81" i="13" s="1"/>
  <c r="EBU81" i="13" s="1"/>
  <c r="EBV81" i="13" s="1"/>
  <c r="EBW81" i="13" s="1"/>
  <c r="EBX81" i="13" s="1"/>
  <c r="EBY81" i="13" s="1"/>
  <c r="EBZ81" i="13" s="1"/>
  <c r="ECA81" i="13" s="1"/>
  <c r="ECB81" i="13" s="1"/>
  <c r="ECC81" i="13" s="1"/>
  <c r="ECD81" i="13" s="1"/>
  <c r="ECE81" i="13" s="1"/>
  <c r="ECF81" i="13" s="1"/>
  <c r="ECG81" i="13" s="1"/>
  <c r="ECH81" i="13" s="1"/>
  <c r="ECI81" i="13" s="1"/>
  <c r="ECJ81" i="13" s="1"/>
  <c r="ECK81" i="13" s="1"/>
  <c r="ECL81" i="13" s="1"/>
  <c r="ECM81" i="13" s="1"/>
  <c r="ECN81" i="13" s="1"/>
  <c r="ECO81" i="13" s="1"/>
  <c r="ECP81" i="13" s="1"/>
  <c r="ECQ81" i="13" s="1"/>
  <c r="ECR81" i="13" s="1"/>
  <c r="ECS81" i="13" s="1"/>
  <c r="ECT81" i="13" s="1"/>
  <c r="ECU81" i="13" s="1"/>
  <c r="ECV81" i="13" s="1"/>
  <c r="ECW81" i="13" s="1"/>
  <c r="ECX81" i="13" s="1"/>
  <c r="ECY81" i="13" s="1"/>
  <c r="ECZ81" i="13" s="1"/>
  <c r="EDA81" i="13" s="1"/>
  <c r="EDB81" i="13" s="1"/>
  <c r="EDC81" i="13" s="1"/>
  <c r="EDD81" i="13" s="1"/>
  <c r="EDE81" i="13" s="1"/>
  <c r="EDF81" i="13" s="1"/>
  <c r="EDG81" i="13" s="1"/>
  <c r="EDH81" i="13" s="1"/>
  <c r="EDI81" i="13" s="1"/>
  <c r="EDJ81" i="13" s="1"/>
  <c r="EDK81" i="13" s="1"/>
  <c r="EDL81" i="13" s="1"/>
  <c r="EDM81" i="13" s="1"/>
  <c r="EDN81" i="13" s="1"/>
  <c r="EDO81" i="13" s="1"/>
  <c r="EDP81" i="13" s="1"/>
  <c r="EDQ81" i="13" s="1"/>
  <c r="EDR81" i="13" s="1"/>
  <c r="EDS81" i="13" s="1"/>
  <c r="EDT81" i="13" s="1"/>
  <c r="EDU81" i="13" s="1"/>
  <c r="EDV81" i="13" s="1"/>
  <c r="EDW81" i="13" s="1"/>
  <c r="EDX81" i="13" s="1"/>
  <c r="EDY81" i="13" s="1"/>
  <c r="EDZ81" i="13" s="1"/>
  <c r="EEA81" i="13" s="1"/>
  <c r="EEB81" i="13" s="1"/>
  <c r="EEC81" i="13" s="1"/>
  <c r="EED81" i="13" s="1"/>
  <c r="EEE81" i="13" s="1"/>
  <c r="EEF81" i="13" s="1"/>
  <c r="EEG81" i="13" s="1"/>
  <c r="EEH81" i="13" s="1"/>
  <c r="EEI81" i="13" s="1"/>
  <c r="EEJ81" i="13" s="1"/>
  <c r="EEK81" i="13" s="1"/>
  <c r="EEL81" i="13" s="1"/>
  <c r="EEM81" i="13" s="1"/>
  <c r="EEN81" i="13" s="1"/>
  <c r="EEO81" i="13" s="1"/>
  <c r="EEP81" i="13" s="1"/>
  <c r="EEQ81" i="13" s="1"/>
  <c r="EER81" i="13" s="1"/>
  <c r="EES81" i="13" s="1"/>
  <c r="EET81" i="13" s="1"/>
  <c r="EEU81" i="13" s="1"/>
  <c r="EEV81" i="13" s="1"/>
  <c r="EEW81" i="13" s="1"/>
  <c r="EEX81" i="13" s="1"/>
  <c r="EEY81" i="13" s="1"/>
  <c r="EEZ81" i="13" s="1"/>
  <c r="EFA81" i="13" s="1"/>
  <c r="EFB81" i="13" s="1"/>
  <c r="EFC81" i="13" s="1"/>
  <c r="EFD81" i="13" s="1"/>
  <c r="EFE81" i="13" s="1"/>
  <c r="EFF81" i="13" s="1"/>
  <c r="EFG81" i="13" s="1"/>
  <c r="EFH81" i="13" s="1"/>
  <c r="EFI81" i="13" s="1"/>
  <c r="EFJ81" i="13" s="1"/>
  <c r="EFK81" i="13" s="1"/>
  <c r="EFL81" i="13" s="1"/>
  <c r="EFM81" i="13" s="1"/>
  <c r="EFN81" i="13" s="1"/>
  <c r="EFO81" i="13" s="1"/>
  <c r="EFP81" i="13" s="1"/>
  <c r="EFQ81" i="13" s="1"/>
  <c r="EFR81" i="13" s="1"/>
  <c r="EFS81" i="13" s="1"/>
  <c r="EFT81" i="13" s="1"/>
  <c r="EFU81" i="13" s="1"/>
  <c r="EFV81" i="13" s="1"/>
  <c r="EFW81" i="13" s="1"/>
  <c r="EFX81" i="13" s="1"/>
  <c r="EFY81" i="13" s="1"/>
  <c r="EFZ81" i="13" s="1"/>
  <c r="EGA81" i="13" s="1"/>
  <c r="EGB81" i="13" s="1"/>
  <c r="EGC81" i="13" s="1"/>
  <c r="EGD81" i="13" s="1"/>
  <c r="EGE81" i="13" s="1"/>
  <c r="EGF81" i="13" s="1"/>
  <c r="EGG81" i="13" s="1"/>
  <c r="EGH81" i="13" s="1"/>
  <c r="EGI81" i="13" s="1"/>
  <c r="EGJ81" i="13" s="1"/>
  <c r="EGK81" i="13" s="1"/>
  <c r="EGL81" i="13" s="1"/>
  <c r="EGM81" i="13" s="1"/>
  <c r="EGN81" i="13" s="1"/>
  <c r="EGO81" i="13" s="1"/>
  <c r="EGP81" i="13" s="1"/>
  <c r="EGQ81" i="13" s="1"/>
  <c r="EGR81" i="13" s="1"/>
  <c r="EGS81" i="13" s="1"/>
  <c r="EGT81" i="13" s="1"/>
  <c r="EGU81" i="13" s="1"/>
  <c r="EGV81" i="13" s="1"/>
  <c r="EGW81" i="13" s="1"/>
  <c r="EGX81" i="13" s="1"/>
  <c r="EGY81" i="13" s="1"/>
  <c r="EGZ81" i="13" s="1"/>
  <c r="EHA81" i="13" s="1"/>
  <c r="EHB81" i="13" s="1"/>
  <c r="EHC81" i="13" s="1"/>
  <c r="EHD81" i="13" s="1"/>
  <c r="EHE81" i="13" s="1"/>
  <c r="EHF81" i="13" s="1"/>
  <c r="EHG81" i="13" s="1"/>
  <c r="EHH81" i="13" s="1"/>
  <c r="EHI81" i="13" s="1"/>
  <c r="EHJ81" i="13" s="1"/>
  <c r="EHK81" i="13" s="1"/>
  <c r="EHL81" i="13" s="1"/>
  <c r="EHM81" i="13" s="1"/>
  <c r="EHN81" i="13" s="1"/>
  <c r="EHO81" i="13" s="1"/>
  <c r="EHP81" i="13" s="1"/>
  <c r="EHQ81" i="13" s="1"/>
  <c r="EHR81" i="13" s="1"/>
  <c r="EHS81" i="13" s="1"/>
  <c r="EHT81" i="13" s="1"/>
  <c r="EHU81" i="13" s="1"/>
  <c r="EHV81" i="13" s="1"/>
  <c r="EHW81" i="13" s="1"/>
  <c r="EHX81" i="13" s="1"/>
  <c r="EHY81" i="13" s="1"/>
  <c r="EHZ81" i="13" s="1"/>
  <c r="EIA81" i="13" s="1"/>
  <c r="EIB81" i="13" s="1"/>
  <c r="EIC81" i="13" s="1"/>
  <c r="EID81" i="13" s="1"/>
  <c r="EIE81" i="13" s="1"/>
  <c r="EIF81" i="13" s="1"/>
  <c r="EIG81" i="13" s="1"/>
  <c r="EIH81" i="13" s="1"/>
  <c r="EII81" i="13" s="1"/>
  <c r="EIJ81" i="13" s="1"/>
  <c r="EIK81" i="13" s="1"/>
  <c r="EIL81" i="13" s="1"/>
  <c r="EIM81" i="13" s="1"/>
  <c r="EIN81" i="13" s="1"/>
  <c r="EIO81" i="13" s="1"/>
  <c r="EIP81" i="13" s="1"/>
  <c r="EIQ81" i="13" s="1"/>
  <c r="EIR81" i="13" s="1"/>
  <c r="EIS81" i="13" s="1"/>
  <c r="EIT81" i="13" s="1"/>
  <c r="EIU81" i="13" s="1"/>
  <c r="EIV81" i="13" s="1"/>
  <c r="EIW81" i="13" s="1"/>
  <c r="EIX81" i="13" s="1"/>
  <c r="EIY81" i="13" s="1"/>
  <c r="EIZ81" i="13" s="1"/>
  <c r="EJA81" i="13" s="1"/>
  <c r="EJB81" i="13" s="1"/>
  <c r="EJC81" i="13" s="1"/>
  <c r="EJD81" i="13" s="1"/>
  <c r="EJE81" i="13" s="1"/>
  <c r="EJF81" i="13" s="1"/>
  <c r="EJG81" i="13" s="1"/>
  <c r="EJH81" i="13" s="1"/>
  <c r="EJI81" i="13" s="1"/>
  <c r="EJJ81" i="13" s="1"/>
  <c r="EJK81" i="13" s="1"/>
  <c r="EJL81" i="13" s="1"/>
  <c r="EJM81" i="13" s="1"/>
  <c r="EJN81" i="13" s="1"/>
  <c r="EJO81" i="13" s="1"/>
  <c r="EJP81" i="13" s="1"/>
  <c r="EJQ81" i="13" s="1"/>
  <c r="EJR81" i="13" s="1"/>
  <c r="EJS81" i="13" s="1"/>
  <c r="EJT81" i="13" s="1"/>
  <c r="EJU81" i="13" s="1"/>
  <c r="EJV81" i="13" s="1"/>
  <c r="EJW81" i="13" s="1"/>
  <c r="EJX81" i="13" s="1"/>
  <c r="EJY81" i="13" s="1"/>
  <c r="EJZ81" i="13" s="1"/>
  <c r="EKA81" i="13" s="1"/>
  <c r="EKB81" i="13" s="1"/>
  <c r="EKC81" i="13" s="1"/>
  <c r="EKD81" i="13" s="1"/>
  <c r="EKE81" i="13" s="1"/>
  <c r="EKF81" i="13" s="1"/>
  <c r="EKG81" i="13" s="1"/>
  <c r="EKH81" i="13" s="1"/>
  <c r="EKI81" i="13" s="1"/>
  <c r="EKJ81" i="13" s="1"/>
  <c r="EKK81" i="13" s="1"/>
  <c r="EKL81" i="13" s="1"/>
  <c r="EKM81" i="13" s="1"/>
  <c r="EKN81" i="13" s="1"/>
  <c r="EKO81" i="13" s="1"/>
  <c r="EKP81" i="13" s="1"/>
  <c r="EKQ81" i="13" s="1"/>
  <c r="EKR81" i="13" s="1"/>
  <c r="EKS81" i="13" s="1"/>
  <c r="EKT81" i="13" s="1"/>
  <c r="EKU81" i="13" s="1"/>
  <c r="EKV81" i="13" s="1"/>
  <c r="EKW81" i="13" s="1"/>
  <c r="EKX81" i="13" s="1"/>
  <c r="EKY81" i="13" s="1"/>
  <c r="EKZ81" i="13" s="1"/>
  <c r="ELA81" i="13" s="1"/>
  <c r="ELB81" i="13" s="1"/>
  <c r="ELC81" i="13" s="1"/>
  <c r="ELD81" i="13" s="1"/>
  <c r="ELE81" i="13" s="1"/>
  <c r="ELF81" i="13" s="1"/>
  <c r="ELG81" i="13" s="1"/>
  <c r="ELH81" i="13" s="1"/>
  <c r="ELI81" i="13" s="1"/>
  <c r="ELJ81" i="13" s="1"/>
  <c r="ELK81" i="13" s="1"/>
  <c r="ELL81" i="13" s="1"/>
  <c r="ELM81" i="13" s="1"/>
  <c r="ELN81" i="13" s="1"/>
  <c r="ELO81" i="13" s="1"/>
  <c r="ELP81" i="13" s="1"/>
  <c r="ELQ81" i="13" s="1"/>
  <c r="ELR81" i="13" s="1"/>
  <c r="ELS81" i="13" s="1"/>
  <c r="ELT81" i="13" s="1"/>
  <c r="ELU81" i="13" s="1"/>
  <c r="ELV81" i="13" s="1"/>
  <c r="ELW81" i="13" s="1"/>
  <c r="ELX81" i="13" s="1"/>
  <c r="ELY81" i="13" s="1"/>
  <c r="ELZ81" i="13" s="1"/>
  <c r="EMA81" i="13" s="1"/>
  <c r="EMB81" i="13" s="1"/>
  <c r="EMC81" i="13" s="1"/>
  <c r="EMD81" i="13" s="1"/>
  <c r="EME81" i="13" s="1"/>
  <c r="EMF81" i="13" s="1"/>
  <c r="EMG81" i="13" s="1"/>
  <c r="EMH81" i="13" s="1"/>
  <c r="EMI81" i="13" s="1"/>
  <c r="EMJ81" i="13" s="1"/>
  <c r="EMK81" i="13" s="1"/>
  <c r="EML81" i="13" s="1"/>
  <c r="EMM81" i="13" s="1"/>
  <c r="EMN81" i="13" s="1"/>
  <c r="EMO81" i="13" s="1"/>
  <c r="EMP81" i="13" s="1"/>
  <c r="EMQ81" i="13" s="1"/>
  <c r="EMR81" i="13" s="1"/>
  <c r="EMS81" i="13" s="1"/>
  <c r="EMT81" i="13" s="1"/>
  <c r="EMU81" i="13" s="1"/>
  <c r="EMV81" i="13" s="1"/>
  <c r="EMW81" i="13" s="1"/>
  <c r="EMX81" i="13" s="1"/>
  <c r="EMY81" i="13" s="1"/>
  <c r="EMZ81" i="13" s="1"/>
  <c r="ENA81" i="13" s="1"/>
  <c r="ENB81" i="13" s="1"/>
  <c r="ENC81" i="13" s="1"/>
  <c r="END81" i="13" s="1"/>
  <c r="ENE81" i="13" s="1"/>
  <c r="ENF81" i="13" s="1"/>
  <c r="ENG81" i="13" s="1"/>
  <c r="ENH81" i="13" s="1"/>
  <c r="ENI81" i="13" s="1"/>
  <c r="ENJ81" i="13" s="1"/>
  <c r="ENK81" i="13" s="1"/>
  <c r="ENL81" i="13" s="1"/>
  <c r="ENM81" i="13" s="1"/>
  <c r="ENN81" i="13" s="1"/>
  <c r="ENO81" i="13" s="1"/>
  <c r="ENP81" i="13" s="1"/>
  <c r="ENQ81" i="13" s="1"/>
  <c r="ENR81" i="13" s="1"/>
  <c r="ENS81" i="13" s="1"/>
  <c r="ENT81" i="13" s="1"/>
  <c r="ENU81" i="13" s="1"/>
  <c r="ENV81" i="13" s="1"/>
  <c r="ENW81" i="13" s="1"/>
  <c r="ENX81" i="13" s="1"/>
  <c r="ENY81" i="13" s="1"/>
  <c r="ENZ81" i="13" s="1"/>
  <c r="EOA81" i="13" s="1"/>
  <c r="EOB81" i="13" s="1"/>
  <c r="EOC81" i="13" s="1"/>
  <c r="EOD81" i="13" s="1"/>
  <c r="EOE81" i="13" s="1"/>
  <c r="EOF81" i="13" s="1"/>
  <c r="EOG81" i="13" s="1"/>
  <c r="EOH81" i="13" s="1"/>
  <c r="EOI81" i="13" s="1"/>
  <c r="EOJ81" i="13" s="1"/>
  <c r="EOK81" i="13" s="1"/>
  <c r="EOL81" i="13" s="1"/>
  <c r="EOM81" i="13" s="1"/>
  <c r="EON81" i="13" s="1"/>
  <c r="EOO81" i="13" s="1"/>
  <c r="EOP81" i="13" s="1"/>
  <c r="EOQ81" i="13" s="1"/>
  <c r="EOR81" i="13" s="1"/>
  <c r="EOS81" i="13" s="1"/>
  <c r="EOT81" i="13" s="1"/>
  <c r="EOU81" i="13" s="1"/>
  <c r="EOV81" i="13" s="1"/>
  <c r="EOW81" i="13" s="1"/>
  <c r="EOX81" i="13" s="1"/>
  <c r="EOY81" i="13" s="1"/>
  <c r="EOZ81" i="13" s="1"/>
  <c r="EPA81" i="13" s="1"/>
  <c r="EPB81" i="13" s="1"/>
  <c r="EPC81" i="13" s="1"/>
  <c r="EPD81" i="13" s="1"/>
  <c r="EPE81" i="13" s="1"/>
  <c r="EPF81" i="13" s="1"/>
  <c r="EPG81" i="13" s="1"/>
  <c r="EPH81" i="13" s="1"/>
  <c r="EPI81" i="13" s="1"/>
  <c r="EPJ81" i="13" s="1"/>
  <c r="EPK81" i="13" s="1"/>
  <c r="EPL81" i="13" s="1"/>
  <c r="EPM81" i="13" s="1"/>
  <c r="EPN81" i="13" s="1"/>
  <c r="EPO81" i="13" s="1"/>
  <c r="EPP81" i="13" s="1"/>
  <c r="EPQ81" i="13" s="1"/>
  <c r="EPR81" i="13" s="1"/>
  <c r="EPS81" i="13" s="1"/>
  <c r="EPT81" i="13" s="1"/>
  <c r="EPU81" i="13" s="1"/>
  <c r="EPV81" i="13" s="1"/>
  <c r="EPW81" i="13" s="1"/>
  <c r="EPX81" i="13" s="1"/>
  <c r="EPY81" i="13" s="1"/>
  <c r="EPZ81" i="13" s="1"/>
  <c r="EQA81" i="13" s="1"/>
  <c r="EQB81" i="13" s="1"/>
  <c r="EQC81" i="13" s="1"/>
  <c r="EQD81" i="13" s="1"/>
  <c r="EQE81" i="13" s="1"/>
  <c r="EQF81" i="13" s="1"/>
  <c r="EQG81" i="13" s="1"/>
  <c r="EQH81" i="13" s="1"/>
  <c r="EQI81" i="13" s="1"/>
  <c r="EQJ81" i="13" s="1"/>
  <c r="EQK81" i="13" s="1"/>
  <c r="EQL81" i="13" s="1"/>
  <c r="EQM81" i="13" s="1"/>
  <c r="EQN81" i="13" s="1"/>
  <c r="EQO81" i="13" s="1"/>
  <c r="EQP81" i="13" s="1"/>
  <c r="EQQ81" i="13" s="1"/>
  <c r="EQR81" i="13" s="1"/>
  <c r="EQS81" i="13" s="1"/>
  <c r="EQT81" i="13" s="1"/>
  <c r="EQU81" i="13" s="1"/>
  <c r="EQV81" i="13" s="1"/>
  <c r="EQW81" i="13" s="1"/>
  <c r="EQX81" i="13" s="1"/>
  <c r="EQY81" i="13" s="1"/>
  <c r="EQZ81" i="13" s="1"/>
  <c r="ERA81" i="13" s="1"/>
  <c r="ERB81" i="13" s="1"/>
  <c r="ERC81" i="13" s="1"/>
  <c r="ERD81" i="13" s="1"/>
  <c r="ERE81" i="13" s="1"/>
  <c r="ERF81" i="13" s="1"/>
  <c r="ERG81" i="13" s="1"/>
  <c r="ERH81" i="13" s="1"/>
  <c r="ERI81" i="13" s="1"/>
  <c r="ERJ81" i="13" s="1"/>
  <c r="ERK81" i="13" s="1"/>
  <c r="ERL81" i="13" s="1"/>
  <c r="ERM81" i="13" s="1"/>
  <c r="ERN81" i="13" s="1"/>
  <c r="ERO81" i="13" s="1"/>
  <c r="ERP81" i="13" s="1"/>
  <c r="ERQ81" i="13" s="1"/>
  <c r="ERR81" i="13" s="1"/>
  <c r="ERS81" i="13" s="1"/>
  <c r="ERT81" i="13" s="1"/>
  <c r="ERU81" i="13" s="1"/>
  <c r="ERV81" i="13" s="1"/>
  <c r="ERW81" i="13" s="1"/>
  <c r="ERX81" i="13" s="1"/>
  <c r="ERY81" i="13" s="1"/>
  <c r="ERZ81" i="13" s="1"/>
  <c r="ESA81" i="13" s="1"/>
  <c r="ESB81" i="13" s="1"/>
  <c r="ESC81" i="13" s="1"/>
  <c r="ESD81" i="13" s="1"/>
  <c r="ESE81" i="13" s="1"/>
  <c r="ESF81" i="13" s="1"/>
  <c r="ESG81" i="13" s="1"/>
  <c r="ESH81" i="13" s="1"/>
  <c r="ESI81" i="13" s="1"/>
  <c r="ESJ81" i="13" s="1"/>
  <c r="ESK81" i="13" s="1"/>
  <c r="ESL81" i="13" s="1"/>
  <c r="ESM81" i="13" s="1"/>
  <c r="ESN81" i="13" s="1"/>
  <c r="ESO81" i="13" s="1"/>
  <c r="ESP81" i="13" s="1"/>
  <c r="ESQ81" i="13" s="1"/>
  <c r="ESR81" i="13" s="1"/>
  <c r="ESS81" i="13" s="1"/>
  <c r="EST81" i="13" s="1"/>
  <c r="ESU81" i="13" s="1"/>
  <c r="ESV81" i="13" s="1"/>
  <c r="ESW81" i="13" s="1"/>
  <c r="ESX81" i="13" s="1"/>
  <c r="ESY81" i="13" s="1"/>
  <c r="ESZ81" i="13" s="1"/>
  <c r="ETA81" i="13" s="1"/>
  <c r="ETB81" i="13" s="1"/>
  <c r="ETC81" i="13" s="1"/>
  <c r="ETD81" i="13" s="1"/>
  <c r="ETE81" i="13" s="1"/>
  <c r="ETF81" i="13" s="1"/>
  <c r="ETG81" i="13" s="1"/>
  <c r="ETH81" i="13" s="1"/>
  <c r="ETI81" i="13" s="1"/>
  <c r="ETJ81" i="13" s="1"/>
  <c r="ETK81" i="13" s="1"/>
  <c r="ETL81" i="13" s="1"/>
  <c r="ETM81" i="13" s="1"/>
  <c r="ETN81" i="13" s="1"/>
  <c r="ETO81" i="13" s="1"/>
  <c r="ETP81" i="13" s="1"/>
  <c r="ETQ81" i="13" s="1"/>
  <c r="ETR81" i="13" s="1"/>
  <c r="ETS81" i="13" s="1"/>
  <c r="ETT81" i="13" s="1"/>
  <c r="ETU81" i="13" s="1"/>
  <c r="ETV81" i="13" s="1"/>
  <c r="ETW81" i="13" s="1"/>
  <c r="ETX81" i="13" s="1"/>
  <c r="ETY81" i="13" s="1"/>
  <c r="ETZ81" i="13" s="1"/>
  <c r="EUA81" i="13" s="1"/>
  <c r="EUB81" i="13" s="1"/>
  <c r="EUC81" i="13" s="1"/>
  <c r="EUD81" i="13" s="1"/>
  <c r="EUE81" i="13" s="1"/>
  <c r="EUF81" i="13" s="1"/>
  <c r="EUG81" i="13" s="1"/>
  <c r="EUH81" i="13" s="1"/>
  <c r="EUI81" i="13" s="1"/>
  <c r="EUJ81" i="13" s="1"/>
  <c r="EUK81" i="13" s="1"/>
  <c r="EUL81" i="13" s="1"/>
  <c r="EUM81" i="13" s="1"/>
  <c r="EUN81" i="13" s="1"/>
  <c r="EUO81" i="13" s="1"/>
  <c r="EUP81" i="13" s="1"/>
  <c r="EUQ81" i="13" s="1"/>
  <c r="EUR81" i="13" s="1"/>
  <c r="EUS81" i="13" s="1"/>
  <c r="EUT81" i="13" s="1"/>
  <c r="EUU81" i="13" s="1"/>
  <c r="EUV81" i="13" s="1"/>
  <c r="EUW81" i="13" s="1"/>
  <c r="EUX81" i="13" s="1"/>
  <c r="EUY81" i="13" s="1"/>
  <c r="EUZ81" i="13" s="1"/>
  <c r="EVA81" i="13" s="1"/>
  <c r="EVB81" i="13" s="1"/>
  <c r="EVC81" i="13" s="1"/>
  <c r="EVD81" i="13" s="1"/>
  <c r="EVE81" i="13" s="1"/>
  <c r="EVF81" i="13" s="1"/>
  <c r="EVG81" i="13" s="1"/>
  <c r="EVH81" i="13" s="1"/>
  <c r="EVI81" i="13" s="1"/>
  <c r="EVJ81" i="13" s="1"/>
  <c r="EVK81" i="13" s="1"/>
  <c r="EVL81" i="13" s="1"/>
  <c r="EVM81" i="13" s="1"/>
  <c r="EVN81" i="13" s="1"/>
  <c r="EVO81" i="13" s="1"/>
  <c r="EVP81" i="13" s="1"/>
  <c r="EVQ81" i="13" s="1"/>
  <c r="EVR81" i="13" s="1"/>
  <c r="EVS81" i="13" s="1"/>
  <c r="EVT81" i="13" s="1"/>
  <c r="EVU81" i="13" s="1"/>
  <c r="EVV81" i="13" s="1"/>
  <c r="EVW81" i="13" s="1"/>
  <c r="EVX81" i="13" s="1"/>
  <c r="EVY81" i="13" s="1"/>
  <c r="EVZ81" i="13" s="1"/>
  <c r="EWA81" i="13" s="1"/>
  <c r="EWB81" i="13" s="1"/>
  <c r="EWC81" i="13" s="1"/>
  <c r="EWD81" i="13" s="1"/>
  <c r="EWE81" i="13" s="1"/>
  <c r="EWF81" i="13" s="1"/>
  <c r="EWG81" i="13" s="1"/>
  <c r="EWH81" i="13" s="1"/>
  <c r="EWI81" i="13" s="1"/>
  <c r="EWJ81" i="13" s="1"/>
  <c r="EWK81" i="13" s="1"/>
  <c r="EWL81" i="13" s="1"/>
  <c r="EWM81" i="13" s="1"/>
  <c r="EWN81" i="13" s="1"/>
  <c r="EWO81" i="13" s="1"/>
  <c r="EWP81" i="13" s="1"/>
  <c r="EWQ81" i="13" s="1"/>
  <c r="EWR81" i="13" s="1"/>
  <c r="EWS81" i="13" s="1"/>
  <c r="EWT81" i="13" s="1"/>
  <c r="EWU81" i="13" s="1"/>
  <c r="EWV81" i="13" s="1"/>
  <c r="EWW81" i="13" s="1"/>
  <c r="EWX81" i="13" s="1"/>
  <c r="EWY81" i="13" s="1"/>
  <c r="EWZ81" i="13" s="1"/>
  <c r="EXA81" i="13" s="1"/>
  <c r="EXB81" i="13" s="1"/>
  <c r="EXC81" i="13" s="1"/>
  <c r="EXD81" i="13" s="1"/>
  <c r="EXE81" i="13" s="1"/>
  <c r="EXF81" i="13" s="1"/>
  <c r="EXG81" i="13" s="1"/>
  <c r="EXH81" i="13" s="1"/>
  <c r="EXI81" i="13" s="1"/>
  <c r="EXJ81" i="13" s="1"/>
  <c r="EXK81" i="13" s="1"/>
  <c r="EXL81" i="13" s="1"/>
  <c r="EXM81" i="13" s="1"/>
  <c r="EXN81" i="13" s="1"/>
  <c r="EXO81" i="13" s="1"/>
  <c r="EXP81" i="13" s="1"/>
  <c r="EXQ81" i="13" s="1"/>
  <c r="EXR81" i="13" s="1"/>
  <c r="EXS81" i="13" s="1"/>
  <c r="EXT81" i="13" s="1"/>
  <c r="EXU81" i="13" s="1"/>
  <c r="EXV81" i="13" s="1"/>
  <c r="EXW81" i="13" s="1"/>
  <c r="EXX81" i="13" s="1"/>
  <c r="EXY81" i="13" s="1"/>
  <c r="EXZ81" i="13" s="1"/>
  <c r="EYA81" i="13" s="1"/>
  <c r="EYB81" i="13" s="1"/>
  <c r="EYC81" i="13" s="1"/>
  <c r="EYD81" i="13" s="1"/>
  <c r="EYE81" i="13" s="1"/>
  <c r="EYF81" i="13" s="1"/>
  <c r="EYG81" i="13" s="1"/>
  <c r="EYH81" i="13" s="1"/>
  <c r="EYI81" i="13" s="1"/>
  <c r="EYJ81" i="13" s="1"/>
  <c r="EYK81" i="13" s="1"/>
  <c r="EYL81" i="13" s="1"/>
  <c r="EYM81" i="13" s="1"/>
  <c r="EYN81" i="13" s="1"/>
  <c r="EYO81" i="13" s="1"/>
  <c r="EYP81" i="13" s="1"/>
  <c r="EYQ81" i="13" s="1"/>
  <c r="EYR81" i="13" s="1"/>
  <c r="EYS81" i="13" s="1"/>
  <c r="EYT81" i="13" s="1"/>
  <c r="EYU81" i="13" s="1"/>
  <c r="EYV81" i="13" s="1"/>
  <c r="EYW81" i="13" s="1"/>
  <c r="EYX81" i="13" s="1"/>
  <c r="EYY81" i="13" s="1"/>
  <c r="EYZ81" i="13" s="1"/>
  <c r="EZA81" i="13" s="1"/>
  <c r="EZB81" i="13" s="1"/>
  <c r="EZC81" i="13" s="1"/>
  <c r="EZD81" i="13" s="1"/>
  <c r="EZE81" i="13" s="1"/>
  <c r="EZF81" i="13" s="1"/>
  <c r="EZG81" i="13" s="1"/>
  <c r="EZH81" i="13" s="1"/>
  <c r="EZI81" i="13" s="1"/>
  <c r="EZJ81" i="13" s="1"/>
  <c r="EZK81" i="13" s="1"/>
  <c r="EZL81" i="13" s="1"/>
  <c r="EZM81" i="13" s="1"/>
  <c r="EZN81" i="13" s="1"/>
  <c r="EZO81" i="13" s="1"/>
  <c r="EZP81" i="13" s="1"/>
  <c r="EZQ81" i="13" s="1"/>
  <c r="EZR81" i="13" s="1"/>
  <c r="EZS81" i="13" s="1"/>
  <c r="EZT81" i="13" s="1"/>
  <c r="EZU81" i="13" s="1"/>
  <c r="EZV81" i="13" s="1"/>
  <c r="EZW81" i="13" s="1"/>
  <c r="EZX81" i="13" s="1"/>
  <c r="EZY81" i="13" s="1"/>
  <c r="EZZ81" i="13" s="1"/>
  <c r="FAA81" i="13" s="1"/>
  <c r="FAB81" i="13" s="1"/>
  <c r="FAC81" i="13" s="1"/>
  <c r="FAD81" i="13" s="1"/>
  <c r="FAE81" i="13" s="1"/>
  <c r="FAF81" i="13" s="1"/>
  <c r="FAG81" i="13" s="1"/>
  <c r="FAH81" i="13" s="1"/>
  <c r="FAI81" i="13" s="1"/>
  <c r="FAJ81" i="13" s="1"/>
  <c r="FAK81" i="13" s="1"/>
  <c r="FAL81" i="13" s="1"/>
  <c r="FAM81" i="13" s="1"/>
  <c r="FAN81" i="13" s="1"/>
  <c r="FAO81" i="13" s="1"/>
  <c r="FAP81" i="13" s="1"/>
  <c r="FAQ81" i="13" s="1"/>
  <c r="FAR81" i="13" s="1"/>
  <c r="FAS81" i="13" s="1"/>
  <c r="FAT81" i="13" s="1"/>
  <c r="FAU81" i="13" s="1"/>
  <c r="FAV81" i="13" s="1"/>
  <c r="FAW81" i="13" s="1"/>
  <c r="FAX81" i="13" s="1"/>
  <c r="FAY81" i="13" s="1"/>
  <c r="FAZ81" i="13" s="1"/>
  <c r="FBA81" i="13" s="1"/>
  <c r="FBB81" i="13" s="1"/>
  <c r="FBC81" i="13" s="1"/>
  <c r="FBD81" i="13" s="1"/>
  <c r="FBE81" i="13" s="1"/>
  <c r="FBF81" i="13" s="1"/>
  <c r="FBG81" i="13" s="1"/>
  <c r="FBH81" i="13" s="1"/>
  <c r="FBI81" i="13" s="1"/>
  <c r="FBJ81" i="13" s="1"/>
  <c r="FBK81" i="13" s="1"/>
  <c r="FBL81" i="13" s="1"/>
  <c r="FBM81" i="13" s="1"/>
  <c r="FBN81" i="13" s="1"/>
  <c r="FBO81" i="13" s="1"/>
  <c r="FBP81" i="13" s="1"/>
  <c r="FBQ81" i="13" s="1"/>
  <c r="FBR81" i="13" s="1"/>
  <c r="FBS81" i="13" s="1"/>
  <c r="FBT81" i="13" s="1"/>
  <c r="FBU81" i="13" s="1"/>
  <c r="FBV81" i="13" s="1"/>
  <c r="FBW81" i="13" s="1"/>
  <c r="FBX81" i="13" s="1"/>
  <c r="FBY81" i="13" s="1"/>
  <c r="FBZ81" i="13" s="1"/>
  <c r="FCA81" i="13" s="1"/>
  <c r="FCB81" i="13" s="1"/>
  <c r="FCC81" i="13" s="1"/>
  <c r="FCD81" i="13" s="1"/>
  <c r="FCE81" i="13" s="1"/>
  <c r="FCF81" i="13" s="1"/>
  <c r="FCG81" i="13" s="1"/>
  <c r="FCH81" i="13" s="1"/>
  <c r="FCI81" i="13" s="1"/>
  <c r="FCJ81" i="13" s="1"/>
  <c r="FCK81" i="13" s="1"/>
  <c r="FCL81" i="13" s="1"/>
  <c r="FCM81" i="13" s="1"/>
  <c r="FCN81" i="13" s="1"/>
  <c r="FCO81" i="13" s="1"/>
  <c r="FCP81" i="13" s="1"/>
  <c r="FCQ81" i="13" s="1"/>
  <c r="FCR81" i="13" s="1"/>
  <c r="FCS81" i="13" s="1"/>
  <c r="FCT81" i="13" s="1"/>
  <c r="FCU81" i="13" s="1"/>
  <c r="FCV81" i="13" s="1"/>
  <c r="FCW81" i="13" s="1"/>
  <c r="FCX81" i="13" s="1"/>
  <c r="FCY81" i="13" s="1"/>
  <c r="FCZ81" i="13" s="1"/>
  <c r="FDA81" i="13" s="1"/>
  <c r="FDB81" i="13" s="1"/>
  <c r="FDC81" i="13" s="1"/>
  <c r="FDD81" i="13" s="1"/>
  <c r="FDE81" i="13" s="1"/>
  <c r="FDF81" i="13" s="1"/>
  <c r="FDG81" i="13" s="1"/>
  <c r="FDH81" i="13" s="1"/>
  <c r="FDI81" i="13" s="1"/>
  <c r="FDJ81" i="13" s="1"/>
  <c r="FDK81" i="13" s="1"/>
  <c r="FDL81" i="13" s="1"/>
  <c r="FDM81" i="13" s="1"/>
  <c r="FDN81" i="13" s="1"/>
  <c r="FDO81" i="13" s="1"/>
  <c r="FDP81" i="13" s="1"/>
  <c r="FDQ81" i="13" s="1"/>
  <c r="FDR81" i="13" s="1"/>
  <c r="FDS81" i="13" s="1"/>
  <c r="FDT81" i="13" s="1"/>
  <c r="FDU81" i="13" s="1"/>
  <c r="FDV81" i="13" s="1"/>
  <c r="FDW81" i="13" s="1"/>
  <c r="FDX81" i="13" s="1"/>
  <c r="FDY81" i="13" s="1"/>
  <c r="FDZ81" i="13" s="1"/>
  <c r="FEA81" i="13" s="1"/>
  <c r="FEB81" i="13" s="1"/>
  <c r="FEC81" i="13" s="1"/>
  <c r="FED81" i="13" s="1"/>
  <c r="FEE81" i="13" s="1"/>
  <c r="FEF81" i="13" s="1"/>
  <c r="FEG81" i="13" s="1"/>
  <c r="FEH81" i="13" s="1"/>
  <c r="FEI81" i="13" s="1"/>
  <c r="FEJ81" i="13" s="1"/>
  <c r="FEK81" i="13" s="1"/>
  <c r="FEL81" i="13" s="1"/>
  <c r="FEM81" i="13" s="1"/>
  <c r="FEN81" i="13" s="1"/>
  <c r="FEO81" i="13" s="1"/>
  <c r="FEP81" i="13" s="1"/>
  <c r="FEQ81" i="13" s="1"/>
  <c r="FER81" i="13" s="1"/>
  <c r="FES81" i="13" s="1"/>
  <c r="FET81" i="13" s="1"/>
  <c r="FEU81" i="13" s="1"/>
  <c r="FEV81" i="13" s="1"/>
  <c r="FEW81" i="13" s="1"/>
  <c r="FEX81" i="13" s="1"/>
  <c r="FEY81" i="13" s="1"/>
  <c r="FEZ81" i="13" s="1"/>
  <c r="FFA81" i="13" s="1"/>
  <c r="FFB81" i="13" s="1"/>
  <c r="FFC81" i="13" s="1"/>
  <c r="FFD81" i="13" s="1"/>
  <c r="FFE81" i="13" s="1"/>
  <c r="FFF81" i="13" s="1"/>
  <c r="FFG81" i="13" s="1"/>
  <c r="FFH81" i="13" s="1"/>
  <c r="FFI81" i="13" s="1"/>
  <c r="FFJ81" i="13" s="1"/>
  <c r="FFK81" i="13" s="1"/>
  <c r="FFL81" i="13" s="1"/>
  <c r="FFM81" i="13" s="1"/>
  <c r="FFN81" i="13" s="1"/>
  <c r="FFO81" i="13" s="1"/>
  <c r="FFP81" i="13" s="1"/>
  <c r="FFQ81" i="13" s="1"/>
  <c r="FFR81" i="13" s="1"/>
  <c r="FFS81" i="13" s="1"/>
  <c r="FFT81" i="13" s="1"/>
  <c r="FFU81" i="13" s="1"/>
  <c r="FFV81" i="13" s="1"/>
  <c r="FFW81" i="13" s="1"/>
  <c r="FFX81" i="13" s="1"/>
  <c r="FFY81" i="13" s="1"/>
  <c r="FFZ81" i="13" s="1"/>
  <c r="FGA81" i="13" s="1"/>
  <c r="FGB81" i="13" s="1"/>
  <c r="FGC81" i="13" s="1"/>
  <c r="FGD81" i="13" s="1"/>
  <c r="FGE81" i="13" s="1"/>
  <c r="FGF81" i="13" s="1"/>
  <c r="FGG81" i="13" s="1"/>
  <c r="FGH81" i="13" s="1"/>
  <c r="FGI81" i="13" s="1"/>
  <c r="FGJ81" i="13" s="1"/>
  <c r="FGK81" i="13" s="1"/>
  <c r="FGL81" i="13" s="1"/>
  <c r="FGM81" i="13" s="1"/>
  <c r="FGN81" i="13" s="1"/>
  <c r="FGO81" i="13" s="1"/>
  <c r="FGP81" i="13" s="1"/>
  <c r="FGQ81" i="13" s="1"/>
  <c r="FGR81" i="13" s="1"/>
  <c r="FGS81" i="13" s="1"/>
  <c r="FGT81" i="13" s="1"/>
  <c r="FGU81" i="13" s="1"/>
  <c r="FGV81" i="13" s="1"/>
  <c r="FGW81" i="13" s="1"/>
  <c r="FGX81" i="13" s="1"/>
  <c r="FGY81" i="13" s="1"/>
  <c r="FGZ81" i="13" s="1"/>
  <c r="FHA81" i="13" s="1"/>
  <c r="FHB81" i="13" s="1"/>
  <c r="FHC81" i="13" s="1"/>
  <c r="FHD81" i="13" s="1"/>
  <c r="FHE81" i="13" s="1"/>
  <c r="FHF81" i="13" s="1"/>
  <c r="FHG81" i="13" s="1"/>
  <c r="FHH81" i="13" s="1"/>
  <c r="FHI81" i="13" s="1"/>
  <c r="FHJ81" i="13" s="1"/>
  <c r="FHK81" i="13" s="1"/>
  <c r="FHL81" i="13" s="1"/>
  <c r="FHM81" i="13" s="1"/>
  <c r="FHN81" i="13" s="1"/>
  <c r="FHO81" i="13" s="1"/>
  <c r="FHP81" i="13" s="1"/>
  <c r="FHQ81" i="13" s="1"/>
  <c r="FHR81" i="13" s="1"/>
  <c r="FHS81" i="13" s="1"/>
  <c r="FHT81" i="13" s="1"/>
  <c r="FHU81" i="13" s="1"/>
  <c r="FHV81" i="13" s="1"/>
  <c r="FHW81" i="13" s="1"/>
  <c r="FHX81" i="13" s="1"/>
  <c r="FHY81" i="13" s="1"/>
  <c r="FHZ81" i="13" s="1"/>
  <c r="FIA81" i="13" s="1"/>
  <c r="FIB81" i="13" s="1"/>
  <c r="FIC81" i="13" s="1"/>
  <c r="FID81" i="13" s="1"/>
  <c r="FIE81" i="13" s="1"/>
  <c r="FIF81" i="13" s="1"/>
  <c r="FIG81" i="13" s="1"/>
  <c r="FIH81" i="13" s="1"/>
  <c r="FII81" i="13" s="1"/>
  <c r="FIJ81" i="13" s="1"/>
  <c r="FIK81" i="13" s="1"/>
  <c r="FIL81" i="13" s="1"/>
  <c r="FIM81" i="13" s="1"/>
  <c r="FIN81" i="13" s="1"/>
  <c r="FIO81" i="13" s="1"/>
  <c r="FIP81" i="13" s="1"/>
  <c r="FIQ81" i="13" s="1"/>
  <c r="FIR81" i="13" s="1"/>
  <c r="FIS81" i="13" s="1"/>
  <c r="FIT81" i="13" s="1"/>
  <c r="FIU81" i="13" s="1"/>
  <c r="FIV81" i="13" s="1"/>
  <c r="FIW81" i="13" s="1"/>
  <c r="FIX81" i="13" s="1"/>
  <c r="FIY81" i="13" s="1"/>
  <c r="FIZ81" i="13" s="1"/>
  <c r="FJA81" i="13" s="1"/>
  <c r="FJB81" i="13" s="1"/>
  <c r="FJC81" i="13" s="1"/>
  <c r="FJD81" i="13" s="1"/>
  <c r="FJE81" i="13" s="1"/>
  <c r="FJF81" i="13" s="1"/>
  <c r="FJG81" i="13" s="1"/>
  <c r="FJH81" i="13" s="1"/>
  <c r="FJI81" i="13" s="1"/>
  <c r="FJJ81" i="13" s="1"/>
  <c r="FJK81" i="13" s="1"/>
  <c r="FJL81" i="13" s="1"/>
  <c r="FJM81" i="13" s="1"/>
  <c r="FJN81" i="13" s="1"/>
  <c r="FJO81" i="13" s="1"/>
  <c r="FJP81" i="13" s="1"/>
  <c r="FJQ81" i="13" s="1"/>
  <c r="FJR81" i="13" s="1"/>
  <c r="FJS81" i="13" s="1"/>
  <c r="FJT81" i="13" s="1"/>
  <c r="FJU81" i="13" s="1"/>
  <c r="FJV81" i="13" s="1"/>
  <c r="FJW81" i="13" s="1"/>
  <c r="FJX81" i="13" s="1"/>
  <c r="FJY81" i="13" s="1"/>
  <c r="FJZ81" i="13" s="1"/>
  <c r="FKA81" i="13" s="1"/>
  <c r="FKB81" i="13" s="1"/>
  <c r="FKC81" i="13" s="1"/>
  <c r="FKD81" i="13" s="1"/>
  <c r="FKE81" i="13" s="1"/>
  <c r="FKF81" i="13" s="1"/>
  <c r="FKG81" i="13" s="1"/>
  <c r="FKH81" i="13" s="1"/>
  <c r="FKI81" i="13" s="1"/>
  <c r="FKJ81" i="13" s="1"/>
  <c r="FKK81" i="13" s="1"/>
  <c r="FKL81" i="13" s="1"/>
  <c r="FKM81" i="13" s="1"/>
  <c r="FKN81" i="13" s="1"/>
  <c r="FKO81" i="13" s="1"/>
  <c r="FKP81" i="13" s="1"/>
  <c r="FKQ81" i="13" s="1"/>
  <c r="FKR81" i="13" s="1"/>
  <c r="FKS81" i="13" s="1"/>
  <c r="FKT81" i="13" s="1"/>
  <c r="FKU81" i="13" s="1"/>
  <c r="FKV81" i="13" s="1"/>
  <c r="FKW81" i="13" s="1"/>
  <c r="FKX81" i="13" s="1"/>
  <c r="FKY81" i="13" s="1"/>
  <c r="FKZ81" i="13" s="1"/>
  <c r="FLA81" i="13" s="1"/>
  <c r="FLB81" i="13" s="1"/>
  <c r="FLC81" i="13" s="1"/>
  <c r="FLD81" i="13" s="1"/>
  <c r="FLE81" i="13" s="1"/>
  <c r="FLF81" i="13" s="1"/>
  <c r="FLG81" i="13" s="1"/>
  <c r="FLH81" i="13" s="1"/>
  <c r="FLI81" i="13" s="1"/>
  <c r="FLJ81" i="13" s="1"/>
  <c r="FLK81" i="13" s="1"/>
  <c r="FLL81" i="13" s="1"/>
  <c r="FLM81" i="13" s="1"/>
  <c r="FLN81" i="13" s="1"/>
  <c r="FLO81" i="13" s="1"/>
  <c r="FLP81" i="13" s="1"/>
  <c r="FLQ81" i="13" s="1"/>
  <c r="FLR81" i="13" s="1"/>
  <c r="FLS81" i="13" s="1"/>
  <c r="FLT81" i="13" s="1"/>
  <c r="FLU81" i="13" s="1"/>
  <c r="FLV81" i="13" s="1"/>
  <c r="FLW81" i="13" s="1"/>
  <c r="FLX81" i="13" s="1"/>
  <c r="FLY81" i="13" s="1"/>
  <c r="FLZ81" i="13" s="1"/>
  <c r="FMA81" i="13" s="1"/>
  <c r="FMB81" i="13" s="1"/>
  <c r="FMC81" i="13" s="1"/>
  <c r="FMD81" i="13" s="1"/>
  <c r="FME81" i="13" s="1"/>
  <c r="FMF81" i="13" s="1"/>
  <c r="FMG81" i="13" s="1"/>
  <c r="FMH81" i="13" s="1"/>
  <c r="FMI81" i="13" s="1"/>
  <c r="FMJ81" i="13" s="1"/>
  <c r="FMK81" i="13" s="1"/>
  <c r="FML81" i="13" s="1"/>
  <c r="FMM81" i="13" s="1"/>
  <c r="FMN81" i="13" s="1"/>
  <c r="FMO81" i="13" s="1"/>
  <c r="FMP81" i="13" s="1"/>
  <c r="FMQ81" i="13" s="1"/>
  <c r="FMR81" i="13" s="1"/>
  <c r="FMS81" i="13" s="1"/>
  <c r="FMT81" i="13" s="1"/>
  <c r="FMU81" i="13" s="1"/>
  <c r="FMV81" i="13" s="1"/>
  <c r="FMW81" i="13" s="1"/>
  <c r="FMX81" i="13" s="1"/>
  <c r="FMY81" i="13" s="1"/>
  <c r="FMZ81" i="13" s="1"/>
  <c r="FNA81" i="13" s="1"/>
  <c r="FNB81" i="13" s="1"/>
  <c r="FNC81" i="13" s="1"/>
  <c r="FND81" i="13" s="1"/>
  <c r="FNE81" i="13" s="1"/>
  <c r="FNF81" i="13" s="1"/>
  <c r="FNG81" i="13" s="1"/>
  <c r="FNH81" i="13" s="1"/>
  <c r="FNI81" i="13" s="1"/>
  <c r="FNJ81" i="13" s="1"/>
  <c r="FNK81" i="13" s="1"/>
  <c r="FNL81" i="13" s="1"/>
  <c r="FNM81" i="13" s="1"/>
  <c r="FNN81" i="13" s="1"/>
  <c r="FNO81" i="13" s="1"/>
  <c r="FNP81" i="13" s="1"/>
  <c r="FNQ81" i="13" s="1"/>
  <c r="FNR81" i="13" s="1"/>
  <c r="FNS81" i="13" s="1"/>
  <c r="FNT81" i="13" s="1"/>
  <c r="FNU81" i="13" s="1"/>
  <c r="FNV81" i="13" s="1"/>
  <c r="FNW81" i="13" s="1"/>
  <c r="FNX81" i="13" s="1"/>
  <c r="FNY81" i="13" s="1"/>
  <c r="FNZ81" i="13" s="1"/>
  <c r="FOA81" i="13" s="1"/>
  <c r="FOB81" i="13" s="1"/>
  <c r="FOC81" i="13" s="1"/>
  <c r="FOD81" i="13" s="1"/>
  <c r="FOE81" i="13" s="1"/>
  <c r="FOF81" i="13" s="1"/>
  <c r="FOG81" i="13" s="1"/>
  <c r="FOH81" i="13" s="1"/>
  <c r="FOI81" i="13" s="1"/>
  <c r="FOJ81" i="13" s="1"/>
  <c r="FOK81" i="13" s="1"/>
  <c r="FOL81" i="13" s="1"/>
  <c r="FOM81" i="13" s="1"/>
  <c r="FON81" i="13" s="1"/>
  <c r="FOO81" i="13" s="1"/>
  <c r="FOP81" i="13" s="1"/>
  <c r="FOQ81" i="13" s="1"/>
  <c r="FOR81" i="13" s="1"/>
  <c r="FOS81" i="13" s="1"/>
  <c r="FOT81" i="13" s="1"/>
  <c r="FOU81" i="13" s="1"/>
  <c r="FOV81" i="13" s="1"/>
  <c r="FOW81" i="13" s="1"/>
  <c r="FOX81" i="13" s="1"/>
  <c r="FOY81" i="13" s="1"/>
  <c r="FOZ81" i="13" s="1"/>
  <c r="FPA81" i="13" s="1"/>
  <c r="FPB81" i="13" s="1"/>
  <c r="FPC81" i="13" s="1"/>
  <c r="FPD81" i="13" s="1"/>
  <c r="FPE81" i="13" s="1"/>
  <c r="FPF81" i="13" s="1"/>
  <c r="FPG81" i="13" s="1"/>
  <c r="FPH81" i="13" s="1"/>
  <c r="FPI81" i="13" s="1"/>
  <c r="FPJ81" i="13" s="1"/>
  <c r="FPK81" i="13" s="1"/>
  <c r="FPL81" i="13" s="1"/>
  <c r="FPM81" i="13" s="1"/>
  <c r="FPN81" i="13" s="1"/>
  <c r="FPO81" i="13" s="1"/>
  <c r="FPP81" i="13" s="1"/>
  <c r="FPQ81" i="13" s="1"/>
  <c r="FPR81" i="13" s="1"/>
  <c r="FPS81" i="13" s="1"/>
  <c r="FPT81" i="13" s="1"/>
  <c r="FPU81" i="13" s="1"/>
  <c r="FPV81" i="13" s="1"/>
  <c r="FPW81" i="13" s="1"/>
  <c r="FPX81" i="13" s="1"/>
  <c r="FPY81" i="13" s="1"/>
  <c r="FPZ81" i="13" s="1"/>
  <c r="FQA81" i="13" s="1"/>
  <c r="FQB81" i="13" s="1"/>
  <c r="FQC81" i="13" s="1"/>
  <c r="FQD81" i="13" s="1"/>
  <c r="FQE81" i="13" s="1"/>
  <c r="FQF81" i="13" s="1"/>
  <c r="FQG81" i="13" s="1"/>
  <c r="FQH81" i="13" s="1"/>
  <c r="FQI81" i="13" s="1"/>
  <c r="FQJ81" i="13" s="1"/>
  <c r="FQK81" i="13" s="1"/>
  <c r="FQL81" i="13" s="1"/>
  <c r="FQM81" i="13" s="1"/>
  <c r="FQN81" i="13" s="1"/>
  <c r="FQO81" i="13" s="1"/>
  <c r="FQP81" i="13" s="1"/>
  <c r="FQQ81" i="13" s="1"/>
  <c r="FQR81" i="13" s="1"/>
  <c r="FQS81" i="13" s="1"/>
  <c r="FQT81" i="13" s="1"/>
  <c r="FQU81" i="13" s="1"/>
  <c r="FQV81" i="13" s="1"/>
  <c r="FQW81" i="13" s="1"/>
  <c r="FQX81" i="13" s="1"/>
  <c r="FQY81" i="13" s="1"/>
  <c r="FQZ81" i="13" s="1"/>
  <c r="FRA81" i="13" s="1"/>
  <c r="FRB81" i="13" s="1"/>
  <c r="FRC81" i="13" s="1"/>
  <c r="FRD81" i="13" s="1"/>
  <c r="FRE81" i="13" s="1"/>
  <c r="FRF81" i="13" s="1"/>
  <c r="FRG81" i="13" s="1"/>
  <c r="FRH81" i="13" s="1"/>
  <c r="FRI81" i="13" s="1"/>
  <c r="FRJ81" i="13" s="1"/>
  <c r="FRK81" i="13" s="1"/>
  <c r="FRL81" i="13" s="1"/>
  <c r="FRM81" i="13" s="1"/>
  <c r="FRN81" i="13" s="1"/>
  <c r="FRO81" i="13" s="1"/>
  <c r="FRP81" i="13" s="1"/>
  <c r="FRQ81" i="13" s="1"/>
  <c r="FRR81" i="13" s="1"/>
  <c r="FRS81" i="13" s="1"/>
  <c r="FRT81" i="13" s="1"/>
  <c r="FRU81" i="13" s="1"/>
  <c r="FRV81" i="13" s="1"/>
  <c r="FRW81" i="13" s="1"/>
  <c r="FRX81" i="13" s="1"/>
  <c r="FRY81" i="13" s="1"/>
  <c r="FRZ81" i="13" s="1"/>
  <c r="FSA81" i="13" s="1"/>
  <c r="FSB81" i="13" s="1"/>
  <c r="FSC81" i="13" s="1"/>
  <c r="FSD81" i="13" s="1"/>
  <c r="FSE81" i="13" s="1"/>
  <c r="FSF81" i="13" s="1"/>
  <c r="FSG81" i="13" s="1"/>
  <c r="FSH81" i="13" s="1"/>
  <c r="FSI81" i="13" s="1"/>
  <c r="FSJ81" i="13" s="1"/>
  <c r="FSK81" i="13" s="1"/>
  <c r="FSL81" i="13" s="1"/>
  <c r="FSM81" i="13" s="1"/>
  <c r="FSN81" i="13" s="1"/>
  <c r="FSO81" i="13" s="1"/>
  <c r="FSP81" i="13" s="1"/>
  <c r="FSQ81" i="13" s="1"/>
  <c r="FSR81" i="13" s="1"/>
  <c r="FSS81" i="13" s="1"/>
  <c r="FST81" i="13" s="1"/>
  <c r="FSU81" i="13" s="1"/>
  <c r="FSV81" i="13" s="1"/>
  <c r="FSW81" i="13" s="1"/>
  <c r="FSX81" i="13" s="1"/>
  <c r="FSY81" i="13" s="1"/>
  <c r="FSZ81" i="13" s="1"/>
  <c r="FTA81" i="13" s="1"/>
  <c r="FTB81" i="13" s="1"/>
  <c r="FTC81" i="13" s="1"/>
  <c r="FTD81" i="13" s="1"/>
  <c r="FTE81" i="13" s="1"/>
  <c r="FTF81" i="13" s="1"/>
  <c r="FTG81" i="13" s="1"/>
  <c r="FTH81" i="13" s="1"/>
  <c r="FTI81" i="13" s="1"/>
  <c r="FTJ81" i="13" s="1"/>
  <c r="FTK81" i="13" s="1"/>
  <c r="FTL81" i="13" s="1"/>
  <c r="FTM81" i="13" s="1"/>
  <c r="FTN81" i="13" s="1"/>
  <c r="FTO81" i="13" s="1"/>
  <c r="FTP81" i="13" s="1"/>
  <c r="FTQ81" i="13" s="1"/>
  <c r="FTR81" i="13" s="1"/>
  <c r="FTS81" i="13" s="1"/>
  <c r="FTT81" i="13" s="1"/>
  <c r="FTU81" i="13" s="1"/>
  <c r="FTV81" i="13" s="1"/>
  <c r="FTW81" i="13" s="1"/>
  <c r="FTX81" i="13" s="1"/>
  <c r="FTY81" i="13" s="1"/>
  <c r="FTZ81" i="13" s="1"/>
  <c r="FUA81" i="13" s="1"/>
  <c r="FUB81" i="13" s="1"/>
  <c r="FUC81" i="13" s="1"/>
  <c r="FUD81" i="13" s="1"/>
  <c r="FUE81" i="13" s="1"/>
  <c r="FUF81" i="13" s="1"/>
  <c r="FUG81" i="13" s="1"/>
  <c r="FUH81" i="13" s="1"/>
  <c r="FUI81" i="13" s="1"/>
  <c r="FUJ81" i="13" s="1"/>
  <c r="FUK81" i="13" s="1"/>
  <c r="FUL81" i="13" s="1"/>
  <c r="FUM81" i="13" s="1"/>
  <c r="FUN81" i="13" s="1"/>
  <c r="FUO81" i="13" s="1"/>
  <c r="FUP81" i="13" s="1"/>
  <c r="FUQ81" i="13" s="1"/>
  <c r="FUR81" i="13" s="1"/>
  <c r="FUS81" i="13" s="1"/>
  <c r="FUT81" i="13" s="1"/>
  <c r="FUU81" i="13" s="1"/>
  <c r="FUV81" i="13" s="1"/>
  <c r="FUW81" i="13" s="1"/>
  <c r="FUX81" i="13" s="1"/>
  <c r="FUY81" i="13" s="1"/>
  <c r="FUZ81" i="13" s="1"/>
  <c r="FVA81" i="13" s="1"/>
  <c r="FVB81" i="13" s="1"/>
  <c r="FVC81" i="13" s="1"/>
  <c r="FVD81" i="13" s="1"/>
  <c r="FVE81" i="13" s="1"/>
  <c r="FVF81" i="13" s="1"/>
  <c r="FVG81" i="13" s="1"/>
  <c r="FVH81" i="13" s="1"/>
  <c r="FVI81" i="13" s="1"/>
  <c r="FVJ81" i="13" s="1"/>
  <c r="FVK81" i="13" s="1"/>
  <c r="FVL81" i="13" s="1"/>
  <c r="FVM81" i="13" s="1"/>
  <c r="FVN81" i="13" s="1"/>
  <c r="FVO81" i="13" s="1"/>
  <c r="FVP81" i="13" s="1"/>
  <c r="FVQ81" i="13" s="1"/>
  <c r="FVR81" i="13" s="1"/>
  <c r="FVS81" i="13" s="1"/>
  <c r="FVT81" i="13" s="1"/>
  <c r="FVU81" i="13" s="1"/>
  <c r="FVV81" i="13" s="1"/>
  <c r="FVW81" i="13" s="1"/>
  <c r="FVX81" i="13" s="1"/>
  <c r="FVY81" i="13" s="1"/>
  <c r="FVZ81" i="13" s="1"/>
  <c r="FWA81" i="13" s="1"/>
  <c r="FWB81" i="13" s="1"/>
  <c r="FWC81" i="13" s="1"/>
  <c r="FWD81" i="13" s="1"/>
  <c r="FWE81" i="13" s="1"/>
  <c r="FWF81" i="13" s="1"/>
  <c r="FWG81" i="13" s="1"/>
  <c r="FWH81" i="13" s="1"/>
  <c r="FWI81" i="13" s="1"/>
  <c r="FWJ81" i="13" s="1"/>
  <c r="FWK81" i="13" s="1"/>
  <c r="FWL81" i="13" s="1"/>
  <c r="FWM81" i="13" s="1"/>
  <c r="FWN81" i="13" s="1"/>
  <c r="FWO81" i="13" s="1"/>
  <c r="FWP81" i="13" s="1"/>
  <c r="FWQ81" i="13" s="1"/>
  <c r="FWR81" i="13" s="1"/>
  <c r="FWS81" i="13" s="1"/>
  <c r="FWT81" i="13" s="1"/>
  <c r="FWU81" i="13" s="1"/>
  <c r="FWV81" i="13" s="1"/>
  <c r="FWW81" i="13" s="1"/>
  <c r="FWX81" i="13" s="1"/>
  <c r="FWY81" i="13" s="1"/>
  <c r="FWZ81" i="13" s="1"/>
  <c r="FXA81" i="13" s="1"/>
  <c r="FXB81" i="13" s="1"/>
  <c r="FXC81" i="13" s="1"/>
  <c r="FXD81" i="13" s="1"/>
  <c r="FXE81" i="13" s="1"/>
  <c r="FXF81" i="13" s="1"/>
  <c r="FXG81" i="13" s="1"/>
  <c r="FXH81" i="13" s="1"/>
  <c r="FXI81" i="13" s="1"/>
  <c r="FXJ81" i="13" s="1"/>
  <c r="FXK81" i="13" s="1"/>
  <c r="FXL81" i="13" s="1"/>
  <c r="FXM81" i="13" s="1"/>
  <c r="FXN81" i="13" s="1"/>
  <c r="FXO81" i="13" s="1"/>
  <c r="FXP81" i="13" s="1"/>
  <c r="FXQ81" i="13" s="1"/>
  <c r="FXR81" i="13" s="1"/>
  <c r="FXS81" i="13" s="1"/>
  <c r="FXT81" i="13" s="1"/>
  <c r="FXU81" i="13" s="1"/>
  <c r="FXV81" i="13" s="1"/>
  <c r="FXW81" i="13" s="1"/>
  <c r="FXX81" i="13" s="1"/>
  <c r="FXY81" i="13" s="1"/>
  <c r="FXZ81" i="13" s="1"/>
  <c r="FYA81" i="13" s="1"/>
  <c r="FYB81" i="13" s="1"/>
  <c r="FYC81" i="13" s="1"/>
  <c r="FYD81" i="13" s="1"/>
  <c r="FYE81" i="13" s="1"/>
  <c r="FYF81" i="13" s="1"/>
  <c r="FYG81" i="13" s="1"/>
  <c r="FYH81" i="13" s="1"/>
  <c r="FYI81" i="13" s="1"/>
  <c r="FYJ81" i="13" s="1"/>
  <c r="FYK81" i="13" s="1"/>
  <c r="FYL81" i="13" s="1"/>
  <c r="FYM81" i="13" s="1"/>
  <c r="FYN81" i="13" s="1"/>
  <c r="FYO81" i="13" s="1"/>
  <c r="FYP81" i="13" s="1"/>
  <c r="FYQ81" i="13" s="1"/>
  <c r="FYR81" i="13" s="1"/>
  <c r="FYS81" i="13" s="1"/>
  <c r="FYT81" i="13" s="1"/>
  <c r="FYU81" i="13" s="1"/>
  <c r="FYV81" i="13" s="1"/>
  <c r="FYW81" i="13" s="1"/>
  <c r="FYX81" i="13" s="1"/>
  <c r="FYY81" i="13" s="1"/>
  <c r="FYZ81" i="13" s="1"/>
  <c r="FZA81" i="13" s="1"/>
  <c r="FZB81" i="13" s="1"/>
  <c r="FZC81" i="13" s="1"/>
  <c r="FZD81" i="13" s="1"/>
  <c r="FZE81" i="13" s="1"/>
  <c r="FZF81" i="13" s="1"/>
  <c r="FZG81" i="13" s="1"/>
  <c r="FZH81" i="13" s="1"/>
  <c r="FZI81" i="13" s="1"/>
  <c r="FZJ81" i="13" s="1"/>
  <c r="FZK81" i="13" s="1"/>
  <c r="FZL81" i="13" s="1"/>
  <c r="FZM81" i="13" s="1"/>
  <c r="FZN81" i="13" s="1"/>
  <c r="FZO81" i="13" s="1"/>
  <c r="FZP81" i="13" s="1"/>
  <c r="FZQ81" i="13" s="1"/>
  <c r="FZR81" i="13" s="1"/>
  <c r="FZS81" i="13" s="1"/>
  <c r="FZT81" i="13" s="1"/>
  <c r="FZU81" i="13" s="1"/>
  <c r="FZV81" i="13" s="1"/>
  <c r="FZW81" i="13" s="1"/>
  <c r="FZX81" i="13" s="1"/>
  <c r="FZY81" i="13" s="1"/>
  <c r="FZZ81" i="13" s="1"/>
  <c r="GAA81" i="13" s="1"/>
  <c r="GAB81" i="13" s="1"/>
  <c r="GAC81" i="13" s="1"/>
  <c r="GAD81" i="13" s="1"/>
  <c r="GAE81" i="13" s="1"/>
  <c r="GAF81" i="13" s="1"/>
  <c r="GAG81" i="13" s="1"/>
  <c r="GAH81" i="13" s="1"/>
  <c r="GAI81" i="13" s="1"/>
  <c r="GAJ81" i="13" s="1"/>
  <c r="GAK81" i="13" s="1"/>
  <c r="GAL81" i="13" s="1"/>
  <c r="GAM81" i="13" s="1"/>
  <c r="GAN81" i="13" s="1"/>
  <c r="GAO81" i="13" s="1"/>
  <c r="GAP81" i="13" s="1"/>
  <c r="GAQ81" i="13" s="1"/>
  <c r="GAR81" i="13" s="1"/>
  <c r="GAS81" i="13" s="1"/>
  <c r="GAT81" i="13" s="1"/>
  <c r="GAU81" i="13" s="1"/>
  <c r="GAV81" i="13" s="1"/>
  <c r="GAW81" i="13" s="1"/>
  <c r="GAX81" i="13" s="1"/>
  <c r="GAY81" i="13" s="1"/>
  <c r="GAZ81" i="13" s="1"/>
  <c r="GBA81" i="13" s="1"/>
  <c r="GBB81" i="13" s="1"/>
  <c r="GBC81" i="13" s="1"/>
  <c r="GBD81" i="13" s="1"/>
  <c r="GBE81" i="13" s="1"/>
  <c r="GBF81" i="13" s="1"/>
  <c r="GBG81" i="13" s="1"/>
  <c r="GBH81" i="13" s="1"/>
  <c r="GBI81" i="13" s="1"/>
  <c r="GBJ81" i="13" s="1"/>
  <c r="GBK81" i="13" s="1"/>
  <c r="GBL81" i="13" s="1"/>
  <c r="GBM81" i="13" s="1"/>
  <c r="GBN81" i="13" s="1"/>
  <c r="GBO81" i="13" s="1"/>
  <c r="GBP81" i="13" s="1"/>
  <c r="GBQ81" i="13" s="1"/>
  <c r="GBR81" i="13" s="1"/>
  <c r="GBS81" i="13" s="1"/>
  <c r="GBT81" i="13" s="1"/>
  <c r="GBU81" i="13" s="1"/>
  <c r="GBV81" i="13" s="1"/>
  <c r="GBW81" i="13" s="1"/>
  <c r="GBX81" i="13" s="1"/>
  <c r="GBY81" i="13" s="1"/>
  <c r="GBZ81" i="13" s="1"/>
  <c r="GCA81" i="13" s="1"/>
  <c r="GCB81" i="13" s="1"/>
  <c r="GCC81" i="13" s="1"/>
  <c r="GCD81" i="13" s="1"/>
  <c r="GCE81" i="13" s="1"/>
  <c r="GCF81" i="13" s="1"/>
  <c r="GCG81" i="13" s="1"/>
  <c r="GCH81" i="13" s="1"/>
  <c r="GCI81" i="13" s="1"/>
  <c r="GCJ81" i="13" s="1"/>
  <c r="GCK81" i="13" s="1"/>
  <c r="GCL81" i="13" s="1"/>
  <c r="GCM81" i="13" s="1"/>
  <c r="GCN81" i="13" s="1"/>
  <c r="GCO81" i="13" s="1"/>
  <c r="GCP81" i="13" s="1"/>
  <c r="GCQ81" i="13" s="1"/>
  <c r="GCR81" i="13" s="1"/>
  <c r="GCS81" i="13" s="1"/>
  <c r="GCT81" i="13" s="1"/>
  <c r="GCU81" i="13" s="1"/>
  <c r="GCV81" i="13" s="1"/>
  <c r="GCW81" i="13" s="1"/>
  <c r="GCX81" i="13" s="1"/>
  <c r="GCY81" i="13" s="1"/>
  <c r="GCZ81" i="13" s="1"/>
  <c r="GDA81" i="13" s="1"/>
  <c r="GDB81" i="13" s="1"/>
  <c r="GDC81" i="13" s="1"/>
  <c r="GDD81" i="13" s="1"/>
  <c r="GDE81" i="13" s="1"/>
  <c r="GDF81" i="13" s="1"/>
  <c r="GDG81" i="13" s="1"/>
  <c r="GDH81" i="13" s="1"/>
  <c r="GDI81" i="13" s="1"/>
  <c r="GDJ81" i="13" s="1"/>
  <c r="GDK81" i="13" s="1"/>
  <c r="GDL81" i="13" s="1"/>
  <c r="GDM81" i="13" s="1"/>
  <c r="GDN81" i="13" s="1"/>
  <c r="GDO81" i="13" s="1"/>
  <c r="GDP81" i="13" s="1"/>
  <c r="GDQ81" i="13" s="1"/>
  <c r="GDR81" i="13" s="1"/>
  <c r="GDS81" i="13" s="1"/>
  <c r="GDT81" i="13" s="1"/>
  <c r="GDU81" i="13" s="1"/>
  <c r="GDV81" i="13" s="1"/>
  <c r="GDW81" i="13" s="1"/>
  <c r="GDX81" i="13" s="1"/>
  <c r="GDY81" i="13" s="1"/>
  <c r="GDZ81" i="13" s="1"/>
  <c r="GEA81" i="13" s="1"/>
  <c r="GEB81" i="13" s="1"/>
  <c r="GEC81" i="13" s="1"/>
  <c r="GED81" i="13" s="1"/>
  <c r="GEE81" i="13" s="1"/>
  <c r="GEF81" i="13" s="1"/>
  <c r="GEG81" i="13" s="1"/>
  <c r="GEH81" i="13" s="1"/>
  <c r="GEI81" i="13" s="1"/>
  <c r="GEJ81" i="13" s="1"/>
  <c r="GEK81" i="13" s="1"/>
  <c r="GEL81" i="13" s="1"/>
  <c r="GEM81" i="13" s="1"/>
  <c r="GEN81" i="13" s="1"/>
  <c r="GEO81" i="13" s="1"/>
  <c r="GEP81" i="13" s="1"/>
  <c r="GEQ81" i="13" s="1"/>
  <c r="GER81" i="13" s="1"/>
  <c r="GES81" i="13" s="1"/>
  <c r="GET81" i="13" s="1"/>
  <c r="GEU81" i="13" s="1"/>
  <c r="GEV81" i="13" s="1"/>
  <c r="GEW81" i="13" s="1"/>
  <c r="GEX81" i="13" s="1"/>
  <c r="GEY81" i="13" s="1"/>
  <c r="GEZ81" i="13" s="1"/>
  <c r="GFA81" i="13" s="1"/>
  <c r="GFB81" i="13" s="1"/>
  <c r="GFC81" i="13" s="1"/>
  <c r="GFD81" i="13" s="1"/>
  <c r="GFE81" i="13" s="1"/>
  <c r="GFF81" i="13" s="1"/>
  <c r="GFG81" i="13" s="1"/>
  <c r="GFH81" i="13" s="1"/>
  <c r="GFI81" i="13" s="1"/>
  <c r="GFJ81" i="13" s="1"/>
  <c r="GFK81" i="13" s="1"/>
  <c r="GFL81" i="13" s="1"/>
  <c r="GFM81" i="13" s="1"/>
  <c r="GFN81" i="13" s="1"/>
  <c r="GFO81" i="13" s="1"/>
  <c r="GFP81" i="13" s="1"/>
  <c r="GFQ81" i="13" s="1"/>
  <c r="GFR81" i="13" s="1"/>
  <c r="GFS81" i="13" s="1"/>
  <c r="GFT81" i="13" s="1"/>
  <c r="GFU81" i="13" s="1"/>
  <c r="GFV81" i="13" s="1"/>
  <c r="GFW81" i="13" s="1"/>
  <c r="GFX81" i="13" s="1"/>
  <c r="GFY81" i="13" s="1"/>
  <c r="GFZ81" i="13" s="1"/>
  <c r="GGA81" i="13" s="1"/>
  <c r="GGB81" i="13" s="1"/>
  <c r="GGC81" i="13" s="1"/>
  <c r="GGD81" i="13" s="1"/>
  <c r="GGE81" i="13" s="1"/>
  <c r="GGF81" i="13" s="1"/>
  <c r="GGG81" i="13" s="1"/>
  <c r="GGH81" i="13" s="1"/>
  <c r="GGI81" i="13" s="1"/>
  <c r="GGJ81" i="13" s="1"/>
  <c r="GGK81" i="13" s="1"/>
  <c r="GGL81" i="13" s="1"/>
  <c r="GGM81" i="13" s="1"/>
  <c r="GGN81" i="13" s="1"/>
  <c r="GGO81" i="13" s="1"/>
  <c r="GGP81" i="13" s="1"/>
  <c r="GGQ81" i="13" s="1"/>
  <c r="GGR81" i="13" s="1"/>
  <c r="GGS81" i="13" s="1"/>
  <c r="GGT81" i="13" s="1"/>
  <c r="GGU81" i="13" s="1"/>
  <c r="GGV81" i="13" s="1"/>
  <c r="GGW81" i="13" s="1"/>
  <c r="GGX81" i="13" s="1"/>
  <c r="GGY81" i="13" s="1"/>
  <c r="GGZ81" i="13" s="1"/>
  <c r="GHA81" i="13" s="1"/>
  <c r="GHB81" i="13" s="1"/>
  <c r="GHC81" i="13" s="1"/>
  <c r="GHD81" i="13" s="1"/>
  <c r="GHE81" i="13" s="1"/>
  <c r="GHF81" i="13" s="1"/>
  <c r="GHG81" i="13" s="1"/>
  <c r="GHH81" i="13" s="1"/>
  <c r="GHI81" i="13" s="1"/>
  <c r="GHJ81" i="13" s="1"/>
  <c r="GHK81" i="13" s="1"/>
  <c r="GHL81" i="13" s="1"/>
  <c r="GHM81" i="13" s="1"/>
  <c r="GHN81" i="13" s="1"/>
  <c r="GHO81" i="13" s="1"/>
  <c r="GHP81" i="13" s="1"/>
  <c r="GHQ81" i="13" s="1"/>
  <c r="GHR81" i="13" s="1"/>
  <c r="GHS81" i="13" s="1"/>
  <c r="GHT81" i="13" s="1"/>
  <c r="GHU81" i="13" s="1"/>
  <c r="GHV81" i="13" s="1"/>
  <c r="GHW81" i="13" s="1"/>
  <c r="GHX81" i="13" s="1"/>
  <c r="GHY81" i="13" s="1"/>
  <c r="GHZ81" i="13" s="1"/>
  <c r="GIA81" i="13" s="1"/>
  <c r="GIB81" i="13" s="1"/>
  <c r="GIC81" i="13" s="1"/>
  <c r="GID81" i="13" s="1"/>
  <c r="GIE81" i="13" s="1"/>
  <c r="GIF81" i="13" s="1"/>
  <c r="GIG81" i="13" s="1"/>
  <c r="GIH81" i="13" s="1"/>
  <c r="GII81" i="13" s="1"/>
  <c r="GIJ81" i="13" s="1"/>
  <c r="GIK81" i="13" s="1"/>
  <c r="GIL81" i="13" s="1"/>
  <c r="GIM81" i="13" s="1"/>
  <c r="GIN81" i="13" s="1"/>
  <c r="GIO81" i="13" s="1"/>
  <c r="GIP81" i="13" s="1"/>
  <c r="GIQ81" i="13" s="1"/>
  <c r="GIR81" i="13" s="1"/>
  <c r="GIS81" i="13" s="1"/>
  <c r="GIT81" i="13" s="1"/>
  <c r="GIU81" i="13" s="1"/>
  <c r="GIV81" i="13" s="1"/>
  <c r="GIW81" i="13" s="1"/>
  <c r="GIX81" i="13" s="1"/>
  <c r="GIY81" i="13" s="1"/>
  <c r="GIZ81" i="13" s="1"/>
  <c r="GJA81" i="13" s="1"/>
  <c r="GJB81" i="13" s="1"/>
  <c r="GJC81" i="13" s="1"/>
  <c r="GJD81" i="13" s="1"/>
  <c r="GJE81" i="13" s="1"/>
  <c r="GJF81" i="13" s="1"/>
  <c r="GJG81" i="13" s="1"/>
  <c r="GJH81" i="13" s="1"/>
  <c r="GJI81" i="13" s="1"/>
  <c r="GJJ81" i="13" s="1"/>
  <c r="GJK81" i="13" s="1"/>
  <c r="GJL81" i="13" s="1"/>
  <c r="GJM81" i="13" s="1"/>
  <c r="GJN81" i="13" s="1"/>
  <c r="GJO81" i="13" s="1"/>
  <c r="GJP81" i="13" s="1"/>
  <c r="GJQ81" i="13" s="1"/>
  <c r="GJR81" i="13" s="1"/>
  <c r="GJS81" i="13" s="1"/>
  <c r="GJT81" i="13" s="1"/>
  <c r="GJU81" i="13" s="1"/>
  <c r="GJV81" i="13" s="1"/>
  <c r="GJW81" i="13" s="1"/>
  <c r="GJX81" i="13" s="1"/>
  <c r="GJY81" i="13" s="1"/>
  <c r="GJZ81" i="13" s="1"/>
  <c r="GKA81" i="13" s="1"/>
  <c r="GKB81" i="13" s="1"/>
  <c r="GKC81" i="13" s="1"/>
  <c r="GKD81" i="13" s="1"/>
  <c r="GKE81" i="13" s="1"/>
  <c r="GKF81" i="13" s="1"/>
  <c r="GKG81" i="13" s="1"/>
  <c r="GKH81" i="13" s="1"/>
  <c r="GKI81" i="13" s="1"/>
  <c r="GKJ81" i="13" s="1"/>
  <c r="GKK81" i="13" s="1"/>
  <c r="GKL81" i="13" s="1"/>
  <c r="GKM81" i="13" s="1"/>
  <c r="GKN81" i="13" s="1"/>
  <c r="GKO81" i="13" s="1"/>
  <c r="GKP81" i="13" s="1"/>
  <c r="GKQ81" i="13" s="1"/>
  <c r="GKR81" i="13" s="1"/>
  <c r="GKS81" i="13" s="1"/>
  <c r="GKT81" i="13" s="1"/>
  <c r="GKU81" i="13" s="1"/>
  <c r="GKV81" i="13" s="1"/>
  <c r="GKW81" i="13" s="1"/>
  <c r="GKX81" i="13" s="1"/>
  <c r="GKY81" i="13" s="1"/>
  <c r="GKZ81" i="13" s="1"/>
  <c r="GLA81" i="13" s="1"/>
  <c r="GLB81" i="13" s="1"/>
  <c r="GLC81" i="13" s="1"/>
  <c r="GLD81" i="13" s="1"/>
  <c r="GLE81" i="13" s="1"/>
  <c r="GLF81" i="13" s="1"/>
  <c r="GLG81" i="13" s="1"/>
  <c r="GLH81" i="13" s="1"/>
  <c r="GLI81" i="13" s="1"/>
  <c r="GLJ81" i="13" s="1"/>
  <c r="GLK81" i="13" s="1"/>
  <c r="GLL81" i="13" s="1"/>
  <c r="GLM81" i="13" s="1"/>
  <c r="GLN81" i="13" s="1"/>
  <c r="GLO81" i="13" s="1"/>
  <c r="GLP81" i="13" s="1"/>
  <c r="GLQ81" i="13" s="1"/>
  <c r="GLR81" i="13" s="1"/>
  <c r="GLS81" i="13" s="1"/>
  <c r="GLT81" i="13" s="1"/>
  <c r="GLU81" i="13" s="1"/>
  <c r="GLV81" i="13" s="1"/>
  <c r="GLW81" i="13" s="1"/>
  <c r="GLX81" i="13" s="1"/>
  <c r="GLY81" i="13" s="1"/>
  <c r="GLZ81" i="13" s="1"/>
  <c r="GMA81" i="13" s="1"/>
  <c r="GMB81" i="13" s="1"/>
  <c r="GMC81" i="13" s="1"/>
  <c r="GMD81" i="13" s="1"/>
  <c r="GME81" i="13" s="1"/>
  <c r="GMF81" i="13" s="1"/>
  <c r="GMG81" i="13" s="1"/>
  <c r="GMH81" i="13" s="1"/>
  <c r="GMI81" i="13" s="1"/>
  <c r="GMJ81" i="13" s="1"/>
  <c r="GMK81" i="13" s="1"/>
  <c r="GML81" i="13" s="1"/>
  <c r="GMM81" i="13" s="1"/>
  <c r="GMN81" i="13" s="1"/>
  <c r="GMO81" i="13" s="1"/>
  <c r="GMP81" i="13" s="1"/>
  <c r="GMQ81" i="13" s="1"/>
  <c r="GMR81" i="13" s="1"/>
  <c r="GMS81" i="13" s="1"/>
  <c r="GMT81" i="13" s="1"/>
  <c r="GMU81" i="13" s="1"/>
  <c r="GMV81" i="13" s="1"/>
  <c r="GMW81" i="13" s="1"/>
  <c r="GMX81" i="13" s="1"/>
  <c r="GMY81" i="13" s="1"/>
  <c r="GMZ81" i="13" s="1"/>
  <c r="GNA81" i="13" s="1"/>
  <c r="GNB81" i="13" s="1"/>
  <c r="GNC81" i="13" s="1"/>
  <c r="GND81" i="13" s="1"/>
  <c r="GNE81" i="13" s="1"/>
  <c r="GNF81" i="13" s="1"/>
  <c r="GNG81" i="13" s="1"/>
  <c r="GNH81" i="13" s="1"/>
  <c r="GNI81" i="13" s="1"/>
  <c r="GNJ81" i="13" s="1"/>
  <c r="GNK81" i="13" s="1"/>
  <c r="GNL81" i="13" s="1"/>
  <c r="GNM81" i="13" s="1"/>
  <c r="GNN81" i="13" s="1"/>
  <c r="GNO81" i="13" s="1"/>
  <c r="GNP81" i="13" s="1"/>
  <c r="GNQ81" i="13" s="1"/>
  <c r="GNR81" i="13" s="1"/>
  <c r="GNS81" i="13" s="1"/>
  <c r="GNT81" i="13" s="1"/>
  <c r="GNU81" i="13" s="1"/>
  <c r="GNV81" i="13" s="1"/>
  <c r="GNW81" i="13" s="1"/>
  <c r="GNX81" i="13" s="1"/>
  <c r="GNY81" i="13" s="1"/>
  <c r="GNZ81" i="13" s="1"/>
  <c r="GOA81" i="13" s="1"/>
  <c r="GOB81" i="13" s="1"/>
  <c r="GOC81" i="13" s="1"/>
  <c r="GOD81" i="13" s="1"/>
  <c r="GOE81" i="13" s="1"/>
  <c r="GOF81" i="13" s="1"/>
  <c r="GOG81" i="13" s="1"/>
  <c r="GOH81" i="13" s="1"/>
  <c r="GOI81" i="13" s="1"/>
  <c r="GOJ81" i="13" s="1"/>
  <c r="GOK81" i="13" s="1"/>
  <c r="GOL81" i="13" s="1"/>
  <c r="GOM81" i="13" s="1"/>
  <c r="GON81" i="13" s="1"/>
  <c r="GOO81" i="13" s="1"/>
  <c r="GOP81" i="13" s="1"/>
  <c r="GOQ81" i="13" s="1"/>
  <c r="GOR81" i="13" s="1"/>
  <c r="GOS81" i="13" s="1"/>
  <c r="GOT81" i="13" s="1"/>
  <c r="GOU81" i="13" s="1"/>
  <c r="GOV81" i="13" s="1"/>
  <c r="GOW81" i="13" s="1"/>
  <c r="GOX81" i="13" s="1"/>
  <c r="GOY81" i="13" s="1"/>
  <c r="GOZ81" i="13" s="1"/>
  <c r="GPA81" i="13" s="1"/>
  <c r="GPB81" i="13" s="1"/>
  <c r="GPC81" i="13" s="1"/>
  <c r="GPD81" i="13" s="1"/>
  <c r="GPE81" i="13" s="1"/>
  <c r="GPF81" i="13" s="1"/>
  <c r="GPG81" i="13" s="1"/>
  <c r="GPH81" i="13" s="1"/>
  <c r="GPI81" i="13" s="1"/>
  <c r="GPJ81" i="13" s="1"/>
  <c r="GPK81" i="13" s="1"/>
  <c r="GPL81" i="13" s="1"/>
  <c r="GPM81" i="13" s="1"/>
  <c r="GPN81" i="13" s="1"/>
  <c r="GPO81" i="13" s="1"/>
  <c r="GPP81" i="13" s="1"/>
  <c r="GPQ81" i="13" s="1"/>
  <c r="GPR81" i="13" s="1"/>
  <c r="GPS81" i="13" s="1"/>
  <c r="GPT81" i="13" s="1"/>
  <c r="GPU81" i="13" s="1"/>
  <c r="GPV81" i="13" s="1"/>
  <c r="GPW81" i="13" s="1"/>
  <c r="GPX81" i="13" s="1"/>
  <c r="GPY81" i="13" s="1"/>
  <c r="GPZ81" i="13" s="1"/>
  <c r="GQA81" i="13" s="1"/>
  <c r="GQB81" i="13" s="1"/>
  <c r="GQC81" i="13" s="1"/>
  <c r="GQD81" i="13" s="1"/>
  <c r="GQE81" i="13" s="1"/>
  <c r="GQF81" i="13" s="1"/>
  <c r="GQG81" i="13" s="1"/>
  <c r="GQH81" i="13" s="1"/>
  <c r="GQI81" i="13" s="1"/>
  <c r="GQJ81" i="13" s="1"/>
  <c r="GQK81" i="13" s="1"/>
  <c r="GQL81" i="13" s="1"/>
  <c r="GQM81" i="13" s="1"/>
  <c r="GQN81" i="13" s="1"/>
  <c r="GQO81" i="13" s="1"/>
  <c r="GQP81" i="13" s="1"/>
  <c r="GQQ81" i="13" s="1"/>
  <c r="GQR81" i="13" s="1"/>
  <c r="GQS81" i="13" s="1"/>
  <c r="GQT81" i="13" s="1"/>
  <c r="GQU81" i="13" s="1"/>
  <c r="GQV81" i="13" s="1"/>
  <c r="GQW81" i="13" s="1"/>
  <c r="GQX81" i="13" s="1"/>
  <c r="GQY81" i="13" s="1"/>
  <c r="GQZ81" i="13" s="1"/>
  <c r="GRA81" i="13" s="1"/>
  <c r="GRB81" i="13" s="1"/>
  <c r="GRC81" i="13" s="1"/>
  <c r="GRD81" i="13" s="1"/>
  <c r="GRE81" i="13" s="1"/>
  <c r="GRF81" i="13" s="1"/>
  <c r="GRG81" i="13" s="1"/>
  <c r="GRH81" i="13" s="1"/>
  <c r="GRI81" i="13" s="1"/>
  <c r="GRJ81" i="13" s="1"/>
  <c r="GRK81" i="13" s="1"/>
  <c r="GRL81" i="13" s="1"/>
  <c r="GRM81" i="13" s="1"/>
  <c r="GRN81" i="13" s="1"/>
  <c r="GRO81" i="13" s="1"/>
  <c r="GRP81" i="13" s="1"/>
  <c r="GRQ81" i="13" s="1"/>
  <c r="GRR81" i="13" s="1"/>
  <c r="GRS81" i="13" s="1"/>
  <c r="GRT81" i="13" s="1"/>
  <c r="GRU81" i="13" s="1"/>
  <c r="GRV81" i="13" s="1"/>
  <c r="GRW81" i="13" s="1"/>
  <c r="GRX81" i="13" s="1"/>
  <c r="GRY81" i="13" s="1"/>
  <c r="GRZ81" i="13" s="1"/>
  <c r="GSA81" i="13" s="1"/>
  <c r="GSB81" i="13" s="1"/>
  <c r="GSC81" i="13" s="1"/>
  <c r="GSD81" i="13" s="1"/>
  <c r="GSE81" i="13" s="1"/>
  <c r="GSF81" i="13" s="1"/>
  <c r="GSG81" i="13" s="1"/>
  <c r="GSH81" i="13" s="1"/>
  <c r="GSI81" i="13" s="1"/>
  <c r="GSJ81" i="13" s="1"/>
  <c r="GSK81" i="13" s="1"/>
  <c r="GSL81" i="13" s="1"/>
  <c r="GSM81" i="13" s="1"/>
  <c r="GSN81" i="13" s="1"/>
  <c r="GSO81" i="13" s="1"/>
  <c r="GSP81" i="13" s="1"/>
  <c r="GSQ81" i="13" s="1"/>
  <c r="GSR81" i="13" s="1"/>
  <c r="GSS81" i="13" s="1"/>
  <c r="GST81" i="13" s="1"/>
  <c r="GSU81" i="13" s="1"/>
  <c r="GSV81" i="13" s="1"/>
  <c r="GSW81" i="13" s="1"/>
  <c r="GSX81" i="13" s="1"/>
  <c r="GSY81" i="13" s="1"/>
  <c r="GSZ81" i="13" s="1"/>
  <c r="GTA81" i="13" s="1"/>
  <c r="GTB81" i="13" s="1"/>
  <c r="GTC81" i="13" s="1"/>
  <c r="GTD81" i="13" s="1"/>
  <c r="GTE81" i="13" s="1"/>
  <c r="GTF81" i="13" s="1"/>
  <c r="GTG81" i="13" s="1"/>
  <c r="GTH81" i="13" s="1"/>
  <c r="GTI81" i="13" s="1"/>
  <c r="GTJ81" i="13" s="1"/>
  <c r="GTK81" i="13" s="1"/>
  <c r="GTL81" i="13" s="1"/>
  <c r="GTM81" i="13" s="1"/>
  <c r="GTN81" i="13" s="1"/>
  <c r="GTO81" i="13" s="1"/>
  <c r="GTP81" i="13" s="1"/>
  <c r="GTQ81" i="13" s="1"/>
  <c r="GTR81" i="13" s="1"/>
  <c r="GTS81" i="13" s="1"/>
  <c r="GTT81" i="13" s="1"/>
  <c r="GTU81" i="13" s="1"/>
  <c r="GTV81" i="13" s="1"/>
  <c r="GTW81" i="13" s="1"/>
  <c r="GTX81" i="13" s="1"/>
  <c r="GTY81" i="13" s="1"/>
  <c r="GTZ81" i="13" s="1"/>
  <c r="GUA81" i="13" s="1"/>
  <c r="GUB81" i="13" s="1"/>
  <c r="GUC81" i="13" s="1"/>
  <c r="GUD81" i="13" s="1"/>
  <c r="GUE81" i="13" s="1"/>
  <c r="GUF81" i="13" s="1"/>
  <c r="GUG81" i="13" s="1"/>
  <c r="GUH81" i="13" s="1"/>
  <c r="GUI81" i="13" s="1"/>
  <c r="GUJ81" i="13" s="1"/>
  <c r="GUK81" i="13" s="1"/>
  <c r="GUL81" i="13" s="1"/>
  <c r="GUM81" i="13" s="1"/>
  <c r="GUN81" i="13" s="1"/>
  <c r="GUO81" i="13" s="1"/>
  <c r="GUP81" i="13" s="1"/>
  <c r="GUQ81" i="13" s="1"/>
  <c r="GUR81" i="13" s="1"/>
  <c r="GUS81" i="13" s="1"/>
  <c r="GUT81" i="13" s="1"/>
  <c r="GUU81" i="13" s="1"/>
  <c r="GUV81" i="13" s="1"/>
  <c r="GUW81" i="13" s="1"/>
  <c r="GUX81" i="13" s="1"/>
  <c r="GUY81" i="13" s="1"/>
  <c r="GUZ81" i="13" s="1"/>
  <c r="GVA81" i="13" s="1"/>
  <c r="GVB81" i="13" s="1"/>
  <c r="GVC81" i="13" s="1"/>
  <c r="GVD81" i="13" s="1"/>
  <c r="GVE81" i="13" s="1"/>
  <c r="GVF81" i="13" s="1"/>
  <c r="GVG81" i="13" s="1"/>
  <c r="GVH81" i="13" s="1"/>
  <c r="GVI81" i="13" s="1"/>
  <c r="GVJ81" i="13" s="1"/>
  <c r="GVK81" i="13" s="1"/>
  <c r="GVL81" i="13" s="1"/>
  <c r="GVM81" i="13" s="1"/>
  <c r="GVN81" i="13" s="1"/>
  <c r="GVO81" i="13" s="1"/>
  <c r="GVP81" i="13" s="1"/>
  <c r="GVQ81" i="13" s="1"/>
  <c r="GVR81" i="13" s="1"/>
  <c r="GVS81" i="13" s="1"/>
  <c r="GVT81" i="13" s="1"/>
  <c r="GVU81" i="13" s="1"/>
  <c r="GVV81" i="13" s="1"/>
  <c r="GVW81" i="13" s="1"/>
  <c r="GVX81" i="13" s="1"/>
  <c r="GVY81" i="13" s="1"/>
  <c r="GVZ81" i="13" s="1"/>
  <c r="GWA81" i="13" s="1"/>
  <c r="GWB81" i="13" s="1"/>
  <c r="GWC81" i="13" s="1"/>
  <c r="GWD81" i="13" s="1"/>
  <c r="GWE81" i="13" s="1"/>
  <c r="GWF81" i="13" s="1"/>
  <c r="GWG81" i="13" s="1"/>
  <c r="GWH81" i="13" s="1"/>
  <c r="GWI81" i="13" s="1"/>
  <c r="GWJ81" i="13" s="1"/>
  <c r="GWK81" i="13" s="1"/>
  <c r="GWL81" i="13" s="1"/>
  <c r="GWM81" i="13" s="1"/>
  <c r="GWN81" i="13" s="1"/>
  <c r="GWO81" i="13" s="1"/>
  <c r="GWP81" i="13" s="1"/>
  <c r="GWQ81" i="13" s="1"/>
  <c r="GWR81" i="13" s="1"/>
  <c r="GWS81" i="13" s="1"/>
  <c r="GWT81" i="13" s="1"/>
  <c r="GWU81" i="13" s="1"/>
  <c r="GWV81" i="13" s="1"/>
  <c r="GWW81" i="13" s="1"/>
  <c r="GWX81" i="13" s="1"/>
  <c r="GWY81" i="13" s="1"/>
  <c r="GWZ81" i="13" s="1"/>
  <c r="GXA81" i="13" s="1"/>
  <c r="GXB81" i="13" s="1"/>
  <c r="GXC81" i="13" s="1"/>
  <c r="GXD81" i="13" s="1"/>
  <c r="GXE81" i="13" s="1"/>
  <c r="GXF81" i="13" s="1"/>
  <c r="GXG81" i="13" s="1"/>
  <c r="GXH81" i="13" s="1"/>
  <c r="GXI81" i="13" s="1"/>
  <c r="GXJ81" i="13" s="1"/>
  <c r="GXK81" i="13" s="1"/>
  <c r="GXL81" i="13" s="1"/>
  <c r="GXM81" i="13" s="1"/>
  <c r="GXN81" i="13" s="1"/>
  <c r="GXO81" i="13" s="1"/>
  <c r="GXP81" i="13" s="1"/>
  <c r="GXQ81" i="13" s="1"/>
  <c r="GXR81" i="13" s="1"/>
  <c r="GXS81" i="13" s="1"/>
  <c r="GXT81" i="13" s="1"/>
  <c r="GXU81" i="13" s="1"/>
  <c r="GXV81" i="13" s="1"/>
  <c r="GXW81" i="13" s="1"/>
  <c r="GXX81" i="13" s="1"/>
  <c r="GXY81" i="13" s="1"/>
  <c r="GXZ81" i="13" s="1"/>
  <c r="GYA81" i="13" s="1"/>
  <c r="GYB81" i="13" s="1"/>
  <c r="GYC81" i="13" s="1"/>
  <c r="GYD81" i="13" s="1"/>
  <c r="GYE81" i="13" s="1"/>
  <c r="GYF81" i="13" s="1"/>
  <c r="GYG81" i="13" s="1"/>
  <c r="GYH81" i="13" s="1"/>
  <c r="GYI81" i="13" s="1"/>
  <c r="GYJ81" i="13" s="1"/>
  <c r="GYK81" i="13" s="1"/>
  <c r="GYL81" i="13" s="1"/>
  <c r="GYM81" i="13" s="1"/>
  <c r="GYN81" i="13" s="1"/>
  <c r="GYO81" i="13" s="1"/>
  <c r="GYP81" i="13" s="1"/>
  <c r="GYQ81" i="13" s="1"/>
  <c r="GYR81" i="13" s="1"/>
  <c r="GYS81" i="13" s="1"/>
  <c r="GYT81" i="13" s="1"/>
  <c r="GYU81" i="13" s="1"/>
  <c r="GYV81" i="13" s="1"/>
  <c r="GYW81" i="13" s="1"/>
  <c r="GYX81" i="13" s="1"/>
  <c r="GYY81" i="13" s="1"/>
  <c r="GYZ81" i="13" s="1"/>
  <c r="GZA81" i="13" s="1"/>
  <c r="GZB81" i="13" s="1"/>
  <c r="GZC81" i="13" s="1"/>
  <c r="GZD81" i="13" s="1"/>
  <c r="GZE81" i="13" s="1"/>
  <c r="GZF81" i="13" s="1"/>
  <c r="GZG81" i="13" s="1"/>
  <c r="GZH81" i="13" s="1"/>
  <c r="GZI81" i="13" s="1"/>
  <c r="GZJ81" i="13" s="1"/>
  <c r="GZK81" i="13" s="1"/>
  <c r="GZL81" i="13" s="1"/>
  <c r="GZM81" i="13" s="1"/>
  <c r="GZN81" i="13" s="1"/>
  <c r="GZO81" i="13" s="1"/>
  <c r="GZP81" i="13" s="1"/>
  <c r="GZQ81" i="13" s="1"/>
  <c r="GZR81" i="13" s="1"/>
  <c r="GZS81" i="13" s="1"/>
  <c r="GZT81" i="13" s="1"/>
  <c r="GZU81" i="13" s="1"/>
  <c r="GZV81" i="13" s="1"/>
  <c r="GZW81" i="13" s="1"/>
  <c r="GZX81" i="13" s="1"/>
  <c r="GZY81" i="13" s="1"/>
  <c r="GZZ81" i="13" s="1"/>
  <c r="HAA81" i="13" s="1"/>
  <c r="HAB81" i="13" s="1"/>
  <c r="HAC81" i="13" s="1"/>
  <c r="HAD81" i="13" s="1"/>
  <c r="HAE81" i="13" s="1"/>
  <c r="HAF81" i="13" s="1"/>
  <c r="HAG81" i="13" s="1"/>
  <c r="HAH81" i="13" s="1"/>
  <c r="HAI81" i="13" s="1"/>
  <c r="HAJ81" i="13" s="1"/>
  <c r="HAK81" i="13" s="1"/>
  <c r="HAL81" i="13" s="1"/>
  <c r="HAM81" i="13" s="1"/>
  <c r="HAN81" i="13" s="1"/>
  <c r="HAO81" i="13" s="1"/>
  <c r="HAP81" i="13" s="1"/>
  <c r="HAQ81" i="13" s="1"/>
  <c r="HAR81" i="13" s="1"/>
  <c r="HAS81" i="13" s="1"/>
  <c r="HAT81" i="13" s="1"/>
  <c r="HAU81" i="13" s="1"/>
  <c r="HAV81" i="13" s="1"/>
  <c r="HAW81" i="13" s="1"/>
  <c r="HAX81" i="13" s="1"/>
  <c r="HAY81" i="13" s="1"/>
  <c r="HAZ81" i="13" s="1"/>
  <c r="HBA81" i="13" s="1"/>
  <c r="HBB81" i="13" s="1"/>
  <c r="HBC81" i="13" s="1"/>
  <c r="HBD81" i="13" s="1"/>
  <c r="HBE81" i="13" s="1"/>
  <c r="HBF81" i="13" s="1"/>
  <c r="HBG81" i="13" s="1"/>
  <c r="HBH81" i="13" s="1"/>
  <c r="HBI81" i="13" s="1"/>
  <c r="HBJ81" i="13" s="1"/>
  <c r="HBK81" i="13" s="1"/>
  <c r="HBL81" i="13" s="1"/>
  <c r="HBM81" i="13" s="1"/>
  <c r="HBN81" i="13" s="1"/>
  <c r="HBO81" i="13" s="1"/>
  <c r="HBP81" i="13" s="1"/>
  <c r="HBQ81" i="13" s="1"/>
  <c r="HBR81" i="13" s="1"/>
  <c r="HBS81" i="13" s="1"/>
  <c r="HBT81" i="13" s="1"/>
  <c r="HBU81" i="13" s="1"/>
  <c r="HBV81" i="13" s="1"/>
  <c r="HBW81" i="13" s="1"/>
  <c r="HBX81" i="13" s="1"/>
  <c r="HBY81" i="13" s="1"/>
  <c r="HBZ81" i="13" s="1"/>
  <c r="HCA81" i="13" s="1"/>
  <c r="HCB81" i="13" s="1"/>
  <c r="HCC81" i="13" s="1"/>
  <c r="HCD81" i="13" s="1"/>
  <c r="HCE81" i="13" s="1"/>
  <c r="HCF81" i="13" s="1"/>
  <c r="HCG81" i="13" s="1"/>
  <c r="HCH81" i="13" s="1"/>
  <c r="HCI81" i="13" s="1"/>
  <c r="HCJ81" i="13" s="1"/>
  <c r="HCK81" i="13" s="1"/>
  <c r="HCL81" i="13" s="1"/>
  <c r="HCM81" i="13" s="1"/>
  <c r="HCN81" i="13" s="1"/>
  <c r="HCO81" i="13" s="1"/>
  <c r="HCP81" i="13" s="1"/>
  <c r="HCQ81" i="13" s="1"/>
  <c r="HCR81" i="13" s="1"/>
  <c r="HCS81" i="13" s="1"/>
  <c r="HCT81" i="13" s="1"/>
  <c r="HCU81" i="13" s="1"/>
  <c r="HCV81" i="13" s="1"/>
  <c r="HCW81" i="13" s="1"/>
  <c r="HCX81" i="13" s="1"/>
  <c r="HCY81" i="13" s="1"/>
  <c r="HCZ81" i="13" s="1"/>
  <c r="HDA81" i="13" s="1"/>
  <c r="HDB81" i="13" s="1"/>
  <c r="HDC81" i="13" s="1"/>
  <c r="HDD81" i="13" s="1"/>
  <c r="HDE81" i="13" s="1"/>
  <c r="HDF81" i="13" s="1"/>
  <c r="HDG81" i="13" s="1"/>
  <c r="HDH81" i="13" s="1"/>
  <c r="HDI81" i="13" s="1"/>
  <c r="HDJ81" i="13" s="1"/>
  <c r="HDK81" i="13" s="1"/>
  <c r="HDL81" i="13" s="1"/>
  <c r="HDM81" i="13" s="1"/>
  <c r="HDN81" i="13" s="1"/>
  <c r="HDO81" i="13" s="1"/>
  <c r="HDP81" i="13" s="1"/>
  <c r="HDQ81" i="13" s="1"/>
  <c r="HDR81" i="13" s="1"/>
  <c r="HDS81" i="13" s="1"/>
  <c r="HDT81" i="13" s="1"/>
  <c r="HDU81" i="13" s="1"/>
  <c r="HDV81" i="13" s="1"/>
  <c r="HDW81" i="13" s="1"/>
  <c r="HDX81" i="13" s="1"/>
  <c r="HDY81" i="13" s="1"/>
  <c r="HDZ81" i="13" s="1"/>
  <c r="HEA81" i="13" s="1"/>
  <c r="HEB81" i="13" s="1"/>
  <c r="HEC81" i="13" s="1"/>
  <c r="HED81" i="13" s="1"/>
  <c r="HEE81" i="13" s="1"/>
  <c r="HEF81" i="13" s="1"/>
  <c r="HEG81" i="13" s="1"/>
  <c r="HEH81" i="13" s="1"/>
  <c r="HEI81" i="13" s="1"/>
  <c r="HEJ81" i="13" s="1"/>
  <c r="HEK81" i="13" s="1"/>
  <c r="HEL81" i="13" s="1"/>
  <c r="HEM81" i="13" s="1"/>
  <c r="HEN81" i="13" s="1"/>
  <c r="HEO81" i="13" s="1"/>
  <c r="HEP81" i="13" s="1"/>
  <c r="HEQ81" i="13" s="1"/>
  <c r="HER81" i="13" s="1"/>
  <c r="HES81" i="13" s="1"/>
  <c r="HET81" i="13" s="1"/>
  <c r="HEU81" i="13" s="1"/>
  <c r="HEV81" i="13" s="1"/>
  <c r="HEW81" i="13" s="1"/>
  <c r="HEX81" i="13" s="1"/>
  <c r="HEY81" i="13" s="1"/>
  <c r="HEZ81" i="13" s="1"/>
  <c r="HFA81" i="13" s="1"/>
  <c r="HFB81" i="13" s="1"/>
  <c r="HFC81" i="13" s="1"/>
  <c r="HFD81" i="13" s="1"/>
  <c r="HFE81" i="13" s="1"/>
  <c r="HFF81" i="13" s="1"/>
  <c r="HFG81" i="13" s="1"/>
  <c r="HFH81" i="13" s="1"/>
  <c r="HFI81" i="13" s="1"/>
  <c r="HFJ81" i="13" s="1"/>
  <c r="HFK81" i="13" s="1"/>
  <c r="HFL81" i="13" s="1"/>
  <c r="HFM81" i="13" s="1"/>
  <c r="HFN81" i="13" s="1"/>
  <c r="HFO81" i="13" s="1"/>
  <c r="HFP81" i="13" s="1"/>
  <c r="HFQ81" i="13" s="1"/>
  <c r="HFR81" i="13" s="1"/>
  <c r="HFS81" i="13" s="1"/>
  <c r="HFT81" i="13" s="1"/>
  <c r="HFU81" i="13" s="1"/>
  <c r="HFV81" i="13" s="1"/>
  <c r="HFW81" i="13" s="1"/>
  <c r="HFX81" i="13" s="1"/>
  <c r="HFY81" i="13" s="1"/>
  <c r="HFZ81" i="13" s="1"/>
  <c r="HGA81" i="13" s="1"/>
  <c r="HGB81" i="13" s="1"/>
  <c r="HGC81" i="13" s="1"/>
  <c r="HGD81" i="13" s="1"/>
  <c r="HGE81" i="13" s="1"/>
  <c r="HGF81" i="13" s="1"/>
  <c r="HGG81" i="13" s="1"/>
  <c r="HGH81" i="13" s="1"/>
  <c r="HGI81" i="13" s="1"/>
  <c r="HGJ81" i="13" s="1"/>
  <c r="HGK81" i="13" s="1"/>
  <c r="HGL81" i="13" s="1"/>
  <c r="HGM81" i="13" s="1"/>
  <c r="HGN81" i="13" s="1"/>
  <c r="HGO81" i="13" s="1"/>
  <c r="HGP81" i="13" s="1"/>
  <c r="HGQ81" i="13" s="1"/>
  <c r="HGR81" i="13" s="1"/>
  <c r="HGS81" i="13" s="1"/>
  <c r="HGT81" i="13" s="1"/>
  <c r="HGU81" i="13" s="1"/>
  <c r="HGV81" i="13" s="1"/>
  <c r="HGW81" i="13" s="1"/>
  <c r="HGX81" i="13" s="1"/>
  <c r="HGY81" i="13" s="1"/>
  <c r="HGZ81" i="13" s="1"/>
  <c r="HHA81" i="13" s="1"/>
  <c r="HHB81" i="13" s="1"/>
  <c r="HHC81" i="13" s="1"/>
  <c r="HHD81" i="13" s="1"/>
  <c r="HHE81" i="13" s="1"/>
  <c r="HHF81" i="13" s="1"/>
  <c r="HHG81" i="13" s="1"/>
  <c r="HHH81" i="13" s="1"/>
  <c r="HHI81" i="13" s="1"/>
  <c r="HHJ81" i="13" s="1"/>
  <c r="HHK81" i="13" s="1"/>
  <c r="HHL81" i="13" s="1"/>
  <c r="HHM81" i="13" s="1"/>
  <c r="HHN81" i="13" s="1"/>
  <c r="HHO81" i="13" s="1"/>
  <c r="HHP81" i="13" s="1"/>
  <c r="HHQ81" i="13" s="1"/>
  <c r="HHR81" i="13" s="1"/>
  <c r="HHS81" i="13" s="1"/>
  <c r="HHT81" i="13" s="1"/>
  <c r="HHU81" i="13" s="1"/>
  <c r="HHV81" i="13" s="1"/>
  <c r="HHW81" i="13" s="1"/>
  <c r="HHX81" i="13" s="1"/>
  <c r="HHY81" i="13" s="1"/>
  <c r="HHZ81" i="13" s="1"/>
  <c r="HIA81" i="13" s="1"/>
  <c r="HIB81" i="13" s="1"/>
  <c r="HIC81" i="13" s="1"/>
  <c r="HID81" i="13" s="1"/>
  <c r="HIE81" i="13" s="1"/>
  <c r="HIF81" i="13" s="1"/>
  <c r="HIG81" i="13" s="1"/>
  <c r="HIH81" i="13" s="1"/>
  <c r="HII81" i="13" s="1"/>
  <c r="HIJ81" i="13" s="1"/>
  <c r="HIK81" i="13" s="1"/>
  <c r="HIL81" i="13" s="1"/>
  <c r="HIM81" i="13" s="1"/>
  <c r="HIN81" i="13" s="1"/>
  <c r="HIO81" i="13" s="1"/>
  <c r="HIP81" i="13" s="1"/>
  <c r="HIQ81" i="13" s="1"/>
  <c r="HIR81" i="13" s="1"/>
  <c r="HIS81" i="13" s="1"/>
  <c r="HIT81" i="13" s="1"/>
  <c r="HIU81" i="13" s="1"/>
  <c r="HIV81" i="13" s="1"/>
  <c r="HIW81" i="13" s="1"/>
  <c r="HIX81" i="13" s="1"/>
  <c r="HIY81" i="13" s="1"/>
  <c r="HIZ81" i="13" s="1"/>
  <c r="HJA81" i="13" s="1"/>
  <c r="HJB81" i="13" s="1"/>
  <c r="HJC81" i="13" s="1"/>
  <c r="HJD81" i="13" s="1"/>
  <c r="HJE81" i="13" s="1"/>
  <c r="HJF81" i="13" s="1"/>
  <c r="HJG81" i="13" s="1"/>
  <c r="HJH81" i="13" s="1"/>
  <c r="HJI81" i="13" s="1"/>
  <c r="HJJ81" i="13" s="1"/>
  <c r="HJK81" i="13" s="1"/>
  <c r="HJL81" i="13" s="1"/>
  <c r="HJM81" i="13" s="1"/>
  <c r="HJN81" i="13" s="1"/>
  <c r="HJO81" i="13" s="1"/>
  <c r="HJP81" i="13" s="1"/>
  <c r="HJQ81" i="13" s="1"/>
  <c r="HJR81" i="13" s="1"/>
  <c r="HJS81" i="13" s="1"/>
  <c r="HJT81" i="13" s="1"/>
  <c r="HJU81" i="13" s="1"/>
  <c r="HJV81" i="13" s="1"/>
  <c r="HJW81" i="13" s="1"/>
  <c r="HJX81" i="13" s="1"/>
  <c r="HJY81" i="13" s="1"/>
  <c r="HJZ81" i="13" s="1"/>
  <c r="HKA81" i="13" s="1"/>
  <c r="HKB81" i="13" s="1"/>
  <c r="HKC81" i="13" s="1"/>
  <c r="HKD81" i="13" s="1"/>
  <c r="HKE81" i="13" s="1"/>
  <c r="HKF81" i="13" s="1"/>
  <c r="HKG81" i="13" s="1"/>
  <c r="HKH81" i="13" s="1"/>
  <c r="HKI81" i="13" s="1"/>
  <c r="HKJ81" i="13" s="1"/>
  <c r="HKK81" i="13" s="1"/>
  <c r="HKL81" i="13" s="1"/>
  <c r="HKM81" i="13" s="1"/>
  <c r="HKN81" i="13" s="1"/>
  <c r="HKO81" i="13" s="1"/>
  <c r="HKP81" i="13" s="1"/>
  <c r="HKQ81" i="13" s="1"/>
  <c r="HKR81" i="13" s="1"/>
  <c r="HKS81" i="13" s="1"/>
  <c r="HKT81" i="13" s="1"/>
  <c r="HKU81" i="13" s="1"/>
  <c r="HKV81" i="13" s="1"/>
  <c r="HKW81" i="13" s="1"/>
  <c r="HKX81" i="13" s="1"/>
  <c r="HKY81" i="13" s="1"/>
  <c r="HKZ81" i="13" s="1"/>
  <c r="HLA81" i="13" s="1"/>
  <c r="HLB81" i="13" s="1"/>
  <c r="HLC81" i="13" s="1"/>
  <c r="HLD81" i="13" s="1"/>
  <c r="HLE81" i="13" s="1"/>
  <c r="HLF81" i="13" s="1"/>
  <c r="HLG81" i="13" s="1"/>
  <c r="HLH81" i="13" s="1"/>
  <c r="HLI81" i="13" s="1"/>
  <c r="HLJ81" i="13" s="1"/>
  <c r="HLK81" i="13" s="1"/>
  <c r="HLL81" i="13" s="1"/>
  <c r="HLM81" i="13" s="1"/>
  <c r="HLN81" i="13" s="1"/>
  <c r="HLO81" i="13" s="1"/>
  <c r="HLP81" i="13" s="1"/>
  <c r="HLQ81" i="13" s="1"/>
  <c r="HLR81" i="13" s="1"/>
  <c r="HLS81" i="13" s="1"/>
  <c r="HLT81" i="13" s="1"/>
  <c r="HLU81" i="13" s="1"/>
  <c r="HLV81" i="13" s="1"/>
  <c r="HLW81" i="13" s="1"/>
  <c r="HLX81" i="13" s="1"/>
  <c r="HLY81" i="13" s="1"/>
  <c r="HLZ81" i="13" s="1"/>
  <c r="HMA81" i="13" s="1"/>
  <c r="HMB81" i="13" s="1"/>
  <c r="HMC81" i="13" s="1"/>
  <c r="HMD81" i="13" s="1"/>
  <c r="HME81" i="13" s="1"/>
  <c r="HMF81" i="13" s="1"/>
  <c r="HMG81" i="13" s="1"/>
  <c r="HMH81" i="13" s="1"/>
  <c r="HMI81" i="13" s="1"/>
  <c r="HMJ81" i="13" s="1"/>
  <c r="HMK81" i="13" s="1"/>
  <c r="HML81" i="13" s="1"/>
  <c r="HMM81" i="13" s="1"/>
  <c r="HMN81" i="13" s="1"/>
  <c r="HMO81" i="13" s="1"/>
  <c r="HMP81" i="13" s="1"/>
  <c r="HMQ81" i="13" s="1"/>
  <c r="HMR81" i="13" s="1"/>
  <c r="HMS81" i="13" s="1"/>
  <c r="HMT81" i="13" s="1"/>
  <c r="HMU81" i="13" s="1"/>
  <c r="HMV81" i="13" s="1"/>
  <c r="HMW81" i="13" s="1"/>
  <c r="HMX81" i="13" s="1"/>
  <c r="HMY81" i="13" s="1"/>
  <c r="HMZ81" i="13" s="1"/>
  <c r="HNA81" i="13" s="1"/>
  <c r="HNB81" i="13" s="1"/>
  <c r="HNC81" i="13" s="1"/>
  <c r="HND81" i="13" s="1"/>
  <c r="HNE81" i="13" s="1"/>
  <c r="HNF81" i="13" s="1"/>
  <c r="HNG81" i="13" s="1"/>
  <c r="HNH81" i="13" s="1"/>
  <c r="HNI81" i="13" s="1"/>
  <c r="HNJ81" i="13" s="1"/>
  <c r="HNK81" i="13" s="1"/>
  <c r="HNL81" i="13" s="1"/>
  <c r="HNM81" i="13" s="1"/>
  <c r="HNN81" i="13" s="1"/>
  <c r="HNO81" i="13" s="1"/>
  <c r="HNP81" i="13" s="1"/>
  <c r="HNQ81" i="13" s="1"/>
  <c r="HNR81" i="13" s="1"/>
  <c r="HNS81" i="13" s="1"/>
  <c r="HNT81" i="13" s="1"/>
  <c r="HNU81" i="13" s="1"/>
  <c r="HNV81" i="13" s="1"/>
  <c r="HNW81" i="13" s="1"/>
  <c r="HNX81" i="13" s="1"/>
  <c r="HNY81" i="13" s="1"/>
  <c r="HNZ81" i="13" s="1"/>
  <c r="HOA81" i="13" s="1"/>
  <c r="HOB81" i="13" s="1"/>
  <c r="HOC81" i="13" s="1"/>
  <c r="HOD81" i="13" s="1"/>
  <c r="HOE81" i="13" s="1"/>
  <c r="HOF81" i="13" s="1"/>
  <c r="HOG81" i="13" s="1"/>
  <c r="HOH81" i="13" s="1"/>
  <c r="HOI81" i="13" s="1"/>
  <c r="HOJ81" i="13" s="1"/>
  <c r="HOK81" i="13" s="1"/>
  <c r="HOL81" i="13" s="1"/>
  <c r="HOM81" i="13" s="1"/>
  <c r="HON81" i="13" s="1"/>
  <c r="HOO81" i="13" s="1"/>
  <c r="HOP81" i="13" s="1"/>
  <c r="HOQ81" i="13" s="1"/>
  <c r="HOR81" i="13" s="1"/>
  <c r="HOS81" i="13" s="1"/>
  <c r="HOT81" i="13" s="1"/>
  <c r="HOU81" i="13" s="1"/>
  <c r="HOV81" i="13" s="1"/>
  <c r="HOW81" i="13" s="1"/>
  <c r="HOX81" i="13" s="1"/>
  <c r="HOY81" i="13" s="1"/>
  <c r="HOZ81" i="13" s="1"/>
  <c r="HPA81" i="13" s="1"/>
  <c r="HPB81" i="13" s="1"/>
  <c r="HPC81" i="13" s="1"/>
  <c r="HPD81" i="13" s="1"/>
  <c r="HPE81" i="13" s="1"/>
  <c r="HPF81" i="13" s="1"/>
  <c r="HPG81" i="13" s="1"/>
  <c r="HPH81" i="13" s="1"/>
  <c r="HPI81" i="13" s="1"/>
  <c r="HPJ81" i="13" s="1"/>
  <c r="HPK81" i="13" s="1"/>
  <c r="HPL81" i="13" s="1"/>
  <c r="HPM81" i="13" s="1"/>
  <c r="HPN81" i="13" s="1"/>
  <c r="HPO81" i="13" s="1"/>
  <c r="HPP81" i="13" s="1"/>
  <c r="HPQ81" i="13" s="1"/>
  <c r="HPR81" i="13" s="1"/>
  <c r="HPS81" i="13" s="1"/>
  <c r="HPT81" i="13" s="1"/>
  <c r="HPU81" i="13" s="1"/>
  <c r="HPV81" i="13" s="1"/>
  <c r="HPW81" i="13" s="1"/>
  <c r="HPX81" i="13" s="1"/>
  <c r="HPY81" i="13" s="1"/>
  <c r="HPZ81" i="13" s="1"/>
  <c r="HQA81" i="13" s="1"/>
  <c r="HQB81" i="13" s="1"/>
  <c r="HQC81" i="13" s="1"/>
  <c r="HQD81" i="13" s="1"/>
  <c r="HQE81" i="13" s="1"/>
  <c r="HQF81" i="13" s="1"/>
  <c r="HQG81" i="13" s="1"/>
  <c r="HQH81" i="13" s="1"/>
  <c r="HQI81" i="13" s="1"/>
  <c r="HQJ81" i="13" s="1"/>
  <c r="HQK81" i="13" s="1"/>
  <c r="HQL81" i="13" s="1"/>
  <c r="HQM81" i="13" s="1"/>
  <c r="HQN81" i="13" s="1"/>
  <c r="HQO81" i="13" s="1"/>
  <c r="HQP81" i="13" s="1"/>
  <c r="HQQ81" i="13" s="1"/>
  <c r="HQR81" i="13" s="1"/>
  <c r="HQS81" i="13" s="1"/>
  <c r="HQT81" i="13" s="1"/>
  <c r="HQU81" i="13" s="1"/>
  <c r="HQV81" i="13" s="1"/>
  <c r="HQW81" i="13" s="1"/>
  <c r="HQX81" i="13" s="1"/>
  <c r="HQY81" i="13" s="1"/>
  <c r="HQZ81" i="13" s="1"/>
  <c r="HRA81" i="13" s="1"/>
  <c r="HRB81" i="13" s="1"/>
  <c r="HRC81" i="13" s="1"/>
  <c r="HRD81" i="13" s="1"/>
  <c r="HRE81" i="13" s="1"/>
  <c r="HRF81" i="13" s="1"/>
  <c r="HRG81" i="13" s="1"/>
  <c r="HRH81" i="13" s="1"/>
  <c r="HRI81" i="13" s="1"/>
  <c r="HRJ81" i="13" s="1"/>
  <c r="HRK81" i="13" s="1"/>
  <c r="HRL81" i="13" s="1"/>
  <c r="HRM81" i="13" s="1"/>
  <c r="HRN81" i="13" s="1"/>
  <c r="HRO81" i="13" s="1"/>
  <c r="HRP81" i="13" s="1"/>
  <c r="HRQ81" i="13" s="1"/>
  <c r="HRR81" i="13" s="1"/>
  <c r="HRS81" i="13" s="1"/>
  <c r="HRT81" i="13" s="1"/>
  <c r="HRU81" i="13" s="1"/>
  <c r="HRV81" i="13" s="1"/>
  <c r="HRW81" i="13" s="1"/>
  <c r="HRX81" i="13" s="1"/>
  <c r="HRY81" i="13" s="1"/>
  <c r="HRZ81" i="13" s="1"/>
  <c r="HSA81" i="13" s="1"/>
  <c r="HSB81" i="13" s="1"/>
  <c r="HSC81" i="13" s="1"/>
  <c r="HSD81" i="13" s="1"/>
  <c r="HSE81" i="13" s="1"/>
  <c r="HSF81" i="13" s="1"/>
  <c r="HSG81" i="13" s="1"/>
  <c r="HSH81" i="13" s="1"/>
  <c r="HSI81" i="13" s="1"/>
  <c r="HSJ81" i="13" s="1"/>
  <c r="HSK81" i="13" s="1"/>
  <c r="HSL81" i="13" s="1"/>
  <c r="HSM81" i="13" s="1"/>
  <c r="HSN81" i="13" s="1"/>
  <c r="HSO81" i="13" s="1"/>
  <c r="HSP81" i="13" s="1"/>
  <c r="HSQ81" i="13" s="1"/>
  <c r="HSR81" i="13" s="1"/>
  <c r="HSS81" i="13" s="1"/>
  <c r="HST81" i="13" s="1"/>
  <c r="HSU81" i="13" s="1"/>
  <c r="HSV81" i="13" s="1"/>
  <c r="HSW81" i="13" s="1"/>
  <c r="HSX81" i="13" s="1"/>
  <c r="HSY81" i="13" s="1"/>
  <c r="HSZ81" i="13" s="1"/>
  <c r="HTA81" i="13" s="1"/>
  <c r="HTB81" i="13" s="1"/>
  <c r="HTC81" i="13" s="1"/>
  <c r="HTD81" i="13" s="1"/>
  <c r="HTE81" i="13" s="1"/>
  <c r="HTF81" i="13" s="1"/>
  <c r="HTG81" i="13" s="1"/>
  <c r="HTH81" i="13" s="1"/>
  <c r="HTI81" i="13" s="1"/>
  <c r="HTJ81" i="13" s="1"/>
  <c r="HTK81" i="13" s="1"/>
  <c r="HTL81" i="13" s="1"/>
  <c r="HTM81" i="13" s="1"/>
  <c r="HTN81" i="13" s="1"/>
  <c r="HTO81" i="13" s="1"/>
  <c r="HTP81" i="13" s="1"/>
  <c r="HTQ81" i="13" s="1"/>
  <c r="HTR81" i="13" s="1"/>
  <c r="HTS81" i="13" s="1"/>
  <c r="HTT81" i="13" s="1"/>
  <c r="HTU81" i="13" s="1"/>
  <c r="HTV81" i="13" s="1"/>
  <c r="HTW81" i="13" s="1"/>
  <c r="HTX81" i="13" s="1"/>
  <c r="HTY81" i="13" s="1"/>
  <c r="HTZ81" i="13" s="1"/>
  <c r="HUA81" i="13" s="1"/>
  <c r="HUB81" i="13" s="1"/>
  <c r="HUC81" i="13" s="1"/>
  <c r="HUD81" i="13" s="1"/>
  <c r="HUE81" i="13" s="1"/>
  <c r="HUF81" i="13" s="1"/>
  <c r="HUG81" i="13" s="1"/>
  <c r="HUH81" i="13" s="1"/>
  <c r="HUI81" i="13" s="1"/>
  <c r="HUJ81" i="13" s="1"/>
  <c r="HUK81" i="13" s="1"/>
  <c r="HUL81" i="13" s="1"/>
  <c r="HUM81" i="13" s="1"/>
  <c r="HUN81" i="13" s="1"/>
  <c r="HUO81" i="13" s="1"/>
  <c r="HUP81" i="13" s="1"/>
  <c r="HUQ81" i="13" s="1"/>
  <c r="HUR81" i="13" s="1"/>
  <c r="HUS81" i="13" s="1"/>
  <c r="HUT81" i="13" s="1"/>
  <c r="HUU81" i="13" s="1"/>
  <c r="HUV81" i="13" s="1"/>
  <c r="HUW81" i="13" s="1"/>
  <c r="HUX81" i="13" s="1"/>
  <c r="HUY81" i="13" s="1"/>
  <c r="HUZ81" i="13" s="1"/>
  <c r="HVA81" i="13" s="1"/>
  <c r="HVB81" i="13" s="1"/>
  <c r="HVC81" i="13" s="1"/>
  <c r="HVD81" i="13" s="1"/>
  <c r="HVE81" i="13" s="1"/>
  <c r="HVF81" i="13" s="1"/>
  <c r="HVG81" i="13" s="1"/>
  <c r="HVH81" i="13" s="1"/>
  <c r="HVI81" i="13" s="1"/>
  <c r="HVJ81" i="13" s="1"/>
  <c r="HVK81" i="13" s="1"/>
  <c r="HVL81" i="13" s="1"/>
  <c r="HVM81" i="13" s="1"/>
  <c r="HVN81" i="13" s="1"/>
  <c r="HVO81" i="13" s="1"/>
  <c r="HVP81" i="13" s="1"/>
  <c r="HVQ81" i="13" s="1"/>
  <c r="HVR81" i="13" s="1"/>
  <c r="HVS81" i="13" s="1"/>
  <c r="HVT81" i="13" s="1"/>
  <c r="HVU81" i="13" s="1"/>
  <c r="HVV81" i="13" s="1"/>
  <c r="HVW81" i="13" s="1"/>
  <c r="HVX81" i="13" s="1"/>
  <c r="HVY81" i="13" s="1"/>
  <c r="HVZ81" i="13" s="1"/>
  <c r="HWA81" i="13" s="1"/>
  <c r="HWB81" i="13" s="1"/>
  <c r="HWC81" i="13" s="1"/>
  <c r="HWD81" i="13" s="1"/>
  <c r="HWE81" i="13" s="1"/>
  <c r="HWF81" i="13" s="1"/>
  <c r="HWG81" i="13" s="1"/>
  <c r="HWH81" i="13" s="1"/>
  <c r="HWI81" i="13" s="1"/>
  <c r="HWJ81" i="13" s="1"/>
  <c r="HWK81" i="13" s="1"/>
  <c r="HWL81" i="13" s="1"/>
  <c r="HWM81" i="13" s="1"/>
  <c r="HWN81" i="13" s="1"/>
  <c r="HWO81" i="13" s="1"/>
  <c r="HWP81" i="13" s="1"/>
  <c r="HWQ81" i="13" s="1"/>
  <c r="HWR81" i="13" s="1"/>
  <c r="HWS81" i="13" s="1"/>
  <c r="HWT81" i="13" s="1"/>
  <c r="HWU81" i="13" s="1"/>
  <c r="HWV81" i="13" s="1"/>
  <c r="HWW81" i="13" s="1"/>
  <c r="HWX81" i="13" s="1"/>
  <c r="HWY81" i="13" s="1"/>
  <c r="HWZ81" i="13" s="1"/>
  <c r="HXA81" i="13" s="1"/>
  <c r="HXB81" i="13" s="1"/>
  <c r="HXC81" i="13" s="1"/>
  <c r="HXD81" i="13" s="1"/>
  <c r="HXE81" i="13" s="1"/>
  <c r="HXF81" i="13" s="1"/>
  <c r="HXG81" i="13" s="1"/>
  <c r="HXH81" i="13" s="1"/>
  <c r="HXI81" i="13" s="1"/>
  <c r="HXJ81" i="13" s="1"/>
  <c r="HXK81" i="13" s="1"/>
  <c r="HXL81" i="13" s="1"/>
  <c r="HXM81" i="13" s="1"/>
  <c r="HXN81" i="13" s="1"/>
  <c r="HXO81" i="13" s="1"/>
  <c r="HXP81" i="13" s="1"/>
  <c r="HXQ81" i="13" s="1"/>
  <c r="HXR81" i="13" s="1"/>
  <c r="HXS81" i="13" s="1"/>
  <c r="HXT81" i="13" s="1"/>
  <c r="HXU81" i="13" s="1"/>
  <c r="HXV81" i="13" s="1"/>
  <c r="HXW81" i="13" s="1"/>
  <c r="HXX81" i="13" s="1"/>
  <c r="HXY81" i="13" s="1"/>
  <c r="HXZ81" i="13" s="1"/>
  <c r="HYA81" i="13" s="1"/>
  <c r="HYB81" i="13" s="1"/>
  <c r="HYC81" i="13" s="1"/>
  <c r="HYD81" i="13" s="1"/>
  <c r="HYE81" i="13" s="1"/>
  <c r="HYF81" i="13" s="1"/>
  <c r="HYG81" i="13" s="1"/>
  <c r="HYH81" i="13" s="1"/>
  <c r="HYI81" i="13" s="1"/>
  <c r="HYJ81" i="13" s="1"/>
  <c r="HYK81" i="13" s="1"/>
  <c r="HYL81" i="13" s="1"/>
  <c r="HYM81" i="13" s="1"/>
  <c r="HYN81" i="13" s="1"/>
  <c r="HYO81" i="13" s="1"/>
  <c r="HYP81" i="13" s="1"/>
  <c r="HYQ81" i="13" s="1"/>
  <c r="HYR81" i="13" s="1"/>
  <c r="HYS81" i="13" s="1"/>
  <c r="HYT81" i="13" s="1"/>
  <c r="HYU81" i="13" s="1"/>
  <c r="HYV81" i="13" s="1"/>
  <c r="HYW81" i="13" s="1"/>
  <c r="HYX81" i="13" s="1"/>
  <c r="HYY81" i="13" s="1"/>
  <c r="HYZ81" i="13" s="1"/>
  <c r="HZA81" i="13" s="1"/>
  <c r="HZB81" i="13" s="1"/>
  <c r="HZC81" i="13" s="1"/>
  <c r="HZD81" i="13" s="1"/>
  <c r="HZE81" i="13" s="1"/>
  <c r="HZF81" i="13" s="1"/>
  <c r="HZG81" i="13" s="1"/>
  <c r="HZH81" i="13" s="1"/>
  <c r="HZI81" i="13" s="1"/>
  <c r="HZJ81" i="13" s="1"/>
  <c r="HZK81" i="13" s="1"/>
  <c r="HZL81" i="13" s="1"/>
  <c r="HZM81" i="13" s="1"/>
  <c r="HZN81" i="13" s="1"/>
  <c r="HZO81" i="13" s="1"/>
  <c r="HZP81" i="13" s="1"/>
  <c r="HZQ81" i="13" s="1"/>
  <c r="HZR81" i="13" s="1"/>
  <c r="HZS81" i="13" s="1"/>
  <c r="HZT81" i="13" s="1"/>
  <c r="HZU81" i="13" s="1"/>
  <c r="HZV81" i="13" s="1"/>
  <c r="HZW81" i="13" s="1"/>
  <c r="HZX81" i="13" s="1"/>
  <c r="HZY81" i="13" s="1"/>
  <c r="HZZ81" i="13" s="1"/>
  <c r="IAA81" i="13" s="1"/>
  <c r="IAB81" i="13" s="1"/>
  <c r="IAC81" i="13" s="1"/>
  <c r="IAD81" i="13" s="1"/>
  <c r="IAE81" i="13" s="1"/>
  <c r="IAF81" i="13" s="1"/>
  <c r="IAG81" i="13" s="1"/>
  <c r="IAH81" i="13" s="1"/>
  <c r="IAI81" i="13" s="1"/>
  <c r="IAJ81" i="13" s="1"/>
  <c r="IAK81" i="13" s="1"/>
  <c r="IAL81" i="13" s="1"/>
  <c r="IAM81" i="13" s="1"/>
  <c r="IAN81" i="13" s="1"/>
  <c r="IAO81" i="13" s="1"/>
  <c r="IAP81" i="13" s="1"/>
  <c r="IAQ81" i="13" s="1"/>
  <c r="IAR81" i="13" s="1"/>
  <c r="IAS81" i="13" s="1"/>
  <c r="IAT81" i="13" s="1"/>
  <c r="IAU81" i="13" s="1"/>
  <c r="IAV81" i="13" s="1"/>
  <c r="IAW81" i="13" s="1"/>
  <c r="IAX81" i="13" s="1"/>
  <c r="IAY81" i="13" s="1"/>
  <c r="IAZ81" i="13" s="1"/>
  <c r="IBA81" i="13" s="1"/>
  <c r="IBB81" i="13" s="1"/>
  <c r="IBC81" i="13" s="1"/>
  <c r="IBD81" i="13" s="1"/>
  <c r="IBE81" i="13" s="1"/>
  <c r="IBF81" i="13" s="1"/>
  <c r="IBG81" i="13" s="1"/>
  <c r="IBH81" i="13" s="1"/>
  <c r="IBI81" i="13" s="1"/>
  <c r="IBJ81" i="13" s="1"/>
  <c r="IBK81" i="13" s="1"/>
  <c r="IBL81" i="13" s="1"/>
  <c r="IBM81" i="13" s="1"/>
  <c r="IBN81" i="13" s="1"/>
  <c r="IBO81" i="13" s="1"/>
  <c r="IBP81" i="13" s="1"/>
  <c r="IBQ81" i="13" s="1"/>
  <c r="IBR81" i="13" s="1"/>
  <c r="IBS81" i="13" s="1"/>
  <c r="IBT81" i="13" s="1"/>
  <c r="IBU81" i="13" s="1"/>
  <c r="IBV81" i="13" s="1"/>
  <c r="IBW81" i="13" s="1"/>
  <c r="IBX81" i="13" s="1"/>
  <c r="IBY81" i="13" s="1"/>
  <c r="IBZ81" i="13" s="1"/>
  <c r="ICA81" i="13" s="1"/>
  <c r="ICB81" i="13" s="1"/>
  <c r="ICC81" i="13" s="1"/>
  <c r="ICD81" i="13" s="1"/>
  <c r="ICE81" i="13" s="1"/>
  <c r="ICF81" i="13" s="1"/>
  <c r="ICG81" i="13" s="1"/>
  <c r="ICH81" i="13" s="1"/>
  <c r="ICI81" i="13" s="1"/>
  <c r="ICJ81" i="13" s="1"/>
  <c r="ICK81" i="13" s="1"/>
  <c r="ICL81" i="13" s="1"/>
  <c r="ICM81" i="13" s="1"/>
  <c r="ICN81" i="13" s="1"/>
  <c r="ICO81" i="13" s="1"/>
  <c r="ICP81" i="13" s="1"/>
  <c r="ICQ81" i="13" s="1"/>
  <c r="ICR81" i="13" s="1"/>
  <c r="ICS81" i="13" s="1"/>
  <c r="ICT81" i="13" s="1"/>
  <c r="ICU81" i="13" s="1"/>
  <c r="ICV81" i="13" s="1"/>
  <c r="ICW81" i="13" s="1"/>
  <c r="ICX81" i="13" s="1"/>
  <c r="ICY81" i="13" s="1"/>
  <c r="ICZ81" i="13" s="1"/>
  <c r="IDA81" i="13" s="1"/>
  <c r="IDB81" i="13" s="1"/>
  <c r="IDC81" i="13" s="1"/>
  <c r="IDD81" i="13" s="1"/>
  <c r="IDE81" i="13" s="1"/>
  <c r="IDF81" i="13" s="1"/>
  <c r="IDG81" i="13" s="1"/>
  <c r="IDH81" i="13" s="1"/>
  <c r="IDI81" i="13" s="1"/>
  <c r="IDJ81" i="13" s="1"/>
  <c r="IDK81" i="13" s="1"/>
  <c r="IDL81" i="13" s="1"/>
  <c r="IDM81" i="13" s="1"/>
  <c r="IDN81" i="13" s="1"/>
  <c r="IDO81" i="13" s="1"/>
  <c r="IDP81" i="13" s="1"/>
  <c r="IDQ81" i="13" s="1"/>
  <c r="IDR81" i="13" s="1"/>
  <c r="IDS81" i="13" s="1"/>
  <c r="IDT81" i="13" s="1"/>
  <c r="IDU81" i="13" s="1"/>
  <c r="IDV81" i="13" s="1"/>
  <c r="IDW81" i="13" s="1"/>
  <c r="IDX81" i="13" s="1"/>
  <c r="IDY81" i="13" s="1"/>
  <c r="IDZ81" i="13" s="1"/>
  <c r="IEA81" i="13" s="1"/>
  <c r="IEB81" i="13" s="1"/>
  <c r="IEC81" i="13" s="1"/>
  <c r="IED81" i="13" s="1"/>
  <c r="IEE81" i="13" s="1"/>
  <c r="IEF81" i="13" s="1"/>
  <c r="IEG81" i="13" s="1"/>
  <c r="IEH81" i="13" s="1"/>
  <c r="IEI81" i="13" s="1"/>
  <c r="IEJ81" i="13" s="1"/>
  <c r="IEK81" i="13" s="1"/>
  <c r="IEL81" i="13" s="1"/>
  <c r="IEM81" i="13" s="1"/>
  <c r="IEN81" i="13" s="1"/>
  <c r="IEO81" i="13" s="1"/>
  <c r="IEP81" i="13" s="1"/>
  <c r="IEQ81" i="13" s="1"/>
  <c r="IER81" i="13" s="1"/>
  <c r="IES81" i="13" s="1"/>
  <c r="IET81" i="13" s="1"/>
  <c r="IEU81" i="13" s="1"/>
  <c r="IEV81" i="13" s="1"/>
  <c r="IEW81" i="13" s="1"/>
  <c r="IEX81" i="13" s="1"/>
  <c r="IEY81" i="13" s="1"/>
  <c r="IEZ81" i="13" s="1"/>
  <c r="IFA81" i="13" s="1"/>
  <c r="IFB81" i="13" s="1"/>
  <c r="IFC81" i="13" s="1"/>
  <c r="IFD81" i="13" s="1"/>
  <c r="IFE81" i="13" s="1"/>
  <c r="IFF81" i="13" s="1"/>
  <c r="IFG81" i="13" s="1"/>
  <c r="IFH81" i="13" s="1"/>
  <c r="IFI81" i="13" s="1"/>
  <c r="IFJ81" i="13" s="1"/>
  <c r="IFK81" i="13" s="1"/>
  <c r="IFL81" i="13" s="1"/>
  <c r="IFM81" i="13" s="1"/>
  <c r="IFN81" i="13" s="1"/>
  <c r="IFO81" i="13" s="1"/>
  <c r="IFP81" i="13" s="1"/>
  <c r="IFQ81" i="13" s="1"/>
  <c r="IFR81" i="13" s="1"/>
  <c r="IFS81" i="13" s="1"/>
  <c r="IFT81" i="13" s="1"/>
  <c r="IFU81" i="13" s="1"/>
  <c r="IFV81" i="13" s="1"/>
  <c r="IFW81" i="13" s="1"/>
  <c r="IFX81" i="13" s="1"/>
  <c r="IFY81" i="13" s="1"/>
  <c r="IFZ81" i="13" s="1"/>
  <c r="IGA81" i="13" s="1"/>
  <c r="IGB81" i="13" s="1"/>
  <c r="IGC81" i="13" s="1"/>
  <c r="IGD81" i="13" s="1"/>
  <c r="IGE81" i="13" s="1"/>
  <c r="IGF81" i="13" s="1"/>
  <c r="IGG81" i="13" s="1"/>
  <c r="IGH81" i="13" s="1"/>
  <c r="IGI81" i="13" s="1"/>
  <c r="IGJ81" i="13" s="1"/>
  <c r="IGK81" i="13" s="1"/>
  <c r="IGL81" i="13" s="1"/>
  <c r="IGM81" i="13" s="1"/>
  <c r="IGN81" i="13" s="1"/>
  <c r="IGO81" i="13" s="1"/>
  <c r="IGP81" i="13" s="1"/>
  <c r="IGQ81" i="13" s="1"/>
  <c r="IGR81" i="13" s="1"/>
  <c r="IGS81" i="13" s="1"/>
  <c r="IGT81" i="13" s="1"/>
  <c r="IGU81" i="13" s="1"/>
  <c r="IGV81" i="13" s="1"/>
  <c r="IGW81" i="13" s="1"/>
  <c r="IGX81" i="13" s="1"/>
  <c r="IGY81" i="13" s="1"/>
  <c r="IGZ81" i="13" s="1"/>
  <c r="IHA81" i="13" s="1"/>
  <c r="IHB81" i="13" s="1"/>
  <c r="IHC81" i="13" s="1"/>
  <c r="IHD81" i="13" s="1"/>
  <c r="IHE81" i="13" s="1"/>
  <c r="IHF81" i="13" s="1"/>
  <c r="IHG81" i="13" s="1"/>
  <c r="IHH81" i="13" s="1"/>
  <c r="IHI81" i="13" s="1"/>
  <c r="IHJ81" i="13" s="1"/>
  <c r="IHK81" i="13" s="1"/>
  <c r="IHL81" i="13" s="1"/>
  <c r="IHM81" i="13" s="1"/>
  <c r="IHN81" i="13" s="1"/>
  <c r="IHO81" i="13" s="1"/>
  <c r="IHP81" i="13" s="1"/>
  <c r="IHQ81" i="13" s="1"/>
  <c r="IHR81" i="13" s="1"/>
  <c r="IHS81" i="13" s="1"/>
  <c r="IHT81" i="13" s="1"/>
  <c r="IHU81" i="13" s="1"/>
  <c r="IHV81" i="13" s="1"/>
  <c r="IHW81" i="13" s="1"/>
  <c r="IHX81" i="13" s="1"/>
  <c r="IHY81" i="13" s="1"/>
  <c r="IHZ81" i="13" s="1"/>
  <c r="IIA81" i="13" s="1"/>
  <c r="IIB81" i="13" s="1"/>
  <c r="IIC81" i="13" s="1"/>
  <c r="IID81" i="13" s="1"/>
  <c r="IIE81" i="13" s="1"/>
  <c r="IIF81" i="13" s="1"/>
  <c r="IIG81" i="13" s="1"/>
  <c r="IIH81" i="13" s="1"/>
  <c r="III81" i="13" s="1"/>
  <c r="IIJ81" i="13" s="1"/>
  <c r="IIK81" i="13" s="1"/>
  <c r="IIL81" i="13" s="1"/>
  <c r="IIM81" i="13" s="1"/>
  <c r="IIN81" i="13" s="1"/>
  <c r="IIO81" i="13" s="1"/>
  <c r="IIP81" i="13" s="1"/>
  <c r="IIQ81" i="13" s="1"/>
  <c r="IIR81" i="13" s="1"/>
  <c r="IIS81" i="13" s="1"/>
  <c r="IIT81" i="13" s="1"/>
  <c r="IIU81" i="13" s="1"/>
  <c r="IIV81" i="13" s="1"/>
  <c r="IIW81" i="13" s="1"/>
  <c r="IIX81" i="13" s="1"/>
  <c r="IIY81" i="13" s="1"/>
  <c r="IIZ81" i="13" s="1"/>
  <c r="IJA81" i="13" s="1"/>
  <c r="IJB81" i="13" s="1"/>
  <c r="IJC81" i="13" s="1"/>
  <c r="IJD81" i="13" s="1"/>
  <c r="IJE81" i="13" s="1"/>
  <c r="IJF81" i="13" s="1"/>
  <c r="IJG81" i="13" s="1"/>
  <c r="IJH81" i="13" s="1"/>
  <c r="IJI81" i="13" s="1"/>
  <c r="IJJ81" i="13" s="1"/>
  <c r="IJK81" i="13" s="1"/>
  <c r="IJL81" i="13" s="1"/>
  <c r="IJM81" i="13" s="1"/>
  <c r="IJN81" i="13" s="1"/>
  <c r="IJO81" i="13" s="1"/>
  <c r="IJP81" i="13" s="1"/>
  <c r="IJQ81" i="13" s="1"/>
  <c r="IJR81" i="13" s="1"/>
  <c r="IJS81" i="13" s="1"/>
  <c r="IJT81" i="13" s="1"/>
  <c r="IJU81" i="13" s="1"/>
  <c r="IJV81" i="13" s="1"/>
  <c r="IJW81" i="13" s="1"/>
  <c r="IJX81" i="13" s="1"/>
  <c r="IJY81" i="13" s="1"/>
  <c r="IJZ81" i="13" s="1"/>
  <c r="IKA81" i="13" s="1"/>
  <c r="IKB81" i="13" s="1"/>
  <c r="IKC81" i="13" s="1"/>
  <c r="IKD81" i="13" s="1"/>
  <c r="IKE81" i="13" s="1"/>
  <c r="IKF81" i="13" s="1"/>
  <c r="IKG81" i="13" s="1"/>
  <c r="IKH81" i="13" s="1"/>
  <c r="IKI81" i="13" s="1"/>
  <c r="IKJ81" i="13" s="1"/>
  <c r="IKK81" i="13" s="1"/>
  <c r="IKL81" i="13" s="1"/>
  <c r="IKM81" i="13" s="1"/>
  <c r="IKN81" i="13" s="1"/>
  <c r="IKO81" i="13" s="1"/>
  <c r="IKP81" i="13" s="1"/>
  <c r="IKQ81" i="13" s="1"/>
  <c r="IKR81" i="13" s="1"/>
  <c r="IKS81" i="13" s="1"/>
  <c r="IKT81" i="13" s="1"/>
  <c r="IKU81" i="13" s="1"/>
  <c r="IKV81" i="13" s="1"/>
  <c r="IKW81" i="13" s="1"/>
  <c r="IKX81" i="13" s="1"/>
  <c r="IKY81" i="13" s="1"/>
  <c r="IKZ81" i="13" s="1"/>
  <c r="ILA81" i="13" s="1"/>
  <c r="ILB81" i="13" s="1"/>
  <c r="ILC81" i="13" s="1"/>
  <c r="ILD81" i="13" s="1"/>
  <c r="ILE81" i="13" s="1"/>
  <c r="ILF81" i="13" s="1"/>
  <c r="ILG81" i="13" s="1"/>
  <c r="ILH81" i="13" s="1"/>
  <c r="ILI81" i="13" s="1"/>
  <c r="ILJ81" i="13" s="1"/>
  <c r="ILK81" i="13" s="1"/>
  <c r="ILL81" i="13" s="1"/>
  <c r="ILM81" i="13" s="1"/>
  <c r="ILN81" i="13" s="1"/>
  <c r="ILO81" i="13" s="1"/>
  <c r="ILP81" i="13" s="1"/>
  <c r="ILQ81" i="13" s="1"/>
  <c r="ILR81" i="13" s="1"/>
  <c r="ILS81" i="13" s="1"/>
  <c r="ILT81" i="13" s="1"/>
  <c r="ILU81" i="13" s="1"/>
  <c r="ILV81" i="13" s="1"/>
  <c r="ILW81" i="13" s="1"/>
  <c r="ILX81" i="13" s="1"/>
  <c r="ILY81" i="13" s="1"/>
  <c r="ILZ81" i="13" s="1"/>
  <c r="IMA81" i="13" s="1"/>
  <c r="IMB81" i="13" s="1"/>
  <c r="IMC81" i="13" s="1"/>
  <c r="IMD81" i="13" s="1"/>
  <c r="IME81" i="13" s="1"/>
  <c r="IMF81" i="13" s="1"/>
  <c r="IMG81" i="13" s="1"/>
  <c r="IMH81" i="13" s="1"/>
  <c r="IMI81" i="13" s="1"/>
  <c r="IMJ81" i="13" s="1"/>
  <c r="IMK81" i="13" s="1"/>
  <c r="IML81" i="13" s="1"/>
  <c r="IMM81" i="13" s="1"/>
  <c r="IMN81" i="13" s="1"/>
  <c r="IMO81" i="13" s="1"/>
  <c r="IMP81" i="13" s="1"/>
  <c r="IMQ81" i="13" s="1"/>
  <c r="IMR81" i="13" s="1"/>
  <c r="IMS81" i="13" s="1"/>
  <c r="IMT81" i="13" s="1"/>
  <c r="IMU81" i="13" s="1"/>
  <c r="IMV81" i="13" s="1"/>
  <c r="IMW81" i="13" s="1"/>
  <c r="IMX81" i="13" s="1"/>
  <c r="IMY81" i="13" s="1"/>
  <c r="IMZ81" i="13" s="1"/>
  <c r="INA81" i="13" s="1"/>
  <c r="INB81" i="13" s="1"/>
  <c r="INC81" i="13" s="1"/>
  <c r="IND81" i="13" s="1"/>
  <c r="INE81" i="13" s="1"/>
  <c r="INF81" i="13" s="1"/>
  <c r="ING81" i="13" s="1"/>
  <c r="INH81" i="13" s="1"/>
  <c r="INI81" i="13" s="1"/>
  <c r="INJ81" i="13" s="1"/>
  <c r="INK81" i="13" s="1"/>
  <c r="INL81" i="13" s="1"/>
  <c r="INM81" i="13" s="1"/>
  <c r="INN81" i="13" s="1"/>
  <c r="INO81" i="13" s="1"/>
  <c r="INP81" i="13" s="1"/>
  <c r="INQ81" i="13" s="1"/>
  <c r="INR81" i="13" s="1"/>
  <c r="INS81" i="13" s="1"/>
  <c r="INT81" i="13" s="1"/>
  <c r="INU81" i="13" s="1"/>
  <c r="INV81" i="13" s="1"/>
  <c r="INW81" i="13" s="1"/>
  <c r="INX81" i="13" s="1"/>
  <c r="INY81" i="13" s="1"/>
  <c r="INZ81" i="13" s="1"/>
  <c r="IOA81" i="13" s="1"/>
  <c r="IOB81" i="13" s="1"/>
  <c r="IOC81" i="13" s="1"/>
  <c r="IOD81" i="13" s="1"/>
  <c r="IOE81" i="13" s="1"/>
  <c r="IOF81" i="13" s="1"/>
  <c r="IOG81" i="13" s="1"/>
  <c r="IOH81" i="13" s="1"/>
  <c r="IOI81" i="13" s="1"/>
  <c r="IOJ81" i="13" s="1"/>
  <c r="IOK81" i="13" s="1"/>
  <c r="IOL81" i="13" s="1"/>
  <c r="IOM81" i="13" s="1"/>
  <c r="ION81" i="13" s="1"/>
  <c r="IOO81" i="13" s="1"/>
  <c r="IOP81" i="13" s="1"/>
  <c r="IOQ81" i="13" s="1"/>
  <c r="IOR81" i="13" s="1"/>
  <c r="IOS81" i="13" s="1"/>
  <c r="IOT81" i="13" s="1"/>
  <c r="IOU81" i="13" s="1"/>
  <c r="IOV81" i="13" s="1"/>
  <c r="IOW81" i="13" s="1"/>
  <c r="IOX81" i="13" s="1"/>
  <c r="IOY81" i="13" s="1"/>
  <c r="IOZ81" i="13" s="1"/>
  <c r="IPA81" i="13" s="1"/>
  <c r="IPB81" i="13" s="1"/>
  <c r="IPC81" i="13" s="1"/>
  <c r="IPD81" i="13" s="1"/>
  <c r="IPE81" i="13" s="1"/>
  <c r="IPF81" i="13" s="1"/>
  <c r="IPG81" i="13" s="1"/>
  <c r="IPH81" i="13" s="1"/>
  <c r="IPI81" i="13" s="1"/>
  <c r="IPJ81" i="13" s="1"/>
  <c r="IPK81" i="13" s="1"/>
  <c r="IPL81" i="13" s="1"/>
  <c r="IPM81" i="13" s="1"/>
  <c r="IPN81" i="13" s="1"/>
  <c r="IPO81" i="13" s="1"/>
  <c r="IPP81" i="13" s="1"/>
  <c r="IPQ81" i="13" s="1"/>
  <c r="IPR81" i="13" s="1"/>
  <c r="IPS81" i="13" s="1"/>
  <c r="IPT81" i="13" s="1"/>
  <c r="IPU81" i="13" s="1"/>
  <c r="IPV81" i="13" s="1"/>
  <c r="IPW81" i="13" s="1"/>
  <c r="IPX81" i="13" s="1"/>
  <c r="IPY81" i="13" s="1"/>
  <c r="IPZ81" i="13" s="1"/>
  <c r="IQA81" i="13" s="1"/>
  <c r="IQB81" i="13" s="1"/>
  <c r="IQC81" i="13" s="1"/>
  <c r="IQD81" i="13" s="1"/>
  <c r="IQE81" i="13" s="1"/>
  <c r="IQF81" i="13" s="1"/>
  <c r="IQG81" i="13" s="1"/>
  <c r="IQH81" i="13" s="1"/>
  <c r="IQI81" i="13" s="1"/>
  <c r="IQJ81" i="13" s="1"/>
  <c r="IQK81" i="13" s="1"/>
  <c r="IQL81" i="13" s="1"/>
  <c r="IQM81" i="13" s="1"/>
  <c r="IQN81" i="13" s="1"/>
  <c r="IQO81" i="13" s="1"/>
  <c r="IQP81" i="13" s="1"/>
  <c r="IQQ81" i="13" s="1"/>
  <c r="IQR81" i="13" s="1"/>
  <c r="IQS81" i="13" s="1"/>
  <c r="IQT81" i="13" s="1"/>
  <c r="IQU81" i="13" s="1"/>
  <c r="IQV81" i="13" s="1"/>
  <c r="IQW81" i="13" s="1"/>
  <c r="IQX81" i="13" s="1"/>
  <c r="IQY81" i="13" s="1"/>
  <c r="IQZ81" i="13" s="1"/>
  <c r="IRA81" i="13" s="1"/>
  <c r="IRB81" i="13" s="1"/>
  <c r="IRC81" i="13" s="1"/>
  <c r="IRD81" i="13" s="1"/>
  <c r="IRE81" i="13" s="1"/>
  <c r="IRF81" i="13" s="1"/>
  <c r="IRG81" i="13" s="1"/>
  <c r="IRH81" i="13" s="1"/>
  <c r="IRI81" i="13" s="1"/>
  <c r="IRJ81" i="13" s="1"/>
  <c r="IRK81" i="13" s="1"/>
  <c r="IRL81" i="13" s="1"/>
  <c r="IRM81" i="13" s="1"/>
  <c r="IRN81" i="13" s="1"/>
  <c r="IRO81" i="13" s="1"/>
  <c r="IRP81" i="13" s="1"/>
  <c r="IRQ81" i="13" s="1"/>
  <c r="IRR81" i="13" s="1"/>
  <c r="IRS81" i="13" s="1"/>
  <c r="IRT81" i="13" s="1"/>
  <c r="IRU81" i="13" s="1"/>
  <c r="IRV81" i="13" s="1"/>
  <c r="IRW81" i="13" s="1"/>
  <c r="IRX81" i="13" s="1"/>
  <c r="IRY81" i="13" s="1"/>
  <c r="IRZ81" i="13" s="1"/>
  <c r="ISA81" i="13" s="1"/>
  <c r="ISB81" i="13" s="1"/>
  <c r="ISC81" i="13" s="1"/>
  <c r="ISD81" i="13" s="1"/>
  <c r="ISE81" i="13" s="1"/>
  <c r="ISF81" i="13" s="1"/>
  <c r="ISG81" i="13" s="1"/>
  <c r="ISH81" i="13" s="1"/>
  <c r="ISI81" i="13" s="1"/>
  <c r="ISJ81" i="13" s="1"/>
  <c r="ISK81" i="13" s="1"/>
  <c r="ISL81" i="13" s="1"/>
  <c r="ISM81" i="13" s="1"/>
  <c r="ISN81" i="13" s="1"/>
  <c r="ISO81" i="13" s="1"/>
  <c r="ISP81" i="13" s="1"/>
  <c r="ISQ81" i="13" s="1"/>
  <c r="ISR81" i="13" s="1"/>
  <c r="ISS81" i="13" s="1"/>
  <c r="IST81" i="13" s="1"/>
  <c r="ISU81" i="13" s="1"/>
  <c r="ISV81" i="13" s="1"/>
  <c r="ISW81" i="13" s="1"/>
  <c r="ISX81" i="13" s="1"/>
  <c r="ISY81" i="13" s="1"/>
  <c r="ISZ81" i="13" s="1"/>
  <c r="ITA81" i="13" s="1"/>
  <c r="ITB81" i="13" s="1"/>
  <c r="ITC81" i="13" s="1"/>
  <c r="ITD81" i="13" s="1"/>
  <c r="ITE81" i="13" s="1"/>
  <c r="ITF81" i="13" s="1"/>
  <c r="ITG81" i="13" s="1"/>
  <c r="ITH81" i="13" s="1"/>
  <c r="ITI81" i="13" s="1"/>
  <c r="ITJ81" i="13" s="1"/>
  <c r="ITK81" i="13" s="1"/>
  <c r="ITL81" i="13" s="1"/>
  <c r="ITM81" i="13" s="1"/>
  <c r="ITN81" i="13" s="1"/>
  <c r="ITO81" i="13" s="1"/>
  <c r="ITP81" i="13" s="1"/>
  <c r="ITQ81" i="13" s="1"/>
  <c r="ITR81" i="13" s="1"/>
  <c r="ITS81" i="13" s="1"/>
  <c r="ITT81" i="13" s="1"/>
  <c r="ITU81" i="13" s="1"/>
  <c r="ITV81" i="13" s="1"/>
  <c r="ITW81" i="13" s="1"/>
  <c r="ITX81" i="13" s="1"/>
  <c r="ITY81" i="13" s="1"/>
  <c r="ITZ81" i="13" s="1"/>
  <c r="IUA81" i="13" s="1"/>
  <c r="IUB81" i="13" s="1"/>
  <c r="IUC81" i="13" s="1"/>
  <c r="IUD81" i="13" s="1"/>
  <c r="IUE81" i="13" s="1"/>
  <c r="IUF81" i="13" s="1"/>
  <c r="IUG81" i="13" s="1"/>
  <c r="IUH81" i="13" s="1"/>
  <c r="IUI81" i="13" s="1"/>
  <c r="IUJ81" i="13" s="1"/>
  <c r="IUK81" i="13" s="1"/>
  <c r="IUL81" i="13" s="1"/>
  <c r="IUM81" i="13" s="1"/>
  <c r="IUN81" i="13" s="1"/>
  <c r="IUO81" i="13" s="1"/>
  <c r="IUP81" i="13" s="1"/>
  <c r="IUQ81" i="13" s="1"/>
  <c r="IUR81" i="13" s="1"/>
  <c r="IUS81" i="13" s="1"/>
  <c r="IUT81" i="13" s="1"/>
  <c r="IUU81" i="13" s="1"/>
  <c r="IUV81" i="13" s="1"/>
  <c r="IUW81" i="13" s="1"/>
  <c r="IUX81" i="13" s="1"/>
  <c r="IUY81" i="13" s="1"/>
  <c r="IUZ81" i="13" s="1"/>
  <c r="IVA81" i="13" s="1"/>
  <c r="IVB81" i="13" s="1"/>
  <c r="IVC81" i="13" s="1"/>
  <c r="IVD81" i="13" s="1"/>
  <c r="IVE81" i="13" s="1"/>
  <c r="IVF81" i="13" s="1"/>
  <c r="IVG81" i="13" s="1"/>
  <c r="IVH81" i="13" s="1"/>
  <c r="IVI81" i="13" s="1"/>
  <c r="IVJ81" i="13" s="1"/>
  <c r="IVK81" i="13" s="1"/>
  <c r="IVL81" i="13" s="1"/>
  <c r="IVM81" i="13" s="1"/>
  <c r="IVN81" i="13" s="1"/>
  <c r="IVO81" i="13" s="1"/>
  <c r="IVP81" i="13" s="1"/>
  <c r="IVQ81" i="13" s="1"/>
  <c r="IVR81" i="13" s="1"/>
  <c r="IVS81" i="13" s="1"/>
  <c r="IVT81" i="13" s="1"/>
  <c r="IVU81" i="13" s="1"/>
  <c r="IVV81" i="13" s="1"/>
  <c r="IVW81" i="13" s="1"/>
  <c r="IVX81" i="13" s="1"/>
  <c r="IVY81" i="13" s="1"/>
  <c r="IVZ81" i="13" s="1"/>
  <c r="IWA81" i="13" s="1"/>
  <c r="IWB81" i="13" s="1"/>
  <c r="IWC81" i="13" s="1"/>
  <c r="IWD81" i="13" s="1"/>
  <c r="IWE81" i="13" s="1"/>
  <c r="IWF81" i="13" s="1"/>
  <c r="IWG81" i="13" s="1"/>
  <c r="IWH81" i="13" s="1"/>
  <c r="IWI81" i="13" s="1"/>
  <c r="IWJ81" i="13" s="1"/>
  <c r="IWK81" i="13" s="1"/>
  <c r="IWL81" i="13" s="1"/>
  <c r="IWM81" i="13" s="1"/>
  <c r="IWN81" i="13" s="1"/>
  <c r="IWO81" i="13" s="1"/>
  <c r="IWP81" i="13" s="1"/>
  <c r="IWQ81" i="13" s="1"/>
  <c r="IWR81" i="13" s="1"/>
  <c r="IWS81" i="13" s="1"/>
  <c r="IWT81" i="13" s="1"/>
  <c r="IWU81" i="13" s="1"/>
  <c r="IWV81" i="13" s="1"/>
  <c r="IWW81" i="13" s="1"/>
  <c r="IWX81" i="13" s="1"/>
  <c r="IWY81" i="13" s="1"/>
  <c r="IWZ81" i="13" s="1"/>
  <c r="IXA81" i="13" s="1"/>
  <c r="IXB81" i="13" s="1"/>
  <c r="IXC81" i="13" s="1"/>
  <c r="IXD81" i="13" s="1"/>
  <c r="IXE81" i="13" s="1"/>
  <c r="IXF81" i="13" s="1"/>
  <c r="IXG81" i="13" s="1"/>
  <c r="IXH81" i="13" s="1"/>
  <c r="IXI81" i="13" s="1"/>
  <c r="IXJ81" i="13" s="1"/>
  <c r="IXK81" i="13" s="1"/>
  <c r="IXL81" i="13" s="1"/>
  <c r="IXM81" i="13" s="1"/>
  <c r="IXN81" i="13" s="1"/>
  <c r="IXO81" i="13" s="1"/>
  <c r="IXP81" i="13" s="1"/>
  <c r="IXQ81" i="13" s="1"/>
  <c r="IXR81" i="13" s="1"/>
  <c r="IXS81" i="13" s="1"/>
  <c r="IXT81" i="13" s="1"/>
  <c r="IXU81" i="13" s="1"/>
  <c r="IXV81" i="13" s="1"/>
  <c r="IXW81" i="13" s="1"/>
  <c r="IXX81" i="13" s="1"/>
  <c r="IXY81" i="13" s="1"/>
  <c r="IXZ81" i="13" s="1"/>
  <c r="IYA81" i="13" s="1"/>
  <c r="IYB81" i="13" s="1"/>
  <c r="IYC81" i="13" s="1"/>
  <c r="IYD81" i="13" s="1"/>
  <c r="IYE81" i="13" s="1"/>
  <c r="IYF81" i="13" s="1"/>
  <c r="IYG81" i="13" s="1"/>
  <c r="IYH81" i="13" s="1"/>
  <c r="IYI81" i="13" s="1"/>
  <c r="IYJ81" i="13" s="1"/>
  <c r="IYK81" i="13" s="1"/>
  <c r="IYL81" i="13" s="1"/>
  <c r="IYM81" i="13" s="1"/>
  <c r="IYN81" i="13" s="1"/>
  <c r="IYO81" i="13" s="1"/>
  <c r="IYP81" i="13" s="1"/>
  <c r="IYQ81" i="13" s="1"/>
  <c r="IYR81" i="13" s="1"/>
  <c r="IYS81" i="13" s="1"/>
  <c r="IYT81" i="13" s="1"/>
  <c r="IYU81" i="13" s="1"/>
  <c r="IYV81" i="13" s="1"/>
  <c r="IYW81" i="13" s="1"/>
  <c r="IYX81" i="13" s="1"/>
  <c r="IYY81" i="13" s="1"/>
  <c r="IYZ81" i="13" s="1"/>
  <c r="IZA81" i="13" s="1"/>
  <c r="IZB81" i="13" s="1"/>
  <c r="IZC81" i="13" s="1"/>
  <c r="IZD81" i="13" s="1"/>
  <c r="IZE81" i="13" s="1"/>
  <c r="IZF81" i="13" s="1"/>
  <c r="IZG81" i="13" s="1"/>
  <c r="IZH81" i="13" s="1"/>
  <c r="IZI81" i="13" s="1"/>
  <c r="IZJ81" i="13" s="1"/>
  <c r="IZK81" i="13" s="1"/>
  <c r="IZL81" i="13" s="1"/>
  <c r="IZM81" i="13" s="1"/>
  <c r="IZN81" i="13" s="1"/>
  <c r="IZO81" i="13" s="1"/>
  <c r="IZP81" i="13" s="1"/>
  <c r="IZQ81" i="13" s="1"/>
  <c r="IZR81" i="13" s="1"/>
  <c r="IZS81" i="13" s="1"/>
  <c r="IZT81" i="13" s="1"/>
  <c r="IZU81" i="13" s="1"/>
  <c r="IZV81" i="13" s="1"/>
  <c r="IZW81" i="13" s="1"/>
  <c r="IZX81" i="13" s="1"/>
  <c r="IZY81" i="13" s="1"/>
  <c r="IZZ81" i="13" s="1"/>
  <c r="JAA81" i="13" s="1"/>
  <c r="JAB81" i="13" s="1"/>
  <c r="JAC81" i="13" s="1"/>
  <c r="JAD81" i="13" s="1"/>
  <c r="JAE81" i="13" s="1"/>
  <c r="JAF81" i="13" s="1"/>
  <c r="JAG81" i="13" s="1"/>
  <c r="JAH81" i="13" s="1"/>
  <c r="JAI81" i="13" s="1"/>
  <c r="JAJ81" i="13" s="1"/>
  <c r="JAK81" i="13" s="1"/>
  <c r="JAL81" i="13" s="1"/>
  <c r="JAM81" i="13" s="1"/>
  <c r="JAN81" i="13" s="1"/>
  <c r="JAO81" i="13" s="1"/>
  <c r="JAP81" i="13" s="1"/>
  <c r="JAQ81" i="13" s="1"/>
  <c r="JAR81" i="13" s="1"/>
  <c r="JAS81" i="13" s="1"/>
  <c r="JAT81" i="13" s="1"/>
  <c r="JAU81" i="13" s="1"/>
  <c r="JAV81" i="13" s="1"/>
  <c r="JAW81" i="13" s="1"/>
  <c r="JAX81" i="13" s="1"/>
  <c r="JAY81" i="13" s="1"/>
  <c r="JAZ81" i="13" s="1"/>
  <c r="JBA81" i="13" s="1"/>
  <c r="JBB81" i="13" s="1"/>
  <c r="JBC81" i="13" s="1"/>
  <c r="JBD81" i="13" s="1"/>
  <c r="JBE81" i="13" s="1"/>
  <c r="JBF81" i="13" s="1"/>
  <c r="JBG81" i="13" s="1"/>
  <c r="JBH81" i="13" s="1"/>
  <c r="JBI81" i="13" s="1"/>
  <c r="JBJ81" i="13" s="1"/>
  <c r="JBK81" i="13" s="1"/>
  <c r="JBL81" i="13" s="1"/>
  <c r="JBM81" i="13" s="1"/>
  <c r="JBN81" i="13" s="1"/>
  <c r="JBO81" i="13" s="1"/>
  <c r="JBP81" i="13" s="1"/>
  <c r="JBQ81" i="13" s="1"/>
  <c r="JBR81" i="13" s="1"/>
  <c r="JBS81" i="13" s="1"/>
  <c r="JBT81" i="13" s="1"/>
  <c r="JBU81" i="13" s="1"/>
  <c r="JBV81" i="13" s="1"/>
  <c r="JBW81" i="13" s="1"/>
  <c r="JBX81" i="13" s="1"/>
  <c r="JBY81" i="13" s="1"/>
  <c r="JBZ81" i="13" s="1"/>
  <c r="JCA81" i="13" s="1"/>
  <c r="JCB81" i="13" s="1"/>
  <c r="JCC81" i="13" s="1"/>
  <c r="JCD81" i="13" s="1"/>
  <c r="JCE81" i="13" s="1"/>
  <c r="JCF81" i="13" s="1"/>
  <c r="JCG81" i="13" s="1"/>
  <c r="JCH81" i="13" s="1"/>
  <c r="JCI81" i="13" s="1"/>
  <c r="JCJ81" i="13" s="1"/>
  <c r="JCK81" i="13" s="1"/>
  <c r="JCL81" i="13" s="1"/>
  <c r="JCM81" i="13" s="1"/>
  <c r="JCN81" i="13" s="1"/>
  <c r="JCO81" i="13" s="1"/>
  <c r="JCP81" i="13" s="1"/>
  <c r="JCQ81" i="13" s="1"/>
  <c r="JCR81" i="13" s="1"/>
  <c r="JCS81" i="13" s="1"/>
  <c r="JCT81" i="13" s="1"/>
  <c r="JCU81" i="13" s="1"/>
  <c r="JCV81" i="13" s="1"/>
  <c r="JCW81" i="13" s="1"/>
  <c r="JCX81" i="13" s="1"/>
  <c r="JCY81" i="13" s="1"/>
  <c r="JCZ81" i="13" s="1"/>
  <c r="JDA81" i="13" s="1"/>
  <c r="JDB81" i="13" s="1"/>
  <c r="JDC81" i="13" s="1"/>
  <c r="JDD81" i="13" s="1"/>
  <c r="JDE81" i="13" s="1"/>
  <c r="JDF81" i="13" s="1"/>
  <c r="JDG81" i="13" s="1"/>
  <c r="JDH81" i="13" s="1"/>
  <c r="JDI81" i="13" s="1"/>
  <c r="JDJ81" i="13" s="1"/>
  <c r="JDK81" i="13" s="1"/>
  <c r="JDL81" i="13" s="1"/>
  <c r="JDM81" i="13" s="1"/>
  <c r="JDN81" i="13" s="1"/>
  <c r="JDO81" i="13" s="1"/>
  <c r="JDP81" i="13" s="1"/>
  <c r="JDQ81" i="13" s="1"/>
  <c r="JDR81" i="13" s="1"/>
  <c r="JDS81" i="13" s="1"/>
  <c r="JDT81" i="13" s="1"/>
  <c r="JDU81" i="13" s="1"/>
  <c r="JDV81" i="13" s="1"/>
  <c r="JDW81" i="13" s="1"/>
  <c r="JDX81" i="13" s="1"/>
  <c r="JDY81" i="13" s="1"/>
  <c r="JDZ81" i="13" s="1"/>
  <c r="JEA81" i="13" s="1"/>
  <c r="JEB81" i="13" s="1"/>
  <c r="JEC81" i="13" s="1"/>
  <c r="JED81" i="13" s="1"/>
  <c r="JEE81" i="13" s="1"/>
  <c r="JEF81" i="13" s="1"/>
  <c r="JEG81" i="13" s="1"/>
  <c r="JEH81" i="13" s="1"/>
  <c r="JEI81" i="13" s="1"/>
  <c r="JEJ81" i="13" s="1"/>
  <c r="JEK81" i="13" s="1"/>
  <c r="JEL81" i="13" s="1"/>
  <c r="JEM81" i="13" s="1"/>
  <c r="JEN81" i="13" s="1"/>
  <c r="JEO81" i="13" s="1"/>
  <c r="JEP81" i="13" s="1"/>
  <c r="JEQ81" i="13" s="1"/>
  <c r="JER81" i="13" s="1"/>
  <c r="JES81" i="13" s="1"/>
  <c r="JET81" i="13" s="1"/>
  <c r="JEU81" i="13" s="1"/>
  <c r="JEV81" i="13" s="1"/>
  <c r="JEW81" i="13" s="1"/>
  <c r="JEX81" i="13" s="1"/>
  <c r="JEY81" i="13" s="1"/>
  <c r="JEZ81" i="13" s="1"/>
  <c r="JFA81" i="13" s="1"/>
  <c r="JFB81" i="13" s="1"/>
  <c r="JFC81" i="13" s="1"/>
  <c r="JFD81" i="13" s="1"/>
  <c r="JFE81" i="13" s="1"/>
  <c r="JFF81" i="13" s="1"/>
  <c r="JFG81" i="13" s="1"/>
  <c r="JFH81" i="13" s="1"/>
  <c r="JFI81" i="13" s="1"/>
  <c r="JFJ81" i="13" s="1"/>
  <c r="JFK81" i="13" s="1"/>
  <c r="JFL81" i="13" s="1"/>
  <c r="JFM81" i="13" s="1"/>
  <c r="JFN81" i="13" s="1"/>
  <c r="JFO81" i="13" s="1"/>
  <c r="JFP81" i="13" s="1"/>
  <c r="JFQ81" i="13" s="1"/>
  <c r="JFR81" i="13" s="1"/>
  <c r="JFS81" i="13" s="1"/>
  <c r="JFT81" i="13" s="1"/>
  <c r="JFU81" i="13" s="1"/>
  <c r="JFV81" i="13" s="1"/>
  <c r="JFW81" i="13" s="1"/>
  <c r="JFX81" i="13" s="1"/>
  <c r="JFY81" i="13" s="1"/>
  <c r="JFZ81" i="13" s="1"/>
  <c r="JGA81" i="13" s="1"/>
  <c r="JGB81" i="13" s="1"/>
  <c r="JGC81" i="13" s="1"/>
  <c r="JGD81" i="13" s="1"/>
  <c r="JGE81" i="13" s="1"/>
  <c r="JGF81" i="13" s="1"/>
  <c r="JGG81" i="13" s="1"/>
  <c r="JGH81" i="13" s="1"/>
  <c r="JGI81" i="13" s="1"/>
  <c r="JGJ81" i="13" s="1"/>
  <c r="JGK81" i="13" s="1"/>
  <c r="JGL81" i="13" s="1"/>
  <c r="JGM81" i="13" s="1"/>
  <c r="JGN81" i="13" s="1"/>
  <c r="JGO81" i="13" s="1"/>
  <c r="JGP81" i="13" s="1"/>
  <c r="JGQ81" i="13" s="1"/>
  <c r="JGR81" i="13" s="1"/>
  <c r="JGS81" i="13" s="1"/>
  <c r="JGT81" i="13" s="1"/>
  <c r="JGU81" i="13" s="1"/>
  <c r="JGV81" i="13" s="1"/>
  <c r="JGW81" i="13" s="1"/>
  <c r="JGX81" i="13" s="1"/>
  <c r="JGY81" i="13" s="1"/>
  <c r="JGZ81" i="13" s="1"/>
  <c r="JHA81" i="13" s="1"/>
  <c r="JHB81" i="13" s="1"/>
  <c r="JHC81" i="13" s="1"/>
  <c r="JHD81" i="13" s="1"/>
  <c r="JHE81" i="13" s="1"/>
  <c r="JHF81" i="13" s="1"/>
  <c r="JHG81" i="13" s="1"/>
  <c r="JHH81" i="13" s="1"/>
  <c r="JHI81" i="13" s="1"/>
  <c r="JHJ81" i="13" s="1"/>
  <c r="JHK81" i="13" s="1"/>
  <c r="JHL81" i="13" s="1"/>
  <c r="JHM81" i="13" s="1"/>
  <c r="JHN81" i="13" s="1"/>
  <c r="JHO81" i="13" s="1"/>
  <c r="JHP81" i="13" s="1"/>
  <c r="JHQ81" i="13" s="1"/>
  <c r="JHR81" i="13" s="1"/>
  <c r="JHS81" i="13" s="1"/>
  <c r="JHT81" i="13" s="1"/>
  <c r="JHU81" i="13" s="1"/>
  <c r="JHV81" i="13" s="1"/>
  <c r="JHW81" i="13" s="1"/>
  <c r="JHX81" i="13" s="1"/>
  <c r="JHY81" i="13" s="1"/>
  <c r="JHZ81" i="13" s="1"/>
  <c r="JIA81" i="13" s="1"/>
  <c r="JIB81" i="13" s="1"/>
  <c r="JIC81" i="13" s="1"/>
  <c r="JID81" i="13" s="1"/>
  <c r="JIE81" i="13" s="1"/>
  <c r="JIF81" i="13" s="1"/>
  <c r="JIG81" i="13" s="1"/>
  <c r="JIH81" i="13" s="1"/>
  <c r="JII81" i="13" s="1"/>
  <c r="JIJ81" i="13" s="1"/>
  <c r="JIK81" i="13" s="1"/>
  <c r="JIL81" i="13" s="1"/>
  <c r="JIM81" i="13" s="1"/>
  <c r="JIN81" i="13" s="1"/>
  <c r="JIO81" i="13" s="1"/>
  <c r="JIP81" i="13" s="1"/>
  <c r="JIQ81" i="13" s="1"/>
  <c r="JIR81" i="13" s="1"/>
  <c r="JIS81" i="13" s="1"/>
  <c r="JIT81" i="13" s="1"/>
  <c r="JIU81" i="13" s="1"/>
  <c r="JIV81" i="13" s="1"/>
  <c r="JIW81" i="13" s="1"/>
  <c r="JIX81" i="13" s="1"/>
  <c r="JIY81" i="13" s="1"/>
  <c r="JIZ81" i="13" s="1"/>
  <c r="JJA81" i="13" s="1"/>
  <c r="JJB81" i="13" s="1"/>
  <c r="JJC81" i="13" s="1"/>
  <c r="JJD81" i="13" s="1"/>
  <c r="JJE81" i="13" s="1"/>
  <c r="JJF81" i="13" s="1"/>
  <c r="JJG81" i="13" s="1"/>
  <c r="JJH81" i="13" s="1"/>
  <c r="JJI81" i="13" s="1"/>
  <c r="JJJ81" i="13" s="1"/>
  <c r="JJK81" i="13" s="1"/>
  <c r="JJL81" i="13" s="1"/>
  <c r="JJM81" i="13" s="1"/>
  <c r="JJN81" i="13" s="1"/>
  <c r="JJO81" i="13" s="1"/>
  <c r="JJP81" i="13" s="1"/>
  <c r="JJQ81" i="13" s="1"/>
  <c r="JJR81" i="13" s="1"/>
  <c r="JJS81" i="13" s="1"/>
  <c r="JJT81" i="13" s="1"/>
  <c r="JJU81" i="13" s="1"/>
  <c r="JJV81" i="13" s="1"/>
  <c r="JJW81" i="13" s="1"/>
  <c r="JJX81" i="13" s="1"/>
  <c r="JJY81" i="13" s="1"/>
  <c r="JJZ81" i="13" s="1"/>
  <c r="JKA81" i="13" s="1"/>
  <c r="JKB81" i="13" s="1"/>
  <c r="JKC81" i="13" s="1"/>
  <c r="JKD81" i="13" s="1"/>
  <c r="JKE81" i="13" s="1"/>
  <c r="JKF81" i="13" s="1"/>
  <c r="JKG81" i="13" s="1"/>
  <c r="JKH81" i="13" s="1"/>
  <c r="JKI81" i="13" s="1"/>
  <c r="JKJ81" i="13" s="1"/>
  <c r="JKK81" i="13" s="1"/>
  <c r="JKL81" i="13" s="1"/>
  <c r="JKM81" i="13" s="1"/>
  <c r="JKN81" i="13" s="1"/>
  <c r="JKO81" i="13" s="1"/>
  <c r="JKP81" i="13" s="1"/>
  <c r="JKQ81" i="13" s="1"/>
  <c r="JKR81" i="13" s="1"/>
  <c r="JKS81" i="13" s="1"/>
  <c r="JKT81" i="13" s="1"/>
  <c r="JKU81" i="13" s="1"/>
  <c r="JKV81" i="13" s="1"/>
  <c r="JKW81" i="13" s="1"/>
  <c r="JKX81" i="13" s="1"/>
  <c r="JKY81" i="13" s="1"/>
  <c r="JKZ81" i="13" s="1"/>
  <c r="JLA81" i="13" s="1"/>
  <c r="JLB81" i="13" s="1"/>
  <c r="JLC81" i="13" s="1"/>
  <c r="JLD81" i="13" s="1"/>
  <c r="JLE81" i="13" s="1"/>
  <c r="JLF81" i="13" s="1"/>
  <c r="JLG81" i="13" s="1"/>
  <c r="JLH81" i="13" s="1"/>
  <c r="JLI81" i="13" s="1"/>
  <c r="JLJ81" i="13" s="1"/>
  <c r="JLK81" i="13" s="1"/>
  <c r="JLL81" i="13" s="1"/>
  <c r="JLM81" i="13" s="1"/>
  <c r="JLN81" i="13" s="1"/>
  <c r="JLO81" i="13" s="1"/>
  <c r="JLP81" i="13" s="1"/>
  <c r="JLQ81" i="13" s="1"/>
  <c r="JLR81" i="13" s="1"/>
  <c r="JLS81" i="13" s="1"/>
  <c r="JLT81" i="13" s="1"/>
  <c r="JLU81" i="13" s="1"/>
  <c r="JLV81" i="13" s="1"/>
  <c r="JLW81" i="13" s="1"/>
  <c r="JLX81" i="13" s="1"/>
  <c r="JLY81" i="13" s="1"/>
  <c r="JLZ81" i="13" s="1"/>
  <c r="JMA81" i="13" s="1"/>
  <c r="JMB81" i="13" s="1"/>
  <c r="JMC81" i="13" s="1"/>
  <c r="JMD81" i="13" s="1"/>
  <c r="JME81" i="13" s="1"/>
  <c r="JMF81" i="13" s="1"/>
  <c r="JMG81" i="13" s="1"/>
  <c r="JMH81" i="13" s="1"/>
  <c r="JMI81" i="13" s="1"/>
  <c r="JMJ81" i="13" s="1"/>
  <c r="JMK81" i="13" s="1"/>
  <c r="JML81" i="13" s="1"/>
  <c r="JMM81" i="13" s="1"/>
  <c r="JMN81" i="13" s="1"/>
  <c r="JMO81" i="13" s="1"/>
  <c r="JMP81" i="13" s="1"/>
  <c r="JMQ81" i="13" s="1"/>
  <c r="JMR81" i="13" s="1"/>
  <c r="JMS81" i="13" s="1"/>
  <c r="JMT81" i="13" s="1"/>
  <c r="JMU81" i="13" s="1"/>
  <c r="JMV81" i="13" s="1"/>
  <c r="JMW81" i="13" s="1"/>
  <c r="JMX81" i="13" s="1"/>
  <c r="JMY81" i="13" s="1"/>
  <c r="JMZ81" i="13" s="1"/>
  <c r="JNA81" i="13" s="1"/>
  <c r="JNB81" i="13" s="1"/>
  <c r="JNC81" i="13" s="1"/>
  <c r="JND81" i="13" s="1"/>
  <c r="JNE81" i="13" s="1"/>
  <c r="JNF81" i="13" s="1"/>
  <c r="JNG81" i="13" s="1"/>
  <c r="JNH81" i="13" s="1"/>
  <c r="JNI81" i="13" s="1"/>
  <c r="JNJ81" i="13" s="1"/>
  <c r="JNK81" i="13" s="1"/>
  <c r="JNL81" i="13" s="1"/>
  <c r="JNM81" i="13" s="1"/>
  <c r="JNN81" i="13" s="1"/>
  <c r="JNO81" i="13" s="1"/>
  <c r="JNP81" i="13" s="1"/>
  <c r="JNQ81" i="13" s="1"/>
  <c r="JNR81" i="13" s="1"/>
  <c r="JNS81" i="13" s="1"/>
  <c r="JNT81" i="13" s="1"/>
  <c r="JNU81" i="13" s="1"/>
  <c r="JNV81" i="13" s="1"/>
  <c r="JNW81" i="13" s="1"/>
  <c r="JNX81" i="13" s="1"/>
  <c r="JNY81" i="13" s="1"/>
  <c r="JNZ81" i="13" s="1"/>
  <c r="JOA81" i="13" s="1"/>
  <c r="JOB81" i="13" s="1"/>
  <c r="JOC81" i="13" s="1"/>
  <c r="JOD81" i="13" s="1"/>
  <c r="JOE81" i="13" s="1"/>
  <c r="JOF81" i="13" s="1"/>
  <c r="JOG81" i="13" s="1"/>
  <c r="JOH81" i="13" s="1"/>
  <c r="JOI81" i="13" s="1"/>
  <c r="JOJ81" i="13" s="1"/>
  <c r="JOK81" i="13" s="1"/>
  <c r="JOL81" i="13" s="1"/>
  <c r="JOM81" i="13" s="1"/>
  <c r="JON81" i="13" s="1"/>
  <c r="JOO81" i="13" s="1"/>
  <c r="JOP81" i="13" s="1"/>
  <c r="JOQ81" i="13" s="1"/>
  <c r="JOR81" i="13" s="1"/>
  <c r="JOS81" i="13" s="1"/>
  <c r="JOT81" i="13" s="1"/>
  <c r="JOU81" i="13" s="1"/>
  <c r="JOV81" i="13" s="1"/>
  <c r="JOW81" i="13" s="1"/>
  <c r="JOX81" i="13" s="1"/>
  <c r="JOY81" i="13" s="1"/>
  <c r="JOZ81" i="13" s="1"/>
  <c r="JPA81" i="13" s="1"/>
  <c r="JPB81" i="13" s="1"/>
  <c r="JPC81" i="13" s="1"/>
  <c r="JPD81" i="13" s="1"/>
  <c r="JPE81" i="13" s="1"/>
  <c r="JPF81" i="13" s="1"/>
  <c r="JPG81" i="13" s="1"/>
  <c r="JPH81" i="13" s="1"/>
  <c r="JPI81" i="13" s="1"/>
  <c r="JPJ81" i="13" s="1"/>
  <c r="JPK81" i="13" s="1"/>
  <c r="JPL81" i="13" s="1"/>
  <c r="JPM81" i="13" s="1"/>
  <c r="JPN81" i="13" s="1"/>
  <c r="JPO81" i="13" s="1"/>
  <c r="JPP81" i="13" s="1"/>
  <c r="JPQ81" i="13" s="1"/>
  <c r="JPR81" i="13" s="1"/>
  <c r="JPS81" i="13" s="1"/>
  <c r="JPT81" i="13" s="1"/>
  <c r="JPU81" i="13" s="1"/>
  <c r="JPV81" i="13" s="1"/>
  <c r="JPW81" i="13" s="1"/>
  <c r="JPX81" i="13" s="1"/>
  <c r="JPY81" i="13" s="1"/>
  <c r="JPZ81" i="13" s="1"/>
  <c r="JQA81" i="13" s="1"/>
  <c r="JQB81" i="13" s="1"/>
  <c r="JQC81" i="13" s="1"/>
  <c r="JQD81" i="13" s="1"/>
  <c r="JQE81" i="13" s="1"/>
  <c r="JQF81" i="13" s="1"/>
  <c r="JQG81" i="13" s="1"/>
  <c r="JQH81" i="13" s="1"/>
  <c r="JQI81" i="13" s="1"/>
  <c r="JQJ81" i="13" s="1"/>
  <c r="JQK81" i="13" s="1"/>
  <c r="JQL81" i="13" s="1"/>
  <c r="JQM81" i="13" s="1"/>
  <c r="JQN81" i="13" s="1"/>
  <c r="JQO81" i="13" s="1"/>
  <c r="JQP81" i="13" s="1"/>
  <c r="JQQ81" i="13" s="1"/>
  <c r="JQR81" i="13" s="1"/>
  <c r="JQS81" i="13" s="1"/>
  <c r="JQT81" i="13" s="1"/>
  <c r="JQU81" i="13" s="1"/>
  <c r="JQV81" i="13" s="1"/>
  <c r="JQW81" i="13" s="1"/>
  <c r="JQX81" i="13" s="1"/>
  <c r="JQY81" i="13" s="1"/>
  <c r="JQZ81" i="13" s="1"/>
  <c r="JRA81" i="13" s="1"/>
  <c r="JRB81" i="13" s="1"/>
  <c r="JRC81" i="13" s="1"/>
  <c r="JRD81" i="13" s="1"/>
  <c r="JRE81" i="13" s="1"/>
  <c r="JRF81" i="13" s="1"/>
  <c r="JRG81" i="13" s="1"/>
  <c r="JRH81" i="13" s="1"/>
  <c r="JRI81" i="13" s="1"/>
  <c r="JRJ81" i="13" s="1"/>
  <c r="JRK81" i="13" s="1"/>
  <c r="JRL81" i="13" s="1"/>
  <c r="JRM81" i="13" s="1"/>
  <c r="JRN81" i="13" s="1"/>
  <c r="JRO81" i="13" s="1"/>
  <c r="JRP81" i="13" s="1"/>
  <c r="JRQ81" i="13" s="1"/>
  <c r="JRR81" i="13" s="1"/>
  <c r="JRS81" i="13" s="1"/>
  <c r="JRT81" i="13" s="1"/>
  <c r="JRU81" i="13" s="1"/>
  <c r="JRV81" i="13" s="1"/>
  <c r="JRW81" i="13" s="1"/>
  <c r="JRX81" i="13" s="1"/>
  <c r="JRY81" i="13" s="1"/>
  <c r="JRZ81" i="13" s="1"/>
  <c r="JSA81" i="13" s="1"/>
  <c r="JSB81" i="13" s="1"/>
  <c r="JSC81" i="13" s="1"/>
  <c r="JSD81" i="13" s="1"/>
  <c r="JSE81" i="13" s="1"/>
  <c r="JSF81" i="13" s="1"/>
  <c r="JSG81" i="13" s="1"/>
  <c r="JSH81" i="13" s="1"/>
  <c r="JSI81" i="13" s="1"/>
  <c r="JSJ81" i="13" s="1"/>
  <c r="JSK81" i="13" s="1"/>
  <c r="JSL81" i="13" s="1"/>
  <c r="JSM81" i="13" s="1"/>
  <c r="JSN81" i="13" s="1"/>
  <c r="JSO81" i="13" s="1"/>
  <c r="JSP81" i="13" s="1"/>
  <c r="JSQ81" i="13" s="1"/>
  <c r="JSR81" i="13" s="1"/>
  <c r="JSS81" i="13" s="1"/>
  <c r="JST81" i="13" s="1"/>
  <c r="JSU81" i="13" s="1"/>
  <c r="JSV81" i="13" s="1"/>
  <c r="JSW81" i="13" s="1"/>
  <c r="JSX81" i="13" s="1"/>
  <c r="JSY81" i="13" s="1"/>
  <c r="JSZ81" i="13" s="1"/>
  <c r="JTA81" i="13" s="1"/>
  <c r="JTB81" i="13" s="1"/>
  <c r="JTC81" i="13" s="1"/>
  <c r="JTD81" i="13" s="1"/>
  <c r="JTE81" i="13" s="1"/>
  <c r="JTF81" i="13" s="1"/>
  <c r="JTG81" i="13" s="1"/>
  <c r="JTH81" i="13" s="1"/>
  <c r="JTI81" i="13" s="1"/>
  <c r="JTJ81" i="13" s="1"/>
  <c r="JTK81" i="13" s="1"/>
  <c r="JTL81" i="13" s="1"/>
  <c r="JTM81" i="13" s="1"/>
  <c r="JTN81" i="13" s="1"/>
  <c r="JTO81" i="13" s="1"/>
  <c r="JTP81" i="13" s="1"/>
  <c r="JTQ81" i="13" s="1"/>
  <c r="JTR81" i="13" s="1"/>
  <c r="JTS81" i="13" s="1"/>
  <c r="JTT81" i="13" s="1"/>
  <c r="JTU81" i="13" s="1"/>
  <c r="JTV81" i="13" s="1"/>
  <c r="JTW81" i="13" s="1"/>
  <c r="JTX81" i="13" s="1"/>
  <c r="JTY81" i="13" s="1"/>
  <c r="JTZ81" i="13" s="1"/>
  <c r="JUA81" i="13" s="1"/>
  <c r="JUB81" i="13" s="1"/>
  <c r="JUC81" i="13" s="1"/>
  <c r="JUD81" i="13" s="1"/>
  <c r="JUE81" i="13" s="1"/>
  <c r="JUF81" i="13" s="1"/>
  <c r="JUG81" i="13" s="1"/>
  <c r="JUH81" i="13" s="1"/>
  <c r="JUI81" i="13" s="1"/>
  <c r="JUJ81" i="13" s="1"/>
  <c r="JUK81" i="13" s="1"/>
  <c r="JUL81" i="13" s="1"/>
  <c r="JUM81" i="13" s="1"/>
  <c r="JUN81" i="13" s="1"/>
  <c r="JUO81" i="13" s="1"/>
  <c r="JUP81" i="13" s="1"/>
  <c r="JUQ81" i="13" s="1"/>
  <c r="JUR81" i="13" s="1"/>
  <c r="JUS81" i="13" s="1"/>
  <c r="JUT81" i="13" s="1"/>
  <c r="JUU81" i="13" s="1"/>
  <c r="JUV81" i="13" s="1"/>
  <c r="JUW81" i="13" s="1"/>
  <c r="JUX81" i="13" s="1"/>
  <c r="JUY81" i="13" s="1"/>
  <c r="JUZ81" i="13" s="1"/>
  <c r="JVA81" i="13" s="1"/>
  <c r="JVB81" i="13" s="1"/>
  <c r="JVC81" i="13" s="1"/>
  <c r="JVD81" i="13" s="1"/>
  <c r="JVE81" i="13" s="1"/>
  <c r="JVF81" i="13" s="1"/>
  <c r="JVG81" i="13" s="1"/>
  <c r="JVH81" i="13" s="1"/>
  <c r="JVI81" i="13" s="1"/>
  <c r="JVJ81" i="13" s="1"/>
  <c r="JVK81" i="13" s="1"/>
  <c r="JVL81" i="13" s="1"/>
  <c r="JVM81" i="13" s="1"/>
  <c r="JVN81" i="13" s="1"/>
  <c r="JVO81" i="13" s="1"/>
  <c r="JVP81" i="13" s="1"/>
  <c r="JVQ81" i="13" s="1"/>
  <c r="JVR81" i="13" s="1"/>
  <c r="JVS81" i="13" s="1"/>
  <c r="JVT81" i="13" s="1"/>
  <c r="JVU81" i="13" s="1"/>
  <c r="JVV81" i="13" s="1"/>
  <c r="JVW81" i="13" s="1"/>
  <c r="JVX81" i="13" s="1"/>
  <c r="JVY81" i="13" s="1"/>
  <c r="JVZ81" i="13" s="1"/>
  <c r="JWA81" i="13" s="1"/>
  <c r="JWB81" i="13" s="1"/>
  <c r="JWC81" i="13" s="1"/>
  <c r="JWD81" i="13" s="1"/>
  <c r="JWE81" i="13" s="1"/>
  <c r="JWF81" i="13" s="1"/>
  <c r="JWG81" i="13" s="1"/>
  <c r="JWH81" i="13" s="1"/>
  <c r="JWI81" i="13" s="1"/>
  <c r="JWJ81" i="13" s="1"/>
  <c r="JWK81" i="13" s="1"/>
  <c r="JWL81" i="13" s="1"/>
  <c r="JWM81" i="13" s="1"/>
  <c r="JWN81" i="13" s="1"/>
  <c r="JWO81" i="13" s="1"/>
  <c r="JWP81" i="13" s="1"/>
  <c r="JWQ81" i="13" s="1"/>
  <c r="JWR81" i="13" s="1"/>
  <c r="JWS81" i="13" s="1"/>
  <c r="JWT81" i="13" s="1"/>
  <c r="JWU81" i="13" s="1"/>
  <c r="JWV81" i="13" s="1"/>
  <c r="JWW81" i="13" s="1"/>
  <c r="JWX81" i="13" s="1"/>
  <c r="JWY81" i="13" s="1"/>
  <c r="JWZ81" i="13" s="1"/>
  <c r="JXA81" i="13" s="1"/>
  <c r="JXB81" i="13" s="1"/>
  <c r="JXC81" i="13" s="1"/>
  <c r="JXD81" i="13" s="1"/>
  <c r="JXE81" i="13" s="1"/>
  <c r="JXF81" i="13" s="1"/>
  <c r="JXG81" i="13" s="1"/>
  <c r="JXH81" i="13" s="1"/>
  <c r="JXI81" i="13" s="1"/>
  <c r="JXJ81" i="13" s="1"/>
  <c r="JXK81" i="13" s="1"/>
  <c r="JXL81" i="13" s="1"/>
  <c r="JXM81" i="13" s="1"/>
  <c r="JXN81" i="13" s="1"/>
  <c r="JXO81" i="13" s="1"/>
  <c r="JXP81" i="13" s="1"/>
  <c r="JXQ81" i="13" s="1"/>
  <c r="JXR81" i="13" s="1"/>
  <c r="JXS81" i="13" s="1"/>
  <c r="JXT81" i="13" s="1"/>
  <c r="JXU81" i="13" s="1"/>
  <c r="JXV81" i="13" s="1"/>
  <c r="JXW81" i="13" s="1"/>
  <c r="JXX81" i="13" s="1"/>
  <c r="JXY81" i="13" s="1"/>
  <c r="JXZ81" i="13" s="1"/>
  <c r="JYA81" i="13" s="1"/>
  <c r="JYB81" i="13" s="1"/>
  <c r="JYC81" i="13" s="1"/>
  <c r="JYD81" i="13" s="1"/>
  <c r="JYE81" i="13" s="1"/>
  <c r="JYF81" i="13" s="1"/>
  <c r="JYG81" i="13" s="1"/>
  <c r="JYH81" i="13" s="1"/>
  <c r="JYI81" i="13" s="1"/>
  <c r="JYJ81" i="13" s="1"/>
  <c r="JYK81" i="13" s="1"/>
  <c r="JYL81" i="13" s="1"/>
  <c r="JYM81" i="13" s="1"/>
  <c r="JYN81" i="13" s="1"/>
  <c r="JYO81" i="13" s="1"/>
  <c r="JYP81" i="13" s="1"/>
  <c r="JYQ81" i="13" s="1"/>
  <c r="JYR81" i="13" s="1"/>
  <c r="JYS81" i="13" s="1"/>
  <c r="JYT81" i="13" s="1"/>
  <c r="JYU81" i="13" s="1"/>
  <c r="JYV81" i="13" s="1"/>
  <c r="JYW81" i="13" s="1"/>
  <c r="JYX81" i="13" s="1"/>
  <c r="JYY81" i="13" s="1"/>
  <c r="JYZ81" i="13" s="1"/>
  <c r="JZA81" i="13" s="1"/>
  <c r="JZB81" i="13" s="1"/>
  <c r="JZC81" i="13" s="1"/>
  <c r="JZD81" i="13" s="1"/>
  <c r="JZE81" i="13" s="1"/>
  <c r="JZF81" i="13" s="1"/>
  <c r="JZG81" i="13" s="1"/>
  <c r="JZH81" i="13" s="1"/>
  <c r="JZI81" i="13" s="1"/>
  <c r="JZJ81" i="13" s="1"/>
  <c r="JZK81" i="13" s="1"/>
  <c r="JZL81" i="13" s="1"/>
  <c r="JZM81" i="13" s="1"/>
  <c r="JZN81" i="13" s="1"/>
  <c r="JZO81" i="13" s="1"/>
  <c r="JZP81" i="13" s="1"/>
  <c r="JZQ81" i="13" s="1"/>
  <c r="JZR81" i="13" s="1"/>
  <c r="JZS81" i="13" s="1"/>
  <c r="JZT81" i="13" s="1"/>
  <c r="JZU81" i="13" s="1"/>
  <c r="JZV81" i="13" s="1"/>
  <c r="JZW81" i="13" s="1"/>
  <c r="JZX81" i="13" s="1"/>
  <c r="JZY81" i="13" s="1"/>
  <c r="JZZ81" i="13" s="1"/>
  <c r="KAA81" i="13" s="1"/>
  <c r="KAB81" i="13" s="1"/>
  <c r="KAC81" i="13" s="1"/>
  <c r="KAD81" i="13" s="1"/>
  <c r="KAE81" i="13" s="1"/>
  <c r="KAF81" i="13" s="1"/>
  <c r="KAG81" i="13" s="1"/>
  <c r="KAH81" i="13" s="1"/>
  <c r="KAI81" i="13" s="1"/>
  <c r="KAJ81" i="13" s="1"/>
  <c r="KAK81" i="13" s="1"/>
  <c r="KAL81" i="13" s="1"/>
  <c r="KAM81" i="13" s="1"/>
  <c r="KAN81" i="13" s="1"/>
  <c r="KAO81" i="13" s="1"/>
  <c r="KAP81" i="13" s="1"/>
  <c r="KAQ81" i="13" s="1"/>
  <c r="KAR81" i="13" s="1"/>
  <c r="KAS81" i="13" s="1"/>
  <c r="KAT81" i="13" s="1"/>
  <c r="KAU81" i="13" s="1"/>
  <c r="KAV81" i="13" s="1"/>
  <c r="KAW81" i="13" s="1"/>
  <c r="KAX81" i="13" s="1"/>
  <c r="KAY81" i="13" s="1"/>
  <c r="KAZ81" i="13" s="1"/>
  <c r="KBA81" i="13" s="1"/>
  <c r="KBB81" i="13" s="1"/>
  <c r="KBC81" i="13" s="1"/>
  <c r="KBD81" i="13" s="1"/>
  <c r="KBE81" i="13" s="1"/>
  <c r="KBF81" i="13" s="1"/>
  <c r="KBG81" i="13" s="1"/>
  <c r="KBH81" i="13" s="1"/>
  <c r="KBI81" i="13" s="1"/>
  <c r="KBJ81" i="13" s="1"/>
  <c r="KBK81" i="13" s="1"/>
  <c r="KBL81" i="13" s="1"/>
  <c r="KBM81" i="13" s="1"/>
  <c r="KBN81" i="13" s="1"/>
  <c r="KBO81" i="13" s="1"/>
  <c r="KBP81" i="13" s="1"/>
  <c r="KBQ81" i="13" s="1"/>
  <c r="KBR81" i="13" s="1"/>
  <c r="KBS81" i="13" s="1"/>
  <c r="KBT81" i="13" s="1"/>
  <c r="KBU81" i="13" s="1"/>
  <c r="KBV81" i="13" s="1"/>
  <c r="KBW81" i="13" s="1"/>
  <c r="KBX81" i="13" s="1"/>
  <c r="KBY81" i="13" s="1"/>
  <c r="KBZ81" i="13" s="1"/>
  <c r="KCA81" i="13" s="1"/>
  <c r="KCB81" i="13" s="1"/>
  <c r="KCC81" i="13" s="1"/>
  <c r="KCD81" i="13" s="1"/>
  <c r="KCE81" i="13" s="1"/>
  <c r="KCF81" i="13" s="1"/>
  <c r="KCG81" i="13" s="1"/>
  <c r="KCH81" i="13" s="1"/>
  <c r="KCI81" i="13" s="1"/>
  <c r="KCJ81" i="13" s="1"/>
  <c r="KCK81" i="13" s="1"/>
  <c r="KCL81" i="13" s="1"/>
  <c r="KCM81" i="13" s="1"/>
  <c r="KCN81" i="13" s="1"/>
  <c r="KCO81" i="13" s="1"/>
  <c r="KCP81" i="13" s="1"/>
  <c r="KCQ81" i="13" s="1"/>
  <c r="KCR81" i="13" s="1"/>
  <c r="KCS81" i="13" s="1"/>
  <c r="KCT81" i="13" s="1"/>
  <c r="KCU81" i="13" s="1"/>
  <c r="KCV81" i="13" s="1"/>
  <c r="KCW81" i="13" s="1"/>
  <c r="KCX81" i="13" s="1"/>
  <c r="KCY81" i="13" s="1"/>
  <c r="KCZ81" i="13" s="1"/>
  <c r="KDA81" i="13" s="1"/>
  <c r="KDB81" i="13" s="1"/>
  <c r="KDC81" i="13" s="1"/>
  <c r="KDD81" i="13" s="1"/>
  <c r="KDE81" i="13" s="1"/>
  <c r="KDF81" i="13" s="1"/>
  <c r="KDG81" i="13" s="1"/>
  <c r="KDH81" i="13" s="1"/>
  <c r="KDI81" i="13" s="1"/>
  <c r="KDJ81" i="13" s="1"/>
  <c r="KDK81" i="13" s="1"/>
  <c r="KDL81" i="13" s="1"/>
  <c r="KDM81" i="13" s="1"/>
  <c r="KDN81" i="13" s="1"/>
  <c r="KDO81" i="13" s="1"/>
  <c r="KDP81" i="13" s="1"/>
  <c r="KDQ81" i="13" s="1"/>
  <c r="KDR81" i="13" s="1"/>
  <c r="KDS81" i="13" s="1"/>
  <c r="KDT81" i="13" s="1"/>
  <c r="KDU81" i="13" s="1"/>
  <c r="KDV81" i="13" s="1"/>
  <c r="KDW81" i="13" s="1"/>
  <c r="KDX81" i="13" s="1"/>
  <c r="KDY81" i="13" s="1"/>
  <c r="KDZ81" i="13" s="1"/>
  <c r="KEA81" i="13" s="1"/>
  <c r="KEB81" i="13" s="1"/>
  <c r="KEC81" i="13" s="1"/>
  <c r="KED81" i="13" s="1"/>
  <c r="KEE81" i="13" s="1"/>
  <c r="KEF81" i="13" s="1"/>
  <c r="KEG81" i="13" s="1"/>
  <c r="KEH81" i="13" s="1"/>
  <c r="KEI81" i="13" s="1"/>
  <c r="KEJ81" i="13" s="1"/>
  <c r="KEK81" i="13" s="1"/>
  <c r="KEL81" i="13" s="1"/>
  <c r="KEM81" i="13" s="1"/>
  <c r="KEN81" i="13" s="1"/>
  <c r="KEO81" i="13" s="1"/>
  <c r="KEP81" i="13" s="1"/>
  <c r="KEQ81" i="13" s="1"/>
  <c r="KER81" i="13" s="1"/>
  <c r="KES81" i="13" s="1"/>
  <c r="KET81" i="13" s="1"/>
  <c r="KEU81" i="13" s="1"/>
  <c r="KEV81" i="13" s="1"/>
  <c r="KEW81" i="13" s="1"/>
  <c r="KEX81" i="13" s="1"/>
  <c r="KEY81" i="13" s="1"/>
  <c r="KEZ81" i="13" s="1"/>
  <c r="KFA81" i="13" s="1"/>
  <c r="KFB81" i="13" s="1"/>
  <c r="KFC81" i="13" s="1"/>
  <c r="KFD81" i="13" s="1"/>
  <c r="KFE81" i="13" s="1"/>
  <c r="KFF81" i="13" s="1"/>
  <c r="KFG81" i="13" s="1"/>
  <c r="KFH81" i="13" s="1"/>
  <c r="KFI81" i="13" s="1"/>
  <c r="KFJ81" i="13" s="1"/>
  <c r="KFK81" i="13" s="1"/>
  <c r="KFL81" i="13" s="1"/>
  <c r="KFM81" i="13" s="1"/>
  <c r="KFN81" i="13" s="1"/>
  <c r="KFO81" i="13" s="1"/>
  <c r="KFP81" i="13" s="1"/>
  <c r="KFQ81" i="13" s="1"/>
  <c r="KFR81" i="13" s="1"/>
  <c r="KFS81" i="13" s="1"/>
  <c r="KFT81" i="13" s="1"/>
  <c r="KFU81" i="13" s="1"/>
  <c r="KFV81" i="13" s="1"/>
  <c r="KFW81" i="13" s="1"/>
  <c r="KFX81" i="13" s="1"/>
  <c r="KFY81" i="13" s="1"/>
  <c r="KFZ81" i="13" s="1"/>
  <c r="KGA81" i="13" s="1"/>
  <c r="KGB81" i="13" s="1"/>
  <c r="KGC81" i="13" s="1"/>
  <c r="KGD81" i="13" s="1"/>
  <c r="KGE81" i="13" s="1"/>
  <c r="KGF81" i="13" s="1"/>
  <c r="KGG81" i="13" s="1"/>
  <c r="KGH81" i="13" s="1"/>
  <c r="KGI81" i="13" s="1"/>
  <c r="KGJ81" i="13" s="1"/>
  <c r="KGK81" i="13" s="1"/>
  <c r="KGL81" i="13" s="1"/>
  <c r="KGM81" i="13" s="1"/>
  <c r="KGN81" i="13" s="1"/>
  <c r="KGO81" i="13" s="1"/>
  <c r="KGP81" i="13" s="1"/>
  <c r="KGQ81" i="13" s="1"/>
  <c r="KGR81" i="13" s="1"/>
  <c r="KGS81" i="13" s="1"/>
  <c r="KGT81" i="13" s="1"/>
  <c r="KGU81" i="13" s="1"/>
  <c r="KGV81" i="13" s="1"/>
  <c r="KGW81" i="13" s="1"/>
  <c r="KGX81" i="13" s="1"/>
  <c r="KGY81" i="13" s="1"/>
  <c r="KGZ81" i="13" s="1"/>
  <c r="KHA81" i="13" s="1"/>
  <c r="KHB81" i="13" s="1"/>
  <c r="KHC81" i="13" s="1"/>
  <c r="KHD81" i="13" s="1"/>
  <c r="KHE81" i="13" s="1"/>
  <c r="KHF81" i="13" s="1"/>
  <c r="KHG81" i="13" s="1"/>
  <c r="KHH81" i="13" s="1"/>
  <c r="KHI81" i="13" s="1"/>
  <c r="KHJ81" i="13" s="1"/>
  <c r="KHK81" i="13" s="1"/>
  <c r="KHL81" i="13" s="1"/>
  <c r="KHM81" i="13" s="1"/>
  <c r="KHN81" i="13" s="1"/>
  <c r="KHO81" i="13" s="1"/>
  <c r="KHP81" i="13" s="1"/>
  <c r="KHQ81" i="13" s="1"/>
  <c r="KHR81" i="13" s="1"/>
  <c r="KHS81" i="13" s="1"/>
  <c r="KHT81" i="13" s="1"/>
  <c r="KHU81" i="13" s="1"/>
  <c r="KHV81" i="13" s="1"/>
  <c r="KHW81" i="13" s="1"/>
  <c r="KHX81" i="13" s="1"/>
  <c r="KHY81" i="13" s="1"/>
  <c r="KHZ81" i="13" s="1"/>
  <c r="KIA81" i="13" s="1"/>
  <c r="KIB81" i="13" s="1"/>
  <c r="KIC81" i="13" s="1"/>
  <c r="KID81" i="13" s="1"/>
  <c r="KIE81" i="13" s="1"/>
  <c r="KIF81" i="13" s="1"/>
  <c r="KIG81" i="13" s="1"/>
  <c r="KIH81" i="13" s="1"/>
  <c r="KII81" i="13" s="1"/>
  <c r="KIJ81" i="13" s="1"/>
  <c r="KIK81" i="13" s="1"/>
  <c r="KIL81" i="13" s="1"/>
  <c r="KIM81" i="13" s="1"/>
  <c r="KIN81" i="13" s="1"/>
  <c r="KIO81" i="13" s="1"/>
  <c r="KIP81" i="13" s="1"/>
  <c r="KIQ81" i="13" s="1"/>
  <c r="KIR81" i="13" s="1"/>
  <c r="KIS81" i="13" s="1"/>
  <c r="KIT81" i="13" s="1"/>
  <c r="KIU81" i="13" s="1"/>
  <c r="KIV81" i="13" s="1"/>
  <c r="KIW81" i="13" s="1"/>
  <c r="KIX81" i="13" s="1"/>
  <c r="KIY81" i="13" s="1"/>
  <c r="KIZ81" i="13" s="1"/>
  <c r="KJA81" i="13" s="1"/>
  <c r="KJB81" i="13" s="1"/>
  <c r="KJC81" i="13" s="1"/>
  <c r="KJD81" i="13" s="1"/>
  <c r="KJE81" i="13" s="1"/>
  <c r="KJF81" i="13" s="1"/>
  <c r="KJG81" i="13" s="1"/>
  <c r="KJH81" i="13" s="1"/>
  <c r="KJI81" i="13" s="1"/>
  <c r="KJJ81" i="13" s="1"/>
  <c r="KJK81" i="13" s="1"/>
  <c r="KJL81" i="13" s="1"/>
  <c r="KJM81" i="13" s="1"/>
  <c r="KJN81" i="13" s="1"/>
  <c r="KJO81" i="13" s="1"/>
  <c r="KJP81" i="13" s="1"/>
  <c r="KJQ81" i="13" s="1"/>
  <c r="KJR81" i="13" s="1"/>
  <c r="KJS81" i="13" s="1"/>
  <c r="KJT81" i="13" s="1"/>
  <c r="KJU81" i="13" s="1"/>
  <c r="KJV81" i="13" s="1"/>
  <c r="KJW81" i="13" s="1"/>
  <c r="KJX81" i="13" s="1"/>
  <c r="KJY81" i="13" s="1"/>
  <c r="KJZ81" i="13" s="1"/>
  <c r="KKA81" i="13" s="1"/>
  <c r="KKB81" i="13" s="1"/>
  <c r="KKC81" i="13" s="1"/>
  <c r="KKD81" i="13" s="1"/>
  <c r="KKE81" i="13" s="1"/>
  <c r="KKF81" i="13" s="1"/>
  <c r="KKG81" i="13" s="1"/>
  <c r="KKH81" i="13" s="1"/>
  <c r="KKI81" i="13" s="1"/>
  <c r="KKJ81" i="13" s="1"/>
  <c r="KKK81" i="13" s="1"/>
  <c r="KKL81" i="13" s="1"/>
  <c r="KKM81" i="13" s="1"/>
  <c r="KKN81" i="13" s="1"/>
  <c r="KKO81" i="13" s="1"/>
  <c r="KKP81" i="13" s="1"/>
  <c r="KKQ81" i="13" s="1"/>
  <c r="KKR81" i="13" s="1"/>
  <c r="KKS81" i="13" s="1"/>
  <c r="KKT81" i="13" s="1"/>
  <c r="KKU81" i="13" s="1"/>
  <c r="KKV81" i="13" s="1"/>
  <c r="KKW81" i="13" s="1"/>
  <c r="KKX81" i="13" s="1"/>
  <c r="KKY81" i="13" s="1"/>
  <c r="KKZ81" i="13" s="1"/>
  <c r="KLA81" i="13" s="1"/>
  <c r="KLB81" i="13" s="1"/>
  <c r="KLC81" i="13" s="1"/>
  <c r="KLD81" i="13" s="1"/>
  <c r="KLE81" i="13" s="1"/>
  <c r="KLF81" i="13" s="1"/>
  <c r="KLG81" i="13" s="1"/>
  <c r="KLH81" i="13" s="1"/>
  <c r="KLI81" i="13" s="1"/>
  <c r="KLJ81" i="13" s="1"/>
  <c r="KLK81" i="13" s="1"/>
  <c r="KLL81" i="13" s="1"/>
  <c r="KLM81" i="13" s="1"/>
  <c r="KLN81" i="13" s="1"/>
  <c r="KLO81" i="13" s="1"/>
  <c r="KLP81" i="13" s="1"/>
  <c r="KLQ81" i="13" s="1"/>
  <c r="KLR81" i="13" s="1"/>
  <c r="KLS81" i="13" s="1"/>
  <c r="KLT81" i="13" s="1"/>
  <c r="KLU81" i="13" s="1"/>
  <c r="KLV81" i="13" s="1"/>
  <c r="KLW81" i="13" s="1"/>
  <c r="KLX81" i="13" s="1"/>
  <c r="KLY81" i="13" s="1"/>
  <c r="KLZ81" i="13" s="1"/>
  <c r="KMA81" i="13" s="1"/>
  <c r="KMB81" i="13" s="1"/>
  <c r="KMC81" i="13" s="1"/>
  <c r="KMD81" i="13" s="1"/>
  <c r="KME81" i="13" s="1"/>
  <c r="KMF81" i="13" s="1"/>
  <c r="KMG81" i="13" s="1"/>
  <c r="KMH81" i="13" s="1"/>
  <c r="KMI81" i="13" s="1"/>
  <c r="KMJ81" i="13" s="1"/>
  <c r="KMK81" i="13" s="1"/>
  <c r="KML81" i="13" s="1"/>
  <c r="KMM81" i="13" s="1"/>
  <c r="KMN81" i="13" s="1"/>
  <c r="KMO81" i="13" s="1"/>
  <c r="KMP81" i="13" s="1"/>
  <c r="KMQ81" i="13" s="1"/>
  <c r="KMR81" i="13" s="1"/>
  <c r="KMS81" i="13" s="1"/>
  <c r="KMT81" i="13" s="1"/>
  <c r="KMU81" i="13" s="1"/>
  <c r="KMV81" i="13" s="1"/>
  <c r="KMW81" i="13" s="1"/>
  <c r="KMX81" i="13" s="1"/>
  <c r="KMY81" i="13" s="1"/>
  <c r="KMZ81" i="13" s="1"/>
  <c r="KNA81" i="13" s="1"/>
  <c r="KNB81" i="13" s="1"/>
  <c r="KNC81" i="13" s="1"/>
  <c r="KND81" i="13" s="1"/>
  <c r="KNE81" i="13" s="1"/>
  <c r="KNF81" i="13" s="1"/>
  <c r="KNG81" i="13" s="1"/>
  <c r="KNH81" i="13" s="1"/>
  <c r="KNI81" i="13" s="1"/>
  <c r="KNJ81" i="13" s="1"/>
  <c r="KNK81" i="13" s="1"/>
  <c r="KNL81" i="13" s="1"/>
  <c r="KNM81" i="13" s="1"/>
  <c r="KNN81" i="13" s="1"/>
  <c r="KNO81" i="13" s="1"/>
  <c r="KNP81" i="13" s="1"/>
  <c r="KNQ81" i="13" s="1"/>
  <c r="KNR81" i="13" s="1"/>
  <c r="KNS81" i="13" s="1"/>
  <c r="KNT81" i="13" s="1"/>
  <c r="KNU81" i="13" s="1"/>
  <c r="KNV81" i="13" s="1"/>
  <c r="KNW81" i="13" s="1"/>
  <c r="KNX81" i="13" s="1"/>
  <c r="KNY81" i="13" s="1"/>
  <c r="KNZ81" i="13" s="1"/>
  <c r="KOA81" i="13" s="1"/>
  <c r="KOB81" i="13" s="1"/>
  <c r="KOC81" i="13" s="1"/>
  <c r="KOD81" i="13" s="1"/>
  <c r="KOE81" i="13" s="1"/>
  <c r="KOF81" i="13" s="1"/>
  <c r="KOG81" i="13" s="1"/>
  <c r="KOH81" i="13" s="1"/>
  <c r="KOI81" i="13" s="1"/>
  <c r="KOJ81" i="13" s="1"/>
  <c r="KOK81" i="13" s="1"/>
  <c r="KOL81" i="13" s="1"/>
  <c r="KOM81" i="13" s="1"/>
  <c r="KON81" i="13" s="1"/>
  <c r="KOO81" i="13" s="1"/>
  <c r="KOP81" i="13" s="1"/>
  <c r="KOQ81" i="13" s="1"/>
  <c r="KOR81" i="13" s="1"/>
  <c r="KOS81" i="13" s="1"/>
  <c r="KOT81" i="13" s="1"/>
  <c r="KOU81" i="13" s="1"/>
  <c r="KOV81" i="13" s="1"/>
  <c r="KOW81" i="13" s="1"/>
  <c r="KOX81" i="13" s="1"/>
  <c r="KOY81" i="13" s="1"/>
  <c r="KOZ81" i="13" s="1"/>
  <c r="KPA81" i="13" s="1"/>
  <c r="KPB81" i="13" s="1"/>
  <c r="KPC81" i="13" s="1"/>
  <c r="KPD81" i="13" s="1"/>
  <c r="KPE81" i="13" s="1"/>
  <c r="KPF81" i="13" s="1"/>
  <c r="KPG81" i="13" s="1"/>
  <c r="KPH81" i="13" s="1"/>
  <c r="KPI81" i="13" s="1"/>
  <c r="KPJ81" i="13" s="1"/>
  <c r="KPK81" i="13" s="1"/>
  <c r="KPL81" i="13" s="1"/>
  <c r="KPM81" i="13" s="1"/>
  <c r="KPN81" i="13" s="1"/>
  <c r="KPO81" i="13" s="1"/>
  <c r="KPP81" i="13" s="1"/>
  <c r="KPQ81" i="13" s="1"/>
  <c r="KPR81" i="13" s="1"/>
  <c r="KPS81" i="13" s="1"/>
  <c r="KPT81" i="13" s="1"/>
  <c r="KPU81" i="13" s="1"/>
  <c r="KPV81" i="13" s="1"/>
  <c r="KPW81" i="13" s="1"/>
  <c r="KPX81" i="13" s="1"/>
  <c r="KPY81" i="13" s="1"/>
  <c r="KPZ81" i="13" s="1"/>
  <c r="KQA81" i="13" s="1"/>
  <c r="KQB81" i="13" s="1"/>
  <c r="KQC81" i="13" s="1"/>
  <c r="KQD81" i="13" s="1"/>
  <c r="KQE81" i="13" s="1"/>
  <c r="KQF81" i="13" s="1"/>
  <c r="KQG81" i="13" s="1"/>
  <c r="KQH81" i="13" s="1"/>
  <c r="KQI81" i="13" s="1"/>
  <c r="KQJ81" i="13" s="1"/>
  <c r="KQK81" i="13" s="1"/>
  <c r="KQL81" i="13" s="1"/>
  <c r="KQM81" i="13" s="1"/>
  <c r="KQN81" i="13" s="1"/>
  <c r="KQO81" i="13" s="1"/>
  <c r="KQP81" i="13" s="1"/>
  <c r="KQQ81" i="13" s="1"/>
  <c r="KQR81" i="13" s="1"/>
  <c r="KQS81" i="13" s="1"/>
  <c r="KQT81" i="13" s="1"/>
  <c r="KQU81" i="13" s="1"/>
  <c r="KQV81" i="13" s="1"/>
  <c r="KQW81" i="13" s="1"/>
  <c r="KQX81" i="13" s="1"/>
  <c r="KQY81" i="13" s="1"/>
  <c r="KQZ81" i="13" s="1"/>
  <c r="KRA81" i="13" s="1"/>
  <c r="KRB81" i="13" s="1"/>
  <c r="KRC81" i="13" s="1"/>
  <c r="KRD81" i="13" s="1"/>
  <c r="KRE81" i="13" s="1"/>
  <c r="KRF81" i="13" s="1"/>
  <c r="KRG81" i="13" s="1"/>
  <c r="KRH81" i="13" s="1"/>
  <c r="KRI81" i="13" s="1"/>
  <c r="KRJ81" i="13" s="1"/>
  <c r="KRK81" i="13" s="1"/>
  <c r="KRL81" i="13" s="1"/>
  <c r="KRM81" i="13" s="1"/>
  <c r="KRN81" i="13" s="1"/>
  <c r="KRO81" i="13" s="1"/>
  <c r="KRP81" i="13" s="1"/>
  <c r="KRQ81" i="13" s="1"/>
  <c r="KRR81" i="13" s="1"/>
  <c r="KRS81" i="13" s="1"/>
  <c r="KRT81" i="13" s="1"/>
  <c r="KRU81" i="13" s="1"/>
  <c r="KRV81" i="13" s="1"/>
  <c r="KRW81" i="13" s="1"/>
  <c r="KRX81" i="13" s="1"/>
  <c r="KRY81" i="13" s="1"/>
  <c r="KRZ81" i="13" s="1"/>
  <c r="KSA81" i="13" s="1"/>
  <c r="KSB81" i="13" s="1"/>
  <c r="KSC81" i="13" s="1"/>
  <c r="KSD81" i="13" s="1"/>
  <c r="KSE81" i="13" s="1"/>
  <c r="KSF81" i="13" s="1"/>
  <c r="KSG81" i="13" s="1"/>
  <c r="KSH81" i="13" s="1"/>
  <c r="KSI81" i="13" s="1"/>
  <c r="KSJ81" i="13" s="1"/>
  <c r="KSK81" i="13" s="1"/>
  <c r="KSL81" i="13" s="1"/>
  <c r="KSM81" i="13" s="1"/>
  <c r="KSN81" i="13" s="1"/>
  <c r="KSO81" i="13" s="1"/>
  <c r="KSP81" i="13" s="1"/>
  <c r="KSQ81" i="13" s="1"/>
  <c r="KSR81" i="13" s="1"/>
  <c r="KSS81" i="13" s="1"/>
  <c r="KST81" i="13" s="1"/>
  <c r="KSU81" i="13" s="1"/>
  <c r="KSV81" i="13" s="1"/>
  <c r="KSW81" i="13" s="1"/>
  <c r="KSX81" i="13" s="1"/>
  <c r="KSY81" i="13" s="1"/>
  <c r="KSZ81" i="13" s="1"/>
  <c r="KTA81" i="13" s="1"/>
  <c r="KTB81" i="13" s="1"/>
  <c r="KTC81" i="13" s="1"/>
  <c r="KTD81" i="13" s="1"/>
  <c r="KTE81" i="13" s="1"/>
  <c r="KTF81" i="13" s="1"/>
  <c r="KTG81" i="13" s="1"/>
  <c r="KTH81" i="13" s="1"/>
  <c r="KTI81" i="13" s="1"/>
  <c r="KTJ81" i="13" s="1"/>
  <c r="KTK81" i="13" s="1"/>
  <c r="KTL81" i="13" s="1"/>
  <c r="KTM81" i="13" s="1"/>
  <c r="KTN81" i="13" s="1"/>
  <c r="KTO81" i="13" s="1"/>
  <c r="KTP81" i="13" s="1"/>
  <c r="KTQ81" i="13" s="1"/>
  <c r="KTR81" i="13" s="1"/>
  <c r="KTS81" i="13" s="1"/>
  <c r="KTT81" i="13" s="1"/>
  <c r="KTU81" i="13" s="1"/>
  <c r="KTV81" i="13" s="1"/>
  <c r="KTW81" i="13" s="1"/>
  <c r="KTX81" i="13" s="1"/>
  <c r="KTY81" i="13" s="1"/>
  <c r="KTZ81" i="13" s="1"/>
  <c r="KUA81" i="13" s="1"/>
  <c r="KUB81" i="13" s="1"/>
  <c r="KUC81" i="13" s="1"/>
  <c r="KUD81" i="13" s="1"/>
  <c r="KUE81" i="13" s="1"/>
  <c r="KUF81" i="13" s="1"/>
  <c r="KUG81" i="13" s="1"/>
  <c r="KUH81" i="13" s="1"/>
  <c r="KUI81" i="13" s="1"/>
  <c r="KUJ81" i="13" s="1"/>
  <c r="KUK81" i="13" s="1"/>
  <c r="KUL81" i="13" s="1"/>
  <c r="KUM81" i="13" s="1"/>
  <c r="KUN81" i="13" s="1"/>
  <c r="KUO81" i="13" s="1"/>
  <c r="KUP81" i="13" s="1"/>
  <c r="KUQ81" i="13" s="1"/>
  <c r="KUR81" i="13" s="1"/>
  <c r="KUS81" i="13" s="1"/>
  <c r="KUT81" i="13" s="1"/>
  <c r="KUU81" i="13" s="1"/>
  <c r="KUV81" i="13" s="1"/>
  <c r="KUW81" i="13" s="1"/>
  <c r="KUX81" i="13" s="1"/>
  <c r="KUY81" i="13" s="1"/>
  <c r="KUZ81" i="13" s="1"/>
  <c r="KVA81" i="13" s="1"/>
  <c r="KVB81" i="13" s="1"/>
  <c r="KVC81" i="13" s="1"/>
  <c r="KVD81" i="13" s="1"/>
  <c r="KVE81" i="13" s="1"/>
  <c r="KVF81" i="13" s="1"/>
  <c r="KVG81" i="13" s="1"/>
  <c r="KVH81" i="13" s="1"/>
  <c r="KVI81" i="13" s="1"/>
  <c r="KVJ81" i="13" s="1"/>
  <c r="KVK81" i="13" s="1"/>
  <c r="KVL81" i="13" s="1"/>
  <c r="KVM81" i="13" s="1"/>
  <c r="KVN81" i="13" s="1"/>
  <c r="KVO81" i="13" s="1"/>
  <c r="KVP81" i="13" s="1"/>
  <c r="KVQ81" i="13" s="1"/>
  <c r="KVR81" i="13" s="1"/>
  <c r="KVS81" i="13" s="1"/>
  <c r="KVT81" i="13" s="1"/>
  <c r="KVU81" i="13" s="1"/>
  <c r="KVV81" i="13" s="1"/>
  <c r="KVW81" i="13" s="1"/>
  <c r="KVX81" i="13" s="1"/>
  <c r="KVY81" i="13" s="1"/>
  <c r="KVZ81" i="13" s="1"/>
  <c r="KWA81" i="13" s="1"/>
  <c r="KWB81" i="13" s="1"/>
  <c r="KWC81" i="13" s="1"/>
  <c r="KWD81" i="13" s="1"/>
  <c r="KWE81" i="13" s="1"/>
  <c r="KWF81" i="13" s="1"/>
  <c r="KWG81" i="13" s="1"/>
  <c r="KWH81" i="13" s="1"/>
  <c r="KWI81" i="13" s="1"/>
  <c r="KWJ81" i="13" s="1"/>
  <c r="KWK81" i="13" s="1"/>
  <c r="KWL81" i="13" s="1"/>
  <c r="KWM81" i="13" s="1"/>
  <c r="KWN81" i="13" s="1"/>
  <c r="KWO81" i="13" s="1"/>
  <c r="KWP81" i="13" s="1"/>
  <c r="KWQ81" i="13" s="1"/>
  <c r="KWR81" i="13" s="1"/>
  <c r="KWS81" i="13" s="1"/>
  <c r="KWT81" i="13" s="1"/>
  <c r="KWU81" i="13" s="1"/>
  <c r="KWV81" i="13" s="1"/>
  <c r="KWW81" i="13" s="1"/>
  <c r="KWX81" i="13" s="1"/>
  <c r="KWY81" i="13" s="1"/>
  <c r="KWZ81" i="13" s="1"/>
  <c r="KXA81" i="13" s="1"/>
  <c r="KXB81" i="13" s="1"/>
  <c r="KXC81" i="13" s="1"/>
  <c r="KXD81" i="13" s="1"/>
  <c r="KXE81" i="13" s="1"/>
  <c r="KXF81" i="13" s="1"/>
  <c r="KXG81" i="13" s="1"/>
  <c r="KXH81" i="13" s="1"/>
  <c r="KXI81" i="13" s="1"/>
  <c r="KXJ81" i="13" s="1"/>
  <c r="KXK81" i="13" s="1"/>
  <c r="KXL81" i="13" s="1"/>
  <c r="KXM81" i="13" s="1"/>
  <c r="KXN81" i="13" s="1"/>
  <c r="KXO81" i="13" s="1"/>
  <c r="KXP81" i="13" s="1"/>
  <c r="KXQ81" i="13" s="1"/>
  <c r="KXR81" i="13" s="1"/>
  <c r="KXS81" i="13" s="1"/>
  <c r="KXT81" i="13" s="1"/>
  <c r="KXU81" i="13" s="1"/>
  <c r="KXV81" i="13" s="1"/>
  <c r="KXW81" i="13" s="1"/>
  <c r="KXX81" i="13" s="1"/>
  <c r="KXY81" i="13" s="1"/>
  <c r="KXZ81" i="13" s="1"/>
  <c r="KYA81" i="13" s="1"/>
  <c r="KYB81" i="13" s="1"/>
  <c r="KYC81" i="13" s="1"/>
  <c r="KYD81" i="13" s="1"/>
  <c r="KYE81" i="13" s="1"/>
  <c r="KYF81" i="13" s="1"/>
  <c r="KYG81" i="13" s="1"/>
  <c r="KYH81" i="13" s="1"/>
  <c r="KYI81" i="13" s="1"/>
  <c r="KYJ81" i="13" s="1"/>
  <c r="KYK81" i="13" s="1"/>
  <c r="KYL81" i="13" s="1"/>
  <c r="KYM81" i="13" s="1"/>
  <c r="KYN81" i="13" s="1"/>
  <c r="KYO81" i="13" s="1"/>
  <c r="KYP81" i="13" s="1"/>
  <c r="KYQ81" i="13" s="1"/>
  <c r="KYR81" i="13" s="1"/>
  <c r="KYS81" i="13" s="1"/>
  <c r="KYT81" i="13" s="1"/>
  <c r="KYU81" i="13" s="1"/>
  <c r="KYV81" i="13" s="1"/>
  <c r="KYW81" i="13" s="1"/>
  <c r="KYX81" i="13" s="1"/>
  <c r="KYY81" i="13" s="1"/>
  <c r="KYZ81" i="13" s="1"/>
  <c r="KZA81" i="13" s="1"/>
  <c r="KZB81" i="13" s="1"/>
  <c r="KZC81" i="13" s="1"/>
  <c r="KZD81" i="13" s="1"/>
  <c r="KZE81" i="13" s="1"/>
  <c r="KZF81" i="13" s="1"/>
  <c r="KZG81" i="13" s="1"/>
  <c r="KZH81" i="13" s="1"/>
  <c r="KZI81" i="13" s="1"/>
  <c r="KZJ81" i="13" s="1"/>
  <c r="KZK81" i="13" s="1"/>
  <c r="KZL81" i="13" s="1"/>
  <c r="KZM81" i="13" s="1"/>
  <c r="KZN81" i="13" s="1"/>
  <c r="KZO81" i="13" s="1"/>
  <c r="KZP81" i="13" s="1"/>
  <c r="KZQ81" i="13" s="1"/>
  <c r="KZR81" i="13" s="1"/>
  <c r="KZS81" i="13" s="1"/>
  <c r="KZT81" i="13" s="1"/>
  <c r="KZU81" i="13" s="1"/>
  <c r="KZV81" i="13" s="1"/>
  <c r="KZW81" i="13" s="1"/>
  <c r="KZX81" i="13" s="1"/>
  <c r="KZY81" i="13" s="1"/>
  <c r="KZZ81" i="13" s="1"/>
  <c r="LAA81" i="13" s="1"/>
  <c r="LAB81" i="13" s="1"/>
  <c r="LAC81" i="13" s="1"/>
  <c r="LAD81" i="13" s="1"/>
  <c r="LAE81" i="13" s="1"/>
  <c r="LAF81" i="13" s="1"/>
  <c r="LAG81" i="13" s="1"/>
  <c r="LAH81" i="13" s="1"/>
  <c r="LAI81" i="13" s="1"/>
  <c r="LAJ81" i="13" s="1"/>
  <c r="LAK81" i="13" s="1"/>
  <c r="LAL81" i="13" s="1"/>
  <c r="LAM81" i="13" s="1"/>
  <c r="LAN81" i="13" s="1"/>
  <c r="LAO81" i="13" s="1"/>
  <c r="LAP81" i="13" s="1"/>
  <c r="LAQ81" i="13" s="1"/>
  <c r="LAR81" i="13" s="1"/>
  <c r="LAS81" i="13" s="1"/>
  <c r="LAT81" i="13" s="1"/>
  <c r="LAU81" i="13" s="1"/>
  <c r="LAV81" i="13" s="1"/>
  <c r="LAW81" i="13" s="1"/>
  <c r="LAX81" i="13" s="1"/>
  <c r="LAY81" i="13" s="1"/>
  <c r="LAZ81" i="13" s="1"/>
  <c r="LBA81" i="13" s="1"/>
  <c r="LBB81" i="13" s="1"/>
  <c r="LBC81" i="13" s="1"/>
  <c r="LBD81" i="13" s="1"/>
  <c r="LBE81" i="13" s="1"/>
  <c r="LBF81" i="13" s="1"/>
  <c r="LBG81" i="13" s="1"/>
  <c r="LBH81" i="13" s="1"/>
  <c r="LBI81" i="13" s="1"/>
  <c r="LBJ81" i="13" s="1"/>
  <c r="LBK81" i="13" s="1"/>
  <c r="LBL81" i="13" s="1"/>
  <c r="LBM81" i="13" s="1"/>
  <c r="LBN81" i="13" s="1"/>
  <c r="LBO81" i="13" s="1"/>
  <c r="LBP81" i="13" s="1"/>
  <c r="LBQ81" i="13" s="1"/>
  <c r="LBR81" i="13" s="1"/>
  <c r="LBS81" i="13" s="1"/>
  <c r="LBT81" i="13" s="1"/>
  <c r="LBU81" i="13" s="1"/>
  <c r="LBV81" i="13" s="1"/>
  <c r="LBW81" i="13" s="1"/>
  <c r="LBX81" i="13" s="1"/>
  <c r="LBY81" i="13" s="1"/>
  <c r="LBZ81" i="13" s="1"/>
  <c r="LCA81" i="13" s="1"/>
  <c r="LCB81" i="13" s="1"/>
  <c r="LCC81" i="13" s="1"/>
  <c r="LCD81" i="13" s="1"/>
  <c r="LCE81" i="13" s="1"/>
  <c r="LCF81" i="13" s="1"/>
  <c r="LCG81" i="13" s="1"/>
  <c r="LCH81" i="13" s="1"/>
  <c r="LCI81" i="13" s="1"/>
  <c r="LCJ81" i="13" s="1"/>
  <c r="LCK81" i="13" s="1"/>
  <c r="LCL81" i="13" s="1"/>
  <c r="LCM81" i="13" s="1"/>
  <c r="LCN81" i="13" s="1"/>
  <c r="LCO81" i="13" s="1"/>
  <c r="LCP81" i="13" s="1"/>
  <c r="LCQ81" i="13" s="1"/>
  <c r="LCR81" i="13" s="1"/>
  <c r="LCS81" i="13" s="1"/>
  <c r="LCT81" i="13" s="1"/>
  <c r="LCU81" i="13" s="1"/>
  <c r="LCV81" i="13" s="1"/>
  <c r="LCW81" i="13" s="1"/>
  <c r="LCX81" i="13" s="1"/>
  <c r="LCY81" i="13" s="1"/>
  <c r="LCZ81" i="13" s="1"/>
  <c r="LDA81" i="13" s="1"/>
  <c r="LDB81" i="13" s="1"/>
  <c r="LDC81" i="13" s="1"/>
  <c r="LDD81" i="13" s="1"/>
  <c r="LDE81" i="13" s="1"/>
  <c r="LDF81" i="13" s="1"/>
  <c r="LDG81" i="13" s="1"/>
  <c r="LDH81" i="13" s="1"/>
  <c r="LDI81" i="13" s="1"/>
  <c r="LDJ81" i="13" s="1"/>
  <c r="LDK81" i="13" s="1"/>
  <c r="LDL81" i="13" s="1"/>
  <c r="LDM81" i="13" s="1"/>
  <c r="LDN81" i="13" s="1"/>
  <c r="LDO81" i="13" s="1"/>
  <c r="LDP81" i="13" s="1"/>
  <c r="LDQ81" i="13" s="1"/>
  <c r="LDR81" i="13" s="1"/>
  <c r="LDS81" i="13" s="1"/>
  <c r="LDT81" i="13" s="1"/>
  <c r="LDU81" i="13" s="1"/>
  <c r="LDV81" i="13" s="1"/>
  <c r="LDW81" i="13" s="1"/>
  <c r="LDX81" i="13" s="1"/>
  <c r="LDY81" i="13" s="1"/>
  <c r="LDZ81" i="13" s="1"/>
  <c r="LEA81" i="13" s="1"/>
  <c r="LEB81" i="13" s="1"/>
  <c r="LEC81" i="13" s="1"/>
  <c r="LED81" i="13" s="1"/>
  <c r="LEE81" i="13" s="1"/>
  <c r="LEF81" i="13" s="1"/>
  <c r="LEG81" i="13" s="1"/>
  <c r="LEH81" i="13" s="1"/>
  <c r="LEI81" i="13" s="1"/>
  <c r="LEJ81" i="13" s="1"/>
  <c r="LEK81" i="13" s="1"/>
  <c r="LEL81" i="13" s="1"/>
  <c r="LEM81" i="13" s="1"/>
  <c r="LEN81" i="13" s="1"/>
  <c r="LEO81" i="13" s="1"/>
  <c r="LEP81" i="13" s="1"/>
  <c r="LEQ81" i="13" s="1"/>
  <c r="LER81" i="13" s="1"/>
  <c r="LES81" i="13" s="1"/>
  <c r="LET81" i="13" s="1"/>
  <c r="LEU81" i="13" s="1"/>
  <c r="LEV81" i="13" s="1"/>
  <c r="LEW81" i="13" s="1"/>
  <c r="LEX81" i="13" s="1"/>
  <c r="LEY81" i="13" s="1"/>
  <c r="LEZ81" i="13" s="1"/>
  <c r="LFA81" i="13" s="1"/>
  <c r="LFB81" i="13" s="1"/>
  <c r="LFC81" i="13" s="1"/>
  <c r="LFD81" i="13" s="1"/>
  <c r="LFE81" i="13" s="1"/>
  <c r="LFF81" i="13" s="1"/>
  <c r="LFG81" i="13" s="1"/>
  <c r="LFH81" i="13" s="1"/>
  <c r="LFI81" i="13" s="1"/>
  <c r="LFJ81" i="13" s="1"/>
  <c r="LFK81" i="13" s="1"/>
  <c r="LFL81" i="13" s="1"/>
  <c r="LFM81" i="13" s="1"/>
  <c r="LFN81" i="13" s="1"/>
  <c r="LFO81" i="13" s="1"/>
  <c r="LFP81" i="13" s="1"/>
  <c r="LFQ81" i="13" s="1"/>
  <c r="LFR81" i="13" s="1"/>
  <c r="LFS81" i="13" s="1"/>
  <c r="LFT81" i="13" s="1"/>
  <c r="LFU81" i="13" s="1"/>
  <c r="LFV81" i="13" s="1"/>
  <c r="LFW81" i="13" s="1"/>
  <c r="LFX81" i="13" s="1"/>
  <c r="LFY81" i="13" s="1"/>
  <c r="LFZ81" i="13" s="1"/>
  <c r="LGA81" i="13" s="1"/>
  <c r="LGB81" i="13" s="1"/>
  <c r="LGC81" i="13" s="1"/>
  <c r="LGD81" i="13" s="1"/>
  <c r="LGE81" i="13" s="1"/>
  <c r="LGF81" i="13" s="1"/>
  <c r="LGG81" i="13" s="1"/>
  <c r="LGH81" i="13" s="1"/>
  <c r="LGI81" i="13" s="1"/>
  <c r="LGJ81" i="13" s="1"/>
  <c r="LGK81" i="13" s="1"/>
  <c r="LGL81" i="13" s="1"/>
  <c r="LGM81" i="13" s="1"/>
  <c r="LGN81" i="13" s="1"/>
  <c r="LGO81" i="13" s="1"/>
  <c r="LGP81" i="13" s="1"/>
  <c r="LGQ81" i="13" s="1"/>
  <c r="LGR81" i="13" s="1"/>
  <c r="LGS81" i="13" s="1"/>
  <c r="LGT81" i="13" s="1"/>
  <c r="LGU81" i="13" s="1"/>
  <c r="LGV81" i="13" s="1"/>
  <c r="LGW81" i="13" s="1"/>
  <c r="LGX81" i="13" s="1"/>
  <c r="LGY81" i="13" s="1"/>
  <c r="LGZ81" i="13" s="1"/>
  <c r="LHA81" i="13" s="1"/>
  <c r="LHB81" i="13" s="1"/>
  <c r="LHC81" i="13" s="1"/>
  <c r="LHD81" i="13" s="1"/>
  <c r="LHE81" i="13" s="1"/>
  <c r="LHF81" i="13" s="1"/>
  <c r="LHG81" i="13" s="1"/>
  <c r="LHH81" i="13" s="1"/>
  <c r="LHI81" i="13" s="1"/>
  <c r="LHJ81" i="13" s="1"/>
  <c r="LHK81" i="13" s="1"/>
  <c r="LHL81" i="13" s="1"/>
  <c r="LHM81" i="13" s="1"/>
  <c r="LHN81" i="13" s="1"/>
  <c r="LHO81" i="13" s="1"/>
  <c r="LHP81" i="13" s="1"/>
  <c r="LHQ81" i="13" s="1"/>
  <c r="LHR81" i="13" s="1"/>
  <c r="LHS81" i="13" s="1"/>
  <c r="LHT81" i="13" s="1"/>
  <c r="LHU81" i="13" s="1"/>
  <c r="LHV81" i="13" s="1"/>
  <c r="LHW81" i="13" s="1"/>
  <c r="LHX81" i="13" s="1"/>
  <c r="LHY81" i="13" s="1"/>
  <c r="LHZ81" i="13" s="1"/>
  <c r="LIA81" i="13" s="1"/>
  <c r="LIB81" i="13" s="1"/>
  <c r="LIC81" i="13" s="1"/>
  <c r="LID81" i="13" s="1"/>
  <c r="LIE81" i="13" s="1"/>
  <c r="LIF81" i="13" s="1"/>
  <c r="LIG81" i="13" s="1"/>
  <c r="LIH81" i="13" s="1"/>
  <c r="LII81" i="13" s="1"/>
  <c r="LIJ81" i="13" s="1"/>
  <c r="LIK81" i="13" s="1"/>
  <c r="LIL81" i="13" s="1"/>
  <c r="LIM81" i="13" s="1"/>
  <c r="LIN81" i="13" s="1"/>
  <c r="LIO81" i="13" s="1"/>
  <c r="LIP81" i="13" s="1"/>
  <c r="LIQ81" i="13" s="1"/>
  <c r="LIR81" i="13" s="1"/>
  <c r="LIS81" i="13" s="1"/>
  <c r="LIT81" i="13" s="1"/>
  <c r="LIU81" i="13" s="1"/>
  <c r="LIV81" i="13" s="1"/>
  <c r="LIW81" i="13" s="1"/>
  <c r="LIX81" i="13" s="1"/>
  <c r="LIY81" i="13" s="1"/>
  <c r="LIZ81" i="13" s="1"/>
  <c r="LJA81" i="13" s="1"/>
  <c r="LJB81" i="13" s="1"/>
  <c r="LJC81" i="13" s="1"/>
  <c r="LJD81" i="13" s="1"/>
  <c r="LJE81" i="13" s="1"/>
  <c r="LJF81" i="13" s="1"/>
  <c r="LJG81" i="13" s="1"/>
  <c r="LJH81" i="13" s="1"/>
  <c r="LJI81" i="13" s="1"/>
  <c r="LJJ81" i="13" s="1"/>
  <c r="LJK81" i="13" s="1"/>
  <c r="LJL81" i="13" s="1"/>
  <c r="LJM81" i="13" s="1"/>
  <c r="LJN81" i="13" s="1"/>
  <c r="LJO81" i="13" s="1"/>
  <c r="LJP81" i="13" s="1"/>
  <c r="LJQ81" i="13" s="1"/>
  <c r="LJR81" i="13" s="1"/>
  <c r="LJS81" i="13" s="1"/>
  <c r="LJT81" i="13" s="1"/>
  <c r="LJU81" i="13" s="1"/>
  <c r="LJV81" i="13" s="1"/>
  <c r="LJW81" i="13" s="1"/>
  <c r="LJX81" i="13" s="1"/>
  <c r="LJY81" i="13" s="1"/>
  <c r="LJZ81" i="13" s="1"/>
  <c r="LKA81" i="13" s="1"/>
  <c r="LKB81" i="13" s="1"/>
  <c r="LKC81" i="13" s="1"/>
  <c r="LKD81" i="13" s="1"/>
  <c r="LKE81" i="13" s="1"/>
  <c r="LKF81" i="13" s="1"/>
  <c r="LKG81" i="13" s="1"/>
  <c r="LKH81" i="13" s="1"/>
  <c r="LKI81" i="13" s="1"/>
  <c r="LKJ81" i="13" s="1"/>
  <c r="LKK81" i="13" s="1"/>
  <c r="LKL81" i="13" s="1"/>
  <c r="LKM81" i="13" s="1"/>
  <c r="LKN81" i="13" s="1"/>
  <c r="LKO81" i="13" s="1"/>
  <c r="LKP81" i="13" s="1"/>
  <c r="LKQ81" i="13" s="1"/>
  <c r="LKR81" i="13" s="1"/>
  <c r="LKS81" i="13" s="1"/>
  <c r="LKT81" i="13" s="1"/>
  <c r="LKU81" i="13" s="1"/>
  <c r="LKV81" i="13" s="1"/>
  <c r="LKW81" i="13" s="1"/>
  <c r="LKX81" i="13" s="1"/>
  <c r="LKY81" i="13" s="1"/>
  <c r="LKZ81" i="13" s="1"/>
  <c r="LLA81" i="13" s="1"/>
  <c r="LLB81" i="13" s="1"/>
  <c r="LLC81" i="13" s="1"/>
  <c r="LLD81" i="13" s="1"/>
  <c r="LLE81" i="13" s="1"/>
  <c r="LLF81" i="13" s="1"/>
  <c r="LLG81" i="13" s="1"/>
  <c r="LLH81" i="13" s="1"/>
  <c r="LLI81" i="13" s="1"/>
  <c r="LLJ81" i="13" s="1"/>
  <c r="LLK81" i="13" s="1"/>
  <c r="LLL81" i="13" s="1"/>
  <c r="LLM81" i="13" s="1"/>
  <c r="LLN81" i="13" s="1"/>
  <c r="LLO81" i="13" s="1"/>
  <c r="LLP81" i="13" s="1"/>
  <c r="LLQ81" i="13" s="1"/>
  <c r="LLR81" i="13" s="1"/>
  <c r="LLS81" i="13" s="1"/>
  <c r="LLT81" i="13" s="1"/>
  <c r="LLU81" i="13" s="1"/>
  <c r="LLV81" i="13" s="1"/>
  <c r="LLW81" i="13" s="1"/>
  <c r="LLX81" i="13" s="1"/>
  <c r="LLY81" i="13" s="1"/>
  <c r="LLZ81" i="13" s="1"/>
  <c r="LMA81" i="13" s="1"/>
  <c r="LMB81" i="13" s="1"/>
  <c r="LMC81" i="13" s="1"/>
  <c r="LMD81" i="13" s="1"/>
  <c r="LME81" i="13" s="1"/>
  <c r="LMF81" i="13" s="1"/>
  <c r="LMG81" i="13" s="1"/>
  <c r="LMH81" i="13" s="1"/>
  <c r="LMI81" i="13" s="1"/>
  <c r="LMJ81" i="13" s="1"/>
  <c r="LMK81" i="13" s="1"/>
  <c r="LML81" i="13" s="1"/>
  <c r="LMM81" i="13" s="1"/>
  <c r="LMN81" i="13" s="1"/>
  <c r="LMO81" i="13" s="1"/>
  <c r="LMP81" i="13" s="1"/>
  <c r="LMQ81" i="13" s="1"/>
  <c r="LMR81" i="13" s="1"/>
  <c r="LMS81" i="13" s="1"/>
  <c r="LMT81" i="13" s="1"/>
  <c r="LMU81" i="13" s="1"/>
  <c r="LMV81" i="13" s="1"/>
  <c r="LMW81" i="13" s="1"/>
  <c r="LMX81" i="13" s="1"/>
  <c r="LMY81" i="13" s="1"/>
  <c r="LMZ81" i="13" s="1"/>
  <c r="LNA81" i="13" s="1"/>
  <c r="LNB81" i="13" s="1"/>
  <c r="LNC81" i="13" s="1"/>
  <c r="LND81" i="13" s="1"/>
  <c r="LNE81" i="13" s="1"/>
  <c r="LNF81" i="13" s="1"/>
  <c r="LNG81" i="13" s="1"/>
  <c r="LNH81" i="13" s="1"/>
  <c r="LNI81" i="13" s="1"/>
  <c r="LNJ81" i="13" s="1"/>
  <c r="LNK81" i="13" s="1"/>
  <c r="LNL81" i="13" s="1"/>
  <c r="LNM81" i="13" s="1"/>
  <c r="LNN81" i="13" s="1"/>
  <c r="LNO81" i="13" s="1"/>
  <c r="LNP81" i="13" s="1"/>
  <c r="LNQ81" i="13" s="1"/>
  <c r="LNR81" i="13" s="1"/>
  <c r="LNS81" i="13" s="1"/>
  <c r="LNT81" i="13" s="1"/>
  <c r="LNU81" i="13" s="1"/>
  <c r="LNV81" i="13" s="1"/>
  <c r="LNW81" i="13" s="1"/>
  <c r="LNX81" i="13" s="1"/>
  <c r="LNY81" i="13" s="1"/>
  <c r="LNZ81" i="13" s="1"/>
  <c r="LOA81" i="13" s="1"/>
  <c r="LOB81" i="13" s="1"/>
  <c r="LOC81" i="13" s="1"/>
  <c r="LOD81" i="13" s="1"/>
  <c r="LOE81" i="13" s="1"/>
  <c r="LOF81" i="13" s="1"/>
  <c r="LOG81" i="13" s="1"/>
  <c r="LOH81" i="13" s="1"/>
  <c r="LOI81" i="13" s="1"/>
  <c r="LOJ81" i="13" s="1"/>
  <c r="LOK81" i="13" s="1"/>
  <c r="LOL81" i="13" s="1"/>
  <c r="LOM81" i="13" s="1"/>
  <c r="LON81" i="13" s="1"/>
  <c r="LOO81" i="13" s="1"/>
  <c r="LOP81" i="13" s="1"/>
  <c r="LOQ81" i="13" s="1"/>
  <c r="LOR81" i="13" s="1"/>
  <c r="LOS81" i="13" s="1"/>
  <c r="LOT81" i="13" s="1"/>
  <c r="LOU81" i="13" s="1"/>
  <c r="LOV81" i="13" s="1"/>
  <c r="LOW81" i="13" s="1"/>
  <c r="LOX81" i="13" s="1"/>
  <c r="LOY81" i="13" s="1"/>
  <c r="LOZ81" i="13" s="1"/>
  <c r="LPA81" i="13" s="1"/>
  <c r="LPB81" i="13" s="1"/>
  <c r="LPC81" i="13" s="1"/>
  <c r="LPD81" i="13" s="1"/>
  <c r="LPE81" i="13" s="1"/>
  <c r="LPF81" i="13" s="1"/>
  <c r="LPG81" i="13" s="1"/>
  <c r="LPH81" i="13" s="1"/>
  <c r="LPI81" i="13" s="1"/>
  <c r="LPJ81" i="13" s="1"/>
  <c r="LPK81" i="13" s="1"/>
  <c r="LPL81" i="13" s="1"/>
  <c r="LPM81" i="13" s="1"/>
  <c r="LPN81" i="13" s="1"/>
  <c r="LPO81" i="13" s="1"/>
  <c r="LPP81" i="13" s="1"/>
  <c r="LPQ81" i="13" s="1"/>
  <c r="LPR81" i="13" s="1"/>
  <c r="LPS81" i="13" s="1"/>
  <c r="LPT81" i="13" s="1"/>
  <c r="LPU81" i="13" s="1"/>
  <c r="LPV81" i="13" s="1"/>
  <c r="LPW81" i="13" s="1"/>
  <c r="LPX81" i="13" s="1"/>
  <c r="LPY81" i="13" s="1"/>
  <c r="LPZ81" i="13" s="1"/>
  <c r="LQA81" i="13" s="1"/>
  <c r="LQB81" i="13" s="1"/>
  <c r="LQC81" i="13" s="1"/>
  <c r="LQD81" i="13" s="1"/>
  <c r="LQE81" i="13" s="1"/>
  <c r="LQF81" i="13" s="1"/>
  <c r="LQG81" i="13" s="1"/>
  <c r="LQH81" i="13" s="1"/>
  <c r="LQI81" i="13" s="1"/>
  <c r="LQJ81" i="13" s="1"/>
  <c r="LQK81" i="13" s="1"/>
  <c r="LQL81" i="13" s="1"/>
  <c r="LQM81" i="13" s="1"/>
  <c r="LQN81" i="13" s="1"/>
  <c r="LQO81" i="13" s="1"/>
  <c r="LQP81" i="13" s="1"/>
  <c r="LQQ81" i="13" s="1"/>
  <c r="LQR81" i="13" s="1"/>
  <c r="LQS81" i="13" s="1"/>
  <c r="LQT81" i="13" s="1"/>
  <c r="LQU81" i="13" s="1"/>
  <c r="LQV81" i="13" s="1"/>
  <c r="LQW81" i="13" s="1"/>
  <c r="LQX81" i="13" s="1"/>
  <c r="LQY81" i="13" s="1"/>
  <c r="LQZ81" i="13" s="1"/>
  <c r="LRA81" i="13" s="1"/>
  <c r="LRB81" i="13" s="1"/>
  <c r="LRC81" i="13" s="1"/>
  <c r="LRD81" i="13" s="1"/>
  <c r="LRE81" i="13" s="1"/>
  <c r="LRF81" i="13" s="1"/>
  <c r="LRG81" i="13" s="1"/>
  <c r="LRH81" i="13" s="1"/>
  <c r="LRI81" i="13" s="1"/>
  <c r="LRJ81" i="13" s="1"/>
  <c r="LRK81" i="13" s="1"/>
  <c r="LRL81" i="13" s="1"/>
  <c r="LRM81" i="13" s="1"/>
  <c r="LRN81" i="13" s="1"/>
  <c r="LRO81" i="13" s="1"/>
  <c r="LRP81" i="13" s="1"/>
  <c r="LRQ81" i="13" s="1"/>
  <c r="LRR81" i="13" s="1"/>
  <c r="LRS81" i="13" s="1"/>
  <c r="LRT81" i="13" s="1"/>
  <c r="LRU81" i="13" s="1"/>
  <c r="LRV81" i="13" s="1"/>
  <c r="LRW81" i="13" s="1"/>
  <c r="LRX81" i="13" s="1"/>
  <c r="LRY81" i="13" s="1"/>
  <c r="LRZ81" i="13" s="1"/>
  <c r="LSA81" i="13" s="1"/>
  <c r="LSB81" i="13" s="1"/>
  <c r="LSC81" i="13" s="1"/>
  <c r="LSD81" i="13" s="1"/>
  <c r="LSE81" i="13" s="1"/>
  <c r="LSF81" i="13" s="1"/>
  <c r="LSG81" i="13" s="1"/>
  <c r="LSH81" i="13" s="1"/>
  <c r="LSI81" i="13" s="1"/>
  <c r="LSJ81" i="13" s="1"/>
  <c r="LSK81" i="13" s="1"/>
  <c r="LSL81" i="13" s="1"/>
  <c r="LSM81" i="13" s="1"/>
  <c r="LSN81" i="13" s="1"/>
  <c r="LSO81" i="13" s="1"/>
  <c r="LSP81" i="13" s="1"/>
  <c r="LSQ81" i="13" s="1"/>
  <c r="LSR81" i="13" s="1"/>
  <c r="LSS81" i="13" s="1"/>
  <c r="LST81" i="13" s="1"/>
  <c r="LSU81" i="13" s="1"/>
  <c r="LSV81" i="13" s="1"/>
  <c r="LSW81" i="13" s="1"/>
  <c r="LSX81" i="13" s="1"/>
  <c r="LSY81" i="13" s="1"/>
  <c r="LSZ81" i="13" s="1"/>
  <c r="LTA81" i="13" s="1"/>
  <c r="LTB81" i="13" s="1"/>
  <c r="LTC81" i="13" s="1"/>
  <c r="LTD81" i="13" s="1"/>
  <c r="LTE81" i="13" s="1"/>
  <c r="LTF81" i="13" s="1"/>
  <c r="LTG81" i="13" s="1"/>
  <c r="LTH81" i="13" s="1"/>
  <c r="LTI81" i="13" s="1"/>
  <c r="LTJ81" i="13" s="1"/>
  <c r="LTK81" i="13" s="1"/>
  <c r="LTL81" i="13" s="1"/>
  <c r="LTM81" i="13" s="1"/>
  <c r="LTN81" i="13" s="1"/>
  <c r="LTO81" i="13" s="1"/>
  <c r="LTP81" i="13" s="1"/>
  <c r="LTQ81" i="13" s="1"/>
  <c r="LTR81" i="13" s="1"/>
  <c r="LTS81" i="13" s="1"/>
  <c r="LTT81" i="13" s="1"/>
  <c r="LTU81" i="13" s="1"/>
  <c r="LTV81" i="13" s="1"/>
  <c r="LTW81" i="13" s="1"/>
  <c r="LTX81" i="13" s="1"/>
  <c r="LTY81" i="13" s="1"/>
  <c r="LTZ81" i="13" s="1"/>
  <c r="LUA81" i="13" s="1"/>
  <c r="LUB81" i="13" s="1"/>
  <c r="LUC81" i="13" s="1"/>
  <c r="LUD81" i="13" s="1"/>
  <c r="LUE81" i="13" s="1"/>
  <c r="LUF81" i="13" s="1"/>
  <c r="LUG81" i="13" s="1"/>
  <c r="LUH81" i="13" s="1"/>
  <c r="LUI81" i="13" s="1"/>
  <c r="LUJ81" i="13" s="1"/>
  <c r="LUK81" i="13" s="1"/>
  <c r="LUL81" i="13" s="1"/>
  <c r="LUM81" i="13" s="1"/>
  <c r="LUN81" i="13" s="1"/>
  <c r="LUO81" i="13" s="1"/>
  <c r="LUP81" i="13" s="1"/>
  <c r="LUQ81" i="13" s="1"/>
  <c r="LUR81" i="13" s="1"/>
  <c r="LUS81" i="13" s="1"/>
  <c r="LUT81" i="13" s="1"/>
  <c r="LUU81" i="13" s="1"/>
  <c r="LUV81" i="13" s="1"/>
  <c r="LUW81" i="13" s="1"/>
  <c r="LUX81" i="13" s="1"/>
  <c r="LUY81" i="13" s="1"/>
  <c r="LUZ81" i="13" s="1"/>
  <c r="LVA81" i="13" s="1"/>
  <c r="LVB81" i="13" s="1"/>
  <c r="LVC81" i="13" s="1"/>
  <c r="LVD81" i="13" s="1"/>
  <c r="LVE81" i="13" s="1"/>
  <c r="LVF81" i="13" s="1"/>
  <c r="LVG81" i="13" s="1"/>
  <c r="LVH81" i="13" s="1"/>
  <c r="LVI81" i="13" s="1"/>
  <c r="LVJ81" i="13" s="1"/>
  <c r="LVK81" i="13" s="1"/>
  <c r="LVL81" i="13" s="1"/>
  <c r="LVM81" i="13" s="1"/>
  <c r="LVN81" i="13" s="1"/>
  <c r="LVO81" i="13" s="1"/>
  <c r="LVP81" i="13" s="1"/>
  <c r="LVQ81" i="13" s="1"/>
  <c r="LVR81" i="13" s="1"/>
  <c r="LVS81" i="13" s="1"/>
  <c r="LVT81" i="13" s="1"/>
  <c r="LVU81" i="13" s="1"/>
  <c r="LVV81" i="13" s="1"/>
  <c r="LVW81" i="13" s="1"/>
  <c r="LVX81" i="13" s="1"/>
  <c r="LVY81" i="13" s="1"/>
  <c r="LVZ81" i="13" s="1"/>
  <c r="LWA81" i="13" s="1"/>
  <c r="LWB81" i="13" s="1"/>
  <c r="LWC81" i="13" s="1"/>
  <c r="LWD81" i="13" s="1"/>
  <c r="LWE81" i="13" s="1"/>
  <c r="LWF81" i="13" s="1"/>
  <c r="LWG81" i="13" s="1"/>
  <c r="LWH81" i="13" s="1"/>
  <c r="LWI81" i="13" s="1"/>
  <c r="LWJ81" i="13" s="1"/>
  <c r="LWK81" i="13" s="1"/>
  <c r="LWL81" i="13" s="1"/>
  <c r="LWM81" i="13" s="1"/>
  <c r="LWN81" i="13" s="1"/>
  <c r="LWO81" i="13" s="1"/>
  <c r="LWP81" i="13" s="1"/>
  <c r="LWQ81" i="13" s="1"/>
  <c r="LWR81" i="13" s="1"/>
  <c r="LWS81" i="13" s="1"/>
  <c r="LWT81" i="13" s="1"/>
  <c r="LWU81" i="13" s="1"/>
  <c r="LWV81" i="13" s="1"/>
  <c r="LWW81" i="13" s="1"/>
  <c r="LWX81" i="13" s="1"/>
  <c r="LWY81" i="13" s="1"/>
  <c r="LWZ81" i="13" s="1"/>
  <c r="LXA81" i="13" s="1"/>
  <c r="LXB81" i="13" s="1"/>
  <c r="LXC81" i="13" s="1"/>
  <c r="LXD81" i="13" s="1"/>
  <c r="LXE81" i="13" s="1"/>
  <c r="LXF81" i="13" s="1"/>
  <c r="LXG81" i="13" s="1"/>
  <c r="LXH81" i="13" s="1"/>
  <c r="LXI81" i="13" s="1"/>
  <c r="LXJ81" i="13" s="1"/>
  <c r="LXK81" i="13" s="1"/>
  <c r="LXL81" i="13" s="1"/>
  <c r="LXM81" i="13" s="1"/>
  <c r="LXN81" i="13" s="1"/>
  <c r="LXO81" i="13" s="1"/>
  <c r="LXP81" i="13" s="1"/>
  <c r="LXQ81" i="13" s="1"/>
  <c r="LXR81" i="13" s="1"/>
  <c r="LXS81" i="13" s="1"/>
  <c r="LXT81" i="13" s="1"/>
  <c r="LXU81" i="13" s="1"/>
  <c r="LXV81" i="13" s="1"/>
  <c r="LXW81" i="13" s="1"/>
  <c r="LXX81" i="13" s="1"/>
  <c r="LXY81" i="13" s="1"/>
  <c r="LXZ81" i="13" s="1"/>
  <c r="LYA81" i="13" s="1"/>
  <c r="LYB81" i="13" s="1"/>
  <c r="LYC81" i="13" s="1"/>
  <c r="LYD81" i="13" s="1"/>
  <c r="LYE81" i="13" s="1"/>
  <c r="LYF81" i="13" s="1"/>
  <c r="LYG81" i="13" s="1"/>
  <c r="LYH81" i="13" s="1"/>
  <c r="LYI81" i="13" s="1"/>
  <c r="LYJ81" i="13" s="1"/>
  <c r="LYK81" i="13" s="1"/>
  <c r="LYL81" i="13" s="1"/>
  <c r="LYM81" i="13" s="1"/>
  <c r="LYN81" i="13" s="1"/>
  <c r="LYO81" i="13" s="1"/>
  <c r="LYP81" i="13" s="1"/>
  <c r="LYQ81" i="13" s="1"/>
  <c r="LYR81" i="13" s="1"/>
  <c r="LYS81" i="13" s="1"/>
  <c r="LYT81" i="13" s="1"/>
  <c r="LYU81" i="13" s="1"/>
  <c r="LYV81" i="13" s="1"/>
  <c r="LYW81" i="13" s="1"/>
  <c r="LYX81" i="13" s="1"/>
  <c r="LYY81" i="13" s="1"/>
  <c r="LYZ81" i="13" s="1"/>
  <c r="LZA81" i="13" s="1"/>
  <c r="LZB81" i="13" s="1"/>
  <c r="LZC81" i="13" s="1"/>
  <c r="LZD81" i="13" s="1"/>
  <c r="LZE81" i="13" s="1"/>
  <c r="LZF81" i="13" s="1"/>
  <c r="LZG81" i="13" s="1"/>
  <c r="LZH81" i="13" s="1"/>
  <c r="LZI81" i="13" s="1"/>
  <c r="LZJ81" i="13" s="1"/>
  <c r="LZK81" i="13" s="1"/>
  <c r="LZL81" i="13" s="1"/>
  <c r="LZM81" i="13" s="1"/>
  <c r="LZN81" i="13" s="1"/>
  <c r="LZO81" i="13" s="1"/>
  <c r="LZP81" i="13" s="1"/>
  <c r="LZQ81" i="13" s="1"/>
  <c r="LZR81" i="13" s="1"/>
  <c r="LZS81" i="13" s="1"/>
  <c r="LZT81" i="13" s="1"/>
  <c r="LZU81" i="13" s="1"/>
  <c r="LZV81" i="13" s="1"/>
  <c r="LZW81" i="13" s="1"/>
  <c r="LZX81" i="13" s="1"/>
  <c r="LZY81" i="13" s="1"/>
  <c r="LZZ81" i="13" s="1"/>
  <c r="MAA81" i="13" s="1"/>
  <c r="MAB81" i="13" s="1"/>
  <c r="MAC81" i="13" s="1"/>
  <c r="MAD81" i="13" s="1"/>
  <c r="MAE81" i="13" s="1"/>
  <c r="MAF81" i="13" s="1"/>
  <c r="MAG81" i="13" s="1"/>
  <c r="MAH81" i="13" s="1"/>
  <c r="MAI81" i="13" s="1"/>
  <c r="MAJ81" i="13" s="1"/>
  <c r="MAK81" i="13" s="1"/>
  <c r="MAL81" i="13" s="1"/>
  <c r="MAM81" i="13" s="1"/>
  <c r="MAN81" i="13" s="1"/>
  <c r="MAO81" i="13" s="1"/>
  <c r="MAP81" i="13" s="1"/>
  <c r="MAQ81" i="13" s="1"/>
  <c r="MAR81" i="13" s="1"/>
  <c r="MAS81" i="13" s="1"/>
  <c r="MAT81" i="13" s="1"/>
  <c r="MAU81" i="13" s="1"/>
  <c r="MAV81" i="13" s="1"/>
  <c r="MAW81" i="13" s="1"/>
  <c r="MAX81" i="13" s="1"/>
  <c r="MAY81" i="13" s="1"/>
  <c r="MAZ81" i="13" s="1"/>
  <c r="MBA81" i="13" s="1"/>
  <c r="MBB81" i="13" s="1"/>
  <c r="MBC81" i="13" s="1"/>
  <c r="MBD81" i="13" s="1"/>
  <c r="MBE81" i="13" s="1"/>
  <c r="MBF81" i="13" s="1"/>
  <c r="MBG81" i="13" s="1"/>
  <c r="MBH81" i="13" s="1"/>
  <c r="MBI81" i="13" s="1"/>
  <c r="MBJ81" i="13" s="1"/>
  <c r="MBK81" i="13" s="1"/>
  <c r="MBL81" i="13" s="1"/>
  <c r="MBM81" i="13" s="1"/>
  <c r="MBN81" i="13" s="1"/>
  <c r="MBO81" i="13" s="1"/>
  <c r="MBP81" i="13" s="1"/>
  <c r="MBQ81" i="13" s="1"/>
  <c r="MBR81" i="13" s="1"/>
  <c r="MBS81" i="13" s="1"/>
  <c r="MBT81" i="13" s="1"/>
  <c r="MBU81" i="13" s="1"/>
  <c r="MBV81" i="13" s="1"/>
  <c r="MBW81" i="13" s="1"/>
  <c r="MBX81" i="13" s="1"/>
  <c r="MBY81" i="13" s="1"/>
  <c r="MBZ81" i="13" s="1"/>
  <c r="MCA81" i="13" s="1"/>
  <c r="MCB81" i="13" s="1"/>
  <c r="MCC81" i="13" s="1"/>
  <c r="MCD81" i="13" s="1"/>
  <c r="MCE81" i="13" s="1"/>
  <c r="MCF81" i="13" s="1"/>
  <c r="MCG81" i="13" s="1"/>
  <c r="MCH81" i="13" s="1"/>
  <c r="MCI81" i="13" s="1"/>
  <c r="MCJ81" i="13" s="1"/>
  <c r="MCK81" i="13" s="1"/>
  <c r="MCL81" i="13" s="1"/>
  <c r="MCM81" i="13" s="1"/>
  <c r="MCN81" i="13" s="1"/>
  <c r="MCO81" i="13" s="1"/>
  <c r="MCP81" i="13" s="1"/>
  <c r="MCQ81" i="13" s="1"/>
  <c r="MCR81" i="13" s="1"/>
  <c r="MCS81" i="13" s="1"/>
  <c r="MCT81" i="13" s="1"/>
  <c r="MCU81" i="13" s="1"/>
  <c r="MCV81" i="13" s="1"/>
  <c r="MCW81" i="13" s="1"/>
  <c r="MCX81" i="13" s="1"/>
  <c r="MCY81" i="13" s="1"/>
  <c r="MCZ81" i="13" s="1"/>
  <c r="MDA81" i="13" s="1"/>
  <c r="MDB81" i="13" s="1"/>
  <c r="MDC81" i="13" s="1"/>
  <c r="MDD81" i="13" s="1"/>
  <c r="MDE81" i="13" s="1"/>
  <c r="MDF81" i="13" s="1"/>
  <c r="MDG81" i="13" s="1"/>
  <c r="MDH81" i="13" s="1"/>
  <c r="MDI81" i="13" s="1"/>
  <c r="MDJ81" i="13" s="1"/>
  <c r="MDK81" i="13" s="1"/>
  <c r="MDL81" i="13" s="1"/>
  <c r="MDM81" i="13" s="1"/>
  <c r="MDN81" i="13" s="1"/>
  <c r="MDO81" i="13" s="1"/>
  <c r="MDP81" i="13" s="1"/>
  <c r="MDQ81" i="13" s="1"/>
  <c r="MDR81" i="13" s="1"/>
  <c r="MDS81" i="13" s="1"/>
  <c r="MDT81" i="13" s="1"/>
  <c r="MDU81" i="13" s="1"/>
  <c r="MDV81" i="13" s="1"/>
  <c r="MDW81" i="13" s="1"/>
  <c r="MDX81" i="13" s="1"/>
  <c r="MDY81" i="13" s="1"/>
  <c r="MDZ81" i="13" s="1"/>
  <c r="MEA81" i="13" s="1"/>
  <c r="MEB81" i="13" s="1"/>
  <c r="MEC81" i="13" s="1"/>
  <c r="MED81" i="13" s="1"/>
  <c r="MEE81" i="13" s="1"/>
  <c r="MEF81" i="13" s="1"/>
  <c r="MEG81" i="13" s="1"/>
  <c r="MEH81" i="13" s="1"/>
  <c r="MEI81" i="13" s="1"/>
  <c r="MEJ81" i="13" s="1"/>
  <c r="MEK81" i="13" s="1"/>
  <c r="MEL81" i="13" s="1"/>
  <c r="MEM81" i="13" s="1"/>
  <c r="MEN81" i="13" s="1"/>
  <c r="MEO81" i="13" s="1"/>
  <c r="MEP81" i="13" s="1"/>
  <c r="MEQ81" i="13" s="1"/>
  <c r="MER81" i="13" s="1"/>
  <c r="MES81" i="13" s="1"/>
  <c r="MET81" i="13" s="1"/>
  <c r="MEU81" i="13" s="1"/>
  <c r="MEV81" i="13" s="1"/>
  <c r="MEW81" i="13" s="1"/>
  <c r="MEX81" i="13" s="1"/>
  <c r="MEY81" i="13" s="1"/>
  <c r="MEZ81" i="13" s="1"/>
  <c r="MFA81" i="13" s="1"/>
  <c r="MFB81" i="13" s="1"/>
  <c r="MFC81" i="13" s="1"/>
  <c r="MFD81" i="13" s="1"/>
  <c r="MFE81" i="13" s="1"/>
  <c r="MFF81" i="13" s="1"/>
  <c r="MFG81" i="13" s="1"/>
  <c r="MFH81" i="13" s="1"/>
  <c r="MFI81" i="13" s="1"/>
  <c r="MFJ81" i="13" s="1"/>
  <c r="MFK81" i="13" s="1"/>
  <c r="MFL81" i="13" s="1"/>
  <c r="MFM81" i="13" s="1"/>
  <c r="MFN81" i="13" s="1"/>
  <c r="MFO81" i="13" s="1"/>
  <c r="MFP81" i="13" s="1"/>
  <c r="MFQ81" i="13" s="1"/>
  <c r="MFR81" i="13" s="1"/>
  <c r="MFS81" i="13" s="1"/>
  <c r="MFT81" i="13" s="1"/>
  <c r="MFU81" i="13" s="1"/>
  <c r="MFV81" i="13" s="1"/>
  <c r="MFW81" i="13" s="1"/>
  <c r="MFX81" i="13" s="1"/>
  <c r="MFY81" i="13" s="1"/>
  <c r="MFZ81" i="13" s="1"/>
  <c r="MGA81" i="13" s="1"/>
  <c r="MGB81" i="13" s="1"/>
  <c r="MGC81" i="13" s="1"/>
  <c r="MGD81" i="13" s="1"/>
  <c r="MGE81" i="13" s="1"/>
  <c r="MGF81" i="13" s="1"/>
  <c r="MGG81" i="13" s="1"/>
  <c r="MGH81" i="13" s="1"/>
  <c r="MGI81" i="13" s="1"/>
  <c r="MGJ81" i="13" s="1"/>
  <c r="MGK81" i="13" s="1"/>
  <c r="MGL81" i="13" s="1"/>
  <c r="MGM81" i="13" s="1"/>
  <c r="MGN81" i="13" s="1"/>
  <c r="MGO81" i="13" s="1"/>
  <c r="MGP81" i="13" s="1"/>
  <c r="MGQ81" i="13" s="1"/>
  <c r="MGR81" i="13" s="1"/>
  <c r="MGS81" i="13" s="1"/>
  <c r="MGT81" i="13" s="1"/>
  <c r="MGU81" i="13" s="1"/>
  <c r="MGV81" i="13" s="1"/>
  <c r="MGW81" i="13" s="1"/>
  <c r="MGX81" i="13" s="1"/>
  <c r="MGY81" i="13" s="1"/>
  <c r="MGZ81" i="13" s="1"/>
  <c r="MHA81" i="13" s="1"/>
  <c r="MHB81" i="13" s="1"/>
  <c r="MHC81" i="13" s="1"/>
  <c r="MHD81" i="13" s="1"/>
  <c r="MHE81" i="13" s="1"/>
  <c r="MHF81" i="13" s="1"/>
  <c r="MHG81" i="13" s="1"/>
  <c r="MHH81" i="13" s="1"/>
  <c r="MHI81" i="13" s="1"/>
  <c r="MHJ81" i="13" s="1"/>
  <c r="MHK81" i="13" s="1"/>
  <c r="MHL81" i="13" s="1"/>
  <c r="MHM81" i="13" s="1"/>
  <c r="MHN81" i="13" s="1"/>
  <c r="MHO81" i="13" s="1"/>
  <c r="MHP81" i="13" s="1"/>
  <c r="MHQ81" i="13" s="1"/>
  <c r="MHR81" i="13" s="1"/>
  <c r="MHS81" i="13" s="1"/>
  <c r="MHT81" i="13" s="1"/>
  <c r="MHU81" i="13" s="1"/>
  <c r="MHV81" i="13" s="1"/>
  <c r="MHW81" i="13" s="1"/>
  <c r="MHX81" i="13" s="1"/>
  <c r="MHY81" i="13" s="1"/>
  <c r="MHZ81" i="13" s="1"/>
  <c r="MIA81" i="13" s="1"/>
  <c r="MIB81" i="13" s="1"/>
  <c r="MIC81" i="13" s="1"/>
  <c r="MID81" i="13" s="1"/>
  <c r="MIE81" i="13" s="1"/>
  <c r="MIF81" i="13" s="1"/>
  <c r="MIG81" i="13" s="1"/>
  <c r="MIH81" i="13" s="1"/>
  <c r="MII81" i="13" s="1"/>
  <c r="MIJ81" i="13" s="1"/>
  <c r="MIK81" i="13" s="1"/>
  <c r="MIL81" i="13" s="1"/>
  <c r="MIM81" i="13" s="1"/>
  <c r="MIN81" i="13" s="1"/>
  <c r="MIO81" i="13" s="1"/>
  <c r="MIP81" i="13" s="1"/>
  <c r="MIQ81" i="13" s="1"/>
  <c r="MIR81" i="13" s="1"/>
  <c r="MIS81" i="13" s="1"/>
  <c r="MIT81" i="13" s="1"/>
  <c r="MIU81" i="13" s="1"/>
  <c r="MIV81" i="13" s="1"/>
  <c r="MIW81" i="13" s="1"/>
  <c r="MIX81" i="13" s="1"/>
  <c r="MIY81" i="13" s="1"/>
  <c r="MIZ81" i="13" s="1"/>
  <c r="MJA81" i="13" s="1"/>
  <c r="MJB81" i="13" s="1"/>
  <c r="MJC81" i="13" s="1"/>
  <c r="MJD81" i="13" s="1"/>
  <c r="MJE81" i="13" s="1"/>
  <c r="MJF81" i="13" s="1"/>
  <c r="MJG81" i="13" s="1"/>
  <c r="MJH81" i="13" s="1"/>
  <c r="MJI81" i="13" s="1"/>
  <c r="MJJ81" i="13" s="1"/>
  <c r="MJK81" i="13" s="1"/>
  <c r="MJL81" i="13" s="1"/>
  <c r="MJM81" i="13" s="1"/>
  <c r="MJN81" i="13" s="1"/>
  <c r="MJO81" i="13" s="1"/>
  <c r="MJP81" i="13" s="1"/>
  <c r="MJQ81" i="13" s="1"/>
  <c r="MJR81" i="13" s="1"/>
  <c r="MJS81" i="13" s="1"/>
  <c r="MJT81" i="13" s="1"/>
  <c r="MJU81" i="13" s="1"/>
  <c r="MJV81" i="13" s="1"/>
  <c r="MJW81" i="13" s="1"/>
  <c r="MJX81" i="13" s="1"/>
  <c r="MJY81" i="13" s="1"/>
  <c r="MJZ81" i="13" s="1"/>
  <c r="MKA81" i="13" s="1"/>
  <c r="MKB81" i="13" s="1"/>
  <c r="MKC81" i="13" s="1"/>
  <c r="MKD81" i="13" s="1"/>
  <c r="MKE81" i="13" s="1"/>
  <c r="MKF81" i="13" s="1"/>
  <c r="MKG81" i="13" s="1"/>
  <c r="MKH81" i="13" s="1"/>
  <c r="MKI81" i="13" s="1"/>
  <c r="MKJ81" i="13" s="1"/>
  <c r="MKK81" i="13" s="1"/>
  <c r="MKL81" i="13" s="1"/>
  <c r="MKM81" i="13" s="1"/>
  <c r="MKN81" i="13" s="1"/>
  <c r="MKO81" i="13" s="1"/>
  <c r="MKP81" i="13" s="1"/>
  <c r="MKQ81" i="13" s="1"/>
  <c r="MKR81" i="13" s="1"/>
  <c r="MKS81" i="13" s="1"/>
  <c r="MKT81" i="13" s="1"/>
  <c r="MKU81" i="13" s="1"/>
  <c r="MKV81" i="13" s="1"/>
  <c r="MKW81" i="13" s="1"/>
  <c r="MKX81" i="13" s="1"/>
  <c r="MKY81" i="13" s="1"/>
  <c r="MKZ81" i="13" s="1"/>
  <c r="MLA81" i="13" s="1"/>
  <c r="MLB81" i="13" s="1"/>
  <c r="MLC81" i="13" s="1"/>
  <c r="MLD81" i="13" s="1"/>
  <c r="MLE81" i="13" s="1"/>
  <c r="MLF81" i="13" s="1"/>
  <c r="MLG81" i="13" s="1"/>
  <c r="MLH81" i="13" s="1"/>
  <c r="MLI81" i="13" s="1"/>
  <c r="MLJ81" i="13" s="1"/>
  <c r="MLK81" i="13" s="1"/>
  <c r="MLL81" i="13" s="1"/>
  <c r="MLM81" i="13" s="1"/>
  <c r="MLN81" i="13" s="1"/>
  <c r="MLO81" i="13" s="1"/>
  <c r="MLP81" i="13" s="1"/>
  <c r="MLQ81" i="13" s="1"/>
  <c r="MLR81" i="13" s="1"/>
  <c r="MLS81" i="13" s="1"/>
  <c r="MLT81" i="13" s="1"/>
  <c r="MLU81" i="13" s="1"/>
  <c r="MLV81" i="13" s="1"/>
  <c r="MLW81" i="13" s="1"/>
  <c r="MLX81" i="13" s="1"/>
  <c r="MLY81" i="13" s="1"/>
  <c r="MLZ81" i="13" s="1"/>
  <c r="MMA81" i="13" s="1"/>
  <c r="MMB81" i="13" s="1"/>
  <c r="MMC81" i="13" s="1"/>
  <c r="MMD81" i="13" s="1"/>
  <c r="MME81" i="13" s="1"/>
  <c r="MMF81" i="13" s="1"/>
  <c r="MMG81" i="13" s="1"/>
  <c r="MMH81" i="13" s="1"/>
  <c r="MMI81" i="13" s="1"/>
  <c r="MMJ81" i="13" s="1"/>
  <c r="MMK81" i="13" s="1"/>
  <c r="MML81" i="13" s="1"/>
  <c r="MMM81" i="13" s="1"/>
  <c r="MMN81" i="13" s="1"/>
  <c r="MMO81" i="13" s="1"/>
  <c r="MMP81" i="13" s="1"/>
  <c r="MMQ81" i="13" s="1"/>
  <c r="MMR81" i="13" s="1"/>
  <c r="MMS81" i="13" s="1"/>
  <c r="MMT81" i="13" s="1"/>
  <c r="MMU81" i="13" s="1"/>
  <c r="MMV81" i="13" s="1"/>
  <c r="MMW81" i="13" s="1"/>
  <c r="MMX81" i="13" s="1"/>
  <c r="MMY81" i="13" s="1"/>
  <c r="MMZ81" i="13" s="1"/>
  <c r="MNA81" i="13" s="1"/>
  <c r="MNB81" i="13" s="1"/>
  <c r="MNC81" i="13" s="1"/>
  <c r="MND81" i="13" s="1"/>
  <c r="MNE81" i="13" s="1"/>
  <c r="MNF81" i="13" s="1"/>
  <c r="MNG81" i="13" s="1"/>
  <c r="MNH81" i="13" s="1"/>
  <c r="MNI81" i="13" s="1"/>
  <c r="MNJ81" i="13" s="1"/>
  <c r="MNK81" i="13" s="1"/>
  <c r="MNL81" i="13" s="1"/>
  <c r="MNM81" i="13" s="1"/>
  <c r="MNN81" i="13" s="1"/>
  <c r="MNO81" i="13" s="1"/>
  <c r="MNP81" i="13" s="1"/>
  <c r="MNQ81" i="13" s="1"/>
  <c r="MNR81" i="13" s="1"/>
  <c r="MNS81" i="13" s="1"/>
  <c r="MNT81" i="13" s="1"/>
  <c r="MNU81" i="13" s="1"/>
  <c r="MNV81" i="13" s="1"/>
  <c r="MNW81" i="13" s="1"/>
  <c r="MNX81" i="13" s="1"/>
  <c r="MNY81" i="13" s="1"/>
  <c r="MNZ81" i="13" s="1"/>
  <c r="MOA81" i="13" s="1"/>
  <c r="MOB81" i="13" s="1"/>
  <c r="MOC81" i="13" s="1"/>
  <c r="MOD81" i="13" s="1"/>
  <c r="MOE81" i="13" s="1"/>
  <c r="MOF81" i="13" s="1"/>
  <c r="MOG81" i="13" s="1"/>
  <c r="MOH81" i="13" s="1"/>
  <c r="MOI81" i="13" s="1"/>
  <c r="MOJ81" i="13" s="1"/>
  <c r="MOK81" i="13" s="1"/>
  <c r="MOL81" i="13" s="1"/>
  <c r="MOM81" i="13" s="1"/>
  <c r="MON81" i="13" s="1"/>
  <c r="MOO81" i="13" s="1"/>
  <c r="MOP81" i="13" s="1"/>
  <c r="MOQ81" i="13" s="1"/>
  <c r="MOR81" i="13" s="1"/>
  <c r="MOS81" i="13" s="1"/>
  <c r="MOT81" i="13" s="1"/>
  <c r="MOU81" i="13" s="1"/>
  <c r="MOV81" i="13" s="1"/>
  <c r="MOW81" i="13" s="1"/>
  <c r="MOX81" i="13" s="1"/>
  <c r="MOY81" i="13" s="1"/>
  <c r="MOZ81" i="13" s="1"/>
  <c r="MPA81" i="13" s="1"/>
  <c r="MPB81" i="13" s="1"/>
  <c r="MPC81" i="13" s="1"/>
  <c r="MPD81" i="13" s="1"/>
  <c r="MPE81" i="13" s="1"/>
  <c r="MPF81" i="13" s="1"/>
  <c r="MPG81" i="13" s="1"/>
  <c r="MPH81" i="13" s="1"/>
  <c r="MPI81" i="13" s="1"/>
  <c r="MPJ81" i="13" s="1"/>
  <c r="MPK81" i="13" s="1"/>
  <c r="MPL81" i="13" s="1"/>
  <c r="MPM81" i="13" s="1"/>
  <c r="MPN81" i="13" s="1"/>
  <c r="MPO81" i="13" s="1"/>
  <c r="MPP81" i="13" s="1"/>
  <c r="MPQ81" i="13" s="1"/>
  <c r="MPR81" i="13" s="1"/>
  <c r="MPS81" i="13" s="1"/>
  <c r="MPT81" i="13" s="1"/>
  <c r="MPU81" i="13" s="1"/>
  <c r="MPV81" i="13" s="1"/>
  <c r="MPW81" i="13" s="1"/>
  <c r="MPX81" i="13" s="1"/>
  <c r="MPY81" i="13" s="1"/>
  <c r="MPZ81" i="13" s="1"/>
  <c r="MQA81" i="13" s="1"/>
  <c r="MQB81" i="13" s="1"/>
  <c r="MQC81" i="13" s="1"/>
  <c r="MQD81" i="13" s="1"/>
  <c r="MQE81" i="13" s="1"/>
  <c r="MQF81" i="13" s="1"/>
  <c r="MQG81" i="13" s="1"/>
  <c r="MQH81" i="13" s="1"/>
  <c r="MQI81" i="13" s="1"/>
  <c r="MQJ81" i="13" s="1"/>
  <c r="MQK81" i="13" s="1"/>
  <c r="MQL81" i="13" s="1"/>
  <c r="MQM81" i="13" s="1"/>
  <c r="MQN81" i="13" s="1"/>
  <c r="MQO81" i="13" s="1"/>
  <c r="MQP81" i="13" s="1"/>
  <c r="MQQ81" i="13" s="1"/>
  <c r="MQR81" i="13" s="1"/>
  <c r="MQS81" i="13" s="1"/>
  <c r="MQT81" i="13" s="1"/>
  <c r="MQU81" i="13" s="1"/>
  <c r="MQV81" i="13" s="1"/>
  <c r="MQW81" i="13" s="1"/>
  <c r="MQX81" i="13" s="1"/>
  <c r="MQY81" i="13" s="1"/>
  <c r="MQZ81" i="13" s="1"/>
  <c r="MRA81" i="13" s="1"/>
  <c r="MRB81" i="13" s="1"/>
  <c r="MRC81" i="13" s="1"/>
  <c r="MRD81" i="13" s="1"/>
  <c r="MRE81" i="13" s="1"/>
  <c r="MRF81" i="13" s="1"/>
  <c r="MRG81" i="13" s="1"/>
  <c r="MRH81" i="13" s="1"/>
  <c r="MRI81" i="13" s="1"/>
  <c r="MRJ81" i="13" s="1"/>
  <c r="MRK81" i="13" s="1"/>
  <c r="MRL81" i="13" s="1"/>
  <c r="MRM81" i="13" s="1"/>
  <c r="MRN81" i="13" s="1"/>
  <c r="MRO81" i="13" s="1"/>
  <c r="MRP81" i="13" s="1"/>
  <c r="MRQ81" i="13" s="1"/>
  <c r="MRR81" i="13" s="1"/>
  <c r="MRS81" i="13" s="1"/>
  <c r="MRT81" i="13" s="1"/>
  <c r="MRU81" i="13" s="1"/>
  <c r="MRV81" i="13" s="1"/>
  <c r="MRW81" i="13" s="1"/>
  <c r="MRX81" i="13" s="1"/>
  <c r="MRY81" i="13" s="1"/>
  <c r="MRZ81" i="13" s="1"/>
  <c r="MSA81" i="13" s="1"/>
  <c r="MSB81" i="13" s="1"/>
  <c r="MSC81" i="13" s="1"/>
  <c r="MSD81" i="13" s="1"/>
  <c r="MSE81" i="13" s="1"/>
  <c r="MSF81" i="13" s="1"/>
  <c r="MSG81" i="13" s="1"/>
  <c r="MSH81" i="13" s="1"/>
  <c r="MSI81" i="13" s="1"/>
  <c r="MSJ81" i="13" s="1"/>
  <c r="MSK81" i="13" s="1"/>
  <c r="MSL81" i="13" s="1"/>
  <c r="MSM81" i="13" s="1"/>
  <c r="MSN81" i="13" s="1"/>
  <c r="MSO81" i="13" s="1"/>
  <c r="MSP81" i="13" s="1"/>
  <c r="MSQ81" i="13" s="1"/>
  <c r="MSR81" i="13" s="1"/>
  <c r="MSS81" i="13" s="1"/>
  <c r="MST81" i="13" s="1"/>
  <c r="MSU81" i="13" s="1"/>
  <c r="MSV81" i="13" s="1"/>
  <c r="MSW81" i="13" s="1"/>
  <c r="MSX81" i="13" s="1"/>
  <c r="MSY81" i="13" s="1"/>
  <c r="MSZ81" i="13" s="1"/>
  <c r="MTA81" i="13" s="1"/>
  <c r="MTB81" i="13" s="1"/>
  <c r="MTC81" i="13" s="1"/>
  <c r="MTD81" i="13" s="1"/>
  <c r="MTE81" i="13" s="1"/>
  <c r="MTF81" i="13" s="1"/>
  <c r="MTG81" i="13" s="1"/>
  <c r="MTH81" i="13" s="1"/>
  <c r="MTI81" i="13" s="1"/>
  <c r="MTJ81" i="13" s="1"/>
  <c r="MTK81" i="13" s="1"/>
  <c r="MTL81" i="13" s="1"/>
  <c r="MTM81" i="13" s="1"/>
  <c r="MTN81" i="13" s="1"/>
  <c r="MTO81" i="13" s="1"/>
  <c r="MTP81" i="13" s="1"/>
  <c r="MTQ81" i="13" s="1"/>
  <c r="MTR81" i="13" s="1"/>
  <c r="MTS81" i="13" s="1"/>
  <c r="MTT81" i="13" s="1"/>
  <c r="MTU81" i="13" s="1"/>
  <c r="MTV81" i="13" s="1"/>
  <c r="MTW81" i="13" s="1"/>
  <c r="MTX81" i="13" s="1"/>
  <c r="MTY81" i="13" s="1"/>
  <c r="MTZ81" i="13" s="1"/>
  <c r="MUA81" i="13" s="1"/>
  <c r="MUB81" i="13" s="1"/>
  <c r="MUC81" i="13" s="1"/>
  <c r="MUD81" i="13" s="1"/>
  <c r="MUE81" i="13" s="1"/>
  <c r="MUF81" i="13" s="1"/>
  <c r="MUG81" i="13" s="1"/>
  <c r="MUH81" i="13" s="1"/>
  <c r="MUI81" i="13" s="1"/>
  <c r="MUJ81" i="13" s="1"/>
  <c r="MUK81" i="13" s="1"/>
  <c r="MUL81" i="13" s="1"/>
  <c r="MUM81" i="13" s="1"/>
  <c r="MUN81" i="13" s="1"/>
  <c r="MUO81" i="13" s="1"/>
  <c r="MUP81" i="13" s="1"/>
  <c r="MUQ81" i="13" s="1"/>
  <c r="MUR81" i="13" s="1"/>
  <c r="MUS81" i="13" s="1"/>
  <c r="MUT81" i="13" s="1"/>
  <c r="MUU81" i="13" s="1"/>
  <c r="MUV81" i="13" s="1"/>
  <c r="MUW81" i="13" s="1"/>
  <c r="MUX81" i="13" s="1"/>
  <c r="MUY81" i="13" s="1"/>
  <c r="MUZ81" i="13" s="1"/>
  <c r="MVA81" i="13" s="1"/>
  <c r="MVB81" i="13" s="1"/>
  <c r="MVC81" i="13" s="1"/>
  <c r="MVD81" i="13" s="1"/>
  <c r="MVE81" i="13" s="1"/>
  <c r="MVF81" i="13" s="1"/>
  <c r="MVG81" i="13" s="1"/>
  <c r="MVH81" i="13" s="1"/>
  <c r="MVI81" i="13" s="1"/>
  <c r="MVJ81" i="13" s="1"/>
  <c r="MVK81" i="13" s="1"/>
  <c r="MVL81" i="13" s="1"/>
  <c r="MVM81" i="13" s="1"/>
  <c r="MVN81" i="13" s="1"/>
  <c r="MVO81" i="13" s="1"/>
  <c r="MVP81" i="13" s="1"/>
  <c r="MVQ81" i="13" s="1"/>
  <c r="MVR81" i="13" s="1"/>
  <c r="MVS81" i="13" s="1"/>
  <c r="MVT81" i="13" s="1"/>
  <c r="MVU81" i="13" s="1"/>
  <c r="MVV81" i="13" s="1"/>
  <c r="MVW81" i="13" s="1"/>
  <c r="MVX81" i="13" s="1"/>
  <c r="MVY81" i="13" s="1"/>
  <c r="MVZ81" i="13" s="1"/>
  <c r="MWA81" i="13" s="1"/>
  <c r="MWB81" i="13" s="1"/>
  <c r="MWC81" i="13" s="1"/>
  <c r="MWD81" i="13" s="1"/>
  <c r="MWE81" i="13" s="1"/>
  <c r="MWF81" i="13" s="1"/>
  <c r="MWG81" i="13" s="1"/>
  <c r="MWH81" i="13" s="1"/>
  <c r="MWI81" i="13" s="1"/>
  <c r="MWJ81" i="13" s="1"/>
  <c r="MWK81" i="13" s="1"/>
  <c r="MWL81" i="13" s="1"/>
  <c r="MWM81" i="13" s="1"/>
  <c r="MWN81" i="13" s="1"/>
  <c r="MWO81" i="13" s="1"/>
  <c r="MWP81" i="13" s="1"/>
  <c r="MWQ81" i="13" s="1"/>
  <c r="MWR81" i="13" s="1"/>
  <c r="MWS81" i="13" s="1"/>
  <c r="MWT81" i="13" s="1"/>
  <c r="MWU81" i="13" s="1"/>
  <c r="MWV81" i="13" s="1"/>
  <c r="MWW81" i="13" s="1"/>
  <c r="MWX81" i="13" s="1"/>
  <c r="MWY81" i="13" s="1"/>
  <c r="MWZ81" i="13" s="1"/>
  <c r="MXA81" i="13" s="1"/>
  <c r="MXB81" i="13" s="1"/>
  <c r="MXC81" i="13" s="1"/>
  <c r="MXD81" i="13" s="1"/>
  <c r="MXE81" i="13" s="1"/>
  <c r="MXF81" i="13" s="1"/>
  <c r="MXG81" i="13" s="1"/>
  <c r="MXH81" i="13" s="1"/>
  <c r="MXI81" i="13" s="1"/>
  <c r="MXJ81" i="13" s="1"/>
  <c r="MXK81" i="13" s="1"/>
  <c r="MXL81" i="13" s="1"/>
  <c r="MXM81" i="13" s="1"/>
  <c r="MXN81" i="13" s="1"/>
  <c r="MXO81" i="13" s="1"/>
  <c r="MXP81" i="13" s="1"/>
  <c r="MXQ81" i="13" s="1"/>
  <c r="MXR81" i="13" s="1"/>
  <c r="MXS81" i="13" s="1"/>
  <c r="MXT81" i="13" s="1"/>
  <c r="MXU81" i="13" s="1"/>
  <c r="MXV81" i="13" s="1"/>
  <c r="MXW81" i="13" s="1"/>
  <c r="MXX81" i="13" s="1"/>
  <c r="MXY81" i="13" s="1"/>
  <c r="MXZ81" i="13" s="1"/>
  <c r="MYA81" i="13" s="1"/>
  <c r="MYB81" i="13" s="1"/>
  <c r="MYC81" i="13" s="1"/>
  <c r="MYD81" i="13" s="1"/>
  <c r="MYE81" i="13" s="1"/>
  <c r="MYF81" i="13" s="1"/>
  <c r="MYG81" i="13" s="1"/>
  <c r="MYH81" i="13" s="1"/>
  <c r="MYI81" i="13" s="1"/>
  <c r="MYJ81" i="13" s="1"/>
  <c r="MYK81" i="13" s="1"/>
  <c r="MYL81" i="13" s="1"/>
  <c r="MYM81" i="13" s="1"/>
  <c r="MYN81" i="13" s="1"/>
  <c r="MYO81" i="13" s="1"/>
  <c r="MYP81" i="13" s="1"/>
  <c r="MYQ81" i="13" s="1"/>
  <c r="MYR81" i="13" s="1"/>
  <c r="MYS81" i="13" s="1"/>
  <c r="MYT81" i="13" s="1"/>
  <c r="MYU81" i="13" s="1"/>
  <c r="MYV81" i="13" s="1"/>
  <c r="MYW81" i="13" s="1"/>
  <c r="MYX81" i="13" s="1"/>
  <c r="MYY81" i="13" s="1"/>
  <c r="MYZ81" i="13" s="1"/>
  <c r="MZA81" i="13" s="1"/>
  <c r="MZB81" i="13" s="1"/>
  <c r="MZC81" i="13" s="1"/>
  <c r="MZD81" i="13" s="1"/>
  <c r="MZE81" i="13" s="1"/>
  <c r="MZF81" i="13" s="1"/>
  <c r="MZG81" i="13" s="1"/>
  <c r="MZH81" i="13" s="1"/>
  <c r="MZI81" i="13" s="1"/>
  <c r="MZJ81" i="13" s="1"/>
  <c r="MZK81" i="13" s="1"/>
  <c r="MZL81" i="13" s="1"/>
  <c r="MZM81" i="13" s="1"/>
  <c r="MZN81" i="13" s="1"/>
  <c r="MZO81" i="13" s="1"/>
  <c r="MZP81" i="13" s="1"/>
  <c r="MZQ81" i="13" s="1"/>
  <c r="MZR81" i="13" s="1"/>
  <c r="MZS81" i="13" s="1"/>
  <c r="MZT81" i="13" s="1"/>
  <c r="MZU81" i="13" s="1"/>
  <c r="MZV81" i="13" s="1"/>
  <c r="MZW81" i="13" s="1"/>
  <c r="MZX81" i="13" s="1"/>
  <c r="MZY81" i="13" s="1"/>
  <c r="MZZ81" i="13" s="1"/>
  <c r="NAA81" i="13" s="1"/>
  <c r="NAB81" i="13" s="1"/>
  <c r="NAC81" i="13" s="1"/>
  <c r="NAD81" i="13" s="1"/>
  <c r="NAE81" i="13" s="1"/>
  <c r="NAF81" i="13" s="1"/>
  <c r="NAG81" i="13" s="1"/>
  <c r="NAH81" i="13" s="1"/>
  <c r="NAI81" i="13" s="1"/>
  <c r="NAJ81" i="13" s="1"/>
  <c r="NAK81" i="13" s="1"/>
  <c r="NAL81" i="13" s="1"/>
  <c r="NAM81" i="13" s="1"/>
  <c r="NAN81" i="13" s="1"/>
  <c r="NAO81" i="13" s="1"/>
  <c r="NAP81" i="13" s="1"/>
  <c r="NAQ81" i="13" s="1"/>
  <c r="NAR81" i="13" s="1"/>
  <c r="NAS81" i="13" s="1"/>
  <c r="NAT81" i="13" s="1"/>
  <c r="NAU81" i="13" s="1"/>
  <c r="NAV81" i="13" s="1"/>
  <c r="NAW81" i="13" s="1"/>
  <c r="NAX81" i="13" s="1"/>
  <c r="NAY81" i="13" s="1"/>
  <c r="NAZ81" i="13" s="1"/>
  <c r="NBA81" i="13" s="1"/>
  <c r="NBB81" i="13" s="1"/>
  <c r="NBC81" i="13" s="1"/>
  <c r="NBD81" i="13" s="1"/>
  <c r="NBE81" i="13" s="1"/>
  <c r="NBF81" i="13" s="1"/>
  <c r="NBG81" i="13" s="1"/>
  <c r="NBH81" i="13" s="1"/>
  <c r="NBI81" i="13" s="1"/>
  <c r="NBJ81" i="13" s="1"/>
  <c r="NBK81" i="13" s="1"/>
  <c r="NBL81" i="13" s="1"/>
  <c r="NBM81" i="13" s="1"/>
  <c r="NBN81" i="13" s="1"/>
  <c r="NBO81" i="13" s="1"/>
  <c r="NBP81" i="13" s="1"/>
  <c r="NBQ81" i="13" s="1"/>
  <c r="NBR81" i="13" s="1"/>
  <c r="NBS81" i="13" s="1"/>
  <c r="NBT81" i="13" s="1"/>
  <c r="NBU81" i="13" s="1"/>
  <c r="NBV81" i="13" s="1"/>
  <c r="NBW81" i="13" s="1"/>
  <c r="NBX81" i="13" s="1"/>
  <c r="NBY81" i="13" s="1"/>
  <c r="NBZ81" i="13" s="1"/>
  <c r="NCA81" i="13" s="1"/>
  <c r="NCB81" i="13" s="1"/>
  <c r="NCC81" i="13" s="1"/>
  <c r="NCD81" i="13" s="1"/>
  <c r="NCE81" i="13" s="1"/>
  <c r="NCF81" i="13" s="1"/>
  <c r="NCG81" i="13" s="1"/>
  <c r="NCH81" i="13" s="1"/>
  <c r="NCI81" i="13" s="1"/>
  <c r="NCJ81" i="13" s="1"/>
  <c r="NCK81" i="13" s="1"/>
  <c r="NCL81" i="13" s="1"/>
  <c r="NCM81" i="13" s="1"/>
  <c r="NCN81" i="13" s="1"/>
  <c r="NCO81" i="13" s="1"/>
  <c r="NCP81" i="13" s="1"/>
  <c r="NCQ81" i="13" s="1"/>
  <c r="NCR81" i="13" s="1"/>
  <c r="NCS81" i="13" s="1"/>
  <c r="NCT81" i="13" s="1"/>
  <c r="NCU81" i="13" s="1"/>
  <c r="NCV81" i="13" s="1"/>
  <c r="NCW81" i="13" s="1"/>
  <c r="NCX81" i="13" s="1"/>
  <c r="NCY81" i="13" s="1"/>
  <c r="NCZ81" i="13" s="1"/>
  <c r="NDA81" i="13" s="1"/>
  <c r="NDB81" i="13" s="1"/>
  <c r="NDC81" i="13" s="1"/>
  <c r="NDD81" i="13" s="1"/>
  <c r="NDE81" i="13" s="1"/>
  <c r="NDF81" i="13" s="1"/>
  <c r="NDG81" i="13" s="1"/>
  <c r="NDH81" i="13" s="1"/>
  <c r="NDI81" i="13" s="1"/>
  <c r="NDJ81" i="13" s="1"/>
  <c r="NDK81" i="13" s="1"/>
  <c r="NDL81" i="13" s="1"/>
  <c r="NDM81" i="13" s="1"/>
  <c r="NDN81" i="13" s="1"/>
  <c r="NDO81" i="13" s="1"/>
  <c r="NDP81" i="13" s="1"/>
  <c r="NDQ81" i="13" s="1"/>
  <c r="NDR81" i="13" s="1"/>
  <c r="NDS81" i="13" s="1"/>
  <c r="NDT81" i="13" s="1"/>
  <c r="NDU81" i="13" s="1"/>
  <c r="NDV81" i="13" s="1"/>
  <c r="NDW81" i="13" s="1"/>
  <c r="NDX81" i="13" s="1"/>
  <c r="NDY81" i="13" s="1"/>
  <c r="NDZ81" i="13" s="1"/>
  <c r="NEA81" i="13" s="1"/>
  <c r="NEB81" i="13" s="1"/>
  <c r="NEC81" i="13" s="1"/>
  <c r="NED81" i="13" s="1"/>
  <c r="NEE81" i="13" s="1"/>
  <c r="NEF81" i="13" s="1"/>
  <c r="NEG81" i="13" s="1"/>
  <c r="NEH81" i="13" s="1"/>
  <c r="NEI81" i="13" s="1"/>
  <c r="NEJ81" i="13" s="1"/>
  <c r="NEK81" i="13" s="1"/>
  <c r="NEL81" i="13" s="1"/>
  <c r="NEM81" i="13" s="1"/>
  <c r="NEN81" i="13" s="1"/>
  <c r="NEO81" i="13" s="1"/>
  <c r="NEP81" i="13" s="1"/>
  <c r="NEQ81" i="13" s="1"/>
  <c r="NER81" i="13" s="1"/>
  <c r="NES81" i="13" s="1"/>
  <c r="NET81" i="13" s="1"/>
  <c r="NEU81" i="13" s="1"/>
  <c r="NEV81" i="13" s="1"/>
  <c r="NEW81" i="13" s="1"/>
  <c r="NEX81" i="13" s="1"/>
  <c r="NEY81" i="13" s="1"/>
  <c r="NEZ81" i="13" s="1"/>
  <c r="NFA81" i="13" s="1"/>
  <c r="NFB81" i="13" s="1"/>
  <c r="NFC81" i="13" s="1"/>
  <c r="NFD81" i="13" s="1"/>
  <c r="NFE81" i="13" s="1"/>
  <c r="NFF81" i="13" s="1"/>
  <c r="NFG81" i="13" s="1"/>
  <c r="NFH81" i="13" s="1"/>
  <c r="NFI81" i="13" s="1"/>
  <c r="NFJ81" i="13" s="1"/>
  <c r="NFK81" i="13" s="1"/>
  <c r="NFL81" i="13" s="1"/>
  <c r="NFM81" i="13" s="1"/>
  <c r="NFN81" i="13" s="1"/>
  <c r="NFO81" i="13" s="1"/>
  <c r="NFP81" i="13" s="1"/>
  <c r="NFQ81" i="13" s="1"/>
  <c r="NFR81" i="13" s="1"/>
  <c r="NFS81" i="13" s="1"/>
  <c r="NFT81" i="13" s="1"/>
  <c r="NFU81" i="13" s="1"/>
  <c r="NFV81" i="13" s="1"/>
  <c r="NFW81" i="13" s="1"/>
  <c r="NFX81" i="13" s="1"/>
  <c r="NFY81" i="13" s="1"/>
  <c r="NFZ81" i="13" s="1"/>
  <c r="NGA81" i="13" s="1"/>
  <c r="NGB81" i="13" s="1"/>
  <c r="NGC81" i="13" s="1"/>
  <c r="NGD81" i="13" s="1"/>
  <c r="NGE81" i="13" s="1"/>
  <c r="NGF81" i="13" s="1"/>
  <c r="NGG81" i="13" s="1"/>
  <c r="NGH81" i="13" s="1"/>
  <c r="NGI81" i="13" s="1"/>
  <c r="NGJ81" i="13" s="1"/>
  <c r="NGK81" i="13" s="1"/>
  <c r="NGL81" i="13" s="1"/>
  <c r="NGM81" i="13" s="1"/>
  <c r="NGN81" i="13" s="1"/>
  <c r="NGO81" i="13" s="1"/>
  <c r="NGP81" i="13" s="1"/>
  <c r="NGQ81" i="13" s="1"/>
  <c r="NGR81" i="13" s="1"/>
  <c r="NGS81" i="13" s="1"/>
  <c r="NGT81" i="13" s="1"/>
  <c r="NGU81" i="13" s="1"/>
  <c r="NGV81" i="13" s="1"/>
  <c r="NGW81" i="13" s="1"/>
  <c r="NGX81" i="13" s="1"/>
  <c r="NGY81" i="13" s="1"/>
  <c r="NGZ81" i="13" s="1"/>
  <c r="NHA81" i="13" s="1"/>
  <c r="NHB81" i="13" s="1"/>
  <c r="NHC81" i="13" s="1"/>
  <c r="NHD81" i="13" s="1"/>
  <c r="NHE81" i="13" s="1"/>
  <c r="NHF81" i="13" s="1"/>
  <c r="NHG81" i="13" s="1"/>
  <c r="NHH81" i="13" s="1"/>
  <c r="NHI81" i="13" s="1"/>
  <c r="NHJ81" i="13" s="1"/>
  <c r="NHK81" i="13" s="1"/>
  <c r="NHL81" i="13" s="1"/>
  <c r="NHM81" i="13" s="1"/>
  <c r="NHN81" i="13" s="1"/>
  <c r="NHO81" i="13" s="1"/>
  <c r="NHP81" i="13" s="1"/>
  <c r="NHQ81" i="13" s="1"/>
  <c r="NHR81" i="13" s="1"/>
  <c r="NHS81" i="13" s="1"/>
  <c r="NHT81" i="13" s="1"/>
  <c r="NHU81" i="13" s="1"/>
  <c r="NHV81" i="13" s="1"/>
  <c r="NHW81" i="13" s="1"/>
  <c r="NHX81" i="13" s="1"/>
  <c r="NHY81" i="13" s="1"/>
  <c r="NHZ81" i="13" s="1"/>
  <c r="NIA81" i="13" s="1"/>
  <c r="NIB81" i="13" s="1"/>
  <c r="NIC81" i="13" s="1"/>
  <c r="NID81" i="13" s="1"/>
  <c r="NIE81" i="13" s="1"/>
  <c r="NIF81" i="13" s="1"/>
  <c r="NIG81" i="13" s="1"/>
  <c r="NIH81" i="13" s="1"/>
  <c r="NII81" i="13" s="1"/>
  <c r="NIJ81" i="13" s="1"/>
  <c r="NIK81" i="13" s="1"/>
  <c r="NIL81" i="13" s="1"/>
  <c r="NIM81" i="13" s="1"/>
  <c r="NIN81" i="13" s="1"/>
  <c r="NIO81" i="13" s="1"/>
  <c r="NIP81" i="13" s="1"/>
  <c r="NIQ81" i="13" s="1"/>
  <c r="NIR81" i="13" s="1"/>
  <c r="NIS81" i="13" s="1"/>
  <c r="NIT81" i="13" s="1"/>
  <c r="NIU81" i="13" s="1"/>
  <c r="NIV81" i="13" s="1"/>
  <c r="NIW81" i="13" s="1"/>
  <c r="NIX81" i="13" s="1"/>
  <c r="NIY81" i="13" s="1"/>
  <c r="NIZ81" i="13" s="1"/>
  <c r="NJA81" i="13" s="1"/>
  <c r="NJB81" i="13" s="1"/>
  <c r="NJC81" i="13" s="1"/>
  <c r="NJD81" i="13" s="1"/>
  <c r="NJE81" i="13" s="1"/>
  <c r="NJF81" i="13" s="1"/>
  <c r="NJG81" i="13" s="1"/>
  <c r="NJH81" i="13" s="1"/>
  <c r="NJI81" i="13" s="1"/>
  <c r="NJJ81" i="13" s="1"/>
  <c r="NJK81" i="13" s="1"/>
  <c r="NJL81" i="13" s="1"/>
  <c r="NJM81" i="13" s="1"/>
  <c r="NJN81" i="13" s="1"/>
  <c r="NJO81" i="13" s="1"/>
  <c r="NJP81" i="13" s="1"/>
  <c r="NJQ81" i="13" s="1"/>
  <c r="NJR81" i="13" s="1"/>
  <c r="NJS81" i="13" s="1"/>
  <c r="NJT81" i="13" s="1"/>
  <c r="NJU81" i="13" s="1"/>
  <c r="NJV81" i="13" s="1"/>
  <c r="NJW81" i="13" s="1"/>
  <c r="NJX81" i="13" s="1"/>
  <c r="NJY81" i="13" s="1"/>
  <c r="NJZ81" i="13" s="1"/>
  <c r="NKA81" i="13" s="1"/>
  <c r="NKB81" i="13" s="1"/>
  <c r="NKC81" i="13" s="1"/>
  <c r="NKD81" i="13" s="1"/>
  <c r="NKE81" i="13" s="1"/>
  <c r="NKF81" i="13" s="1"/>
  <c r="NKG81" i="13" s="1"/>
  <c r="NKH81" i="13" s="1"/>
  <c r="NKI81" i="13" s="1"/>
  <c r="NKJ81" i="13" s="1"/>
  <c r="NKK81" i="13" s="1"/>
  <c r="NKL81" i="13" s="1"/>
  <c r="NKM81" i="13" s="1"/>
  <c r="NKN81" i="13" s="1"/>
  <c r="NKO81" i="13" s="1"/>
  <c r="NKP81" i="13" s="1"/>
  <c r="NKQ81" i="13" s="1"/>
  <c r="NKR81" i="13" s="1"/>
  <c r="NKS81" i="13" s="1"/>
  <c r="NKT81" i="13" s="1"/>
  <c r="NKU81" i="13" s="1"/>
  <c r="NKV81" i="13" s="1"/>
  <c r="NKW81" i="13" s="1"/>
  <c r="NKX81" i="13" s="1"/>
  <c r="NKY81" i="13" s="1"/>
  <c r="NKZ81" i="13" s="1"/>
  <c r="NLA81" i="13" s="1"/>
  <c r="NLB81" i="13" s="1"/>
  <c r="NLC81" i="13" s="1"/>
  <c r="NLD81" i="13" s="1"/>
  <c r="NLE81" i="13" s="1"/>
  <c r="NLF81" i="13" s="1"/>
  <c r="NLG81" i="13" s="1"/>
  <c r="NLH81" i="13" s="1"/>
  <c r="NLI81" i="13" s="1"/>
  <c r="NLJ81" i="13" s="1"/>
  <c r="NLK81" i="13" s="1"/>
  <c r="NLL81" i="13" s="1"/>
  <c r="NLM81" i="13" s="1"/>
  <c r="NLN81" i="13" s="1"/>
  <c r="NLO81" i="13" s="1"/>
  <c r="NLP81" i="13" s="1"/>
  <c r="NLQ81" i="13" s="1"/>
  <c r="NLR81" i="13" s="1"/>
  <c r="NLS81" i="13" s="1"/>
  <c r="NLT81" i="13" s="1"/>
  <c r="NLU81" i="13" s="1"/>
  <c r="NLV81" i="13" s="1"/>
  <c r="NLW81" i="13" s="1"/>
  <c r="NLX81" i="13" s="1"/>
  <c r="NLY81" i="13" s="1"/>
  <c r="NLZ81" i="13" s="1"/>
  <c r="NMA81" i="13" s="1"/>
  <c r="NMB81" i="13" s="1"/>
  <c r="NMC81" i="13" s="1"/>
  <c r="NMD81" i="13" s="1"/>
  <c r="NME81" i="13" s="1"/>
  <c r="NMF81" i="13" s="1"/>
  <c r="NMG81" i="13" s="1"/>
  <c r="NMH81" i="13" s="1"/>
  <c r="NMI81" i="13" s="1"/>
  <c r="NMJ81" i="13" s="1"/>
  <c r="NMK81" i="13" s="1"/>
  <c r="NML81" i="13" s="1"/>
  <c r="NMM81" i="13" s="1"/>
  <c r="NMN81" i="13" s="1"/>
  <c r="NMO81" i="13" s="1"/>
  <c r="NMP81" i="13" s="1"/>
  <c r="NMQ81" i="13" s="1"/>
  <c r="NMR81" i="13" s="1"/>
  <c r="NMS81" i="13" s="1"/>
  <c r="NMT81" i="13" s="1"/>
  <c r="NMU81" i="13" s="1"/>
  <c r="NMV81" i="13" s="1"/>
  <c r="NMW81" i="13" s="1"/>
  <c r="NMX81" i="13" s="1"/>
  <c r="NMY81" i="13" s="1"/>
  <c r="NMZ81" i="13" s="1"/>
  <c r="NNA81" i="13" s="1"/>
  <c r="NNB81" i="13" s="1"/>
  <c r="NNC81" i="13" s="1"/>
  <c r="NND81" i="13" s="1"/>
  <c r="NNE81" i="13" s="1"/>
  <c r="NNF81" i="13" s="1"/>
  <c r="NNG81" i="13" s="1"/>
  <c r="NNH81" i="13" s="1"/>
  <c r="NNI81" i="13" s="1"/>
  <c r="NNJ81" i="13" s="1"/>
  <c r="NNK81" i="13" s="1"/>
  <c r="NNL81" i="13" s="1"/>
  <c r="NNM81" i="13" s="1"/>
  <c r="NNN81" i="13" s="1"/>
  <c r="NNO81" i="13" s="1"/>
  <c r="NNP81" i="13" s="1"/>
  <c r="NNQ81" i="13" s="1"/>
  <c r="NNR81" i="13" s="1"/>
  <c r="NNS81" i="13" s="1"/>
  <c r="NNT81" i="13" s="1"/>
  <c r="NNU81" i="13" s="1"/>
  <c r="NNV81" i="13" s="1"/>
  <c r="NNW81" i="13" s="1"/>
  <c r="NNX81" i="13" s="1"/>
  <c r="NNY81" i="13" s="1"/>
  <c r="NNZ81" i="13" s="1"/>
  <c r="NOA81" i="13" s="1"/>
  <c r="NOB81" i="13" s="1"/>
  <c r="NOC81" i="13" s="1"/>
  <c r="NOD81" i="13" s="1"/>
  <c r="NOE81" i="13" s="1"/>
  <c r="NOF81" i="13" s="1"/>
  <c r="NOG81" i="13" s="1"/>
  <c r="NOH81" i="13" s="1"/>
  <c r="NOI81" i="13" s="1"/>
  <c r="NOJ81" i="13" s="1"/>
  <c r="NOK81" i="13" s="1"/>
  <c r="NOL81" i="13" s="1"/>
  <c r="NOM81" i="13" s="1"/>
  <c r="NON81" i="13" s="1"/>
  <c r="NOO81" i="13" s="1"/>
  <c r="NOP81" i="13" s="1"/>
  <c r="NOQ81" i="13" s="1"/>
  <c r="NOR81" i="13" s="1"/>
  <c r="NOS81" i="13" s="1"/>
  <c r="NOT81" i="13" s="1"/>
  <c r="NOU81" i="13" s="1"/>
  <c r="NOV81" i="13" s="1"/>
  <c r="NOW81" i="13" s="1"/>
  <c r="NOX81" i="13" s="1"/>
  <c r="NOY81" i="13" s="1"/>
  <c r="NOZ81" i="13" s="1"/>
  <c r="NPA81" i="13" s="1"/>
  <c r="NPB81" i="13" s="1"/>
  <c r="NPC81" i="13" s="1"/>
  <c r="NPD81" i="13" s="1"/>
  <c r="NPE81" i="13" s="1"/>
  <c r="NPF81" i="13" s="1"/>
  <c r="NPG81" i="13" s="1"/>
  <c r="NPH81" i="13" s="1"/>
  <c r="NPI81" i="13" s="1"/>
  <c r="NPJ81" i="13" s="1"/>
  <c r="NPK81" i="13" s="1"/>
  <c r="NPL81" i="13" s="1"/>
  <c r="NPM81" i="13" s="1"/>
  <c r="NPN81" i="13" s="1"/>
  <c r="NPO81" i="13" s="1"/>
  <c r="NPP81" i="13" s="1"/>
  <c r="NPQ81" i="13" s="1"/>
  <c r="NPR81" i="13" s="1"/>
  <c r="NPS81" i="13" s="1"/>
  <c r="NPT81" i="13" s="1"/>
  <c r="NPU81" i="13" s="1"/>
  <c r="NPV81" i="13" s="1"/>
  <c r="NPW81" i="13" s="1"/>
  <c r="NPX81" i="13" s="1"/>
  <c r="NPY81" i="13" s="1"/>
  <c r="NPZ81" i="13" s="1"/>
  <c r="NQA81" i="13" s="1"/>
  <c r="NQB81" i="13" s="1"/>
  <c r="NQC81" i="13" s="1"/>
  <c r="NQD81" i="13" s="1"/>
  <c r="NQE81" i="13" s="1"/>
  <c r="NQF81" i="13" s="1"/>
  <c r="NQG81" i="13" s="1"/>
  <c r="NQH81" i="13" s="1"/>
  <c r="NQI81" i="13" s="1"/>
  <c r="NQJ81" i="13" s="1"/>
  <c r="NQK81" i="13" s="1"/>
  <c r="NQL81" i="13" s="1"/>
  <c r="NQM81" i="13" s="1"/>
  <c r="NQN81" i="13" s="1"/>
  <c r="NQO81" i="13" s="1"/>
  <c r="NQP81" i="13" s="1"/>
  <c r="NQQ81" i="13" s="1"/>
  <c r="NQR81" i="13" s="1"/>
  <c r="NQS81" i="13" s="1"/>
  <c r="NQT81" i="13" s="1"/>
  <c r="NQU81" i="13" s="1"/>
  <c r="NQV81" i="13" s="1"/>
  <c r="NQW81" i="13" s="1"/>
  <c r="NQX81" i="13" s="1"/>
  <c r="NQY81" i="13" s="1"/>
  <c r="NQZ81" i="13" s="1"/>
  <c r="NRA81" i="13" s="1"/>
  <c r="NRB81" i="13" s="1"/>
  <c r="NRC81" i="13" s="1"/>
  <c r="NRD81" i="13" s="1"/>
  <c r="NRE81" i="13" s="1"/>
  <c r="NRF81" i="13" s="1"/>
  <c r="NRG81" i="13" s="1"/>
  <c r="NRH81" i="13" s="1"/>
  <c r="NRI81" i="13" s="1"/>
  <c r="NRJ81" i="13" s="1"/>
  <c r="NRK81" i="13" s="1"/>
  <c r="NRL81" i="13" s="1"/>
  <c r="NRM81" i="13" s="1"/>
  <c r="NRN81" i="13" s="1"/>
  <c r="NRO81" i="13" s="1"/>
  <c r="NRP81" i="13" s="1"/>
  <c r="NRQ81" i="13" s="1"/>
  <c r="NRR81" i="13" s="1"/>
  <c r="NRS81" i="13" s="1"/>
  <c r="NRT81" i="13" s="1"/>
  <c r="NRU81" i="13" s="1"/>
  <c r="NRV81" i="13" s="1"/>
  <c r="NRW81" i="13" s="1"/>
  <c r="NRX81" i="13" s="1"/>
  <c r="NRY81" i="13" s="1"/>
  <c r="NRZ81" i="13" s="1"/>
  <c r="NSA81" i="13" s="1"/>
  <c r="NSB81" i="13" s="1"/>
  <c r="NSC81" i="13" s="1"/>
  <c r="NSD81" i="13" s="1"/>
  <c r="NSE81" i="13" s="1"/>
  <c r="NSF81" i="13" s="1"/>
  <c r="NSG81" i="13" s="1"/>
  <c r="NSH81" i="13" s="1"/>
  <c r="NSI81" i="13" s="1"/>
  <c r="NSJ81" i="13" s="1"/>
  <c r="NSK81" i="13" s="1"/>
  <c r="NSL81" i="13" s="1"/>
  <c r="NSM81" i="13" s="1"/>
  <c r="NSN81" i="13" s="1"/>
  <c r="NSO81" i="13" s="1"/>
  <c r="NSP81" i="13" s="1"/>
  <c r="NSQ81" i="13" s="1"/>
  <c r="NSR81" i="13" s="1"/>
  <c r="NSS81" i="13" s="1"/>
  <c r="NST81" i="13" s="1"/>
  <c r="NSU81" i="13" s="1"/>
  <c r="NSV81" i="13" s="1"/>
  <c r="NSW81" i="13" s="1"/>
  <c r="NSX81" i="13" s="1"/>
  <c r="NSY81" i="13" s="1"/>
  <c r="NSZ81" i="13" s="1"/>
  <c r="NTA81" i="13" s="1"/>
  <c r="NTB81" i="13" s="1"/>
  <c r="NTC81" i="13" s="1"/>
  <c r="NTD81" i="13" s="1"/>
  <c r="NTE81" i="13" s="1"/>
  <c r="NTF81" i="13" s="1"/>
  <c r="NTG81" i="13" s="1"/>
  <c r="NTH81" i="13" s="1"/>
  <c r="NTI81" i="13" s="1"/>
  <c r="NTJ81" i="13" s="1"/>
  <c r="NTK81" i="13" s="1"/>
  <c r="NTL81" i="13" s="1"/>
  <c r="NTM81" i="13" s="1"/>
  <c r="NTN81" i="13" s="1"/>
  <c r="NTO81" i="13" s="1"/>
  <c r="NTP81" i="13" s="1"/>
  <c r="NTQ81" i="13" s="1"/>
  <c r="NTR81" i="13" s="1"/>
  <c r="NTS81" i="13" s="1"/>
  <c r="NTT81" i="13" s="1"/>
  <c r="NTU81" i="13" s="1"/>
  <c r="NTV81" i="13" s="1"/>
  <c r="NTW81" i="13" s="1"/>
  <c r="NTX81" i="13" s="1"/>
  <c r="NTY81" i="13" s="1"/>
  <c r="NTZ81" i="13" s="1"/>
  <c r="NUA81" i="13" s="1"/>
  <c r="NUB81" i="13" s="1"/>
  <c r="NUC81" i="13" s="1"/>
  <c r="NUD81" i="13" s="1"/>
  <c r="NUE81" i="13" s="1"/>
  <c r="NUF81" i="13" s="1"/>
  <c r="NUG81" i="13" s="1"/>
  <c r="NUH81" i="13" s="1"/>
  <c r="NUI81" i="13" s="1"/>
  <c r="NUJ81" i="13" s="1"/>
  <c r="NUK81" i="13" s="1"/>
  <c r="NUL81" i="13" s="1"/>
  <c r="NUM81" i="13" s="1"/>
  <c r="NUN81" i="13" s="1"/>
  <c r="NUO81" i="13" s="1"/>
  <c r="NUP81" i="13" s="1"/>
  <c r="NUQ81" i="13" s="1"/>
  <c r="NUR81" i="13" s="1"/>
  <c r="NUS81" i="13" s="1"/>
  <c r="NUT81" i="13" s="1"/>
  <c r="NUU81" i="13" s="1"/>
  <c r="NUV81" i="13" s="1"/>
  <c r="NUW81" i="13" s="1"/>
  <c r="NUX81" i="13" s="1"/>
  <c r="NUY81" i="13" s="1"/>
  <c r="NUZ81" i="13" s="1"/>
  <c r="NVA81" i="13" s="1"/>
  <c r="NVB81" i="13" s="1"/>
  <c r="NVC81" i="13" s="1"/>
  <c r="NVD81" i="13" s="1"/>
  <c r="NVE81" i="13" s="1"/>
  <c r="NVF81" i="13" s="1"/>
  <c r="NVG81" i="13" s="1"/>
  <c r="NVH81" i="13" s="1"/>
  <c r="NVI81" i="13" s="1"/>
  <c r="NVJ81" i="13" s="1"/>
  <c r="NVK81" i="13" s="1"/>
  <c r="NVL81" i="13" s="1"/>
  <c r="NVM81" i="13" s="1"/>
  <c r="NVN81" i="13" s="1"/>
  <c r="NVO81" i="13" s="1"/>
  <c r="NVP81" i="13" s="1"/>
  <c r="NVQ81" i="13" s="1"/>
  <c r="NVR81" i="13" s="1"/>
  <c r="NVS81" i="13" s="1"/>
  <c r="NVT81" i="13" s="1"/>
  <c r="NVU81" i="13" s="1"/>
  <c r="NVV81" i="13" s="1"/>
  <c r="NVW81" i="13" s="1"/>
  <c r="NVX81" i="13" s="1"/>
  <c r="NVY81" i="13" s="1"/>
  <c r="NVZ81" i="13" s="1"/>
  <c r="NWA81" i="13" s="1"/>
  <c r="NWB81" i="13" s="1"/>
  <c r="NWC81" i="13" s="1"/>
  <c r="NWD81" i="13" s="1"/>
  <c r="NWE81" i="13" s="1"/>
  <c r="NWF81" i="13" s="1"/>
  <c r="NWG81" i="13" s="1"/>
  <c r="NWH81" i="13" s="1"/>
  <c r="NWI81" i="13" s="1"/>
  <c r="NWJ81" i="13" s="1"/>
  <c r="NWK81" i="13" s="1"/>
  <c r="NWL81" i="13" s="1"/>
  <c r="NWM81" i="13" s="1"/>
  <c r="NWN81" i="13" s="1"/>
  <c r="NWO81" i="13" s="1"/>
  <c r="NWP81" i="13" s="1"/>
  <c r="NWQ81" i="13" s="1"/>
  <c r="NWR81" i="13" s="1"/>
  <c r="NWS81" i="13" s="1"/>
  <c r="NWT81" i="13" s="1"/>
  <c r="NWU81" i="13" s="1"/>
  <c r="NWV81" i="13" s="1"/>
  <c r="NWW81" i="13" s="1"/>
  <c r="NWX81" i="13" s="1"/>
  <c r="NWY81" i="13" s="1"/>
  <c r="NWZ81" i="13" s="1"/>
  <c r="NXA81" i="13" s="1"/>
  <c r="NXB81" i="13" s="1"/>
  <c r="NXC81" i="13" s="1"/>
  <c r="NXD81" i="13" s="1"/>
  <c r="NXE81" i="13" s="1"/>
  <c r="NXF81" i="13" s="1"/>
  <c r="NXG81" i="13" s="1"/>
  <c r="NXH81" i="13" s="1"/>
  <c r="NXI81" i="13" s="1"/>
  <c r="NXJ81" i="13" s="1"/>
  <c r="NXK81" i="13" s="1"/>
  <c r="NXL81" i="13" s="1"/>
  <c r="NXM81" i="13" s="1"/>
  <c r="NXN81" i="13" s="1"/>
  <c r="NXO81" i="13" s="1"/>
  <c r="NXP81" i="13" s="1"/>
  <c r="NXQ81" i="13" s="1"/>
  <c r="NXR81" i="13" s="1"/>
  <c r="NXS81" i="13" s="1"/>
  <c r="NXT81" i="13" s="1"/>
  <c r="NXU81" i="13" s="1"/>
  <c r="NXV81" i="13" s="1"/>
  <c r="NXW81" i="13" s="1"/>
  <c r="NXX81" i="13" s="1"/>
  <c r="NXY81" i="13" s="1"/>
  <c r="NXZ81" i="13" s="1"/>
  <c r="NYA81" i="13" s="1"/>
  <c r="NYB81" i="13" s="1"/>
  <c r="NYC81" i="13" s="1"/>
  <c r="NYD81" i="13" s="1"/>
  <c r="NYE81" i="13" s="1"/>
  <c r="NYF81" i="13" s="1"/>
  <c r="NYG81" i="13" s="1"/>
  <c r="NYH81" i="13" s="1"/>
  <c r="NYI81" i="13" s="1"/>
  <c r="NYJ81" i="13" s="1"/>
  <c r="NYK81" i="13" s="1"/>
  <c r="NYL81" i="13" s="1"/>
  <c r="NYM81" i="13" s="1"/>
  <c r="NYN81" i="13" s="1"/>
  <c r="NYO81" i="13" s="1"/>
  <c r="NYP81" i="13" s="1"/>
  <c r="NYQ81" i="13" s="1"/>
  <c r="NYR81" i="13" s="1"/>
  <c r="NYS81" i="13" s="1"/>
  <c r="NYT81" i="13" s="1"/>
  <c r="NYU81" i="13" s="1"/>
  <c r="NYV81" i="13" s="1"/>
  <c r="NYW81" i="13" s="1"/>
  <c r="NYX81" i="13" s="1"/>
  <c r="NYY81" i="13" s="1"/>
  <c r="NYZ81" i="13" s="1"/>
  <c r="NZA81" i="13" s="1"/>
  <c r="NZB81" i="13" s="1"/>
  <c r="NZC81" i="13" s="1"/>
  <c r="NZD81" i="13" s="1"/>
  <c r="NZE81" i="13" s="1"/>
  <c r="NZF81" i="13" s="1"/>
  <c r="NZG81" i="13" s="1"/>
  <c r="NZH81" i="13" s="1"/>
  <c r="NZI81" i="13" s="1"/>
  <c r="NZJ81" i="13" s="1"/>
  <c r="NZK81" i="13" s="1"/>
  <c r="NZL81" i="13" s="1"/>
  <c r="NZM81" i="13" s="1"/>
  <c r="NZN81" i="13" s="1"/>
  <c r="NZO81" i="13" s="1"/>
  <c r="NZP81" i="13" s="1"/>
  <c r="NZQ81" i="13" s="1"/>
  <c r="NZR81" i="13" s="1"/>
  <c r="NZS81" i="13" s="1"/>
  <c r="NZT81" i="13" s="1"/>
  <c r="NZU81" i="13" s="1"/>
  <c r="NZV81" i="13" s="1"/>
  <c r="NZW81" i="13" s="1"/>
  <c r="NZX81" i="13" s="1"/>
  <c r="NZY81" i="13" s="1"/>
  <c r="NZZ81" i="13" s="1"/>
  <c r="OAA81" i="13" s="1"/>
  <c r="OAB81" i="13" s="1"/>
  <c r="OAC81" i="13" s="1"/>
  <c r="OAD81" i="13" s="1"/>
  <c r="OAE81" i="13" s="1"/>
  <c r="OAF81" i="13" s="1"/>
  <c r="OAG81" i="13" s="1"/>
  <c r="OAH81" i="13" s="1"/>
  <c r="OAI81" i="13" s="1"/>
  <c r="OAJ81" i="13" s="1"/>
  <c r="OAK81" i="13" s="1"/>
  <c r="OAL81" i="13" s="1"/>
  <c r="OAM81" i="13" s="1"/>
  <c r="OAN81" i="13" s="1"/>
  <c r="OAO81" i="13" s="1"/>
  <c r="OAP81" i="13" s="1"/>
  <c r="OAQ81" i="13" s="1"/>
  <c r="OAR81" i="13" s="1"/>
  <c r="OAS81" i="13" s="1"/>
  <c r="OAT81" i="13" s="1"/>
  <c r="OAU81" i="13" s="1"/>
  <c r="OAV81" i="13" s="1"/>
  <c r="OAW81" i="13" s="1"/>
  <c r="OAX81" i="13" s="1"/>
  <c r="OAY81" i="13" s="1"/>
  <c r="OAZ81" i="13" s="1"/>
  <c r="OBA81" i="13" s="1"/>
  <c r="OBB81" i="13" s="1"/>
  <c r="OBC81" i="13" s="1"/>
  <c r="OBD81" i="13" s="1"/>
  <c r="OBE81" i="13" s="1"/>
  <c r="OBF81" i="13" s="1"/>
  <c r="OBG81" i="13" s="1"/>
  <c r="OBH81" i="13" s="1"/>
  <c r="OBI81" i="13" s="1"/>
  <c r="OBJ81" i="13" s="1"/>
  <c r="OBK81" i="13" s="1"/>
  <c r="OBL81" i="13" s="1"/>
  <c r="OBM81" i="13" s="1"/>
  <c r="OBN81" i="13" s="1"/>
  <c r="OBO81" i="13" s="1"/>
  <c r="OBP81" i="13" s="1"/>
  <c r="OBQ81" i="13" s="1"/>
  <c r="OBR81" i="13" s="1"/>
  <c r="OBS81" i="13" s="1"/>
  <c r="OBT81" i="13" s="1"/>
  <c r="OBU81" i="13" s="1"/>
  <c r="OBV81" i="13" s="1"/>
  <c r="OBW81" i="13" s="1"/>
  <c r="OBX81" i="13" s="1"/>
  <c r="OBY81" i="13" s="1"/>
  <c r="OBZ81" i="13" s="1"/>
  <c r="OCA81" i="13" s="1"/>
  <c r="OCB81" i="13" s="1"/>
  <c r="OCC81" i="13" s="1"/>
  <c r="OCD81" i="13" s="1"/>
  <c r="OCE81" i="13" s="1"/>
  <c r="OCF81" i="13" s="1"/>
  <c r="OCG81" i="13" s="1"/>
  <c r="OCH81" i="13" s="1"/>
  <c r="OCI81" i="13" s="1"/>
  <c r="OCJ81" i="13" s="1"/>
  <c r="OCK81" i="13" s="1"/>
  <c r="OCL81" i="13" s="1"/>
  <c r="OCM81" i="13" s="1"/>
  <c r="OCN81" i="13" s="1"/>
  <c r="OCO81" i="13" s="1"/>
  <c r="OCP81" i="13" s="1"/>
  <c r="OCQ81" i="13" s="1"/>
  <c r="OCR81" i="13" s="1"/>
  <c r="OCS81" i="13" s="1"/>
  <c r="OCT81" i="13" s="1"/>
  <c r="OCU81" i="13" s="1"/>
  <c r="OCV81" i="13" s="1"/>
  <c r="OCW81" i="13" s="1"/>
  <c r="OCX81" i="13" s="1"/>
  <c r="OCY81" i="13" s="1"/>
  <c r="OCZ81" i="13" s="1"/>
  <c r="ODA81" i="13" s="1"/>
  <c r="ODB81" i="13" s="1"/>
  <c r="ODC81" i="13" s="1"/>
  <c r="ODD81" i="13" s="1"/>
  <c r="ODE81" i="13" s="1"/>
  <c r="ODF81" i="13" s="1"/>
  <c r="ODG81" i="13" s="1"/>
  <c r="ODH81" i="13" s="1"/>
  <c r="ODI81" i="13" s="1"/>
  <c r="ODJ81" i="13" s="1"/>
  <c r="ODK81" i="13" s="1"/>
  <c r="ODL81" i="13" s="1"/>
  <c r="ODM81" i="13" s="1"/>
  <c r="ODN81" i="13" s="1"/>
  <c r="ODO81" i="13" s="1"/>
  <c r="ODP81" i="13" s="1"/>
  <c r="ODQ81" i="13" s="1"/>
  <c r="ODR81" i="13" s="1"/>
  <c r="ODS81" i="13" s="1"/>
  <c r="ODT81" i="13" s="1"/>
  <c r="ODU81" i="13" s="1"/>
  <c r="ODV81" i="13" s="1"/>
  <c r="ODW81" i="13" s="1"/>
  <c r="ODX81" i="13" s="1"/>
  <c r="ODY81" i="13" s="1"/>
  <c r="ODZ81" i="13" s="1"/>
  <c r="OEA81" i="13" s="1"/>
  <c r="OEB81" i="13" s="1"/>
  <c r="OEC81" i="13" s="1"/>
  <c r="OED81" i="13" s="1"/>
  <c r="OEE81" i="13" s="1"/>
  <c r="OEF81" i="13" s="1"/>
  <c r="OEG81" i="13" s="1"/>
  <c r="OEH81" i="13" s="1"/>
  <c r="OEI81" i="13" s="1"/>
  <c r="OEJ81" i="13" s="1"/>
  <c r="OEK81" i="13" s="1"/>
  <c r="OEL81" i="13" s="1"/>
  <c r="OEM81" i="13" s="1"/>
  <c r="OEN81" i="13" s="1"/>
  <c r="OEO81" i="13" s="1"/>
  <c r="OEP81" i="13" s="1"/>
  <c r="OEQ81" i="13" s="1"/>
  <c r="OER81" i="13" s="1"/>
  <c r="OES81" i="13" s="1"/>
  <c r="OET81" i="13" s="1"/>
  <c r="OEU81" i="13" s="1"/>
  <c r="OEV81" i="13" s="1"/>
  <c r="OEW81" i="13" s="1"/>
  <c r="OEX81" i="13" s="1"/>
  <c r="OEY81" i="13" s="1"/>
  <c r="OEZ81" i="13" s="1"/>
  <c r="OFA81" i="13" s="1"/>
  <c r="OFB81" i="13" s="1"/>
  <c r="OFC81" i="13" s="1"/>
  <c r="OFD81" i="13" s="1"/>
  <c r="OFE81" i="13" s="1"/>
  <c r="OFF81" i="13" s="1"/>
  <c r="OFG81" i="13" s="1"/>
  <c r="OFH81" i="13" s="1"/>
  <c r="OFI81" i="13" s="1"/>
  <c r="OFJ81" i="13" s="1"/>
  <c r="OFK81" i="13" s="1"/>
  <c r="OFL81" i="13" s="1"/>
  <c r="OFM81" i="13" s="1"/>
  <c r="OFN81" i="13" s="1"/>
  <c r="OFO81" i="13" s="1"/>
  <c r="OFP81" i="13" s="1"/>
  <c r="OFQ81" i="13" s="1"/>
  <c r="OFR81" i="13" s="1"/>
  <c r="OFS81" i="13" s="1"/>
  <c r="OFT81" i="13" s="1"/>
  <c r="OFU81" i="13" s="1"/>
  <c r="OFV81" i="13" s="1"/>
  <c r="OFW81" i="13" s="1"/>
  <c r="OFX81" i="13" s="1"/>
  <c r="OFY81" i="13" s="1"/>
  <c r="OFZ81" i="13" s="1"/>
  <c r="OGA81" i="13" s="1"/>
  <c r="OGB81" i="13" s="1"/>
  <c r="OGC81" i="13" s="1"/>
  <c r="OGD81" i="13" s="1"/>
  <c r="OGE81" i="13" s="1"/>
  <c r="OGF81" i="13" s="1"/>
  <c r="OGG81" i="13" s="1"/>
  <c r="OGH81" i="13" s="1"/>
  <c r="OGI81" i="13" s="1"/>
  <c r="OGJ81" i="13" s="1"/>
  <c r="OGK81" i="13" s="1"/>
  <c r="OGL81" i="13" s="1"/>
  <c r="OGM81" i="13" s="1"/>
  <c r="OGN81" i="13" s="1"/>
  <c r="OGO81" i="13" s="1"/>
  <c r="OGP81" i="13" s="1"/>
  <c r="OGQ81" i="13" s="1"/>
  <c r="OGR81" i="13" s="1"/>
  <c r="OGS81" i="13" s="1"/>
  <c r="OGT81" i="13" s="1"/>
  <c r="OGU81" i="13" s="1"/>
  <c r="OGV81" i="13" s="1"/>
  <c r="OGW81" i="13" s="1"/>
  <c r="OGX81" i="13" s="1"/>
  <c r="OGY81" i="13" s="1"/>
  <c r="OGZ81" i="13" s="1"/>
  <c r="OHA81" i="13" s="1"/>
  <c r="OHB81" i="13" s="1"/>
  <c r="OHC81" i="13" s="1"/>
  <c r="OHD81" i="13" s="1"/>
  <c r="OHE81" i="13" s="1"/>
  <c r="OHF81" i="13" s="1"/>
  <c r="OHG81" i="13" s="1"/>
  <c r="OHH81" i="13" s="1"/>
  <c r="OHI81" i="13" s="1"/>
  <c r="OHJ81" i="13" s="1"/>
  <c r="OHK81" i="13" s="1"/>
  <c r="OHL81" i="13" s="1"/>
  <c r="OHM81" i="13" s="1"/>
  <c r="OHN81" i="13" s="1"/>
  <c r="OHO81" i="13" s="1"/>
  <c r="OHP81" i="13" s="1"/>
  <c r="OHQ81" i="13" s="1"/>
  <c r="OHR81" i="13" s="1"/>
  <c r="OHS81" i="13" s="1"/>
  <c r="OHT81" i="13" s="1"/>
  <c r="OHU81" i="13" s="1"/>
  <c r="OHV81" i="13" s="1"/>
  <c r="OHW81" i="13" s="1"/>
  <c r="OHX81" i="13" s="1"/>
  <c r="OHY81" i="13" s="1"/>
  <c r="OHZ81" i="13" s="1"/>
  <c r="OIA81" i="13" s="1"/>
  <c r="OIB81" i="13" s="1"/>
  <c r="OIC81" i="13" s="1"/>
  <c r="OID81" i="13" s="1"/>
  <c r="OIE81" i="13" s="1"/>
  <c r="OIF81" i="13" s="1"/>
  <c r="OIG81" i="13" s="1"/>
  <c r="OIH81" i="13" s="1"/>
  <c r="OII81" i="13" s="1"/>
  <c r="OIJ81" i="13" s="1"/>
  <c r="OIK81" i="13" s="1"/>
  <c r="OIL81" i="13" s="1"/>
  <c r="OIM81" i="13" s="1"/>
  <c r="OIN81" i="13" s="1"/>
  <c r="OIO81" i="13" s="1"/>
  <c r="OIP81" i="13" s="1"/>
  <c r="OIQ81" i="13" s="1"/>
  <c r="OIR81" i="13" s="1"/>
  <c r="OIS81" i="13" s="1"/>
  <c r="OIT81" i="13" s="1"/>
  <c r="OIU81" i="13" s="1"/>
  <c r="OIV81" i="13" s="1"/>
  <c r="OIW81" i="13" s="1"/>
  <c r="OIX81" i="13" s="1"/>
  <c r="OIY81" i="13" s="1"/>
  <c r="OIZ81" i="13" s="1"/>
  <c r="OJA81" i="13" s="1"/>
  <c r="OJB81" i="13" s="1"/>
  <c r="OJC81" i="13" s="1"/>
  <c r="OJD81" i="13" s="1"/>
  <c r="OJE81" i="13" s="1"/>
  <c r="OJF81" i="13" s="1"/>
  <c r="OJG81" i="13" s="1"/>
  <c r="OJH81" i="13" s="1"/>
  <c r="OJI81" i="13" s="1"/>
  <c r="OJJ81" i="13" s="1"/>
  <c r="OJK81" i="13" s="1"/>
  <c r="OJL81" i="13" s="1"/>
  <c r="OJM81" i="13" s="1"/>
  <c r="OJN81" i="13" s="1"/>
  <c r="OJO81" i="13" s="1"/>
  <c r="OJP81" i="13" s="1"/>
  <c r="OJQ81" i="13" s="1"/>
  <c r="OJR81" i="13" s="1"/>
  <c r="OJS81" i="13" s="1"/>
  <c r="OJT81" i="13" s="1"/>
  <c r="OJU81" i="13" s="1"/>
  <c r="OJV81" i="13" s="1"/>
  <c r="OJW81" i="13" s="1"/>
  <c r="OJX81" i="13" s="1"/>
  <c r="OJY81" i="13" s="1"/>
  <c r="OJZ81" i="13" s="1"/>
  <c r="OKA81" i="13" s="1"/>
  <c r="OKB81" i="13" s="1"/>
  <c r="OKC81" i="13" s="1"/>
  <c r="OKD81" i="13" s="1"/>
  <c r="OKE81" i="13" s="1"/>
  <c r="OKF81" i="13" s="1"/>
  <c r="OKG81" i="13" s="1"/>
  <c r="OKH81" i="13" s="1"/>
  <c r="OKI81" i="13" s="1"/>
  <c r="OKJ81" i="13" s="1"/>
  <c r="OKK81" i="13" s="1"/>
  <c r="OKL81" i="13" s="1"/>
  <c r="OKM81" i="13" s="1"/>
  <c r="OKN81" i="13" s="1"/>
  <c r="OKO81" i="13" s="1"/>
  <c r="OKP81" i="13" s="1"/>
  <c r="OKQ81" i="13" s="1"/>
  <c r="OKR81" i="13" s="1"/>
  <c r="OKS81" i="13" s="1"/>
  <c r="OKT81" i="13" s="1"/>
  <c r="OKU81" i="13" s="1"/>
  <c r="OKV81" i="13" s="1"/>
  <c r="OKW81" i="13" s="1"/>
  <c r="OKX81" i="13" s="1"/>
  <c r="OKY81" i="13" s="1"/>
  <c r="OKZ81" i="13" s="1"/>
  <c r="OLA81" i="13" s="1"/>
  <c r="OLB81" i="13" s="1"/>
  <c r="OLC81" i="13" s="1"/>
  <c r="OLD81" i="13" s="1"/>
  <c r="OLE81" i="13" s="1"/>
  <c r="OLF81" i="13" s="1"/>
  <c r="OLG81" i="13" s="1"/>
  <c r="OLH81" i="13" s="1"/>
  <c r="OLI81" i="13" s="1"/>
  <c r="OLJ81" i="13" s="1"/>
  <c r="OLK81" i="13" s="1"/>
  <c r="OLL81" i="13" s="1"/>
  <c r="OLM81" i="13" s="1"/>
  <c r="OLN81" i="13" s="1"/>
  <c r="OLO81" i="13" s="1"/>
  <c r="OLP81" i="13" s="1"/>
  <c r="OLQ81" i="13" s="1"/>
  <c r="OLR81" i="13" s="1"/>
  <c r="OLS81" i="13" s="1"/>
  <c r="OLT81" i="13" s="1"/>
  <c r="OLU81" i="13" s="1"/>
  <c r="OLV81" i="13" s="1"/>
  <c r="OLW81" i="13" s="1"/>
  <c r="OLX81" i="13" s="1"/>
  <c r="OLY81" i="13" s="1"/>
  <c r="OLZ81" i="13" s="1"/>
  <c r="OMA81" i="13" s="1"/>
  <c r="OMB81" i="13" s="1"/>
  <c r="OMC81" i="13" s="1"/>
  <c r="OMD81" i="13" s="1"/>
  <c r="OME81" i="13" s="1"/>
  <c r="OMF81" i="13" s="1"/>
  <c r="OMG81" i="13" s="1"/>
  <c r="OMH81" i="13" s="1"/>
  <c r="OMI81" i="13" s="1"/>
  <c r="OMJ81" i="13" s="1"/>
  <c r="OMK81" i="13" s="1"/>
  <c r="OML81" i="13" s="1"/>
  <c r="OMM81" i="13" s="1"/>
  <c r="OMN81" i="13" s="1"/>
  <c r="OMO81" i="13" s="1"/>
  <c r="OMP81" i="13" s="1"/>
  <c r="OMQ81" i="13" s="1"/>
  <c r="OMR81" i="13" s="1"/>
  <c r="OMS81" i="13" s="1"/>
  <c r="OMT81" i="13" s="1"/>
  <c r="OMU81" i="13" s="1"/>
  <c r="OMV81" i="13" s="1"/>
  <c r="OMW81" i="13" s="1"/>
  <c r="OMX81" i="13" s="1"/>
  <c r="OMY81" i="13" s="1"/>
  <c r="OMZ81" i="13" s="1"/>
  <c r="ONA81" i="13" s="1"/>
  <c r="ONB81" i="13" s="1"/>
  <c r="ONC81" i="13" s="1"/>
  <c r="OND81" i="13" s="1"/>
  <c r="ONE81" i="13" s="1"/>
  <c r="ONF81" i="13" s="1"/>
  <c r="ONG81" i="13" s="1"/>
  <c r="ONH81" i="13" s="1"/>
  <c r="ONI81" i="13" s="1"/>
  <c r="ONJ81" i="13" s="1"/>
  <c r="ONK81" i="13" s="1"/>
  <c r="ONL81" i="13" s="1"/>
  <c r="ONM81" i="13" s="1"/>
  <c r="ONN81" i="13" s="1"/>
  <c r="ONO81" i="13" s="1"/>
  <c r="ONP81" i="13" s="1"/>
  <c r="ONQ81" i="13" s="1"/>
  <c r="ONR81" i="13" s="1"/>
  <c r="ONS81" i="13" s="1"/>
  <c r="ONT81" i="13" s="1"/>
  <c r="ONU81" i="13" s="1"/>
  <c r="ONV81" i="13" s="1"/>
  <c r="ONW81" i="13" s="1"/>
  <c r="ONX81" i="13" s="1"/>
  <c r="ONY81" i="13" s="1"/>
  <c r="ONZ81" i="13" s="1"/>
  <c r="OOA81" i="13" s="1"/>
  <c r="OOB81" i="13" s="1"/>
  <c r="OOC81" i="13" s="1"/>
  <c r="OOD81" i="13" s="1"/>
  <c r="OOE81" i="13" s="1"/>
  <c r="OOF81" i="13" s="1"/>
  <c r="OOG81" i="13" s="1"/>
  <c r="OOH81" i="13" s="1"/>
  <c r="OOI81" i="13" s="1"/>
  <c r="OOJ81" i="13" s="1"/>
  <c r="OOK81" i="13" s="1"/>
  <c r="OOL81" i="13" s="1"/>
  <c r="OOM81" i="13" s="1"/>
  <c r="OON81" i="13" s="1"/>
  <c r="OOO81" i="13" s="1"/>
  <c r="OOP81" i="13" s="1"/>
  <c r="OOQ81" i="13" s="1"/>
  <c r="OOR81" i="13" s="1"/>
  <c r="OOS81" i="13" s="1"/>
  <c r="OOT81" i="13" s="1"/>
  <c r="OOU81" i="13" s="1"/>
  <c r="OOV81" i="13" s="1"/>
  <c r="OOW81" i="13" s="1"/>
  <c r="OOX81" i="13" s="1"/>
  <c r="OOY81" i="13" s="1"/>
  <c r="OOZ81" i="13" s="1"/>
  <c r="OPA81" i="13" s="1"/>
  <c r="OPB81" i="13" s="1"/>
  <c r="OPC81" i="13" s="1"/>
  <c r="OPD81" i="13" s="1"/>
  <c r="OPE81" i="13" s="1"/>
  <c r="OPF81" i="13" s="1"/>
  <c r="OPG81" i="13" s="1"/>
  <c r="OPH81" i="13" s="1"/>
  <c r="OPI81" i="13" s="1"/>
  <c r="OPJ81" i="13" s="1"/>
  <c r="OPK81" i="13" s="1"/>
  <c r="OPL81" i="13" s="1"/>
  <c r="OPM81" i="13" s="1"/>
  <c r="OPN81" i="13" s="1"/>
  <c r="OPO81" i="13" s="1"/>
  <c r="OPP81" i="13" s="1"/>
  <c r="OPQ81" i="13" s="1"/>
  <c r="OPR81" i="13" s="1"/>
  <c r="OPS81" i="13" s="1"/>
  <c r="OPT81" i="13" s="1"/>
  <c r="OPU81" i="13" s="1"/>
  <c r="OPV81" i="13" s="1"/>
  <c r="OPW81" i="13" s="1"/>
  <c r="OPX81" i="13" s="1"/>
  <c r="OPY81" i="13" s="1"/>
  <c r="OPZ81" i="13" s="1"/>
  <c r="OQA81" i="13" s="1"/>
  <c r="OQB81" i="13" s="1"/>
  <c r="OQC81" i="13" s="1"/>
  <c r="OQD81" i="13" s="1"/>
  <c r="OQE81" i="13" s="1"/>
  <c r="OQF81" i="13" s="1"/>
  <c r="OQG81" i="13" s="1"/>
  <c r="OQH81" i="13" s="1"/>
  <c r="OQI81" i="13" s="1"/>
  <c r="OQJ81" i="13" s="1"/>
  <c r="OQK81" i="13" s="1"/>
  <c r="OQL81" i="13" s="1"/>
  <c r="OQM81" i="13" s="1"/>
  <c r="OQN81" i="13" s="1"/>
  <c r="OQO81" i="13" s="1"/>
  <c r="OQP81" i="13" s="1"/>
  <c r="OQQ81" i="13" s="1"/>
  <c r="OQR81" i="13" s="1"/>
  <c r="OQS81" i="13" s="1"/>
  <c r="OQT81" i="13" s="1"/>
  <c r="OQU81" i="13" s="1"/>
  <c r="OQV81" i="13" s="1"/>
  <c r="OQW81" i="13" s="1"/>
  <c r="OQX81" i="13" s="1"/>
  <c r="OQY81" i="13" s="1"/>
  <c r="OQZ81" i="13" s="1"/>
  <c r="ORA81" i="13" s="1"/>
  <c r="ORB81" i="13" s="1"/>
  <c r="ORC81" i="13" s="1"/>
  <c r="ORD81" i="13" s="1"/>
  <c r="ORE81" i="13" s="1"/>
  <c r="ORF81" i="13" s="1"/>
  <c r="ORG81" i="13" s="1"/>
  <c r="ORH81" i="13" s="1"/>
  <c r="ORI81" i="13" s="1"/>
  <c r="ORJ81" i="13" s="1"/>
  <c r="ORK81" i="13" s="1"/>
  <c r="ORL81" i="13" s="1"/>
  <c r="ORM81" i="13" s="1"/>
  <c r="ORN81" i="13" s="1"/>
  <c r="ORO81" i="13" s="1"/>
  <c r="ORP81" i="13" s="1"/>
  <c r="ORQ81" i="13" s="1"/>
  <c r="ORR81" i="13" s="1"/>
  <c r="ORS81" i="13" s="1"/>
  <c r="ORT81" i="13" s="1"/>
  <c r="ORU81" i="13" s="1"/>
  <c r="ORV81" i="13" s="1"/>
  <c r="ORW81" i="13" s="1"/>
  <c r="ORX81" i="13" s="1"/>
  <c r="ORY81" i="13" s="1"/>
  <c r="ORZ81" i="13" s="1"/>
  <c r="OSA81" i="13" s="1"/>
  <c r="OSB81" i="13" s="1"/>
  <c r="OSC81" i="13" s="1"/>
  <c r="OSD81" i="13" s="1"/>
  <c r="OSE81" i="13" s="1"/>
  <c r="OSF81" i="13" s="1"/>
  <c r="OSG81" i="13" s="1"/>
  <c r="OSH81" i="13" s="1"/>
  <c r="OSI81" i="13" s="1"/>
  <c r="OSJ81" i="13" s="1"/>
  <c r="OSK81" i="13" s="1"/>
  <c r="OSL81" i="13" s="1"/>
  <c r="OSM81" i="13" s="1"/>
  <c r="OSN81" i="13" s="1"/>
  <c r="OSO81" i="13" s="1"/>
  <c r="OSP81" i="13" s="1"/>
  <c r="OSQ81" i="13" s="1"/>
  <c r="OSR81" i="13" s="1"/>
  <c r="OSS81" i="13" s="1"/>
  <c r="OST81" i="13" s="1"/>
  <c r="OSU81" i="13" s="1"/>
  <c r="OSV81" i="13" s="1"/>
  <c r="OSW81" i="13" s="1"/>
  <c r="OSX81" i="13" s="1"/>
  <c r="OSY81" i="13" s="1"/>
  <c r="OSZ81" i="13" s="1"/>
  <c r="OTA81" i="13" s="1"/>
  <c r="OTB81" i="13" s="1"/>
  <c r="OTC81" i="13" s="1"/>
  <c r="OTD81" i="13" s="1"/>
  <c r="OTE81" i="13" s="1"/>
  <c r="OTF81" i="13" s="1"/>
  <c r="OTG81" i="13" s="1"/>
  <c r="OTH81" i="13" s="1"/>
  <c r="OTI81" i="13" s="1"/>
  <c r="OTJ81" i="13" s="1"/>
  <c r="OTK81" i="13" s="1"/>
  <c r="OTL81" i="13" s="1"/>
  <c r="OTM81" i="13" s="1"/>
  <c r="OTN81" i="13" s="1"/>
  <c r="OTO81" i="13" s="1"/>
  <c r="OTP81" i="13" s="1"/>
  <c r="OTQ81" i="13" s="1"/>
  <c r="OTR81" i="13" s="1"/>
  <c r="OTS81" i="13" s="1"/>
  <c r="OTT81" i="13" s="1"/>
  <c r="OTU81" i="13" s="1"/>
  <c r="OTV81" i="13" s="1"/>
  <c r="OTW81" i="13" s="1"/>
  <c r="OTX81" i="13" s="1"/>
  <c r="OTY81" i="13" s="1"/>
  <c r="OTZ81" i="13" s="1"/>
  <c r="OUA81" i="13" s="1"/>
  <c r="OUB81" i="13" s="1"/>
  <c r="OUC81" i="13" s="1"/>
  <c r="OUD81" i="13" s="1"/>
  <c r="OUE81" i="13" s="1"/>
  <c r="OUF81" i="13" s="1"/>
  <c r="OUG81" i="13" s="1"/>
  <c r="OUH81" i="13" s="1"/>
  <c r="OUI81" i="13" s="1"/>
  <c r="OUJ81" i="13" s="1"/>
  <c r="OUK81" i="13" s="1"/>
  <c r="OUL81" i="13" s="1"/>
  <c r="OUM81" i="13" s="1"/>
  <c r="OUN81" i="13" s="1"/>
  <c r="OUO81" i="13" s="1"/>
  <c r="OUP81" i="13" s="1"/>
  <c r="OUQ81" i="13" s="1"/>
  <c r="OUR81" i="13" s="1"/>
  <c r="OUS81" i="13" s="1"/>
  <c r="OUT81" i="13" s="1"/>
  <c r="OUU81" i="13" s="1"/>
  <c r="OUV81" i="13" s="1"/>
  <c r="OUW81" i="13" s="1"/>
  <c r="OUX81" i="13" s="1"/>
  <c r="OUY81" i="13" s="1"/>
  <c r="OUZ81" i="13" s="1"/>
  <c r="OVA81" i="13" s="1"/>
  <c r="OVB81" i="13" s="1"/>
  <c r="OVC81" i="13" s="1"/>
  <c r="OVD81" i="13" s="1"/>
  <c r="OVE81" i="13" s="1"/>
  <c r="OVF81" i="13" s="1"/>
  <c r="OVG81" i="13" s="1"/>
  <c r="OVH81" i="13" s="1"/>
  <c r="OVI81" i="13" s="1"/>
  <c r="OVJ81" i="13" s="1"/>
  <c r="OVK81" i="13" s="1"/>
  <c r="OVL81" i="13" s="1"/>
  <c r="OVM81" i="13" s="1"/>
  <c r="OVN81" i="13" s="1"/>
  <c r="OVO81" i="13" s="1"/>
  <c r="OVP81" i="13" s="1"/>
  <c r="OVQ81" i="13" s="1"/>
  <c r="OVR81" i="13" s="1"/>
  <c r="OVS81" i="13" s="1"/>
  <c r="OVT81" i="13" s="1"/>
  <c r="OVU81" i="13" s="1"/>
  <c r="OVV81" i="13" s="1"/>
  <c r="OVW81" i="13" s="1"/>
  <c r="OVX81" i="13" s="1"/>
  <c r="OVY81" i="13" s="1"/>
  <c r="OVZ81" i="13" s="1"/>
  <c r="OWA81" i="13" s="1"/>
  <c r="OWB81" i="13" s="1"/>
  <c r="OWC81" i="13" s="1"/>
  <c r="OWD81" i="13" s="1"/>
  <c r="OWE81" i="13" s="1"/>
  <c r="OWF81" i="13" s="1"/>
  <c r="OWG81" i="13" s="1"/>
  <c r="OWH81" i="13" s="1"/>
  <c r="OWI81" i="13" s="1"/>
  <c r="OWJ81" i="13" s="1"/>
  <c r="OWK81" i="13" s="1"/>
  <c r="OWL81" i="13" s="1"/>
  <c r="OWM81" i="13" s="1"/>
  <c r="OWN81" i="13" s="1"/>
  <c r="OWO81" i="13" s="1"/>
  <c r="OWP81" i="13" s="1"/>
  <c r="OWQ81" i="13" s="1"/>
  <c r="OWR81" i="13" s="1"/>
  <c r="OWS81" i="13" s="1"/>
  <c r="OWT81" i="13" s="1"/>
  <c r="OWU81" i="13" s="1"/>
  <c r="OWV81" i="13" s="1"/>
  <c r="OWW81" i="13" s="1"/>
  <c r="OWX81" i="13" s="1"/>
  <c r="OWY81" i="13" s="1"/>
  <c r="OWZ81" i="13" s="1"/>
  <c r="OXA81" i="13" s="1"/>
  <c r="OXB81" i="13" s="1"/>
  <c r="OXC81" i="13" s="1"/>
  <c r="OXD81" i="13" s="1"/>
  <c r="OXE81" i="13" s="1"/>
  <c r="OXF81" i="13" s="1"/>
  <c r="OXG81" i="13" s="1"/>
  <c r="OXH81" i="13" s="1"/>
  <c r="OXI81" i="13" s="1"/>
  <c r="OXJ81" i="13" s="1"/>
  <c r="OXK81" i="13" s="1"/>
  <c r="OXL81" i="13" s="1"/>
  <c r="OXM81" i="13" s="1"/>
  <c r="OXN81" i="13" s="1"/>
  <c r="OXO81" i="13" s="1"/>
  <c r="OXP81" i="13" s="1"/>
  <c r="OXQ81" i="13" s="1"/>
  <c r="OXR81" i="13" s="1"/>
  <c r="OXS81" i="13" s="1"/>
  <c r="OXT81" i="13" s="1"/>
  <c r="OXU81" i="13" s="1"/>
  <c r="OXV81" i="13" s="1"/>
  <c r="OXW81" i="13" s="1"/>
  <c r="OXX81" i="13" s="1"/>
  <c r="OXY81" i="13" s="1"/>
  <c r="OXZ81" i="13" s="1"/>
  <c r="OYA81" i="13" s="1"/>
  <c r="OYB81" i="13" s="1"/>
  <c r="OYC81" i="13" s="1"/>
  <c r="OYD81" i="13" s="1"/>
  <c r="OYE81" i="13" s="1"/>
  <c r="OYF81" i="13" s="1"/>
  <c r="OYG81" i="13" s="1"/>
  <c r="OYH81" i="13" s="1"/>
  <c r="OYI81" i="13" s="1"/>
  <c r="OYJ81" i="13" s="1"/>
  <c r="OYK81" i="13" s="1"/>
  <c r="OYL81" i="13" s="1"/>
  <c r="OYM81" i="13" s="1"/>
  <c r="OYN81" i="13" s="1"/>
  <c r="OYO81" i="13" s="1"/>
  <c r="OYP81" i="13" s="1"/>
  <c r="OYQ81" i="13" s="1"/>
  <c r="OYR81" i="13" s="1"/>
  <c r="OYS81" i="13" s="1"/>
  <c r="OYT81" i="13" s="1"/>
  <c r="OYU81" i="13" s="1"/>
  <c r="OYV81" i="13" s="1"/>
  <c r="OYW81" i="13" s="1"/>
  <c r="OYX81" i="13" s="1"/>
  <c r="OYY81" i="13" s="1"/>
  <c r="OYZ81" i="13" s="1"/>
  <c r="OZA81" i="13" s="1"/>
  <c r="OZB81" i="13" s="1"/>
  <c r="OZC81" i="13" s="1"/>
  <c r="OZD81" i="13" s="1"/>
  <c r="OZE81" i="13" s="1"/>
  <c r="OZF81" i="13" s="1"/>
  <c r="OZG81" i="13" s="1"/>
  <c r="OZH81" i="13" s="1"/>
  <c r="OZI81" i="13" s="1"/>
  <c r="OZJ81" i="13" s="1"/>
  <c r="OZK81" i="13" s="1"/>
  <c r="OZL81" i="13" s="1"/>
  <c r="OZM81" i="13" s="1"/>
  <c r="OZN81" i="13" s="1"/>
  <c r="OZO81" i="13" s="1"/>
  <c r="OZP81" i="13" s="1"/>
  <c r="OZQ81" i="13" s="1"/>
  <c r="OZR81" i="13" s="1"/>
  <c r="OZS81" i="13" s="1"/>
  <c r="OZT81" i="13" s="1"/>
  <c r="OZU81" i="13" s="1"/>
  <c r="OZV81" i="13" s="1"/>
  <c r="OZW81" i="13" s="1"/>
  <c r="OZX81" i="13" s="1"/>
  <c r="OZY81" i="13" s="1"/>
  <c r="OZZ81" i="13" s="1"/>
  <c r="PAA81" i="13" s="1"/>
  <c r="PAB81" i="13" s="1"/>
  <c r="PAC81" i="13" s="1"/>
  <c r="PAD81" i="13" s="1"/>
  <c r="PAE81" i="13" s="1"/>
  <c r="PAF81" i="13" s="1"/>
  <c r="PAG81" i="13" s="1"/>
  <c r="PAH81" i="13" s="1"/>
  <c r="PAI81" i="13" s="1"/>
  <c r="PAJ81" i="13" s="1"/>
  <c r="PAK81" i="13" s="1"/>
  <c r="PAL81" i="13" s="1"/>
  <c r="PAM81" i="13" s="1"/>
  <c r="PAN81" i="13" s="1"/>
  <c r="PAO81" i="13" s="1"/>
  <c r="PAP81" i="13" s="1"/>
  <c r="PAQ81" i="13" s="1"/>
  <c r="PAR81" i="13" s="1"/>
  <c r="PAS81" i="13" s="1"/>
  <c r="PAT81" i="13" s="1"/>
  <c r="PAU81" i="13" s="1"/>
  <c r="PAV81" i="13" s="1"/>
  <c r="PAW81" i="13" s="1"/>
  <c r="PAX81" i="13" s="1"/>
  <c r="PAY81" i="13" s="1"/>
  <c r="PAZ81" i="13" s="1"/>
  <c r="PBA81" i="13" s="1"/>
  <c r="PBB81" i="13" s="1"/>
  <c r="PBC81" i="13" s="1"/>
  <c r="PBD81" i="13" s="1"/>
  <c r="PBE81" i="13" s="1"/>
  <c r="PBF81" i="13" s="1"/>
  <c r="PBG81" i="13" s="1"/>
  <c r="PBH81" i="13" s="1"/>
  <c r="PBI81" i="13" s="1"/>
  <c r="PBJ81" i="13" s="1"/>
  <c r="PBK81" i="13" s="1"/>
  <c r="PBL81" i="13" s="1"/>
  <c r="PBM81" i="13" s="1"/>
  <c r="PBN81" i="13" s="1"/>
  <c r="PBO81" i="13" s="1"/>
  <c r="PBP81" i="13" s="1"/>
  <c r="PBQ81" i="13" s="1"/>
  <c r="PBR81" i="13" s="1"/>
  <c r="PBS81" i="13" s="1"/>
  <c r="PBT81" i="13" s="1"/>
  <c r="PBU81" i="13" s="1"/>
  <c r="PBV81" i="13" s="1"/>
  <c r="PBW81" i="13" s="1"/>
  <c r="PBX81" i="13" s="1"/>
  <c r="PBY81" i="13" s="1"/>
  <c r="PBZ81" i="13" s="1"/>
  <c r="PCA81" i="13" s="1"/>
  <c r="PCB81" i="13" s="1"/>
  <c r="PCC81" i="13" s="1"/>
  <c r="PCD81" i="13" s="1"/>
  <c r="PCE81" i="13" s="1"/>
  <c r="PCF81" i="13" s="1"/>
  <c r="PCG81" i="13" s="1"/>
  <c r="PCH81" i="13" s="1"/>
  <c r="PCI81" i="13" s="1"/>
  <c r="PCJ81" i="13" s="1"/>
  <c r="PCK81" i="13" s="1"/>
  <c r="PCL81" i="13" s="1"/>
  <c r="PCM81" i="13" s="1"/>
  <c r="PCN81" i="13" s="1"/>
  <c r="PCO81" i="13" s="1"/>
  <c r="PCP81" i="13" s="1"/>
  <c r="PCQ81" i="13" s="1"/>
  <c r="PCR81" i="13" s="1"/>
  <c r="PCS81" i="13" s="1"/>
  <c r="PCT81" i="13" s="1"/>
  <c r="PCU81" i="13" s="1"/>
  <c r="PCV81" i="13" s="1"/>
  <c r="PCW81" i="13" s="1"/>
  <c r="PCX81" i="13" s="1"/>
  <c r="PCY81" i="13" s="1"/>
  <c r="PCZ81" i="13" s="1"/>
  <c r="PDA81" i="13" s="1"/>
  <c r="PDB81" i="13" s="1"/>
  <c r="PDC81" i="13" s="1"/>
  <c r="PDD81" i="13" s="1"/>
  <c r="PDE81" i="13" s="1"/>
  <c r="PDF81" i="13" s="1"/>
  <c r="PDG81" i="13" s="1"/>
  <c r="PDH81" i="13" s="1"/>
  <c r="PDI81" i="13" s="1"/>
  <c r="PDJ81" i="13" s="1"/>
  <c r="PDK81" i="13" s="1"/>
  <c r="PDL81" i="13" s="1"/>
  <c r="PDM81" i="13" s="1"/>
  <c r="PDN81" i="13" s="1"/>
  <c r="PDO81" i="13" s="1"/>
  <c r="PDP81" i="13" s="1"/>
  <c r="PDQ81" i="13" s="1"/>
  <c r="PDR81" i="13" s="1"/>
  <c r="PDS81" i="13" s="1"/>
  <c r="PDT81" i="13" s="1"/>
  <c r="PDU81" i="13" s="1"/>
  <c r="PDV81" i="13" s="1"/>
  <c r="PDW81" i="13" s="1"/>
  <c r="PDX81" i="13" s="1"/>
  <c r="PDY81" i="13" s="1"/>
  <c r="PDZ81" i="13" s="1"/>
  <c r="PEA81" i="13" s="1"/>
  <c r="PEB81" i="13" s="1"/>
  <c r="PEC81" i="13" s="1"/>
  <c r="PED81" i="13" s="1"/>
  <c r="PEE81" i="13" s="1"/>
  <c r="PEF81" i="13" s="1"/>
  <c r="PEG81" i="13" s="1"/>
  <c r="PEH81" i="13" s="1"/>
  <c r="PEI81" i="13" s="1"/>
  <c r="PEJ81" i="13" s="1"/>
  <c r="PEK81" i="13" s="1"/>
  <c r="PEL81" i="13" s="1"/>
  <c r="PEM81" i="13" s="1"/>
  <c r="PEN81" i="13" s="1"/>
  <c r="PEO81" i="13" s="1"/>
  <c r="PEP81" i="13" s="1"/>
  <c r="PEQ81" i="13" s="1"/>
  <c r="PER81" i="13" s="1"/>
  <c r="PES81" i="13" s="1"/>
  <c r="PET81" i="13" s="1"/>
  <c r="PEU81" i="13" s="1"/>
  <c r="PEV81" i="13" s="1"/>
  <c r="PEW81" i="13" s="1"/>
  <c r="PEX81" i="13" s="1"/>
  <c r="PEY81" i="13" s="1"/>
  <c r="PEZ81" i="13" s="1"/>
  <c r="PFA81" i="13" s="1"/>
  <c r="PFB81" i="13" s="1"/>
  <c r="PFC81" i="13" s="1"/>
  <c r="PFD81" i="13" s="1"/>
  <c r="PFE81" i="13" s="1"/>
  <c r="PFF81" i="13" s="1"/>
  <c r="PFG81" i="13" s="1"/>
  <c r="PFH81" i="13" s="1"/>
  <c r="PFI81" i="13" s="1"/>
  <c r="PFJ81" i="13" s="1"/>
  <c r="PFK81" i="13" s="1"/>
  <c r="PFL81" i="13" s="1"/>
  <c r="PFM81" i="13" s="1"/>
  <c r="PFN81" i="13" s="1"/>
  <c r="PFO81" i="13" s="1"/>
  <c r="PFP81" i="13" s="1"/>
  <c r="PFQ81" i="13" s="1"/>
  <c r="PFR81" i="13" s="1"/>
  <c r="PFS81" i="13" s="1"/>
  <c r="PFT81" i="13" s="1"/>
  <c r="PFU81" i="13" s="1"/>
  <c r="PFV81" i="13" s="1"/>
  <c r="PFW81" i="13" s="1"/>
  <c r="PFX81" i="13" s="1"/>
  <c r="PFY81" i="13" s="1"/>
  <c r="PFZ81" i="13" s="1"/>
  <c r="PGA81" i="13" s="1"/>
  <c r="PGB81" i="13" s="1"/>
  <c r="PGC81" i="13" s="1"/>
  <c r="PGD81" i="13" s="1"/>
  <c r="PGE81" i="13" s="1"/>
  <c r="PGF81" i="13" s="1"/>
  <c r="PGG81" i="13" s="1"/>
  <c r="PGH81" i="13" s="1"/>
  <c r="PGI81" i="13" s="1"/>
  <c r="PGJ81" i="13" s="1"/>
  <c r="PGK81" i="13" s="1"/>
  <c r="PGL81" i="13" s="1"/>
  <c r="PGM81" i="13" s="1"/>
  <c r="PGN81" i="13" s="1"/>
  <c r="PGO81" i="13" s="1"/>
  <c r="PGP81" i="13" s="1"/>
  <c r="PGQ81" i="13" s="1"/>
  <c r="PGR81" i="13" s="1"/>
  <c r="PGS81" i="13" s="1"/>
  <c r="PGT81" i="13" s="1"/>
  <c r="PGU81" i="13" s="1"/>
  <c r="PGV81" i="13" s="1"/>
  <c r="PGW81" i="13" s="1"/>
  <c r="PGX81" i="13" s="1"/>
  <c r="PGY81" i="13" s="1"/>
  <c r="PGZ81" i="13" s="1"/>
  <c r="PHA81" i="13" s="1"/>
  <c r="PHB81" i="13" s="1"/>
  <c r="PHC81" i="13" s="1"/>
  <c r="PHD81" i="13" s="1"/>
  <c r="PHE81" i="13" s="1"/>
  <c r="PHF81" i="13" s="1"/>
  <c r="PHG81" i="13" s="1"/>
  <c r="PHH81" i="13" s="1"/>
  <c r="PHI81" i="13" s="1"/>
  <c r="PHJ81" i="13" s="1"/>
  <c r="PHK81" i="13" s="1"/>
  <c r="PHL81" i="13" s="1"/>
  <c r="PHM81" i="13" s="1"/>
  <c r="PHN81" i="13" s="1"/>
  <c r="PHO81" i="13" s="1"/>
  <c r="PHP81" i="13" s="1"/>
  <c r="PHQ81" i="13" s="1"/>
  <c r="PHR81" i="13" s="1"/>
  <c r="PHS81" i="13" s="1"/>
  <c r="PHT81" i="13" s="1"/>
  <c r="PHU81" i="13" s="1"/>
  <c r="PHV81" i="13" s="1"/>
  <c r="PHW81" i="13" s="1"/>
  <c r="PHX81" i="13" s="1"/>
  <c r="PHY81" i="13" s="1"/>
  <c r="PHZ81" i="13" s="1"/>
  <c r="PIA81" i="13" s="1"/>
  <c r="PIB81" i="13" s="1"/>
  <c r="PIC81" i="13" s="1"/>
  <c r="PID81" i="13" s="1"/>
  <c r="PIE81" i="13" s="1"/>
  <c r="PIF81" i="13" s="1"/>
  <c r="PIG81" i="13" s="1"/>
  <c r="PIH81" i="13" s="1"/>
  <c r="PII81" i="13" s="1"/>
  <c r="PIJ81" i="13" s="1"/>
  <c r="PIK81" i="13" s="1"/>
  <c r="PIL81" i="13" s="1"/>
  <c r="PIM81" i="13" s="1"/>
  <c r="PIN81" i="13" s="1"/>
  <c r="PIO81" i="13" s="1"/>
  <c r="PIP81" i="13" s="1"/>
  <c r="PIQ81" i="13" s="1"/>
  <c r="PIR81" i="13" s="1"/>
  <c r="PIS81" i="13" s="1"/>
  <c r="PIT81" i="13" s="1"/>
  <c r="PIU81" i="13" s="1"/>
  <c r="PIV81" i="13" s="1"/>
  <c r="PIW81" i="13" s="1"/>
  <c r="PIX81" i="13" s="1"/>
  <c r="PIY81" i="13" s="1"/>
  <c r="PIZ81" i="13" s="1"/>
  <c r="PJA81" i="13" s="1"/>
  <c r="PJB81" i="13" s="1"/>
  <c r="PJC81" i="13" s="1"/>
  <c r="PJD81" i="13" s="1"/>
  <c r="PJE81" i="13" s="1"/>
  <c r="PJF81" i="13" s="1"/>
  <c r="PJG81" i="13" s="1"/>
  <c r="PJH81" i="13" s="1"/>
  <c r="PJI81" i="13" s="1"/>
  <c r="PJJ81" i="13" s="1"/>
  <c r="PJK81" i="13" s="1"/>
  <c r="PJL81" i="13" s="1"/>
  <c r="PJM81" i="13" s="1"/>
  <c r="PJN81" i="13" s="1"/>
  <c r="PJO81" i="13" s="1"/>
  <c r="PJP81" i="13" s="1"/>
  <c r="PJQ81" i="13" s="1"/>
  <c r="PJR81" i="13" s="1"/>
  <c r="PJS81" i="13" s="1"/>
  <c r="PJT81" i="13" s="1"/>
  <c r="PJU81" i="13" s="1"/>
  <c r="PJV81" i="13" s="1"/>
  <c r="PJW81" i="13" s="1"/>
  <c r="PJX81" i="13" s="1"/>
  <c r="PJY81" i="13" s="1"/>
  <c r="PJZ81" i="13" s="1"/>
  <c r="PKA81" i="13" s="1"/>
  <c r="PKB81" i="13" s="1"/>
  <c r="PKC81" i="13" s="1"/>
  <c r="PKD81" i="13" s="1"/>
  <c r="PKE81" i="13" s="1"/>
  <c r="PKF81" i="13" s="1"/>
  <c r="PKG81" i="13" s="1"/>
  <c r="PKH81" i="13" s="1"/>
  <c r="PKI81" i="13" s="1"/>
  <c r="PKJ81" i="13" s="1"/>
  <c r="PKK81" i="13" s="1"/>
  <c r="PKL81" i="13" s="1"/>
  <c r="PKM81" i="13" s="1"/>
  <c r="PKN81" i="13" s="1"/>
  <c r="PKO81" i="13" s="1"/>
  <c r="PKP81" i="13" s="1"/>
  <c r="PKQ81" i="13" s="1"/>
  <c r="PKR81" i="13" s="1"/>
  <c r="PKS81" i="13" s="1"/>
  <c r="PKT81" i="13" s="1"/>
  <c r="PKU81" i="13" s="1"/>
  <c r="PKV81" i="13" s="1"/>
  <c r="PKW81" i="13" s="1"/>
  <c r="PKX81" i="13" s="1"/>
  <c r="PKY81" i="13" s="1"/>
  <c r="PKZ81" i="13" s="1"/>
  <c r="PLA81" i="13" s="1"/>
  <c r="PLB81" i="13" s="1"/>
  <c r="PLC81" i="13" s="1"/>
  <c r="PLD81" i="13" s="1"/>
  <c r="PLE81" i="13" s="1"/>
  <c r="PLF81" i="13" s="1"/>
  <c r="PLG81" i="13" s="1"/>
  <c r="PLH81" i="13" s="1"/>
  <c r="PLI81" i="13" s="1"/>
  <c r="PLJ81" i="13" s="1"/>
  <c r="PLK81" i="13" s="1"/>
  <c r="PLL81" i="13" s="1"/>
  <c r="PLM81" i="13" s="1"/>
  <c r="PLN81" i="13" s="1"/>
  <c r="PLO81" i="13" s="1"/>
  <c r="PLP81" i="13" s="1"/>
  <c r="PLQ81" i="13" s="1"/>
  <c r="PLR81" i="13" s="1"/>
  <c r="PLS81" i="13" s="1"/>
  <c r="PLT81" i="13" s="1"/>
  <c r="PLU81" i="13" s="1"/>
  <c r="PLV81" i="13" s="1"/>
  <c r="PLW81" i="13" s="1"/>
  <c r="PLX81" i="13" s="1"/>
  <c r="PLY81" i="13" s="1"/>
  <c r="PLZ81" i="13" s="1"/>
  <c r="PMA81" i="13" s="1"/>
  <c r="PMB81" i="13" s="1"/>
  <c r="PMC81" i="13" s="1"/>
  <c r="PMD81" i="13" s="1"/>
  <c r="PME81" i="13" s="1"/>
  <c r="PMF81" i="13" s="1"/>
  <c r="PMG81" i="13" s="1"/>
  <c r="PMH81" i="13" s="1"/>
  <c r="PMI81" i="13" s="1"/>
  <c r="PMJ81" i="13" s="1"/>
  <c r="PMK81" i="13" s="1"/>
  <c r="PML81" i="13" s="1"/>
  <c r="PMM81" i="13" s="1"/>
  <c r="PMN81" i="13" s="1"/>
  <c r="PMO81" i="13" s="1"/>
  <c r="PMP81" i="13" s="1"/>
  <c r="PMQ81" i="13" s="1"/>
  <c r="PMR81" i="13" s="1"/>
  <c r="PMS81" i="13" s="1"/>
  <c r="PMT81" i="13" s="1"/>
  <c r="PMU81" i="13" s="1"/>
  <c r="PMV81" i="13" s="1"/>
  <c r="PMW81" i="13" s="1"/>
  <c r="PMX81" i="13" s="1"/>
  <c r="PMY81" i="13" s="1"/>
  <c r="PMZ81" i="13" s="1"/>
  <c r="PNA81" i="13" s="1"/>
  <c r="PNB81" i="13" s="1"/>
  <c r="PNC81" i="13" s="1"/>
  <c r="PND81" i="13" s="1"/>
  <c r="PNE81" i="13" s="1"/>
  <c r="PNF81" i="13" s="1"/>
  <c r="PNG81" i="13" s="1"/>
  <c r="PNH81" i="13" s="1"/>
  <c r="PNI81" i="13" s="1"/>
  <c r="PNJ81" i="13" s="1"/>
  <c r="PNK81" i="13" s="1"/>
  <c r="PNL81" i="13" s="1"/>
  <c r="PNM81" i="13" s="1"/>
  <c r="PNN81" i="13" s="1"/>
  <c r="PNO81" i="13" s="1"/>
  <c r="PNP81" i="13" s="1"/>
  <c r="PNQ81" i="13" s="1"/>
  <c r="PNR81" i="13" s="1"/>
  <c r="PNS81" i="13" s="1"/>
  <c r="PNT81" i="13" s="1"/>
  <c r="PNU81" i="13" s="1"/>
  <c r="PNV81" i="13" s="1"/>
  <c r="PNW81" i="13" s="1"/>
  <c r="PNX81" i="13" s="1"/>
  <c r="PNY81" i="13" s="1"/>
  <c r="PNZ81" i="13" s="1"/>
  <c r="POA81" i="13" s="1"/>
  <c r="POB81" i="13" s="1"/>
  <c r="POC81" i="13" s="1"/>
  <c r="POD81" i="13" s="1"/>
  <c r="POE81" i="13" s="1"/>
  <c r="POF81" i="13" s="1"/>
  <c r="POG81" i="13" s="1"/>
  <c r="POH81" i="13" s="1"/>
  <c r="POI81" i="13" s="1"/>
  <c r="POJ81" i="13" s="1"/>
  <c r="POK81" i="13" s="1"/>
  <c r="POL81" i="13" s="1"/>
  <c r="POM81" i="13" s="1"/>
  <c r="PON81" i="13" s="1"/>
  <c r="POO81" i="13" s="1"/>
  <c r="POP81" i="13" s="1"/>
  <c r="POQ81" i="13" s="1"/>
  <c r="POR81" i="13" s="1"/>
  <c r="POS81" i="13" s="1"/>
  <c r="POT81" i="13" s="1"/>
  <c r="POU81" i="13" s="1"/>
  <c r="POV81" i="13" s="1"/>
  <c r="POW81" i="13" s="1"/>
  <c r="POX81" i="13" s="1"/>
  <c r="POY81" i="13" s="1"/>
  <c r="POZ81" i="13" s="1"/>
  <c r="PPA81" i="13" s="1"/>
  <c r="PPB81" i="13" s="1"/>
  <c r="PPC81" i="13" s="1"/>
  <c r="PPD81" i="13" s="1"/>
  <c r="PPE81" i="13" s="1"/>
  <c r="PPF81" i="13" s="1"/>
  <c r="PPG81" i="13" s="1"/>
  <c r="PPH81" i="13" s="1"/>
  <c r="PPI81" i="13" s="1"/>
  <c r="PPJ81" i="13" s="1"/>
  <c r="PPK81" i="13" s="1"/>
  <c r="PPL81" i="13" s="1"/>
  <c r="PPM81" i="13" s="1"/>
  <c r="PPN81" i="13" s="1"/>
  <c r="PPO81" i="13" s="1"/>
  <c r="PPP81" i="13" s="1"/>
  <c r="PPQ81" i="13" s="1"/>
  <c r="PPR81" i="13" s="1"/>
  <c r="PPS81" i="13" s="1"/>
  <c r="PPT81" i="13" s="1"/>
  <c r="PPU81" i="13" s="1"/>
  <c r="PPV81" i="13" s="1"/>
  <c r="PPW81" i="13" s="1"/>
  <c r="PPX81" i="13" s="1"/>
  <c r="PPY81" i="13" s="1"/>
  <c r="PPZ81" i="13" s="1"/>
  <c r="PQA81" i="13" s="1"/>
  <c r="PQB81" i="13" s="1"/>
  <c r="PQC81" i="13" s="1"/>
  <c r="PQD81" i="13" s="1"/>
  <c r="PQE81" i="13" s="1"/>
  <c r="PQF81" i="13" s="1"/>
  <c r="PQG81" i="13" s="1"/>
  <c r="PQH81" i="13" s="1"/>
  <c r="PQI81" i="13" s="1"/>
  <c r="PQJ81" i="13" s="1"/>
  <c r="PQK81" i="13" s="1"/>
  <c r="PQL81" i="13" s="1"/>
  <c r="PQM81" i="13" s="1"/>
  <c r="PQN81" i="13" s="1"/>
  <c r="PQO81" i="13" s="1"/>
  <c r="PQP81" i="13" s="1"/>
  <c r="PQQ81" i="13" s="1"/>
  <c r="PQR81" i="13" s="1"/>
  <c r="PQS81" i="13" s="1"/>
  <c r="PQT81" i="13" s="1"/>
  <c r="PQU81" i="13" s="1"/>
  <c r="PQV81" i="13" s="1"/>
  <c r="PQW81" i="13" s="1"/>
  <c r="PQX81" i="13" s="1"/>
  <c r="PQY81" i="13" s="1"/>
  <c r="PQZ81" i="13" s="1"/>
  <c r="PRA81" i="13" s="1"/>
  <c r="PRB81" i="13" s="1"/>
  <c r="PRC81" i="13" s="1"/>
  <c r="PRD81" i="13" s="1"/>
  <c r="PRE81" i="13" s="1"/>
  <c r="PRF81" i="13" s="1"/>
  <c r="PRG81" i="13" s="1"/>
  <c r="PRH81" i="13" s="1"/>
  <c r="PRI81" i="13" s="1"/>
  <c r="PRJ81" i="13" s="1"/>
  <c r="PRK81" i="13" s="1"/>
  <c r="PRL81" i="13" s="1"/>
  <c r="PRM81" i="13" s="1"/>
  <c r="PRN81" i="13" s="1"/>
  <c r="PRO81" i="13" s="1"/>
  <c r="PRP81" i="13" s="1"/>
  <c r="PRQ81" i="13" s="1"/>
  <c r="PRR81" i="13" s="1"/>
  <c r="PRS81" i="13" s="1"/>
  <c r="PRT81" i="13" s="1"/>
  <c r="PRU81" i="13" s="1"/>
  <c r="PRV81" i="13" s="1"/>
  <c r="PRW81" i="13" s="1"/>
  <c r="PRX81" i="13" s="1"/>
  <c r="PRY81" i="13" s="1"/>
  <c r="PRZ81" i="13" s="1"/>
  <c r="PSA81" i="13" s="1"/>
  <c r="PSB81" i="13" s="1"/>
  <c r="PSC81" i="13" s="1"/>
  <c r="PSD81" i="13" s="1"/>
  <c r="PSE81" i="13" s="1"/>
  <c r="PSF81" i="13" s="1"/>
  <c r="PSG81" i="13" s="1"/>
  <c r="PSH81" i="13" s="1"/>
  <c r="PSI81" i="13" s="1"/>
  <c r="PSJ81" i="13" s="1"/>
  <c r="PSK81" i="13" s="1"/>
  <c r="PSL81" i="13" s="1"/>
  <c r="PSM81" i="13" s="1"/>
  <c r="PSN81" i="13" s="1"/>
  <c r="PSO81" i="13" s="1"/>
  <c r="PSP81" i="13" s="1"/>
  <c r="PSQ81" i="13" s="1"/>
  <c r="PSR81" i="13" s="1"/>
  <c r="PSS81" i="13" s="1"/>
  <c r="PST81" i="13" s="1"/>
  <c r="PSU81" i="13" s="1"/>
  <c r="PSV81" i="13" s="1"/>
  <c r="PSW81" i="13" s="1"/>
  <c r="PSX81" i="13" s="1"/>
  <c r="PSY81" i="13" s="1"/>
  <c r="PSZ81" i="13" s="1"/>
  <c r="PTA81" i="13" s="1"/>
  <c r="PTB81" i="13" s="1"/>
  <c r="PTC81" i="13" s="1"/>
  <c r="PTD81" i="13" s="1"/>
  <c r="PTE81" i="13" s="1"/>
  <c r="PTF81" i="13" s="1"/>
  <c r="PTG81" i="13" s="1"/>
  <c r="PTH81" i="13" s="1"/>
  <c r="PTI81" i="13" s="1"/>
  <c r="PTJ81" i="13" s="1"/>
  <c r="PTK81" i="13" s="1"/>
  <c r="PTL81" i="13" s="1"/>
  <c r="PTM81" i="13" s="1"/>
  <c r="PTN81" i="13" s="1"/>
  <c r="PTO81" i="13" s="1"/>
  <c r="PTP81" i="13" s="1"/>
  <c r="PTQ81" i="13" s="1"/>
  <c r="PTR81" i="13" s="1"/>
  <c r="PTS81" i="13" s="1"/>
  <c r="PTT81" i="13" s="1"/>
  <c r="PTU81" i="13" s="1"/>
  <c r="PTV81" i="13" s="1"/>
  <c r="PTW81" i="13" s="1"/>
  <c r="PTX81" i="13" s="1"/>
  <c r="PTY81" i="13" s="1"/>
  <c r="PTZ81" i="13" s="1"/>
  <c r="PUA81" i="13" s="1"/>
  <c r="PUB81" i="13" s="1"/>
  <c r="PUC81" i="13" s="1"/>
  <c r="PUD81" i="13" s="1"/>
  <c r="PUE81" i="13" s="1"/>
  <c r="PUF81" i="13" s="1"/>
  <c r="PUG81" i="13" s="1"/>
  <c r="PUH81" i="13" s="1"/>
  <c r="PUI81" i="13" s="1"/>
  <c r="PUJ81" i="13" s="1"/>
  <c r="PUK81" i="13" s="1"/>
  <c r="PUL81" i="13" s="1"/>
  <c r="PUM81" i="13" s="1"/>
  <c r="PUN81" i="13" s="1"/>
  <c r="PUO81" i="13" s="1"/>
  <c r="PUP81" i="13" s="1"/>
  <c r="PUQ81" i="13" s="1"/>
  <c r="PUR81" i="13" s="1"/>
  <c r="PUS81" i="13" s="1"/>
  <c r="PUT81" i="13" s="1"/>
  <c r="PUU81" i="13" s="1"/>
  <c r="PUV81" i="13" s="1"/>
  <c r="PUW81" i="13" s="1"/>
  <c r="PUX81" i="13" s="1"/>
  <c r="PUY81" i="13" s="1"/>
  <c r="PUZ81" i="13" s="1"/>
  <c r="PVA81" i="13" s="1"/>
  <c r="PVB81" i="13" s="1"/>
  <c r="PVC81" i="13" s="1"/>
  <c r="PVD81" i="13" s="1"/>
  <c r="PVE81" i="13" s="1"/>
  <c r="PVF81" i="13" s="1"/>
  <c r="PVG81" i="13" s="1"/>
  <c r="PVH81" i="13" s="1"/>
  <c r="PVI81" i="13" s="1"/>
  <c r="PVJ81" i="13" s="1"/>
  <c r="PVK81" i="13" s="1"/>
  <c r="PVL81" i="13" s="1"/>
  <c r="PVM81" i="13" s="1"/>
  <c r="PVN81" i="13" s="1"/>
  <c r="PVO81" i="13" s="1"/>
  <c r="PVP81" i="13" s="1"/>
  <c r="PVQ81" i="13" s="1"/>
  <c r="PVR81" i="13" s="1"/>
  <c r="PVS81" i="13" s="1"/>
  <c r="PVT81" i="13" s="1"/>
  <c r="PVU81" i="13" s="1"/>
  <c r="PVV81" i="13" s="1"/>
  <c r="PVW81" i="13" s="1"/>
  <c r="PVX81" i="13" s="1"/>
  <c r="PVY81" i="13" s="1"/>
  <c r="PVZ81" i="13" s="1"/>
  <c r="PWA81" i="13" s="1"/>
  <c r="PWB81" i="13" s="1"/>
  <c r="PWC81" i="13" s="1"/>
  <c r="PWD81" i="13" s="1"/>
  <c r="PWE81" i="13" s="1"/>
  <c r="PWF81" i="13" s="1"/>
  <c r="PWG81" i="13" s="1"/>
  <c r="PWH81" i="13" s="1"/>
  <c r="PWI81" i="13" s="1"/>
  <c r="PWJ81" i="13" s="1"/>
  <c r="PWK81" i="13" s="1"/>
  <c r="PWL81" i="13" s="1"/>
  <c r="PWM81" i="13" s="1"/>
  <c r="PWN81" i="13" s="1"/>
  <c r="PWO81" i="13" s="1"/>
  <c r="PWP81" i="13" s="1"/>
  <c r="PWQ81" i="13" s="1"/>
  <c r="PWR81" i="13" s="1"/>
  <c r="PWS81" i="13" s="1"/>
  <c r="PWT81" i="13" s="1"/>
  <c r="PWU81" i="13" s="1"/>
  <c r="PWV81" i="13" s="1"/>
  <c r="PWW81" i="13" s="1"/>
  <c r="PWX81" i="13" s="1"/>
  <c r="PWY81" i="13" s="1"/>
  <c r="PWZ81" i="13" s="1"/>
  <c r="PXA81" i="13" s="1"/>
  <c r="PXB81" i="13" s="1"/>
  <c r="PXC81" i="13" s="1"/>
  <c r="PXD81" i="13" s="1"/>
  <c r="PXE81" i="13" s="1"/>
  <c r="PXF81" i="13" s="1"/>
  <c r="PXG81" i="13" s="1"/>
  <c r="PXH81" i="13" s="1"/>
  <c r="PXI81" i="13" s="1"/>
  <c r="PXJ81" i="13" s="1"/>
  <c r="PXK81" i="13" s="1"/>
  <c r="PXL81" i="13" s="1"/>
  <c r="PXM81" i="13" s="1"/>
  <c r="PXN81" i="13" s="1"/>
  <c r="PXO81" i="13" s="1"/>
  <c r="PXP81" i="13" s="1"/>
  <c r="PXQ81" i="13" s="1"/>
  <c r="PXR81" i="13" s="1"/>
  <c r="PXS81" i="13" s="1"/>
  <c r="PXT81" i="13" s="1"/>
  <c r="PXU81" i="13" s="1"/>
  <c r="PXV81" i="13" s="1"/>
  <c r="PXW81" i="13" s="1"/>
  <c r="PXX81" i="13" s="1"/>
  <c r="PXY81" i="13" s="1"/>
  <c r="PXZ81" i="13" s="1"/>
  <c r="PYA81" i="13" s="1"/>
  <c r="PYB81" i="13" s="1"/>
  <c r="PYC81" i="13" s="1"/>
  <c r="PYD81" i="13" s="1"/>
  <c r="PYE81" i="13" s="1"/>
  <c r="PYF81" i="13" s="1"/>
  <c r="PYG81" i="13" s="1"/>
  <c r="PYH81" i="13" s="1"/>
  <c r="PYI81" i="13" s="1"/>
  <c r="PYJ81" i="13" s="1"/>
  <c r="PYK81" i="13" s="1"/>
  <c r="PYL81" i="13" s="1"/>
  <c r="PYM81" i="13" s="1"/>
  <c r="PYN81" i="13" s="1"/>
  <c r="PYO81" i="13" s="1"/>
  <c r="PYP81" i="13" s="1"/>
  <c r="PYQ81" i="13" s="1"/>
  <c r="PYR81" i="13" s="1"/>
  <c r="PYS81" i="13" s="1"/>
  <c r="PYT81" i="13" s="1"/>
  <c r="PYU81" i="13" s="1"/>
  <c r="PYV81" i="13" s="1"/>
  <c r="PYW81" i="13" s="1"/>
  <c r="PYX81" i="13" s="1"/>
  <c r="PYY81" i="13" s="1"/>
  <c r="PYZ81" i="13" s="1"/>
  <c r="PZA81" i="13" s="1"/>
  <c r="PZB81" i="13" s="1"/>
  <c r="PZC81" i="13" s="1"/>
  <c r="PZD81" i="13" s="1"/>
  <c r="PZE81" i="13" s="1"/>
  <c r="PZF81" i="13" s="1"/>
  <c r="PZG81" i="13" s="1"/>
  <c r="PZH81" i="13" s="1"/>
  <c r="PZI81" i="13" s="1"/>
  <c r="PZJ81" i="13" s="1"/>
  <c r="PZK81" i="13" s="1"/>
  <c r="PZL81" i="13" s="1"/>
  <c r="PZM81" i="13" s="1"/>
  <c r="PZN81" i="13" s="1"/>
  <c r="PZO81" i="13" s="1"/>
  <c r="PZP81" i="13" s="1"/>
  <c r="PZQ81" i="13" s="1"/>
  <c r="PZR81" i="13" s="1"/>
  <c r="PZS81" i="13" s="1"/>
  <c r="PZT81" i="13" s="1"/>
  <c r="PZU81" i="13" s="1"/>
  <c r="PZV81" i="13" s="1"/>
  <c r="PZW81" i="13" s="1"/>
  <c r="PZX81" i="13" s="1"/>
  <c r="PZY81" i="13" s="1"/>
  <c r="PZZ81" i="13" s="1"/>
  <c r="QAA81" i="13" s="1"/>
  <c r="QAB81" i="13" s="1"/>
  <c r="QAC81" i="13" s="1"/>
  <c r="QAD81" i="13" s="1"/>
  <c r="QAE81" i="13" s="1"/>
  <c r="QAF81" i="13" s="1"/>
  <c r="QAG81" i="13" s="1"/>
  <c r="QAH81" i="13" s="1"/>
  <c r="QAI81" i="13" s="1"/>
  <c r="QAJ81" i="13" s="1"/>
  <c r="QAK81" i="13" s="1"/>
  <c r="QAL81" i="13" s="1"/>
  <c r="QAM81" i="13" s="1"/>
  <c r="QAN81" i="13" s="1"/>
  <c r="QAO81" i="13" s="1"/>
  <c r="QAP81" i="13" s="1"/>
  <c r="QAQ81" i="13" s="1"/>
  <c r="QAR81" i="13" s="1"/>
  <c r="QAS81" i="13" s="1"/>
  <c r="QAT81" i="13" s="1"/>
  <c r="QAU81" i="13" s="1"/>
  <c r="QAV81" i="13" s="1"/>
  <c r="QAW81" i="13" s="1"/>
  <c r="QAX81" i="13" s="1"/>
  <c r="QAY81" i="13" s="1"/>
  <c r="QAZ81" i="13" s="1"/>
  <c r="QBA81" i="13" s="1"/>
  <c r="QBB81" i="13" s="1"/>
  <c r="QBC81" i="13" s="1"/>
  <c r="QBD81" i="13" s="1"/>
  <c r="QBE81" i="13" s="1"/>
  <c r="QBF81" i="13" s="1"/>
  <c r="QBG81" i="13" s="1"/>
  <c r="QBH81" i="13" s="1"/>
  <c r="QBI81" i="13" s="1"/>
  <c r="QBJ81" i="13" s="1"/>
  <c r="QBK81" i="13" s="1"/>
  <c r="QBL81" i="13" s="1"/>
  <c r="QBM81" i="13" s="1"/>
  <c r="QBN81" i="13" s="1"/>
  <c r="QBO81" i="13" s="1"/>
  <c r="QBP81" i="13" s="1"/>
  <c r="QBQ81" i="13" s="1"/>
  <c r="QBR81" i="13" s="1"/>
  <c r="QBS81" i="13" s="1"/>
  <c r="QBT81" i="13" s="1"/>
  <c r="QBU81" i="13" s="1"/>
  <c r="QBV81" i="13" s="1"/>
  <c r="QBW81" i="13" s="1"/>
  <c r="QBX81" i="13" s="1"/>
  <c r="QBY81" i="13" s="1"/>
  <c r="QBZ81" i="13" s="1"/>
  <c r="QCA81" i="13" s="1"/>
  <c r="QCB81" i="13" s="1"/>
  <c r="QCC81" i="13" s="1"/>
  <c r="QCD81" i="13" s="1"/>
  <c r="QCE81" i="13" s="1"/>
  <c r="QCF81" i="13" s="1"/>
  <c r="QCG81" i="13" s="1"/>
  <c r="QCH81" i="13" s="1"/>
  <c r="QCI81" i="13" s="1"/>
  <c r="QCJ81" i="13" s="1"/>
  <c r="QCK81" i="13" s="1"/>
  <c r="QCL81" i="13" s="1"/>
  <c r="QCM81" i="13" s="1"/>
  <c r="QCN81" i="13" s="1"/>
  <c r="QCO81" i="13" s="1"/>
  <c r="QCP81" i="13" s="1"/>
  <c r="QCQ81" i="13" s="1"/>
  <c r="QCR81" i="13" s="1"/>
  <c r="QCS81" i="13" s="1"/>
  <c r="QCT81" i="13" s="1"/>
  <c r="QCU81" i="13" s="1"/>
  <c r="QCV81" i="13" s="1"/>
  <c r="QCW81" i="13" s="1"/>
  <c r="QCX81" i="13" s="1"/>
  <c r="QCY81" i="13" s="1"/>
  <c r="QCZ81" i="13" s="1"/>
  <c r="QDA81" i="13" s="1"/>
  <c r="QDB81" i="13" s="1"/>
  <c r="QDC81" i="13" s="1"/>
  <c r="QDD81" i="13" s="1"/>
  <c r="QDE81" i="13" s="1"/>
  <c r="QDF81" i="13" s="1"/>
  <c r="QDG81" i="13" s="1"/>
  <c r="QDH81" i="13" s="1"/>
  <c r="QDI81" i="13" s="1"/>
  <c r="QDJ81" i="13" s="1"/>
  <c r="QDK81" i="13" s="1"/>
  <c r="QDL81" i="13" s="1"/>
  <c r="QDM81" i="13" s="1"/>
  <c r="QDN81" i="13" s="1"/>
  <c r="QDO81" i="13" s="1"/>
  <c r="QDP81" i="13" s="1"/>
  <c r="QDQ81" i="13" s="1"/>
  <c r="QDR81" i="13" s="1"/>
  <c r="QDS81" i="13" s="1"/>
  <c r="QDT81" i="13" s="1"/>
  <c r="QDU81" i="13" s="1"/>
  <c r="QDV81" i="13" s="1"/>
  <c r="QDW81" i="13" s="1"/>
  <c r="QDX81" i="13" s="1"/>
  <c r="QDY81" i="13" s="1"/>
  <c r="QDZ81" i="13" s="1"/>
  <c r="QEA81" i="13" s="1"/>
  <c r="QEB81" i="13" s="1"/>
  <c r="QEC81" i="13" s="1"/>
  <c r="QED81" i="13" s="1"/>
  <c r="QEE81" i="13" s="1"/>
  <c r="QEF81" i="13" s="1"/>
  <c r="QEG81" i="13" s="1"/>
  <c r="QEH81" i="13" s="1"/>
  <c r="QEI81" i="13" s="1"/>
  <c r="QEJ81" i="13" s="1"/>
  <c r="QEK81" i="13" s="1"/>
  <c r="QEL81" i="13" s="1"/>
  <c r="QEM81" i="13" s="1"/>
  <c r="QEN81" i="13" s="1"/>
  <c r="QEO81" i="13" s="1"/>
  <c r="QEP81" i="13" s="1"/>
  <c r="QEQ81" i="13" s="1"/>
  <c r="QER81" i="13" s="1"/>
  <c r="QES81" i="13" s="1"/>
  <c r="QET81" i="13" s="1"/>
  <c r="QEU81" i="13" s="1"/>
  <c r="QEV81" i="13" s="1"/>
  <c r="QEW81" i="13" s="1"/>
  <c r="QEX81" i="13" s="1"/>
  <c r="QEY81" i="13" s="1"/>
  <c r="QEZ81" i="13" s="1"/>
  <c r="QFA81" i="13" s="1"/>
  <c r="QFB81" i="13" s="1"/>
  <c r="QFC81" i="13" s="1"/>
  <c r="QFD81" i="13" s="1"/>
  <c r="QFE81" i="13" s="1"/>
  <c r="QFF81" i="13" s="1"/>
  <c r="QFG81" i="13" s="1"/>
  <c r="QFH81" i="13" s="1"/>
  <c r="QFI81" i="13" s="1"/>
  <c r="QFJ81" i="13" s="1"/>
  <c r="QFK81" i="13" s="1"/>
  <c r="QFL81" i="13" s="1"/>
  <c r="QFM81" i="13" s="1"/>
  <c r="QFN81" i="13" s="1"/>
  <c r="QFO81" i="13" s="1"/>
  <c r="QFP81" i="13" s="1"/>
  <c r="QFQ81" i="13" s="1"/>
  <c r="QFR81" i="13" s="1"/>
  <c r="QFS81" i="13" s="1"/>
  <c r="QFT81" i="13" s="1"/>
  <c r="QFU81" i="13" s="1"/>
  <c r="QFV81" i="13" s="1"/>
  <c r="QFW81" i="13" s="1"/>
  <c r="QFX81" i="13" s="1"/>
  <c r="QFY81" i="13" s="1"/>
  <c r="QFZ81" i="13" s="1"/>
  <c r="QGA81" i="13" s="1"/>
  <c r="QGB81" i="13" s="1"/>
  <c r="QGC81" i="13" s="1"/>
  <c r="QGD81" i="13" s="1"/>
  <c r="QGE81" i="13" s="1"/>
  <c r="QGF81" i="13" s="1"/>
  <c r="QGG81" i="13" s="1"/>
  <c r="QGH81" i="13" s="1"/>
  <c r="QGI81" i="13" s="1"/>
  <c r="QGJ81" i="13" s="1"/>
  <c r="QGK81" i="13" s="1"/>
  <c r="QGL81" i="13" s="1"/>
  <c r="QGM81" i="13" s="1"/>
  <c r="QGN81" i="13" s="1"/>
  <c r="QGO81" i="13" s="1"/>
  <c r="QGP81" i="13" s="1"/>
  <c r="QGQ81" i="13" s="1"/>
  <c r="QGR81" i="13" s="1"/>
  <c r="QGS81" i="13" s="1"/>
  <c r="QGT81" i="13" s="1"/>
  <c r="QGU81" i="13" s="1"/>
  <c r="QGV81" i="13" s="1"/>
  <c r="QGW81" i="13" s="1"/>
  <c r="QGX81" i="13" s="1"/>
  <c r="QGY81" i="13" s="1"/>
  <c r="QGZ81" i="13" s="1"/>
  <c r="QHA81" i="13" s="1"/>
  <c r="QHB81" i="13" s="1"/>
  <c r="QHC81" i="13" s="1"/>
  <c r="QHD81" i="13" s="1"/>
  <c r="QHE81" i="13" s="1"/>
  <c r="QHF81" i="13" s="1"/>
  <c r="QHG81" i="13" s="1"/>
  <c r="QHH81" i="13" s="1"/>
  <c r="QHI81" i="13" s="1"/>
  <c r="QHJ81" i="13" s="1"/>
  <c r="QHK81" i="13" s="1"/>
  <c r="QHL81" i="13" s="1"/>
  <c r="QHM81" i="13" s="1"/>
  <c r="QHN81" i="13" s="1"/>
  <c r="QHO81" i="13" s="1"/>
  <c r="QHP81" i="13" s="1"/>
  <c r="QHQ81" i="13" s="1"/>
  <c r="QHR81" i="13" s="1"/>
  <c r="QHS81" i="13" s="1"/>
  <c r="QHT81" i="13" s="1"/>
  <c r="QHU81" i="13" s="1"/>
  <c r="QHV81" i="13" s="1"/>
  <c r="QHW81" i="13" s="1"/>
  <c r="QHX81" i="13" s="1"/>
  <c r="QHY81" i="13" s="1"/>
  <c r="QHZ81" i="13" s="1"/>
  <c r="QIA81" i="13" s="1"/>
  <c r="QIB81" i="13" s="1"/>
  <c r="QIC81" i="13" s="1"/>
  <c r="QID81" i="13" s="1"/>
  <c r="QIE81" i="13" s="1"/>
  <c r="QIF81" i="13" s="1"/>
  <c r="QIG81" i="13" s="1"/>
  <c r="QIH81" i="13" s="1"/>
  <c r="QII81" i="13" s="1"/>
  <c r="QIJ81" i="13" s="1"/>
  <c r="QIK81" i="13" s="1"/>
  <c r="QIL81" i="13" s="1"/>
  <c r="QIM81" i="13" s="1"/>
  <c r="QIN81" i="13" s="1"/>
  <c r="QIO81" i="13" s="1"/>
  <c r="QIP81" i="13" s="1"/>
  <c r="QIQ81" i="13" s="1"/>
  <c r="QIR81" i="13" s="1"/>
  <c r="QIS81" i="13" s="1"/>
  <c r="QIT81" i="13" s="1"/>
  <c r="QIU81" i="13" s="1"/>
  <c r="QIV81" i="13" s="1"/>
  <c r="QIW81" i="13" s="1"/>
  <c r="QIX81" i="13" s="1"/>
  <c r="QIY81" i="13" s="1"/>
  <c r="QIZ81" i="13" s="1"/>
  <c r="QJA81" i="13" s="1"/>
  <c r="QJB81" i="13" s="1"/>
  <c r="QJC81" i="13" s="1"/>
  <c r="QJD81" i="13" s="1"/>
  <c r="QJE81" i="13" s="1"/>
  <c r="QJF81" i="13" s="1"/>
  <c r="QJG81" i="13" s="1"/>
  <c r="QJH81" i="13" s="1"/>
  <c r="QJI81" i="13" s="1"/>
  <c r="QJJ81" i="13" s="1"/>
  <c r="QJK81" i="13" s="1"/>
  <c r="QJL81" i="13" s="1"/>
  <c r="QJM81" i="13" s="1"/>
  <c r="QJN81" i="13" s="1"/>
  <c r="QJO81" i="13" s="1"/>
  <c r="QJP81" i="13" s="1"/>
  <c r="QJQ81" i="13" s="1"/>
  <c r="QJR81" i="13" s="1"/>
  <c r="QJS81" i="13" s="1"/>
  <c r="QJT81" i="13" s="1"/>
  <c r="QJU81" i="13" s="1"/>
  <c r="QJV81" i="13" s="1"/>
  <c r="QJW81" i="13" s="1"/>
  <c r="QJX81" i="13" s="1"/>
  <c r="QJY81" i="13" s="1"/>
  <c r="QJZ81" i="13" s="1"/>
  <c r="QKA81" i="13" s="1"/>
  <c r="QKB81" i="13" s="1"/>
  <c r="QKC81" i="13" s="1"/>
  <c r="QKD81" i="13" s="1"/>
  <c r="QKE81" i="13" s="1"/>
  <c r="QKF81" i="13" s="1"/>
  <c r="QKG81" i="13" s="1"/>
  <c r="QKH81" i="13" s="1"/>
  <c r="QKI81" i="13" s="1"/>
  <c r="QKJ81" i="13" s="1"/>
  <c r="QKK81" i="13" s="1"/>
  <c r="QKL81" i="13" s="1"/>
  <c r="QKM81" i="13" s="1"/>
  <c r="QKN81" i="13" s="1"/>
  <c r="QKO81" i="13" s="1"/>
  <c r="QKP81" i="13" s="1"/>
  <c r="QKQ81" i="13" s="1"/>
  <c r="QKR81" i="13" s="1"/>
  <c r="QKS81" i="13" s="1"/>
  <c r="QKT81" i="13" s="1"/>
  <c r="QKU81" i="13" s="1"/>
  <c r="QKV81" i="13" s="1"/>
  <c r="QKW81" i="13" s="1"/>
  <c r="QKX81" i="13" s="1"/>
  <c r="QKY81" i="13" s="1"/>
  <c r="QKZ81" i="13" s="1"/>
  <c r="QLA81" i="13" s="1"/>
  <c r="QLB81" i="13" s="1"/>
  <c r="QLC81" i="13" s="1"/>
  <c r="QLD81" i="13" s="1"/>
  <c r="QLE81" i="13" s="1"/>
  <c r="QLF81" i="13" s="1"/>
  <c r="QLG81" i="13" s="1"/>
  <c r="QLH81" i="13" s="1"/>
  <c r="QLI81" i="13" s="1"/>
  <c r="QLJ81" i="13" s="1"/>
  <c r="QLK81" i="13" s="1"/>
  <c r="QLL81" i="13" s="1"/>
  <c r="QLM81" i="13" s="1"/>
  <c r="QLN81" i="13" s="1"/>
  <c r="QLO81" i="13" s="1"/>
  <c r="QLP81" i="13" s="1"/>
  <c r="QLQ81" i="13" s="1"/>
  <c r="QLR81" i="13" s="1"/>
  <c r="QLS81" i="13" s="1"/>
  <c r="QLT81" i="13" s="1"/>
  <c r="QLU81" i="13" s="1"/>
  <c r="QLV81" i="13" s="1"/>
  <c r="QLW81" i="13" s="1"/>
  <c r="QLX81" i="13" s="1"/>
  <c r="QLY81" i="13" s="1"/>
  <c r="QLZ81" i="13" s="1"/>
  <c r="QMA81" i="13" s="1"/>
  <c r="QMB81" i="13" s="1"/>
  <c r="QMC81" i="13" s="1"/>
  <c r="QMD81" i="13" s="1"/>
  <c r="QME81" i="13" s="1"/>
  <c r="QMF81" i="13" s="1"/>
  <c r="QMG81" i="13" s="1"/>
  <c r="QMH81" i="13" s="1"/>
  <c r="QMI81" i="13" s="1"/>
  <c r="QMJ81" i="13" s="1"/>
  <c r="QMK81" i="13" s="1"/>
  <c r="QML81" i="13" s="1"/>
  <c r="QMM81" i="13" s="1"/>
  <c r="QMN81" i="13" s="1"/>
  <c r="QMO81" i="13" s="1"/>
  <c r="QMP81" i="13" s="1"/>
  <c r="QMQ81" i="13" s="1"/>
  <c r="QMR81" i="13" s="1"/>
  <c r="QMS81" i="13" s="1"/>
  <c r="QMT81" i="13" s="1"/>
  <c r="QMU81" i="13" s="1"/>
  <c r="QMV81" i="13" s="1"/>
  <c r="QMW81" i="13" s="1"/>
  <c r="QMX81" i="13" s="1"/>
  <c r="QMY81" i="13" s="1"/>
  <c r="QMZ81" i="13" s="1"/>
  <c r="QNA81" i="13" s="1"/>
  <c r="QNB81" i="13" s="1"/>
  <c r="QNC81" i="13" s="1"/>
  <c r="QND81" i="13" s="1"/>
  <c r="QNE81" i="13" s="1"/>
  <c r="QNF81" i="13" s="1"/>
  <c r="QNG81" i="13" s="1"/>
  <c r="QNH81" i="13" s="1"/>
  <c r="QNI81" i="13" s="1"/>
  <c r="QNJ81" i="13" s="1"/>
  <c r="QNK81" i="13" s="1"/>
  <c r="QNL81" i="13" s="1"/>
  <c r="QNM81" i="13" s="1"/>
  <c r="QNN81" i="13" s="1"/>
  <c r="QNO81" i="13" s="1"/>
  <c r="QNP81" i="13" s="1"/>
  <c r="QNQ81" i="13" s="1"/>
  <c r="QNR81" i="13" s="1"/>
  <c r="QNS81" i="13" s="1"/>
  <c r="QNT81" i="13" s="1"/>
  <c r="QNU81" i="13" s="1"/>
  <c r="QNV81" i="13" s="1"/>
  <c r="QNW81" i="13" s="1"/>
  <c r="QNX81" i="13" s="1"/>
  <c r="QNY81" i="13" s="1"/>
  <c r="QNZ81" i="13" s="1"/>
  <c r="QOA81" i="13" s="1"/>
  <c r="QOB81" i="13" s="1"/>
  <c r="QOC81" i="13" s="1"/>
  <c r="QOD81" i="13" s="1"/>
  <c r="QOE81" i="13" s="1"/>
  <c r="QOF81" i="13" s="1"/>
  <c r="QOG81" i="13" s="1"/>
  <c r="QOH81" i="13" s="1"/>
  <c r="QOI81" i="13" s="1"/>
  <c r="QOJ81" i="13" s="1"/>
  <c r="QOK81" i="13" s="1"/>
  <c r="QOL81" i="13" s="1"/>
  <c r="QOM81" i="13" s="1"/>
  <c r="QON81" i="13" s="1"/>
  <c r="QOO81" i="13" s="1"/>
  <c r="QOP81" i="13" s="1"/>
  <c r="QOQ81" i="13" s="1"/>
  <c r="QOR81" i="13" s="1"/>
  <c r="QOS81" i="13" s="1"/>
  <c r="QOT81" i="13" s="1"/>
  <c r="QOU81" i="13" s="1"/>
  <c r="QOV81" i="13" s="1"/>
  <c r="QOW81" i="13" s="1"/>
  <c r="QOX81" i="13" s="1"/>
  <c r="QOY81" i="13" s="1"/>
  <c r="QOZ81" i="13" s="1"/>
  <c r="QPA81" i="13" s="1"/>
  <c r="QPB81" i="13" s="1"/>
  <c r="QPC81" i="13" s="1"/>
  <c r="QPD81" i="13" s="1"/>
  <c r="QPE81" i="13" s="1"/>
  <c r="QPF81" i="13" s="1"/>
  <c r="QPG81" i="13" s="1"/>
  <c r="QPH81" i="13" s="1"/>
  <c r="QPI81" i="13" s="1"/>
  <c r="QPJ81" i="13" s="1"/>
  <c r="QPK81" i="13" s="1"/>
  <c r="QPL81" i="13" s="1"/>
  <c r="QPM81" i="13" s="1"/>
  <c r="QPN81" i="13" s="1"/>
  <c r="QPO81" i="13" s="1"/>
  <c r="QPP81" i="13" s="1"/>
  <c r="QPQ81" i="13" s="1"/>
  <c r="QPR81" i="13" s="1"/>
  <c r="QPS81" i="13" s="1"/>
  <c r="QPT81" i="13" s="1"/>
  <c r="QPU81" i="13" s="1"/>
  <c r="QPV81" i="13" s="1"/>
  <c r="QPW81" i="13" s="1"/>
  <c r="QPX81" i="13" s="1"/>
  <c r="QPY81" i="13" s="1"/>
  <c r="QPZ81" i="13" s="1"/>
  <c r="QQA81" i="13" s="1"/>
  <c r="QQB81" i="13" s="1"/>
  <c r="QQC81" i="13" s="1"/>
  <c r="QQD81" i="13" s="1"/>
  <c r="QQE81" i="13" s="1"/>
  <c r="QQF81" i="13" s="1"/>
  <c r="QQG81" i="13" s="1"/>
  <c r="QQH81" i="13" s="1"/>
  <c r="QQI81" i="13" s="1"/>
  <c r="QQJ81" i="13" s="1"/>
  <c r="QQK81" i="13" s="1"/>
  <c r="QQL81" i="13" s="1"/>
  <c r="QQM81" i="13" s="1"/>
  <c r="QQN81" i="13" s="1"/>
  <c r="QQO81" i="13" s="1"/>
  <c r="QQP81" i="13" s="1"/>
  <c r="QQQ81" i="13" s="1"/>
  <c r="QQR81" i="13" s="1"/>
  <c r="QQS81" i="13" s="1"/>
  <c r="QQT81" i="13" s="1"/>
  <c r="QQU81" i="13" s="1"/>
  <c r="QQV81" i="13" s="1"/>
  <c r="QQW81" i="13" s="1"/>
  <c r="QQX81" i="13" s="1"/>
  <c r="QQY81" i="13" s="1"/>
  <c r="QQZ81" i="13" s="1"/>
  <c r="QRA81" i="13" s="1"/>
  <c r="QRB81" i="13" s="1"/>
  <c r="QRC81" i="13" s="1"/>
  <c r="QRD81" i="13" s="1"/>
  <c r="QRE81" i="13" s="1"/>
  <c r="QRF81" i="13" s="1"/>
  <c r="QRG81" i="13" s="1"/>
  <c r="QRH81" i="13" s="1"/>
  <c r="QRI81" i="13" s="1"/>
  <c r="QRJ81" i="13" s="1"/>
  <c r="QRK81" i="13" s="1"/>
  <c r="QRL81" i="13" s="1"/>
  <c r="QRM81" i="13" s="1"/>
  <c r="QRN81" i="13" s="1"/>
  <c r="QRO81" i="13" s="1"/>
  <c r="QRP81" i="13" s="1"/>
  <c r="QRQ81" i="13" s="1"/>
  <c r="QRR81" i="13" s="1"/>
  <c r="QRS81" i="13" s="1"/>
  <c r="QRT81" i="13" s="1"/>
  <c r="QRU81" i="13" s="1"/>
  <c r="QRV81" i="13" s="1"/>
  <c r="QRW81" i="13" s="1"/>
  <c r="QRX81" i="13" s="1"/>
  <c r="QRY81" i="13" s="1"/>
  <c r="QRZ81" i="13" s="1"/>
  <c r="QSA81" i="13" s="1"/>
  <c r="QSB81" i="13" s="1"/>
  <c r="QSC81" i="13" s="1"/>
  <c r="QSD81" i="13" s="1"/>
  <c r="QSE81" i="13" s="1"/>
  <c r="QSF81" i="13" s="1"/>
  <c r="QSG81" i="13" s="1"/>
  <c r="QSH81" i="13" s="1"/>
  <c r="QSI81" i="13" s="1"/>
  <c r="QSJ81" i="13" s="1"/>
  <c r="QSK81" i="13" s="1"/>
  <c r="QSL81" i="13" s="1"/>
  <c r="QSM81" i="13" s="1"/>
  <c r="QSN81" i="13" s="1"/>
  <c r="QSO81" i="13" s="1"/>
  <c r="QSP81" i="13" s="1"/>
  <c r="QSQ81" i="13" s="1"/>
  <c r="QSR81" i="13" s="1"/>
  <c r="QSS81" i="13" s="1"/>
  <c r="QST81" i="13" s="1"/>
  <c r="QSU81" i="13" s="1"/>
  <c r="QSV81" i="13" s="1"/>
  <c r="QSW81" i="13" s="1"/>
  <c r="QSX81" i="13" s="1"/>
  <c r="QSY81" i="13" s="1"/>
  <c r="QSZ81" i="13" s="1"/>
  <c r="QTA81" i="13" s="1"/>
  <c r="QTB81" i="13" s="1"/>
  <c r="QTC81" i="13" s="1"/>
  <c r="QTD81" i="13" s="1"/>
  <c r="QTE81" i="13" s="1"/>
  <c r="QTF81" i="13" s="1"/>
  <c r="QTG81" i="13" s="1"/>
  <c r="QTH81" i="13" s="1"/>
  <c r="QTI81" i="13" s="1"/>
  <c r="QTJ81" i="13" s="1"/>
  <c r="QTK81" i="13" s="1"/>
  <c r="QTL81" i="13" s="1"/>
  <c r="QTM81" i="13" s="1"/>
  <c r="QTN81" i="13" s="1"/>
  <c r="QTO81" i="13" s="1"/>
  <c r="QTP81" i="13" s="1"/>
  <c r="QTQ81" i="13" s="1"/>
  <c r="QTR81" i="13" s="1"/>
  <c r="QTS81" i="13" s="1"/>
  <c r="QTT81" i="13" s="1"/>
  <c r="QTU81" i="13" s="1"/>
  <c r="QTV81" i="13" s="1"/>
  <c r="QTW81" i="13" s="1"/>
  <c r="QTX81" i="13" s="1"/>
  <c r="QTY81" i="13" s="1"/>
  <c r="QTZ81" i="13" s="1"/>
  <c r="QUA81" i="13" s="1"/>
  <c r="QUB81" i="13" s="1"/>
  <c r="QUC81" i="13" s="1"/>
  <c r="QUD81" i="13" s="1"/>
  <c r="QUE81" i="13" s="1"/>
  <c r="QUF81" i="13" s="1"/>
  <c r="QUG81" i="13" s="1"/>
  <c r="QUH81" i="13" s="1"/>
  <c r="QUI81" i="13" s="1"/>
  <c r="QUJ81" i="13" s="1"/>
  <c r="QUK81" i="13" s="1"/>
  <c r="QUL81" i="13" s="1"/>
  <c r="QUM81" i="13" s="1"/>
  <c r="QUN81" i="13" s="1"/>
  <c r="QUO81" i="13" s="1"/>
  <c r="QUP81" i="13" s="1"/>
  <c r="QUQ81" i="13" s="1"/>
  <c r="QUR81" i="13" s="1"/>
  <c r="QUS81" i="13" s="1"/>
  <c r="QUT81" i="13" s="1"/>
  <c r="QUU81" i="13" s="1"/>
  <c r="QUV81" i="13" s="1"/>
  <c r="QUW81" i="13" s="1"/>
  <c r="QUX81" i="13" s="1"/>
  <c r="QUY81" i="13" s="1"/>
  <c r="QUZ81" i="13" s="1"/>
  <c r="QVA81" i="13" s="1"/>
  <c r="QVB81" i="13" s="1"/>
  <c r="QVC81" i="13" s="1"/>
  <c r="QVD81" i="13" s="1"/>
  <c r="QVE81" i="13" s="1"/>
  <c r="QVF81" i="13" s="1"/>
  <c r="QVG81" i="13" s="1"/>
  <c r="QVH81" i="13" s="1"/>
  <c r="QVI81" i="13" s="1"/>
  <c r="QVJ81" i="13" s="1"/>
  <c r="QVK81" i="13" s="1"/>
  <c r="QVL81" i="13" s="1"/>
  <c r="QVM81" i="13" s="1"/>
  <c r="QVN81" i="13" s="1"/>
  <c r="QVO81" i="13" s="1"/>
  <c r="QVP81" i="13" s="1"/>
  <c r="QVQ81" i="13" s="1"/>
  <c r="QVR81" i="13" s="1"/>
  <c r="QVS81" i="13" s="1"/>
  <c r="QVT81" i="13" s="1"/>
  <c r="QVU81" i="13" s="1"/>
  <c r="QVV81" i="13" s="1"/>
  <c r="QVW81" i="13" s="1"/>
  <c r="QVX81" i="13" s="1"/>
  <c r="QVY81" i="13" s="1"/>
  <c r="QVZ81" i="13" s="1"/>
  <c r="QWA81" i="13" s="1"/>
  <c r="QWB81" i="13" s="1"/>
  <c r="QWC81" i="13" s="1"/>
  <c r="QWD81" i="13" s="1"/>
  <c r="QWE81" i="13" s="1"/>
  <c r="QWF81" i="13" s="1"/>
  <c r="QWG81" i="13" s="1"/>
  <c r="QWH81" i="13" s="1"/>
  <c r="QWI81" i="13" s="1"/>
  <c r="QWJ81" i="13" s="1"/>
  <c r="QWK81" i="13" s="1"/>
  <c r="QWL81" i="13" s="1"/>
  <c r="QWM81" i="13" s="1"/>
  <c r="QWN81" i="13" s="1"/>
  <c r="QWO81" i="13" s="1"/>
  <c r="QWP81" i="13" s="1"/>
  <c r="QWQ81" i="13" s="1"/>
  <c r="QWR81" i="13" s="1"/>
  <c r="QWS81" i="13" s="1"/>
  <c r="QWT81" i="13" s="1"/>
  <c r="QWU81" i="13" s="1"/>
  <c r="QWV81" i="13" s="1"/>
  <c r="QWW81" i="13" s="1"/>
  <c r="QWX81" i="13" s="1"/>
  <c r="QWY81" i="13" s="1"/>
  <c r="QWZ81" i="13" s="1"/>
  <c r="QXA81" i="13" s="1"/>
  <c r="QXB81" i="13" s="1"/>
  <c r="QXC81" i="13" s="1"/>
  <c r="QXD81" i="13" s="1"/>
  <c r="QXE81" i="13" s="1"/>
  <c r="QXF81" i="13" s="1"/>
  <c r="QXG81" i="13" s="1"/>
  <c r="QXH81" i="13" s="1"/>
  <c r="QXI81" i="13" s="1"/>
  <c r="QXJ81" i="13" s="1"/>
  <c r="QXK81" i="13" s="1"/>
  <c r="QXL81" i="13" s="1"/>
  <c r="QXM81" i="13" s="1"/>
  <c r="QXN81" i="13" s="1"/>
  <c r="QXO81" i="13" s="1"/>
  <c r="QXP81" i="13" s="1"/>
  <c r="QXQ81" i="13" s="1"/>
  <c r="QXR81" i="13" s="1"/>
  <c r="QXS81" i="13" s="1"/>
  <c r="QXT81" i="13" s="1"/>
  <c r="QXU81" i="13" s="1"/>
  <c r="QXV81" i="13" s="1"/>
  <c r="QXW81" i="13" s="1"/>
  <c r="QXX81" i="13" s="1"/>
  <c r="QXY81" i="13" s="1"/>
  <c r="QXZ81" i="13" s="1"/>
  <c r="QYA81" i="13" s="1"/>
  <c r="QYB81" i="13" s="1"/>
  <c r="QYC81" i="13" s="1"/>
  <c r="QYD81" i="13" s="1"/>
  <c r="QYE81" i="13" s="1"/>
  <c r="QYF81" i="13" s="1"/>
  <c r="QYG81" i="13" s="1"/>
  <c r="QYH81" i="13" s="1"/>
  <c r="QYI81" i="13" s="1"/>
  <c r="QYJ81" i="13" s="1"/>
  <c r="QYK81" i="13" s="1"/>
  <c r="QYL81" i="13" s="1"/>
  <c r="QYM81" i="13" s="1"/>
  <c r="QYN81" i="13" s="1"/>
  <c r="QYO81" i="13" s="1"/>
  <c r="QYP81" i="13" s="1"/>
  <c r="QYQ81" i="13" s="1"/>
  <c r="QYR81" i="13" s="1"/>
  <c r="QYS81" i="13" s="1"/>
  <c r="QYT81" i="13" s="1"/>
  <c r="QYU81" i="13" s="1"/>
  <c r="QYV81" i="13" s="1"/>
  <c r="QYW81" i="13" s="1"/>
  <c r="QYX81" i="13" s="1"/>
  <c r="QYY81" i="13" s="1"/>
  <c r="QYZ81" i="13" s="1"/>
  <c r="QZA81" i="13" s="1"/>
  <c r="QZB81" i="13" s="1"/>
  <c r="QZC81" i="13" s="1"/>
  <c r="QZD81" i="13" s="1"/>
  <c r="QZE81" i="13" s="1"/>
  <c r="QZF81" i="13" s="1"/>
  <c r="QZG81" i="13" s="1"/>
  <c r="QZH81" i="13" s="1"/>
  <c r="QZI81" i="13" s="1"/>
  <c r="QZJ81" i="13" s="1"/>
  <c r="QZK81" i="13" s="1"/>
  <c r="QZL81" i="13" s="1"/>
  <c r="QZM81" i="13" s="1"/>
  <c r="QZN81" i="13" s="1"/>
  <c r="QZO81" i="13" s="1"/>
  <c r="QZP81" i="13" s="1"/>
  <c r="QZQ81" i="13" s="1"/>
  <c r="QZR81" i="13" s="1"/>
  <c r="QZS81" i="13" s="1"/>
  <c r="QZT81" i="13" s="1"/>
  <c r="QZU81" i="13" s="1"/>
  <c r="QZV81" i="13" s="1"/>
  <c r="QZW81" i="13" s="1"/>
  <c r="QZX81" i="13" s="1"/>
  <c r="QZY81" i="13" s="1"/>
  <c r="QZZ81" i="13" s="1"/>
  <c r="RAA81" i="13" s="1"/>
  <c r="RAB81" i="13" s="1"/>
  <c r="RAC81" i="13" s="1"/>
  <c r="RAD81" i="13" s="1"/>
  <c r="RAE81" i="13" s="1"/>
  <c r="RAF81" i="13" s="1"/>
  <c r="RAG81" i="13" s="1"/>
  <c r="RAH81" i="13" s="1"/>
  <c r="RAI81" i="13" s="1"/>
  <c r="RAJ81" i="13" s="1"/>
  <c r="RAK81" i="13" s="1"/>
  <c r="RAL81" i="13" s="1"/>
  <c r="RAM81" i="13" s="1"/>
  <c r="RAN81" i="13" s="1"/>
  <c r="RAO81" i="13" s="1"/>
  <c r="RAP81" i="13" s="1"/>
  <c r="RAQ81" i="13" s="1"/>
  <c r="RAR81" i="13" s="1"/>
  <c r="RAS81" i="13" s="1"/>
  <c r="RAT81" i="13" s="1"/>
  <c r="RAU81" i="13" s="1"/>
  <c r="RAV81" i="13" s="1"/>
  <c r="RAW81" i="13" s="1"/>
  <c r="RAX81" i="13" s="1"/>
  <c r="RAY81" i="13" s="1"/>
  <c r="RAZ81" i="13" s="1"/>
  <c r="RBA81" i="13" s="1"/>
  <c r="RBB81" i="13" s="1"/>
  <c r="RBC81" i="13" s="1"/>
  <c r="RBD81" i="13" s="1"/>
  <c r="RBE81" i="13" s="1"/>
  <c r="RBF81" i="13" s="1"/>
  <c r="RBG81" i="13" s="1"/>
  <c r="RBH81" i="13" s="1"/>
  <c r="RBI81" i="13" s="1"/>
  <c r="RBJ81" i="13" s="1"/>
  <c r="RBK81" i="13" s="1"/>
  <c r="RBL81" i="13" s="1"/>
  <c r="RBM81" i="13" s="1"/>
  <c r="RBN81" i="13" s="1"/>
  <c r="RBO81" i="13" s="1"/>
  <c r="RBP81" i="13" s="1"/>
  <c r="RBQ81" i="13" s="1"/>
  <c r="RBR81" i="13" s="1"/>
  <c r="RBS81" i="13" s="1"/>
  <c r="RBT81" i="13" s="1"/>
  <c r="RBU81" i="13" s="1"/>
  <c r="RBV81" i="13" s="1"/>
  <c r="RBW81" i="13" s="1"/>
  <c r="RBX81" i="13" s="1"/>
  <c r="RBY81" i="13" s="1"/>
  <c r="RBZ81" i="13" s="1"/>
  <c r="RCA81" i="13" s="1"/>
  <c r="RCB81" i="13" s="1"/>
  <c r="RCC81" i="13" s="1"/>
  <c r="RCD81" i="13" s="1"/>
  <c r="RCE81" i="13" s="1"/>
  <c r="RCF81" i="13" s="1"/>
  <c r="RCG81" i="13" s="1"/>
  <c r="RCH81" i="13" s="1"/>
  <c r="RCI81" i="13" s="1"/>
  <c r="RCJ81" i="13" s="1"/>
  <c r="RCK81" i="13" s="1"/>
  <c r="RCL81" i="13" s="1"/>
  <c r="RCM81" i="13" s="1"/>
  <c r="RCN81" i="13" s="1"/>
  <c r="RCO81" i="13" s="1"/>
  <c r="RCP81" i="13" s="1"/>
  <c r="RCQ81" i="13" s="1"/>
  <c r="RCR81" i="13" s="1"/>
  <c r="RCS81" i="13" s="1"/>
  <c r="RCT81" i="13" s="1"/>
  <c r="RCU81" i="13" s="1"/>
  <c r="RCV81" i="13" s="1"/>
  <c r="RCW81" i="13" s="1"/>
  <c r="RCX81" i="13" s="1"/>
  <c r="RCY81" i="13" s="1"/>
  <c r="RCZ81" i="13" s="1"/>
  <c r="RDA81" i="13" s="1"/>
  <c r="RDB81" i="13" s="1"/>
  <c r="RDC81" i="13" s="1"/>
  <c r="RDD81" i="13" s="1"/>
  <c r="RDE81" i="13" s="1"/>
  <c r="RDF81" i="13" s="1"/>
  <c r="RDG81" i="13" s="1"/>
  <c r="RDH81" i="13" s="1"/>
  <c r="RDI81" i="13" s="1"/>
  <c r="RDJ81" i="13" s="1"/>
  <c r="RDK81" i="13" s="1"/>
  <c r="RDL81" i="13" s="1"/>
  <c r="RDM81" i="13" s="1"/>
  <c r="RDN81" i="13" s="1"/>
  <c r="RDO81" i="13" s="1"/>
  <c r="RDP81" i="13" s="1"/>
  <c r="RDQ81" i="13" s="1"/>
  <c r="RDR81" i="13" s="1"/>
  <c r="RDS81" i="13" s="1"/>
  <c r="RDT81" i="13" s="1"/>
  <c r="RDU81" i="13" s="1"/>
  <c r="RDV81" i="13" s="1"/>
  <c r="RDW81" i="13" s="1"/>
  <c r="RDX81" i="13" s="1"/>
  <c r="RDY81" i="13" s="1"/>
  <c r="RDZ81" i="13" s="1"/>
  <c r="REA81" i="13" s="1"/>
  <c r="REB81" i="13" s="1"/>
  <c r="REC81" i="13" s="1"/>
  <c r="RED81" i="13" s="1"/>
  <c r="REE81" i="13" s="1"/>
  <c r="REF81" i="13" s="1"/>
  <c r="REG81" i="13" s="1"/>
  <c r="REH81" i="13" s="1"/>
  <c r="REI81" i="13" s="1"/>
  <c r="REJ81" i="13" s="1"/>
  <c r="REK81" i="13" s="1"/>
  <c r="REL81" i="13" s="1"/>
  <c r="REM81" i="13" s="1"/>
  <c r="REN81" i="13" s="1"/>
  <c r="REO81" i="13" s="1"/>
  <c r="REP81" i="13" s="1"/>
  <c r="REQ81" i="13" s="1"/>
  <c r="RER81" i="13" s="1"/>
  <c r="RES81" i="13" s="1"/>
  <c r="RET81" i="13" s="1"/>
  <c r="REU81" i="13" s="1"/>
  <c r="REV81" i="13" s="1"/>
  <c r="REW81" i="13" s="1"/>
  <c r="REX81" i="13" s="1"/>
  <c r="REY81" i="13" s="1"/>
  <c r="REZ81" i="13" s="1"/>
  <c r="RFA81" i="13" s="1"/>
  <c r="RFB81" i="13" s="1"/>
  <c r="RFC81" i="13" s="1"/>
  <c r="RFD81" i="13" s="1"/>
  <c r="RFE81" i="13" s="1"/>
  <c r="RFF81" i="13" s="1"/>
  <c r="RFG81" i="13" s="1"/>
  <c r="RFH81" i="13" s="1"/>
  <c r="RFI81" i="13" s="1"/>
  <c r="RFJ81" i="13" s="1"/>
  <c r="RFK81" i="13" s="1"/>
  <c r="RFL81" i="13" s="1"/>
  <c r="RFM81" i="13" s="1"/>
  <c r="RFN81" i="13" s="1"/>
  <c r="RFO81" i="13" s="1"/>
  <c r="RFP81" i="13" s="1"/>
  <c r="RFQ81" i="13" s="1"/>
  <c r="RFR81" i="13" s="1"/>
  <c r="RFS81" i="13" s="1"/>
  <c r="RFT81" i="13" s="1"/>
  <c r="RFU81" i="13" s="1"/>
  <c r="RFV81" i="13" s="1"/>
  <c r="RFW81" i="13" s="1"/>
  <c r="RFX81" i="13" s="1"/>
  <c r="RFY81" i="13" s="1"/>
  <c r="RFZ81" i="13" s="1"/>
  <c r="RGA81" i="13" s="1"/>
  <c r="RGB81" i="13" s="1"/>
  <c r="RGC81" i="13" s="1"/>
  <c r="RGD81" i="13" s="1"/>
  <c r="RGE81" i="13" s="1"/>
  <c r="RGF81" i="13" s="1"/>
  <c r="RGG81" i="13" s="1"/>
  <c r="RGH81" i="13" s="1"/>
  <c r="RGI81" i="13" s="1"/>
  <c r="RGJ81" i="13" s="1"/>
  <c r="RGK81" i="13" s="1"/>
  <c r="RGL81" i="13" s="1"/>
  <c r="RGM81" i="13" s="1"/>
  <c r="RGN81" i="13" s="1"/>
  <c r="RGO81" i="13" s="1"/>
  <c r="RGP81" i="13" s="1"/>
  <c r="RGQ81" i="13" s="1"/>
  <c r="RGR81" i="13" s="1"/>
  <c r="RGS81" i="13" s="1"/>
  <c r="RGT81" i="13" s="1"/>
  <c r="RGU81" i="13" s="1"/>
  <c r="RGV81" i="13" s="1"/>
  <c r="RGW81" i="13" s="1"/>
  <c r="RGX81" i="13" s="1"/>
  <c r="RGY81" i="13" s="1"/>
  <c r="RGZ81" i="13" s="1"/>
  <c r="RHA81" i="13" s="1"/>
  <c r="RHB81" i="13" s="1"/>
  <c r="RHC81" i="13" s="1"/>
  <c r="RHD81" i="13" s="1"/>
  <c r="RHE81" i="13" s="1"/>
  <c r="RHF81" i="13" s="1"/>
  <c r="RHG81" i="13" s="1"/>
  <c r="RHH81" i="13" s="1"/>
  <c r="RHI81" i="13" s="1"/>
  <c r="RHJ81" i="13" s="1"/>
  <c r="RHK81" i="13" s="1"/>
  <c r="RHL81" i="13" s="1"/>
  <c r="RHM81" i="13" s="1"/>
  <c r="RHN81" i="13" s="1"/>
  <c r="RHO81" i="13" s="1"/>
  <c r="RHP81" i="13" s="1"/>
  <c r="RHQ81" i="13" s="1"/>
  <c r="RHR81" i="13" s="1"/>
  <c r="RHS81" i="13" s="1"/>
  <c r="RHT81" i="13" s="1"/>
  <c r="RHU81" i="13" s="1"/>
  <c r="RHV81" i="13" s="1"/>
  <c r="RHW81" i="13" s="1"/>
  <c r="RHX81" i="13" s="1"/>
  <c r="RHY81" i="13" s="1"/>
  <c r="RHZ81" i="13" s="1"/>
  <c r="RIA81" i="13" s="1"/>
  <c r="RIB81" i="13" s="1"/>
  <c r="RIC81" i="13" s="1"/>
  <c r="RID81" i="13" s="1"/>
  <c r="RIE81" i="13" s="1"/>
  <c r="RIF81" i="13" s="1"/>
  <c r="RIG81" i="13" s="1"/>
  <c r="RIH81" i="13" s="1"/>
  <c r="RII81" i="13" s="1"/>
  <c r="RIJ81" i="13" s="1"/>
  <c r="RIK81" i="13" s="1"/>
  <c r="RIL81" i="13" s="1"/>
  <c r="RIM81" i="13" s="1"/>
  <c r="RIN81" i="13" s="1"/>
  <c r="RIO81" i="13" s="1"/>
  <c r="RIP81" i="13" s="1"/>
  <c r="RIQ81" i="13" s="1"/>
  <c r="RIR81" i="13" s="1"/>
  <c r="RIS81" i="13" s="1"/>
  <c r="RIT81" i="13" s="1"/>
  <c r="RIU81" i="13" s="1"/>
  <c r="RIV81" i="13" s="1"/>
  <c r="RIW81" i="13" s="1"/>
  <c r="RIX81" i="13" s="1"/>
  <c r="RIY81" i="13" s="1"/>
  <c r="RIZ81" i="13" s="1"/>
  <c r="RJA81" i="13" s="1"/>
  <c r="RJB81" i="13" s="1"/>
  <c r="RJC81" i="13" s="1"/>
  <c r="RJD81" i="13" s="1"/>
  <c r="RJE81" i="13" s="1"/>
  <c r="RJF81" i="13" s="1"/>
  <c r="RJG81" i="13" s="1"/>
  <c r="RJH81" i="13" s="1"/>
  <c r="RJI81" i="13" s="1"/>
  <c r="RJJ81" i="13" s="1"/>
  <c r="RJK81" i="13" s="1"/>
  <c r="RJL81" i="13" s="1"/>
  <c r="RJM81" i="13" s="1"/>
  <c r="RJN81" i="13" s="1"/>
  <c r="RJO81" i="13" s="1"/>
  <c r="RJP81" i="13" s="1"/>
  <c r="RJQ81" i="13" s="1"/>
  <c r="RJR81" i="13" s="1"/>
  <c r="RJS81" i="13" s="1"/>
  <c r="RJT81" i="13" s="1"/>
  <c r="RJU81" i="13" s="1"/>
  <c r="RJV81" i="13" s="1"/>
  <c r="RJW81" i="13" s="1"/>
  <c r="RJX81" i="13" s="1"/>
  <c r="RJY81" i="13" s="1"/>
  <c r="RJZ81" i="13" s="1"/>
  <c r="RKA81" i="13" s="1"/>
  <c r="RKB81" i="13" s="1"/>
  <c r="RKC81" i="13" s="1"/>
  <c r="RKD81" i="13" s="1"/>
  <c r="RKE81" i="13" s="1"/>
  <c r="RKF81" i="13" s="1"/>
  <c r="RKG81" i="13" s="1"/>
  <c r="RKH81" i="13" s="1"/>
  <c r="RKI81" i="13" s="1"/>
  <c r="RKJ81" i="13" s="1"/>
  <c r="RKK81" i="13" s="1"/>
  <c r="RKL81" i="13" s="1"/>
  <c r="RKM81" i="13" s="1"/>
  <c r="RKN81" i="13" s="1"/>
  <c r="RKO81" i="13" s="1"/>
  <c r="RKP81" i="13" s="1"/>
  <c r="RKQ81" i="13" s="1"/>
  <c r="RKR81" i="13" s="1"/>
  <c r="RKS81" i="13" s="1"/>
  <c r="RKT81" i="13" s="1"/>
  <c r="RKU81" i="13" s="1"/>
  <c r="RKV81" i="13" s="1"/>
  <c r="RKW81" i="13" s="1"/>
  <c r="RKX81" i="13" s="1"/>
  <c r="RKY81" i="13" s="1"/>
  <c r="RKZ81" i="13" s="1"/>
  <c r="RLA81" i="13" s="1"/>
  <c r="RLB81" i="13" s="1"/>
  <c r="RLC81" i="13" s="1"/>
  <c r="RLD81" i="13" s="1"/>
  <c r="RLE81" i="13" s="1"/>
  <c r="RLF81" i="13" s="1"/>
  <c r="RLG81" i="13" s="1"/>
  <c r="RLH81" i="13" s="1"/>
  <c r="RLI81" i="13" s="1"/>
  <c r="RLJ81" i="13" s="1"/>
  <c r="RLK81" i="13" s="1"/>
  <c r="RLL81" i="13" s="1"/>
  <c r="RLM81" i="13" s="1"/>
  <c r="RLN81" i="13" s="1"/>
  <c r="RLO81" i="13" s="1"/>
  <c r="RLP81" i="13" s="1"/>
  <c r="RLQ81" i="13" s="1"/>
  <c r="RLR81" i="13" s="1"/>
  <c r="RLS81" i="13" s="1"/>
  <c r="RLT81" i="13" s="1"/>
  <c r="RLU81" i="13" s="1"/>
  <c r="RLV81" i="13" s="1"/>
  <c r="RLW81" i="13" s="1"/>
  <c r="RLX81" i="13" s="1"/>
  <c r="RLY81" i="13" s="1"/>
  <c r="RLZ81" i="13" s="1"/>
  <c r="RMA81" i="13" s="1"/>
  <c r="RMB81" i="13" s="1"/>
  <c r="RMC81" i="13" s="1"/>
  <c r="RMD81" i="13" s="1"/>
  <c r="RME81" i="13" s="1"/>
  <c r="RMF81" i="13" s="1"/>
  <c r="RMG81" i="13" s="1"/>
  <c r="RMH81" i="13" s="1"/>
  <c r="RMI81" i="13" s="1"/>
  <c r="RMJ81" i="13" s="1"/>
  <c r="RMK81" i="13" s="1"/>
  <c r="RML81" i="13" s="1"/>
  <c r="RMM81" i="13" s="1"/>
  <c r="RMN81" i="13" s="1"/>
  <c r="RMO81" i="13" s="1"/>
  <c r="RMP81" i="13" s="1"/>
  <c r="RMQ81" i="13" s="1"/>
  <c r="RMR81" i="13" s="1"/>
  <c r="RMS81" i="13" s="1"/>
  <c r="RMT81" i="13" s="1"/>
  <c r="RMU81" i="13" s="1"/>
  <c r="RMV81" i="13" s="1"/>
  <c r="RMW81" i="13" s="1"/>
  <c r="RMX81" i="13" s="1"/>
  <c r="RMY81" i="13" s="1"/>
  <c r="RMZ81" i="13" s="1"/>
  <c r="RNA81" i="13" s="1"/>
  <c r="RNB81" i="13" s="1"/>
  <c r="RNC81" i="13" s="1"/>
  <c r="RND81" i="13" s="1"/>
  <c r="RNE81" i="13" s="1"/>
  <c r="RNF81" i="13" s="1"/>
  <c r="RNG81" i="13" s="1"/>
  <c r="RNH81" i="13" s="1"/>
  <c r="RNI81" i="13" s="1"/>
  <c r="RNJ81" i="13" s="1"/>
  <c r="RNK81" i="13" s="1"/>
  <c r="RNL81" i="13" s="1"/>
  <c r="RNM81" i="13" s="1"/>
  <c r="RNN81" i="13" s="1"/>
  <c r="RNO81" i="13" s="1"/>
  <c r="RNP81" i="13" s="1"/>
  <c r="RNQ81" i="13" s="1"/>
  <c r="RNR81" i="13" s="1"/>
  <c r="RNS81" i="13" s="1"/>
  <c r="RNT81" i="13" s="1"/>
  <c r="RNU81" i="13" s="1"/>
  <c r="RNV81" i="13" s="1"/>
  <c r="RNW81" i="13" s="1"/>
  <c r="RNX81" i="13" s="1"/>
  <c r="RNY81" i="13" s="1"/>
  <c r="RNZ81" i="13" s="1"/>
  <c r="ROA81" i="13" s="1"/>
  <c r="ROB81" i="13" s="1"/>
  <c r="ROC81" i="13" s="1"/>
  <c r="ROD81" i="13" s="1"/>
  <c r="ROE81" i="13" s="1"/>
  <c r="ROF81" i="13" s="1"/>
  <c r="ROG81" i="13" s="1"/>
  <c r="ROH81" i="13" s="1"/>
  <c r="ROI81" i="13" s="1"/>
  <c r="ROJ81" i="13" s="1"/>
  <c r="ROK81" i="13" s="1"/>
  <c r="ROL81" i="13" s="1"/>
  <c r="ROM81" i="13" s="1"/>
  <c r="RON81" i="13" s="1"/>
  <c r="ROO81" i="13" s="1"/>
  <c r="ROP81" i="13" s="1"/>
  <c r="ROQ81" i="13" s="1"/>
  <c r="ROR81" i="13" s="1"/>
  <c r="ROS81" i="13" s="1"/>
  <c r="ROT81" i="13" s="1"/>
  <c r="ROU81" i="13" s="1"/>
  <c r="ROV81" i="13" s="1"/>
  <c r="ROW81" i="13" s="1"/>
  <c r="ROX81" i="13" s="1"/>
  <c r="ROY81" i="13" s="1"/>
  <c r="ROZ81" i="13" s="1"/>
  <c r="RPA81" i="13" s="1"/>
  <c r="RPB81" i="13" s="1"/>
  <c r="RPC81" i="13" s="1"/>
  <c r="RPD81" i="13" s="1"/>
  <c r="RPE81" i="13" s="1"/>
  <c r="RPF81" i="13" s="1"/>
  <c r="RPG81" i="13" s="1"/>
  <c r="RPH81" i="13" s="1"/>
  <c r="RPI81" i="13" s="1"/>
  <c r="RPJ81" i="13" s="1"/>
  <c r="RPK81" i="13" s="1"/>
  <c r="RPL81" i="13" s="1"/>
  <c r="RPM81" i="13" s="1"/>
  <c r="RPN81" i="13" s="1"/>
  <c r="RPO81" i="13" s="1"/>
  <c r="RPP81" i="13" s="1"/>
  <c r="RPQ81" i="13" s="1"/>
  <c r="RPR81" i="13" s="1"/>
  <c r="RPS81" i="13" s="1"/>
  <c r="RPT81" i="13" s="1"/>
  <c r="RPU81" i="13" s="1"/>
  <c r="RPV81" i="13" s="1"/>
  <c r="RPW81" i="13" s="1"/>
  <c r="RPX81" i="13" s="1"/>
  <c r="RPY81" i="13" s="1"/>
  <c r="RPZ81" i="13" s="1"/>
  <c r="RQA81" i="13" s="1"/>
  <c r="RQB81" i="13" s="1"/>
  <c r="RQC81" i="13" s="1"/>
  <c r="RQD81" i="13" s="1"/>
  <c r="RQE81" i="13" s="1"/>
  <c r="RQF81" i="13" s="1"/>
  <c r="RQG81" i="13" s="1"/>
  <c r="RQH81" i="13" s="1"/>
  <c r="RQI81" i="13" s="1"/>
  <c r="RQJ81" i="13" s="1"/>
  <c r="RQK81" i="13" s="1"/>
  <c r="RQL81" i="13" s="1"/>
  <c r="RQM81" i="13" s="1"/>
  <c r="RQN81" i="13" s="1"/>
  <c r="RQO81" i="13" s="1"/>
  <c r="RQP81" i="13" s="1"/>
  <c r="RQQ81" i="13" s="1"/>
  <c r="RQR81" i="13" s="1"/>
  <c r="RQS81" i="13" s="1"/>
  <c r="RQT81" i="13" s="1"/>
  <c r="RQU81" i="13" s="1"/>
  <c r="RQV81" i="13" s="1"/>
  <c r="RQW81" i="13" s="1"/>
  <c r="RQX81" i="13" s="1"/>
  <c r="RQY81" i="13" s="1"/>
  <c r="RQZ81" i="13" s="1"/>
  <c r="RRA81" i="13" s="1"/>
  <c r="RRB81" i="13" s="1"/>
  <c r="RRC81" i="13" s="1"/>
  <c r="RRD81" i="13" s="1"/>
  <c r="RRE81" i="13" s="1"/>
  <c r="RRF81" i="13" s="1"/>
  <c r="RRG81" i="13" s="1"/>
  <c r="RRH81" i="13" s="1"/>
  <c r="RRI81" i="13" s="1"/>
  <c r="RRJ81" i="13" s="1"/>
  <c r="RRK81" i="13" s="1"/>
  <c r="RRL81" i="13" s="1"/>
  <c r="RRM81" i="13" s="1"/>
  <c r="RRN81" i="13" s="1"/>
  <c r="RRO81" i="13" s="1"/>
  <c r="RRP81" i="13" s="1"/>
  <c r="RRQ81" i="13" s="1"/>
  <c r="RRR81" i="13" s="1"/>
  <c r="RRS81" i="13" s="1"/>
  <c r="RRT81" i="13" s="1"/>
  <c r="RRU81" i="13" s="1"/>
  <c r="RRV81" i="13" s="1"/>
  <c r="RRW81" i="13" s="1"/>
  <c r="RRX81" i="13" s="1"/>
  <c r="RRY81" i="13" s="1"/>
  <c r="RRZ81" i="13" s="1"/>
  <c r="RSA81" i="13" s="1"/>
  <c r="RSB81" i="13" s="1"/>
  <c r="RSC81" i="13" s="1"/>
  <c r="RSD81" i="13" s="1"/>
  <c r="RSE81" i="13" s="1"/>
  <c r="RSF81" i="13" s="1"/>
  <c r="RSG81" i="13" s="1"/>
  <c r="RSH81" i="13" s="1"/>
  <c r="RSI81" i="13" s="1"/>
  <c r="RSJ81" i="13" s="1"/>
  <c r="RSK81" i="13" s="1"/>
  <c r="RSL81" i="13" s="1"/>
  <c r="RSM81" i="13" s="1"/>
  <c r="RSN81" i="13" s="1"/>
  <c r="RSO81" i="13" s="1"/>
  <c r="RSP81" i="13" s="1"/>
  <c r="RSQ81" i="13" s="1"/>
  <c r="RSR81" i="13" s="1"/>
  <c r="RSS81" i="13" s="1"/>
  <c r="RST81" i="13" s="1"/>
  <c r="RSU81" i="13" s="1"/>
  <c r="RSV81" i="13" s="1"/>
  <c r="RSW81" i="13" s="1"/>
  <c r="RSX81" i="13" s="1"/>
  <c r="RSY81" i="13" s="1"/>
  <c r="RSZ81" i="13" s="1"/>
  <c r="RTA81" i="13" s="1"/>
  <c r="RTB81" i="13" s="1"/>
  <c r="RTC81" i="13" s="1"/>
  <c r="RTD81" i="13" s="1"/>
  <c r="RTE81" i="13" s="1"/>
  <c r="RTF81" i="13" s="1"/>
  <c r="RTG81" i="13" s="1"/>
  <c r="RTH81" i="13" s="1"/>
  <c r="RTI81" i="13" s="1"/>
  <c r="RTJ81" i="13" s="1"/>
  <c r="RTK81" i="13" s="1"/>
  <c r="RTL81" i="13" s="1"/>
  <c r="RTM81" i="13" s="1"/>
  <c r="RTN81" i="13" s="1"/>
  <c r="RTO81" i="13" s="1"/>
  <c r="RTP81" i="13" s="1"/>
  <c r="RTQ81" i="13" s="1"/>
  <c r="RTR81" i="13" s="1"/>
  <c r="RTS81" i="13" s="1"/>
  <c r="RTT81" i="13" s="1"/>
  <c r="RTU81" i="13" s="1"/>
  <c r="RTV81" i="13" s="1"/>
  <c r="RTW81" i="13" s="1"/>
  <c r="RTX81" i="13" s="1"/>
  <c r="RTY81" i="13" s="1"/>
  <c r="RTZ81" i="13" s="1"/>
  <c r="RUA81" i="13" s="1"/>
  <c r="RUB81" i="13" s="1"/>
  <c r="RUC81" i="13" s="1"/>
  <c r="RUD81" i="13" s="1"/>
  <c r="RUE81" i="13" s="1"/>
  <c r="RUF81" i="13" s="1"/>
  <c r="RUG81" i="13" s="1"/>
  <c r="RUH81" i="13" s="1"/>
  <c r="RUI81" i="13" s="1"/>
  <c r="RUJ81" i="13" s="1"/>
  <c r="RUK81" i="13" s="1"/>
  <c r="RUL81" i="13" s="1"/>
  <c r="RUM81" i="13" s="1"/>
  <c r="RUN81" i="13" s="1"/>
  <c r="RUO81" i="13" s="1"/>
  <c r="RUP81" i="13" s="1"/>
  <c r="RUQ81" i="13" s="1"/>
  <c r="RUR81" i="13" s="1"/>
  <c r="RUS81" i="13" s="1"/>
  <c r="RUT81" i="13" s="1"/>
  <c r="RUU81" i="13" s="1"/>
  <c r="RUV81" i="13" s="1"/>
  <c r="RUW81" i="13" s="1"/>
  <c r="RUX81" i="13" s="1"/>
  <c r="RUY81" i="13" s="1"/>
  <c r="RUZ81" i="13" s="1"/>
  <c r="RVA81" i="13" s="1"/>
  <c r="RVB81" i="13" s="1"/>
  <c r="RVC81" i="13" s="1"/>
  <c r="RVD81" i="13" s="1"/>
  <c r="RVE81" i="13" s="1"/>
  <c r="RVF81" i="13" s="1"/>
  <c r="RVG81" i="13" s="1"/>
  <c r="RVH81" i="13" s="1"/>
  <c r="RVI81" i="13" s="1"/>
  <c r="RVJ81" i="13" s="1"/>
  <c r="RVK81" i="13" s="1"/>
  <c r="RVL81" i="13" s="1"/>
  <c r="RVM81" i="13" s="1"/>
  <c r="RVN81" i="13" s="1"/>
  <c r="RVO81" i="13" s="1"/>
  <c r="RVP81" i="13" s="1"/>
  <c r="RVQ81" i="13" s="1"/>
  <c r="RVR81" i="13" s="1"/>
  <c r="RVS81" i="13" s="1"/>
  <c r="RVT81" i="13" s="1"/>
  <c r="RVU81" i="13" s="1"/>
  <c r="RVV81" i="13" s="1"/>
  <c r="RVW81" i="13" s="1"/>
  <c r="RVX81" i="13" s="1"/>
  <c r="RVY81" i="13" s="1"/>
  <c r="RVZ81" i="13" s="1"/>
  <c r="RWA81" i="13" s="1"/>
  <c r="RWB81" i="13" s="1"/>
  <c r="RWC81" i="13" s="1"/>
  <c r="RWD81" i="13" s="1"/>
  <c r="RWE81" i="13" s="1"/>
  <c r="RWF81" i="13" s="1"/>
  <c r="RWG81" i="13" s="1"/>
  <c r="RWH81" i="13" s="1"/>
  <c r="RWI81" i="13" s="1"/>
  <c r="RWJ81" i="13" s="1"/>
  <c r="RWK81" i="13" s="1"/>
  <c r="RWL81" i="13" s="1"/>
  <c r="RWM81" i="13" s="1"/>
  <c r="RWN81" i="13" s="1"/>
  <c r="RWO81" i="13" s="1"/>
  <c r="RWP81" i="13" s="1"/>
  <c r="RWQ81" i="13" s="1"/>
  <c r="RWR81" i="13" s="1"/>
  <c r="RWS81" i="13" s="1"/>
  <c r="RWT81" i="13" s="1"/>
  <c r="RWU81" i="13" s="1"/>
  <c r="RWV81" i="13" s="1"/>
  <c r="RWW81" i="13" s="1"/>
  <c r="RWX81" i="13" s="1"/>
  <c r="RWY81" i="13" s="1"/>
  <c r="RWZ81" i="13" s="1"/>
  <c r="RXA81" i="13" s="1"/>
  <c r="RXB81" i="13" s="1"/>
  <c r="RXC81" i="13" s="1"/>
  <c r="RXD81" i="13" s="1"/>
  <c r="RXE81" i="13" s="1"/>
  <c r="RXF81" i="13" s="1"/>
  <c r="RXG81" i="13" s="1"/>
  <c r="RXH81" i="13" s="1"/>
  <c r="RXI81" i="13" s="1"/>
  <c r="RXJ81" i="13" s="1"/>
  <c r="RXK81" i="13" s="1"/>
  <c r="RXL81" i="13" s="1"/>
  <c r="RXM81" i="13" s="1"/>
  <c r="RXN81" i="13" s="1"/>
  <c r="RXO81" i="13" s="1"/>
  <c r="RXP81" i="13" s="1"/>
  <c r="RXQ81" i="13" s="1"/>
  <c r="RXR81" i="13" s="1"/>
  <c r="RXS81" i="13" s="1"/>
  <c r="RXT81" i="13" s="1"/>
  <c r="RXU81" i="13" s="1"/>
  <c r="RXV81" i="13" s="1"/>
  <c r="RXW81" i="13" s="1"/>
  <c r="RXX81" i="13" s="1"/>
  <c r="RXY81" i="13" s="1"/>
  <c r="RXZ81" i="13" s="1"/>
  <c r="RYA81" i="13" s="1"/>
  <c r="RYB81" i="13" s="1"/>
  <c r="RYC81" i="13" s="1"/>
  <c r="RYD81" i="13" s="1"/>
  <c r="RYE81" i="13" s="1"/>
  <c r="RYF81" i="13" s="1"/>
  <c r="RYG81" i="13" s="1"/>
  <c r="RYH81" i="13" s="1"/>
  <c r="RYI81" i="13" s="1"/>
  <c r="RYJ81" i="13" s="1"/>
  <c r="RYK81" i="13" s="1"/>
  <c r="RYL81" i="13" s="1"/>
  <c r="RYM81" i="13" s="1"/>
  <c r="RYN81" i="13" s="1"/>
  <c r="RYO81" i="13" s="1"/>
  <c r="RYP81" i="13" s="1"/>
  <c r="RYQ81" i="13" s="1"/>
  <c r="RYR81" i="13" s="1"/>
  <c r="RYS81" i="13" s="1"/>
  <c r="RYT81" i="13" s="1"/>
  <c r="RYU81" i="13" s="1"/>
  <c r="RYV81" i="13" s="1"/>
  <c r="RYW81" i="13" s="1"/>
  <c r="RYX81" i="13" s="1"/>
  <c r="RYY81" i="13" s="1"/>
  <c r="RYZ81" i="13" s="1"/>
  <c r="RZA81" i="13" s="1"/>
  <c r="RZB81" i="13" s="1"/>
  <c r="RZC81" i="13" s="1"/>
  <c r="RZD81" i="13" s="1"/>
  <c r="RZE81" i="13" s="1"/>
  <c r="RZF81" i="13" s="1"/>
  <c r="RZG81" i="13" s="1"/>
  <c r="RZH81" i="13" s="1"/>
  <c r="RZI81" i="13" s="1"/>
  <c r="RZJ81" i="13" s="1"/>
  <c r="RZK81" i="13" s="1"/>
  <c r="RZL81" i="13" s="1"/>
  <c r="RZM81" i="13" s="1"/>
  <c r="RZN81" i="13" s="1"/>
  <c r="RZO81" i="13" s="1"/>
  <c r="RZP81" i="13" s="1"/>
  <c r="RZQ81" i="13" s="1"/>
  <c r="RZR81" i="13" s="1"/>
  <c r="RZS81" i="13" s="1"/>
  <c r="RZT81" i="13" s="1"/>
  <c r="RZU81" i="13" s="1"/>
  <c r="RZV81" i="13" s="1"/>
  <c r="RZW81" i="13" s="1"/>
  <c r="RZX81" i="13" s="1"/>
  <c r="RZY81" i="13" s="1"/>
  <c r="RZZ81" i="13" s="1"/>
  <c r="SAA81" i="13" s="1"/>
  <c r="SAB81" i="13" s="1"/>
  <c r="SAC81" i="13" s="1"/>
  <c r="SAD81" i="13" s="1"/>
  <c r="SAE81" i="13" s="1"/>
  <c r="SAF81" i="13" s="1"/>
  <c r="SAG81" i="13" s="1"/>
  <c r="SAH81" i="13" s="1"/>
  <c r="SAI81" i="13" s="1"/>
  <c r="SAJ81" i="13" s="1"/>
  <c r="SAK81" i="13" s="1"/>
  <c r="SAL81" i="13" s="1"/>
  <c r="SAM81" i="13" s="1"/>
  <c r="SAN81" i="13" s="1"/>
  <c r="SAO81" i="13" s="1"/>
  <c r="SAP81" i="13" s="1"/>
  <c r="SAQ81" i="13" s="1"/>
  <c r="SAR81" i="13" s="1"/>
  <c r="SAS81" i="13" s="1"/>
  <c r="SAT81" i="13" s="1"/>
  <c r="SAU81" i="13" s="1"/>
  <c r="SAV81" i="13" s="1"/>
  <c r="SAW81" i="13" s="1"/>
  <c r="SAX81" i="13" s="1"/>
  <c r="SAY81" i="13" s="1"/>
  <c r="SAZ81" i="13" s="1"/>
  <c r="SBA81" i="13" s="1"/>
  <c r="SBB81" i="13" s="1"/>
  <c r="SBC81" i="13" s="1"/>
  <c r="SBD81" i="13" s="1"/>
  <c r="SBE81" i="13" s="1"/>
  <c r="SBF81" i="13" s="1"/>
  <c r="SBG81" i="13" s="1"/>
  <c r="SBH81" i="13" s="1"/>
  <c r="SBI81" i="13" s="1"/>
  <c r="SBJ81" i="13" s="1"/>
  <c r="SBK81" i="13" s="1"/>
  <c r="SBL81" i="13" s="1"/>
  <c r="SBM81" i="13" s="1"/>
  <c r="SBN81" i="13" s="1"/>
  <c r="SBO81" i="13" s="1"/>
  <c r="SBP81" i="13" s="1"/>
  <c r="SBQ81" i="13" s="1"/>
  <c r="SBR81" i="13" s="1"/>
  <c r="SBS81" i="13" s="1"/>
  <c r="SBT81" i="13" s="1"/>
  <c r="SBU81" i="13" s="1"/>
  <c r="SBV81" i="13" s="1"/>
  <c r="SBW81" i="13" s="1"/>
  <c r="SBX81" i="13" s="1"/>
  <c r="SBY81" i="13" s="1"/>
  <c r="SBZ81" i="13" s="1"/>
  <c r="SCA81" i="13" s="1"/>
  <c r="SCB81" i="13" s="1"/>
  <c r="SCC81" i="13" s="1"/>
  <c r="SCD81" i="13" s="1"/>
  <c r="SCE81" i="13" s="1"/>
  <c r="SCF81" i="13" s="1"/>
  <c r="SCG81" i="13" s="1"/>
  <c r="SCH81" i="13" s="1"/>
  <c r="SCI81" i="13" s="1"/>
  <c r="SCJ81" i="13" s="1"/>
  <c r="SCK81" i="13" s="1"/>
  <c r="SCL81" i="13" s="1"/>
  <c r="SCM81" i="13" s="1"/>
  <c r="SCN81" i="13" s="1"/>
  <c r="SCO81" i="13" s="1"/>
  <c r="SCP81" i="13" s="1"/>
  <c r="SCQ81" i="13" s="1"/>
  <c r="SCR81" i="13" s="1"/>
  <c r="SCS81" i="13" s="1"/>
  <c r="SCT81" i="13" s="1"/>
  <c r="SCU81" i="13" s="1"/>
  <c r="SCV81" i="13" s="1"/>
  <c r="SCW81" i="13" s="1"/>
  <c r="SCX81" i="13" s="1"/>
  <c r="SCY81" i="13" s="1"/>
  <c r="SCZ81" i="13" s="1"/>
  <c r="SDA81" i="13" s="1"/>
  <c r="SDB81" i="13" s="1"/>
  <c r="SDC81" i="13" s="1"/>
  <c r="SDD81" i="13" s="1"/>
  <c r="SDE81" i="13" s="1"/>
  <c r="SDF81" i="13" s="1"/>
  <c r="SDG81" i="13" s="1"/>
  <c r="SDH81" i="13" s="1"/>
  <c r="SDI81" i="13" s="1"/>
  <c r="SDJ81" i="13" s="1"/>
  <c r="SDK81" i="13" s="1"/>
  <c r="SDL81" i="13" s="1"/>
  <c r="SDM81" i="13" s="1"/>
  <c r="SDN81" i="13" s="1"/>
  <c r="SDO81" i="13" s="1"/>
  <c r="SDP81" i="13" s="1"/>
  <c r="SDQ81" i="13" s="1"/>
  <c r="SDR81" i="13" s="1"/>
  <c r="SDS81" i="13" s="1"/>
  <c r="SDT81" i="13" s="1"/>
  <c r="SDU81" i="13" s="1"/>
  <c r="SDV81" i="13" s="1"/>
  <c r="SDW81" i="13" s="1"/>
  <c r="SDX81" i="13" s="1"/>
  <c r="SDY81" i="13" s="1"/>
  <c r="SDZ81" i="13" s="1"/>
  <c r="SEA81" i="13" s="1"/>
  <c r="SEB81" i="13" s="1"/>
  <c r="SEC81" i="13" s="1"/>
  <c r="SED81" i="13" s="1"/>
  <c r="SEE81" i="13" s="1"/>
  <c r="SEF81" i="13" s="1"/>
  <c r="SEG81" i="13" s="1"/>
  <c r="SEH81" i="13" s="1"/>
  <c r="SEI81" i="13" s="1"/>
  <c r="SEJ81" i="13" s="1"/>
  <c r="SEK81" i="13" s="1"/>
  <c r="SEL81" i="13" s="1"/>
  <c r="SEM81" i="13" s="1"/>
  <c r="SEN81" i="13" s="1"/>
  <c r="SEO81" i="13" s="1"/>
  <c r="SEP81" i="13" s="1"/>
  <c r="SEQ81" i="13" s="1"/>
  <c r="SER81" i="13" s="1"/>
  <c r="SES81" i="13" s="1"/>
  <c r="SET81" i="13" s="1"/>
  <c r="SEU81" i="13" s="1"/>
  <c r="SEV81" i="13" s="1"/>
  <c r="SEW81" i="13" s="1"/>
  <c r="SEX81" i="13" s="1"/>
  <c r="SEY81" i="13" s="1"/>
  <c r="SEZ81" i="13" s="1"/>
  <c r="SFA81" i="13" s="1"/>
  <c r="SFB81" i="13" s="1"/>
  <c r="SFC81" i="13" s="1"/>
  <c r="SFD81" i="13" s="1"/>
  <c r="SFE81" i="13" s="1"/>
  <c r="SFF81" i="13" s="1"/>
  <c r="SFG81" i="13" s="1"/>
  <c r="SFH81" i="13" s="1"/>
  <c r="SFI81" i="13" s="1"/>
  <c r="SFJ81" i="13" s="1"/>
  <c r="SFK81" i="13" s="1"/>
  <c r="SFL81" i="13" s="1"/>
  <c r="SFM81" i="13" s="1"/>
  <c r="SFN81" i="13" s="1"/>
  <c r="SFO81" i="13" s="1"/>
  <c r="SFP81" i="13" s="1"/>
  <c r="SFQ81" i="13" s="1"/>
  <c r="SFR81" i="13" s="1"/>
  <c r="SFS81" i="13" s="1"/>
  <c r="SFT81" i="13" s="1"/>
  <c r="SFU81" i="13" s="1"/>
  <c r="SFV81" i="13" s="1"/>
  <c r="SFW81" i="13" s="1"/>
  <c r="SFX81" i="13" s="1"/>
  <c r="SFY81" i="13" s="1"/>
  <c r="SFZ81" i="13" s="1"/>
  <c r="SGA81" i="13" s="1"/>
  <c r="SGB81" i="13" s="1"/>
  <c r="SGC81" i="13" s="1"/>
  <c r="SGD81" i="13" s="1"/>
  <c r="SGE81" i="13" s="1"/>
  <c r="SGF81" i="13" s="1"/>
  <c r="SGG81" i="13" s="1"/>
  <c r="SGH81" i="13" s="1"/>
  <c r="SGI81" i="13" s="1"/>
  <c r="SGJ81" i="13" s="1"/>
  <c r="SGK81" i="13" s="1"/>
  <c r="SGL81" i="13" s="1"/>
  <c r="SGM81" i="13" s="1"/>
  <c r="SGN81" i="13" s="1"/>
  <c r="SGO81" i="13" s="1"/>
  <c r="SGP81" i="13" s="1"/>
  <c r="SGQ81" i="13" s="1"/>
  <c r="SGR81" i="13" s="1"/>
  <c r="SGS81" i="13" s="1"/>
  <c r="SGT81" i="13" s="1"/>
  <c r="SGU81" i="13" s="1"/>
  <c r="SGV81" i="13" s="1"/>
  <c r="SGW81" i="13" s="1"/>
  <c r="SGX81" i="13" s="1"/>
  <c r="SGY81" i="13" s="1"/>
  <c r="SGZ81" i="13" s="1"/>
  <c r="SHA81" i="13" s="1"/>
  <c r="SHB81" i="13" s="1"/>
  <c r="SHC81" i="13" s="1"/>
  <c r="SHD81" i="13" s="1"/>
  <c r="SHE81" i="13" s="1"/>
  <c r="SHF81" i="13" s="1"/>
  <c r="SHG81" i="13" s="1"/>
  <c r="SHH81" i="13" s="1"/>
  <c r="SHI81" i="13" s="1"/>
  <c r="SHJ81" i="13" s="1"/>
  <c r="SHK81" i="13" s="1"/>
  <c r="SHL81" i="13" s="1"/>
  <c r="SHM81" i="13" s="1"/>
  <c r="SHN81" i="13" s="1"/>
  <c r="SHO81" i="13" s="1"/>
  <c r="SHP81" i="13" s="1"/>
  <c r="SHQ81" i="13" s="1"/>
  <c r="SHR81" i="13" s="1"/>
  <c r="SHS81" i="13" s="1"/>
  <c r="SHT81" i="13" s="1"/>
  <c r="SHU81" i="13" s="1"/>
  <c r="SHV81" i="13" s="1"/>
  <c r="SHW81" i="13" s="1"/>
  <c r="SHX81" i="13" s="1"/>
  <c r="SHY81" i="13" s="1"/>
  <c r="SHZ81" i="13" s="1"/>
  <c r="SIA81" i="13" s="1"/>
  <c r="SIB81" i="13" s="1"/>
  <c r="SIC81" i="13" s="1"/>
  <c r="SID81" i="13" s="1"/>
  <c r="SIE81" i="13" s="1"/>
  <c r="SIF81" i="13" s="1"/>
  <c r="SIG81" i="13" s="1"/>
  <c r="SIH81" i="13" s="1"/>
  <c r="SII81" i="13" s="1"/>
  <c r="SIJ81" i="13" s="1"/>
  <c r="SIK81" i="13" s="1"/>
  <c r="SIL81" i="13" s="1"/>
  <c r="SIM81" i="13" s="1"/>
  <c r="SIN81" i="13" s="1"/>
  <c r="SIO81" i="13" s="1"/>
  <c r="SIP81" i="13" s="1"/>
  <c r="SIQ81" i="13" s="1"/>
  <c r="SIR81" i="13" s="1"/>
  <c r="SIS81" i="13" s="1"/>
  <c r="SIT81" i="13" s="1"/>
  <c r="SIU81" i="13" s="1"/>
  <c r="SIV81" i="13" s="1"/>
  <c r="SIW81" i="13" s="1"/>
  <c r="SIX81" i="13" s="1"/>
  <c r="SIY81" i="13" s="1"/>
  <c r="SIZ81" i="13" s="1"/>
  <c r="SJA81" i="13" s="1"/>
  <c r="SJB81" i="13" s="1"/>
  <c r="SJC81" i="13" s="1"/>
  <c r="SJD81" i="13" s="1"/>
  <c r="SJE81" i="13" s="1"/>
  <c r="SJF81" i="13" s="1"/>
  <c r="SJG81" i="13" s="1"/>
  <c r="SJH81" i="13" s="1"/>
  <c r="SJI81" i="13" s="1"/>
  <c r="SJJ81" i="13" s="1"/>
  <c r="SJK81" i="13" s="1"/>
  <c r="SJL81" i="13" s="1"/>
  <c r="SJM81" i="13" s="1"/>
  <c r="SJN81" i="13" s="1"/>
  <c r="SJO81" i="13" s="1"/>
  <c r="SJP81" i="13" s="1"/>
  <c r="SJQ81" i="13" s="1"/>
  <c r="SJR81" i="13" s="1"/>
  <c r="SJS81" i="13" s="1"/>
  <c r="SJT81" i="13" s="1"/>
  <c r="SJU81" i="13" s="1"/>
  <c r="SJV81" i="13" s="1"/>
  <c r="SJW81" i="13" s="1"/>
  <c r="SJX81" i="13" s="1"/>
  <c r="SJY81" i="13" s="1"/>
  <c r="SJZ81" i="13" s="1"/>
  <c r="SKA81" i="13" s="1"/>
  <c r="SKB81" i="13" s="1"/>
  <c r="SKC81" i="13" s="1"/>
  <c r="SKD81" i="13" s="1"/>
  <c r="SKE81" i="13" s="1"/>
  <c r="SKF81" i="13" s="1"/>
  <c r="SKG81" i="13" s="1"/>
  <c r="SKH81" i="13" s="1"/>
  <c r="SKI81" i="13" s="1"/>
  <c r="SKJ81" i="13" s="1"/>
  <c r="SKK81" i="13" s="1"/>
  <c r="SKL81" i="13" s="1"/>
  <c r="SKM81" i="13" s="1"/>
  <c r="SKN81" i="13" s="1"/>
  <c r="SKO81" i="13" s="1"/>
  <c r="SKP81" i="13" s="1"/>
  <c r="SKQ81" i="13" s="1"/>
  <c r="SKR81" i="13" s="1"/>
  <c r="SKS81" i="13" s="1"/>
  <c r="SKT81" i="13" s="1"/>
  <c r="SKU81" i="13" s="1"/>
  <c r="SKV81" i="13" s="1"/>
  <c r="SKW81" i="13" s="1"/>
  <c r="SKX81" i="13" s="1"/>
  <c r="SKY81" i="13" s="1"/>
  <c r="SKZ81" i="13" s="1"/>
  <c r="SLA81" i="13" s="1"/>
  <c r="SLB81" i="13" s="1"/>
  <c r="SLC81" i="13" s="1"/>
  <c r="SLD81" i="13" s="1"/>
  <c r="SLE81" i="13" s="1"/>
  <c r="SLF81" i="13" s="1"/>
  <c r="SLG81" i="13" s="1"/>
  <c r="SLH81" i="13" s="1"/>
  <c r="SLI81" i="13" s="1"/>
  <c r="SLJ81" i="13" s="1"/>
  <c r="SLK81" i="13" s="1"/>
  <c r="SLL81" i="13" s="1"/>
  <c r="SLM81" i="13" s="1"/>
  <c r="SLN81" i="13" s="1"/>
  <c r="SLO81" i="13" s="1"/>
  <c r="SLP81" i="13" s="1"/>
  <c r="SLQ81" i="13" s="1"/>
  <c r="SLR81" i="13" s="1"/>
  <c r="SLS81" i="13" s="1"/>
  <c r="SLT81" i="13" s="1"/>
  <c r="SLU81" i="13" s="1"/>
  <c r="SLV81" i="13" s="1"/>
  <c r="SLW81" i="13" s="1"/>
  <c r="SLX81" i="13" s="1"/>
  <c r="SLY81" i="13" s="1"/>
  <c r="SLZ81" i="13" s="1"/>
  <c r="SMA81" i="13" s="1"/>
  <c r="SMB81" i="13" s="1"/>
  <c r="SMC81" i="13" s="1"/>
  <c r="SMD81" i="13" s="1"/>
  <c r="SME81" i="13" s="1"/>
  <c r="SMF81" i="13" s="1"/>
  <c r="SMG81" i="13" s="1"/>
  <c r="SMH81" i="13" s="1"/>
  <c r="SMI81" i="13" s="1"/>
  <c r="SMJ81" i="13" s="1"/>
  <c r="SMK81" i="13" s="1"/>
  <c r="SML81" i="13" s="1"/>
  <c r="SMM81" i="13" s="1"/>
  <c r="SMN81" i="13" s="1"/>
  <c r="SMO81" i="13" s="1"/>
  <c r="SMP81" i="13" s="1"/>
  <c r="SMQ81" i="13" s="1"/>
  <c r="SMR81" i="13" s="1"/>
  <c r="SMS81" i="13" s="1"/>
  <c r="SMT81" i="13" s="1"/>
  <c r="SMU81" i="13" s="1"/>
  <c r="SMV81" i="13" s="1"/>
  <c r="SMW81" i="13" s="1"/>
  <c r="SMX81" i="13" s="1"/>
  <c r="SMY81" i="13" s="1"/>
  <c r="SMZ81" i="13" s="1"/>
  <c r="SNA81" i="13" s="1"/>
  <c r="SNB81" i="13" s="1"/>
  <c r="SNC81" i="13" s="1"/>
  <c r="SND81" i="13" s="1"/>
  <c r="SNE81" i="13" s="1"/>
  <c r="SNF81" i="13" s="1"/>
  <c r="SNG81" i="13" s="1"/>
  <c r="SNH81" i="13" s="1"/>
  <c r="SNI81" i="13" s="1"/>
  <c r="SNJ81" i="13" s="1"/>
  <c r="SNK81" i="13" s="1"/>
  <c r="SNL81" i="13" s="1"/>
  <c r="SNM81" i="13" s="1"/>
  <c r="SNN81" i="13" s="1"/>
  <c r="SNO81" i="13" s="1"/>
  <c r="SNP81" i="13" s="1"/>
  <c r="SNQ81" i="13" s="1"/>
  <c r="SNR81" i="13" s="1"/>
  <c r="SNS81" i="13" s="1"/>
  <c r="SNT81" i="13" s="1"/>
  <c r="SNU81" i="13" s="1"/>
  <c r="SNV81" i="13" s="1"/>
  <c r="SNW81" i="13" s="1"/>
  <c r="SNX81" i="13" s="1"/>
  <c r="SNY81" i="13" s="1"/>
  <c r="SNZ81" i="13" s="1"/>
  <c r="SOA81" i="13" s="1"/>
  <c r="SOB81" i="13" s="1"/>
  <c r="SOC81" i="13" s="1"/>
  <c r="SOD81" i="13" s="1"/>
  <c r="SOE81" i="13" s="1"/>
  <c r="SOF81" i="13" s="1"/>
  <c r="SOG81" i="13" s="1"/>
  <c r="SOH81" i="13" s="1"/>
  <c r="SOI81" i="13" s="1"/>
  <c r="SOJ81" i="13" s="1"/>
  <c r="SOK81" i="13" s="1"/>
  <c r="SOL81" i="13" s="1"/>
  <c r="SOM81" i="13" s="1"/>
  <c r="SON81" i="13" s="1"/>
  <c r="SOO81" i="13" s="1"/>
  <c r="SOP81" i="13" s="1"/>
  <c r="SOQ81" i="13" s="1"/>
  <c r="SOR81" i="13" s="1"/>
  <c r="SOS81" i="13" s="1"/>
  <c r="SOT81" i="13" s="1"/>
  <c r="SOU81" i="13" s="1"/>
  <c r="SOV81" i="13" s="1"/>
  <c r="SOW81" i="13" s="1"/>
  <c r="SOX81" i="13" s="1"/>
  <c r="SOY81" i="13" s="1"/>
  <c r="SOZ81" i="13" s="1"/>
  <c r="SPA81" i="13" s="1"/>
  <c r="SPB81" i="13" s="1"/>
  <c r="SPC81" i="13" s="1"/>
  <c r="SPD81" i="13" s="1"/>
  <c r="SPE81" i="13" s="1"/>
  <c r="SPF81" i="13" s="1"/>
  <c r="SPG81" i="13" s="1"/>
  <c r="SPH81" i="13" s="1"/>
  <c r="SPI81" i="13" s="1"/>
  <c r="SPJ81" i="13" s="1"/>
  <c r="SPK81" i="13" s="1"/>
  <c r="SPL81" i="13" s="1"/>
  <c r="SPM81" i="13" s="1"/>
  <c r="SPN81" i="13" s="1"/>
  <c r="SPO81" i="13" s="1"/>
  <c r="SPP81" i="13" s="1"/>
  <c r="SPQ81" i="13" s="1"/>
  <c r="SPR81" i="13" s="1"/>
  <c r="SPS81" i="13" s="1"/>
  <c r="SPT81" i="13" s="1"/>
  <c r="SPU81" i="13" s="1"/>
  <c r="SPV81" i="13" s="1"/>
  <c r="SPW81" i="13" s="1"/>
  <c r="SPX81" i="13" s="1"/>
  <c r="SPY81" i="13" s="1"/>
  <c r="SPZ81" i="13" s="1"/>
  <c r="SQA81" i="13" s="1"/>
  <c r="SQB81" i="13" s="1"/>
  <c r="SQC81" i="13" s="1"/>
  <c r="SQD81" i="13" s="1"/>
  <c r="SQE81" i="13" s="1"/>
  <c r="SQF81" i="13" s="1"/>
  <c r="SQG81" i="13" s="1"/>
  <c r="SQH81" i="13" s="1"/>
  <c r="SQI81" i="13" s="1"/>
  <c r="SQJ81" i="13" s="1"/>
  <c r="SQK81" i="13" s="1"/>
  <c r="SQL81" i="13" s="1"/>
  <c r="SQM81" i="13" s="1"/>
  <c r="SQN81" i="13" s="1"/>
  <c r="SQO81" i="13" s="1"/>
  <c r="SQP81" i="13" s="1"/>
  <c r="SQQ81" i="13" s="1"/>
  <c r="SQR81" i="13" s="1"/>
  <c r="SQS81" i="13" s="1"/>
  <c r="SQT81" i="13" s="1"/>
  <c r="SQU81" i="13" s="1"/>
  <c r="SQV81" i="13" s="1"/>
  <c r="SQW81" i="13" s="1"/>
  <c r="SQX81" i="13" s="1"/>
  <c r="SQY81" i="13" s="1"/>
  <c r="SQZ81" i="13" s="1"/>
  <c r="SRA81" i="13" s="1"/>
  <c r="SRB81" i="13" s="1"/>
  <c r="SRC81" i="13" s="1"/>
  <c r="SRD81" i="13" s="1"/>
  <c r="SRE81" i="13" s="1"/>
  <c r="SRF81" i="13" s="1"/>
  <c r="SRG81" i="13" s="1"/>
  <c r="SRH81" i="13" s="1"/>
  <c r="SRI81" i="13" s="1"/>
  <c r="SRJ81" i="13" s="1"/>
  <c r="SRK81" i="13" s="1"/>
  <c r="SRL81" i="13" s="1"/>
  <c r="SRM81" i="13" s="1"/>
  <c r="SRN81" i="13" s="1"/>
  <c r="SRO81" i="13" s="1"/>
  <c r="SRP81" i="13" s="1"/>
  <c r="SRQ81" i="13" s="1"/>
  <c r="SRR81" i="13" s="1"/>
  <c r="SRS81" i="13" s="1"/>
  <c r="SRT81" i="13" s="1"/>
  <c r="SRU81" i="13" s="1"/>
  <c r="SRV81" i="13" s="1"/>
  <c r="SRW81" i="13" s="1"/>
  <c r="SRX81" i="13" s="1"/>
  <c r="SRY81" i="13" s="1"/>
  <c r="SRZ81" i="13" s="1"/>
  <c r="SSA81" i="13" s="1"/>
  <c r="SSB81" i="13" s="1"/>
  <c r="SSC81" i="13" s="1"/>
  <c r="SSD81" i="13" s="1"/>
  <c r="SSE81" i="13" s="1"/>
  <c r="SSF81" i="13" s="1"/>
  <c r="SSG81" i="13" s="1"/>
  <c r="SSH81" i="13" s="1"/>
  <c r="SSI81" i="13" s="1"/>
  <c r="SSJ81" i="13" s="1"/>
  <c r="SSK81" i="13" s="1"/>
  <c r="SSL81" i="13" s="1"/>
  <c r="SSM81" i="13" s="1"/>
  <c r="SSN81" i="13" s="1"/>
  <c r="SSO81" i="13" s="1"/>
  <c r="SSP81" i="13" s="1"/>
  <c r="SSQ81" i="13" s="1"/>
  <c r="SSR81" i="13" s="1"/>
  <c r="SSS81" i="13" s="1"/>
  <c r="SST81" i="13" s="1"/>
  <c r="SSU81" i="13" s="1"/>
  <c r="SSV81" i="13" s="1"/>
  <c r="SSW81" i="13" s="1"/>
  <c r="SSX81" i="13" s="1"/>
  <c r="SSY81" i="13" s="1"/>
  <c r="SSZ81" i="13" s="1"/>
  <c r="STA81" i="13" s="1"/>
  <c r="STB81" i="13" s="1"/>
  <c r="STC81" i="13" s="1"/>
  <c r="STD81" i="13" s="1"/>
  <c r="STE81" i="13" s="1"/>
  <c r="STF81" i="13" s="1"/>
  <c r="STG81" i="13" s="1"/>
  <c r="STH81" i="13" s="1"/>
  <c r="STI81" i="13" s="1"/>
  <c r="STJ81" i="13" s="1"/>
  <c r="STK81" i="13" s="1"/>
  <c r="STL81" i="13" s="1"/>
  <c r="STM81" i="13" s="1"/>
  <c r="STN81" i="13" s="1"/>
  <c r="STO81" i="13" s="1"/>
  <c r="STP81" i="13" s="1"/>
  <c r="STQ81" i="13" s="1"/>
  <c r="STR81" i="13" s="1"/>
  <c r="STS81" i="13" s="1"/>
  <c r="STT81" i="13" s="1"/>
  <c r="STU81" i="13" s="1"/>
  <c r="STV81" i="13" s="1"/>
  <c r="STW81" i="13" s="1"/>
  <c r="STX81" i="13" s="1"/>
  <c r="STY81" i="13" s="1"/>
  <c r="STZ81" i="13" s="1"/>
  <c r="SUA81" i="13" s="1"/>
  <c r="SUB81" i="13" s="1"/>
  <c r="SUC81" i="13" s="1"/>
  <c r="SUD81" i="13" s="1"/>
  <c r="SUE81" i="13" s="1"/>
  <c r="SUF81" i="13" s="1"/>
  <c r="SUG81" i="13" s="1"/>
  <c r="SUH81" i="13" s="1"/>
  <c r="SUI81" i="13" s="1"/>
  <c r="SUJ81" i="13" s="1"/>
  <c r="SUK81" i="13" s="1"/>
  <c r="SUL81" i="13" s="1"/>
  <c r="SUM81" i="13" s="1"/>
  <c r="SUN81" i="13" s="1"/>
  <c r="SUO81" i="13" s="1"/>
  <c r="SUP81" i="13" s="1"/>
  <c r="SUQ81" i="13" s="1"/>
  <c r="SUR81" i="13" s="1"/>
  <c r="SUS81" i="13" s="1"/>
  <c r="SUT81" i="13" s="1"/>
  <c r="SUU81" i="13" s="1"/>
  <c r="SUV81" i="13" s="1"/>
  <c r="SUW81" i="13" s="1"/>
  <c r="SUX81" i="13" s="1"/>
  <c r="SUY81" i="13" s="1"/>
  <c r="SUZ81" i="13" s="1"/>
  <c r="SVA81" i="13" s="1"/>
  <c r="SVB81" i="13" s="1"/>
  <c r="SVC81" i="13" s="1"/>
  <c r="SVD81" i="13" s="1"/>
  <c r="SVE81" i="13" s="1"/>
  <c r="SVF81" i="13" s="1"/>
  <c r="SVG81" i="13" s="1"/>
  <c r="SVH81" i="13" s="1"/>
  <c r="SVI81" i="13" s="1"/>
  <c r="SVJ81" i="13" s="1"/>
  <c r="SVK81" i="13" s="1"/>
  <c r="SVL81" i="13" s="1"/>
  <c r="SVM81" i="13" s="1"/>
  <c r="SVN81" i="13" s="1"/>
  <c r="SVO81" i="13" s="1"/>
  <c r="SVP81" i="13" s="1"/>
  <c r="SVQ81" i="13" s="1"/>
  <c r="SVR81" i="13" s="1"/>
  <c r="SVS81" i="13" s="1"/>
  <c r="SVT81" i="13" s="1"/>
  <c r="SVU81" i="13" s="1"/>
  <c r="SVV81" i="13" s="1"/>
  <c r="SVW81" i="13" s="1"/>
  <c r="SVX81" i="13" s="1"/>
  <c r="SVY81" i="13" s="1"/>
  <c r="SVZ81" i="13" s="1"/>
  <c r="SWA81" i="13" s="1"/>
  <c r="SWB81" i="13" s="1"/>
  <c r="SWC81" i="13" s="1"/>
  <c r="SWD81" i="13" s="1"/>
  <c r="SWE81" i="13" s="1"/>
  <c r="SWF81" i="13" s="1"/>
  <c r="SWG81" i="13" s="1"/>
  <c r="SWH81" i="13" s="1"/>
  <c r="SWI81" i="13" s="1"/>
  <c r="SWJ81" i="13" s="1"/>
  <c r="SWK81" i="13" s="1"/>
  <c r="SWL81" i="13" s="1"/>
  <c r="SWM81" i="13" s="1"/>
  <c r="SWN81" i="13" s="1"/>
  <c r="SWO81" i="13" s="1"/>
  <c r="SWP81" i="13" s="1"/>
  <c r="SWQ81" i="13" s="1"/>
  <c r="SWR81" i="13" s="1"/>
  <c r="SWS81" i="13" s="1"/>
  <c r="SWT81" i="13" s="1"/>
  <c r="SWU81" i="13" s="1"/>
  <c r="SWV81" i="13" s="1"/>
  <c r="SWW81" i="13" s="1"/>
  <c r="SWX81" i="13" s="1"/>
  <c r="SWY81" i="13" s="1"/>
  <c r="SWZ81" i="13" s="1"/>
  <c r="SXA81" i="13" s="1"/>
  <c r="SXB81" i="13" s="1"/>
  <c r="SXC81" i="13" s="1"/>
  <c r="SXD81" i="13" s="1"/>
  <c r="SXE81" i="13" s="1"/>
  <c r="SXF81" i="13" s="1"/>
  <c r="SXG81" i="13" s="1"/>
  <c r="SXH81" i="13" s="1"/>
  <c r="SXI81" i="13" s="1"/>
  <c r="SXJ81" i="13" s="1"/>
  <c r="SXK81" i="13" s="1"/>
  <c r="SXL81" i="13" s="1"/>
  <c r="SXM81" i="13" s="1"/>
  <c r="SXN81" i="13" s="1"/>
  <c r="SXO81" i="13" s="1"/>
  <c r="SXP81" i="13" s="1"/>
  <c r="SXQ81" i="13" s="1"/>
  <c r="SXR81" i="13" s="1"/>
  <c r="SXS81" i="13" s="1"/>
  <c r="SXT81" i="13" s="1"/>
  <c r="SXU81" i="13" s="1"/>
  <c r="SXV81" i="13" s="1"/>
  <c r="SXW81" i="13" s="1"/>
  <c r="SXX81" i="13" s="1"/>
  <c r="SXY81" i="13" s="1"/>
  <c r="SXZ81" i="13" s="1"/>
  <c r="SYA81" i="13" s="1"/>
  <c r="SYB81" i="13" s="1"/>
  <c r="SYC81" i="13" s="1"/>
  <c r="SYD81" i="13" s="1"/>
  <c r="SYE81" i="13" s="1"/>
  <c r="SYF81" i="13" s="1"/>
  <c r="SYG81" i="13" s="1"/>
  <c r="SYH81" i="13" s="1"/>
  <c r="SYI81" i="13" s="1"/>
  <c r="SYJ81" i="13" s="1"/>
  <c r="SYK81" i="13" s="1"/>
  <c r="SYL81" i="13" s="1"/>
  <c r="SYM81" i="13" s="1"/>
  <c r="SYN81" i="13" s="1"/>
  <c r="SYO81" i="13" s="1"/>
  <c r="SYP81" i="13" s="1"/>
  <c r="SYQ81" i="13" s="1"/>
  <c r="SYR81" i="13" s="1"/>
  <c r="SYS81" i="13" s="1"/>
  <c r="SYT81" i="13" s="1"/>
  <c r="SYU81" i="13" s="1"/>
  <c r="SYV81" i="13" s="1"/>
  <c r="SYW81" i="13" s="1"/>
  <c r="SYX81" i="13" s="1"/>
  <c r="SYY81" i="13" s="1"/>
  <c r="SYZ81" i="13" s="1"/>
  <c r="SZA81" i="13" s="1"/>
  <c r="SZB81" i="13" s="1"/>
  <c r="SZC81" i="13" s="1"/>
  <c r="SZD81" i="13" s="1"/>
  <c r="SZE81" i="13" s="1"/>
  <c r="SZF81" i="13" s="1"/>
  <c r="SZG81" i="13" s="1"/>
  <c r="SZH81" i="13" s="1"/>
  <c r="SZI81" i="13" s="1"/>
  <c r="SZJ81" i="13" s="1"/>
  <c r="SZK81" i="13" s="1"/>
  <c r="SZL81" i="13" s="1"/>
  <c r="SZM81" i="13" s="1"/>
  <c r="SZN81" i="13" s="1"/>
  <c r="SZO81" i="13" s="1"/>
  <c r="SZP81" i="13" s="1"/>
  <c r="SZQ81" i="13" s="1"/>
  <c r="SZR81" i="13" s="1"/>
  <c r="SZS81" i="13" s="1"/>
  <c r="SZT81" i="13" s="1"/>
  <c r="SZU81" i="13" s="1"/>
  <c r="SZV81" i="13" s="1"/>
  <c r="SZW81" i="13" s="1"/>
  <c r="SZX81" i="13" s="1"/>
  <c r="SZY81" i="13" s="1"/>
  <c r="SZZ81" i="13" s="1"/>
  <c r="TAA81" i="13" s="1"/>
  <c r="TAB81" i="13" s="1"/>
  <c r="TAC81" i="13" s="1"/>
  <c r="TAD81" i="13" s="1"/>
  <c r="TAE81" i="13" s="1"/>
  <c r="TAF81" i="13" s="1"/>
  <c r="TAG81" i="13" s="1"/>
  <c r="TAH81" i="13" s="1"/>
  <c r="TAI81" i="13" s="1"/>
  <c r="TAJ81" i="13" s="1"/>
  <c r="TAK81" i="13" s="1"/>
  <c r="TAL81" i="13" s="1"/>
  <c r="TAM81" i="13" s="1"/>
  <c r="TAN81" i="13" s="1"/>
  <c r="TAO81" i="13" s="1"/>
  <c r="TAP81" i="13" s="1"/>
  <c r="TAQ81" i="13" s="1"/>
  <c r="TAR81" i="13" s="1"/>
  <c r="TAS81" i="13" s="1"/>
  <c r="TAT81" i="13" s="1"/>
  <c r="TAU81" i="13" s="1"/>
  <c r="TAV81" i="13" s="1"/>
  <c r="TAW81" i="13" s="1"/>
  <c r="TAX81" i="13" s="1"/>
  <c r="TAY81" i="13" s="1"/>
  <c r="TAZ81" i="13" s="1"/>
  <c r="TBA81" i="13" s="1"/>
  <c r="TBB81" i="13" s="1"/>
  <c r="TBC81" i="13" s="1"/>
  <c r="TBD81" i="13" s="1"/>
  <c r="TBE81" i="13" s="1"/>
  <c r="TBF81" i="13" s="1"/>
  <c r="TBG81" i="13" s="1"/>
  <c r="TBH81" i="13" s="1"/>
  <c r="TBI81" i="13" s="1"/>
  <c r="TBJ81" i="13" s="1"/>
  <c r="TBK81" i="13" s="1"/>
  <c r="TBL81" i="13" s="1"/>
  <c r="TBM81" i="13" s="1"/>
  <c r="TBN81" i="13" s="1"/>
  <c r="TBO81" i="13" s="1"/>
  <c r="TBP81" i="13" s="1"/>
  <c r="TBQ81" i="13" s="1"/>
  <c r="TBR81" i="13" s="1"/>
  <c r="TBS81" i="13" s="1"/>
  <c r="TBT81" i="13" s="1"/>
  <c r="TBU81" i="13" s="1"/>
  <c r="TBV81" i="13" s="1"/>
  <c r="TBW81" i="13" s="1"/>
  <c r="TBX81" i="13" s="1"/>
  <c r="TBY81" i="13" s="1"/>
  <c r="TBZ81" i="13" s="1"/>
  <c r="TCA81" i="13" s="1"/>
  <c r="TCB81" i="13" s="1"/>
  <c r="TCC81" i="13" s="1"/>
  <c r="TCD81" i="13" s="1"/>
  <c r="TCE81" i="13" s="1"/>
  <c r="TCF81" i="13" s="1"/>
  <c r="TCG81" i="13" s="1"/>
  <c r="TCH81" i="13" s="1"/>
  <c r="TCI81" i="13" s="1"/>
  <c r="TCJ81" i="13" s="1"/>
  <c r="TCK81" i="13" s="1"/>
  <c r="TCL81" i="13" s="1"/>
  <c r="TCM81" i="13" s="1"/>
  <c r="TCN81" i="13" s="1"/>
  <c r="TCO81" i="13" s="1"/>
  <c r="TCP81" i="13" s="1"/>
  <c r="TCQ81" i="13" s="1"/>
  <c r="TCR81" i="13" s="1"/>
  <c r="TCS81" i="13" s="1"/>
  <c r="TCT81" i="13" s="1"/>
  <c r="TCU81" i="13" s="1"/>
  <c r="TCV81" i="13" s="1"/>
  <c r="TCW81" i="13" s="1"/>
  <c r="TCX81" i="13" s="1"/>
  <c r="TCY81" i="13" s="1"/>
  <c r="TCZ81" i="13" s="1"/>
  <c r="TDA81" i="13" s="1"/>
  <c r="TDB81" i="13" s="1"/>
  <c r="TDC81" i="13" s="1"/>
  <c r="TDD81" i="13" s="1"/>
  <c r="TDE81" i="13" s="1"/>
  <c r="TDF81" i="13" s="1"/>
  <c r="TDG81" i="13" s="1"/>
  <c r="TDH81" i="13" s="1"/>
  <c r="TDI81" i="13" s="1"/>
  <c r="TDJ81" i="13" s="1"/>
  <c r="TDK81" i="13" s="1"/>
  <c r="TDL81" i="13" s="1"/>
  <c r="TDM81" i="13" s="1"/>
  <c r="TDN81" i="13" s="1"/>
  <c r="TDO81" i="13" s="1"/>
  <c r="TDP81" i="13" s="1"/>
  <c r="TDQ81" i="13" s="1"/>
  <c r="TDR81" i="13" s="1"/>
  <c r="TDS81" i="13" s="1"/>
  <c r="TDT81" i="13" s="1"/>
  <c r="TDU81" i="13" s="1"/>
  <c r="TDV81" i="13" s="1"/>
  <c r="TDW81" i="13" s="1"/>
  <c r="TDX81" i="13" s="1"/>
  <c r="TDY81" i="13" s="1"/>
  <c r="TDZ81" i="13" s="1"/>
  <c r="TEA81" i="13" s="1"/>
  <c r="TEB81" i="13" s="1"/>
  <c r="TEC81" i="13" s="1"/>
  <c r="TED81" i="13" s="1"/>
  <c r="TEE81" i="13" s="1"/>
  <c r="TEF81" i="13" s="1"/>
  <c r="TEG81" i="13" s="1"/>
  <c r="TEH81" i="13" s="1"/>
  <c r="TEI81" i="13" s="1"/>
  <c r="TEJ81" i="13" s="1"/>
  <c r="TEK81" i="13" s="1"/>
  <c r="TEL81" i="13" s="1"/>
  <c r="TEM81" i="13" s="1"/>
  <c r="TEN81" i="13" s="1"/>
  <c r="TEO81" i="13" s="1"/>
  <c r="TEP81" i="13" s="1"/>
  <c r="TEQ81" i="13" s="1"/>
  <c r="TER81" i="13" s="1"/>
  <c r="TES81" i="13" s="1"/>
  <c r="TET81" i="13" s="1"/>
  <c r="TEU81" i="13" s="1"/>
  <c r="TEV81" i="13" s="1"/>
  <c r="TEW81" i="13" s="1"/>
  <c r="TEX81" i="13" s="1"/>
  <c r="TEY81" i="13" s="1"/>
  <c r="TEZ81" i="13" s="1"/>
  <c r="TFA81" i="13" s="1"/>
  <c r="TFB81" i="13" s="1"/>
  <c r="TFC81" i="13" s="1"/>
  <c r="TFD81" i="13" s="1"/>
  <c r="TFE81" i="13" s="1"/>
  <c r="TFF81" i="13" s="1"/>
  <c r="TFG81" i="13" s="1"/>
  <c r="TFH81" i="13" s="1"/>
  <c r="TFI81" i="13" s="1"/>
  <c r="TFJ81" i="13" s="1"/>
  <c r="TFK81" i="13" s="1"/>
  <c r="TFL81" i="13" s="1"/>
  <c r="TFM81" i="13" s="1"/>
  <c r="TFN81" i="13" s="1"/>
  <c r="TFO81" i="13" s="1"/>
  <c r="TFP81" i="13" s="1"/>
  <c r="TFQ81" i="13" s="1"/>
  <c r="TFR81" i="13" s="1"/>
  <c r="TFS81" i="13" s="1"/>
  <c r="TFT81" i="13" s="1"/>
  <c r="TFU81" i="13" s="1"/>
  <c r="TFV81" i="13" s="1"/>
  <c r="TFW81" i="13" s="1"/>
  <c r="TFX81" i="13" s="1"/>
  <c r="TFY81" i="13" s="1"/>
  <c r="TFZ81" i="13" s="1"/>
  <c r="TGA81" i="13" s="1"/>
  <c r="TGB81" i="13" s="1"/>
  <c r="TGC81" i="13" s="1"/>
  <c r="TGD81" i="13" s="1"/>
  <c r="TGE81" i="13" s="1"/>
  <c r="TGF81" i="13" s="1"/>
  <c r="TGG81" i="13" s="1"/>
  <c r="TGH81" i="13" s="1"/>
  <c r="TGI81" i="13" s="1"/>
  <c r="TGJ81" i="13" s="1"/>
  <c r="TGK81" i="13" s="1"/>
  <c r="TGL81" i="13" s="1"/>
  <c r="TGM81" i="13" s="1"/>
  <c r="TGN81" i="13" s="1"/>
  <c r="TGO81" i="13" s="1"/>
  <c r="TGP81" i="13" s="1"/>
  <c r="TGQ81" i="13" s="1"/>
  <c r="TGR81" i="13" s="1"/>
  <c r="TGS81" i="13" s="1"/>
  <c r="TGT81" i="13" s="1"/>
  <c r="TGU81" i="13" s="1"/>
  <c r="TGV81" i="13" s="1"/>
  <c r="TGW81" i="13" s="1"/>
  <c r="TGX81" i="13" s="1"/>
  <c r="TGY81" i="13" s="1"/>
  <c r="TGZ81" i="13" s="1"/>
  <c r="THA81" i="13" s="1"/>
  <c r="THB81" i="13" s="1"/>
  <c r="THC81" i="13" s="1"/>
  <c r="THD81" i="13" s="1"/>
  <c r="THE81" i="13" s="1"/>
  <c r="THF81" i="13" s="1"/>
  <c r="THG81" i="13" s="1"/>
  <c r="THH81" i="13" s="1"/>
  <c r="THI81" i="13" s="1"/>
  <c r="THJ81" i="13" s="1"/>
  <c r="THK81" i="13" s="1"/>
  <c r="THL81" i="13" s="1"/>
  <c r="THM81" i="13" s="1"/>
  <c r="THN81" i="13" s="1"/>
  <c r="THO81" i="13" s="1"/>
  <c r="THP81" i="13" s="1"/>
  <c r="THQ81" i="13" s="1"/>
  <c r="THR81" i="13" s="1"/>
  <c r="THS81" i="13" s="1"/>
  <c r="THT81" i="13" s="1"/>
  <c r="THU81" i="13" s="1"/>
  <c r="THV81" i="13" s="1"/>
  <c r="THW81" i="13" s="1"/>
  <c r="THX81" i="13" s="1"/>
  <c r="THY81" i="13" s="1"/>
  <c r="THZ81" i="13" s="1"/>
  <c r="TIA81" i="13" s="1"/>
  <c r="TIB81" i="13" s="1"/>
  <c r="TIC81" i="13" s="1"/>
  <c r="TID81" i="13" s="1"/>
  <c r="TIE81" i="13" s="1"/>
  <c r="TIF81" i="13" s="1"/>
  <c r="TIG81" i="13" s="1"/>
  <c r="TIH81" i="13" s="1"/>
  <c r="TII81" i="13" s="1"/>
  <c r="TIJ81" i="13" s="1"/>
  <c r="TIK81" i="13" s="1"/>
  <c r="TIL81" i="13" s="1"/>
  <c r="TIM81" i="13" s="1"/>
  <c r="TIN81" i="13" s="1"/>
  <c r="TIO81" i="13" s="1"/>
  <c r="TIP81" i="13" s="1"/>
  <c r="TIQ81" i="13" s="1"/>
  <c r="TIR81" i="13" s="1"/>
  <c r="TIS81" i="13" s="1"/>
  <c r="TIT81" i="13" s="1"/>
  <c r="TIU81" i="13" s="1"/>
  <c r="TIV81" i="13" s="1"/>
  <c r="TIW81" i="13" s="1"/>
  <c r="TIX81" i="13" s="1"/>
  <c r="TIY81" i="13" s="1"/>
  <c r="TIZ81" i="13" s="1"/>
  <c r="TJA81" i="13" s="1"/>
  <c r="TJB81" i="13" s="1"/>
  <c r="TJC81" i="13" s="1"/>
  <c r="TJD81" i="13" s="1"/>
  <c r="TJE81" i="13" s="1"/>
  <c r="TJF81" i="13" s="1"/>
  <c r="TJG81" i="13" s="1"/>
  <c r="TJH81" i="13" s="1"/>
  <c r="TJI81" i="13" s="1"/>
  <c r="TJJ81" i="13" s="1"/>
  <c r="TJK81" i="13" s="1"/>
  <c r="TJL81" i="13" s="1"/>
  <c r="TJM81" i="13" s="1"/>
  <c r="TJN81" i="13" s="1"/>
  <c r="TJO81" i="13" s="1"/>
  <c r="TJP81" i="13" s="1"/>
  <c r="TJQ81" i="13" s="1"/>
  <c r="TJR81" i="13" s="1"/>
  <c r="TJS81" i="13" s="1"/>
  <c r="TJT81" i="13" s="1"/>
  <c r="TJU81" i="13" s="1"/>
  <c r="TJV81" i="13" s="1"/>
  <c r="TJW81" i="13" s="1"/>
  <c r="TJX81" i="13" s="1"/>
  <c r="TJY81" i="13" s="1"/>
  <c r="TJZ81" i="13" s="1"/>
  <c r="TKA81" i="13" s="1"/>
  <c r="TKB81" i="13" s="1"/>
  <c r="TKC81" i="13" s="1"/>
  <c r="TKD81" i="13" s="1"/>
  <c r="TKE81" i="13" s="1"/>
  <c r="TKF81" i="13" s="1"/>
  <c r="TKG81" i="13" s="1"/>
  <c r="TKH81" i="13" s="1"/>
  <c r="TKI81" i="13" s="1"/>
  <c r="TKJ81" i="13" s="1"/>
  <c r="TKK81" i="13" s="1"/>
  <c r="TKL81" i="13" s="1"/>
  <c r="TKM81" i="13" s="1"/>
  <c r="TKN81" i="13" s="1"/>
  <c r="TKO81" i="13" s="1"/>
  <c r="TKP81" i="13" s="1"/>
  <c r="TKQ81" i="13" s="1"/>
  <c r="TKR81" i="13" s="1"/>
  <c r="TKS81" i="13" s="1"/>
  <c r="TKT81" i="13" s="1"/>
  <c r="TKU81" i="13" s="1"/>
  <c r="TKV81" i="13" s="1"/>
  <c r="TKW81" i="13" s="1"/>
  <c r="TKX81" i="13" s="1"/>
  <c r="TKY81" i="13" s="1"/>
  <c r="TKZ81" i="13" s="1"/>
  <c r="TLA81" i="13" s="1"/>
  <c r="TLB81" i="13" s="1"/>
  <c r="TLC81" i="13" s="1"/>
  <c r="TLD81" i="13" s="1"/>
  <c r="TLE81" i="13" s="1"/>
  <c r="TLF81" i="13" s="1"/>
  <c r="TLG81" i="13" s="1"/>
  <c r="TLH81" i="13" s="1"/>
  <c r="TLI81" i="13" s="1"/>
  <c r="TLJ81" i="13" s="1"/>
  <c r="TLK81" i="13" s="1"/>
  <c r="TLL81" i="13" s="1"/>
  <c r="TLM81" i="13" s="1"/>
  <c r="TLN81" i="13" s="1"/>
  <c r="TLO81" i="13" s="1"/>
  <c r="TLP81" i="13" s="1"/>
  <c r="TLQ81" i="13" s="1"/>
  <c r="TLR81" i="13" s="1"/>
  <c r="TLS81" i="13" s="1"/>
  <c r="TLT81" i="13" s="1"/>
  <c r="TLU81" i="13" s="1"/>
  <c r="TLV81" i="13" s="1"/>
  <c r="TLW81" i="13" s="1"/>
  <c r="TLX81" i="13" s="1"/>
  <c r="TLY81" i="13" s="1"/>
  <c r="TLZ81" i="13" s="1"/>
  <c r="TMA81" i="13" s="1"/>
  <c r="TMB81" i="13" s="1"/>
  <c r="TMC81" i="13" s="1"/>
  <c r="TMD81" i="13" s="1"/>
  <c r="TME81" i="13" s="1"/>
  <c r="TMF81" i="13" s="1"/>
  <c r="TMG81" i="13" s="1"/>
  <c r="TMH81" i="13" s="1"/>
  <c r="TMI81" i="13" s="1"/>
  <c r="TMJ81" i="13" s="1"/>
  <c r="TMK81" i="13" s="1"/>
  <c r="TML81" i="13" s="1"/>
  <c r="TMM81" i="13" s="1"/>
  <c r="TMN81" i="13" s="1"/>
  <c r="TMO81" i="13" s="1"/>
  <c r="TMP81" i="13" s="1"/>
  <c r="TMQ81" i="13" s="1"/>
  <c r="TMR81" i="13" s="1"/>
  <c r="TMS81" i="13" s="1"/>
  <c r="TMT81" i="13" s="1"/>
  <c r="TMU81" i="13" s="1"/>
  <c r="TMV81" i="13" s="1"/>
  <c r="TMW81" i="13" s="1"/>
  <c r="TMX81" i="13" s="1"/>
  <c r="TMY81" i="13" s="1"/>
  <c r="TMZ81" i="13" s="1"/>
  <c r="TNA81" i="13" s="1"/>
  <c r="TNB81" i="13" s="1"/>
  <c r="TNC81" i="13" s="1"/>
  <c r="TND81" i="13" s="1"/>
  <c r="TNE81" i="13" s="1"/>
  <c r="TNF81" i="13" s="1"/>
  <c r="TNG81" i="13" s="1"/>
  <c r="TNH81" i="13" s="1"/>
  <c r="TNI81" i="13" s="1"/>
  <c r="TNJ81" i="13" s="1"/>
  <c r="TNK81" i="13" s="1"/>
  <c r="TNL81" i="13" s="1"/>
  <c r="TNM81" i="13" s="1"/>
  <c r="TNN81" i="13" s="1"/>
  <c r="TNO81" i="13" s="1"/>
  <c r="TNP81" i="13" s="1"/>
  <c r="TNQ81" i="13" s="1"/>
  <c r="TNR81" i="13" s="1"/>
  <c r="TNS81" i="13" s="1"/>
  <c r="TNT81" i="13" s="1"/>
  <c r="TNU81" i="13" s="1"/>
  <c r="TNV81" i="13" s="1"/>
  <c r="TNW81" i="13" s="1"/>
  <c r="TNX81" i="13" s="1"/>
  <c r="TNY81" i="13" s="1"/>
  <c r="TNZ81" i="13" s="1"/>
  <c r="TOA81" i="13" s="1"/>
  <c r="TOB81" i="13" s="1"/>
  <c r="TOC81" i="13" s="1"/>
  <c r="TOD81" i="13" s="1"/>
  <c r="TOE81" i="13" s="1"/>
  <c r="TOF81" i="13" s="1"/>
  <c r="TOG81" i="13" s="1"/>
  <c r="TOH81" i="13" s="1"/>
  <c r="TOI81" i="13" s="1"/>
  <c r="TOJ81" i="13" s="1"/>
  <c r="TOK81" i="13" s="1"/>
  <c r="TOL81" i="13" s="1"/>
  <c r="TOM81" i="13" s="1"/>
  <c r="TON81" i="13" s="1"/>
  <c r="TOO81" i="13" s="1"/>
  <c r="TOP81" i="13" s="1"/>
  <c r="TOQ81" i="13" s="1"/>
  <c r="TOR81" i="13" s="1"/>
  <c r="TOS81" i="13" s="1"/>
  <c r="TOT81" i="13" s="1"/>
  <c r="TOU81" i="13" s="1"/>
  <c r="TOV81" i="13" s="1"/>
  <c r="TOW81" i="13" s="1"/>
  <c r="TOX81" i="13" s="1"/>
  <c r="TOY81" i="13" s="1"/>
  <c r="TOZ81" i="13" s="1"/>
  <c r="TPA81" i="13" s="1"/>
  <c r="TPB81" i="13" s="1"/>
  <c r="TPC81" i="13" s="1"/>
  <c r="TPD81" i="13" s="1"/>
  <c r="TPE81" i="13" s="1"/>
  <c r="TPF81" i="13" s="1"/>
  <c r="TPG81" i="13" s="1"/>
  <c r="TPH81" i="13" s="1"/>
  <c r="TPI81" i="13" s="1"/>
  <c r="TPJ81" i="13" s="1"/>
  <c r="TPK81" i="13" s="1"/>
  <c r="TPL81" i="13" s="1"/>
  <c r="TPM81" i="13" s="1"/>
  <c r="TPN81" i="13" s="1"/>
  <c r="TPO81" i="13" s="1"/>
  <c r="TPP81" i="13" s="1"/>
  <c r="TPQ81" i="13" s="1"/>
  <c r="TPR81" i="13" s="1"/>
  <c r="TPS81" i="13" s="1"/>
  <c r="TPT81" i="13" s="1"/>
  <c r="TPU81" i="13" s="1"/>
  <c r="TPV81" i="13" s="1"/>
  <c r="TPW81" i="13" s="1"/>
  <c r="TPX81" i="13" s="1"/>
  <c r="TPY81" i="13" s="1"/>
  <c r="TPZ81" i="13" s="1"/>
  <c r="TQA81" i="13" s="1"/>
  <c r="TQB81" i="13" s="1"/>
  <c r="TQC81" i="13" s="1"/>
  <c r="TQD81" i="13" s="1"/>
  <c r="TQE81" i="13" s="1"/>
  <c r="TQF81" i="13" s="1"/>
  <c r="TQG81" i="13" s="1"/>
  <c r="TQH81" i="13" s="1"/>
  <c r="TQI81" i="13" s="1"/>
  <c r="TQJ81" i="13" s="1"/>
  <c r="TQK81" i="13" s="1"/>
  <c r="TQL81" i="13" s="1"/>
  <c r="TQM81" i="13" s="1"/>
  <c r="TQN81" i="13" s="1"/>
  <c r="TQO81" i="13" s="1"/>
  <c r="TQP81" i="13" s="1"/>
  <c r="TQQ81" i="13" s="1"/>
  <c r="TQR81" i="13" s="1"/>
  <c r="TQS81" i="13" s="1"/>
  <c r="TQT81" i="13" s="1"/>
  <c r="TQU81" i="13" s="1"/>
  <c r="TQV81" i="13" s="1"/>
  <c r="TQW81" i="13" s="1"/>
  <c r="TQX81" i="13" s="1"/>
  <c r="TQY81" i="13" s="1"/>
  <c r="TQZ81" i="13" s="1"/>
  <c r="TRA81" i="13" s="1"/>
  <c r="TRB81" i="13" s="1"/>
  <c r="TRC81" i="13" s="1"/>
  <c r="TRD81" i="13" s="1"/>
  <c r="TRE81" i="13" s="1"/>
  <c r="TRF81" i="13" s="1"/>
  <c r="TRG81" i="13" s="1"/>
  <c r="TRH81" i="13" s="1"/>
  <c r="TRI81" i="13" s="1"/>
  <c r="TRJ81" i="13" s="1"/>
  <c r="TRK81" i="13" s="1"/>
  <c r="TRL81" i="13" s="1"/>
  <c r="TRM81" i="13" s="1"/>
  <c r="TRN81" i="13" s="1"/>
  <c r="TRO81" i="13" s="1"/>
  <c r="TRP81" i="13" s="1"/>
  <c r="TRQ81" i="13" s="1"/>
  <c r="TRR81" i="13" s="1"/>
  <c r="TRS81" i="13" s="1"/>
  <c r="TRT81" i="13" s="1"/>
  <c r="TRU81" i="13" s="1"/>
  <c r="TRV81" i="13" s="1"/>
  <c r="TRW81" i="13" s="1"/>
  <c r="TRX81" i="13" s="1"/>
  <c r="TRY81" i="13" s="1"/>
  <c r="TRZ81" i="13" s="1"/>
  <c r="TSA81" i="13" s="1"/>
  <c r="TSB81" i="13" s="1"/>
  <c r="TSC81" i="13" s="1"/>
  <c r="TSD81" i="13" s="1"/>
  <c r="TSE81" i="13" s="1"/>
  <c r="TSF81" i="13" s="1"/>
  <c r="TSG81" i="13" s="1"/>
  <c r="TSH81" i="13" s="1"/>
  <c r="TSI81" i="13" s="1"/>
  <c r="TSJ81" i="13" s="1"/>
  <c r="TSK81" i="13" s="1"/>
  <c r="TSL81" i="13" s="1"/>
  <c r="TSM81" i="13" s="1"/>
  <c r="TSN81" i="13" s="1"/>
  <c r="TSO81" i="13" s="1"/>
  <c r="TSP81" i="13" s="1"/>
  <c r="TSQ81" i="13" s="1"/>
  <c r="TSR81" i="13" s="1"/>
  <c r="TSS81" i="13" s="1"/>
  <c r="TST81" i="13" s="1"/>
  <c r="TSU81" i="13" s="1"/>
  <c r="TSV81" i="13" s="1"/>
  <c r="TSW81" i="13" s="1"/>
  <c r="TSX81" i="13" s="1"/>
  <c r="TSY81" i="13" s="1"/>
  <c r="TSZ81" i="13" s="1"/>
  <c r="TTA81" i="13" s="1"/>
  <c r="TTB81" i="13" s="1"/>
  <c r="TTC81" i="13" s="1"/>
  <c r="TTD81" i="13" s="1"/>
  <c r="TTE81" i="13" s="1"/>
  <c r="TTF81" i="13" s="1"/>
  <c r="TTG81" i="13" s="1"/>
  <c r="TTH81" i="13" s="1"/>
  <c r="TTI81" i="13" s="1"/>
  <c r="TTJ81" i="13" s="1"/>
  <c r="TTK81" i="13" s="1"/>
  <c r="TTL81" i="13" s="1"/>
  <c r="TTM81" i="13" s="1"/>
  <c r="TTN81" i="13" s="1"/>
  <c r="TTO81" i="13" s="1"/>
  <c r="TTP81" i="13" s="1"/>
  <c r="TTQ81" i="13" s="1"/>
  <c r="TTR81" i="13" s="1"/>
  <c r="TTS81" i="13" s="1"/>
  <c r="TTT81" i="13" s="1"/>
  <c r="TTU81" i="13" s="1"/>
  <c r="TTV81" i="13" s="1"/>
  <c r="TTW81" i="13" s="1"/>
  <c r="TTX81" i="13" s="1"/>
  <c r="TTY81" i="13" s="1"/>
  <c r="TTZ81" i="13" s="1"/>
  <c r="TUA81" i="13" s="1"/>
  <c r="TUB81" i="13" s="1"/>
  <c r="TUC81" i="13" s="1"/>
  <c r="TUD81" i="13" s="1"/>
  <c r="TUE81" i="13" s="1"/>
  <c r="TUF81" i="13" s="1"/>
  <c r="TUG81" i="13" s="1"/>
  <c r="TUH81" i="13" s="1"/>
  <c r="TUI81" i="13" s="1"/>
  <c r="TUJ81" i="13" s="1"/>
  <c r="TUK81" i="13" s="1"/>
  <c r="TUL81" i="13" s="1"/>
  <c r="TUM81" i="13" s="1"/>
  <c r="TUN81" i="13" s="1"/>
  <c r="TUO81" i="13" s="1"/>
  <c r="TUP81" i="13" s="1"/>
  <c r="TUQ81" i="13" s="1"/>
  <c r="TUR81" i="13" s="1"/>
  <c r="TUS81" i="13" s="1"/>
  <c r="TUT81" i="13" s="1"/>
  <c r="TUU81" i="13" s="1"/>
  <c r="TUV81" i="13" s="1"/>
  <c r="TUW81" i="13" s="1"/>
  <c r="TUX81" i="13" s="1"/>
  <c r="TUY81" i="13" s="1"/>
  <c r="TUZ81" i="13" s="1"/>
  <c r="TVA81" i="13" s="1"/>
  <c r="TVB81" i="13" s="1"/>
  <c r="TVC81" i="13" s="1"/>
  <c r="TVD81" i="13" s="1"/>
  <c r="TVE81" i="13" s="1"/>
  <c r="TVF81" i="13" s="1"/>
  <c r="TVG81" i="13" s="1"/>
  <c r="TVH81" i="13" s="1"/>
  <c r="TVI81" i="13" s="1"/>
  <c r="TVJ81" i="13" s="1"/>
  <c r="TVK81" i="13" s="1"/>
  <c r="TVL81" i="13" s="1"/>
  <c r="TVM81" i="13" s="1"/>
  <c r="TVN81" i="13" s="1"/>
  <c r="TVO81" i="13" s="1"/>
  <c r="TVP81" i="13" s="1"/>
  <c r="TVQ81" i="13" s="1"/>
  <c r="TVR81" i="13" s="1"/>
  <c r="TVS81" i="13" s="1"/>
  <c r="TVT81" i="13" s="1"/>
  <c r="TVU81" i="13" s="1"/>
  <c r="TVV81" i="13" s="1"/>
  <c r="TVW81" i="13" s="1"/>
  <c r="TVX81" i="13" s="1"/>
  <c r="TVY81" i="13" s="1"/>
  <c r="TVZ81" i="13" s="1"/>
  <c r="TWA81" i="13" s="1"/>
  <c r="TWB81" i="13" s="1"/>
  <c r="TWC81" i="13" s="1"/>
  <c r="TWD81" i="13" s="1"/>
  <c r="TWE81" i="13" s="1"/>
  <c r="TWF81" i="13" s="1"/>
  <c r="TWG81" i="13" s="1"/>
  <c r="TWH81" i="13" s="1"/>
  <c r="TWI81" i="13" s="1"/>
  <c r="TWJ81" i="13" s="1"/>
  <c r="TWK81" i="13" s="1"/>
  <c r="TWL81" i="13" s="1"/>
  <c r="TWM81" i="13" s="1"/>
  <c r="TWN81" i="13" s="1"/>
  <c r="TWO81" i="13" s="1"/>
  <c r="TWP81" i="13" s="1"/>
  <c r="TWQ81" i="13" s="1"/>
  <c r="TWR81" i="13" s="1"/>
  <c r="TWS81" i="13" s="1"/>
  <c r="TWT81" i="13" s="1"/>
  <c r="TWU81" i="13" s="1"/>
  <c r="TWV81" i="13" s="1"/>
  <c r="TWW81" i="13" s="1"/>
  <c r="TWX81" i="13" s="1"/>
  <c r="TWY81" i="13" s="1"/>
  <c r="TWZ81" i="13" s="1"/>
  <c r="TXA81" i="13" s="1"/>
  <c r="TXB81" i="13" s="1"/>
  <c r="TXC81" i="13" s="1"/>
  <c r="TXD81" i="13" s="1"/>
  <c r="TXE81" i="13" s="1"/>
  <c r="TXF81" i="13" s="1"/>
  <c r="TXG81" i="13" s="1"/>
  <c r="TXH81" i="13" s="1"/>
  <c r="TXI81" i="13" s="1"/>
  <c r="TXJ81" i="13" s="1"/>
  <c r="TXK81" i="13" s="1"/>
  <c r="TXL81" i="13" s="1"/>
  <c r="TXM81" i="13" s="1"/>
  <c r="TXN81" i="13" s="1"/>
  <c r="TXO81" i="13" s="1"/>
  <c r="TXP81" i="13" s="1"/>
  <c r="TXQ81" i="13" s="1"/>
  <c r="TXR81" i="13" s="1"/>
  <c r="TXS81" i="13" s="1"/>
  <c r="TXT81" i="13" s="1"/>
  <c r="TXU81" i="13" s="1"/>
  <c r="TXV81" i="13" s="1"/>
  <c r="TXW81" i="13" s="1"/>
  <c r="TXX81" i="13" s="1"/>
  <c r="TXY81" i="13" s="1"/>
  <c r="TXZ81" i="13" s="1"/>
  <c r="TYA81" i="13" s="1"/>
  <c r="TYB81" i="13" s="1"/>
  <c r="TYC81" i="13" s="1"/>
  <c r="TYD81" i="13" s="1"/>
  <c r="TYE81" i="13" s="1"/>
  <c r="TYF81" i="13" s="1"/>
  <c r="TYG81" i="13" s="1"/>
  <c r="TYH81" i="13" s="1"/>
  <c r="TYI81" i="13" s="1"/>
  <c r="TYJ81" i="13" s="1"/>
  <c r="TYK81" i="13" s="1"/>
  <c r="TYL81" i="13" s="1"/>
  <c r="TYM81" i="13" s="1"/>
  <c r="TYN81" i="13" s="1"/>
  <c r="TYO81" i="13" s="1"/>
  <c r="TYP81" i="13" s="1"/>
  <c r="TYQ81" i="13" s="1"/>
  <c r="TYR81" i="13" s="1"/>
  <c r="TYS81" i="13" s="1"/>
  <c r="TYT81" i="13" s="1"/>
  <c r="TYU81" i="13" s="1"/>
  <c r="TYV81" i="13" s="1"/>
  <c r="TYW81" i="13" s="1"/>
  <c r="TYX81" i="13" s="1"/>
  <c r="TYY81" i="13" s="1"/>
  <c r="TYZ81" i="13" s="1"/>
  <c r="TZA81" i="13" s="1"/>
  <c r="TZB81" i="13" s="1"/>
  <c r="TZC81" i="13" s="1"/>
  <c r="TZD81" i="13" s="1"/>
  <c r="TZE81" i="13" s="1"/>
  <c r="TZF81" i="13" s="1"/>
  <c r="TZG81" i="13" s="1"/>
  <c r="TZH81" i="13" s="1"/>
  <c r="TZI81" i="13" s="1"/>
  <c r="TZJ81" i="13" s="1"/>
  <c r="TZK81" i="13" s="1"/>
  <c r="TZL81" i="13" s="1"/>
  <c r="TZM81" i="13" s="1"/>
  <c r="TZN81" i="13" s="1"/>
  <c r="TZO81" i="13" s="1"/>
  <c r="TZP81" i="13" s="1"/>
  <c r="TZQ81" i="13" s="1"/>
  <c r="TZR81" i="13" s="1"/>
  <c r="TZS81" i="13" s="1"/>
  <c r="TZT81" i="13" s="1"/>
  <c r="TZU81" i="13" s="1"/>
  <c r="TZV81" i="13" s="1"/>
  <c r="TZW81" i="13" s="1"/>
  <c r="TZX81" i="13" s="1"/>
  <c r="TZY81" i="13" s="1"/>
  <c r="TZZ81" i="13" s="1"/>
  <c r="UAA81" i="13" s="1"/>
  <c r="UAB81" i="13" s="1"/>
  <c r="UAC81" i="13" s="1"/>
  <c r="UAD81" i="13" s="1"/>
  <c r="UAE81" i="13" s="1"/>
  <c r="UAF81" i="13" s="1"/>
  <c r="UAG81" i="13" s="1"/>
  <c r="UAH81" i="13" s="1"/>
  <c r="UAI81" i="13" s="1"/>
  <c r="UAJ81" i="13" s="1"/>
  <c r="UAK81" i="13" s="1"/>
  <c r="UAL81" i="13" s="1"/>
  <c r="UAM81" i="13" s="1"/>
  <c r="UAN81" i="13" s="1"/>
  <c r="UAO81" i="13" s="1"/>
  <c r="UAP81" i="13" s="1"/>
  <c r="UAQ81" i="13" s="1"/>
  <c r="UAR81" i="13" s="1"/>
  <c r="UAS81" i="13" s="1"/>
  <c r="UAT81" i="13" s="1"/>
  <c r="UAU81" i="13" s="1"/>
  <c r="UAV81" i="13" s="1"/>
  <c r="UAW81" i="13" s="1"/>
  <c r="UAX81" i="13" s="1"/>
  <c r="UAY81" i="13" s="1"/>
  <c r="UAZ81" i="13" s="1"/>
  <c r="UBA81" i="13" s="1"/>
  <c r="UBB81" i="13" s="1"/>
  <c r="UBC81" i="13" s="1"/>
  <c r="UBD81" i="13" s="1"/>
  <c r="UBE81" i="13" s="1"/>
  <c r="UBF81" i="13" s="1"/>
  <c r="UBG81" i="13" s="1"/>
  <c r="UBH81" i="13" s="1"/>
  <c r="UBI81" i="13" s="1"/>
  <c r="UBJ81" i="13" s="1"/>
  <c r="UBK81" i="13" s="1"/>
  <c r="UBL81" i="13" s="1"/>
  <c r="UBM81" i="13" s="1"/>
  <c r="UBN81" i="13" s="1"/>
  <c r="UBO81" i="13" s="1"/>
  <c r="UBP81" i="13" s="1"/>
  <c r="UBQ81" i="13" s="1"/>
  <c r="UBR81" i="13" s="1"/>
  <c r="UBS81" i="13" s="1"/>
  <c r="UBT81" i="13" s="1"/>
  <c r="UBU81" i="13" s="1"/>
  <c r="UBV81" i="13" s="1"/>
  <c r="UBW81" i="13" s="1"/>
  <c r="UBX81" i="13" s="1"/>
  <c r="UBY81" i="13" s="1"/>
  <c r="UBZ81" i="13" s="1"/>
  <c r="UCA81" i="13" s="1"/>
  <c r="UCB81" i="13" s="1"/>
  <c r="UCC81" i="13" s="1"/>
  <c r="UCD81" i="13" s="1"/>
  <c r="UCE81" i="13" s="1"/>
  <c r="UCF81" i="13" s="1"/>
  <c r="UCG81" i="13" s="1"/>
  <c r="UCH81" i="13" s="1"/>
  <c r="UCI81" i="13" s="1"/>
  <c r="UCJ81" i="13" s="1"/>
  <c r="UCK81" i="13" s="1"/>
  <c r="UCL81" i="13" s="1"/>
  <c r="UCM81" i="13" s="1"/>
  <c r="UCN81" i="13" s="1"/>
  <c r="UCO81" i="13" s="1"/>
  <c r="UCP81" i="13" s="1"/>
  <c r="UCQ81" i="13" s="1"/>
  <c r="UCR81" i="13" s="1"/>
  <c r="UCS81" i="13" s="1"/>
  <c r="UCT81" i="13" s="1"/>
  <c r="UCU81" i="13" s="1"/>
  <c r="UCV81" i="13" s="1"/>
  <c r="UCW81" i="13" s="1"/>
  <c r="UCX81" i="13" s="1"/>
  <c r="UCY81" i="13" s="1"/>
  <c r="UCZ81" i="13" s="1"/>
  <c r="UDA81" i="13" s="1"/>
  <c r="UDB81" i="13" s="1"/>
  <c r="UDC81" i="13" s="1"/>
  <c r="UDD81" i="13" s="1"/>
  <c r="UDE81" i="13" s="1"/>
  <c r="UDF81" i="13" s="1"/>
  <c r="UDG81" i="13" s="1"/>
  <c r="UDH81" i="13" s="1"/>
  <c r="UDI81" i="13" s="1"/>
  <c r="UDJ81" i="13" s="1"/>
  <c r="UDK81" i="13" s="1"/>
  <c r="UDL81" i="13" s="1"/>
  <c r="UDM81" i="13" s="1"/>
  <c r="UDN81" i="13" s="1"/>
  <c r="UDO81" i="13" s="1"/>
  <c r="UDP81" i="13" s="1"/>
  <c r="UDQ81" i="13" s="1"/>
  <c r="UDR81" i="13" s="1"/>
  <c r="UDS81" i="13" s="1"/>
  <c r="UDT81" i="13" s="1"/>
  <c r="UDU81" i="13" s="1"/>
  <c r="UDV81" i="13" s="1"/>
  <c r="UDW81" i="13" s="1"/>
  <c r="UDX81" i="13" s="1"/>
  <c r="UDY81" i="13" s="1"/>
  <c r="UDZ81" i="13" s="1"/>
  <c r="UEA81" i="13" s="1"/>
  <c r="UEB81" i="13" s="1"/>
  <c r="UEC81" i="13" s="1"/>
  <c r="UED81" i="13" s="1"/>
  <c r="UEE81" i="13" s="1"/>
  <c r="UEF81" i="13" s="1"/>
  <c r="UEG81" i="13" s="1"/>
  <c r="UEH81" i="13" s="1"/>
  <c r="UEI81" i="13" s="1"/>
  <c r="UEJ81" i="13" s="1"/>
  <c r="UEK81" i="13" s="1"/>
  <c r="UEL81" i="13" s="1"/>
  <c r="UEM81" i="13" s="1"/>
  <c r="UEN81" i="13" s="1"/>
  <c r="UEO81" i="13" s="1"/>
  <c r="UEP81" i="13" s="1"/>
  <c r="UEQ81" i="13" s="1"/>
  <c r="UER81" i="13" s="1"/>
  <c r="UES81" i="13" s="1"/>
  <c r="UET81" i="13" s="1"/>
  <c r="UEU81" i="13" s="1"/>
  <c r="UEV81" i="13" s="1"/>
  <c r="UEW81" i="13" s="1"/>
  <c r="UEX81" i="13" s="1"/>
  <c r="UEY81" i="13" s="1"/>
  <c r="UEZ81" i="13" s="1"/>
  <c r="UFA81" i="13" s="1"/>
  <c r="UFB81" i="13" s="1"/>
  <c r="UFC81" i="13" s="1"/>
  <c r="UFD81" i="13" s="1"/>
  <c r="UFE81" i="13" s="1"/>
  <c r="UFF81" i="13" s="1"/>
  <c r="UFG81" i="13" s="1"/>
  <c r="UFH81" i="13" s="1"/>
  <c r="UFI81" i="13" s="1"/>
  <c r="UFJ81" i="13" s="1"/>
  <c r="UFK81" i="13" s="1"/>
  <c r="UFL81" i="13" s="1"/>
  <c r="UFM81" i="13" s="1"/>
  <c r="UFN81" i="13" s="1"/>
  <c r="UFO81" i="13" s="1"/>
  <c r="UFP81" i="13" s="1"/>
  <c r="UFQ81" i="13" s="1"/>
  <c r="UFR81" i="13" s="1"/>
  <c r="UFS81" i="13" s="1"/>
  <c r="UFT81" i="13" s="1"/>
  <c r="UFU81" i="13" s="1"/>
  <c r="UFV81" i="13" s="1"/>
  <c r="UFW81" i="13" s="1"/>
  <c r="UFX81" i="13" s="1"/>
  <c r="UFY81" i="13" s="1"/>
  <c r="UFZ81" i="13" s="1"/>
  <c r="UGA81" i="13" s="1"/>
  <c r="UGB81" i="13" s="1"/>
  <c r="UGC81" i="13" s="1"/>
  <c r="UGD81" i="13" s="1"/>
  <c r="UGE81" i="13" s="1"/>
  <c r="UGF81" i="13" s="1"/>
  <c r="UGG81" i="13" s="1"/>
  <c r="UGH81" i="13" s="1"/>
  <c r="UGI81" i="13" s="1"/>
  <c r="UGJ81" i="13" s="1"/>
  <c r="UGK81" i="13" s="1"/>
  <c r="UGL81" i="13" s="1"/>
  <c r="UGM81" i="13" s="1"/>
  <c r="UGN81" i="13" s="1"/>
  <c r="UGO81" i="13" s="1"/>
  <c r="UGP81" i="13" s="1"/>
  <c r="UGQ81" i="13" s="1"/>
  <c r="UGR81" i="13" s="1"/>
  <c r="UGS81" i="13" s="1"/>
  <c r="UGT81" i="13" s="1"/>
  <c r="UGU81" i="13" s="1"/>
  <c r="UGV81" i="13" s="1"/>
  <c r="UGW81" i="13" s="1"/>
  <c r="UGX81" i="13" s="1"/>
  <c r="UGY81" i="13" s="1"/>
  <c r="UGZ81" i="13" s="1"/>
  <c r="UHA81" i="13" s="1"/>
  <c r="UHB81" i="13" s="1"/>
  <c r="UHC81" i="13" s="1"/>
  <c r="UHD81" i="13" s="1"/>
  <c r="UHE81" i="13" s="1"/>
  <c r="UHF81" i="13" s="1"/>
  <c r="UHG81" i="13" s="1"/>
  <c r="UHH81" i="13" s="1"/>
  <c r="UHI81" i="13" s="1"/>
  <c r="UHJ81" i="13" s="1"/>
  <c r="UHK81" i="13" s="1"/>
  <c r="UHL81" i="13" s="1"/>
  <c r="UHM81" i="13" s="1"/>
  <c r="UHN81" i="13" s="1"/>
  <c r="UHO81" i="13" s="1"/>
  <c r="UHP81" i="13" s="1"/>
  <c r="UHQ81" i="13" s="1"/>
  <c r="UHR81" i="13" s="1"/>
  <c r="UHS81" i="13" s="1"/>
  <c r="UHT81" i="13" s="1"/>
  <c r="UHU81" i="13" s="1"/>
  <c r="UHV81" i="13" s="1"/>
  <c r="UHW81" i="13" s="1"/>
  <c r="UHX81" i="13" s="1"/>
  <c r="UHY81" i="13" s="1"/>
  <c r="UHZ81" i="13" s="1"/>
  <c r="UIA81" i="13" s="1"/>
  <c r="UIB81" i="13" s="1"/>
  <c r="UIC81" i="13" s="1"/>
  <c r="UID81" i="13" s="1"/>
  <c r="UIE81" i="13" s="1"/>
  <c r="UIF81" i="13" s="1"/>
  <c r="UIG81" i="13" s="1"/>
  <c r="UIH81" i="13" s="1"/>
  <c r="UII81" i="13" s="1"/>
  <c r="UIJ81" i="13" s="1"/>
  <c r="UIK81" i="13" s="1"/>
  <c r="UIL81" i="13" s="1"/>
  <c r="UIM81" i="13" s="1"/>
  <c r="UIN81" i="13" s="1"/>
  <c r="UIO81" i="13" s="1"/>
  <c r="UIP81" i="13" s="1"/>
  <c r="UIQ81" i="13" s="1"/>
  <c r="UIR81" i="13" s="1"/>
  <c r="UIS81" i="13" s="1"/>
  <c r="UIT81" i="13" s="1"/>
  <c r="UIU81" i="13" s="1"/>
  <c r="UIV81" i="13" s="1"/>
  <c r="UIW81" i="13" s="1"/>
  <c r="UIX81" i="13" s="1"/>
  <c r="UIY81" i="13" s="1"/>
  <c r="UIZ81" i="13" s="1"/>
  <c r="UJA81" i="13" s="1"/>
  <c r="UJB81" i="13" s="1"/>
  <c r="UJC81" i="13" s="1"/>
  <c r="UJD81" i="13" s="1"/>
  <c r="UJE81" i="13" s="1"/>
  <c r="UJF81" i="13" s="1"/>
  <c r="UJG81" i="13" s="1"/>
  <c r="UJH81" i="13" s="1"/>
  <c r="UJI81" i="13" s="1"/>
  <c r="UJJ81" i="13" s="1"/>
  <c r="UJK81" i="13" s="1"/>
  <c r="UJL81" i="13" s="1"/>
  <c r="UJM81" i="13" s="1"/>
  <c r="UJN81" i="13" s="1"/>
  <c r="UJO81" i="13" s="1"/>
  <c r="UJP81" i="13" s="1"/>
  <c r="UJQ81" i="13" s="1"/>
  <c r="UJR81" i="13" s="1"/>
  <c r="UJS81" i="13" s="1"/>
  <c r="UJT81" i="13" s="1"/>
  <c r="UJU81" i="13" s="1"/>
  <c r="UJV81" i="13" s="1"/>
  <c r="UJW81" i="13" s="1"/>
  <c r="UJX81" i="13" s="1"/>
  <c r="UJY81" i="13" s="1"/>
  <c r="UJZ81" i="13" s="1"/>
  <c r="UKA81" i="13" s="1"/>
  <c r="UKB81" i="13" s="1"/>
  <c r="UKC81" i="13" s="1"/>
  <c r="UKD81" i="13" s="1"/>
  <c r="UKE81" i="13" s="1"/>
  <c r="UKF81" i="13" s="1"/>
  <c r="UKG81" i="13" s="1"/>
  <c r="UKH81" i="13" s="1"/>
  <c r="UKI81" i="13" s="1"/>
  <c r="UKJ81" i="13" s="1"/>
  <c r="UKK81" i="13" s="1"/>
  <c r="UKL81" i="13" s="1"/>
  <c r="UKM81" i="13" s="1"/>
  <c r="UKN81" i="13" s="1"/>
  <c r="UKO81" i="13" s="1"/>
  <c r="UKP81" i="13" s="1"/>
  <c r="UKQ81" i="13" s="1"/>
  <c r="UKR81" i="13" s="1"/>
  <c r="UKS81" i="13" s="1"/>
  <c r="UKT81" i="13" s="1"/>
  <c r="UKU81" i="13" s="1"/>
  <c r="UKV81" i="13" s="1"/>
  <c r="UKW81" i="13" s="1"/>
  <c r="UKX81" i="13" s="1"/>
  <c r="UKY81" i="13" s="1"/>
  <c r="UKZ81" i="13" s="1"/>
  <c r="ULA81" i="13" s="1"/>
  <c r="ULB81" i="13" s="1"/>
  <c r="ULC81" i="13" s="1"/>
  <c r="ULD81" i="13" s="1"/>
  <c r="ULE81" i="13" s="1"/>
  <c r="ULF81" i="13" s="1"/>
  <c r="ULG81" i="13" s="1"/>
  <c r="ULH81" i="13" s="1"/>
  <c r="ULI81" i="13" s="1"/>
  <c r="ULJ81" i="13" s="1"/>
  <c r="ULK81" i="13" s="1"/>
  <c r="ULL81" i="13" s="1"/>
  <c r="ULM81" i="13" s="1"/>
  <c r="ULN81" i="13" s="1"/>
  <c r="ULO81" i="13" s="1"/>
  <c r="ULP81" i="13" s="1"/>
  <c r="ULQ81" i="13" s="1"/>
  <c r="ULR81" i="13" s="1"/>
  <c r="ULS81" i="13" s="1"/>
  <c r="ULT81" i="13" s="1"/>
  <c r="ULU81" i="13" s="1"/>
  <c r="ULV81" i="13" s="1"/>
  <c r="ULW81" i="13" s="1"/>
  <c r="ULX81" i="13" s="1"/>
  <c r="ULY81" i="13" s="1"/>
  <c r="ULZ81" i="13" s="1"/>
  <c r="UMA81" i="13" s="1"/>
  <c r="UMB81" i="13" s="1"/>
  <c r="UMC81" i="13" s="1"/>
  <c r="UMD81" i="13" s="1"/>
  <c r="UME81" i="13" s="1"/>
  <c r="UMF81" i="13" s="1"/>
  <c r="UMG81" i="13" s="1"/>
  <c r="UMH81" i="13" s="1"/>
  <c r="UMI81" i="13" s="1"/>
  <c r="UMJ81" i="13" s="1"/>
  <c r="UMK81" i="13" s="1"/>
  <c r="UML81" i="13" s="1"/>
  <c r="UMM81" i="13" s="1"/>
  <c r="UMN81" i="13" s="1"/>
  <c r="UMO81" i="13" s="1"/>
  <c r="UMP81" i="13" s="1"/>
  <c r="UMQ81" i="13" s="1"/>
  <c r="UMR81" i="13" s="1"/>
  <c r="UMS81" i="13" s="1"/>
  <c r="UMT81" i="13" s="1"/>
  <c r="UMU81" i="13" s="1"/>
  <c r="UMV81" i="13" s="1"/>
  <c r="UMW81" i="13" s="1"/>
  <c r="UMX81" i="13" s="1"/>
  <c r="UMY81" i="13" s="1"/>
  <c r="UMZ81" i="13" s="1"/>
  <c r="UNA81" i="13" s="1"/>
  <c r="UNB81" i="13" s="1"/>
  <c r="UNC81" i="13" s="1"/>
  <c r="UND81" i="13" s="1"/>
  <c r="UNE81" i="13" s="1"/>
  <c r="UNF81" i="13" s="1"/>
  <c r="UNG81" i="13" s="1"/>
  <c r="UNH81" i="13" s="1"/>
  <c r="UNI81" i="13" s="1"/>
  <c r="UNJ81" i="13" s="1"/>
  <c r="UNK81" i="13" s="1"/>
  <c r="UNL81" i="13" s="1"/>
  <c r="UNM81" i="13" s="1"/>
  <c r="UNN81" i="13" s="1"/>
  <c r="UNO81" i="13" s="1"/>
  <c r="UNP81" i="13" s="1"/>
  <c r="UNQ81" i="13" s="1"/>
  <c r="UNR81" i="13" s="1"/>
  <c r="UNS81" i="13" s="1"/>
  <c r="UNT81" i="13" s="1"/>
  <c r="UNU81" i="13" s="1"/>
  <c r="UNV81" i="13" s="1"/>
  <c r="UNW81" i="13" s="1"/>
  <c r="UNX81" i="13" s="1"/>
  <c r="UNY81" i="13" s="1"/>
  <c r="UNZ81" i="13" s="1"/>
  <c r="UOA81" i="13" s="1"/>
  <c r="UOB81" i="13" s="1"/>
  <c r="UOC81" i="13" s="1"/>
  <c r="UOD81" i="13" s="1"/>
  <c r="UOE81" i="13" s="1"/>
  <c r="UOF81" i="13" s="1"/>
  <c r="UOG81" i="13" s="1"/>
  <c r="UOH81" i="13" s="1"/>
  <c r="UOI81" i="13" s="1"/>
  <c r="UOJ81" i="13" s="1"/>
  <c r="UOK81" i="13" s="1"/>
  <c r="UOL81" i="13" s="1"/>
  <c r="UOM81" i="13" s="1"/>
  <c r="UON81" i="13" s="1"/>
  <c r="UOO81" i="13" s="1"/>
  <c r="UOP81" i="13" s="1"/>
  <c r="UOQ81" i="13" s="1"/>
  <c r="UOR81" i="13" s="1"/>
  <c r="UOS81" i="13" s="1"/>
  <c r="UOT81" i="13" s="1"/>
  <c r="UOU81" i="13" s="1"/>
  <c r="UOV81" i="13" s="1"/>
  <c r="UOW81" i="13" s="1"/>
  <c r="UOX81" i="13" s="1"/>
  <c r="UOY81" i="13" s="1"/>
  <c r="UOZ81" i="13" s="1"/>
  <c r="UPA81" i="13" s="1"/>
  <c r="UPB81" i="13" s="1"/>
  <c r="UPC81" i="13" s="1"/>
  <c r="UPD81" i="13" s="1"/>
  <c r="UPE81" i="13" s="1"/>
  <c r="UPF81" i="13" s="1"/>
  <c r="UPG81" i="13" s="1"/>
  <c r="UPH81" i="13" s="1"/>
  <c r="UPI81" i="13" s="1"/>
  <c r="UPJ81" i="13" s="1"/>
  <c r="UPK81" i="13" s="1"/>
  <c r="UPL81" i="13" s="1"/>
  <c r="UPM81" i="13" s="1"/>
  <c r="UPN81" i="13" s="1"/>
  <c r="UPO81" i="13" s="1"/>
  <c r="UPP81" i="13" s="1"/>
  <c r="UPQ81" i="13" s="1"/>
  <c r="UPR81" i="13" s="1"/>
  <c r="UPS81" i="13" s="1"/>
  <c r="UPT81" i="13" s="1"/>
  <c r="UPU81" i="13" s="1"/>
  <c r="UPV81" i="13" s="1"/>
  <c r="UPW81" i="13" s="1"/>
  <c r="UPX81" i="13" s="1"/>
  <c r="UPY81" i="13" s="1"/>
  <c r="UPZ81" i="13" s="1"/>
  <c r="UQA81" i="13" s="1"/>
  <c r="UQB81" i="13" s="1"/>
  <c r="UQC81" i="13" s="1"/>
  <c r="UQD81" i="13" s="1"/>
  <c r="UQE81" i="13" s="1"/>
  <c r="UQF81" i="13" s="1"/>
  <c r="UQG81" i="13" s="1"/>
  <c r="UQH81" i="13" s="1"/>
  <c r="UQI81" i="13" s="1"/>
  <c r="UQJ81" i="13" s="1"/>
  <c r="UQK81" i="13" s="1"/>
  <c r="UQL81" i="13" s="1"/>
  <c r="UQM81" i="13" s="1"/>
  <c r="UQN81" i="13" s="1"/>
  <c r="UQO81" i="13" s="1"/>
  <c r="UQP81" i="13" s="1"/>
  <c r="UQQ81" i="13" s="1"/>
  <c r="UQR81" i="13" s="1"/>
  <c r="UQS81" i="13" s="1"/>
  <c r="UQT81" i="13" s="1"/>
  <c r="UQU81" i="13" s="1"/>
  <c r="UQV81" i="13" s="1"/>
  <c r="UQW81" i="13" s="1"/>
  <c r="UQX81" i="13" s="1"/>
  <c r="UQY81" i="13" s="1"/>
  <c r="UQZ81" i="13" s="1"/>
  <c r="URA81" i="13" s="1"/>
  <c r="URB81" i="13" s="1"/>
  <c r="URC81" i="13" s="1"/>
  <c r="URD81" i="13" s="1"/>
  <c r="URE81" i="13" s="1"/>
  <c r="URF81" i="13" s="1"/>
  <c r="URG81" i="13" s="1"/>
  <c r="URH81" i="13" s="1"/>
  <c r="URI81" i="13" s="1"/>
  <c r="URJ81" i="13" s="1"/>
  <c r="URK81" i="13" s="1"/>
  <c r="URL81" i="13" s="1"/>
  <c r="URM81" i="13" s="1"/>
  <c r="URN81" i="13" s="1"/>
  <c r="URO81" i="13" s="1"/>
  <c r="URP81" i="13" s="1"/>
  <c r="URQ81" i="13" s="1"/>
  <c r="URR81" i="13" s="1"/>
  <c r="URS81" i="13" s="1"/>
  <c r="URT81" i="13" s="1"/>
  <c r="URU81" i="13" s="1"/>
  <c r="URV81" i="13" s="1"/>
  <c r="URW81" i="13" s="1"/>
  <c r="URX81" i="13" s="1"/>
  <c r="URY81" i="13" s="1"/>
  <c r="URZ81" i="13" s="1"/>
  <c r="USA81" i="13" s="1"/>
  <c r="USB81" i="13" s="1"/>
  <c r="USC81" i="13" s="1"/>
  <c r="USD81" i="13" s="1"/>
  <c r="USE81" i="13" s="1"/>
  <c r="USF81" i="13" s="1"/>
  <c r="USG81" i="13" s="1"/>
  <c r="USH81" i="13" s="1"/>
  <c r="USI81" i="13" s="1"/>
  <c r="USJ81" i="13" s="1"/>
  <c r="USK81" i="13" s="1"/>
  <c r="USL81" i="13" s="1"/>
  <c r="USM81" i="13" s="1"/>
  <c r="USN81" i="13" s="1"/>
  <c r="USO81" i="13" s="1"/>
  <c r="USP81" i="13" s="1"/>
  <c r="USQ81" i="13" s="1"/>
  <c r="USR81" i="13" s="1"/>
  <c r="USS81" i="13" s="1"/>
  <c r="UST81" i="13" s="1"/>
  <c r="USU81" i="13" s="1"/>
  <c r="USV81" i="13" s="1"/>
  <c r="USW81" i="13" s="1"/>
  <c r="USX81" i="13" s="1"/>
  <c r="USY81" i="13" s="1"/>
  <c r="USZ81" i="13" s="1"/>
  <c r="UTA81" i="13" s="1"/>
  <c r="UTB81" i="13" s="1"/>
  <c r="UTC81" i="13" s="1"/>
  <c r="UTD81" i="13" s="1"/>
  <c r="UTE81" i="13" s="1"/>
  <c r="UTF81" i="13" s="1"/>
  <c r="UTG81" i="13" s="1"/>
  <c r="UTH81" i="13" s="1"/>
  <c r="UTI81" i="13" s="1"/>
  <c r="UTJ81" i="13" s="1"/>
  <c r="UTK81" i="13" s="1"/>
  <c r="UTL81" i="13" s="1"/>
  <c r="UTM81" i="13" s="1"/>
  <c r="UTN81" i="13" s="1"/>
  <c r="UTO81" i="13" s="1"/>
  <c r="UTP81" i="13" s="1"/>
  <c r="UTQ81" i="13" s="1"/>
  <c r="UTR81" i="13" s="1"/>
  <c r="UTS81" i="13" s="1"/>
  <c r="UTT81" i="13" s="1"/>
  <c r="UTU81" i="13" s="1"/>
  <c r="UTV81" i="13" s="1"/>
  <c r="UTW81" i="13" s="1"/>
  <c r="UTX81" i="13" s="1"/>
  <c r="UTY81" i="13" s="1"/>
  <c r="UTZ81" i="13" s="1"/>
  <c r="UUA81" i="13" s="1"/>
  <c r="UUB81" i="13" s="1"/>
  <c r="UUC81" i="13" s="1"/>
  <c r="UUD81" i="13" s="1"/>
  <c r="UUE81" i="13" s="1"/>
  <c r="UUF81" i="13" s="1"/>
  <c r="UUG81" i="13" s="1"/>
  <c r="UUH81" i="13" s="1"/>
  <c r="UUI81" i="13" s="1"/>
  <c r="UUJ81" i="13" s="1"/>
  <c r="UUK81" i="13" s="1"/>
  <c r="UUL81" i="13" s="1"/>
  <c r="UUM81" i="13" s="1"/>
  <c r="UUN81" i="13" s="1"/>
  <c r="UUO81" i="13" s="1"/>
  <c r="UUP81" i="13" s="1"/>
  <c r="UUQ81" i="13" s="1"/>
  <c r="UUR81" i="13" s="1"/>
  <c r="UUS81" i="13" s="1"/>
  <c r="UUT81" i="13" s="1"/>
  <c r="UUU81" i="13" s="1"/>
  <c r="UUV81" i="13" s="1"/>
  <c r="UUW81" i="13" s="1"/>
  <c r="UUX81" i="13" s="1"/>
  <c r="UUY81" i="13" s="1"/>
  <c r="UUZ81" i="13" s="1"/>
  <c r="UVA81" i="13" s="1"/>
  <c r="UVB81" i="13" s="1"/>
  <c r="UVC81" i="13" s="1"/>
  <c r="UVD81" i="13" s="1"/>
  <c r="UVE81" i="13" s="1"/>
  <c r="UVF81" i="13" s="1"/>
  <c r="UVG81" i="13" s="1"/>
  <c r="UVH81" i="13" s="1"/>
  <c r="UVI81" i="13" s="1"/>
  <c r="UVJ81" i="13" s="1"/>
  <c r="UVK81" i="13" s="1"/>
  <c r="UVL81" i="13" s="1"/>
  <c r="UVM81" i="13" s="1"/>
  <c r="UVN81" i="13" s="1"/>
  <c r="UVO81" i="13" s="1"/>
  <c r="UVP81" i="13" s="1"/>
  <c r="UVQ81" i="13" s="1"/>
  <c r="UVR81" i="13" s="1"/>
  <c r="UVS81" i="13" s="1"/>
  <c r="UVT81" i="13" s="1"/>
  <c r="UVU81" i="13" s="1"/>
  <c r="UVV81" i="13" s="1"/>
  <c r="UVW81" i="13" s="1"/>
  <c r="UVX81" i="13" s="1"/>
  <c r="UVY81" i="13" s="1"/>
  <c r="UVZ81" i="13" s="1"/>
  <c r="UWA81" i="13" s="1"/>
  <c r="UWB81" i="13" s="1"/>
  <c r="UWC81" i="13" s="1"/>
  <c r="UWD81" i="13" s="1"/>
  <c r="UWE81" i="13" s="1"/>
  <c r="UWF81" i="13" s="1"/>
  <c r="UWG81" i="13" s="1"/>
  <c r="UWH81" i="13" s="1"/>
  <c r="UWI81" i="13" s="1"/>
  <c r="UWJ81" i="13" s="1"/>
  <c r="UWK81" i="13" s="1"/>
  <c r="UWL81" i="13" s="1"/>
  <c r="UWM81" i="13" s="1"/>
  <c r="UWN81" i="13" s="1"/>
  <c r="UWO81" i="13" s="1"/>
  <c r="UWP81" i="13" s="1"/>
  <c r="UWQ81" i="13" s="1"/>
  <c r="UWR81" i="13" s="1"/>
  <c r="UWS81" i="13" s="1"/>
  <c r="UWT81" i="13" s="1"/>
  <c r="UWU81" i="13" s="1"/>
  <c r="UWV81" i="13" s="1"/>
  <c r="UWW81" i="13" s="1"/>
  <c r="UWX81" i="13" s="1"/>
  <c r="UWY81" i="13" s="1"/>
  <c r="UWZ81" i="13" s="1"/>
  <c r="UXA81" i="13" s="1"/>
  <c r="UXB81" i="13" s="1"/>
  <c r="UXC81" i="13" s="1"/>
  <c r="UXD81" i="13" s="1"/>
  <c r="UXE81" i="13" s="1"/>
  <c r="UXF81" i="13" s="1"/>
  <c r="UXG81" i="13" s="1"/>
  <c r="UXH81" i="13" s="1"/>
  <c r="UXI81" i="13" s="1"/>
  <c r="UXJ81" i="13" s="1"/>
  <c r="UXK81" i="13" s="1"/>
  <c r="UXL81" i="13" s="1"/>
  <c r="UXM81" i="13" s="1"/>
  <c r="UXN81" i="13" s="1"/>
  <c r="UXO81" i="13" s="1"/>
  <c r="UXP81" i="13" s="1"/>
  <c r="UXQ81" i="13" s="1"/>
  <c r="UXR81" i="13" s="1"/>
  <c r="UXS81" i="13" s="1"/>
  <c r="UXT81" i="13" s="1"/>
  <c r="UXU81" i="13" s="1"/>
  <c r="UXV81" i="13" s="1"/>
  <c r="UXW81" i="13" s="1"/>
  <c r="UXX81" i="13" s="1"/>
  <c r="UXY81" i="13" s="1"/>
  <c r="UXZ81" i="13" s="1"/>
  <c r="UYA81" i="13" s="1"/>
  <c r="UYB81" i="13" s="1"/>
  <c r="UYC81" i="13" s="1"/>
  <c r="UYD81" i="13" s="1"/>
  <c r="UYE81" i="13" s="1"/>
  <c r="UYF81" i="13" s="1"/>
  <c r="UYG81" i="13" s="1"/>
  <c r="UYH81" i="13" s="1"/>
  <c r="UYI81" i="13" s="1"/>
  <c r="UYJ81" i="13" s="1"/>
  <c r="UYK81" i="13" s="1"/>
  <c r="UYL81" i="13" s="1"/>
  <c r="UYM81" i="13" s="1"/>
  <c r="UYN81" i="13" s="1"/>
  <c r="UYO81" i="13" s="1"/>
  <c r="UYP81" i="13" s="1"/>
  <c r="UYQ81" i="13" s="1"/>
  <c r="UYR81" i="13" s="1"/>
  <c r="UYS81" i="13" s="1"/>
  <c r="UYT81" i="13" s="1"/>
  <c r="UYU81" i="13" s="1"/>
  <c r="UYV81" i="13" s="1"/>
  <c r="UYW81" i="13" s="1"/>
  <c r="UYX81" i="13" s="1"/>
  <c r="UYY81" i="13" s="1"/>
  <c r="UYZ81" i="13" s="1"/>
  <c r="UZA81" i="13" s="1"/>
  <c r="UZB81" i="13" s="1"/>
  <c r="UZC81" i="13" s="1"/>
  <c r="UZD81" i="13" s="1"/>
  <c r="UZE81" i="13" s="1"/>
  <c r="UZF81" i="13" s="1"/>
  <c r="UZG81" i="13" s="1"/>
  <c r="UZH81" i="13" s="1"/>
  <c r="UZI81" i="13" s="1"/>
  <c r="UZJ81" i="13" s="1"/>
  <c r="UZK81" i="13" s="1"/>
  <c r="UZL81" i="13" s="1"/>
  <c r="UZM81" i="13" s="1"/>
  <c r="UZN81" i="13" s="1"/>
  <c r="UZO81" i="13" s="1"/>
  <c r="UZP81" i="13" s="1"/>
  <c r="UZQ81" i="13" s="1"/>
  <c r="UZR81" i="13" s="1"/>
  <c r="UZS81" i="13" s="1"/>
  <c r="UZT81" i="13" s="1"/>
  <c r="UZU81" i="13" s="1"/>
  <c r="UZV81" i="13" s="1"/>
  <c r="UZW81" i="13" s="1"/>
  <c r="UZX81" i="13" s="1"/>
  <c r="UZY81" i="13" s="1"/>
  <c r="UZZ81" i="13" s="1"/>
  <c r="VAA81" i="13" s="1"/>
  <c r="VAB81" i="13" s="1"/>
  <c r="VAC81" i="13" s="1"/>
  <c r="VAD81" i="13" s="1"/>
  <c r="VAE81" i="13" s="1"/>
  <c r="VAF81" i="13" s="1"/>
  <c r="VAG81" i="13" s="1"/>
  <c r="VAH81" i="13" s="1"/>
  <c r="VAI81" i="13" s="1"/>
  <c r="VAJ81" i="13" s="1"/>
  <c r="VAK81" i="13" s="1"/>
  <c r="VAL81" i="13" s="1"/>
  <c r="VAM81" i="13" s="1"/>
  <c r="VAN81" i="13" s="1"/>
  <c r="VAO81" i="13" s="1"/>
  <c r="VAP81" i="13" s="1"/>
  <c r="VAQ81" i="13" s="1"/>
  <c r="VAR81" i="13" s="1"/>
  <c r="VAS81" i="13" s="1"/>
  <c r="VAT81" i="13" s="1"/>
  <c r="VAU81" i="13" s="1"/>
  <c r="VAV81" i="13" s="1"/>
  <c r="VAW81" i="13" s="1"/>
  <c r="VAX81" i="13" s="1"/>
  <c r="VAY81" i="13" s="1"/>
  <c r="VAZ81" i="13" s="1"/>
  <c r="VBA81" i="13" s="1"/>
  <c r="VBB81" i="13" s="1"/>
  <c r="VBC81" i="13" s="1"/>
  <c r="VBD81" i="13" s="1"/>
  <c r="VBE81" i="13" s="1"/>
  <c r="VBF81" i="13" s="1"/>
  <c r="VBG81" i="13" s="1"/>
  <c r="VBH81" i="13" s="1"/>
  <c r="VBI81" i="13" s="1"/>
  <c r="VBJ81" i="13" s="1"/>
  <c r="VBK81" i="13" s="1"/>
  <c r="VBL81" i="13" s="1"/>
  <c r="VBM81" i="13" s="1"/>
  <c r="VBN81" i="13" s="1"/>
  <c r="VBO81" i="13" s="1"/>
  <c r="VBP81" i="13" s="1"/>
  <c r="VBQ81" i="13" s="1"/>
  <c r="VBR81" i="13" s="1"/>
  <c r="VBS81" i="13" s="1"/>
  <c r="VBT81" i="13" s="1"/>
  <c r="VBU81" i="13" s="1"/>
  <c r="VBV81" i="13" s="1"/>
  <c r="VBW81" i="13" s="1"/>
  <c r="VBX81" i="13" s="1"/>
  <c r="VBY81" i="13" s="1"/>
  <c r="VBZ81" i="13" s="1"/>
  <c r="VCA81" i="13" s="1"/>
  <c r="VCB81" i="13" s="1"/>
  <c r="VCC81" i="13" s="1"/>
  <c r="VCD81" i="13" s="1"/>
  <c r="VCE81" i="13" s="1"/>
  <c r="VCF81" i="13" s="1"/>
  <c r="VCG81" i="13" s="1"/>
  <c r="VCH81" i="13" s="1"/>
  <c r="VCI81" i="13" s="1"/>
  <c r="VCJ81" i="13" s="1"/>
  <c r="VCK81" i="13" s="1"/>
  <c r="VCL81" i="13" s="1"/>
  <c r="VCM81" i="13" s="1"/>
  <c r="VCN81" i="13" s="1"/>
  <c r="VCO81" i="13" s="1"/>
  <c r="VCP81" i="13" s="1"/>
  <c r="VCQ81" i="13" s="1"/>
  <c r="VCR81" i="13" s="1"/>
  <c r="VCS81" i="13" s="1"/>
  <c r="VCT81" i="13" s="1"/>
  <c r="VCU81" i="13" s="1"/>
  <c r="VCV81" i="13" s="1"/>
  <c r="VCW81" i="13" s="1"/>
  <c r="VCX81" i="13" s="1"/>
  <c r="VCY81" i="13" s="1"/>
  <c r="VCZ81" i="13" s="1"/>
  <c r="VDA81" i="13" s="1"/>
  <c r="VDB81" i="13" s="1"/>
  <c r="VDC81" i="13" s="1"/>
  <c r="VDD81" i="13" s="1"/>
  <c r="VDE81" i="13" s="1"/>
  <c r="VDF81" i="13" s="1"/>
  <c r="VDG81" i="13" s="1"/>
  <c r="VDH81" i="13" s="1"/>
  <c r="VDI81" i="13" s="1"/>
  <c r="VDJ81" i="13" s="1"/>
  <c r="VDK81" i="13" s="1"/>
  <c r="VDL81" i="13" s="1"/>
  <c r="VDM81" i="13" s="1"/>
  <c r="VDN81" i="13" s="1"/>
  <c r="VDO81" i="13" s="1"/>
  <c r="VDP81" i="13" s="1"/>
  <c r="VDQ81" i="13" s="1"/>
  <c r="VDR81" i="13" s="1"/>
  <c r="VDS81" i="13" s="1"/>
  <c r="VDT81" i="13" s="1"/>
  <c r="VDU81" i="13" s="1"/>
  <c r="VDV81" i="13" s="1"/>
  <c r="VDW81" i="13" s="1"/>
  <c r="VDX81" i="13" s="1"/>
  <c r="VDY81" i="13" s="1"/>
  <c r="VDZ81" i="13" s="1"/>
  <c r="VEA81" i="13" s="1"/>
  <c r="VEB81" i="13" s="1"/>
  <c r="VEC81" i="13" s="1"/>
  <c r="VED81" i="13" s="1"/>
  <c r="VEE81" i="13" s="1"/>
  <c r="VEF81" i="13" s="1"/>
  <c r="VEG81" i="13" s="1"/>
  <c r="VEH81" i="13" s="1"/>
  <c r="VEI81" i="13" s="1"/>
  <c r="VEJ81" i="13" s="1"/>
  <c r="VEK81" i="13" s="1"/>
  <c r="VEL81" i="13" s="1"/>
  <c r="VEM81" i="13" s="1"/>
  <c r="VEN81" i="13" s="1"/>
  <c r="VEO81" i="13" s="1"/>
  <c r="VEP81" i="13" s="1"/>
  <c r="VEQ81" i="13" s="1"/>
  <c r="VER81" i="13" s="1"/>
  <c r="VES81" i="13" s="1"/>
  <c r="VET81" i="13" s="1"/>
  <c r="VEU81" i="13" s="1"/>
  <c r="VEV81" i="13" s="1"/>
  <c r="VEW81" i="13" s="1"/>
  <c r="VEX81" i="13" s="1"/>
  <c r="VEY81" i="13" s="1"/>
  <c r="VEZ81" i="13" s="1"/>
  <c r="VFA81" i="13" s="1"/>
  <c r="VFB81" i="13" s="1"/>
  <c r="VFC81" i="13" s="1"/>
  <c r="VFD81" i="13" s="1"/>
  <c r="VFE81" i="13" s="1"/>
  <c r="VFF81" i="13" s="1"/>
  <c r="VFG81" i="13" s="1"/>
  <c r="VFH81" i="13" s="1"/>
  <c r="VFI81" i="13" s="1"/>
  <c r="VFJ81" i="13" s="1"/>
  <c r="VFK81" i="13" s="1"/>
  <c r="VFL81" i="13" s="1"/>
  <c r="VFM81" i="13" s="1"/>
  <c r="VFN81" i="13" s="1"/>
  <c r="VFO81" i="13" s="1"/>
  <c r="VFP81" i="13" s="1"/>
  <c r="VFQ81" i="13" s="1"/>
  <c r="VFR81" i="13" s="1"/>
  <c r="VFS81" i="13" s="1"/>
  <c r="VFT81" i="13" s="1"/>
  <c r="VFU81" i="13" s="1"/>
  <c r="VFV81" i="13" s="1"/>
  <c r="VFW81" i="13" s="1"/>
  <c r="VFX81" i="13" s="1"/>
  <c r="VFY81" i="13" s="1"/>
  <c r="VFZ81" i="13" s="1"/>
  <c r="VGA81" i="13" s="1"/>
  <c r="VGB81" i="13" s="1"/>
  <c r="VGC81" i="13" s="1"/>
  <c r="VGD81" i="13" s="1"/>
  <c r="VGE81" i="13" s="1"/>
  <c r="VGF81" i="13" s="1"/>
  <c r="VGG81" i="13" s="1"/>
  <c r="VGH81" i="13" s="1"/>
  <c r="VGI81" i="13" s="1"/>
  <c r="VGJ81" i="13" s="1"/>
  <c r="VGK81" i="13" s="1"/>
  <c r="VGL81" i="13" s="1"/>
  <c r="VGM81" i="13" s="1"/>
  <c r="VGN81" i="13" s="1"/>
  <c r="VGO81" i="13" s="1"/>
  <c r="VGP81" i="13" s="1"/>
  <c r="VGQ81" i="13" s="1"/>
  <c r="VGR81" i="13" s="1"/>
  <c r="VGS81" i="13" s="1"/>
  <c r="VGT81" i="13" s="1"/>
  <c r="VGU81" i="13" s="1"/>
  <c r="VGV81" i="13" s="1"/>
  <c r="VGW81" i="13" s="1"/>
  <c r="VGX81" i="13" s="1"/>
  <c r="VGY81" i="13" s="1"/>
  <c r="VGZ81" i="13" s="1"/>
  <c r="VHA81" i="13" s="1"/>
  <c r="VHB81" i="13" s="1"/>
  <c r="VHC81" i="13" s="1"/>
  <c r="VHD81" i="13" s="1"/>
  <c r="VHE81" i="13" s="1"/>
  <c r="VHF81" i="13" s="1"/>
  <c r="VHG81" i="13" s="1"/>
  <c r="VHH81" i="13" s="1"/>
  <c r="VHI81" i="13" s="1"/>
  <c r="VHJ81" i="13" s="1"/>
  <c r="VHK81" i="13" s="1"/>
  <c r="VHL81" i="13" s="1"/>
  <c r="VHM81" i="13" s="1"/>
  <c r="VHN81" i="13" s="1"/>
  <c r="VHO81" i="13" s="1"/>
  <c r="VHP81" i="13" s="1"/>
  <c r="VHQ81" i="13" s="1"/>
  <c r="VHR81" i="13" s="1"/>
  <c r="VHS81" i="13" s="1"/>
  <c r="VHT81" i="13" s="1"/>
  <c r="VHU81" i="13" s="1"/>
  <c r="VHV81" i="13" s="1"/>
  <c r="VHW81" i="13" s="1"/>
  <c r="VHX81" i="13" s="1"/>
  <c r="VHY81" i="13" s="1"/>
  <c r="VHZ81" i="13" s="1"/>
  <c r="VIA81" i="13" s="1"/>
  <c r="VIB81" i="13" s="1"/>
  <c r="VIC81" i="13" s="1"/>
  <c r="VID81" i="13" s="1"/>
  <c r="VIE81" i="13" s="1"/>
  <c r="VIF81" i="13" s="1"/>
  <c r="VIG81" i="13" s="1"/>
  <c r="VIH81" i="13" s="1"/>
  <c r="VII81" i="13" s="1"/>
  <c r="VIJ81" i="13" s="1"/>
  <c r="VIK81" i="13" s="1"/>
  <c r="VIL81" i="13" s="1"/>
  <c r="VIM81" i="13" s="1"/>
  <c r="VIN81" i="13" s="1"/>
  <c r="VIO81" i="13" s="1"/>
  <c r="VIP81" i="13" s="1"/>
  <c r="VIQ81" i="13" s="1"/>
  <c r="VIR81" i="13" s="1"/>
  <c r="VIS81" i="13" s="1"/>
  <c r="VIT81" i="13" s="1"/>
  <c r="VIU81" i="13" s="1"/>
  <c r="VIV81" i="13" s="1"/>
  <c r="VIW81" i="13" s="1"/>
  <c r="VIX81" i="13" s="1"/>
  <c r="VIY81" i="13" s="1"/>
  <c r="VIZ81" i="13" s="1"/>
  <c r="VJA81" i="13" s="1"/>
  <c r="VJB81" i="13" s="1"/>
  <c r="VJC81" i="13" s="1"/>
  <c r="VJD81" i="13" s="1"/>
  <c r="VJE81" i="13" s="1"/>
  <c r="VJF81" i="13" s="1"/>
  <c r="VJG81" i="13" s="1"/>
  <c r="VJH81" i="13" s="1"/>
  <c r="VJI81" i="13" s="1"/>
  <c r="VJJ81" i="13" s="1"/>
  <c r="VJK81" i="13" s="1"/>
  <c r="VJL81" i="13" s="1"/>
  <c r="VJM81" i="13" s="1"/>
  <c r="VJN81" i="13" s="1"/>
  <c r="VJO81" i="13" s="1"/>
  <c r="VJP81" i="13" s="1"/>
  <c r="VJQ81" i="13" s="1"/>
  <c r="VJR81" i="13" s="1"/>
  <c r="VJS81" i="13" s="1"/>
  <c r="VJT81" i="13" s="1"/>
  <c r="VJU81" i="13" s="1"/>
  <c r="VJV81" i="13" s="1"/>
  <c r="VJW81" i="13" s="1"/>
  <c r="VJX81" i="13" s="1"/>
  <c r="VJY81" i="13" s="1"/>
  <c r="VJZ81" i="13" s="1"/>
  <c r="VKA81" i="13" s="1"/>
  <c r="VKB81" i="13" s="1"/>
  <c r="VKC81" i="13" s="1"/>
  <c r="VKD81" i="13" s="1"/>
  <c r="VKE81" i="13" s="1"/>
  <c r="VKF81" i="13" s="1"/>
  <c r="VKG81" i="13" s="1"/>
  <c r="VKH81" i="13" s="1"/>
  <c r="VKI81" i="13" s="1"/>
  <c r="VKJ81" i="13" s="1"/>
  <c r="VKK81" i="13" s="1"/>
  <c r="VKL81" i="13" s="1"/>
  <c r="VKM81" i="13" s="1"/>
  <c r="VKN81" i="13" s="1"/>
  <c r="VKO81" i="13" s="1"/>
  <c r="VKP81" i="13" s="1"/>
  <c r="VKQ81" i="13" s="1"/>
  <c r="VKR81" i="13" s="1"/>
  <c r="VKS81" i="13" s="1"/>
  <c r="VKT81" i="13" s="1"/>
  <c r="VKU81" i="13" s="1"/>
  <c r="VKV81" i="13" s="1"/>
  <c r="VKW81" i="13" s="1"/>
  <c r="VKX81" i="13" s="1"/>
  <c r="VKY81" i="13" s="1"/>
  <c r="VKZ81" i="13" s="1"/>
  <c r="VLA81" i="13" s="1"/>
  <c r="VLB81" i="13" s="1"/>
  <c r="VLC81" i="13" s="1"/>
  <c r="VLD81" i="13" s="1"/>
  <c r="VLE81" i="13" s="1"/>
  <c r="VLF81" i="13" s="1"/>
  <c r="VLG81" i="13" s="1"/>
  <c r="VLH81" i="13" s="1"/>
  <c r="VLI81" i="13" s="1"/>
  <c r="VLJ81" i="13" s="1"/>
  <c r="VLK81" i="13" s="1"/>
  <c r="VLL81" i="13" s="1"/>
  <c r="VLM81" i="13" s="1"/>
  <c r="VLN81" i="13" s="1"/>
  <c r="VLO81" i="13" s="1"/>
  <c r="VLP81" i="13" s="1"/>
  <c r="VLQ81" i="13" s="1"/>
  <c r="VLR81" i="13" s="1"/>
  <c r="VLS81" i="13" s="1"/>
  <c r="VLT81" i="13" s="1"/>
  <c r="VLU81" i="13" s="1"/>
  <c r="VLV81" i="13" s="1"/>
  <c r="VLW81" i="13" s="1"/>
  <c r="VLX81" i="13" s="1"/>
  <c r="VLY81" i="13" s="1"/>
  <c r="VLZ81" i="13" s="1"/>
  <c r="VMA81" i="13" s="1"/>
  <c r="VMB81" i="13" s="1"/>
  <c r="VMC81" i="13" s="1"/>
  <c r="VMD81" i="13" s="1"/>
  <c r="VME81" i="13" s="1"/>
  <c r="VMF81" i="13" s="1"/>
  <c r="VMG81" i="13" s="1"/>
  <c r="VMH81" i="13" s="1"/>
  <c r="VMI81" i="13" s="1"/>
  <c r="VMJ81" i="13" s="1"/>
  <c r="VMK81" i="13" s="1"/>
  <c r="VML81" i="13" s="1"/>
  <c r="VMM81" i="13" s="1"/>
  <c r="VMN81" i="13" s="1"/>
  <c r="VMO81" i="13" s="1"/>
  <c r="VMP81" i="13" s="1"/>
  <c r="VMQ81" i="13" s="1"/>
  <c r="VMR81" i="13" s="1"/>
  <c r="VMS81" i="13" s="1"/>
  <c r="VMT81" i="13" s="1"/>
  <c r="VMU81" i="13" s="1"/>
  <c r="VMV81" i="13" s="1"/>
  <c r="VMW81" i="13" s="1"/>
  <c r="VMX81" i="13" s="1"/>
  <c r="VMY81" i="13" s="1"/>
  <c r="VMZ81" i="13" s="1"/>
  <c r="VNA81" i="13" s="1"/>
  <c r="VNB81" i="13" s="1"/>
  <c r="VNC81" i="13" s="1"/>
  <c r="VND81" i="13" s="1"/>
  <c r="VNE81" i="13" s="1"/>
  <c r="VNF81" i="13" s="1"/>
  <c r="VNG81" i="13" s="1"/>
  <c r="VNH81" i="13" s="1"/>
  <c r="VNI81" i="13" s="1"/>
  <c r="VNJ81" i="13" s="1"/>
  <c r="VNK81" i="13" s="1"/>
  <c r="VNL81" i="13" s="1"/>
  <c r="VNM81" i="13" s="1"/>
  <c r="VNN81" i="13" s="1"/>
  <c r="VNO81" i="13" s="1"/>
  <c r="VNP81" i="13" s="1"/>
  <c r="VNQ81" i="13" s="1"/>
  <c r="VNR81" i="13" s="1"/>
  <c r="VNS81" i="13" s="1"/>
  <c r="VNT81" i="13" s="1"/>
  <c r="VNU81" i="13" s="1"/>
  <c r="VNV81" i="13" s="1"/>
  <c r="VNW81" i="13" s="1"/>
  <c r="VNX81" i="13" s="1"/>
  <c r="VNY81" i="13" s="1"/>
  <c r="VNZ81" i="13" s="1"/>
  <c r="VOA81" i="13" s="1"/>
  <c r="VOB81" i="13" s="1"/>
  <c r="VOC81" i="13" s="1"/>
  <c r="VOD81" i="13" s="1"/>
  <c r="VOE81" i="13" s="1"/>
  <c r="VOF81" i="13" s="1"/>
  <c r="VOG81" i="13" s="1"/>
  <c r="VOH81" i="13" s="1"/>
  <c r="VOI81" i="13" s="1"/>
  <c r="VOJ81" i="13" s="1"/>
  <c r="VOK81" i="13" s="1"/>
  <c r="VOL81" i="13" s="1"/>
  <c r="VOM81" i="13" s="1"/>
  <c r="VON81" i="13" s="1"/>
  <c r="VOO81" i="13" s="1"/>
  <c r="VOP81" i="13" s="1"/>
  <c r="VOQ81" i="13" s="1"/>
  <c r="VOR81" i="13" s="1"/>
  <c r="VOS81" i="13" s="1"/>
  <c r="VOT81" i="13" s="1"/>
  <c r="VOU81" i="13" s="1"/>
  <c r="VOV81" i="13" s="1"/>
  <c r="VOW81" i="13" s="1"/>
  <c r="VOX81" i="13" s="1"/>
  <c r="VOY81" i="13" s="1"/>
  <c r="VOZ81" i="13" s="1"/>
  <c r="VPA81" i="13" s="1"/>
  <c r="VPB81" i="13" s="1"/>
  <c r="VPC81" i="13" s="1"/>
  <c r="VPD81" i="13" s="1"/>
  <c r="VPE81" i="13" s="1"/>
  <c r="VPF81" i="13" s="1"/>
  <c r="VPG81" i="13" s="1"/>
  <c r="VPH81" i="13" s="1"/>
  <c r="VPI81" i="13" s="1"/>
  <c r="VPJ81" i="13" s="1"/>
  <c r="VPK81" i="13" s="1"/>
  <c r="VPL81" i="13" s="1"/>
  <c r="VPM81" i="13" s="1"/>
  <c r="VPN81" i="13" s="1"/>
  <c r="VPO81" i="13" s="1"/>
  <c r="VPP81" i="13" s="1"/>
  <c r="VPQ81" i="13" s="1"/>
  <c r="VPR81" i="13" s="1"/>
  <c r="VPS81" i="13" s="1"/>
  <c r="VPT81" i="13" s="1"/>
  <c r="VPU81" i="13" s="1"/>
  <c r="VPV81" i="13" s="1"/>
  <c r="VPW81" i="13" s="1"/>
  <c r="VPX81" i="13" s="1"/>
  <c r="VPY81" i="13" s="1"/>
  <c r="VPZ81" i="13" s="1"/>
  <c r="VQA81" i="13" s="1"/>
  <c r="VQB81" i="13" s="1"/>
  <c r="VQC81" i="13" s="1"/>
  <c r="VQD81" i="13" s="1"/>
  <c r="VQE81" i="13" s="1"/>
  <c r="VQF81" i="13" s="1"/>
  <c r="VQG81" i="13" s="1"/>
  <c r="VQH81" i="13" s="1"/>
  <c r="VQI81" i="13" s="1"/>
  <c r="VQJ81" i="13" s="1"/>
  <c r="VQK81" i="13" s="1"/>
  <c r="VQL81" i="13" s="1"/>
  <c r="VQM81" i="13" s="1"/>
  <c r="VQN81" i="13" s="1"/>
  <c r="VQO81" i="13" s="1"/>
  <c r="VQP81" i="13" s="1"/>
  <c r="VQQ81" i="13" s="1"/>
  <c r="VQR81" i="13" s="1"/>
  <c r="VQS81" i="13" s="1"/>
  <c r="VQT81" i="13" s="1"/>
  <c r="VQU81" i="13" s="1"/>
  <c r="VQV81" i="13" s="1"/>
  <c r="VQW81" i="13" s="1"/>
  <c r="VQX81" i="13" s="1"/>
  <c r="VQY81" i="13" s="1"/>
  <c r="VQZ81" i="13" s="1"/>
  <c r="VRA81" i="13" s="1"/>
  <c r="VRB81" i="13" s="1"/>
  <c r="VRC81" i="13" s="1"/>
  <c r="VRD81" i="13" s="1"/>
  <c r="VRE81" i="13" s="1"/>
  <c r="VRF81" i="13" s="1"/>
  <c r="VRG81" i="13" s="1"/>
  <c r="VRH81" i="13" s="1"/>
  <c r="VRI81" i="13" s="1"/>
  <c r="VRJ81" i="13" s="1"/>
  <c r="VRK81" i="13" s="1"/>
  <c r="VRL81" i="13" s="1"/>
  <c r="VRM81" i="13" s="1"/>
  <c r="VRN81" i="13" s="1"/>
  <c r="VRO81" i="13" s="1"/>
  <c r="VRP81" i="13" s="1"/>
  <c r="VRQ81" i="13" s="1"/>
  <c r="VRR81" i="13" s="1"/>
  <c r="VRS81" i="13" s="1"/>
  <c r="VRT81" i="13" s="1"/>
  <c r="VRU81" i="13" s="1"/>
  <c r="VRV81" i="13" s="1"/>
  <c r="VRW81" i="13" s="1"/>
  <c r="VRX81" i="13" s="1"/>
  <c r="VRY81" i="13" s="1"/>
  <c r="VRZ81" i="13" s="1"/>
  <c r="VSA81" i="13" s="1"/>
  <c r="VSB81" i="13" s="1"/>
  <c r="VSC81" i="13" s="1"/>
  <c r="VSD81" i="13" s="1"/>
  <c r="VSE81" i="13" s="1"/>
  <c r="VSF81" i="13" s="1"/>
  <c r="VSG81" i="13" s="1"/>
  <c r="VSH81" i="13" s="1"/>
  <c r="VSI81" i="13" s="1"/>
  <c r="VSJ81" i="13" s="1"/>
  <c r="VSK81" i="13" s="1"/>
  <c r="VSL81" i="13" s="1"/>
  <c r="VSM81" i="13" s="1"/>
  <c r="VSN81" i="13" s="1"/>
  <c r="VSO81" i="13" s="1"/>
  <c r="VSP81" i="13" s="1"/>
  <c r="VSQ81" i="13" s="1"/>
  <c r="VSR81" i="13" s="1"/>
  <c r="VSS81" i="13" s="1"/>
  <c r="VST81" i="13" s="1"/>
  <c r="VSU81" i="13" s="1"/>
  <c r="VSV81" i="13" s="1"/>
  <c r="VSW81" i="13" s="1"/>
  <c r="VSX81" i="13" s="1"/>
  <c r="VSY81" i="13" s="1"/>
  <c r="VSZ81" i="13" s="1"/>
  <c r="VTA81" i="13" s="1"/>
  <c r="VTB81" i="13" s="1"/>
  <c r="VTC81" i="13" s="1"/>
  <c r="VTD81" i="13" s="1"/>
  <c r="VTE81" i="13" s="1"/>
  <c r="VTF81" i="13" s="1"/>
  <c r="VTG81" i="13" s="1"/>
  <c r="VTH81" i="13" s="1"/>
  <c r="VTI81" i="13" s="1"/>
  <c r="VTJ81" i="13" s="1"/>
  <c r="VTK81" i="13" s="1"/>
  <c r="VTL81" i="13" s="1"/>
  <c r="VTM81" i="13" s="1"/>
  <c r="VTN81" i="13" s="1"/>
  <c r="VTO81" i="13" s="1"/>
  <c r="VTP81" i="13" s="1"/>
  <c r="VTQ81" i="13" s="1"/>
  <c r="VTR81" i="13" s="1"/>
  <c r="VTS81" i="13" s="1"/>
  <c r="VTT81" i="13" s="1"/>
  <c r="VTU81" i="13" s="1"/>
  <c r="VTV81" i="13" s="1"/>
  <c r="VTW81" i="13" s="1"/>
  <c r="VTX81" i="13" s="1"/>
  <c r="VTY81" i="13" s="1"/>
  <c r="VTZ81" i="13" s="1"/>
  <c r="VUA81" i="13" s="1"/>
  <c r="VUB81" i="13" s="1"/>
  <c r="VUC81" i="13" s="1"/>
  <c r="VUD81" i="13" s="1"/>
  <c r="VUE81" i="13" s="1"/>
  <c r="VUF81" i="13" s="1"/>
  <c r="VUG81" i="13" s="1"/>
  <c r="VUH81" i="13" s="1"/>
  <c r="VUI81" i="13" s="1"/>
  <c r="VUJ81" i="13" s="1"/>
  <c r="VUK81" i="13" s="1"/>
  <c r="VUL81" i="13" s="1"/>
  <c r="VUM81" i="13" s="1"/>
  <c r="VUN81" i="13" s="1"/>
  <c r="VUO81" i="13" s="1"/>
  <c r="VUP81" i="13" s="1"/>
  <c r="VUQ81" i="13" s="1"/>
  <c r="VUR81" i="13" s="1"/>
  <c r="VUS81" i="13" s="1"/>
  <c r="VUT81" i="13" s="1"/>
  <c r="VUU81" i="13" s="1"/>
  <c r="VUV81" i="13" s="1"/>
  <c r="VUW81" i="13" s="1"/>
  <c r="VUX81" i="13" s="1"/>
  <c r="VUY81" i="13" s="1"/>
  <c r="VUZ81" i="13" s="1"/>
  <c r="VVA81" i="13" s="1"/>
  <c r="VVB81" i="13" s="1"/>
  <c r="VVC81" i="13" s="1"/>
  <c r="VVD81" i="13" s="1"/>
  <c r="VVE81" i="13" s="1"/>
  <c r="VVF81" i="13" s="1"/>
  <c r="VVG81" i="13" s="1"/>
  <c r="VVH81" i="13" s="1"/>
  <c r="VVI81" i="13" s="1"/>
  <c r="VVJ81" i="13" s="1"/>
  <c r="VVK81" i="13" s="1"/>
  <c r="VVL81" i="13" s="1"/>
  <c r="VVM81" i="13" s="1"/>
  <c r="VVN81" i="13" s="1"/>
  <c r="VVO81" i="13" s="1"/>
  <c r="VVP81" i="13" s="1"/>
  <c r="VVQ81" i="13" s="1"/>
  <c r="VVR81" i="13" s="1"/>
  <c r="VVS81" i="13" s="1"/>
  <c r="VVT81" i="13" s="1"/>
  <c r="VVU81" i="13" s="1"/>
  <c r="VVV81" i="13" s="1"/>
  <c r="VVW81" i="13" s="1"/>
  <c r="VVX81" i="13" s="1"/>
  <c r="VVY81" i="13" s="1"/>
  <c r="VVZ81" i="13" s="1"/>
  <c r="VWA81" i="13" s="1"/>
  <c r="VWB81" i="13" s="1"/>
  <c r="VWC81" i="13" s="1"/>
  <c r="VWD81" i="13" s="1"/>
  <c r="VWE81" i="13" s="1"/>
  <c r="VWF81" i="13" s="1"/>
  <c r="VWG81" i="13" s="1"/>
  <c r="VWH81" i="13" s="1"/>
  <c r="VWI81" i="13" s="1"/>
  <c r="VWJ81" i="13" s="1"/>
  <c r="VWK81" i="13" s="1"/>
  <c r="VWL81" i="13" s="1"/>
  <c r="VWM81" i="13" s="1"/>
  <c r="VWN81" i="13" s="1"/>
  <c r="VWO81" i="13" s="1"/>
  <c r="VWP81" i="13" s="1"/>
  <c r="VWQ81" i="13" s="1"/>
  <c r="VWR81" i="13" s="1"/>
  <c r="VWS81" i="13" s="1"/>
  <c r="VWT81" i="13" s="1"/>
  <c r="VWU81" i="13" s="1"/>
  <c r="VWV81" i="13" s="1"/>
  <c r="VWW81" i="13" s="1"/>
  <c r="VWX81" i="13" s="1"/>
  <c r="VWY81" i="13" s="1"/>
  <c r="VWZ81" i="13" s="1"/>
  <c r="VXA81" i="13" s="1"/>
  <c r="VXB81" i="13" s="1"/>
  <c r="VXC81" i="13" s="1"/>
  <c r="VXD81" i="13" s="1"/>
  <c r="VXE81" i="13" s="1"/>
  <c r="VXF81" i="13" s="1"/>
  <c r="VXG81" i="13" s="1"/>
  <c r="VXH81" i="13" s="1"/>
  <c r="VXI81" i="13" s="1"/>
  <c r="VXJ81" i="13" s="1"/>
  <c r="VXK81" i="13" s="1"/>
  <c r="VXL81" i="13" s="1"/>
  <c r="VXM81" i="13" s="1"/>
  <c r="VXN81" i="13" s="1"/>
  <c r="VXO81" i="13" s="1"/>
  <c r="VXP81" i="13" s="1"/>
  <c r="VXQ81" i="13" s="1"/>
  <c r="VXR81" i="13" s="1"/>
  <c r="VXS81" i="13" s="1"/>
  <c r="VXT81" i="13" s="1"/>
  <c r="VXU81" i="13" s="1"/>
  <c r="VXV81" i="13" s="1"/>
  <c r="VXW81" i="13" s="1"/>
  <c r="VXX81" i="13" s="1"/>
  <c r="VXY81" i="13" s="1"/>
  <c r="VXZ81" i="13" s="1"/>
  <c r="VYA81" i="13" s="1"/>
  <c r="VYB81" i="13" s="1"/>
  <c r="VYC81" i="13" s="1"/>
  <c r="VYD81" i="13" s="1"/>
  <c r="VYE81" i="13" s="1"/>
  <c r="VYF81" i="13" s="1"/>
  <c r="VYG81" i="13" s="1"/>
  <c r="VYH81" i="13" s="1"/>
  <c r="VYI81" i="13" s="1"/>
  <c r="VYJ81" i="13" s="1"/>
  <c r="VYK81" i="13" s="1"/>
  <c r="VYL81" i="13" s="1"/>
  <c r="VYM81" i="13" s="1"/>
  <c r="VYN81" i="13" s="1"/>
  <c r="VYO81" i="13" s="1"/>
  <c r="VYP81" i="13" s="1"/>
  <c r="VYQ81" i="13" s="1"/>
  <c r="VYR81" i="13" s="1"/>
  <c r="VYS81" i="13" s="1"/>
  <c r="VYT81" i="13" s="1"/>
  <c r="VYU81" i="13" s="1"/>
  <c r="VYV81" i="13" s="1"/>
  <c r="VYW81" i="13" s="1"/>
  <c r="VYX81" i="13" s="1"/>
  <c r="VYY81" i="13" s="1"/>
  <c r="VYZ81" i="13" s="1"/>
  <c r="VZA81" i="13" s="1"/>
  <c r="VZB81" i="13" s="1"/>
  <c r="VZC81" i="13" s="1"/>
  <c r="VZD81" i="13" s="1"/>
  <c r="VZE81" i="13" s="1"/>
  <c r="VZF81" i="13" s="1"/>
  <c r="VZG81" i="13" s="1"/>
  <c r="VZH81" i="13" s="1"/>
  <c r="VZI81" i="13" s="1"/>
  <c r="VZJ81" i="13" s="1"/>
  <c r="VZK81" i="13" s="1"/>
  <c r="VZL81" i="13" s="1"/>
  <c r="VZM81" i="13" s="1"/>
  <c r="VZN81" i="13" s="1"/>
  <c r="VZO81" i="13" s="1"/>
  <c r="VZP81" i="13" s="1"/>
  <c r="VZQ81" i="13" s="1"/>
  <c r="VZR81" i="13" s="1"/>
  <c r="VZS81" i="13" s="1"/>
  <c r="VZT81" i="13" s="1"/>
  <c r="VZU81" i="13" s="1"/>
  <c r="VZV81" i="13" s="1"/>
  <c r="VZW81" i="13" s="1"/>
  <c r="VZX81" i="13" s="1"/>
  <c r="VZY81" i="13" s="1"/>
  <c r="VZZ81" i="13" s="1"/>
  <c r="WAA81" i="13" s="1"/>
  <c r="WAB81" i="13" s="1"/>
  <c r="WAC81" i="13" s="1"/>
  <c r="WAD81" i="13" s="1"/>
  <c r="WAE81" i="13" s="1"/>
  <c r="WAF81" i="13" s="1"/>
  <c r="WAG81" i="13" s="1"/>
  <c r="WAH81" i="13" s="1"/>
  <c r="WAI81" i="13" s="1"/>
  <c r="WAJ81" i="13" s="1"/>
  <c r="WAK81" i="13" s="1"/>
  <c r="WAL81" i="13" s="1"/>
  <c r="WAM81" i="13" s="1"/>
  <c r="WAN81" i="13" s="1"/>
  <c r="WAO81" i="13" s="1"/>
  <c r="WAP81" i="13" s="1"/>
  <c r="WAQ81" i="13" s="1"/>
  <c r="WAR81" i="13" s="1"/>
  <c r="WAS81" i="13" s="1"/>
  <c r="WAT81" i="13" s="1"/>
  <c r="WAU81" i="13" s="1"/>
  <c r="WAV81" i="13" s="1"/>
  <c r="WAW81" i="13" s="1"/>
  <c r="WAX81" i="13" s="1"/>
  <c r="WAY81" i="13" s="1"/>
  <c r="WAZ81" i="13" s="1"/>
  <c r="WBA81" i="13" s="1"/>
  <c r="WBB81" i="13" s="1"/>
  <c r="WBC81" i="13" s="1"/>
  <c r="WBD81" i="13" s="1"/>
  <c r="WBE81" i="13" s="1"/>
  <c r="WBF81" i="13" s="1"/>
  <c r="WBG81" i="13" s="1"/>
  <c r="WBH81" i="13" s="1"/>
  <c r="WBI81" i="13" s="1"/>
  <c r="WBJ81" i="13" s="1"/>
  <c r="WBK81" i="13" s="1"/>
  <c r="WBL81" i="13" s="1"/>
  <c r="WBM81" i="13" s="1"/>
  <c r="WBN81" i="13" s="1"/>
  <c r="WBO81" i="13" s="1"/>
  <c r="WBP81" i="13" s="1"/>
  <c r="WBQ81" i="13" s="1"/>
  <c r="WBR81" i="13" s="1"/>
  <c r="WBS81" i="13" s="1"/>
  <c r="WBT81" i="13" s="1"/>
  <c r="WBU81" i="13" s="1"/>
  <c r="WBV81" i="13" s="1"/>
  <c r="WBW81" i="13" s="1"/>
  <c r="WBX81" i="13" s="1"/>
  <c r="WBY81" i="13" s="1"/>
  <c r="WBZ81" i="13" s="1"/>
  <c r="WCA81" i="13" s="1"/>
  <c r="WCB81" i="13" s="1"/>
  <c r="WCC81" i="13" s="1"/>
  <c r="WCD81" i="13" s="1"/>
  <c r="WCE81" i="13" s="1"/>
  <c r="WCF81" i="13" s="1"/>
  <c r="WCG81" i="13" s="1"/>
  <c r="WCH81" i="13" s="1"/>
  <c r="WCI81" i="13" s="1"/>
  <c r="WCJ81" i="13" s="1"/>
  <c r="WCK81" i="13" s="1"/>
  <c r="WCL81" i="13" s="1"/>
  <c r="WCM81" i="13" s="1"/>
  <c r="WCN81" i="13" s="1"/>
  <c r="WCO81" i="13" s="1"/>
  <c r="WCP81" i="13" s="1"/>
  <c r="WCQ81" i="13" s="1"/>
  <c r="WCR81" i="13" s="1"/>
  <c r="WCS81" i="13" s="1"/>
  <c r="WCT81" i="13" s="1"/>
  <c r="WCU81" i="13" s="1"/>
  <c r="WCV81" i="13" s="1"/>
  <c r="WCW81" i="13" s="1"/>
  <c r="WCX81" i="13" s="1"/>
  <c r="WCY81" i="13" s="1"/>
  <c r="WCZ81" i="13" s="1"/>
  <c r="WDA81" i="13" s="1"/>
  <c r="WDB81" i="13" s="1"/>
  <c r="WDC81" i="13" s="1"/>
  <c r="WDD81" i="13" s="1"/>
  <c r="WDE81" i="13" s="1"/>
  <c r="WDF81" i="13" s="1"/>
  <c r="WDG81" i="13" s="1"/>
  <c r="WDH81" i="13" s="1"/>
  <c r="WDI81" i="13" s="1"/>
  <c r="WDJ81" i="13" s="1"/>
  <c r="WDK81" i="13" s="1"/>
  <c r="WDL81" i="13" s="1"/>
  <c r="WDM81" i="13" s="1"/>
  <c r="WDN81" i="13" s="1"/>
  <c r="WDO81" i="13" s="1"/>
  <c r="WDP81" i="13" s="1"/>
  <c r="WDQ81" i="13" s="1"/>
  <c r="WDR81" i="13" s="1"/>
  <c r="WDS81" i="13" s="1"/>
  <c r="WDT81" i="13" s="1"/>
  <c r="WDU81" i="13" s="1"/>
  <c r="WDV81" i="13" s="1"/>
  <c r="WDW81" i="13" s="1"/>
  <c r="WDX81" i="13" s="1"/>
  <c r="WDY81" i="13" s="1"/>
  <c r="WDZ81" i="13" s="1"/>
  <c r="WEA81" i="13" s="1"/>
  <c r="WEB81" i="13" s="1"/>
  <c r="WEC81" i="13" s="1"/>
  <c r="WED81" i="13" s="1"/>
  <c r="WEE81" i="13" s="1"/>
  <c r="WEF81" i="13" s="1"/>
  <c r="WEG81" i="13" s="1"/>
  <c r="WEH81" i="13" s="1"/>
  <c r="WEI81" i="13" s="1"/>
  <c r="WEJ81" i="13" s="1"/>
  <c r="WEK81" i="13" s="1"/>
  <c r="WEL81" i="13" s="1"/>
  <c r="WEM81" i="13" s="1"/>
  <c r="WEN81" i="13" s="1"/>
  <c r="WEO81" i="13" s="1"/>
  <c r="WEP81" i="13" s="1"/>
  <c r="WEQ81" i="13" s="1"/>
  <c r="WER81" i="13" s="1"/>
  <c r="WES81" i="13" s="1"/>
  <c r="WET81" i="13" s="1"/>
  <c r="WEU81" i="13" s="1"/>
  <c r="WEV81" i="13" s="1"/>
  <c r="WEW81" i="13" s="1"/>
  <c r="WEX81" i="13" s="1"/>
  <c r="WEY81" i="13" s="1"/>
  <c r="WEZ81" i="13" s="1"/>
  <c r="WFA81" i="13" s="1"/>
  <c r="WFB81" i="13" s="1"/>
  <c r="WFC81" i="13" s="1"/>
  <c r="WFD81" i="13" s="1"/>
  <c r="WFE81" i="13" s="1"/>
  <c r="WFF81" i="13" s="1"/>
  <c r="WFG81" i="13" s="1"/>
  <c r="WFH81" i="13" s="1"/>
  <c r="WFI81" i="13" s="1"/>
  <c r="WFJ81" i="13" s="1"/>
  <c r="WFK81" i="13" s="1"/>
  <c r="WFL81" i="13" s="1"/>
  <c r="WFM81" i="13" s="1"/>
  <c r="WFN81" i="13" s="1"/>
  <c r="WFO81" i="13" s="1"/>
  <c r="WFP81" i="13" s="1"/>
  <c r="WFQ81" i="13" s="1"/>
  <c r="WFR81" i="13" s="1"/>
  <c r="WFS81" i="13" s="1"/>
  <c r="WFT81" i="13" s="1"/>
  <c r="WFU81" i="13" s="1"/>
  <c r="WFV81" i="13" s="1"/>
  <c r="WFW81" i="13" s="1"/>
  <c r="WFX81" i="13" s="1"/>
  <c r="WFY81" i="13" s="1"/>
  <c r="WFZ81" i="13" s="1"/>
  <c r="WGA81" i="13" s="1"/>
  <c r="WGB81" i="13" s="1"/>
  <c r="WGC81" i="13" s="1"/>
  <c r="WGD81" i="13" s="1"/>
  <c r="WGE81" i="13" s="1"/>
  <c r="WGF81" i="13" s="1"/>
  <c r="WGG81" i="13" s="1"/>
  <c r="WGH81" i="13" s="1"/>
  <c r="WGI81" i="13" s="1"/>
  <c r="WGJ81" i="13" s="1"/>
  <c r="WGK81" i="13" s="1"/>
  <c r="WGL81" i="13" s="1"/>
  <c r="WGM81" i="13" s="1"/>
  <c r="WGN81" i="13" s="1"/>
  <c r="WGO81" i="13" s="1"/>
  <c r="WGP81" i="13" s="1"/>
  <c r="WGQ81" i="13" s="1"/>
  <c r="WGR81" i="13" s="1"/>
  <c r="WGS81" i="13" s="1"/>
  <c r="WGT81" i="13" s="1"/>
  <c r="WGU81" i="13" s="1"/>
  <c r="WGV81" i="13" s="1"/>
  <c r="WGW81" i="13" s="1"/>
  <c r="WGX81" i="13" s="1"/>
  <c r="WGY81" i="13" s="1"/>
  <c r="WGZ81" i="13" s="1"/>
  <c r="WHA81" i="13" s="1"/>
  <c r="WHB81" i="13" s="1"/>
  <c r="WHC81" i="13" s="1"/>
  <c r="WHD81" i="13" s="1"/>
  <c r="WHE81" i="13" s="1"/>
  <c r="WHF81" i="13" s="1"/>
  <c r="WHG81" i="13" s="1"/>
  <c r="WHH81" i="13" s="1"/>
  <c r="WHI81" i="13" s="1"/>
  <c r="WHJ81" i="13" s="1"/>
  <c r="WHK81" i="13" s="1"/>
  <c r="WHL81" i="13" s="1"/>
  <c r="WHM81" i="13" s="1"/>
  <c r="WHN81" i="13" s="1"/>
  <c r="WHO81" i="13" s="1"/>
  <c r="WHP81" i="13" s="1"/>
  <c r="WHQ81" i="13" s="1"/>
  <c r="WHR81" i="13" s="1"/>
  <c r="WHS81" i="13" s="1"/>
  <c r="WHT81" i="13" s="1"/>
  <c r="WHU81" i="13" s="1"/>
  <c r="WHV81" i="13" s="1"/>
  <c r="WHW81" i="13" s="1"/>
  <c r="WHX81" i="13" s="1"/>
  <c r="WHY81" i="13" s="1"/>
  <c r="WHZ81" i="13" s="1"/>
  <c r="WIA81" i="13" s="1"/>
  <c r="WIB81" i="13" s="1"/>
  <c r="WIC81" i="13" s="1"/>
  <c r="WID81" i="13" s="1"/>
  <c r="WIE81" i="13" s="1"/>
  <c r="WIF81" i="13" s="1"/>
  <c r="WIG81" i="13" s="1"/>
  <c r="WIH81" i="13" s="1"/>
  <c r="WII81" i="13" s="1"/>
  <c r="WIJ81" i="13" s="1"/>
  <c r="WIK81" i="13" s="1"/>
  <c r="WIL81" i="13" s="1"/>
  <c r="WIM81" i="13" s="1"/>
  <c r="WIN81" i="13" s="1"/>
  <c r="WIO81" i="13" s="1"/>
  <c r="WIP81" i="13" s="1"/>
  <c r="WIQ81" i="13" s="1"/>
  <c r="WIR81" i="13" s="1"/>
  <c r="WIS81" i="13" s="1"/>
  <c r="WIT81" i="13" s="1"/>
  <c r="WIU81" i="13" s="1"/>
  <c r="WIV81" i="13" s="1"/>
  <c r="WIW81" i="13" s="1"/>
  <c r="WIX81" i="13" s="1"/>
  <c r="WIY81" i="13" s="1"/>
  <c r="WIZ81" i="13" s="1"/>
  <c r="WJA81" i="13" s="1"/>
  <c r="WJB81" i="13" s="1"/>
  <c r="WJC81" i="13" s="1"/>
  <c r="WJD81" i="13" s="1"/>
  <c r="WJE81" i="13" s="1"/>
  <c r="WJF81" i="13" s="1"/>
  <c r="WJG81" i="13" s="1"/>
  <c r="WJH81" i="13" s="1"/>
  <c r="WJI81" i="13" s="1"/>
  <c r="WJJ81" i="13" s="1"/>
  <c r="WJK81" i="13" s="1"/>
  <c r="WJL81" i="13" s="1"/>
  <c r="WJM81" i="13" s="1"/>
  <c r="WJN81" i="13" s="1"/>
  <c r="WJO81" i="13" s="1"/>
  <c r="WJP81" i="13" s="1"/>
  <c r="WJQ81" i="13" s="1"/>
  <c r="WJR81" i="13" s="1"/>
  <c r="WJS81" i="13" s="1"/>
  <c r="WJT81" i="13" s="1"/>
  <c r="WJU81" i="13" s="1"/>
  <c r="WJV81" i="13" s="1"/>
  <c r="WJW81" i="13" s="1"/>
  <c r="WJX81" i="13" s="1"/>
  <c r="WJY81" i="13" s="1"/>
  <c r="WJZ81" i="13" s="1"/>
  <c r="WKA81" i="13" s="1"/>
  <c r="WKB81" i="13" s="1"/>
  <c r="WKC81" i="13" s="1"/>
  <c r="WKD81" i="13" s="1"/>
  <c r="WKE81" i="13" s="1"/>
  <c r="WKF81" i="13" s="1"/>
  <c r="WKG81" i="13" s="1"/>
  <c r="WKH81" i="13" s="1"/>
  <c r="WKI81" i="13" s="1"/>
  <c r="WKJ81" i="13" s="1"/>
  <c r="WKK81" i="13" s="1"/>
  <c r="WKL81" i="13" s="1"/>
  <c r="WKM81" i="13" s="1"/>
  <c r="WKN81" i="13" s="1"/>
  <c r="WKO81" i="13" s="1"/>
  <c r="WKP81" i="13" s="1"/>
  <c r="WKQ81" i="13" s="1"/>
  <c r="WKR81" i="13" s="1"/>
  <c r="WKS81" i="13" s="1"/>
  <c r="WKT81" i="13" s="1"/>
  <c r="WKU81" i="13" s="1"/>
  <c r="WKV81" i="13" s="1"/>
  <c r="WKW81" i="13" s="1"/>
  <c r="WKX81" i="13" s="1"/>
  <c r="WKY81" i="13" s="1"/>
  <c r="WKZ81" i="13" s="1"/>
  <c r="WLA81" i="13" s="1"/>
  <c r="WLB81" i="13" s="1"/>
  <c r="WLC81" i="13" s="1"/>
  <c r="WLD81" i="13" s="1"/>
  <c r="WLE81" i="13" s="1"/>
  <c r="WLF81" i="13" s="1"/>
  <c r="WLG81" i="13" s="1"/>
  <c r="WLH81" i="13" s="1"/>
  <c r="WLI81" i="13" s="1"/>
  <c r="WLJ81" i="13" s="1"/>
  <c r="WLK81" i="13" s="1"/>
  <c r="WLL81" i="13" s="1"/>
  <c r="WLM81" i="13" s="1"/>
  <c r="WLN81" i="13" s="1"/>
  <c r="WLO81" i="13" s="1"/>
  <c r="WLP81" i="13" s="1"/>
  <c r="WLQ81" i="13" s="1"/>
  <c r="WLR81" i="13" s="1"/>
  <c r="WLS81" i="13" s="1"/>
  <c r="WLT81" i="13" s="1"/>
  <c r="WLU81" i="13" s="1"/>
  <c r="WLV81" i="13" s="1"/>
  <c r="WLW81" i="13" s="1"/>
  <c r="WLX81" i="13" s="1"/>
  <c r="WLY81" i="13" s="1"/>
  <c r="WLZ81" i="13" s="1"/>
  <c r="WMA81" i="13" s="1"/>
  <c r="WMB81" i="13" s="1"/>
  <c r="WMC81" i="13" s="1"/>
  <c r="WMD81" i="13" s="1"/>
  <c r="WME81" i="13" s="1"/>
  <c r="WMF81" i="13" s="1"/>
  <c r="WMG81" i="13" s="1"/>
  <c r="WMH81" i="13" s="1"/>
  <c r="WMI81" i="13" s="1"/>
  <c r="WMJ81" i="13" s="1"/>
  <c r="WMK81" i="13" s="1"/>
  <c r="WML81" i="13" s="1"/>
  <c r="WMM81" i="13" s="1"/>
  <c r="WMN81" i="13" s="1"/>
  <c r="WMO81" i="13" s="1"/>
  <c r="WMP81" i="13" s="1"/>
  <c r="WMQ81" i="13" s="1"/>
  <c r="WMR81" i="13" s="1"/>
  <c r="WMS81" i="13" s="1"/>
  <c r="WMT81" i="13" s="1"/>
  <c r="WMU81" i="13" s="1"/>
  <c r="WMV81" i="13" s="1"/>
  <c r="WMW81" i="13" s="1"/>
  <c r="WMX81" i="13" s="1"/>
  <c r="WMY81" i="13" s="1"/>
  <c r="WMZ81" i="13" s="1"/>
  <c r="WNA81" i="13" s="1"/>
  <c r="WNB81" i="13" s="1"/>
  <c r="WNC81" i="13" s="1"/>
  <c r="WND81" i="13" s="1"/>
  <c r="WNE81" i="13" s="1"/>
  <c r="WNF81" i="13" s="1"/>
  <c r="WNG81" i="13" s="1"/>
  <c r="WNH81" i="13" s="1"/>
  <c r="WNI81" i="13" s="1"/>
  <c r="WNJ81" i="13" s="1"/>
  <c r="WNK81" i="13" s="1"/>
  <c r="WNL81" i="13" s="1"/>
  <c r="WNM81" i="13" s="1"/>
  <c r="WNN81" i="13" s="1"/>
  <c r="WNO81" i="13" s="1"/>
  <c r="WNP81" i="13" s="1"/>
  <c r="WNQ81" i="13" s="1"/>
  <c r="WNR81" i="13" s="1"/>
  <c r="WNS81" i="13" s="1"/>
  <c r="WNT81" i="13" s="1"/>
  <c r="WNU81" i="13" s="1"/>
  <c r="WNV81" i="13" s="1"/>
  <c r="WNW81" i="13" s="1"/>
  <c r="WNX81" i="13" s="1"/>
  <c r="WNY81" i="13" s="1"/>
  <c r="WNZ81" i="13" s="1"/>
  <c r="WOA81" i="13" s="1"/>
  <c r="WOB81" i="13" s="1"/>
  <c r="WOC81" i="13" s="1"/>
  <c r="WOD81" i="13" s="1"/>
  <c r="WOE81" i="13" s="1"/>
  <c r="WOF81" i="13" s="1"/>
  <c r="WOG81" i="13" s="1"/>
  <c r="WOH81" i="13" s="1"/>
  <c r="WOI81" i="13" s="1"/>
  <c r="WOJ81" i="13" s="1"/>
  <c r="WOK81" i="13" s="1"/>
  <c r="WOL81" i="13" s="1"/>
  <c r="WOM81" i="13" s="1"/>
  <c r="WON81" i="13" s="1"/>
  <c r="WOO81" i="13" s="1"/>
  <c r="WOP81" i="13" s="1"/>
  <c r="WOQ81" i="13" s="1"/>
  <c r="WOR81" i="13" s="1"/>
  <c r="WOS81" i="13" s="1"/>
  <c r="WOT81" i="13" s="1"/>
  <c r="WOU81" i="13" s="1"/>
  <c r="WOV81" i="13" s="1"/>
  <c r="WOW81" i="13" s="1"/>
  <c r="WOX81" i="13" s="1"/>
  <c r="WOY81" i="13" s="1"/>
  <c r="WOZ81" i="13" s="1"/>
  <c r="WPA81" i="13" s="1"/>
  <c r="WPB81" i="13" s="1"/>
  <c r="WPC81" i="13" s="1"/>
  <c r="WPD81" i="13" s="1"/>
  <c r="WPE81" i="13" s="1"/>
  <c r="WPF81" i="13" s="1"/>
  <c r="WPG81" i="13" s="1"/>
  <c r="WPH81" i="13" s="1"/>
  <c r="WPI81" i="13" s="1"/>
  <c r="WPJ81" i="13" s="1"/>
  <c r="WPK81" i="13" s="1"/>
  <c r="WPL81" i="13" s="1"/>
  <c r="WPM81" i="13" s="1"/>
  <c r="WPN81" i="13" s="1"/>
  <c r="WPO81" i="13" s="1"/>
  <c r="WPP81" i="13" s="1"/>
  <c r="WPQ81" i="13" s="1"/>
  <c r="WPR81" i="13" s="1"/>
  <c r="WPS81" i="13" s="1"/>
  <c r="WPT81" i="13" s="1"/>
  <c r="WPU81" i="13" s="1"/>
  <c r="WPV81" i="13" s="1"/>
  <c r="WPW81" i="13" s="1"/>
  <c r="WPX81" i="13" s="1"/>
  <c r="WPY81" i="13" s="1"/>
  <c r="WPZ81" i="13" s="1"/>
  <c r="WQA81" i="13" s="1"/>
  <c r="WQB81" i="13" s="1"/>
  <c r="WQC81" i="13" s="1"/>
  <c r="WQD81" i="13" s="1"/>
  <c r="WQE81" i="13" s="1"/>
  <c r="WQF81" i="13" s="1"/>
  <c r="WQG81" i="13" s="1"/>
  <c r="WQH81" i="13" s="1"/>
  <c r="WQI81" i="13" s="1"/>
  <c r="WQJ81" i="13" s="1"/>
  <c r="WQK81" i="13" s="1"/>
  <c r="WQL81" i="13" s="1"/>
  <c r="WQM81" i="13" s="1"/>
  <c r="WQN81" i="13" s="1"/>
  <c r="WQO81" i="13" s="1"/>
  <c r="WQP81" i="13" s="1"/>
  <c r="WQQ81" i="13" s="1"/>
  <c r="WQR81" i="13" s="1"/>
  <c r="WQS81" i="13" s="1"/>
  <c r="WQT81" i="13" s="1"/>
  <c r="WQU81" i="13" s="1"/>
  <c r="WQV81" i="13" s="1"/>
  <c r="WQW81" i="13" s="1"/>
  <c r="WQX81" i="13" s="1"/>
  <c r="WQY81" i="13" s="1"/>
  <c r="WQZ81" i="13" s="1"/>
  <c r="WRA81" i="13" s="1"/>
  <c r="WRB81" i="13" s="1"/>
  <c r="WRC81" i="13" s="1"/>
  <c r="WRD81" i="13" s="1"/>
  <c r="WRE81" i="13" s="1"/>
  <c r="WRF81" i="13" s="1"/>
  <c r="WRG81" i="13" s="1"/>
  <c r="WRH81" i="13" s="1"/>
  <c r="WRI81" i="13" s="1"/>
  <c r="WRJ81" i="13" s="1"/>
  <c r="WRK81" i="13" s="1"/>
  <c r="WRL81" i="13" s="1"/>
  <c r="WRM81" i="13" s="1"/>
  <c r="WRN81" i="13" s="1"/>
  <c r="WRO81" i="13" s="1"/>
  <c r="WRP81" i="13" s="1"/>
  <c r="WRQ81" i="13" s="1"/>
  <c r="WRR81" i="13" s="1"/>
  <c r="WRS81" i="13" s="1"/>
  <c r="WRT81" i="13" s="1"/>
  <c r="WRU81" i="13" s="1"/>
  <c r="WRV81" i="13" s="1"/>
  <c r="WRW81" i="13" s="1"/>
  <c r="WRX81" i="13" s="1"/>
  <c r="WRY81" i="13" s="1"/>
  <c r="WRZ81" i="13" s="1"/>
  <c r="WSA81" i="13" s="1"/>
  <c r="WSB81" i="13" s="1"/>
  <c r="WSC81" i="13" s="1"/>
  <c r="WSD81" i="13" s="1"/>
  <c r="WSE81" i="13" s="1"/>
  <c r="WSF81" i="13" s="1"/>
  <c r="WSG81" i="13" s="1"/>
  <c r="WSH81" i="13" s="1"/>
  <c r="WSI81" i="13" s="1"/>
  <c r="WSJ81" i="13" s="1"/>
  <c r="WSK81" i="13" s="1"/>
  <c r="WSL81" i="13" s="1"/>
  <c r="WSM81" i="13" s="1"/>
  <c r="WSN81" i="13" s="1"/>
  <c r="WSO81" i="13" s="1"/>
  <c r="WSP81" i="13" s="1"/>
  <c r="WSQ81" i="13" s="1"/>
  <c r="WSR81" i="13" s="1"/>
  <c r="WSS81" i="13" s="1"/>
  <c r="WST81" i="13" s="1"/>
  <c r="WSU81" i="13" s="1"/>
  <c r="WSV81" i="13" s="1"/>
  <c r="WSW81" i="13" s="1"/>
  <c r="WSX81" i="13" s="1"/>
  <c r="WSY81" i="13" s="1"/>
  <c r="WSZ81" i="13" s="1"/>
  <c r="WTA81" i="13" s="1"/>
  <c r="WTB81" i="13" s="1"/>
  <c r="WTC81" i="13" s="1"/>
  <c r="WTD81" i="13" s="1"/>
  <c r="WTE81" i="13" s="1"/>
  <c r="WTF81" i="13" s="1"/>
  <c r="WTG81" i="13" s="1"/>
  <c r="WTH81" i="13" s="1"/>
  <c r="WTI81" i="13" s="1"/>
  <c r="WTJ81" i="13" s="1"/>
  <c r="WTK81" i="13" s="1"/>
  <c r="WTL81" i="13" s="1"/>
  <c r="WTM81" i="13" s="1"/>
  <c r="WTN81" i="13" s="1"/>
  <c r="WTO81" i="13" s="1"/>
  <c r="WTP81" i="13" s="1"/>
  <c r="WTQ81" i="13" s="1"/>
  <c r="WTR81" i="13" s="1"/>
  <c r="WTS81" i="13" s="1"/>
  <c r="WTT81" i="13" s="1"/>
  <c r="WTU81" i="13" s="1"/>
  <c r="WTV81" i="13" s="1"/>
  <c r="WTW81" i="13" s="1"/>
  <c r="WTX81" i="13" s="1"/>
  <c r="WTY81" i="13" s="1"/>
  <c r="WTZ81" i="13" s="1"/>
  <c r="WUA81" i="13" s="1"/>
  <c r="WUB81" i="13" s="1"/>
  <c r="WUC81" i="13" s="1"/>
  <c r="WUD81" i="13" s="1"/>
  <c r="WUE81" i="13" s="1"/>
  <c r="WUF81" i="13" s="1"/>
  <c r="WUG81" i="13" s="1"/>
  <c r="WUH81" i="13" s="1"/>
  <c r="WUI81" i="13" s="1"/>
  <c r="WUJ81" i="13" s="1"/>
  <c r="WUK81" i="13" s="1"/>
  <c r="WUL81" i="13" s="1"/>
  <c r="WUM81" i="13" s="1"/>
  <c r="WUN81" i="13" s="1"/>
  <c r="WUO81" i="13" s="1"/>
  <c r="WUP81" i="13" s="1"/>
  <c r="WUQ81" i="13" s="1"/>
  <c r="WUR81" i="13" s="1"/>
  <c r="WUS81" i="13" s="1"/>
  <c r="WUT81" i="13" s="1"/>
  <c r="WUU81" i="13" s="1"/>
  <c r="WUV81" i="13" s="1"/>
  <c r="WUW81" i="13" s="1"/>
  <c r="WUX81" i="13" s="1"/>
  <c r="WUY81" i="13" s="1"/>
  <c r="WUZ81" i="13" s="1"/>
  <c r="WVA81" i="13" s="1"/>
  <c r="WVB81" i="13" s="1"/>
  <c r="WVC81" i="13" s="1"/>
  <c r="WVD81" i="13" s="1"/>
  <c r="WVE81" i="13" s="1"/>
  <c r="WVF81" i="13" s="1"/>
  <c r="WVG81" i="13" s="1"/>
  <c r="WVH81" i="13" s="1"/>
  <c r="WVI81" i="13" s="1"/>
  <c r="WVJ81" i="13" s="1"/>
  <c r="WVK81" i="13" s="1"/>
  <c r="WVL81" i="13" s="1"/>
  <c r="WVM81" i="13" s="1"/>
  <c r="WVN81" i="13" s="1"/>
  <c r="WVO81" i="13" s="1"/>
  <c r="WVP81" i="13" s="1"/>
  <c r="WVQ81" i="13" s="1"/>
  <c r="WVR81" i="13" s="1"/>
  <c r="WVS81" i="13" s="1"/>
  <c r="WVT81" i="13" s="1"/>
  <c r="WVU81" i="13" s="1"/>
  <c r="WVV81" i="13" s="1"/>
  <c r="WVW81" i="13" s="1"/>
  <c r="WVX81" i="13" s="1"/>
  <c r="WVY81" i="13" s="1"/>
  <c r="WVZ81" i="13" s="1"/>
  <c r="WWA81" i="13" s="1"/>
  <c r="WWB81" i="13" s="1"/>
  <c r="WWC81" i="13" s="1"/>
  <c r="WWD81" i="13" s="1"/>
  <c r="WWE81" i="13" s="1"/>
  <c r="WWF81" i="13" s="1"/>
  <c r="WWG81" i="13" s="1"/>
  <c r="WWH81" i="13" s="1"/>
  <c r="WWI81" i="13" s="1"/>
  <c r="WWJ81" i="13" s="1"/>
  <c r="WWK81" i="13" s="1"/>
  <c r="WWL81" i="13" s="1"/>
  <c r="WWM81" i="13" s="1"/>
  <c r="WWN81" i="13" s="1"/>
  <c r="WWO81" i="13" s="1"/>
  <c r="WWP81" i="13" s="1"/>
  <c r="WWQ81" i="13" s="1"/>
  <c r="WWR81" i="13" s="1"/>
  <c r="WWS81" i="13" s="1"/>
  <c r="WWT81" i="13" s="1"/>
  <c r="WWU81" i="13" s="1"/>
  <c r="WWV81" i="13" s="1"/>
  <c r="WWW81" i="13" s="1"/>
  <c r="WWX81" i="13" s="1"/>
  <c r="WWY81" i="13" s="1"/>
  <c r="WWZ81" i="13" s="1"/>
  <c r="WXA81" i="13" s="1"/>
  <c r="WXB81" i="13" s="1"/>
  <c r="WXC81" i="13" s="1"/>
  <c r="WXD81" i="13" s="1"/>
  <c r="WXE81" i="13" s="1"/>
  <c r="WXF81" i="13" s="1"/>
  <c r="WXG81" i="13" s="1"/>
  <c r="WXH81" i="13" s="1"/>
  <c r="WXI81" i="13" s="1"/>
  <c r="WXJ81" i="13" s="1"/>
  <c r="WXK81" i="13" s="1"/>
  <c r="WXL81" i="13" s="1"/>
  <c r="WXM81" i="13" s="1"/>
  <c r="WXN81" i="13" s="1"/>
  <c r="WXO81" i="13" s="1"/>
  <c r="WXP81" i="13" s="1"/>
  <c r="WXQ81" i="13" s="1"/>
  <c r="WXR81" i="13" s="1"/>
  <c r="WXS81" i="13" s="1"/>
  <c r="WXT81" i="13" s="1"/>
  <c r="WXU81" i="13" s="1"/>
  <c r="WXV81" i="13" s="1"/>
  <c r="WXW81" i="13" s="1"/>
  <c r="WXX81" i="13" s="1"/>
  <c r="WXY81" i="13" s="1"/>
  <c r="WXZ81" i="13" s="1"/>
  <c r="WYA81" i="13" s="1"/>
  <c r="WYB81" i="13" s="1"/>
  <c r="WYC81" i="13" s="1"/>
  <c r="WYD81" i="13" s="1"/>
  <c r="WYE81" i="13" s="1"/>
  <c r="WYF81" i="13" s="1"/>
  <c r="WYG81" i="13" s="1"/>
  <c r="WYH81" i="13" s="1"/>
  <c r="WYI81" i="13" s="1"/>
  <c r="WYJ81" i="13" s="1"/>
  <c r="WYK81" i="13" s="1"/>
  <c r="WYL81" i="13" s="1"/>
  <c r="WYM81" i="13" s="1"/>
  <c r="WYN81" i="13" s="1"/>
  <c r="WYO81" i="13" s="1"/>
  <c r="WYP81" i="13" s="1"/>
  <c r="WYQ81" i="13" s="1"/>
  <c r="WYR81" i="13" s="1"/>
  <c r="WYS81" i="13" s="1"/>
  <c r="WYT81" i="13" s="1"/>
  <c r="WYU81" i="13" s="1"/>
  <c r="WYV81" i="13" s="1"/>
  <c r="WYW81" i="13" s="1"/>
  <c r="WYX81" i="13" s="1"/>
  <c r="WYY81" i="13" s="1"/>
  <c r="WYZ81" i="13" s="1"/>
  <c r="WZA81" i="13" s="1"/>
  <c r="WZB81" i="13" s="1"/>
  <c r="WZC81" i="13" s="1"/>
  <c r="WZD81" i="13" s="1"/>
  <c r="WZE81" i="13" s="1"/>
  <c r="WZF81" i="13" s="1"/>
  <c r="WZG81" i="13" s="1"/>
  <c r="WZH81" i="13" s="1"/>
  <c r="WZI81" i="13" s="1"/>
  <c r="Y81" i="13"/>
  <c r="X81" i="13"/>
  <c r="U81" i="13"/>
  <c r="V81" i="13" s="1"/>
  <c r="K81" i="13"/>
  <c r="BA80" i="13"/>
  <c r="BB80" i="13" s="1"/>
  <c r="BC80" i="13" s="1"/>
  <c r="BD80" i="13" s="1"/>
  <c r="BE80" i="13" s="1"/>
  <c r="BF80" i="13" s="1"/>
  <c r="BG80" i="13" s="1"/>
  <c r="BH80" i="13" s="1"/>
  <c r="BI80" i="13" s="1"/>
  <c r="BJ80" i="13" s="1"/>
  <c r="BK80" i="13" s="1"/>
  <c r="BL80" i="13" s="1"/>
  <c r="BM80" i="13" s="1"/>
  <c r="BN80" i="13" s="1"/>
  <c r="BO80" i="13" s="1"/>
  <c r="BP80" i="13" s="1"/>
  <c r="BQ80" i="13" s="1"/>
  <c r="BR80" i="13" s="1"/>
  <c r="BS80" i="13" s="1"/>
  <c r="BT80" i="13" s="1"/>
  <c r="BU80" i="13" s="1"/>
  <c r="BV80" i="13" s="1"/>
  <c r="BW80" i="13" s="1"/>
  <c r="BX80" i="13" s="1"/>
  <c r="BY80" i="13" s="1"/>
  <c r="BZ80" i="13" s="1"/>
  <c r="CA80" i="13" s="1"/>
  <c r="CB80" i="13" s="1"/>
  <c r="CC80" i="13" s="1"/>
  <c r="CD80" i="13" s="1"/>
  <c r="CE80" i="13" s="1"/>
  <c r="CF80" i="13" s="1"/>
  <c r="CG80" i="13" s="1"/>
  <c r="CH80" i="13" s="1"/>
  <c r="CI80" i="13" s="1"/>
  <c r="CJ80" i="13" s="1"/>
  <c r="CK80" i="13" s="1"/>
  <c r="CL80" i="13" s="1"/>
  <c r="CM80" i="13" s="1"/>
  <c r="CN80" i="13" s="1"/>
  <c r="CO80" i="13" s="1"/>
  <c r="CP80" i="13" s="1"/>
  <c r="CQ80" i="13" s="1"/>
  <c r="CR80" i="13" s="1"/>
  <c r="CS80" i="13" s="1"/>
  <c r="CT80" i="13" s="1"/>
  <c r="CU80" i="13" s="1"/>
  <c r="CV80" i="13" s="1"/>
  <c r="CW80" i="13" s="1"/>
  <c r="CX80" i="13" s="1"/>
  <c r="CY80" i="13" s="1"/>
  <c r="CZ80" i="13" s="1"/>
  <c r="DA80" i="13" s="1"/>
  <c r="DB80" i="13" s="1"/>
  <c r="DC80" i="13" s="1"/>
  <c r="DD80" i="13" s="1"/>
  <c r="DE80" i="13" s="1"/>
  <c r="DF80" i="13" s="1"/>
  <c r="DG80" i="13" s="1"/>
  <c r="DH80" i="13" s="1"/>
  <c r="DI80" i="13" s="1"/>
  <c r="DJ80" i="13" s="1"/>
  <c r="DK80" i="13" s="1"/>
  <c r="DL80" i="13" s="1"/>
  <c r="DM80" i="13" s="1"/>
  <c r="DN80" i="13" s="1"/>
  <c r="DO80" i="13" s="1"/>
  <c r="DP80" i="13" s="1"/>
  <c r="DQ80" i="13" s="1"/>
  <c r="DR80" i="13" s="1"/>
  <c r="DS80" i="13" s="1"/>
  <c r="DT80" i="13" s="1"/>
  <c r="DU80" i="13" s="1"/>
  <c r="DV80" i="13" s="1"/>
  <c r="DW80" i="13" s="1"/>
  <c r="DX80" i="13" s="1"/>
  <c r="DY80" i="13" s="1"/>
  <c r="DZ80" i="13" s="1"/>
  <c r="EA80" i="13" s="1"/>
  <c r="EB80" i="13" s="1"/>
  <c r="EC80" i="13" s="1"/>
  <c r="ED80" i="13" s="1"/>
  <c r="EE80" i="13" s="1"/>
  <c r="EF80" i="13" s="1"/>
  <c r="EG80" i="13" s="1"/>
  <c r="EH80" i="13" s="1"/>
  <c r="EI80" i="13" s="1"/>
  <c r="EJ80" i="13" s="1"/>
  <c r="EK80" i="13" s="1"/>
  <c r="EL80" i="13" s="1"/>
  <c r="EM80" i="13" s="1"/>
  <c r="EN80" i="13" s="1"/>
  <c r="EO80" i="13" s="1"/>
  <c r="EP80" i="13" s="1"/>
  <c r="EQ80" i="13" s="1"/>
  <c r="ER80" i="13" s="1"/>
  <c r="ES80" i="13" s="1"/>
  <c r="ET80" i="13" s="1"/>
  <c r="EU80" i="13" s="1"/>
  <c r="EV80" i="13" s="1"/>
  <c r="EW80" i="13" s="1"/>
  <c r="EX80" i="13" s="1"/>
  <c r="EY80" i="13" s="1"/>
  <c r="EZ80" i="13" s="1"/>
  <c r="FA80" i="13" s="1"/>
  <c r="FB80" i="13" s="1"/>
  <c r="FC80" i="13" s="1"/>
  <c r="FD80" i="13" s="1"/>
  <c r="FE80" i="13" s="1"/>
  <c r="FF80" i="13" s="1"/>
  <c r="FG80" i="13" s="1"/>
  <c r="FH80" i="13" s="1"/>
  <c r="FI80" i="13" s="1"/>
  <c r="FJ80" i="13" s="1"/>
  <c r="FK80" i="13" s="1"/>
  <c r="FL80" i="13" s="1"/>
  <c r="FM80" i="13" s="1"/>
  <c r="FN80" i="13" s="1"/>
  <c r="FO80" i="13" s="1"/>
  <c r="FP80" i="13" s="1"/>
  <c r="FQ80" i="13" s="1"/>
  <c r="FR80" i="13" s="1"/>
  <c r="FS80" i="13" s="1"/>
  <c r="FT80" i="13" s="1"/>
  <c r="FU80" i="13" s="1"/>
  <c r="FV80" i="13" s="1"/>
  <c r="FW80" i="13" s="1"/>
  <c r="FX80" i="13" s="1"/>
  <c r="FY80" i="13" s="1"/>
  <c r="FZ80" i="13" s="1"/>
  <c r="GA80" i="13" s="1"/>
  <c r="GB80" i="13" s="1"/>
  <c r="GC80" i="13" s="1"/>
  <c r="GD80" i="13" s="1"/>
  <c r="GE80" i="13" s="1"/>
  <c r="GF80" i="13" s="1"/>
  <c r="GG80" i="13" s="1"/>
  <c r="GH80" i="13" s="1"/>
  <c r="GI80" i="13" s="1"/>
  <c r="GJ80" i="13" s="1"/>
  <c r="GK80" i="13" s="1"/>
  <c r="GL80" i="13" s="1"/>
  <c r="GM80" i="13" s="1"/>
  <c r="GN80" i="13" s="1"/>
  <c r="GO80" i="13" s="1"/>
  <c r="GP80" i="13" s="1"/>
  <c r="GQ80" i="13" s="1"/>
  <c r="GR80" i="13" s="1"/>
  <c r="GS80" i="13" s="1"/>
  <c r="GT80" i="13" s="1"/>
  <c r="GU80" i="13" s="1"/>
  <c r="GV80" i="13" s="1"/>
  <c r="GW80" i="13" s="1"/>
  <c r="GX80" i="13" s="1"/>
  <c r="GY80" i="13" s="1"/>
  <c r="GZ80" i="13" s="1"/>
  <c r="HA80" i="13" s="1"/>
  <c r="HB80" i="13" s="1"/>
  <c r="HC80" i="13" s="1"/>
  <c r="HD80" i="13" s="1"/>
  <c r="HE80" i="13" s="1"/>
  <c r="HF80" i="13" s="1"/>
  <c r="HG80" i="13" s="1"/>
  <c r="HH80" i="13" s="1"/>
  <c r="HI80" i="13" s="1"/>
  <c r="HJ80" i="13" s="1"/>
  <c r="HK80" i="13" s="1"/>
  <c r="HL80" i="13" s="1"/>
  <c r="HM80" i="13" s="1"/>
  <c r="HN80" i="13" s="1"/>
  <c r="HO80" i="13" s="1"/>
  <c r="HP80" i="13" s="1"/>
  <c r="HQ80" i="13" s="1"/>
  <c r="HR80" i="13" s="1"/>
  <c r="HS80" i="13" s="1"/>
  <c r="HT80" i="13" s="1"/>
  <c r="HU80" i="13" s="1"/>
  <c r="HV80" i="13" s="1"/>
  <c r="HW80" i="13" s="1"/>
  <c r="HX80" i="13" s="1"/>
  <c r="HY80" i="13" s="1"/>
  <c r="HZ80" i="13" s="1"/>
  <c r="IA80" i="13" s="1"/>
  <c r="IB80" i="13" s="1"/>
  <c r="IC80" i="13" s="1"/>
  <c r="ID80" i="13" s="1"/>
  <c r="IE80" i="13" s="1"/>
  <c r="IF80" i="13" s="1"/>
  <c r="IG80" i="13" s="1"/>
  <c r="IH80" i="13" s="1"/>
  <c r="II80" i="13" s="1"/>
  <c r="IJ80" i="13" s="1"/>
  <c r="IK80" i="13" s="1"/>
  <c r="IL80" i="13" s="1"/>
  <c r="IM80" i="13" s="1"/>
  <c r="IN80" i="13" s="1"/>
  <c r="IO80" i="13" s="1"/>
  <c r="IP80" i="13" s="1"/>
  <c r="IQ80" i="13" s="1"/>
  <c r="IR80" i="13" s="1"/>
  <c r="IS80" i="13" s="1"/>
  <c r="IT80" i="13" s="1"/>
  <c r="IU80" i="13" s="1"/>
  <c r="IV80" i="13" s="1"/>
  <c r="IW80" i="13" s="1"/>
  <c r="IX80" i="13" s="1"/>
  <c r="IY80" i="13" s="1"/>
  <c r="IZ80" i="13" s="1"/>
  <c r="JA80" i="13" s="1"/>
  <c r="JB80" i="13" s="1"/>
  <c r="JC80" i="13" s="1"/>
  <c r="JD80" i="13" s="1"/>
  <c r="JE80" i="13" s="1"/>
  <c r="JF80" i="13" s="1"/>
  <c r="JG80" i="13" s="1"/>
  <c r="JH80" i="13" s="1"/>
  <c r="JI80" i="13" s="1"/>
  <c r="JJ80" i="13" s="1"/>
  <c r="JK80" i="13" s="1"/>
  <c r="JL80" i="13" s="1"/>
  <c r="JM80" i="13" s="1"/>
  <c r="JN80" i="13" s="1"/>
  <c r="JO80" i="13" s="1"/>
  <c r="JP80" i="13" s="1"/>
  <c r="JQ80" i="13" s="1"/>
  <c r="JR80" i="13" s="1"/>
  <c r="JS80" i="13" s="1"/>
  <c r="JT80" i="13" s="1"/>
  <c r="JU80" i="13" s="1"/>
  <c r="JV80" i="13" s="1"/>
  <c r="JW80" i="13" s="1"/>
  <c r="JX80" i="13" s="1"/>
  <c r="JY80" i="13" s="1"/>
  <c r="JZ80" i="13" s="1"/>
  <c r="KA80" i="13" s="1"/>
  <c r="KB80" i="13" s="1"/>
  <c r="KC80" i="13" s="1"/>
  <c r="KD80" i="13" s="1"/>
  <c r="KE80" i="13" s="1"/>
  <c r="KF80" i="13" s="1"/>
  <c r="KG80" i="13" s="1"/>
  <c r="KH80" i="13" s="1"/>
  <c r="KI80" i="13" s="1"/>
  <c r="KJ80" i="13" s="1"/>
  <c r="KK80" i="13" s="1"/>
  <c r="KL80" i="13" s="1"/>
  <c r="KM80" i="13" s="1"/>
  <c r="KN80" i="13" s="1"/>
  <c r="KO80" i="13" s="1"/>
  <c r="KP80" i="13" s="1"/>
  <c r="KQ80" i="13" s="1"/>
  <c r="KR80" i="13" s="1"/>
  <c r="KS80" i="13" s="1"/>
  <c r="KT80" i="13" s="1"/>
  <c r="KU80" i="13" s="1"/>
  <c r="KV80" i="13" s="1"/>
  <c r="KW80" i="13" s="1"/>
  <c r="KX80" i="13" s="1"/>
  <c r="KY80" i="13" s="1"/>
  <c r="KZ80" i="13" s="1"/>
  <c r="LA80" i="13" s="1"/>
  <c r="LB80" i="13" s="1"/>
  <c r="LC80" i="13" s="1"/>
  <c r="LD80" i="13" s="1"/>
  <c r="LE80" i="13" s="1"/>
  <c r="LF80" i="13" s="1"/>
  <c r="LG80" i="13" s="1"/>
  <c r="LH80" i="13" s="1"/>
  <c r="LI80" i="13" s="1"/>
  <c r="LJ80" i="13" s="1"/>
  <c r="LK80" i="13" s="1"/>
  <c r="LL80" i="13" s="1"/>
  <c r="LM80" i="13" s="1"/>
  <c r="LN80" i="13" s="1"/>
  <c r="LO80" i="13" s="1"/>
  <c r="LP80" i="13" s="1"/>
  <c r="LQ80" i="13" s="1"/>
  <c r="LR80" i="13" s="1"/>
  <c r="LS80" i="13" s="1"/>
  <c r="LT80" i="13" s="1"/>
  <c r="LU80" i="13" s="1"/>
  <c r="LV80" i="13" s="1"/>
  <c r="LW80" i="13" s="1"/>
  <c r="LX80" i="13" s="1"/>
  <c r="LY80" i="13" s="1"/>
  <c r="LZ80" i="13" s="1"/>
  <c r="MA80" i="13" s="1"/>
  <c r="MB80" i="13" s="1"/>
  <c r="MC80" i="13" s="1"/>
  <c r="MD80" i="13" s="1"/>
  <c r="ME80" i="13" s="1"/>
  <c r="MF80" i="13" s="1"/>
  <c r="MG80" i="13" s="1"/>
  <c r="MH80" i="13" s="1"/>
  <c r="MI80" i="13" s="1"/>
  <c r="MJ80" i="13" s="1"/>
  <c r="MK80" i="13" s="1"/>
  <c r="ML80" i="13" s="1"/>
  <c r="MM80" i="13" s="1"/>
  <c r="MN80" i="13" s="1"/>
  <c r="MO80" i="13" s="1"/>
  <c r="MP80" i="13" s="1"/>
  <c r="MQ80" i="13" s="1"/>
  <c r="MR80" i="13" s="1"/>
  <c r="MS80" i="13" s="1"/>
  <c r="MT80" i="13" s="1"/>
  <c r="MU80" i="13" s="1"/>
  <c r="MV80" i="13" s="1"/>
  <c r="MW80" i="13" s="1"/>
  <c r="MX80" i="13" s="1"/>
  <c r="MY80" i="13" s="1"/>
  <c r="MZ80" i="13" s="1"/>
  <c r="NA80" i="13" s="1"/>
  <c r="NB80" i="13" s="1"/>
  <c r="NC80" i="13" s="1"/>
  <c r="ND80" i="13" s="1"/>
  <c r="NE80" i="13" s="1"/>
  <c r="NF80" i="13" s="1"/>
  <c r="NG80" i="13" s="1"/>
  <c r="NH80" i="13" s="1"/>
  <c r="NI80" i="13" s="1"/>
  <c r="NJ80" i="13" s="1"/>
  <c r="NK80" i="13" s="1"/>
  <c r="NL80" i="13" s="1"/>
  <c r="NM80" i="13" s="1"/>
  <c r="NN80" i="13" s="1"/>
  <c r="NO80" i="13" s="1"/>
  <c r="NP80" i="13" s="1"/>
  <c r="NQ80" i="13" s="1"/>
  <c r="NR80" i="13" s="1"/>
  <c r="NS80" i="13" s="1"/>
  <c r="NT80" i="13" s="1"/>
  <c r="NU80" i="13" s="1"/>
  <c r="NV80" i="13" s="1"/>
  <c r="NW80" i="13" s="1"/>
  <c r="NX80" i="13" s="1"/>
  <c r="NY80" i="13" s="1"/>
  <c r="NZ80" i="13" s="1"/>
  <c r="OA80" i="13" s="1"/>
  <c r="OB80" i="13" s="1"/>
  <c r="OC80" i="13" s="1"/>
  <c r="OD80" i="13" s="1"/>
  <c r="OE80" i="13" s="1"/>
  <c r="OF80" i="13" s="1"/>
  <c r="OG80" i="13" s="1"/>
  <c r="OH80" i="13" s="1"/>
  <c r="OI80" i="13" s="1"/>
  <c r="OJ80" i="13" s="1"/>
  <c r="OK80" i="13" s="1"/>
  <c r="OL80" i="13" s="1"/>
  <c r="OM80" i="13" s="1"/>
  <c r="ON80" i="13" s="1"/>
  <c r="OO80" i="13" s="1"/>
  <c r="OP80" i="13" s="1"/>
  <c r="OQ80" i="13" s="1"/>
  <c r="OR80" i="13" s="1"/>
  <c r="OS80" i="13" s="1"/>
  <c r="OT80" i="13" s="1"/>
  <c r="OU80" i="13" s="1"/>
  <c r="OV80" i="13" s="1"/>
  <c r="OW80" i="13" s="1"/>
  <c r="OX80" i="13" s="1"/>
  <c r="OY80" i="13" s="1"/>
  <c r="OZ80" i="13" s="1"/>
  <c r="PA80" i="13" s="1"/>
  <c r="PB80" i="13" s="1"/>
  <c r="PC80" i="13" s="1"/>
  <c r="PD80" i="13" s="1"/>
  <c r="PE80" i="13" s="1"/>
  <c r="PF80" i="13" s="1"/>
  <c r="PG80" i="13" s="1"/>
  <c r="PH80" i="13" s="1"/>
  <c r="PI80" i="13" s="1"/>
  <c r="PJ80" i="13" s="1"/>
  <c r="PK80" i="13" s="1"/>
  <c r="PL80" i="13" s="1"/>
  <c r="PM80" i="13" s="1"/>
  <c r="PN80" i="13" s="1"/>
  <c r="PO80" i="13" s="1"/>
  <c r="PP80" i="13" s="1"/>
  <c r="PQ80" i="13" s="1"/>
  <c r="PR80" i="13" s="1"/>
  <c r="PS80" i="13" s="1"/>
  <c r="PT80" i="13" s="1"/>
  <c r="PU80" i="13" s="1"/>
  <c r="PV80" i="13" s="1"/>
  <c r="PW80" i="13" s="1"/>
  <c r="PX80" i="13" s="1"/>
  <c r="PY80" i="13" s="1"/>
  <c r="PZ80" i="13" s="1"/>
  <c r="QA80" i="13" s="1"/>
  <c r="QB80" i="13" s="1"/>
  <c r="QC80" i="13" s="1"/>
  <c r="QD80" i="13" s="1"/>
  <c r="QE80" i="13" s="1"/>
  <c r="QF80" i="13" s="1"/>
  <c r="QG80" i="13" s="1"/>
  <c r="QH80" i="13" s="1"/>
  <c r="QI80" i="13" s="1"/>
  <c r="QJ80" i="13" s="1"/>
  <c r="QK80" i="13" s="1"/>
  <c r="QL80" i="13" s="1"/>
  <c r="QM80" i="13" s="1"/>
  <c r="QN80" i="13" s="1"/>
  <c r="QO80" i="13" s="1"/>
  <c r="QP80" i="13" s="1"/>
  <c r="QQ80" i="13" s="1"/>
  <c r="QR80" i="13" s="1"/>
  <c r="QS80" i="13" s="1"/>
  <c r="QT80" i="13" s="1"/>
  <c r="QU80" i="13" s="1"/>
  <c r="QV80" i="13" s="1"/>
  <c r="QW80" i="13" s="1"/>
  <c r="QX80" i="13" s="1"/>
  <c r="QY80" i="13" s="1"/>
  <c r="QZ80" i="13" s="1"/>
  <c r="RA80" i="13" s="1"/>
  <c r="RB80" i="13" s="1"/>
  <c r="RC80" i="13" s="1"/>
  <c r="RD80" i="13" s="1"/>
  <c r="RE80" i="13" s="1"/>
  <c r="RF80" i="13" s="1"/>
  <c r="RG80" i="13" s="1"/>
  <c r="RH80" i="13" s="1"/>
  <c r="RI80" i="13" s="1"/>
  <c r="RJ80" i="13" s="1"/>
  <c r="RK80" i="13" s="1"/>
  <c r="RL80" i="13" s="1"/>
  <c r="RM80" i="13" s="1"/>
  <c r="RN80" i="13" s="1"/>
  <c r="RO80" i="13" s="1"/>
  <c r="RP80" i="13" s="1"/>
  <c r="RQ80" i="13" s="1"/>
  <c r="RR80" i="13" s="1"/>
  <c r="RS80" i="13" s="1"/>
  <c r="RT80" i="13" s="1"/>
  <c r="RU80" i="13" s="1"/>
  <c r="RV80" i="13" s="1"/>
  <c r="RW80" i="13" s="1"/>
  <c r="RX80" i="13" s="1"/>
  <c r="RY80" i="13" s="1"/>
  <c r="RZ80" i="13" s="1"/>
  <c r="SA80" i="13" s="1"/>
  <c r="SB80" i="13" s="1"/>
  <c r="SC80" i="13" s="1"/>
  <c r="SD80" i="13" s="1"/>
  <c r="SE80" i="13" s="1"/>
  <c r="SF80" i="13" s="1"/>
  <c r="SG80" i="13" s="1"/>
  <c r="SH80" i="13" s="1"/>
  <c r="SI80" i="13" s="1"/>
  <c r="SJ80" i="13" s="1"/>
  <c r="SK80" i="13" s="1"/>
  <c r="SL80" i="13" s="1"/>
  <c r="SM80" i="13" s="1"/>
  <c r="SN80" i="13" s="1"/>
  <c r="SO80" i="13" s="1"/>
  <c r="SP80" i="13" s="1"/>
  <c r="SQ80" i="13" s="1"/>
  <c r="SR80" i="13" s="1"/>
  <c r="SS80" i="13" s="1"/>
  <c r="ST80" i="13" s="1"/>
  <c r="SU80" i="13" s="1"/>
  <c r="SV80" i="13" s="1"/>
  <c r="SW80" i="13" s="1"/>
  <c r="SX80" i="13" s="1"/>
  <c r="SY80" i="13" s="1"/>
  <c r="SZ80" i="13" s="1"/>
  <c r="TA80" i="13" s="1"/>
  <c r="TB80" i="13" s="1"/>
  <c r="TC80" i="13" s="1"/>
  <c r="TD80" i="13" s="1"/>
  <c r="TE80" i="13" s="1"/>
  <c r="TF80" i="13" s="1"/>
  <c r="TG80" i="13" s="1"/>
  <c r="TH80" i="13" s="1"/>
  <c r="TI80" i="13" s="1"/>
  <c r="TJ80" i="13" s="1"/>
  <c r="TK80" i="13" s="1"/>
  <c r="TL80" i="13" s="1"/>
  <c r="TM80" i="13" s="1"/>
  <c r="TN80" i="13" s="1"/>
  <c r="TO80" i="13" s="1"/>
  <c r="TP80" i="13" s="1"/>
  <c r="TQ80" i="13" s="1"/>
  <c r="TR80" i="13" s="1"/>
  <c r="TS80" i="13" s="1"/>
  <c r="TT80" i="13" s="1"/>
  <c r="TU80" i="13" s="1"/>
  <c r="TV80" i="13" s="1"/>
  <c r="TW80" i="13" s="1"/>
  <c r="TX80" i="13" s="1"/>
  <c r="TY80" i="13" s="1"/>
  <c r="TZ80" i="13" s="1"/>
  <c r="UA80" i="13" s="1"/>
  <c r="UB80" i="13" s="1"/>
  <c r="UC80" i="13" s="1"/>
  <c r="UD80" i="13" s="1"/>
  <c r="UE80" i="13" s="1"/>
  <c r="UF80" i="13" s="1"/>
  <c r="UG80" i="13" s="1"/>
  <c r="UH80" i="13" s="1"/>
  <c r="UI80" i="13" s="1"/>
  <c r="UJ80" i="13" s="1"/>
  <c r="UK80" i="13" s="1"/>
  <c r="UL80" i="13" s="1"/>
  <c r="UM80" i="13" s="1"/>
  <c r="UN80" i="13" s="1"/>
  <c r="UO80" i="13" s="1"/>
  <c r="UP80" i="13" s="1"/>
  <c r="UQ80" i="13" s="1"/>
  <c r="UR80" i="13" s="1"/>
  <c r="US80" i="13" s="1"/>
  <c r="UT80" i="13" s="1"/>
  <c r="UU80" i="13" s="1"/>
  <c r="UV80" i="13" s="1"/>
  <c r="UW80" i="13" s="1"/>
  <c r="UX80" i="13" s="1"/>
  <c r="UY80" i="13" s="1"/>
  <c r="UZ80" i="13" s="1"/>
  <c r="VA80" i="13" s="1"/>
  <c r="VB80" i="13" s="1"/>
  <c r="VC80" i="13" s="1"/>
  <c r="VD80" i="13" s="1"/>
  <c r="VE80" i="13" s="1"/>
  <c r="VF80" i="13" s="1"/>
  <c r="VG80" i="13" s="1"/>
  <c r="VH80" i="13" s="1"/>
  <c r="VI80" i="13" s="1"/>
  <c r="VJ80" i="13" s="1"/>
  <c r="VK80" i="13" s="1"/>
  <c r="VL80" i="13" s="1"/>
  <c r="VM80" i="13" s="1"/>
  <c r="VN80" i="13" s="1"/>
  <c r="VO80" i="13" s="1"/>
  <c r="VP80" i="13" s="1"/>
  <c r="VQ80" i="13" s="1"/>
  <c r="VR80" i="13" s="1"/>
  <c r="VS80" i="13" s="1"/>
  <c r="VT80" i="13" s="1"/>
  <c r="VU80" i="13" s="1"/>
  <c r="VV80" i="13" s="1"/>
  <c r="VW80" i="13" s="1"/>
  <c r="VX80" i="13" s="1"/>
  <c r="VY80" i="13" s="1"/>
  <c r="VZ80" i="13" s="1"/>
  <c r="WA80" i="13" s="1"/>
  <c r="WB80" i="13" s="1"/>
  <c r="WC80" i="13" s="1"/>
  <c r="WD80" i="13" s="1"/>
  <c r="WE80" i="13" s="1"/>
  <c r="WF80" i="13" s="1"/>
  <c r="WG80" i="13" s="1"/>
  <c r="WH80" i="13" s="1"/>
  <c r="WI80" i="13" s="1"/>
  <c r="WJ80" i="13" s="1"/>
  <c r="WK80" i="13" s="1"/>
  <c r="WL80" i="13" s="1"/>
  <c r="WM80" i="13" s="1"/>
  <c r="WN80" i="13" s="1"/>
  <c r="WO80" i="13" s="1"/>
  <c r="WP80" i="13" s="1"/>
  <c r="WQ80" i="13" s="1"/>
  <c r="WR80" i="13" s="1"/>
  <c r="WS80" i="13" s="1"/>
  <c r="WT80" i="13" s="1"/>
  <c r="WU80" i="13" s="1"/>
  <c r="WV80" i="13" s="1"/>
  <c r="WW80" i="13" s="1"/>
  <c r="WX80" i="13" s="1"/>
  <c r="WY80" i="13" s="1"/>
  <c r="WZ80" i="13" s="1"/>
  <c r="XA80" i="13" s="1"/>
  <c r="XB80" i="13" s="1"/>
  <c r="XC80" i="13" s="1"/>
  <c r="XD80" i="13" s="1"/>
  <c r="XE80" i="13" s="1"/>
  <c r="XF80" i="13" s="1"/>
  <c r="XG80" i="13" s="1"/>
  <c r="XH80" i="13" s="1"/>
  <c r="XI80" i="13" s="1"/>
  <c r="XJ80" i="13" s="1"/>
  <c r="XK80" i="13" s="1"/>
  <c r="XL80" i="13" s="1"/>
  <c r="XM80" i="13" s="1"/>
  <c r="XN80" i="13" s="1"/>
  <c r="XO80" i="13" s="1"/>
  <c r="XP80" i="13" s="1"/>
  <c r="XQ80" i="13" s="1"/>
  <c r="XR80" i="13" s="1"/>
  <c r="XS80" i="13" s="1"/>
  <c r="XT80" i="13" s="1"/>
  <c r="XU80" i="13" s="1"/>
  <c r="XV80" i="13" s="1"/>
  <c r="XW80" i="13" s="1"/>
  <c r="XX80" i="13" s="1"/>
  <c r="XY80" i="13" s="1"/>
  <c r="XZ80" i="13" s="1"/>
  <c r="YA80" i="13" s="1"/>
  <c r="YB80" i="13" s="1"/>
  <c r="YC80" i="13" s="1"/>
  <c r="YD80" i="13" s="1"/>
  <c r="YE80" i="13" s="1"/>
  <c r="YF80" i="13" s="1"/>
  <c r="YG80" i="13" s="1"/>
  <c r="YH80" i="13" s="1"/>
  <c r="YI80" i="13" s="1"/>
  <c r="YJ80" i="13" s="1"/>
  <c r="YK80" i="13" s="1"/>
  <c r="YL80" i="13" s="1"/>
  <c r="YM80" i="13" s="1"/>
  <c r="YN80" i="13" s="1"/>
  <c r="YO80" i="13" s="1"/>
  <c r="YP80" i="13" s="1"/>
  <c r="YQ80" i="13" s="1"/>
  <c r="YR80" i="13" s="1"/>
  <c r="YS80" i="13" s="1"/>
  <c r="YT80" i="13" s="1"/>
  <c r="YU80" i="13" s="1"/>
  <c r="YV80" i="13" s="1"/>
  <c r="YW80" i="13" s="1"/>
  <c r="YX80" i="13" s="1"/>
  <c r="YY80" i="13" s="1"/>
  <c r="YZ80" i="13" s="1"/>
  <c r="ZA80" i="13" s="1"/>
  <c r="ZB80" i="13" s="1"/>
  <c r="ZC80" i="13" s="1"/>
  <c r="ZD80" i="13" s="1"/>
  <c r="ZE80" i="13" s="1"/>
  <c r="ZF80" i="13" s="1"/>
  <c r="ZG80" i="13" s="1"/>
  <c r="ZH80" i="13" s="1"/>
  <c r="ZI80" i="13" s="1"/>
  <c r="ZJ80" i="13" s="1"/>
  <c r="ZK80" i="13" s="1"/>
  <c r="ZL80" i="13" s="1"/>
  <c r="ZM80" i="13" s="1"/>
  <c r="ZN80" i="13" s="1"/>
  <c r="ZO80" i="13" s="1"/>
  <c r="ZP80" i="13" s="1"/>
  <c r="ZQ80" i="13" s="1"/>
  <c r="ZR80" i="13" s="1"/>
  <c r="ZS80" i="13" s="1"/>
  <c r="ZT80" i="13" s="1"/>
  <c r="ZU80" i="13" s="1"/>
  <c r="ZV80" i="13" s="1"/>
  <c r="ZW80" i="13" s="1"/>
  <c r="ZX80" i="13" s="1"/>
  <c r="ZY80" i="13" s="1"/>
  <c r="ZZ80" i="13" s="1"/>
  <c r="AAA80" i="13" s="1"/>
  <c r="AAB80" i="13" s="1"/>
  <c r="AAC80" i="13" s="1"/>
  <c r="AAD80" i="13" s="1"/>
  <c r="AAE80" i="13" s="1"/>
  <c r="AAF80" i="13" s="1"/>
  <c r="AAG80" i="13" s="1"/>
  <c r="AAH80" i="13" s="1"/>
  <c r="AAI80" i="13" s="1"/>
  <c r="AAJ80" i="13" s="1"/>
  <c r="AAK80" i="13" s="1"/>
  <c r="AAL80" i="13" s="1"/>
  <c r="AAM80" i="13" s="1"/>
  <c r="AAN80" i="13" s="1"/>
  <c r="AAO80" i="13" s="1"/>
  <c r="AAP80" i="13" s="1"/>
  <c r="AAQ80" i="13" s="1"/>
  <c r="AAR80" i="13" s="1"/>
  <c r="AAS80" i="13" s="1"/>
  <c r="AAT80" i="13" s="1"/>
  <c r="AAU80" i="13" s="1"/>
  <c r="AAV80" i="13" s="1"/>
  <c r="AAW80" i="13" s="1"/>
  <c r="AAX80" i="13" s="1"/>
  <c r="AAY80" i="13" s="1"/>
  <c r="AAZ80" i="13" s="1"/>
  <c r="ABA80" i="13" s="1"/>
  <c r="ABB80" i="13" s="1"/>
  <c r="ABC80" i="13" s="1"/>
  <c r="ABD80" i="13" s="1"/>
  <c r="ABE80" i="13" s="1"/>
  <c r="ABF80" i="13" s="1"/>
  <c r="ABG80" i="13" s="1"/>
  <c r="ABH80" i="13" s="1"/>
  <c r="ABI80" i="13" s="1"/>
  <c r="ABJ80" i="13" s="1"/>
  <c r="ABK80" i="13" s="1"/>
  <c r="ABL80" i="13" s="1"/>
  <c r="ABM80" i="13" s="1"/>
  <c r="ABN80" i="13" s="1"/>
  <c r="ABO80" i="13" s="1"/>
  <c r="ABP80" i="13" s="1"/>
  <c r="ABQ80" i="13" s="1"/>
  <c r="ABR80" i="13" s="1"/>
  <c r="ABS80" i="13" s="1"/>
  <c r="ABT80" i="13" s="1"/>
  <c r="ABU80" i="13" s="1"/>
  <c r="ABV80" i="13" s="1"/>
  <c r="ABW80" i="13" s="1"/>
  <c r="ABX80" i="13" s="1"/>
  <c r="ABY80" i="13" s="1"/>
  <c r="ABZ80" i="13" s="1"/>
  <c r="ACA80" i="13" s="1"/>
  <c r="ACB80" i="13" s="1"/>
  <c r="ACC80" i="13" s="1"/>
  <c r="ACD80" i="13" s="1"/>
  <c r="ACE80" i="13" s="1"/>
  <c r="ACF80" i="13" s="1"/>
  <c r="ACG80" i="13" s="1"/>
  <c r="ACH80" i="13" s="1"/>
  <c r="ACI80" i="13" s="1"/>
  <c r="ACJ80" i="13" s="1"/>
  <c r="ACK80" i="13" s="1"/>
  <c r="ACL80" i="13" s="1"/>
  <c r="ACM80" i="13" s="1"/>
  <c r="ACN80" i="13" s="1"/>
  <c r="ACO80" i="13" s="1"/>
  <c r="ACP80" i="13" s="1"/>
  <c r="ACQ80" i="13" s="1"/>
  <c r="ACR80" i="13" s="1"/>
  <c r="ACS80" i="13" s="1"/>
  <c r="ACT80" i="13" s="1"/>
  <c r="ACU80" i="13" s="1"/>
  <c r="ACV80" i="13" s="1"/>
  <c r="ACW80" i="13" s="1"/>
  <c r="ACX80" i="13" s="1"/>
  <c r="ACY80" i="13" s="1"/>
  <c r="ACZ80" i="13" s="1"/>
  <c r="ADA80" i="13" s="1"/>
  <c r="ADB80" i="13" s="1"/>
  <c r="ADC80" i="13" s="1"/>
  <c r="ADD80" i="13" s="1"/>
  <c r="ADE80" i="13" s="1"/>
  <c r="ADF80" i="13" s="1"/>
  <c r="ADG80" i="13" s="1"/>
  <c r="ADH80" i="13" s="1"/>
  <c r="ADI80" i="13" s="1"/>
  <c r="ADJ80" i="13" s="1"/>
  <c r="ADK80" i="13" s="1"/>
  <c r="ADL80" i="13" s="1"/>
  <c r="ADM80" i="13" s="1"/>
  <c r="ADN80" i="13" s="1"/>
  <c r="ADO80" i="13" s="1"/>
  <c r="ADP80" i="13" s="1"/>
  <c r="ADQ80" i="13" s="1"/>
  <c r="ADR80" i="13" s="1"/>
  <c r="ADS80" i="13" s="1"/>
  <c r="ADT80" i="13" s="1"/>
  <c r="ADU80" i="13" s="1"/>
  <c r="ADV80" i="13" s="1"/>
  <c r="ADW80" i="13" s="1"/>
  <c r="ADX80" i="13" s="1"/>
  <c r="ADY80" i="13" s="1"/>
  <c r="ADZ80" i="13" s="1"/>
  <c r="AEA80" i="13" s="1"/>
  <c r="AEB80" i="13" s="1"/>
  <c r="AEC80" i="13" s="1"/>
  <c r="AED80" i="13" s="1"/>
  <c r="AEE80" i="13" s="1"/>
  <c r="AEF80" i="13" s="1"/>
  <c r="AEG80" i="13" s="1"/>
  <c r="AEH80" i="13" s="1"/>
  <c r="AEI80" i="13" s="1"/>
  <c r="AEJ80" i="13" s="1"/>
  <c r="AEK80" i="13" s="1"/>
  <c r="AEL80" i="13" s="1"/>
  <c r="AEM80" i="13" s="1"/>
  <c r="AEN80" i="13" s="1"/>
  <c r="AEO80" i="13" s="1"/>
  <c r="AEP80" i="13" s="1"/>
  <c r="AEQ80" i="13" s="1"/>
  <c r="AER80" i="13" s="1"/>
  <c r="AES80" i="13" s="1"/>
  <c r="AET80" i="13" s="1"/>
  <c r="AEU80" i="13" s="1"/>
  <c r="AEV80" i="13" s="1"/>
  <c r="AEW80" i="13" s="1"/>
  <c r="AEX80" i="13" s="1"/>
  <c r="AEY80" i="13" s="1"/>
  <c r="AEZ80" i="13" s="1"/>
  <c r="AFA80" i="13" s="1"/>
  <c r="AFB80" i="13" s="1"/>
  <c r="AFC80" i="13" s="1"/>
  <c r="AFD80" i="13" s="1"/>
  <c r="AFE80" i="13" s="1"/>
  <c r="AFF80" i="13" s="1"/>
  <c r="AFG80" i="13" s="1"/>
  <c r="AFH80" i="13" s="1"/>
  <c r="AFI80" i="13" s="1"/>
  <c r="AFJ80" i="13" s="1"/>
  <c r="AFK80" i="13" s="1"/>
  <c r="AFL80" i="13" s="1"/>
  <c r="AFM80" i="13" s="1"/>
  <c r="AFN80" i="13" s="1"/>
  <c r="AFO80" i="13" s="1"/>
  <c r="AFP80" i="13" s="1"/>
  <c r="AFQ80" i="13" s="1"/>
  <c r="AFR80" i="13" s="1"/>
  <c r="AFS80" i="13" s="1"/>
  <c r="AFT80" i="13" s="1"/>
  <c r="AFU80" i="13" s="1"/>
  <c r="AFV80" i="13" s="1"/>
  <c r="AFW80" i="13" s="1"/>
  <c r="AFX80" i="13" s="1"/>
  <c r="AFY80" i="13" s="1"/>
  <c r="AFZ80" i="13" s="1"/>
  <c r="AGA80" i="13" s="1"/>
  <c r="AGB80" i="13" s="1"/>
  <c r="AGC80" i="13" s="1"/>
  <c r="AGD80" i="13" s="1"/>
  <c r="AGE80" i="13" s="1"/>
  <c r="AGF80" i="13" s="1"/>
  <c r="AGG80" i="13" s="1"/>
  <c r="AGH80" i="13" s="1"/>
  <c r="AGI80" i="13" s="1"/>
  <c r="AGJ80" i="13" s="1"/>
  <c r="AGK80" i="13" s="1"/>
  <c r="AGL80" i="13" s="1"/>
  <c r="AGM80" i="13" s="1"/>
  <c r="AGN80" i="13" s="1"/>
  <c r="AGO80" i="13" s="1"/>
  <c r="AGP80" i="13" s="1"/>
  <c r="AGQ80" i="13" s="1"/>
  <c r="AGR80" i="13" s="1"/>
  <c r="AGS80" i="13" s="1"/>
  <c r="AGT80" i="13" s="1"/>
  <c r="AGU80" i="13" s="1"/>
  <c r="AGV80" i="13" s="1"/>
  <c r="AGW80" i="13" s="1"/>
  <c r="AGX80" i="13" s="1"/>
  <c r="AGY80" i="13" s="1"/>
  <c r="AGZ80" i="13" s="1"/>
  <c r="AHA80" i="13" s="1"/>
  <c r="AHB80" i="13" s="1"/>
  <c r="AHC80" i="13" s="1"/>
  <c r="AHD80" i="13" s="1"/>
  <c r="AHE80" i="13" s="1"/>
  <c r="AHF80" i="13" s="1"/>
  <c r="AHG80" i="13" s="1"/>
  <c r="AHH80" i="13" s="1"/>
  <c r="AHI80" i="13" s="1"/>
  <c r="AHJ80" i="13" s="1"/>
  <c r="AHK80" i="13" s="1"/>
  <c r="AHL80" i="13" s="1"/>
  <c r="AHM80" i="13" s="1"/>
  <c r="AHN80" i="13" s="1"/>
  <c r="AHO80" i="13" s="1"/>
  <c r="AHP80" i="13" s="1"/>
  <c r="AHQ80" i="13" s="1"/>
  <c r="AHR80" i="13" s="1"/>
  <c r="AHS80" i="13" s="1"/>
  <c r="AHT80" i="13" s="1"/>
  <c r="AHU80" i="13" s="1"/>
  <c r="AHV80" i="13" s="1"/>
  <c r="AHW80" i="13" s="1"/>
  <c r="AHX80" i="13" s="1"/>
  <c r="AHY80" i="13" s="1"/>
  <c r="AHZ80" i="13" s="1"/>
  <c r="AIA80" i="13" s="1"/>
  <c r="AIB80" i="13" s="1"/>
  <c r="AIC80" i="13" s="1"/>
  <c r="AID80" i="13" s="1"/>
  <c r="AIE80" i="13" s="1"/>
  <c r="AIF80" i="13" s="1"/>
  <c r="AIG80" i="13" s="1"/>
  <c r="AIH80" i="13" s="1"/>
  <c r="AII80" i="13" s="1"/>
  <c r="AIJ80" i="13" s="1"/>
  <c r="AIK80" i="13" s="1"/>
  <c r="AIL80" i="13" s="1"/>
  <c r="AIM80" i="13" s="1"/>
  <c r="AIN80" i="13" s="1"/>
  <c r="AIO80" i="13" s="1"/>
  <c r="AIP80" i="13" s="1"/>
  <c r="AIQ80" i="13" s="1"/>
  <c r="AIR80" i="13" s="1"/>
  <c r="AIS80" i="13" s="1"/>
  <c r="AIT80" i="13" s="1"/>
  <c r="AIU80" i="13" s="1"/>
  <c r="AIV80" i="13" s="1"/>
  <c r="AIW80" i="13" s="1"/>
  <c r="AIX80" i="13" s="1"/>
  <c r="AIY80" i="13" s="1"/>
  <c r="AIZ80" i="13" s="1"/>
  <c r="AJA80" i="13" s="1"/>
  <c r="AJB80" i="13" s="1"/>
  <c r="AJC80" i="13" s="1"/>
  <c r="AJD80" i="13" s="1"/>
  <c r="AJE80" i="13" s="1"/>
  <c r="AJF80" i="13" s="1"/>
  <c r="AJG80" i="13" s="1"/>
  <c r="AJH80" i="13" s="1"/>
  <c r="AJI80" i="13" s="1"/>
  <c r="AJJ80" i="13" s="1"/>
  <c r="AJK80" i="13" s="1"/>
  <c r="AJL80" i="13" s="1"/>
  <c r="AJM80" i="13" s="1"/>
  <c r="AJN80" i="13" s="1"/>
  <c r="AJO80" i="13" s="1"/>
  <c r="AJP80" i="13" s="1"/>
  <c r="AJQ80" i="13" s="1"/>
  <c r="AJR80" i="13" s="1"/>
  <c r="AJS80" i="13" s="1"/>
  <c r="AJT80" i="13" s="1"/>
  <c r="AJU80" i="13" s="1"/>
  <c r="AJV80" i="13" s="1"/>
  <c r="AJW80" i="13" s="1"/>
  <c r="AJX80" i="13" s="1"/>
  <c r="AJY80" i="13" s="1"/>
  <c r="AJZ80" i="13" s="1"/>
  <c r="AKA80" i="13" s="1"/>
  <c r="AKB80" i="13" s="1"/>
  <c r="AKC80" i="13" s="1"/>
  <c r="AKD80" i="13" s="1"/>
  <c r="AKE80" i="13" s="1"/>
  <c r="AKF80" i="13" s="1"/>
  <c r="AKG80" i="13" s="1"/>
  <c r="AKH80" i="13" s="1"/>
  <c r="AKI80" i="13" s="1"/>
  <c r="AKJ80" i="13" s="1"/>
  <c r="AKK80" i="13" s="1"/>
  <c r="AKL80" i="13" s="1"/>
  <c r="AKM80" i="13" s="1"/>
  <c r="AKN80" i="13" s="1"/>
  <c r="AKO80" i="13" s="1"/>
  <c r="AKP80" i="13" s="1"/>
  <c r="AKQ80" i="13" s="1"/>
  <c r="AKR80" i="13" s="1"/>
  <c r="AKS80" i="13" s="1"/>
  <c r="AKT80" i="13" s="1"/>
  <c r="AKU80" i="13" s="1"/>
  <c r="AKV80" i="13" s="1"/>
  <c r="AKW80" i="13" s="1"/>
  <c r="AKX80" i="13" s="1"/>
  <c r="AKY80" i="13" s="1"/>
  <c r="AKZ80" i="13" s="1"/>
  <c r="ALA80" i="13" s="1"/>
  <c r="ALB80" i="13" s="1"/>
  <c r="ALC80" i="13" s="1"/>
  <c r="ALD80" i="13" s="1"/>
  <c r="ALE80" i="13" s="1"/>
  <c r="ALF80" i="13" s="1"/>
  <c r="ALG80" i="13" s="1"/>
  <c r="ALH80" i="13" s="1"/>
  <c r="ALI80" i="13" s="1"/>
  <c r="ALJ80" i="13" s="1"/>
  <c r="ALK80" i="13" s="1"/>
  <c r="ALL80" i="13" s="1"/>
  <c r="ALM80" i="13" s="1"/>
  <c r="ALN80" i="13" s="1"/>
  <c r="ALO80" i="13" s="1"/>
  <c r="ALP80" i="13" s="1"/>
  <c r="ALQ80" i="13" s="1"/>
  <c r="ALR80" i="13" s="1"/>
  <c r="ALS80" i="13" s="1"/>
  <c r="ALT80" i="13" s="1"/>
  <c r="ALU80" i="13" s="1"/>
  <c r="ALV80" i="13" s="1"/>
  <c r="ALW80" i="13" s="1"/>
  <c r="ALX80" i="13" s="1"/>
  <c r="ALY80" i="13" s="1"/>
  <c r="ALZ80" i="13" s="1"/>
  <c r="AMA80" i="13" s="1"/>
  <c r="AMB80" i="13" s="1"/>
  <c r="AMC80" i="13" s="1"/>
  <c r="AMD80" i="13" s="1"/>
  <c r="AME80" i="13" s="1"/>
  <c r="AMF80" i="13" s="1"/>
  <c r="AMG80" i="13" s="1"/>
  <c r="AMH80" i="13" s="1"/>
  <c r="AMI80" i="13" s="1"/>
  <c r="AMJ80" i="13" s="1"/>
  <c r="AMK80" i="13" s="1"/>
  <c r="AML80" i="13" s="1"/>
  <c r="AMM80" i="13" s="1"/>
  <c r="AMN80" i="13" s="1"/>
  <c r="AMO80" i="13" s="1"/>
  <c r="AMP80" i="13" s="1"/>
  <c r="AMQ80" i="13" s="1"/>
  <c r="AMR80" i="13" s="1"/>
  <c r="AMS80" i="13" s="1"/>
  <c r="AMT80" i="13" s="1"/>
  <c r="AMU80" i="13" s="1"/>
  <c r="AMV80" i="13" s="1"/>
  <c r="AMW80" i="13" s="1"/>
  <c r="AMX80" i="13" s="1"/>
  <c r="AMY80" i="13" s="1"/>
  <c r="AMZ80" i="13" s="1"/>
  <c r="ANA80" i="13" s="1"/>
  <c r="ANB80" i="13" s="1"/>
  <c r="ANC80" i="13" s="1"/>
  <c r="AND80" i="13" s="1"/>
  <c r="ANE80" i="13" s="1"/>
  <c r="ANF80" i="13" s="1"/>
  <c r="ANG80" i="13" s="1"/>
  <c r="ANH80" i="13" s="1"/>
  <c r="ANI80" i="13" s="1"/>
  <c r="ANJ80" i="13" s="1"/>
  <c r="ANK80" i="13" s="1"/>
  <c r="ANL80" i="13" s="1"/>
  <c r="ANM80" i="13" s="1"/>
  <c r="ANN80" i="13" s="1"/>
  <c r="ANO80" i="13" s="1"/>
  <c r="ANP80" i="13" s="1"/>
  <c r="ANQ80" i="13" s="1"/>
  <c r="ANR80" i="13" s="1"/>
  <c r="ANS80" i="13" s="1"/>
  <c r="ANT80" i="13" s="1"/>
  <c r="ANU80" i="13" s="1"/>
  <c r="ANV80" i="13" s="1"/>
  <c r="ANW80" i="13" s="1"/>
  <c r="ANX80" i="13" s="1"/>
  <c r="ANY80" i="13" s="1"/>
  <c r="ANZ80" i="13" s="1"/>
  <c r="AOA80" i="13" s="1"/>
  <c r="AOB80" i="13" s="1"/>
  <c r="AOC80" i="13" s="1"/>
  <c r="AOD80" i="13" s="1"/>
  <c r="AOE80" i="13" s="1"/>
  <c r="AOF80" i="13" s="1"/>
  <c r="AOG80" i="13" s="1"/>
  <c r="AOH80" i="13" s="1"/>
  <c r="AOI80" i="13" s="1"/>
  <c r="AOJ80" i="13" s="1"/>
  <c r="AOK80" i="13" s="1"/>
  <c r="AOL80" i="13" s="1"/>
  <c r="AOM80" i="13" s="1"/>
  <c r="AON80" i="13" s="1"/>
  <c r="AOO80" i="13" s="1"/>
  <c r="AOP80" i="13" s="1"/>
  <c r="AOQ80" i="13" s="1"/>
  <c r="AOR80" i="13" s="1"/>
  <c r="AOS80" i="13" s="1"/>
  <c r="AOT80" i="13" s="1"/>
  <c r="AOU80" i="13" s="1"/>
  <c r="AOV80" i="13" s="1"/>
  <c r="AOW80" i="13" s="1"/>
  <c r="AOX80" i="13" s="1"/>
  <c r="AOY80" i="13" s="1"/>
  <c r="AOZ80" i="13" s="1"/>
  <c r="APA80" i="13" s="1"/>
  <c r="APB80" i="13" s="1"/>
  <c r="APC80" i="13" s="1"/>
  <c r="APD80" i="13" s="1"/>
  <c r="APE80" i="13" s="1"/>
  <c r="APF80" i="13" s="1"/>
  <c r="APG80" i="13" s="1"/>
  <c r="APH80" i="13" s="1"/>
  <c r="API80" i="13" s="1"/>
  <c r="APJ80" i="13" s="1"/>
  <c r="APK80" i="13" s="1"/>
  <c r="APL80" i="13" s="1"/>
  <c r="APM80" i="13" s="1"/>
  <c r="APN80" i="13" s="1"/>
  <c r="APO80" i="13" s="1"/>
  <c r="APP80" i="13" s="1"/>
  <c r="APQ80" i="13" s="1"/>
  <c r="APR80" i="13" s="1"/>
  <c r="APS80" i="13" s="1"/>
  <c r="APT80" i="13" s="1"/>
  <c r="APU80" i="13" s="1"/>
  <c r="APV80" i="13" s="1"/>
  <c r="APW80" i="13" s="1"/>
  <c r="APX80" i="13" s="1"/>
  <c r="APY80" i="13" s="1"/>
  <c r="APZ80" i="13" s="1"/>
  <c r="AQA80" i="13" s="1"/>
  <c r="AQB80" i="13" s="1"/>
  <c r="AQC80" i="13" s="1"/>
  <c r="AQD80" i="13" s="1"/>
  <c r="AQE80" i="13" s="1"/>
  <c r="AQF80" i="13" s="1"/>
  <c r="AQG80" i="13" s="1"/>
  <c r="AQH80" i="13" s="1"/>
  <c r="AQI80" i="13" s="1"/>
  <c r="AQJ80" i="13" s="1"/>
  <c r="AQK80" i="13" s="1"/>
  <c r="AQL80" i="13" s="1"/>
  <c r="AQM80" i="13" s="1"/>
  <c r="AQN80" i="13" s="1"/>
  <c r="AQO80" i="13" s="1"/>
  <c r="AQP80" i="13" s="1"/>
  <c r="AQQ80" i="13" s="1"/>
  <c r="AQR80" i="13" s="1"/>
  <c r="AQS80" i="13" s="1"/>
  <c r="AQT80" i="13" s="1"/>
  <c r="AQU80" i="13" s="1"/>
  <c r="AQV80" i="13" s="1"/>
  <c r="AQW80" i="13" s="1"/>
  <c r="AQX80" i="13" s="1"/>
  <c r="AQY80" i="13" s="1"/>
  <c r="AQZ80" i="13" s="1"/>
  <c r="ARA80" i="13" s="1"/>
  <c r="ARB80" i="13" s="1"/>
  <c r="ARC80" i="13" s="1"/>
  <c r="ARD80" i="13" s="1"/>
  <c r="ARE80" i="13" s="1"/>
  <c r="ARF80" i="13" s="1"/>
  <c r="ARG80" i="13" s="1"/>
  <c r="ARH80" i="13" s="1"/>
  <c r="ARI80" i="13" s="1"/>
  <c r="ARJ80" i="13" s="1"/>
  <c r="ARK80" i="13" s="1"/>
  <c r="ARL80" i="13" s="1"/>
  <c r="ARM80" i="13" s="1"/>
  <c r="ARN80" i="13" s="1"/>
  <c r="ARO80" i="13" s="1"/>
  <c r="ARP80" i="13" s="1"/>
  <c r="ARQ80" i="13" s="1"/>
  <c r="ARR80" i="13" s="1"/>
  <c r="ARS80" i="13" s="1"/>
  <c r="ART80" i="13" s="1"/>
  <c r="ARU80" i="13" s="1"/>
  <c r="ARV80" i="13" s="1"/>
  <c r="ARW80" i="13" s="1"/>
  <c r="ARX80" i="13" s="1"/>
  <c r="ARY80" i="13" s="1"/>
  <c r="ARZ80" i="13" s="1"/>
  <c r="ASA80" i="13" s="1"/>
  <c r="ASB80" i="13" s="1"/>
  <c r="ASC80" i="13" s="1"/>
  <c r="ASD80" i="13" s="1"/>
  <c r="ASE80" i="13" s="1"/>
  <c r="ASF80" i="13" s="1"/>
  <c r="ASG80" i="13" s="1"/>
  <c r="ASH80" i="13" s="1"/>
  <c r="ASI80" i="13" s="1"/>
  <c r="ASJ80" i="13" s="1"/>
  <c r="ASK80" i="13" s="1"/>
  <c r="ASL80" i="13" s="1"/>
  <c r="ASM80" i="13" s="1"/>
  <c r="ASN80" i="13" s="1"/>
  <c r="ASO80" i="13" s="1"/>
  <c r="ASP80" i="13" s="1"/>
  <c r="ASQ80" i="13" s="1"/>
  <c r="ASR80" i="13" s="1"/>
  <c r="ASS80" i="13" s="1"/>
  <c r="AST80" i="13" s="1"/>
  <c r="ASU80" i="13" s="1"/>
  <c r="ASV80" i="13" s="1"/>
  <c r="ASW80" i="13" s="1"/>
  <c r="ASX80" i="13" s="1"/>
  <c r="ASY80" i="13" s="1"/>
  <c r="ASZ80" i="13" s="1"/>
  <c r="ATA80" i="13" s="1"/>
  <c r="ATB80" i="13" s="1"/>
  <c r="ATC80" i="13" s="1"/>
  <c r="ATD80" i="13" s="1"/>
  <c r="ATE80" i="13" s="1"/>
  <c r="ATF80" i="13" s="1"/>
  <c r="ATG80" i="13" s="1"/>
  <c r="ATH80" i="13" s="1"/>
  <c r="ATI80" i="13" s="1"/>
  <c r="ATJ80" i="13" s="1"/>
  <c r="ATK80" i="13" s="1"/>
  <c r="ATL80" i="13" s="1"/>
  <c r="ATM80" i="13" s="1"/>
  <c r="ATN80" i="13" s="1"/>
  <c r="ATO80" i="13" s="1"/>
  <c r="ATP80" i="13" s="1"/>
  <c r="ATQ80" i="13" s="1"/>
  <c r="ATR80" i="13" s="1"/>
  <c r="ATS80" i="13" s="1"/>
  <c r="ATT80" i="13" s="1"/>
  <c r="ATU80" i="13" s="1"/>
  <c r="ATV80" i="13" s="1"/>
  <c r="ATW80" i="13" s="1"/>
  <c r="ATX80" i="13" s="1"/>
  <c r="ATY80" i="13" s="1"/>
  <c r="ATZ80" i="13" s="1"/>
  <c r="AUA80" i="13" s="1"/>
  <c r="AUB80" i="13" s="1"/>
  <c r="AUC80" i="13" s="1"/>
  <c r="AUD80" i="13" s="1"/>
  <c r="AUE80" i="13" s="1"/>
  <c r="AUF80" i="13" s="1"/>
  <c r="AUG80" i="13" s="1"/>
  <c r="AUH80" i="13" s="1"/>
  <c r="AUI80" i="13" s="1"/>
  <c r="AUJ80" i="13" s="1"/>
  <c r="AUK80" i="13" s="1"/>
  <c r="AUL80" i="13" s="1"/>
  <c r="AUM80" i="13" s="1"/>
  <c r="AUN80" i="13" s="1"/>
  <c r="AUO80" i="13" s="1"/>
  <c r="AUP80" i="13" s="1"/>
  <c r="AUQ80" i="13" s="1"/>
  <c r="AUR80" i="13" s="1"/>
  <c r="AUS80" i="13" s="1"/>
  <c r="AUT80" i="13" s="1"/>
  <c r="AUU80" i="13" s="1"/>
  <c r="AUV80" i="13" s="1"/>
  <c r="AUW80" i="13" s="1"/>
  <c r="AUX80" i="13" s="1"/>
  <c r="AUY80" i="13" s="1"/>
  <c r="AUZ80" i="13" s="1"/>
  <c r="AVA80" i="13" s="1"/>
  <c r="AVB80" i="13" s="1"/>
  <c r="AVC80" i="13" s="1"/>
  <c r="AVD80" i="13" s="1"/>
  <c r="AVE80" i="13" s="1"/>
  <c r="AVF80" i="13" s="1"/>
  <c r="AVG80" i="13" s="1"/>
  <c r="AVH80" i="13" s="1"/>
  <c r="AVI80" i="13" s="1"/>
  <c r="AVJ80" i="13" s="1"/>
  <c r="AVK80" i="13" s="1"/>
  <c r="AVL80" i="13" s="1"/>
  <c r="AVM80" i="13" s="1"/>
  <c r="AVN80" i="13" s="1"/>
  <c r="AVO80" i="13" s="1"/>
  <c r="AVP80" i="13" s="1"/>
  <c r="AVQ80" i="13" s="1"/>
  <c r="AVR80" i="13" s="1"/>
  <c r="AVS80" i="13" s="1"/>
  <c r="AVT80" i="13" s="1"/>
  <c r="AVU80" i="13" s="1"/>
  <c r="AVV80" i="13" s="1"/>
  <c r="AVW80" i="13" s="1"/>
  <c r="AVX80" i="13" s="1"/>
  <c r="AVY80" i="13" s="1"/>
  <c r="AVZ80" i="13" s="1"/>
  <c r="AWA80" i="13" s="1"/>
  <c r="AWB80" i="13" s="1"/>
  <c r="AWC80" i="13" s="1"/>
  <c r="AWD80" i="13" s="1"/>
  <c r="AWE80" i="13" s="1"/>
  <c r="AWF80" i="13" s="1"/>
  <c r="AWG80" i="13" s="1"/>
  <c r="AWH80" i="13" s="1"/>
  <c r="AWI80" i="13" s="1"/>
  <c r="AWJ80" i="13" s="1"/>
  <c r="AWK80" i="13" s="1"/>
  <c r="AWL80" i="13" s="1"/>
  <c r="AWM80" i="13" s="1"/>
  <c r="AWN80" i="13" s="1"/>
  <c r="AWO80" i="13" s="1"/>
  <c r="AWP80" i="13" s="1"/>
  <c r="AWQ80" i="13" s="1"/>
  <c r="AWR80" i="13" s="1"/>
  <c r="AWS80" i="13" s="1"/>
  <c r="AWT80" i="13" s="1"/>
  <c r="AWU80" i="13" s="1"/>
  <c r="AWV80" i="13" s="1"/>
  <c r="AWW80" i="13" s="1"/>
  <c r="AWX80" i="13" s="1"/>
  <c r="AWY80" i="13" s="1"/>
  <c r="AWZ80" i="13" s="1"/>
  <c r="AXA80" i="13" s="1"/>
  <c r="AXB80" i="13" s="1"/>
  <c r="AXC80" i="13" s="1"/>
  <c r="AXD80" i="13" s="1"/>
  <c r="AXE80" i="13" s="1"/>
  <c r="AXF80" i="13" s="1"/>
  <c r="AXG80" i="13" s="1"/>
  <c r="AXH80" i="13" s="1"/>
  <c r="AXI80" i="13" s="1"/>
  <c r="AXJ80" i="13" s="1"/>
  <c r="AXK80" i="13" s="1"/>
  <c r="AXL80" i="13" s="1"/>
  <c r="AXM80" i="13" s="1"/>
  <c r="AXN80" i="13" s="1"/>
  <c r="AXO80" i="13" s="1"/>
  <c r="AXP80" i="13" s="1"/>
  <c r="AXQ80" i="13" s="1"/>
  <c r="AXR80" i="13" s="1"/>
  <c r="AXS80" i="13" s="1"/>
  <c r="AXT80" i="13" s="1"/>
  <c r="AXU80" i="13" s="1"/>
  <c r="AXV80" i="13" s="1"/>
  <c r="AXW80" i="13" s="1"/>
  <c r="AXX80" i="13" s="1"/>
  <c r="AXY80" i="13" s="1"/>
  <c r="AXZ80" i="13" s="1"/>
  <c r="AYA80" i="13" s="1"/>
  <c r="AYB80" i="13" s="1"/>
  <c r="AYC80" i="13" s="1"/>
  <c r="AYD80" i="13" s="1"/>
  <c r="AYE80" i="13" s="1"/>
  <c r="AYF80" i="13" s="1"/>
  <c r="AYG80" i="13" s="1"/>
  <c r="AYH80" i="13" s="1"/>
  <c r="AYI80" i="13" s="1"/>
  <c r="AYJ80" i="13" s="1"/>
  <c r="AYK80" i="13" s="1"/>
  <c r="AYL80" i="13" s="1"/>
  <c r="AYM80" i="13" s="1"/>
  <c r="AYN80" i="13" s="1"/>
  <c r="AYO80" i="13" s="1"/>
  <c r="AYP80" i="13" s="1"/>
  <c r="AYQ80" i="13" s="1"/>
  <c r="AYR80" i="13" s="1"/>
  <c r="AYS80" i="13" s="1"/>
  <c r="AYT80" i="13" s="1"/>
  <c r="AYU80" i="13" s="1"/>
  <c r="AYV80" i="13" s="1"/>
  <c r="AYW80" i="13" s="1"/>
  <c r="AYX80" i="13" s="1"/>
  <c r="AYY80" i="13" s="1"/>
  <c r="AYZ80" i="13" s="1"/>
  <c r="AZA80" i="13" s="1"/>
  <c r="AZB80" i="13" s="1"/>
  <c r="AZC80" i="13" s="1"/>
  <c r="AZD80" i="13" s="1"/>
  <c r="AZE80" i="13" s="1"/>
  <c r="AZF80" i="13" s="1"/>
  <c r="AZG80" i="13" s="1"/>
  <c r="AZH80" i="13" s="1"/>
  <c r="AZI80" i="13" s="1"/>
  <c r="AZJ80" i="13" s="1"/>
  <c r="AZK80" i="13" s="1"/>
  <c r="AZL80" i="13" s="1"/>
  <c r="AZM80" i="13" s="1"/>
  <c r="AZN80" i="13" s="1"/>
  <c r="AZO80" i="13" s="1"/>
  <c r="AZP80" i="13" s="1"/>
  <c r="AZQ80" i="13" s="1"/>
  <c r="AZR80" i="13" s="1"/>
  <c r="AZS80" i="13" s="1"/>
  <c r="AZT80" i="13" s="1"/>
  <c r="AZU80" i="13" s="1"/>
  <c r="AZV80" i="13" s="1"/>
  <c r="AZW80" i="13" s="1"/>
  <c r="AZX80" i="13" s="1"/>
  <c r="AZY80" i="13" s="1"/>
  <c r="AZZ80" i="13" s="1"/>
  <c r="BAA80" i="13" s="1"/>
  <c r="BAB80" i="13" s="1"/>
  <c r="BAC80" i="13" s="1"/>
  <c r="BAD80" i="13" s="1"/>
  <c r="BAE80" i="13" s="1"/>
  <c r="BAF80" i="13" s="1"/>
  <c r="BAG80" i="13" s="1"/>
  <c r="BAH80" i="13" s="1"/>
  <c r="BAI80" i="13" s="1"/>
  <c r="BAJ80" i="13" s="1"/>
  <c r="BAK80" i="13" s="1"/>
  <c r="BAL80" i="13" s="1"/>
  <c r="BAM80" i="13" s="1"/>
  <c r="BAN80" i="13" s="1"/>
  <c r="BAO80" i="13" s="1"/>
  <c r="BAP80" i="13" s="1"/>
  <c r="BAQ80" i="13" s="1"/>
  <c r="BAR80" i="13" s="1"/>
  <c r="BAS80" i="13" s="1"/>
  <c r="BAT80" i="13" s="1"/>
  <c r="BAU80" i="13" s="1"/>
  <c r="BAV80" i="13" s="1"/>
  <c r="BAW80" i="13" s="1"/>
  <c r="BAX80" i="13" s="1"/>
  <c r="BAY80" i="13" s="1"/>
  <c r="BAZ80" i="13" s="1"/>
  <c r="BBA80" i="13" s="1"/>
  <c r="BBB80" i="13" s="1"/>
  <c r="BBC80" i="13" s="1"/>
  <c r="BBD80" i="13" s="1"/>
  <c r="BBE80" i="13" s="1"/>
  <c r="BBF80" i="13" s="1"/>
  <c r="BBG80" i="13" s="1"/>
  <c r="BBH80" i="13" s="1"/>
  <c r="BBI80" i="13" s="1"/>
  <c r="BBJ80" i="13" s="1"/>
  <c r="BBK80" i="13" s="1"/>
  <c r="BBL80" i="13" s="1"/>
  <c r="BBM80" i="13" s="1"/>
  <c r="BBN80" i="13" s="1"/>
  <c r="BBO80" i="13" s="1"/>
  <c r="BBP80" i="13" s="1"/>
  <c r="BBQ80" i="13" s="1"/>
  <c r="BBR80" i="13" s="1"/>
  <c r="BBS80" i="13" s="1"/>
  <c r="BBT80" i="13" s="1"/>
  <c r="BBU80" i="13" s="1"/>
  <c r="BBV80" i="13" s="1"/>
  <c r="BBW80" i="13" s="1"/>
  <c r="BBX80" i="13" s="1"/>
  <c r="BBY80" i="13" s="1"/>
  <c r="BBZ80" i="13" s="1"/>
  <c r="BCA80" i="13" s="1"/>
  <c r="BCB80" i="13" s="1"/>
  <c r="BCC80" i="13" s="1"/>
  <c r="BCD80" i="13" s="1"/>
  <c r="BCE80" i="13" s="1"/>
  <c r="BCF80" i="13" s="1"/>
  <c r="BCG80" i="13" s="1"/>
  <c r="BCH80" i="13" s="1"/>
  <c r="BCI80" i="13" s="1"/>
  <c r="BCJ80" i="13" s="1"/>
  <c r="BCK80" i="13" s="1"/>
  <c r="BCL80" i="13" s="1"/>
  <c r="BCM80" i="13" s="1"/>
  <c r="BCN80" i="13" s="1"/>
  <c r="BCO80" i="13" s="1"/>
  <c r="BCP80" i="13" s="1"/>
  <c r="BCQ80" i="13" s="1"/>
  <c r="BCR80" i="13" s="1"/>
  <c r="BCS80" i="13" s="1"/>
  <c r="BCT80" i="13" s="1"/>
  <c r="BCU80" i="13" s="1"/>
  <c r="BCV80" i="13" s="1"/>
  <c r="BCW80" i="13" s="1"/>
  <c r="BCX80" i="13" s="1"/>
  <c r="BCY80" i="13" s="1"/>
  <c r="BCZ80" i="13" s="1"/>
  <c r="BDA80" i="13" s="1"/>
  <c r="BDB80" i="13" s="1"/>
  <c r="BDC80" i="13" s="1"/>
  <c r="BDD80" i="13" s="1"/>
  <c r="BDE80" i="13" s="1"/>
  <c r="BDF80" i="13" s="1"/>
  <c r="BDG80" i="13" s="1"/>
  <c r="BDH80" i="13" s="1"/>
  <c r="BDI80" i="13" s="1"/>
  <c r="BDJ80" i="13" s="1"/>
  <c r="BDK80" i="13" s="1"/>
  <c r="BDL80" i="13" s="1"/>
  <c r="BDM80" i="13" s="1"/>
  <c r="BDN80" i="13" s="1"/>
  <c r="BDO80" i="13" s="1"/>
  <c r="BDP80" i="13" s="1"/>
  <c r="BDQ80" i="13" s="1"/>
  <c r="BDR80" i="13" s="1"/>
  <c r="BDS80" i="13" s="1"/>
  <c r="BDT80" i="13" s="1"/>
  <c r="BDU80" i="13" s="1"/>
  <c r="BDV80" i="13" s="1"/>
  <c r="BDW80" i="13" s="1"/>
  <c r="BDX80" i="13" s="1"/>
  <c r="BDY80" i="13" s="1"/>
  <c r="BDZ80" i="13" s="1"/>
  <c r="BEA80" i="13" s="1"/>
  <c r="BEB80" i="13" s="1"/>
  <c r="BEC80" i="13" s="1"/>
  <c r="BED80" i="13" s="1"/>
  <c r="BEE80" i="13" s="1"/>
  <c r="BEF80" i="13" s="1"/>
  <c r="BEG80" i="13" s="1"/>
  <c r="BEH80" i="13" s="1"/>
  <c r="BEI80" i="13" s="1"/>
  <c r="BEJ80" i="13" s="1"/>
  <c r="BEK80" i="13" s="1"/>
  <c r="BEL80" i="13" s="1"/>
  <c r="BEM80" i="13" s="1"/>
  <c r="BEN80" i="13" s="1"/>
  <c r="BEO80" i="13" s="1"/>
  <c r="BEP80" i="13" s="1"/>
  <c r="BEQ80" i="13" s="1"/>
  <c r="BER80" i="13" s="1"/>
  <c r="BES80" i="13" s="1"/>
  <c r="BET80" i="13" s="1"/>
  <c r="BEU80" i="13" s="1"/>
  <c r="BEV80" i="13" s="1"/>
  <c r="BEW80" i="13" s="1"/>
  <c r="BEX80" i="13" s="1"/>
  <c r="BEY80" i="13" s="1"/>
  <c r="BEZ80" i="13" s="1"/>
  <c r="BFA80" i="13" s="1"/>
  <c r="BFB80" i="13" s="1"/>
  <c r="BFC80" i="13" s="1"/>
  <c r="BFD80" i="13" s="1"/>
  <c r="BFE80" i="13" s="1"/>
  <c r="BFF80" i="13" s="1"/>
  <c r="BFG80" i="13" s="1"/>
  <c r="BFH80" i="13" s="1"/>
  <c r="BFI80" i="13" s="1"/>
  <c r="BFJ80" i="13" s="1"/>
  <c r="BFK80" i="13" s="1"/>
  <c r="BFL80" i="13" s="1"/>
  <c r="BFM80" i="13" s="1"/>
  <c r="BFN80" i="13" s="1"/>
  <c r="BFO80" i="13" s="1"/>
  <c r="BFP80" i="13" s="1"/>
  <c r="BFQ80" i="13" s="1"/>
  <c r="BFR80" i="13" s="1"/>
  <c r="BFS80" i="13" s="1"/>
  <c r="BFT80" i="13" s="1"/>
  <c r="BFU80" i="13" s="1"/>
  <c r="BFV80" i="13" s="1"/>
  <c r="BFW80" i="13" s="1"/>
  <c r="BFX80" i="13" s="1"/>
  <c r="BFY80" i="13" s="1"/>
  <c r="BFZ80" i="13" s="1"/>
  <c r="BGA80" i="13" s="1"/>
  <c r="BGB80" i="13" s="1"/>
  <c r="BGC80" i="13" s="1"/>
  <c r="BGD80" i="13" s="1"/>
  <c r="BGE80" i="13" s="1"/>
  <c r="BGF80" i="13" s="1"/>
  <c r="BGG80" i="13" s="1"/>
  <c r="BGH80" i="13" s="1"/>
  <c r="BGI80" i="13" s="1"/>
  <c r="BGJ80" i="13" s="1"/>
  <c r="BGK80" i="13" s="1"/>
  <c r="BGL80" i="13" s="1"/>
  <c r="BGM80" i="13" s="1"/>
  <c r="BGN80" i="13" s="1"/>
  <c r="BGO80" i="13" s="1"/>
  <c r="BGP80" i="13" s="1"/>
  <c r="BGQ80" i="13" s="1"/>
  <c r="BGR80" i="13" s="1"/>
  <c r="BGS80" i="13" s="1"/>
  <c r="BGT80" i="13" s="1"/>
  <c r="BGU80" i="13" s="1"/>
  <c r="BGV80" i="13" s="1"/>
  <c r="BGW80" i="13" s="1"/>
  <c r="BGX80" i="13" s="1"/>
  <c r="BGY80" i="13" s="1"/>
  <c r="BGZ80" i="13" s="1"/>
  <c r="BHA80" i="13" s="1"/>
  <c r="BHB80" i="13" s="1"/>
  <c r="BHC80" i="13" s="1"/>
  <c r="BHD80" i="13" s="1"/>
  <c r="BHE80" i="13" s="1"/>
  <c r="BHF80" i="13" s="1"/>
  <c r="BHG80" i="13" s="1"/>
  <c r="BHH80" i="13" s="1"/>
  <c r="BHI80" i="13" s="1"/>
  <c r="BHJ80" i="13" s="1"/>
  <c r="BHK80" i="13" s="1"/>
  <c r="BHL80" i="13" s="1"/>
  <c r="BHM80" i="13" s="1"/>
  <c r="BHN80" i="13" s="1"/>
  <c r="BHO80" i="13" s="1"/>
  <c r="BHP80" i="13" s="1"/>
  <c r="BHQ80" i="13" s="1"/>
  <c r="BHR80" i="13" s="1"/>
  <c r="BHS80" i="13" s="1"/>
  <c r="BHT80" i="13" s="1"/>
  <c r="BHU80" i="13" s="1"/>
  <c r="BHV80" i="13" s="1"/>
  <c r="BHW80" i="13" s="1"/>
  <c r="BHX80" i="13" s="1"/>
  <c r="BHY80" i="13" s="1"/>
  <c r="BHZ80" i="13" s="1"/>
  <c r="BIA80" i="13" s="1"/>
  <c r="BIB80" i="13" s="1"/>
  <c r="BIC80" i="13" s="1"/>
  <c r="BID80" i="13" s="1"/>
  <c r="BIE80" i="13" s="1"/>
  <c r="BIF80" i="13" s="1"/>
  <c r="BIG80" i="13" s="1"/>
  <c r="BIH80" i="13" s="1"/>
  <c r="BII80" i="13" s="1"/>
  <c r="BIJ80" i="13" s="1"/>
  <c r="BIK80" i="13" s="1"/>
  <c r="BIL80" i="13" s="1"/>
  <c r="BIM80" i="13" s="1"/>
  <c r="BIN80" i="13" s="1"/>
  <c r="BIO80" i="13" s="1"/>
  <c r="BIP80" i="13" s="1"/>
  <c r="BIQ80" i="13" s="1"/>
  <c r="BIR80" i="13" s="1"/>
  <c r="BIS80" i="13" s="1"/>
  <c r="BIT80" i="13" s="1"/>
  <c r="BIU80" i="13" s="1"/>
  <c r="BIV80" i="13" s="1"/>
  <c r="BIW80" i="13" s="1"/>
  <c r="BIX80" i="13" s="1"/>
  <c r="BIY80" i="13" s="1"/>
  <c r="BIZ80" i="13" s="1"/>
  <c r="BJA80" i="13" s="1"/>
  <c r="BJB80" i="13" s="1"/>
  <c r="BJC80" i="13" s="1"/>
  <c r="BJD80" i="13" s="1"/>
  <c r="BJE80" i="13" s="1"/>
  <c r="BJF80" i="13" s="1"/>
  <c r="BJG80" i="13" s="1"/>
  <c r="BJH80" i="13" s="1"/>
  <c r="BJI80" i="13" s="1"/>
  <c r="BJJ80" i="13" s="1"/>
  <c r="BJK80" i="13" s="1"/>
  <c r="BJL80" i="13" s="1"/>
  <c r="BJM80" i="13" s="1"/>
  <c r="BJN80" i="13" s="1"/>
  <c r="BJO80" i="13" s="1"/>
  <c r="BJP80" i="13" s="1"/>
  <c r="BJQ80" i="13" s="1"/>
  <c r="BJR80" i="13" s="1"/>
  <c r="BJS80" i="13" s="1"/>
  <c r="BJT80" i="13" s="1"/>
  <c r="BJU80" i="13" s="1"/>
  <c r="BJV80" i="13" s="1"/>
  <c r="BJW80" i="13" s="1"/>
  <c r="BJX80" i="13" s="1"/>
  <c r="BJY80" i="13" s="1"/>
  <c r="BJZ80" i="13" s="1"/>
  <c r="BKA80" i="13" s="1"/>
  <c r="BKB80" i="13" s="1"/>
  <c r="BKC80" i="13" s="1"/>
  <c r="BKD80" i="13" s="1"/>
  <c r="BKE80" i="13" s="1"/>
  <c r="BKF80" i="13" s="1"/>
  <c r="BKG80" i="13" s="1"/>
  <c r="BKH80" i="13" s="1"/>
  <c r="BKI80" i="13" s="1"/>
  <c r="BKJ80" i="13" s="1"/>
  <c r="BKK80" i="13" s="1"/>
  <c r="BKL80" i="13" s="1"/>
  <c r="BKM80" i="13" s="1"/>
  <c r="BKN80" i="13" s="1"/>
  <c r="BKO80" i="13" s="1"/>
  <c r="BKP80" i="13" s="1"/>
  <c r="BKQ80" i="13" s="1"/>
  <c r="BKR80" i="13" s="1"/>
  <c r="BKS80" i="13" s="1"/>
  <c r="BKT80" i="13" s="1"/>
  <c r="BKU80" i="13" s="1"/>
  <c r="BKV80" i="13" s="1"/>
  <c r="BKW80" i="13" s="1"/>
  <c r="BKX80" i="13" s="1"/>
  <c r="BKY80" i="13" s="1"/>
  <c r="BKZ80" i="13" s="1"/>
  <c r="BLA80" i="13" s="1"/>
  <c r="BLB80" i="13" s="1"/>
  <c r="BLC80" i="13" s="1"/>
  <c r="BLD80" i="13" s="1"/>
  <c r="BLE80" i="13" s="1"/>
  <c r="BLF80" i="13" s="1"/>
  <c r="BLG80" i="13" s="1"/>
  <c r="BLH80" i="13" s="1"/>
  <c r="BLI80" i="13" s="1"/>
  <c r="BLJ80" i="13" s="1"/>
  <c r="BLK80" i="13" s="1"/>
  <c r="BLL80" i="13" s="1"/>
  <c r="BLM80" i="13" s="1"/>
  <c r="BLN80" i="13" s="1"/>
  <c r="BLO80" i="13" s="1"/>
  <c r="BLP80" i="13" s="1"/>
  <c r="BLQ80" i="13" s="1"/>
  <c r="BLR80" i="13" s="1"/>
  <c r="BLS80" i="13" s="1"/>
  <c r="BLT80" i="13" s="1"/>
  <c r="BLU80" i="13" s="1"/>
  <c r="BLV80" i="13" s="1"/>
  <c r="BLW80" i="13" s="1"/>
  <c r="BLX80" i="13" s="1"/>
  <c r="BLY80" i="13" s="1"/>
  <c r="BLZ80" i="13" s="1"/>
  <c r="BMA80" i="13" s="1"/>
  <c r="BMB80" i="13" s="1"/>
  <c r="BMC80" i="13" s="1"/>
  <c r="BMD80" i="13" s="1"/>
  <c r="BME80" i="13" s="1"/>
  <c r="BMF80" i="13" s="1"/>
  <c r="BMG80" i="13" s="1"/>
  <c r="BMH80" i="13" s="1"/>
  <c r="BMI80" i="13" s="1"/>
  <c r="BMJ80" i="13" s="1"/>
  <c r="BMK80" i="13" s="1"/>
  <c r="BML80" i="13" s="1"/>
  <c r="BMM80" i="13" s="1"/>
  <c r="BMN80" i="13" s="1"/>
  <c r="BMO80" i="13" s="1"/>
  <c r="BMP80" i="13" s="1"/>
  <c r="BMQ80" i="13" s="1"/>
  <c r="BMR80" i="13" s="1"/>
  <c r="BMS80" i="13" s="1"/>
  <c r="BMT80" i="13" s="1"/>
  <c r="BMU80" i="13" s="1"/>
  <c r="BMV80" i="13" s="1"/>
  <c r="BMW80" i="13" s="1"/>
  <c r="BMX80" i="13" s="1"/>
  <c r="BMY80" i="13" s="1"/>
  <c r="BMZ80" i="13" s="1"/>
  <c r="BNA80" i="13" s="1"/>
  <c r="BNB80" i="13" s="1"/>
  <c r="BNC80" i="13" s="1"/>
  <c r="BND80" i="13" s="1"/>
  <c r="BNE80" i="13" s="1"/>
  <c r="BNF80" i="13" s="1"/>
  <c r="BNG80" i="13" s="1"/>
  <c r="BNH80" i="13" s="1"/>
  <c r="BNI80" i="13" s="1"/>
  <c r="BNJ80" i="13" s="1"/>
  <c r="BNK80" i="13" s="1"/>
  <c r="BNL80" i="13" s="1"/>
  <c r="BNM80" i="13" s="1"/>
  <c r="BNN80" i="13" s="1"/>
  <c r="BNO80" i="13" s="1"/>
  <c r="BNP80" i="13" s="1"/>
  <c r="BNQ80" i="13" s="1"/>
  <c r="BNR80" i="13" s="1"/>
  <c r="BNS80" i="13" s="1"/>
  <c r="BNT80" i="13" s="1"/>
  <c r="BNU80" i="13" s="1"/>
  <c r="BNV80" i="13" s="1"/>
  <c r="BNW80" i="13" s="1"/>
  <c r="BNX80" i="13" s="1"/>
  <c r="BNY80" i="13" s="1"/>
  <c r="BNZ80" i="13" s="1"/>
  <c r="BOA80" i="13" s="1"/>
  <c r="BOB80" i="13" s="1"/>
  <c r="BOC80" i="13" s="1"/>
  <c r="BOD80" i="13" s="1"/>
  <c r="BOE80" i="13" s="1"/>
  <c r="BOF80" i="13" s="1"/>
  <c r="BOG80" i="13" s="1"/>
  <c r="BOH80" i="13" s="1"/>
  <c r="BOI80" i="13" s="1"/>
  <c r="BOJ80" i="13" s="1"/>
  <c r="BOK80" i="13" s="1"/>
  <c r="BOL80" i="13" s="1"/>
  <c r="BOM80" i="13" s="1"/>
  <c r="BON80" i="13" s="1"/>
  <c r="BOO80" i="13" s="1"/>
  <c r="BOP80" i="13" s="1"/>
  <c r="BOQ80" i="13" s="1"/>
  <c r="BOR80" i="13" s="1"/>
  <c r="BOS80" i="13" s="1"/>
  <c r="BOT80" i="13" s="1"/>
  <c r="BOU80" i="13" s="1"/>
  <c r="BOV80" i="13" s="1"/>
  <c r="BOW80" i="13" s="1"/>
  <c r="BOX80" i="13" s="1"/>
  <c r="BOY80" i="13" s="1"/>
  <c r="BOZ80" i="13" s="1"/>
  <c r="BPA80" i="13" s="1"/>
  <c r="BPB80" i="13" s="1"/>
  <c r="BPC80" i="13" s="1"/>
  <c r="BPD80" i="13" s="1"/>
  <c r="BPE80" i="13" s="1"/>
  <c r="BPF80" i="13" s="1"/>
  <c r="BPG80" i="13" s="1"/>
  <c r="BPH80" i="13" s="1"/>
  <c r="BPI80" i="13" s="1"/>
  <c r="BPJ80" i="13" s="1"/>
  <c r="BPK80" i="13" s="1"/>
  <c r="BPL80" i="13" s="1"/>
  <c r="BPM80" i="13" s="1"/>
  <c r="BPN80" i="13" s="1"/>
  <c r="BPO80" i="13" s="1"/>
  <c r="BPP80" i="13" s="1"/>
  <c r="BPQ80" i="13" s="1"/>
  <c r="BPR80" i="13" s="1"/>
  <c r="BPS80" i="13" s="1"/>
  <c r="BPT80" i="13" s="1"/>
  <c r="BPU80" i="13" s="1"/>
  <c r="BPV80" i="13" s="1"/>
  <c r="BPW80" i="13" s="1"/>
  <c r="BPX80" i="13" s="1"/>
  <c r="BPY80" i="13" s="1"/>
  <c r="BPZ80" i="13" s="1"/>
  <c r="BQA80" i="13" s="1"/>
  <c r="BQB80" i="13" s="1"/>
  <c r="BQC80" i="13" s="1"/>
  <c r="BQD80" i="13" s="1"/>
  <c r="BQE80" i="13" s="1"/>
  <c r="BQF80" i="13" s="1"/>
  <c r="BQG80" i="13" s="1"/>
  <c r="BQH80" i="13" s="1"/>
  <c r="BQI80" i="13" s="1"/>
  <c r="BQJ80" i="13" s="1"/>
  <c r="BQK80" i="13" s="1"/>
  <c r="BQL80" i="13" s="1"/>
  <c r="BQM80" i="13" s="1"/>
  <c r="BQN80" i="13" s="1"/>
  <c r="BQO80" i="13" s="1"/>
  <c r="BQP80" i="13" s="1"/>
  <c r="BQQ80" i="13" s="1"/>
  <c r="BQR80" i="13" s="1"/>
  <c r="BQS80" i="13" s="1"/>
  <c r="BQT80" i="13" s="1"/>
  <c r="BQU80" i="13" s="1"/>
  <c r="BQV80" i="13" s="1"/>
  <c r="BQW80" i="13" s="1"/>
  <c r="BQX80" i="13" s="1"/>
  <c r="BQY80" i="13" s="1"/>
  <c r="BQZ80" i="13" s="1"/>
  <c r="BRA80" i="13" s="1"/>
  <c r="BRB80" i="13" s="1"/>
  <c r="BRC80" i="13" s="1"/>
  <c r="BRD80" i="13" s="1"/>
  <c r="BRE80" i="13" s="1"/>
  <c r="BRF80" i="13" s="1"/>
  <c r="BRG80" i="13" s="1"/>
  <c r="BRH80" i="13" s="1"/>
  <c r="BRI80" i="13" s="1"/>
  <c r="BRJ80" i="13" s="1"/>
  <c r="BRK80" i="13" s="1"/>
  <c r="BRL80" i="13" s="1"/>
  <c r="BRM80" i="13" s="1"/>
  <c r="BRN80" i="13" s="1"/>
  <c r="BRO80" i="13" s="1"/>
  <c r="BRP80" i="13" s="1"/>
  <c r="BRQ80" i="13" s="1"/>
  <c r="BRR80" i="13" s="1"/>
  <c r="BRS80" i="13" s="1"/>
  <c r="BRT80" i="13" s="1"/>
  <c r="BRU80" i="13" s="1"/>
  <c r="BRV80" i="13" s="1"/>
  <c r="BRW80" i="13" s="1"/>
  <c r="BRX80" i="13" s="1"/>
  <c r="BRY80" i="13" s="1"/>
  <c r="BRZ80" i="13" s="1"/>
  <c r="BSA80" i="13" s="1"/>
  <c r="BSB80" i="13" s="1"/>
  <c r="BSC80" i="13" s="1"/>
  <c r="BSD80" i="13" s="1"/>
  <c r="BSE80" i="13" s="1"/>
  <c r="BSF80" i="13" s="1"/>
  <c r="BSG80" i="13" s="1"/>
  <c r="BSH80" i="13" s="1"/>
  <c r="BSI80" i="13" s="1"/>
  <c r="BSJ80" i="13" s="1"/>
  <c r="BSK80" i="13" s="1"/>
  <c r="BSL80" i="13" s="1"/>
  <c r="BSM80" i="13" s="1"/>
  <c r="BSN80" i="13" s="1"/>
  <c r="BSO80" i="13" s="1"/>
  <c r="BSP80" i="13" s="1"/>
  <c r="BSQ80" i="13" s="1"/>
  <c r="BSR80" i="13" s="1"/>
  <c r="BSS80" i="13" s="1"/>
  <c r="BST80" i="13" s="1"/>
  <c r="BSU80" i="13" s="1"/>
  <c r="BSV80" i="13" s="1"/>
  <c r="BSW80" i="13" s="1"/>
  <c r="BSX80" i="13" s="1"/>
  <c r="BSY80" i="13" s="1"/>
  <c r="BSZ80" i="13" s="1"/>
  <c r="BTA80" i="13" s="1"/>
  <c r="BTB80" i="13" s="1"/>
  <c r="BTC80" i="13" s="1"/>
  <c r="BTD80" i="13" s="1"/>
  <c r="BTE80" i="13" s="1"/>
  <c r="BTF80" i="13" s="1"/>
  <c r="BTG80" i="13" s="1"/>
  <c r="BTH80" i="13" s="1"/>
  <c r="BTI80" i="13" s="1"/>
  <c r="BTJ80" i="13" s="1"/>
  <c r="BTK80" i="13" s="1"/>
  <c r="BTL80" i="13" s="1"/>
  <c r="BTM80" i="13" s="1"/>
  <c r="BTN80" i="13" s="1"/>
  <c r="BTO80" i="13" s="1"/>
  <c r="BTP80" i="13" s="1"/>
  <c r="BTQ80" i="13" s="1"/>
  <c r="BTR80" i="13" s="1"/>
  <c r="BTS80" i="13" s="1"/>
  <c r="BTT80" i="13" s="1"/>
  <c r="BTU80" i="13" s="1"/>
  <c r="BTV80" i="13" s="1"/>
  <c r="BTW80" i="13" s="1"/>
  <c r="BTX80" i="13" s="1"/>
  <c r="BTY80" i="13" s="1"/>
  <c r="BTZ80" i="13" s="1"/>
  <c r="BUA80" i="13" s="1"/>
  <c r="BUB80" i="13" s="1"/>
  <c r="BUC80" i="13" s="1"/>
  <c r="BUD80" i="13" s="1"/>
  <c r="BUE80" i="13" s="1"/>
  <c r="BUF80" i="13" s="1"/>
  <c r="BUG80" i="13" s="1"/>
  <c r="BUH80" i="13" s="1"/>
  <c r="BUI80" i="13" s="1"/>
  <c r="BUJ80" i="13" s="1"/>
  <c r="BUK80" i="13" s="1"/>
  <c r="BUL80" i="13" s="1"/>
  <c r="BUM80" i="13" s="1"/>
  <c r="BUN80" i="13" s="1"/>
  <c r="BUO80" i="13" s="1"/>
  <c r="BUP80" i="13" s="1"/>
  <c r="BUQ80" i="13" s="1"/>
  <c r="BUR80" i="13" s="1"/>
  <c r="BUS80" i="13" s="1"/>
  <c r="BUT80" i="13" s="1"/>
  <c r="BUU80" i="13" s="1"/>
  <c r="BUV80" i="13" s="1"/>
  <c r="BUW80" i="13" s="1"/>
  <c r="BUX80" i="13" s="1"/>
  <c r="BUY80" i="13" s="1"/>
  <c r="BUZ80" i="13" s="1"/>
  <c r="BVA80" i="13" s="1"/>
  <c r="BVB80" i="13" s="1"/>
  <c r="BVC80" i="13" s="1"/>
  <c r="BVD80" i="13" s="1"/>
  <c r="BVE80" i="13" s="1"/>
  <c r="BVF80" i="13" s="1"/>
  <c r="BVG80" i="13" s="1"/>
  <c r="BVH80" i="13" s="1"/>
  <c r="BVI80" i="13" s="1"/>
  <c r="BVJ80" i="13" s="1"/>
  <c r="BVK80" i="13" s="1"/>
  <c r="BVL80" i="13" s="1"/>
  <c r="BVM80" i="13" s="1"/>
  <c r="BVN80" i="13" s="1"/>
  <c r="BVO80" i="13" s="1"/>
  <c r="BVP80" i="13" s="1"/>
  <c r="BVQ80" i="13" s="1"/>
  <c r="BVR80" i="13" s="1"/>
  <c r="BVS80" i="13" s="1"/>
  <c r="BVT80" i="13" s="1"/>
  <c r="BVU80" i="13" s="1"/>
  <c r="BVV80" i="13" s="1"/>
  <c r="BVW80" i="13" s="1"/>
  <c r="BVX80" i="13" s="1"/>
  <c r="BVY80" i="13" s="1"/>
  <c r="BVZ80" i="13" s="1"/>
  <c r="BWA80" i="13" s="1"/>
  <c r="BWB80" i="13" s="1"/>
  <c r="BWC80" i="13" s="1"/>
  <c r="BWD80" i="13" s="1"/>
  <c r="BWE80" i="13" s="1"/>
  <c r="BWF80" i="13" s="1"/>
  <c r="BWG80" i="13" s="1"/>
  <c r="BWH80" i="13" s="1"/>
  <c r="BWI80" i="13" s="1"/>
  <c r="BWJ80" i="13" s="1"/>
  <c r="BWK80" i="13" s="1"/>
  <c r="BWL80" i="13" s="1"/>
  <c r="BWM80" i="13" s="1"/>
  <c r="BWN80" i="13" s="1"/>
  <c r="BWO80" i="13" s="1"/>
  <c r="BWP80" i="13" s="1"/>
  <c r="BWQ80" i="13" s="1"/>
  <c r="BWR80" i="13" s="1"/>
  <c r="BWS80" i="13" s="1"/>
  <c r="BWT80" i="13" s="1"/>
  <c r="BWU80" i="13" s="1"/>
  <c r="BWV80" i="13" s="1"/>
  <c r="BWW80" i="13" s="1"/>
  <c r="BWX80" i="13" s="1"/>
  <c r="BWY80" i="13" s="1"/>
  <c r="BWZ80" i="13" s="1"/>
  <c r="BXA80" i="13" s="1"/>
  <c r="BXB80" i="13" s="1"/>
  <c r="BXC80" i="13" s="1"/>
  <c r="BXD80" i="13" s="1"/>
  <c r="BXE80" i="13" s="1"/>
  <c r="BXF80" i="13" s="1"/>
  <c r="BXG80" i="13" s="1"/>
  <c r="BXH80" i="13" s="1"/>
  <c r="BXI80" i="13" s="1"/>
  <c r="BXJ80" i="13" s="1"/>
  <c r="BXK80" i="13" s="1"/>
  <c r="BXL80" i="13" s="1"/>
  <c r="BXM80" i="13" s="1"/>
  <c r="BXN80" i="13" s="1"/>
  <c r="BXO80" i="13" s="1"/>
  <c r="BXP80" i="13" s="1"/>
  <c r="BXQ80" i="13" s="1"/>
  <c r="BXR80" i="13" s="1"/>
  <c r="BXS80" i="13" s="1"/>
  <c r="BXT80" i="13" s="1"/>
  <c r="BXU80" i="13" s="1"/>
  <c r="BXV80" i="13" s="1"/>
  <c r="BXW80" i="13" s="1"/>
  <c r="BXX80" i="13" s="1"/>
  <c r="BXY80" i="13" s="1"/>
  <c r="BXZ80" i="13" s="1"/>
  <c r="BYA80" i="13" s="1"/>
  <c r="BYB80" i="13" s="1"/>
  <c r="BYC80" i="13" s="1"/>
  <c r="BYD80" i="13" s="1"/>
  <c r="BYE80" i="13" s="1"/>
  <c r="BYF80" i="13" s="1"/>
  <c r="BYG80" i="13" s="1"/>
  <c r="BYH80" i="13" s="1"/>
  <c r="BYI80" i="13" s="1"/>
  <c r="BYJ80" i="13" s="1"/>
  <c r="BYK80" i="13" s="1"/>
  <c r="BYL80" i="13" s="1"/>
  <c r="BYM80" i="13" s="1"/>
  <c r="BYN80" i="13" s="1"/>
  <c r="BYO80" i="13" s="1"/>
  <c r="BYP80" i="13" s="1"/>
  <c r="BYQ80" i="13" s="1"/>
  <c r="BYR80" i="13" s="1"/>
  <c r="BYS80" i="13" s="1"/>
  <c r="BYT80" i="13" s="1"/>
  <c r="BYU80" i="13" s="1"/>
  <c r="BYV80" i="13" s="1"/>
  <c r="BYW80" i="13" s="1"/>
  <c r="BYX80" i="13" s="1"/>
  <c r="BYY80" i="13" s="1"/>
  <c r="BYZ80" i="13" s="1"/>
  <c r="BZA80" i="13" s="1"/>
  <c r="BZB80" i="13" s="1"/>
  <c r="BZC80" i="13" s="1"/>
  <c r="BZD80" i="13" s="1"/>
  <c r="BZE80" i="13" s="1"/>
  <c r="BZF80" i="13" s="1"/>
  <c r="BZG80" i="13" s="1"/>
  <c r="BZH80" i="13" s="1"/>
  <c r="BZI80" i="13" s="1"/>
  <c r="BZJ80" i="13" s="1"/>
  <c r="BZK80" i="13" s="1"/>
  <c r="BZL80" i="13" s="1"/>
  <c r="BZM80" i="13" s="1"/>
  <c r="BZN80" i="13" s="1"/>
  <c r="BZO80" i="13" s="1"/>
  <c r="BZP80" i="13" s="1"/>
  <c r="BZQ80" i="13" s="1"/>
  <c r="BZR80" i="13" s="1"/>
  <c r="BZS80" i="13" s="1"/>
  <c r="BZT80" i="13" s="1"/>
  <c r="BZU80" i="13" s="1"/>
  <c r="BZV80" i="13" s="1"/>
  <c r="BZW80" i="13" s="1"/>
  <c r="BZX80" i="13" s="1"/>
  <c r="BZY80" i="13" s="1"/>
  <c r="BZZ80" i="13" s="1"/>
  <c r="CAA80" i="13" s="1"/>
  <c r="CAB80" i="13" s="1"/>
  <c r="CAC80" i="13" s="1"/>
  <c r="CAD80" i="13" s="1"/>
  <c r="CAE80" i="13" s="1"/>
  <c r="CAF80" i="13" s="1"/>
  <c r="CAG80" i="13" s="1"/>
  <c r="CAH80" i="13" s="1"/>
  <c r="CAI80" i="13" s="1"/>
  <c r="CAJ80" i="13" s="1"/>
  <c r="CAK80" i="13" s="1"/>
  <c r="CAL80" i="13" s="1"/>
  <c r="CAM80" i="13" s="1"/>
  <c r="CAN80" i="13" s="1"/>
  <c r="CAO80" i="13" s="1"/>
  <c r="CAP80" i="13" s="1"/>
  <c r="CAQ80" i="13" s="1"/>
  <c r="CAR80" i="13" s="1"/>
  <c r="CAS80" i="13" s="1"/>
  <c r="CAT80" i="13" s="1"/>
  <c r="CAU80" i="13" s="1"/>
  <c r="CAV80" i="13" s="1"/>
  <c r="CAW80" i="13" s="1"/>
  <c r="CAX80" i="13" s="1"/>
  <c r="CAY80" i="13" s="1"/>
  <c r="CAZ80" i="13" s="1"/>
  <c r="CBA80" i="13" s="1"/>
  <c r="CBB80" i="13" s="1"/>
  <c r="CBC80" i="13" s="1"/>
  <c r="CBD80" i="13" s="1"/>
  <c r="CBE80" i="13" s="1"/>
  <c r="CBF80" i="13" s="1"/>
  <c r="CBG80" i="13" s="1"/>
  <c r="CBH80" i="13" s="1"/>
  <c r="CBI80" i="13" s="1"/>
  <c r="CBJ80" i="13" s="1"/>
  <c r="CBK80" i="13" s="1"/>
  <c r="CBL80" i="13" s="1"/>
  <c r="CBM80" i="13" s="1"/>
  <c r="CBN80" i="13" s="1"/>
  <c r="CBO80" i="13" s="1"/>
  <c r="CBP80" i="13" s="1"/>
  <c r="CBQ80" i="13" s="1"/>
  <c r="CBR80" i="13" s="1"/>
  <c r="CBS80" i="13" s="1"/>
  <c r="CBT80" i="13" s="1"/>
  <c r="CBU80" i="13" s="1"/>
  <c r="CBV80" i="13" s="1"/>
  <c r="CBW80" i="13" s="1"/>
  <c r="CBX80" i="13" s="1"/>
  <c r="CBY80" i="13" s="1"/>
  <c r="CBZ80" i="13" s="1"/>
  <c r="CCA80" i="13" s="1"/>
  <c r="CCB80" i="13" s="1"/>
  <c r="CCC80" i="13" s="1"/>
  <c r="CCD80" i="13" s="1"/>
  <c r="CCE80" i="13" s="1"/>
  <c r="CCF80" i="13" s="1"/>
  <c r="CCG80" i="13" s="1"/>
  <c r="CCH80" i="13" s="1"/>
  <c r="CCI80" i="13" s="1"/>
  <c r="CCJ80" i="13" s="1"/>
  <c r="CCK80" i="13" s="1"/>
  <c r="CCL80" i="13" s="1"/>
  <c r="CCM80" i="13" s="1"/>
  <c r="CCN80" i="13" s="1"/>
  <c r="CCO80" i="13" s="1"/>
  <c r="CCP80" i="13" s="1"/>
  <c r="CCQ80" i="13" s="1"/>
  <c r="CCR80" i="13" s="1"/>
  <c r="CCS80" i="13" s="1"/>
  <c r="CCT80" i="13" s="1"/>
  <c r="CCU80" i="13" s="1"/>
  <c r="CCV80" i="13" s="1"/>
  <c r="CCW80" i="13" s="1"/>
  <c r="CCX80" i="13" s="1"/>
  <c r="CCY80" i="13" s="1"/>
  <c r="CCZ80" i="13" s="1"/>
  <c r="CDA80" i="13" s="1"/>
  <c r="CDB80" i="13" s="1"/>
  <c r="CDC80" i="13" s="1"/>
  <c r="CDD80" i="13" s="1"/>
  <c r="CDE80" i="13" s="1"/>
  <c r="CDF80" i="13" s="1"/>
  <c r="CDG80" i="13" s="1"/>
  <c r="CDH80" i="13" s="1"/>
  <c r="CDI80" i="13" s="1"/>
  <c r="CDJ80" i="13" s="1"/>
  <c r="CDK80" i="13" s="1"/>
  <c r="CDL80" i="13" s="1"/>
  <c r="CDM80" i="13" s="1"/>
  <c r="CDN80" i="13" s="1"/>
  <c r="CDO80" i="13" s="1"/>
  <c r="CDP80" i="13" s="1"/>
  <c r="CDQ80" i="13" s="1"/>
  <c r="CDR80" i="13" s="1"/>
  <c r="CDS80" i="13" s="1"/>
  <c r="CDT80" i="13" s="1"/>
  <c r="CDU80" i="13" s="1"/>
  <c r="CDV80" i="13" s="1"/>
  <c r="CDW80" i="13" s="1"/>
  <c r="CDX80" i="13" s="1"/>
  <c r="CDY80" i="13" s="1"/>
  <c r="CDZ80" i="13" s="1"/>
  <c r="CEA80" i="13" s="1"/>
  <c r="CEB80" i="13" s="1"/>
  <c r="CEC80" i="13" s="1"/>
  <c r="CED80" i="13" s="1"/>
  <c r="CEE80" i="13" s="1"/>
  <c r="CEF80" i="13" s="1"/>
  <c r="CEG80" i="13" s="1"/>
  <c r="CEH80" i="13" s="1"/>
  <c r="CEI80" i="13" s="1"/>
  <c r="CEJ80" i="13" s="1"/>
  <c r="CEK80" i="13" s="1"/>
  <c r="CEL80" i="13" s="1"/>
  <c r="CEM80" i="13" s="1"/>
  <c r="CEN80" i="13" s="1"/>
  <c r="CEO80" i="13" s="1"/>
  <c r="CEP80" i="13" s="1"/>
  <c r="CEQ80" i="13" s="1"/>
  <c r="CER80" i="13" s="1"/>
  <c r="CES80" i="13" s="1"/>
  <c r="CET80" i="13" s="1"/>
  <c r="CEU80" i="13" s="1"/>
  <c r="CEV80" i="13" s="1"/>
  <c r="CEW80" i="13" s="1"/>
  <c r="CEX80" i="13" s="1"/>
  <c r="CEY80" i="13" s="1"/>
  <c r="CEZ80" i="13" s="1"/>
  <c r="CFA80" i="13" s="1"/>
  <c r="CFB80" i="13" s="1"/>
  <c r="CFC80" i="13" s="1"/>
  <c r="CFD80" i="13" s="1"/>
  <c r="CFE80" i="13" s="1"/>
  <c r="CFF80" i="13" s="1"/>
  <c r="CFG80" i="13" s="1"/>
  <c r="CFH80" i="13" s="1"/>
  <c r="CFI80" i="13" s="1"/>
  <c r="CFJ80" i="13" s="1"/>
  <c r="CFK80" i="13" s="1"/>
  <c r="CFL80" i="13" s="1"/>
  <c r="CFM80" i="13" s="1"/>
  <c r="CFN80" i="13" s="1"/>
  <c r="CFO80" i="13" s="1"/>
  <c r="CFP80" i="13" s="1"/>
  <c r="CFQ80" i="13" s="1"/>
  <c r="CFR80" i="13" s="1"/>
  <c r="CFS80" i="13" s="1"/>
  <c r="CFT80" i="13" s="1"/>
  <c r="CFU80" i="13" s="1"/>
  <c r="CFV80" i="13" s="1"/>
  <c r="CFW80" i="13" s="1"/>
  <c r="CFX80" i="13" s="1"/>
  <c r="CFY80" i="13" s="1"/>
  <c r="CFZ80" i="13" s="1"/>
  <c r="CGA80" i="13" s="1"/>
  <c r="CGB80" i="13" s="1"/>
  <c r="CGC80" i="13" s="1"/>
  <c r="CGD80" i="13" s="1"/>
  <c r="CGE80" i="13" s="1"/>
  <c r="CGF80" i="13" s="1"/>
  <c r="CGG80" i="13" s="1"/>
  <c r="CGH80" i="13" s="1"/>
  <c r="CGI80" i="13" s="1"/>
  <c r="CGJ80" i="13" s="1"/>
  <c r="CGK80" i="13" s="1"/>
  <c r="CGL80" i="13" s="1"/>
  <c r="CGM80" i="13" s="1"/>
  <c r="CGN80" i="13" s="1"/>
  <c r="CGO80" i="13" s="1"/>
  <c r="CGP80" i="13" s="1"/>
  <c r="CGQ80" i="13" s="1"/>
  <c r="CGR80" i="13" s="1"/>
  <c r="CGS80" i="13" s="1"/>
  <c r="CGT80" i="13" s="1"/>
  <c r="CGU80" i="13" s="1"/>
  <c r="CGV80" i="13" s="1"/>
  <c r="CGW80" i="13" s="1"/>
  <c r="CGX80" i="13" s="1"/>
  <c r="CGY80" i="13" s="1"/>
  <c r="CGZ80" i="13" s="1"/>
  <c r="CHA80" i="13" s="1"/>
  <c r="CHB80" i="13" s="1"/>
  <c r="CHC80" i="13" s="1"/>
  <c r="CHD80" i="13" s="1"/>
  <c r="CHE80" i="13" s="1"/>
  <c r="CHF80" i="13" s="1"/>
  <c r="CHG80" i="13" s="1"/>
  <c r="CHH80" i="13" s="1"/>
  <c r="CHI80" i="13" s="1"/>
  <c r="CHJ80" i="13" s="1"/>
  <c r="CHK80" i="13" s="1"/>
  <c r="CHL80" i="13" s="1"/>
  <c r="CHM80" i="13" s="1"/>
  <c r="CHN80" i="13" s="1"/>
  <c r="CHO80" i="13" s="1"/>
  <c r="CHP80" i="13" s="1"/>
  <c r="CHQ80" i="13" s="1"/>
  <c r="CHR80" i="13" s="1"/>
  <c r="CHS80" i="13" s="1"/>
  <c r="CHT80" i="13" s="1"/>
  <c r="CHU80" i="13" s="1"/>
  <c r="CHV80" i="13" s="1"/>
  <c r="CHW80" i="13" s="1"/>
  <c r="CHX80" i="13" s="1"/>
  <c r="CHY80" i="13" s="1"/>
  <c r="CHZ80" i="13" s="1"/>
  <c r="CIA80" i="13" s="1"/>
  <c r="CIB80" i="13" s="1"/>
  <c r="CIC80" i="13" s="1"/>
  <c r="CID80" i="13" s="1"/>
  <c r="CIE80" i="13" s="1"/>
  <c r="CIF80" i="13" s="1"/>
  <c r="CIG80" i="13" s="1"/>
  <c r="CIH80" i="13" s="1"/>
  <c r="CII80" i="13" s="1"/>
  <c r="CIJ80" i="13" s="1"/>
  <c r="CIK80" i="13" s="1"/>
  <c r="CIL80" i="13" s="1"/>
  <c r="CIM80" i="13" s="1"/>
  <c r="CIN80" i="13" s="1"/>
  <c r="CIO80" i="13" s="1"/>
  <c r="CIP80" i="13" s="1"/>
  <c r="CIQ80" i="13" s="1"/>
  <c r="CIR80" i="13" s="1"/>
  <c r="CIS80" i="13" s="1"/>
  <c r="CIT80" i="13" s="1"/>
  <c r="CIU80" i="13" s="1"/>
  <c r="CIV80" i="13" s="1"/>
  <c r="CIW80" i="13" s="1"/>
  <c r="CIX80" i="13" s="1"/>
  <c r="CIY80" i="13" s="1"/>
  <c r="CIZ80" i="13" s="1"/>
  <c r="CJA80" i="13" s="1"/>
  <c r="CJB80" i="13" s="1"/>
  <c r="CJC80" i="13" s="1"/>
  <c r="CJD80" i="13" s="1"/>
  <c r="CJE80" i="13" s="1"/>
  <c r="CJF80" i="13" s="1"/>
  <c r="CJG80" i="13" s="1"/>
  <c r="CJH80" i="13" s="1"/>
  <c r="CJI80" i="13" s="1"/>
  <c r="CJJ80" i="13" s="1"/>
  <c r="CJK80" i="13" s="1"/>
  <c r="CJL80" i="13" s="1"/>
  <c r="CJM80" i="13" s="1"/>
  <c r="CJN80" i="13" s="1"/>
  <c r="CJO80" i="13" s="1"/>
  <c r="CJP80" i="13" s="1"/>
  <c r="CJQ80" i="13" s="1"/>
  <c r="CJR80" i="13" s="1"/>
  <c r="CJS80" i="13" s="1"/>
  <c r="CJT80" i="13" s="1"/>
  <c r="CJU80" i="13" s="1"/>
  <c r="CJV80" i="13" s="1"/>
  <c r="CJW80" i="13" s="1"/>
  <c r="CJX80" i="13" s="1"/>
  <c r="CJY80" i="13" s="1"/>
  <c r="CJZ80" i="13" s="1"/>
  <c r="CKA80" i="13" s="1"/>
  <c r="CKB80" i="13" s="1"/>
  <c r="CKC80" i="13" s="1"/>
  <c r="CKD80" i="13" s="1"/>
  <c r="CKE80" i="13" s="1"/>
  <c r="CKF80" i="13" s="1"/>
  <c r="CKG80" i="13" s="1"/>
  <c r="CKH80" i="13" s="1"/>
  <c r="CKI80" i="13" s="1"/>
  <c r="CKJ80" i="13" s="1"/>
  <c r="CKK80" i="13" s="1"/>
  <c r="CKL80" i="13" s="1"/>
  <c r="CKM80" i="13" s="1"/>
  <c r="CKN80" i="13" s="1"/>
  <c r="CKO80" i="13" s="1"/>
  <c r="CKP80" i="13" s="1"/>
  <c r="CKQ80" i="13" s="1"/>
  <c r="CKR80" i="13" s="1"/>
  <c r="CKS80" i="13" s="1"/>
  <c r="CKT80" i="13" s="1"/>
  <c r="CKU80" i="13" s="1"/>
  <c r="CKV80" i="13" s="1"/>
  <c r="CKW80" i="13" s="1"/>
  <c r="CKX80" i="13" s="1"/>
  <c r="CKY80" i="13" s="1"/>
  <c r="CKZ80" i="13" s="1"/>
  <c r="CLA80" i="13" s="1"/>
  <c r="CLB80" i="13" s="1"/>
  <c r="CLC80" i="13" s="1"/>
  <c r="CLD80" i="13" s="1"/>
  <c r="CLE80" i="13" s="1"/>
  <c r="CLF80" i="13" s="1"/>
  <c r="CLG80" i="13" s="1"/>
  <c r="CLH80" i="13" s="1"/>
  <c r="CLI80" i="13" s="1"/>
  <c r="CLJ80" i="13" s="1"/>
  <c r="CLK80" i="13" s="1"/>
  <c r="CLL80" i="13" s="1"/>
  <c r="CLM80" i="13" s="1"/>
  <c r="CLN80" i="13" s="1"/>
  <c r="CLO80" i="13" s="1"/>
  <c r="CLP80" i="13" s="1"/>
  <c r="CLQ80" i="13" s="1"/>
  <c r="CLR80" i="13" s="1"/>
  <c r="CLS80" i="13" s="1"/>
  <c r="CLT80" i="13" s="1"/>
  <c r="CLU80" i="13" s="1"/>
  <c r="CLV80" i="13" s="1"/>
  <c r="CLW80" i="13" s="1"/>
  <c r="CLX80" i="13" s="1"/>
  <c r="CLY80" i="13" s="1"/>
  <c r="CLZ80" i="13" s="1"/>
  <c r="CMA80" i="13" s="1"/>
  <c r="CMB80" i="13" s="1"/>
  <c r="CMC80" i="13" s="1"/>
  <c r="CMD80" i="13" s="1"/>
  <c r="CME80" i="13" s="1"/>
  <c r="CMF80" i="13" s="1"/>
  <c r="CMG80" i="13" s="1"/>
  <c r="CMH80" i="13" s="1"/>
  <c r="CMI80" i="13" s="1"/>
  <c r="CMJ80" i="13" s="1"/>
  <c r="CMK80" i="13" s="1"/>
  <c r="CML80" i="13" s="1"/>
  <c r="CMM80" i="13" s="1"/>
  <c r="CMN80" i="13" s="1"/>
  <c r="CMO80" i="13" s="1"/>
  <c r="CMP80" i="13" s="1"/>
  <c r="CMQ80" i="13" s="1"/>
  <c r="CMR80" i="13" s="1"/>
  <c r="CMS80" i="13" s="1"/>
  <c r="CMT80" i="13" s="1"/>
  <c r="CMU80" i="13" s="1"/>
  <c r="CMV80" i="13" s="1"/>
  <c r="CMW80" i="13" s="1"/>
  <c r="CMX80" i="13" s="1"/>
  <c r="CMY80" i="13" s="1"/>
  <c r="CMZ80" i="13" s="1"/>
  <c r="CNA80" i="13" s="1"/>
  <c r="CNB80" i="13" s="1"/>
  <c r="CNC80" i="13" s="1"/>
  <c r="CND80" i="13" s="1"/>
  <c r="CNE80" i="13" s="1"/>
  <c r="CNF80" i="13" s="1"/>
  <c r="CNG80" i="13" s="1"/>
  <c r="CNH80" i="13" s="1"/>
  <c r="CNI80" i="13" s="1"/>
  <c r="CNJ80" i="13" s="1"/>
  <c r="CNK80" i="13" s="1"/>
  <c r="CNL80" i="13" s="1"/>
  <c r="CNM80" i="13" s="1"/>
  <c r="CNN80" i="13" s="1"/>
  <c r="CNO80" i="13" s="1"/>
  <c r="CNP80" i="13" s="1"/>
  <c r="CNQ80" i="13" s="1"/>
  <c r="CNR80" i="13" s="1"/>
  <c r="CNS80" i="13" s="1"/>
  <c r="CNT80" i="13" s="1"/>
  <c r="CNU80" i="13" s="1"/>
  <c r="CNV80" i="13" s="1"/>
  <c r="CNW80" i="13" s="1"/>
  <c r="CNX80" i="13" s="1"/>
  <c r="CNY80" i="13" s="1"/>
  <c r="CNZ80" i="13" s="1"/>
  <c r="COA80" i="13" s="1"/>
  <c r="COB80" i="13" s="1"/>
  <c r="COC80" i="13" s="1"/>
  <c r="COD80" i="13" s="1"/>
  <c r="COE80" i="13" s="1"/>
  <c r="COF80" i="13" s="1"/>
  <c r="COG80" i="13" s="1"/>
  <c r="COH80" i="13" s="1"/>
  <c r="COI80" i="13" s="1"/>
  <c r="COJ80" i="13" s="1"/>
  <c r="COK80" i="13" s="1"/>
  <c r="COL80" i="13" s="1"/>
  <c r="COM80" i="13" s="1"/>
  <c r="CON80" i="13" s="1"/>
  <c r="COO80" i="13" s="1"/>
  <c r="COP80" i="13" s="1"/>
  <c r="COQ80" i="13" s="1"/>
  <c r="COR80" i="13" s="1"/>
  <c r="COS80" i="13" s="1"/>
  <c r="COT80" i="13" s="1"/>
  <c r="COU80" i="13" s="1"/>
  <c r="COV80" i="13" s="1"/>
  <c r="COW80" i="13" s="1"/>
  <c r="COX80" i="13" s="1"/>
  <c r="COY80" i="13" s="1"/>
  <c r="COZ80" i="13" s="1"/>
  <c r="CPA80" i="13" s="1"/>
  <c r="CPB80" i="13" s="1"/>
  <c r="CPC80" i="13" s="1"/>
  <c r="CPD80" i="13" s="1"/>
  <c r="CPE80" i="13" s="1"/>
  <c r="CPF80" i="13" s="1"/>
  <c r="CPG80" i="13" s="1"/>
  <c r="CPH80" i="13" s="1"/>
  <c r="CPI80" i="13" s="1"/>
  <c r="CPJ80" i="13" s="1"/>
  <c r="CPK80" i="13" s="1"/>
  <c r="CPL80" i="13" s="1"/>
  <c r="CPM80" i="13" s="1"/>
  <c r="CPN80" i="13" s="1"/>
  <c r="CPO80" i="13" s="1"/>
  <c r="CPP80" i="13" s="1"/>
  <c r="CPQ80" i="13" s="1"/>
  <c r="CPR80" i="13" s="1"/>
  <c r="CPS80" i="13" s="1"/>
  <c r="CPT80" i="13" s="1"/>
  <c r="CPU80" i="13" s="1"/>
  <c r="CPV80" i="13" s="1"/>
  <c r="CPW80" i="13" s="1"/>
  <c r="CPX80" i="13" s="1"/>
  <c r="CPY80" i="13" s="1"/>
  <c r="CPZ80" i="13" s="1"/>
  <c r="CQA80" i="13" s="1"/>
  <c r="CQB80" i="13" s="1"/>
  <c r="CQC80" i="13" s="1"/>
  <c r="CQD80" i="13" s="1"/>
  <c r="CQE80" i="13" s="1"/>
  <c r="CQF80" i="13" s="1"/>
  <c r="CQG80" i="13" s="1"/>
  <c r="CQH80" i="13" s="1"/>
  <c r="CQI80" i="13" s="1"/>
  <c r="CQJ80" i="13" s="1"/>
  <c r="CQK80" i="13" s="1"/>
  <c r="CQL80" i="13" s="1"/>
  <c r="CQM80" i="13" s="1"/>
  <c r="CQN80" i="13" s="1"/>
  <c r="CQO80" i="13" s="1"/>
  <c r="CQP80" i="13" s="1"/>
  <c r="CQQ80" i="13" s="1"/>
  <c r="CQR80" i="13" s="1"/>
  <c r="CQS80" i="13" s="1"/>
  <c r="CQT80" i="13" s="1"/>
  <c r="CQU80" i="13" s="1"/>
  <c r="CQV80" i="13" s="1"/>
  <c r="CQW80" i="13" s="1"/>
  <c r="CQX80" i="13" s="1"/>
  <c r="CQY80" i="13" s="1"/>
  <c r="CQZ80" i="13" s="1"/>
  <c r="CRA80" i="13" s="1"/>
  <c r="CRB80" i="13" s="1"/>
  <c r="CRC80" i="13" s="1"/>
  <c r="CRD80" i="13" s="1"/>
  <c r="CRE80" i="13" s="1"/>
  <c r="CRF80" i="13" s="1"/>
  <c r="CRG80" i="13" s="1"/>
  <c r="CRH80" i="13" s="1"/>
  <c r="CRI80" i="13" s="1"/>
  <c r="CRJ80" i="13" s="1"/>
  <c r="CRK80" i="13" s="1"/>
  <c r="CRL80" i="13" s="1"/>
  <c r="CRM80" i="13" s="1"/>
  <c r="CRN80" i="13" s="1"/>
  <c r="CRO80" i="13" s="1"/>
  <c r="CRP80" i="13" s="1"/>
  <c r="CRQ80" i="13" s="1"/>
  <c r="CRR80" i="13" s="1"/>
  <c r="CRS80" i="13" s="1"/>
  <c r="CRT80" i="13" s="1"/>
  <c r="CRU80" i="13" s="1"/>
  <c r="CRV80" i="13" s="1"/>
  <c r="CRW80" i="13" s="1"/>
  <c r="CRX80" i="13" s="1"/>
  <c r="CRY80" i="13" s="1"/>
  <c r="CRZ80" i="13" s="1"/>
  <c r="CSA80" i="13" s="1"/>
  <c r="CSB80" i="13" s="1"/>
  <c r="CSC80" i="13" s="1"/>
  <c r="CSD80" i="13" s="1"/>
  <c r="CSE80" i="13" s="1"/>
  <c r="CSF80" i="13" s="1"/>
  <c r="CSG80" i="13" s="1"/>
  <c r="CSH80" i="13" s="1"/>
  <c r="CSI80" i="13" s="1"/>
  <c r="CSJ80" i="13" s="1"/>
  <c r="CSK80" i="13" s="1"/>
  <c r="CSL80" i="13" s="1"/>
  <c r="CSM80" i="13" s="1"/>
  <c r="CSN80" i="13" s="1"/>
  <c r="CSO80" i="13" s="1"/>
  <c r="CSP80" i="13" s="1"/>
  <c r="CSQ80" i="13" s="1"/>
  <c r="CSR80" i="13" s="1"/>
  <c r="CSS80" i="13" s="1"/>
  <c r="CST80" i="13" s="1"/>
  <c r="CSU80" i="13" s="1"/>
  <c r="CSV80" i="13" s="1"/>
  <c r="CSW80" i="13" s="1"/>
  <c r="CSX80" i="13" s="1"/>
  <c r="CSY80" i="13" s="1"/>
  <c r="CSZ80" i="13" s="1"/>
  <c r="CTA80" i="13" s="1"/>
  <c r="CTB80" i="13" s="1"/>
  <c r="CTC80" i="13" s="1"/>
  <c r="CTD80" i="13" s="1"/>
  <c r="CTE80" i="13" s="1"/>
  <c r="CTF80" i="13" s="1"/>
  <c r="CTG80" i="13" s="1"/>
  <c r="CTH80" i="13" s="1"/>
  <c r="CTI80" i="13" s="1"/>
  <c r="CTJ80" i="13" s="1"/>
  <c r="CTK80" i="13" s="1"/>
  <c r="CTL80" i="13" s="1"/>
  <c r="CTM80" i="13" s="1"/>
  <c r="CTN80" i="13" s="1"/>
  <c r="CTO80" i="13" s="1"/>
  <c r="CTP80" i="13" s="1"/>
  <c r="CTQ80" i="13" s="1"/>
  <c r="CTR80" i="13" s="1"/>
  <c r="CTS80" i="13" s="1"/>
  <c r="CTT80" i="13" s="1"/>
  <c r="CTU80" i="13" s="1"/>
  <c r="CTV80" i="13" s="1"/>
  <c r="CTW80" i="13" s="1"/>
  <c r="CTX80" i="13" s="1"/>
  <c r="CTY80" i="13" s="1"/>
  <c r="CTZ80" i="13" s="1"/>
  <c r="CUA80" i="13" s="1"/>
  <c r="CUB80" i="13" s="1"/>
  <c r="CUC80" i="13" s="1"/>
  <c r="CUD80" i="13" s="1"/>
  <c r="CUE80" i="13" s="1"/>
  <c r="CUF80" i="13" s="1"/>
  <c r="CUG80" i="13" s="1"/>
  <c r="CUH80" i="13" s="1"/>
  <c r="CUI80" i="13" s="1"/>
  <c r="CUJ80" i="13" s="1"/>
  <c r="CUK80" i="13" s="1"/>
  <c r="CUL80" i="13" s="1"/>
  <c r="CUM80" i="13" s="1"/>
  <c r="CUN80" i="13" s="1"/>
  <c r="CUO80" i="13" s="1"/>
  <c r="CUP80" i="13" s="1"/>
  <c r="CUQ80" i="13" s="1"/>
  <c r="CUR80" i="13" s="1"/>
  <c r="CUS80" i="13" s="1"/>
  <c r="CUT80" i="13" s="1"/>
  <c r="CUU80" i="13" s="1"/>
  <c r="CUV80" i="13" s="1"/>
  <c r="CUW80" i="13" s="1"/>
  <c r="CUX80" i="13" s="1"/>
  <c r="CUY80" i="13" s="1"/>
  <c r="CUZ80" i="13" s="1"/>
  <c r="CVA80" i="13" s="1"/>
  <c r="CVB80" i="13" s="1"/>
  <c r="CVC80" i="13" s="1"/>
  <c r="CVD80" i="13" s="1"/>
  <c r="CVE80" i="13" s="1"/>
  <c r="CVF80" i="13" s="1"/>
  <c r="CVG80" i="13" s="1"/>
  <c r="CVH80" i="13" s="1"/>
  <c r="CVI80" i="13" s="1"/>
  <c r="CVJ80" i="13" s="1"/>
  <c r="CVK80" i="13" s="1"/>
  <c r="CVL80" i="13" s="1"/>
  <c r="CVM80" i="13" s="1"/>
  <c r="CVN80" i="13" s="1"/>
  <c r="CVO80" i="13" s="1"/>
  <c r="CVP80" i="13" s="1"/>
  <c r="CVQ80" i="13" s="1"/>
  <c r="CVR80" i="13" s="1"/>
  <c r="CVS80" i="13" s="1"/>
  <c r="CVT80" i="13" s="1"/>
  <c r="CVU80" i="13" s="1"/>
  <c r="CVV80" i="13" s="1"/>
  <c r="CVW80" i="13" s="1"/>
  <c r="CVX80" i="13" s="1"/>
  <c r="CVY80" i="13" s="1"/>
  <c r="CVZ80" i="13" s="1"/>
  <c r="CWA80" i="13" s="1"/>
  <c r="CWB80" i="13" s="1"/>
  <c r="CWC80" i="13" s="1"/>
  <c r="CWD80" i="13" s="1"/>
  <c r="CWE80" i="13" s="1"/>
  <c r="CWF80" i="13" s="1"/>
  <c r="CWG80" i="13" s="1"/>
  <c r="CWH80" i="13" s="1"/>
  <c r="CWI80" i="13" s="1"/>
  <c r="CWJ80" i="13" s="1"/>
  <c r="CWK80" i="13" s="1"/>
  <c r="CWL80" i="13" s="1"/>
  <c r="CWM80" i="13" s="1"/>
  <c r="CWN80" i="13" s="1"/>
  <c r="CWO80" i="13" s="1"/>
  <c r="CWP80" i="13" s="1"/>
  <c r="CWQ80" i="13" s="1"/>
  <c r="CWR80" i="13" s="1"/>
  <c r="CWS80" i="13" s="1"/>
  <c r="CWT80" i="13" s="1"/>
  <c r="CWU80" i="13" s="1"/>
  <c r="CWV80" i="13" s="1"/>
  <c r="CWW80" i="13" s="1"/>
  <c r="CWX80" i="13" s="1"/>
  <c r="CWY80" i="13" s="1"/>
  <c r="CWZ80" i="13" s="1"/>
  <c r="CXA80" i="13" s="1"/>
  <c r="CXB80" i="13" s="1"/>
  <c r="CXC80" i="13" s="1"/>
  <c r="CXD80" i="13" s="1"/>
  <c r="CXE80" i="13" s="1"/>
  <c r="CXF80" i="13" s="1"/>
  <c r="CXG80" i="13" s="1"/>
  <c r="CXH80" i="13" s="1"/>
  <c r="CXI80" i="13" s="1"/>
  <c r="CXJ80" i="13" s="1"/>
  <c r="CXK80" i="13" s="1"/>
  <c r="CXL80" i="13" s="1"/>
  <c r="CXM80" i="13" s="1"/>
  <c r="CXN80" i="13" s="1"/>
  <c r="CXO80" i="13" s="1"/>
  <c r="CXP80" i="13" s="1"/>
  <c r="CXQ80" i="13" s="1"/>
  <c r="CXR80" i="13" s="1"/>
  <c r="CXS80" i="13" s="1"/>
  <c r="CXT80" i="13" s="1"/>
  <c r="CXU80" i="13" s="1"/>
  <c r="CXV80" i="13" s="1"/>
  <c r="CXW80" i="13" s="1"/>
  <c r="CXX80" i="13" s="1"/>
  <c r="CXY80" i="13" s="1"/>
  <c r="CXZ80" i="13" s="1"/>
  <c r="CYA80" i="13" s="1"/>
  <c r="CYB80" i="13" s="1"/>
  <c r="CYC80" i="13" s="1"/>
  <c r="CYD80" i="13" s="1"/>
  <c r="CYE80" i="13" s="1"/>
  <c r="CYF80" i="13" s="1"/>
  <c r="CYG80" i="13" s="1"/>
  <c r="CYH80" i="13" s="1"/>
  <c r="CYI80" i="13" s="1"/>
  <c r="CYJ80" i="13" s="1"/>
  <c r="CYK80" i="13" s="1"/>
  <c r="CYL80" i="13" s="1"/>
  <c r="CYM80" i="13" s="1"/>
  <c r="CYN80" i="13" s="1"/>
  <c r="CYO80" i="13" s="1"/>
  <c r="CYP80" i="13" s="1"/>
  <c r="CYQ80" i="13" s="1"/>
  <c r="CYR80" i="13" s="1"/>
  <c r="CYS80" i="13" s="1"/>
  <c r="CYT80" i="13" s="1"/>
  <c r="CYU80" i="13" s="1"/>
  <c r="CYV80" i="13" s="1"/>
  <c r="CYW80" i="13" s="1"/>
  <c r="CYX80" i="13" s="1"/>
  <c r="CYY80" i="13" s="1"/>
  <c r="CYZ80" i="13" s="1"/>
  <c r="CZA80" i="13" s="1"/>
  <c r="CZB80" i="13" s="1"/>
  <c r="CZC80" i="13" s="1"/>
  <c r="CZD80" i="13" s="1"/>
  <c r="CZE80" i="13" s="1"/>
  <c r="CZF80" i="13" s="1"/>
  <c r="CZG80" i="13" s="1"/>
  <c r="CZH80" i="13" s="1"/>
  <c r="CZI80" i="13" s="1"/>
  <c r="CZJ80" i="13" s="1"/>
  <c r="CZK80" i="13" s="1"/>
  <c r="CZL80" i="13" s="1"/>
  <c r="CZM80" i="13" s="1"/>
  <c r="CZN80" i="13" s="1"/>
  <c r="CZO80" i="13" s="1"/>
  <c r="CZP80" i="13" s="1"/>
  <c r="CZQ80" i="13" s="1"/>
  <c r="CZR80" i="13" s="1"/>
  <c r="CZS80" i="13" s="1"/>
  <c r="CZT80" i="13" s="1"/>
  <c r="CZU80" i="13" s="1"/>
  <c r="CZV80" i="13" s="1"/>
  <c r="CZW80" i="13" s="1"/>
  <c r="CZX80" i="13" s="1"/>
  <c r="CZY80" i="13" s="1"/>
  <c r="CZZ80" i="13" s="1"/>
  <c r="DAA80" i="13" s="1"/>
  <c r="DAB80" i="13" s="1"/>
  <c r="DAC80" i="13" s="1"/>
  <c r="DAD80" i="13" s="1"/>
  <c r="DAE80" i="13" s="1"/>
  <c r="DAF80" i="13" s="1"/>
  <c r="DAG80" i="13" s="1"/>
  <c r="DAH80" i="13" s="1"/>
  <c r="DAI80" i="13" s="1"/>
  <c r="DAJ80" i="13" s="1"/>
  <c r="DAK80" i="13" s="1"/>
  <c r="DAL80" i="13" s="1"/>
  <c r="DAM80" i="13" s="1"/>
  <c r="DAN80" i="13" s="1"/>
  <c r="DAO80" i="13" s="1"/>
  <c r="DAP80" i="13" s="1"/>
  <c r="DAQ80" i="13" s="1"/>
  <c r="DAR80" i="13" s="1"/>
  <c r="DAS80" i="13" s="1"/>
  <c r="DAT80" i="13" s="1"/>
  <c r="DAU80" i="13" s="1"/>
  <c r="DAV80" i="13" s="1"/>
  <c r="DAW80" i="13" s="1"/>
  <c r="DAX80" i="13" s="1"/>
  <c r="DAY80" i="13" s="1"/>
  <c r="DAZ80" i="13" s="1"/>
  <c r="DBA80" i="13" s="1"/>
  <c r="DBB80" i="13" s="1"/>
  <c r="DBC80" i="13" s="1"/>
  <c r="DBD80" i="13" s="1"/>
  <c r="DBE80" i="13" s="1"/>
  <c r="DBF80" i="13" s="1"/>
  <c r="DBG80" i="13" s="1"/>
  <c r="DBH80" i="13" s="1"/>
  <c r="DBI80" i="13" s="1"/>
  <c r="DBJ80" i="13" s="1"/>
  <c r="DBK80" i="13" s="1"/>
  <c r="DBL80" i="13" s="1"/>
  <c r="DBM80" i="13" s="1"/>
  <c r="DBN80" i="13" s="1"/>
  <c r="DBO80" i="13" s="1"/>
  <c r="DBP80" i="13" s="1"/>
  <c r="DBQ80" i="13" s="1"/>
  <c r="DBR80" i="13" s="1"/>
  <c r="DBS80" i="13" s="1"/>
  <c r="DBT80" i="13" s="1"/>
  <c r="DBU80" i="13" s="1"/>
  <c r="DBV80" i="13" s="1"/>
  <c r="DBW80" i="13" s="1"/>
  <c r="DBX80" i="13" s="1"/>
  <c r="DBY80" i="13" s="1"/>
  <c r="DBZ80" i="13" s="1"/>
  <c r="DCA80" i="13" s="1"/>
  <c r="DCB80" i="13" s="1"/>
  <c r="DCC80" i="13" s="1"/>
  <c r="DCD80" i="13" s="1"/>
  <c r="DCE80" i="13" s="1"/>
  <c r="DCF80" i="13" s="1"/>
  <c r="DCG80" i="13" s="1"/>
  <c r="DCH80" i="13" s="1"/>
  <c r="DCI80" i="13" s="1"/>
  <c r="DCJ80" i="13" s="1"/>
  <c r="DCK80" i="13" s="1"/>
  <c r="DCL80" i="13" s="1"/>
  <c r="DCM80" i="13" s="1"/>
  <c r="DCN80" i="13" s="1"/>
  <c r="DCO80" i="13" s="1"/>
  <c r="DCP80" i="13" s="1"/>
  <c r="DCQ80" i="13" s="1"/>
  <c r="DCR80" i="13" s="1"/>
  <c r="DCS80" i="13" s="1"/>
  <c r="DCT80" i="13" s="1"/>
  <c r="DCU80" i="13" s="1"/>
  <c r="DCV80" i="13" s="1"/>
  <c r="DCW80" i="13" s="1"/>
  <c r="DCX80" i="13" s="1"/>
  <c r="DCY80" i="13" s="1"/>
  <c r="DCZ80" i="13" s="1"/>
  <c r="DDA80" i="13" s="1"/>
  <c r="DDB80" i="13" s="1"/>
  <c r="DDC80" i="13" s="1"/>
  <c r="DDD80" i="13" s="1"/>
  <c r="DDE80" i="13" s="1"/>
  <c r="DDF80" i="13" s="1"/>
  <c r="DDG80" i="13" s="1"/>
  <c r="DDH80" i="13" s="1"/>
  <c r="DDI80" i="13" s="1"/>
  <c r="DDJ80" i="13" s="1"/>
  <c r="DDK80" i="13" s="1"/>
  <c r="DDL80" i="13" s="1"/>
  <c r="DDM80" i="13" s="1"/>
  <c r="DDN80" i="13" s="1"/>
  <c r="DDO80" i="13" s="1"/>
  <c r="DDP80" i="13" s="1"/>
  <c r="DDQ80" i="13" s="1"/>
  <c r="DDR80" i="13" s="1"/>
  <c r="DDS80" i="13" s="1"/>
  <c r="DDT80" i="13" s="1"/>
  <c r="DDU80" i="13" s="1"/>
  <c r="DDV80" i="13" s="1"/>
  <c r="DDW80" i="13" s="1"/>
  <c r="DDX80" i="13" s="1"/>
  <c r="DDY80" i="13" s="1"/>
  <c r="DDZ80" i="13" s="1"/>
  <c r="DEA80" i="13" s="1"/>
  <c r="DEB80" i="13" s="1"/>
  <c r="DEC80" i="13" s="1"/>
  <c r="DED80" i="13" s="1"/>
  <c r="DEE80" i="13" s="1"/>
  <c r="DEF80" i="13" s="1"/>
  <c r="DEG80" i="13" s="1"/>
  <c r="DEH80" i="13" s="1"/>
  <c r="DEI80" i="13" s="1"/>
  <c r="DEJ80" i="13" s="1"/>
  <c r="DEK80" i="13" s="1"/>
  <c r="DEL80" i="13" s="1"/>
  <c r="DEM80" i="13" s="1"/>
  <c r="DEN80" i="13" s="1"/>
  <c r="DEO80" i="13" s="1"/>
  <c r="DEP80" i="13" s="1"/>
  <c r="DEQ80" i="13" s="1"/>
  <c r="DER80" i="13" s="1"/>
  <c r="DES80" i="13" s="1"/>
  <c r="DET80" i="13" s="1"/>
  <c r="DEU80" i="13" s="1"/>
  <c r="DEV80" i="13" s="1"/>
  <c r="DEW80" i="13" s="1"/>
  <c r="DEX80" i="13" s="1"/>
  <c r="DEY80" i="13" s="1"/>
  <c r="DEZ80" i="13" s="1"/>
  <c r="DFA80" i="13" s="1"/>
  <c r="DFB80" i="13" s="1"/>
  <c r="DFC80" i="13" s="1"/>
  <c r="DFD80" i="13" s="1"/>
  <c r="DFE80" i="13" s="1"/>
  <c r="DFF80" i="13" s="1"/>
  <c r="DFG80" i="13" s="1"/>
  <c r="DFH80" i="13" s="1"/>
  <c r="DFI80" i="13" s="1"/>
  <c r="DFJ80" i="13" s="1"/>
  <c r="DFK80" i="13" s="1"/>
  <c r="DFL80" i="13" s="1"/>
  <c r="DFM80" i="13" s="1"/>
  <c r="DFN80" i="13" s="1"/>
  <c r="DFO80" i="13" s="1"/>
  <c r="DFP80" i="13" s="1"/>
  <c r="DFQ80" i="13" s="1"/>
  <c r="DFR80" i="13" s="1"/>
  <c r="DFS80" i="13" s="1"/>
  <c r="DFT80" i="13" s="1"/>
  <c r="DFU80" i="13" s="1"/>
  <c r="DFV80" i="13" s="1"/>
  <c r="DFW80" i="13" s="1"/>
  <c r="DFX80" i="13" s="1"/>
  <c r="DFY80" i="13" s="1"/>
  <c r="DFZ80" i="13" s="1"/>
  <c r="DGA80" i="13" s="1"/>
  <c r="DGB80" i="13" s="1"/>
  <c r="DGC80" i="13" s="1"/>
  <c r="DGD80" i="13" s="1"/>
  <c r="DGE80" i="13" s="1"/>
  <c r="DGF80" i="13" s="1"/>
  <c r="DGG80" i="13" s="1"/>
  <c r="DGH80" i="13" s="1"/>
  <c r="DGI80" i="13" s="1"/>
  <c r="DGJ80" i="13" s="1"/>
  <c r="DGK80" i="13" s="1"/>
  <c r="DGL80" i="13" s="1"/>
  <c r="DGM80" i="13" s="1"/>
  <c r="DGN80" i="13" s="1"/>
  <c r="DGO80" i="13" s="1"/>
  <c r="DGP80" i="13" s="1"/>
  <c r="DGQ80" i="13" s="1"/>
  <c r="DGR80" i="13" s="1"/>
  <c r="DGS80" i="13" s="1"/>
  <c r="DGT80" i="13" s="1"/>
  <c r="DGU80" i="13" s="1"/>
  <c r="DGV80" i="13" s="1"/>
  <c r="DGW80" i="13" s="1"/>
  <c r="DGX80" i="13" s="1"/>
  <c r="DGY80" i="13" s="1"/>
  <c r="DGZ80" i="13" s="1"/>
  <c r="DHA80" i="13" s="1"/>
  <c r="DHB80" i="13" s="1"/>
  <c r="DHC80" i="13" s="1"/>
  <c r="DHD80" i="13" s="1"/>
  <c r="DHE80" i="13" s="1"/>
  <c r="DHF80" i="13" s="1"/>
  <c r="DHG80" i="13" s="1"/>
  <c r="DHH80" i="13" s="1"/>
  <c r="DHI80" i="13" s="1"/>
  <c r="DHJ80" i="13" s="1"/>
  <c r="DHK80" i="13" s="1"/>
  <c r="DHL80" i="13" s="1"/>
  <c r="DHM80" i="13" s="1"/>
  <c r="DHN80" i="13" s="1"/>
  <c r="DHO80" i="13" s="1"/>
  <c r="DHP80" i="13" s="1"/>
  <c r="DHQ80" i="13" s="1"/>
  <c r="DHR80" i="13" s="1"/>
  <c r="DHS80" i="13" s="1"/>
  <c r="DHT80" i="13" s="1"/>
  <c r="DHU80" i="13" s="1"/>
  <c r="DHV80" i="13" s="1"/>
  <c r="DHW80" i="13" s="1"/>
  <c r="DHX80" i="13" s="1"/>
  <c r="DHY80" i="13" s="1"/>
  <c r="DHZ80" i="13" s="1"/>
  <c r="DIA80" i="13" s="1"/>
  <c r="DIB80" i="13" s="1"/>
  <c r="DIC80" i="13" s="1"/>
  <c r="DID80" i="13" s="1"/>
  <c r="DIE80" i="13" s="1"/>
  <c r="DIF80" i="13" s="1"/>
  <c r="DIG80" i="13" s="1"/>
  <c r="DIH80" i="13" s="1"/>
  <c r="DII80" i="13" s="1"/>
  <c r="DIJ80" i="13" s="1"/>
  <c r="DIK80" i="13" s="1"/>
  <c r="DIL80" i="13" s="1"/>
  <c r="DIM80" i="13" s="1"/>
  <c r="DIN80" i="13" s="1"/>
  <c r="DIO80" i="13" s="1"/>
  <c r="DIP80" i="13" s="1"/>
  <c r="DIQ80" i="13" s="1"/>
  <c r="DIR80" i="13" s="1"/>
  <c r="DIS80" i="13" s="1"/>
  <c r="DIT80" i="13" s="1"/>
  <c r="DIU80" i="13" s="1"/>
  <c r="DIV80" i="13" s="1"/>
  <c r="DIW80" i="13" s="1"/>
  <c r="DIX80" i="13" s="1"/>
  <c r="DIY80" i="13" s="1"/>
  <c r="DIZ80" i="13" s="1"/>
  <c r="DJA80" i="13" s="1"/>
  <c r="DJB80" i="13" s="1"/>
  <c r="DJC80" i="13" s="1"/>
  <c r="DJD80" i="13" s="1"/>
  <c r="DJE80" i="13" s="1"/>
  <c r="DJF80" i="13" s="1"/>
  <c r="DJG80" i="13" s="1"/>
  <c r="DJH80" i="13" s="1"/>
  <c r="DJI80" i="13" s="1"/>
  <c r="DJJ80" i="13" s="1"/>
  <c r="DJK80" i="13" s="1"/>
  <c r="DJL80" i="13" s="1"/>
  <c r="DJM80" i="13" s="1"/>
  <c r="DJN80" i="13" s="1"/>
  <c r="DJO80" i="13" s="1"/>
  <c r="DJP80" i="13" s="1"/>
  <c r="DJQ80" i="13" s="1"/>
  <c r="DJR80" i="13" s="1"/>
  <c r="DJS80" i="13" s="1"/>
  <c r="DJT80" i="13" s="1"/>
  <c r="DJU80" i="13" s="1"/>
  <c r="DJV80" i="13" s="1"/>
  <c r="DJW80" i="13" s="1"/>
  <c r="DJX80" i="13" s="1"/>
  <c r="DJY80" i="13" s="1"/>
  <c r="DJZ80" i="13" s="1"/>
  <c r="DKA80" i="13" s="1"/>
  <c r="DKB80" i="13" s="1"/>
  <c r="DKC80" i="13" s="1"/>
  <c r="DKD80" i="13" s="1"/>
  <c r="DKE80" i="13" s="1"/>
  <c r="DKF80" i="13" s="1"/>
  <c r="DKG80" i="13" s="1"/>
  <c r="DKH80" i="13" s="1"/>
  <c r="DKI80" i="13" s="1"/>
  <c r="DKJ80" i="13" s="1"/>
  <c r="DKK80" i="13" s="1"/>
  <c r="DKL80" i="13" s="1"/>
  <c r="DKM80" i="13" s="1"/>
  <c r="DKN80" i="13" s="1"/>
  <c r="DKO80" i="13" s="1"/>
  <c r="DKP80" i="13" s="1"/>
  <c r="DKQ80" i="13" s="1"/>
  <c r="DKR80" i="13" s="1"/>
  <c r="DKS80" i="13" s="1"/>
  <c r="DKT80" i="13" s="1"/>
  <c r="DKU80" i="13" s="1"/>
  <c r="DKV80" i="13" s="1"/>
  <c r="DKW80" i="13" s="1"/>
  <c r="DKX80" i="13" s="1"/>
  <c r="DKY80" i="13" s="1"/>
  <c r="DKZ80" i="13" s="1"/>
  <c r="DLA80" i="13" s="1"/>
  <c r="DLB80" i="13" s="1"/>
  <c r="DLC80" i="13" s="1"/>
  <c r="DLD80" i="13" s="1"/>
  <c r="DLE80" i="13" s="1"/>
  <c r="DLF80" i="13" s="1"/>
  <c r="DLG80" i="13" s="1"/>
  <c r="DLH80" i="13" s="1"/>
  <c r="DLI80" i="13" s="1"/>
  <c r="DLJ80" i="13" s="1"/>
  <c r="DLK80" i="13" s="1"/>
  <c r="DLL80" i="13" s="1"/>
  <c r="DLM80" i="13" s="1"/>
  <c r="DLN80" i="13" s="1"/>
  <c r="DLO80" i="13" s="1"/>
  <c r="DLP80" i="13" s="1"/>
  <c r="DLQ80" i="13" s="1"/>
  <c r="DLR80" i="13" s="1"/>
  <c r="DLS80" i="13" s="1"/>
  <c r="DLT80" i="13" s="1"/>
  <c r="DLU80" i="13" s="1"/>
  <c r="DLV80" i="13" s="1"/>
  <c r="DLW80" i="13" s="1"/>
  <c r="DLX80" i="13" s="1"/>
  <c r="DLY80" i="13" s="1"/>
  <c r="DLZ80" i="13" s="1"/>
  <c r="DMA80" i="13" s="1"/>
  <c r="DMB80" i="13" s="1"/>
  <c r="DMC80" i="13" s="1"/>
  <c r="DMD80" i="13" s="1"/>
  <c r="DME80" i="13" s="1"/>
  <c r="DMF80" i="13" s="1"/>
  <c r="DMG80" i="13" s="1"/>
  <c r="DMH80" i="13" s="1"/>
  <c r="DMI80" i="13" s="1"/>
  <c r="DMJ80" i="13" s="1"/>
  <c r="DMK80" i="13" s="1"/>
  <c r="DML80" i="13" s="1"/>
  <c r="DMM80" i="13" s="1"/>
  <c r="DMN80" i="13" s="1"/>
  <c r="DMO80" i="13" s="1"/>
  <c r="DMP80" i="13" s="1"/>
  <c r="DMQ80" i="13" s="1"/>
  <c r="DMR80" i="13" s="1"/>
  <c r="DMS80" i="13" s="1"/>
  <c r="DMT80" i="13" s="1"/>
  <c r="DMU80" i="13" s="1"/>
  <c r="DMV80" i="13" s="1"/>
  <c r="DMW80" i="13" s="1"/>
  <c r="DMX80" i="13" s="1"/>
  <c r="DMY80" i="13" s="1"/>
  <c r="DMZ80" i="13" s="1"/>
  <c r="DNA80" i="13" s="1"/>
  <c r="DNB80" i="13" s="1"/>
  <c r="DNC80" i="13" s="1"/>
  <c r="DND80" i="13" s="1"/>
  <c r="DNE80" i="13" s="1"/>
  <c r="DNF80" i="13" s="1"/>
  <c r="DNG80" i="13" s="1"/>
  <c r="DNH80" i="13" s="1"/>
  <c r="DNI80" i="13" s="1"/>
  <c r="DNJ80" i="13" s="1"/>
  <c r="DNK80" i="13" s="1"/>
  <c r="DNL80" i="13" s="1"/>
  <c r="DNM80" i="13" s="1"/>
  <c r="DNN80" i="13" s="1"/>
  <c r="DNO80" i="13" s="1"/>
  <c r="DNP80" i="13" s="1"/>
  <c r="DNQ80" i="13" s="1"/>
  <c r="DNR80" i="13" s="1"/>
  <c r="DNS80" i="13" s="1"/>
  <c r="DNT80" i="13" s="1"/>
  <c r="DNU80" i="13" s="1"/>
  <c r="DNV80" i="13" s="1"/>
  <c r="DNW80" i="13" s="1"/>
  <c r="DNX80" i="13" s="1"/>
  <c r="DNY80" i="13" s="1"/>
  <c r="DNZ80" i="13" s="1"/>
  <c r="DOA80" i="13" s="1"/>
  <c r="DOB80" i="13" s="1"/>
  <c r="DOC80" i="13" s="1"/>
  <c r="DOD80" i="13" s="1"/>
  <c r="DOE80" i="13" s="1"/>
  <c r="DOF80" i="13" s="1"/>
  <c r="DOG80" i="13" s="1"/>
  <c r="DOH80" i="13" s="1"/>
  <c r="DOI80" i="13" s="1"/>
  <c r="DOJ80" i="13" s="1"/>
  <c r="DOK80" i="13" s="1"/>
  <c r="DOL80" i="13" s="1"/>
  <c r="DOM80" i="13" s="1"/>
  <c r="DON80" i="13" s="1"/>
  <c r="DOO80" i="13" s="1"/>
  <c r="DOP80" i="13" s="1"/>
  <c r="DOQ80" i="13" s="1"/>
  <c r="DOR80" i="13" s="1"/>
  <c r="DOS80" i="13" s="1"/>
  <c r="DOT80" i="13" s="1"/>
  <c r="DOU80" i="13" s="1"/>
  <c r="DOV80" i="13" s="1"/>
  <c r="DOW80" i="13" s="1"/>
  <c r="DOX80" i="13" s="1"/>
  <c r="DOY80" i="13" s="1"/>
  <c r="DOZ80" i="13" s="1"/>
  <c r="DPA80" i="13" s="1"/>
  <c r="DPB80" i="13" s="1"/>
  <c r="DPC80" i="13" s="1"/>
  <c r="DPD80" i="13" s="1"/>
  <c r="DPE80" i="13" s="1"/>
  <c r="DPF80" i="13" s="1"/>
  <c r="DPG80" i="13" s="1"/>
  <c r="DPH80" i="13" s="1"/>
  <c r="DPI80" i="13" s="1"/>
  <c r="DPJ80" i="13" s="1"/>
  <c r="DPK80" i="13" s="1"/>
  <c r="DPL80" i="13" s="1"/>
  <c r="DPM80" i="13" s="1"/>
  <c r="DPN80" i="13" s="1"/>
  <c r="DPO80" i="13" s="1"/>
  <c r="DPP80" i="13" s="1"/>
  <c r="DPQ80" i="13" s="1"/>
  <c r="DPR80" i="13" s="1"/>
  <c r="DPS80" i="13" s="1"/>
  <c r="DPT80" i="13" s="1"/>
  <c r="DPU80" i="13" s="1"/>
  <c r="DPV80" i="13" s="1"/>
  <c r="DPW80" i="13" s="1"/>
  <c r="DPX80" i="13" s="1"/>
  <c r="DPY80" i="13" s="1"/>
  <c r="DPZ80" i="13" s="1"/>
  <c r="DQA80" i="13" s="1"/>
  <c r="DQB80" i="13" s="1"/>
  <c r="DQC80" i="13" s="1"/>
  <c r="DQD80" i="13" s="1"/>
  <c r="DQE80" i="13" s="1"/>
  <c r="DQF80" i="13" s="1"/>
  <c r="DQG80" i="13" s="1"/>
  <c r="DQH80" i="13" s="1"/>
  <c r="DQI80" i="13" s="1"/>
  <c r="DQJ80" i="13" s="1"/>
  <c r="DQK80" i="13" s="1"/>
  <c r="DQL80" i="13" s="1"/>
  <c r="DQM80" i="13" s="1"/>
  <c r="DQN80" i="13" s="1"/>
  <c r="DQO80" i="13" s="1"/>
  <c r="DQP80" i="13" s="1"/>
  <c r="DQQ80" i="13" s="1"/>
  <c r="DQR80" i="13" s="1"/>
  <c r="DQS80" i="13" s="1"/>
  <c r="DQT80" i="13" s="1"/>
  <c r="DQU80" i="13" s="1"/>
  <c r="DQV80" i="13" s="1"/>
  <c r="DQW80" i="13" s="1"/>
  <c r="DQX80" i="13" s="1"/>
  <c r="DQY80" i="13" s="1"/>
  <c r="DQZ80" i="13" s="1"/>
  <c r="DRA80" i="13" s="1"/>
  <c r="DRB80" i="13" s="1"/>
  <c r="DRC80" i="13" s="1"/>
  <c r="DRD80" i="13" s="1"/>
  <c r="DRE80" i="13" s="1"/>
  <c r="DRF80" i="13" s="1"/>
  <c r="DRG80" i="13" s="1"/>
  <c r="DRH80" i="13" s="1"/>
  <c r="DRI80" i="13" s="1"/>
  <c r="DRJ80" i="13" s="1"/>
  <c r="DRK80" i="13" s="1"/>
  <c r="DRL80" i="13" s="1"/>
  <c r="DRM80" i="13" s="1"/>
  <c r="DRN80" i="13" s="1"/>
  <c r="DRO80" i="13" s="1"/>
  <c r="DRP80" i="13" s="1"/>
  <c r="DRQ80" i="13" s="1"/>
  <c r="DRR80" i="13" s="1"/>
  <c r="DRS80" i="13" s="1"/>
  <c r="DRT80" i="13" s="1"/>
  <c r="DRU80" i="13" s="1"/>
  <c r="DRV80" i="13" s="1"/>
  <c r="DRW80" i="13" s="1"/>
  <c r="DRX80" i="13" s="1"/>
  <c r="DRY80" i="13" s="1"/>
  <c r="DRZ80" i="13" s="1"/>
  <c r="DSA80" i="13" s="1"/>
  <c r="DSB80" i="13" s="1"/>
  <c r="DSC80" i="13" s="1"/>
  <c r="DSD80" i="13" s="1"/>
  <c r="DSE80" i="13" s="1"/>
  <c r="DSF80" i="13" s="1"/>
  <c r="DSG80" i="13" s="1"/>
  <c r="DSH80" i="13" s="1"/>
  <c r="DSI80" i="13" s="1"/>
  <c r="DSJ80" i="13" s="1"/>
  <c r="DSK80" i="13" s="1"/>
  <c r="DSL80" i="13" s="1"/>
  <c r="DSM80" i="13" s="1"/>
  <c r="DSN80" i="13" s="1"/>
  <c r="DSO80" i="13" s="1"/>
  <c r="DSP80" i="13" s="1"/>
  <c r="DSQ80" i="13" s="1"/>
  <c r="DSR80" i="13" s="1"/>
  <c r="DSS80" i="13" s="1"/>
  <c r="DST80" i="13" s="1"/>
  <c r="DSU80" i="13" s="1"/>
  <c r="DSV80" i="13" s="1"/>
  <c r="DSW80" i="13" s="1"/>
  <c r="DSX80" i="13" s="1"/>
  <c r="DSY80" i="13" s="1"/>
  <c r="DSZ80" i="13" s="1"/>
  <c r="DTA80" i="13" s="1"/>
  <c r="DTB80" i="13" s="1"/>
  <c r="DTC80" i="13" s="1"/>
  <c r="DTD80" i="13" s="1"/>
  <c r="DTE80" i="13" s="1"/>
  <c r="DTF80" i="13" s="1"/>
  <c r="DTG80" i="13" s="1"/>
  <c r="DTH80" i="13" s="1"/>
  <c r="DTI80" i="13" s="1"/>
  <c r="DTJ80" i="13" s="1"/>
  <c r="DTK80" i="13" s="1"/>
  <c r="DTL80" i="13" s="1"/>
  <c r="DTM80" i="13" s="1"/>
  <c r="DTN80" i="13" s="1"/>
  <c r="DTO80" i="13" s="1"/>
  <c r="DTP80" i="13" s="1"/>
  <c r="DTQ80" i="13" s="1"/>
  <c r="DTR80" i="13" s="1"/>
  <c r="DTS80" i="13" s="1"/>
  <c r="DTT80" i="13" s="1"/>
  <c r="DTU80" i="13" s="1"/>
  <c r="DTV80" i="13" s="1"/>
  <c r="DTW80" i="13" s="1"/>
  <c r="DTX80" i="13" s="1"/>
  <c r="DTY80" i="13" s="1"/>
  <c r="DTZ80" i="13" s="1"/>
  <c r="DUA80" i="13" s="1"/>
  <c r="DUB80" i="13" s="1"/>
  <c r="DUC80" i="13" s="1"/>
  <c r="DUD80" i="13" s="1"/>
  <c r="DUE80" i="13" s="1"/>
  <c r="DUF80" i="13" s="1"/>
  <c r="DUG80" i="13" s="1"/>
  <c r="DUH80" i="13" s="1"/>
  <c r="DUI80" i="13" s="1"/>
  <c r="DUJ80" i="13" s="1"/>
  <c r="DUK80" i="13" s="1"/>
  <c r="DUL80" i="13" s="1"/>
  <c r="DUM80" i="13" s="1"/>
  <c r="DUN80" i="13" s="1"/>
  <c r="DUO80" i="13" s="1"/>
  <c r="DUP80" i="13" s="1"/>
  <c r="DUQ80" i="13" s="1"/>
  <c r="DUR80" i="13" s="1"/>
  <c r="DUS80" i="13" s="1"/>
  <c r="DUT80" i="13" s="1"/>
  <c r="DUU80" i="13" s="1"/>
  <c r="DUV80" i="13" s="1"/>
  <c r="DUW80" i="13" s="1"/>
  <c r="DUX80" i="13" s="1"/>
  <c r="DUY80" i="13" s="1"/>
  <c r="DUZ80" i="13" s="1"/>
  <c r="DVA80" i="13" s="1"/>
  <c r="DVB80" i="13" s="1"/>
  <c r="DVC80" i="13" s="1"/>
  <c r="DVD80" i="13" s="1"/>
  <c r="DVE80" i="13" s="1"/>
  <c r="DVF80" i="13" s="1"/>
  <c r="DVG80" i="13" s="1"/>
  <c r="DVH80" i="13" s="1"/>
  <c r="DVI80" i="13" s="1"/>
  <c r="DVJ80" i="13" s="1"/>
  <c r="DVK80" i="13" s="1"/>
  <c r="DVL80" i="13" s="1"/>
  <c r="DVM80" i="13" s="1"/>
  <c r="DVN80" i="13" s="1"/>
  <c r="DVO80" i="13" s="1"/>
  <c r="DVP80" i="13" s="1"/>
  <c r="DVQ80" i="13" s="1"/>
  <c r="DVR80" i="13" s="1"/>
  <c r="DVS80" i="13" s="1"/>
  <c r="DVT80" i="13" s="1"/>
  <c r="DVU80" i="13" s="1"/>
  <c r="DVV80" i="13" s="1"/>
  <c r="DVW80" i="13" s="1"/>
  <c r="DVX80" i="13" s="1"/>
  <c r="DVY80" i="13" s="1"/>
  <c r="DVZ80" i="13" s="1"/>
  <c r="DWA80" i="13" s="1"/>
  <c r="DWB80" i="13" s="1"/>
  <c r="DWC80" i="13" s="1"/>
  <c r="DWD80" i="13" s="1"/>
  <c r="DWE80" i="13" s="1"/>
  <c r="DWF80" i="13" s="1"/>
  <c r="DWG80" i="13" s="1"/>
  <c r="DWH80" i="13" s="1"/>
  <c r="DWI80" i="13" s="1"/>
  <c r="DWJ80" i="13" s="1"/>
  <c r="DWK80" i="13" s="1"/>
  <c r="DWL80" i="13" s="1"/>
  <c r="DWM80" i="13" s="1"/>
  <c r="DWN80" i="13" s="1"/>
  <c r="DWO80" i="13" s="1"/>
  <c r="DWP80" i="13" s="1"/>
  <c r="DWQ80" i="13" s="1"/>
  <c r="DWR80" i="13" s="1"/>
  <c r="DWS80" i="13" s="1"/>
  <c r="DWT80" i="13" s="1"/>
  <c r="DWU80" i="13" s="1"/>
  <c r="DWV80" i="13" s="1"/>
  <c r="DWW80" i="13" s="1"/>
  <c r="DWX80" i="13" s="1"/>
  <c r="DWY80" i="13" s="1"/>
  <c r="DWZ80" i="13" s="1"/>
  <c r="DXA80" i="13" s="1"/>
  <c r="DXB80" i="13" s="1"/>
  <c r="DXC80" i="13" s="1"/>
  <c r="DXD80" i="13" s="1"/>
  <c r="DXE80" i="13" s="1"/>
  <c r="DXF80" i="13" s="1"/>
  <c r="DXG80" i="13" s="1"/>
  <c r="DXH80" i="13" s="1"/>
  <c r="DXI80" i="13" s="1"/>
  <c r="DXJ80" i="13" s="1"/>
  <c r="DXK80" i="13" s="1"/>
  <c r="DXL80" i="13" s="1"/>
  <c r="DXM80" i="13" s="1"/>
  <c r="DXN80" i="13" s="1"/>
  <c r="DXO80" i="13" s="1"/>
  <c r="DXP80" i="13" s="1"/>
  <c r="DXQ80" i="13" s="1"/>
  <c r="DXR80" i="13" s="1"/>
  <c r="DXS80" i="13" s="1"/>
  <c r="DXT80" i="13" s="1"/>
  <c r="DXU80" i="13" s="1"/>
  <c r="DXV80" i="13" s="1"/>
  <c r="DXW80" i="13" s="1"/>
  <c r="DXX80" i="13" s="1"/>
  <c r="DXY80" i="13" s="1"/>
  <c r="DXZ80" i="13" s="1"/>
  <c r="DYA80" i="13" s="1"/>
  <c r="DYB80" i="13" s="1"/>
  <c r="DYC80" i="13" s="1"/>
  <c r="DYD80" i="13" s="1"/>
  <c r="DYE80" i="13" s="1"/>
  <c r="DYF80" i="13" s="1"/>
  <c r="DYG80" i="13" s="1"/>
  <c r="DYH80" i="13" s="1"/>
  <c r="DYI80" i="13" s="1"/>
  <c r="DYJ80" i="13" s="1"/>
  <c r="DYK80" i="13" s="1"/>
  <c r="DYL80" i="13" s="1"/>
  <c r="DYM80" i="13" s="1"/>
  <c r="DYN80" i="13" s="1"/>
  <c r="DYO80" i="13" s="1"/>
  <c r="DYP80" i="13" s="1"/>
  <c r="DYQ80" i="13" s="1"/>
  <c r="DYR80" i="13" s="1"/>
  <c r="DYS80" i="13" s="1"/>
  <c r="DYT80" i="13" s="1"/>
  <c r="DYU80" i="13" s="1"/>
  <c r="DYV80" i="13" s="1"/>
  <c r="DYW80" i="13" s="1"/>
  <c r="DYX80" i="13" s="1"/>
  <c r="DYY80" i="13" s="1"/>
  <c r="DYZ80" i="13" s="1"/>
  <c r="DZA80" i="13" s="1"/>
  <c r="DZB80" i="13" s="1"/>
  <c r="DZC80" i="13" s="1"/>
  <c r="DZD80" i="13" s="1"/>
  <c r="DZE80" i="13" s="1"/>
  <c r="DZF80" i="13" s="1"/>
  <c r="DZG80" i="13" s="1"/>
  <c r="DZH80" i="13" s="1"/>
  <c r="DZI80" i="13" s="1"/>
  <c r="DZJ80" i="13" s="1"/>
  <c r="DZK80" i="13" s="1"/>
  <c r="DZL80" i="13" s="1"/>
  <c r="DZM80" i="13" s="1"/>
  <c r="DZN80" i="13" s="1"/>
  <c r="DZO80" i="13" s="1"/>
  <c r="DZP80" i="13" s="1"/>
  <c r="DZQ80" i="13" s="1"/>
  <c r="DZR80" i="13" s="1"/>
  <c r="DZS80" i="13" s="1"/>
  <c r="DZT80" i="13" s="1"/>
  <c r="DZU80" i="13" s="1"/>
  <c r="DZV80" i="13" s="1"/>
  <c r="DZW80" i="13" s="1"/>
  <c r="DZX80" i="13" s="1"/>
  <c r="DZY80" i="13" s="1"/>
  <c r="DZZ80" i="13" s="1"/>
  <c r="EAA80" i="13" s="1"/>
  <c r="EAB80" i="13" s="1"/>
  <c r="EAC80" i="13" s="1"/>
  <c r="EAD80" i="13" s="1"/>
  <c r="EAE80" i="13" s="1"/>
  <c r="EAF80" i="13" s="1"/>
  <c r="EAG80" i="13" s="1"/>
  <c r="EAH80" i="13" s="1"/>
  <c r="EAI80" i="13" s="1"/>
  <c r="EAJ80" i="13" s="1"/>
  <c r="EAK80" i="13" s="1"/>
  <c r="EAL80" i="13" s="1"/>
  <c r="EAM80" i="13" s="1"/>
  <c r="EAN80" i="13" s="1"/>
  <c r="EAO80" i="13" s="1"/>
  <c r="EAP80" i="13" s="1"/>
  <c r="EAQ80" i="13" s="1"/>
  <c r="EAR80" i="13" s="1"/>
  <c r="EAS80" i="13" s="1"/>
  <c r="EAT80" i="13" s="1"/>
  <c r="EAU80" i="13" s="1"/>
  <c r="EAV80" i="13" s="1"/>
  <c r="EAW80" i="13" s="1"/>
  <c r="EAX80" i="13" s="1"/>
  <c r="EAY80" i="13" s="1"/>
  <c r="EAZ80" i="13" s="1"/>
  <c r="EBA80" i="13" s="1"/>
  <c r="EBB80" i="13" s="1"/>
  <c r="EBC80" i="13" s="1"/>
  <c r="EBD80" i="13" s="1"/>
  <c r="EBE80" i="13" s="1"/>
  <c r="EBF80" i="13" s="1"/>
  <c r="EBG80" i="13" s="1"/>
  <c r="EBH80" i="13" s="1"/>
  <c r="EBI80" i="13" s="1"/>
  <c r="EBJ80" i="13" s="1"/>
  <c r="EBK80" i="13" s="1"/>
  <c r="EBL80" i="13" s="1"/>
  <c r="EBM80" i="13" s="1"/>
  <c r="EBN80" i="13" s="1"/>
  <c r="EBO80" i="13" s="1"/>
  <c r="EBP80" i="13" s="1"/>
  <c r="EBQ80" i="13" s="1"/>
  <c r="EBR80" i="13" s="1"/>
  <c r="EBS80" i="13" s="1"/>
  <c r="EBT80" i="13" s="1"/>
  <c r="EBU80" i="13" s="1"/>
  <c r="EBV80" i="13" s="1"/>
  <c r="EBW80" i="13" s="1"/>
  <c r="EBX80" i="13" s="1"/>
  <c r="EBY80" i="13" s="1"/>
  <c r="EBZ80" i="13" s="1"/>
  <c r="ECA80" i="13" s="1"/>
  <c r="ECB80" i="13" s="1"/>
  <c r="ECC80" i="13" s="1"/>
  <c r="ECD80" i="13" s="1"/>
  <c r="ECE80" i="13" s="1"/>
  <c r="ECF80" i="13" s="1"/>
  <c r="ECG80" i="13" s="1"/>
  <c r="ECH80" i="13" s="1"/>
  <c r="ECI80" i="13" s="1"/>
  <c r="ECJ80" i="13" s="1"/>
  <c r="ECK80" i="13" s="1"/>
  <c r="ECL80" i="13" s="1"/>
  <c r="ECM80" i="13" s="1"/>
  <c r="ECN80" i="13" s="1"/>
  <c r="ECO80" i="13" s="1"/>
  <c r="ECP80" i="13" s="1"/>
  <c r="ECQ80" i="13" s="1"/>
  <c r="ECR80" i="13" s="1"/>
  <c r="ECS80" i="13" s="1"/>
  <c r="ECT80" i="13" s="1"/>
  <c r="ECU80" i="13" s="1"/>
  <c r="ECV80" i="13" s="1"/>
  <c r="ECW80" i="13" s="1"/>
  <c r="ECX80" i="13" s="1"/>
  <c r="ECY80" i="13" s="1"/>
  <c r="ECZ80" i="13" s="1"/>
  <c r="EDA80" i="13" s="1"/>
  <c r="EDB80" i="13" s="1"/>
  <c r="EDC80" i="13" s="1"/>
  <c r="EDD80" i="13" s="1"/>
  <c r="EDE80" i="13" s="1"/>
  <c r="EDF80" i="13" s="1"/>
  <c r="EDG80" i="13" s="1"/>
  <c r="EDH80" i="13" s="1"/>
  <c r="EDI80" i="13" s="1"/>
  <c r="EDJ80" i="13" s="1"/>
  <c r="EDK80" i="13" s="1"/>
  <c r="EDL80" i="13" s="1"/>
  <c r="EDM80" i="13" s="1"/>
  <c r="EDN80" i="13" s="1"/>
  <c r="EDO80" i="13" s="1"/>
  <c r="EDP80" i="13" s="1"/>
  <c r="EDQ80" i="13" s="1"/>
  <c r="EDR80" i="13" s="1"/>
  <c r="EDS80" i="13" s="1"/>
  <c r="EDT80" i="13" s="1"/>
  <c r="EDU80" i="13" s="1"/>
  <c r="EDV80" i="13" s="1"/>
  <c r="EDW80" i="13" s="1"/>
  <c r="EDX80" i="13" s="1"/>
  <c r="EDY80" i="13" s="1"/>
  <c r="EDZ80" i="13" s="1"/>
  <c r="EEA80" i="13" s="1"/>
  <c r="EEB80" i="13" s="1"/>
  <c r="EEC80" i="13" s="1"/>
  <c r="EED80" i="13" s="1"/>
  <c r="EEE80" i="13" s="1"/>
  <c r="EEF80" i="13" s="1"/>
  <c r="EEG80" i="13" s="1"/>
  <c r="EEH80" i="13" s="1"/>
  <c r="EEI80" i="13" s="1"/>
  <c r="EEJ80" i="13" s="1"/>
  <c r="EEK80" i="13" s="1"/>
  <c r="EEL80" i="13" s="1"/>
  <c r="EEM80" i="13" s="1"/>
  <c r="EEN80" i="13" s="1"/>
  <c r="EEO80" i="13" s="1"/>
  <c r="EEP80" i="13" s="1"/>
  <c r="EEQ80" i="13" s="1"/>
  <c r="EER80" i="13" s="1"/>
  <c r="EES80" i="13" s="1"/>
  <c r="EET80" i="13" s="1"/>
  <c r="EEU80" i="13" s="1"/>
  <c r="EEV80" i="13" s="1"/>
  <c r="EEW80" i="13" s="1"/>
  <c r="EEX80" i="13" s="1"/>
  <c r="EEY80" i="13" s="1"/>
  <c r="EEZ80" i="13" s="1"/>
  <c r="EFA80" i="13" s="1"/>
  <c r="EFB80" i="13" s="1"/>
  <c r="EFC80" i="13" s="1"/>
  <c r="EFD80" i="13" s="1"/>
  <c r="EFE80" i="13" s="1"/>
  <c r="EFF80" i="13" s="1"/>
  <c r="EFG80" i="13" s="1"/>
  <c r="EFH80" i="13" s="1"/>
  <c r="EFI80" i="13" s="1"/>
  <c r="EFJ80" i="13" s="1"/>
  <c r="EFK80" i="13" s="1"/>
  <c r="EFL80" i="13" s="1"/>
  <c r="EFM80" i="13" s="1"/>
  <c r="EFN80" i="13" s="1"/>
  <c r="EFO80" i="13" s="1"/>
  <c r="EFP80" i="13" s="1"/>
  <c r="EFQ80" i="13" s="1"/>
  <c r="EFR80" i="13" s="1"/>
  <c r="EFS80" i="13" s="1"/>
  <c r="EFT80" i="13" s="1"/>
  <c r="EFU80" i="13" s="1"/>
  <c r="EFV80" i="13" s="1"/>
  <c r="EFW80" i="13" s="1"/>
  <c r="EFX80" i="13" s="1"/>
  <c r="EFY80" i="13" s="1"/>
  <c r="EFZ80" i="13" s="1"/>
  <c r="EGA80" i="13" s="1"/>
  <c r="EGB80" i="13" s="1"/>
  <c r="EGC80" i="13" s="1"/>
  <c r="EGD80" i="13" s="1"/>
  <c r="EGE80" i="13" s="1"/>
  <c r="EGF80" i="13" s="1"/>
  <c r="EGG80" i="13" s="1"/>
  <c r="EGH80" i="13" s="1"/>
  <c r="EGI80" i="13" s="1"/>
  <c r="EGJ80" i="13" s="1"/>
  <c r="EGK80" i="13" s="1"/>
  <c r="EGL80" i="13" s="1"/>
  <c r="EGM80" i="13" s="1"/>
  <c r="EGN80" i="13" s="1"/>
  <c r="EGO80" i="13" s="1"/>
  <c r="EGP80" i="13" s="1"/>
  <c r="EGQ80" i="13" s="1"/>
  <c r="EGR80" i="13" s="1"/>
  <c r="EGS80" i="13" s="1"/>
  <c r="EGT80" i="13" s="1"/>
  <c r="EGU80" i="13" s="1"/>
  <c r="EGV80" i="13" s="1"/>
  <c r="EGW80" i="13" s="1"/>
  <c r="EGX80" i="13" s="1"/>
  <c r="EGY80" i="13" s="1"/>
  <c r="EGZ80" i="13" s="1"/>
  <c r="EHA80" i="13" s="1"/>
  <c r="EHB80" i="13" s="1"/>
  <c r="EHC80" i="13" s="1"/>
  <c r="EHD80" i="13" s="1"/>
  <c r="EHE80" i="13" s="1"/>
  <c r="EHF80" i="13" s="1"/>
  <c r="EHG80" i="13" s="1"/>
  <c r="EHH80" i="13" s="1"/>
  <c r="EHI80" i="13" s="1"/>
  <c r="EHJ80" i="13" s="1"/>
  <c r="EHK80" i="13" s="1"/>
  <c r="EHL80" i="13" s="1"/>
  <c r="EHM80" i="13" s="1"/>
  <c r="EHN80" i="13" s="1"/>
  <c r="EHO80" i="13" s="1"/>
  <c r="EHP80" i="13" s="1"/>
  <c r="EHQ80" i="13" s="1"/>
  <c r="EHR80" i="13" s="1"/>
  <c r="EHS80" i="13" s="1"/>
  <c r="EHT80" i="13" s="1"/>
  <c r="EHU80" i="13" s="1"/>
  <c r="EHV80" i="13" s="1"/>
  <c r="EHW80" i="13" s="1"/>
  <c r="EHX80" i="13" s="1"/>
  <c r="EHY80" i="13" s="1"/>
  <c r="EHZ80" i="13" s="1"/>
  <c r="EIA80" i="13" s="1"/>
  <c r="EIB80" i="13" s="1"/>
  <c r="EIC80" i="13" s="1"/>
  <c r="EID80" i="13" s="1"/>
  <c r="EIE80" i="13" s="1"/>
  <c r="EIF80" i="13" s="1"/>
  <c r="EIG80" i="13" s="1"/>
  <c r="EIH80" i="13" s="1"/>
  <c r="EII80" i="13" s="1"/>
  <c r="EIJ80" i="13" s="1"/>
  <c r="EIK80" i="13" s="1"/>
  <c r="EIL80" i="13" s="1"/>
  <c r="EIM80" i="13" s="1"/>
  <c r="EIN80" i="13" s="1"/>
  <c r="EIO80" i="13" s="1"/>
  <c r="EIP80" i="13" s="1"/>
  <c r="EIQ80" i="13" s="1"/>
  <c r="EIR80" i="13" s="1"/>
  <c r="EIS80" i="13" s="1"/>
  <c r="EIT80" i="13" s="1"/>
  <c r="EIU80" i="13" s="1"/>
  <c r="EIV80" i="13" s="1"/>
  <c r="EIW80" i="13" s="1"/>
  <c r="EIX80" i="13" s="1"/>
  <c r="EIY80" i="13" s="1"/>
  <c r="EIZ80" i="13" s="1"/>
  <c r="EJA80" i="13" s="1"/>
  <c r="EJB80" i="13" s="1"/>
  <c r="EJC80" i="13" s="1"/>
  <c r="EJD80" i="13" s="1"/>
  <c r="EJE80" i="13" s="1"/>
  <c r="EJF80" i="13" s="1"/>
  <c r="EJG80" i="13" s="1"/>
  <c r="EJH80" i="13" s="1"/>
  <c r="EJI80" i="13" s="1"/>
  <c r="EJJ80" i="13" s="1"/>
  <c r="EJK80" i="13" s="1"/>
  <c r="EJL80" i="13" s="1"/>
  <c r="EJM80" i="13" s="1"/>
  <c r="EJN80" i="13" s="1"/>
  <c r="EJO80" i="13" s="1"/>
  <c r="EJP80" i="13" s="1"/>
  <c r="EJQ80" i="13" s="1"/>
  <c r="EJR80" i="13" s="1"/>
  <c r="EJS80" i="13" s="1"/>
  <c r="EJT80" i="13" s="1"/>
  <c r="EJU80" i="13" s="1"/>
  <c r="EJV80" i="13" s="1"/>
  <c r="EJW80" i="13" s="1"/>
  <c r="EJX80" i="13" s="1"/>
  <c r="EJY80" i="13" s="1"/>
  <c r="EJZ80" i="13" s="1"/>
  <c r="EKA80" i="13" s="1"/>
  <c r="EKB80" i="13" s="1"/>
  <c r="EKC80" i="13" s="1"/>
  <c r="EKD80" i="13" s="1"/>
  <c r="EKE80" i="13" s="1"/>
  <c r="EKF80" i="13" s="1"/>
  <c r="EKG80" i="13" s="1"/>
  <c r="EKH80" i="13" s="1"/>
  <c r="EKI80" i="13" s="1"/>
  <c r="EKJ80" i="13" s="1"/>
  <c r="EKK80" i="13" s="1"/>
  <c r="EKL80" i="13" s="1"/>
  <c r="EKM80" i="13" s="1"/>
  <c r="EKN80" i="13" s="1"/>
  <c r="EKO80" i="13" s="1"/>
  <c r="EKP80" i="13" s="1"/>
  <c r="EKQ80" i="13" s="1"/>
  <c r="EKR80" i="13" s="1"/>
  <c r="EKS80" i="13" s="1"/>
  <c r="EKT80" i="13" s="1"/>
  <c r="EKU80" i="13" s="1"/>
  <c r="EKV80" i="13" s="1"/>
  <c r="EKW80" i="13" s="1"/>
  <c r="EKX80" i="13" s="1"/>
  <c r="EKY80" i="13" s="1"/>
  <c r="EKZ80" i="13" s="1"/>
  <c r="ELA80" i="13" s="1"/>
  <c r="ELB80" i="13" s="1"/>
  <c r="ELC80" i="13" s="1"/>
  <c r="ELD80" i="13" s="1"/>
  <c r="ELE80" i="13" s="1"/>
  <c r="ELF80" i="13" s="1"/>
  <c r="ELG80" i="13" s="1"/>
  <c r="ELH80" i="13" s="1"/>
  <c r="ELI80" i="13" s="1"/>
  <c r="ELJ80" i="13" s="1"/>
  <c r="ELK80" i="13" s="1"/>
  <c r="ELL80" i="13" s="1"/>
  <c r="ELM80" i="13" s="1"/>
  <c r="ELN80" i="13" s="1"/>
  <c r="ELO80" i="13" s="1"/>
  <c r="ELP80" i="13" s="1"/>
  <c r="ELQ80" i="13" s="1"/>
  <c r="ELR80" i="13" s="1"/>
  <c r="ELS80" i="13" s="1"/>
  <c r="ELT80" i="13" s="1"/>
  <c r="ELU80" i="13" s="1"/>
  <c r="ELV80" i="13" s="1"/>
  <c r="ELW80" i="13" s="1"/>
  <c r="ELX80" i="13" s="1"/>
  <c r="ELY80" i="13" s="1"/>
  <c r="ELZ80" i="13" s="1"/>
  <c r="EMA80" i="13" s="1"/>
  <c r="EMB80" i="13" s="1"/>
  <c r="EMC80" i="13" s="1"/>
  <c r="EMD80" i="13" s="1"/>
  <c r="EME80" i="13" s="1"/>
  <c r="EMF80" i="13" s="1"/>
  <c r="EMG80" i="13" s="1"/>
  <c r="EMH80" i="13" s="1"/>
  <c r="EMI80" i="13" s="1"/>
  <c r="EMJ80" i="13" s="1"/>
  <c r="EMK80" i="13" s="1"/>
  <c r="EML80" i="13" s="1"/>
  <c r="EMM80" i="13" s="1"/>
  <c r="EMN80" i="13" s="1"/>
  <c r="EMO80" i="13" s="1"/>
  <c r="EMP80" i="13" s="1"/>
  <c r="EMQ80" i="13" s="1"/>
  <c r="EMR80" i="13" s="1"/>
  <c r="EMS80" i="13" s="1"/>
  <c r="EMT80" i="13" s="1"/>
  <c r="EMU80" i="13" s="1"/>
  <c r="EMV80" i="13" s="1"/>
  <c r="EMW80" i="13" s="1"/>
  <c r="EMX80" i="13" s="1"/>
  <c r="EMY80" i="13" s="1"/>
  <c r="EMZ80" i="13" s="1"/>
  <c r="ENA80" i="13" s="1"/>
  <c r="ENB80" i="13" s="1"/>
  <c r="ENC80" i="13" s="1"/>
  <c r="END80" i="13" s="1"/>
  <c r="ENE80" i="13" s="1"/>
  <c r="ENF80" i="13" s="1"/>
  <c r="ENG80" i="13" s="1"/>
  <c r="ENH80" i="13" s="1"/>
  <c r="ENI80" i="13" s="1"/>
  <c r="ENJ80" i="13" s="1"/>
  <c r="ENK80" i="13" s="1"/>
  <c r="ENL80" i="13" s="1"/>
  <c r="ENM80" i="13" s="1"/>
  <c r="ENN80" i="13" s="1"/>
  <c r="ENO80" i="13" s="1"/>
  <c r="ENP80" i="13" s="1"/>
  <c r="ENQ80" i="13" s="1"/>
  <c r="ENR80" i="13" s="1"/>
  <c r="ENS80" i="13" s="1"/>
  <c r="ENT80" i="13" s="1"/>
  <c r="ENU80" i="13" s="1"/>
  <c r="ENV80" i="13" s="1"/>
  <c r="ENW80" i="13" s="1"/>
  <c r="ENX80" i="13" s="1"/>
  <c r="ENY80" i="13" s="1"/>
  <c r="ENZ80" i="13" s="1"/>
  <c r="EOA80" i="13" s="1"/>
  <c r="EOB80" i="13" s="1"/>
  <c r="EOC80" i="13" s="1"/>
  <c r="EOD80" i="13" s="1"/>
  <c r="EOE80" i="13" s="1"/>
  <c r="EOF80" i="13" s="1"/>
  <c r="EOG80" i="13" s="1"/>
  <c r="EOH80" i="13" s="1"/>
  <c r="EOI80" i="13" s="1"/>
  <c r="EOJ80" i="13" s="1"/>
  <c r="EOK80" i="13" s="1"/>
  <c r="EOL80" i="13" s="1"/>
  <c r="EOM80" i="13" s="1"/>
  <c r="EON80" i="13" s="1"/>
  <c r="EOO80" i="13" s="1"/>
  <c r="EOP80" i="13" s="1"/>
  <c r="EOQ80" i="13" s="1"/>
  <c r="EOR80" i="13" s="1"/>
  <c r="EOS80" i="13" s="1"/>
  <c r="EOT80" i="13" s="1"/>
  <c r="EOU80" i="13" s="1"/>
  <c r="EOV80" i="13" s="1"/>
  <c r="EOW80" i="13" s="1"/>
  <c r="EOX80" i="13" s="1"/>
  <c r="EOY80" i="13" s="1"/>
  <c r="EOZ80" i="13" s="1"/>
  <c r="EPA80" i="13" s="1"/>
  <c r="EPB80" i="13" s="1"/>
  <c r="EPC80" i="13" s="1"/>
  <c r="EPD80" i="13" s="1"/>
  <c r="EPE80" i="13" s="1"/>
  <c r="EPF80" i="13" s="1"/>
  <c r="EPG80" i="13" s="1"/>
  <c r="EPH80" i="13" s="1"/>
  <c r="EPI80" i="13" s="1"/>
  <c r="EPJ80" i="13" s="1"/>
  <c r="EPK80" i="13" s="1"/>
  <c r="EPL80" i="13" s="1"/>
  <c r="EPM80" i="13" s="1"/>
  <c r="EPN80" i="13" s="1"/>
  <c r="EPO80" i="13" s="1"/>
  <c r="EPP80" i="13" s="1"/>
  <c r="EPQ80" i="13" s="1"/>
  <c r="EPR80" i="13" s="1"/>
  <c r="EPS80" i="13" s="1"/>
  <c r="EPT80" i="13" s="1"/>
  <c r="EPU80" i="13" s="1"/>
  <c r="EPV80" i="13" s="1"/>
  <c r="EPW80" i="13" s="1"/>
  <c r="EPX80" i="13" s="1"/>
  <c r="EPY80" i="13" s="1"/>
  <c r="EPZ80" i="13" s="1"/>
  <c r="EQA80" i="13" s="1"/>
  <c r="EQB80" i="13" s="1"/>
  <c r="EQC80" i="13" s="1"/>
  <c r="EQD80" i="13" s="1"/>
  <c r="EQE80" i="13" s="1"/>
  <c r="EQF80" i="13" s="1"/>
  <c r="EQG80" i="13" s="1"/>
  <c r="EQH80" i="13" s="1"/>
  <c r="EQI80" i="13" s="1"/>
  <c r="EQJ80" i="13" s="1"/>
  <c r="EQK80" i="13" s="1"/>
  <c r="EQL80" i="13" s="1"/>
  <c r="EQM80" i="13" s="1"/>
  <c r="EQN80" i="13" s="1"/>
  <c r="EQO80" i="13" s="1"/>
  <c r="EQP80" i="13" s="1"/>
  <c r="EQQ80" i="13" s="1"/>
  <c r="EQR80" i="13" s="1"/>
  <c r="EQS80" i="13" s="1"/>
  <c r="EQT80" i="13" s="1"/>
  <c r="EQU80" i="13" s="1"/>
  <c r="EQV80" i="13" s="1"/>
  <c r="EQW80" i="13" s="1"/>
  <c r="EQX80" i="13" s="1"/>
  <c r="EQY80" i="13" s="1"/>
  <c r="EQZ80" i="13" s="1"/>
  <c r="ERA80" i="13" s="1"/>
  <c r="ERB80" i="13" s="1"/>
  <c r="ERC80" i="13" s="1"/>
  <c r="ERD80" i="13" s="1"/>
  <c r="ERE80" i="13" s="1"/>
  <c r="ERF80" i="13" s="1"/>
  <c r="ERG80" i="13" s="1"/>
  <c r="ERH80" i="13" s="1"/>
  <c r="ERI80" i="13" s="1"/>
  <c r="ERJ80" i="13" s="1"/>
  <c r="ERK80" i="13" s="1"/>
  <c r="ERL80" i="13" s="1"/>
  <c r="ERM80" i="13" s="1"/>
  <c r="ERN80" i="13" s="1"/>
  <c r="ERO80" i="13" s="1"/>
  <c r="ERP80" i="13" s="1"/>
  <c r="ERQ80" i="13" s="1"/>
  <c r="ERR80" i="13" s="1"/>
  <c r="ERS80" i="13" s="1"/>
  <c r="ERT80" i="13" s="1"/>
  <c r="ERU80" i="13" s="1"/>
  <c r="ERV80" i="13" s="1"/>
  <c r="ERW80" i="13" s="1"/>
  <c r="ERX80" i="13" s="1"/>
  <c r="ERY80" i="13" s="1"/>
  <c r="ERZ80" i="13" s="1"/>
  <c r="ESA80" i="13" s="1"/>
  <c r="ESB80" i="13" s="1"/>
  <c r="ESC80" i="13" s="1"/>
  <c r="ESD80" i="13" s="1"/>
  <c r="ESE80" i="13" s="1"/>
  <c r="ESF80" i="13" s="1"/>
  <c r="ESG80" i="13" s="1"/>
  <c r="ESH80" i="13" s="1"/>
  <c r="ESI80" i="13" s="1"/>
  <c r="ESJ80" i="13" s="1"/>
  <c r="ESK80" i="13" s="1"/>
  <c r="ESL80" i="13" s="1"/>
  <c r="ESM80" i="13" s="1"/>
  <c r="ESN80" i="13" s="1"/>
  <c r="ESO80" i="13" s="1"/>
  <c r="ESP80" i="13" s="1"/>
  <c r="ESQ80" i="13" s="1"/>
  <c r="ESR80" i="13" s="1"/>
  <c r="ESS80" i="13" s="1"/>
  <c r="EST80" i="13" s="1"/>
  <c r="ESU80" i="13" s="1"/>
  <c r="ESV80" i="13" s="1"/>
  <c r="ESW80" i="13" s="1"/>
  <c r="ESX80" i="13" s="1"/>
  <c r="ESY80" i="13" s="1"/>
  <c r="ESZ80" i="13" s="1"/>
  <c r="ETA80" i="13" s="1"/>
  <c r="ETB80" i="13" s="1"/>
  <c r="ETC80" i="13" s="1"/>
  <c r="ETD80" i="13" s="1"/>
  <c r="ETE80" i="13" s="1"/>
  <c r="ETF80" i="13" s="1"/>
  <c r="ETG80" i="13" s="1"/>
  <c r="ETH80" i="13" s="1"/>
  <c r="ETI80" i="13" s="1"/>
  <c r="ETJ80" i="13" s="1"/>
  <c r="ETK80" i="13" s="1"/>
  <c r="ETL80" i="13" s="1"/>
  <c r="ETM80" i="13" s="1"/>
  <c r="ETN80" i="13" s="1"/>
  <c r="ETO80" i="13" s="1"/>
  <c r="ETP80" i="13" s="1"/>
  <c r="ETQ80" i="13" s="1"/>
  <c r="ETR80" i="13" s="1"/>
  <c r="ETS80" i="13" s="1"/>
  <c r="ETT80" i="13" s="1"/>
  <c r="ETU80" i="13" s="1"/>
  <c r="ETV80" i="13" s="1"/>
  <c r="ETW80" i="13" s="1"/>
  <c r="ETX80" i="13" s="1"/>
  <c r="ETY80" i="13" s="1"/>
  <c r="ETZ80" i="13" s="1"/>
  <c r="EUA80" i="13" s="1"/>
  <c r="EUB80" i="13" s="1"/>
  <c r="EUC80" i="13" s="1"/>
  <c r="EUD80" i="13" s="1"/>
  <c r="EUE80" i="13" s="1"/>
  <c r="EUF80" i="13" s="1"/>
  <c r="EUG80" i="13" s="1"/>
  <c r="EUH80" i="13" s="1"/>
  <c r="EUI80" i="13" s="1"/>
  <c r="EUJ80" i="13" s="1"/>
  <c r="EUK80" i="13" s="1"/>
  <c r="EUL80" i="13" s="1"/>
  <c r="EUM80" i="13" s="1"/>
  <c r="EUN80" i="13" s="1"/>
  <c r="EUO80" i="13" s="1"/>
  <c r="EUP80" i="13" s="1"/>
  <c r="EUQ80" i="13" s="1"/>
  <c r="EUR80" i="13" s="1"/>
  <c r="EUS80" i="13" s="1"/>
  <c r="EUT80" i="13" s="1"/>
  <c r="EUU80" i="13" s="1"/>
  <c r="EUV80" i="13" s="1"/>
  <c r="EUW80" i="13" s="1"/>
  <c r="EUX80" i="13" s="1"/>
  <c r="EUY80" i="13" s="1"/>
  <c r="EUZ80" i="13" s="1"/>
  <c r="EVA80" i="13" s="1"/>
  <c r="EVB80" i="13" s="1"/>
  <c r="EVC80" i="13" s="1"/>
  <c r="EVD80" i="13" s="1"/>
  <c r="EVE80" i="13" s="1"/>
  <c r="EVF80" i="13" s="1"/>
  <c r="EVG80" i="13" s="1"/>
  <c r="EVH80" i="13" s="1"/>
  <c r="EVI80" i="13" s="1"/>
  <c r="EVJ80" i="13" s="1"/>
  <c r="EVK80" i="13" s="1"/>
  <c r="EVL80" i="13" s="1"/>
  <c r="EVM80" i="13" s="1"/>
  <c r="EVN80" i="13" s="1"/>
  <c r="EVO80" i="13" s="1"/>
  <c r="EVP80" i="13" s="1"/>
  <c r="EVQ80" i="13" s="1"/>
  <c r="EVR80" i="13" s="1"/>
  <c r="EVS80" i="13" s="1"/>
  <c r="EVT80" i="13" s="1"/>
  <c r="EVU80" i="13" s="1"/>
  <c r="EVV80" i="13" s="1"/>
  <c r="EVW80" i="13" s="1"/>
  <c r="EVX80" i="13" s="1"/>
  <c r="EVY80" i="13" s="1"/>
  <c r="EVZ80" i="13" s="1"/>
  <c r="EWA80" i="13" s="1"/>
  <c r="EWB80" i="13" s="1"/>
  <c r="EWC80" i="13" s="1"/>
  <c r="EWD80" i="13" s="1"/>
  <c r="EWE80" i="13" s="1"/>
  <c r="EWF80" i="13" s="1"/>
  <c r="EWG80" i="13" s="1"/>
  <c r="EWH80" i="13" s="1"/>
  <c r="EWI80" i="13" s="1"/>
  <c r="EWJ80" i="13" s="1"/>
  <c r="EWK80" i="13" s="1"/>
  <c r="EWL80" i="13" s="1"/>
  <c r="EWM80" i="13" s="1"/>
  <c r="EWN80" i="13" s="1"/>
  <c r="EWO80" i="13" s="1"/>
  <c r="EWP80" i="13" s="1"/>
  <c r="EWQ80" i="13" s="1"/>
  <c r="EWR80" i="13" s="1"/>
  <c r="EWS80" i="13" s="1"/>
  <c r="EWT80" i="13" s="1"/>
  <c r="EWU80" i="13" s="1"/>
  <c r="EWV80" i="13" s="1"/>
  <c r="EWW80" i="13" s="1"/>
  <c r="EWX80" i="13" s="1"/>
  <c r="EWY80" i="13" s="1"/>
  <c r="EWZ80" i="13" s="1"/>
  <c r="EXA80" i="13" s="1"/>
  <c r="EXB80" i="13" s="1"/>
  <c r="EXC80" i="13" s="1"/>
  <c r="EXD80" i="13" s="1"/>
  <c r="EXE80" i="13" s="1"/>
  <c r="EXF80" i="13" s="1"/>
  <c r="EXG80" i="13" s="1"/>
  <c r="EXH80" i="13" s="1"/>
  <c r="EXI80" i="13" s="1"/>
  <c r="EXJ80" i="13" s="1"/>
  <c r="EXK80" i="13" s="1"/>
  <c r="EXL80" i="13" s="1"/>
  <c r="EXM80" i="13" s="1"/>
  <c r="EXN80" i="13" s="1"/>
  <c r="EXO80" i="13" s="1"/>
  <c r="EXP80" i="13" s="1"/>
  <c r="EXQ80" i="13" s="1"/>
  <c r="EXR80" i="13" s="1"/>
  <c r="EXS80" i="13" s="1"/>
  <c r="EXT80" i="13" s="1"/>
  <c r="EXU80" i="13" s="1"/>
  <c r="EXV80" i="13" s="1"/>
  <c r="EXW80" i="13" s="1"/>
  <c r="EXX80" i="13" s="1"/>
  <c r="EXY80" i="13" s="1"/>
  <c r="EXZ80" i="13" s="1"/>
  <c r="EYA80" i="13" s="1"/>
  <c r="EYB80" i="13" s="1"/>
  <c r="EYC80" i="13" s="1"/>
  <c r="EYD80" i="13" s="1"/>
  <c r="EYE80" i="13" s="1"/>
  <c r="EYF80" i="13" s="1"/>
  <c r="EYG80" i="13" s="1"/>
  <c r="EYH80" i="13" s="1"/>
  <c r="EYI80" i="13" s="1"/>
  <c r="EYJ80" i="13" s="1"/>
  <c r="EYK80" i="13" s="1"/>
  <c r="EYL80" i="13" s="1"/>
  <c r="EYM80" i="13" s="1"/>
  <c r="EYN80" i="13" s="1"/>
  <c r="EYO80" i="13" s="1"/>
  <c r="EYP80" i="13" s="1"/>
  <c r="EYQ80" i="13" s="1"/>
  <c r="EYR80" i="13" s="1"/>
  <c r="EYS80" i="13" s="1"/>
  <c r="EYT80" i="13" s="1"/>
  <c r="EYU80" i="13" s="1"/>
  <c r="EYV80" i="13" s="1"/>
  <c r="EYW80" i="13" s="1"/>
  <c r="EYX80" i="13" s="1"/>
  <c r="EYY80" i="13" s="1"/>
  <c r="EYZ80" i="13" s="1"/>
  <c r="EZA80" i="13" s="1"/>
  <c r="EZB80" i="13" s="1"/>
  <c r="EZC80" i="13" s="1"/>
  <c r="EZD80" i="13" s="1"/>
  <c r="EZE80" i="13" s="1"/>
  <c r="EZF80" i="13" s="1"/>
  <c r="EZG80" i="13" s="1"/>
  <c r="EZH80" i="13" s="1"/>
  <c r="EZI80" i="13" s="1"/>
  <c r="EZJ80" i="13" s="1"/>
  <c r="EZK80" i="13" s="1"/>
  <c r="EZL80" i="13" s="1"/>
  <c r="EZM80" i="13" s="1"/>
  <c r="EZN80" i="13" s="1"/>
  <c r="EZO80" i="13" s="1"/>
  <c r="EZP80" i="13" s="1"/>
  <c r="EZQ80" i="13" s="1"/>
  <c r="EZR80" i="13" s="1"/>
  <c r="EZS80" i="13" s="1"/>
  <c r="EZT80" i="13" s="1"/>
  <c r="EZU80" i="13" s="1"/>
  <c r="EZV80" i="13" s="1"/>
  <c r="EZW80" i="13" s="1"/>
  <c r="EZX80" i="13" s="1"/>
  <c r="EZY80" i="13" s="1"/>
  <c r="EZZ80" i="13" s="1"/>
  <c r="FAA80" i="13" s="1"/>
  <c r="FAB80" i="13" s="1"/>
  <c r="FAC80" i="13" s="1"/>
  <c r="FAD80" i="13" s="1"/>
  <c r="FAE80" i="13" s="1"/>
  <c r="FAF80" i="13" s="1"/>
  <c r="FAG80" i="13" s="1"/>
  <c r="FAH80" i="13" s="1"/>
  <c r="FAI80" i="13" s="1"/>
  <c r="FAJ80" i="13" s="1"/>
  <c r="FAK80" i="13" s="1"/>
  <c r="FAL80" i="13" s="1"/>
  <c r="FAM80" i="13" s="1"/>
  <c r="FAN80" i="13" s="1"/>
  <c r="FAO80" i="13" s="1"/>
  <c r="FAP80" i="13" s="1"/>
  <c r="FAQ80" i="13" s="1"/>
  <c r="FAR80" i="13" s="1"/>
  <c r="FAS80" i="13" s="1"/>
  <c r="FAT80" i="13" s="1"/>
  <c r="FAU80" i="13" s="1"/>
  <c r="FAV80" i="13" s="1"/>
  <c r="FAW80" i="13" s="1"/>
  <c r="FAX80" i="13" s="1"/>
  <c r="FAY80" i="13" s="1"/>
  <c r="FAZ80" i="13" s="1"/>
  <c r="FBA80" i="13" s="1"/>
  <c r="FBB80" i="13" s="1"/>
  <c r="FBC80" i="13" s="1"/>
  <c r="FBD80" i="13" s="1"/>
  <c r="FBE80" i="13" s="1"/>
  <c r="FBF80" i="13" s="1"/>
  <c r="FBG80" i="13" s="1"/>
  <c r="FBH80" i="13" s="1"/>
  <c r="FBI80" i="13" s="1"/>
  <c r="FBJ80" i="13" s="1"/>
  <c r="FBK80" i="13" s="1"/>
  <c r="FBL80" i="13" s="1"/>
  <c r="FBM80" i="13" s="1"/>
  <c r="FBN80" i="13" s="1"/>
  <c r="FBO80" i="13" s="1"/>
  <c r="FBP80" i="13" s="1"/>
  <c r="FBQ80" i="13" s="1"/>
  <c r="FBR80" i="13" s="1"/>
  <c r="FBS80" i="13" s="1"/>
  <c r="FBT80" i="13" s="1"/>
  <c r="FBU80" i="13" s="1"/>
  <c r="FBV80" i="13" s="1"/>
  <c r="FBW80" i="13" s="1"/>
  <c r="FBX80" i="13" s="1"/>
  <c r="FBY80" i="13" s="1"/>
  <c r="FBZ80" i="13" s="1"/>
  <c r="FCA80" i="13" s="1"/>
  <c r="FCB80" i="13" s="1"/>
  <c r="FCC80" i="13" s="1"/>
  <c r="FCD80" i="13" s="1"/>
  <c r="FCE80" i="13" s="1"/>
  <c r="FCF80" i="13" s="1"/>
  <c r="FCG80" i="13" s="1"/>
  <c r="FCH80" i="13" s="1"/>
  <c r="FCI80" i="13" s="1"/>
  <c r="FCJ80" i="13" s="1"/>
  <c r="FCK80" i="13" s="1"/>
  <c r="FCL80" i="13" s="1"/>
  <c r="FCM80" i="13" s="1"/>
  <c r="FCN80" i="13" s="1"/>
  <c r="FCO80" i="13" s="1"/>
  <c r="FCP80" i="13" s="1"/>
  <c r="FCQ80" i="13" s="1"/>
  <c r="FCR80" i="13" s="1"/>
  <c r="FCS80" i="13" s="1"/>
  <c r="FCT80" i="13" s="1"/>
  <c r="FCU80" i="13" s="1"/>
  <c r="FCV80" i="13" s="1"/>
  <c r="FCW80" i="13" s="1"/>
  <c r="FCX80" i="13" s="1"/>
  <c r="FCY80" i="13" s="1"/>
  <c r="FCZ80" i="13" s="1"/>
  <c r="FDA80" i="13" s="1"/>
  <c r="FDB80" i="13" s="1"/>
  <c r="FDC80" i="13" s="1"/>
  <c r="FDD80" i="13" s="1"/>
  <c r="FDE80" i="13" s="1"/>
  <c r="FDF80" i="13" s="1"/>
  <c r="FDG80" i="13" s="1"/>
  <c r="FDH80" i="13" s="1"/>
  <c r="FDI80" i="13" s="1"/>
  <c r="FDJ80" i="13" s="1"/>
  <c r="FDK80" i="13" s="1"/>
  <c r="FDL80" i="13" s="1"/>
  <c r="FDM80" i="13" s="1"/>
  <c r="FDN80" i="13" s="1"/>
  <c r="FDO80" i="13" s="1"/>
  <c r="FDP80" i="13" s="1"/>
  <c r="FDQ80" i="13" s="1"/>
  <c r="FDR80" i="13" s="1"/>
  <c r="FDS80" i="13" s="1"/>
  <c r="FDT80" i="13" s="1"/>
  <c r="FDU80" i="13" s="1"/>
  <c r="FDV80" i="13" s="1"/>
  <c r="FDW80" i="13" s="1"/>
  <c r="FDX80" i="13" s="1"/>
  <c r="FDY80" i="13" s="1"/>
  <c r="FDZ80" i="13" s="1"/>
  <c r="FEA80" i="13" s="1"/>
  <c r="FEB80" i="13" s="1"/>
  <c r="FEC80" i="13" s="1"/>
  <c r="FED80" i="13" s="1"/>
  <c r="FEE80" i="13" s="1"/>
  <c r="FEF80" i="13" s="1"/>
  <c r="FEG80" i="13" s="1"/>
  <c r="FEH80" i="13" s="1"/>
  <c r="FEI80" i="13" s="1"/>
  <c r="FEJ80" i="13" s="1"/>
  <c r="FEK80" i="13" s="1"/>
  <c r="FEL80" i="13" s="1"/>
  <c r="FEM80" i="13" s="1"/>
  <c r="FEN80" i="13" s="1"/>
  <c r="FEO80" i="13" s="1"/>
  <c r="FEP80" i="13" s="1"/>
  <c r="FEQ80" i="13" s="1"/>
  <c r="FER80" i="13" s="1"/>
  <c r="FES80" i="13" s="1"/>
  <c r="FET80" i="13" s="1"/>
  <c r="FEU80" i="13" s="1"/>
  <c r="FEV80" i="13" s="1"/>
  <c r="FEW80" i="13" s="1"/>
  <c r="FEX80" i="13" s="1"/>
  <c r="FEY80" i="13" s="1"/>
  <c r="FEZ80" i="13" s="1"/>
  <c r="FFA80" i="13" s="1"/>
  <c r="FFB80" i="13" s="1"/>
  <c r="FFC80" i="13" s="1"/>
  <c r="FFD80" i="13" s="1"/>
  <c r="FFE80" i="13" s="1"/>
  <c r="FFF80" i="13" s="1"/>
  <c r="FFG80" i="13" s="1"/>
  <c r="FFH80" i="13" s="1"/>
  <c r="FFI80" i="13" s="1"/>
  <c r="FFJ80" i="13" s="1"/>
  <c r="FFK80" i="13" s="1"/>
  <c r="FFL80" i="13" s="1"/>
  <c r="FFM80" i="13" s="1"/>
  <c r="FFN80" i="13" s="1"/>
  <c r="FFO80" i="13" s="1"/>
  <c r="FFP80" i="13" s="1"/>
  <c r="FFQ80" i="13" s="1"/>
  <c r="FFR80" i="13" s="1"/>
  <c r="FFS80" i="13" s="1"/>
  <c r="FFT80" i="13" s="1"/>
  <c r="FFU80" i="13" s="1"/>
  <c r="FFV80" i="13" s="1"/>
  <c r="FFW80" i="13" s="1"/>
  <c r="FFX80" i="13" s="1"/>
  <c r="FFY80" i="13" s="1"/>
  <c r="FFZ80" i="13" s="1"/>
  <c r="FGA80" i="13" s="1"/>
  <c r="FGB80" i="13" s="1"/>
  <c r="FGC80" i="13" s="1"/>
  <c r="FGD80" i="13" s="1"/>
  <c r="FGE80" i="13" s="1"/>
  <c r="FGF80" i="13" s="1"/>
  <c r="FGG80" i="13" s="1"/>
  <c r="FGH80" i="13" s="1"/>
  <c r="FGI80" i="13" s="1"/>
  <c r="FGJ80" i="13" s="1"/>
  <c r="FGK80" i="13" s="1"/>
  <c r="FGL80" i="13" s="1"/>
  <c r="FGM80" i="13" s="1"/>
  <c r="FGN80" i="13" s="1"/>
  <c r="FGO80" i="13" s="1"/>
  <c r="FGP80" i="13" s="1"/>
  <c r="FGQ80" i="13" s="1"/>
  <c r="FGR80" i="13" s="1"/>
  <c r="FGS80" i="13" s="1"/>
  <c r="FGT80" i="13" s="1"/>
  <c r="FGU80" i="13" s="1"/>
  <c r="FGV80" i="13" s="1"/>
  <c r="FGW80" i="13" s="1"/>
  <c r="FGX80" i="13" s="1"/>
  <c r="FGY80" i="13" s="1"/>
  <c r="FGZ80" i="13" s="1"/>
  <c r="FHA80" i="13" s="1"/>
  <c r="FHB80" i="13" s="1"/>
  <c r="FHC80" i="13" s="1"/>
  <c r="FHD80" i="13" s="1"/>
  <c r="FHE80" i="13" s="1"/>
  <c r="FHF80" i="13" s="1"/>
  <c r="FHG80" i="13" s="1"/>
  <c r="FHH80" i="13" s="1"/>
  <c r="FHI80" i="13" s="1"/>
  <c r="FHJ80" i="13" s="1"/>
  <c r="FHK80" i="13" s="1"/>
  <c r="FHL80" i="13" s="1"/>
  <c r="FHM80" i="13" s="1"/>
  <c r="FHN80" i="13" s="1"/>
  <c r="FHO80" i="13" s="1"/>
  <c r="FHP80" i="13" s="1"/>
  <c r="FHQ80" i="13" s="1"/>
  <c r="FHR80" i="13" s="1"/>
  <c r="FHS80" i="13" s="1"/>
  <c r="FHT80" i="13" s="1"/>
  <c r="FHU80" i="13" s="1"/>
  <c r="FHV80" i="13" s="1"/>
  <c r="FHW80" i="13" s="1"/>
  <c r="FHX80" i="13" s="1"/>
  <c r="FHY80" i="13" s="1"/>
  <c r="FHZ80" i="13" s="1"/>
  <c r="FIA80" i="13" s="1"/>
  <c r="FIB80" i="13" s="1"/>
  <c r="FIC80" i="13" s="1"/>
  <c r="FID80" i="13" s="1"/>
  <c r="FIE80" i="13" s="1"/>
  <c r="FIF80" i="13" s="1"/>
  <c r="FIG80" i="13" s="1"/>
  <c r="FIH80" i="13" s="1"/>
  <c r="FII80" i="13" s="1"/>
  <c r="FIJ80" i="13" s="1"/>
  <c r="FIK80" i="13" s="1"/>
  <c r="FIL80" i="13" s="1"/>
  <c r="FIM80" i="13" s="1"/>
  <c r="FIN80" i="13" s="1"/>
  <c r="FIO80" i="13" s="1"/>
  <c r="FIP80" i="13" s="1"/>
  <c r="FIQ80" i="13" s="1"/>
  <c r="FIR80" i="13" s="1"/>
  <c r="FIS80" i="13" s="1"/>
  <c r="FIT80" i="13" s="1"/>
  <c r="FIU80" i="13" s="1"/>
  <c r="FIV80" i="13" s="1"/>
  <c r="FIW80" i="13" s="1"/>
  <c r="FIX80" i="13" s="1"/>
  <c r="FIY80" i="13" s="1"/>
  <c r="FIZ80" i="13" s="1"/>
  <c r="FJA80" i="13" s="1"/>
  <c r="FJB80" i="13" s="1"/>
  <c r="FJC80" i="13" s="1"/>
  <c r="FJD80" i="13" s="1"/>
  <c r="FJE80" i="13" s="1"/>
  <c r="FJF80" i="13" s="1"/>
  <c r="FJG80" i="13" s="1"/>
  <c r="FJH80" i="13" s="1"/>
  <c r="FJI80" i="13" s="1"/>
  <c r="FJJ80" i="13" s="1"/>
  <c r="FJK80" i="13" s="1"/>
  <c r="FJL80" i="13" s="1"/>
  <c r="FJM80" i="13" s="1"/>
  <c r="FJN80" i="13" s="1"/>
  <c r="FJO80" i="13" s="1"/>
  <c r="FJP80" i="13" s="1"/>
  <c r="FJQ80" i="13" s="1"/>
  <c r="FJR80" i="13" s="1"/>
  <c r="FJS80" i="13" s="1"/>
  <c r="FJT80" i="13" s="1"/>
  <c r="FJU80" i="13" s="1"/>
  <c r="FJV80" i="13" s="1"/>
  <c r="FJW80" i="13" s="1"/>
  <c r="FJX80" i="13" s="1"/>
  <c r="FJY80" i="13" s="1"/>
  <c r="FJZ80" i="13" s="1"/>
  <c r="FKA80" i="13" s="1"/>
  <c r="FKB80" i="13" s="1"/>
  <c r="FKC80" i="13" s="1"/>
  <c r="FKD80" i="13" s="1"/>
  <c r="FKE80" i="13" s="1"/>
  <c r="FKF80" i="13" s="1"/>
  <c r="FKG80" i="13" s="1"/>
  <c r="FKH80" i="13" s="1"/>
  <c r="FKI80" i="13" s="1"/>
  <c r="FKJ80" i="13" s="1"/>
  <c r="FKK80" i="13" s="1"/>
  <c r="FKL80" i="13" s="1"/>
  <c r="FKM80" i="13" s="1"/>
  <c r="FKN80" i="13" s="1"/>
  <c r="FKO80" i="13" s="1"/>
  <c r="FKP80" i="13" s="1"/>
  <c r="FKQ80" i="13" s="1"/>
  <c r="FKR80" i="13" s="1"/>
  <c r="FKS80" i="13" s="1"/>
  <c r="FKT80" i="13" s="1"/>
  <c r="FKU80" i="13" s="1"/>
  <c r="FKV80" i="13" s="1"/>
  <c r="FKW80" i="13" s="1"/>
  <c r="FKX80" i="13" s="1"/>
  <c r="FKY80" i="13" s="1"/>
  <c r="FKZ80" i="13" s="1"/>
  <c r="FLA80" i="13" s="1"/>
  <c r="FLB80" i="13" s="1"/>
  <c r="FLC80" i="13" s="1"/>
  <c r="FLD80" i="13" s="1"/>
  <c r="FLE80" i="13" s="1"/>
  <c r="FLF80" i="13" s="1"/>
  <c r="FLG80" i="13" s="1"/>
  <c r="FLH80" i="13" s="1"/>
  <c r="FLI80" i="13" s="1"/>
  <c r="FLJ80" i="13" s="1"/>
  <c r="FLK80" i="13" s="1"/>
  <c r="FLL80" i="13" s="1"/>
  <c r="FLM80" i="13" s="1"/>
  <c r="FLN80" i="13" s="1"/>
  <c r="FLO80" i="13" s="1"/>
  <c r="FLP80" i="13" s="1"/>
  <c r="FLQ80" i="13" s="1"/>
  <c r="FLR80" i="13" s="1"/>
  <c r="FLS80" i="13" s="1"/>
  <c r="FLT80" i="13" s="1"/>
  <c r="FLU80" i="13" s="1"/>
  <c r="FLV80" i="13" s="1"/>
  <c r="FLW80" i="13" s="1"/>
  <c r="FLX80" i="13" s="1"/>
  <c r="FLY80" i="13" s="1"/>
  <c r="FLZ80" i="13" s="1"/>
  <c r="FMA80" i="13" s="1"/>
  <c r="FMB80" i="13" s="1"/>
  <c r="FMC80" i="13" s="1"/>
  <c r="FMD80" i="13" s="1"/>
  <c r="FME80" i="13" s="1"/>
  <c r="FMF80" i="13" s="1"/>
  <c r="FMG80" i="13" s="1"/>
  <c r="FMH80" i="13" s="1"/>
  <c r="FMI80" i="13" s="1"/>
  <c r="FMJ80" i="13" s="1"/>
  <c r="FMK80" i="13" s="1"/>
  <c r="FML80" i="13" s="1"/>
  <c r="FMM80" i="13" s="1"/>
  <c r="FMN80" i="13" s="1"/>
  <c r="FMO80" i="13" s="1"/>
  <c r="FMP80" i="13" s="1"/>
  <c r="FMQ80" i="13" s="1"/>
  <c r="FMR80" i="13" s="1"/>
  <c r="FMS80" i="13" s="1"/>
  <c r="FMT80" i="13" s="1"/>
  <c r="FMU80" i="13" s="1"/>
  <c r="FMV80" i="13" s="1"/>
  <c r="FMW80" i="13" s="1"/>
  <c r="FMX80" i="13" s="1"/>
  <c r="FMY80" i="13" s="1"/>
  <c r="FMZ80" i="13" s="1"/>
  <c r="FNA80" i="13" s="1"/>
  <c r="FNB80" i="13" s="1"/>
  <c r="FNC80" i="13" s="1"/>
  <c r="FND80" i="13" s="1"/>
  <c r="FNE80" i="13" s="1"/>
  <c r="FNF80" i="13" s="1"/>
  <c r="FNG80" i="13" s="1"/>
  <c r="FNH80" i="13" s="1"/>
  <c r="FNI80" i="13" s="1"/>
  <c r="FNJ80" i="13" s="1"/>
  <c r="FNK80" i="13" s="1"/>
  <c r="FNL80" i="13" s="1"/>
  <c r="FNM80" i="13" s="1"/>
  <c r="FNN80" i="13" s="1"/>
  <c r="FNO80" i="13" s="1"/>
  <c r="FNP80" i="13" s="1"/>
  <c r="FNQ80" i="13" s="1"/>
  <c r="FNR80" i="13" s="1"/>
  <c r="FNS80" i="13" s="1"/>
  <c r="FNT80" i="13" s="1"/>
  <c r="FNU80" i="13" s="1"/>
  <c r="FNV80" i="13" s="1"/>
  <c r="FNW80" i="13" s="1"/>
  <c r="FNX80" i="13" s="1"/>
  <c r="FNY80" i="13" s="1"/>
  <c r="FNZ80" i="13" s="1"/>
  <c r="FOA80" i="13" s="1"/>
  <c r="FOB80" i="13" s="1"/>
  <c r="FOC80" i="13" s="1"/>
  <c r="FOD80" i="13" s="1"/>
  <c r="FOE80" i="13" s="1"/>
  <c r="FOF80" i="13" s="1"/>
  <c r="FOG80" i="13" s="1"/>
  <c r="FOH80" i="13" s="1"/>
  <c r="FOI80" i="13" s="1"/>
  <c r="FOJ80" i="13" s="1"/>
  <c r="FOK80" i="13" s="1"/>
  <c r="FOL80" i="13" s="1"/>
  <c r="FOM80" i="13" s="1"/>
  <c r="FON80" i="13" s="1"/>
  <c r="FOO80" i="13" s="1"/>
  <c r="FOP80" i="13" s="1"/>
  <c r="FOQ80" i="13" s="1"/>
  <c r="FOR80" i="13" s="1"/>
  <c r="FOS80" i="13" s="1"/>
  <c r="FOT80" i="13" s="1"/>
  <c r="FOU80" i="13" s="1"/>
  <c r="FOV80" i="13" s="1"/>
  <c r="FOW80" i="13" s="1"/>
  <c r="FOX80" i="13" s="1"/>
  <c r="FOY80" i="13" s="1"/>
  <c r="FOZ80" i="13" s="1"/>
  <c r="FPA80" i="13" s="1"/>
  <c r="FPB80" i="13" s="1"/>
  <c r="FPC80" i="13" s="1"/>
  <c r="FPD80" i="13" s="1"/>
  <c r="FPE80" i="13" s="1"/>
  <c r="FPF80" i="13" s="1"/>
  <c r="FPG80" i="13" s="1"/>
  <c r="FPH80" i="13" s="1"/>
  <c r="FPI80" i="13" s="1"/>
  <c r="FPJ80" i="13" s="1"/>
  <c r="FPK80" i="13" s="1"/>
  <c r="FPL80" i="13" s="1"/>
  <c r="FPM80" i="13" s="1"/>
  <c r="FPN80" i="13" s="1"/>
  <c r="FPO80" i="13" s="1"/>
  <c r="FPP80" i="13" s="1"/>
  <c r="FPQ80" i="13" s="1"/>
  <c r="FPR80" i="13" s="1"/>
  <c r="FPS80" i="13" s="1"/>
  <c r="FPT80" i="13" s="1"/>
  <c r="FPU80" i="13" s="1"/>
  <c r="FPV80" i="13" s="1"/>
  <c r="FPW80" i="13" s="1"/>
  <c r="FPX80" i="13" s="1"/>
  <c r="FPY80" i="13" s="1"/>
  <c r="FPZ80" i="13" s="1"/>
  <c r="FQA80" i="13" s="1"/>
  <c r="FQB80" i="13" s="1"/>
  <c r="FQC80" i="13" s="1"/>
  <c r="FQD80" i="13" s="1"/>
  <c r="FQE80" i="13" s="1"/>
  <c r="FQF80" i="13" s="1"/>
  <c r="FQG80" i="13" s="1"/>
  <c r="FQH80" i="13" s="1"/>
  <c r="FQI80" i="13" s="1"/>
  <c r="FQJ80" i="13" s="1"/>
  <c r="FQK80" i="13" s="1"/>
  <c r="FQL80" i="13" s="1"/>
  <c r="FQM80" i="13" s="1"/>
  <c r="FQN80" i="13" s="1"/>
  <c r="FQO80" i="13" s="1"/>
  <c r="FQP80" i="13" s="1"/>
  <c r="FQQ80" i="13" s="1"/>
  <c r="FQR80" i="13" s="1"/>
  <c r="FQS80" i="13" s="1"/>
  <c r="FQT80" i="13" s="1"/>
  <c r="FQU80" i="13" s="1"/>
  <c r="FQV80" i="13" s="1"/>
  <c r="FQW80" i="13" s="1"/>
  <c r="FQX80" i="13" s="1"/>
  <c r="FQY80" i="13" s="1"/>
  <c r="FQZ80" i="13" s="1"/>
  <c r="FRA80" i="13" s="1"/>
  <c r="FRB80" i="13" s="1"/>
  <c r="FRC80" i="13" s="1"/>
  <c r="FRD80" i="13" s="1"/>
  <c r="FRE80" i="13" s="1"/>
  <c r="FRF80" i="13" s="1"/>
  <c r="FRG80" i="13" s="1"/>
  <c r="FRH80" i="13" s="1"/>
  <c r="FRI80" i="13" s="1"/>
  <c r="FRJ80" i="13" s="1"/>
  <c r="FRK80" i="13" s="1"/>
  <c r="FRL80" i="13" s="1"/>
  <c r="FRM80" i="13" s="1"/>
  <c r="FRN80" i="13" s="1"/>
  <c r="FRO80" i="13" s="1"/>
  <c r="FRP80" i="13" s="1"/>
  <c r="FRQ80" i="13" s="1"/>
  <c r="FRR80" i="13" s="1"/>
  <c r="FRS80" i="13" s="1"/>
  <c r="FRT80" i="13" s="1"/>
  <c r="FRU80" i="13" s="1"/>
  <c r="FRV80" i="13" s="1"/>
  <c r="FRW80" i="13" s="1"/>
  <c r="FRX80" i="13" s="1"/>
  <c r="FRY80" i="13" s="1"/>
  <c r="FRZ80" i="13" s="1"/>
  <c r="FSA80" i="13" s="1"/>
  <c r="FSB80" i="13" s="1"/>
  <c r="FSC80" i="13" s="1"/>
  <c r="FSD80" i="13" s="1"/>
  <c r="FSE80" i="13" s="1"/>
  <c r="FSF80" i="13" s="1"/>
  <c r="FSG80" i="13" s="1"/>
  <c r="FSH80" i="13" s="1"/>
  <c r="FSI80" i="13" s="1"/>
  <c r="FSJ80" i="13" s="1"/>
  <c r="FSK80" i="13" s="1"/>
  <c r="FSL80" i="13" s="1"/>
  <c r="FSM80" i="13" s="1"/>
  <c r="FSN80" i="13" s="1"/>
  <c r="FSO80" i="13" s="1"/>
  <c r="FSP80" i="13" s="1"/>
  <c r="FSQ80" i="13" s="1"/>
  <c r="FSR80" i="13" s="1"/>
  <c r="FSS80" i="13" s="1"/>
  <c r="FST80" i="13" s="1"/>
  <c r="FSU80" i="13" s="1"/>
  <c r="FSV80" i="13" s="1"/>
  <c r="FSW80" i="13" s="1"/>
  <c r="FSX80" i="13" s="1"/>
  <c r="FSY80" i="13" s="1"/>
  <c r="FSZ80" i="13" s="1"/>
  <c r="FTA80" i="13" s="1"/>
  <c r="FTB80" i="13" s="1"/>
  <c r="FTC80" i="13" s="1"/>
  <c r="FTD80" i="13" s="1"/>
  <c r="FTE80" i="13" s="1"/>
  <c r="FTF80" i="13" s="1"/>
  <c r="FTG80" i="13" s="1"/>
  <c r="FTH80" i="13" s="1"/>
  <c r="FTI80" i="13" s="1"/>
  <c r="FTJ80" i="13" s="1"/>
  <c r="FTK80" i="13" s="1"/>
  <c r="FTL80" i="13" s="1"/>
  <c r="FTM80" i="13" s="1"/>
  <c r="FTN80" i="13" s="1"/>
  <c r="FTO80" i="13" s="1"/>
  <c r="FTP80" i="13" s="1"/>
  <c r="FTQ80" i="13" s="1"/>
  <c r="FTR80" i="13" s="1"/>
  <c r="FTS80" i="13" s="1"/>
  <c r="FTT80" i="13" s="1"/>
  <c r="FTU80" i="13" s="1"/>
  <c r="FTV80" i="13" s="1"/>
  <c r="FTW80" i="13" s="1"/>
  <c r="FTX80" i="13" s="1"/>
  <c r="FTY80" i="13" s="1"/>
  <c r="FTZ80" i="13" s="1"/>
  <c r="FUA80" i="13" s="1"/>
  <c r="FUB80" i="13" s="1"/>
  <c r="FUC80" i="13" s="1"/>
  <c r="FUD80" i="13" s="1"/>
  <c r="FUE80" i="13" s="1"/>
  <c r="FUF80" i="13" s="1"/>
  <c r="FUG80" i="13" s="1"/>
  <c r="FUH80" i="13" s="1"/>
  <c r="FUI80" i="13" s="1"/>
  <c r="FUJ80" i="13" s="1"/>
  <c r="FUK80" i="13" s="1"/>
  <c r="FUL80" i="13" s="1"/>
  <c r="FUM80" i="13" s="1"/>
  <c r="FUN80" i="13" s="1"/>
  <c r="FUO80" i="13" s="1"/>
  <c r="FUP80" i="13" s="1"/>
  <c r="FUQ80" i="13" s="1"/>
  <c r="FUR80" i="13" s="1"/>
  <c r="FUS80" i="13" s="1"/>
  <c r="FUT80" i="13" s="1"/>
  <c r="FUU80" i="13" s="1"/>
  <c r="FUV80" i="13" s="1"/>
  <c r="FUW80" i="13" s="1"/>
  <c r="FUX80" i="13" s="1"/>
  <c r="FUY80" i="13" s="1"/>
  <c r="FUZ80" i="13" s="1"/>
  <c r="FVA80" i="13" s="1"/>
  <c r="FVB80" i="13" s="1"/>
  <c r="FVC80" i="13" s="1"/>
  <c r="FVD80" i="13" s="1"/>
  <c r="FVE80" i="13" s="1"/>
  <c r="FVF80" i="13" s="1"/>
  <c r="FVG80" i="13" s="1"/>
  <c r="FVH80" i="13" s="1"/>
  <c r="FVI80" i="13" s="1"/>
  <c r="FVJ80" i="13" s="1"/>
  <c r="FVK80" i="13" s="1"/>
  <c r="FVL80" i="13" s="1"/>
  <c r="FVM80" i="13" s="1"/>
  <c r="FVN80" i="13" s="1"/>
  <c r="FVO80" i="13" s="1"/>
  <c r="FVP80" i="13" s="1"/>
  <c r="FVQ80" i="13" s="1"/>
  <c r="FVR80" i="13" s="1"/>
  <c r="FVS80" i="13" s="1"/>
  <c r="FVT80" i="13" s="1"/>
  <c r="FVU80" i="13" s="1"/>
  <c r="FVV80" i="13" s="1"/>
  <c r="FVW80" i="13" s="1"/>
  <c r="FVX80" i="13" s="1"/>
  <c r="FVY80" i="13" s="1"/>
  <c r="FVZ80" i="13" s="1"/>
  <c r="FWA80" i="13" s="1"/>
  <c r="FWB80" i="13" s="1"/>
  <c r="FWC80" i="13" s="1"/>
  <c r="FWD80" i="13" s="1"/>
  <c r="FWE80" i="13" s="1"/>
  <c r="FWF80" i="13" s="1"/>
  <c r="FWG80" i="13" s="1"/>
  <c r="FWH80" i="13" s="1"/>
  <c r="FWI80" i="13" s="1"/>
  <c r="FWJ80" i="13" s="1"/>
  <c r="FWK80" i="13" s="1"/>
  <c r="FWL80" i="13" s="1"/>
  <c r="FWM80" i="13" s="1"/>
  <c r="FWN80" i="13" s="1"/>
  <c r="FWO80" i="13" s="1"/>
  <c r="FWP80" i="13" s="1"/>
  <c r="FWQ80" i="13" s="1"/>
  <c r="FWR80" i="13" s="1"/>
  <c r="FWS80" i="13" s="1"/>
  <c r="FWT80" i="13" s="1"/>
  <c r="FWU80" i="13" s="1"/>
  <c r="FWV80" i="13" s="1"/>
  <c r="FWW80" i="13" s="1"/>
  <c r="FWX80" i="13" s="1"/>
  <c r="FWY80" i="13" s="1"/>
  <c r="FWZ80" i="13" s="1"/>
  <c r="FXA80" i="13" s="1"/>
  <c r="FXB80" i="13" s="1"/>
  <c r="FXC80" i="13" s="1"/>
  <c r="FXD80" i="13" s="1"/>
  <c r="FXE80" i="13" s="1"/>
  <c r="FXF80" i="13" s="1"/>
  <c r="FXG80" i="13" s="1"/>
  <c r="FXH80" i="13" s="1"/>
  <c r="FXI80" i="13" s="1"/>
  <c r="FXJ80" i="13" s="1"/>
  <c r="FXK80" i="13" s="1"/>
  <c r="FXL80" i="13" s="1"/>
  <c r="FXM80" i="13" s="1"/>
  <c r="FXN80" i="13" s="1"/>
  <c r="FXO80" i="13" s="1"/>
  <c r="FXP80" i="13" s="1"/>
  <c r="FXQ80" i="13" s="1"/>
  <c r="FXR80" i="13" s="1"/>
  <c r="FXS80" i="13" s="1"/>
  <c r="FXT80" i="13" s="1"/>
  <c r="FXU80" i="13" s="1"/>
  <c r="FXV80" i="13" s="1"/>
  <c r="FXW80" i="13" s="1"/>
  <c r="FXX80" i="13" s="1"/>
  <c r="FXY80" i="13" s="1"/>
  <c r="FXZ80" i="13" s="1"/>
  <c r="FYA80" i="13" s="1"/>
  <c r="FYB80" i="13" s="1"/>
  <c r="FYC80" i="13" s="1"/>
  <c r="FYD80" i="13" s="1"/>
  <c r="FYE80" i="13" s="1"/>
  <c r="FYF80" i="13" s="1"/>
  <c r="FYG80" i="13" s="1"/>
  <c r="FYH80" i="13" s="1"/>
  <c r="FYI80" i="13" s="1"/>
  <c r="FYJ80" i="13" s="1"/>
  <c r="FYK80" i="13" s="1"/>
  <c r="FYL80" i="13" s="1"/>
  <c r="FYM80" i="13" s="1"/>
  <c r="FYN80" i="13" s="1"/>
  <c r="FYO80" i="13" s="1"/>
  <c r="FYP80" i="13" s="1"/>
  <c r="FYQ80" i="13" s="1"/>
  <c r="FYR80" i="13" s="1"/>
  <c r="FYS80" i="13" s="1"/>
  <c r="FYT80" i="13" s="1"/>
  <c r="FYU80" i="13" s="1"/>
  <c r="FYV80" i="13" s="1"/>
  <c r="FYW80" i="13" s="1"/>
  <c r="FYX80" i="13" s="1"/>
  <c r="FYY80" i="13" s="1"/>
  <c r="FYZ80" i="13" s="1"/>
  <c r="FZA80" i="13" s="1"/>
  <c r="FZB80" i="13" s="1"/>
  <c r="FZC80" i="13" s="1"/>
  <c r="FZD80" i="13" s="1"/>
  <c r="FZE80" i="13" s="1"/>
  <c r="FZF80" i="13" s="1"/>
  <c r="FZG80" i="13" s="1"/>
  <c r="FZH80" i="13" s="1"/>
  <c r="FZI80" i="13" s="1"/>
  <c r="FZJ80" i="13" s="1"/>
  <c r="FZK80" i="13" s="1"/>
  <c r="FZL80" i="13" s="1"/>
  <c r="FZM80" i="13" s="1"/>
  <c r="FZN80" i="13" s="1"/>
  <c r="FZO80" i="13" s="1"/>
  <c r="FZP80" i="13" s="1"/>
  <c r="FZQ80" i="13" s="1"/>
  <c r="FZR80" i="13" s="1"/>
  <c r="FZS80" i="13" s="1"/>
  <c r="FZT80" i="13" s="1"/>
  <c r="FZU80" i="13" s="1"/>
  <c r="FZV80" i="13" s="1"/>
  <c r="FZW80" i="13" s="1"/>
  <c r="FZX80" i="13" s="1"/>
  <c r="FZY80" i="13" s="1"/>
  <c r="FZZ80" i="13" s="1"/>
  <c r="GAA80" i="13" s="1"/>
  <c r="GAB80" i="13" s="1"/>
  <c r="GAC80" i="13" s="1"/>
  <c r="GAD80" i="13" s="1"/>
  <c r="GAE80" i="13" s="1"/>
  <c r="GAF80" i="13" s="1"/>
  <c r="GAG80" i="13" s="1"/>
  <c r="GAH80" i="13" s="1"/>
  <c r="GAI80" i="13" s="1"/>
  <c r="GAJ80" i="13" s="1"/>
  <c r="GAK80" i="13" s="1"/>
  <c r="GAL80" i="13" s="1"/>
  <c r="GAM80" i="13" s="1"/>
  <c r="GAN80" i="13" s="1"/>
  <c r="GAO80" i="13" s="1"/>
  <c r="GAP80" i="13" s="1"/>
  <c r="GAQ80" i="13" s="1"/>
  <c r="GAR80" i="13" s="1"/>
  <c r="GAS80" i="13" s="1"/>
  <c r="GAT80" i="13" s="1"/>
  <c r="GAU80" i="13" s="1"/>
  <c r="GAV80" i="13" s="1"/>
  <c r="GAW80" i="13" s="1"/>
  <c r="GAX80" i="13" s="1"/>
  <c r="GAY80" i="13" s="1"/>
  <c r="GAZ80" i="13" s="1"/>
  <c r="GBA80" i="13" s="1"/>
  <c r="GBB80" i="13" s="1"/>
  <c r="GBC80" i="13" s="1"/>
  <c r="GBD80" i="13" s="1"/>
  <c r="GBE80" i="13" s="1"/>
  <c r="GBF80" i="13" s="1"/>
  <c r="GBG80" i="13" s="1"/>
  <c r="GBH80" i="13" s="1"/>
  <c r="GBI80" i="13" s="1"/>
  <c r="GBJ80" i="13" s="1"/>
  <c r="GBK80" i="13" s="1"/>
  <c r="GBL80" i="13" s="1"/>
  <c r="GBM80" i="13" s="1"/>
  <c r="GBN80" i="13" s="1"/>
  <c r="GBO80" i="13" s="1"/>
  <c r="GBP80" i="13" s="1"/>
  <c r="GBQ80" i="13" s="1"/>
  <c r="GBR80" i="13" s="1"/>
  <c r="GBS80" i="13" s="1"/>
  <c r="GBT80" i="13" s="1"/>
  <c r="GBU80" i="13" s="1"/>
  <c r="GBV80" i="13" s="1"/>
  <c r="GBW80" i="13" s="1"/>
  <c r="GBX80" i="13" s="1"/>
  <c r="GBY80" i="13" s="1"/>
  <c r="GBZ80" i="13" s="1"/>
  <c r="GCA80" i="13" s="1"/>
  <c r="GCB80" i="13" s="1"/>
  <c r="GCC80" i="13" s="1"/>
  <c r="GCD80" i="13" s="1"/>
  <c r="GCE80" i="13" s="1"/>
  <c r="GCF80" i="13" s="1"/>
  <c r="GCG80" i="13" s="1"/>
  <c r="GCH80" i="13" s="1"/>
  <c r="GCI80" i="13" s="1"/>
  <c r="GCJ80" i="13" s="1"/>
  <c r="GCK80" i="13" s="1"/>
  <c r="GCL80" i="13" s="1"/>
  <c r="GCM80" i="13" s="1"/>
  <c r="GCN80" i="13" s="1"/>
  <c r="GCO80" i="13" s="1"/>
  <c r="GCP80" i="13" s="1"/>
  <c r="GCQ80" i="13" s="1"/>
  <c r="GCR80" i="13" s="1"/>
  <c r="GCS80" i="13" s="1"/>
  <c r="GCT80" i="13" s="1"/>
  <c r="GCU80" i="13" s="1"/>
  <c r="GCV80" i="13" s="1"/>
  <c r="GCW80" i="13" s="1"/>
  <c r="GCX80" i="13" s="1"/>
  <c r="GCY80" i="13" s="1"/>
  <c r="GCZ80" i="13" s="1"/>
  <c r="GDA80" i="13" s="1"/>
  <c r="GDB80" i="13" s="1"/>
  <c r="GDC80" i="13" s="1"/>
  <c r="GDD80" i="13" s="1"/>
  <c r="GDE80" i="13" s="1"/>
  <c r="GDF80" i="13" s="1"/>
  <c r="GDG80" i="13" s="1"/>
  <c r="GDH80" i="13" s="1"/>
  <c r="GDI80" i="13" s="1"/>
  <c r="GDJ80" i="13" s="1"/>
  <c r="GDK80" i="13" s="1"/>
  <c r="GDL80" i="13" s="1"/>
  <c r="GDM80" i="13" s="1"/>
  <c r="GDN80" i="13" s="1"/>
  <c r="GDO80" i="13" s="1"/>
  <c r="GDP80" i="13" s="1"/>
  <c r="GDQ80" i="13" s="1"/>
  <c r="GDR80" i="13" s="1"/>
  <c r="GDS80" i="13" s="1"/>
  <c r="GDT80" i="13" s="1"/>
  <c r="GDU80" i="13" s="1"/>
  <c r="GDV80" i="13" s="1"/>
  <c r="GDW80" i="13" s="1"/>
  <c r="GDX80" i="13" s="1"/>
  <c r="GDY80" i="13" s="1"/>
  <c r="GDZ80" i="13" s="1"/>
  <c r="GEA80" i="13" s="1"/>
  <c r="GEB80" i="13" s="1"/>
  <c r="GEC80" i="13" s="1"/>
  <c r="GED80" i="13" s="1"/>
  <c r="GEE80" i="13" s="1"/>
  <c r="GEF80" i="13" s="1"/>
  <c r="GEG80" i="13" s="1"/>
  <c r="GEH80" i="13" s="1"/>
  <c r="GEI80" i="13" s="1"/>
  <c r="GEJ80" i="13" s="1"/>
  <c r="GEK80" i="13" s="1"/>
  <c r="GEL80" i="13" s="1"/>
  <c r="GEM80" i="13" s="1"/>
  <c r="GEN80" i="13" s="1"/>
  <c r="GEO80" i="13" s="1"/>
  <c r="GEP80" i="13" s="1"/>
  <c r="GEQ80" i="13" s="1"/>
  <c r="GER80" i="13" s="1"/>
  <c r="GES80" i="13" s="1"/>
  <c r="GET80" i="13" s="1"/>
  <c r="GEU80" i="13" s="1"/>
  <c r="GEV80" i="13" s="1"/>
  <c r="GEW80" i="13" s="1"/>
  <c r="GEX80" i="13" s="1"/>
  <c r="GEY80" i="13" s="1"/>
  <c r="GEZ80" i="13" s="1"/>
  <c r="GFA80" i="13" s="1"/>
  <c r="GFB80" i="13" s="1"/>
  <c r="GFC80" i="13" s="1"/>
  <c r="GFD80" i="13" s="1"/>
  <c r="GFE80" i="13" s="1"/>
  <c r="GFF80" i="13" s="1"/>
  <c r="GFG80" i="13" s="1"/>
  <c r="GFH80" i="13" s="1"/>
  <c r="GFI80" i="13" s="1"/>
  <c r="GFJ80" i="13" s="1"/>
  <c r="GFK80" i="13" s="1"/>
  <c r="GFL80" i="13" s="1"/>
  <c r="GFM80" i="13" s="1"/>
  <c r="GFN80" i="13" s="1"/>
  <c r="GFO80" i="13" s="1"/>
  <c r="GFP80" i="13" s="1"/>
  <c r="GFQ80" i="13" s="1"/>
  <c r="GFR80" i="13" s="1"/>
  <c r="GFS80" i="13" s="1"/>
  <c r="GFT80" i="13" s="1"/>
  <c r="GFU80" i="13" s="1"/>
  <c r="GFV80" i="13" s="1"/>
  <c r="GFW80" i="13" s="1"/>
  <c r="GFX80" i="13" s="1"/>
  <c r="GFY80" i="13" s="1"/>
  <c r="GFZ80" i="13" s="1"/>
  <c r="GGA80" i="13" s="1"/>
  <c r="GGB80" i="13" s="1"/>
  <c r="GGC80" i="13" s="1"/>
  <c r="GGD80" i="13" s="1"/>
  <c r="GGE80" i="13" s="1"/>
  <c r="GGF80" i="13" s="1"/>
  <c r="GGG80" i="13" s="1"/>
  <c r="GGH80" i="13" s="1"/>
  <c r="GGI80" i="13" s="1"/>
  <c r="GGJ80" i="13" s="1"/>
  <c r="GGK80" i="13" s="1"/>
  <c r="GGL80" i="13" s="1"/>
  <c r="GGM80" i="13" s="1"/>
  <c r="GGN80" i="13" s="1"/>
  <c r="GGO80" i="13" s="1"/>
  <c r="GGP80" i="13" s="1"/>
  <c r="GGQ80" i="13" s="1"/>
  <c r="GGR80" i="13" s="1"/>
  <c r="GGS80" i="13" s="1"/>
  <c r="GGT80" i="13" s="1"/>
  <c r="GGU80" i="13" s="1"/>
  <c r="GGV80" i="13" s="1"/>
  <c r="GGW80" i="13" s="1"/>
  <c r="GGX80" i="13" s="1"/>
  <c r="GGY80" i="13" s="1"/>
  <c r="GGZ80" i="13" s="1"/>
  <c r="GHA80" i="13" s="1"/>
  <c r="GHB80" i="13" s="1"/>
  <c r="GHC80" i="13" s="1"/>
  <c r="GHD80" i="13" s="1"/>
  <c r="GHE80" i="13" s="1"/>
  <c r="GHF80" i="13" s="1"/>
  <c r="GHG80" i="13" s="1"/>
  <c r="GHH80" i="13" s="1"/>
  <c r="GHI80" i="13" s="1"/>
  <c r="GHJ80" i="13" s="1"/>
  <c r="GHK80" i="13" s="1"/>
  <c r="GHL80" i="13" s="1"/>
  <c r="GHM80" i="13" s="1"/>
  <c r="GHN80" i="13" s="1"/>
  <c r="GHO80" i="13" s="1"/>
  <c r="GHP80" i="13" s="1"/>
  <c r="GHQ80" i="13" s="1"/>
  <c r="GHR80" i="13" s="1"/>
  <c r="GHS80" i="13" s="1"/>
  <c r="GHT80" i="13" s="1"/>
  <c r="GHU80" i="13" s="1"/>
  <c r="GHV80" i="13" s="1"/>
  <c r="GHW80" i="13" s="1"/>
  <c r="GHX80" i="13" s="1"/>
  <c r="GHY80" i="13" s="1"/>
  <c r="GHZ80" i="13" s="1"/>
  <c r="GIA80" i="13" s="1"/>
  <c r="GIB80" i="13" s="1"/>
  <c r="GIC80" i="13" s="1"/>
  <c r="GID80" i="13" s="1"/>
  <c r="GIE80" i="13" s="1"/>
  <c r="GIF80" i="13" s="1"/>
  <c r="GIG80" i="13" s="1"/>
  <c r="GIH80" i="13" s="1"/>
  <c r="GII80" i="13" s="1"/>
  <c r="GIJ80" i="13" s="1"/>
  <c r="GIK80" i="13" s="1"/>
  <c r="GIL80" i="13" s="1"/>
  <c r="GIM80" i="13" s="1"/>
  <c r="GIN80" i="13" s="1"/>
  <c r="GIO80" i="13" s="1"/>
  <c r="GIP80" i="13" s="1"/>
  <c r="GIQ80" i="13" s="1"/>
  <c r="GIR80" i="13" s="1"/>
  <c r="GIS80" i="13" s="1"/>
  <c r="GIT80" i="13" s="1"/>
  <c r="GIU80" i="13" s="1"/>
  <c r="GIV80" i="13" s="1"/>
  <c r="GIW80" i="13" s="1"/>
  <c r="GIX80" i="13" s="1"/>
  <c r="GIY80" i="13" s="1"/>
  <c r="GIZ80" i="13" s="1"/>
  <c r="GJA80" i="13" s="1"/>
  <c r="GJB80" i="13" s="1"/>
  <c r="GJC80" i="13" s="1"/>
  <c r="GJD80" i="13" s="1"/>
  <c r="GJE80" i="13" s="1"/>
  <c r="GJF80" i="13" s="1"/>
  <c r="GJG80" i="13" s="1"/>
  <c r="GJH80" i="13" s="1"/>
  <c r="GJI80" i="13" s="1"/>
  <c r="GJJ80" i="13" s="1"/>
  <c r="GJK80" i="13" s="1"/>
  <c r="GJL80" i="13" s="1"/>
  <c r="GJM80" i="13" s="1"/>
  <c r="GJN80" i="13" s="1"/>
  <c r="GJO80" i="13" s="1"/>
  <c r="GJP80" i="13" s="1"/>
  <c r="GJQ80" i="13" s="1"/>
  <c r="GJR80" i="13" s="1"/>
  <c r="GJS80" i="13" s="1"/>
  <c r="GJT80" i="13" s="1"/>
  <c r="GJU80" i="13" s="1"/>
  <c r="GJV80" i="13" s="1"/>
  <c r="GJW80" i="13" s="1"/>
  <c r="GJX80" i="13" s="1"/>
  <c r="GJY80" i="13" s="1"/>
  <c r="GJZ80" i="13" s="1"/>
  <c r="GKA80" i="13" s="1"/>
  <c r="GKB80" i="13" s="1"/>
  <c r="GKC80" i="13" s="1"/>
  <c r="GKD80" i="13" s="1"/>
  <c r="GKE80" i="13" s="1"/>
  <c r="GKF80" i="13" s="1"/>
  <c r="GKG80" i="13" s="1"/>
  <c r="GKH80" i="13" s="1"/>
  <c r="GKI80" i="13" s="1"/>
  <c r="GKJ80" i="13" s="1"/>
  <c r="GKK80" i="13" s="1"/>
  <c r="GKL80" i="13" s="1"/>
  <c r="GKM80" i="13" s="1"/>
  <c r="GKN80" i="13" s="1"/>
  <c r="GKO80" i="13" s="1"/>
  <c r="GKP80" i="13" s="1"/>
  <c r="GKQ80" i="13" s="1"/>
  <c r="GKR80" i="13" s="1"/>
  <c r="GKS80" i="13" s="1"/>
  <c r="GKT80" i="13" s="1"/>
  <c r="GKU80" i="13" s="1"/>
  <c r="GKV80" i="13" s="1"/>
  <c r="GKW80" i="13" s="1"/>
  <c r="GKX80" i="13" s="1"/>
  <c r="GKY80" i="13" s="1"/>
  <c r="GKZ80" i="13" s="1"/>
  <c r="GLA80" i="13" s="1"/>
  <c r="GLB80" i="13" s="1"/>
  <c r="GLC80" i="13" s="1"/>
  <c r="GLD80" i="13" s="1"/>
  <c r="GLE80" i="13" s="1"/>
  <c r="GLF80" i="13" s="1"/>
  <c r="GLG80" i="13" s="1"/>
  <c r="GLH80" i="13" s="1"/>
  <c r="GLI80" i="13" s="1"/>
  <c r="GLJ80" i="13" s="1"/>
  <c r="GLK80" i="13" s="1"/>
  <c r="GLL80" i="13" s="1"/>
  <c r="GLM80" i="13" s="1"/>
  <c r="GLN80" i="13" s="1"/>
  <c r="GLO80" i="13" s="1"/>
  <c r="GLP80" i="13" s="1"/>
  <c r="GLQ80" i="13" s="1"/>
  <c r="GLR80" i="13" s="1"/>
  <c r="GLS80" i="13" s="1"/>
  <c r="GLT80" i="13" s="1"/>
  <c r="GLU80" i="13" s="1"/>
  <c r="GLV80" i="13" s="1"/>
  <c r="GLW80" i="13" s="1"/>
  <c r="GLX80" i="13" s="1"/>
  <c r="GLY80" i="13" s="1"/>
  <c r="GLZ80" i="13" s="1"/>
  <c r="GMA80" i="13" s="1"/>
  <c r="GMB80" i="13" s="1"/>
  <c r="GMC80" i="13" s="1"/>
  <c r="GMD80" i="13" s="1"/>
  <c r="GME80" i="13" s="1"/>
  <c r="GMF80" i="13" s="1"/>
  <c r="GMG80" i="13" s="1"/>
  <c r="GMH80" i="13" s="1"/>
  <c r="GMI80" i="13" s="1"/>
  <c r="GMJ80" i="13" s="1"/>
  <c r="GMK80" i="13" s="1"/>
  <c r="GML80" i="13" s="1"/>
  <c r="GMM80" i="13" s="1"/>
  <c r="GMN80" i="13" s="1"/>
  <c r="GMO80" i="13" s="1"/>
  <c r="GMP80" i="13" s="1"/>
  <c r="GMQ80" i="13" s="1"/>
  <c r="GMR80" i="13" s="1"/>
  <c r="GMS80" i="13" s="1"/>
  <c r="GMT80" i="13" s="1"/>
  <c r="GMU80" i="13" s="1"/>
  <c r="GMV80" i="13" s="1"/>
  <c r="GMW80" i="13" s="1"/>
  <c r="GMX80" i="13" s="1"/>
  <c r="GMY80" i="13" s="1"/>
  <c r="GMZ80" i="13" s="1"/>
  <c r="GNA80" i="13" s="1"/>
  <c r="GNB80" i="13" s="1"/>
  <c r="GNC80" i="13" s="1"/>
  <c r="GND80" i="13" s="1"/>
  <c r="GNE80" i="13" s="1"/>
  <c r="GNF80" i="13" s="1"/>
  <c r="GNG80" i="13" s="1"/>
  <c r="GNH80" i="13" s="1"/>
  <c r="GNI80" i="13" s="1"/>
  <c r="GNJ80" i="13" s="1"/>
  <c r="GNK80" i="13" s="1"/>
  <c r="GNL80" i="13" s="1"/>
  <c r="GNM80" i="13" s="1"/>
  <c r="GNN80" i="13" s="1"/>
  <c r="GNO80" i="13" s="1"/>
  <c r="GNP80" i="13" s="1"/>
  <c r="GNQ80" i="13" s="1"/>
  <c r="GNR80" i="13" s="1"/>
  <c r="GNS80" i="13" s="1"/>
  <c r="GNT80" i="13" s="1"/>
  <c r="GNU80" i="13" s="1"/>
  <c r="GNV80" i="13" s="1"/>
  <c r="GNW80" i="13" s="1"/>
  <c r="GNX80" i="13" s="1"/>
  <c r="GNY80" i="13" s="1"/>
  <c r="GNZ80" i="13" s="1"/>
  <c r="GOA80" i="13" s="1"/>
  <c r="GOB80" i="13" s="1"/>
  <c r="GOC80" i="13" s="1"/>
  <c r="GOD80" i="13" s="1"/>
  <c r="GOE80" i="13" s="1"/>
  <c r="GOF80" i="13" s="1"/>
  <c r="GOG80" i="13" s="1"/>
  <c r="GOH80" i="13" s="1"/>
  <c r="GOI80" i="13" s="1"/>
  <c r="GOJ80" i="13" s="1"/>
  <c r="GOK80" i="13" s="1"/>
  <c r="GOL80" i="13" s="1"/>
  <c r="GOM80" i="13" s="1"/>
  <c r="GON80" i="13" s="1"/>
  <c r="GOO80" i="13" s="1"/>
  <c r="GOP80" i="13" s="1"/>
  <c r="GOQ80" i="13" s="1"/>
  <c r="GOR80" i="13" s="1"/>
  <c r="GOS80" i="13" s="1"/>
  <c r="GOT80" i="13" s="1"/>
  <c r="GOU80" i="13" s="1"/>
  <c r="GOV80" i="13" s="1"/>
  <c r="GOW80" i="13" s="1"/>
  <c r="GOX80" i="13" s="1"/>
  <c r="GOY80" i="13" s="1"/>
  <c r="GOZ80" i="13" s="1"/>
  <c r="GPA80" i="13" s="1"/>
  <c r="GPB80" i="13" s="1"/>
  <c r="GPC80" i="13" s="1"/>
  <c r="GPD80" i="13" s="1"/>
  <c r="GPE80" i="13" s="1"/>
  <c r="GPF80" i="13" s="1"/>
  <c r="GPG80" i="13" s="1"/>
  <c r="GPH80" i="13" s="1"/>
  <c r="GPI80" i="13" s="1"/>
  <c r="GPJ80" i="13" s="1"/>
  <c r="GPK80" i="13" s="1"/>
  <c r="GPL80" i="13" s="1"/>
  <c r="GPM80" i="13" s="1"/>
  <c r="GPN80" i="13" s="1"/>
  <c r="GPO80" i="13" s="1"/>
  <c r="GPP80" i="13" s="1"/>
  <c r="GPQ80" i="13" s="1"/>
  <c r="GPR80" i="13" s="1"/>
  <c r="GPS80" i="13" s="1"/>
  <c r="GPT80" i="13" s="1"/>
  <c r="GPU80" i="13" s="1"/>
  <c r="GPV80" i="13" s="1"/>
  <c r="GPW80" i="13" s="1"/>
  <c r="GPX80" i="13" s="1"/>
  <c r="GPY80" i="13" s="1"/>
  <c r="GPZ80" i="13" s="1"/>
  <c r="GQA80" i="13" s="1"/>
  <c r="GQB80" i="13" s="1"/>
  <c r="GQC80" i="13" s="1"/>
  <c r="GQD80" i="13" s="1"/>
  <c r="GQE80" i="13" s="1"/>
  <c r="GQF80" i="13" s="1"/>
  <c r="GQG80" i="13" s="1"/>
  <c r="GQH80" i="13" s="1"/>
  <c r="GQI80" i="13" s="1"/>
  <c r="GQJ80" i="13" s="1"/>
  <c r="GQK80" i="13" s="1"/>
  <c r="GQL80" i="13" s="1"/>
  <c r="GQM80" i="13" s="1"/>
  <c r="GQN80" i="13" s="1"/>
  <c r="GQO80" i="13" s="1"/>
  <c r="GQP80" i="13" s="1"/>
  <c r="GQQ80" i="13" s="1"/>
  <c r="GQR80" i="13" s="1"/>
  <c r="GQS80" i="13" s="1"/>
  <c r="GQT80" i="13" s="1"/>
  <c r="GQU80" i="13" s="1"/>
  <c r="GQV80" i="13" s="1"/>
  <c r="GQW80" i="13" s="1"/>
  <c r="GQX80" i="13" s="1"/>
  <c r="GQY80" i="13" s="1"/>
  <c r="GQZ80" i="13" s="1"/>
  <c r="GRA80" i="13" s="1"/>
  <c r="GRB80" i="13" s="1"/>
  <c r="GRC80" i="13" s="1"/>
  <c r="GRD80" i="13" s="1"/>
  <c r="GRE80" i="13" s="1"/>
  <c r="GRF80" i="13" s="1"/>
  <c r="GRG80" i="13" s="1"/>
  <c r="GRH80" i="13" s="1"/>
  <c r="GRI80" i="13" s="1"/>
  <c r="GRJ80" i="13" s="1"/>
  <c r="GRK80" i="13" s="1"/>
  <c r="GRL80" i="13" s="1"/>
  <c r="GRM80" i="13" s="1"/>
  <c r="GRN80" i="13" s="1"/>
  <c r="GRO80" i="13" s="1"/>
  <c r="GRP80" i="13" s="1"/>
  <c r="GRQ80" i="13" s="1"/>
  <c r="GRR80" i="13" s="1"/>
  <c r="GRS80" i="13" s="1"/>
  <c r="GRT80" i="13" s="1"/>
  <c r="GRU80" i="13" s="1"/>
  <c r="GRV80" i="13" s="1"/>
  <c r="GRW80" i="13" s="1"/>
  <c r="GRX80" i="13" s="1"/>
  <c r="GRY80" i="13" s="1"/>
  <c r="GRZ80" i="13" s="1"/>
  <c r="GSA80" i="13" s="1"/>
  <c r="GSB80" i="13" s="1"/>
  <c r="GSC80" i="13" s="1"/>
  <c r="GSD80" i="13" s="1"/>
  <c r="GSE80" i="13" s="1"/>
  <c r="GSF80" i="13" s="1"/>
  <c r="GSG80" i="13" s="1"/>
  <c r="GSH80" i="13" s="1"/>
  <c r="GSI80" i="13" s="1"/>
  <c r="GSJ80" i="13" s="1"/>
  <c r="GSK80" i="13" s="1"/>
  <c r="GSL80" i="13" s="1"/>
  <c r="GSM80" i="13" s="1"/>
  <c r="GSN80" i="13" s="1"/>
  <c r="GSO80" i="13" s="1"/>
  <c r="GSP80" i="13" s="1"/>
  <c r="GSQ80" i="13" s="1"/>
  <c r="GSR80" i="13" s="1"/>
  <c r="GSS80" i="13" s="1"/>
  <c r="GST80" i="13" s="1"/>
  <c r="GSU80" i="13" s="1"/>
  <c r="GSV80" i="13" s="1"/>
  <c r="GSW80" i="13" s="1"/>
  <c r="GSX80" i="13" s="1"/>
  <c r="GSY80" i="13" s="1"/>
  <c r="GSZ80" i="13" s="1"/>
  <c r="GTA80" i="13" s="1"/>
  <c r="GTB80" i="13" s="1"/>
  <c r="GTC80" i="13" s="1"/>
  <c r="GTD80" i="13" s="1"/>
  <c r="GTE80" i="13" s="1"/>
  <c r="GTF80" i="13" s="1"/>
  <c r="GTG80" i="13" s="1"/>
  <c r="GTH80" i="13" s="1"/>
  <c r="GTI80" i="13" s="1"/>
  <c r="GTJ80" i="13" s="1"/>
  <c r="GTK80" i="13" s="1"/>
  <c r="GTL80" i="13" s="1"/>
  <c r="GTM80" i="13" s="1"/>
  <c r="GTN80" i="13" s="1"/>
  <c r="GTO80" i="13" s="1"/>
  <c r="GTP80" i="13" s="1"/>
  <c r="GTQ80" i="13" s="1"/>
  <c r="GTR80" i="13" s="1"/>
  <c r="GTS80" i="13" s="1"/>
  <c r="GTT80" i="13" s="1"/>
  <c r="GTU80" i="13" s="1"/>
  <c r="GTV80" i="13" s="1"/>
  <c r="GTW80" i="13" s="1"/>
  <c r="GTX80" i="13" s="1"/>
  <c r="GTY80" i="13" s="1"/>
  <c r="GTZ80" i="13" s="1"/>
  <c r="GUA80" i="13" s="1"/>
  <c r="GUB80" i="13" s="1"/>
  <c r="GUC80" i="13" s="1"/>
  <c r="GUD80" i="13" s="1"/>
  <c r="GUE80" i="13" s="1"/>
  <c r="GUF80" i="13" s="1"/>
  <c r="GUG80" i="13" s="1"/>
  <c r="GUH80" i="13" s="1"/>
  <c r="GUI80" i="13" s="1"/>
  <c r="GUJ80" i="13" s="1"/>
  <c r="GUK80" i="13" s="1"/>
  <c r="GUL80" i="13" s="1"/>
  <c r="GUM80" i="13" s="1"/>
  <c r="GUN80" i="13" s="1"/>
  <c r="GUO80" i="13" s="1"/>
  <c r="GUP80" i="13" s="1"/>
  <c r="GUQ80" i="13" s="1"/>
  <c r="GUR80" i="13" s="1"/>
  <c r="GUS80" i="13" s="1"/>
  <c r="GUT80" i="13" s="1"/>
  <c r="GUU80" i="13" s="1"/>
  <c r="GUV80" i="13" s="1"/>
  <c r="GUW80" i="13" s="1"/>
  <c r="GUX80" i="13" s="1"/>
  <c r="GUY80" i="13" s="1"/>
  <c r="GUZ80" i="13" s="1"/>
  <c r="GVA80" i="13" s="1"/>
  <c r="GVB80" i="13" s="1"/>
  <c r="GVC80" i="13" s="1"/>
  <c r="GVD80" i="13" s="1"/>
  <c r="GVE80" i="13" s="1"/>
  <c r="GVF80" i="13" s="1"/>
  <c r="GVG80" i="13" s="1"/>
  <c r="GVH80" i="13" s="1"/>
  <c r="GVI80" i="13" s="1"/>
  <c r="GVJ80" i="13" s="1"/>
  <c r="GVK80" i="13" s="1"/>
  <c r="GVL80" i="13" s="1"/>
  <c r="GVM80" i="13" s="1"/>
  <c r="GVN80" i="13" s="1"/>
  <c r="GVO80" i="13" s="1"/>
  <c r="GVP80" i="13" s="1"/>
  <c r="GVQ80" i="13" s="1"/>
  <c r="GVR80" i="13" s="1"/>
  <c r="GVS80" i="13" s="1"/>
  <c r="GVT80" i="13" s="1"/>
  <c r="GVU80" i="13" s="1"/>
  <c r="GVV80" i="13" s="1"/>
  <c r="GVW80" i="13" s="1"/>
  <c r="GVX80" i="13" s="1"/>
  <c r="GVY80" i="13" s="1"/>
  <c r="GVZ80" i="13" s="1"/>
  <c r="GWA80" i="13" s="1"/>
  <c r="GWB80" i="13" s="1"/>
  <c r="GWC80" i="13" s="1"/>
  <c r="GWD80" i="13" s="1"/>
  <c r="GWE80" i="13" s="1"/>
  <c r="GWF80" i="13" s="1"/>
  <c r="GWG80" i="13" s="1"/>
  <c r="GWH80" i="13" s="1"/>
  <c r="GWI80" i="13" s="1"/>
  <c r="GWJ80" i="13" s="1"/>
  <c r="GWK80" i="13" s="1"/>
  <c r="GWL80" i="13" s="1"/>
  <c r="GWM80" i="13" s="1"/>
  <c r="GWN80" i="13" s="1"/>
  <c r="GWO80" i="13" s="1"/>
  <c r="GWP80" i="13" s="1"/>
  <c r="GWQ80" i="13" s="1"/>
  <c r="GWR80" i="13" s="1"/>
  <c r="GWS80" i="13" s="1"/>
  <c r="GWT80" i="13" s="1"/>
  <c r="GWU80" i="13" s="1"/>
  <c r="GWV80" i="13" s="1"/>
  <c r="GWW80" i="13" s="1"/>
  <c r="GWX80" i="13" s="1"/>
  <c r="GWY80" i="13" s="1"/>
  <c r="GWZ80" i="13" s="1"/>
  <c r="GXA80" i="13" s="1"/>
  <c r="GXB80" i="13" s="1"/>
  <c r="GXC80" i="13" s="1"/>
  <c r="GXD80" i="13" s="1"/>
  <c r="GXE80" i="13" s="1"/>
  <c r="GXF80" i="13" s="1"/>
  <c r="GXG80" i="13" s="1"/>
  <c r="GXH80" i="13" s="1"/>
  <c r="GXI80" i="13" s="1"/>
  <c r="GXJ80" i="13" s="1"/>
  <c r="GXK80" i="13" s="1"/>
  <c r="GXL80" i="13" s="1"/>
  <c r="GXM80" i="13" s="1"/>
  <c r="GXN80" i="13" s="1"/>
  <c r="GXO80" i="13" s="1"/>
  <c r="GXP80" i="13" s="1"/>
  <c r="GXQ80" i="13" s="1"/>
  <c r="GXR80" i="13" s="1"/>
  <c r="GXS80" i="13" s="1"/>
  <c r="GXT80" i="13" s="1"/>
  <c r="GXU80" i="13" s="1"/>
  <c r="GXV80" i="13" s="1"/>
  <c r="GXW80" i="13" s="1"/>
  <c r="GXX80" i="13" s="1"/>
  <c r="GXY80" i="13" s="1"/>
  <c r="GXZ80" i="13" s="1"/>
  <c r="GYA80" i="13" s="1"/>
  <c r="GYB80" i="13" s="1"/>
  <c r="GYC80" i="13" s="1"/>
  <c r="GYD80" i="13" s="1"/>
  <c r="GYE80" i="13" s="1"/>
  <c r="GYF80" i="13" s="1"/>
  <c r="GYG80" i="13" s="1"/>
  <c r="GYH80" i="13" s="1"/>
  <c r="GYI80" i="13" s="1"/>
  <c r="GYJ80" i="13" s="1"/>
  <c r="GYK80" i="13" s="1"/>
  <c r="GYL80" i="13" s="1"/>
  <c r="GYM80" i="13" s="1"/>
  <c r="GYN80" i="13" s="1"/>
  <c r="GYO80" i="13" s="1"/>
  <c r="GYP80" i="13" s="1"/>
  <c r="GYQ80" i="13" s="1"/>
  <c r="GYR80" i="13" s="1"/>
  <c r="GYS80" i="13" s="1"/>
  <c r="GYT80" i="13" s="1"/>
  <c r="GYU80" i="13" s="1"/>
  <c r="GYV80" i="13" s="1"/>
  <c r="GYW80" i="13" s="1"/>
  <c r="GYX80" i="13" s="1"/>
  <c r="GYY80" i="13" s="1"/>
  <c r="GYZ80" i="13" s="1"/>
  <c r="GZA80" i="13" s="1"/>
  <c r="GZB80" i="13" s="1"/>
  <c r="GZC80" i="13" s="1"/>
  <c r="GZD80" i="13" s="1"/>
  <c r="GZE80" i="13" s="1"/>
  <c r="GZF80" i="13" s="1"/>
  <c r="GZG80" i="13" s="1"/>
  <c r="GZH80" i="13" s="1"/>
  <c r="GZI80" i="13" s="1"/>
  <c r="GZJ80" i="13" s="1"/>
  <c r="GZK80" i="13" s="1"/>
  <c r="GZL80" i="13" s="1"/>
  <c r="GZM80" i="13" s="1"/>
  <c r="GZN80" i="13" s="1"/>
  <c r="GZO80" i="13" s="1"/>
  <c r="GZP80" i="13" s="1"/>
  <c r="GZQ80" i="13" s="1"/>
  <c r="GZR80" i="13" s="1"/>
  <c r="GZS80" i="13" s="1"/>
  <c r="GZT80" i="13" s="1"/>
  <c r="GZU80" i="13" s="1"/>
  <c r="GZV80" i="13" s="1"/>
  <c r="GZW80" i="13" s="1"/>
  <c r="GZX80" i="13" s="1"/>
  <c r="GZY80" i="13" s="1"/>
  <c r="GZZ80" i="13" s="1"/>
  <c r="HAA80" i="13" s="1"/>
  <c r="HAB80" i="13" s="1"/>
  <c r="HAC80" i="13" s="1"/>
  <c r="HAD80" i="13" s="1"/>
  <c r="HAE80" i="13" s="1"/>
  <c r="HAF80" i="13" s="1"/>
  <c r="HAG80" i="13" s="1"/>
  <c r="HAH80" i="13" s="1"/>
  <c r="HAI80" i="13" s="1"/>
  <c r="HAJ80" i="13" s="1"/>
  <c r="HAK80" i="13" s="1"/>
  <c r="HAL80" i="13" s="1"/>
  <c r="HAM80" i="13" s="1"/>
  <c r="HAN80" i="13" s="1"/>
  <c r="HAO80" i="13" s="1"/>
  <c r="HAP80" i="13" s="1"/>
  <c r="HAQ80" i="13" s="1"/>
  <c r="HAR80" i="13" s="1"/>
  <c r="HAS80" i="13" s="1"/>
  <c r="HAT80" i="13" s="1"/>
  <c r="HAU80" i="13" s="1"/>
  <c r="HAV80" i="13" s="1"/>
  <c r="HAW80" i="13" s="1"/>
  <c r="HAX80" i="13" s="1"/>
  <c r="HAY80" i="13" s="1"/>
  <c r="HAZ80" i="13" s="1"/>
  <c r="HBA80" i="13" s="1"/>
  <c r="HBB80" i="13" s="1"/>
  <c r="HBC80" i="13" s="1"/>
  <c r="HBD80" i="13" s="1"/>
  <c r="HBE80" i="13" s="1"/>
  <c r="HBF80" i="13" s="1"/>
  <c r="HBG80" i="13" s="1"/>
  <c r="HBH80" i="13" s="1"/>
  <c r="HBI80" i="13" s="1"/>
  <c r="HBJ80" i="13" s="1"/>
  <c r="HBK80" i="13" s="1"/>
  <c r="HBL80" i="13" s="1"/>
  <c r="HBM80" i="13" s="1"/>
  <c r="HBN80" i="13" s="1"/>
  <c r="HBO80" i="13" s="1"/>
  <c r="HBP80" i="13" s="1"/>
  <c r="HBQ80" i="13" s="1"/>
  <c r="HBR80" i="13" s="1"/>
  <c r="HBS80" i="13" s="1"/>
  <c r="HBT80" i="13" s="1"/>
  <c r="HBU80" i="13" s="1"/>
  <c r="HBV80" i="13" s="1"/>
  <c r="HBW80" i="13" s="1"/>
  <c r="HBX80" i="13" s="1"/>
  <c r="HBY80" i="13" s="1"/>
  <c r="HBZ80" i="13" s="1"/>
  <c r="HCA80" i="13" s="1"/>
  <c r="HCB80" i="13" s="1"/>
  <c r="HCC80" i="13" s="1"/>
  <c r="HCD80" i="13" s="1"/>
  <c r="HCE80" i="13" s="1"/>
  <c r="HCF80" i="13" s="1"/>
  <c r="HCG80" i="13" s="1"/>
  <c r="HCH80" i="13" s="1"/>
  <c r="HCI80" i="13" s="1"/>
  <c r="HCJ80" i="13" s="1"/>
  <c r="HCK80" i="13" s="1"/>
  <c r="HCL80" i="13" s="1"/>
  <c r="HCM80" i="13" s="1"/>
  <c r="HCN80" i="13" s="1"/>
  <c r="HCO80" i="13" s="1"/>
  <c r="HCP80" i="13" s="1"/>
  <c r="HCQ80" i="13" s="1"/>
  <c r="HCR80" i="13" s="1"/>
  <c r="HCS80" i="13" s="1"/>
  <c r="HCT80" i="13" s="1"/>
  <c r="HCU80" i="13" s="1"/>
  <c r="HCV80" i="13" s="1"/>
  <c r="HCW80" i="13" s="1"/>
  <c r="HCX80" i="13" s="1"/>
  <c r="HCY80" i="13" s="1"/>
  <c r="HCZ80" i="13" s="1"/>
  <c r="HDA80" i="13" s="1"/>
  <c r="HDB80" i="13" s="1"/>
  <c r="HDC80" i="13" s="1"/>
  <c r="HDD80" i="13" s="1"/>
  <c r="HDE80" i="13" s="1"/>
  <c r="HDF80" i="13" s="1"/>
  <c r="HDG80" i="13" s="1"/>
  <c r="HDH80" i="13" s="1"/>
  <c r="HDI80" i="13" s="1"/>
  <c r="HDJ80" i="13" s="1"/>
  <c r="HDK80" i="13" s="1"/>
  <c r="HDL80" i="13" s="1"/>
  <c r="HDM80" i="13" s="1"/>
  <c r="HDN80" i="13" s="1"/>
  <c r="HDO80" i="13" s="1"/>
  <c r="HDP80" i="13" s="1"/>
  <c r="HDQ80" i="13" s="1"/>
  <c r="HDR80" i="13" s="1"/>
  <c r="HDS80" i="13" s="1"/>
  <c r="HDT80" i="13" s="1"/>
  <c r="HDU80" i="13" s="1"/>
  <c r="HDV80" i="13" s="1"/>
  <c r="HDW80" i="13" s="1"/>
  <c r="HDX80" i="13" s="1"/>
  <c r="HDY80" i="13" s="1"/>
  <c r="HDZ80" i="13" s="1"/>
  <c r="HEA80" i="13" s="1"/>
  <c r="HEB80" i="13" s="1"/>
  <c r="HEC80" i="13" s="1"/>
  <c r="HED80" i="13" s="1"/>
  <c r="HEE80" i="13" s="1"/>
  <c r="HEF80" i="13" s="1"/>
  <c r="HEG80" i="13" s="1"/>
  <c r="HEH80" i="13" s="1"/>
  <c r="HEI80" i="13" s="1"/>
  <c r="HEJ80" i="13" s="1"/>
  <c r="HEK80" i="13" s="1"/>
  <c r="HEL80" i="13" s="1"/>
  <c r="HEM80" i="13" s="1"/>
  <c r="HEN80" i="13" s="1"/>
  <c r="HEO80" i="13" s="1"/>
  <c r="HEP80" i="13" s="1"/>
  <c r="HEQ80" i="13" s="1"/>
  <c r="HER80" i="13" s="1"/>
  <c r="HES80" i="13" s="1"/>
  <c r="HET80" i="13" s="1"/>
  <c r="HEU80" i="13" s="1"/>
  <c r="HEV80" i="13" s="1"/>
  <c r="HEW80" i="13" s="1"/>
  <c r="HEX80" i="13" s="1"/>
  <c r="HEY80" i="13" s="1"/>
  <c r="HEZ80" i="13" s="1"/>
  <c r="HFA80" i="13" s="1"/>
  <c r="HFB80" i="13" s="1"/>
  <c r="HFC80" i="13" s="1"/>
  <c r="HFD80" i="13" s="1"/>
  <c r="HFE80" i="13" s="1"/>
  <c r="HFF80" i="13" s="1"/>
  <c r="HFG80" i="13" s="1"/>
  <c r="HFH80" i="13" s="1"/>
  <c r="HFI80" i="13" s="1"/>
  <c r="HFJ80" i="13" s="1"/>
  <c r="HFK80" i="13" s="1"/>
  <c r="HFL80" i="13" s="1"/>
  <c r="HFM80" i="13" s="1"/>
  <c r="HFN80" i="13" s="1"/>
  <c r="HFO80" i="13" s="1"/>
  <c r="HFP80" i="13" s="1"/>
  <c r="HFQ80" i="13" s="1"/>
  <c r="HFR80" i="13" s="1"/>
  <c r="HFS80" i="13" s="1"/>
  <c r="HFT80" i="13" s="1"/>
  <c r="HFU80" i="13" s="1"/>
  <c r="HFV80" i="13" s="1"/>
  <c r="HFW80" i="13" s="1"/>
  <c r="HFX80" i="13" s="1"/>
  <c r="HFY80" i="13" s="1"/>
  <c r="HFZ80" i="13" s="1"/>
  <c r="HGA80" i="13" s="1"/>
  <c r="HGB80" i="13" s="1"/>
  <c r="HGC80" i="13" s="1"/>
  <c r="HGD80" i="13" s="1"/>
  <c r="HGE80" i="13" s="1"/>
  <c r="HGF80" i="13" s="1"/>
  <c r="HGG80" i="13" s="1"/>
  <c r="HGH80" i="13" s="1"/>
  <c r="HGI80" i="13" s="1"/>
  <c r="HGJ80" i="13" s="1"/>
  <c r="HGK80" i="13" s="1"/>
  <c r="HGL80" i="13" s="1"/>
  <c r="HGM80" i="13" s="1"/>
  <c r="HGN80" i="13" s="1"/>
  <c r="HGO80" i="13" s="1"/>
  <c r="HGP80" i="13" s="1"/>
  <c r="HGQ80" i="13" s="1"/>
  <c r="HGR80" i="13" s="1"/>
  <c r="HGS80" i="13" s="1"/>
  <c r="HGT80" i="13" s="1"/>
  <c r="HGU80" i="13" s="1"/>
  <c r="HGV80" i="13" s="1"/>
  <c r="HGW80" i="13" s="1"/>
  <c r="HGX80" i="13" s="1"/>
  <c r="HGY80" i="13" s="1"/>
  <c r="HGZ80" i="13" s="1"/>
  <c r="HHA80" i="13" s="1"/>
  <c r="HHB80" i="13" s="1"/>
  <c r="HHC80" i="13" s="1"/>
  <c r="HHD80" i="13" s="1"/>
  <c r="HHE80" i="13" s="1"/>
  <c r="HHF80" i="13" s="1"/>
  <c r="HHG80" i="13" s="1"/>
  <c r="HHH80" i="13" s="1"/>
  <c r="HHI80" i="13" s="1"/>
  <c r="HHJ80" i="13" s="1"/>
  <c r="HHK80" i="13" s="1"/>
  <c r="HHL80" i="13" s="1"/>
  <c r="HHM80" i="13" s="1"/>
  <c r="HHN80" i="13" s="1"/>
  <c r="HHO80" i="13" s="1"/>
  <c r="HHP80" i="13" s="1"/>
  <c r="HHQ80" i="13" s="1"/>
  <c r="HHR80" i="13" s="1"/>
  <c r="HHS80" i="13" s="1"/>
  <c r="HHT80" i="13" s="1"/>
  <c r="HHU80" i="13" s="1"/>
  <c r="HHV80" i="13" s="1"/>
  <c r="HHW80" i="13" s="1"/>
  <c r="HHX80" i="13" s="1"/>
  <c r="HHY80" i="13" s="1"/>
  <c r="HHZ80" i="13" s="1"/>
  <c r="HIA80" i="13" s="1"/>
  <c r="HIB80" i="13" s="1"/>
  <c r="HIC80" i="13" s="1"/>
  <c r="HID80" i="13" s="1"/>
  <c r="HIE80" i="13" s="1"/>
  <c r="HIF80" i="13" s="1"/>
  <c r="HIG80" i="13" s="1"/>
  <c r="HIH80" i="13" s="1"/>
  <c r="HII80" i="13" s="1"/>
  <c r="HIJ80" i="13" s="1"/>
  <c r="HIK80" i="13" s="1"/>
  <c r="HIL80" i="13" s="1"/>
  <c r="HIM80" i="13" s="1"/>
  <c r="HIN80" i="13" s="1"/>
  <c r="HIO80" i="13" s="1"/>
  <c r="HIP80" i="13" s="1"/>
  <c r="HIQ80" i="13" s="1"/>
  <c r="HIR80" i="13" s="1"/>
  <c r="HIS80" i="13" s="1"/>
  <c r="HIT80" i="13" s="1"/>
  <c r="HIU80" i="13" s="1"/>
  <c r="HIV80" i="13" s="1"/>
  <c r="HIW80" i="13" s="1"/>
  <c r="HIX80" i="13" s="1"/>
  <c r="HIY80" i="13" s="1"/>
  <c r="HIZ80" i="13" s="1"/>
  <c r="HJA80" i="13" s="1"/>
  <c r="HJB80" i="13" s="1"/>
  <c r="HJC80" i="13" s="1"/>
  <c r="HJD80" i="13" s="1"/>
  <c r="HJE80" i="13" s="1"/>
  <c r="HJF80" i="13" s="1"/>
  <c r="HJG80" i="13" s="1"/>
  <c r="HJH80" i="13" s="1"/>
  <c r="HJI80" i="13" s="1"/>
  <c r="HJJ80" i="13" s="1"/>
  <c r="HJK80" i="13" s="1"/>
  <c r="HJL80" i="13" s="1"/>
  <c r="HJM80" i="13" s="1"/>
  <c r="HJN80" i="13" s="1"/>
  <c r="HJO80" i="13" s="1"/>
  <c r="HJP80" i="13" s="1"/>
  <c r="HJQ80" i="13" s="1"/>
  <c r="HJR80" i="13" s="1"/>
  <c r="HJS80" i="13" s="1"/>
  <c r="HJT80" i="13" s="1"/>
  <c r="HJU80" i="13" s="1"/>
  <c r="HJV80" i="13" s="1"/>
  <c r="HJW80" i="13" s="1"/>
  <c r="HJX80" i="13" s="1"/>
  <c r="HJY80" i="13" s="1"/>
  <c r="HJZ80" i="13" s="1"/>
  <c r="HKA80" i="13" s="1"/>
  <c r="HKB80" i="13" s="1"/>
  <c r="HKC80" i="13" s="1"/>
  <c r="HKD80" i="13" s="1"/>
  <c r="HKE80" i="13" s="1"/>
  <c r="HKF80" i="13" s="1"/>
  <c r="HKG80" i="13" s="1"/>
  <c r="HKH80" i="13" s="1"/>
  <c r="HKI80" i="13" s="1"/>
  <c r="HKJ80" i="13" s="1"/>
  <c r="HKK80" i="13" s="1"/>
  <c r="HKL80" i="13" s="1"/>
  <c r="HKM80" i="13" s="1"/>
  <c r="HKN80" i="13" s="1"/>
  <c r="HKO80" i="13" s="1"/>
  <c r="HKP80" i="13" s="1"/>
  <c r="HKQ80" i="13" s="1"/>
  <c r="HKR80" i="13" s="1"/>
  <c r="HKS80" i="13" s="1"/>
  <c r="HKT80" i="13" s="1"/>
  <c r="HKU80" i="13" s="1"/>
  <c r="HKV80" i="13" s="1"/>
  <c r="HKW80" i="13" s="1"/>
  <c r="HKX80" i="13" s="1"/>
  <c r="HKY80" i="13" s="1"/>
  <c r="HKZ80" i="13" s="1"/>
  <c r="HLA80" i="13" s="1"/>
  <c r="HLB80" i="13" s="1"/>
  <c r="HLC80" i="13" s="1"/>
  <c r="HLD80" i="13" s="1"/>
  <c r="HLE80" i="13" s="1"/>
  <c r="HLF80" i="13" s="1"/>
  <c r="HLG80" i="13" s="1"/>
  <c r="HLH80" i="13" s="1"/>
  <c r="HLI80" i="13" s="1"/>
  <c r="HLJ80" i="13" s="1"/>
  <c r="HLK80" i="13" s="1"/>
  <c r="HLL80" i="13" s="1"/>
  <c r="HLM80" i="13" s="1"/>
  <c r="HLN80" i="13" s="1"/>
  <c r="HLO80" i="13" s="1"/>
  <c r="HLP80" i="13" s="1"/>
  <c r="HLQ80" i="13" s="1"/>
  <c r="HLR80" i="13" s="1"/>
  <c r="HLS80" i="13" s="1"/>
  <c r="HLT80" i="13" s="1"/>
  <c r="HLU80" i="13" s="1"/>
  <c r="HLV80" i="13" s="1"/>
  <c r="HLW80" i="13" s="1"/>
  <c r="HLX80" i="13" s="1"/>
  <c r="HLY80" i="13" s="1"/>
  <c r="HLZ80" i="13" s="1"/>
  <c r="HMA80" i="13" s="1"/>
  <c r="HMB80" i="13" s="1"/>
  <c r="HMC80" i="13" s="1"/>
  <c r="HMD80" i="13" s="1"/>
  <c r="HME80" i="13" s="1"/>
  <c r="HMF80" i="13" s="1"/>
  <c r="HMG80" i="13" s="1"/>
  <c r="HMH80" i="13" s="1"/>
  <c r="HMI80" i="13" s="1"/>
  <c r="HMJ80" i="13" s="1"/>
  <c r="HMK80" i="13" s="1"/>
  <c r="HML80" i="13" s="1"/>
  <c r="HMM80" i="13" s="1"/>
  <c r="HMN80" i="13" s="1"/>
  <c r="HMO80" i="13" s="1"/>
  <c r="HMP80" i="13" s="1"/>
  <c r="HMQ80" i="13" s="1"/>
  <c r="HMR80" i="13" s="1"/>
  <c r="HMS80" i="13" s="1"/>
  <c r="HMT80" i="13" s="1"/>
  <c r="HMU80" i="13" s="1"/>
  <c r="HMV80" i="13" s="1"/>
  <c r="HMW80" i="13" s="1"/>
  <c r="HMX80" i="13" s="1"/>
  <c r="HMY80" i="13" s="1"/>
  <c r="HMZ80" i="13" s="1"/>
  <c r="HNA80" i="13" s="1"/>
  <c r="HNB80" i="13" s="1"/>
  <c r="HNC80" i="13" s="1"/>
  <c r="HND80" i="13" s="1"/>
  <c r="HNE80" i="13" s="1"/>
  <c r="HNF80" i="13" s="1"/>
  <c r="HNG80" i="13" s="1"/>
  <c r="HNH80" i="13" s="1"/>
  <c r="HNI80" i="13" s="1"/>
  <c r="HNJ80" i="13" s="1"/>
  <c r="HNK80" i="13" s="1"/>
  <c r="HNL80" i="13" s="1"/>
  <c r="HNM80" i="13" s="1"/>
  <c r="HNN80" i="13" s="1"/>
  <c r="HNO80" i="13" s="1"/>
  <c r="HNP80" i="13" s="1"/>
  <c r="HNQ80" i="13" s="1"/>
  <c r="HNR80" i="13" s="1"/>
  <c r="HNS80" i="13" s="1"/>
  <c r="HNT80" i="13" s="1"/>
  <c r="HNU80" i="13" s="1"/>
  <c r="HNV80" i="13" s="1"/>
  <c r="HNW80" i="13" s="1"/>
  <c r="HNX80" i="13" s="1"/>
  <c r="HNY80" i="13" s="1"/>
  <c r="HNZ80" i="13" s="1"/>
  <c r="HOA80" i="13" s="1"/>
  <c r="HOB80" i="13" s="1"/>
  <c r="HOC80" i="13" s="1"/>
  <c r="HOD80" i="13" s="1"/>
  <c r="HOE80" i="13" s="1"/>
  <c r="HOF80" i="13" s="1"/>
  <c r="HOG80" i="13" s="1"/>
  <c r="HOH80" i="13" s="1"/>
  <c r="HOI80" i="13" s="1"/>
  <c r="HOJ80" i="13" s="1"/>
  <c r="HOK80" i="13" s="1"/>
  <c r="HOL80" i="13" s="1"/>
  <c r="HOM80" i="13" s="1"/>
  <c r="HON80" i="13" s="1"/>
  <c r="HOO80" i="13" s="1"/>
  <c r="HOP80" i="13" s="1"/>
  <c r="HOQ80" i="13" s="1"/>
  <c r="HOR80" i="13" s="1"/>
  <c r="HOS80" i="13" s="1"/>
  <c r="HOT80" i="13" s="1"/>
  <c r="HOU80" i="13" s="1"/>
  <c r="HOV80" i="13" s="1"/>
  <c r="HOW80" i="13" s="1"/>
  <c r="HOX80" i="13" s="1"/>
  <c r="HOY80" i="13" s="1"/>
  <c r="HOZ80" i="13" s="1"/>
  <c r="HPA80" i="13" s="1"/>
  <c r="HPB80" i="13" s="1"/>
  <c r="HPC80" i="13" s="1"/>
  <c r="HPD80" i="13" s="1"/>
  <c r="HPE80" i="13" s="1"/>
  <c r="HPF80" i="13" s="1"/>
  <c r="HPG80" i="13" s="1"/>
  <c r="HPH80" i="13" s="1"/>
  <c r="HPI80" i="13" s="1"/>
  <c r="HPJ80" i="13" s="1"/>
  <c r="HPK80" i="13" s="1"/>
  <c r="HPL80" i="13" s="1"/>
  <c r="HPM80" i="13" s="1"/>
  <c r="HPN80" i="13" s="1"/>
  <c r="HPO80" i="13" s="1"/>
  <c r="HPP80" i="13" s="1"/>
  <c r="HPQ80" i="13" s="1"/>
  <c r="HPR80" i="13" s="1"/>
  <c r="HPS80" i="13" s="1"/>
  <c r="HPT80" i="13" s="1"/>
  <c r="HPU80" i="13" s="1"/>
  <c r="HPV80" i="13" s="1"/>
  <c r="HPW80" i="13" s="1"/>
  <c r="HPX80" i="13" s="1"/>
  <c r="HPY80" i="13" s="1"/>
  <c r="HPZ80" i="13" s="1"/>
  <c r="HQA80" i="13" s="1"/>
  <c r="HQB80" i="13" s="1"/>
  <c r="HQC80" i="13" s="1"/>
  <c r="HQD80" i="13" s="1"/>
  <c r="HQE80" i="13" s="1"/>
  <c r="HQF80" i="13" s="1"/>
  <c r="HQG80" i="13" s="1"/>
  <c r="HQH80" i="13" s="1"/>
  <c r="HQI80" i="13" s="1"/>
  <c r="HQJ80" i="13" s="1"/>
  <c r="HQK80" i="13" s="1"/>
  <c r="HQL80" i="13" s="1"/>
  <c r="HQM80" i="13" s="1"/>
  <c r="HQN80" i="13" s="1"/>
  <c r="HQO80" i="13" s="1"/>
  <c r="HQP80" i="13" s="1"/>
  <c r="HQQ80" i="13" s="1"/>
  <c r="HQR80" i="13" s="1"/>
  <c r="HQS80" i="13" s="1"/>
  <c r="HQT80" i="13" s="1"/>
  <c r="HQU80" i="13" s="1"/>
  <c r="HQV80" i="13" s="1"/>
  <c r="HQW80" i="13" s="1"/>
  <c r="HQX80" i="13" s="1"/>
  <c r="HQY80" i="13" s="1"/>
  <c r="HQZ80" i="13" s="1"/>
  <c r="HRA80" i="13" s="1"/>
  <c r="HRB80" i="13" s="1"/>
  <c r="HRC80" i="13" s="1"/>
  <c r="HRD80" i="13" s="1"/>
  <c r="HRE80" i="13" s="1"/>
  <c r="HRF80" i="13" s="1"/>
  <c r="HRG80" i="13" s="1"/>
  <c r="HRH80" i="13" s="1"/>
  <c r="HRI80" i="13" s="1"/>
  <c r="HRJ80" i="13" s="1"/>
  <c r="HRK80" i="13" s="1"/>
  <c r="HRL80" i="13" s="1"/>
  <c r="HRM80" i="13" s="1"/>
  <c r="HRN80" i="13" s="1"/>
  <c r="HRO80" i="13" s="1"/>
  <c r="HRP80" i="13" s="1"/>
  <c r="HRQ80" i="13" s="1"/>
  <c r="HRR80" i="13" s="1"/>
  <c r="HRS80" i="13" s="1"/>
  <c r="HRT80" i="13" s="1"/>
  <c r="HRU80" i="13" s="1"/>
  <c r="HRV80" i="13" s="1"/>
  <c r="HRW80" i="13" s="1"/>
  <c r="HRX80" i="13" s="1"/>
  <c r="HRY80" i="13" s="1"/>
  <c r="HRZ80" i="13" s="1"/>
  <c r="HSA80" i="13" s="1"/>
  <c r="HSB80" i="13" s="1"/>
  <c r="HSC80" i="13" s="1"/>
  <c r="HSD80" i="13" s="1"/>
  <c r="HSE80" i="13" s="1"/>
  <c r="HSF80" i="13" s="1"/>
  <c r="HSG80" i="13" s="1"/>
  <c r="HSH80" i="13" s="1"/>
  <c r="HSI80" i="13" s="1"/>
  <c r="HSJ80" i="13" s="1"/>
  <c r="HSK80" i="13" s="1"/>
  <c r="HSL80" i="13" s="1"/>
  <c r="HSM80" i="13" s="1"/>
  <c r="HSN80" i="13" s="1"/>
  <c r="HSO80" i="13" s="1"/>
  <c r="HSP80" i="13" s="1"/>
  <c r="HSQ80" i="13" s="1"/>
  <c r="HSR80" i="13" s="1"/>
  <c r="HSS80" i="13" s="1"/>
  <c r="HST80" i="13" s="1"/>
  <c r="HSU80" i="13" s="1"/>
  <c r="HSV80" i="13" s="1"/>
  <c r="HSW80" i="13" s="1"/>
  <c r="HSX80" i="13" s="1"/>
  <c r="HSY80" i="13" s="1"/>
  <c r="HSZ80" i="13" s="1"/>
  <c r="HTA80" i="13" s="1"/>
  <c r="HTB80" i="13" s="1"/>
  <c r="HTC80" i="13" s="1"/>
  <c r="HTD80" i="13" s="1"/>
  <c r="HTE80" i="13" s="1"/>
  <c r="HTF80" i="13" s="1"/>
  <c r="HTG80" i="13" s="1"/>
  <c r="HTH80" i="13" s="1"/>
  <c r="HTI80" i="13" s="1"/>
  <c r="HTJ80" i="13" s="1"/>
  <c r="HTK80" i="13" s="1"/>
  <c r="HTL80" i="13" s="1"/>
  <c r="HTM80" i="13" s="1"/>
  <c r="HTN80" i="13" s="1"/>
  <c r="HTO80" i="13" s="1"/>
  <c r="HTP80" i="13" s="1"/>
  <c r="HTQ80" i="13" s="1"/>
  <c r="HTR80" i="13" s="1"/>
  <c r="HTS80" i="13" s="1"/>
  <c r="HTT80" i="13" s="1"/>
  <c r="HTU80" i="13" s="1"/>
  <c r="HTV80" i="13" s="1"/>
  <c r="HTW80" i="13" s="1"/>
  <c r="HTX80" i="13" s="1"/>
  <c r="HTY80" i="13" s="1"/>
  <c r="HTZ80" i="13" s="1"/>
  <c r="HUA80" i="13" s="1"/>
  <c r="HUB80" i="13" s="1"/>
  <c r="HUC80" i="13" s="1"/>
  <c r="HUD80" i="13" s="1"/>
  <c r="HUE80" i="13" s="1"/>
  <c r="HUF80" i="13" s="1"/>
  <c r="HUG80" i="13" s="1"/>
  <c r="HUH80" i="13" s="1"/>
  <c r="HUI80" i="13" s="1"/>
  <c r="HUJ80" i="13" s="1"/>
  <c r="HUK80" i="13" s="1"/>
  <c r="HUL80" i="13" s="1"/>
  <c r="HUM80" i="13" s="1"/>
  <c r="HUN80" i="13" s="1"/>
  <c r="HUO80" i="13" s="1"/>
  <c r="HUP80" i="13" s="1"/>
  <c r="HUQ80" i="13" s="1"/>
  <c r="HUR80" i="13" s="1"/>
  <c r="HUS80" i="13" s="1"/>
  <c r="HUT80" i="13" s="1"/>
  <c r="HUU80" i="13" s="1"/>
  <c r="HUV80" i="13" s="1"/>
  <c r="HUW80" i="13" s="1"/>
  <c r="HUX80" i="13" s="1"/>
  <c r="HUY80" i="13" s="1"/>
  <c r="HUZ80" i="13" s="1"/>
  <c r="HVA80" i="13" s="1"/>
  <c r="HVB80" i="13" s="1"/>
  <c r="HVC80" i="13" s="1"/>
  <c r="HVD80" i="13" s="1"/>
  <c r="HVE80" i="13" s="1"/>
  <c r="HVF80" i="13" s="1"/>
  <c r="HVG80" i="13" s="1"/>
  <c r="HVH80" i="13" s="1"/>
  <c r="HVI80" i="13" s="1"/>
  <c r="HVJ80" i="13" s="1"/>
  <c r="HVK80" i="13" s="1"/>
  <c r="HVL80" i="13" s="1"/>
  <c r="HVM80" i="13" s="1"/>
  <c r="HVN80" i="13" s="1"/>
  <c r="HVO80" i="13" s="1"/>
  <c r="HVP80" i="13" s="1"/>
  <c r="HVQ80" i="13" s="1"/>
  <c r="HVR80" i="13" s="1"/>
  <c r="HVS80" i="13" s="1"/>
  <c r="HVT80" i="13" s="1"/>
  <c r="HVU80" i="13" s="1"/>
  <c r="HVV80" i="13" s="1"/>
  <c r="HVW80" i="13" s="1"/>
  <c r="HVX80" i="13" s="1"/>
  <c r="HVY80" i="13" s="1"/>
  <c r="HVZ80" i="13" s="1"/>
  <c r="HWA80" i="13" s="1"/>
  <c r="HWB80" i="13" s="1"/>
  <c r="HWC80" i="13" s="1"/>
  <c r="HWD80" i="13" s="1"/>
  <c r="HWE80" i="13" s="1"/>
  <c r="HWF80" i="13" s="1"/>
  <c r="HWG80" i="13" s="1"/>
  <c r="HWH80" i="13" s="1"/>
  <c r="HWI80" i="13" s="1"/>
  <c r="HWJ80" i="13" s="1"/>
  <c r="HWK80" i="13" s="1"/>
  <c r="HWL80" i="13" s="1"/>
  <c r="HWM80" i="13" s="1"/>
  <c r="HWN80" i="13" s="1"/>
  <c r="HWO80" i="13" s="1"/>
  <c r="HWP80" i="13" s="1"/>
  <c r="HWQ80" i="13" s="1"/>
  <c r="HWR80" i="13" s="1"/>
  <c r="HWS80" i="13" s="1"/>
  <c r="HWT80" i="13" s="1"/>
  <c r="HWU80" i="13" s="1"/>
  <c r="HWV80" i="13" s="1"/>
  <c r="HWW80" i="13" s="1"/>
  <c r="HWX80" i="13" s="1"/>
  <c r="HWY80" i="13" s="1"/>
  <c r="HWZ80" i="13" s="1"/>
  <c r="HXA80" i="13" s="1"/>
  <c r="HXB80" i="13" s="1"/>
  <c r="HXC80" i="13" s="1"/>
  <c r="HXD80" i="13" s="1"/>
  <c r="HXE80" i="13" s="1"/>
  <c r="HXF80" i="13" s="1"/>
  <c r="HXG80" i="13" s="1"/>
  <c r="HXH80" i="13" s="1"/>
  <c r="HXI80" i="13" s="1"/>
  <c r="HXJ80" i="13" s="1"/>
  <c r="HXK80" i="13" s="1"/>
  <c r="HXL80" i="13" s="1"/>
  <c r="HXM80" i="13" s="1"/>
  <c r="HXN80" i="13" s="1"/>
  <c r="HXO80" i="13" s="1"/>
  <c r="HXP80" i="13" s="1"/>
  <c r="HXQ80" i="13" s="1"/>
  <c r="HXR80" i="13" s="1"/>
  <c r="HXS80" i="13" s="1"/>
  <c r="HXT80" i="13" s="1"/>
  <c r="HXU80" i="13" s="1"/>
  <c r="HXV80" i="13" s="1"/>
  <c r="HXW80" i="13" s="1"/>
  <c r="HXX80" i="13" s="1"/>
  <c r="HXY80" i="13" s="1"/>
  <c r="HXZ80" i="13" s="1"/>
  <c r="HYA80" i="13" s="1"/>
  <c r="HYB80" i="13" s="1"/>
  <c r="HYC80" i="13" s="1"/>
  <c r="HYD80" i="13" s="1"/>
  <c r="HYE80" i="13" s="1"/>
  <c r="HYF80" i="13" s="1"/>
  <c r="HYG80" i="13" s="1"/>
  <c r="HYH80" i="13" s="1"/>
  <c r="HYI80" i="13" s="1"/>
  <c r="HYJ80" i="13" s="1"/>
  <c r="HYK80" i="13" s="1"/>
  <c r="HYL80" i="13" s="1"/>
  <c r="HYM80" i="13" s="1"/>
  <c r="HYN80" i="13" s="1"/>
  <c r="HYO80" i="13" s="1"/>
  <c r="HYP80" i="13" s="1"/>
  <c r="HYQ80" i="13" s="1"/>
  <c r="HYR80" i="13" s="1"/>
  <c r="HYS80" i="13" s="1"/>
  <c r="HYT80" i="13" s="1"/>
  <c r="HYU80" i="13" s="1"/>
  <c r="HYV80" i="13" s="1"/>
  <c r="HYW80" i="13" s="1"/>
  <c r="HYX80" i="13" s="1"/>
  <c r="HYY80" i="13" s="1"/>
  <c r="HYZ80" i="13" s="1"/>
  <c r="HZA80" i="13" s="1"/>
  <c r="HZB80" i="13" s="1"/>
  <c r="HZC80" i="13" s="1"/>
  <c r="HZD80" i="13" s="1"/>
  <c r="HZE80" i="13" s="1"/>
  <c r="HZF80" i="13" s="1"/>
  <c r="HZG80" i="13" s="1"/>
  <c r="HZH80" i="13" s="1"/>
  <c r="HZI80" i="13" s="1"/>
  <c r="HZJ80" i="13" s="1"/>
  <c r="HZK80" i="13" s="1"/>
  <c r="HZL80" i="13" s="1"/>
  <c r="HZM80" i="13" s="1"/>
  <c r="HZN80" i="13" s="1"/>
  <c r="HZO80" i="13" s="1"/>
  <c r="HZP80" i="13" s="1"/>
  <c r="HZQ80" i="13" s="1"/>
  <c r="HZR80" i="13" s="1"/>
  <c r="HZS80" i="13" s="1"/>
  <c r="HZT80" i="13" s="1"/>
  <c r="HZU80" i="13" s="1"/>
  <c r="HZV80" i="13" s="1"/>
  <c r="HZW80" i="13" s="1"/>
  <c r="HZX80" i="13" s="1"/>
  <c r="HZY80" i="13" s="1"/>
  <c r="HZZ80" i="13" s="1"/>
  <c r="IAA80" i="13" s="1"/>
  <c r="IAB80" i="13" s="1"/>
  <c r="IAC80" i="13" s="1"/>
  <c r="IAD80" i="13" s="1"/>
  <c r="IAE80" i="13" s="1"/>
  <c r="IAF80" i="13" s="1"/>
  <c r="IAG80" i="13" s="1"/>
  <c r="IAH80" i="13" s="1"/>
  <c r="IAI80" i="13" s="1"/>
  <c r="IAJ80" i="13" s="1"/>
  <c r="IAK80" i="13" s="1"/>
  <c r="IAL80" i="13" s="1"/>
  <c r="IAM80" i="13" s="1"/>
  <c r="IAN80" i="13" s="1"/>
  <c r="IAO80" i="13" s="1"/>
  <c r="IAP80" i="13" s="1"/>
  <c r="IAQ80" i="13" s="1"/>
  <c r="IAR80" i="13" s="1"/>
  <c r="IAS80" i="13" s="1"/>
  <c r="IAT80" i="13" s="1"/>
  <c r="IAU80" i="13" s="1"/>
  <c r="IAV80" i="13" s="1"/>
  <c r="IAW80" i="13" s="1"/>
  <c r="IAX80" i="13" s="1"/>
  <c r="IAY80" i="13" s="1"/>
  <c r="IAZ80" i="13" s="1"/>
  <c r="IBA80" i="13" s="1"/>
  <c r="IBB80" i="13" s="1"/>
  <c r="IBC80" i="13" s="1"/>
  <c r="IBD80" i="13" s="1"/>
  <c r="IBE80" i="13" s="1"/>
  <c r="IBF80" i="13" s="1"/>
  <c r="IBG80" i="13" s="1"/>
  <c r="IBH80" i="13" s="1"/>
  <c r="IBI80" i="13" s="1"/>
  <c r="IBJ80" i="13" s="1"/>
  <c r="IBK80" i="13" s="1"/>
  <c r="IBL80" i="13" s="1"/>
  <c r="IBM80" i="13" s="1"/>
  <c r="IBN80" i="13" s="1"/>
  <c r="IBO80" i="13" s="1"/>
  <c r="IBP80" i="13" s="1"/>
  <c r="IBQ80" i="13" s="1"/>
  <c r="IBR80" i="13" s="1"/>
  <c r="IBS80" i="13" s="1"/>
  <c r="IBT80" i="13" s="1"/>
  <c r="IBU80" i="13" s="1"/>
  <c r="IBV80" i="13" s="1"/>
  <c r="IBW80" i="13" s="1"/>
  <c r="IBX80" i="13" s="1"/>
  <c r="IBY80" i="13" s="1"/>
  <c r="IBZ80" i="13" s="1"/>
  <c r="ICA80" i="13" s="1"/>
  <c r="ICB80" i="13" s="1"/>
  <c r="ICC80" i="13" s="1"/>
  <c r="ICD80" i="13" s="1"/>
  <c r="ICE80" i="13" s="1"/>
  <c r="ICF80" i="13" s="1"/>
  <c r="ICG80" i="13" s="1"/>
  <c r="ICH80" i="13" s="1"/>
  <c r="ICI80" i="13" s="1"/>
  <c r="ICJ80" i="13" s="1"/>
  <c r="ICK80" i="13" s="1"/>
  <c r="ICL80" i="13" s="1"/>
  <c r="ICM80" i="13" s="1"/>
  <c r="ICN80" i="13" s="1"/>
  <c r="ICO80" i="13" s="1"/>
  <c r="ICP80" i="13" s="1"/>
  <c r="ICQ80" i="13" s="1"/>
  <c r="ICR80" i="13" s="1"/>
  <c r="ICS80" i="13" s="1"/>
  <c r="ICT80" i="13" s="1"/>
  <c r="ICU80" i="13" s="1"/>
  <c r="ICV80" i="13" s="1"/>
  <c r="ICW80" i="13" s="1"/>
  <c r="ICX80" i="13" s="1"/>
  <c r="ICY80" i="13" s="1"/>
  <c r="ICZ80" i="13" s="1"/>
  <c r="IDA80" i="13" s="1"/>
  <c r="IDB80" i="13" s="1"/>
  <c r="IDC80" i="13" s="1"/>
  <c r="IDD80" i="13" s="1"/>
  <c r="IDE80" i="13" s="1"/>
  <c r="IDF80" i="13" s="1"/>
  <c r="IDG80" i="13" s="1"/>
  <c r="IDH80" i="13" s="1"/>
  <c r="IDI80" i="13" s="1"/>
  <c r="IDJ80" i="13" s="1"/>
  <c r="IDK80" i="13" s="1"/>
  <c r="IDL80" i="13" s="1"/>
  <c r="IDM80" i="13" s="1"/>
  <c r="IDN80" i="13" s="1"/>
  <c r="IDO80" i="13" s="1"/>
  <c r="IDP80" i="13" s="1"/>
  <c r="IDQ80" i="13" s="1"/>
  <c r="IDR80" i="13" s="1"/>
  <c r="IDS80" i="13" s="1"/>
  <c r="IDT80" i="13" s="1"/>
  <c r="IDU80" i="13" s="1"/>
  <c r="IDV80" i="13" s="1"/>
  <c r="IDW80" i="13" s="1"/>
  <c r="IDX80" i="13" s="1"/>
  <c r="IDY80" i="13" s="1"/>
  <c r="IDZ80" i="13" s="1"/>
  <c r="IEA80" i="13" s="1"/>
  <c r="IEB80" i="13" s="1"/>
  <c r="IEC80" i="13" s="1"/>
  <c r="IED80" i="13" s="1"/>
  <c r="IEE80" i="13" s="1"/>
  <c r="IEF80" i="13" s="1"/>
  <c r="IEG80" i="13" s="1"/>
  <c r="IEH80" i="13" s="1"/>
  <c r="IEI80" i="13" s="1"/>
  <c r="IEJ80" i="13" s="1"/>
  <c r="IEK80" i="13" s="1"/>
  <c r="IEL80" i="13" s="1"/>
  <c r="IEM80" i="13" s="1"/>
  <c r="IEN80" i="13" s="1"/>
  <c r="IEO80" i="13" s="1"/>
  <c r="IEP80" i="13" s="1"/>
  <c r="IEQ80" i="13" s="1"/>
  <c r="IER80" i="13" s="1"/>
  <c r="IES80" i="13" s="1"/>
  <c r="IET80" i="13" s="1"/>
  <c r="IEU80" i="13" s="1"/>
  <c r="IEV80" i="13" s="1"/>
  <c r="IEW80" i="13" s="1"/>
  <c r="IEX80" i="13" s="1"/>
  <c r="IEY80" i="13" s="1"/>
  <c r="IEZ80" i="13" s="1"/>
  <c r="IFA80" i="13" s="1"/>
  <c r="IFB80" i="13" s="1"/>
  <c r="IFC80" i="13" s="1"/>
  <c r="IFD80" i="13" s="1"/>
  <c r="IFE80" i="13" s="1"/>
  <c r="IFF80" i="13" s="1"/>
  <c r="IFG80" i="13" s="1"/>
  <c r="IFH80" i="13" s="1"/>
  <c r="IFI80" i="13" s="1"/>
  <c r="IFJ80" i="13" s="1"/>
  <c r="IFK80" i="13" s="1"/>
  <c r="IFL80" i="13" s="1"/>
  <c r="IFM80" i="13" s="1"/>
  <c r="IFN80" i="13" s="1"/>
  <c r="IFO80" i="13" s="1"/>
  <c r="IFP80" i="13" s="1"/>
  <c r="IFQ80" i="13" s="1"/>
  <c r="IFR80" i="13" s="1"/>
  <c r="IFS80" i="13" s="1"/>
  <c r="IFT80" i="13" s="1"/>
  <c r="IFU80" i="13" s="1"/>
  <c r="IFV80" i="13" s="1"/>
  <c r="IFW80" i="13" s="1"/>
  <c r="IFX80" i="13" s="1"/>
  <c r="IFY80" i="13" s="1"/>
  <c r="IFZ80" i="13" s="1"/>
  <c r="IGA80" i="13" s="1"/>
  <c r="IGB80" i="13" s="1"/>
  <c r="IGC80" i="13" s="1"/>
  <c r="IGD80" i="13" s="1"/>
  <c r="IGE80" i="13" s="1"/>
  <c r="IGF80" i="13" s="1"/>
  <c r="IGG80" i="13" s="1"/>
  <c r="IGH80" i="13" s="1"/>
  <c r="IGI80" i="13" s="1"/>
  <c r="IGJ80" i="13" s="1"/>
  <c r="IGK80" i="13" s="1"/>
  <c r="IGL80" i="13" s="1"/>
  <c r="IGM80" i="13" s="1"/>
  <c r="IGN80" i="13" s="1"/>
  <c r="IGO80" i="13" s="1"/>
  <c r="IGP80" i="13" s="1"/>
  <c r="IGQ80" i="13" s="1"/>
  <c r="IGR80" i="13" s="1"/>
  <c r="IGS80" i="13" s="1"/>
  <c r="IGT80" i="13" s="1"/>
  <c r="IGU80" i="13" s="1"/>
  <c r="IGV80" i="13" s="1"/>
  <c r="IGW80" i="13" s="1"/>
  <c r="IGX80" i="13" s="1"/>
  <c r="IGY80" i="13" s="1"/>
  <c r="IGZ80" i="13" s="1"/>
  <c r="IHA80" i="13" s="1"/>
  <c r="IHB80" i="13" s="1"/>
  <c r="IHC80" i="13" s="1"/>
  <c r="IHD80" i="13" s="1"/>
  <c r="IHE80" i="13" s="1"/>
  <c r="IHF80" i="13" s="1"/>
  <c r="IHG80" i="13" s="1"/>
  <c r="IHH80" i="13" s="1"/>
  <c r="IHI80" i="13" s="1"/>
  <c r="IHJ80" i="13" s="1"/>
  <c r="IHK80" i="13" s="1"/>
  <c r="IHL80" i="13" s="1"/>
  <c r="IHM80" i="13" s="1"/>
  <c r="IHN80" i="13" s="1"/>
  <c r="IHO80" i="13" s="1"/>
  <c r="IHP80" i="13" s="1"/>
  <c r="IHQ80" i="13" s="1"/>
  <c r="IHR80" i="13" s="1"/>
  <c r="IHS80" i="13" s="1"/>
  <c r="IHT80" i="13" s="1"/>
  <c r="IHU80" i="13" s="1"/>
  <c r="IHV80" i="13" s="1"/>
  <c r="IHW80" i="13" s="1"/>
  <c r="IHX80" i="13" s="1"/>
  <c r="IHY80" i="13" s="1"/>
  <c r="IHZ80" i="13" s="1"/>
  <c r="IIA80" i="13" s="1"/>
  <c r="IIB80" i="13" s="1"/>
  <c r="IIC80" i="13" s="1"/>
  <c r="IID80" i="13" s="1"/>
  <c r="IIE80" i="13" s="1"/>
  <c r="IIF80" i="13" s="1"/>
  <c r="IIG80" i="13" s="1"/>
  <c r="IIH80" i="13" s="1"/>
  <c r="III80" i="13" s="1"/>
  <c r="IIJ80" i="13" s="1"/>
  <c r="IIK80" i="13" s="1"/>
  <c r="IIL80" i="13" s="1"/>
  <c r="IIM80" i="13" s="1"/>
  <c r="IIN80" i="13" s="1"/>
  <c r="IIO80" i="13" s="1"/>
  <c r="IIP80" i="13" s="1"/>
  <c r="IIQ80" i="13" s="1"/>
  <c r="IIR80" i="13" s="1"/>
  <c r="IIS80" i="13" s="1"/>
  <c r="IIT80" i="13" s="1"/>
  <c r="IIU80" i="13" s="1"/>
  <c r="IIV80" i="13" s="1"/>
  <c r="IIW80" i="13" s="1"/>
  <c r="IIX80" i="13" s="1"/>
  <c r="IIY80" i="13" s="1"/>
  <c r="IIZ80" i="13" s="1"/>
  <c r="IJA80" i="13" s="1"/>
  <c r="IJB80" i="13" s="1"/>
  <c r="IJC80" i="13" s="1"/>
  <c r="IJD80" i="13" s="1"/>
  <c r="IJE80" i="13" s="1"/>
  <c r="IJF80" i="13" s="1"/>
  <c r="IJG80" i="13" s="1"/>
  <c r="IJH80" i="13" s="1"/>
  <c r="IJI80" i="13" s="1"/>
  <c r="IJJ80" i="13" s="1"/>
  <c r="IJK80" i="13" s="1"/>
  <c r="IJL80" i="13" s="1"/>
  <c r="IJM80" i="13" s="1"/>
  <c r="IJN80" i="13" s="1"/>
  <c r="IJO80" i="13" s="1"/>
  <c r="IJP80" i="13" s="1"/>
  <c r="IJQ80" i="13" s="1"/>
  <c r="IJR80" i="13" s="1"/>
  <c r="IJS80" i="13" s="1"/>
  <c r="IJT80" i="13" s="1"/>
  <c r="IJU80" i="13" s="1"/>
  <c r="IJV80" i="13" s="1"/>
  <c r="IJW80" i="13" s="1"/>
  <c r="IJX80" i="13" s="1"/>
  <c r="IJY80" i="13" s="1"/>
  <c r="IJZ80" i="13" s="1"/>
  <c r="IKA80" i="13" s="1"/>
  <c r="IKB80" i="13" s="1"/>
  <c r="IKC80" i="13" s="1"/>
  <c r="IKD80" i="13" s="1"/>
  <c r="IKE80" i="13" s="1"/>
  <c r="IKF80" i="13" s="1"/>
  <c r="IKG80" i="13" s="1"/>
  <c r="IKH80" i="13" s="1"/>
  <c r="IKI80" i="13" s="1"/>
  <c r="IKJ80" i="13" s="1"/>
  <c r="IKK80" i="13" s="1"/>
  <c r="IKL80" i="13" s="1"/>
  <c r="IKM80" i="13" s="1"/>
  <c r="IKN80" i="13" s="1"/>
  <c r="IKO80" i="13" s="1"/>
  <c r="IKP80" i="13" s="1"/>
  <c r="IKQ80" i="13" s="1"/>
  <c r="IKR80" i="13" s="1"/>
  <c r="IKS80" i="13" s="1"/>
  <c r="IKT80" i="13" s="1"/>
  <c r="IKU80" i="13" s="1"/>
  <c r="IKV80" i="13" s="1"/>
  <c r="IKW80" i="13" s="1"/>
  <c r="IKX80" i="13" s="1"/>
  <c r="IKY80" i="13" s="1"/>
  <c r="IKZ80" i="13" s="1"/>
  <c r="ILA80" i="13" s="1"/>
  <c r="ILB80" i="13" s="1"/>
  <c r="ILC80" i="13" s="1"/>
  <c r="ILD80" i="13" s="1"/>
  <c r="ILE80" i="13" s="1"/>
  <c r="ILF80" i="13" s="1"/>
  <c r="ILG80" i="13" s="1"/>
  <c r="ILH80" i="13" s="1"/>
  <c r="ILI80" i="13" s="1"/>
  <c r="ILJ80" i="13" s="1"/>
  <c r="ILK80" i="13" s="1"/>
  <c r="ILL80" i="13" s="1"/>
  <c r="ILM80" i="13" s="1"/>
  <c r="ILN80" i="13" s="1"/>
  <c r="ILO80" i="13" s="1"/>
  <c r="ILP80" i="13" s="1"/>
  <c r="ILQ80" i="13" s="1"/>
  <c r="ILR80" i="13" s="1"/>
  <c r="ILS80" i="13" s="1"/>
  <c r="ILT80" i="13" s="1"/>
  <c r="ILU80" i="13" s="1"/>
  <c r="ILV80" i="13" s="1"/>
  <c r="ILW80" i="13" s="1"/>
  <c r="ILX80" i="13" s="1"/>
  <c r="ILY80" i="13" s="1"/>
  <c r="ILZ80" i="13" s="1"/>
  <c r="IMA80" i="13" s="1"/>
  <c r="IMB80" i="13" s="1"/>
  <c r="IMC80" i="13" s="1"/>
  <c r="IMD80" i="13" s="1"/>
  <c r="IME80" i="13" s="1"/>
  <c r="IMF80" i="13" s="1"/>
  <c r="IMG80" i="13" s="1"/>
  <c r="IMH80" i="13" s="1"/>
  <c r="IMI80" i="13" s="1"/>
  <c r="IMJ80" i="13" s="1"/>
  <c r="IMK80" i="13" s="1"/>
  <c r="IML80" i="13" s="1"/>
  <c r="IMM80" i="13" s="1"/>
  <c r="IMN80" i="13" s="1"/>
  <c r="IMO80" i="13" s="1"/>
  <c r="IMP80" i="13" s="1"/>
  <c r="IMQ80" i="13" s="1"/>
  <c r="IMR80" i="13" s="1"/>
  <c r="IMS80" i="13" s="1"/>
  <c r="IMT80" i="13" s="1"/>
  <c r="IMU80" i="13" s="1"/>
  <c r="IMV80" i="13" s="1"/>
  <c r="IMW80" i="13" s="1"/>
  <c r="IMX80" i="13" s="1"/>
  <c r="IMY80" i="13" s="1"/>
  <c r="IMZ80" i="13" s="1"/>
  <c r="INA80" i="13" s="1"/>
  <c r="INB80" i="13" s="1"/>
  <c r="INC80" i="13" s="1"/>
  <c r="IND80" i="13" s="1"/>
  <c r="INE80" i="13" s="1"/>
  <c r="INF80" i="13" s="1"/>
  <c r="ING80" i="13" s="1"/>
  <c r="INH80" i="13" s="1"/>
  <c r="INI80" i="13" s="1"/>
  <c r="INJ80" i="13" s="1"/>
  <c r="INK80" i="13" s="1"/>
  <c r="INL80" i="13" s="1"/>
  <c r="INM80" i="13" s="1"/>
  <c r="INN80" i="13" s="1"/>
  <c r="INO80" i="13" s="1"/>
  <c r="INP80" i="13" s="1"/>
  <c r="INQ80" i="13" s="1"/>
  <c r="INR80" i="13" s="1"/>
  <c r="INS80" i="13" s="1"/>
  <c r="INT80" i="13" s="1"/>
  <c r="INU80" i="13" s="1"/>
  <c r="INV80" i="13" s="1"/>
  <c r="INW80" i="13" s="1"/>
  <c r="INX80" i="13" s="1"/>
  <c r="INY80" i="13" s="1"/>
  <c r="INZ80" i="13" s="1"/>
  <c r="IOA80" i="13" s="1"/>
  <c r="IOB80" i="13" s="1"/>
  <c r="IOC80" i="13" s="1"/>
  <c r="IOD80" i="13" s="1"/>
  <c r="IOE80" i="13" s="1"/>
  <c r="IOF80" i="13" s="1"/>
  <c r="IOG80" i="13" s="1"/>
  <c r="IOH80" i="13" s="1"/>
  <c r="IOI80" i="13" s="1"/>
  <c r="IOJ80" i="13" s="1"/>
  <c r="IOK80" i="13" s="1"/>
  <c r="IOL80" i="13" s="1"/>
  <c r="IOM80" i="13" s="1"/>
  <c r="ION80" i="13" s="1"/>
  <c r="IOO80" i="13" s="1"/>
  <c r="IOP80" i="13" s="1"/>
  <c r="IOQ80" i="13" s="1"/>
  <c r="IOR80" i="13" s="1"/>
  <c r="IOS80" i="13" s="1"/>
  <c r="IOT80" i="13" s="1"/>
  <c r="IOU80" i="13" s="1"/>
  <c r="IOV80" i="13" s="1"/>
  <c r="IOW80" i="13" s="1"/>
  <c r="IOX80" i="13" s="1"/>
  <c r="IOY80" i="13" s="1"/>
  <c r="IOZ80" i="13" s="1"/>
  <c r="IPA80" i="13" s="1"/>
  <c r="IPB80" i="13" s="1"/>
  <c r="IPC80" i="13" s="1"/>
  <c r="IPD80" i="13" s="1"/>
  <c r="IPE80" i="13" s="1"/>
  <c r="IPF80" i="13" s="1"/>
  <c r="IPG80" i="13" s="1"/>
  <c r="IPH80" i="13" s="1"/>
  <c r="IPI80" i="13" s="1"/>
  <c r="IPJ80" i="13" s="1"/>
  <c r="IPK80" i="13" s="1"/>
  <c r="IPL80" i="13" s="1"/>
  <c r="IPM80" i="13" s="1"/>
  <c r="IPN80" i="13" s="1"/>
  <c r="IPO80" i="13" s="1"/>
  <c r="IPP80" i="13" s="1"/>
  <c r="IPQ80" i="13" s="1"/>
  <c r="IPR80" i="13" s="1"/>
  <c r="IPS80" i="13" s="1"/>
  <c r="IPT80" i="13" s="1"/>
  <c r="IPU80" i="13" s="1"/>
  <c r="IPV80" i="13" s="1"/>
  <c r="IPW80" i="13" s="1"/>
  <c r="IPX80" i="13" s="1"/>
  <c r="IPY80" i="13" s="1"/>
  <c r="IPZ80" i="13" s="1"/>
  <c r="IQA80" i="13" s="1"/>
  <c r="IQB80" i="13" s="1"/>
  <c r="IQC80" i="13" s="1"/>
  <c r="IQD80" i="13" s="1"/>
  <c r="IQE80" i="13" s="1"/>
  <c r="IQF80" i="13" s="1"/>
  <c r="IQG80" i="13" s="1"/>
  <c r="IQH80" i="13" s="1"/>
  <c r="IQI80" i="13" s="1"/>
  <c r="IQJ80" i="13" s="1"/>
  <c r="IQK80" i="13" s="1"/>
  <c r="IQL80" i="13" s="1"/>
  <c r="IQM80" i="13" s="1"/>
  <c r="IQN80" i="13" s="1"/>
  <c r="IQO80" i="13" s="1"/>
  <c r="IQP80" i="13" s="1"/>
  <c r="IQQ80" i="13" s="1"/>
  <c r="IQR80" i="13" s="1"/>
  <c r="IQS80" i="13" s="1"/>
  <c r="IQT80" i="13" s="1"/>
  <c r="IQU80" i="13" s="1"/>
  <c r="IQV80" i="13" s="1"/>
  <c r="IQW80" i="13" s="1"/>
  <c r="IQX80" i="13" s="1"/>
  <c r="IQY80" i="13" s="1"/>
  <c r="IQZ80" i="13" s="1"/>
  <c r="IRA80" i="13" s="1"/>
  <c r="IRB80" i="13" s="1"/>
  <c r="IRC80" i="13" s="1"/>
  <c r="IRD80" i="13" s="1"/>
  <c r="IRE80" i="13" s="1"/>
  <c r="IRF80" i="13" s="1"/>
  <c r="IRG80" i="13" s="1"/>
  <c r="IRH80" i="13" s="1"/>
  <c r="IRI80" i="13" s="1"/>
  <c r="IRJ80" i="13" s="1"/>
  <c r="IRK80" i="13" s="1"/>
  <c r="IRL80" i="13" s="1"/>
  <c r="IRM80" i="13" s="1"/>
  <c r="IRN80" i="13" s="1"/>
  <c r="IRO80" i="13" s="1"/>
  <c r="IRP80" i="13" s="1"/>
  <c r="IRQ80" i="13" s="1"/>
  <c r="IRR80" i="13" s="1"/>
  <c r="IRS80" i="13" s="1"/>
  <c r="IRT80" i="13" s="1"/>
  <c r="IRU80" i="13" s="1"/>
  <c r="IRV80" i="13" s="1"/>
  <c r="IRW80" i="13" s="1"/>
  <c r="IRX80" i="13" s="1"/>
  <c r="IRY80" i="13" s="1"/>
  <c r="IRZ80" i="13" s="1"/>
  <c r="ISA80" i="13" s="1"/>
  <c r="ISB80" i="13" s="1"/>
  <c r="ISC80" i="13" s="1"/>
  <c r="ISD80" i="13" s="1"/>
  <c r="ISE80" i="13" s="1"/>
  <c r="ISF80" i="13" s="1"/>
  <c r="ISG80" i="13" s="1"/>
  <c r="ISH80" i="13" s="1"/>
  <c r="ISI80" i="13" s="1"/>
  <c r="ISJ80" i="13" s="1"/>
  <c r="ISK80" i="13" s="1"/>
  <c r="ISL80" i="13" s="1"/>
  <c r="ISM80" i="13" s="1"/>
  <c r="ISN80" i="13" s="1"/>
  <c r="ISO80" i="13" s="1"/>
  <c r="ISP80" i="13" s="1"/>
  <c r="ISQ80" i="13" s="1"/>
  <c r="ISR80" i="13" s="1"/>
  <c r="ISS80" i="13" s="1"/>
  <c r="IST80" i="13" s="1"/>
  <c r="ISU80" i="13" s="1"/>
  <c r="ISV80" i="13" s="1"/>
  <c r="ISW80" i="13" s="1"/>
  <c r="ISX80" i="13" s="1"/>
  <c r="ISY80" i="13" s="1"/>
  <c r="ISZ80" i="13" s="1"/>
  <c r="ITA80" i="13" s="1"/>
  <c r="ITB80" i="13" s="1"/>
  <c r="ITC80" i="13" s="1"/>
  <c r="ITD80" i="13" s="1"/>
  <c r="ITE80" i="13" s="1"/>
  <c r="ITF80" i="13" s="1"/>
  <c r="ITG80" i="13" s="1"/>
  <c r="ITH80" i="13" s="1"/>
  <c r="ITI80" i="13" s="1"/>
  <c r="ITJ80" i="13" s="1"/>
  <c r="ITK80" i="13" s="1"/>
  <c r="ITL80" i="13" s="1"/>
  <c r="ITM80" i="13" s="1"/>
  <c r="ITN80" i="13" s="1"/>
  <c r="ITO80" i="13" s="1"/>
  <c r="ITP80" i="13" s="1"/>
  <c r="ITQ80" i="13" s="1"/>
  <c r="ITR80" i="13" s="1"/>
  <c r="ITS80" i="13" s="1"/>
  <c r="ITT80" i="13" s="1"/>
  <c r="ITU80" i="13" s="1"/>
  <c r="ITV80" i="13" s="1"/>
  <c r="ITW80" i="13" s="1"/>
  <c r="ITX80" i="13" s="1"/>
  <c r="ITY80" i="13" s="1"/>
  <c r="ITZ80" i="13" s="1"/>
  <c r="IUA80" i="13" s="1"/>
  <c r="IUB80" i="13" s="1"/>
  <c r="IUC80" i="13" s="1"/>
  <c r="IUD80" i="13" s="1"/>
  <c r="IUE80" i="13" s="1"/>
  <c r="IUF80" i="13" s="1"/>
  <c r="IUG80" i="13" s="1"/>
  <c r="IUH80" i="13" s="1"/>
  <c r="IUI80" i="13" s="1"/>
  <c r="IUJ80" i="13" s="1"/>
  <c r="IUK80" i="13" s="1"/>
  <c r="IUL80" i="13" s="1"/>
  <c r="IUM80" i="13" s="1"/>
  <c r="IUN80" i="13" s="1"/>
  <c r="IUO80" i="13" s="1"/>
  <c r="IUP80" i="13" s="1"/>
  <c r="IUQ80" i="13" s="1"/>
  <c r="IUR80" i="13" s="1"/>
  <c r="IUS80" i="13" s="1"/>
  <c r="IUT80" i="13" s="1"/>
  <c r="IUU80" i="13" s="1"/>
  <c r="IUV80" i="13" s="1"/>
  <c r="IUW80" i="13" s="1"/>
  <c r="IUX80" i="13" s="1"/>
  <c r="IUY80" i="13" s="1"/>
  <c r="IUZ80" i="13" s="1"/>
  <c r="IVA80" i="13" s="1"/>
  <c r="IVB80" i="13" s="1"/>
  <c r="IVC80" i="13" s="1"/>
  <c r="IVD80" i="13" s="1"/>
  <c r="IVE80" i="13" s="1"/>
  <c r="IVF80" i="13" s="1"/>
  <c r="IVG80" i="13" s="1"/>
  <c r="IVH80" i="13" s="1"/>
  <c r="IVI80" i="13" s="1"/>
  <c r="IVJ80" i="13" s="1"/>
  <c r="IVK80" i="13" s="1"/>
  <c r="IVL80" i="13" s="1"/>
  <c r="IVM80" i="13" s="1"/>
  <c r="IVN80" i="13" s="1"/>
  <c r="IVO80" i="13" s="1"/>
  <c r="IVP80" i="13" s="1"/>
  <c r="IVQ80" i="13" s="1"/>
  <c r="IVR80" i="13" s="1"/>
  <c r="IVS80" i="13" s="1"/>
  <c r="IVT80" i="13" s="1"/>
  <c r="IVU80" i="13" s="1"/>
  <c r="IVV80" i="13" s="1"/>
  <c r="IVW80" i="13" s="1"/>
  <c r="IVX80" i="13" s="1"/>
  <c r="IVY80" i="13" s="1"/>
  <c r="IVZ80" i="13" s="1"/>
  <c r="IWA80" i="13" s="1"/>
  <c r="IWB80" i="13" s="1"/>
  <c r="IWC80" i="13" s="1"/>
  <c r="IWD80" i="13" s="1"/>
  <c r="IWE80" i="13" s="1"/>
  <c r="IWF80" i="13" s="1"/>
  <c r="IWG80" i="13" s="1"/>
  <c r="IWH80" i="13" s="1"/>
  <c r="IWI80" i="13" s="1"/>
  <c r="IWJ80" i="13" s="1"/>
  <c r="IWK80" i="13" s="1"/>
  <c r="IWL80" i="13" s="1"/>
  <c r="IWM80" i="13" s="1"/>
  <c r="IWN80" i="13" s="1"/>
  <c r="IWO80" i="13" s="1"/>
  <c r="IWP80" i="13" s="1"/>
  <c r="IWQ80" i="13" s="1"/>
  <c r="IWR80" i="13" s="1"/>
  <c r="IWS80" i="13" s="1"/>
  <c r="IWT80" i="13" s="1"/>
  <c r="IWU80" i="13" s="1"/>
  <c r="IWV80" i="13" s="1"/>
  <c r="IWW80" i="13" s="1"/>
  <c r="IWX80" i="13" s="1"/>
  <c r="IWY80" i="13" s="1"/>
  <c r="IWZ80" i="13" s="1"/>
  <c r="IXA80" i="13" s="1"/>
  <c r="IXB80" i="13" s="1"/>
  <c r="IXC80" i="13" s="1"/>
  <c r="IXD80" i="13" s="1"/>
  <c r="IXE80" i="13" s="1"/>
  <c r="IXF80" i="13" s="1"/>
  <c r="IXG80" i="13" s="1"/>
  <c r="IXH80" i="13" s="1"/>
  <c r="IXI80" i="13" s="1"/>
  <c r="IXJ80" i="13" s="1"/>
  <c r="IXK80" i="13" s="1"/>
  <c r="IXL80" i="13" s="1"/>
  <c r="IXM80" i="13" s="1"/>
  <c r="IXN80" i="13" s="1"/>
  <c r="IXO80" i="13" s="1"/>
  <c r="IXP80" i="13" s="1"/>
  <c r="IXQ80" i="13" s="1"/>
  <c r="IXR80" i="13" s="1"/>
  <c r="IXS80" i="13" s="1"/>
  <c r="IXT80" i="13" s="1"/>
  <c r="IXU80" i="13" s="1"/>
  <c r="IXV80" i="13" s="1"/>
  <c r="IXW80" i="13" s="1"/>
  <c r="IXX80" i="13" s="1"/>
  <c r="IXY80" i="13" s="1"/>
  <c r="IXZ80" i="13" s="1"/>
  <c r="IYA80" i="13" s="1"/>
  <c r="IYB80" i="13" s="1"/>
  <c r="IYC80" i="13" s="1"/>
  <c r="IYD80" i="13" s="1"/>
  <c r="IYE80" i="13" s="1"/>
  <c r="IYF80" i="13" s="1"/>
  <c r="IYG80" i="13" s="1"/>
  <c r="IYH80" i="13" s="1"/>
  <c r="IYI80" i="13" s="1"/>
  <c r="IYJ80" i="13" s="1"/>
  <c r="IYK80" i="13" s="1"/>
  <c r="IYL80" i="13" s="1"/>
  <c r="IYM80" i="13" s="1"/>
  <c r="IYN80" i="13" s="1"/>
  <c r="IYO80" i="13" s="1"/>
  <c r="IYP80" i="13" s="1"/>
  <c r="IYQ80" i="13" s="1"/>
  <c r="IYR80" i="13" s="1"/>
  <c r="IYS80" i="13" s="1"/>
  <c r="IYT80" i="13" s="1"/>
  <c r="IYU80" i="13" s="1"/>
  <c r="IYV80" i="13" s="1"/>
  <c r="IYW80" i="13" s="1"/>
  <c r="IYX80" i="13" s="1"/>
  <c r="IYY80" i="13" s="1"/>
  <c r="IYZ80" i="13" s="1"/>
  <c r="IZA80" i="13" s="1"/>
  <c r="IZB80" i="13" s="1"/>
  <c r="IZC80" i="13" s="1"/>
  <c r="IZD80" i="13" s="1"/>
  <c r="IZE80" i="13" s="1"/>
  <c r="IZF80" i="13" s="1"/>
  <c r="IZG80" i="13" s="1"/>
  <c r="IZH80" i="13" s="1"/>
  <c r="IZI80" i="13" s="1"/>
  <c r="IZJ80" i="13" s="1"/>
  <c r="IZK80" i="13" s="1"/>
  <c r="IZL80" i="13" s="1"/>
  <c r="IZM80" i="13" s="1"/>
  <c r="IZN80" i="13" s="1"/>
  <c r="IZO80" i="13" s="1"/>
  <c r="IZP80" i="13" s="1"/>
  <c r="IZQ80" i="13" s="1"/>
  <c r="IZR80" i="13" s="1"/>
  <c r="IZS80" i="13" s="1"/>
  <c r="IZT80" i="13" s="1"/>
  <c r="IZU80" i="13" s="1"/>
  <c r="IZV80" i="13" s="1"/>
  <c r="IZW80" i="13" s="1"/>
  <c r="IZX80" i="13" s="1"/>
  <c r="IZY80" i="13" s="1"/>
  <c r="IZZ80" i="13" s="1"/>
  <c r="JAA80" i="13" s="1"/>
  <c r="JAB80" i="13" s="1"/>
  <c r="JAC80" i="13" s="1"/>
  <c r="JAD80" i="13" s="1"/>
  <c r="JAE80" i="13" s="1"/>
  <c r="JAF80" i="13" s="1"/>
  <c r="JAG80" i="13" s="1"/>
  <c r="JAH80" i="13" s="1"/>
  <c r="JAI80" i="13" s="1"/>
  <c r="JAJ80" i="13" s="1"/>
  <c r="JAK80" i="13" s="1"/>
  <c r="JAL80" i="13" s="1"/>
  <c r="JAM80" i="13" s="1"/>
  <c r="JAN80" i="13" s="1"/>
  <c r="JAO80" i="13" s="1"/>
  <c r="JAP80" i="13" s="1"/>
  <c r="JAQ80" i="13" s="1"/>
  <c r="JAR80" i="13" s="1"/>
  <c r="JAS80" i="13" s="1"/>
  <c r="JAT80" i="13" s="1"/>
  <c r="JAU80" i="13" s="1"/>
  <c r="JAV80" i="13" s="1"/>
  <c r="JAW80" i="13" s="1"/>
  <c r="JAX80" i="13" s="1"/>
  <c r="JAY80" i="13" s="1"/>
  <c r="JAZ80" i="13" s="1"/>
  <c r="JBA80" i="13" s="1"/>
  <c r="JBB80" i="13" s="1"/>
  <c r="JBC80" i="13" s="1"/>
  <c r="JBD80" i="13" s="1"/>
  <c r="JBE80" i="13" s="1"/>
  <c r="JBF80" i="13" s="1"/>
  <c r="JBG80" i="13" s="1"/>
  <c r="JBH80" i="13" s="1"/>
  <c r="JBI80" i="13" s="1"/>
  <c r="JBJ80" i="13" s="1"/>
  <c r="JBK80" i="13" s="1"/>
  <c r="JBL80" i="13" s="1"/>
  <c r="JBM80" i="13" s="1"/>
  <c r="JBN80" i="13" s="1"/>
  <c r="JBO80" i="13" s="1"/>
  <c r="JBP80" i="13" s="1"/>
  <c r="JBQ80" i="13" s="1"/>
  <c r="JBR80" i="13" s="1"/>
  <c r="JBS80" i="13" s="1"/>
  <c r="JBT80" i="13" s="1"/>
  <c r="JBU80" i="13" s="1"/>
  <c r="JBV80" i="13" s="1"/>
  <c r="JBW80" i="13" s="1"/>
  <c r="JBX80" i="13" s="1"/>
  <c r="JBY80" i="13" s="1"/>
  <c r="JBZ80" i="13" s="1"/>
  <c r="JCA80" i="13" s="1"/>
  <c r="JCB80" i="13" s="1"/>
  <c r="JCC80" i="13" s="1"/>
  <c r="JCD80" i="13" s="1"/>
  <c r="JCE80" i="13" s="1"/>
  <c r="JCF80" i="13" s="1"/>
  <c r="JCG80" i="13" s="1"/>
  <c r="JCH80" i="13" s="1"/>
  <c r="JCI80" i="13" s="1"/>
  <c r="JCJ80" i="13" s="1"/>
  <c r="JCK80" i="13" s="1"/>
  <c r="JCL80" i="13" s="1"/>
  <c r="JCM80" i="13" s="1"/>
  <c r="JCN80" i="13" s="1"/>
  <c r="JCO80" i="13" s="1"/>
  <c r="JCP80" i="13" s="1"/>
  <c r="JCQ80" i="13" s="1"/>
  <c r="JCR80" i="13" s="1"/>
  <c r="JCS80" i="13" s="1"/>
  <c r="JCT80" i="13" s="1"/>
  <c r="JCU80" i="13" s="1"/>
  <c r="JCV80" i="13" s="1"/>
  <c r="JCW80" i="13" s="1"/>
  <c r="JCX80" i="13" s="1"/>
  <c r="JCY80" i="13" s="1"/>
  <c r="JCZ80" i="13" s="1"/>
  <c r="JDA80" i="13" s="1"/>
  <c r="JDB80" i="13" s="1"/>
  <c r="JDC80" i="13" s="1"/>
  <c r="JDD80" i="13" s="1"/>
  <c r="JDE80" i="13" s="1"/>
  <c r="JDF80" i="13" s="1"/>
  <c r="JDG80" i="13" s="1"/>
  <c r="JDH80" i="13" s="1"/>
  <c r="JDI80" i="13" s="1"/>
  <c r="JDJ80" i="13" s="1"/>
  <c r="JDK80" i="13" s="1"/>
  <c r="JDL80" i="13" s="1"/>
  <c r="JDM80" i="13" s="1"/>
  <c r="JDN80" i="13" s="1"/>
  <c r="JDO80" i="13" s="1"/>
  <c r="JDP80" i="13" s="1"/>
  <c r="JDQ80" i="13" s="1"/>
  <c r="JDR80" i="13" s="1"/>
  <c r="JDS80" i="13" s="1"/>
  <c r="JDT80" i="13" s="1"/>
  <c r="JDU80" i="13" s="1"/>
  <c r="JDV80" i="13" s="1"/>
  <c r="JDW80" i="13" s="1"/>
  <c r="JDX80" i="13" s="1"/>
  <c r="JDY80" i="13" s="1"/>
  <c r="JDZ80" i="13" s="1"/>
  <c r="JEA80" i="13" s="1"/>
  <c r="JEB80" i="13" s="1"/>
  <c r="JEC80" i="13" s="1"/>
  <c r="JED80" i="13" s="1"/>
  <c r="JEE80" i="13" s="1"/>
  <c r="JEF80" i="13" s="1"/>
  <c r="JEG80" i="13" s="1"/>
  <c r="JEH80" i="13" s="1"/>
  <c r="JEI80" i="13" s="1"/>
  <c r="JEJ80" i="13" s="1"/>
  <c r="JEK80" i="13" s="1"/>
  <c r="JEL80" i="13" s="1"/>
  <c r="JEM80" i="13" s="1"/>
  <c r="JEN80" i="13" s="1"/>
  <c r="JEO80" i="13" s="1"/>
  <c r="JEP80" i="13" s="1"/>
  <c r="JEQ80" i="13" s="1"/>
  <c r="JER80" i="13" s="1"/>
  <c r="JES80" i="13" s="1"/>
  <c r="JET80" i="13" s="1"/>
  <c r="JEU80" i="13" s="1"/>
  <c r="JEV80" i="13" s="1"/>
  <c r="JEW80" i="13" s="1"/>
  <c r="JEX80" i="13" s="1"/>
  <c r="JEY80" i="13" s="1"/>
  <c r="JEZ80" i="13" s="1"/>
  <c r="JFA80" i="13" s="1"/>
  <c r="JFB80" i="13" s="1"/>
  <c r="JFC80" i="13" s="1"/>
  <c r="JFD80" i="13" s="1"/>
  <c r="JFE80" i="13" s="1"/>
  <c r="JFF80" i="13" s="1"/>
  <c r="JFG80" i="13" s="1"/>
  <c r="JFH80" i="13" s="1"/>
  <c r="JFI80" i="13" s="1"/>
  <c r="JFJ80" i="13" s="1"/>
  <c r="JFK80" i="13" s="1"/>
  <c r="JFL80" i="13" s="1"/>
  <c r="JFM80" i="13" s="1"/>
  <c r="JFN80" i="13" s="1"/>
  <c r="JFO80" i="13" s="1"/>
  <c r="JFP80" i="13" s="1"/>
  <c r="JFQ80" i="13" s="1"/>
  <c r="JFR80" i="13" s="1"/>
  <c r="JFS80" i="13" s="1"/>
  <c r="JFT80" i="13" s="1"/>
  <c r="JFU80" i="13" s="1"/>
  <c r="JFV80" i="13" s="1"/>
  <c r="JFW80" i="13" s="1"/>
  <c r="JFX80" i="13" s="1"/>
  <c r="JFY80" i="13" s="1"/>
  <c r="JFZ80" i="13" s="1"/>
  <c r="JGA80" i="13" s="1"/>
  <c r="JGB80" i="13" s="1"/>
  <c r="JGC80" i="13" s="1"/>
  <c r="JGD80" i="13" s="1"/>
  <c r="JGE80" i="13" s="1"/>
  <c r="JGF80" i="13" s="1"/>
  <c r="JGG80" i="13" s="1"/>
  <c r="JGH80" i="13" s="1"/>
  <c r="JGI80" i="13" s="1"/>
  <c r="JGJ80" i="13" s="1"/>
  <c r="JGK80" i="13" s="1"/>
  <c r="JGL80" i="13" s="1"/>
  <c r="JGM80" i="13" s="1"/>
  <c r="JGN80" i="13" s="1"/>
  <c r="JGO80" i="13" s="1"/>
  <c r="JGP80" i="13" s="1"/>
  <c r="JGQ80" i="13" s="1"/>
  <c r="JGR80" i="13" s="1"/>
  <c r="JGS80" i="13" s="1"/>
  <c r="JGT80" i="13" s="1"/>
  <c r="JGU80" i="13" s="1"/>
  <c r="JGV80" i="13" s="1"/>
  <c r="JGW80" i="13" s="1"/>
  <c r="JGX80" i="13" s="1"/>
  <c r="JGY80" i="13" s="1"/>
  <c r="JGZ80" i="13" s="1"/>
  <c r="JHA80" i="13" s="1"/>
  <c r="JHB80" i="13" s="1"/>
  <c r="JHC80" i="13" s="1"/>
  <c r="JHD80" i="13" s="1"/>
  <c r="JHE80" i="13" s="1"/>
  <c r="JHF80" i="13" s="1"/>
  <c r="JHG80" i="13" s="1"/>
  <c r="JHH80" i="13" s="1"/>
  <c r="JHI80" i="13" s="1"/>
  <c r="JHJ80" i="13" s="1"/>
  <c r="JHK80" i="13" s="1"/>
  <c r="JHL80" i="13" s="1"/>
  <c r="JHM80" i="13" s="1"/>
  <c r="JHN80" i="13" s="1"/>
  <c r="JHO80" i="13" s="1"/>
  <c r="JHP80" i="13" s="1"/>
  <c r="JHQ80" i="13" s="1"/>
  <c r="JHR80" i="13" s="1"/>
  <c r="JHS80" i="13" s="1"/>
  <c r="JHT80" i="13" s="1"/>
  <c r="JHU80" i="13" s="1"/>
  <c r="JHV80" i="13" s="1"/>
  <c r="JHW80" i="13" s="1"/>
  <c r="JHX80" i="13" s="1"/>
  <c r="JHY80" i="13" s="1"/>
  <c r="JHZ80" i="13" s="1"/>
  <c r="JIA80" i="13" s="1"/>
  <c r="JIB80" i="13" s="1"/>
  <c r="JIC80" i="13" s="1"/>
  <c r="JID80" i="13" s="1"/>
  <c r="JIE80" i="13" s="1"/>
  <c r="JIF80" i="13" s="1"/>
  <c r="JIG80" i="13" s="1"/>
  <c r="JIH80" i="13" s="1"/>
  <c r="JII80" i="13" s="1"/>
  <c r="JIJ80" i="13" s="1"/>
  <c r="JIK80" i="13" s="1"/>
  <c r="JIL80" i="13" s="1"/>
  <c r="JIM80" i="13" s="1"/>
  <c r="JIN80" i="13" s="1"/>
  <c r="JIO80" i="13" s="1"/>
  <c r="JIP80" i="13" s="1"/>
  <c r="JIQ80" i="13" s="1"/>
  <c r="JIR80" i="13" s="1"/>
  <c r="JIS80" i="13" s="1"/>
  <c r="JIT80" i="13" s="1"/>
  <c r="JIU80" i="13" s="1"/>
  <c r="JIV80" i="13" s="1"/>
  <c r="JIW80" i="13" s="1"/>
  <c r="JIX80" i="13" s="1"/>
  <c r="JIY80" i="13" s="1"/>
  <c r="JIZ80" i="13" s="1"/>
  <c r="JJA80" i="13" s="1"/>
  <c r="JJB80" i="13" s="1"/>
  <c r="JJC80" i="13" s="1"/>
  <c r="JJD80" i="13" s="1"/>
  <c r="JJE80" i="13" s="1"/>
  <c r="JJF80" i="13" s="1"/>
  <c r="JJG80" i="13" s="1"/>
  <c r="JJH80" i="13" s="1"/>
  <c r="JJI80" i="13" s="1"/>
  <c r="JJJ80" i="13" s="1"/>
  <c r="JJK80" i="13" s="1"/>
  <c r="JJL80" i="13" s="1"/>
  <c r="JJM80" i="13" s="1"/>
  <c r="JJN80" i="13" s="1"/>
  <c r="JJO80" i="13" s="1"/>
  <c r="JJP80" i="13" s="1"/>
  <c r="JJQ80" i="13" s="1"/>
  <c r="JJR80" i="13" s="1"/>
  <c r="JJS80" i="13" s="1"/>
  <c r="JJT80" i="13" s="1"/>
  <c r="JJU80" i="13" s="1"/>
  <c r="JJV80" i="13" s="1"/>
  <c r="JJW80" i="13" s="1"/>
  <c r="JJX80" i="13" s="1"/>
  <c r="JJY80" i="13" s="1"/>
  <c r="JJZ80" i="13" s="1"/>
  <c r="JKA80" i="13" s="1"/>
  <c r="JKB80" i="13" s="1"/>
  <c r="JKC80" i="13" s="1"/>
  <c r="JKD80" i="13" s="1"/>
  <c r="JKE80" i="13" s="1"/>
  <c r="JKF80" i="13" s="1"/>
  <c r="JKG80" i="13" s="1"/>
  <c r="JKH80" i="13" s="1"/>
  <c r="JKI80" i="13" s="1"/>
  <c r="JKJ80" i="13" s="1"/>
  <c r="JKK80" i="13" s="1"/>
  <c r="JKL80" i="13" s="1"/>
  <c r="JKM80" i="13" s="1"/>
  <c r="JKN80" i="13" s="1"/>
  <c r="JKO80" i="13" s="1"/>
  <c r="JKP80" i="13" s="1"/>
  <c r="JKQ80" i="13" s="1"/>
  <c r="JKR80" i="13" s="1"/>
  <c r="JKS80" i="13" s="1"/>
  <c r="JKT80" i="13" s="1"/>
  <c r="JKU80" i="13" s="1"/>
  <c r="JKV80" i="13" s="1"/>
  <c r="JKW80" i="13" s="1"/>
  <c r="JKX80" i="13" s="1"/>
  <c r="JKY80" i="13" s="1"/>
  <c r="JKZ80" i="13" s="1"/>
  <c r="JLA80" i="13" s="1"/>
  <c r="JLB80" i="13" s="1"/>
  <c r="JLC80" i="13" s="1"/>
  <c r="JLD80" i="13" s="1"/>
  <c r="JLE80" i="13" s="1"/>
  <c r="JLF80" i="13" s="1"/>
  <c r="JLG80" i="13" s="1"/>
  <c r="JLH80" i="13" s="1"/>
  <c r="JLI80" i="13" s="1"/>
  <c r="JLJ80" i="13" s="1"/>
  <c r="JLK80" i="13" s="1"/>
  <c r="JLL80" i="13" s="1"/>
  <c r="JLM80" i="13" s="1"/>
  <c r="JLN80" i="13" s="1"/>
  <c r="JLO80" i="13" s="1"/>
  <c r="JLP80" i="13" s="1"/>
  <c r="JLQ80" i="13" s="1"/>
  <c r="JLR80" i="13" s="1"/>
  <c r="JLS80" i="13" s="1"/>
  <c r="JLT80" i="13" s="1"/>
  <c r="JLU80" i="13" s="1"/>
  <c r="JLV80" i="13" s="1"/>
  <c r="JLW80" i="13" s="1"/>
  <c r="JLX80" i="13" s="1"/>
  <c r="JLY80" i="13" s="1"/>
  <c r="JLZ80" i="13" s="1"/>
  <c r="JMA80" i="13" s="1"/>
  <c r="JMB80" i="13" s="1"/>
  <c r="JMC80" i="13" s="1"/>
  <c r="JMD80" i="13" s="1"/>
  <c r="JME80" i="13" s="1"/>
  <c r="JMF80" i="13" s="1"/>
  <c r="JMG80" i="13" s="1"/>
  <c r="JMH80" i="13" s="1"/>
  <c r="JMI80" i="13" s="1"/>
  <c r="JMJ80" i="13" s="1"/>
  <c r="JMK80" i="13" s="1"/>
  <c r="JML80" i="13" s="1"/>
  <c r="JMM80" i="13" s="1"/>
  <c r="JMN80" i="13" s="1"/>
  <c r="JMO80" i="13" s="1"/>
  <c r="JMP80" i="13" s="1"/>
  <c r="JMQ80" i="13" s="1"/>
  <c r="JMR80" i="13" s="1"/>
  <c r="JMS80" i="13" s="1"/>
  <c r="JMT80" i="13" s="1"/>
  <c r="JMU80" i="13" s="1"/>
  <c r="JMV80" i="13" s="1"/>
  <c r="JMW80" i="13" s="1"/>
  <c r="JMX80" i="13" s="1"/>
  <c r="JMY80" i="13" s="1"/>
  <c r="JMZ80" i="13" s="1"/>
  <c r="JNA80" i="13" s="1"/>
  <c r="JNB80" i="13" s="1"/>
  <c r="JNC80" i="13" s="1"/>
  <c r="JND80" i="13" s="1"/>
  <c r="JNE80" i="13" s="1"/>
  <c r="JNF80" i="13" s="1"/>
  <c r="JNG80" i="13" s="1"/>
  <c r="JNH80" i="13" s="1"/>
  <c r="JNI80" i="13" s="1"/>
  <c r="JNJ80" i="13" s="1"/>
  <c r="JNK80" i="13" s="1"/>
  <c r="JNL80" i="13" s="1"/>
  <c r="JNM80" i="13" s="1"/>
  <c r="JNN80" i="13" s="1"/>
  <c r="JNO80" i="13" s="1"/>
  <c r="JNP80" i="13" s="1"/>
  <c r="JNQ80" i="13" s="1"/>
  <c r="JNR80" i="13" s="1"/>
  <c r="JNS80" i="13" s="1"/>
  <c r="JNT80" i="13" s="1"/>
  <c r="JNU80" i="13" s="1"/>
  <c r="JNV80" i="13" s="1"/>
  <c r="JNW80" i="13" s="1"/>
  <c r="JNX80" i="13" s="1"/>
  <c r="JNY80" i="13" s="1"/>
  <c r="JNZ80" i="13" s="1"/>
  <c r="JOA80" i="13" s="1"/>
  <c r="JOB80" i="13" s="1"/>
  <c r="JOC80" i="13" s="1"/>
  <c r="JOD80" i="13" s="1"/>
  <c r="JOE80" i="13" s="1"/>
  <c r="JOF80" i="13" s="1"/>
  <c r="JOG80" i="13" s="1"/>
  <c r="JOH80" i="13" s="1"/>
  <c r="JOI80" i="13" s="1"/>
  <c r="JOJ80" i="13" s="1"/>
  <c r="JOK80" i="13" s="1"/>
  <c r="JOL80" i="13" s="1"/>
  <c r="JOM80" i="13" s="1"/>
  <c r="JON80" i="13" s="1"/>
  <c r="JOO80" i="13" s="1"/>
  <c r="JOP80" i="13" s="1"/>
  <c r="JOQ80" i="13" s="1"/>
  <c r="JOR80" i="13" s="1"/>
  <c r="JOS80" i="13" s="1"/>
  <c r="JOT80" i="13" s="1"/>
  <c r="JOU80" i="13" s="1"/>
  <c r="JOV80" i="13" s="1"/>
  <c r="JOW80" i="13" s="1"/>
  <c r="JOX80" i="13" s="1"/>
  <c r="JOY80" i="13" s="1"/>
  <c r="JOZ80" i="13" s="1"/>
  <c r="JPA80" i="13" s="1"/>
  <c r="JPB80" i="13" s="1"/>
  <c r="JPC80" i="13" s="1"/>
  <c r="JPD80" i="13" s="1"/>
  <c r="JPE80" i="13" s="1"/>
  <c r="JPF80" i="13" s="1"/>
  <c r="JPG80" i="13" s="1"/>
  <c r="JPH80" i="13" s="1"/>
  <c r="JPI80" i="13" s="1"/>
  <c r="JPJ80" i="13" s="1"/>
  <c r="JPK80" i="13" s="1"/>
  <c r="JPL80" i="13" s="1"/>
  <c r="JPM80" i="13" s="1"/>
  <c r="JPN80" i="13" s="1"/>
  <c r="JPO80" i="13" s="1"/>
  <c r="JPP80" i="13" s="1"/>
  <c r="JPQ80" i="13" s="1"/>
  <c r="JPR80" i="13" s="1"/>
  <c r="JPS80" i="13" s="1"/>
  <c r="JPT80" i="13" s="1"/>
  <c r="JPU80" i="13" s="1"/>
  <c r="JPV80" i="13" s="1"/>
  <c r="JPW80" i="13" s="1"/>
  <c r="JPX80" i="13" s="1"/>
  <c r="JPY80" i="13" s="1"/>
  <c r="JPZ80" i="13" s="1"/>
  <c r="JQA80" i="13" s="1"/>
  <c r="JQB80" i="13" s="1"/>
  <c r="JQC80" i="13" s="1"/>
  <c r="JQD80" i="13" s="1"/>
  <c r="JQE80" i="13" s="1"/>
  <c r="JQF80" i="13" s="1"/>
  <c r="JQG80" i="13" s="1"/>
  <c r="JQH80" i="13" s="1"/>
  <c r="JQI80" i="13" s="1"/>
  <c r="JQJ80" i="13" s="1"/>
  <c r="JQK80" i="13" s="1"/>
  <c r="JQL80" i="13" s="1"/>
  <c r="JQM80" i="13" s="1"/>
  <c r="JQN80" i="13" s="1"/>
  <c r="JQO80" i="13" s="1"/>
  <c r="JQP80" i="13" s="1"/>
  <c r="JQQ80" i="13" s="1"/>
  <c r="JQR80" i="13" s="1"/>
  <c r="JQS80" i="13" s="1"/>
  <c r="JQT80" i="13" s="1"/>
  <c r="JQU80" i="13" s="1"/>
  <c r="JQV80" i="13" s="1"/>
  <c r="JQW80" i="13" s="1"/>
  <c r="JQX80" i="13" s="1"/>
  <c r="JQY80" i="13" s="1"/>
  <c r="JQZ80" i="13" s="1"/>
  <c r="JRA80" i="13" s="1"/>
  <c r="JRB80" i="13" s="1"/>
  <c r="JRC80" i="13" s="1"/>
  <c r="JRD80" i="13" s="1"/>
  <c r="JRE80" i="13" s="1"/>
  <c r="JRF80" i="13" s="1"/>
  <c r="JRG80" i="13" s="1"/>
  <c r="JRH80" i="13" s="1"/>
  <c r="JRI80" i="13" s="1"/>
  <c r="JRJ80" i="13" s="1"/>
  <c r="JRK80" i="13" s="1"/>
  <c r="JRL80" i="13" s="1"/>
  <c r="JRM80" i="13" s="1"/>
  <c r="JRN80" i="13" s="1"/>
  <c r="JRO80" i="13" s="1"/>
  <c r="JRP80" i="13" s="1"/>
  <c r="JRQ80" i="13" s="1"/>
  <c r="JRR80" i="13" s="1"/>
  <c r="JRS80" i="13" s="1"/>
  <c r="JRT80" i="13" s="1"/>
  <c r="JRU80" i="13" s="1"/>
  <c r="JRV80" i="13" s="1"/>
  <c r="JRW80" i="13" s="1"/>
  <c r="JRX80" i="13" s="1"/>
  <c r="JRY80" i="13" s="1"/>
  <c r="JRZ80" i="13" s="1"/>
  <c r="JSA80" i="13" s="1"/>
  <c r="JSB80" i="13" s="1"/>
  <c r="JSC80" i="13" s="1"/>
  <c r="JSD80" i="13" s="1"/>
  <c r="JSE80" i="13" s="1"/>
  <c r="JSF80" i="13" s="1"/>
  <c r="JSG80" i="13" s="1"/>
  <c r="JSH80" i="13" s="1"/>
  <c r="JSI80" i="13" s="1"/>
  <c r="JSJ80" i="13" s="1"/>
  <c r="JSK80" i="13" s="1"/>
  <c r="JSL80" i="13" s="1"/>
  <c r="JSM80" i="13" s="1"/>
  <c r="JSN80" i="13" s="1"/>
  <c r="JSO80" i="13" s="1"/>
  <c r="JSP80" i="13" s="1"/>
  <c r="JSQ80" i="13" s="1"/>
  <c r="JSR80" i="13" s="1"/>
  <c r="JSS80" i="13" s="1"/>
  <c r="JST80" i="13" s="1"/>
  <c r="JSU80" i="13" s="1"/>
  <c r="JSV80" i="13" s="1"/>
  <c r="JSW80" i="13" s="1"/>
  <c r="JSX80" i="13" s="1"/>
  <c r="JSY80" i="13" s="1"/>
  <c r="JSZ80" i="13" s="1"/>
  <c r="JTA80" i="13" s="1"/>
  <c r="JTB80" i="13" s="1"/>
  <c r="JTC80" i="13" s="1"/>
  <c r="JTD80" i="13" s="1"/>
  <c r="JTE80" i="13" s="1"/>
  <c r="JTF80" i="13" s="1"/>
  <c r="JTG80" i="13" s="1"/>
  <c r="JTH80" i="13" s="1"/>
  <c r="JTI80" i="13" s="1"/>
  <c r="JTJ80" i="13" s="1"/>
  <c r="JTK80" i="13" s="1"/>
  <c r="JTL80" i="13" s="1"/>
  <c r="JTM80" i="13" s="1"/>
  <c r="JTN80" i="13" s="1"/>
  <c r="JTO80" i="13" s="1"/>
  <c r="JTP80" i="13" s="1"/>
  <c r="JTQ80" i="13" s="1"/>
  <c r="JTR80" i="13" s="1"/>
  <c r="JTS80" i="13" s="1"/>
  <c r="JTT80" i="13" s="1"/>
  <c r="JTU80" i="13" s="1"/>
  <c r="JTV80" i="13" s="1"/>
  <c r="JTW80" i="13" s="1"/>
  <c r="JTX80" i="13" s="1"/>
  <c r="JTY80" i="13" s="1"/>
  <c r="JTZ80" i="13" s="1"/>
  <c r="JUA80" i="13" s="1"/>
  <c r="JUB80" i="13" s="1"/>
  <c r="JUC80" i="13" s="1"/>
  <c r="JUD80" i="13" s="1"/>
  <c r="JUE80" i="13" s="1"/>
  <c r="JUF80" i="13" s="1"/>
  <c r="JUG80" i="13" s="1"/>
  <c r="JUH80" i="13" s="1"/>
  <c r="JUI80" i="13" s="1"/>
  <c r="JUJ80" i="13" s="1"/>
  <c r="JUK80" i="13" s="1"/>
  <c r="JUL80" i="13" s="1"/>
  <c r="JUM80" i="13" s="1"/>
  <c r="JUN80" i="13" s="1"/>
  <c r="JUO80" i="13" s="1"/>
  <c r="JUP80" i="13" s="1"/>
  <c r="JUQ80" i="13" s="1"/>
  <c r="JUR80" i="13" s="1"/>
  <c r="JUS80" i="13" s="1"/>
  <c r="JUT80" i="13" s="1"/>
  <c r="JUU80" i="13" s="1"/>
  <c r="JUV80" i="13" s="1"/>
  <c r="JUW80" i="13" s="1"/>
  <c r="JUX80" i="13" s="1"/>
  <c r="JUY80" i="13" s="1"/>
  <c r="JUZ80" i="13" s="1"/>
  <c r="JVA80" i="13" s="1"/>
  <c r="JVB80" i="13" s="1"/>
  <c r="JVC80" i="13" s="1"/>
  <c r="JVD80" i="13" s="1"/>
  <c r="JVE80" i="13" s="1"/>
  <c r="JVF80" i="13" s="1"/>
  <c r="JVG80" i="13" s="1"/>
  <c r="JVH80" i="13" s="1"/>
  <c r="JVI80" i="13" s="1"/>
  <c r="JVJ80" i="13" s="1"/>
  <c r="JVK80" i="13" s="1"/>
  <c r="JVL80" i="13" s="1"/>
  <c r="JVM80" i="13" s="1"/>
  <c r="JVN80" i="13" s="1"/>
  <c r="JVO80" i="13" s="1"/>
  <c r="JVP80" i="13" s="1"/>
  <c r="JVQ80" i="13" s="1"/>
  <c r="JVR80" i="13" s="1"/>
  <c r="JVS80" i="13" s="1"/>
  <c r="JVT80" i="13" s="1"/>
  <c r="JVU80" i="13" s="1"/>
  <c r="JVV80" i="13" s="1"/>
  <c r="JVW80" i="13" s="1"/>
  <c r="JVX80" i="13" s="1"/>
  <c r="JVY80" i="13" s="1"/>
  <c r="JVZ80" i="13" s="1"/>
  <c r="JWA80" i="13" s="1"/>
  <c r="JWB80" i="13" s="1"/>
  <c r="JWC80" i="13" s="1"/>
  <c r="JWD80" i="13" s="1"/>
  <c r="JWE80" i="13" s="1"/>
  <c r="JWF80" i="13" s="1"/>
  <c r="JWG80" i="13" s="1"/>
  <c r="JWH80" i="13" s="1"/>
  <c r="JWI80" i="13" s="1"/>
  <c r="JWJ80" i="13" s="1"/>
  <c r="JWK80" i="13" s="1"/>
  <c r="JWL80" i="13" s="1"/>
  <c r="JWM80" i="13" s="1"/>
  <c r="JWN80" i="13" s="1"/>
  <c r="JWO80" i="13" s="1"/>
  <c r="JWP80" i="13" s="1"/>
  <c r="JWQ80" i="13" s="1"/>
  <c r="JWR80" i="13" s="1"/>
  <c r="JWS80" i="13" s="1"/>
  <c r="JWT80" i="13" s="1"/>
  <c r="JWU80" i="13" s="1"/>
  <c r="JWV80" i="13" s="1"/>
  <c r="JWW80" i="13" s="1"/>
  <c r="JWX80" i="13" s="1"/>
  <c r="JWY80" i="13" s="1"/>
  <c r="JWZ80" i="13" s="1"/>
  <c r="JXA80" i="13" s="1"/>
  <c r="JXB80" i="13" s="1"/>
  <c r="JXC80" i="13" s="1"/>
  <c r="JXD80" i="13" s="1"/>
  <c r="JXE80" i="13" s="1"/>
  <c r="JXF80" i="13" s="1"/>
  <c r="JXG80" i="13" s="1"/>
  <c r="JXH80" i="13" s="1"/>
  <c r="JXI80" i="13" s="1"/>
  <c r="JXJ80" i="13" s="1"/>
  <c r="JXK80" i="13" s="1"/>
  <c r="JXL80" i="13" s="1"/>
  <c r="JXM80" i="13" s="1"/>
  <c r="JXN80" i="13" s="1"/>
  <c r="JXO80" i="13" s="1"/>
  <c r="JXP80" i="13" s="1"/>
  <c r="JXQ80" i="13" s="1"/>
  <c r="JXR80" i="13" s="1"/>
  <c r="JXS80" i="13" s="1"/>
  <c r="JXT80" i="13" s="1"/>
  <c r="JXU80" i="13" s="1"/>
  <c r="JXV80" i="13" s="1"/>
  <c r="JXW80" i="13" s="1"/>
  <c r="JXX80" i="13" s="1"/>
  <c r="JXY80" i="13" s="1"/>
  <c r="JXZ80" i="13" s="1"/>
  <c r="JYA80" i="13" s="1"/>
  <c r="JYB80" i="13" s="1"/>
  <c r="JYC80" i="13" s="1"/>
  <c r="JYD80" i="13" s="1"/>
  <c r="JYE80" i="13" s="1"/>
  <c r="JYF80" i="13" s="1"/>
  <c r="JYG80" i="13" s="1"/>
  <c r="JYH80" i="13" s="1"/>
  <c r="JYI80" i="13" s="1"/>
  <c r="JYJ80" i="13" s="1"/>
  <c r="JYK80" i="13" s="1"/>
  <c r="JYL80" i="13" s="1"/>
  <c r="JYM80" i="13" s="1"/>
  <c r="JYN80" i="13" s="1"/>
  <c r="JYO80" i="13" s="1"/>
  <c r="JYP80" i="13" s="1"/>
  <c r="JYQ80" i="13" s="1"/>
  <c r="JYR80" i="13" s="1"/>
  <c r="JYS80" i="13" s="1"/>
  <c r="JYT80" i="13" s="1"/>
  <c r="JYU80" i="13" s="1"/>
  <c r="JYV80" i="13" s="1"/>
  <c r="JYW80" i="13" s="1"/>
  <c r="JYX80" i="13" s="1"/>
  <c r="JYY80" i="13" s="1"/>
  <c r="JYZ80" i="13" s="1"/>
  <c r="JZA80" i="13" s="1"/>
  <c r="JZB80" i="13" s="1"/>
  <c r="JZC80" i="13" s="1"/>
  <c r="JZD80" i="13" s="1"/>
  <c r="JZE80" i="13" s="1"/>
  <c r="JZF80" i="13" s="1"/>
  <c r="JZG80" i="13" s="1"/>
  <c r="JZH80" i="13" s="1"/>
  <c r="JZI80" i="13" s="1"/>
  <c r="JZJ80" i="13" s="1"/>
  <c r="JZK80" i="13" s="1"/>
  <c r="JZL80" i="13" s="1"/>
  <c r="JZM80" i="13" s="1"/>
  <c r="JZN80" i="13" s="1"/>
  <c r="JZO80" i="13" s="1"/>
  <c r="JZP80" i="13" s="1"/>
  <c r="JZQ80" i="13" s="1"/>
  <c r="JZR80" i="13" s="1"/>
  <c r="JZS80" i="13" s="1"/>
  <c r="JZT80" i="13" s="1"/>
  <c r="JZU80" i="13" s="1"/>
  <c r="JZV80" i="13" s="1"/>
  <c r="JZW80" i="13" s="1"/>
  <c r="JZX80" i="13" s="1"/>
  <c r="JZY80" i="13" s="1"/>
  <c r="JZZ80" i="13" s="1"/>
  <c r="KAA80" i="13" s="1"/>
  <c r="KAB80" i="13" s="1"/>
  <c r="KAC80" i="13" s="1"/>
  <c r="KAD80" i="13" s="1"/>
  <c r="KAE80" i="13" s="1"/>
  <c r="KAF80" i="13" s="1"/>
  <c r="KAG80" i="13" s="1"/>
  <c r="KAH80" i="13" s="1"/>
  <c r="KAI80" i="13" s="1"/>
  <c r="KAJ80" i="13" s="1"/>
  <c r="KAK80" i="13" s="1"/>
  <c r="KAL80" i="13" s="1"/>
  <c r="KAM80" i="13" s="1"/>
  <c r="KAN80" i="13" s="1"/>
  <c r="KAO80" i="13" s="1"/>
  <c r="KAP80" i="13" s="1"/>
  <c r="KAQ80" i="13" s="1"/>
  <c r="KAR80" i="13" s="1"/>
  <c r="KAS80" i="13" s="1"/>
  <c r="KAT80" i="13" s="1"/>
  <c r="KAU80" i="13" s="1"/>
  <c r="KAV80" i="13" s="1"/>
  <c r="KAW80" i="13" s="1"/>
  <c r="KAX80" i="13" s="1"/>
  <c r="KAY80" i="13" s="1"/>
  <c r="KAZ80" i="13" s="1"/>
  <c r="KBA80" i="13" s="1"/>
  <c r="KBB80" i="13" s="1"/>
  <c r="KBC80" i="13" s="1"/>
  <c r="KBD80" i="13" s="1"/>
  <c r="KBE80" i="13" s="1"/>
  <c r="KBF80" i="13" s="1"/>
  <c r="KBG80" i="13" s="1"/>
  <c r="KBH80" i="13" s="1"/>
  <c r="KBI80" i="13" s="1"/>
  <c r="KBJ80" i="13" s="1"/>
  <c r="KBK80" i="13" s="1"/>
  <c r="KBL80" i="13" s="1"/>
  <c r="KBM80" i="13" s="1"/>
  <c r="KBN80" i="13" s="1"/>
  <c r="KBO80" i="13" s="1"/>
  <c r="KBP80" i="13" s="1"/>
  <c r="KBQ80" i="13" s="1"/>
  <c r="KBR80" i="13" s="1"/>
  <c r="KBS80" i="13" s="1"/>
  <c r="KBT80" i="13" s="1"/>
  <c r="KBU80" i="13" s="1"/>
  <c r="KBV80" i="13" s="1"/>
  <c r="KBW80" i="13" s="1"/>
  <c r="KBX80" i="13" s="1"/>
  <c r="KBY80" i="13" s="1"/>
  <c r="KBZ80" i="13" s="1"/>
  <c r="KCA80" i="13" s="1"/>
  <c r="KCB80" i="13" s="1"/>
  <c r="KCC80" i="13" s="1"/>
  <c r="KCD80" i="13" s="1"/>
  <c r="KCE80" i="13" s="1"/>
  <c r="KCF80" i="13" s="1"/>
  <c r="KCG80" i="13" s="1"/>
  <c r="KCH80" i="13" s="1"/>
  <c r="KCI80" i="13" s="1"/>
  <c r="KCJ80" i="13" s="1"/>
  <c r="KCK80" i="13" s="1"/>
  <c r="KCL80" i="13" s="1"/>
  <c r="KCM80" i="13" s="1"/>
  <c r="KCN80" i="13" s="1"/>
  <c r="KCO80" i="13" s="1"/>
  <c r="KCP80" i="13" s="1"/>
  <c r="KCQ80" i="13" s="1"/>
  <c r="KCR80" i="13" s="1"/>
  <c r="KCS80" i="13" s="1"/>
  <c r="KCT80" i="13" s="1"/>
  <c r="KCU80" i="13" s="1"/>
  <c r="KCV80" i="13" s="1"/>
  <c r="KCW80" i="13" s="1"/>
  <c r="KCX80" i="13" s="1"/>
  <c r="KCY80" i="13" s="1"/>
  <c r="KCZ80" i="13" s="1"/>
  <c r="KDA80" i="13" s="1"/>
  <c r="KDB80" i="13" s="1"/>
  <c r="KDC80" i="13" s="1"/>
  <c r="KDD80" i="13" s="1"/>
  <c r="KDE80" i="13" s="1"/>
  <c r="KDF80" i="13" s="1"/>
  <c r="KDG80" i="13" s="1"/>
  <c r="KDH80" i="13" s="1"/>
  <c r="KDI80" i="13" s="1"/>
  <c r="KDJ80" i="13" s="1"/>
  <c r="KDK80" i="13" s="1"/>
  <c r="KDL80" i="13" s="1"/>
  <c r="KDM80" i="13" s="1"/>
  <c r="KDN80" i="13" s="1"/>
  <c r="KDO80" i="13" s="1"/>
  <c r="KDP80" i="13" s="1"/>
  <c r="KDQ80" i="13" s="1"/>
  <c r="KDR80" i="13" s="1"/>
  <c r="KDS80" i="13" s="1"/>
  <c r="KDT80" i="13" s="1"/>
  <c r="KDU80" i="13" s="1"/>
  <c r="KDV80" i="13" s="1"/>
  <c r="KDW80" i="13" s="1"/>
  <c r="KDX80" i="13" s="1"/>
  <c r="KDY80" i="13" s="1"/>
  <c r="KDZ80" i="13" s="1"/>
  <c r="KEA80" i="13" s="1"/>
  <c r="KEB80" i="13" s="1"/>
  <c r="KEC80" i="13" s="1"/>
  <c r="KED80" i="13" s="1"/>
  <c r="KEE80" i="13" s="1"/>
  <c r="KEF80" i="13" s="1"/>
  <c r="KEG80" i="13" s="1"/>
  <c r="KEH80" i="13" s="1"/>
  <c r="KEI80" i="13" s="1"/>
  <c r="KEJ80" i="13" s="1"/>
  <c r="KEK80" i="13" s="1"/>
  <c r="KEL80" i="13" s="1"/>
  <c r="KEM80" i="13" s="1"/>
  <c r="KEN80" i="13" s="1"/>
  <c r="KEO80" i="13" s="1"/>
  <c r="KEP80" i="13" s="1"/>
  <c r="KEQ80" i="13" s="1"/>
  <c r="KER80" i="13" s="1"/>
  <c r="KES80" i="13" s="1"/>
  <c r="KET80" i="13" s="1"/>
  <c r="KEU80" i="13" s="1"/>
  <c r="KEV80" i="13" s="1"/>
  <c r="KEW80" i="13" s="1"/>
  <c r="KEX80" i="13" s="1"/>
  <c r="KEY80" i="13" s="1"/>
  <c r="KEZ80" i="13" s="1"/>
  <c r="KFA80" i="13" s="1"/>
  <c r="KFB80" i="13" s="1"/>
  <c r="KFC80" i="13" s="1"/>
  <c r="KFD80" i="13" s="1"/>
  <c r="KFE80" i="13" s="1"/>
  <c r="KFF80" i="13" s="1"/>
  <c r="KFG80" i="13" s="1"/>
  <c r="KFH80" i="13" s="1"/>
  <c r="KFI80" i="13" s="1"/>
  <c r="KFJ80" i="13" s="1"/>
  <c r="KFK80" i="13" s="1"/>
  <c r="KFL80" i="13" s="1"/>
  <c r="KFM80" i="13" s="1"/>
  <c r="KFN80" i="13" s="1"/>
  <c r="KFO80" i="13" s="1"/>
  <c r="KFP80" i="13" s="1"/>
  <c r="KFQ80" i="13" s="1"/>
  <c r="KFR80" i="13" s="1"/>
  <c r="KFS80" i="13" s="1"/>
  <c r="KFT80" i="13" s="1"/>
  <c r="KFU80" i="13" s="1"/>
  <c r="KFV80" i="13" s="1"/>
  <c r="KFW80" i="13" s="1"/>
  <c r="KFX80" i="13" s="1"/>
  <c r="KFY80" i="13" s="1"/>
  <c r="KFZ80" i="13" s="1"/>
  <c r="KGA80" i="13" s="1"/>
  <c r="KGB80" i="13" s="1"/>
  <c r="KGC80" i="13" s="1"/>
  <c r="KGD80" i="13" s="1"/>
  <c r="KGE80" i="13" s="1"/>
  <c r="KGF80" i="13" s="1"/>
  <c r="KGG80" i="13" s="1"/>
  <c r="KGH80" i="13" s="1"/>
  <c r="KGI80" i="13" s="1"/>
  <c r="KGJ80" i="13" s="1"/>
  <c r="KGK80" i="13" s="1"/>
  <c r="KGL80" i="13" s="1"/>
  <c r="KGM80" i="13" s="1"/>
  <c r="KGN80" i="13" s="1"/>
  <c r="KGO80" i="13" s="1"/>
  <c r="KGP80" i="13" s="1"/>
  <c r="KGQ80" i="13" s="1"/>
  <c r="KGR80" i="13" s="1"/>
  <c r="KGS80" i="13" s="1"/>
  <c r="KGT80" i="13" s="1"/>
  <c r="KGU80" i="13" s="1"/>
  <c r="KGV80" i="13" s="1"/>
  <c r="KGW80" i="13" s="1"/>
  <c r="KGX80" i="13" s="1"/>
  <c r="KGY80" i="13" s="1"/>
  <c r="KGZ80" i="13" s="1"/>
  <c r="KHA80" i="13" s="1"/>
  <c r="KHB80" i="13" s="1"/>
  <c r="KHC80" i="13" s="1"/>
  <c r="KHD80" i="13" s="1"/>
  <c r="KHE80" i="13" s="1"/>
  <c r="KHF80" i="13" s="1"/>
  <c r="KHG80" i="13" s="1"/>
  <c r="KHH80" i="13" s="1"/>
  <c r="KHI80" i="13" s="1"/>
  <c r="KHJ80" i="13" s="1"/>
  <c r="KHK80" i="13" s="1"/>
  <c r="KHL80" i="13" s="1"/>
  <c r="KHM80" i="13" s="1"/>
  <c r="KHN80" i="13" s="1"/>
  <c r="KHO80" i="13" s="1"/>
  <c r="KHP80" i="13" s="1"/>
  <c r="KHQ80" i="13" s="1"/>
  <c r="KHR80" i="13" s="1"/>
  <c r="KHS80" i="13" s="1"/>
  <c r="KHT80" i="13" s="1"/>
  <c r="KHU80" i="13" s="1"/>
  <c r="KHV80" i="13" s="1"/>
  <c r="KHW80" i="13" s="1"/>
  <c r="KHX80" i="13" s="1"/>
  <c r="KHY80" i="13" s="1"/>
  <c r="KHZ80" i="13" s="1"/>
  <c r="KIA80" i="13" s="1"/>
  <c r="KIB80" i="13" s="1"/>
  <c r="KIC80" i="13" s="1"/>
  <c r="KID80" i="13" s="1"/>
  <c r="KIE80" i="13" s="1"/>
  <c r="KIF80" i="13" s="1"/>
  <c r="KIG80" i="13" s="1"/>
  <c r="KIH80" i="13" s="1"/>
  <c r="KII80" i="13" s="1"/>
  <c r="KIJ80" i="13" s="1"/>
  <c r="KIK80" i="13" s="1"/>
  <c r="KIL80" i="13" s="1"/>
  <c r="KIM80" i="13" s="1"/>
  <c r="KIN80" i="13" s="1"/>
  <c r="KIO80" i="13" s="1"/>
  <c r="KIP80" i="13" s="1"/>
  <c r="KIQ80" i="13" s="1"/>
  <c r="KIR80" i="13" s="1"/>
  <c r="KIS80" i="13" s="1"/>
  <c r="KIT80" i="13" s="1"/>
  <c r="KIU80" i="13" s="1"/>
  <c r="KIV80" i="13" s="1"/>
  <c r="KIW80" i="13" s="1"/>
  <c r="KIX80" i="13" s="1"/>
  <c r="KIY80" i="13" s="1"/>
  <c r="KIZ80" i="13" s="1"/>
  <c r="KJA80" i="13" s="1"/>
  <c r="KJB80" i="13" s="1"/>
  <c r="KJC80" i="13" s="1"/>
  <c r="KJD80" i="13" s="1"/>
  <c r="KJE80" i="13" s="1"/>
  <c r="KJF80" i="13" s="1"/>
  <c r="KJG80" i="13" s="1"/>
  <c r="KJH80" i="13" s="1"/>
  <c r="KJI80" i="13" s="1"/>
  <c r="KJJ80" i="13" s="1"/>
  <c r="KJK80" i="13" s="1"/>
  <c r="KJL80" i="13" s="1"/>
  <c r="KJM80" i="13" s="1"/>
  <c r="KJN80" i="13" s="1"/>
  <c r="KJO80" i="13" s="1"/>
  <c r="KJP80" i="13" s="1"/>
  <c r="KJQ80" i="13" s="1"/>
  <c r="KJR80" i="13" s="1"/>
  <c r="KJS80" i="13" s="1"/>
  <c r="KJT80" i="13" s="1"/>
  <c r="KJU80" i="13" s="1"/>
  <c r="KJV80" i="13" s="1"/>
  <c r="KJW80" i="13" s="1"/>
  <c r="KJX80" i="13" s="1"/>
  <c r="KJY80" i="13" s="1"/>
  <c r="KJZ80" i="13" s="1"/>
  <c r="KKA80" i="13" s="1"/>
  <c r="KKB80" i="13" s="1"/>
  <c r="KKC80" i="13" s="1"/>
  <c r="KKD80" i="13" s="1"/>
  <c r="KKE80" i="13" s="1"/>
  <c r="KKF80" i="13" s="1"/>
  <c r="KKG80" i="13" s="1"/>
  <c r="KKH80" i="13" s="1"/>
  <c r="KKI80" i="13" s="1"/>
  <c r="KKJ80" i="13" s="1"/>
  <c r="KKK80" i="13" s="1"/>
  <c r="KKL80" i="13" s="1"/>
  <c r="KKM80" i="13" s="1"/>
  <c r="KKN80" i="13" s="1"/>
  <c r="KKO80" i="13" s="1"/>
  <c r="KKP80" i="13" s="1"/>
  <c r="KKQ80" i="13" s="1"/>
  <c r="KKR80" i="13" s="1"/>
  <c r="KKS80" i="13" s="1"/>
  <c r="KKT80" i="13" s="1"/>
  <c r="KKU80" i="13" s="1"/>
  <c r="KKV80" i="13" s="1"/>
  <c r="KKW80" i="13" s="1"/>
  <c r="KKX80" i="13" s="1"/>
  <c r="KKY80" i="13" s="1"/>
  <c r="KKZ80" i="13" s="1"/>
  <c r="KLA80" i="13" s="1"/>
  <c r="KLB80" i="13" s="1"/>
  <c r="KLC80" i="13" s="1"/>
  <c r="KLD80" i="13" s="1"/>
  <c r="KLE80" i="13" s="1"/>
  <c r="KLF80" i="13" s="1"/>
  <c r="KLG80" i="13" s="1"/>
  <c r="KLH80" i="13" s="1"/>
  <c r="KLI80" i="13" s="1"/>
  <c r="KLJ80" i="13" s="1"/>
  <c r="KLK80" i="13" s="1"/>
  <c r="KLL80" i="13" s="1"/>
  <c r="KLM80" i="13" s="1"/>
  <c r="KLN80" i="13" s="1"/>
  <c r="KLO80" i="13" s="1"/>
  <c r="KLP80" i="13" s="1"/>
  <c r="KLQ80" i="13" s="1"/>
  <c r="KLR80" i="13" s="1"/>
  <c r="KLS80" i="13" s="1"/>
  <c r="KLT80" i="13" s="1"/>
  <c r="KLU80" i="13" s="1"/>
  <c r="KLV80" i="13" s="1"/>
  <c r="KLW80" i="13" s="1"/>
  <c r="KLX80" i="13" s="1"/>
  <c r="KLY80" i="13" s="1"/>
  <c r="KLZ80" i="13" s="1"/>
  <c r="KMA80" i="13" s="1"/>
  <c r="KMB80" i="13" s="1"/>
  <c r="KMC80" i="13" s="1"/>
  <c r="KMD80" i="13" s="1"/>
  <c r="KME80" i="13" s="1"/>
  <c r="KMF80" i="13" s="1"/>
  <c r="KMG80" i="13" s="1"/>
  <c r="KMH80" i="13" s="1"/>
  <c r="KMI80" i="13" s="1"/>
  <c r="KMJ80" i="13" s="1"/>
  <c r="KMK80" i="13" s="1"/>
  <c r="KML80" i="13" s="1"/>
  <c r="KMM80" i="13" s="1"/>
  <c r="KMN80" i="13" s="1"/>
  <c r="KMO80" i="13" s="1"/>
  <c r="KMP80" i="13" s="1"/>
  <c r="KMQ80" i="13" s="1"/>
  <c r="KMR80" i="13" s="1"/>
  <c r="KMS80" i="13" s="1"/>
  <c r="KMT80" i="13" s="1"/>
  <c r="KMU80" i="13" s="1"/>
  <c r="KMV80" i="13" s="1"/>
  <c r="KMW80" i="13" s="1"/>
  <c r="KMX80" i="13" s="1"/>
  <c r="KMY80" i="13" s="1"/>
  <c r="KMZ80" i="13" s="1"/>
  <c r="KNA80" i="13" s="1"/>
  <c r="KNB80" i="13" s="1"/>
  <c r="KNC80" i="13" s="1"/>
  <c r="KND80" i="13" s="1"/>
  <c r="KNE80" i="13" s="1"/>
  <c r="KNF80" i="13" s="1"/>
  <c r="KNG80" i="13" s="1"/>
  <c r="KNH80" i="13" s="1"/>
  <c r="KNI80" i="13" s="1"/>
  <c r="KNJ80" i="13" s="1"/>
  <c r="KNK80" i="13" s="1"/>
  <c r="KNL80" i="13" s="1"/>
  <c r="KNM80" i="13" s="1"/>
  <c r="KNN80" i="13" s="1"/>
  <c r="KNO80" i="13" s="1"/>
  <c r="KNP80" i="13" s="1"/>
  <c r="KNQ80" i="13" s="1"/>
  <c r="KNR80" i="13" s="1"/>
  <c r="KNS80" i="13" s="1"/>
  <c r="KNT80" i="13" s="1"/>
  <c r="KNU80" i="13" s="1"/>
  <c r="KNV80" i="13" s="1"/>
  <c r="KNW80" i="13" s="1"/>
  <c r="KNX80" i="13" s="1"/>
  <c r="KNY80" i="13" s="1"/>
  <c r="KNZ80" i="13" s="1"/>
  <c r="KOA80" i="13" s="1"/>
  <c r="KOB80" i="13" s="1"/>
  <c r="KOC80" i="13" s="1"/>
  <c r="KOD80" i="13" s="1"/>
  <c r="KOE80" i="13" s="1"/>
  <c r="KOF80" i="13" s="1"/>
  <c r="KOG80" i="13" s="1"/>
  <c r="KOH80" i="13" s="1"/>
  <c r="KOI80" i="13" s="1"/>
  <c r="KOJ80" i="13" s="1"/>
  <c r="KOK80" i="13" s="1"/>
  <c r="KOL80" i="13" s="1"/>
  <c r="KOM80" i="13" s="1"/>
  <c r="KON80" i="13" s="1"/>
  <c r="KOO80" i="13" s="1"/>
  <c r="KOP80" i="13" s="1"/>
  <c r="KOQ80" i="13" s="1"/>
  <c r="KOR80" i="13" s="1"/>
  <c r="KOS80" i="13" s="1"/>
  <c r="KOT80" i="13" s="1"/>
  <c r="KOU80" i="13" s="1"/>
  <c r="KOV80" i="13" s="1"/>
  <c r="KOW80" i="13" s="1"/>
  <c r="KOX80" i="13" s="1"/>
  <c r="KOY80" i="13" s="1"/>
  <c r="KOZ80" i="13" s="1"/>
  <c r="KPA80" i="13" s="1"/>
  <c r="KPB80" i="13" s="1"/>
  <c r="KPC80" i="13" s="1"/>
  <c r="KPD80" i="13" s="1"/>
  <c r="KPE80" i="13" s="1"/>
  <c r="KPF80" i="13" s="1"/>
  <c r="KPG80" i="13" s="1"/>
  <c r="KPH80" i="13" s="1"/>
  <c r="KPI80" i="13" s="1"/>
  <c r="KPJ80" i="13" s="1"/>
  <c r="KPK80" i="13" s="1"/>
  <c r="KPL80" i="13" s="1"/>
  <c r="KPM80" i="13" s="1"/>
  <c r="KPN80" i="13" s="1"/>
  <c r="KPO80" i="13" s="1"/>
  <c r="KPP80" i="13" s="1"/>
  <c r="KPQ80" i="13" s="1"/>
  <c r="KPR80" i="13" s="1"/>
  <c r="KPS80" i="13" s="1"/>
  <c r="KPT80" i="13" s="1"/>
  <c r="KPU80" i="13" s="1"/>
  <c r="KPV80" i="13" s="1"/>
  <c r="KPW80" i="13" s="1"/>
  <c r="KPX80" i="13" s="1"/>
  <c r="KPY80" i="13" s="1"/>
  <c r="KPZ80" i="13" s="1"/>
  <c r="KQA80" i="13" s="1"/>
  <c r="KQB80" i="13" s="1"/>
  <c r="KQC80" i="13" s="1"/>
  <c r="KQD80" i="13" s="1"/>
  <c r="KQE80" i="13" s="1"/>
  <c r="KQF80" i="13" s="1"/>
  <c r="KQG80" i="13" s="1"/>
  <c r="KQH80" i="13" s="1"/>
  <c r="KQI80" i="13" s="1"/>
  <c r="KQJ80" i="13" s="1"/>
  <c r="KQK80" i="13" s="1"/>
  <c r="KQL80" i="13" s="1"/>
  <c r="KQM80" i="13" s="1"/>
  <c r="KQN80" i="13" s="1"/>
  <c r="KQO80" i="13" s="1"/>
  <c r="KQP80" i="13" s="1"/>
  <c r="KQQ80" i="13" s="1"/>
  <c r="KQR80" i="13" s="1"/>
  <c r="KQS80" i="13" s="1"/>
  <c r="KQT80" i="13" s="1"/>
  <c r="KQU80" i="13" s="1"/>
  <c r="KQV80" i="13" s="1"/>
  <c r="KQW80" i="13" s="1"/>
  <c r="KQX80" i="13" s="1"/>
  <c r="KQY80" i="13" s="1"/>
  <c r="KQZ80" i="13" s="1"/>
  <c r="KRA80" i="13" s="1"/>
  <c r="KRB80" i="13" s="1"/>
  <c r="KRC80" i="13" s="1"/>
  <c r="KRD80" i="13" s="1"/>
  <c r="KRE80" i="13" s="1"/>
  <c r="KRF80" i="13" s="1"/>
  <c r="KRG80" i="13" s="1"/>
  <c r="KRH80" i="13" s="1"/>
  <c r="KRI80" i="13" s="1"/>
  <c r="KRJ80" i="13" s="1"/>
  <c r="KRK80" i="13" s="1"/>
  <c r="KRL80" i="13" s="1"/>
  <c r="KRM80" i="13" s="1"/>
  <c r="KRN80" i="13" s="1"/>
  <c r="KRO80" i="13" s="1"/>
  <c r="KRP80" i="13" s="1"/>
  <c r="KRQ80" i="13" s="1"/>
  <c r="KRR80" i="13" s="1"/>
  <c r="KRS80" i="13" s="1"/>
  <c r="KRT80" i="13" s="1"/>
  <c r="KRU80" i="13" s="1"/>
  <c r="KRV80" i="13" s="1"/>
  <c r="KRW80" i="13" s="1"/>
  <c r="KRX80" i="13" s="1"/>
  <c r="KRY80" i="13" s="1"/>
  <c r="KRZ80" i="13" s="1"/>
  <c r="KSA80" i="13" s="1"/>
  <c r="KSB80" i="13" s="1"/>
  <c r="KSC80" i="13" s="1"/>
  <c r="KSD80" i="13" s="1"/>
  <c r="KSE80" i="13" s="1"/>
  <c r="KSF80" i="13" s="1"/>
  <c r="KSG80" i="13" s="1"/>
  <c r="KSH80" i="13" s="1"/>
  <c r="KSI80" i="13" s="1"/>
  <c r="KSJ80" i="13" s="1"/>
  <c r="KSK80" i="13" s="1"/>
  <c r="KSL80" i="13" s="1"/>
  <c r="KSM80" i="13" s="1"/>
  <c r="KSN80" i="13" s="1"/>
  <c r="KSO80" i="13" s="1"/>
  <c r="KSP80" i="13" s="1"/>
  <c r="KSQ80" i="13" s="1"/>
  <c r="KSR80" i="13" s="1"/>
  <c r="KSS80" i="13" s="1"/>
  <c r="KST80" i="13" s="1"/>
  <c r="KSU80" i="13" s="1"/>
  <c r="KSV80" i="13" s="1"/>
  <c r="KSW80" i="13" s="1"/>
  <c r="KSX80" i="13" s="1"/>
  <c r="KSY80" i="13" s="1"/>
  <c r="KSZ80" i="13" s="1"/>
  <c r="KTA80" i="13" s="1"/>
  <c r="KTB80" i="13" s="1"/>
  <c r="KTC80" i="13" s="1"/>
  <c r="KTD80" i="13" s="1"/>
  <c r="KTE80" i="13" s="1"/>
  <c r="KTF80" i="13" s="1"/>
  <c r="KTG80" i="13" s="1"/>
  <c r="KTH80" i="13" s="1"/>
  <c r="KTI80" i="13" s="1"/>
  <c r="KTJ80" i="13" s="1"/>
  <c r="KTK80" i="13" s="1"/>
  <c r="KTL80" i="13" s="1"/>
  <c r="KTM80" i="13" s="1"/>
  <c r="KTN80" i="13" s="1"/>
  <c r="KTO80" i="13" s="1"/>
  <c r="KTP80" i="13" s="1"/>
  <c r="KTQ80" i="13" s="1"/>
  <c r="KTR80" i="13" s="1"/>
  <c r="KTS80" i="13" s="1"/>
  <c r="KTT80" i="13" s="1"/>
  <c r="KTU80" i="13" s="1"/>
  <c r="KTV80" i="13" s="1"/>
  <c r="KTW80" i="13" s="1"/>
  <c r="KTX80" i="13" s="1"/>
  <c r="KTY80" i="13" s="1"/>
  <c r="KTZ80" i="13" s="1"/>
  <c r="KUA80" i="13" s="1"/>
  <c r="KUB80" i="13" s="1"/>
  <c r="KUC80" i="13" s="1"/>
  <c r="KUD80" i="13" s="1"/>
  <c r="KUE80" i="13" s="1"/>
  <c r="KUF80" i="13" s="1"/>
  <c r="KUG80" i="13" s="1"/>
  <c r="KUH80" i="13" s="1"/>
  <c r="KUI80" i="13" s="1"/>
  <c r="KUJ80" i="13" s="1"/>
  <c r="KUK80" i="13" s="1"/>
  <c r="KUL80" i="13" s="1"/>
  <c r="KUM80" i="13" s="1"/>
  <c r="KUN80" i="13" s="1"/>
  <c r="KUO80" i="13" s="1"/>
  <c r="KUP80" i="13" s="1"/>
  <c r="KUQ80" i="13" s="1"/>
  <c r="KUR80" i="13" s="1"/>
  <c r="KUS80" i="13" s="1"/>
  <c r="KUT80" i="13" s="1"/>
  <c r="KUU80" i="13" s="1"/>
  <c r="KUV80" i="13" s="1"/>
  <c r="KUW80" i="13" s="1"/>
  <c r="KUX80" i="13" s="1"/>
  <c r="KUY80" i="13" s="1"/>
  <c r="KUZ80" i="13" s="1"/>
  <c r="KVA80" i="13" s="1"/>
  <c r="KVB80" i="13" s="1"/>
  <c r="KVC80" i="13" s="1"/>
  <c r="KVD80" i="13" s="1"/>
  <c r="KVE80" i="13" s="1"/>
  <c r="KVF80" i="13" s="1"/>
  <c r="KVG80" i="13" s="1"/>
  <c r="KVH80" i="13" s="1"/>
  <c r="KVI80" i="13" s="1"/>
  <c r="KVJ80" i="13" s="1"/>
  <c r="KVK80" i="13" s="1"/>
  <c r="KVL80" i="13" s="1"/>
  <c r="KVM80" i="13" s="1"/>
  <c r="KVN80" i="13" s="1"/>
  <c r="KVO80" i="13" s="1"/>
  <c r="KVP80" i="13" s="1"/>
  <c r="KVQ80" i="13" s="1"/>
  <c r="KVR80" i="13" s="1"/>
  <c r="KVS80" i="13" s="1"/>
  <c r="KVT80" i="13" s="1"/>
  <c r="KVU80" i="13" s="1"/>
  <c r="KVV80" i="13" s="1"/>
  <c r="KVW80" i="13" s="1"/>
  <c r="KVX80" i="13" s="1"/>
  <c r="KVY80" i="13" s="1"/>
  <c r="KVZ80" i="13" s="1"/>
  <c r="KWA80" i="13" s="1"/>
  <c r="KWB80" i="13" s="1"/>
  <c r="KWC80" i="13" s="1"/>
  <c r="KWD80" i="13" s="1"/>
  <c r="KWE80" i="13" s="1"/>
  <c r="KWF80" i="13" s="1"/>
  <c r="KWG80" i="13" s="1"/>
  <c r="KWH80" i="13" s="1"/>
  <c r="KWI80" i="13" s="1"/>
  <c r="KWJ80" i="13" s="1"/>
  <c r="KWK80" i="13" s="1"/>
  <c r="KWL80" i="13" s="1"/>
  <c r="KWM80" i="13" s="1"/>
  <c r="KWN80" i="13" s="1"/>
  <c r="KWO80" i="13" s="1"/>
  <c r="KWP80" i="13" s="1"/>
  <c r="KWQ80" i="13" s="1"/>
  <c r="KWR80" i="13" s="1"/>
  <c r="KWS80" i="13" s="1"/>
  <c r="KWT80" i="13" s="1"/>
  <c r="KWU80" i="13" s="1"/>
  <c r="KWV80" i="13" s="1"/>
  <c r="KWW80" i="13" s="1"/>
  <c r="KWX80" i="13" s="1"/>
  <c r="KWY80" i="13" s="1"/>
  <c r="KWZ80" i="13" s="1"/>
  <c r="KXA80" i="13" s="1"/>
  <c r="KXB80" i="13" s="1"/>
  <c r="KXC80" i="13" s="1"/>
  <c r="KXD80" i="13" s="1"/>
  <c r="KXE80" i="13" s="1"/>
  <c r="KXF80" i="13" s="1"/>
  <c r="KXG80" i="13" s="1"/>
  <c r="KXH80" i="13" s="1"/>
  <c r="KXI80" i="13" s="1"/>
  <c r="KXJ80" i="13" s="1"/>
  <c r="KXK80" i="13" s="1"/>
  <c r="KXL80" i="13" s="1"/>
  <c r="KXM80" i="13" s="1"/>
  <c r="KXN80" i="13" s="1"/>
  <c r="KXO80" i="13" s="1"/>
  <c r="KXP80" i="13" s="1"/>
  <c r="KXQ80" i="13" s="1"/>
  <c r="KXR80" i="13" s="1"/>
  <c r="KXS80" i="13" s="1"/>
  <c r="KXT80" i="13" s="1"/>
  <c r="KXU80" i="13" s="1"/>
  <c r="KXV80" i="13" s="1"/>
  <c r="KXW80" i="13" s="1"/>
  <c r="KXX80" i="13" s="1"/>
  <c r="KXY80" i="13" s="1"/>
  <c r="KXZ80" i="13" s="1"/>
  <c r="KYA80" i="13" s="1"/>
  <c r="KYB80" i="13" s="1"/>
  <c r="KYC80" i="13" s="1"/>
  <c r="KYD80" i="13" s="1"/>
  <c r="KYE80" i="13" s="1"/>
  <c r="KYF80" i="13" s="1"/>
  <c r="KYG80" i="13" s="1"/>
  <c r="KYH80" i="13" s="1"/>
  <c r="KYI80" i="13" s="1"/>
  <c r="KYJ80" i="13" s="1"/>
  <c r="KYK80" i="13" s="1"/>
  <c r="KYL80" i="13" s="1"/>
  <c r="KYM80" i="13" s="1"/>
  <c r="KYN80" i="13" s="1"/>
  <c r="KYO80" i="13" s="1"/>
  <c r="KYP80" i="13" s="1"/>
  <c r="KYQ80" i="13" s="1"/>
  <c r="KYR80" i="13" s="1"/>
  <c r="KYS80" i="13" s="1"/>
  <c r="KYT80" i="13" s="1"/>
  <c r="KYU80" i="13" s="1"/>
  <c r="KYV80" i="13" s="1"/>
  <c r="KYW80" i="13" s="1"/>
  <c r="KYX80" i="13" s="1"/>
  <c r="KYY80" i="13" s="1"/>
  <c r="KYZ80" i="13" s="1"/>
  <c r="KZA80" i="13" s="1"/>
  <c r="KZB80" i="13" s="1"/>
  <c r="KZC80" i="13" s="1"/>
  <c r="KZD80" i="13" s="1"/>
  <c r="KZE80" i="13" s="1"/>
  <c r="KZF80" i="13" s="1"/>
  <c r="KZG80" i="13" s="1"/>
  <c r="KZH80" i="13" s="1"/>
  <c r="KZI80" i="13" s="1"/>
  <c r="KZJ80" i="13" s="1"/>
  <c r="KZK80" i="13" s="1"/>
  <c r="KZL80" i="13" s="1"/>
  <c r="KZM80" i="13" s="1"/>
  <c r="KZN80" i="13" s="1"/>
  <c r="KZO80" i="13" s="1"/>
  <c r="KZP80" i="13" s="1"/>
  <c r="KZQ80" i="13" s="1"/>
  <c r="KZR80" i="13" s="1"/>
  <c r="KZS80" i="13" s="1"/>
  <c r="KZT80" i="13" s="1"/>
  <c r="KZU80" i="13" s="1"/>
  <c r="KZV80" i="13" s="1"/>
  <c r="KZW80" i="13" s="1"/>
  <c r="KZX80" i="13" s="1"/>
  <c r="KZY80" i="13" s="1"/>
  <c r="KZZ80" i="13" s="1"/>
  <c r="LAA80" i="13" s="1"/>
  <c r="LAB80" i="13" s="1"/>
  <c r="LAC80" i="13" s="1"/>
  <c r="LAD80" i="13" s="1"/>
  <c r="LAE80" i="13" s="1"/>
  <c r="LAF80" i="13" s="1"/>
  <c r="LAG80" i="13" s="1"/>
  <c r="LAH80" i="13" s="1"/>
  <c r="LAI80" i="13" s="1"/>
  <c r="LAJ80" i="13" s="1"/>
  <c r="LAK80" i="13" s="1"/>
  <c r="LAL80" i="13" s="1"/>
  <c r="LAM80" i="13" s="1"/>
  <c r="LAN80" i="13" s="1"/>
  <c r="LAO80" i="13" s="1"/>
  <c r="LAP80" i="13" s="1"/>
  <c r="LAQ80" i="13" s="1"/>
  <c r="LAR80" i="13" s="1"/>
  <c r="LAS80" i="13" s="1"/>
  <c r="LAT80" i="13" s="1"/>
  <c r="LAU80" i="13" s="1"/>
  <c r="LAV80" i="13" s="1"/>
  <c r="LAW80" i="13" s="1"/>
  <c r="LAX80" i="13" s="1"/>
  <c r="LAY80" i="13" s="1"/>
  <c r="LAZ80" i="13" s="1"/>
  <c r="LBA80" i="13" s="1"/>
  <c r="LBB80" i="13" s="1"/>
  <c r="LBC80" i="13" s="1"/>
  <c r="LBD80" i="13" s="1"/>
  <c r="LBE80" i="13" s="1"/>
  <c r="LBF80" i="13" s="1"/>
  <c r="LBG80" i="13" s="1"/>
  <c r="LBH80" i="13" s="1"/>
  <c r="LBI80" i="13" s="1"/>
  <c r="LBJ80" i="13" s="1"/>
  <c r="LBK80" i="13" s="1"/>
  <c r="LBL80" i="13" s="1"/>
  <c r="LBM80" i="13" s="1"/>
  <c r="LBN80" i="13" s="1"/>
  <c r="LBO80" i="13" s="1"/>
  <c r="LBP80" i="13" s="1"/>
  <c r="LBQ80" i="13" s="1"/>
  <c r="LBR80" i="13" s="1"/>
  <c r="LBS80" i="13" s="1"/>
  <c r="LBT80" i="13" s="1"/>
  <c r="LBU80" i="13" s="1"/>
  <c r="LBV80" i="13" s="1"/>
  <c r="LBW80" i="13" s="1"/>
  <c r="LBX80" i="13" s="1"/>
  <c r="LBY80" i="13" s="1"/>
  <c r="LBZ80" i="13" s="1"/>
  <c r="LCA80" i="13" s="1"/>
  <c r="LCB80" i="13" s="1"/>
  <c r="LCC80" i="13" s="1"/>
  <c r="LCD80" i="13" s="1"/>
  <c r="LCE80" i="13" s="1"/>
  <c r="LCF80" i="13" s="1"/>
  <c r="LCG80" i="13" s="1"/>
  <c r="LCH80" i="13" s="1"/>
  <c r="LCI80" i="13" s="1"/>
  <c r="LCJ80" i="13" s="1"/>
  <c r="LCK80" i="13" s="1"/>
  <c r="LCL80" i="13" s="1"/>
  <c r="LCM80" i="13" s="1"/>
  <c r="LCN80" i="13" s="1"/>
  <c r="LCO80" i="13" s="1"/>
  <c r="LCP80" i="13" s="1"/>
  <c r="LCQ80" i="13" s="1"/>
  <c r="LCR80" i="13" s="1"/>
  <c r="LCS80" i="13" s="1"/>
  <c r="LCT80" i="13" s="1"/>
  <c r="LCU80" i="13" s="1"/>
  <c r="LCV80" i="13" s="1"/>
  <c r="LCW80" i="13" s="1"/>
  <c r="LCX80" i="13" s="1"/>
  <c r="LCY80" i="13" s="1"/>
  <c r="LCZ80" i="13" s="1"/>
  <c r="LDA80" i="13" s="1"/>
  <c r="LDB80" i="13" s="1"/>
  <c r="LDC80" i="13" s="1"/>
  <c r="LDD80" i="13" s="1"/>
  <c r="LDE80" i="13" s="1"/>
  <c r="LDF80" i="13" s="1"/>
  <c r="LDG80" i="13" s="1"/>
  <c r="LDH80" i="13" s="1"/>
  <c r="LDI80" i="13" s="1"/>
  <c r="LDJ80" i="13" s="1"/>
  <c r="LDK80" i="13" s="1"/>
  <c r="LDL80" i="13" s="1"/>
  <c r="LDM80" i="13" s="1"/>
  <c r="LDN80" i="13" s="1"/>
  <c r="LDO80" i="13" s="1"/>
  <c r="LDP80" i="13" s="1"/>
  <c r="LDQ80" i="13" s="1"/>
  <c r="LDR80" i="13" s="1"/>
  <c r="LDS80" i="13" s="1"/>
  <c r="LDT80" i="13" s="1"/>
  <c r="LDU80" i="13" s="1"/>
  <c r="LDV80" i="13" s="1"/>
  <c r="LDW80" i="13" s="1"/>
  <c r="LDX80" i="13" s="1"/>
  <c r="LDY80" i="13" s="1"/>
  <c r="LDZ80" i="13" s="1"/>
  <c r="LEA80" i="13" s="1"/>
  <c r="LEB80" i="13" s="1"/>
  <c r="LEC80" i="13" s="1"/>
  <c r="LED80" i="13" s="1"/>
  <c r="LEE80" i="13" s="1"/>
  <c r="LEF80" i="13" s="1"/>
  <c r="LEG80" i="13" s="1"/>
  <c r="LEH80" i="13" s="1"/>
  <c r="LEI80" i="13" s="1"/>
  <c r="LEJ80" i="13" s="1"/>
  <c r="LEK80" i="13" s="1"/>
  <c r="LEL80" i="13" s="1"/>
  <c r="LEM80" i="13" s="1"/>
  <c r="LEN80" i="13" s="1"/>
  <c r="LEO80" i="13" s="1"/>
  <c r="LEP80" i="13" s="1"/>
  <c r="LEQ80" i="13" s="1"/>
  <c r="LER80" i="13" s="1"/>
  <c r="LES80" i="13" s="1"/>
  <c r="LET80" i="13" s="1"/>
  <c r="LEU80" i="13" s="1"/>
  <c r="LEV80" i="13" s="1"/>
  <c r="LEW80" i="13" s="1"/>
  <c r="LEX80" i="13" s="1"/>
  <c r="LEY80" i="13" s="1"/>
  <c r="LEZ80" i="13" s="1"/>
  <c r="LFA80" i="13" s="1"/>
  <c r="LFB80" i="13" s="1"/>
  <c r="LFC80" i="13" s="1"/>
  <c r="LFD80" i="13" s="1"/>
  <c r="LFE80" i="13" s="1"/>
  <c r="LFF80" i="13" s="1"/>
  <c r="LFG80" i="13" s="1"/>
  <c r="LFH80" i="13" s="1"/>
  <c r="LFI80" i="13" s="1"/>
  <c r="LFJ80" i="13" s="1"/>
  <c r="LFK80" i="13" s="1"/>
  <c r="LFL80" i="13" s="1"/>
  <c r="LFM80" i="13" s="1"/>
  <c r="LFN80" i="13" s="1"/>
  <c r="LFO80" i="13" s="1"/>
  <c r="LFP80" i="13" s="1"/>
  <c r="LFQ80" i="13" s="1"/>
  <c r="LFR80" i="13" s="1"/>
  <c r="LFS80" i="13" s="1"/>
  <c r="LFT80" i="13" s="1"/>
  <c r="LFU80" i="13" s="1"/>
  <c r="LFV80" i="13" s="1"/>
  <c r="LFW80" i="13" s="1"/>
  <c r="LFX80" i="13" s="1"/>
  <c r="LFY80" i="13" s="1"/>
  <c r="LFZ80" i="13" s="1"/>
  <c r="LGA80" i="13" s="1"/>
  <c r="LGB80" i="13" s="1"/>
  <c r="LGC80" i="13" s="1"/>
  <c r="LGD80" i="13" s="1"/>
  <c r="LGE80" i="13" s="1"/>
  <c r="LGF80" i="13" s="1"/>
  <c r="LGG80" i="13" s="1"/>
  <c r="LGH80" i="13" s="1"/>
  <c r="LGI80" i="13" s="1"/>
  <c r="LGJ80" i="13" s="1"/>
  <c r="LGK80" i="13" s="1"/>
  <c r="LGL80" i="13" s="1"/>
  <c r="LGM80" i="13" s="1"/>
  <c r="LGN80" i="13" s="1"/>
  <c r="LGO80" i="13" s="1"/>
  <c r="LGP80" i="13" s="1"/>
  <c r="LGQ80" i="13" s="1"/>
  <c r="LGR80" i="13" s="1"/>
  <c r="LGS80" i="13" s="1"/>
  <c r="LGT80" i="13" s="1"/>
  <c r="LGU80" i="13" s="1"/>
  <c r="LGV80" i="13" s="1"/>
  <c r="LGW80" i="13" s="1"/>
  <c r="LGX80" i="13" s="1"/>
  <c r="LGY80" i="13" s="1"/>
  <c r="LGZ80" i="13" s="1"/>
  <c r="LHA80" i="13" s="1"/>
  <c r="LHB80" i="13" s="1"/>
  <c r="LHC80" i="13" s="1"/>
  <c r="LHD80" i="13" s="1"/>
  <c r="LHE80" i="13" s="1"/>
  <c r="LHF80" i="13" s="1"/>
  <c r="LHG80" i="13" s="1"/>
  <c r="LHH80" i="13" s="1"/>
  <c r="LHI80" i="13" s="1"/>
  <c r="LHJ80" i="13" s="1"/>
  <c r="LHK80" i="13" s="1"/>
  <c r="LHL80" i="13" s="1"/>
  <c r="LHM80" i="13" s="1"/>
  <c r="LHN80" i="13" s="1"/>
  <c r="LHO80" i="13" s="1"/>
  <c r="LHP80" i="13" s="1"/>
  <c r="LHQ80" i="13" s="1"/>
  <c r="LHR80" i="13" s="1"/>
  <c r="LHS80" i="13" s="1"/>
  <c r="LHT80" i="13" s="1"/>
  <c r="LHU80" i="13" s="1"/>
  <c r="LHV80" i="13" s="1"/>
  <c r="LHW80" i="13" s="1"/>
  <c r="LHX80" i="13" s="1"/>
  <c r="LHY80" i="13" s="1"/>
  <c r="LHZ80" i="13" s="1"/>
  <c r="LIA80" i="13" s="1"/>
  <c r="LIB80" i="13" s="1"/>
  <c r="LIC80" i="13" s="1"/>
  <c r="LID80" i="13" s="1"/>
  <c r="LIE80" i="13" s="1"/>
  <c r="LIF80" i="13" s="1"/>
  <c r="LIG80" i="13" s="1"/>
  <c r="LIH80" i="13" s="1"/>
  <c r="LII80" i="13" s="1"/>
  <c r="LIJ80" i="13" s="1"/>
  <c r="LIK80" i="13" s="1"/>
  <c r="LIL80" i="13" s="1"/>
  <c r="LIM80" i="13" s="1"/>
  <c r="LIN80" i="13" s="1"/>
  <c r="LIO80" i="13" s="1"/>
  <c r="LIP80" i="13" s="1"/>
  <c r="LIQ80" i="13" s="1"/>
  <c r="LIR80" i="13" s="1"/>
  <c r="LIS80" i="13" s="1"/>
  <c r="LIT80" i="13" s="1"/>
  <c r="LIU80" i="13" s="1"/>
  <c r="LIV80" i="13" s="1"/>
  <c r="LIW80" i="13" s="1"/>
  <c r="LIX80" i="13" s="1"/>
  <c r="LIY80" i="13" s="1"/>
  <c r="LIZ80" i="13" s="1"/>
  <c r="LJA80" i="13" s="1"/>
  <c r="LJB80" i="13" s="1"/>
  <c r="LJC80" i="13" s="1"/>
  <c r="LJD80" i="13" s="1"/>
  <c r="LJE80" i="13" s="1"/>
  <c r="LJF80" i="13" s="1"/>
  <c r="LJG80" i="13" s="1"/>
  <c r="LJH80" i="13" s="1"/>
  <c r="LJI80" i="13" s="1"/>
  <c r="LJJ80" i="13" s="1"/>
  <c r="LJK80" i="13" s="1"/>
  <c r="LJL80" i="13" s="1"/>
  <c r="LJM80" i="13" s="1"/>
  <c r="LJN80" i="13" s="1"/>
  <c r="LJO80" i="13" s="1"/>
  <c r="LJP80" i="13" s="1"/>
  <c r="LJQ80" i="13" s="1"/>
  <c r="LJR80" i="13" s="1"/>
  <c r="LJS80" i="13" s="1"/>
  <c r="LJT80" i="13" s="1"/>
  <c r="LJU80" i="13" s="1"/>
  <c r="LJV80" i="13" s="1"/>
  <c r="LJW80" i="13" s="1"/>
  <c r="LJX80" i="13" s="1"/>
  <c r="LJY80" i="13" s="1"/>
  <c r="LJZ80" i="13" s="1"/>
  <c r="LKA80" i="13" s="1"/>
  <c r="LKB80" i="13" s="1"/>
  <c r="LKC80" i="13" s="1"/>
  <c r="LKD80" i="13" s="1"/>
  <c r="LKE80" i="13" s="1"/>
  <c r="LKF80" i="13" s="1"/>
  <c r="LKG80" i="13" s="1"/>
  <c r="LKH80" i="13" s="1"/>
  <c r="LKI80" i="13" s="1"/>
  <c r="LKJ80" i="13" s="1"/>
  <c r="LKK80" i="13" s="1"/>
  <c r="LKL80" i="13" s="1"/>
  <c r="LKM80" i="13" s="1"/>
  <c r="LKN80" i="13" s="1"/>
  <c r="LKO80" i="13" s="1"/>
  <c r="LKP80" i="13" s="1"/>
  <c r="LKQ80" i="13" s="1"/>
  <c r="LKR80" i="13" s="1"/>
  <c r="LKS80" i="13" s="1"/>
  <c r="LKT80" i="13" s="1"/>
  <c r="LKU80" i="13" s="1"/>
  <c r="LKV80" i="13" s="1"/>
  <c r="LKW80" i="13" s="1"/>
  <c r="LKX80" i="13" s="1"/>
  <c r="LKY80" i="13" s="1"/>
  <c r="LKZ80" i="13" s="1"/>
  <c r="LLA80" i="13" s="1"/>
  <c r="LLB80" i="13" s="1"/>
  <c r="LLC80" i="13" s="1"/>
  <c r="LLD80" i="13" s="1"/>
  <c r="LLE80" i="13" s="1"/>
  <c r="LLF80" i="13" s="1"/>
  <c r="LLG80" i="13" s="1"/>
  <c r="LLH80" i="13" s="1"/>
  <c r="LLI80" i="13" s="1"/>
  <c r="LLJ80" i="13" s="1"/>
  <c r="LLK80" i="13" s="1"/>
  <c r="LLL80" i="13" s="1"/>
  <c r="LLM80" i="13" s="1"/>
  <c r="LLN80" i="13" s="1"/>
  <c r="LLO80" i="13" s="1"/>
  <c r="LLP80" i="13" s="1"/>
  <c r="LLQ80" i="13" s="1"/>
  <c r="LLR80" i="13" s="1"/>
  <c r="LLS80" i="13" s="1"/>
  <c r="LLT80" i="13" s="1"/>
  <c r="LLU80" i="13" s="1"/>
  <c r="LLV80" i="13" s="1"/>
  <c r="LLW80" i="13" s="1"/>
  <c r="LLX80" i="13" s="1"/>
  <c r="LLY80" i="13" s="1"/>
  <c r="LLZ80" i="13" s="1"/>
  <c r="LMA80" i="13" s="1"/>
  <c r="LMB80" i="13" s="1"/>
  <c r="LMC80" i="13" s="1"/>
  <c r="LMD80" i="13" s="1"/>
  <c r="LME80" i="13" s="1"/>
  <c r="LMF80" i="13" s="1"/>
  <c r="LMG80" i="13" s="1"/>
  <c r="LMH80" i="13" s="1"/>
  <c r="LMI80" i="13" s="1"/>
  <c r="LMJ80" i="13" s="1"/>
  <c r="LMK80" i="13" s="1"/>
  <c r="LML80" i="13" s="1"/>
  <c r="LMM80" i="13" s="1"/>
  <c r="LMN80" i="13" s="1"/>
  <c r="LMO80" i="13" s="1"/>
  <c r="LMP80" i="13" s="1"/>
  <c r="LMQ80" i="13" s="1"/>
  <c r="LMR80" i="13" s="1"/>
  <c r="LMS80" i="13" s="1"/>
  <c r="LMT80" i="13" s="1"/>
  <c r="LMU80" i="13" s="1"/>
  <c r="LMV80" i="13" s="1"/>
  <c r="LMW80" i="13" s="1"/>
  <c r="LMX80" i="13" s="1"/>
  <c r="LMY80" i="13" s="1"/>
  <c r="LMZ80" i="13" s="1"/>
  <c r="LNA80" i="13" s="1"/>
  <c r="LNB80" i="13" s="1"/>
  <c r="LNC80" i="13" s="1"/>
  <c r="LND80" i="13" s="1"/>
  <c r="LNE80" i="13" s="1"/>
  <c r="LNF80" i="13" s="1"/>
  <c r="LNG80" i="13" s="1"/>
  <c r="LNH80" i="13" s="1"/>
  <c r="LNI80" i="13" s="1"/>
  <c r="LNJ80" i="13" s="1"/>
  <c r="LNK80" i="13" s="1"/>
  <c r="LNL80" i="13" s="1"/>
  <c r="LNM80" i="13" s="1"/>
  <c r="LNN80" i="13" s="1"/>
  <c r="LNO80" i="13" s="1"/>
  <c r="LNP80" i="13" s="1"/>
  <c r="LNQ80" i="13" s="1"/>
  <c r="LNR80" i="13" s="1"/>
  <c r="LNS80" i="13" s="1"/>
  <c r="LNT80" i="13" s="1"/>
  <c r="LNU80" i="13" s="1"/>
  <c r="LNV80" i="13" s="1"/>
  <c r="LNW80" i="13" s="1"/>
  <c r="LNX80" i="13" s="1"/>
  <c r="LNY80" i="13" s="1"/>
  <c r="LNZ80" i="13" s="1"/>
  <c r="LOA80" i="13" s="1"/>
  <c r="LOB80" i="13" s="1"/>
  <c r="LOC80" i="13" s="1"/>
  <c r="LOD80" i="13" s="1"/>
  <c r="LOE80" i="13" s="1"/>
  <c r="LOF80" i="13" s="1"/>
  <c r="LOG80" i="13" s="1"/>
  <c r="LOH80" i="13" s="1"/>
  <c r="LOI80" i="13" s="1"/>
  <c r="LOJ80" i="13" s="1"/>
  <c r="LOK80" i="13" s="1"/>
  <c r="LOL80" i="13" s="1"/>
  <c r="LOM80" i="13" s="1"/>
  <c r="LON80" i="13" s="1"/>
  <c r="LOO80" i="13" s="1"/>
  <c r="LOP80" i="13" s="1"/>
  <c r="LOQ80" i="13" s="1"/>
  <c r="LOR80" i="13" s="1"/>
  <c r="LOS80" i="13" s="1"/>
  <c r="LOT80" i="13" s="1"/>
  <c r="LOU80" i="13" s="1"/>
  <c r="LOV80" i="13" s="1"/>
  <c r="LOW80" i="13" s="1"/>
  <c r="LOX80" i="13" s="1"/>
  <c r="LOY80" i="13" s="1"/>
  <c r="LOZ80" i="13" s="1"/>
  <c r="LPA80" i="13" s="1"/>
  <c r="LPB80" i="13" s="1"/>
  <c r="LPC80" i="13" s="1"/>
  <c r="LPD80" i="13" s="1"/>
  <c r="LPE80" i="13" s="1"/>
  <c r="LPF80" i="13" s="1"/>
  <c r="LPG80" i="13" s="1"/>
  <c r="LPH80" i="13" s="1"/>
  <c r="LPI80" i="13" s="1"/>
  <c r="LPJ80" i="13" s="1"/>
  <c r="LPK80" i="13" s="1"/>
  <c r="LPL80" i="13" s="1"/>
  <c r="LPM80" i="13" s="1"/>
  <c r="LPN80" i="13" s="1"/>
  <c r="LPO80" i="13" s="1"/>
  <c r="LPP80" i="13" s="1"/>
  <c r="LPQ80" i="13" s="1"/>
  <c r="LPR80" i="13" s="1"/>
  <c r="LPS80" i="13" s="1"/>
  <c r="LPT80" i="13" s="1"/>
  <c r="LPU80" i="13" s="1"/>
  <c r="LPV80" i="13" s="1"/>
  <c r="LPW80" i="13" s="1"/>
  <c r="LPX80" i="13" s="1"/>
  <c r="LPY80" i="13" s="1"/>
  <c r="LPZ80" i="13" s="1"/>
  <c r="LQA80" i="13" s="1"/>
  <c r="LQB80" i="13" s="1"/>
  <c r="LQC80" i="13" s="1"/>
  <c r="LQD80" i="13" s="1"/>
  <c r="LQE80" i="13" s="1"/>
  <c r="LQF80" i="13" s="1"/>
  <c r="LQG80" i="13" s="1"/>
  <c r="LQH80" i="13" s="1"/>
  <c r="LQI80" i="13" s="1"/>
  <c r="LQJ80" i="13" s="1"/>
  <c r="LQK80" i="13" s="1"/>
  <c r="LQL80" i="13" s="1"/>
  <c r="LQM80" i="13" s="1"/>
  <c r="LQN80" i="13" s="1"/>
  <c r="LQO80" i="13" s="1"/>
  <c r="LQP80" i="13" s="1"/>
  <c r="LQQ80" i="13" s="1"/>
  <c r="LQR80" i="13" s="1"/>
  <c r="LQS80" i="13" s="1"/>
  <c r="LQT80" i="13" s="1"/>
  <c r="LQU80" i="13" s="1"/>
  <c r="LQV80" i="13" s="1"/>
  <c r="LQW80" i="13" s="1"/>
  <c r="LQX80" i="13" s="1"/>
  <c r="LQY80" i="13" s="1"/>
  <c r="LQZ80" i="13" s="1"/>
  <c r="LRA80" i="13" s="1"/>
  <c r="LRB80" i="13" s="1"/>
  <c r="LRC80" i="13" s="1"/>
  <c r="LRD80" i="13" s="1"/>
  <c r="LRE80" i="13" s="1"/>
  <c r="LRF80" i="13" s="1"/>
  <c r="LRG80" i="13" s="1"/>
  <c r="LRH80" i="13" s="1"/>
  <c r="LRI80" i="13" s="1"/>
  <c r="LRJ80" i="13" s="1"/>
  <c r="LRK80" i="13" s="1"/>
  <c r="LRL80" i="13" s="1"/>
  <c r="LRM80" i="13" s="1"/>
  <c r="LRN80" i="13" s="1"/>
  <c r="LRO80" i="13" s="1"/>
  <c r="LRP80" i="13" s="1"/>
  <c r="LRQ80" i="13" s="1"/>
  <c r="LRR80" i="13" s="1"/>
  <c r="LRS80" i="13" s="1"/>
  <c r="LRT80" i="13" s="1"/>
  <c r="LRU80" i="13" s="1"/>
  <c r="LRV80" i="13" s="1"/>
  <c r="LRW80" i="13" s="1"/>
  <c r="LRX80" i="13" s="1"/>
  <c r="LRY80" i="13" s="1"/>
  <c r="LRZ80" i="13" s="1"/>
  <c r="LSA80" i="13" s="1"/>
  <c r="LSB80" i="13" s="1"/>
  <c r="LSC80" i="13" s="1"/>
  <c r="LSD80" i="13" s="1"/>
  <c r="LSE80" i="13" s="1"/>
  <c r="LSF80" i="13" s="1"/>
  <c r="LSG80" i="13" s="1"/>
  <c r="LSH80" i="13" s="1"/>
  <c r="LSI80" i="13" s="1"/>
  <c r="LSJ80" i="13" s="1"/>
  <c r="LSK80" i="13" s="1"/>
  <c r="LSL80" i="13" s="1"/>
  <c r="LSM80" i="13" s="1"/>
  <c r="LSN80" i="13" s="1"/>
  <c r="LSO80" i="13" s="1"/>
  <c r="LSP80" i="13" s="1"/>
  <c r="LSQ80" i="13" s="1"/>
  <c r="LSR80" i="13" s="1"/>
  <c r="LSS80" i="13" s="1"/>
  <c r="LST80" i="13" s="1"/>
  <c r="LSU80" i="13" s="1"/>
  <c r="LSV80" i="13" s="1"/>
  <c r="LSW80" i="13" s="1"/>
  <c r="LSX80" i="13" s="1"/>
  <c r="LSY80" i="13" s="1"/>
  <c r="LSZ80" i="13" s="1"/>
  <c r="LTA80" i="13" s="1"/>
  <c r="LTB80" i="13" s="1"/>
  <c r="LTC80" i="13" s="1"/>
  <c r="LTD80" i="13" s="1"/>
  <c r="LTE80" i="13" s="1"/>
  <c r="LTF80" i="13" s="1"/>
  <c r="LTG80" i="13" s="1"/>
  <c r="LTH80" i="13" s="1"/>
  <c r="LTI80" i="13" s="1"/>
  <c r="LTJ80" i="13" s="1"/>
  <c r="LTK80" i="13" s="1"/>
  <c r="LTL80" i="13" s="1"/>
  <c r="LTM80" i="13" s="1"/>
  <c r="LTN80" i="13" s="1"/>
  <c r="LTO80" i="13" s="1"/>
  <c r="LTP80" i="13" s="1"/>
  <c r="LTQ80" i="13" s="1"/>
  <c r="LTR80" i="13" s="1"/>
  <c r="LTS80" i="13" s="1"/>
  <c r="LTT80" i="13" s="1"/>
  <c r="LTU80" i="13" s="1"/>
  <c r="LTV80" i="13" s="1"/>
  <c r="LTW80" i="13" s="1"/>
  <c r="LTX80" i="13" s="1"/>
  <c r="LTY80" i="13" s="1"/>
  <c r="LTZ80" i="13" s="1"/>
  <c r="LUA80" i="13" s="1"/>
  <c r="LUB80" i="13" s="1"/>
  <c r="LUC80" i="13" s="1"/>
  <c r="LUD80" i="13" s="1"/>
  <c r="LUE80" i="13" s="1"/>
  <c r="LUF80" i="13" s="1"/>
  <c r="LUG80" i="13" s="1"/>
  <c r="LUH80" i="13" s="1"/>
  <c r="LUI80" i="13" s="1"/>
  <c r="LUJ80" i="13" s="1"/>
  <c r="LUK80" i="13" s="1"/>
  <c r="LUL80" i="13" s="1"/>
  <c r="LUM80" i="13" s="1"/>
  <c r="LUN80" i="13" s="1"/>
  <c r="LUO80" i="13" s="1"/>
  <c r="LUP80" i="13" s="1"/>
  <c r="LUQ80" i="13" s="1"/>
  <c r="LUR80" i="13" s="1"/>
  <c r="LUS80" i="13" s="1"/>
  <c r="LUT80" i="13" s="1"/>
  <c r="LUU80" i="13" s="1"/>
  <c r="LUV80" i="13" s="1"/>
  <c r="LUW80" i="13" s="1"/>
  <c r="LUX80" i="13" s="1"/>
  <c r="LUY80" i="13" s="1"/>
  <c r="LUZ80" i="13" s="1"/>
  <c r="LVA80" i="13" s="1"/>
  <c r="LVB80" i="13" s="1"/>
  <c r="LVC80" i="13" s="1"/>
  <c r="LVD80" i="13" s="1"/>
  <c r="LVE80" i="13" s="1"/>
  <c r="LVF80" i="13" s="1"/>
  <c r="LVG80" i="13" s="1"/>
  <c r="LVH80" i="13" s="1"/>
  <c r="LVI80" i="13" s="1"/>
  <c r="LVJ80" i="13" s="1"/>
  <c r="LVK80" i="13" s="1"/>
  <c r="LVL80" i="13" s="1"/>
  <c r="LVM80" i="13" s="1"/>
  <c r="LVN80" i="13" s="1"/>
  <c r="LVO80" i="13" s="1"/>
  <c r="LVP80" i="13" s="1"/>
  <c r="LVQ80" i="13" s="1"/>
  <c r="LVR80" i="13" s="1"/>
  <c r="LVS80" i="13" s="1"/>
  <c r="LVT80" i="13" s="1"/>
  <c r="LVU80" i="13" s="1"/>
  <c r="LVV80" i="13" s="1"/>
  <c r="LVW80" i="13" s="1"/>
  <c r="LVX80" i="13" s="1"/>
  <c r="LVY80" i="13" s="1"/>
  <c r="LVZ80" i="13" s="1"/>
  <c r="LWA80" i="13" s="1"/>
  <c r="LWB80" i="13" s="1"/>
  <c r="LWC80" i="13" s="1"/>
  <c r="LWD80" i="13" s="1"/>
  <c r="LWE80" i="13" s="1"/>
  <c r="LWF80" i="13" s="1"/>
  <c r="LWG80" i="13" s="1"/>
  <c r="LWH80" i="13" s="1"/>
  <c r="LWI80" i="13" s="1"/>
  <c r="LWJ80" i="13" s="1"/>
  <c r="LWK80" i="13" s="1"/>
  <c r="LWL80" i="13" s="1"/>
  <c r="LWM80" i="13" s="1"/>
  <c r="LWN80" i="13" s="1"/>
  <c r="LWO80" i="13" s="1"/>
  <c r="LWP80" i="13" s="1"/>
  <c r="LWQ80" i="13" s="1"/>
  <c r="LWR80" i="13" s="1"/>
  <c r="LWS80" i="13" s="1"/>
  <c r="LWT80" i="13" s="1"/>
  <c r="LWU80" i="13" s="1"/>
  <c r="LWV80" i="13" s="1"/>
  <c r="LWW80" i="13" s="1"/>
  <c r="LWX80" i="13" s="1"/>
  <c r="LWY80" i="13" s="1"/>
  <c r="LWZ80" i="13" s="1"/>
  <c r="LXA80" i="13" s="1"/>
  <c r="LXB80" i="13" s="1"/>
  <c r="LXC80" i="13" s="1"/>
  <c r="LXD80" i="13" s="1"/>
  <c r="LXE80" i="13" s="1"/>
  <c r="LXF80" i="13" s="1"/>
  <c r="LXG80" i="13" s="1"/>
  <c r="LXH80" i="13" s="1"/>
  <c r="LXI80" i="13" s="1"/>
  <c r="LXJ80" i="13" s="1"/>
  <c r="LXK80" i="13" s="1"/>
  <c r="LXL80" i="13" s="1"/>
  <c r="LXM80" i="13" s="1"/>
  <c r="LXN80" i="13" s="1"/>
  <c r="LXO80" i="13" s="1"/>
  <c r="LXP80" i="13" s="1"/>
  <c r="LXQ80" i="13" s="1"/>
  <c r="LXR80" i="13" s="1"/>
  <c r="LXS80" i="13" s="1"/>
  <c r="LXT80" i="13" s="1"/>
  <c r="LXU80" i="13" s="1"/>
  <c r="LXV80" i="13" s="1"/>
  <c r="LXW80" i="13" s="1"/>
  <c r="LXX80" i="13" s="1"/>
  <c r="LXY80" i="13" s="1"/>
  <c r="LXZ80" i="13" s="1"/>
  <c r="LYA80" i="13" s="1"/>
  <c r="LYB80" i="13" s="1"/>
  <c r="LYC80" i="13" s="1"/>
  <c r="LYD80" i="13" s="1"/>
  <c r="LYE80" i="13" s="1"/>
  <c r="LYF80" i="13" s="1"/>
  <c r="LYG80" i="13" s="1"/>
  <c r="LYH80" i="13" s="1"/>
  <c r="LYI80" i="13" s="1"/>
  <c r="LYJ80" i="13" s="1"/>
  <c r="LYK80" i="13" s="1"/>
  <c r="LYL80" i="13" s="1"/>
  <c r="LYM80" i="13" s="1"/>
  <c r="LYN80" i="13" s="1"/>
  <c r="LYO80" i="13" s="1"/>
  <c r="LYP80" i="13" s="1"/>
  <c r="LYQ80" i="13" s="1"/>
  <c r="LYR80" i="13" s="1"/>
  <c r="LYS80" i="13" s="1"/>
  <c r="LYT80" i="13" s="1"/>
  <c r="LYU80" i="13" s="1"/>
  <c r="LYV80" i="13" s="1"/>
  <c r="LYW80" i="13" s="1"/>
  <c r="LYX80" i="13" s="1"/>
  <c r="LYY80" i="13" s="1"/>
  <c r="LYZ80" i="13" s="1"/>
  <c r="LZA80" i="13" s="1"/>
  <c r="LZB80" i="13" s="1"/>
  <c r="LZC80" i="13" s="1"/>
  <c r="LZD80" i="13" s="1"/>
  <c r="LZE80" i="13" s="1"/>
  <c r="LZF80" i="13" s="1"/>
  <c r="LZG80" i="13" s="1"/>
  <c r="LZH80" i="13" s="1"/>
  <c r="LZI80" i="13" s="1"/>
  <c r="LZJ80" i="13" s="1"/>
  <c r="LZK80" i="13" s="1"/>
  <c r="LZL80" i="13" s="1"/>
  <c r="LZM80" i="13" s="1"/>
  <c r="LZN80" i="13" s="1"/>
  <c r="LZO80" i="13" s="1"/>
  <c r="LZP80" i="13" s="1"/>
  <c r="LZQ80" i="13" s="1"/>
  <c r="LZR80" i="13" s="1"/>
  <c r="LZS80" i="13" s="1"/>
  <c r="LZT80" i="13" s="1"/>
  <c r="LZU80" i="13" s="1"/>
  <c r="LZV80" i="13" s="1"/>
  <c r="LZW80" i="13" s="1"/>
  <c r="LZX80" i="13" s="1"/>
  <c r="LZY80" i="13" s="1"/>
  <c r="LZZ80" i="13" s="1"/>
  <c r="MAA80" i="13" s="1"/>
  <c r="MAB80" i="13" s="1"/>
  <c r="MAC80" i="13" s="1"/>
  <c r="MAD80" i="13" s="1"/>
  <c r="MAE80" i="13" s="1"/>
  <c r="MAF80" i="13" s="1"/>
  <c r="MAG80" i="13" s="1"/>
  <c r="MAH80" i="13" s="1"/>
  <c r="MAI80" i="13" s="1"/>
  <c r="MAJ80" i="13" s="1"/>
  <c r="MAK80" i="13" s="1"/>
  <c r="MAL80" i="13" s="1"/>
  <c r="MAM80" i="13" s="1"/>
  <c r="MAN80" i="13" s="1"/>
  <c r="MAO80" i="13" s="1"/>
  <c r="MAP80" i="13" s="1"/>
  <c r="MAQ80" i="13" s="1"/>
  <c r="MAR80" i="13" s="1"/>
  <c r="MAS80" i="13" s="1"/>
  <c r="MAT80" i="13" s="1"/>
  <c r="MAU80" i="13" s="1"/>
  <c r="MAV80" i="13" s="1"/>
  <c r="MAW80" i="13" s="1"/>
  <c r="MAX80" i="13" s="1"/>
  <c r="MAY80" i="13" s="1"/>
  <c r="MAZ80" i="13" s="1"/>
  <c r="MBA80" i="13" s="1"/>
  <c r="MBB80" i="13" s="1"/>
  <c r="MBC80" i="13" s="1"/>
  <c r="MBD80" i="13" s="1"/>
  <c r="MBE80" i="13" s="1"/>
  <c r="MBF80" i="13" s="1"/>
  <c r="MBG80" i="13" s="1"/>
  <c r="MBH80" i="13" s="1"/>
  <c r="MBI80" i="13" s="1"/>
  <c r="MBJ80" i="13" s="1"/>
  <c r="MBK80" i="13" s="1"/>
  <c r="MBL80" i="13" s="1"/>
  <c r="MBM80" i="13" s="1"/>
  <c r="MBN80" i="13" s="1"/>
  <c r="MBO80" i="13" s="1"/>
  <c r="MBP80" i="13" s="1"/>
  <c r="MBQ80" i="13" s="1"/>
  <c r="MBR80" i="13" s="1"/>
  <c r="MBS80" i="13" s="1"/>
  <c r="MBT80" i="13" s="1"/>
  <c r="MBU80" i="13" s="1"/>
  <c r="MBV80" i="13" s="1"/>
  <c r="MBW80" i="13" s="1"/>
  <c r="MBX80" i="13" s="1"/>
  <c r="MBY80" i="13" s="1"/>
  <c r="MBZ80" i="13" s="1"/>
  <c r="MCA80" i="13" s="1"/>
  <c r="MCB80" i="13" s="1"/>
  <c r="MCC80" i="13" s="1"/>
  <c r="MCD80" i="13" s="1"/>
  <c r="MCE80" i="13" s="1"/>
  <c r="MCF80" i="13" s="1"/>
  <c r="MCG80" i="13" s="1"/>
  <c r="MCH80" i="13" s="1"/>
  <c r="MCI80" i="13" s="1"/>
  <c r="MCJ80" i="13" s="1"/>
  <c r="MCK80" i="13" s="1"/>
  <c r="MCL80" i="13" s="1"/>
  <c r="MCM80" i="13" s="1"/>
  <c r="MCN80" i="13" s="1"/>
  <c r="MCO80" i="13" s="1"/>
  <c r="MCP80" i="13" s="1"/>
  <c r="MCQ80" i="13" s="1"/>
  <c r="MCR80" i="13" s="1"/>
  <c r="MCS80" i="13" s="1"/>
  <c r="MCT80" i="13" s="1"/>
  <c r="MCU80" i="13" s="1"/>
  <c r="MCV80" i="13" s="1"/>
  <c r="MCW80" i="13" s="1"/>
  <c r="MCX80" i="13" s="1"/>
  <c r="MCY80" i="13" s="1"/>
  <c r="MCZ80" i="13" s="1"/>
  <c r="MDA80" i="13" s="1"/>
  <c r="MDB80" i="13" s="1"/>
  <c r="MDC80" i="13" s="1"/>
  <c r="MDD80" i="13" s="1"/>
  <c r="MDE80" i="13" s="1"/>
  <c r="MDF80" i="13" s="1"/>
  <c r="MDG80" i="13" s="1"/>
  <c r="MDH80" i="13" s="1"/>
  <c r="MDI80" i="13" s="1"/>
  <c r="MDJ80" i="13" s="1"/>
  <c r="MDK80" i="13" s="1"/>
  <c r="MDL80" i="13" s="1"/>
  <c r="MDM80" i="13" s="1"/>
  <c r="MDN80" i="13" s="1"/>
  <c r="MDO80" i="13" s="1"/>
  <c r="MDP80" i="13" s="1"/>
  <c r="MDQ80" i="13" s="1"/>
  <c r="MDR80" i="13" s="1"/>
  <c r="MDS80" i="13" s="1"/>
  <c r="MDT80" i="13" s="1"/>
  <c r="MDU80" i="13" s="1"/>
  <c r="MDV80" i="13" s="1"/>
  <c r="MDW80" i="13" s="1"/>
  <c r="MDX80" i="13" s="1"/>
  <c r="MDY80" i="13" s="1"/>
  <c r="MDZ80" i="13" s="1"/>
  <c r="MEA80" i="13" s="1"/>
  <c r="MEB80" i="13" s="1"/>
  <c r="MEC80" i="13" s="1"/>
  <c r="MED80" i="13" s="1"/>
  <c r="MEE80" i="13" s="1"/>
  <c r="MEF80" i="13" s="1"/>
  <c r="MEG80" i="13" s="1"/>
  <c r="MEH80" i="13" s="1"/>
  <c r="MEI80" i="13" s="1"/>
  <c r="MEJ80" i="13" s="1"/>
  <c r="MEK80" i="13" s="1"/>
  <c r="MEL80" i="13" s="1"/>
  <c r="MEM80" i="13" s="1"/>
  <c r="MEN80" i="13" s="1"/>
  <c r="MEO80" i="13" s="1"/>
  <c r="MEP80" i="13" s="1"/>
  <c r="MEQ80" i="13" s="1"/>
  <c r="MER80" i="13" s="1"/>
  <c r="MES80" i="13" s="1"/>
  <c r="MET80" i="13" s="1"/>
  <c r="MEU80" i="13" s="1"/>
  <c r="MEV80" i="13" s="1"/>
  <c r="MEW80" i="13" s="1"/>
  <c r="MEX80" i="13" s="1"/>
  <c r="MEY80" i="13" s="1"/>
  <c r="MEZ80" i="13" s="1"/>
  <c r="MFA80" i="13" s="1"/>
  <c r="MFB80" i="13" s="1"/>
  <c r="MFC80" i="13" s="1"/>
  <c r="MFD80" i="13" s="1"/>
  <c r="MFE80" i="13" s="1"/>
  <c r="MFF80" i="13" s="1"/>
  <c r="MFG80" i="13" s="1"/>
  <c r="MFH80" i="13" s="1"/>
  <c r="MFI80" i="13" s="1"/>
  <c r="MFJ80" i="13" s="1"/>
  <c r="MFK80" i="13" s="1"/>
  <c r="MFL80" i="13" s="1"/>
  <c r="MFM80" i="13" s="1"/>
  <c r="MFN80" i="13" s="1"/>
  <c r="MFO80" i="13" s="1"/>
  <c r="MFP80" i="13" s="1"/>
  <c r="MFQ80" i="13" s="1"/>
  <c r="MFR80" i="13" s="1"/>
  <c r="MFS80" i="13" s="1"/>
  <c r="MFT80" i="13" s="1"/>
  <c r="MFU80" i="13" s="1"/>
  <c r="MFV80" i="13" s="1"/>
  <c r="MFW80" i="13" s="1"/>
  <c r="MFX80" i="13" s="1"/>
  <c r="MFY80" i="13" s="1"/>
  <c r="MFZ80" i="13" s="1"/>
  <c r="MGA80" i="13" s="1"/>
  <c r="MGB80" i="13" s="1"/>
  <c r="MGC80" i="13" s="1"/>
  <c r="MGD80" i="13" s="1"/>
  <c r="MGE80" i="13" s="1"/>
  <c r="MGF80" i="13" s="1"/>
  <c r="MGG80" i="13" s="1"/>
  <c r="MGH80" i="13" s="1"/>
  <c r="MGI80" i="13" s="1"/>
  <c r="MGJ80" i="13" s="1"/>
  <c r="MGK80" i="13" s="1"/>
  <c r="MGL80" i="13" s="1"/>
  <c r="MGM80" i="13" s="1"/>
  <c r="MGN80" i="13" s="1"/>
  <c r="MGO80" i="13" s="1"/>
  <c r="MGP80" i="13" s="1"/>
  <c r="MGQ80" i="13" s="1"/>
  <c r="MGR80" i="13" s="1"/>
  <c r="MGS80" i="13" s="1"/>
  <c r="MGT80" i="13" s="1"/>
  <c r="MGU80" i="13" s="1"/>
  <c r="MGV80" i="13" s="1"/>
  <c r="MGW80" i="13" s="1"/>
  <c r="MGX80" i="13" s="1"/>
  <c r="MGY80" i="13" s="1"/>
  <c r="MGZ80" i="13" s="1"/>
  <c r="MHA80" i="13" s="1"/>
  <c r="MHB80" i="13" s="1"/>
  <c r="MHC80" i="13" s="1"/>
  <c r="MHD80" i="13" s="1"/>
  <c r="MHE80" i="13" s="1"/>
  <c r="MHF80" i="13" s="1"/>
  <c r="MHG80" i="13" s="1"/>
  <c r="MHH80" i="13" s="1"/>
  <c r="MHI80" i="13" s="1"/>
  <c r="MHJ80" i="13" s="1"/>
  <c r="MHK80" i="13" s="1"/>
  <c r="MHL80" i="13" s="1"/>
  <c r="MHM80" i="13" s="1"/>
  <c r="MHN80" i="13" s="1"/>
  <c r="MHO80" i="13" s="1"/>
  <c r="MHP80" i="13" s="1"/>
  <c r="MHQ80" i="13" s="1"/>
  <c r="MHR80" i="13" s="1"/>
  <c r="MHS80" i="13" s="1"/>
  <c r="MHT80" i="13" s="1"/>
  <c r="MHU80" i="13" s="1"/>
  <c r="MHV80" i="13" s="1"/>
  <c r="MHW80" i="13" s="1"/>
  <c r="MHX80" i="13" s="1"/>
  <c r="MHY80" i="13" s="1"/>
  <c r="MHZ80" i="13" s="1"/>
  <c r="MIA80" i="13" s="1"/>
  <c r="MIB80" i="13" s="1"/>
  <c r="MIC80" i="13" s="1"/>
  <c r="MID80" i="13" s="1"/>
  <c r="MIE80" i="13" s="1"/>
  <c r="MIF80" i="13" s="1"/>
  <c r="MIG80" i="13" s="1"/>
  <c r="MIH80" i="13" s="1"/>
  <c r="MII80" i="13" s="1"/>
  <c r="MIJ80" i="13" s="1"/>
  <c r="MIK80" i="13" s="1"/>
  <c r="MIL80" i="13" s="1"/>
  <c r="MIM80" i="13" s="1"/>
  <c r="MIN80" i="13" s="1"/>
  <c r="MIO80" i="13" s="1"/>
  <c r="MIP80" i="13" s="1"/>
  <c r="MIQ80" i="13" s="1"/>
  <c r="MIR80" i="13" s="1"/>
  <c r="MIS80" i="13" s="1"/>
  <c r="MIT80" i="13" s="1"/>
  <c r="MIU80" i="13" s="1"/>
  <c r="MIV80" i="13" s="1"/>
  <c r="MIW80" i="13" s="1"/>
  <c r="MIX80" i="13" s="1"/>
  <c r="MIY80" i="13" s="1"/>
  <c r="MIZ80" i="13" s="1"/>
  <c r="MJA80" i="13" s="1"/>
  <c r="MJB80" i="13" s="1"/>
  <c r="MJC80" i="13" s="1"/>
  <c r="MJD80" i="13" s="1"/>
  <c r="MJE80" i="13" s="1"/>
  <c r="MJF80" i="13" s="1"/>
  <c r="MJG80" i="13" s="1"/>
  <c r="MJH80" i="13" s="1"/>
  <c r="MJI80" i="13" s="1"/>
  <c r="MJJ80" i="13" s="1"/>
  <c r="MJK80" i="13" s="1"/>
  <c r="MJL80" i="13" s="1"/>
  <c r="MJM80" i="13" s="1"/>
  <c r="MJN80" i="13" s="1"/>
  <c r="MJO80" i="13" s="1"/>
  <c r="MJP80" i="13" s="1"/>
  <c r="MJQ80" i="13" s="1"/>
  <c r="MJR80" i="13" s="1"/>
  <c r="MJS80" i="13" s="1"/>
  <c r="MJT80" i="13" s="1"/>
  <c r="MJU80" i="13" s="1"/>
  <c r="MJV80" i="13" s="1"/>
  <c r="MJW80" i="13" s="1"/>
  <c r="MJX80" i="13" s="1"/>
  <c r="MJY80" i="13" s="1"/>
  <c r="MJZ80" i="13" s="1"/>
  <c r="MKA80" i="13" s="1"/>
  <c r="MKB80" i="13" s="1"/>
  <c r="MKC80" i="13" s="1"/>
  <c r="MKD80" i="13" s="1"/>
  <c r="MKE80" i="13" s="1"/>
  <c r="MKF80" i="13" s="1"/>
  <c r="MKG80" i="13" s="1"/>
  <c r="MKH80" i="13" s="1"/>
  <c r="MKI80" i="13" s="1"/>
  <c r="MKJ80" i="13" s="1"/>
  <c r="MKK80" i="13" s="1"/>
  <c r="MKL80" i="13" s="1"/>
  <c r="MKM80" i="13" s="1"/>
  <c r="MKN80" i="13" s="1"/>
  <c r="MKO80" i="13" s="1"/>
  <c r="MKP80" i="13" s="1"/>
  <c r="MKQ80" i="13" s="1"/>
  <c r="MKR80" i="13" s="1"/>
  <c r="MKS80" i="13" s="1"/>
  <c r="MKT80" i="13" s="1"/>
  <c r="MKU80" i="13" s="1"/>
  <c r="MKV80" i="13" s="1"/>
  <c r="MKW80" i="13" s="1"/>
  <c r="MKX80" i="13" s="1"/>
  <c r="MKY80" i="13" s="1"/>
  <c r="MKZ80" i="13" s="1"/>
  <c r="MLA80" i="13" s="1"/>
  <c r="MLB80" i="13" s="1"/>
  <c r="MLC80" i="13" s="1"/>
  <c r="MLD80" i="13" s="1"/>
  <c r="MLE80" i="13" s="1"/>
  <c r="MLF80" i="13" s="1"/>
  <c r="MLG80" i="13" s="1"/>
  <c r="MLH80" i="13" s="1"/>
  <c r="MLI80" i="13" s="1"/>
  <c r="MLJ80" i="13" s="1"/>
  <c r="MLK80" i="13" s="1"/>
  <c r="MLL80" i="13" s="1"/>
  <c r="MLM80" i="13" s="1"/>
  <c r="MLN80" i="13" s="1"/>
  <c r="MLO80" i="13" s="1"/>
  <c r="MLP80" i="13" s="1"/>
  <c r="MLQ80" i="13" s="1"/>
  <c r="MLR80" i="13" s="1"/>
  <c r="MLS80" i="13" s="1"/>
  <c r="MLT80" i="13" s="1"/>
  <c r="MLU80" i="13" s="1"/>
  <c r="MLV80" i="13" s="1"/>
  <c r="MLW80" i="13" s="1"/>
  <c r="MLX80" i="13" s="1"/>
  <c r="MLY80" i="13" s="1"/>
  <c r="MLZ80" i="13" s="1"/>
  <c r="MMA80" i="13" s="1"/>
  <c r="MMB80" i="13" s="1"/>
  <c r="MMC80" i="13" s="1"/>
  <c r="MMD80" i="13" s="1"/>
  <c r="MME80" i="13" s="1"/>
  <c r="MMF80" i="13" s="1"/>
  <c r="MMG80" i="13" s="1"/>
  <c r="MMH80" i="13" s="1"/>
  <c r="MMI80" i="13" s="1"/>
  <c r="MMJ80" i="13" s="1"/>
  <c r="MMK80" i="13" s="1"/>
  <c r="MML80" i="13" s="1"/>
  <c r="MMM80" i="13" s="1"/>
  <c r="MMN80" i="13" s="1"/>
  <c r="MMO80" i="13" s="1"/>
  <c r="MMP80" i="13" s="1"/>
  <c r="MMQ80" i="13" s="1"/>
  <c r="MMR80" i="13" s="1"/>
  <c r="MMS80" i="13" s="1"/>
  <c r="MMT80" i="13" s="1"/>
  <c r="MMU80" i="13" s="1"/>
  <c r="MMV80" i="13" s="1"/>
  <c r="MMW80" i="13" s="1"/>
  <c r="MMX80" i="13" s="1"/>
  <c r="MMY80" i="13" s="1"/>
  <c r="MMZ80" i="13" s="1"/>
  <c r="MNA80" i="13" s="1"/>
  <c r="MNB80" i="13" s="1"/>
  <c r="MNC80" i="13" s="1"/>
  <c r="MND80" i="13" s="1"/>
  <c r="MNE80" i="13" s="1"/>
  <c r="MNF80" i="13" s="1"/>
  <c r="MNG80" i="13" s="1"/>
  <c r="MNH80" i="13" s="1"/>
  <c r="MNI80" i="13" s="1"/>
  <c r="MNJ80" i="13" s="1"/>
  <c r="MNK80" i="13" s="1"/>
  <c r="MNL80" i="13" s="1"/>
  <c r="MNM80" i="13" s="1"/>
  <c r="MNN80" i="13" s="1"/>
  <c r="MNO80" i="13" s="1"/>
  <c r="MNP80" i="13" s="1"/>
  <c r="MNQ80" i="13" s="1"/>
  <c r="MNR80" i="13" s="1"/>
  <c r="MNS80" i="13" s="1"/>
  <c r="MNT80" i="13" s="1"/>
  <c r="MNU80" i="13" s="1"/>
  <c r="MNV80" i="13" s="1"/>
  <c r="MNW80" i="13" s="1"/>
  <c r="MNX80" i="13" s="1"/>
  <c r="MNY80" i="13" s="1"/>
  <c r="MNZ80" i="13" s="1"/>
  <c r="MOA80" i="13" s="1"/>
  <c r="MOB80" i="13" s="1"/>
  <c r="MOC80" i="13" s="1"/>
  <c r="MOD80" i="13" s="1"/>
  <c r="MOE80" i="13" s="1"/>
  <c r="MOF80" i="13" s="1"/>
  <c r="MOG80" i="13" s="1"/>
  <c r="MOH80" i="13" s="1"/>
  <c r="MOI80" i="13" s="1"/>
  <c r="MOJ80" i="13" s="1"/>
  <c r="MOK80" i="13" s="1"/>
  <c r="MOL80" i="13" s="1"/>
  <c r="MOM80" i="13" s="1"/>
  <c r="MON80" i="13" s="1"/>
  <c r="MOO80" i="13" s="1"/>
  <c r="MOP80" i="13" s="1"/>
  <c r="MOQ80" i="13" s="1"/>
  <c r="MOR80" i="13" s="1"/>
  <c r="MOS80" i="13" s="1"/>
  <c r="MOT80" i="13" s="1"/>
  <c r="MOU80" i="13" s="1"/>
  <c r="MOV80" i="13" s="1"/>
  <c r="MOW80" i="13" s="1"/>
  <c r="MOX80" i="13" s="1"/>
  <c r="MOY80" i="13" s="1"/>
  <c r="MOZ80" i="13" s="1"/>
  <c r="MPA80" i="13" s="1"/>
  <c r="MPB80" i="13" s="1"/>
  <c r="MPC80" i="13" s="1"/>
  <c r="MPD80" i="13" s="1"/>
  <c r="MPE80" i="13" s="1"/>
  <c r="MPF80" i="13" s="1"/>
  <c r="MPG80" i="13" s="1"/>
  <c r="MPH80" i="13" s="1"/>
  <c r="MPI80" i="13" s="1"/>
  <c r="MPJ80" i="13" s="1"/>
  <c r="MPK80" i="13" s="1"/>
  <c r="MPL80" i="13" s="1"/>
  <c r="MPM80" i="13" s="1"/>
  <c r="MPN80" i="13" s="1"/>
  <c r="MPO80" i="13" s="1"/>
  <c r="MPP80" i="13" s="1"/>
  <c r="MPQ80" i="13" s="1"/>
  <c r="MPR80" i="13" s="1"/>
  <c r="MPS80" i="13" s="1"/>
  <c r="MPT80" i="13" s="1"/>
  <c r="MPU80" i="13" s="1"/>
  <c r="MPV80" i="13" s="1"/>
  <c r="MPW80" i="13" s="1"/>
  <c r="MPX80" i="13" s="1"/>
  <c r="MPY80" i="13" s="1"/>
  <c r="MPZ80" i="13" s="1"/>
  <c r="MQA80" i="13" s="1"/>
  <c r="MQB80" i="13" s="1"/>
  <c r="MQC80" i="13" s="1"/>
  <c r="MQD80" i="13" s="1"/>
  <c r="MQE80" i="13" s="1"/>
  <c r="MQF80" i="13" s="1"/>
  <c r="MQG80" i="13" s="1"/>
  <c r="MQH80" i="13" s="1"/>
  <c r="MQI80" i="13" s="1"/>
  <c r="MQJ80" i="13" s="1"/>
  <c r="MQK80" i="13" s="1"/>
  <c r="MQL80" i="13" s="1"/>
  <c r="MQM80" i="13" s="1"/>
  <c r="MQN80" i="13" s="1"/>
  <c r="MQO80" i="13" s="1"/>
  <c r="MQP80" i="13" s="1"/>
  <c r="MQQ80" i="13" s="1"/>
  <c r="MQR80" i="13" s="1"/>
  <c r="MQS80" i="13" s="1"/>
  <c r="MQT80" i="13" s="1"/>
  <c r="MQU80" i="13" s="1"/>
  <c r="MQV80" i="13" s="1"/>
  <c r="MQW80" i="13" s="1"/>
  <c r="MQX80" i="13" s="1"/>
  <c r="MQY80" i="13" s="1"/>
  <c r="MQZ80" i="13" s="1"/>
  <c r="MRA80" i="13" s="1"/>
  <c r="MRB80" i="13" s="1"/>
  <c r="MRC80" i="13" s="1"/>
  <c r="MRD80" i="13" s="1"/>
  <c r="MRE80" i="13" s="1"/>
  <c r="MRF80" i="13" s="1"/>
  <c r="MRG80" i="13" s="1"/>
  <c r="MRH80" i="13" s="1"/>
  <c r="MRI80" i="13" s="1"/>
  <c r="MRJ80" i="13" s="1"/>
  <c r="MRK80" i="13" s="1"/>
  <c r="MRL80" i="13" s="1"/>
  <c r="MRM80" i="13" s="1"/>
  <c r="MRN80" i="13" s="1"/>
  <c r="MRO80" i="13" s="1"/>
  <c r="MRP80" i="13" s="1"/>
  <c r="MRQ80" i="13" s="1"/>
  <c r="MRR80" i="13" s="1"/>
  <c r="MRS80" i="13" s="1"/>
  <c r="MRT80" i="13" s="1"/>
  <c r="MRU80" i="13" s="1"/>
  <c r="MRV80" i="13" s="1"/>
  <c r="MRW80" i="13" s="1"/>
  <c r="MRX80" i="13" s="1"/>
  <c r="MRY80" i="13" s="1"/>
  <c r="MRZ80" i="13" s="1"/>
  <c r="MSA80" i="13" s="1"/>
  <c r="MSB80" i="13" s="1"/>
  <c r="MSC80" i="13" s="1"/>
  <c r="MSD80" i="13" s="1"/>
  <c r="MSE80" i="13" s="1"/>
  <c r="MSF80" i="13" s="1"/>
  <c r="MSG80" i="13" s="1"/>
  <c r="MSH80" i="13" s="1"/>
  <c r="MSI80" i="13" s="1"/>
  <c r="MSJ80" i="13" s="1"/>
  <c r="MSK80" i="13" s="1"/>
  <c r="MSL80" i="13" s="1"/>
  <c r="MSM80" i="13" s="1"/>
  <c r="MSN80" i="13" s="1"/>
  <c r="MSO80" i="13" s="1"/>
  <c r="MSP80" i="13" s="1"/>
  <c r="MSQ80" i="13" s="1"/>
  <c r="MSR80" i="13" s="1"/>
  <c r="MSS80" i="13" s="1"/>
  <c r="MST80" i="13" s="1"/>
  <c r="MSU80" i="13" s="1"/>
  <c r="MSV80" i="13" s="1"/>
  <c r="MSW80" i="13" s="1"/>
  <c r="MSX80" i="13" s="1"/>
  <c r="MSY80" i="13" s="1"/>
  <c r="MSZ80" i="13" s="1"/>
  <c r="MTA80" i="13" s="1"/>
  <c r="MTB80" i="13" s="1"/>
  <c r="MTC80" i="13" s="1"/>
  <c r="MTD80" i="13" s="1"/>
  <c r="MTE80" i="13" s="1"/>
  <c r="MTF80" i="13" s="1"/>
  <c r="MTG80" i="13" s="1"/>
  <c r="MTH80" i="13" s="1"/>
  <c r="MTI80" i="13" s="1"/>
  <c r="MTJ80" i="13" s="1"/>
  <c r="MTK80" i="13" s="1"/>
  <c r="MTL80" i="13" s="1"/>
  <c r="MTM80" i="13" s="1"/>
  <c r="MTN80" i="13" s="1"/>
  <c r="MTO80" i="13" s="1"/>
  <c r="MTP80" i="13" s="1"/>
  <c r="MTQ80" i="13" s="1"/>
  <c r="MTR80" i="13" s="1"/>
  <c r="MTS80" i="13" s="1"/>
  <c r="MTT80" i="13" s="1"/>
  <c r="MTU80" i="13" s="1"/>
  <c r="MTV80" i="13" s="1"/>
  <c r="MTW80" i="13" s="1"/>
  <c r="MTX80" i="13" s="1"/>
  <c r="MTY80" i="13" s="1"/>
  <c r="MTZ80" i="13" s="1"/>
  <c r="MUA80" i="13" s="1"/>
  <c r="MUB80" i="13" s="1"/>
  <c r="MUC80" i="13" s="1"/>
  <c r="MUD80" i="13" s="1"/>
  <c r="MUE80" i="13" s="1"/>
  <c r="MUF80" i="13" s="1"/>
  <c r="MUG80" i="13" s="1"/>
  <c r="MUH80" i="13" s="1"/>
  <c r="MUI80" i="13" s="1"/>
  <c r="MUJ80" i="13" s="1"/>
  <c r="MUK80" i="13" s="1"/>
  <c r="MUL80" i="13" s="1"/>
  <c r="MUM80" i="13" s="1"/>
  <c r="MUN80" i="13" s="1"/>
  <c r="MUO80" i="13" s="1"/>
  <c r="MUP80" i="13" s="1"/>
  <c r="MUQ80" i="13" s="1"/>
  <c r="MUR80" i="13" s="1"/>
  <c r="MUS80" i="13" s="1"/>
  <c r="MUT80" i="13" s="1"/>
  <c r="MUU80" i="13" s="1"/>
  <c r="MUV80" i="13" s="1"/>
  <c r="MUW80" i="13" s="1"/>
  <c r="MUX80" i="13" s="1"/>
  <c r="MUY80" i="13" s="1"/>
  <c r="MUZ80" i="13" s="1"/>
  <c r="MVA80" i="13" s="1"/>
  <c r="MVB80" i="13" s="1"/>
  <c r="MVC80" i="13" s="1"/>
  <c r="MVD80" i="13" s="1"/>
  <c r="MVE80" i="13" s="1"/>
  <c r="MVF80" i="13" s="1"/>
  <c r="MVG80" i="13" s="1"/>
  <c r="MVH80" i="13" s="1"/>
  <c r="MVI80" i="13" s="1"/>
  <c r="MVJ80" i="13" s="1"/>
  <c r="MVK80" i="13" s="1"/>
  <c r="MVL80" i="13" s="1"/>
  <c r="MVM80" i="13" s="1"/>
  <c r="MVN80" i="13" s="1"/>
  <c r="MVO80" i="13" s="1"/>
  <c r="MVP80" i="13" s="1"/>
  <c r="MVQ80" i="13" s="1"/>
  <c r="MVR80" i="13" s="1"/>
  <c r="MVS80" i="13" s="1"/>
  <c r="MVT80" i="13" s="1"/>
  <c r="MVU80" i="13" s="1"/>
  <c r="MVV80" i="13" s="1"/>
  <c r="MVW80" i="13" s="1"/>
  <c r="MVX80" i="13" s="1"/>
  <c r="MVY80" i="13" s="1"/>
  <c r="MVZ80" i="13" s="1"/>
  <c r="MWA80" i="13" s="1"/>
  <c r="MWB80" i="13" s="1"/>
  <c r="MWC80" i="13" s="1"/>
  <c r="MWD80" i="13" s="1"/>
  <c r="MWE80" i="13" s="1"/>
  <c r="MWF80" i="13" s="1"/>
  <c r="MWG80" i="13" s="1"/>
  <c r="MWH80" i="13" s="1"/>
  <c r="MWI80" i="13" s="1"/>
  <c r="MWJ80" i="13" s="1"/>
  <c r="MWK80" i="13" s="1"/>
  <c r="MWL80" i="13" s="1"/>
  <c r="MWM80" i="13" s="1"/>
  <c r="MWN80" i="13" s="1"/>
  <c r="MWO80" i="13" s="1"/>
  <c r="MWP80" i="13" s="1"/>
  <c r="MWQ80" i="13" s="1"/>
  <c r="MWR80" i="13" s="1"/>
  <c r="MWS80" i="13" s="1"/>
  <c r="MWT80" i="13" s="1"/>
  <c r="MWU80" i="13" s="1"/>
  <c r="MWV80" i="13" s="1"/>
  <c r="MWW80" i="13" s="1"/>
  <c r="MWX80" i="13" s="1"/>
  <c r="MWY80" i="13" s="1"/>
  <c r="MWZ80" i="13" s="1"/>
  <c r="MXA80" i="13" s="1"/>
  <c r="MXB80" i="13" s="1"/>
  <c r="MXC80" i="13" s="1"/>
  <c r="MXD80" i="13" s="1"/>
  <c r="MXE80" i="13" s="1"/>
  <c r="MXF80" i="13" s="1"/>
  <c r="MXG80" i="13" s="1"/>
  <c r="MXH80" i="13" s="1"/>
  <c r="MXI80" i="13" s="1"/>
  <c r="MXJ80" i="13" s="1"/>
  <c r="MXK80" i="13" s="1"/>
  <c r="MXL80" i="13" s="1"/>
  <c r="MXM80" i="13" s="1"/>
  <c r="MXN80" i="13" s="1"/>
  <c r="MXO80" i="13" s="1"/>
  <c r="MXP80" i="13" s="1"/>
  <c r="MXQ80" i="13" s="1"/>
  <c r="MXR80" i="13" s="1"/>
  <c r="MXS80" i="13" s="1"/>
  <c r="MXT80" i="13" s="1"/>
  <c r="MXU80" i="13" s="1"/>
  <c r="MXV80" i="13" s="1"/>
  <c r="MXW80" i="13" s="1"/>
  <c r="MXX80" i="13" s="1"/>
  <c r="MXY80" i="13" s="1"/>
  <c r="MXZ80" i="13" s="1"/>
  <c r="MYA80" i="13" s="1"/>
  <c r="MYB80" i="13" s="1"/>
  <c r="MYC80" i="13" s="1"/>
  <c r="MYD80" i="13" s="1"/>
  <c r="MYE80" i="13" s="1"/>
  <c r="MYF80" i="13" s="1"/>
  <c r="MYG80" i="13" s="1"/>
  <c r="MYH80" i="13" s="1"/>
  <c r="MYI80" i="13" s="1"/>
  <c r="MYJ80" i="13" s="1"/>
  <c r="MYK80" i="13" s="1"/>
  <c r="MYL80" i="13" s="1"/>
  <c r="MYM80" i="13" s="1"/>
  <c r="MYN80" i="13" s="1"/>
  <c r="MYO80" i="13" s="1"/>
  <c r="MYP80" i="13" s="1"/>
  <c r="MYQ80" i="13" s="1"/>
  <c r="MYR80" i="13" s="1"/>
  <c r="MYS80" i="13" s="1"/>
  <c r="MYT80" i="13" s="1"/>
  <c r="MYU80" i="13" s="1"/>
  <c r="MYV80" i="13" s="1"/>
  <c r="MYW80" i="13" s="1"/>
  <c r="MYX80" i="13" s="1"/>
  <c r="MYY80" i="13" s="1"/>
  <c r="MYZ80" i="13" s="1"/>
  <c r="MZA80" i="13" s="1"/>
  <c r="MZB80" i="13" s="1"/>
  <c r="MZC80" i="13" s="1"/>
  <c r="MZD80" i="13" s="1"/>
  <c r="MZE80" i="13" s="1"/>
  <c r="MZF80" i="13" s="1"/>
  <c r="MZG80" i="13" s="1"/>
  <c r="MZH80" i="13" s="1"/>
  <c r="MZI80" i="13" s="1"/>
  <c r="MZJ80" i="13" s="1"/>
  <c r="MZK80" i="13" s="1"/>
  <c r="MZL80" i="13" s="1"/>
  <c r="MZM80" i="13" s="1"/>
  <c r="MZN80" i="13" s="1"/>
  <c r="MZO80" i="13" s="1"/>
  <c r="MZP80" i="13" s="1"/>
  <c r="MZQ80" i="13" s="1"/>
  <c r="MZR80" i="13" s="1"/>
  <c r="MZS80" i="13" s="1"/>
  <c r="MZT80" i="13" s="1"/>
  <c r="MZU80" i="13" s="1"/>
  <c r="MZV80" i="13" s="1"/>
  <c r="MZW80" i="13" s="1"/>
  <c r="MZX80" i="13" s="1"/>
  <c r="MZY80" i="13" s="1"/>
  <c r="MZZ80" i="13" s="1"/>
  <c r="NAA80" i="13" s="1"/>
  <c r="NAB80" i="13" s="1"/>
  <c r="NAC80" i="13" s="1"/>
  <c r="NAD80" i="13" s="1"/>
  <c r="NAE80" i="13" s="1"/>
  <c r="NAF80" i="13" s="1"/>
  <c r="NAG80" i="13" s="1"/>
  <c r="NAH80" i="13" s="1"/>
  <c r="NAI80" i="13" s="1"/>
  <c r="NAJ80" i="13" s="1"/>
  <c r="NAK80" i="13" s="1"/>
  <c r="NAL80" i="13" s="1"/>
  <c r="NAM80" i="13" s="1"/>
  <c r="NAN80" i="13" s="1"/>
  <c r="NAO80" i="13" s="1"/>
  <c r="NAP80" i="13" s="1"/>
  <c r="NAQ80" i="13" s="1"/>
  <c r="NAR80" i="13" s="1"/>
  <c r="NAS80" i="13" s="1"/>
  <c r="NAT80" i="13" s="1"/>
  <c r="NAU80" i="13" s="1"/>
  <c r="NAV80" i="13" s="1"/>
  <c r="NAW80" i="13" s="1"/>
  <c r="NAX80" i="13" s="1"/>
  <c r="NAY80" i="13" s="1"/>
  <c r="NAZ80" i="13" s="1"/>
  <c r="NBA80" i="13" s="1"/>
  <c r="NBB80" i="13" s="1"/>
  <c r="NBC80" i="13" s="1"/>
  <c r="NBD80" i="13" s="1"/>
  <c r="NBE80" i="13" s="1"/>
  <c r="NBF80" i="13" s="1"/>
  <c r="NBG80" i="13" s="1"/>
  <c r="NBH80" i="13" s="1"/>
  <c r="NBI80" i="13" s="1"/>
  <c r="NBJ80" i="13" s="1"/>
  <c r="NBK80" i="13" s="1"/>
  <c r="NBL80" i="13" s="1"/>
  <c r="NBM80" i="13" s="1"/>
  <c r="NBN80" i="13" s="1"/>
  <c r="NBO80" i="13" s="1"/>
  <c r="NBP80" i="13" s="1"/>
  <c r="NBQ80" i="13" s="1"/>
  <c r="NBR80" i="13" s="1"/>
  <c r="NBS80" i="13" s="1"/>
  <c r="NBT80" i="13" s="1"/>
  <c r="NBU80" i="13" s="1"/>
  <c r="NBV80" i="13" s="1"/>
  <c r="NBW80" i="13" s="1"/>
  <c r="NBX80" i="13" s="1"/>
  <c r="NBY80" i="13" s="1"/>
  <c r="NBZ80" i="13" s="1"/>
  <c r="NCA80" i="13" s="1"/>
  <c r="NCB80" i="13" s="1"/>
  <c r="NCC80" i="13" s="1"/>
  <c r="NCD80" i="13" s="1"/>
  <c r="NCE80" i="13" s="1"/>
  <c r="NCF80" i="13" s="1"/>
  <c r="NCG80" i="13" s="1"/>
  <c r="NCH80" i="13" s="1"/>
  <c r="NCI80" i="13" s="1"/>
  <c r="NCJ80" i="13" s="1"/>
  <c r="NCK80" i="13" s="1"/>
  <c r="NCL80" i="13" s="1"/>
  <c r="NCM80" i="13" s="1"/>
  <c r="NCN80" i="13" s="1"/>
  <c r="NCO80" i="13" s="1"/>
  <c r="NCP80" i="13" s="1"/>
  <c r="NCQ80" i="13" s="1"/>
  <c r="NCR80" i="13" s="1"/>
  <c r="NCS80" i="13" s="1"/>
  <c r="NCT80" i="13" s="1"/>
  <c r="NCU80" i="13" s="1"/>
  <c r="NCV80" i="13" s="1"/>
  <c r="NCW80" i="13" s="1"/>
  <c r="NCX80" i="13" s="1"/>
  <c r="NCY80" i="13" s="1"/>
  <c r="NCZ80" i="13" s="1"/>
  <c r="NDA80" i="13" s="1"/>
  <c r="NDB80" i="13" s="1"/>
  <c r="NDC80" i="13" s="1"/>
  <c r="NDD80" i="13" s="1"/>
  <c r="NDE80" i="13" s="1"/>
  <c r="NDF80" i="13" s="1"/>
  <c r="NDG80" i="13" s="1"/>
  <c r="NDH80" i="13" s="1"/>
  <c r="NDI80" i="13" s="1"/>
  <c r="NDJ80" i="13" s="1"/>
  <c r="NDK80" i="13" s="1"/>
  <c r="NDL80" i="13" s="1"/>
  <c r="NDM80" i="13" s="1"/>
  <c r="NDN80" i="13" s="1"/>
  <c r="NDO80" i="13" s="1"/>
  <c r="NDP80" i="13" s="1"/>
  <c r="NDQ80" i="13" s="1"/>
  <c r="NDR80" i="13" s="1"/>
  <c r="NDS80" i="13" s="1"/>
  <c r="NDT80" i="13" s="1"/>
  <c r="NDU80" i="13" s="1"/>
  <c r="NDV80" i="13" s="1"/>
  <c r="NDW80" i="13" s="1"/>
  <c r="NDX80" i="13" s="1"/>
  <c r="NDY80" i="13" s="1"/>
  <c r="NDZ80" i="13" s="1"/>
  <c r="NEA80" i="13" s="1"/>
  <c r="NEB80" i="13" s="1"/>
  <c r="NEC80" i="13" s="1"/>
  <c r="NED80" i="13" s="1"/>
  <c r="NEE80" i="13" s="1"/>
  <c r="NEF80" i="13" s="1"/>
  <c r="NEG80" i="13" s="1"/>
  <c r="NEH80" i="13" s="1"/>
  <c r="NEI80" i="13" s="1"/>
  <c r="NEJ80" i="13" s="1"/>
  <c r="NEK80" i="13" s="1"/>
  <c r="NEL80" i="13" s="1"/>
  <c r="NEM80" i="13" s="1"/>
  <c r="NEN80" i="13" s="1"/>
  <c r="NEO80" i="13" s="1"/>
  <c r="NEP80" i="13" s="1"/>
  <c r="NEQ80" i="13" s="1"/>
  <c r="NER80" i="13" s="1"/>
  <c r="NES80" i="13" s="1"/>
  <c r="NET80" i="13" s="1"/>
  <c r="NEU80" i="13" s="1"/>
  <c r="NEV80" i="13" s="1"/>
  <c r="NEW80" i="13" s="1"/>
  <c r="NEX80" i="13" s="1"/>
  <c r="NEY80" i="13" s="1"/>
  <c r="NEZ80" i="13" s="1"/>
  <c r="NFA80" i="13" s="1"/>
  <c r="NFB80" i="13" s="1"/>
  <c r="NFC80" i="13" s="1"/>
  <c r="NFD80" i="13" s="1"/>
  <c r="NFE80" i="13" s="1"/>
  <c r="NFF80" i="13" s="1"/>
  <c r="NFG80" i="13" s="1"/>
  <c r="NFH80" i="13" s="1"/>
  <c r="NFI80" i="13" s="1"/>
  <c r="NFJ80" i="13" s="1"/>
  <c r="NFK80" i="13" s="1"/>
  <c r="NFL80" i="13" s="1"/>
  <c r="NFM80" i="13" s="1"/>
  <c r="NFN80" i="13" s="1"/>
  <c r="NFO80" i="13" s="1"/>
  <c r="NFP80" i="13" s="1"/>
  <c r="NFQ80" i="13" s="1"/>
  <c r="NFR80" i="13" s="1"/>
  <c r="NFS80" i="13" s="1"/>
  <c r="NFT80" i="13" s="1"/>
  <c r="NFU80" i="13" s="1"/>
  <c r="NFV80" i="13" s="1"/>
  <c r="NFW80" i="13" s="1"/>
  <c r="NFX80" i="13" s="1"/>
  <c r="NFY80" i="13" s="1"/>
  <c r="NFZ80" i="13" s="1"/>
  <c r="NGA80" i="13" s="1"/>
  <c r="NGB80" i="13" s="1"/>
  <c r="NGC80" i="13" s="1"/>
  <c r="NGD80" i="13" s="1"/>
  <c r="NGE80" i="13" s="1"/>
  <c r="NGF80" i="13" s="1"/>
  <c r="NGG80" i="13" s="1"/>
  <c r="NGH80" i="13" s="1"/>
  <c r="NGI80" i="13" s="1"/>
  <c r="NGJ80" i="13" s="1"/>
  <c r="NGK80" i="13" s="1"/>
  <c r="NGL80" i="13" s="1"/>
  <c r="NGM80" i="13" s="1"/>
  <c r="NGN80" i="13" s="1"/>
  <c r="NGO80" i="13" s="1"/>
  <c r="NGP80" i="13" s="1"/>
  <c r="NGQ80" i="13" s="1"/>
  <c r="NGR80" i="13" s="1"/>
  <c r="NGS80" i="13" s="1"/>
  <c r="NGT80" i="13" s="1"/>
  <c r="NGU80" i="13" s="1"/>
  <c r="NGV80" i="13" s="1"/>
  <c r="NGW80" i="13" s="1"/>
  <c r="NGX80" i="13" s="1"/>
  <c r="NGY80" i="13" s="1"/>
  <c r="NGZ80" i="13" s="1"/>
  <c r="NHA80" i="13" s="1"/>
  <c r="NHB80" i="13" s="1"/>
  <c r="NHC80" i="13" s="1"/>
  <c r="NHD80" i="13" s="1"/>
  <c r="NHE80" i="13" s="1"/>
  <c r="NHF80" i="13" s="1"/>
  <c r="NHG80" i="13" s="1"/>
  <c r="NHH80" i="13" s="1"/>
  <c r="NHI80" i="13" s="1"/>
  <c r="NHJ80" i="13" s="1"/>
  <c r="NHK80" i="13" s="1"/>
  <c r="NHL80" i="13" s="1"/>
  <c r="NHM80" i="13" s="1"/>
  <c r="NHN80" i="13" s="1"/>
  <c r="NHO80" i="13" s="1"/>
  <c r="NHP80" i="13" s="1"/>
  <c r="NHQ80" i="13" s="1"/>
  <c r="NHR80" i="13" s="1"/>
  <c r="NHS80" i="13" s="1"/>
  <c r="NHT80" i="13" s="1"/>
  <c r="NHU80" i="13" s="1"/>
  <c r="NHV80" i="13" s="1"/>
  <c r="NHW80" i="13" s="1"/>
  <c r="NHX80" i="13" s="1"/>
  <c r="NHY80" i="13" s="1"/>
  <c r="NHZ80" i="13" s="1"/>
  <c r="NIA80" i="13" s="1"/>
  <c r="NIB80" i="13" s="1"/>
  <c r="NIC80" i="13" s="1"/>
  <c r="NID80" i="13" s="1"/>
  <c r="NIE80" i="13" s="1"/>
  <c r="NIF80" i="13" s="1"/>
  <c r="NIG80" i="13" s="1"/>
  <c r="NIH80" i="13" s="1"/>
  <c r="NII80" i="13" s="1"/>
  <c r="NIJ80" i="13" s="1"/>
  <c r="NIK80" i="13" s="1"/>
  <c r="NIL80" i="13" s="1"/>
  <c r="NIM80" i="13" s="1"/>
  <c r="NIN80" i="13" s="1"/>
  <c r="NIO80" i="13" s="1"/>
  <c r="NIP80" i="13" s="1"/>
  <c r="NIQ80" i="13" s="1"/>
  <c r="NIR80" i="13" s="1"/>
  <c r="NIS80" i="13" s="1"/>
  <c r="NIT80" i="13" s="1"/>
  <c r="NIU80" i="13" s="1"/>
  <c r="NIV80" i="13" s="1"/>
  <c r="NIW80" i="13" s="1"/>
  <c r="NIX80" i="13" s="1"/>
  <c r="NIY80" i="13" s="1"/>
  <c r="NIZ80" i="13" s="1"/>
  <c r="NJA80" i="13" s="1"/>
  <c r="NJB80" i="13" s="1"/>
  <c r="NJC80" i="13" s="1"/>
  <c r="NJD80" i="13" s="1"/>
  <c r="NJE80" i="13" s="1"/>
  <c r="NJF80" i="13" s="1"/>
  <c r="NJG80" i="13" s="1"/>
  <c r="NJH80" i="13" s="1"/>
  <c r="NJI80" i="13" s="1"/>
  <c r="NJJ80" i="13" s="1"/>
  <c r="NJK80" i="13" s="1"/>
  <c r="NJL80" i="13" s="1"/>
  <c r="NJM80" i="13" s="1"/>
  <c r="NJN80" i="13" s="1"/>
  <c r="NJO80" i="13" s="1"/>
  <c r="NJP80" i="13" s="1"/>
  <c r="NJQ80" i="13" s="1"/>
  <c r="NJR80" i="13" s="1"/>
  <c r="NJS80" i="13" s="1"/>
  <c r="NJT80" i="13" s="1"/>
  <c r="NJU80" i="13" s="1"/>
  <c r="NJV80" i="13" s="1"/>
  <c r="NJW80" i="13" s="1"/>
  <c r="NJX80" i="13" s="1"/>
  <c r="NJY80" i="13" s="1"/>
  <c r="NJZ80" i="13" s="1"/>
  <c r="NKA80" i="13" s="1"/>
  <c r="NKB80" i="13" s="1"/>
  <c r="NKC80" i="13" s="1"/>
  <c r="NKD80" i="13" s="1"/>
  <c r="NKE80" i="13" s="1"/>
  <c r="NKF80" i="13" s="1"/>
  <c r="NKG80" i="13" s="1"/>
  <c r="NKH80" i="13" s="1"/>
  <c r="NKI80" i="13" s="1"/>
  <c r="NKJ80" i="13" s="1"/>
  <c r="NKK80" i="13" s="1"/>
  <c r="NKL80" i="13" s="1"/>
  <c r="NKM80" i="13" s="1"/>
  <c r="NKN80" i="13" s="1"/>
  <c r="NKO80" i="13" s="1"/>
  <c r="NKP80" i="13" s="1"/>
  <c r="NKQ80" i="13" s="1"/>
  <c r="NKR80" i="13" s="1"/>
  <c r="NKS80" i="13" s="1"/>
  <c r="NKT80" i="13" s="1"/>
  <c r="NKU80" i="13" s="1"/>
  <c r="NKV80" i="13" s="1"/>
  <c r="NKW80" i="13" s="1"/>
  <c r="NKX80" i="13" s="1"/>
  <c r="NKY80" i="13" s="1"/>
  <c r="NKZ80" i="13" s="1"/>
  <c r="NLA80" i="13" s="1"/>
  <c r="NLB80" i="13" s="1"/>
  <c r="NLC80" i="13" s="1"/>
  <c r="NLD80" i="13" s="1"/>
  <c r="NLE80" i="13" s="1"/>
  <c r="NLF80" i="13" s="1"/>
  <c r="NLG80" i="13" s="1"/>
  <c r="NLH80" i="13" s="1"/>
  <c r="NLI80" i="13" s="1"/>
  <c r="NLJ80" i="13" s="1"/>
  <c r="NLK80" i="13" s="1"/>
  <c r="NLL80" i="13" s="1"/>
  <c r="NLM80" i="13" s="1"/>
  <c r="NLN80" i="13" s="1"/>
  <c r="NLO80" i="13" s="1"/>
  <c r="NLP80" i="13" s="1"/>
  <c r="NLQ80" i="13" s="1"/>
  <c r="NLR80" i="13" s="1"/>
  <c r="NLS80" i="13" s="1"/>
  <c r="NLT80" i="13" s="1"/>
  <c r="NLU80" i="13" s="1"/>
  <c r="NLV80" i="13" s="1"/>
  <c r="NLW80" i="13" s="1"/>
  <c r="NLX80" i="13" s="1"/>
  <c r="NLY80" i="13" s="1"/>
  <c r="NLZ80" i="13" s="1"/>
  <c r="NMA80" i="13" s="1"/>
  <c r="NMB80" i="13" s="1"/>
  <c r="NMC80" i="13" s="1"/>
  <c r="NMD80" i="13" s="1"/>
  <c r="NME80" i="13" s="1"/>
  <c r="NMF80" i="13" s="1"/>
  <c r="NMG80" i="13" s="1"/>
  <c r="NMH80" i="13" s="1"/>
  <c r="NMI80" i="13" s="1"/>
  <c r="NMJ80" i="13" s="1"/>
  <c r="NMK80" i="13" s="1"/>
  <c r="NML80" i="13" s="1"/>
  <c r="NMM80" i="13" s="1"/>
  <c r="NMN80" i="13" s="1"/>
  <c r="NMO80" i="13" s="1"/>
  <c r="NMP80" i="13" s="1"/>
  <c r="NMQ80" i="13" s="1"/>
  <c r="NMR80" i="13" s="1"/>
  <c r="NMS80" i="13" s="1"/>
  <c r="NMT80" i="13" s="1"/>
  <c r="NMU80" i="13" s="1"/>
  <c r="NMV80" i="13" s="1"/>
  <c r="NMW80" i="13" s="1"/>
  <c r="NMX80" i="13" s="1"/>
  <c r="NMY80" i="13" s="1"/>
  <c r="NMZ80" i="13" s="1"/>
  <c r="NNA80" i="13" s="1"/>
  <c r="NNB80" i="13" s="1"/>
  <c r="NNC80" i="13" s="1"/>
  <c r="NND80" i="13" s="1"/>
  <c r="NNE80" i="13" s="1"/>
  <c r="NNF80" i="13" s="1"/>
  <c r="NNG80" i="13" s="1"/>
  <c r="NNH80" i="13" s="1"/>
  <c r="NNI80" i="13" s="1"/>
  <c r="NNJ80" i="13" s="1"/>
  <c r="NNK80" i="13" s="1"/>
  <c r="NNL80" i="13" s="1"/>
  <c r="NNM80" i="13" s="1"/>
  <c r="NNN80" i="13" s="1"/>
  <c r="NNO80" i="13" s="1"/>
  <c r="NNP80" i="13" s="1"/>
  <c r="NNQ80" i="13" s="1"/>
  <c r="NNR80" i="13" s="1"/>
  <c r="NNS80" i="13" s="1"/>
  <c r="NNT80" i="13" s="1"/>
  <c r="NNU80" i="13" s="1"/>
  <c r="NNV80" i="13" s="1"/>
  <c r="NNW80" i="13" s="1"/>
  <c r="NNX80" i="13" s="1"/>
  <c r="NNY80" i="13" s="1"/>
  <c r="NNZ80" i="13" s="1"/>
  <c r="NOA80" i="13" s="1"/>
  <c r="NOB80" i="13" s="1"/>
  <c r="NOC80" i="13" s="1"/>
  <c r="NOD80" i="13" s="1"/>
  <c r="NOE80" i="13" s="1"/>
  <c r="NOF80" i="13" s="1"/>
  <c r="NOG80" i="13" s="1"/>
  <c r="NOH80" i="13" s="1"/>
  <c r="NOI80" i="13" s="1"/>
  <c r="NOJ80" i="13" s="1"/>
  <c r="NOK80" i="13" s="1"/>
  <c r="NOL80" i="13" s="1"/>
  <c r="NOM80" i="13" s="1"/>
  <c r="NON80" i="13" s="1"/>
  <c r="NOO80" i="13" s="1"/>
  <c r="NOP80" i="13" s="1"/>
  <c r="NOQ80" i="13" s="1"/>
  <c r="NOR80" i="13" s="1"/>
  <c r="NOS80" i="13" s="1"/>
  <c r="NOT80" i="13" s="1"/>
  <c r="NOU80" i="13" s="1"/>
  <c r="NOV80" i="13" s="1"/>
  <c r="NOW80" i="13" s="1"/>
  <c r="NOX80" i="13" s="1"/>
  <c r="NOY80" i="13" s="1"/>
  <c r="NOZ80" i="13" s="1"/>
  <c r="NPA80" i="13" s="1"/>
  <c r="NPB80" i="13" s="1"/>
  <c r="NPC80" i="13" s="1"/>
  <c r="NPD80" i="13" s="1"/>
  <c r="NPE80" i="13" s="1"/>
  <c r="NPF80" i="13" s="1"/>
  <c r="NPG80" i="13" s="1"/>
  <c r="NPH80" i="13" s="1"/>
  <c r="NPI80" i="13" s="1"/>
  <c r="NPJ80" i="13" s="1"/>
  <c r="NPK80" i="13" s="1"/>
  <c r="NPL80" i="13" s="1"/>
  <c r="NPM80" i="13" s="1"/>
  <c r="NPN80" i="13" s="1"/>
  <c r="NPO80" i="13" s="1"/>
  <c r="NPP80" i="13" s="1"/>
  <c r="NPQ80" i="13" s="1"/>
  <c r="NPR80" i="13" s="1"/>
  <c r="NPS80" i="13" s="1"/>
  <c r="NPT80" i="13" s="1"/>
  <c r="NPU80" i="13" s="1"/>
  <c r="NPV80" i="13" s="1"/>
  <c r="NPW80" i="13" s="1"/>
  <c r="NPX80" i="13" s="1"/>
  <c r="NPY80" i="13" s="1"/>
  <c r="NPZ80" i="13" s="1"/>
  <c r="NQA80" i="13" s="1"/>
  <c r="NQB80" i="13" s="1"/>
  <c r="NQC80" i="13" s="1"/>
  <c r="NQD80" i="13" s="1"/>
  <c r="NQE80" i="13" s="1"/>
  <c r="NQF80" i="13" s="1"/>
  <c r="NQG80" i="13" s="1"/>
  <c r="NQH80" i="13" s="1"/>
  <c r="NQI80" i="13" s="1"/>
  <c r="NQJ80" i="13" s="1"/>
  <c r="NQK80" i="13" s="1"/>
  <c r="NQL80" i="13" s="1"/>
  <c r="NQM80" i="13" s="1"/>
  <c r="NQN80" i="13" s="1"/>
  <c r="NQO80" i="13" s="1"/>
  <c r="NQP80" i="13" s="1"/>
  <c r="NQQ80" i="13" s="1"/>
  <c r="NQR80" i="13" s="1"/>
  <c r="NQS80" i="13" s="1"/>
  <c r="NQT80" i="13" s="1"/>
  <c r="NQU80" i="13" s="1"/>
  <c r="NQV80" i="13" s="1"/>
  <c r="NQW80" i="13" s="1"/>
  <c r="NQX80" i="13" s="1"/>
  <c r="NQY80" i="13" s="1"/>
  <c r="NQZ80" i="13" s="1"/>
  <c r="NRA80" i="13" s="1"/>
  <c r="NRB80" i="13" s="1"/>
  <c r="NRC80" i="13" s="1"/>
  <c r="NRD80" i="13" s="1"/>
  <c r="NRE80" i="13" s="1"/>
  <c r="NRF80" i="13" s="1"/>
  <c r="NRG80" i="13" s="1"/>
  <c r="NRH80" i="13" s="1"/>
  <c r="NRI80" i="13" s="1"/>
  <c r="NRJ80" i="13" s="1"/>
  <c r="NRK80" i="13" s="1"/>
  <c r="NRL80" i="13" s="1"/>
  <c r="NRM80" i="13" s="1"/>
  <c r="NRN80" i="13" s="1"/>
  <c r="NRO80" i="13" s="1"/>
  <c r="NRP80" i="13" s="1"/>
  <c r="NRQ80" i="13" s="1"/>
  <c r="NRR80" i="13" s="1"/>
  <c r="NRS80" i="13" s="1"/>
  <c r="NRT80" i="13" s="1"/>
  <c r="NRU80" i="13" s="1"/>
  <c r="NRV80" i="13" s="1"/>
  <c r="NRW80" i="13" s="1"/>
  <c r="NRX80" i="13" s="1"/>
  <c r="NRY80" i="13" s="1"/>
  <c r="NRZ80" i="13" s="1"/>
  <c r="NSA80" i="13" s="1"/>
  <c r="NSB80" i="13" s="1"/>
  <c r="NSC80" i="13" s="1"/>
  <c r="NSD80" i="13" s="1"/>
  <c r="NSE80" i="13" s="1"/>
  <c r="NSF80" i="13" s="1"/>
  <c r="NSG80" i="13" s="1"/>
  <c r="NSH80" i="13" s="1"/>
  <c r="NSI80" i="13" s="1"/>
  <c r="NSJ80" i="13" s="1"/>
  <c r="NSK80" i="13" s="1"/>
  <c r="NSL80" i="13" s="1"/>
  <c r="NSM80" i="13" s="1"/>
  <c r="NSN80" i="13" s="1"/>
  <c r="NSO80" i="13" s="1"/>
  <c r="NSP80" i="13" s="1"/>
  <c r="NSQ80" i="13" s="1"/>
  <c r="NSR80" i="13" s="1"/>
  <c r="NSS80" i="13" s="1"/>
  <c r="NST80" i="13" s="1"/>
  <c r="NSU80" i="13" s="1"/>
  <c r="NSV80" i="13" s="1"/>
  <c r="NSW80" i="13" s="1"/>
  <c r="NSX80" i="13" s="1"/>
  <c r="NSY80" i="13" s="1"/>
  <c r="NSZ80" i="13" s="1"/>
  <c r="NTA80" i="13" s="1"/>
  <c r="NTB80" i="13" s="1"/>
  <c r="NTC80" i="13" s="1"/>
  <c r="NTD80" i="13" s="1"/>
  <c r="NTE80" i="13" s="1"/>
  <c r="NTF80" i="13" s="1"/>
  <c r="NTG80" i="13" s="1"/>
  <c r="NTH80" i="13" s="1"/>
  <c r="NTI80" i="13" s="1"/>
  <c r="NTJ80" i="13" s="1"/>
  <c r="NTK80" i="13" s="1"/>
  <c r="NTL80" i="13" s="1"/>
  <c r="NTM80" i="13" s="1"/>
  <c r="NTN80" i="13" s="1"/>
  <c r="NTO80" i="13" s="1"/>
  <c r="NTP80" i="13" s="1"/>
  <c r="NTQ80" i="13" s="1"/>
  <c r="NTR80" i="13" s="1"/>
  <c r="NTS80" i="13" s="1"/>
  <c r="NTT80" i="13" s="1"/>
  <c r="NTU80" i="13" s="1"/>
  <c r="NTV80" i="13" s="1"/>
  <c r="NTW80" i="13" s="1"/>
  <c r="NTX80" i="13" s="1"/>
  <c r="NTY80" i="13" s="1"/>
  <c r="NTZ80" i="13" s="1"/>
  <c r="NUA80" i="13" s="1"/>
  <c r="NUB80" i="13" s="1"/>
  <c r="NUC80" i="13" s="1"/>
  <c r="NUD80" i="13" s="1"/>
  <c r="NUE80" i="13" s="1"/>
  <c r="NUF80" i="13" s="1"/>
  <c r="NUG80" i="13" s="1"/>
  <c r="NUH80" i="13" s="1"/>
  <c r="NUI80" i="13" s="1"/>
  <c r="NUJ80" i="13" s="1"/>
  <c r="NUK80" i="13" s="1"/>
  <c r="NUL80" i="13" s="1"/>
  <c r="NUM80" i="13" s="1"/>
  <c r="NUN80" i="13" s="1"/>
  <c r="NUO80" i="13" s="1"/>
  <c r="NUP80" i="13" s="1"/>
  <c r="NUQ80" i="13" s="1"/>
  <c r="NUR80" i="13" s="1"/>
  <c r="NUS80" i="13" s="1"/>
  <c r="NUT80" i="13" s="1"/>
  <c r="NUU80" i="13" s="1"/>
  <c r="NUV80" i="13" s="1"/>
  <c r="NUW80" i="13" s="1"/>
  <c r="NUX80" i="13" s="1"/>
  <c r="NUY80" i="13" s="1"/>
  <c r="NUZ80" i="13" s="1"/>
  <c r="NVA80" i="13" s="1"/>
  <c r="NVB80" i="13" s="1"/>
  <c r="NVC80" i="13" s="1"/>
  <c r="NVD80" i="13" s="1"/>
  <c r="NVE80" i="13" s="1"/>
  <c r="NVF80" i="13" s="1"/>
  <c r="NVG80" i="13" s="1"/>
  <c r="NVH80" i="13" s="1"/>
  <c r="NVI80" i="13" s="1"/>
  <c r="NVJ80" i="13" s="1"/>
  <c r="NVK80" i="13" s="1"/>
  <c r="NVL80" i="13" s="1"/>
  <c r="NVM80" i="13" s="1"/>
  <c r="NVN80" i="13" s="1"/>
  <c r="NVO80" i="13" s="1"/>
  <c r="NVP80" i="13" s="1"/>
  <c r="NVQ80" i="13" s="1"/>
  <c r="NVR80" i="13" s="1"/>
  <c r="NVS80" i="13" s="1"/>
  <c r="NVT80" i="13" s="1"/>
  <c r="NVU80" i="13" s="1"/>
  <c r="NVV80" i="13" s="1"/>
  <c r="NVW80" i="13" s="1"/>
  <c r="NVX80" i="13" s="1"/>
  <c r="NVY80" i="13" s="1"/>
  <c r="NVZ80" i="13" s="1"/>
  <c r="NWA80" i="13" s="1"/>
  <c r="NWB80" i="13" s="1"/>
  <c r="NWC80" i="13" s="1"/>
  <c r="NWD80" i="13" s="1"/>
  <c r="NWE80" i="13" s="1"/>
  <c r="NWF80" i="13" s="1"/>
  <c r="NWG80" i="13" s="1"/>
  <c r="NWH80" i="13" s="1"/>
  <c r="NWI80" i="13" s="1"/>
  <c r="NWJ80" i="13" s="1"/>
  <c r="NWK80" i="13" s="1"/>
  <c r="NWL80" i="13" s="1"/>
  <c r="NWM80" i="13" s="1"/>
  <c r="NWN80" i="13" s="1"/>
  <c r="NWO80" i="13" s="1"/>
  <c r="NWP80" i="13" s="1"/>
  <c r="NWQ80" i="13" s="1"/>
  <c r="NWR80" i="13" s="1"/>
  <c r="NWS80" i="13" s="1"/>
  <c r="NWT80" i="13" s="1"/>
  <c r="NWU80" i="13" s="1"/>
  <c r="NWV80" i="13" s="1"/>
  <c r="NWW80" i="13" s="1"/>
  <c r="NWX80" i="13" s="1"/>
  <c r="NWY80" i="13" s="1"/>
  <c r="NWZ80" i="13" s="1"/>
  <c r="NXA80" i="13" s="1"/>
  <c r="NXB80" i="13" s="1"/>
  <c r="NXC80" i="13" s="1"/>
  <c r="NXD80" i="13" s="1"/>
  <c r="NXE80" i="13" s="1"/>
  <c r="NXF80" i="13" s="1"/>
  <c r="NXG80" i="13" s="1"/>
  <c r="NXH80" i="13" s="1"/>
  <c r="NXI80" i="13" s="1"/>
  <c r="NXJ80" i="13" s="1"/>
  <c r="NXK80" i="13" s="1"/>
  <c r="NXL80" i="13" s="1"/>
  <c r="NXM80" i="13" s="1"/>
  <c r="NXN80" i="13" s="1"/>
  <c r="NXO80" i="13" s="1"/>
  <c r="NXP80" i="13" s="1"/>
  <c r="NXQ80" i="13" s="1"/>
  <c r="NXR80" i="13" s="1"/>
  <c r="NXS80" i="13" s="1"/>
  <c r="NXT80" i="13" s="1"/>
  <c r="NXU80" i="13" s="1"/>
  <c r="NXV80" i="13" s="1"/>
  <c r="NXW80" i="13" s="1"/>
  <c r="NXX80" i="13" s="1"/>
  <c r="NXY80" i="13" s="1"/>
  <c r="NXZ80" i="13" s="1"/>
  <c r="NYA80" i="13" s="1"/>
  <c r="NYB80" i="13" s="1"/>
  <c r="NYC80" i="13" s="1"/>
  <c r="NYD80" i="13" s="1"/>
  <c r="NYE80" i="13" s="1"/>
  <c r="NYF80" i="13" s="1"/>
  <c r="NYG80" i="13" s="1"/>
  <c r="NYH80" i="13" s="1"/>
  <c r="NYI80" i="13" s="1"/>
  <c r="NYJ80" i="13" s="1"/>
  <c r="NYK80" i="13" s="1"/>
  <c r="NYL80" i="13" s="1"/>
  <c r="NYM80" i="13" s="1"/>
  <c r="NYN80" i="13" s="1"/>
  <c r="NYO80" i="13" s="1"/>
  <c r="NYP80" i="13" s="1"/>
  <c r="NYQ80" i="13" s="1"/>
  <c r="NYR80" i="13" s="1"/>
  <c r="NYS80" i="13" s="1"/>
  <c r="NYT80" i="13" s="1"/>
  <c r="NYU80" i="13" s="1"/>
  <c r="NYV80" i="13" s="1"/>
  <c r="NYW80" i="13" s="1"/>
  <c r="NYX80" i="13" s="1"/>
  <c r="NYY80" i="13" s="1"/>
  <c r="NYZ80" i="13" s="1"/>
  <c r="NZA80" i="13" s="1"/>
  <c r="NZB80" i="13" s="1"/>
  <c r="NZC80" i="13" s="1"/>
  <c r="NZD80" i="13" s="1"/>
  <c r="NZE80" i="13" s="1"/>
  <c r="NZF80" i="13" s="1"/>
  <c r="NZG80" i="13" s="1"/>
  <c r="NZH80" i="13" s="1"/>
  <c r="NZI80" i="13" s="1"/>
  <c r="NZJ80" i="13" s="1"/>
  <c r="NZK80" i="13" s="1"/>
  <c r="NZL80" i="13" s="1"/>
  <c r="NZM80" i="13" s="1"/>
  <c r="NZN80" i="13" s="1"/>
  <c r="NZO80" i="13" s="1"/>
  <c r="NZP80" i="13" s="1"/>
  <c r="NZQ80" i="13" s="1"/>
  <c r="NZR80" i="13" s="1"/>
  <c r="NZS80" i="13" s="1"/>
  <c r="NZT80" i="13" s="1"/>
  <c r="NZU80" i="13" s="1"/>
  <c r="NZV80" i="13" s="1"/>
  <c r="NZW80" i="13" s="1"/>
  <c r="NZX80" i="13" s="1"/>
  <c r="NZY80" i="13" s="1"/>
  <c r="NZZ80" i="13" s="1"/>
  <c r="OAA80" i="13" s="1"/>
  <c r="OAB80" i="13" s="1"/>
  <c r="OAC80" i="13" s="1"/>
  <c r="OAD80" i="13" s="1"/>
  <c r="OAE80" i="13" s="1"/>
  <c r="OAF80" i="13" s="1"/>
  <c r="OAG80" i="13" s="1"/>
  <c r="OAH80" i="13" s="1"/>
  <c r="OAI80" i="13" s="1"/>
  <c r="OAJ80" i="13" s="1"/>
  <c r="OAK80" i="13" s="1"/>
  <c r="OAL80" i="13" s="1"/>
  <c r="OAM80" i="13" s="1"/>
  <c r="OAN80" i="13" s="1"/>
  <c r="OAO80" i="13" s="1"/>
  <c r="OAP80" i="13" s="1"/>
  <c r="OAQ80" i="13" s="1"/>
  <c r="OAR80" i="13" s="1"/>
  <c r="OAS80" i="13" s="1"/>
  <c r="OAT80" i="13" s="1"/>
  <c r="OAU80" i="13" s="1"/>
  <c r="OAV80" i="13" s="1"/>
  <c r="OAW80" i="13" s="1"/>
  <c r="OAX80" i="13" s="1"/>
  <c r="OAY80" i="13" s="1"/>
  <c r="OAZ80" i="13" s="1"/>
  <c r="OBA80" i="13" s="1"/>
  <c r="OBB80" i="13" s="1"/>
  <c r="OBC80" i="13" s="1"/>
  <c r="OBD80" i="13" s="1"/>
  <c r="OBE80" i="13" s="1"/>
  <c r="OBF80" i="13" s="1"/>
  <c r="OBG80" i="13" s="1"/>
  <c r="OBH80" i="13" s="1"/>
  <c r="OBI80" i="13" s="1"/>
  <c r="OBJ80" i="13" s="1"/>
  <c r="OBK80" i="13" s="1"/>
  <c r="OBL80" i="13" s="1"/>
  <c r="OBM80" i="13" s="1"/>
  <c r="OBN80" i="13" s="1"/>
  <c r="OBO80" i="13" s="1"/>
  <c r="OBP80" i="13" s="1"/>
  <c r="OBQ80" i="13" s="1"/>
  <c r="OBR80" i="13" s="1"/>
  <c r="OBS80" i="13" s="1"/>
  <c r="OBT80" i="13" s="1"/>
  <c r="OBU80" i="13" s="1"/>
  <c r="OBV80" i="13" s="1"/>
  <c r="OBW80" i="13" s="1"/>
  <c r="OBX80" i="13" s="1"/>
  <c r="OBY80" i="13" s="1"/>
  <c r="OBZ80" i="13" s="1"/>
  <c r="OCA80" i="13" s="1"/>
  <c r="OCB80" i="13" s="1"/>
  <c r="OCC80" i="13" s="1"/>
  <c r="OCD80" i="13" s="1"/>
  <c r="OCE80" i="13" s="1"/>
  <c r="OCF80" i="13" s="1"/>
  <c r="OCG80" i="13" s="1"/>
  <c r="OCH80" i="13" s="1"/>
  <c r="OCI80" i="13" s="1"/>
  <c r="OCJ80" i="13" s="1"/>
  <c r="OCK80" i="13" s="1"/>
  <c r="OCL80" i="13" s="1"/>
  <c r="OCM80" i="13" s="1"/>
  <c r="OCN80" i="13" s="1"/>
  <c r="OCO80" i="13" s="1"/>
  <c r="OCP80" i="13" s="1"/>
  <c r="OCQ80" i="13" s="1"/>
  <c r="OCR80" i="13" s="1"/>
  <c r="OCS80" i="13" s="1"/>
  <c r="OCT80" i="13" s="1"/>
  <c r="OCU80" i="13" s="1"/>
  <c r="OCV80" i="13" s="1"/>
  <c r="OCW80" i="13" s="1"/>
  <c r="OCX80" i="13" s="1"/>
  <c r="OCY80" i="13" s="1"/>
  <c r="OCZ80" i="13" s="1"/>
  <c r="ODA80" i="13" s="1"/>
  <c r="ODB80" i="13" s="1"/>
  <c r="ODC80" i="13" s="1"/>
  <c r="ODD80" i="13" s="1"/>
  <c r="ODE80" i="13" s="1"/>
  <c r="ODF80" i="13" s="1"/>
  <c r="ODG80" i="13" s="1"/>
  <c r="ODH80" i="13" s="1"/>
  <c r="ODI80" i="13" s="1"/>
  <c r="ODJ80" i="13" s="1"/>
  <c r="ODK80" i="13" s="1"/>
  <c r="ODL80" i="13" s="1"/>
  <c r="ODM80" i="13" s="1"/>
  <c r="ODN80" i="13" s="1"/>
  <c r="ODO80" i="13" s="1"/>
  <c r="ODP80" i="13" s="1"/>
  <c r="ODQ80" i="13" s="1"/>
  <c r="ODR80" i="13" s="1"/>
  <c r="ODS80" i="13" s="1"/>
  <c r="ODT80" i="13" s="1"/>
  <c r="ODU80" i="13" s="1"/>
  <c r="ODV80" i="13" s="1"/>
  <c r="ODW80" i="13" s="1"/>
  <c r="ODX80" i="13" s="1"/>
  <c r="ODY80" i="13" s="1"/>
  <c r="ODZ80" i="13" s="1"/>
  <c r="OEA80" i="13" s="1"/>
  <c r="OEB80" i="13" s="1"/>
  <c r="OEC80" i="13" s="1"/>
  <c r="OED80" i="13" s="1"/>
  <c r="OEE80" i="13" s="1"/>
  <c r="OEF80" i="13" s="1"/>
  <c r="OEG80" i="13" s="1"/>
  <c r="OEH80" i="13" s="1"/>
  <c r="OEI80" i="13" s="1"/>
  <c r="OEJ80" i="13" s="1"/>
  <c r="OEK80" i="13" s="1"/>
  <c r="OEL80" i="13" s="1"/>
  <c r="OEM80" i="13" s="1"/>
  <c r="OEN80" i="13" s="1"/>
  <c r="OEO80" i="13" s="1"/>
  <c r="OEP80" i="13" s="1"/>
  <c r="OEQ80" i="13" s="1"/>
  <c r="OER80" i="13" s="1"/>
  <c r="OES80" i="13" s="1"/>
  <c r="OET80" i="13" s="1"/>
  <c r="OEU80" i="13" s="1"/>
  <c r="OEV80" i="13" s="1"/>
  <c r="OEW80" i="13" s="1"/>
  <c r="OEX80" i="13" s="1"/>
  <c r="OEY80" i="13" s="1"/>
  <c r="OEZ80" i="13" s="1"/>
  <c r="OFA80" i="13" s="1"/>
  <c r="OFB80" i="13" s="1"/>
  <c r="OFC80" i="13" s="1"/>
  <c r="OFD80" i="13" s="1"/>
  <c r="OFE80" i="13" s="1"/>
  <c r="OFF80" i="13" s="1"/>
  <c r="OFG80" i="13" s="1"/>
  <c r="OFH80" i="13" s="1"/>
  <c r="OFI80" i="13" s="1"/>
  <c r="OFJ80" i="13" s="1"/>
  <c r="OFK80" i="13" s="1"/>
  <c r="OFL80" i="13" s="1"/>
  <c r="OFM80" i="13" s="1"/>
  <c r="OFN80" i="13" s="1"/>
  <c r="OFO80" i="13" s="1"/>
  <c r="OFP80" i="13" s="1"/>
  <c r="OFQ80" i="13" s="1"/>
  <c r="OFR80" i="13" s="1"/>
  <c r="OFS80" i="13" s="1"/>
  <c r="OFT80" i="13" s="1"/>
  <c r="OFU80" i="13" s="1"/>
  <c r="OFV80" i="13" s="1"/>
  <c r="OFW80" i="13" s="1"/>
  <c r="OFX80" i="13" s="1"/>
  <c r="OFY80" i="13" s="1"/>
  <c r="OFZ80" i="13" s="1"/>
  <c r="OGA80" i="13" s="1"/>
  <c r="OGB80" i="13" s="1"/>
  <c r="OGC80" i="13" s="1"/>
  <c r="OGD80" i="13" s="1"/>
  <c r="OGE80" i="13" s="1"/>
  <c r="OGF80" i="13" s="1"/>
  <c r="OGG80" i="13" s="1"/>
  <c r="OGH80" i="13" s="1"/>
  <c r="OGI80" i="13" s="1"/>
  <c r="OGJ80" i="13" s="1"/>
  <c r="OGK80" i="13" s="1"/>
  <c r="OGL80" i="13" s="1"/>
  <c r="OGM80" i="13" s="1"/>
  <c r="OGN80" i="13" s="1"/>
  <c r="OGO80" i="13" s="1"/>
  <c r="OGP80" i="13" s="1"/>
  <c r="OGQ80" i="13" s="1"/>
  <c r="OGR80" i="13" s="1"/>
  <c r="OGS80" i="13" s="1"/>
  <c r="OGT80" i="13" s="1"/>
  <c r="OGU80" i="13" s="1"/>
  <c r="OGV80" i="13" s="1"/>
  <c r="OGW80" i="13" s="1"/>
  <c r="OGX80" i="13" s="1"/>
  <c r="OGY80" i="13" s="1"/>
  <c r="OGZ80" i="13" s="1"/>
  <c r="OHA80" i="13" s="1"/>
  <c r="OHB80" i="13" s="1"/>
  <c r="OHC80" i="13" s="1"/>
  <c r="OHD80" i="13" s="1"/>
  <c r="OHE80" i="13" s="1"/>
  <c r="OHF80" i="13" s="1"/>
  <c r="OHG80" i="13" s="1"/>
  <c r="OHH80" i="13" s="1"/>
  <c r="OHI80" i="13" s="1"/>
  <c r="OHJ80" i="13" s="1"/>
  <c r="OHK80" i="13" s="1"/>
  <c r="OHL80" i="13" s="1"/>
  <c r="OHM80" i="13" s="1"/>
  <c r="OHN80" i="13" s="1"/>
  <c r="OHO80" i="13" s="1"/>
  <c r="OHP80" i="13" s="1"/>
  <c r="OHQ80" i="13" s="1"/>
  <c r="OHR80" i="13" s="1"/>
  <c r="OHS80" i="13" s="1"/>
  <c r="OHT80" i="13" s="1"/>
  <c r="OHU80" i="13" s="1"/>
  <c r="OHV80" i="13" s="1"/>
  <c r="OHW80" i="13" s="1"/>
  <c r="OHX80" i="13" s="1"/>
  <c r="OHY80" i="13" s="1"/>
  <c r="OHZ80" i="13" s="1"/>
  <c r="OIA80" i="13" s="1"/>
  <c r="OIB80" i="13" s="1"/>
  <c r="OIC80" i="13" s="1"/>
  <c r="OID80" i="13" s="1"/>
  <c r="OIE80" i="13" s="1"/>
  <c r="OIF80" i="13" s="1"/>
  <c r="OIG80" i="13" s="1"/>
  <c r="OIH80" i="13" s="1"/>
  <c r="OII80" i="13" s="1"/>
  <c r="OIJ80" i="13" s="1"/>
  <c r="OIK80" i="13" s="1"/>
  <c r="OIL80" i="13" s="1"/>
  <c r="OIM80" i="13" s="1"/>
  <c r="OIN80" i="13" s="1"/>
  <c r="OIO80" i="13" s="1"/>
  <c r="OIP80" i="13" s="1"/>
  <c r="OIQ80" i="13" s="1"/>
  <c r="OIR80" i="13" s="1"/>
  <c r="OIS80" i="13" s="1"/>
  <c r="OIT80" i="13" s="1"/>
  <c r="OIU80" i="13" s="1"/>
  <c r="OIV80" i="13" s="1"/>
  <c r="OIW80" i="13" s="1"/>
  <c r="OIX80" i="13" s="1"/>
  <c r="OIY80" i="13" s="1"/>
  <c r="OIZ80" i="13" s="1"/>
  <c r="OJA80" i="13" s="1"/>
  <c r="OJB80" i="13" s="1"/>
  <c r="OJC80" i="13" s="1"/>
  <c r="OJD80" i="13" s="1"/>
  <c r="OJE80" i="13" s="1"/>
  <c r="OJF80" i="13" s="1"/>
  <c r="OJG80" i="13" s="1"/>
  <c r="OJH80" i="13" s="1"/>
  <c r="OJI80" i="13" s="1"/>
  <c r="OJJ80" i="13" s="1"/>
  <c r="OJK80" i="13" s="1"/>
  <c r="OJL80" i="13" s="1"/>
  <c r="OJM80" i="13" s="1"/>
  <c r="OJN80" i="13" s="1"/>
  <c r="OJO80" i="13" s="1"/>
  <c r="OJP80" i="13" s="1"/>
  <c r="OJQ80" i="13" s="1"/>
  <c r="OJR80" i="13" s="1"/>
  <c r="OJS80" i="13" s="1"/>
  <c r="OJT80" i="13" s="1"/>
  <c r="OJU80" i="13" s="1"/>
  <c r="OJV80" i="13" s="1"/>
  <c r="OJW80" i="13" s="1"/>
  <c r="OJX80" i="13" s="1"/>
  <c r="OJY80" i="13" s="1"/>
  <c r="OJZ80" i="13" s="1"/>
  <c r="OKA80" i="13" s="1"/>
  <c r="OKB80" i="13" s="1"/>
  <c r="OKC80" i="13" s="1"/>
  <c r="OKD80" i="13" s="1"/>
  <c r="OKE80" i="13" s="1"/>
  <c r="OKF80" i="13" s="1"/>
  <c r="OKG80" i="13" s="1"/>
  <c r="OKH80" i="13" s="1"/>
  <c r="OKI80" i="13" s="1"/>
  <c r="OKJ80" i="13" s="1"/>
  <c r="OKK80" i="13" s="1"/>
  <c r="OKL80" i="13" s="1"/>
  <c r="OKM80" i="13" s="1"/>
  <c r="OKN80" i="13" s="1"/>
  <c r="OKO80" i="13" s="1"/>
  <c r="OKP80" i="13" s="1"/>
  <c r="OKQ80" i="13" s="1"/>
  <c r="OKR80" i="13" s="1"/>
  <c r="OKS80" i="13" s="1"/>
  <c r="OKT80" i="13" s="1"/>
  <c r="OKU80" i="13" s="1"/>
  <c r="OKV80" i="13" s="1"/>
  <c r="OKW80" i="13" s="1"/>
  <c r="OKX80" i="13" s="1"/>
  <c r="OKY80" i="13" s="1"/>
  <c r="OKZ80" i="13" s="1"/>
  <c r="OLA80" i="13" s="1"/>
  <c r="OLB80" i="13" s="1"/>
  <c r="OLC80" i="13" s="1"/>
  <c r="OLD80" i="13" s="1"/>
  <c r="OLE80" i="13" s="1"/>
  <c r="OLF80" i="13" s="1"/>
  <c r="OLG80" i="13" s="1"/>
  <c r="OLH80" i="13" s="1"/>
  <c r="OLI80" i="13" s="1"/>
  <c r="OLJ80" i="13" s="1"/>
  <c r="OLK80" i="13" s="1"/>
  <c r="OLL80" i="13" s="1"/>
  <c r="OLM80" i="13" s="1"/>
  <c r="OLN80" i="13" s="1"/>
  <c r="OLO80" i="13" s="1"/>
  <c r="OLP80" i="13" s="1"/>
  <c r="OLQ80" i="13" s="1"/>
  <c r="OLR80" i="13" s="1"/>
  <c r="OLS80" i="13" s="1"/>
  <c r="OLT80" i="13" s="1"/>
  <c r="OLU80" i="13" s="1"/>
  <c r="OLV80" i="13" s="1"/>
  <c r="OLW80" i="13" s="1"/>
  <c r="OLX80" i="13" s="1"/>
  <c r="OLY80" i="13" s="1"/>
  <c r="OLZ80" i="13" s="1"/>
  <c r="OMA80" i="13" s="1"/>
  <c r="OMB80" i="13" s="1"/>
  <c r="OMC80" i="13" s="1"/>
  <c r="OMD80" i="13" s="1"/>
  <c r="OME80" i="13" s="1"/>
  <c r="OMF80" i="13" s="1"/>
  <c r="OMG80" i="13" s="1"/>
  <c r="OMH80" i="13" s="1"/>
  <c r="OMI80" i="13" s="1"/>
  <c r="OMJ80" i="13" s="1"/>
  <c r="OMK80" i="13" s="1"/>
  <c r="OML80" i="13" s="1"/>
  <c r="OMM80" i="13" s="1"/>
  <c r="OMN80" i="13" s="1"/>
  <c r="OMO80" i="13" s="1"/>
  <c r="OMP80" i="13" s="1"/>
  <c r="OMQ80" i="13" s="1"/>
  <c r="OMR80" i="13" s="1"/>
  <c r="OMS80" i="13" s="1"/>
  <c r="OMT80" i="13" s="1"/>
  <c r="OMU80" i="13" s="1"/>
  <c r="OMV80" i="13" s="1"/>
  <c r="OMW80" i="13" s="1"/>
  <c r="OMX80" i="13" s="1"/>
  <c r="OMY80" i="13" s="1"/>
  <c r="OMZ80" i="13" s="1"/>
  <c r="ONA80" i="13" s="1"/>
  <c r="ONB80" i="13" s="1"/>
  <c r="ONC80" i="13" s="1"/>
  <c r="OND80" i="13" s="1"/>
  <c r="ONE80" i="13" s="1"/>
  <c r="ONF80" i="13" s="1"/>
  <c r="ONG80" i="13" s="1"/>
  <c r="ONH80" i="13" s="1"/>
  <c r="ONI80" i="13" s="1"/>
  <c r="ONJ80" i="13" s="1"/>
  <c r="ONK80" i="13" s="1"/>
  <c r="ONL80" i="13" s="1"/>
  <c r="ONM80" i="13" s="1"/>
  <c r="ONN80" i="13" s="1"/>
  <c r="ONO80" i="13" s="1"/>
  <c r="ONP80" i="13" s="1"/>
  <c r="ONQ80" i="13" s="1"/>
  <c r="ONR80" i="13" s="1"/>
  <c r="ONS80" i="13" s="1"/>
  <c r="ONT80" i="13" s="1"/>
  <c r="ONU80" i="13" s="1"/>
  <c r="ONV80" i="13" s="1"/>
  <c r="ONW80" i="13" s="1"/>
  <c r="ONX80" i="13" s="1"/>
  <c r="ONY80" i="13" s="1"/>
  <c r="ONZ80" i="13" s="1"/>
  <c r="OOA80" i="13" s="1"/>
  <c r="OOB80" i="13" s="1"/>
  <c r="OOC80" i="13" s="1"/>
  <c r="OOD80" i="13" s="1"/>
  <c r="OOE80" i="13" s="1"/>
  <c r="OOF80" i="13" s="1"/>
  <c r="OOG80" i="13" s="1"/>
  <c r="OOH80" i="13" s="1"/>
  <c r="OOI80" i="13" s="1"/>
  <c r="OOJ80" i="13" s="1"/>
  <c r="OOK80" i="13" s="1"/>
  <c r="OOL80" i="13" s="1"/>
  <c r="OOM80" i="13" s="1"/>
  <c r="OON80" i="13" s="1"/>
  <c r="OOO80" i="13" s="1"/>
  <c r="OOP80" i="13" s="1"/>
  <c r="OOQ80" i="13" s="1"/>
  <c r="OOR80" i="13" s="1"/>
  <c r="OOS80" i="13" s="1"/>
  <c r="OOT80" i="13" s="1"/>
  <c r="OOU80" i="13" s="1"/>
  <c r="OOV80" i="13" s="1"/>
  <c r="OOW80" i="13" s="1"/>
  <c r="OOX80" i="13" s="1"/>
  <c r="OOY80" i="13" s="1"/>
  <c r="OOZ80" i="13" s="1"/>
  <c r="OPA80" i="13" s="1"/>
  <c r="OPB80" i="13" s="1"/>
  <c r="OPC80" i="13" s="1"/>
  <c r="OPD80" i="13" s="1"/>
  <c r="OPE80" i="13" s="1"/>
  <c r="OPF80" i="13" s="1"/>
  <c r="OPG80" i="13" s="1"/>
  <c r="OPH80" i="13" s="1"/>
  <c r="OPI80" i="13" s="1"/>
  <c r="OPJ80" i="13" s="1"/>
  <c r="OPK80" i="13" s="1"/>
  <c r="OPL80" i="13" s="1"/>
  <c r="OPM80" i="13" s="1"/>
  <c r="OPN80" i="13" s="1"/>
  <c r="OPO80" i="13" s="1"/>
  <c r="OPP80" i="13" s="1"/>
  <c r="OPQ80" i="13" s="1"/>
  <c r="OPR80" i="13" s="1"/>
  <c r="OPS80" i="13" s="1"/>
  <c r="OPT80" i="13" s="1"/>
  <c r="OPU80" i="13" s="1"/>
  <c r="OPV80" i="13" s="1"/>
  <c r="OPW80" i="13" s="1"/>
  <c r="OPX80" i="13" s="1"/>
  <c r="OPY80" i="13" s="1"/>
  <c r="OPZ80" i="13" s="1"/>
  <c r="OQA80" i="13" s="1"/>
  <c r="OQB80" i="13" s="1"/>
  <c r="OQC80" i="13" s="1"/>
  <c r="OQD80" i="13" s="1"/>
  <c r="OQE80" i="13" s="1"/>
  <c r="OQF80" i="13" s="1"/>
  <c r="OQG80" i="13" s="1"/>
  <c r="OQH80" i="13" s="1"/>
  <c r="OQI80" i="13" s="1"/>
  <c r="OQJ80" i="13" s="1"/>
  <c r="OQK80" i="13" s="1"/>
  <c r="OQL80" i="13" s="1"/>
  <c r="OQM80" i="13" s="1"/>
  <c r="OQN80" i="13" s="1"/>
  <c r="OQO80" i="13" s="1"/>
  <c r="OQP80" i="13" s="1"/>
  <c r="OQQ80" i="13" s="1"/>
  <c r="OQR80" i="13" s="1"/>
  <c r="OQS80" i="13" s="1"/>
  <c r="OQT80" i="13" s="1"/>
  <c r="OQU80" i="13" s="1"/>
  <c r="OQV80" i="13" s="1"/>
  <c r="OQW80" i="13" s="1"/>
  <c r="OQX80" i="13" s="1"/>
  <c r="OQY80" i="13" s="1"/>
  <c r="OQZ80" i="13" s="1"/>
  <c r="ORA80" i="13" s="1"/>
  <c r="ORB80" i="13" s="1"/>
  <c r="ORC80" i="13" s="1"/>
  <c r="ORD80" i="13" s="1"/>
  <c r="ORE80" i="13" s="1"/>
  <c r="ORF80" i="13" s="1"/>
  <c r="ORG80" i="13" s="1"/>
  <c r="ORH80" i="13" s="1"/>
  <c r="ORI80" i="13" s="1"/>
  <c r="ORJ80" i="13" s="1"/>
  <c r="ORK80" i="13" s="1"/>
  <c r="ORL80" i="13" s="1"/>
  <c r="ORM80" i="13" s="1"/>
  <c r="ORN80" i="13" s="1"/>
  <c r="ORO80" i="13" s="1"/>
  <c r="ORP80" i="13" s="1"/>
  <c r="ORQ80" i="13" s="1"/>
  <c r="ORR80" i="13" s="1"/>
  <c r="ORS80" i="13" s="1"/>
  <c r="ORT80" i="13" s="1"/>
  <c r="ORU80" i="13" s="1"/>
  <c r="ORV80" i="13" s="1"/>
  <c r="ORW80" i="13" s="1"/>
  <c r="ORX80" i="13" s="1"/>
  <c r="ORY80" i="13" s="1"/>
  <c r="ORZ80" i="13" s="1"/>
  <c r="OSA80" i="13" s="1"/>
  <c r="OSB80" i="13" s="1"/>
  <c r="OSC80" i="13" s="1"/>
  <c r="OSD80" i="13" s="1"/>
  <c r="OSE80" i="13" s="1"/>
  <c r="OSF80" i="13" s="1"/>
  <c r="OSG80" i="13" s="1"/>
  <c r="OSH80" i="13" s="1"/>
  <c r="OSI80" i="13" s="1"/>
  <c r="OSJ80" i="13" s="1"/>
  <c r="OSK80" i="13" s="1"/>
  <c r="OSL80" i="13" s="1"/>
  <c r="OSM80" i="13" s="1"/>
  <c r="OSN80" i="13" s="1"/>
  <c r="OSO80" i="13" s="1"/>
  <c r="OSP80" i="13" s="1"/>
  <c r="OSQ80" i="13" s="1"/>
  <c r="OSR80" i="13" s="1"/>
  <c r="OSS80" i="13" s="1"/>
  <c r="OST80" i="13" s="1"/>
  <c r="OSU80" i="13" s="1"/>
  <c r="OSV80" i="13" s="1"/>
  <c r="OSW80" i="13" s="1"/>
  <c r="OSX80" i="13" s="1"/>
  <c r="OSY80" i="13" s="1"/>
  <c r="OSZ80" i="13" s="1"/>
  <c r="OTA80" i="13" s="1"/>
  <c r="OTB80" i="13" s="1"/>
  <c r="OTC80" i="13" s="1"/>
  <c r="OTD80" i="13" s="1"/>
  <c r="OTE80" i="13" s="1"/>
  <c r="OTF80" i="13" s="1"/>
  <c r="OTG80" i="13" s="1"/>
  <c r="OTH80" i="13" s="1"/>
  <c r="OTI80" i="13" s="1"/>
  <c r="OTJ80" i="13" s="1"/>
  <c r="OTK80" i="13" s="1"/>
  <c r="OTL80" i="13" s="1"/>
  <c r="OTM80" i="13" s="1"/>
  <c r="OTN80" i="13" s="1"/>
  <c r="OTO80" i="13" s="1"/>
  <c r="OTP80" i="13" s="1"/>
  <c r="OTQ80" i="13" s="1"/>
  <c r="OTR80" i="13" s="1"/>
  <c r="OTS80" i="13" s="1"/>
  <c r="OTT80" i="13" s="1"/>
  <c r="OTU80" i="13" s="1"/>
  <c r="OTV80" i="13" s="1"/>
  <c r="OTW80" i="13" s="1"/>
  <c r="OTX80" i="13" s="1"/>
  <c r="OTY80" i="13" s="1"/>
  <c r="OTZ80" i="13" s="1"/>
  <c r="OUA80" i="13" s="1"/>
  <c r="OUB80" i="13" s="1"/>
  <c r="OUC80" i="13" s="1"/>
  <c r="OUD80" i="13" s="1"/>
  <c r="OUE80" i="13" s="1"/>
  <c r="OUF80" i="13" s="1"/>
  <c r="OUG80" i="13" s="1"/>
  <c r="OUH80" i="13" s="1"/>
  <c r="OUI80" i="13" s="1"/>
  <c r="OUJ80" i="13" s="1"/>
  <c r="OUK80" i="13" s="1"/>
  <c r="OUL80" i="13" s="1"/>
  <c r="OUM80" i="13" s="1"/>
  <c r="OUN80" i="13" s="1"/>
  <c r="OUO80" i="13" s="1"/>
  <c r="OUP80" i="13" s="1"/>
  <c r="OUQ80" i="13" s="1"/>
  <c r="OUR80" i="13" s="1"/>
  <c r="OUS80" i="13" s="1"/>
  <c r="OUT80" i="13" s="1"/>
  <c r="OUU80" i="13" s="1"/>
  <c r="OUV80" i="13" s="1"/>
  <c r="OUW80" i="13" s="1"/>
  <c r="OUX80" i="13" s="1"/>
  <c r="OUY80" i="13" s="1"/>
  <c r="OUZ80" i="13" s="1"/>
  <c r="OVA80" i="13" s="1"/>
  <c r="OVB80" i="13" s="1"/>
  <c r="OVC80" i="13" s="1"/>
  <c r="OVD80" i="13" s="1"/>
  <c r="OVE80" i="13" s="1"/>
  <c r="OVF80" i="13" s="1"/>
  <c r="OVG80" i="13" s="1"/>
  <c r="OVH80" i="13" s="1"/>
  <c r="OVI80" i="13" s="1"/>
  <c r="OVJ80" i="13" s="1"/>
  <c r="OVK80" i="13" s="1"/>
  <c r="OVL80" i="13" s="1"/>
  <c r="OVM80" i="13" s="1"/>
  <c r="OVN80" i="13" s="1"/>
  <c r="OVO80" i="13" s="1"/>
  <c r="OVP80" i="13" s="1"/>
  <c r="OVQ80" i="13" s="1"/>
  <c r="OVR80" i="13" s="1"/>
  <c r="OVS80" i="13" s="1"/>
  <c r="OVT80" i="13" s="1"/>
  <c r="OVU80" i="13" s="1"/>
  <c r="OVV80" i="13" s="1"/>
  <c r="OVW80" i="13" s="1"/>
  <c r="OVX80" i="13" s="1"/>
  <c r="OVY80" i="13" s="1"/>
  <c r="OVZ80" i="13" s="1"/>
  <c r="OWA80" i="13" s="1"/>
  <c r="OWB80" i="13" s="1"/>
  <c r="OWC80" i="13" s="1"/>
  <c r="OWD80" i="13" s="1"/>
  <c r="OWE80" i="13" s="1"/>
  <c r="OWF80" i="13" s="1"/>
  <c r="OWG80" i="13" s="1"/>
  <c r="OWH80" i="13" s="1"/>
  <c r="OWI80" i="13" s="1"/>
  <c r="OWJ80" i="13" s="1"/>
  <c r="OWK80" i="13" s="1"/>
  <c r="OWL80" i="13" s="1"/>
  <c r="OWM80" i="13" s="1"/>
  <c r="OWN80" i="13" s="1"/>
  <c r="OWO80" i="13" s="1"/>
  <c r="OWP80" i="13" s="1"/>
  <c r="OWQ80" i="13" s="1"/>
  <c r="OWR80" i="13" s="1"/>
  <c r="OWS80" i="13" s="1"/>
  <c r="OWT80" i="13" s="1"/>
  <c r="OWU80" i="13" s="1"/>
  <c r="OWV80" i="13" s="1"/>
  <c r="OWW80" i="13" s="1"/>
  <c r="OWX80" i="13" s="1"/>
  <c r="OWY80" i="13" s="1"/>
  <c r="OWZ80" i="13" s="1"/>
  <c r="OXA80" i="13" s="1"/>
  <c r="OXB80" i="13" s="1"/>
  <c r="OXC80" i="13" s="1"/>
  <c r="OXD80" i="13" s="1"/>
  <c r="OXE80" i="13" s="1"/>
  <c r="OXF80" i="13" s="1"/>
  <c r="OXG80" i="13" s="1"/>
  <c r="OXH80" i="13" s="1"/>
  <c r="OXI80" i="13" s="1"/>
  <c r="OXJ80" i="13" s="1"/>
  <c r="OXK80" i="13" s="1"/>
  <c r="OXL80" i="13" s="1"/>
  <c r="OXM80" i="13" s="1"/>
  <c r="OXN80" i="13" s="1"/>
  <c r="OXO80" i="13" s="1"/>
  <c r="OXP80" i="13" s="1"/>
  <c r="OXQ80" i="13" s="1"/>
  <c r="OXR80" i="13" s="1"/>
  <c r="OXS80" i="13" s="1"/>
  <c r="OXT80" i="13" s="1"/>
  <c r="OXU80" i="13" s="1"/>
  <c r="OXV80" i="13" s="1"/>
  <c r="OXW80" i="13" s="1"/>
  <c r="OXX80" i="13" s="1"/>
  <c r="OXY80" i="13" s="1"/>
  <c r="OXZ80" i="13" s="1"/>
  <c r="OYA80" i="13" s="1"/>
  <c r="OYB80" i="13" s="1"/>
  <c r="OYC80" i="13" s="1"/>
  <c r="OYD80" i="13" s="1"/>
  <c r="OYE80" i="13" s="1"/>
  <c r="OYF80" i="13" s="1"/>
  <c r="OYG80" i="13" s="1"/>
  <c r="OYH80" i="13" s="1"/>
  <c r="OYI80" i="13" s="1"/>
  <c r="OYJ80" i="13" s="1"/>
  <c r="OYK80" i="13" s="1"/>
  <c r="OYL80" i="13" s="1"/>
  <c r="OYM80" i="13" s="1"/>
  <c r="OYN80" i="13" s="1"/>
  <c r="OYO80" i="13" s="1"/>
  <c r="OYP80" i="13" s="1"/>
  <c r="OYQ80" i="13" s="1"/>
  <c r="OYR80" i="13" s="1"/>
  <c r="OYS80" i="13" s="1"/>
  <c r="OYT80" i="13" s="1"/>
  <c r="OYU80" i="13" s="1"/>
  <c r="OYV80" i="13" s="1"/>
  <c r="OYW80" i="13" s="1"/>
  <c r="OYX80" i="13" s="1"/>
  <c r="OYY80" i="13" s="1"/>
  <c r="OYZ80" i="13" s="1"/>
  <c r="OZA80" i="13" s="1"/>
  <c r="OZB80" i="13" s="1"/>
  <c r="OZC80" i="13" s="1"/>
  <c r="OZD80" i="13" s="1"/>
  <c r="OZE80" i="13" s="1"/>
  <c r="OZF80" i="13" s="1"/>
  <c r="OZG80" i="13" s="1"/>
  <c r="OZH80" i="13" s="1"/>
  <c r="OZI80" i="13" s="1"/>
  <c r="OZJ80" i="13" s="1"/>
  <c r="OZK80" i="13" s="1"/>
  <c r="OZL80" i="13" s="1"/>
  <c r="OZM80" i="13" s="1"/>
  <c r="OZN80" i="13" s="1"/>
  <c r="OZO80" i="13" s="1"/>
  <c r="OZP80" i="13" s="1"/>
  <c r="OZQ80" i="13" s="1"/>
  <c r="OZR80" i="13" s="1"/>
  <c r="OZS80" i="13" s="1"/>
  <c r="OZT80" i="13" s="1"/>
  <c r="OZU80" i="13" s="1"/>
  <c r="OZV80" i="13" s="1"/>
  <c r="OZW80" i="13" s="1"/>
  <c r="OZX80" i="13" s="1"/>
  <c r="OZY80" i="13" s="1"/>
  <c r="OZZ80" i="13" s="1"/>
  <c r="PAA80" i="13" s="1"/>
  <c r="PAB80" i="13" s="1"/>
  <c r="PAC80" i="13" s="1"/>
  <c r="PAD80" i="13" s="1"/>
  <c r="PAE80" i="13" s="1"/>
  <c r="PAF80" i="13" s="1"/>
  <c r="PAG80" i="13" s="1"/>
  <c r="PAH80" i="13" s="1"/>
  <c r="PAI80" i="13" s="1"/>
  <c r="PAJ80" i="13" s="1"/>
  <c r="PAK80" i="13" s="1"/>
  <c r="PAL80" i="13" s="1"/>
  <c r="PAM80" i="13" s="1"/>
  <c r="PAN80" i="13" s="1"/>
  <c r="PAO80" i="13" s="1"/>
  <c r="PAP80" i="13" s="1"/>
  <c r="PAQ80" i="13" s="1"/>
  <c r="PAR80" i="13" s="1"/>
  <c r="PAS80" i="13" s="1"/>
  <c r="PAT80" i="13" s="1"/>
  <c r="PAU80" i="13" s="1"/>
  <c r="PAV80" i="13" s="1"/>
  <c r="PAW80" i="13" s="1"/>
  <c r="PAX80" i="13" s="1"/>
  <c r="PAY80" i="13" s="1"/>
  <c r="PAZ80" i="13" s="1"/>
  <c r="PBA80" i="13" s="1"/>
  <c r="PBB80" i="13" s="1"/>
  <c r="PBC80" i="13" s="1"/>
  <c r="PBD80" i="13" s="1"/>
  <c r="PBE80" i="13" s="1"/>
  <c r="PBF80" i="13" s="1"/>
  <c r="PBG80" i="13" s="1"/>
  <c r="PBH80" i="13" s="1"/>
  <c r="PBI80" i="13" s="1"/>
  <c r="PBJ80" i="13" s="1"/>
  <c r="PBK80" i="13" s="1"/>
  <c r="PBL80" i="13" s="1"/>
  <c r="PBM80" i="13" s="1"/>
  <c r="PBN80" i="13" s="1"/>
  <c r="PBO80" i="13" s="1"/>
  <c r="PBP80" i="13" s="1"/>
  <c r="PBQ80" i="13" s="1"/>
  <c r="PBR80" i="13" s="1"/>
  <c r="PBS80" i="13" s="1"/>
  <c r="PBT80" i="13" s="1"/>
  <c r="PBU80" i="13" s="1"/>
  <c r="PBV80" i="13" s="1"/>
  <c r="PBW80" i="13" s="1"/>
  <c r="PBX80" i="13" s="1"/>
  <c r="PBY80" i="13" s="1"/>
  <c r="PBZ80" i="13" s="1"/>
  <c r="PCA80" i="13" s="1"/>
  <c r="PCB80" i="13" s="1"/>
  <c r="PCC80" i="13" s="1"/>
  <c r="PCD80" i="13" s="1"/>
  <c r="PCE80" i="13" s="1"/>
  <c r="PCF80" i="13" s="1"/>
  <c r="PCG80" i="13" s="1"/>
  <c r="PCH80" i="13" s="1"/>
  <c r="PCI80" i="13" s="1"/>
  <c r="PCJ80" i="13" s="1"/>
  <c r="PCK80" i="13" s="1"/>
  <c r="PCL80" i="13" s="1"/>
  <c r="PCM80" i="13" s="1"/>
  <c r="PCN80" i="13" s="1"/>
  <c r="PCO80" i="13" s="1"/>
  <c r="PCP80" i="13" s="1"/>
  <c r="PCQ80" i="13" s="1"/>
  <c r="PCR80" i="13" s="1"/>
  <c r="PCS80" i="13" s="1"/>
  <c r="PCT80" i="13" s="1"/>
  <c r="PCU80" i="13" s="1"/>
  <c r="PCV80" i="13" s="1"/>
  <c r="PCW80" i="13" s="1"/>
  <c r="PCX80" i="13" s="1"/>
  <c r="PCY80" i="13" s="1"/>
  <c r="PCZ80" i="13" s="1"/>
  <c r="PDA80" i="13" s="1"/>
  <c r="PDB80" i="13" s="1"/>
  <c r="PDC80" i="13" s="1"/>
  <c r="PDD80" i="13" s="1"/>
  <c r="PDE80" i="13" s="1"/>
  <c r="PDF80" i="13" s="1"/>
  <c r="PDG80" i="13" s="1"/>
  <c r="PDH80" i="13" s="1"/>
  <c r="PDI80" i="13" s="1"/>
  <c r="PDJ80" i="13" s="1"/>
  <c r="PDK80" i="13" s="1"/>
  <c r="PDL80" i="13" s="1"/>
  <c r="PDM80" i="13" s="1"/>
  <c r="PDN80" i="13" s="1"/>
  <c r="PDO80" i="13" s="1"/>
  <c r="PDP80" i="13" s="1"/>
  <c r="PDQ80" i="13" s="1"/>
  <c r="PDR80" i="13" s="1"/>
  <c r="PDS80" i="13" s="1"/>
  <c r="PDT80" i="13" s="1"/>
  <c r="PDU80" i="13" s="1"/>
  <c r="PDV80" i="13" s="1"/>
  <c r="PDW80" i="13" s="1"/>
  <c r="PDX80" i="13" s="1"/>
  <c r="PDY80" i="13" s="1"/>
  <c r="PDZ80" i="13" s="1"/>
  <c r="PEA80" i="13" s="1"/>
  <c r="PEB80" i="13" s="1"/>
  <c r="PEC80" i="13" s="1"/>
  <c r="PED80" i="13" s="1"/>
  <c r="PEE80" i="13" s="1"/>
  <c r="PEF80" i="13" s="1"/>
  <c r="PEG80" i="13" s="1"/>
  <c r="PEH80" i="13" s="1"/>
  <c r="PEI80" i="13" s="1"/>
  <c r="PEJ80" i="13" s="1"/>
  <c r="PEK80" i="13" s="1"/>
  <c r="PEL80" i="13" s="1"/>
  <c r="PEM80" i="13" s="1"/>
  <c r="PEN80" i="13" s="1"/>
  <c r="PEO80" i="13" s="1"/>
  <c r="PEP80" i="13" s="1"/>
  <c r="PEQ80" i="13" s="1"/>
  <c r="PER80" i="13" s="1"/>
  <c r="PES80" i="13" s="1"/>
  <c r="PET80" i="13" s="1"/>
  <c r="PEU80" i="13" s="1"/>
  <c r="PEV80" i="13" s="1"/>
  <c r="PEW80" i="13" s="1"/>
  <c r="PEX80" i="13" s="1"/>
  <c r="PEY80" i="13" s="1"/>
  <c r="PEZ80" i="13" s="1"/>
  <c r="PFA80" i="13" s="1"/>
  <c r="PFB80" i="13" s="1"/>
  <c r="PFC80" i="13" s="1"/>
  <c r="PFD80" i="13" s="1"/>
  <c r="PFE80" i="13" s="1"/>
  <c r="PFF80" i="13" s="1"/>
  <c r="PFG80" i="13" s="1"/>
  <c r="PFH80" i="13" s="1"/>
  <c r="PFI80" i="13" s="1"/>
  <c r="PFJ80" i="13" s="1"/>
  <c r="PFK80" i="13" s="1"/>
  <c r="PFL80" i="13" s="1"/>
  <c r="PFM80" i="13" s="1"/>
  <c r="PFN80" i="13" s="1"/>
  <c r="PFO80" i="13" s="1"/>
  <c r="PFP80" i="13" s="1"/>
  <c r="PFQ80" i="13" s="1"/>
  <c r="PFR80" i="13" s="1"/>
  <c r="PFS80" i="13" s="1"/>
  <c r="PFT80" i="13" s="1"/>
  <c r="PFU80" i="13" s="1"/>
  <c r="PFV80" i="13" s="1"/>
  <c r="PFW80" i="13" s="1"/>
  <c r="PFX80" i="13" s="1"/>
  <c r="PFY80" i="13" s="1"/>
  <c r="PFZ80" i="13" s="1"/>
  <c r="PGA80" i="13" s="1"/>
  <c r="PGB80" i="13" s="1"/>
  <c r="PGC80" i="13" s="1"/>
  <c r="PGD80" i="13" s="1"/>
  <c r="PGE80" i="13" s="1"/>
  <c r="PGF80" i="13" s="1"/>
  <c r="PGG80" i="13" s="1"/>
  <c r="PGH80" i="13" s="1"/>
  <c r="PGI80" i="13" s="1"/>
  <c r="PGJ80" i="13" s="1"/>
  <c r="PGK80" i="13" s="1"/>
  <c r="PGL80" i="13" s="1"/>
  <c r="PGM80" i="13" s="1"/>
  <c r="PGN80" i="13" s="1"/>
  <c r="PGO80" i="13" s="1"/>
  <c r="PGP80" i="13" s="1"/>
  <c r="PGQ80" i="13" s="1"/>
  <c r="PGR80" i="13" s="1"/>
  <c r="PGS80" i="13" s="1"/>
  <c r="PGT80" i="13" s="1"/>
  <c r="PGU80" i="13" s="1"/>
  <c r="PGV80" i="13" s="1"/>
  <c r="PGW80" i="13" s="1"/>
  <c r="PGX80" i="13" s="1"/>
  <c r="PGY80" i="13" s="1"/>
  <c r="PGZ80" i="13" s="1"/>
  <c r="PHA80" i="13" s="1"/>
  <c r="PHB80" i="13" s="1"/>
  <c r="PHC80" i="13" s="1"/>
  <c r="PHD80" i="13" s="1"/>
  <c r="PHE80" i="13" s="1"/>
  <c r="PHF80" i="13" s="1"/>
  <c r="PHG80" i="13" s="1"/>
  <c r="PHH80" i="13" s="1"/>
  <c r="PHI80" i="13" s="1"/>
  <c r="PHJ80" i="13" s="1"/>
  <c r="PHK80" i="13" s="1"/>
  <c r="PHL80" i="13" s="1"/>
  <c r="PHM80" i="13" s="1"/>
  <c r="PHN80" i="13" s="1"/>
  <c r="PHO80" i="13" s="1"/>
  <c r="PHP80" i="13" s="1"/>
  <c r="PHQ80" i="13" s="1"/>
  <c r="PHR80" i="13" s="1"/>
  <c r="PHS80" i="13" s="1"/>
  <c r="PHT80" i="13" s="1"/>
  <c r="PHU80" i="13" s="1"/>
  <c r="PHV80" i="13" s="1"/>
  <c r="PHW80" i="13" s="1"/>
  <c r="PHX80" i="13" s="1"/>
  <c r="PHY80" i="13" s="1"/>
  <c r="PHZ80" i="13" s="1"/>
  <c r="PIA80" i="13" s="1"/>
  <c r="PIB80" i="13" s="1"/>
  <c r="PIC80" i="13" s="1"/>
  <c r="PID80" i="13" s="1"/>
  <c r="PIE80" i="13" s="1"/>
  <c r="PIF80" i="13" s="1"/>
  <c r="PIG80" i="13" s="1"/>
  <c r="PIH80" i="13" s="1"/>
  <c r="PII80" i="13" s="1"/>
  <c r="PIJ80" i="13" s="1"/>
  <c r="PIK80" i="13" s="1"/>
  <c r="PIL80" i="13" s="1"/>
  <c r="PIM80" i="13" s="1"/>
  <c r="PIN80" i="13" s="1"/>
  <c r="PIO80" i="13" s="1"/>
  <c r="PIP80" i="13" s="1"/>
  <c r="PIQ80" i="13" s="1"/>
  <c r="PIR80" i="13" s="1"/>
  <c r="PIS80" i="13" s="1"/>
  <c r="PIT80" i="13" s="1"/>
  <c r="PIU80" i="13" s="1"/>
  <c r="PIV80" i="13" s="1"/>
  <c r="PIW80" i="13" s="1"/>
  <c r="PIX80" i="13" s="1"/>
  <c r="PIY80" i="13" s="1"/>
  <c r="PIZ80" i="13" s="1"/>
  <c r="PJA80" i="13" s="1"/>
  <c r="PJB80" i="13" s="1"/>
  <c r="PJC80" i="13" s="1"/>
  <c r="PJD80" i="13" s="1"/>
  <c r="PJE80" i="13" s="1"/>
  <c r="PJF80" i="13" s="1"/>
  <c r="PJG80" i="13" s="1"/>
  <c r="PJH80" i="13" s="1"/>
  <c r="PJI80" i="13" s="1"/>
  <c r="PJJ80" i="13" s="1"/>
  <c r="PJK80" i="13" s="1"/>
  <c r="PJL80" i="13" s="1"/>
  <c r="PJM80" i="13" s="1"/>
  <c r="PJN80" i="13" s="1"/>
  <c r="PJO80" i="13" s="1"/>
  <c r="PJP80" i="13" s="1"/>
  <c r="PJQ80" i="13" s="1"/>
  <c r="PJR80" i="13" s="1"/>
  <c r="PJS80" i="13" s="1"/>
  <c r="PJT80" i="13" s="1"/>
  <c r="PJU80" i="13" s="1"/>
  <c r="PJV80" i="13" s="1"/>
  <c r="PJW80" i="13" s="1"/>
  <c r="PJX80" i="13" s="1"/>
  <c r="PJY80" i="13" s="1"/>
  <c r="PJZ80" i="13" s="1"/>
  <c r="PKA80" i="13" s="1"/>
  <c r="PKB80" i="13" s="1"/>
  <c r="PKC80" i="13" s="1"/>
  <c r="PKD80" i="13" s="1"/>
  <c r="PKE80" i="13" s="1"/>
  <c r="PKF80" i="13" s="1"/>
  <c r="PKG80" i="13" s="1"/>
  <c r="PKH80" i="13" s="1"/>
  <c r="PKI80" i="13" s="1"/>
  <c r="PKJ80" i="13" s="1"/>
  <c r="PKK80" i="13" s="1"/>
  <c r="PKL80" i="13" s="1"/>
  <c r="PKM80" i="13" s="1"/>
  <c r="PKN80" i="13" s="1"/>
  <c r="PKO80" i="13" s="1"/>
  <c r="PKP80" i="13" s="1"/>
  <c r="PKQ80" i="13" s="1"/>
  <c r="PKR80" i="13" s="1"/>
  <c r="PKS80" i="13" s="1"/>
  <c r="PKT80" i="13" s="1"/>
  <c r="PKU80" i="13" s="1"/>
  <c r="PKV80" i="13" s="1"/>
  <c r="PKW80" i="13" s="1"/>
  <c r="PKX80" i="13" s="1"/>
  <c r="PKY80" i="13" s="1"/>
  <c r="PKZ80" i="13" s="1"/>
  <c r="PLA80" i="13" s="1"/>
  <c r="PLB80" i="13" s="1"/>
  <c r="PLC80" i="13" s="1"/>
  <c r="PLD80" i="13" s="1"/>
  <c r="PLE80" i="13" s="1"/>
  <c r="PLF80" i="13" s="1"/>
  <c r="PLG80" i="13" s="1"/>
  <c r="PLH80" i="13" s="1"/>
  <c r="PLI80" i="13" s="1"/>
  <c r="PLJ80" i="13" s="1"/>
  <c r="PLK80" i="13" s="1"/>
  <c r="PLL80" i="13" s="1"/>
  <c r="PLM80" i="13" s="1"/>
  <c r="PLN80" i="13" s="1"/>
  <c r="PLO80" i="13" s="1"/>
  <c r="PLP80" i="13" s="1"/>
  <c r="PLQ80" i="13" s="1"/>
  <c r="PLR80" i="13" s="1"/>
  <c r="PLS80" i="13" s="1"/>
  <c r="PLT80" i="13" s="1"/>
  <c r="PLU80" i="13" s="1"/>
  <c r="PLV80" i="13" s="1"/>
  <c r="PLW80" i="13" s="1"/>
  <c r="PLX80" i="13" s="1"/>
  <c r="PLY80" i="13" s="1"/>
  <c r="PLZ80" i="13" s="1"/>
  <c r="PMA80" i="13" s="1"/>
  <c r="PMB80" i="13" s="1"/>
  <c r="PMC80" i="13" s="1"/>
  <c r="PMD80" i="13" s="1"/>
  <c r="PME80" i="13" s="1"/>
  <c r="PMF80" i="13" s="1"/>
  <c r="PMG80" i="13" s="1"/>
  <c r="PMH80" i="13" s="1"/>
  <c r="PMI80" i="13" s="1"/>
  <c r="PMJ80" i="13" s="1"/>
  <c r="PMK80" i="13" s="1"/>
  <c r="PML80" i="13" s="1"/>
  <c r="PMM80" i="13" s="1"/>
  <c r="PMN80" i="13" s="1"/>
  <c r="PMO80" i="13" s="1"/>
  <c r="PMP80" i="13" s="1"/>
  <c r="PMQ80" i="13" s="1"/>
  <c r="PMR80" i="13" s="1"/>
  <c r="PMS80" i="13" s="1"/>
  <c r="PMT80" i="13" s="1"/>
  <c r="PMU80" i="13" s="1"/>
  <c r="PMV80" i="13" s="1"/>
  <c r="PMW80" i="13" s="1"/>
  <c r="PMX80" i="13" s="1"/>
  <c r="PMY80" i="13" s="1"/>
  <c r="PMZ80" i="13" s="1"/>
  <c r="PNA80" i="13" s="1"/>
  <c r="PNB80" i="13" s="1"/>
  <c r="PNC80" i="13" s="1"/>
  <c r="PND80" i="13" s="1"/>
  <c r="PNE80" i="13" s="1"/>
  <c r="PNF80" i="13" s="1"/>
  <c r="PNG80" i="13" s="1"/>
  <c r="PNH80" i="13" s="1"/>
  <c r="PNI80" i="13" s="1"/>
  <c r="PNJ80" i="13" s="1"/>
  <c r="PNK80" i="13" s="1"/>
  <c r="PNL80" i="13" s="1"/>
  <c r="PNM80" i="13" s="1"/>
  <c r="PNN80" i="13" s="1"/>
  <c r="PNO80" i="13" s="1"/>
  <c r="PNP80" i="13" s="1"/>
  <c r="PNQ80" i="13" s="1"/>
  <c r="PNR80" i="13" s="1"/>
  <c r="PNS80" i="13" s="1"/>
  <c r="PNT80" i="13" s="1"/>
  <c r="PNU80" i="13" s="1"/>
  <c r="PNV80" i="13" s="1"/>
  <c r="PNW80" i="13" s="1"/>
  <c r="PNX80" i="13" s="1"/>
  <c r="PNY80" i="13" s="1"/>
  <c r="PNZ80" i="13" s="1"/>
  <c r="POA80" i="13" s="1"/>
  <c r="POB80" i="13" s="1"/>
  <c r="POC80" i="13" s="1"/>
  <c r="POD80" i="13" s="1"/>
  <c r="POE80" i="13" s="1"/>
  <c r="POF80" i="13" s="1"/>
  <c r="POG80" i="13" s="1"/>
  <c r="POH80" i="13" s="1"/>
  <c r="POI80" i="13" s="1"/>
  <c r="POJ80" i="13" s="1"/>
  <c r="POK80" i="13" s="1"/>
  <c r="POL80" i="13" s="1"/>
  <c r="POM80" i="13" s="1"/>
  <c r="PON80" i="13" s="1"/>
  <c r="POO80" i="13" s="1"/>
  <c r="POP80" i="13" s="1"/>
  <c r="POQ80" i="13" s="1"/>
  <c r="POR80" i="13" s="1"/>
  <c r="POS80" i="13" s="1"/>
  <c r="POT80" i="13" s="1"/>
  <c r="POU80" i="13" s="1"/>
  <c r="POV80" i="13" s="1"/>
  <c r="POW80" i="13" s="1"/>
  <c r="POX80" i="13" s="1"/>
  <c r="POY80" i="13" s="1"/>
  <c r="POZ80" i="13" s="1"/>
  <c r="PPA80" i="13" s="1"/>
  <c r="PPB80" i="13" s="1"/>
  <c r="PPC80" i="13" s="1"/>
  <c r="PPD80" i="13" s="1"/>
  <c r="PPE80" i="13" s="1"/>
  <c r="PPF80" i="13" s="1"/>
  <c r="PPG80" i="13" s="1"/>
  <c r="PPH80" i="13" s="1"/>
  <c r="PPI80" i="13" s="1"/>
  <c r="PPJ80" i="13" s="1"/>
  <c r="PPK80" i="13" s="1"/>
  <c r="PPL80" i="13" s="1"/>
  <c r="PPM80" i="13" s="1"/>
  <c r="PPN80" i="13" s="1"/>
  <c r="PPO80" i="13" s="1"/>
  <c r="PPP80" i="13" s="1"/>
  <c r="PPQ80" i="13" s="1"/>
  <c r="PPR80" i="13" s="1"/>
  <c r="PPS80" i="13" s="1"/>
  <c r="PPT80" i="13" s="1"/>
  <c r="PPU80" i="13" s="1"/>
  <c r="PPV80" i="13" s="1"/>
  <c r="PPW80" i="13" s="1"/>
  <c r="PPX80" i="13" s="1"/>
  <c r="PPY80" i="13" s="1"/>
  <c r="PPZ80" i="13" s="1"/>
  <c r="PQA80" i="13" s="1"/>
  <c r="PQB80" i="13" s="1"/>
  <c r="PQC80" i="13" s="1"/>
  <c r="PQD80" i="13" s="1"/>
  <c r="PQE80" i="13" s="1"/>
  <c r="PQF80" i="13" s="1"/>
  <c r="PQG80" i="13" s="1"/>
  <c r="PQH80" i="13" s="1"/>
  <c r="PQI80" i="13" s="1"/>
  <c r="PQJ80" i="13" s="1"/>
  <c r="PQK80" i="13" s="1"/>
  <c r="PQL80" i="13" s="1"/>
  <c r="PQM80" i="13" s="1"/>
  <c r="PQN80" i="13" s="1"/>
  <c r="PQO80" i="13" s="1"/>
  <c r="PQP80" i="13" s="1"/>
  <c r="PQQ80" i="13" s="1"/>
  <c r="PQR80" i="13" s="1"/>
  <c r="PQS80" i="13" s="1"/>
  <c r="PQT80" i="13" s="1"/>
  <c r="PQU80" i="13" s="1"/>
  <c r="PQV80" i="13" s="1"/>
  <c r="PQW80" i="13" s="1"/>
  <c r="PQX80" i="13" s="1"/>
  <c r="PQY80" i="13" s="1"/>
  <c r="PQZ80" i="13" s="1"/>
  <c r="PRA80" i="13" s="1"/>
  <c r="PRB80" i="13" s="1"/>
  <c r="PRC80" i="13" s="1"/>
  <c r="PRD80" i="13" s="1"/>
  <c r="PRE80" i="13" s="1"/>
  <c r="PRF80" i="13" s="1"/>
  <c r="PRG80" i="13" s="1"/>
  <c r="PRH80" i="13" s="1"/>
  <c r="PRI80" i="13" s="1"/>
  <c r="PRJ80" i="13" s="1"/>
  <c r="PRK80" i="13" s="1"/>
  <c r="PRL80" i="13" s="1"/>
  <c r="PRM80" i="13" s="1"/>
  <c r="PRN80" i="13" s="1"/>
  <c r="PRO80" i="13" s="1"/>
  <c r="PRP80" i="13" s="1"/>
  <c r="PRQ80" i="13" s="1"/>
  <c r="PRR80" i="13" s="1"/>
  <c r="PRS80" i="13" s="1"/>
  <c r="PRT80" i="13" s="1"/>
  <c r="PRU80" i="13" s="1"/>
  <c r="PRV80" i="13" s="1"/>
  <c r="PRW80" i="13" s="1"/>
  <c r="PRX80" i="13" s="1"/>
  <c r="PRY80" i="13" s="1"/>
  <c r="PRZ80" i="13" s="1"/>
  <c r="PSA80" i="13" s="1"/>
  <c r="PSB80" i="13" s="1"/>
  <c r="PSC80" i="13" s="1"/>
  <c r="PSD80" i="13" s="1"/>
  <c r="PSE80" i="13" s="1"/>
  <c r="PSF80" i="13" s="1"/>
  <c r="PSG80" i="13" s="1"/>
  <c r="PSH80" i="13" s="1"/>
  <c r="PSI80" i="13" s="1"/>
  <c r="PSJ80" i="13" s="1"/>
  <c r="PSK80" i="13" s="1"/>
  <c r="PSL80" i="13" s="1"/>
  <c r="PSM80" i="13" s="1"/>
  <c r="PSN80" i="13" s="1"/>
  <c r="PSO80" i="13" s="1"/>
  <c r="PSP80" i="13" s="1"/>
  <c r="PSQ80" i="13" s="1"/>
  <c r="PSR80" i="13" s="1"/>
  <c r="PSS80" i="13" s="1"/>
  <c r="PST80" i="13" s="1"/>
  <c r="PSU80" i="13" s="1"/>
  <c r="PSV80" i="13" s="1"/>
  <c r="PSW80" i="13" s="1"/>
  <c r="PSX80" i="13" s="1"/>
  <c r="PSY80" i="13" s="1"/>
  <c r="PSZ80" i="13" s="1"/>
  <c r="PTA80" i="13" s="1"/>
  <c r="PTB80" i="13" s="1"/>
  <c r="PTC80" i="13" s="1"/>
  <c r="PTD80" i="13" s="1"/>
  <c r="PTE80" i="13" s="1"/>
  <c r="PTF80" i="13" s="1"/>
  <c r="PTG80" i="13" s="1"/>
  <c r="PTH80" i="13" s="1"/>
  <c r="PTI80" i="13" s="1"/>
  <c r="PTJ80" i="13" s="1"/>
  <c r="PTK80" i="13" s="1"/>
  <c r="PTL80" i="13" s="1"/>
  <c r="PTM80" i="13" s="1"/>
  <c r="PTN80" i="13" s="1"/>
  <c r="PTO80" i="13" s="1"/>
  <c r="PTP80" i="13" s="1"/>
  <c r="PTQ80" i="13" s="1"/>
  <c r="PTR80" i="13" s="1"/>
  <c r="PTS80" i="13" s="1"/>
  <c r="PTT80" i="13" s="1"/>
  <c r="PTU80" i="13" s="1"/>
  <c r="PTV80" i="13" s="1"/>
  <c r="PTW80" i="13" s="1"/>
  <c r="PTX80" i="13" s="1"/>
  <c r="PTY80" i="13" s="1"/>
  <c r="PTZ80" i="13" s="1"/>
  <c r="PUA80" i="13" s="1"/>
  <c r="PUB80" i="13" s="1"/>
  <c r="PUC80" i="13" s="1"/>
  <c r="PUD80" i="13" s="1"/>
  <c r="PUE80" i="13" s="1"/>
  <c r="PUF80" i="13" s="1"/>
  <c r="PUG80" i="13" s="1"/>
  <c r="PUH80" i="13" s="1"/>
  <c r="PUI80" i="13" s="1"/>
  <c r="PUJ80" i="13" s="1"/>
  <c r="PUK80" i="13" s="1"/>
  <c r="PUL80" i="13" s="1"/>
  <c r="PUM80" i="13" s="1"/>
  <c r="PUN80" i="13" s="1"/>
  <c r="PUO80" i="13" s="1"/>
  <c r="PUP80" i="13" s="1"/>
  <c r="PUQ80" i="13" s="1"/>
  <c r="PUR80" i="13" s="1"/>
  <c r="PUS80" i="13" s="1"/>
  <c r="PUT80" i="13" s="1"/>
  <c r="PUU80" i="13" s="1"/>
  <c r="PUV80" i="13" s="1"/>
  <c r="PUW80" i="13" s="1"/>
  <c r="PUX80" i="13" s="1"/>
  <c r="PUY80" i="13" s="1"/>
  <c r="PUZ80" i="13" s="1"/>
  <c r="PVA80" i="13" s="1"/>
  <c r="PVB80" i="13" s="1"/>
  <c r="PVC80" i="13" s="1"/>
  <c r="PVD80" i="13" s="1"/>
  <c r="PVE80" i="13" s="1"/>
  <c r="PVF80" i="13" s="1"/>
  <c r="PVG80" i="13" s="1"/>
  <c r="PVH80" i="13" s="1"/>
  <c r="PVI80" i="13" s="1"/>
  <c r="PVJ80" i="13" s="1"/>
  <c r="PVK80" i="13" s="1"/>
  <c r="PVL80" i="13" s="1"/>
  <c r="PVM80" i="13" s="1"/>
  <c r="PVN80" i="13" s="1"/>
  <c r="PVO80" i="13" s="1"/>
  <c r="PVP80" i="13" s="1"/>
  <c r="PVQ80" i="13" s="1"/>
  <c r="PVR80" i="13" s="1"/>
  <c r="PVS80" i="13" s="1"/>
  <c r="PVT80" i="13" s="1"/>
  <c r="PVU80" i="13" s="1"/>
  <c r="PVV80" i="13" s="1"/>
  <c r="PVW80" i="13" s="1"/>
  <c r="PVX80" i="13" s="1"/>
  <c r="PVY80" i="13" s="1"/>
  <c r="PVZ80" i="13" s="1"/>
  <c r="PWA80" i="13" s="1"/>
  <c r="PWB80" i="13" s="1"/>
  <c r="PWC80" i="13" s="1"/>
  <c r="PWD80" i="13" s="1"/>
  <c r="PWE80" i="13" s="1"/>
  <c r="PWF80" i="13" s="1"/>
  <c r="PWG80" i="13" s="1"/>
  <c r="PWH80" i="13" s="1"/>
  <c r="PWI80" i="13" s="1"/>
  <c r="PWJ80" i="13" s="1"/>
  <c r="PWK80" i="13" s="1"/>
  <c r="PWL80" i="13" s="1"/>
  <c r="PWM80" i="13" s="1"/>
  <c r="PWN80" i="13" s="1"/>
  <c r="PWO80" i="13" s="1"/>
  <c r="PWP80" i="13" s="1"/>
  <c r="PWQ80" i="13" s="1"/>
  <c r="PWR80" i="13" s="1"/>
  <c r="PWS80" i="13" s="1"/>
  <c r="PWT80" i="13" s="1"/>
  <c r="PWU80" i="13" s="1"/>
  <c r="PWV80" i="13" s="1"/>
  <c r="PWW80" i="13" s="1"/>
  <c r="PWX80" i="13" s="1"/>
  <c r="PWY80" i="13" s="1"/>
  <c r="PWZ80" i="13" s="1"/>
  <c r="PXA80" i="13" s="1"/>
  <c r="PXB80" i="13" s="1"/>
  <c r="PXC80" i="13" s="1"/>
  <c r="PXD80" i="13" s="1"/>
  <c r="PXE80" i="13" s="1"/>
  <c r="PXF80" i="13" s="1"/>
  <c r="PXG80" i="13" s="1"/>
  <c r="PXH80" i="13" s="1"/>
  <c r="PXI80" i="13" s="1"/>
  <c r="PXJ80" i="13" s="1"/>
  <c r="PXK80" i="13" s="1"/>
  <c r="PXL80" i="13" s="1"/>
  <c r="PXM80" i="13" s="1"/>
  <c r="PXN80" i="13" s="1"/>
  <c r="PXO80" i="13" s="1"/>
  <c r="PXP80" i="13" s="1"/>
  <c r="PXQ80" i="13" s="1"/>
  <c r="PXR80" i="13" s="1"/>
  <c r="PXS80" i="13" s="1"/>
  <c r="PXT80" i="13" s="1"/>
  <c r="PXU80" i="13" s="1"/>
  <c r="PXV80" i="13" s="1"/>
  <c r="PXW80" i="13" s="1"/>
  <c r="PXX80" i="13" s="1"/>
  <c r="PXY80" i="13" s="1"/>
  <c r="PXZ80" i="13" s="1"/>
  <c r="PYA80" i="13" s="1"/>
  <c r="PYB80" i="13" s="1"/>
  <c r="PYC80" i="13" s="1"/>
  <c r="PYD80" i="13" s="1"/>
  <c r="PYE80" i="13" s="1"/>
  <c r="PYF80" i="13" s="1"/>
  <c r="PYG80" i="13" s="1"/>
  <c r="PYH80" i="13" s="1"/>
  <c r="PYI80" i="13" s="1"/>
  <c r="PYJ80" i="13" s="1"/>
  <c r="PYK80" i="13" s="1"/>
  <c r="PYL80" i="13" s="1"/>
  <c r="PYM80" i="13" s="1"/>
  <c r="PYN80" i="13" s="1"/>
  <c r="PYO80" i="13" s="1"/>
  <c r="PYP80" i="13" s="1"/>
  <c r="PYQ80" i="13" s="1"/>
  <c r="PYR80" i="13" s="1"/>
  <c r="PYS80" i="13" s="1"/>
  <c r="PYT80" i="13" s="1"/>
  <c r="PYU80" i="13" s="1"/>
  <c r="PYV80" i="13" s="1"/>
  <c r="PYW80" i="13" s="1"/>
  <c r="PYX80" i="13" s="1"/>
  <c r="PYY80" i="13" s="1"/>
  <c r="PYZ80" i="13" s="1"/>
  <c r="PZA80" i="13" s="1"/>
  <c r="PZB80" i="13" s="1"/>
  <c r="PZC80" i="13" s="1"/>
  <c r="PZD80" i="13" s="1"/>
  <c r="PZE80" i="13" s="1"/>
  <c r="PZF80" i="13" s="1"/>
  <c r="PZG80" i="13" s="1"/>
  <c r="PZH80" i="13" s="1"/>
  <c r="PZI80" i="13" s="1"/>
  <c r="PZJ80" i="13" s="1"/>
  <c r="PZK80" i="13" s="1"/>
  <c r="PZL80" i="13" s="1"/>
  <c r="PZM80" i="13" s="1"/>
  <c r="PZN80" i="13" s="1"/>
  <c r="PZO80" i="13" s="1"/>
  <c r="PZP80" i="13" s="1"/>
  <c r="PZQ80" i="13" s="1"/>
  <c r="PZR80" i="13" s="1"/>
  <c r="PZS80" i="13" s="1"/>
  <c r="PZT80" i="13" s="1"/>
  <c r="PZU80" i="13" s="1"/>
  <c r="PZV80" i="13" s="1"/>
  <c r="PZW80" i="13" s="1"/>
  <c r="PZX80" i="13" s="1"/>
  <c r="PZY80" i="13" s="1"/>
  <c r="PZZ80" i="13" s="1"/>
  <c r="QAA80" i="13" s="1"/>
  <c r="QAB80" i="13" s="1"/>
  <c r="QAC80" i="13" s="1"/>
  <c r="QAD80" i="13" s="1"/>
  <c r="QAE80" i="13" s="1"/>
  <c r="QAF80" i="13" s="1"/>
  <c r="QAG80" i="13" s="1"/>
  <c r="QAH80" i="13" s="1"/>
  <c r="QAI80" i="13" s="1"/>
  <c r="QAJ80" i="13" s="1"/>
  <c r="QAK80" i="13" s="1"/>
  <c r="QAL80" i="13" s="1"/>
  <c r="QAM80" i="13" s="1"/>
  <c r="QAN80" i="13" s="1"/>
  <c r="QAO80" i="13" s="1"/>
  <c r="QAP80" i="13" s="1"/>
  <c r="QAQ80" i="13" s="1"/>
  <c r="QAR80" i="13" s="1"/>
  <c r="QAS80" i="13" s="1"/>
  <c r="QAT80" i="13" s="1"/>
  <c r="QAU80" i="13" s="1"/>
  <c r="QAV80" i="13" s="1"/>
  <c r="QAW80" i="13" s="1"/>
  <c r="QAX80" i="13" s="1"/>
  <c r="QAY80" i="13" s="1"/>
  <c r="QAZ80" i="13" s="1"/>
  <c r="QBA80" i="13" s="1"/>
  <c r="QBB80" i="13" s="1"/>
  <c r="QBC80" i="13" s="1"/>
  <c r="QBD80" i="13" s="1"/>
  <c r="QBE80" i="13" s="1"/>
  <c r="QBF80" i="13" s="1"/>
  <c r="QBG80" i="13" s="1"/>
  <c r="QBH80" i="13" s="1"/>
  <c r="QBI80" i="13" s="1"/>
  <c r="QBJ80" i="13" s="1"/>
  <c r="QBK80" i="13" s="1"/>
  <c r="QBL80" i="13" s="1"/>
  <c r="QBM80" i="13" s="1"/>
  <c r="QBN80" i="13" s="1"/>
  <c r="QBO80" i="13" s="1"/>
  <c r="QBP80" i="13" s="1"/>
  <c r="QBQ80" i="13" s="1"/>
  <c r="QBR80" i="13" s="1"/>
  <c r="QBS80" i="13" s="1"/>
  <c r="QBT80" i="13" s="1"/>
  <c r="QBU80" i="13" s="1"/>
  <c r="QBV80" i="13" s="1"/>
  <c r="QBW80" i="13" s="1"/>
  <c r="QBX80" i="13" s="1"/>
  <c r="QBY80" i="13" s="1"/>
  <c r="QBZ80" i="13" s="1"/>
  <c r="QCA80" i="13" s="1"/>
  <c r="QCB80" i="13" s="1"/>
  <c r="QCC80" i="13" s="1"/>
  <c r="QCD80" i="13" s="1"/>
  <c r="QCE80" i="13" s="1"/>
  <c r="QCF80" i="13" s="1"/>
  <c r="QCG80" i="13" s="1"/>
  <c r="QCH80" i="13" s="1"/>
  <c r="QCI80" i="13" s="1"/>
  <c r="QCJ80" i="13" s="1"/>
  <c r="QCK80" i="13" s="1"/>
  <c r="QCL80" i="13" s="1"/>
  <c r="QCM80" i="13" s="1"/>
  <c r="QCN80" i="13" s="1"/>
  <c r="QCO80" i="13" s="1"/>
  <c r="QCP80" i="13" s="1"/>
  <c r="QCQ80" i="13" s="1"/>
  <c r="QCR80" i="13" s="1"/>
  <c r="QCS80" i="13" s="1"/>
  <c r="QCT80" i="13" s="1"/>
  <c r="QCU80" i="13" s="1"/>
  <c r="QCV80" i="13" s="1"/>
  <c r="QCW80" i="13" s="1"/>
  <c r="QCX80" i="13" s="1"/>
  <c r="QCY80" i="13" s="1"/>
  <c r="QCZ80" i="13" s="1"/>
  <c r="QDA80" i="13" s="1"/>
  <c r="QDB80" i="13" s="1"/>
  <c r="QDC80" i="13" s="1"/>
  <c r="QDD80" i="13" s="1"/>
  <c r="QDE80" i="13" s="1"/>
  <c r="QDF80" i="13" s="1"/>
  <c r="QDG80" i="13" s="1"/>
  <c r="QDH80" i="13" s="1"/>
  <c r="QDI80" i="13" s="1"/>
  <c r="QDJ80" i="13" s="1"/>
  <c r="QDK80" i="13" s="1"/>
  <c r="QDL80" i="13" s="1"/>
  <c r="QDM80" i="13" s="1"/>
  <c r="QDN80" i="13" s="1"/>
  <c r="QDO80" i="13" s="1"/>
  <c r="QDP80" i="13" s="1"/>
  <c r="QDQ80" i="13" s="1"/>
  <c r="QDR80" i="13" s="1"/>
  <c r="QDS80" i="13" s="1"/>
  <c r="QDT80" i="13" s="1"/>
  <c r="QDU80" i="13" s="1"/>
  <c r="QDV80" i="13" s="1"/>
  <c r="QDW80" i="13" s="1"/>
  <c r="QDX80" i="13" s="1"/>
  <c r="QDY80" i="13" s="1"/>
  <c r="QDZ80" i="13" s="1"/>
  <c r="QEA80" i="13" s="1"/>
  <c r="QEB80" i="13" s="1"/>
  <c r="QEC80" i="13" s="1"/>
  <c r="QED80" i="13" s="1"/>
  <c r="QEE80" i="13" s="1"/>
  <c r="QEF80" i="13" s="1"/>
  <c r="QEG80" i="13" s="1"/>
  <c r="QEH80" i="13" s="1"/>
  <c r="QEI80" i="13" s="1"/>
  <c r="QEJ80" i="13" s="1"/>
  <c r="QEK80" i="13" s="1"/>
  <c r="QEL80" i="13" s="1"/>
  <c r="QEM80" i="13" s="1"/>
  <c r="QEN80" i="13" s="1"/>
  <c r="QEO80" i="13" s="1"/>
  <c r="QEP80" i="13" s="1"/>
  <c r="QEQ80" i="13" s="1"/>
  <c r="QER80" i="13" s="1"/>
  <c r="QES80" i="13" s="1"/>
  <c r="QET80" i="13" s="1"/>
  <c r="QEU80" i="13" s="1"/>
  <c r="QEV80" i="13" s="1"/>
  <c r="QEW80" i="13" s="1"/>
  <c r="QEX80" i="13" s="1"/>
  <c r="QEY80" i="13" s="1"/>
  <c r="QEZ80" i="13" s="1"/>
  <c r="QFA80" i="13" s="1"/>
  <c r="QFB80" i="13" s="1"/>
  <c r="QFC80" i="13" s="1"/>
  <c r="QFD80" i="13" s="1"/>
  <c r="QFE80" i="13" s="1"/>
  <c r="QFF80" i="13" s="1"/>
  <c r="QFG80" i="13" s="1"/>
  <c r="QFH80" i="13" s="1"/>
  <c r="QFI80" i="13" s="1"/>
  <c r="QFJ80" i="13" s="1"/>
  <c r="QFK80" i="13" s="1"/>
  <c r="QFL80" i="13" s="1"/>
  <c r="QFM80" i="13" s="1"/>
  <c r="QFN80" i="13" s="1"/>
  <c r="QFO80" i="13" s="1"/>
  <c r="QFP80" i="13" s="1"/>
  <c r="QFQ80" i="13" s="1"/>
  <c r="QFR80" i="13" s="1"/>
  <c r="QFS80" i="13" s="1"/>
  <c r="QFT80" i="13" s="1"/>
  <c r="QFU80" i="13" s="1"/>
  <c r="QFV80" i="13" s="1"/>
  <c r="QFW80" i="13" s="1"/>
  <c r="QFX80" i="13" s="1"/>
  <c r="QFY80" i="13" s="1"/>
  <c r="QFZ80" i="13" s="1"/>
  <c r="QGA80" i="13" s="1"/>
  <c r="QGB80" i="13" s="1"/>
  <c r="QGC80" i="13" s="1"/>
  <c r="QGD80" i="13" s="1"/>
  <c r="QGE80" i="13" s="1"/>
  <c r="QGF80" i="13" s="1"/>
  <c r="QGG80" i="13" s="1"/>
  <c r="QGH80" i="13" s="1"/>
  <c r="QGI80" i="13" s="1"/>
  <c r="QGJ80" i="13" s="1"/>
  <c r="QGK80" i="13" s="1"/>
  <c r="QGL80" i="13" s="1"/>
  <c r="QGM80" i="13" s="1"/>
  <c r="QGN80" i="13" s="1"/>
  <c r="QGO80" i="13" s="1"/>
  <c r="QGP80" i="13" s="1"/>
  <c r="QGQ80" i="13" s="1"/>
  <c r="QGR80" i="13" s="1"/>
  <c r="QGS80" i="13" s="1"/>
  <c r="QGT80" i="13" s="1"/>
  <c r="QGU80" i="13" s="1"/>
  <c r="QGV80" i="13" s="1"/>
  <c r="QGW80" i="13" s="1"/>
  <c r="QGX80" i="13" s="1"/>
  <c r="QGY80" i="13" s="1"/>
  <c r="QGZ80" i="13" s="1"/>
  <c r="QHA80" i="13" s="1"/>
  <c r="QHB80" i="13" s="1"/>
  <c r="QHC80" i="13" s="1"/>
  <c r="QHD80" i="13" s="1"/>
  <c r="QHE80" i="13" s="1"/>
  <c r="QHF80" i="13" s="1"/>
  <c r="QHG80" i="13" s="1"/>
  <c r="QHH80" i="13" s="1"/>
  <c r="QHI80" i="13" s="1"/>
  <c r="QHJ80" i="13" s="1"/>
  <c r="QHK80" i="13" s="1"/>
  <c r="QHL80" i="13" s="1"/>
  <c r="QHM80" i="13" s="1"/>
  <c r="QHN80" i="13" s="1"/>
  <c r="QHO80" i="13" s="1"/>
  <c r="QHP80" i="13" s="1"/>
  <c r="QHQ80" i="13" s="1"/>
  <c r="QHR80" i="13" s="1"/>
  <c r="QHS80" i="13" s="1"/>
  <c r="QHT80" i="13" s="1"/>
  <c r="QHU80" i="13" s="1"/>
  <c r="QHV80" i="13" s="1"/>
  <c r="QHW80" i="13" s="1"/>
  <c r="QHX80" i="13" s="1"/>
  <c r="QHY80" i="13" s="1"/>
  <c r="QHZ80" i="13" s="1"/>
  <c r="QIA80" i="13" s="1"/>
  <c r="QIB80" i="13" s="1"/>
  <c r="QIC80" i="13" s="1"/>
  <c r="QID80" i="13" s="1"/>
  <c r="QIE80" i="13" s="1"/>
  <c r="QIF80" i="13" s="1"/>
  <c r="QIG80" i="13" s="1"/>
  <c r="QIH80" i="13" s="1"/>
  <c r="QII80" i="13" s="1"/>
  <c r="QIJ80" i="13" s="1"/>
  <c r="QIK80" i="13" s="1"/>
  <c r="QIL80" i="13" s="1"/>
  <c r="QIM80" i="13" s="1"/>
  <c r="QIN80" i="13" s="1"/>
  <c r="QIO80" i="13" s="1"/>
  <c r="QIP80" i="13" s="1"/>
  <c r="QIQ80" i="13" s="1"/>
  <c r="QIR80" i="13" s="1"/>
  <c r="QIS80" i="13" s="1"/>
  <c r="QIT80" i="13" s="1"/>
  <c r="QIU80" i="13" s="1"/>
  <c r="QIV80" i="13" s="1"/>
  <c r="QIW80" i="13" s="1"/>
  <c r="QIX80" i="13" s="1"/>
  <c r="QIY80" i="13" s="1"/>
  <c r="QIZ80" i="13" s="1"/>
  <c r="QJA80" i="13" s="1"/>
  <c r="QJB80" i="13" s="1"/>
  <c r="QJC80" i="13" s="1"/>
  <c r="QJD80" i="13" s="1"/>
  <c r="QJE80" i="13" s="1"/>
  <c r="QJF80" i="13" s="1"/>
  <c r="QJG80" i="13" s="1"/>
  <c r="QJH80" i="13" s="1"/>
  <c r="QJI80" i="13" s="1"/>
  <c r="QJJ80" i="13" s="1"/>
  <c r="QJK80" i="13" s="1"/>
  <c r="QJL80" i="13" s="1"/>
  <c r="QJM80" i="13" s="1"/>
  <c r="QJN80" i="13" s="1"/>
  <c r="QJO80" i="13" s="1"/>
  <c r="QJP80" i="13" s="1"/>
  <c r="QJQ80" i="13" s="1"/>
  <c r="QJR80" i="13" s="1"/>
  <c r="QJS80" i="13" s="1"/>
  <c r="QJT80" i="13" s="1"/>
  <c r="QJU80" i="13" s="1"/>
  <c r="QJV80" i="13" s="1"/>
  <c r="QJW80" i="13" s="1"/>
  <c r="QJX80" i="13" s="1"/>
  <c r="QJY80" i="13" s="1"/>
  <c r="QJZ80" i="13" s="1"/>
  <c r="QKA80" i="13" s="1"/>
  <c r="QKB80" i="13" s="1"/>
  <c r="QKC80" i="13" s="1"/>
  <c r="QKD80" i="13" s="1"/>
  <c r="QKE80" i="13" s="1"/>
  <c r="QKF80" i="13" s="1"/>
  <c r="QKG80" i="13" s="1"/>
  <c r="QKH80" i="13" s="1"/>
  <c r="QKI80" i="13" s="1"/>
  <c r="QKJ80" i="13" s="1"/>
  <c r="QKK80" i="13" s="1"/>
  <c r="QKL80" i="13" s="1"/>
  <c r="QKM80" i="13" s="1"/>
  <c r="QKN80" i="13" s="1"/>
  <c r="QKO80" i="13" s="1"/>
  <c r="QKP80" i="13" s="1"/>
  <c r="QKQ80" i="13" s="1"/>
  <c r="QKR80" i="13" s="1"/>
  <c r="QKS80" i="13" s="1"/>
  <c r="QKT80" i="13" s="1"/>
  <c r="QKU80" i="13" s="1"/>
  <c r="QKV80" i="13" s="1"/>
  <c r="QKW80" i="13" s="1"/>
  <c r="QKX80" i="13" s="1"/>
  <c r="QKY80" i="13" s="1"/>
  <c r="QKZ80" i="13" s="1"/>
  <c r="QLA80" i="13" s="1"/>
  <c r="QLB80" i="13" s="1"/>
  <c r="QLC80" i="13" s="1"/>
  <c r="QLD80" i="13" s="1"/>
  <c r="QLE80" i="13" s="1"/>
  <c r="QLF80" i="13" s="1"/>
  <c r="QLG80" i="13" s="1"/>
  <c r="QLH80" i="13" s="1"/>
  <c r="QLI80" i="13" s="1"/>
  <c r="QLJ80" i="13" s="1"/>
  <c r="QLK80" i="13" s="1"/>
  <c r="QLL80" i="13" s="1"/>
  <c r="QLM80" i="13" s="1"/>
  <c r="QLN80" i="13" s="1"/>
  <c r="QLO80" i="13" s="1"/>
  <c r="QLP80" i="13" s="1"/>
  <c r="QLQ80" i="13" s="1"/>
  <c r="QLR80" i="13" s="1"/>
  <c r="QLS80" i="13" s="1"/>
  <c r="QLT80" i="13" s="1"/>
  <c r="QLU80" i="13" s="1"/>
  <c r="QLV80" i="13" s="1"/>
  <c r="QLW80" i="13" s="1"/>
  <c r="QLX80" i="13" s="1"/>
  <c r="QLY80" i="13" s="1"/>
  <c r="QLZ80" i="13" s="1"/>
  <c r="QMA80" i="13" s="1"/>
  <c r="QMB80" i="13" s="1"/>
  <c r="QMC80" i="13" s="1"/>
  <c r="QMD80" i="13" s="1"/>
  <c r="QME80" i="13" s="1"/>
  <c r="QMF80" i="13" s="1"/>
  <c r="QMG80" i="13" s="1"/>
  <c r="QMH80" i="13" s="1"/>
  <c r="QMI80" i="13" s="1"/>
  <c r="QMJ80" i="13" s="1"/>
  <c r="QMK80" i="13" s="1"/>
  <c r="QML80" i="13" s="1"/>
  <c r="QMM80" i="13" s="1"/>
  <c r="QMN80" i="13" s="1"/>
  <c r="QMO80" i="13" s="1"/>
  <c r="QMP80" i="13" s="1"/>
  <c r="QMQ80" i="13" s="1"/>
  <c r="QMR80" i="13" s="1"/>
  <c r="QMS80" i="13" s="1"/>
  <c r="QMT80" i="13" s="1"/>
  <c r="QMU80" i="13" s="1"/>
  <c r="QMV80" i="13" s="1"/>
  <c r="QMW80" i="13" s="1"/>
  <c r="QMX80" i="13" s="1"/>
  <c r="QMY80" i="13" s="1"/>
  <c r="QMZ80" i="13" s="1"/>
  <c r="QNA80" i="13" s="1"/>
  <c r="QNB80" i="13" s="1"/>
  <c r="QNC80" i="13" s="1"/>
  <c r="QND80" i="13" s="1"/>
  <c r="QNE80" i="13" s="1"/>
  <c r="QNF80" i="13" s="1"/>
  <c r="QNG80" i="13" s="1"/>
  <c r="QNH80" i="13" s="1"/>
  <c r="QNI80" i="13" s="1"/>
  <c r="QNJ80" i="13" s="1"/>
  <c r="QNK80" i="13" s="1"/>
  <c r="QNL80" i="13" s="1"/>
  <c r="QNM80" i="13" s="1"/>
  <c r="QNN80" i="13" s="1"/>
  <c r="QNO80" i="13" s="1"/>
  <c r="QNP80" i="13" s="1"/>
  <c r="QNQ80" i="13" s="1"/>
  <c r="QNR80" i="13" s="1"/>
  <c r="QNS80" i="13" s="1"/>
  <c r="QNT80" i="13" s="1"/>
  <c r="QNU80" i="13" s="1"/>
  <c r="QNV80" i="13" s="1"/>
  <c r="QNW80" i="13" s="1"/>
  <c r="QNX80" i="13" s="1"/>
  <c r="QNY80" i="13" s="1"/>
  <c r="QNZ80" i="13" s="1"/>
  <c r="QOA80" i="13" s="1"/>
  <c r="QOB80" i="13" s="1"/>
  <c r="QOC80" i="13" s="1"/>
  <c r="QOD80" i="13" s="1"/>
  <c r="QOE80" i="13" s="1"/>
  <c r="QOF80" i="13" s="1"/>
  <c r="QOG80" i="13" s="1"/>
  <c r="QOH80" i="13" s="1"/>
  <c r="QOI80" i="13" s="1"/>
  <c r="QOJ80" i="13" s="1"/>
  <c r="QOK80" i="13" s="1"/>
  <c r="QOL80" i="13" s="1"/>
  <c r="QOM80" i="13" s="1"/>
  <c r="QON80" i="13" s="1"/>
  <c r="QOO80" i="13" s="1"/>
  <c r="QOP80" i="13" s="1"/>
  <c r="QOQ80" i="13" s="1"/>
  <c r="QOR80" i="13" s="1"/>
  <c r="QOS80" i="13" s="1"/>
  <c r="QOT80" i="13" s="1"/>
  <c r="QOU80" i="13" s="1"/>
  <c r="QOV80" i="13" s="1"/>
  <c r="QOW80" i="13" s="1"/>
  <c r="QOX80" i="13" s="1"/>
  <c r="QOY80" i="13" s="1"/>
  <c r="QOZ80" i="13" s="1"/>
  <c r="QPA80" i="13" s="1"/>
  <c r="QPB80" i="13" s="1"/>
  <c r="QPC80" i="13" s="1"/>
  <c r="QPD80" i="13" s="1"/>
  <c r="QPE80" i="13" s="1"/>
  <c r="QPF80" i="13" s="1"/>
  <c r="QPG80" i="13" s="1"/>
  <c r="QPH80" i="13" s="1"/>
  <c r="QPI80" i="13" s="1"/>
  <c r="QPJ80" i="13" s="1"/>
  <c r="QPK80" i="13" s="1"/>
  <c r="QPL80" i="13" s="1"/>
  <c r="QPM80" i="13" s="1"/>
  <c r="QPN80" i="13" s="1"/>
  <c r="QPO80" i="13" s="1"/>
  <c r="QPP80" i="13" s="1"/>
  <c r="QPQ80" i="13" s="1"/>
  <c r="QPR80" i="13" s="1"/>
  <c r="QPS80" i="13" s="1"/>
  <c r="QPT80" i="13" s="1"/>
  <c r="QPU80" i="13" s="1"/>
  <c r="QPV80" i="13" s="1"/>
  <c r="QPW80" i="13" s="1"/>
  <c r="QPX80" i="13" s="1"/>
  <c r="QPY80" i="13" s="1"/>
  <c r="QPZ80" i="13" s="1"/>
  <c r="QQA80" i="13" s="1"/>
  <c r="QQB80" i="13" s="1"/>
  <c r="QQC80" i="13" s="1"/>
  <c r="QQD80" i="13" s="1"/>
  <c r="QQE80" i="13" s="1"/>
  <c r="QQF80" i="13" s="1"/>
  <c r="QQG80" i="13" s="1"/>
  <c r="QQH80" i="13" s="1"/>
  <c r="QQI80" i="13" s="1"/>
  <c r="QQJ80" i="13" s="1"/>
  <c r="QQK80" i="13" s="1"/>
  <c r="QQL80" i="13" s="1"/>
  <c r="QQM80" i="13" s="1"/>
  <c r="QQN80" i="13" s="1"/>
  <c r="QQO80" i="13" s="1"/>
  <c r="QQP80" i="13" s="1"/>
  <c r="QQQ80" i="13" s="1"/>
  <c r="QQR80" i="13" s="1"/>
  <c r="QQS80" i="13" s="1"/>
  <c r="QQT80" i="13" s="1"/>
  <c r="QQU80" i="13" s="1"/>
  <c r="QQV80" i="13" s="1"/>
  <c r="QQW80" i="13" s="1"/>
  <c r="QQX80" i="13" s="1"/>
  <c r="QQY80" i="13" s="1"/>
  <c r="QQZ80" i="13" s="1"/>
  <c r="QRA80" i="13" s="1"/>
  <c r="QRB80" i="13" s="1"/>
  <c r="QRC80" i="13" s="1"/>
  <c r="QRD80" i="13" s="1"/>
  <c r="QRE80" i="13" s="1"/>
  <c r="QRF80" i="13" s="1"/>
  <c r="QRG80" i="13" s="1"/>
  <c r="QRH80" i="13" s="1"/>
  <c r="QRI80" i="13" s="1"/>
  <c r="QRJ80" i="13" s="1"/>
  <c r="QRK80" i="13" s="1"/>
  <c r="QRL80" i="13" s="1"/>
  <c r="QRM80" i="13" s="1"/>
  <c r="QRN80" i="13" s="1"/>
  <c r="QRO80" i="13" s="1"/>
  <c r="QRP80" i="13" s="1"/>
  <c r="QRQ80" i="13" s="1"/>
  <c r="QRR80" i="13" s="1"/>
  <c r="QRS80" i="13" s="1"/>
  <c r="QRT80" i="13" s="1"/>
  <c r="QRU80" i="13" s="1"/>
  <c r="QRV80" i="13" s="1"/>
  <c r="QRW80" i="13" s="1"/>
  <c r="QRX80" i="13" s="1"/>
  <c r="QRY80" i="13" s="1"/>
  <c r="QRZ80" i="13" s="1"/>
  <c r="QSA80" i="13" s="1"/>
  <c r="QSB80" i="13" s="1"/>
  <c r="QSC80" i="13" s="1"/>
  <c r="QSD80" i="13" s="1"/>
  <c r="QSE80" i="13" s="1"/>
  <c r="QSF80" i="13" s="1"/>
  <c r="QSG80" i="13" s="1"/>
  <c r="QSH80" i="13" s="1"/>
  <c r="QSI80" i="13" s="1"/>
  <c r="QSJ80" i="13" s="1"/>
  <c r="QSK80" i="13" s="1"/>
  <c r="QSL80" i="13" s="1"/>
  <c r="QSM80" i="13" s="1"/>
  <c r="QSN80" i="13" s="1"/>
  <c r="QSO80" i="13" s="1"/>
  <c r="QSP80" i="13" s="1"/>
  <c r="QSQ80" i="13" s="1"/>
  <c r="QSR80" i="13" s="1"/>
  <c r="QSS80" i="13" s="1"/>
  <c r="QST80" i="13" s="1"/>
  <c r="QSU80" i="13" s="1"/>
  <c r="QSV80" i="13" s="1"/>
  <c r="QSW80" i="13" s="1"/>
  <c r="QSX80" i="13" s="1"/>
  <c r="QSY80" i="13" s="1"/>
  <c r="QSZ80" i="13" s="1"/>
  <c r="QTA80" i="13" s="1"/>
  <c r="QTB80" i="13" s="1"/>
  <c r="QTC80" i="13" s="1"/>
  <c r="QTD80" i="13" s="1"/>
  <c r="QTE80" i="13" s="1"/>
  <c r="QTF80" i="13" s="1"/>
  <c r="QTG80" i="13" s="1"/>
  <c r="QTH80" i="13" s="1"/>
  <c r="QTI80" i="13" s="1"/>
  <c r="QTJ80" i="13" s="1"/>
  <c r="QTK80" i="13" s="1"/>
  <c r="QTL80" i="13" s="1"/>
  <c r="QTM80" i="13" s="1"/>
  <c r="QTN80" i="13" s="1"/>
  <c r="QTO80" i="13" s="1"/>
  <c r="QTP80" i="13" s="1"/>
  <c r="QTQ80" i="13" s="1"/>
  <c r="QTR80" i="13" s="1"/>
  <c r="QTS80" i="13" s="1"/>
  <c r="QTT80" i="13" s="1"/>
  <c r="QTU80" i="13" s="1"/>
  <c r="QTV80" i="13" s="1"/>
  <c r="QTW80" i="13" s="1"/>
  <c r="QTX80" i="13" s="1"/>
  <c r="QTY80" i="13" s="1"/>
  <c r="QTZ80" i="13" s="1"/>
  <c r="QUA80" i="13" s="1"/>
  <c r="QUB80" i="13" s="1"/>
  <c r="QUC80" i="13" s="1"/>
  <c r="QUD80" i="13" s="1"/>
  <c r="QUE80" i="13" s="1"/>
  <c r="QUF80" i="13" s="1"/>
  <c r="QUG80" i="13" s="1"/>
  <c r="QUH80" i="13" s="1"/>
  <c r="QUI80" i="13" s="1"/>
  <c r="QUJ80" i="13" s="1"/>
  <c r="QUK80" i="13" s="1"/>
  <c r="QUL80" i="13" s="1"/>
  <c r="QUM80" i="13" s="1"/>
  <c r="QUN80" i="13" s="1"/>
  <c r="QUO80" i="13" s="1"/>
  <c r="QUP80" i="13" s="1"/>
  <c r="QUQ80" i="13" s="1"/>
  <c r="QUR80" i="13" s="1"/>
  <c r="QUS80" i="13" s="1"/>
  <c r="QUT80" i="13" s="1"/>
  <c r="QUU80" i="13" s="1"/>
  <c r="QUV80" i="13" s="1"/>
  <c r="QUW80" i="13" s="1"/>
  <c r="QUX80" i="13" s="1"/>
  <c r="QUY80" i="13" s="1"/>
  <c r="QUZ80" i="13" s="1"/>
  <c r="QVA80" i="13" s="1"/>
  <c r="QVB80" i="13" s="1"/>
  <c r="QVC80" i="13" s="1"/>
  <c r="QVD80" i="13" s="1"/>
  <c r="QVE80" i="13" s="1"/>
  <c r="QVF80" i="13" s="1"/>
  <c r="QVG80" i="13" s="1"/>
  <c r="QVH80" i="13" s="1"/>
  <c r="QVI80" i="13" s="1"/>
  <c r="QVJ80" i="13" s="1"/>
  <c r="QVK80" i="13" s="1"/>
  <c r="QVL80" i="13" s="1"/>
  <c r="QVM80" i="13" s="1"/>
  <c r="QVN80" i="13" s="1"/>
  <c r="QVO80" i="13" s="1"/>
  <c r="QVP80" i="13" s="1"/>
  <c r="QVQ80" i="13" s="1"/>
  <c r="QVR80" i="13" s="1"/>
  <c r="QVS80" i="13" s="1"/>
  <c r="QVT80" i="13" s="1"/>
  <c r="QVU80" i="13" s="1"/>
  <c r="QVV80" i="13" s="1"/>
  <c r="QVW80" i="13" s="1"/>
  <c r="QVX80" i="13" s="1"/>
  <c r="QVY80" i="13" s="1"/>
  <c r="QVZ80" i="13" s="1"/>
  <c r="QWA80" i="13" s="1"/>
  <c r="QWB80" i="13" s="1"/>
  <c r="QWC80" i="13" s="1"/>
  <c r="QWD80" i="13" s="1"/>
  <c r="QWE80" i="13" s="1"/>
  <c r="QWF80" i="13" s="1"/>
  <c r="QWG80" i="13" s="1"/>
  <c r="QWH80" i="13" s="1"/>
  <c r="QWI80" i="13" s="1"/>
  <c r="QWJ80" i="13" s="1"/>
  <c r="QWK80" i="13" s="1"/>
  <c r="QWL80" i="13" s="1"/>
  <c r="QWM80" i="13" s="1"/>
  <c r="QWN80" i="13" s="1"/>
  <c r="QWO80" i="13" s="1"/>
  <c r="QWP80" i="13" s="1"/>
  <c r="QWQ80" i="13" s="1"/>
  <c r="QWR80" i="13" s="1"/>
  <c r="QWS80" i="13" s="1"/>
  <c r="QWT80" i="13" s="1"/>
  <c r="QWU80" i="13" s="1"/>
  <c r="QWV80" i="13" s="1"/>
  <c r="QWW80" i="13" s="1"/>
  <c r="QWX80" i="13" s="1"/>
  <c r="QWY80" i="13" s="1"/>
  <c r="QWZ80" i="13" s="1"/>
  <c r="QXA80" i="13" s="1"/>
  <c r="QXB80" i="13" s="1"/>
  <c r="QXC80" i="13" s="1"/>
  <c r="QXD80" i="13" s="1"/>
  <c r="QXE80" i="13" s="1"/>
  <c r="QXF80" i="13" s="1"/>
  <c r="QXG80" i="13" s="1"/>
  <c r="QXH80" i="13" s="1"/>
  <c r="QXI80" i="13" s="1"/>
  <c r="QXJ80" i="13" s="1"/>
  <c r="QXK80" i="13" s="1"/>
  <c r="QXL80" i="13" s="1"/>
  <c r="QXM80" i="13" s="1"/>
  <c r="QXN80" i="13" s="1"/>
  <c r="QXO80" i="13" s="1"/>
  <c r="QXP80" i="13" s="1"/>
  <c r="QXQ80" i="13" s="1"/>
  <c r="QXR80" i="13" s="1"/>
  <c r="QXS80" i="13" s="1"/>
  <c r="QXT80" i="13" s="1"/>
  <c r="QXU80" i="13" s="1"/>
  <c r="QXV80" i="13" s="1"/>
  <c r="QXW80" i="13" s="1"/>
  <c r="QXX80" i="13" s="1"/>
  <c r="QXY80" i="13" s="1"/>
  <c r="QXZ80" i="13" s="1"/>
  <c r="QYA80" i="13" s="1"/>
  <c r="QYB80" i="13" s="1"/>
  <c r="QYC80" i="13" s="1"/>
  <c r="QYD80" i="13" s="1"/>
  <c r="QYE80" i="13" s="1"/>
  <c r="QYF80" i="13" s="1"/>
  <c r="QYG80" i="13" s="1"/>
  <c r="QYH80" i="13" s="1"/>
  <c r="QYI80" i="13" s="1"/>
  <c r="QYJ80" i="13" s="1"/>
  <c r="QYK80" i="13" s="1"/>
  <c r="QYL80" i="13" s="1"/>
  <c r="QYM80" i="13" s="1"/>
  <c r="QYN80" i="13" s="1"/>
  <c r="QYO80" i="13" s="1"/>
  <c r="QYP80" i="13" s="1"/>
  <c r="QYQ80" i="13" s="1"/>
  <c r="QYR80" i="13" s="1"/>
  <c r="QYS80" i="13" s="1"/>
  <c r="QYT80" i="13" s="1"/>
  <c r="QYU80" i="13" s="1"/>
  <c r="QYV80" i="13" s="1"/>
  <c r="QYW80" i="13" s="1"/>
  <c r="QYX80" i="13" s="1"/>
  <c r="QYY80" i="13" s="1"/>
  <c r="QYZ80" i="13" s="1"/>
  <c r="QZA80" i="13" s="1"/>
  <c r="QZB80" i="13" s="1"/>
  <c r="QZC80" i="13" s="1"/>
  <c r="QZD80" i="13" s="1"/>
  <c r="QZE80" i="13" s="1"/>
  <c r="QZF80" i="13" s="1"/>
  <c r="QZG80" i="13" s="1"/>
  <c r="QZH80" i="13" s="1"/>
  <c r="QZI80" i="13" s="1"/>
  <c r="QZJ80" i="13" s="1"/>
  <c r="QZK80" i="13" s="1"/>
  <c r="QZL80" i="13" s="1"/>
  <c r="QZM80" i="13" s="1"/>
  <c r="QZN80" i="13" s="1"/>
  <c r="QZO80" i="13" s="1"/>
  <c r="QZP80" i="13" s="1"/>
  <c r="QZQ80" i="13" s="1"/>
  <c r="QZR80" i="13" s="1"/>
  <c r="QZS80" i="13" s="1"/>
  <c r="QZT80" i="13" s="1"/>
  <c r="QZU80" i="13" s="1"/>
  <c r="QZV80" i="13" s="1"/>
  <c r="QZW80" i="13" s="1"/>
  <c r="QZX80" i="13" s="1"/>
  <c r="QZY80" i="13" s="1"/>
  <c r="QZZ80" i="13" s="1"/>
  <c r="RAA80" i="13" s="1"/>
  <c r="RAB80" i="13" s="1"/>
  <c r="RAC80" i="13" s="1"/>
  <c r="RAD80" i="13" s="1"/>
  <c r="RAE80" i="13" s="1"/>
  <c r="RAF80" i="13" s="1"/>
  <c r="RAG80" i="13" s="1"/>
  <c r="RAH80" i="13" s="1"/>
  <c r="RAI80" i="13" s="1"/>
  <c r="RAJ80" i="13" s="1"/>
  <c r="RAK80" i="13" s="1"/>
  <c r="RAL80" i="13" s="1"/>
  <c r="RAM80" i="13" s="1"/>
  <c r="RAN80" i="13" s="1"/>
  <c r="RAO80" i="13" s="1"/>
  <c r="RAP80" i="13" s="1"/>
  <c r="RAQ80" i="13" s="1"/>
  <c r="RAR80" i="13" s="1"/>
  <c r="RAS80" i="13" s="1"/>
  <c r="RAT80" i="13" s="1"/>
  <c r="RAU80" i="13" s="1"/>
  <c r="RAV80" i="13" s="1"/>
  <c r="RAW80" i="13" s="1"/>
  <c r="RAX80" i="13" s="1"/>
  <c r="RAY80" i="13" s="1"/>
  <c r="RAZ80" i="13" s="1"/>
  <c r="RBA80" i="13" s="1"/>
  <c r="RBB80" i="13" s="1"/>
  <c r="RBC80" i="13" s="1"/>
  <c r="RBD80" i="13" s="1"/>
  <c r="RBE80" i="13" s="1"/>
  <c r="RBF80" i="13" s="1"/>
  <c r="RBG80" i="13" s="1"/>
  <c r="RBH80" i="13" s="1"/>
  <c r="RBI80" i="13" s="1"/>
  <c r="RBJ80" i="13" s="1"/>
  <c r="RBK80" i="13" s="1"/>
  <c r="RBL80" i="13" s="1"/>
  <c r="RBM80" i="13" s="1"/>
  <c r="RBN80" i="13" s="1"/>
  <c r="RBO80" i="13" s="1"/>
  <c r="RBP80" i="13" s="1"/>
  <c r="RBQ80" i="13" s="1"/>
  <c r="RBR80" i="13" s="1"/>
  <c r="RBS80" i="13" s="1"/>
  <c r="RBT80" i="13" s="1"/>
  <c r="RBU80" i="13" s="1"/>
  <c r="RBV80" i="13" s="1"/>
  <c r="RBW80" i="13" s="1"/>
  <c r="RBX80" i="13" s="1"/>
  <c r="RBY80" i="13" s="1"/>
  <c r="RBZ80" i="13" s="1"/>
  <c r="RCA80" i="13" s="1"/>
  <c r="RCB80" i="13" s="1"/>
  <c r="RCC80" i="13" s="1"/>
  <c r="RCD80" i="13" s="1"/>
  <c r="RCE80" i="13" s="1"/>
  <c r="RCF80" i="13" s="1"/>
  <c r="RCG80" i="13" s="1"/>
  <c r="RCH80" i="13" s="1"/>
  <c r="RCI80" i="13" s="1"/>
  <c r="RCJ80" i="13" s="1"/>
  <c r="RCK80" i="13" s="1"/>
  <c r="RCL80" i="13" s="1"/>
  <c r="RCM80" i="13" s="1"/>
  <c r="RCN80" i="13" s="1"/>
  <c r="RCO80" i="13" s="1"/>
  <c r="RCP80" i="13" s="1"/>
  <c r="RCQ80" i="13" s="1"/>
  <c r="RCR80" i="13" s="1"/>
  <c r="RCS80" i="13" s="1"/>
  <c r="RCT80" i="13" s="1"/>
  <c r="RCU80" i="13" s="1"/>
  <c r="RCV80" i="13" s="1"/>
  <c r="RCW80" i="13" s="1"/>
  <c r="RCX80" i="13" s="1"/>
  <c r="RCY80" i="13" s="1"/>
  <c r="RCZ80" i="13" s="1"/>
  <c r="RDA80" i="13" s="1"/>
  <c r="RDB80" i="13" s="1"/>
  <c r="RDC80" i="13" s="1"/>
  <c r="RDD80" i="13" s="1"/>
  <c r="RDE80" i="13" s="1"/>
  <c r="RDF80" i="13" s="1"/>
  <c r="RDG80" i="13" s="1"/>
  <c r="RDH80" i="13" s="1"/>
  <c r="RDI80" i="13" s="1"/>
  <c r="RDJ80" i="13" s="1"/>
  <c r="RDK80" i="13" s="1"/>
  <c r="RDL80" i="13" s="1"/>
  <c r="RDM80" i="13" s="1"/>
  <c r="RDN80" i="13" s="1"/>
  <c r="RDO80" i="13" s="1"/>
  <c r="RDP80" i="13" s="1"/>
  <c r="RDQ80" i="13" s="1"/>
  <c r="RDR80" i="13" s="1"/>
  <c r="RDS80" i="13" s="1"/>
  <c r="RDT80" i="13" s="1"/>
  <c r="RDU80" i="13" s="1"/>
  <c r="RDV80" i="13" s="1"/>
  <c r="RDW80" i="13" s="1"/>
  <c r="RDX80" i="13" s="1"/>
  <c r="RDY80" i="13" s="1"/>
  <c r="RDZ80" i="13" s="1"/>
  <c r="REA80" i="13" s="1"/>
  <c r="REB80" i="13" s="1"/>
  <c r="REC80" i="13" s="1"/>
  <c r="RED80" i="13" s="1"/>
  <c r="REE80" i="13" s="1"/>
  <c r="REF80" i="13" s="1"/>
  <c r="REG80" i="13" s="1"/>
  <c r="REH80" i="13" s="1"/>
  <c r="REI80" i="13" s="1"/>
  <c r="REJ80" i="13" s="1"/>
  <c r="REK80" i="13" s="1"/>
  <c r="REL80" i="13" s="1"/>
  <c r="REM80" i="13" s="1"/>
  <c r="REN80" i="13" s="1"/>
  <c r="REO80" i="13" s="1"/>
  <c r="REP80" i="13" s="1"/>
  <c r="REQ80" i="13" s="1"/>
  <c r="RER80" i="13" s="1"/>
  <c r="RES80" i="13" s="1"/>
  <c r="RET80" i="13" s="1"/>
  <c r="REU80" i="13" s="1"/>
  <c r="REV80" i="13" s="1"/>
  <c r="REW80" i="13" s="1"/>
  <c r="REX80" i="13" s="1"/>
  <c r="REY80" i="13" s="1"/>
  <c r="REZ80" i="13" s="1"/>
  <c r="RFA80" i="13" s="1"/>
  <c r="RFB80" i="13" s="1"/>
  <c r="RFC80" i="13" s="1"/>
  <c r="RFD80" i="13" s="1"/>
  <c r="RFE80" i="13" s="1"/>
  <c r="RFF80" i="13" s="1"/>
  <c r="RFG80" i="13" s="1"/>
  <c r="RFH80" i="13" s="1"/>
  <c r="RFI80" i="13" s="1"/>
  <c r="RFJ80" i="13" s="1"/>
  <c r="RFK80" i="13" s="1"/>
  <c r="RFL80" i="13" s="1"/>
  <c r="RFM80" i="13" s="1"/>
  <c r="RFN80" i="13" s="1"/>
  <c r="RFO80" i="13" s="1"/>
  <c r="RFP80" i="13" s="1"/>
  <c r="RFQ80" i="13" s="1"/>
  <c r="RFR80" i="13" s="1"/>
  <c r="RFS80" i="13" s="1"/>
  <c r="RFT80" i="13" s="1"/>
  <c r="RFU80" i="13" s="1"/>
  <c r="RFV80" i="13" s="1"/>
  <c r="RFW80" i="13" s="1"/>
  <c r="RFX80" i="13" s="1"/>
  <c r="RFY80" i="13" s="1"/>
  <c r="RFZ80" i="13" s="1"/>
  <c r="RGA80" i="13" s="1"/>
  <c r="RGB80" i="13" s="1"/>
  <c r="RGC80" i="13" s="1"/>
  <c r="RGD80" i="13" s="1"/>
  <c r="RGE80" i="13" s="1"/>
  <c r="RGF80" i="13" s="1"/>
  <c r="RGG80" i="13" s="1"/>
  <c r="RGH80" i="13" s="1"/>
  <c r="RGI80" i="13" s="1"/>
  <c r="RGJ80" i="13" s="1"/>
  <c r="RGK80" i="13" s="1"/>
  <c r="RGL80" i="13" s="1"/>
  <c r="RGM80" i="13" s="1"/>
  <c r="RGN80" i="13" s="1"/>
  <c r="RGO80" i="13" s="1"/>
  <c r="RGP80" i="13" s="1"/>
  <c r="RGQ80" i="13" s="1"/>
  <c r="RGR80" i="13" s="1"/>
  <c r="RGS80" i="13" s="1"/>
  <c r="RGT80" i="13" s="1"/>
  <c r="RGU80" i="13" s="1"/>
  <c r="RGV80" i="13" s="1"/>
  <c r="RGW80" i="13" s="1"/>
  <c r="RGX80" i="13" s="1"/>
  <c r="RGY80" i="13" s="1"/>
  <c r="RGZ80" i="13" s="1"/>
  <c r="RHA80" i="13" s="1"/>
  <c r="RHB80" i="13" s="1"/>
  <c r="RHC80" i="13" s="1"/>
  <c r="RHD80" i="13" s="1"/>
  <c r="RHE80" i="13" s="1"/>
  <c r="RHF80" i="13" s="1"/>
  <c r="RHG80" i="13" s="1"/>
  <c r="RHH80" i="13" s="1"/>
  <c r="RHI80" i="13" s="1"/>
  <c r="RHJ80" i="13" s="1"/>
  <c r="RHK80" i="13" s="1"/>
  <c r="RHL80" i="13" s="1"/>
  <c r="RHM80" i="13" s="1"/>
  <c r="RHN80" i="13" s="1"/>
  <c r="RHO80" i="13" s="1"/>
  <c r="RHP80" i="13" s="1"/>
  <c r="RHQ80" i="13" s="1"/>
  <c r="RHR80" i="13" s="1"/>
  <c r="RHS80" i="13" s="1"/>
  <c r="RHT80" i="13" s="1"/>
  <c r="RHU80" i="13" s="1"/>
  <c r="RHV80" i="13" s="1"/>
  <c r="RHW80" i="13" s="1"/>
  <c r="RHX80" i="13" s="1"/>
  <c r="RHY80" i="13" s="1"/>
  <c r="RHZ80" i="13" s="1"/>
  <c r="RIA80" i="13" s="1"/>
  <c r="RIB80" i="13" s="1"/>
  <c r="RIC80" i="13" s="1"/>
  <c r="RID80" i="13" s="1"/>
  <c r="RIE80" i="13" s="1"/>
  <c r="RIF80" i="13" s="1"/>
  <c r="RIG80" i="13" s="1"/>
  <c r="RIH80" i="13" s="1"/>
  <c r="RII80" i="13" s="1"/>
  <c r="RIJ80" i="13" s="1"/>
  <c r="RIK80" i="13" s="1"/>
  <c r="RIL80" i="13" s="1"/>
  <c r="RIM80" i="13" s="1"/>
  <c r="RIN80" i="13" s="1"/>
  <c r="RIO80" i="13" s="1"/>
  <c r="RIP80" i="13" s="1"/>
  <c r="RIQ80" i="13" s="1"/>
  <c r="RIR80" i="13" s="1"/>
  <c r="RIS80" i="13" s="1"/>
  <c r="RIT80" i="13" s="1"/>
  <c r="RIU80" i="13" s="1"/>
  <c r="RIV80" i="13" s="1"/>
  <c r="RIW80" i="13" s="1"/>
  <c r="RIX80" i="13" s="1"/>
  <c r="RIY80" i="13" s="1"/>
  <c r="RIZ80" i="13" s="1"/>
  <c r="RJA80" i="13" s="1"/>
  <c r="RJB80" i="13" s="1"/>
  <c r="RJC80" i="13" s="1"/>
  <c r="RJD80" i="13" s="1"/>
  <c r="RJE80" i="13" s="1"/>
  <c r="RJF80" i="13" s="1"/>
  <c r="RJG80" i="13" s="1"/>
  <c r="RJH80" i="13" s="1"/>
  <c r="RJI80" i="13" s="1"/>
  <c r="RJJ80" i="13" s="1"/>
  <c r="RJK80" i="13" s="1"/>
  <c r="RJL80" i="13" s="1"/>
  <c r="RJM80" i="13" s="1"/>
  <c r="RJN80" i="13" s="1"/>
  <c r="RJO80" i="13" s="1"/>
  <c r="RJP80" i="13" s="1"/>
  <c r="RJQ80" i="13" s="1"/>
  <c r="RJR80" i="13" s="1"/>
  <c r="RJS80" i="13" s="1"/>
  <c r="RJT80" i="13" s="1"/>
  <c r="RJU80" i="13" s="1"/>
  <c r="RJV80" i="13" s="1"/>
  <c r="RJW80" i="13" s="1"/>
  <c r="RJX80" i="13" s="1"/>
  <c r="RJY80" i="13" s="1"/>
  <c r="RJZ80" i="13" s="1"/>
  <c r="RKA80" i="13" s="1"/>
  <c r="RKB80" i="13" s="1"/>
  <c r="RKC80" i="13" s="1"/>
  <c r="RKD80" i="13" s="1"/>
  <c r="RKE80" i="13" s="1"/>
  <c r="RKF80" i="13" s="1"/>
  <c r="RKG80" i="13" s="1"/>
  <c r="RKH80" i="13" s="1"/>
  <c r="RKI80" i="13" s="1"/>
  <c r="RKJ80" i="13" s="1"/>
  <c r="RKK80" i="13" s="1"/>
  <c r="RKL80" i="13" s="1"/>
  <c r="RKM80" i="13" s="1"/>
  <c r="RKN80" i="13" s="1"/>
  <c r="RKO80" i="13" s="1"/>
  <c r="RKP80" i="13" s="1"/>
  <c r="RKQ80" i="13" s="1"/>
  <c r="RKR80" i="13" s="1"/>
  <c r="RKS80" i="13" s="1"/>
  <c r="RKT80" i="13" s="1"/>
  <c r="RKU80" i="13" s="1"/>
  <c r="RKV80" i="13" s="1"/>
  <c r="RKW80" i="13" s="1"/>
  <c r="RKX80" i="13" s="1"/>
  <c r="RKY80" i="13" s="1"/>
  <c r="RKZ80" i="13" s="1"/>
  <c r="RLA80" i="13" s="1"/>
  <c r="RLB80" i="13" s="1"/>
  <c r="RLC80" i="13" s="1"/>
  <c r="RLD80" i="13" s="1"/>
  <c r="RLE80" i="13" s="1"/>
  <c r="RLF80" i="13" s="1"/>
  <c r="RLG80" i="13" s="1"/>
  <c r="RLH80" i="13" s="1"/>
  <c r="RLI80" i="13" s="1"/>
  <c r="RLJ80" i="13" s="1"/>
  <c r="RLK80" i="13" s="1"/>
  <c r="RLL80" i="13" s="1"/>
  <c r="RLM80" i="13" s="1"/>
  <c r="RLN80" i="13" s="1"/>
  <c r="RLO80" i="13" s="1"/>
  <c r="RLP80" i="13" s="1"/>
  <c r="RLQ80" i="13" s="1"/>
  <c r="RLR80" i="13" s="1"/>
  <c r="RLS80" i="13" s="1"/>
  <c r="RLT80" i="13" s="1"/>
  <c r="RLU80" i="13" s="1"/>
  <c r="RLV80" i="13" s="1"/>
  <c r="RLW80" i="13" s="1"/>
  <c r="RLX80" i="13" s="1"/>
  <c r="RLY80" i="13" s="1"/>
  <c r="RLZ80" i="13" s="1"/>
  <c r="RMA80" i="13" s="1"/>
  <c r="RMB80" i="13" s="1"/>
  <c r="RMC80" i="13" s="1"/>
  <c r="RMD80" i="13" s="1"/>
  <c r="RME80" i="13" s="1"/>
  <c r="RMF80" i="13" s="1"/>
  <c r="RMG80" i="13" s="1"/>
  <c r="RMH80" i="13" s="1"/>
  <c r="RMI80" i="13" s="1"/>
  <c r="RMJ80" i="13" s="1"/>
  <c r="RMK80" i="13" s="1"/>
  <c r="RML80" i="13" s="1"/>
  <c r="RMM80" i="13" s="1"/>
  <c r="RMN80" i="13" s="1"/>
  <c r="RMO80" i="13" s="1"/>
  <c r="RMP80" i="13" s="1"/>
  <c r="RMQ80" i="13" s="1"/>
  <c r="RMR80" i="13" s="1"/>
  <c r="RMS80" i="13" s="1"/>
  <c r="RMT80" i="13" s="1"/>
  <c r="RMU80" i="13" s="1"/>
  <c r="RMV80" i="13" s="1"/>
  <c r="RMW80" i="13" s="1"/>
  <c r="RMX80" i="13" s="1"/>
  <c r="RMY80" i="13" s="1"/>
  <c r="RMZ80" i="13" s="1"/>
  <c r="RNA80" i="13" s="1"/>
  <c r="RNB80" i="13" s="1"/>
  <c r="RNC80" i="13" s="1"/>
  <c r="RND80" i="13" s="1"/>
  <c r="RNE80" i="13" s="1"/>
  <c r="RNF80" i="13" s="1"/>
  <c r="RNG80" i="13" s="1"/>
  <c r="RNH80" i="13" s="1"/>
  <c r="RNI80" i="13" s="1"/>
  <c r="RNJ80" i="13" s="1"/>
  <c r="RNK80" i="13" s="1"/>
  <c r="RNL80" i="13" s="1"/>
  <c r="RNM80" i="13" s="1"/>
  <c r="RNN80" i="13" s="1"/>
  <c r="RNO80" i="13" s="1"/>
  <c r="RNP80" i="13" s="1"/>
  <c r="RNQ80" i="13" s="1"/>
  <c r="RNR80" i="13" s="1"/>
  <c r="RNS80" i="13" s="1"/>
  <c r="RNT80" i="13" s="1"/>
  <c r="RNU80" i="13" s="1"/>
  <c r="RNV80" i="13" s="1"/>
  <c r="RNW80" i="13" s="1"/>
  <c r="RNX80" i="13" s="1"/>
  <c r="RNY80" i="13" s="1"/>
  <c r="RNZ80" i="13" s="1"/>
  <c r="ROA80" i="13" s="1"/>
  <c r="ROB80" i="13" s="1"/>
  <c r="ROC80" i="13" s="1"/>
  <c r="ROD80" i="13" s="1"/>
  <c r="ROE80" i="13" s="1"/>
  <c r="ROF80" i="13" s="1"/>
  <c r="ROG80" i="13" s="1"/>
  <c r="ROH80" i="13" s="1"/>
  <c r="ROI80" i="13" s="1"/>
  <c r="ROJ80" i="13" s="1"/>
  <c r="ROK80" i="13" s="1"/>
  <c r="ROL80" i="13" s="1"/>
  <c r="ROM80" i="13" s="1"/>
  <c r="RON80" i="13" s="1"/>
  <c r="ROO80" i="13" s="1"/>
  <c r="ROP80" i="13" s="1"/>
  <c r="ROQ80" i="13" s="1"/>
  <c r="ROR80" i="13" s="1"/>
  <c r="ROS80" i="13" s="1"/>
  <c r="ROT80" i="13" s="1"/>
  <c r="ROU80" i="13" s="1"/>
  <c r="ROV80" i="13" s="1"/>
  <c r="ROW80" i="13" s="1"/>
  <c r="ROX80" i="13" s="1"/>
  <c r="ROY80" i="13" s="1"/>
  <c r="ROZ80" i="13" s="1"/>
  <c r="RPA80" i="13" s="1"/>
  <c r="RPB80" i="13" s="1"/>
  <c r="RPC80" i="13" s="1"/>
  <c r="RPD80" i="13" s="1"/>
  <c r="RPE80" i="13" s="1"/>
  <c r="RPF80" i="13" s="1"/>
  <c r="RPG80" i="13" s="1"/>
  <c r="RPH80" i="13" s="1"/>
  <c r="RPI80" i="13" s="1"/>
  <c r="RPJ80" i="13" s="1"/>
  <c r="RPK80" i="13" s="1"/>
  <c r="RPL80" i="13" s="1"/>
  <c r="RPM80" i="13" s="1"/>
  <c r="RPN80" i="13" s="1"/>
  <c r="RPO80" i="13" s="1"/>
  <c r="RPP80" i="13" s="1"/>
  <c r="RPQ80" i="13" s="1"/>
  <c r="RPR80" i="13" s="1"/>
  <c r="RPS80" i="13" s="1"/>
  <c r="RPT80" i="13" s="1"/>
  <c r="RPU80" i="13" s="1"/>
  <c r="RPV80" i="13" s="1"/>
  <c r="RPW80" i="13" s="1"/>
  <c r="RPX80" i="13" s="1"/>
  <c r="RPY80" i="13" s="1"/>
  <c r="RPZ80" i="13" s="1"/>
  <c r="RQA80" i="13" s="1"/>
  <c r="RQB80" i="13" s="1"/>
  <c r="RQC80" i="13" s="1"/>
  <c r="RQD80" i="13" s="1"/>
  <c r="RQE80" i="13" s="1"/>
  <c r="RQF80" i="13" s="1"/>
  <c r="RQG80" i="13" s="1"/>
  <c r="RQH80" i="13" s="1"/>
  <c r="RQI80" i="13" s="1"/>
  <c r="RQJ80" i="13" s="1"/>
  <c r="RQK80" i="13" s="1"/>
  <c r="RQL80" i="13" s="1"/>
  <c r="RQM80" i="13" s="1"/>
  <c r="RQN80" i="13" s="1"/>
  <c r="RQO80" i="13" s="1"/>
  <c r="RQP80" i="13" s="1"/>
  <c r="RQQ80" i="13" s="1"/>
  <c r="RQR80" i="13" s="1"/>
  <c r="RQS80" i="13" s="1"/>
  <c r="RQT80" i="13" s="1"/>
  <c r="RQU80" i="13" s="1"/>
  <c r="RQV80" i="13" s="1"/>
  <c r="RQW80" i="13" s="1"/>
  <c r="RQX80" i="13" s="1"/>
  <c r="RQY80" i="13" s="1"/>
  <c r="RQZ80" i="13" s="1"/>
  <c r="RRA80" i="13" s="1"/>
  <c r="RRB80" i="13" s="1"/>
  <c r="RRC80" i="13" s="1"/>
  <c r="RRD80" i="13" s="1"/>
  <c r="RRE80" i="13" s="1"/>
  <c r="RRF80" i="13" s="1"/>
  <c r="RRG80" i="13" s="1"/>
  <c r="RRH80" i="13" s="1"/>
  <c r="RRI80" i="13" s="1"/>
  <c r="RRJ80" i="13" s="1"/>
  <c r="RRK80" i="13" s="1"/>
  <c r="RRL80" i="13" s="1"/>
  <c r="RRM80" i="13" s="1"/>
  <c r="RRN80" i="13" s="1"/>
  <c r="RRO80" i="13" s="1"/>
  <c r="RRP80" i="13" s="1"/>
  <c r="RRQ80" i="13" s="1"/>
  <c r="RRR80" i="13" s="1"/>
  <c r="RRS80" i="13" s="1"/>
  <c r="RRT80" i="13" s="1"/>
  <c r="RRU80" i="13" s="1"/>
  <c r="RRV80" i="13" s="1"/>
  <c r="RRW80" i="13" s="1"/>
  <c r="RRX80" i="13" s="1"/>
  <c r="RRY80" i="13" s="1"/>
  <c r="RRZ80" i="13" s="1"/>
  <c r="RSA80" i="13" s="1"/>
  <c r="RSB80" i="13" s="1"/>
  <c r="RSC80" i="13" s="1"/>
  <c r="RSD80" i="13" s="1"/>
  <c r="RSE80" i="13" s="1"/>
  <c r="RSF80" i="13" s="1"/>
  <c r="RSG80" i="13" s="1"/>
  <c r="RSH80" i="13" s="1"/>
  <c r="RSI80" i="13" s="1"/>
  <c r="RSJ80" i="13" s="1"/>
  <c r="RSK80" i="13" s="1"/>
  <c r="RSL80" i="13" s="1"/>
  <c r="RSM80" i="13" s="1"/>
  <c r="RSN80" i="13" s="1"/>
  <c r="RSO80" i="13" s="1"/>
  <c r="RSP80" i="13" s="1"/>
  <c r="RSQ80" i="13" s="1"/>
  <c r="RSR80" i="13" s="1"/>
  <c r="RSS80" i="13" s="1"/>
  <c r="RST80" i="13" s="1"/>
  <c r="RSU80" i="13" s="1"/>
  <c r="RSV80" i="13" s="1"/>
  <c r="RSW80" i="13" s="1"/>
  <c r="RSX80" i="13" s="1"/>
  <c r="RSY80" i="13" s="1"/>
  <c r="RSZ80" i="13" s="1"/>
  <c r="RTA80" i="13" s="1"/>
  <c r="RTB80" i="13" s="1"/>
  <c r="RTC80" i="13" s="1"/>
  <c r="RTD80" i="13" s="1"/>
  <c r="RTE80" i="13" s="1"/>
  <c r="RTF80" i="13" s="1"/>
  <c r="RTG80" i="13" s="1"/>
  <c r="RTH80" i="13" s="1"/>
  <c r="RTI80" i="13" s="1"/>
  <c r="RTJ80" i="13" s="1"/>
  <c r="RTK80" i="13" s="1"/>
  <c r="RTL80" i="13" s="1"/>
  <c r="RTM80" i="13" s="1"/>
  <c r="RTN80" i="13" s="1"/>
  <c r="RTO80" i="13" s="1"/>
  <c r="RTP80" i="13" s="1"/>
  <c r="RTQ80" i="13" s="1"/>
  <c r="RTR80" i="13" s="1"/>
  <c r="RTS80" i="13" s="1"/>
  <c r="RTT80" i="13" s="1"/>
  <c r="RTU80" i="13" s="1"/>
  <c r="RTV80" i="13" s="1"/>
  <c r="RTW80" i="13" s="1"/>
  <c r="RTX80" i="13" s="1"/>
  <c r="RTY80" i="13" s="1"/>
  <c r="RTZ80" i="13" s="1"/>
  <c r="RUA80" i="13" s="1"/>
  <c r="RUB80" i="13" s="1"/>
  <c r="RUC80" i="13" s="1"/>
  <c r="RUD80" i="13" s="1"/>
  <c r="RUE80" i="13" s="1"/>
  <c r="RUF80" i="13" s="1"/>
  <c r="RUG80" i="13" s="1"/>
  <c r="RUH80" i="13" s="1"/>
  <c r="RUI80" i="13" s="1"/>
  <c r="RUJ80" i="13" s="1"/>
  <c r="RUK80" i="13" s="1"/>
  <c r="RUL80" i="13" s="1"/>
  <c r="RUM80" i="13" s="1"/>
  <c r="RUN80" i="13" s="1"/>
  <c r="RUO80" i="13" s="1"/>
  <c r="RUP80" i="13" s="1"/>
  <c r="RUQ80" i="13" s="1"/>
  <c r="RUR80" i="13" s="1"/>
  <c r="RUS80" i="13" s="1"/>
  <c r="RUT80" i="13" s="1"/>
  <c r="RUU80" i="13" s="1"/>
  <c r="RUV80" i="13" s="1"/>
  <c r="RUW80" i="13" s="1"/>
  <c r="RUX80" i="13" s="1"/>
  <c r="RUY80" i="13" s="1"/>
  <c r="RUZ80" i="13" s="1"/>
  <c r="RVA80" i="13" s="1"/>
  <c r="RVB80" i="13" s="1"/>
  <c r="RVC80" i="13" s="1"/>
  <c r="RVD80" i="13" s="1"/>
  <c r="RVE80" i="13" s="1"/>
  <c r="RVF80" i="13" s="1"/>
  <c r="RVG80" i="13" s="1"/>
  <c r="RVH80" i="13" s="1"/>
  <c r="RVI80" i="13" s="1"/>
  <c r="RVJ80" i="13" s="1"/>
  <c r="RVK80" i="13" s="1"/>
  <c r="RVL80" i="13" s="1"/>
  <c r="RVM80" i="13" s="1"/>
  <c r="RVN80" i="13" s="1"/>
  <c r="RVO80" i="13" s="1"/>
  <c r="RVP80" i="13" s="1"/>
  <c r="RVQ80" i="13" s="1"/>
  <c r="RVR80" i="13" s="1"/>
  <c r="RVS80" i="13" s="1"/>
  <c r="RVT80" i="13" s="1"/>
  <c r="RVU80" i="13" s="1"/>
  <c r="RVV80" i="13" s="1"/>
  <c r="RVW80" i="13" s="1"/>
  <c r="RVX80" i="13" s="1"/>
  <c r="RVY80" i="13" s="1"/>
  <c r="RVZ80" i="13" s="1"/>
  <c r="RWA80" i="13" s="1"/>
  <c r="RWB80" i="13" s="1"/>
  <c r="RWC80" i="13" s="1"/>
  <c r="RWD80" i="13" s="1"/>
  <c r="RWE80" i="13" s="1"/>
  <c r="RWF80" i="13" s="1"/>
  <c r="RWG80" i="13" s="1"/>
  <c r="RWH80" i="13" s="1"/>
  <c r="RWI80" i="13" s="1"/>
  <c r="RWJ80" i="13" s="1"/>
  <c r="RWK80" i="13" s="1"/>
  <c r="RWL80" i="13" s="1"/>
  <c r="RWM80" i="13" s="1"/>
  <c r="RWN80" i="13" s="1"/>
  <c r="RWO80" i="13" s="1"/>
  <c r="RWP80" i="13" s="1"/>
  <c r="RWQ80" i="13" s="1"/>
  <c r="RWR80" i="13" s="1"/>
  <c r="RWS80" i="13" s="1"/>
  <c r="RWT80" i="13" s="1"/>
  <c r="RWU80" i="13" s="1"/>
  <c r="RWV80" i="13" s="1"/>
  <c r="RWW80" i="13" s="1"/>
  <c r="RWX80" i="13" s="1"/>
  <c r="RWY80" i="13" s="1"/>
  <c r="RWZ80" i="13" s="1"/>
  <c r="RXA80" i="13" s="1"/>
  <c r="RXB80" i="13" s="1"/>
  <c r="RXC80" i="13" s="1"/>
  <c r="RXD80" i="13" s="1"/>
  <c r="RXE80" i="13" s="1"/>
  <c r="RXF80" i="13" s="1"/>
  <c r="RXG80" i="13" s="1"/>
  <c r="RXH80" i="13" s="1"/>
  <c r="RXI80" i="13" s="1"/>
  <c r="RXJ80" i="13" s="1"/>
  <c r="RXK80" i="13" s="1"/>
  <c r="RXL80" i="13" s="1"/>
  <c r="RXM80" i="13" s="1"/>
  <c r="RXN80" i="13" s="1"/>
  <c r="RXO80" i="13" s="1"/>
  <c r="RXP80" i="13" s="1"/>
  <c r="RXQ80" i="13" s="1"/>
  <c r="RXR80" i="13" s="1"/>
  <c r="RXS80" i="13" s="1"/>
  <c r="RXT80" i="13" s="1"/>
  <c r="RXU80" i="13" s="1"/>
  <c r="RXV80" i="13" s="1"/>
  <c r="RXW80" i="13" s="1"/>
  <c r="RXX80" i="13" s="1"/>
  <c r="RXY80" i="13" s="1"/>
  <c r="RXZ80" i="13" s="1"/>
  <c r="RYA80" i="13" s="1"/>
  <c r="RYB80" i="13" s="1"/>
  <c r="RYC80" i="13" s="1"/>
  <c r="RYD80" i="13" s="1"/>
  <c r="RYE80" i="13" s="1"/>
  <c r="RYF80" i="13" s="1"/>
  <c r="RYG80" i="13" s="1"/>
  <c r="RYH80" i="13" s="1"/>
  <c r="RYI80" i="13" s="1"/>
  <c r="RYJ80" i="13" s="1"/>
  <c r="RYK80" i="13" s="1"/>
  <c r="RYL80" i="13" s="1"/>
  <c r="RYM80" i="13" s="1"/>
  <c r="RYN80" i="13" s="1"/>
  <c r="RYO80" i="13" s="1"/>
  <c r="RYP80" i="13" s="1"/>
  <c r="RYQ80" i="13" s="1"/>
  <c r="RYR80" i="13" s="1"/>
  <c r="RYS80" i="13" s="1"/>
  <c r="RYT80" i="13" s="1"/>
  <c r="RYU80" i="13" s="1"/>
  <c r="RYV80" i="13" s="1"/>
  <c r="RYW80" i="13" s="1"/>
  <c r="RYX80" i="13" s="1"/>
  <c r="RYY80" i="13" s="1"/>
  <c r="RYZ80" i="13" s="1"/>
  <c r="RZA80" i="13" s="1"/>
  <c r="RZB80" i="13" s="1"/>
  <c r="RZC80" i="13" s="1"/>
  <c r="RZD80" i="13" s="1"/>
  <c r="RZE80" i="13" s="1"/>
  <c r="RZF80" i="13" s="1"/>
  <c r="RZG80" i="13" s="1"/>
  <c r="RZH80" i="13" s="1"/>
  <c r="RZI80" i="13" s="1"/>
  <c r="RZJ80" i="13" s="1"/>
  <c r="RZK80" i="13" s="1"/>
  <c r="RZL80" i="13" s="1"/>
  <c r="RZM80" i="13" s="1"/>
  <c r="RZN80" i="13" s="1"/>
  <c r="RZO80" i="13" s="1"/>
  <c r="RZP80" i="13" s="1"/>
  <c r="RZQ80" i="13" s="1"/>
  <c r="RZR80" i="13" s="1"/>
  <c r="RZS80" i="13" s="1"/>
  <c r="RZT80" i="13" s="1"/>
  <c r="RZU80" i="13" s="1"/>
  <c r="RZV80" i="13" s="1"/>
  <c r="RZW80" i="13" s="1"/>
  <c r="RZX80" i="13" s="1"/>
  <c r="RZY80" i="13" s="1"/>
  <c r="RZZ80" i="13" s="1"/>
  <c r="SAA80" i="13" s="1"/>
  <c r="SAB80" i="13" s="1"/>
  <c r="SAC80" i="13" s="1"/>
  <c r="SAD80" i="13" s="1"/>
  <c r="SAE80" i="13" s="1"/>
  <c r="SAF80" i="13" s="1"/>
  <c r="SAG80" i="13" s="1"/>
  <c r="SAH80" i="13" s="1"/>
  <c r="SAI80" i="13" s="1"/>
  <c r="SAJ80" i="13" s="1"/>
  <c r="SAK80" i="13" s="1"/>
  <c r="SAL80" i="13" s="1"/>
  <c r="SAM80" i="13" s="1"/>
  <c r="SAN80" i="13" s="1"/>
  <c r="SAO80" i="13" s="1"/>
  <c r="SAP80" i="13" s="1"/>
  <c r="SAQ80" i="13" s="1"/>
  <c r="SAR80" i="13" s="1"/>
  <c r="SAS80" i="13" s="1"/>
  <c r="SAT80" i="13" s="1"/>
  <c r="SAU80" i="13" s="1"/>
  <c r="SAV80" i="13" s="1"/>
  <c r="SAW80" i="13" s="1"/>
  <c r="SAX80" i="13" s="1"/>
  <c r="SAY80" i="13" s="1"/>
  <c r="SAZ80" i="13" s="1"/>
  <c r="SBA80" i="13" s="1"/>
  <c r="SBB80" i="13" s="1"/>
  <c r="SBC80" i="13" s="1"/>
  <c r="SBD80" i="13" s="1"/>
  <c r="SBE80" i="13" s="1"/>
  <c r="SBF80" i="13" s="1"/>
  <c r="SBG80" i="13" s="1"/>
  <c r="SBH80" i="13" s="1"/>
  <c r="SBI80" i="13" s="1"/>
  <c r="SBJ80" i="13" s="1"/>
  <c r="SBK80" i="13" s="1"/>
  <c r="SBL80" i="13" s="1"/>
  <c r="SBM80" i="13" s="1"/>
  <c r="SBN80" i="13" s="1"/>
  <c r="SBO80" i="13" s="1"/>
  <c r="SBP80" i="13" s="1"/>
  <c r="SBQ80" i="13" s="1"/>
  <c r="SBR80" i="13" s="1"/>
  <c r="SBS80" i="13" s="1"/>
  <c r="SBT80" i="13" s="1"/>
  <c r="SBU80" i="13" s="1"/>
  <c r="SBV80" i="13" s="1"/>
  <c r="SBW80" i="13" s="1"/>
  <c r="SBX80" i="13" s="1"/>
  <c r="SBY80" i="13" s="1"/>
  <c r="SBZ80" i="13" s="1"/>
  <c r="SCA80" i="13" s="1"/>
  <c r="SCB80" i="13" s="1"/>
  <c r="SCC80" i="13" s="1"/>
  <c r="SCD80" i="13" s="1"/>
  <c r="SCE80" i="13" s="1"/>
  <c r="SCF80" i="13" s="1"/>
  <c r="SCG80" i="13" s="1"/>
  <c r="SCH80" i="13" s="1"/>
  <c r="SCI80" i="13" s="1"/>
  <c r="SCJ80" i="13" s="1"/>
  <c r="SCK80" i="13" s="1"/>
  <c r="SCL80" i="13" s="1"/>
  <c r="SCM80" i="13" s="1"/>
  <c r="SCN80" i="13" s="1"/>
  <c r="SCO80" i="13" s="1"/>
  <c r="SCP80" i="13" s="1"/>
  <c r="SCQ80" i="13" s="1"/>
  <c r="SCR80" i="13" s="1"/>
  <c r="SCS80" i="13" s="1"/>
  <c r="SCT80" i="13" s="1"/>
  <c r="SCU80" i="13" s="1"/>
  <c r="SCV80" i="13" s="1"/>
  <c r="SCW80" i="13" s="1"/>
  <c r="SCX80" i="13" s="1"/>
  <c r="SCY80" i="13" s="1"/>
  <c r="SCZ80" i="13" s="1"/>
  <c r="SDA80" i="13" s="1"/>
  <c r="SDB80" i="13" s="1"/>
  <c r="SDC80" i="13" s="1"/>
  <c r="SDD80" i="13" s="1"/>
  <c r="SDE80" i="13" s="1"/>
  <c r="SDF80" i="13" s="1"/>
  <c r="SDG80" i="13" s="1"/>
  <c r="SDH80" i="13" s="1"/>
  <c r="SDI80" i="13" s="1"/>
  <c r="SDJ80" i="13" s="1"/>
  <c r="SDK80" i="13" s="1"/>
  <c r="SDL80" i="13" s="1"/>
  <c r="SDM80" i="13" s="1"/>
  <c r="SDN80" i="13" s="1"/>
  <c r="SDO80" i="13" s="1"/>
  <c r="SDP80" i="13" s="1"/>
  <c r="SDQ80" i="13" s="1"/>
  <c r="SDR80" i="13" s="1"/>
  <c r="SDS80" i="13" s="1"/>
  <c r="SDT80" i="13" s="1"/>
  <c r="SDU80" i="13" s="1"/>
  <c r="SDV80" i="13" s="1"/>
  <c r="SDW80" i="13" s="1"/>
  <c r="SDX80" i="13" s="1"/>
  <c r="SDY80" i="13" s="1"/>
  <c r="SDZ80" i="13" s="1"/>
  <c r="SEA80" i="13" s="1"/>
  <c r="SEB80" i="13" s="1"/>
  <c r="SEC80" i="13" s="1"/>
  <c r="SED80" i="13" s="1"/>
  <c r="SEE80" i="13" s="1"/>
  <c r="SEF80" i="13" s="1"/>
  <c r="SEG80" i="13" s="1"/>
  <c r="SEH80" i="13" s="1"/>
  <c r="SEI80" i="13" s="1"/>
  <c r="SEJ80" i="13" s="1"/>
  <c r="SEK80" i="13" s="1"/>
  <c r="SEL80" i="13" s="1"/>
  <c r="SEM80" i="13" s="1"/>
  <c r="SEN80" i="13" s="1"/>
  <c r="SEO80" i="13" s="1"/>
  <c r="SEP80" i="13" s="1"/>
  <c r="SEQ80" i="13" s="1"/>
  <c r="SER80" i="13" s="1"/>
  <c r="SES80" i="13" s="1"/>
  <c r="SET80" i="13" s="1"/>
  <c r="SEU80" i="13" s="1"/>
  <c r="SEV80" i="13" s="1"/>
  <c r="SEW80" i="13" s="1"/>
  <c r="SEX80" i="13" s="1"/>
  <c r="SEY80" i="13" s="1"/>
  <c r="SEZ80" i="13" s="1"/>
  <c r="SFA80" i="13" s="1"/>
  <c r="SFB80" i="13" s="1"/>
  <c r="SFC80" i="13" s="1"/>
  <c r="SFD80" i="13" s="1"/>
  <c r="SFE80" i="13" s="1"/>
  <c r="SFF80" i="13" s="1"/>
  <c r="SFG80" i="13" s="1"/>
  <c r="SFH80" i="13" s="1"/>
  <c r="SFI80" i="13" s="1"/>
  <c r="SFJ80" i="13" s="1"/>
  <c r="SFK80" i="13" s="1"/>
  <c r="SFL80" i="13" s="1"/>
  <c r="SFM80" i="13" s="1"/>
  <c r="SFN80" i="13" s="1"/>
  <c r="SFO80" i="13" s="1"/>
  <c r="SFP80" i="13" s="1"/>
  <c r="SFQ80" i="13" s="1"/>
  <c r="SFR80" i="13" s="1"/>
  <c r="SFS80" i="13" s="1"/>
  <c r="SFT80" i="13" s="1"/>
  <c r="SFU80" i="13" s="1"/>
  <c r="SFV80" i="13" s="1"/>
  <c r="SFW80" i="13" s="1"/>
  <c r="SFX80" i="13" s="1"/>
  <c r="SFY80" i="13" s="1"/>
  <c r="SFZ80" i="13" s="1"/>
  <c r="SGA80" i="13" s="1"/>
  <c r="SGB80" i="13" s="1"/>
  <c r="SGC80" i="13" s="1"/>
  <c r="SGD80" i="13" s="1"/>
  <c r="SGE80" i="13" s="1"/>
  <c r="SGF80" i="13" s="1"/>
  <c r="SGG80" i="13" s="1"/>
  <c r="SGH80" i="13" s="1"/>
  <c r="SGI80" i="13" s="1"/>
  <c r="SGJ80" i="13" s="1"/>
  <c r="SGK80" i="13" s="1"/>
  <c r="SGL80" i="13" s="1"/>
  <c r="SGM80" i="13" s="1"/>
  <c r="SGN80" i="13" s="1"/>
  <c r="SGO80" i="13" s="1"/>
  <c r="SGP80" i="13" s="1"/>
  <c r="SGQ80" i="13" s="1"/>
  <c r="SGR80" i="13" s="1"/>
  <c r="SGS80" i="13" s="1"/>
  <c r="SGT80" i="13" s="1"/>
  <c r="SGU80" i="13" s="1"/>
  <c r="SGV80" i="13" s="1"/>
  <c r="SGW80" i="13" s="1"/>
  <c r="SGX80" i="13" s="1"/>
  <c r="SGY80" i="13" s="1"/>
  <c r="SGZ80" i="13" s="1"/>
  <c r="SHA80" i="13" s="1"/>
  <c r="SHB80" i="13" s="1"/>
  <c r="SHC80" i="13" s="1"/>
  <c r="SHD80" i="13" s="1"/>
  <c r="SHE80" i="13" s="1"/>
  <c r="SHF80" i="13" s="1"/>
  <c r="SHG80" i="13" s="1"/>
  <c r="SHH80" i="13" s="1"/>
  <c r="SHI80" i="13" s="1"/>
  <c r="SHJ80" i="13" s="1"/>
  <c r="SHK80" i="13" s="1"/>
  <c r="SHL80" i="13" s="1"/>
  <c r="SHM80" i="13" s="1"/>
  <c r="SHN80" i="13" s="1"/>
  <c r="SHO80" i="13" s="1"/>
  <c r="SHP80" i="13" s="1"/>
  <c r="SHQ80" i="13" s="1"/>
  <c r="SHR80" i="13" s="1"/>
  <c r="SHS80" i="13" s="1"/>
  <c r="SHT80" i="13" s="1"/>
  <c r="SHU80" i="13" s="1"/>
  <c r="SHV80" i="13" s="1"/>
  <c r="SHW80" i="13" s="1"/>
  <c r="SHX80" i="13" s="1"/>
  <c r="SHY80" i="13" s="1"/>
  <c r="SHZ80" i="13" s="1"/>
  <c r="SIA80" i="13" s="1"/>
  <c r="SIB80" i="13" s="1"/>
  <c r="SIC80" i="13" s="1"/>
  <c r="SID80" i="13" s="1"/>
  <c r="SIE80" i="13" s="1"/>
  <c r="SIF80" i="13" s="1"/>
  <c r="SIG80" i="13" s="1"/>
  <c r="SIH80" i="13" s="1"/>
  <c r="SII80" i="13" s="1"/>
  <c r="SIJ80" i="13" s="1"/>
  <c r="SIK80" i="13" s="1"/>
  <c r="SIL80" i="13" s="1"/>
  <c r="SIM80" i="13" s="1"/>
  <c r="SIN80" i="13" s="1"/>
  <c r="SIO80" i="13" s="1"/>
  <c r="SIP80" i="13" s="1"/>
  <c r="SIQ80" i="13" s="1"/>
  <c r="SIR80" i="13" s="1"/>
  <c r="SIS80" i="13" s="1"/>
  <c r="SIT80" i="13" s="1"/>
  <c r="SIU80" i="13" s="1"/>
  <c r="SIV80" i="13" s="1"/>
  <c r="SIW80" i="13" s="1"/>
  <c r="SIX80" i="13" s="1"/>
  <c r="SIY80" i="13" s="1"/>
  <c r="SIZ80" i="13" s="1"/>
  <c r="SJA80" i="13" s="1"/>
  <c r="SJB80" i="13" s="1"/>
  <c r="SJC80" i="13" s="1"/>
  <c r="SJD80" i="13" s="1"/>
  <c r="SJE80" i="13" s="1"/>
  <c r="SJF80" i="13" s="1"/>
  <c r="SJG80" i="13" s="1"/>
  <c r="SJH80" i="13" s="1"/>
  <c r="SJI80" i="13" s="1"/>
  <c r="SJJ80" i="13" s="1"/>
  <c r="SJK80" i="13" s="1"/>
  <c r="SJL80" i="13" s="1"/>
  <c r="SJM80" i="13" s="1"/>
  <c r="SJN80" i="13" s="1"/>
  <c r="SJO80" i="13" s="1"/>
  <c r="SJP80" i="13" s="1"/>
  <c r="SJQ80" i="13" s="1"/>
  <c r="SJR80" i="13" s="1"/>
  <c r="SJS80" i="13" s="1"/>
  <c r="SJT80" i="13" s="1"/>
  <c r="SJU80" i="13" s="1"/>
  <c r="SJV80" i="13" s="1"/>
  <c r="SJW80" i="13" s="1"/>
  <c r="SJX80" i="13" s="1"/>
  <c r="SJY80" i="13" s="1"/>
  <c r="SJZ80" i="13" s="1"/>
  <c r="SKA80" i="13" s="1"/>
  <c r="SKB80" i="13" s="1"/>
  <c r="SKC80" i="13" s="1"/>
  <c r="SKD80" i="13" s="1"/>
  <c r="SKE80" i="13" s="1"/>
  <c r="SKF80" i="13" s="1"/>
  <c r="SKG80" i="13" s="1"/>
  <c r="SKH80" i="13" s="1"/>
  <c r="SKI80" i="13" s="1"/>
  <c r="SKJ80" i="13" s="1"/>
  <c r="SKK80" i="13" s="1"/>
  <c r="SKL80" i="13" s="1"/>
  <c r="SKM80" i="13" s="1"/>
  <c r="SKN80" i="13" s="1"/>
  <c r="SKO80" i="13" s="1"/>
  <c r="SKP80" i="13" s="1"/>
  <c r="SKQ80" i="13" s="1"/>
  <c r="SKR80" i="13" s="1"/>
  <c r="SKS80" i="13" s="1"/>
  <c r="SKT80" i="13" s="1"/>
  <c r="SKU80" i="13" s="1"/>
  <c r="SKV80" i="13" s="1"/>
  <c r="SKW80" i="13" s="1"/>
  <c r="SKX80" i="13" s="1"/>
  <c r="SKY80" i="13" s="1"/>
  <c r="SKZ80" i="13" s="1"/>
  <c r="SLA80" i="13" s="1"/>
  <c r="SLB80" i="13" s="1"/>
  <c r="SLC80" i="13" s="1"/>
  <c r="SLD80" i="13" s="1"/>
  <c r="SLE80" i="13" s="1"/>
  <c r="SLF80" i="13" s="1"/>
  <c r="SLG80" i="13" s="1"/>
  <c r="SLH80" i="13" s="1"/>
  <c r="SLI80" i="13" s="1"/>
  <c r="SLJ80" i="13" s="1"/>
  <c r="SLK80" i="13" s="1"/>
  <c r="SLL80" i="13" s="1"/>
  <c r="SLM80" i="13" s="1"/>
  <c r="SLN80" i="13" s="1"/>
  <c r="SLO80" i="13" s="1"/>
  <c r="SLP80" i="13" s="1"/>
  <c r="SLQ80" i="13" s="1"/>
  <c r="SLR80" i="13" s="1"/>
  <c r="SLS80" i="13" s="1"/>
  <c r="SLT80" i="13" s="1"/>
  <c r="SLU80" i="13" s="1"/>
  <c r="SLV80" i="13" s="1"/>
  <c r="SLW80" i="13" s="1"/>
  <c r="SLX80" i="13" s="1"/>
  <c r="SLY80" i="13" s="1"/>
  <c r="SLZ80" i="13" s="1"/>
  <c r="SMA80" i="13" s="1"/>
  <c r="SMB80" i="13" s="1"/>
  <c r="SMC80" i="13" s="1"/>
  <c r="SMD80" i="13" s="1"/>
  <c r="SME80" i="13" s="1"/>
  <c r="SMF80" i="13" s="1"/>
  <c r="SMG80" i="13" s="1"/>
  <c r="SMH80" i="13" s="1"/>
  <c r="SMI80" i="13" s="1"/>
  <c r="SMJ80" i="13" s="1"/>
  <c r="SMK80" i="13" s="1"/>
  <c r="SML80" i="13" s="1"/>
  <c r="SMM80" i="13" s="1"/>
  <c r="SMN80" i="13" s="1"/>
  <c r="SMO80" i="13" s="1"/>
  <c r="SMP80" i="13" s="1"/>
  <c r="SMQ80" i="13" s="1"/>
  <c r="SMR80" i="13" s="1"/>
  <c r="SMS80" i="13" s="1"/>
  <c r="SMT80" i="13" s="1"/>
  <c r="SMU80" i="13" s="1"/>
  <c r="SMV80" i="13" s="1"/>
  <c r="SMW80" i="13" s="1"/>
  <c r="SMX80" i="13" s="1"/>
  <c r="SMY80" i="13" s="1"/>
  <c r="SMZ80" i="13" s="1"/>
  <c r="SNA80" i="13" s="1"/>
  <c r="SNB80" i="13" s="1"/>
  <c r="SNC80" i="13" s="1"/>
  <c r="SND80" i="13" s="1"/>
  <c r="SNE80" i="13" s="1"/>
  <c r="SNF80" i="13" s="1"/>
  <c r="SNG80" i="13" s="1"/>
  <c r="SNH80" i="13" s="1"/>
  <c r="SNI80" i="13" s="1"/>
  <c r="SNJ80" i="13" s="1"/>
  <c r="SNK80" i="13" s="1"/>
  <c r="SNL80" i="13" s="1"/>
  <c r="SNM80" i="13" s="1"/>
  <c r="SNN80" i="13" s="1"/>
  <c r="SNO80" i="13" s="1"/>
  <c r="SNP80" i="13" s="1"/>
  <c r="SNQ80" i="13" s="1"/>
  <c r="SNR80" i="13" s="1"/>
  <c r="SNS80" i="13" s="1"/>
  <c r="SNT80" i="13" s="1"/>
  <c r="SNU80" i="13" s="1"/>
  <c r="SNV80" i="13" s="1"/>
  <c r="SNW80" i="13" s="1"/>
  <c r="SNX80" i="13" s="1"/>
  <c r="SNY80" i="13" s="1"/>
  <c r="SNZ80" i="13" s="1"/>
  <c r="SOA80" i="13" s="1"/>
  <c r="SOB80" i="13" s="1"/>
  <c r="SOC80" i="13" s="1"/>
  <c r="SOD80" i="13" s="1"/>
  <c r="SOE80" i="13" s="1"/>
  <c r="SOF80" i="13" s="1"/>
  <c r="SOG80" i="13" s="1"/>
  <c r="SOH80" i="13" s="1"/>
  <c r="SOI80" i="13" s="1"/>
  <c r="SOJ80" i="13" s="1"/>
  <c r="SOK80" i="13" s="1"/>
  <c r="SOL80" i="13" s="1"/>
  <c r="SOM80" i="13" s="1"/>
  <c r="SON80" i="13" s="1"/>
  <c r="SOO80" i="13" s="1"/>
  <c r="SOP80" i="13" s="1"/>
  <c r="SOQ80" i="13" s="1"/>
  <c r="SOR80" i="13" s="1"/>
  <c r="SOS80" i="13" s="1"/>
  <c r="SOT80" i="13" s="1"/>
  <c r="SOU80" i="13" s="1"/>
  <c r="SOV80" i="13" s="1"/>
  <c r="SOW80" i="13" s="1"/>
  <c r="SOX80" i="13" s="1"/>
  <c r="SOY80" i="13" s="1"/>
  <c r="SOZ80" i="13" s="1"/>
  <c r="SPA80" i="13" s="1"/>
  <c r="SPB80" i="13" s="1"/>
  <c r="SPC80" i="13" s="1"/>
  <c r="SPD80" i="13" s="1"/>
  <c r="SPE80" i="13" s="1"/>
  <c r="SPF80" i="13" s="1"/>
  <c r="SPG80" i="13" s="1"/>
  <c r="SPH80" i="13" s="1"/>
  <c r="SPI80" i="13" s="1"/>
  <c r="SPJ80" i="13" s="1"/>
  <c r="SPK80" i="13" s="1"/>
  <c r="SPL80" i="13" s="1"/>
  <c r="SPM80" i="13" s="1"/>
  <c r="SPN80" i="13" s="1"/>
  <c r="SPO80" i="13" s="1"/>
  <c r="SPP80" i="13" s="1"/>
  <c r="SPQ80" i="13" s="1"/>
  <c r="SPR80" i="13" s="1"/>
  <c r="SPS80" i="13" s="1"/>
  <c r="SPT80" i="13" s="1"/>
  <c r="SPU80" i="13" s="1"/>
  <c r="SPV80" i="13" s="1"/>
  <c r="SPW80" i="13" s="1"/>
  <c r="SPX80" i="13" s="1"/>
  <c r="SPY80" i="13" s="1"/>
  <c r="SPZ80" i="13" s="1"/>
  <c r="SQA80" i="13" s="1"/>
  <c r="SQB80" i="13" s="1"/>
  <c r="SQC80" i="13" s="1"/>
  <c r="SQD80" i="13" s="1"/>
  <c r="SQE80" i="13" s="1"/>
  <c r="SQF80" i="13" s="1"/>
  <c r="SQG80" i="13" s="1"/>
  <c r="SQH80" i="13" s="1"/>
  <c r="SQI80" i="13" s="1"/>
  <c r="SQJ80" i="13" s="1"/>
  <c r="SQK80" i="13" s="1"/>
  <c r="SQL80" i="13" s="1"/>
  <c r="SQM80" i="13" s="1"/>
  <c r="SQN80" i="13" s="1"/>
  <c r="SQO80" i="13" s="1"/>
  <c r="SQP80" i="13" s="1"/>
  <c r="SQQ80" i="13" s="1"/>
  <c r="SQR80" i="13" s="1"/>
  <c r="SQS80" i="13" s="1"/>
  <c r="SQT80" i="13" s="1"/>
  <c r="SQU80" i="13" s="1"/>
  <c r="SQV80" i="13" s="1"/>
  <c r="SQW80" i="13" s="1"/>
  <c r="SQX80" i="13" s="1"/>
  <c r="SQY80" i="13" s="1"/>
  <c r="SQZ80" i="13" s="1"/>
  <c r="SRA80" i="13" s="1"/>
  <c r="SRB80" i="13" s="1"/>
  <c r="SRC80" i="13" s="1"/>
  <c r="SRD80" i="13" s="1"/>
  <c r="SRE80" i="13" s="1"/>
  <c r="SRF80" i="13" s="1"/>
  <c r="SRG80" i="13" s="1"/>
  <c r="SRH80" i="13" s="1"/>
  <c r="SRI80" i="13" s="1"/>
  <c r="SRJ80" i="13" s="1"/>
  <c r="SRK80" i="13" s="1"/>
  <c r="SRL80" i="13" s="1"/>
  <c r="SRM80" i="13" s="1"/>
  <c r="SRN80" i="13" s="1"/>
  <c r="SRO80" i="13" s="1"/>
  <c r="SRP80" i="13" s="1"/>
  <c r="SRQ80" i="13" s="1"/>
  <c r="SRR80" i="13" s="1"/>
  <c r="SRS80" i="13" s="1"/>
  <c r="SRT80" i="13" s="1"/>
  <c r="SRU80" i="13" s="1"/>
  <c r="SRV80" i="13" s="1"/>
  <c r="SRW80" i="13" s="1"/>
  <c r="SRX80" i="13" s="1"/>
  <c r="SRY80" i="13" s="1"/>
  <c r="SRZ80" i="13" s="1"/>
  <c r="SSA80" i="13" s="1"/>
  <c r="SSB80" i="13" s="1"/>
  <c r="SSC80" i="13" s="1"/>
  <c r="SSD80" i="13" s="1"/>
  <c r="SSE80" i="13" s="1"/>
  <c r="SSF80" i="13" s="1"/>
  <c r="SSG80" i="13" s="1"/>
  <c r="SSH80" i="13" s="1"/>
  <c r="SSI80" i="13" s="1"/>
  <c r="SSJ80" i="13" s="1"/>
  <c r="SSK80" i="13" s="1"/>
  <c r="SSL80" i="13" s="1"/>
  <c r="SSM80" i="13" s="1"/>
  <c r="SSN80" i="13" s="1"/>
  <c r="SSO80" i="13" s="1"/>
  <c r="SSP80" i="13" s="1"/>
  <c r="SSQ80" i="13" s="1"/>
  <c r="SSR80" i="13" s="1"/>
  <c r="SSS80" i="13" s="1"/>
  <c r="SST80" i="13" s="1"/>
  <c r="SSU80" i="13" s="1"/>
  <c r="SSV80" i="13" s="1"/>
  <c r="SSW80" i="13" s="1"/>
  <c r="SSX80" i="13" s="1"/>
  <c r="SSY80" i="13" s="1"/>
  <c r="SSZ80" i="13" s="1"/>
  <c r="STA80" i="13" s="1"/>
  <c r="STB80" i="13" s="1"/>
  <c r="STC80" i="13" s="1"/>
  <c r="STD80" i="13" s="1"/>
  <c r="STE80" i="13" s="1"/>
  <c r="STF80" i="13" s="1"/>
  <c r="STG80" i="13" s="1"/>
  <c r="STH80" i="13" s="1"/>
  <c r="STI80" i="13" s="1"/>
  <c r="STJ80" i="13" s="1"/>
  <c r="STK80" i="13" s="1"/>
  <c r="STL80" i="13" s="1"/>
  <c r="STM80" i="13" s="1"/>
  <c r="STN80" i="13" s="1"/>
  <c r="STO80" i="13" s="1"/>
  <c r="STP80" i="13" s="1"/>
  <c r="STQ80" i="13" s="1"/>
  <c r="STR80" i="13" s="1"/>
  <c r="STS80" i="13" s="1"/>
  <c r="STT80" i="13" s="1"/>
  <c r="STU80" i="13" s="1"/>
  <c r="STV80" i="13" s="1"/>
  <c r="STW80" i="13" s="1"/>
  <c r="STX80" i="13" s="1"/>
  <c r="STY80" i="13" s="1"/>
  <c r="STZ80" i="13" s="1"/>
  <c r="SUA80" i="13" s="1"/>
  <c r="SUB80" i="13" s="1"/>
  <c r="SUC80" i="13" s="1"/>
  <c r="SUD80" i="13" s="1"/>
  <c r="SUE80" i="13" s="1"/>
  <c r="SUF80" i="13" s="1"/>
  <c r="SUG80" i="13" s="1"/>
  <c r="SUH80" i="13" s="1"/>
  <c r="SUI80" i="13" s="1"/>
  <c r="SUJ80" i="13" s="1"/>
  <c r="SUK80" i="13" s="1"/>
  <c r="SUL80" i="13" s="1"/>
  <c r="SUM80" i="13" s="1"/>
  <c r="SUN80" i="13" s="1"/>
  <c r="SUO80" i="13" s="1"/>
  <c r="SUP80" i="13" s="1"/>
  <c r="SUQ80" i="13" s="1"/>
  <c r="SUR80" i="13" s="1"/>
  <c r="SUS80" i="13" s="1"/>
  <c r="SUT80" i="13" s="1"/>
  <c r="SUU80" i="13" s="1"/>
  <c r="SUV80" i="13" s="1"/>
  <c r="SUW80" i="13" s="1"/>
  <c r="SUX80" i="13" s="1"/>
  <c r="SUY80" i="13" s="1"/>
  <c r="SUZ80" i="13" s="1"/>
  <c r="SVA80" i="13" s="1"/>
  <c r="SVB80" i="13" s="1"/>
  <c r="SVC80" i="13" s="1"/>
  <c r="SVD80" i="13" s="1"/>
  <c r="SVE80" i="13" s="1"/>
  <c r="SVF80" i="13" s="1"/>
  <c r="SVG80" i="13" s="1"/>
  <c r="SVH80" i="13" s="1"/>
  <c r="SVI80" i="13" s="1"/>
  <c r="SVJ80" i="13" s="1"/>
  <c r="SVK80" i="13" s="1"/>
  <c r="SVL80" i="13" s="1"/>
  <c r="SVM80" i="13" s="1"/>
  <c r="SVN80" i="13" s="1"/>
  <c r="SVO80" i="13" s="1"/>
  <c r="SVP80" i="13" s="1"/>
  <c r="SVQ80" i="13" s="1"/>
  <c r="SVR80" i="13" s="1"/>
  <c r="SVS80" i="13" s="1"/>
  <c r="SVT80" i="13" s="1"/>
  <c r="SVU80" i="13" s="1"/>
  <c r="SVV80" i="13" s="1"/>
  <c r="SVW80" i="13" s="1"/>
  <c r="SVX80" i="13" s="1"/>
  <c r="SVY80" i="13" s="1"/>
  <c r="SVZ80" i="13" s="1"/>
  <c r="SWA80" i="13" s="1"/>
  <c r="SWB80" i="13" s="1"/>
  <c r="SWC80" i="13" s="1"/>
  <c r="SWD80" i="13" s="1"/>
  <c r="SWE80" i="13" s="1"/>
  <c r="SWF80" i="13" s="1"/>
  <c r="SWG80" i="13" s="1"/>
  <c r="SWH80" i="13" s="1"/>
  <c r="SWI80" i="13" s="1"/>
  <c r="SWJ80" i="13" s="1"/>
  <c r="SWK80" i="13" s="1"/>
  <c r="SWL80" i="13" s="1"/>
  <c r="SWM80" i="13" s="1"/>
  <c r="SWN80" i="13" s="1"/>
  <c r="SWO80" i="13" s="1"/>
  <c r="SWP80" i="13" s="1"/>
  <c r="SWQ80" i="13" s="1"/>
  <c r="SWR80" i="13" s="1"/>
  <c r="SWS80" i="13" s="1"/>
  <c r="SWT80" i="13" s="1"/>
  <c r="SWU80" i="13" s="1"/>
  <c r="SWV80" i="13" s="1"/>
  <c r="SWW80" i="13" s="1"/>
  <c r="SWX80" i="13" s="1"/>
  <c r="SWY80" i="13" s="1"/>
  <c r="SWZ80" i="13" s="1"/>
  <c r="SXA80" i="13" s="1"/>
  <c r="SXB80" i="13" s="1"/>
  <c r="SXC80" i="13" s="1"/>
  <c r="SXD80" i="13" s="1"/>
  <c r="SXE80" i="13" s="1"/>
  <c r="SXF80" i="13" s="1"/>
  <c r="SXG80" i="13" s="1"/>
  <c r="SXH80" i="13" s="1"/>
  <c r="SXI80" i="13" s="1"/>
  <c r="SXJ80" i="13" s="1"/>
  <c r="SXK80" i="13" s="1"/>
  <c r="SXL80" i="13" s="1"/>
  <c r="SXM80" i="13" s="1"/>
  <c r="SXN80" i="13" s="1"/>
  <c r="SXO80" i="13" s="1"/>
  <c r="SXP80" i="13" s="1"/>
  <c r="SXQ80" i="13" s="1"/>
  <c r="SXR80" i="13" s="1"/>
  <c r="SXS80" i="13" s="1"/>
  <c r="SXT80" i="13" s="1"/>
  <c r="SXU80" i="13" s="1"/>
  <c r="SXV80" i="13" s="1"/>
  <c r="SXW80" i="13" s="1"/>
  <c r="SXX80" i="13" s="1"/>
  <c r="SXY80" i="13" s="1"/>
  <c r="SXZ80" i="13" s="1"/>
  <c r="SYA80" i="13" s="1"/>
  <c r="SYB80" i="13" s="1"/>
  <c r="SYC80" i="13" s="1"/>
  <c r="SYD80" i="13" s="1"/>
  <c r="SYE80" i="13" s="1"/>
  <c r="SYF80" i="13" s="1"/>
  <c r="SYG80" i="13" s="1"/>
  <c r="SYH80" i="13" s="1"/>
  <c r="SYI80" i="13" s="1"/>
  <c r="SYJ80" i="13" s="1"/>
  <c r="SYK80" i="13" s="1"/>
  <c r="SYL80" i="13" s="1"/>
  <c r="SYM80" i="13" s="1"/>
  <c r="SYN80" i="13" s="1"/>
  <c r="SYO80" i="13" s="1"/>
  <c r="SYP80" i="13" s="1"/>
  <c r="SYQ80" i="13" s="1"/>
  <c r="SYR80" i="13" s="1"/>
  <c r="SYS80" i="13" s="1"/>
  <c r="SYT80" i="13" s="1"/>
  <c r="SYU80" i="13" s="1"/>
  <c r="SYV80" i="13" s="1"/>
  <c r="SYW80" i="13" s="1"/>
  <c r="SYX80" i="13" s="1"/>
  <c r="SYY80" i="13" s="1"/>
  <c r="SYZ80" i="13" s="1"/>
  <c r="SZA80" i="13" s="1"/>
  <c r="SZB80" i="13" s="1"/>
  <c r="SZC80" i="13" s="1"/>
  <c r="SZD80" i="13" s="1"/>
  <c r="SZE80" i="13" s="1"/>
  <c r="SZF80" i="13" s="1"/>
  <c r="SZG80" i="13" s="1"/>
  <c r="SZH80" i="13" s="1"/>
  <c r="SZI80" i="13" s="1"/>
  <c r="SZJ80" i="13" s="1"/>
  <c r="SZK80" i="13" s="1"/>
  <c r="SZL80" i="13" s="1"/>
  <c r="SZM80" i="13" s="1"/>
  <c r="SZN80" i="13" s="1"/>
  <c r="SZO80" i="13" s="1"/>
  <c r="SZP80" i="13" s="1"/>
  <c r="SZQ80" i="13" s="1"/>
  <c r="SZR80" i="13" s="1"/>
  <c r="SZS80" i="13" s="1"/>
  <c r="SZT80" i="13" s="1"/>
  <c r="SZU80" i="13" s="1"/>
  <c r="SZV80" i="13" s="1"/>
  <c r="SZW80" i="13" s="1"/>
  <c r="SZX80" i="13" s="1"/>
  <c r="SZY80" i="13" s="1"/>
  <c r="SZZ80" i="13" s="1"/>
  <c r="TAA80" i="13" s="1"/>
  <c r="TAB80" i="13" s="1"/>
  <c r="TAC80" i="13" s="1"/>
  <c r="TAD80" i="13" s="1"/>
  <c r="TAE80" i="13" s="1"/>
  <c r="TAF80" i="13" s="1"/>
  <c r="TAG80" i="13" s="1"/>
  <c r="TAH80" i="13" s="1"/>
  <c r="TAI80" i="13" s="1"/>
  <c r="TAJ80" i="13" s="1"/>
  <c r="TAK80" i="13" s="1"/>
  <c r="TAL80" i="13" s="1"/>
  <c r="TAM80" i="13" s="1"/>
  <c r="TAN80" i="13" s="1"/>
  <c r="TAO80" i="13" s="1"/>
  <c r="TAP80" i="13" s="1"/>
  <c r="TAQ80" i="13" s="1"/>
  <c r="TAR80" i="13" s="1"/>
  <c r="TAS80" i="13" s="1"/>
  <c r="TAT80" i="13" s="1"/>
  <c r="TAU80" i="13" s="1"/>
  <c r="TAV80" i="13" s="1"/>
  <c r="TAW80" i="13" s="1"/>
  <c r="TAX80" i="13" s="1"/>
  <c r="TAY80" i="13" s="1"/>
  <c r="TAZ80" i="13" s="1"/>
  <c r="TBA80" i="13" s="1"/>
  <c r="TBB80" i="13" s="1"/>
  <c r="TBC80" i="13" s="1"/>
  <c r="TBD80" i="13" s="1"/>
  <c r="TBE80" i="13" s="1"/>
  <c r="TBF80" i="13" s="1"/>
  <c r="TBG80" i="13" s="1"/>
  <c r="TBH80" i="13" s="1"/>
  <c r="TBI80" i="13" s="1"/>
  <c r="TBJ80" i="13" s="1"/>
  <c r="TBK80" i="13" s="1"/>
  <c r="TBL80" i="13" s="1"/>
  <c r="TBM80" i="13" s="1"/>
  <c r="TBN80" i="13" s="1"/>
  <c r="TBO80" i="13" s="1"/>
  <c r="TBP80" i="13" s="1"/>
  <c r="TBQ80" i="13" s="1"/>
  <c r="TBR80" i="13" s="1"/>
  <c r="TBS80" i="13" s="1"/>
  <c r="TBT80" i="13" s="1"/>
  <c r="TBU80" i="13" s="1"/>
  <c r="TBV80" i="13" s="1"/>
  <c r="TBW80" i="13" s="1"/>
  <c r="TBX80" i="13" s="1"/>
  <c r="TBY80" i="13" s="1"/>
  <c r="TBZ80" i="13" s="1"/>
  <c r="TCA80" i="13" s="1"/>
  <c r="TCB80" i="13" s="1"/>
  <c r="TCC80" i="13" s="1"/>
  <c r="TCD80" i="13" s="1"/>
  <c r="TCE80" i="13" s="1"/>
  <c r="TCF80" i="13" s="1"/>
  <c r="TCG80" i="13" s="1"/>
  <c r="TCH80" i="13" s="1"/>
  <c r="TCI80" i="13" s="1"/>
  <c r="TCJ80" i="13" s="1"/>
  <c r="TCK80" i="13" s="1"/>
  <c r="TCL80" i="13" s="1"/>
  <c r="TCM80" i="13" s="1"/>
  <c r="TCN80" i="13" s="1"/>
  <c r="TCO80" i="13" s="1"/>
  <c r="TCP80" i="13" s="1"/>
  <c r="TCQ80" i="13" s="1"/>
  <c r="TCR80" i="13" s="1"/>
  <c r="TCS80" i="13" s="1"/>
  <c r="TCT80" i="13" s="1"/>
  <c r="TCU80" i="13" s="1"/>
  <c r="TCV80" i="13" s="1"/>
  <c r="TCW80" i="13" s="1"/>
  <c r="TCX80" i="13" s="1"/>
  <c r="TCY80" i="13" s="1"/>
  <c r="TCZ80" i="13" s="1"/>
  <c r="TDA80" i="13" s="1"/>
  <c r="TDB80" i="13" s="1"/>
  <c r="TDC80" i="13" s="1"/>
  <c r="TDD80" i="13" s="1"/>
  <c r="TDE80" i="13" s="1"/>
  <c r="TDF80" i="13" s="1"/>
  <c r="TDG80" i="13" s="1"/>
  <c r="TDH80" i="13" s="1"/>
  <c r="TDI80" i="13" s="1"/>
  <c r="TDJ80" i="13" s="1"/>
  <c r="TDK80" i="13" s="1"/>
  <c r="TDL80" i="13" s="1"/>
  <c r="TDM80" i="13" s="1"/>
  <c r="TDN80" i="13" s="1"/>
  <c r="TDO80" i="13" s="1"/>
  <c r="TDP80" i="13" s="1"/>
  <c r="TDQ80" i="13" s="1"/>
  <c r="TDR80" i="13" s="1"/>
  <c r="TDS80" i="13" s="1"/>
  <c r="TDT80" i="13" s="1"/>
  <c r="TDU80" i="13" s="1"/>
  <c r="TDV80" i="13" s="1"/>
  <c r="TDW80" i="13" s="1"/>
  <c r="TDX80" i="13" s="1"/>
  <c r="TDY80" i="13" s="1"/>
  <c r="TDZ80" i="13" s="1"/>
  <c r="TEA80" i="13" s="1"/>
  <c r="TEB80" i="13" s="1"/>
  <c r="TEC80" i="13" s="1"/>
  <c r="TED80" i="13" s="1"/>
  <c r="TEE80" i="13" s="1"/>
  <c r="TEF80" i="13" s="1"/>
  <c r="TEG80" i="13" s="1"/>
  <c r="TEH80" i="13" s="1"/>
  <c r="TEI80" i="13" s="1"/>
  <c r="TEJ80" i="13" s="1"/>
  <c r="TEK80" i="13" s="1"/>
  <c r="TEL80" i="13" s="1"/>
  <c r="TEM80" i="13" s="1"/>
  <c r="TEN80" i="13" s="1"/>
  <c r="TEO80" i="13" s="1"/>
  <c r="TEP80" i="13" s="1"/>
  <c r="TEQ80" i="13" s="1"/>
  <c r="TER80" i="13" s="1"/>
  <c r="TES80" i="13" s="1"/>
  <c r="TET80" i="13" s="1"/>
  <c r="TEU80" i="13" s="1"/>
  <c r="TEV80" i="13" s="1"/>
  <c r="TEW80" i="13" s="1"/>
  <c r="TEX80" i="13" s="1"/>
  <c r="TEY80" i="13" s="1"/>
  <c r="TEZ80" i="13" s="1"/>
  <c r="TFA80" i="13" s="1"/>
  <c r="TFB80" i="13" s="1"/>
  <c r="TFC80" i="13" s="1"/>
  <c r="TFD80" i="13" s="1"/>
  <c r="TFE80" i="13" s="1"/>
  <c r="TFF80" i="13" s="1"/>
  <c r="TFG80" i="13" s="1"/>
  <c r="TFH80" i="13" s="1"/>
  <c r="TFI80" i="13" s="1"/>
  <c r="TFJ80" i="13" s="1"/>
  <c r="TFK80" i="13" s="1"/>
  <c r="TFL80" i="13" s="1"/>
  <c r="TFM80" i="13" s="1"/>
  <c r="TFN80" i="13" s="1"/>
  <c r="TFO80" i="13" s="1"/>
  <c r="TFP80" i="13" s="1"/>
  <c r="TFQ80" i="13" s="1"/>
  <c r="TFR80" i="13" s="1"/>
  <c r="TFS80" i="13" s="1"/>
  <c r="TFT80" i="13" s="1"/>
  <c r="TFU80" i="13" s="1"/>
  <c r="TFV80" i="13" s="1"/>
  <c r="TFW80" i="13" s="1"/>
  <c r="TFX80" i="13" s="1"/>
  <c r="TFY80" i="13" s="1"/>
  <c r="TFZ80" i="13" s="1"/>
  <c r="TGA80" i="13" s="1"/>
  <c r="TGB80" i="13" s="1"/>
  <c r="TGC80" i="13" s="1"/>
  <c r="TGD80" i="13" s="1"/>
  <c r="TGE80" i="13" s="1"/>
  <c r="TGF80" i="13" s="1"/>
  <c r="TGG80" i="13" s="1"/>
  <c r="TGH80" i="13" s="1"/>
  <c r="TGI80" i="13" s="1"/>
  <c r="TGJ80" i="13" s="1"/>
  <c r="TGK80" i="13" s="1"/>
  <c r="TGL80" i="13" s="1"/>
  <c r="TGM80" i="13" s="1"/>
  <c r="TGN80" i="13" s="1"/>
  <c r="TGO80" i="13" s="1"/>
  <c r="TGP80" i="13" s="1"/>
  <c r="TGQ80" i="13" s="1"/>
  <c r="TGR80" i="13" s="1"/>
  <c r="TGS80" i="13" s="1"/>
  <c r="TGT80" i="13" s="1"/>
  <c r="TGU80" i="13" s="1"/>
  <c r="TGV80" i="13" s="1"/>
  <c r="TGW80" i="13" s="1"/>
  <c r="TGX80" i="13" s="1"/>
  <c r="TGY80" i="13" s="1"/>
  <c r="TGZ80" i="13" s="1"/>
  <c r="THA80" i="13" s="1"/>
  <c r="THB80" i="13" s="1"/>
  <c r="THC80" i="13" s="1"/>
  <c r="THD80" i="13" s="1"/>
  <c r="THE80" i="13" s="1"/>
  <c r="THF80" i="13" s="1"/>
  <c r="THG80" i="13" s="1"/>
  <c r="THH80" i="13" s="1"/>
  <c r="THI80" i="13" s="1"/>
  <c r="THJ80" i="13" s="1"/>
  <c r="THK80" i="13" s="1"/>
  <c r="THL80" i="13" s="1"/>
  <c r="THM80" i="13" s="1"/>
  <c r="THN80" i="13" s="1"/>
  <c r="THO80" i="13" s="1"/>
  <c r="THP80" i="13" s="1"/>
  <c r="THQ80" i="13" s="1"/>
  <c r="THR80" i="13" s="1"/>
  <c r="THS80" i="13" s="1"/>
  <c r="THT80" i="13" s="1"/>
  <c r="THU80" i="13" s="1"/>
  <c r="THV80" i="13" s="1"/>
  <c r="THW80" i="13" s="1"/>
  <c r="THX80" i="13" s="1"/>
  <c r="THY80" i="13" s="1"/>
  <c r="THZ80" i="13" s="1"/>
  <c r="TIA80" i="13" s="1"/>
  <c r="TIB80" i="13" s="1"/>
  <c r="TIC80" i="13" s="1"/>
  <c r="TID80" i="13" s="1"/>
  <c r="TIE80" i="13" s="1"/>
  <c r="TIF80" i="13" s="1"/>
  <c r="TIG80" i="13" s="1"/>
  <c r="TIH80" i="13" s="1"/>
  <c r="TII80" i="13" s="1"/>
  <c r="TIJ80" i="13" s="1"/>
  <c r="TIK80" i="13" s="1"/>
  <c r="TIL80" i="13" s="1"/>
  <c r="TIM80" i="13" s="1"/>
  <c r="TIN80" i="13" s="1"/>
  <c r="TIO80" i="13" s="1"/>
  <c r="TIP80" i="13" s="1"/>
  <c r="TIQ80" i="13" s="1"/>
  <c r="TIR80" i="13" s="1"/>
  <c r="TIS80" i="13" s="1"/>
  <c r="TIT80" i="13" s="1"/>
  <c r="TIU80" i="13" s="1"/>
  <c r="TIV80" i="13" s="1"/>
  <c r="TIW80" i="13" s="1"/>
  <c r="TIX80" i="13" s="1"/>
  <c r="TIY80" i="13" s="1"/>
  <c r="TIZ80" i="13" s="1"/>
  <c r="TJA80" i="13" s="1"/>
  <c r="TJB80" i="13" s="1"/>
  <c r="TJC80" i="13" s="1"/>
  <c r="TJD80" i="13" s="1"/>
  <c r="TJE80" i="13" s="1"/>
  <c r="TJF80" i="13" s="1"/>
  <c r="TJG80" i="13" s="1"/>
  <c r="TJH80" i="13" s="1"/>
  <c r="TJI80" i="13" s="1"/>
  <c r="TJJ80" i="13" s="1"/>
  <c r="TJK80" i="13" s="1"/>
  <c r="TJL80" i="13" s="1"/>
  <c r="TJM80" i="13" s="1"/>
  <c r="TJN80" i="13" s="1"/>
  <c r="TJO80" i="13" s="1"/>
  <c r="TJP80" i="13" s="1"/>
  <c r="TJQ80" i="13" s="1"/>
  <c r="TJR80" i="13" s="1"/>
  <c r="TJS80" i="13" s="1"/>
  <c r="TJT80" i="13" s="1"/>
  <c r="TJU80" i="13" s="1"/>
  <c r="TJV80" i="13" s="1"/>
  <c r="TJW80" i="13" s="1"/>
  <c r="TJX80" i="13" s="1"/>
  <c r="TJY80" i="13" s="1"/>
  <c r="TJZ80" i="13" s="1"/>
  <c r="TKA80" i="13" s="1"/>
  <c r="TKB80" i="13" s="1"/>
  <c r="TKC80" i="13" s="1"/>
  <c r="TKD80" i="13" s="1"/>
  <c r="TKE80" i="13" s="1"/>
  <c r="TKF80" i="13" s="1"/>
  <c r="TKG80" i="13" s="1"/>
  <c r="TKH80" i="13" s="1"/>
  <c r="TKI80" i="13" s="1"/>
  <c r="TKJ80" i="13" s="1"/>
  <c r="TKK80" i="13" s="1"/>
  <c r="TKL80" i="13" s="1"/>
  <c r="TKM80" i="13" s="1"/>
  <c r="TKN80" i="13" s="1"/>
  <c r="TKO80" i="13" s="1"/>
  <c r="TKP80" i="13" s="1"/>
  <c r="TKQ80" i="13" s="1"/>
  <c r="TKR80" i="13" s="1"/>
  <c r="TKS80" i="13" s="1"/>
  <c r="TKT80" i="13" s="1"/>
  <c r="TKU80" i="13" s="1"/>
  <c r="TKV80" i="13" s="1"/>
  <c r="TKW80" i="13" s="1"/>
  <c r="TKX80" i="13" s="1"/>
  <c r="TKY80" i="13" s="1"/>
  <c r="TKZ80" i="13" s="1"/>
  <c r="TLA80" i="13" s="1"/>
  <c r="TLB80" i="13" s="1"/>
  <c r="TLC80" i="13" s="1"/>
  <c r="TLD80" i="13" s="1"/>
  <c r="TLE80" i="13" s="1"/>
  <c r="TLF80" i="13" s="1"/>
  <c r="TLG80" i="13" s="1"/>
  <c r="TLH80" i="13" s="1"/>
  <c r="TLI80" i="13" s="1"/>
  <c r="TLJ80" i="13" s="1"/>
  <c r="TLK80" i="13" s="1"/>
  <c r="TLL80" i="13" s="1"/>
  <c r="TLM80" i="13" s="1"/>
  <c r="TLN80" i="13" s="1"/>
  <c r="TLO80" i="13" s="1"/>
  <c r="TLP80" i="13" s="1"/>
  <c r="TLQ80" i="13" s="1"/>
  <c r="TLR80" i="13" s="1"/>
  <c r="TLS80" i="13" s="1"/>
  <c r="TLT80" i="13" s="1"/>
  <c r="TLU80" i="13" s="1"/>
  <c r="TLV80" i="13" s="1"/>
  <c r="TLW80" i="13" s="1"/>
  <c r="TLX80" i="13" s="1"/>
  <c r="TLY80" i="13" s="1"/>
  <c r="TLZ80" i="13" s="1"/>
  <c r="TMA80" i="13" s="1"/>
  <c r="TMB80" i="13" s="1"/>
  <c r="TMC80" i="13" s="1"/>
  <c r="TMD80" i="13" s="1"/>
  <c r="TME80" i="13" s="1"/>
  <c r="TMF80" i="13" s="1"/>
  <c r="TMG80" i="13" s="1"/>
  <c r="TMH80" i="13" s="1"/>
  <c r="TMI80" i="13" s="1"/>
  <c r="TMJ80" i="13" s="1"/>
  <c r="TMK80" i="13" s="1"/>
  <c r="TML80" i="13" s="1"/>
  <c r="TMM80" i="13" s="1"/>
  <c r="TMN80" i="13" s="1"/>
  <c r="TMO80" i="13" s="1"/>
  <c r="TMP80" i="13" s="1"/>
  <c r="TMQ80" i="13" s="1"/>
  <c r="TMR80" i="13" s="1"/>
  <c r="TMS80" i="13" s="1"/>
  <c r="TMT80" i="13" s="1"/>
  <c r="TMU80" i="13" s="1"/>
  <c r="TMV80" i="13" s="1"/>
  <c r="TMW80" i="13" s="1"/>
  <c r="TMX80" i="13" s="1"/>
  <c r="TMY80" i="13" s="1"/>
  <c r="TMZ80" i="13" s="1"/>
  <c r="TNA80" i="13" s="1"/>
  <c r="TNB80" i="13" s="1"/>
  <c r="TNC80" i="13" s="1"/>
  <c r="TND80" i="13" s="1"/>
  <c r="TNE80" i="13" s="1"/>
  <c r="TNF80" i="13" s="1"/>
  <c r="TNG80" i="13" s="1"/>
  <c r="TNH80" i="13" s="1"/>
  <c r="TNI80" i="13" s="1"/>
  <c r="TNJ80" i="13" s="1"/>
  <c r="TNK80" i="13" s="1"/>
  <c r="TNL80" i="13" s="1"/>
  <c r="TNM80" i="13" s="1"/>
  <c r="TNN80" i="13" s="1"/>
  <c r="TNO80" i="13" s="1"/>
  <c r="TNP80" i="13" s="1"/>
  <c r="TNQ80" i="13" s="1"/>
  <c r="TNR80" i="13" s="1"/>
  <c r="TNS80" i="13" s="1"/>
  <c r="TNT80" i="13" s="1"/>
  <c r="TNU80" i="13" s="1"/>
  <c r="TNV80" i="13" s="1"/>
  <c r="TNW80" i="13" s="1"/>
  <c r="TNX80" i="13" s="1"/>
  <c r="TNY80" i="13" s="1"/>
  <c r="TNZ80" i="13" s="1"/>
  <c r="TOA80" i="13" s="1"/>
  <c r="TOB80" i="13" s="1"/>
  <c r="TOC80" i="13" s="1"/>
  <c r="TOD80" i="13" s="1"/>
  <c r="TOE80" i="13" s="1"/>
  <c r="TOF80" i="13" s="1"/>
  <c r="TOG80" i="13" s="1"/>
  <c r="TOH80" i="13" s="1"/>
  <c r="TOI80" i="13" s="1"/>
  <c r="TOJ80" i="13" s="1"/>
  <c r="TOK80" i="13" s="1"/>
  <c r="TOL80" i="13" s="1"/>
  <c r="TOM80" i="13" s="1"/>
  <c r="TON80" i="13" s="1"/>
  <c r="TOO80" i="13" s="1"/>
  <c r="TOP80" i="13" s="1"/>
  <c r="TOQ80" i="13" s="1"/>
  <c r="TOR80" i="13" s="1"/>
  <c r="TOS80" i="13" s="1"/>
  <c r="TOT80" i="13" s="1"/>
  <c r="TOU80" i="13" s="1"/>
  <c r="TOV80" i="13" s="1"/>
  <c r="TOW80" i="13" s="1"/>
  <c r="TOX80" i="13" s="1"/>
  <c r="TOY80" i="13" s="1"/>
  <c r="TOZ80" i="13" s="1"/>
  <c r="TPA80" i="13" s="1"/>
  <c r="TPB80" i="13" s="1"/>
  <c r="TPC80" i="13" s="1"/>
  <c r="TPD80" i="13" s="1"/>
  <c r="TPE80" i="13" s="1"/>
  <c r="TPF80" i="13" s="1"/>
  <c r="TPG80" i="13" s="1"/>
  <c r="TPH80" i="13" s="1"/>
  <c r="TPI80" i="13" s="1"/>
  <c r="TPJ80" i="13" s="1"/>
  <c r="TPK80" i="13" s="1"/>
  <c r="TPL80" i="13" s="1"/>
  <c r="TPM80" i="13" s="1"/>
  <c r="TPN80" i="13" s="1"/>
  <c r="TPO80" i="13" s="1"/>
  <c r="TPP80" i="13" s="1"/>
  <c r="TPQ80" i="13" s="1"/>
  <c r="TPR80" i="13" s="1"/>
  <c r="TPS80" i="13" s="1"/>
  <c r="TPT80" i="13" s="1"/>
  <c r="TPU80" i="13" s="1"/>
  <c r="TPV80" i="13" s="1"/>
  <c r="TPW80" i="13" s="1"/>
  <c r="TPX80" i="13" s="1"/>
  <c r="TPY80" i="13" s="1"/>
  <c r="TPZ80" i="13" s="1"/>
  <c r="TQA80" i="13" s="1"/>
  <c r="TQB80" i="13" s="1"/>
  <c r="TQC80" i="13" s="1"/>
  <c r="TQD80" i="13" s="1"/>
  <c r="TQE80" i="13" s="1"/>
  <c r="TQF80" i="13" s="1"/>
  <c r="TQG80" i="13" s="1"/>
  <c r="TQH80" i="13" s="1"/>
  <c r="TQI80" i="13" s="1"/>
  <c r="TQJ80" i="13" s="1"/>
  <c r="TQK80" i="13" s="1"/>
  <c r="TQL80" i="13" s="1"/>
  <c r="TQM80" i="13" s="1"/>
  <c r="TQN80" i="13" s="1"/>
  <c r="TQO80" i="13" s="1"/>
  <c r="TQP80" i="13" s="1"/>
  <c r="TQQ80" i="13" s="1"/>
  <c r="TQR80" i="13" s="1"/>
  <c r="TQS80" i="13" s="1"/>
  <c r="TQT80" i="13" s="1"/>
  <c r="TQU80" i="13" s="1"/>
  <c r="TQV80" i="13" s="1"/>
  <c r="TQW80" i="13" s="1"/>
  <c r="TQX80" i="13" s="1"/>
  <c r="TQY80" i="13" s="1"/>
  <c r="TQZ80" i="13" s="1"/>
  <c r="TRA80" i="13" s="1"/>
  <c r="TRB80" i="13" s="1"/>
  <c r="TRC80" i="13" s="1"/>
  <c r="TRD80" i="13" s="1"/>
  <c r="TRE80" i="13" s="1"/>
  <c r="TRF80" i="13" s="1"/>
  <c r="TRG80" i="13" s="1"/>
  <c r="TRH80" i="13" s="1"/>
  <c r="TRI80" i="13" s="1"/>
  <c r="TRJ80" i="13" s="1"/>
  <c r="TRK80" i="13" s="1"/>
  <c r="TRL80" i="13" s="1"/>
  <c r="TRM80" i="13" s="1"/>
  <c r="TRN80" i="13" s="1"/>
  <c r="TRO80" i="13" s="1"/>
  <c r="TRP80" i="13" s="1"/>
  <c r="TRQ80" i="13" s="1"/>
  <c r="TRR80" i="13" s="1"/>
  <c r="TRS80" i="13" s="1"/>
  <c r="TRT80" i="13" s="1"/>
  <c r="TRU80" i="13" s="1"/>
  <c r="TRV80" i="13" s="1"/>
  <c r="TRW80" i="13" s="1"/>
  <c r="TRX80" i="13" s="1"/>
  <c r="TRY80" i="13" s="1"/>
  <c r="TRZ80" i="13" s="1"/>
  <c r="TSA80" i="13" s="1"/>
  <c r="TSB80" i="13" s="1"/>
  <c r="TSC80" i="13" s="1"/>
  <c r="TSD80" i="13" s="1"/>
  <c r="TSE80" i="13" s="1"/>
  <c r="TSF80" i="13" s="1"/>
  <c r="TSG80" i="13" s="1"/>
  <c r="TSH80" i="13" s="1"/>
  <c r="TSI80" i="13" s="1"/>
  <c r="TSJ80" i="13" s="1"/>
  <c r="TSK80" i="13" s="1"/>
  <c r="TSL80" i="13" s="1"/>
  <c r="TSM80" i="13" s="1"/>
  <c r="TSN80" i="13" s="1"/>
  <c r="TSO80" i="13" s="1"/>
  <c r="TSP80" i="13" s="1"/>
  <c r="TSQ80" i="13" s="1"/>
  <c r="TSR80" i="13" s="1"/>
  <c r="TSS80" i="13" s="1"/>
  <c r="TST80" i="13" s="1"/>
  <c r="TSU80" i="13" s="1"/>
  <c r="TSV80" i="13" s="1"/>
  <c r="TSW80" i="13" s="1"/>
  <c r="TSX80" i="13" s="1"/>
  <c r="TSY80" i="13" s="1"/>
  <c r="TSZ80" i="13" s="1"/>
  <c r="TTA80" i="13" s="1"/>
  <c r="TTB80" i="13" s="1"/>
  <c r="TTC80" i="13" s="1"/>
  <c r="TTD80" i="13" s="1"/>
  <c r="TTE80" i="13" s="1"/>
  <c r="TTF80" i="13" s="1"/>
  <c r="TTG80" i="13" s="1"/>
  <c r="TTH80" i="13" s="1"/>
  <c r="TTI80" i="13" s="1"/>
  <c r="TTJ80" i="13" s="1"/>
  <c r="TTK80" i="13" s="1"/>
  <c r="TTL80" i="13" s="1"/>
  <c r="TTM80" i="13" s="1"/>
  <c r="TTN80" i="13" s="1"/>
  <c r="TTO80" i="13" s="1"/>
  <c r="TTP80" i="13" s="1"/>
  <c r="TTQ80" i="13" s="1"/>
  <c r="TTR80" i="13" s="1"/>
  <c r="TTS80" i="13" s="1"/>
  <c r="TTT80" i="13" s="1"/>
  <c r="TTU80" i="13" s="1"/>
  <c r="TTV80" i="13" s="1"/>
  <c r="TTW80" i="13" s="1"/>
  <c r="TTX80" i="13" s="1"/>
  <c r="TTY80" i="13" s="1"/>
  <c r="TTZ80" i="13" s="1"/>
  <c r="TUA80" i="13" s="1"/>
  <c r="TUB80" i="13" s="1"/>
  <c r="TUC80" i="13" s="1"/>
  <c r="TUD80" i="13" s="1"/>
  <c r="TUE80" i="13" s="1"/>
  <c r="TUF80" i="13" s="1"/>
  <c r="TUG80" i="13" s="1"/>
  <c r="TUH80" i="13" s="1"/>
  <c r="TUI80" i="13" s="1"/>
  <c r="TUJ80" i="13" s="1"/>
  <c r="TUK80" i="13" s="1"/>
  <c r="TUL80" i="13" s="1"/>
  <c r="TUM80" i="13" s="1"/>
  <c r="TUN80" i="13" s="1"/>
  <c r="TUO80" i="13" s="1"/>
  <c r="TUP80" i="13" s="1"/>
  <c r="TUQ80" i="13" s="1"/>
  <c r="TUR80" i="13" s="1"/>
  <c r="TUS80" i="13" s="1"/>
  <c r="TUT80" i="13" s="1"/>
  <c r="TUU80" i="13" s="1"/>
  <c r="TUV80" i="13" s="1"/>
  <c r="TUW80" i="13" s="1"/>
  <c r="TUX80" i="13" s="1"/>
  <c r="TUY80" i="13" s="1"/>
  <c r="TUZ80" i="13" s="1"/>
  <c r="TVA80" i="13" s="1"/>
  <c r="TVB80" i="13" s="1"/>
  <c r="TVC80" i="13" s="1"/>
  <c r="TVD80" i="13" s="1"/>
  <c r="TVE80" i="13" s="1"/>
  <c r="TVF80" i="13" s="1"/>
  <c r="TVG80" i="13" s="1"/>
  <c r="TVH80" i="13" s="1"/>
  <c r="TVI80" i="13" s="1"/>
  <c r="TVJ80" i="13" s="1"/>
  <c r="TVK80" i="13" s="1"/>
  <c r="TVL80" i="13" s="1"/>
  <c r="TVM80" i="13" s="1"/>
  <c r="TVN80" i="13" s="1"/>
  <c r="TVO80" i="13" s="1"/>
  <c r="TVP80" i="13" s="1"/>
  <c r="TVQ80" i="13" s="1"/>
  <c r="TVR80" i="13" s="1"/>
  <c r="TVS80" i="13" s="1"/>
  <c r="TVT80" i="13" s="1"/>
  <c r="TVU80" i="13" s="1"/>
  <c r="TVV80" i="13" s="1"/>
  <c r="TVW80" i="13" s="1"/>
  <c r="TVX80" i="13" s="1"/>
  <c r="TVY80" i="13" s="1"/>
  <c r="TVZ80" i="13" s="1"/>
  <c r="TWA80" i="13" s="1"/>
  <c r="TWB80" i="13" s="1"/>
  <c r="TWC80" i="13" s="1"/>
  <c r="TWD80" i="13" s="1"/>
  <c r="TWE80" i="13" s="1"/>
  <c r="TWF80" i="13" s="1"/>
  <c r="TWG80" i="13" s="1"/>
  <c r="TWH80" i="13" s="1"/>
  <c r="TWI80" i="13" s="1"/>
  <c r="TWJ80" i="13" s="1"/>
  <c r="TWK80" i="13" s="1"/>
  <c r="TWL80" i="13" s="1"/>
  <c r="TWM80" i="13" s="1"/>
  <c r="TWN80" i="13" s="1"/>
  <c r="TWO80" i="13" s="1"/>
  <c r="TWP80" i="13" s="1"/>
  <c r="TWQ80" i="13" s="1"/>
  <c r="TWR80" i="13" s="1"/>
  <c r="TWS80" i="13" s="1"/>
  <c r="TWT80" i="13" s="1"/>
  <c r="TWU80" i="13" s="1"/>
  <c r="TWV80" i="13" s="1"/>
  <c r="TWW80" i="13" s="1"/>
  <c r="TWX80" i="13" s="1"/>
  <c r="TWY80" i="13" s="1"/>
  <c r="TWZ80" i="13" s="1"/>
  <c r="TXA80" i="13" s="1"/>
  <c r="TXB80" i="13" s="1"/>
  <c r="TXC80" i="13" s="1"/>
  <c r="TXD80" i="13" s="1"/>
  <c r="TXE80" i="13" s="1"/>
  <c r="TXF80" i="13" s="1"/>
  <c r="TXG80" i="13" s="1"/>
  <c r="TXH80" i="13" s="1"/>
  <c r="TXI80" i="13" s="1"/>
  <c r="TXJ80" i="13" s="1"/>
  <c r="TXK80" i="13" s="1"/>
  <c r="TXL80" i="13" s="1"/>
  <c r="TXM80" i="13" s="1"/>
  <c r="TXN80" i="13" s="1"/>
  <c r="TXO80" i="13" s="1"/>
  <c r="TXP80" i="13" s="1"/>
  <c r="TXQ80" i="13" s="1"/>
  <c r="TXR80" i="13" s="1"/>
  <c r="TXS80" i="13" s="1"/>
  <c r="TXT80" i="13" s="1"/>
  <c r="TXU80" i="13" s="1"/>
  <c r="TXV80" i="13" s="1"/>
  <c r="TXW80" i="13" s="1"/>
  <c r="TXX80" i="13" s="1"/>
  <c r="TXY80" i="13" s="1"/>
  <c r="TXZ80" i="13" s="1"/>
  <c r="TYA80" i="13" s="1"/>
  <c r="TYB80" i="13" s="1"/>
  <c r="TYC80" i="13" s="1"/>
  <c r="TYD80" i="13" s="1"/>
  <c r="TYE80" i="13" s="1"/>
  <c r="TYF80" i="13" s="1"/>
  <c r="TYG80" i="13" s="1"/>
  <c r="TYH80" i="13" s="1"/>
  <c r="TYI80" i="13" s="1"/>
  <c r="TYJ80" i="13" s="1"/>
  <c r="TYK80" i="13" s="1"/>
  <c r="TYL80" i="13" s="1"/>
  <c r="TYM80" i="13" s="1"/>
  <c r="TYN80" i="13" s="1"/>
  <c r="TYO80" i="13" s="1"/>
  <c r="TYP80" i="13" s="1"/>
  <c r="TYQ80" i="13" s="1"/>
  <c r="TYR80" i="13" s="1"/>
  <c r="TYS80" i="13" s="1"/>
  <c r="TYT80" i="13" s="1"/>
  <c r="TYU80" i="13" s="1"/>
  <c r="TYV80" i="13" s="1"/>
  <c r="TYW80" i="13" s="1"/>
  <c r="TYX80" i="13" s="1"/>
  <c r="TYY80" i="13" s="1"/>
  <c r="TYZ80" i="13" s="1"/>
  <c r="TZA80" i="13" s="1"/>
  <c r="TZB80" i="13" s="1"/>
  <c r="TZC80" i="13" s="1"/>
  <c r="TZD80" i="13" s="1"/>
  <c r="TZE80" i="13" s="1"/>
  <c r="TZF80" i="13" s="1"/>
  <c r="TZG80" i="13" s="1"/>
  <c r="TZH80" i="13" s="1"/>
  <c r="TZI80" i="13" s="1"/>
  <c r="TZJ80" i="13" s="1"/>
  <c r="TZK80" i="13" s="1"/>
  <c r="TZL80" i="13" s="1"/>
  <c r="TZM80" i="13" s="1"/>
  <c r="TZN80" i="13" s="1"/>
  <c r="TZO80" i="13" s="1"/>
  <c r="TZP80" i="13" s="1"/>
  <c r="TZQ80" i="13" s="1"/>
  <c r="TZR80" i="13" s="1"/>
  <c r="TZS80" i="13" s="1"/>
  <c r="TZT80" i="13" s="1"/>
  <c r="TZU80" i="13" s="1"/>
  <c r="TZV80" i="13" s="1"/>
  <c r="TZW80" i="13" s="1"/>
  <c r="TZX80" i="13" s="1"/>
  <c r="TZY80" i="13" s="1"/>
  <c r="TZZ80" i="13" s="1"/>
  <c r="UAA80" i="13" s="1"/>
  <c r="UAB80" i="13" s="1"/>
  <c r="UAC80" i="13" s="1"/>
  <c r="UAD80" i="13" s="1"/>
  <c r="UAE80" i="13" s="1"/>
  <c r="UAF80" i="13" s="1"/>
  <c r="UAG80" i="13" s="1"/>
  <c r="UAH80" i="13" s="1"/>
  <c r="UAI80" i="13" s="1"/>
  <c r="UAJ80" i="13" s="1"/>
  <c r="UAK80" i="13" s="1"/>
  <c r="UAL80" i="13" s="1"/>
  <c r="UAM80" i="13" s="1"/>
  <c r="UAN80" i="13" s="1"/>
  <c r="UAO80" i="13" s="1"/>
  <c r="UAP80" i="13" s="1"/>
  <c r="UAQ80" i="13" s="1"/>
  <c r="UAR80" i="13" s="1"/>
  <c r="UAS80" i="13" s="1"/>
  <c r="UAT80" i="13" s="1"/>
  <c r="UAU80" i="13" s="1"/>
  <c r="UAV80" i="13" s="1"/>
  <c r="UAW80" i="13" s="1"/>
  <c r="UAX80" i="13" s="1"/>
  <c r="UAY80" i="13" s="1"/>
  <c r="UAZ80" i="13" s="1"/>
  <c r="UBA80" i="13" s="1"/>
  <c r="UBB80" i="13" s="1"/>
  <c r="UBC80" i="13" s="1"/>
  <c r="UBD80" i="13" s="1"/>
  <c r="UBE80" i="13" s="1"/>
  <c r="UBF80" i="13" s="1"/>
  <c r="UBG80" i="13" s="1"/>
  <c r="UBH80" i="13" s="1"/>
  <c r="UBI80" i="13" s="1"/>
  <c r="UBJ80" i="13" s="1"/>
  <c r="UBK80" i="13" s="1"/>
  <c r="UBL80" i="13" s="1"/>
  <c r="UBM80" i="13" s="1"/>
  <c r="UBN80" i="13" s="1"/>
  <c r="UBO80" i="13" s="1"/>
  <c r="UBP80" i="13" s="1"/>
  <c r="UBQ80" i="13" s="1"/>
  <c r="UBR80" i="13" s="1"/>
  <c r="UBS80" i="13" s="1"/>
  <c r="UBT80" i="13" s="1"/>
  <c r="UBU80" i="13" s="1"/>
  <c r="UBV80" i="13" s="1"/>
  <c r="UBW80" i="13" s="1"/>
  <c r="UBX80" i="13" s="1"/>
  <c r="UBY80" i="13" s="1"/>
  <c r="UBZ80" i="13" s="1"/>
  <c r="UCA80" i="13" s="1"/>
  <c r="UCB80" i="13" s="1"/>
  <c r="UCC80" i="13" s="1"/>
  <c r="UCD80" i="13" s="1"/>
  <c r="UCE80" i="13" s="1"/>
  <c r="UCF80" i="13" s="1"/>
  <c r="UCG80" i="13" s="1"/>
  <c r="UCH80" i="13" s="1"/>
  <c r="UCI80" i="13" s="1"/>
  <c r="UCJ80" i="13" s="1"/>
  <c r="UCK80" i="13" s="1"/>
  <c r="UCL80" i="13" s="1"/>
  <c r="UCM80" i="13" s="1"/>
  <c r="UCN80" i="13" s="1"/>
  <c r="UCO80" i="13" s="1"/>
  <c r="UCP80" i="13" s="1"/>
  <c r="UCQ80" i="13" s="1"/>
  <c r="UCR80" i="13" s="1"/>
  <c r="UCS80" i="13" s="1"/>
  <c r="UCT80" i="13" s="1"/>
  <c r="UCU80" i="13" s="1"/>
  <c r="UCV80" i="13" s="1"/>
  <c r="UCW80" i="13" s="1"/>
  <c r="UCX80" i="13" s="1"/>
  <c r="UCY80" i="13" s="1"/>
  <c r="UCZ80" i="13" s="1"/>
  <c r="UDA80" i="13" s="1"/>
  <c r="UDB80" i="13" s="1"/>
  <c r="UDC80" i="13" s="1"/>
  <c r="UDD80" i="13" s="1"/>
  <c r="UDE80" i="13" s="1"/>
  <c r="UDF80" i="13" s="1"/>
  <c r="UDG80" i="13" s="1"/>
  <c r="UDH80" i="13" s="1"/>
  <c r="UDI80" i="13" s="1"/>
  <c r="UDJ80" i="13" s="1"/>
  <c r="UDK80" i="13" s="1"/>
  <c r="UDL80" i="13" s="1"/>
  <c r="UDM80" i="13" s="1"/>
  <c r="UDN80" i="13" s="1"/>
  <c r="UDO80" i="13" s="1"/>
  <c r="UDP80" i="13" s="1"/>
  <c r="UDQ80" i="13" s="1"/>
  <c r="UDR80" i="13" s="1"/>
  <c r="UDS80" i="13" s="1"/>
  <c r="UDT80" i="13" s="1"/>
  <c r="UDU80" i="13" s="1"/>
  <c r="UDV80" i="13" s="1"/>
  <c r="UDW80" i="13" s="1"/>
  <c r="UDX80" i="13" s="1"/>
  <c r="UDY80" i="13" s="1"/>
  <c r="UDZ80" i="13" s="1"/>
  <c r="UEA80" i="13" s="1"/>
  <c r="UEB80" i="13" s="1"/>
  <c r="UEC80" i="13" s="1"/>
  <c r="UED80" i="13" s="1"/>
  <c r="UEE80" i="13" s="1"/>
  <c r="UEF80" i="13" s="1"/>
  <c r="UEG80" i="13" s="1"/>
  <c r="UEH80" i="13" s="1"/>
  <c r="UEI80" i="13" s="1"/>
  <c r="UEJ80" i="13" s="1"/>
  <c r="UEK80" i="13" s="1"/>
  <c r="UEL80" i="13" s="1"/>
  <c r="UEM80" i="13" s="1"/>
  <c r="UEN80" i="13" s="1"/>
  <c r="UEO80" i="13" s="1"/>
  <c r="UEP80" i="13" s="1"/>
  <c r="UEQ80" i="13" s="1"/>
  <c r="UER80" i="13" s="1"/>
  <c r="UES80" i="13" s="1"/>
  <c r="UET80" i="13" s="1"/>
  <c r="UEU80" i="13" s="1"/>
  <c r="UEV80" i="13" s="1"/>
  <c r="UEW80" i="13" s="1"/>
  <c r="UEX80" i="13" s="1"/>
  <c r="UEY80" i="13" s="1"/>
  <c r="UEZ80" i="13" s="1"/>
  <c r="UFA80" i="13" s="1"/>
  <c r="UFB80" i="13" s="1"/>
  <c r="UFC80" i="13" s="1"/>
  <c r="UFD80" i="13" s="1"/>
  <c r="UFE80" i="13" s="1"/>
  <c r="UFF80" i="13" s="1"/>
  <c r="UFG80" i="13" s="1"/>
  <c r="UFH80" i="13" s="1"/>
  <c r="UFI80" i="13" s="1"/>
  <c r="UFJ80" i="13" s="1"/>
  <c r="UFK80" i="13" s="1"/>
  <c r="UFL80" i="13" s="1"/>
  <c r="UFM80" i="13" s="1"/>
  <c r="UFN80" i="13" s="1"/>
  <c r="UFO80" i="13" s="1"/>
  <c r="UFP80" i="13" s="1"/>
  <c r="UFQ80" i="13" s="1"/>
  <c r="UFR80" i="13" s="1"/>
  <c r="UFS80" i="13" s="1"/>
  <c r="UFT80" i="13" s="1"/>
  <c r="UFU80" i="13" s="1"/>
  <c r="UFV80" i="13" s="1"/>
  <c r="UFW80" i="13" s="1"/>
  <c r="UFX80" i="13" s="1"/>
  <c r="UFY80" i="13" s="1"/>
  <c r="UFZ80" i="13" s="1"/>
  <c r="UGA80" i="13" s="1"/>
  <c r="UGB80" i="13" s="1"/>
  <c r="UGC80" i="13" s="1"/>
  <c r="UGD80" i="13" s="1"/>
  <c r="UGE80" i="13" s="1"/>
  <c r="UGF80" i="13" s="1"/>
  <c r="UGG80" i="13" s="1"/>
  <c r="UGH80" i="13" s="1"/>
  <c r="UGI80" i="13" s="1"/>
  <c r="UGJ80" i="13" s="1"/>
  <c r="UGK80" i="13" s="1"/>
  <c r="UGL80" i="13" s="1"/>
  <c r="UGM80" i="13" s="1"/>
  <c r="UGN80" i="13" s="1"/>
  <c r="UGO80" i="13" s="1"/>
  <c r="UGP80" i="13" s="1"/>
  <c r="UGQ80" i="13" s="1"/>
  <c r="UGR80" i="13" s="1"/>
  <c r="UGS80" i="13" s="1"/>
  <c r="UGT80" i="13" s="1"/>
  <c r="UGU80" i="13" s="1"/>
  <c r="UGV80" i="13" s="1"/>
  <c r="UGW80" i="13" s="1"/>
  <c r="UGX80" i="13" s="1"/>
  <c r="UGY80" i="13" s="1"/>
  <c r="UGZ80" i="13" s="1"/>
  <c r="UHA80" i="13" s="1"/>
  <c r="UHB80" i="13" s="1"/>
  <c r="UHC80" i="13" s="1"/>
  <c r="UHD80" i="13" s="1"/>
  <c r="UHE80" i="13" s="1"/>
  <c r="UHF80" i="13" s="1"/>
  <c r="UHG80" i="13" s="1"/>
  <c r="UHH80" i="13" s="1"/>
  <c r="UHI80" i="13" s="1"/>
  <c r="UHJ80" i="13" s="1"/>
  <c r="UHK80" i="13" s="1"/>
  <c r="UHL80" i="13" s="1"/>
  <c r="UHM80" i="13" s="1"/>
  <c r="UHN80" i="13" s="1"/>
  <c r="UHO80" i="13" s="1"/>
  <c r="UHP80" i="13" s="1"/>
  <c r="UHQ80" i="13" s="1"/>
  <c r="UHR80" i="13" s="1"/>
  <c r="UHS80" i="13" s="1"/>
  <c r="UHT80" i="13" s="1"/>
  <c r="UHU80" i="13" s="1"/>
  <c r="UHV80" i="13" s="1"/>
  <c r="UHW80" i="13" s="1"/>
  <c r="UHX80" i="13" s="1"/>
  <c r="UHY80" i="13" s="1"/>
  <c r="UHZ80" i="13" s="1"/>
  <c r="UIA80" i="13" s="1"/>
  <c r="UIB80" i="13" s="1"/>
  <c r="UIC80" i="13" s="1"/>
  <c r="UID80" i="13" s="1"/>
  <c r="UIE80" i="13" s="1"/>
  <c r="UIF80" i="13" s="1"/>
  <c r="UIG80" i="13" s="1"/>
  <c r="UIH80" i="13" s="1"/>
  <c r="UII80" i="13" s="1"/>
  <c r="UIJ80" i="13" s="1"/>
  <c r="UIK80" i="13" s="1"/>
  <c r="UIL80" i="13" s="1"/>
  <c r="UIM80" i="13" s="1"/>
  <c r="UIN80" i="13" s="1"/>
  <c r="UIO80" i="13" s="1"/>
  <c r="UIP80" i="13" s="1"/>
  <c r="UIQ80" i="13" s="1"/>
  <c r="UIR80" i="13" s="1"/>
  <c r="UIS80" i="13" s="1"/>
  <c r="UIT80" i="13" s="1"/>
  <c r="UIU80" i="13" s="1"/>
  <c r="UIV80" i="13" s="1"/>
  <c r="UIW80" i="13" s="1"/>
  <c r="UIX80" i="13" s="1"/>
  <c r="UIY80" i="13" s="1"/>
  <c r="UIZ80" i="13" s="1"/>
  <c r="UJA80" i="13" s="1"/>
  <c r="UJB80" i="13" s="1"/>
  <c r="UJC80" i="13" s="1"/>
  <c r="UJD80" i="13" s="1"/>
  <c r="UJE80" i="13" s="1"/>
  <c r="UJF80" i="13" s="1"/>
  <c r="UJG80" i="13" s="1"/>
  <c r="UJH80" i="13" s="1"/>
  <c r="UJI80" i="13" s="1"/>
  <c r="UJJ80" i="13" s="1"/>
  <c r="UJK80" i="13" s="1"/>
  <c r="UJL80" i="13" s="1"/>
  <c r="UJM80" i="13" s="1"/>
  <c r="UJN80" i="13" s="1"/>
  <c r="UJO80" i="13" s="1"/>
  <c r="UJP80" i="13" s="1"/>
  <c r="UJQ80" i="13" s="1"/>
  <c r="UJR80" i="13" s="1"/>
  <c r="UJS80" i="13" s="1"/>
  <c r="UJT80" i="13" s="1"/>
  <c r="UJU80" i="13" s="1"/>
  <c r="UJV80" i="13" s="1"/>
  <c r="UJW80" i="13" s="1"/>
  <c r="UJX80" i="13" s="1"/>
  <c r="UJY80" i="13" s="1"/>
  <c r="UJZ80" i="13" s="1"/>
  <c r="UKA80" i="13" s="1"/>
  <c r="UKB80" i="13" s="1"/>
  <c r="UKC80" i="13" s="1"/>
  <c r="UKD80" i="13" s="1"/>
  <c r="UKE80" i="13" s="1"/>
  <c r="UKF80" i="13" s="1"/>
  <c r="UKG80" i="13" s="1"/>
  <c r="UKH80" i="13" s="1"/>
  <c r="UKI80" i="13" s="1"/>
  <c r="UKJ80" i="13" s="1"/>
  <c r="UKK80" i="13" s="1"/>
  <c r="UKL80" i="13" s="1"/>
  <c r="UKM80" i="13" s="1"/>
  <c r="UKN80" i="13" s="1"/>
  <c r="UKO80" i="13" s="1"/>
  <c r="UKP80" i="13" s="1"/>
  <c r="UKQ80" i="13" s="1"/>
  <c r="UKR80" i="13" s="1"/>
  <c r="UKS80" i="13" s="1"/>
  <c r="UKT80" i="13" s="1"/>
  <c r="UKU80" i="13" s="1"/>
  <c r="UKV80" i="13" s="1"/>
  <c r="UKW80" i="13" s="1"/>
  <c r="UKX80" i="13" s="1"/>
  <c r="UKY80" i="13" s="1"/>
  <c r="UKZ80" i="13" s="1"/>
  <c r="ULA80" i="13" s="1"/>
  <c r="ULB80" i="13" s="1"/>
  <c r="ULC80" i="13" s="1"/>
  <c r="ULD80" i="13" s="1"/>
  <c r="ULE80" i="13" s="1"/>
  <c r="ULF80" i="13" s="1"/>
  <c r="ULG80" i="13" s="1"/>
  <c r="ULH80" i="13" s="1"/>
  <c r="ULI80" i="13" s="1"/>
  <c r="ULJ80" i="13" s="1"/>
  <c r="ULK80" i="13" s="1"/>
  <c r="ULL80" i="13" s="1"/>
  <c r="ULM80" i="13" s="1"/>
  <c r="ULN80" i="13" s="1"/>
  <c r="ULO80" i="13" s="1"/>
  <c r="ULP80" i="13" s="1"/>
  <c r="ULQ80" i="13" s="1"/>
  <c r="ULR80" i="13" s="1"/>
  <c r="ULS80" i="13" s="1"/>
  <c r="ULT80" i="13" s="1"/>
  <c r="ULU80" i="13" s="1"/>
  <c r="ULV80" i="13" s="1"/>
  <c r="ULW80" i="13" s="1"/>
  <c r="ULX80" i="13" s="1"/>
  <c r="ULY80" i="13" s="1"/>
  <c r="ULZ80" i="13" s="1"/>
  <c r="UMA80" i="13" s="1"/>
  <c r="UMB80" i="13" s="1"/>
  <c r="UMC80" i="13" s="1"/>
  <c r="UMD80" i="13" s="1"/>
  <c r="UME80" i="13" s="1"/>
  <c r="UMF80" i="13" s="1"/>
  <c r="UMG80" i="13" s="1"/>
  <c r="UMH80" i="13" s="1"/>
  <c r="UMI80" i="13" s="1"/>
  <c r="UMJ80" i="13" s="1"/>
  <c r="UMK80" i="13" s="1"/>
  <c r="UML80" i="13" s="1"/>
  <c r="UMM80" i="13" s="1"/>
  <c r="UMN80" i="13" s="1"/>
  <c r="UMO80" i="13" s="1"/>
  <c r="UMP80" i="13" s="1"/>
  <c r="UMQ80" i="13" s="1"/>
  <c r="UMR80" i="13" s="1"/>
  <c r="UMS80" i="13" s="1"/>
  <c r="UMT80" i="13" s="1"/>
  <c r="UMU80" i="13" s="1"/>
  <c r="UMV80" i="13" s="1"/>
  <c r="UMW80" i="13" s="1"/>
  <c r="UMX80" i="13" s="1"/>
  <c r="UMY80" i="13" s="1"/>
  <c r="UMZ80" i="13" s="1"/>
  <c r="UNA80" i="13" s="1"/>
  <c r="UNB80" i="13" s="1"/>
  <c r="UNC80" i="13" s="1"/>
  <c r="UND80" i="13" s="1"/>
  <c r="UNE80" i="13" s="1"/>
  <c r="UNF80" i="13" s="1"/>
  <c r="UNG80" i="13" s="1"/>
  <c r="UNH80" i="13" s="1"/>
  <c r="UNI80" i="13" s="1"/>
  <c r="UNJ80" i="13" s="1"/>
  <c r="UNK80" i="13" s="1"/>
  <c r="UNL80" i="13" s="1"/>
  <c r="UNM80" i="13" s="1"/>
  <c r="UNN80" i="13" s="1"/>
  <c r="UNO80" i="13" s="1"/>
  <c r="UNP80" i="13" s="1"/>
  <c r="UNQ80" i="13" s="1"/>
  <c r="UNR80" i="13" s="1"/>
  <c r="UNS80" i="13" s="1"/>
  <c r="UNT80" i="13" s="1"/>
  <c r="UNU80" i="13" s="1"/>
  <c r="UNV80" i="13" s="1"/>
  <c r="UNW80" i="13" s="1"/>
  <c r="UNX80" i="13" s="1"/>
  <c r="UNY80" i="13" s="1"/>
  <c r="UNZ80" i="13" s="1"/>
  <c r="UOA80" i="13" s="1"/>
  <c r="UOB80" i="13" s="1"/>
  <c r="UOC80" i="13" s="1"/>
  <c r="UOD80" i="13" s="1"/>
  <c r="UOE80" i="13" s="1"/>
  <c r="UOF80" i="13" s="1"/>
  <c r="UOG80" i="13" s="1"/>
  <c r="UOH80" i="13" s="1"/>
  <c r="UOI80" i="13" s="1"/>
  <c r="UOJ80" i="13" s="1"/>
  <c r="UOK80" i="13" s="1"/>
  <c r="UOL80" i="13" s="1"/>
  <c r="UOM80" i="13" s="1"/>
  <c r="UON80" i="13" s="1"/>
  <c r="UOO80" i="13" s="1"/>
  <c r="UOP80" i="13" s="1"/>
  <c r="UOQ80" i="13" s="1"/>
  <c r="UOR80" i="13" s="1"/>
  <c r="UOS80" i="13" s="1"/>
  <c r="UOT80" i="13" s="1"/>
  <c r="UOU80" i="13" s="1"/>
  <c r="UOV80" i="13" s="1"/>
  <c r="UOW80" i="13" s="1"/>
  <c r="UOX80" i="13" s="1"/>
  <c r="UOY80" i="13" s="1"/>
  <c r="UOZ80" i="13" s="1"/>
  <c r="UPA80" i="13" s="1"/>
  <c r="UPB80" i="13" s="1"/>
  <c r="UPC80" i="13" s="1"/>
  <c r="UPD80" i="13" s="1"/>
  <c r="UPE80" i="13" s="1"/>
  <c r="UPF80" i="13" s="1"/>
  <c r="UPG80" i="13" s="1"/>
  <c r="UPH80" i="13" s="1"/>
  <c r="UPI80" i="13" s="1"/>
  <c r="UPJ80" i="13" s="1"/>
  <c r="UPK80" i="13" s="1"/>
  <c r="UPL80" i="13" s="1"/>
  <c r="UPM80" i="13" s="1"/>
  <c r="UPN80" i="13" s="1"/>
  <c r="UPO80" i="13" s="1"/>
  <c r="UPP80" i="13" s="1"/>
  <c r="UPQ80" i="13" s="1"/>
  <c r="UPR80" i="13" s="1"/>
  <c r="UPS80" i="13" s="1"/>
  <c r="UPT80" i="13" s="1"/>
  <c r="UPU80" i="13" s="1"/>
  <c r="UPV80" i="13" s="1"/>
  <c r="UPW80" i="13" s="1"/>
  <c r="UPX80" i="13" s="1"/>
  <c r="UPY80" i="13" s="1"/>
  <c r="UPZ80" i="13" s="1"/>
  <c r="UQA80" i="13" s="1"/>
  <c r="UQB80" i="13" s="1"/>
  <c r="UQC80" i="13" s="1"/>
  <c r="UQD80" i="13" s="1"/>
  <c r="UQE80" i="13" s="1"/>
  <c r="UQF80" i="13" s="1"/>
  <c r="UQG80" i="13" s="1"/>
  <c r="UQH80" i="13" s="1"/>
  <c r="UQI80" i="13" s="1"/>
  <c r="UQJ80" i="13" s="1"/>
  <c r="UQK80" i="13" s="1"/>
  <c r="UQL80" i="13" s="1"/>
  <c r="UQM80" i="13" s="1"/>
  <c r="UQN80" i="13" s="1"/>
  <c r="UQO80" i="13" s="1"/>
  <c r="UQP80" i="13" s="1"/>
  <c r="UQQ80" i="13" s="1"/>
  <c r="UQR80" i="13" s="1"/>
  <c r="UQS80" i="13" s="1"/>
  <c r="UQT80" i="13" s="1"/>
  <c r="UQU80" i="13" s="1"/>
  <c r="UQV80" i="13" s="1"/>
  <c r="UQW80" i="13" s="1"/>
  <c r="UQX80" i="13" s="1"/>
  <c r="UQY80" i="13" s="1"/>
  <c r="UQZ80" i="13" s="1"/>
  <c r="URA80" i="13" s="1"/>
  <c r="URB80" i="13" s="1"/>
  <c r="URC80" i="13" s="1"/>
  <c r="URD80" i="13" s="1"/>
  <c r="URE80" i="13" s="1"/>
  <c r="URF80" i="13" s="1"/>
  <c r="URG80" i="13" s="1"/>
  <c r="URH80" i="13" s="1"/>
  <c r="URI80" i="13" s="1"/>
  <c r="URJ80" i="13" s="1"/>
  <c r="URK80" i="13" s="1"/>
  <c r="URL80" i="13" s="1"/>
  <c r="URM80" i="13" s="1"/>
  <c r="URN80" i="13" s="1"/>
  <c r="URO80" i="13" s="1"/>
  <c r="URP80" i="13" s="1"/>
  <c r="URQ80" i="13" s="1"/>
  <c r="URR80" i="13" s="1"/>
  <c r="URS80" i="13" s="1"/>
  <c r="URT80" i="13" s="1"/>
  <c r="URU80" i="13" s="1"/>
  <c r="URV80" i="13" s="1"/>
  <c r="URW80" i="13" s="1"/>
  <c r="URX80" i="13" s="1"/>
  <c r="URY80" i="13" s="1"/>
  <c r="URZ80" i="13" s="1"/>
  <c r="USA80" i="13" s="1"/>
  <c r="USB80" i="13" s="1"/>
  <c r="USC80" i="13" s="1"/>
  <c r="USD80" i="13" s="1"/>
  <c r="USE80" i="13" s="1"/>
  <c r="USF80" i="13" s="1"/>
  <c r="USG80" i="13" s="1"/>
  <c r="USH80" i="13" s="1"/>
  <c r="USI80" i="13" s="1"/>
  <c r="USJ80" i="13" s="1"/>
  <c r="USK80" i="13" s="1"/>
  <c r="USL80" i="13" s="1"/>
  <c r="USM80" i="13" s="1"/>
  <c r="USN80" i="13" s="1"/>
  <c r="USO80" i="13" s="1"/>
  <c r="USP80" i="13" s="1"/>
  <c r="USQ80" i="13" s="1"/>
  <c r="USR80" i="13" s="1"/>
  <c r="USS80" i="13" s="1"/>
  <c r="UST80" i="13" s="1"/>
  <c r="USU80" i="13" s="1"/>
  <c r="USV80" i="13" s="1"/>
  <c r="USW80" i="13" s="1"/>
  <c r="USX80" i="13" s="1"/>
  <c r="USY80" i="13" s="1"/>
  <c r="USZ80" i="13" s="1"/>
  <c r="UTA80" i="13" s="1"/>
  <c r="UTB80" i="13" s="1"/>
  <c r="UTC80" i="13" s="1"/>
  <c r="UTD80" i="13" s="1"/>
  <c r="UTE80" i="13" s="1"/>
  <c r="UTF80" i="13" s="1"/>
  <c r="UTG80" i="13" s="1"/>
  <c r="UTH80" i="13" s="1"/>
  <c r="UTI80" i="13" s="1"/>
  <c r="UTJ80" i="13" s="1"/>
  <c r="UTK80" i="13" s="1"/>
  <c r="UTL80" i="13" s="1"/>
  <c r="UTM80" i="13" s="1"/>
  <c r="UTN80" i="13" s="1"/>
  <c r="UTO80" i="13" s="1"/>
  <c r="UTP80" i="13" s="1"/>
  <c r="UTQ80" i="13" s="1"/>
  <c r="UTR80" i="13" s="1"/>
  <c r="UTS80" i="13" s="1"/>
  <c r="UTT80" i="13" s="1"/>
  <c r="UTU80" i="13" s="1"/>
  <c r="UTV80" i="13" s="1"/>
  <c r="UTW80" i="13" s="1"/>
  <c r="UTX80" i="13" s="1"/>
  <c r="UTY80" i="13" s="1"/>
  <c r="UTZ80" i="13" s="1"/>
  <c r="UUA80" i="13" s="1"/>
  <c r="UUB80" i="13" s="1"/>
  <c r="UUC80" i="13" s="1"/>
  <c r="UUD80" i="13" s="1"/>
  <c r="UUE80" i="13" s="1"/>
  <c r="UUF80" i="13" s="1"/>
  <c r="UUG80" i="13" s="1"/>
  <c r="UUH80" i="13" s="1"/>
  <c r="UUI80" i="13" s="1"/>
  <c r="UUJ80" i="13" s="1"/>
  <c r="UUK80" i="13" s="1"/>
  <c r="UUL80" i="13" s="1"/>
  <c r="UUM80" i="13" s="1"/>
  <c r="UUN80" i="13" s="1"/>
  <c r="UUO80" i="13" s="1"/>
  <c r="UUP80" i="13" s="1"/>
  <c r="UUQ80" i="13" s="1"/>
  <c r="UUR80" i="13" s="1"/>
  <c r="UUS80" i="13" s="1"/>
  <c r="UUT80" i="13" s="1"/>
  <c r="UUU80" i="13" s="1"/>
  <c r="UUV80" i="13" s="1"/>
  <c r="UUW80" i="13" s="1"/>
  <c r="UUX80" i="13" s="1"/>
  <c r="UUY80" i="13" s="1"/>
  <c r="UUZ80" i="13" s="1"/>
  <c r="UVA80" i="13" s="1"/>
  <c r="UVB80" i="13" s="1"/>
  <c r="UVC80" i="13" s="1"/>
  <c r="UVD80" i="13" s="1"/>
  <c r="UVE80" i="13" s="1"/>
  <c r="UVF80" i="13" s="1"/>
  <c r="UVG80" i="13" s="1"/>
  <c r="UVH80" i="13" s="1"/>
  <c r="UVI80" i="13" s="1"/>
  <c r="UVJ80" i="13" s="1"/>
  <c r="UVK80" i="13" s="1"/>
  <c r="UVL80" i="13" s="1"/>
  <c r="UVM80" i="13" s="1"/>
  <c r="UVN80" i="13" s="1"/>
  <c r="UVO80" i="13" s="1"/>
  <c r="UVP80" i="13" s="1"/>
  <c r="UVQ80" i="13" s="1"/>
  <c r="UVR80" i="13" s="1"/>
  <c r="UVS80" i="13" s="1"/>
  <c r="UVT80" i="13" s="1"/>
  <c r="UVU80" i="13" s="1"/>
  <c r="UVV80" i="13" s="1"/>
  <c r="UVW80" i="13" s="1"/>
  <c r="UVX80" i="13" s="1"/>
  <c r="UVY80" i="13" s="1"/>
  <c r="UVZ80" i="13" s="1"/>
  <c r="UWA80" i="13" s="1"/>
  <c r="UWB80" i="13" s="1"/>
  <c r="UWC80" i="13" s="1"/>
  <c r="UWD80" i="13" s="1"/>
  <c r="UWE80" i="13" s="1"/>
  <c r="UWF80" i="13" s="1"/>
  <c r="UWG80" i="13" s="1"/>
  <c r="UWH80" i="13" s="1"/>
  <c r="UWI80" i="13" s="1"/>
  <c r="UWJ80" i="13" s="1"/>
  <c r="UWK80" i="13" s="1"/>
  <c r="UWL80" i="13" s="1"/>
  <c r="UWM80" i="13" s="1"/>
  <c r="UWN80" i="13" s="1"/>
  <c r="UWO80" i="13" s="1"/>
  <c r="UWP80" i="13" s="1"/>
  <c r="UWQ80" i="13" s="1"/>
  <c r="UWR80" i="13" s="1"/>
  <c r="UWS80" i="13" s="1"/>
  <c r="UWT80" i="13" s="1"/>
  <c r="UWU80" i="13" s="1"/>
  <c r="UWV80" i="13" s="1"/>
  <c r="UWW80" i="13" s="1"/>
  <c r="UWX80" i="13" s="1"/>
  <c r="UWY80" i="13" s="1"/>
  <c r="UWZ80" i="13" s="1"/>
  <c r="UXA80" i="13" s="1"/>
  <c r="UXB80" i="13" s="1"/>
  <c r="UXC80" i="13" s="1"/>
  <c r="UXD80" i="13" s="1"/>
  <c r="UXE80" i="13" s="1"/>
  <c r="UXF80" i="13" s="1"/>
  <c r="UXG80" i="13" s="1"/>
  <c r="UXH80" i="13" s="1"/>
  <c r="UXI80" i="13" s="1"/>
  <c r="UXJ80" i="13" s="1"/>
  <c r="UXK80" i="13" s="1"/>
  <c r="UXL80" i="13" s="1"/>
  <c r="UXM80" i="13" s="1"/>
  <c r="UXN80" i="13" s="1"/>
  <c r="UXO80" i="13" s="1"/>
  <c r="UXP80" i="13" s="1"/>
  <c r="UXQ80" i="13" s="1"/>
  <c r="UXR80" i="13" s="1"/>
  <c r="UXS80" i="13" s="1"/>
  <c r="UXT80" i="13" s="1"/>
  <c r="UXU80" i="13" s="1"/>
  <c r="UXV80" i="13" s="1"/>
  <c r="UXW80" i="13" s="1"/>
  <c r="UXX80" i="13" s="1"/>
  <c r="UXY80" i="13" s="1"/>
  <c r="UXZ80" i="13" s="1"/>
  <c r="UYA80" i="13" s="1"/>
  <c r="UYB80" i="13" s="1"/>
  <c r="UYC80" i="13" s="1"/>
  <c r="UYD80" i="13" s="1"/>
  <c r="UYE80" i="13" s="1"/>
  <c r="UYF80" i="13" s="1"/>
  <c r="UYG80" i="13" s="1"/>
  <c r="UYH80" i="13" s="1"/>
  <c r="UYI80" i="13" s="1"/>
  <c r="UYJ80" i="13" s="1"/>
  <c r="UYK80" i="13" s="1"/>
  <c r="UYL80" i="13" s="1"/>
  <c r="UYM80" i="13" s="1"/>
  <c r="UYN80" i="13" s="1"/>
  <c r="UYO80" i="13" s="1"/>
  <c r="UYP80" i="13" s="1"/>
  <c r="UYQ80" i="13" s="1"/>
  <c r="UYR80" i="13" s="1"/>
  <c r="UYS80" i="13" s="1"/>
  <c r="UYT80" i="13" s="1"/>
  <c r="UYU80" i="13" s="1"/>
  <c r="UYV80" i="13" s="1"/>
  <c r="UYW80" i="13" s="1"/>
  <c r="UYX80" i="13" s="1"/>
  <c r="UYY80" i="13" s="1"/>
  <c r="UYZ80" i="13" s="1"/>
  <c r="UZA80" i="13" s="1"/>
  <c r="UZB80" i="13" s="1"/>
  <c r="UZC80" i="13" s="1"/>
  <c r="UZD80" i="13" s="1"/>
  <c r="UZE80" i="13" s="1"/>
  <c r="UZF80" i="13" s="1"/>
  <c r="UZG80" i="13" s="1"/>
  <c r="UZH80" i="13" s="1"/>
  <c r="UZI80" i="13" s="1"/>
  <c r="UZJ80" i="13" s="1"/>
  <c r="UZK80" i="13" s="1"/>
  <c r="UZL80" i="13" s="1"/>
  <c r="UZM80" i="13" s="1"/>
  <c r="UZN80" i="13" s="1"/>
  <c r="UZO80" i="13" s="1"/>
  <c r="UZP80" i="13" s="1"/>
  <c r="UZQ80" i="13" s="1"/>
  <c r="UZR80" i="13" s="1"/>
  <c r="UZS80" i="13" s="1"/>
  <c r="UZT80" i="13" s="1"/>
  <c r="UZU80" i="13" s="1"/>
  <c r="UZV80" i="13" s="1"/>
  <c r="UZW80" i="13" s="1"/>
  <c r="UZX80" i="13" s="1"/>
  <c r="UZY80" i="13" s="1"/>
  <c r="UZZ80" i="13" s="1"/>
  <c r="VAA80" i="13" s="1"/>
  <c r="VAB80" i="13" s="1"/>
  <c r="VAC80" i="13" s="1"/>
  <c r="VAD80" i="13" s="1"/>
  <c r="VAE80" i="13" s="1"/>
  <c r="VAF80" i="13" s="1"/>
  <c r="VAG80" i="13" s="1"/>
  <c r="VAH80" i="13" s="1"/>
  <c r="VAI80" i="13" s="1"/>
  <c r="VAJ80" i="13" s="1"/>
  <c r="VAK80" i="13" s="1"/>
  <c r="VAL80" i="13" s="1"/>
  <c r="VAM80" i="13" s="1"/>
  <c r="VAN80" i="13" s="1"/>
  <c r="VAO80" i="13" s="1"/>
  <c r="VAP80" i="13" s="1"/>
  <c r="VAQ80" i="13" s="1"/>
  <c r="VAR80" i="13" s="1"/>
  <c r="VAS80" i="13" s="1"/>
  <c r="VAT80" i="13" s="1"/>
  <c r="VAU80" i="13" s="1"/>
  <c r="VAV80" i="13" s="1"/>
  <c r="VAW80" i="13" s="1"/>
  <c r="VAX80" i="13" s="1"/>
  <c r="VAY80" i="13" s="1"/>
  <c r="VAZ80" i="13" s="1"/>
  <c r="VBA80" i="13" s="1"/>
  <c r="VBB80" i="13" s="1"/>
  <c r="VBC80" i="13" s="1"/>
  <c r="VBD80" i="13" s="1"/>
  <c r="VBE80" i="13" s="1"/>
  <c r="VBF80" i="13" s="1"/>
  <c r="VBG80" i="13" s="1"/>
  <c r="VBH80" i="13" s="1"/>
  <c r="VBI80" i="13" s="1"/>
  <c r="VBJ80" i="13" s="1"/>
  <c r="VBK80" i="13" s="1"/>
  <c r="VBL80" i="13" s="1"/>
  <c r="VBM80" i="13" s="1"/>
  <c r="VBN80" i="13" s="1"/>
  <c r="VBO80" i="13" s="1"/>
  <c r="VBP80" i="13" s="1"/>
  <c r="VBQ80" i="13" s="1"/>
  <c r="VBR80" i="13" s="1"/>
  <c r="VBS80" i="13" s="1"/>
  <c r="VBT80" i="13" s="1"/>
  <c r="VBU80" i="13" s="1"/>
  <c r="VBV80" i="13" s="1"/>
  <c r="VBW80" i="13" s="1"/>
  <c r="VBX80" i="13" s="1"/>
  <c r="VBY80" i="13" s="1"/>
  <c r="VBZ80" i="13" s="1"/>
  <c r="VCA80" i="13" s="1"/>
  <c r="VCB80" i="13" s="1"/>
  <c r="VCC80" i="13" s="1"/>
  <c r="VCD80" i="13" s="1"/>
  <c r="VCE80" i="13" s="1"/>
  <c r="VCF80" i="13" s="1"/>
  <c r="VCG80" i="13" s="1"/>
  <c r="VCH80" i="13" s="1"/>
  <c r="VCI80" i="13" s="1"/>
  <c r="VCJ80" i="13" s="1"/>
  <c r="VCK80" i="13" s="1"/>
  <c r="VCL80" i="13" s="1"/>
  <c r="VCM80" i="13" s="1"/>
  <c r="VCN80" i="13" s="1"/>
  <c r="VCO80" i="13" s="1"/>
  <c r="VCP80" i="13" s="1"/>
  <c r="VCQ80" i="13" s="1"/>
  <c r="VCR80" i="13" s="1"/>
  <c r="VCS80" i="13" s="1"/>
  <c r="VCT80" i="13" s="1"/>
  <c r="VCU80" i="13" s="1"/>
  <c r="VCV80" i="13" s="1"/>
  <c r="VCW80" i="13" s="1"/>
  <c r="VCX80" i="13" s="1"/>
  <c r="VCY80" i="13" s="1"/>
  <c r="VCZ80" i="13" s="1"/>
  <c r="VDA80" i="13" s="1"/>
  <c r="VDB80" i="13" s="1"/>
  <c r="VDC80" i="13" s="1"/>
  <c r="VDD80" i="13" s="1"/>
  <c r="VDE80" i="13" s="1"/>
  <c r="VDF80" i="13" s="1"/>
  <c r="VDG80" i="13" s="1"/>
  <c r="VDH80" i="13" s="1"/>
  <c r="VDI80" i="13" s="1"/>
  <c r="VDJ80" i="13" s="1"/>
  <c r="VDK80" i="13" s="1"/>
  <c r="VDL80" i="13" s="1"/>
  <c r="VDM80" i="13" s="1"/>
  <c r="VDN80" i="13" s="1"/>
  <c r="VDO80" i="13" s="1"/>
  <c r="VDP80" i="13" s="1"/>
  <c r="VDQ80" i="13" s="1"/>
  <c r="VDR80" i="13" s="1"/>
  <c r="VDS80" i="13" s="1"/>
  <c r="VDT80" i="13" s="1"/>
  <c r="VDU80" i="13" s="1"/>
  <c r="VDV80" i="13" s="1"/>
  <c r="VDW80" i="13" s="1"/>
  <c r="VDX80" i="13" s="1"/>
  <c r="VDY80" i="13" s="1"/>
  <c r="VDZ80" i="13" s="1"/>
  <c r="VEA80" i="13" s="1"/>
  <c r="VEB80" i="13" s="1"/>
  <c r="VEC80" i="13" s="1"/>
  <c r="VED80" i="13" s="1"/>
  <c r="VEE80" i="13" s="1"/>
  <c r="VEF80" i="13" s="1"/>
  <c r="VEG80" i="13" s="1"/>
  <c r="VEH80" i="13" s="1"/>
  <c r="VEI80" i="13" s="1"/>
  <c r="VEJ80" i="13" s="1"/>
  <c r="VEK80" i="13" s="1"/>
  <c r="VEL80" i="13" s="1"/>
  <c r="VEM80" i="13" s="1"/>
  <c r="VEN80" i="13" s="1"/>
  <c r="VEO80" i="13" s="1"/>
  <c r="VEP80" i="13" s="1"/>
  <c r="VEQ80" i="13" s="1"/>
  <c r="VER80" i="13" s="1"/>
  <c r="VES80" i="13" s="1"/>
  <c r="VET80" i="13" s="1"/>
  <c r="VEU80" i="13" s="1"/>
  <c r="VEV80" i="13" s="1"/>
  <c r="VEW80" i="13" s="1"/>
  <c r="VEX80" i="13" s="1"/>
  <c r="VEY80" i="13" s="1"/>
  <c r="VEZ80" i="13" s="1"/>
  <c r="VFA80" i="13" s="1"/>
  <c r="VFB80" i="13" s="1"/>
  <c r="VFC80" i="13" s="1"/>
  <c r="VFD80" i="13" s="1"/>
  <c r="VFE80" i="13" s="1"/>
  <c r="VFF80" i="13" s="1"/>
  <c r="VFG80" i="13" s="1"/>
  <c r="VFH80" i="13" s="1"/>
  <c r="VFI80" i="13" s="1"/>
  <c r="VFJ80" i="13" s="1"/>
  <c r="VFK80" i="13" s="1"/>
  <c r="VFL80" i="13" s="1"/>
  <c r="VFM80" i="13" s="1"/>
  <c r="VFN80" i="13" s="1"/>
  <c r="VFO80" i="13" s="1"/>
  <c r="VFP80" i="13" s="1"/>
  <c r="VFQ80" i="13" s="1"/>
  <c r="VFR80" i="13" s="1"/>
  <c r="VFS80" i="13" s="1"/>
  <c r="VFT80" i="13" s="1"/>
  <c r="VFU80" i="13" s="1"/>
  <c r="VFV80" i="13" s="1"/>
  <c r="VFW80" i="13" s="1"/>
  <c r="VFX80" i="13" s="1"/>
  <c r="VFY80" i="13" s="1"/>
  <c r="VFZ80" i="13" s="1"/>
  <c r="VGA80" i="13" s="1"/>
  <c r="VGB80" i="13" s="1"/>
  <c r="VGC80" i="13" s="1"/>
  <c r="VGD80" i="13" s="1"/>
  <c r="VGE80" i="13" s="1"/>
  <c r="VGF80" i="13" s="1"/>
  <c r="VGG80" i="13" s="1"/>
  <c r="VGH80" i="13" s="1"/>
  <c r="VGI80" i="13" s="1"/>
  <c r="VGJ80" i="13" s="1"/>
  <c r="VGK80" i="13" s="1"/>
  <c r="VGL80" i="13" s="1"/>
  <c r="VGM80" i="13" s="1"/>
  <c r="VGN80" i="13" s="1"/>
  <c r="VGO80" i="13" s="1"/>
  <c r="VGP80" i="13" s="1"/>
  <c r="VGQ80" i="13" s="1"/>
  <c r="VGR80" i="13" s="1"/>
  <c r="VGS80" i="13" s="1"/>
  <c r="VGT80" i="13" s="1"/>
  <c r="VGU80" i="13" s="1"/>
  <c r="VGV80" i="13" s="1"/>
  <c r="VGW80" i="13" s="1"/>
  <c r="VGX80" i="13" s="1"/>
  <c r="VGY80" i="13" s="1"/>
  <c r="VGZ80" i="13" s="1"/>
  <c r="VHA80" i="13" s="1"/>
  <c r="VHB80" i="13" s="1"/>
  <c r="VHC80" i="13" s="1"/>
  <c r="VHD80" i="13" s="1"/>
  <c r="VHE80" i="13" s="1"/>
  <c r="VHF80" i="13" s="1"/>
  <c r="VHG80" i="13" s="1"/>
  <c r="VHH80" i="13" s="1"/>
  <c r="VHI80" i="13" s="1"/>
  <c r="VHJ80" i="13" s="1"/>
  <c r="VHK80" i="13" s="1"/>
  <c r="VHL80" i="13" s="1"/>
  <c r="VHM80" i="13" s="1"/>
  <c r="VHN80" i="13" s="1"/>
  <c r="VHO80" i="13" s="1"/>
  <c r="VHP80" i="13" s="1"/>
  <c r="VHQ80" i="13" s="1"/>
  <c r="VHR80" i="13" s="1"/>
  <c r="VHS80" i="13" s="1"/>
  <c r="VHT80" i="13" s="1"/>
  <c r="VHU80" i="13" s="1"/>
  <c r="VHV80" i="13" s="1"/>
  <c r="VHW80" i="13" s="1"/>
  <c r="VHX80" i="13" s="1"/>
  <c r="VHY80" i="13" s="1"/>
  <c r="VHZ80" i="13" s="1"/>
  <c r="VIA80" i="13" s="1"/>
  <c r="VIB80" i="13" s="1"/>
  <c r="VIC80" i="13" s="1"/>
  <c r="VID80" i="13" s="1"/>
  <c r="VIE80" i="13" s="1"/>
  <c r="VIF80" i="13" s="1"/>
  <c r="VIG80" i="13" s="1"/>
  <c r="VIH80" i="13" s="1"/>
  <c r="VII80" i="13" s="1"/>
  <c r="VIJ80" i="13" s="1"/>
  <c r="VIK80" i="13" s="1"/>
  <c r="VIL80" i="13" s="1"/>
  <c r="VIM80" i="13" s="1"/>
  <c r="VIN80" i="13" s="1"/>
  <c r="VIO80" i="13" s="1"/>
  <c r="VIP80" i="13" s="1"/>
  <c r="VIQ80" i="13" s="1"/>
  <c r="VIR80" i="13" s="1"/>
  <c r="VIS80" i="13" s="1"/>
  <c r="VIT80" i="13" s="1"/>
  <c r="VIU80" i="13" s="1"/>
  <c r="VIV80" i="13" s="1"/>
  <c r="VIW80" i="13" s="1"/>
  <c r="VIX80" i="13" s="1"/>
  <c r="VIY80" i="13" s="1"/>
  <c r="VIZ80" i="13" s="1"/>
  <c r="VJA80" i="13" s="1"/>
  <c r="VJB80" i="13" s="1"/>
  <c r="VJC80" i="13" s="1"/>
  <c r="VJD80" i="13" s="1"/>
  <c r="VJE80" i="13" s="1"/>
  <c r="VJF80" i="13" s="1"/>
  <c r="VJG80" i="13" s="1"/>
  <c r="VJH80" i="13" s="1"/>
  <c r="VJI80" i="13" s="1"/>
  <c r="VJJ80" i="13" s="1"/>
  <c r="VJK80" i="13" s="1"/>
  <c r="VJL80" i="13" s="1"/>
  <c r="VJM80" i="13" s="1"/>
  <c r="VJN80" i="13" s="1"/>
  <c r="VJO80" i="13" s="1"/>
  <c r="VJP80" i="13" s="1"/>
  <c r="VJQ80" i="13" s="1"/>
  <c r="VJR80" i="13" s="1"/>
  <c r="VJS80" i="13" s="1"/>
  <c r="VJT80" i="13" s="1"/>
  <c r="VJU80" i="13" s="1"/>
  <c r="VJV80" i="13" s="1"/>
  <c r="VJW80" i="13" s="1"/>
  <c r="VJX80" i="13" s="1"/>
  <c r="VJY80" i="13" s="1"/>
  <c r="VJZ80" i="13" s="1"/>
  <c r="VKA80" i="13" s="1"/>
  <c r="VKB80" i="13" s="1"/>
  <c r="VKC80" i="13" s="1"/>
  <c r="VKD80" i="13" s="1"/>
  <c r="VKE80" i="13" s="1"/>
  <c r="VKF80" i="13" s="1"/>
  <c r="VKG80" i="13" s="1"/>
  <c r="VKH80" i="13" s="1"/>
  <c r="VKI80" i="13" s="1"/>
  <c r="VKJ80" i="13" s="1"/>
  <c r="VKK80" i="13" s="1"/>
  <c r="VKL80" i="13" s="1"/>
  <c r="VKM80" i="13" s="1"/>
  <c r="VKN80" i="13" s="1"/>
  <c r="VKO80" i="13" s="1"/>
  <c r="VKP80" i="13" s="1"/>
  <c r="VKQ80" i="13" s="1"/>
  <c r="VKR80" i="13" s="1"/>
  <c r="VKS80" i="13" s="1"/>
  <c r="VKT80" i="13" s="1"/>
  <c r="VKU80" i="13" s="1"/>
  <c r="VKV80" i="13" s="1"/>
  <c r="VKW80" i="13" s="1"/>
  <c r="VKX80" i="13" s="1"/>
  <c r="VKY80" i="13" s="1"/>
  <c r="VKZ80" i="13" s="1"/>
  <c r="VLA80" i="13" s="1"/>
  <c r="VLB80" i="13" s="1"/>
  <c r="VLC80" i="13" s="1"/>
  <c r="VLD80" i="13" s="1"/>
  <c r="VLE80" i="13" s="1"/>
  <c r="VLF80" i="13" s="1"/>
  <c r="VLG80" i="13" s="1"/>
  <c r="VLH80" i="13" s="1"/>
  <c r="VLI80" i="13" s="1"/>
  <c r="VLJ80" i="13" s="1"/>
  <c r="VLK80" i="13" s="1"/>
  <c r="VLL80" i="13" s="1"/>
  <c r="VLM80" i="13" s="1"/>
  <c r="VLN80" i="13" s="1"/>
  <c r="VLO80" i="13" s="1"/>
  <c r="VLP80" i="13" s="1"/>
  <c r="VLQ80" i="13" s="1"/>
  <c r="VLR80" i="13" s="1"/>
  <c r="VLS80" i="13" s="1"/>
  <c r="VLT80" i="13" s="1"/>
  <c r="VLU80" i="13" s="1"/>
  <c r="VLV80" i="13" s="1"/>
  <c r="VLW80" i="13" s="1"/>
  <c r="VLX80" i="13" s="1"/>
  <c r="VLY80" i="13" s="1"/>
  <c r="VLZ80" i="13" s="1"/>
  <c r="VMA80" i="13" s="1"/>
  <c r="VMB80" i="13" s="1"/>
  <c r="VMC80" i="13" s="1"/>
  <c r="VMD80" i="13" s="1"/>
  <c r="VME80" i="13" s="1"/>
  <c r="VMF80" i="13" s="1"/>
  <c r="VMG80" i="13" s="1"/>
  <c r="VMH80" i="13" s="1"/>
  <c r="VMI80" i="13" s="1"/>
  <c r="VMJ80" i="13" s="1"/>
  <c r="VMK80" i="13" s="1"/>
  <c r="VML80" i="13" s="1"/>
  <c r="VMM80" i="13" s="1"/>
  <c r="VMN80" i="13" s="1"/>
  <c r="VMO80" i="13" s="1"/>
  <c r="VMP80" i="13" s="1"/>
  <c r="VMQ80" i="13" s="1"/>
  <c r="VMR80" i="13" s="1"/>
  <c r="VMS80" i="13" s="1"/>
  <c r="VMT80" i="13" s="1"/>
  <c r="VMU80" i="13" s="1"/>
  <c r="VMV80" i="13" s="1"/>
  <c r="VMW80" i="13" s="1"/>
  <c r="VMX80" i="13" s="1"/>
  <c r="VMY80" i="13" s="1"/>
  <c r="VMZ80" i="13" s="1"/>
  <c r="VNA80" i="13" s="1"/>
  <c r="VNB80" i="13" s="1"/>
  <c r="VNC80" i="13" s="1"/>
  <c r="VND80" i="13" s="1"/>
  <c r="VNE80" i="13" s="1"/>
  <c r="VNF80" i="13" s="1"/>
  <c r="VNG80" i="13" s="1"/>
  <c r="VNH80" i="13" s="1"/>
  <c r="VNI80" i="13" s="1"/>
  <c r="VNJ80" i="13" s="1"/>
  <c r="VNK80" i="13" s="1"/>
  <c r="VNL80" i="13" s="1"/>
  <c r="VNM80" i="13" s="1"/>
  <c r="VNN80" i="13" s="1"/>
  <c r="VNO80" i="13" s="1"/>
  <c r="VNP80" i="13" s="1"/>
  <c r="VNQ80" i="13" s="1"/>
  <c r="VNR80" i="13" s="1"/>
  <c r="VNS80" i="13" s="1"/>
  <c r="VNT80" i="13" s="1"/>
  <c r="VNU80" i="13" s="1"/>
  <c r="VNV80" i="13" s="1"/>
  <c r="VNW80" i="13" s="1"/>
  <c r="VNX80" i="13" s="1"/>
  <c r="VNY80" i="13" s="1"/>
  <c r="VNZ80" i="13" s="1"/>
  <c r="VOA80" i="13" s="1"/>
  <c r="VOB80" i="13" s="1"/>
  <c r="VOC80" i="13" s="1"/>
  <c r="VOD80" i="13" s="1"/>
  <c r="VOE80" i="13" s="1"/>
  <c r="VOF80" i="13" s="1"/>
  <c r="VOG80" i="13" s="1"/>
  <c r="VOH80" i="13" s="1"/>
  <c r="VOI80" i="13" s="1"/>
  <c r="VOJ80" i="13" s="1"/>
  <c r="VOK80" i="13" s="1"/>
  <c r="VOL80" i="13" s="1"/>
  <c r="VOM80" i="13" s="1"/>
  <c r="VON80" i="13" s="1"/>
  <c r="VOO80" i="13" s="1"/>
  <c r="VOP80" i="13" s="1"/>
  <c r="VOQ80" i="13" s="1"/>
  <c r="VOR80" i="13" s="1"/>
  <c r="VOS80" i="13" s="1"/>
  <c r="VOT80" i="13" s="1"/>
  <c r="VOU80" i="13" s="1"/>
  <c r="VOV80" i="13" s="1"/>
  <c r="VOW80" i="13" s="1"/>
  <c r="VOX80" i="13" s="1"/>
  <c r="VOY80" i="13" s="1"/>
  <c r="VOZ80" i="13" s="1"/>
  <c r="VPA80" i="13" s="1"/>
  <c r="VPB80" i="13" s="1"/>
  <c r="VPC80" i="13" s="1"/>
  <c r="VPD80" i="13" s="1"/>
  <c r="VPE80" i="13" s="1"/>
  <c r="VPF80" i="13" s="1"/>
  <c r="VPG80" i="13" s="1"/>
  <c r="VPH80" i="13" s="1"/>
  <c r="VPI80" i="13" s="1"/>
  <c r="VPJ80" i="13" s="1"/>
  <c r="VPK80" i="13" s="1"/>
  <c r="VPL80" i="13" s="1"/>
  <c r="VPM80" i="13" s="1"/>
  <c r="VPN80" i="13" s="1"/>
  <c r="VPO80" i="13" s="1"/>
  <c r="VPP80" i="13" s="1"/>
  <c r="VPQ80" i="13" s="1"/>
  <c r="VPR80" i="13" s="1"/>
  <c r="VPS80" i="13" s="1"/>
  <c r="VPT80" i="13" s="1"/>
  <c r="VPU80" i="13" s="1"/>
  <c r="VPV80" i="13" s="1"/>
  <c r="VPW80" i="13" s="1"/>
  <c r="VPX80" i="13" s="1"/>
  <c r="VPY80" i="13" s="1"/>
  <c r="VPZ80" i="13" s="1"/>
  <c r="VQA80" i="13" s="1"/>
  <c r="VQB80" i="13" s="1"/>
  <c r="VQC80" i="13" s="1"/>
  <c r="VQD80" i="13" s="1"/>
  <c r="VQE80" i="13" s="1"/>
  <c r="VQF80" i="13" s="1"/>
  <c r="VQG80" i="13" s="1"/>
  <c r="VQH80" i="13" s="1"/>
  <c r="VQI80" i="13" s="1"/>
  <c r="VQJ80" i="13" s="1"/>
  <c r="VQK80" i="13" s="1"/>
  <c r="VQL80" i="13" s="1"/>
  <c r="VQM80" i="13" s="1"/>
  <c r="VQN80" i="13" s="1"/>
  <c r="VQO80" i="13" s="1"/>
  <c r="VQP80" i="13" s="1"/>
  <c r="VQQ80" i="13" s="1"/>
  <c r="VQR80" i="13" s="1"/>
  <c r="VQS80" i="13" s="1"/>
  <c r="VQT80" i="13" s="1"/>
  <c r="VQU80" i="13" s="1"/>
  <c r="VQV80" i="13" s="1"/>
  <c r="VQW80" i="13" s="1"/>
  <c r="VQX80" i="13" s="1"/>
  <c r="VQY80" i="13" s="1"/>
  <c r="VQZ80" i="13" s="1"/>
  <c r="VRA80" i="13" s="1"/>
  <c r="VRB80" i="13" s="1"/>
  <c r="VRC80" i="13" s="1"/>
  <c r="VRD80" i="13" s="1"/>
  <c r="VRE80" i="13" s="1"/>
  <c r="VRF80" i="13" s="1"/>
  <c r="VRG80" i="13" s="1"/>
  <c r="VRH80" i="13" s="1"/>
  <c r="VRI80" i="13" s="1"/>
  <c r="VRJ80" i="13" s="1"/>
  <c r="VRK80" i="13" s="1"/>
  <c r="VRL80" i="13" s="1"/>
  <c r="VRM80" i="13" s="1"/>
  <c r="VRN80" i="13" s="1"/>
  <c r="VRO80" i="13" s="1"/>
  <c r="VRP80" i="13" s="1"/>
  <c r="VRQ80" i="13" s="1"/>
  <c r="VRR80" i="13" s="1"/>
  <c r="VRS80" i="13" s="1"/>
  <c r="VRT80" i="13" s="1"/>
  <c r="VRU80" i="13" s="1"/>
  <c r="VRV80" i="13" s="1"/>
  <c r="VRW80" i="13" s="1"/>
  <c r="VRX80" i="13" s="1"/>
  <c r="VRY80" i="13" s="1"/>
  <c r="VRZ80" i="13" s="1"/>
  <c r="VSA80" i="13" s="1"/>
  <c r="VSB80" i="13" s="1"/>
  <c r="VSC80" i="13" s="1"/>
  <c r="VSD80" i="13" s="1"/>
  <c r="VSE80" i="13" s="1"/>
  <c r="VSF80" i="13" s="1"/>
  <c r="VSG80" i="13" s="1"/>
  <c r="VSH80" i="13" s="1"/>
  <c r="VSI80" i="13" s="1"/>
  <c r="VSJ80" i="13" s="1"/>
  <c r="VSK80" i="13" s="1"/>
  <c r="VSL80" i="13" s="1"/>
  <c r="VSM80" i="13" s="1"/>
  <c r="VSN80" i="13" s="1"/>
  <c r="VSO80" i="13" s="1"/>
  <c r="VSP80" i="13" s="1"/>
  <c r="VSQ80" i="13" s="1"/>
  <c r="VSR80" i="13" s="1"/>
  <c r="VSS80" i="13" s="1"/>
  <c r="VST80" i="13" s="1"/>
  <c r="VSU80" i="13" s="1"/>
  <c r="VSV80" i="13" s="1"/>
  <c r="VSW80" i="13" s="1"/>
  <c r="VSX80" i="13" s="1"/>
  <c r="VSY80" i="13" s="1"/>
  <c r="VSZ80" i="13" s="1"/>
  <c r="VTA80" i="13" s="1"/>
  <c r="VTB80" i="13" s="1"/>
  <c r="VTC80" i="13" s="1"/>
  <c r="VTD80" i="13" s="1"/>
  <c r="VTE80" i="13" s="1"/>
  <c r="VTF80" i="13" s="1"/>
  <c r="VTG80" i="13" s="1"/>
  <c r="VTH80" i="13" s="1"/>
  <c r="VTI80" i="13" s="1"/>
  <c r="VTJ80" i="13" s="1"/>
  <c r="VTK80" i="13" s="1"/>
  <c r="VTL80" i="13" s="1"/>
  <c r="VTM80" i="13" s="1"/>
  <c r="VTN80" i="13" s="1"/>
  <c r="VTO80" i="13" s="1"/>
  <c r="VTP80" i="13" s="1"/>
  <c r="VTQ80" i="13" s="1"/>
  <c r="VTR80" i="13" s="1"/>
  <c r="VTS80" i="13" s="1"/>
  <c r="VTT80" i="13" s="1"/>
  <c r="VTU80" i="13" s="1"/>
  <c r="VTV80" i="13" s="1"/>
  <c r="VTW80" i="13" s="1"/>
  <c r="VTX80" i="13" s="1"/>
  <c r="VTY80" i="13" s="1"/>
  <c r="VTZ80" i="13" s="1"/>
  <c r="VUA80" i="13" s="1"/>
  <c r="VUB80" i="13" s="1"/>
  <c r="VUC80" i="13" s="1"/>
  <c r="VUD80" i="13" s="1"/>
  <c r="VUE80" i="13" s="1"/>
  <c r="VUF80" i="13" s="1"/>
  <c r="VUG80" i="13" s="1"/>
  <c r="VUH80" i="13" s="1"/>
  <c r="VUI80" i="13" s="1"/>
  <c r="VUJ80" i="13" s="1"/>
  <c r="VUK80" i="13" s="1"/>
  <c r="VUL80" i="13" s="1"/>
  <c r="VUM80" i="13" s="1"/>
  <c r="VUN80" i="13" s="1"/>
  <c r="VUO80" i="13" s="1"/>
  <c r="VUP80" i="13" s="1"/>
  <c r="VUQ80" i="13" s="1"/>
  <c r="VUR80" i="13" s="1"/>
  <c r="VUS80" i="13" s="1"/>
  <c r="VUT80" i="13" s="1"/>
  <c r="VUU80" i="13" s="1"/>
  <c r="VUV80" i="13" s="1"/>
  <c r="VUW80" i="13" s="1"/>
  <c r="VUX80" i="13" s="1"/>
  <c r="VUY80" i="13" s="1"/>
  <c r="VUZ80" i="13" s="1"/>
  <c r="VVA80" i="13" s="1"/>
  <c r="VVB80" i="13" s="1"/>
  <c r="VVC80" i="13" s="1"/>
  <c r="VVD80" i="13" s="1"/>
  <c r="VVE80" i="13" s="1"/>
  <c r="VVF80" i="13" s="1"/>
  <c r="VVG80" i="13" s="1"/>
  <c r="VVH80" i="13" s="1"/>
  <c r="VVI80" i="13" s="1"/>
  <c r="VVJ80" i="13" s="1"/>
  <c r="VVK80" i="13" s="1"/>
  <c r="VVL80" i="13" s="1"/>
  <c r="VVM80" i="13" s="1"/>
  <c r="VVN80" i="13" s="1"/>
  <c r="VVO80" i="13" s="1"/>
  <c r="VVP80" i="13" s="1"/>
  <c r="VVQ80" i="13" s="1"/>
  <c r="VVR80" i="13" s="1"/>
  <c r="VVS80" i="13" s="1"/>
  <c r="VVT80" i="13" s="1"/>
  <c r="VVU80" i="13" s="1"/>
  <c r="VVV80" i="13" s="1"/>
  <c r="VVW80" i="13" s="1"/>
  <c r="VVX80" i="13" s="1"/>
  <c r="VVY80" i="13" s="1"/>
  <c r="VVZ80" i="13" s="1"/>
  <c r="VWA80" i="13" s="1"/>
  <c r="VWB80" i="13" s="1"/>
  <c r="VWC80" i="13" s="1"/>
  <c r="VWD80" i="13" s="1"/>
  <c r="VWE80" i="13" s="1"/>
  <c r="VWF80" i="13" s="1"/>
  <c r="VWG80" i="13" s="1"/>
  <c r="VWH80" i="13" s="1"/>
  <c r="VWI80" i="13" s="1"/>
  <c r="VWJ80" i="13" s="1"/>
  <c r="VWK80" i="13" s="1"/>
  <c r="VWL80" i="13" s="1"/>
  <c r="VWM80" i="13" s="1"/>
  <c r="VWN80" i="13" s="1"/>
  <c r="VWO80" i="13" s="1"/>
  <c r="VWP80" i="13" s="1"/>
  <c r="VWQ80" i="13" s="1"/>
  <c r="VWR80" i="13" s="1"/>
  <c r="VWS80" i="13" s="1"/>
  <c r="VWT80" i="13" s="1"/>
  <c r="VWU80" i="13" s="1"/>
  <c r="VWV80" i="13" s="1"/>
  <c r="VWW80" i="13" s="1"/>
  <c r="VWX80" i="13" s="1"/>
  <c r="VWY80" i="13" s="1"/>
  <c r="VWZ80" i="13" s="1"/>
  <c r="VXA80" i="13" s="1"/>
  <c r="VXB80" i="13" s="1"/>
  <c r="VXC80" i="13" s="1"/>
  <c r="VXD80" i="13" s="1"/>
  <c r="VXE80" i="13" s="1"/>
  <c r="VXF80" i="13" s="1"/>
  <c r="VXG80" i="13" s="1"/>
  <c r="VXH80" i="13" s="1"/>
  <c r="VXI80" i="13" s="1"/>
  <c r="VXJ80" i="13" s="1"/>
  <c r="VXK80" i="13" s="1"/>
  <c r="VXL80" i="13" s="1"/>
  <c r="VXM80" i="13" s="1"/>
  <c r="VXN80" i="13" s="1"/>
  <c r="VXO80" i="13" s="1"/>
  <c r="VXP80" i="13" s="1"/>
  <c r="VXQ80" i="13" s="1"/>
  <c r="VXR80" i="13" s="1"/>
  <c r="VXS80" i="13" s="1"/>
  <c r="VXT80" i="13" s="1"/>
  <c r="VXU80" i="13" s="1"/>
  <c r="VXV80" i="13" s="1"/>
  <c r="VXW80" i="13" s="1"/>
  <c r="VXX80" i="13" s="1"/>
  <c r="VXY80" i="13" s="1"/>
  <c r="VXZ80" i="13" s="1"/>
  <c r="VYA80" i="13" s="1"/>
  <c r="VYB80" i="13" s="1"/>
  <c r="VYC80" i="13" s="1"/>
  <c r="VYD80" i="13" s="1"/>
  <c r="VYE80" i="13" s="1"/>
  <c r="VYF80" i="13" s="1"/>
  <c r="VYG80" i="13" s="1"/>
  <c r="VYH80" i="13" s="1"/>
  <c r="VYI80" i="13" s="1"/>
  <c r="VYJ80" i="13" s="1"/>
  <c r="VYK80" i="13" s="1"/>
  <c r="VYL80" i="13" s="1"/>
  <c r="VYM80" i="13" s="1"/>
  <c r="VYN80" i="13" s="1"/>
  <c r="VYO80" i="13" s="1"/>
  <c r="VYP80" i="13" s="1"/>
  <c r="VYQ80" i="13" s="1"/>
  <c r="VYR80" i="13" s="1"/>
  <c r="VYS80" i="13" s="1"/>
  <c r="VYT80" i="13" s="1"/>
  <c r="VYU80" i="13" s="1"/>
  <c r="VYV80" i="13" s="1"/>
  <c r="VYW80" i="13" s="1"/>
  <c r="VYX80" i="13" s="1"/>
  <c r="VYY80" i="13" s="1"/>
  <c r="VYZ80" i="13" s="1"/>
  <c r="VZA80" i="13" s="1"/>
  <c r="VZB80" i="13" s="1"/>
  <c r="VZC80" i="13" s="1"/>
  <c r="VZD80" i="13" s="1"/>
  <c r="VZE80" i="13" s="1"/>
  <c r="VZF80" i="13" s="1"/>
  <c r="VZG80" i="13" s="1"/>
  <c r="VZH80" i="13" s="1"/>
  <c r="VZI80" i="13" s="1"/>
  <c r="VZJ80" i="13" s="1"/>
  <c r="VZK80" i="13" s="1"/>
  <c r="VZL80" i="13" s="1"/>
  <c r="VZM80" i="13" s="1"/>
  <c r="VZN80" i="13" s="1"/>
  <c r="VZO80" i="13" s="1"/>
  <c r="VZP80" i="13" s="1"/>
  <c r="VZQ80" i="13" s="1"/>
  <c r="VZR80" i="13" s="1"/>
  <c r="VZS80" i="13" s="1"/>
  <c r="VZT80" i="13" s="1"/>
  <c r="VZU80" i="13" s="1"/>
  <c r="VZV80" i="13" s="1"/>
  <c r="VZW80" i="13" s="1"/>
  <c r="VZX80" i="13" s="1"/>
  <c r="VZY80" i="13" s="1"/>
  <c r="VZZ80" i="13" s="1"/>
  <c r="WAA80" i="13" s="1"/>
  <c r="WAB80" i="13" s="1"/>
  <c r="WAC80" i="13" s="1"/>
  <c r="WAD80" i="13" s="1"/>
  <c r="WAE80" i="13" s="1"/>
  <c r="WAF80" i="13" s="1"/>
  <c r="WAG80" i="13" s="1"/>
  <c r="WAH80" i="13" s="1"/>
  <c r="WAI80" i="13" s="1"/>
  <c r="WAJ80" i="13" s="1"/>
  <c r="WAK80" i="13" s="1"/>
  <c r="WAL80" i="13" s="1"/>
  <c r="WAM80" i="13" s="1"/>
  <c r="WAN80" i="13" s="1"/>
  <c r="WAO80" i="13" s="1"/>
  <c r="WAP80" i="13" s="1"/>
  <c r="WAQ80" i="13" s="1"/>
  <c r="WAR80" i="13" s="1"/>
  <c r="WAS80" i="13" s="1"/>
  <c r="WAT80" i="13" s="1"/>
  <c r="WAU80" i="13" s="1"/>
  <c r="WAV80" i="13" s="1"/>
  <c r="WAW80" i="13" s="1"/>
  <c r="WAX80" i="13" s="1"/>
  <c r="WAY80" i="13" s="1"/>
  <c r="WAZ80" i="13" s="1"/>
  <c r="WBA80" i="13" s="1"/>
  <c r="WBB80" i="13" s="1"/>
  <c r="WBC80" i="13" s="1"/>
  <c r="WBD80" i="13" s="1"/>
  <c r="WBE80" i="13" s="1"/>
  <c r="WBF80" i="13" s="1"/>
  <c r="WBG80" i="13" s="1"/>
  <c r="WBH80" i="13" s="1"/>
  <c r="WBI80" i="13" s="1"/>
  <c r="WBJ80" i="13" s="1"/>
  <c r="WBK80" i="13" s="1"/>
  <c r="WBL80" i="13" s="1"/>
  <c r="WBM80" i="13" s="1"/>
  <c r="WBN80" i="13" s="1"/>
  <c r="WBO80" i="13" s="1"/>
  <c r="WBP80" i="13" s="1"/>
  <c r="WBQ80" i="13" s="1"/>
  <c r="WBR80" i="13" s="1"/>
  <c r="WBS80" i="13" s="1"/>
  <c r="WBT80" i="13" s="1"/>
  <c r="WBU80" i="13" s="1"/>
  <c r="WBV80" i="13" s="1"/>
  <c r="WBW80" i="13" s="1"/>
  <c r="WBX80" i="13" s="1"/>
  <c r="WBY80" i="13" s="1"/>
  <c r="WBZ80" i="13" s="1"/>
  <c r="WCA80" i="13" s="1"/>
  <c r="WCB80" i="13" s="1"/>
  <c r="WCC80" i="13" s="1"/>
  <c r="WCD80" i="13" s="1"/>
  <c r="WCE80" i="13" s="1"/>
  <c r="WCF80" i="13" s="1"/>
  <c r="WCG80" i="13" s="1"/>
  <c r="WCH80" i="13" s="1"/>
  <c r="WCI80" i="13" s="1"/>
  <c r="WCJ80" i="13" s="1"/>
  <c r="WCK80" i="13" s="1"/>
  <c r="WCL80" i="13" s="1"/>
  <c r="WCM80" i="13" s="1"/>
  <c r="WCN80" i="13" s="1"/>
  <c r="WCO80" i="13" s="1"/>
  <c r="WCP80" i="13" s="1"/>
  <c r="WCQ80" i="13" s="1"/>
  <c r="WCR80" i="13" s="1"/>
  <c r="WCS80" i="13" s="1"/>
  <c r="WCT80" i="13" s="1"/>
  <c r="WCU80" i="13" s="1"/>
  <c r="WCV80" i="13" s="1"/>
  <c r="WCW80" i="13" s="1"/>
  <c r="WCX80" i="13" s="1"/>
  <c r="WCY80" i="13" s="1"/>
  <c r="WCZ80" i="13" s="1"/>
  <c r="WDA80" i="13" s="1"/>
  <c r="WDB80" i="13" s="1"/>
  <c r="WDC80" i="13" s="1"/>
  <c r="WDD80" i="13" s="1"/>
  <c r="WDE80" i="13" s="1"/>
  <c r="WDF80" i="13" s="1"/>
  <c r="WDG80" i="13" s="1"/>
  <c r="WDH80" i="13" s="1"/>
  <c r="WDI80" i="13" s="1"/>
  <c r="WDJ80" i="13" s="1"/>
  <c r="WDK80" i="13" s="1"/>
  <c r="WDL80" i="13" s="1"/>
  <c r="WDM80" i="13" s="1"/>
  <c r="WDN80" i="13" s="1"/>
  <c r="WDO80" i="13" s="1"/>
  <c r="WDP80" i="13" s="1"/>
  <c r="WDQ80" i="13" s="1"/>
  <c r="WDR80" i="13" s="1"/>
  <c r="WDS80" i="13" s="1"/>
  <c r="WDT80" i="13" s="1"/>
  <c r="WDU80" i="13" s="1"/>
  <c r="WDV80" i="13" s="1"/>
  <c r="WDW80" i="13" s="1"/>
  <c r="WDX80" i="13" s="1"/>
  <c r="WDY80" i="13" s="1"/>
  <c r="WDZ80" i="13" s="1"/>
  <c r="WEA80" i="13" s="1"/>
  <c r="WEB80" i="13" s="1"/>
  <c r="WEC80" i="13" s="1"/>
  <c r="WED80" i="13" s="1"/>
  <c r="WEE80" i="13" s="1"/>
  <c r="WEF80" i="13" s="1"/>
  <c r="WEG80" i="13" s="1"/>
  <c r="WEH80" i="13" s="1"/>
  <c r="WEI80" i="13" s="1"/>
  <c r="WEJ80" i="13" s="1"/>
  <c r="WEK80" i="13" s="1"/>
  <c r="WEL80" i="13" s="1"/>
  <c r="WEM80" i="13" s="1"/>
  <c r="WEN80" i="13" s="1"/>
  <c r="WEO80" i="13" s="1"/>
  <c r="WEP80" i="13" s="1"/>
  <c r="WEQ80" i="13" s="1"/>
  <c r="WER80" i="13" s="1"/>
  <c r="WES80" i="13" s="1"/>
  <c r="WET80" i="13" s="1"/>
  <c r="WEU80" i="13" s="1"/>
  <c r="WEV80" i="13" s="1"/>
  <c r="WEW80" i="13" s="1"/>
  <c r="WEX80" i="13" s="1"/>
  <c r="WEY80" i="13" s="1"/>
  <c r="WEZ80" i="13" s="1"/>
  <c r="WFA80" i="13" s="1"/>
  <c r="WFB80" i="13" s="1"/>
  <c r="WFC80" i="13" s="1"/>
  <c r="WFD80" i="13" s="1"/>
  <c r="WFE80" i="13" s="1"/>
  <c r="WFF80" i="13" s="1"/>
  <c r="WFG80" i="13" s="1"/>
  <c r="WFH80" i="13" s="1"/>
  <c r="WFI80" i="13" s="1"/>
  <c r="WFJ80" i="13" s="1"/>
  <c r="WFK80" i="13" s="1"/>
  <c r="WFL80" i="13" s="1"/>
  <c r="WFM80" i="13" s="1"/>
  <c r="WFN80" i="13" s="1"/>
  <c r="WFO80" i="13" s="1"/>
  <c r="WFP80" i="13" s="1"/>
  <c r="WFQ80" i="13" s="1"/>
  <c r="WFR80" i="13" s="1"/>
  <c r="WFS80" i="13" s="1"/>
  <c r="WFT80" i="13" s="1"/>
  <c r="WFU80" i="13" s="1"/>
  <c r="WFV80" i="13" s="1"/>
  <c r="WFW80" i="13" s="1"/>
  <c r="WFX80" i="13" s="1"/>
  <c r="WFY80" i="13" s="1"/>
  <c r="WFZ80" i="13" s="1"/>
  <c r="WGA80" i="13" s="1"/>
  <c r="WGB80" i="13" s="1"/>
  <c r="WGC80" i="13" s="1"/>
  <c r="WGD80" i="13" s="1"/>
  <c r="WGE80" i="13" s="1"/>
  <c r="WGF80" i="13" s="1"/>
  <c r="WGG80" i="13" s="1"/>
  <c r="WGH80" i="13" s="1"/>
  <c r="WGI80" i="13" s="1"/>
  <c r="WGJ80" i="13" s="1"/>
  <c r="WGK80" i="13" s="1"/>
  <c r="WGL80" i="13" s="1"/>
  <c r="WGM80" i="13" s="1"/>
  <c r="WGN80" i="13" s="1"/>
  <c r="WGO80" i="13" s="1"/>
  <c r="WGP80" i="13" s="1"/>
  <c r="WGQ80" i="13" s="1"/>
  <c r="WGR80" i="13" s="1"/>
  <c r="WGS80" i="13" s="1"/>
  <c r="WGT80" i="13" s="1"/>
  <c r="WGU80" i="13" s="1"/>
  <c r="WGV80" i="13" s="1"/>
  <c r="WGW80" i="13" s="1"/>
  <c r="WGX80" i="13" s="1"/>
  <c r="WGY80" i="13" s="1"/>
  <c r="WGZ80" i="13" s="1"/>
  <c r="WHA80" i="13" s="1"/>
  <c r="WHB80" i="13" s="1"/>
  <c r="WHC80" i="13" s="1"/>
  <c r="WHD80" i="13" s="1"/>
  <c r="WHE80" i="13" s="1"/>
  <c r="WHF80" i="13" s="1"/>
  <c r="WHG80" i="13" s="1"/>
  <c r="WHH80" i="13" s="1"/>
  <c r="WHI80" i="13" s="1"/>
  <c r="WHJ80" i="13" s="1"/>
  <c r="WHK80" i="13" s="1"/>
  <c r="WHL80" i="13" s="1"/>
  <c r="WHM80" i="13" s="1"/>
  <c r="WHN80" i="13" s="1"/>
  <c r="WHO80" i="13" s="1"/>
  <c r="WHP80" i="13" s="1"/>
  <c r="WHQ80" i="13" s="1"/>
  <c r="WHR80" i="13" s="1"/>
  <c r="WHS80" i="13" s="1"/>
  <c r="WHT80" i="13" s="1"/>
  <c r="WHU80" i="13" s="1"/>
  <c r="WHV80" i="13" s="1"/>
  <c r="WHW80" i="13" s="1"/>
  <c r="WHX80" i="13" s="1"/>
  <c r="WHY80" i="13" s="1"/>
  <c r="WHZ80" i="13" s="1"/>
  <c r="WIA80" i="13" s="1"/>
  <c r="WIB80" i="13" s="1"/>
  <c r="WIC80" i="13" s="1"/>
  <c r="WID80" i="13" s="1"/>
  <c r="WIE80" i="13" s="1"/>
  <c r="WIF80" i="13" s="1"/>
  <c r="WIG80" i="13" s="1"/>
  <c r="WIH80" i="13" s="1"/>
  <c r="WII80" i="13" s="1"/>
  <c r="WIJ80" i="13" s="1"/>
  <c r="WIK80" i="13" s="1"/>
  <c r="WIL80" i="13" s="1"/>
  <c r="WIM80" i="13" s="1"/>
  <c r="WIN80" i="13" s="1"/>
  <c r="WIO80" i="13" s="1"/>
  <c r="WIP80" i="13" s="1"/>
  <c r="WIQ80" i="13" s="1"/>
  <c r="WIR80" i="13" s="1"/>
  <c r="WIS80" i="13" s="1"/>
  <c r="WIT80" i="13" s="1"/>
  <c r="WIU80" i="13" s="1"/>
  <c r="WIV80" i="13" s="1"/>
  <c r="WIW80" i="13" s="1"/>
  <c r="WIX80" i="13" s="1"/>
  <c r="WIY80" i="13" s="1"/>
  <c r="WIZ80" i="13" s="1"/>
  <c r="WJA80" i="13" s="1"/>
  <c r="WJB80" i="13" s="1"/>
  <c r="WJC80" i="13" s="1"/>
  <c r="WJD80" i="13" s="1"/>
  <c r="WJE80" i="13" s="1"/>
  <c r="WJF80" i="13" s="1"/>
  <c r="WJG80" i="13" s="1"/>
  <c r="WJH80" i="13" s="1"/>
  <c r="WJI80" i="13" s="1"/>
  <c r="WJJ80" i="13" s="1"/>
  <c r="WJK80" i="13" s="1"/>
  <c r="WJL80" i="13" s="1"/>
  <c r="WJM80" i="13" s="1"/>
  <c r="WJN80" i="13" s="1"/>
  <c r="WJO80" i="13" s="1"/>
  <c r="WJP80" i="13" s="1"/>
  <c r="WJQ80" i="13" s="1"/>
  <c r="WJR80" i="13" s="1"/>
  <c r="WJS80" i="13" s="1"/>
  <c r="WJT80" i="13" s="1"/>
  <c r="WJU80" i="13" s="1"/>
  <c r="WJV80" i="13" s="1"/>
  <c r="WJW80" i="13" s="1"/>
  <c r="WJX80" i="13" s="1"/>
  <c r="WJY80" i="13" s="1"/>
  <c r="WJZ80" i="13" s="1"/>
  <c r="WKA80" i="13" s="1"/>
  <c r="WKB80" i="13" s="1"/>
  <c r="WKC80" i="13" s="1"/>
  <c r="WKD80" i="13" s="1"/>
  <c r="WKE80" i="13" s="1"/>
  <c r="WKF80" i="13" s="1"/>
  <c r="WKG80" i="13" s="1"/>
  <c r="WKH80" i="13" s="1"/>
  <c r="WKI80" i="13" s="1"/>
  <c r="WKJ80" i="13" s="1"/>
  <c r="WKK80" i="13" s="1"/>
  <c r="WKL80" i="13" s="1"/>
  <c r="WKM80" i="13" s="1"/>
  <c r="WKN80" i="13" s="1"/>
  <c r="WKO80" i="13" s="1"/>
  <c r="WKP80" i="13" s="1"/>
  <c r="WKQ80" i="13" s="1"/>
  <c r="WKR80" i="13" s="1"/>
  <c r="WKS80" i="13" s="1"/>
  <c r="WKT80" i="13" s="1"/>
  <c r="WKU80" i="13" s="1"/>
  <c r="WKV80" i="13" s="1"/>
  <c r="WKW80" i="13" s="1"/>
  <c r="WKX80" i="13" s="1"/>
  <c r="WKY80" i="13" s="1"/>
  <c r="WKZ80" i="13" s="1"/>
  <c r="WLA80" i="13" s="1"/>
  <c r="WLB80" i="13" s="1"/>
  <c r="WLC80" i="13" s="1"/>
  <c r="WLD80" i="13" s="1"/>
  <c r="WLE80" i="13" s="1"/>
  <c r="WLF80" i="13" s="1"/>
  <c r="WLG80" i="13" s="1"/>
  <c r="WLH80" i="13" s="1"/>
  <c r="WLI80" i="13" s="1"/>
  <c r="WLJ80" i="13" s="1"/>
  <c r="WLK80" i="13" s="1"/>
  <c r="WLL80" i="13" s="1"/>
  <c r="WLM80" i="13" s="1"/>
  <c r="WLN80" i="13" s="1"/>
  <c r="WLO80" i="13" s="1"/>
  <c r="WLP80" i="13" s="1"/>
  <c r="WLQ80" i="13" s="1"/>
  <c r="WLR80" i="13" s="1"/>
  <c r="WLS80" i="13" s="1"/>
  <c r="WLT80" i="13" s="1"/>
  <c r="WLU80" i="13" s="1"/>
  <c r="WLV80" i="13" s="1"/>
  <c r="WLW80" i="13" s="1"/>
  <c r="WLX80" i="13" s="1"/>
  <c r="WLY80" i="13" s="1"/>
  <c r="WLZ80" i="13" s="1"/>
  <c r="WMA80" i="13" s="1"/>
  <c r="WMB80" i="13" s="1"/>
  <c r="WMC80" i="13" s="1"/>
  <c r="WMD80" i="13" s="1"/>
  <c r="WME80" i="13" s="1"/>
  <c r="WMF80" i="13" s="1"/>
  <c r="WMG80" i="13" s="1"/>
  <c r="WMH80" i="13" s="1"/>
  <c r="WMI80" i="13" s="1"/>
  <c r="WMJ80" i="13" s="1"/>
  <c r="WMK80" i="13" s="1"/>
  <c r="WML80" i="13" s="1"/>
  <c r="WMM80" i="13" s="1"/>
  <c r="WMN80" i="13" s="1"/>
  <c r="WMO80" i="13" s="1"/>
  <c r="WMP80" i="13" s="1"/>
  <c r="WMQ80" i="13" s="1"/>
  <c r="WMR80" i="13" s="1"/>
  <c r="WMS80" i="13" s="1"/>
  <c r="WMT80" i="13" s="1"/>
  <c r="WMU80" i="13" s="1"/>
  <c r="WMV80" i="13" s="1"/>
  <c r="WMW80" i="13" s="1"/>
  <c r="WMX80" i="13" s="1"/>
  <c r="WMY80" i="13" s="1"/>
  <c r="WMZ80" i="13" s="1"/>
  <c r="WNA80" i="13" s="1"/>
  <c r="WNB80" i="13" s="1"/>
  <c r="WNC80" i="13" s="1"/>
  <c r="WND80" i="13" s="1"/>
  <c r="WNE80" i="13" s="1"/>
  <c r="WNF80" i="13" s="1"/>
  <c r="WNG80" i="13" s="1"/>
  <c r="WNH80" i="13" s="1"/>
  <c r="WNI80" i="13" s="1"/>
  <c r="WNJ80" i="13" s="1"/>
  <c r="WNK80" i="13" s="1"/>
  <c r="WNL80" i="13" s="1"/>
  <c r="WNM80" i="13" s="1"/>
  <c r="WNN80" i="13" s="1"/>
  <c r="WNO80" i="13" s="1"/>
  <c r="WNP80" i="13" s="1"/>
  <c r="WNQ80" i="13" s="1"/>
  <c r="WNR80" i="13" s="1"/>
  <c r="WNS80" i="13" s="1"/>
  <c r="WNT80" i="13" s="1"/>
  <c r="WNU80" i="13" s="1"/>
  <c r="WNV80" i="13" s="1"/>
  <c r="WNW80" i="13" s="1"/>
  <c r="WNX80" i="13" s="1"/>
  <c r="WNY80" i="13" s="1"/>
  <c r="WNZ80" i="13" s="1"/>
  <c r="WOA80" i="13" s="1"/>
  <c r="WOB80" i="13" s="1"/>
  <c r="WOC80" i="13" s="1"/>
  <c r="WOD80" i="13" s="1"/>
  <c r="WOE80" i="13" s="1"/>
  <c r="WOF80" i="13" s="1"/>
  <c r="WOG80" i="13" s="1"/>
  <c r="WOH80" i="13" s="1"/>
  <c r="WOI80" i="13" s="1"/>
  <c r="WOJ80" i="13" s="1"/>
  <c r="WOK80" i="13" s="1"/>
  <c r="WOL80" i="13" s="1"/>
  <c r="WOM80" i="13" s="1"/>
  <c r="WON80" i="13" s="1"/>
  <c r="WOO80" i="13" s="1"/>
  <c r="WOP80" i="13" s="1"/>
  <c r="WOQ80" i="13" s="1"/>
  <c r="WOR80" i="13" s="1"/>
  <c r="WOS80" i="13" s="1"/>
  <c r="WOT80" i="13" s="1"/>
  <c r="WOU80" i="13" s="1"/>
  <c r="WOV80" i="13" s="1"/>
  <c r="WOW80" i="13" s="1"/>
  <c r="WOX80" i="13" s="1"/>
  <c r="WOY80" i="13" s="1"/>
  <c r="WOZ80" i="13" s="1"/>
  <c r="WPA80" i="13" s="1"/>
  <c r="WPB80" i="13" s="1"/>
  <c r="WPC80" i="13" s="1"/>
  <c r="WPD80" i="13" s="1"/>
  <c r="WPE80" i="13" s="1"/>
  <c r="WPF80" i="13" s="1"/>
  <c r="WPG80" i="13" s="1"/>
  <c r="WPH80" i="13" s="1"/>
  <c r="WPI80" i="13" s="1"/>
  <c r="WPJ80" i="13" s="1"/>
  <c r="WPK80" i="13" s="1"/>
  <c r="WPL80" i="13" s="1"/>
  <c r="WPM80" i="13" s="1"/>
  <c r="WPN80" i="13" s="1"/>
  <c r="WPO80" i="13" s="1"/>
  <c r="WPP80" i="13" s="1"/>
  <c r="WPQ80" i="13" s="1"/>
  <c r="WPR80" i="13" s="1"/>
  <c r="WPS80" i="13" s="1"/>
  <c r="WPT80" i="13" s="1"/>
  <c r="WPU80" i="13" s="1"/>
  <c r="WPV80" i="13" s="1"/>
  <c r="WPW80" i="13" s="1"/>
  <c r="WPX80" i="13" s="1"/>
  <c r="WPY80" i="13" s="1"/>
  <c r="WPZ80" i="13" s="1"/>
  <c r="WQA80" i="13" s="1"/>
  <c r="WQB80" i="13" s="1"/>
  <c r="WQC80" i="13" s="1"/>
  <c r="WQD80" i="13" s="1"/>
  <c r="WQE80" i="13" s="1"/>
  <c r="WQF80" i="13" s="1"/>
  <c r="WQG80" i="13" s="1"/>
  <c r="WQH80" i="13" s="1"/>
  <c r="WQI80" i="13" s="1"/>
  <c r="WQJ80" i="13" s="1"/>
  <c r="WQK80" i="13" s="1"/>
  <c r="WQL80" i="13" s="1"/>
  <c r="WQM80" i="13" s="1"/>
  <c r="WQN80" i="13" s="1"/>
  <c r="WQO80" i="13" s="1"/>
  <c r="WQP80" i="13" s="1"/>
  <c r="WQQ80" i="13" s="1"/>
  <c r="WQR80" i="13" s="1"/>
  <c r="WQS80" i="13" s="1"/>
  <c r="WQT80" i="13" s="1"/>
  <c r="WQU80" i="13" s="1"/>
  <c r="WQV80" i="13" s="1"/>
  <c r="WQW80" i="13" s="1"/>
  <c r="WQX80" i="13" s="1"/>
  <c r="WQY80" i="13" s="1"/>
  <c r="WQZ80" i="13" s="1"/>
  <c r="WRA80" i="13" s="1"/>
  <c r="WRB80" i="13" s="1"/>
  <c r="WRC80" i="13" s="1"/>
  <c r="WRD80" i="13" s="1"/>
  <c r="WRE80" i="13" s="1"/>
  <c r="WRF80" i="13" s="1"/>
  <c r="WRG80" i="13" s="1"/>
  <c r="WRH80" i="13" s="1"/>
  <c r="WRI80" i="13" s="1"/>
  <c r="WRJ80" i="13" s="1"/>
  <c r="WRK80" i="13" s="1"/>
  <c r="WRL80" i="13" s="1"/>
  <c r="WRM80" i="13" s="1"/>
  <c r="WRN80" i="13" s="1"/>
  <c r="WRO80" i="13" s="1"/>
  <c r="WRP80" i="13" s="1"/>
  <c r="WRQ80" i="13" s="1"/>
  <c r="WRR80" i="13" s="1"/>
  <c r="WRS80" i="13" s="1"/>
  <c r="WRT80" i="13" s="1"/>
  <c r="WRU80" i="13" s="1"/>
  <c r="WRV80" i="13" s="1"/>
  <c r="WRW80" i="13" s="1"/>
  <c r="WRX80" i="13" s="1"/>
  <c r="WRY80" i="13" s="1"/>
  <c r="WRZ80" i="13" s="1"/>
  <c r="WSA80" i="13" s="1"/>
  <c r="WSB80" i="13" s="1"/>
  <c r="WSC80" i="13" s="1"/>
  <c r="WSD80" i="13" s="1"/>
  <c r="WSE80" i="13" s="1"/>
  <c r="WSF80" i="13" s="1"/>
  <c r="WSG80" i="13" s="1"/>
  <c r="WSH80" i="13" s="1"/>
  <c r="WSI80" i="13" s="1"/>
  <c r="WSJ80" i="13" s="1"/>
  <c r="WSK80" i="13" s="1"/>
  <c r="WSL80" i="13" s="1"/>
  <c r="WSM80" i="13" s="1"/>
  <c r="WSN80" i="13" s="1"/>
  <c r="WSO80" i="13" s="1"/>
  <c r="WSP80" i="13" s="1"/>
  <c r="WSQ80" i="13" s="1"/>
  <c r="WSR80" i="13" s="1"/>
  <c r="WSS80" i="13" s="1"/>
  <c r="WST80" i="13" s="1"/>
  <c r="WSU80" i="13" s="1"/>
  <c r="WSV80" i="13" s="1"/>
  <c r="WSW80" i="13" s="1"/>
  <c r="WSX80" i="13" s="1"/>
  <c r="WSY80" i="13" s="1"/>
  <c r="WSZ80" i="13" s="1"/>
  <c r="WTA80" i="13" s="1"/>
  <c r="WTB80" i="13" s="1"/>
  <c r="WTC80" i="13" s="1"/>
  <c r="WTD80" i="13" s="1"/>
  <c r="WTE80" i="13" s="1"/>
  <c r="WTF80" i="13" s="1"/>
  <c r="WTG80" i="13" s="1"/>
  <c r="WTH80" i="13" s="1"/>
  <c r="WTI80" i="13" s="1"/>
  <c r="WTJ80" i="13" s="1"/>
  <c r="WTK80" i="13" s="1"/>
  <c r="WTL80" i="13" s="1"/>
  <c r="WTM80" i="13" s="1"/>
  <c r="WTN80" i="13" s="1"/>
  <c r="WTO80" i="13" s="1"/>
  <c r="WTP80" i="13" s="1"/>
  <c r="WTQ80" i="13" s="1"/>
  <c r="WTR80" i="13" s="1"/>
  <c r="WTS80" i="13" s="1"/>
  <c r="WTT80" i="13" s="1"/>
  <c r="WTU80" i="13" s="1"/>
  <c r="WTV80" i="13" s="1"/>
  <c r="WTW80" i="13" s="1"/>
  <c r="WTX80" i="13" s="1"/>
  <c r="WTY80" i="13" s="1"/>
  <c r="WTZ80" i="13" s="1"/>
  <c r="WUA80" i="13" s="1"/>
  <c r="WUB80" i="13" s="1"/>
  <c r="WUC80" i="13" s="1"/>
  <c r="WUD80" i="13" s="1"/>
  <c r="WUE80" i="13" s="1"/>
  <c r="WUF80" i="13" s="1"/>
  <c r="WUG80" i="13" s="1"/>
  <c r="WUH80" i="13" s="1"/>
  <c r="WUI80" i="13" s="1"/>
  <c r="WUJ80" i="13" s="1"/>
  <c r="WUK80" i="13" s="1"/>
  <c r="WUL80" i="13" s="1"/>
  <c r="WUM80" i="13" s="1"/>
  <c r="WUN80" i="13" s="1"/>
  <c r="WUO80" i="13" s="1"/>
  <c r="WUP80" i="13" s="1"/>
  <c r="WUQ80" i="13" s="1"/>
  <c r="WUR80" i="13" s="1"/>
  <c r="WUS80" i="13" s="1"/>
  <c r="WUT80" i="13" s="1"/>
  <c r="WUU80" i="13" s="1"/>
  <c r="WUV80" i="13" s="1"/>
  <c r="WUW80" i="13" s="1"/>
  <c r="WUX80" i="13" s="1"/>
  <c r="WUY80" i="13" s="1"/>
  <c r="WUZ80" i="13" s="1"/>
  <c r="WVA80" i="13" s="1"/>
  <c r="WVB80" i="13" s="1"/>
  <c r="WVC80" i="13" s="1"/>
  <c r="WVD80" i="13" s="1"/>
  <c r="WVE80" i="13" s="1"/>
  <c r="WVF80" i="13" s="1"/>
  <c r="WVG80" i="13" s="1"/>
  <c r="WVH80" i="13" s="1"/>
  <c r="WVI80" i="13" s="1"/>
  <c r="WVJ80" i="13" s="1"/>
  <c r="WVK80" i="13" s="1"/>
  <c r="WVL80" i="13" s="1"/>
  <c r="WVM80" i="13" s="1"/>
  <c r="WVN80" i="13" s="1"/>
  <c r="WVO80" i="13" s="1"/>
  <c r="WVP80" i="13" s="1"/>
  <c r="WVQ80" i="13" s="1"/>
  <c r="WVR80" i="13" s="1"/>
  <c r="WVS80" i="13" s="1"/>
  <c r="WVT80" i="13" s="1"/>
  <c r="WVU80" i="13" s="1"/>
  <c r="WVV80" i="13" s="1"/>
  <c r="WVW80" i="13" s="1"/>
  <c r="WVX80" i="13" s="1"/>
  <c r="WVY80" i="13" s="1"/>
  <c r="WVZ80" i="13" s="1"/>
  <c r="WWA80" i="13" s="1"/>
  <c r="WWB80" i="13" s="1"/>
  <c r="WWC80" i="13" s="1"/>
  <c r="WWD80" i="13" s="1"/>
  <c r="WWE80" i="13" s="1"/>
  <c r="WWF80" i="13" s="1"/>
  <c r="WWG80" i="13" s="1"/>
  <c r="WWH80" i="13" s="1"/>
  <c r="WWI80" i="13" s="1"/>
  <c r="WWJ80" i="13" s="1"/>
  <c r="WWK80" i="13" s="1"/>
  <c r="WWL80" i="13" s="1"/>
  <c r="WWM80" i="13" s="1"/>
  <c r="WWN80" i="13" s="1"/>
  <c r="WWO80" i="13" s="1"/>
  <c r="WWP80" i="13" s="1"/>
  <c r="WWQ80" i="13" s="1"/>
  <c r="WWR80" i="13" s="1"/>
  <c r="WWS80" i="13" s="1"/>
  <c r="WWT80" i="13" s="1"/>
  <c r="WWU80" i="13" s="1"/>
  <c r="WWV80" i="13" s="1"/>
  <c r="WWW80" i="13" s="1"/>
  <c r="WWX80" i="13" s="1"/>
  <c r="WWY80" i="13" s="1"/>
  <c r="WWZ80" i="13" s="1"/>
  <c r="WXA80" i="13" s="1"/>
  <c r="WXB80" i="13" s="1"/>
  <c r="WXC80" i="13" s="1"/>
  <c r="WXD80" i="13" s="1"/>
  <c r="WXE80" i="13" s="1"/>
  <c r="WXF80" i="13" s="1"/>
  <c r="WXG80" i="13" s="1"/>
  <c r="WXH80" i="13" s="1"/>
  <c r="WXI80" i="13" s="1"/>
  <c r="WXJ80" i="13" s="1"/>
  <c r="WXK80" i="13" s="1"/>
  <c r="WXL80" i="13" s="1"/>
  <c r="WXM80" i="13" s="1"/>
  <c r="WXN80" i="13" s="1"/>
  <c r="WXO80" i="13" s="1"/>
  <c r="WXP80" i="13" s="1"/>
  <c r="WXQ80" i="13" s="1"/>
  <c r="WXR80" i="13" s="1"/>
  <c r="WXS80" i="13" s="1"/>
  <c r="WXT80" i="13" s="1"/>
  <c r="WXU80" i="13" s="1"/>
  <c r="WXV80" i="13" s="1"/>
  <c r="WXW80" i="13" s="1"/>
  <c r="WXX80" i="13" s="1"/>
  <c r="WXY80" i="13" s="1"/>
  <c r="WXZ80" i="13" s="1"/>
  <c r="WYA80" i="13" s="1"/>
  <c r="WYB80" i="13" s="1"/>
  <c r="WYC80" i="13" s="1"/>
  <c r="WYD80" i="13" s="1"/>
  <c r="WYE80" i="13" s="1"/>
  <c r="WYF80" i="13" s="1"/>
  <c r="WYG80" i="13" s="1"/>
  <c r="WYH80" i="13" s="1"/>
  <c r="WYI80" i="13" s="1"/>
  <c r="WYJ80" i="13" s="1"/>
  <c r="WYK80" i="13" s="1"/>
  <c r="WYL80" i="13" s="1"/>
  <c r="WYM80" i="13" s="1"/>
  <c r="WYN80" i="13" s="1"/>
  <c r="WYO80" i="13" s="1"/>
  <c r="WYP80" i="13" s="1"/>
  <c r="WYQ80" i="13" s="1"/>
  <c r="WYR80" i="13" s="1"/>
  <c r="WYS80" i="13" s="1"/>
  <c r="WYT80" i="13" s="1"/>
  <c r="WYU80" i="13" s="1"/>
  <c r="WYV80" i="13" s="1"/>
  <c r="WYW80" i="13" s="1"/>
  <c r="WYX80" i="13" s="1"/>
  <c r="WYY80" i="13" s="1"/>
  <c r="WYZ80" i="13" s="1"/>
  <c r="WZA80" i="13" s="1"/>
  <c r="WZB80" i="13" s="1"/>
  <c r="WZC80" i="13" s="1"/>
  <c r="WZD80" i="13" s="1"/>
  <c r="WZE80" i="13" s="1"/>
  <c r="WZF80" i="13" s="1"/>
  <c r="WZG80" i="13" s="1"/>
  <c r="WZH80" i="13" s="1"/>
  <c r="WZI80" i="13" s="1"/>
  <c r="Y80" i="13"/>
  <c r="X80" i="13"/>
  <c r="U80" i="13"/>
  <c r="V80" i="13" s="1"/>
  <c r="K80" i="13"/>
  <c r="BA79" i="13"/>
  <c r="BB79" i="13" s="1"/>
  <c r="BC79" i="13" s="1"/>
  <c r="BD79" i="13" s="1"/>
  <c r="BE79" i="13" s="1"/>
  <c r="BF79" i="13" s="1"/>
  <c r="BG79" i="13" s="1"/>
  <c r="BH79" i="13" s="1"/>
  <c r="BI79" i="13" s="1"/>
  <c r="BJ79" i="13" s="1"/>
  <c r="BK79" i="13" s="1"/>
  <c r="BL79" i="13" s="1"/>
  <c r="BM79" i="13" s="1"/>
  <c r="BN79" i="13" s="1"/>
  <c r="BO79" i="13" s="1"/>
  <c r="BP79" i="13" s="1"/>
  <c r="BQ79" i="13" s="1"/>
  <c r="BR79" i="13" s="1"/>
  <c r="BS79" i="13" s="1"/>
  <c r="BT79" i="13" s="1"/>
  <c r="BU79" i="13" s="1"/>
  <c r="BV79" i="13" s="1"/>
  <c r="BW79" i="13" s="1"/>
  <c r="BX79" i="13" s="1"/>
  <c r="BY79" i="13" s="1"/>
  <c r="BZ79" i="13" s="1"/>
  <c r="CA79" i="13" s="1"/>
  <c r="CB79" i="13" s="1"/>
  <c r="CC79" i="13" s="1"/>
  <c r="CD79" i="13" s="1"/>
  <c r="CE79" i="13" s="1"/>
  <c r="CF79" i="13" s="1"/>
  <c r="CG79" i="13" s="1"/>
  <c r="CH79" i="13" s="1"/>
  <c r="CI79" i="13" s="1"/>
  <c r="CJ79" i="13" s="1"/>
  <c r="CK79" i="13" s="1"/>
  <c r="CL79" i="13" s="1"/>
  <c r="CM79" i="13" s="1"/>
  <c r="CN79" i="13" s="1"/>
  <c r="CO79" i="13" s="1"/>
  <c r="CP79" i="13" s="1"/>
  <c r="CQ79" i="13" s="1"/>
  <c r="CR79" i="13" s="1"/>
  <c r="CS79" i="13" s="1"/>
  <c r="CT79" i="13" s="1"/>
  <c r="CU79" i="13" s="1"/>
  <c r="CV79" i="13" s="1"/>
  <c r="CW79" i="13" s="1"/>
  <c r="CX79" i="13" s="1"/>
  <c r="CY79" i="13" s="1"/>
  <c r="CZ79" i="13" s="1"/>
  <c r="DA79" i="13" s="1"/>
  <c r="DB79" i="13" s="1"/>
  <c r="DC79" i="13" s="1"/>
  <c r="DD79" i="13" s="1"/>
  <c r="DE79" i="13" s="1"/>
  <c r="DF79" i="13" s="1"/>
  <c r="DG79" i="13" s="1"/>
  <c r="DH79" i="13" s="1"/>
  <c r="DI79" i="13" s="1"/>
  <c r="DJ79" i="13" s="1"/>
  <c r="DK79" i="13" s="1"/>
  <c r="DL79" i="13" s="1"/>
  <c r="DM79" i="13" s="1"/>
  <c r="DN79" i="13" s="1"/>
  <c r="DO79" i="13" s="1"/>
  <c r="DP79" i="13" s="1"/>
  <c r="DQ79" i="13" s="1"/>
  <c r="DR79" i="13" s="1"/>
  <c r="DS79" i="13" s="1"/>
  <c r="DT79" i="13" s="1"/>
  <c r="DU79" i="13" s="1"/>
  <c r="DV79" i="13" s="1"/>
  <c r="DW79" i="13" s="1"/>
  <c r="DX79" i="13" s="1"/>
  <c r="DY79" i="13" s="1"/>
  <c r="DZ79" i="13" s="1"/>
  <c r="EA79" i="13" s="1"/>
  <c r="EB79" i="13" s="1"/>
  <c r="EC79" i="13" s="1"/>
  <c r="ED79" i="13" s="1"/>
  <c r="EE79" i="13" s="1"/>
  <c r="EF79" i="13" s="1"/>
  <c r="EG79" i="13" s="1"/>
  <c r="EH79" i="13" s="1"/>
  <c r="EI79" i="13" s="1"/>
  <c r="EJ79" i="13" s="1"/>
  <c r="EK79" i="13" s="1"/>
  <c r="EL79" i="13" s="1"/>
  <c r="EM79" i="13" s="1"/>
  <c r="EN79" i="13" s="1"/>
  <c r="EO79" i="13" s="1"/>
  <c r="EP79" i="13" s="1"/>
  <c r="EQ79" i="13" s="1"/>
  <c r="ER79" i="13" s="1"/>
  <c r="ES79" i="13" s="1"/>
  <c r="ET79" i="13" s="1"/>
  <c r="EU79" i="13" s="1"/>
  <c r="EV79" i="13" s="1"/>
  <c r="EW79" i="13" s="1"/>
  <c r="EX79" i="13" s="1"/>
  <c r="EY79" i="13" s="1"/>
  <c r="EZ79" i="13" s="1"/>
  <c r="FA79" i="13" s="1"/>
  <c r="FB79" i="13" s="1"/>
  <c r="FC79" i="13" s="1"/>
  <c r="FD79" i="13" s="1"/>
  <c r="FE79" i="13" s="1"/>
  <c r="FF79" i="13" s="1"/>
  <c r="FG79" i="13" s="1"/>
  <c r="FH79" i="13" s="1"/>
  <c r="FI79" i="13" s="1"/>
  <c r="FJ79" i="13" s="1"/>
  <c r="FK79" i="13" s="1"/>
  <c r="FL79" i="13" s="1"/>
  <c r="FM79" i="13" s="1"/>
  <c r="FN79" i="13" s="1"/>
  <c r="FO79" i="13" s="1"/>
  <c r="FP79" i="13" s="1"/>
  <c r="FQ79" i="13" s="1"/>
  <c r="FR79" i="13" s="1"/>
  <c r="FS79" i="13" s="1"/>
  <c r="FT79" i="13" s="1"/>
  <c r="FU79" i="13" s="1"/>
  <c r="FV79" i="13" s="1"/>
  <c r="FW79" i="13" s="1"/>
  <c r="FX79" i="13" s="1"/>
  <c r="FY79" i="13" s="1"/>
  <c r="FZ79" i="13" s="1"/>
  <c r="GA79" i="13" s="1"/>
  <c r="GB79" i="13" s="1"/>
  <c r="GC79" i="13" s="1"/>
  <c r="GD79" i="13" s="1"/>
  <c r="GE79" i="13" s="1"/>
  <c r="GF79" i="13" s="1"/>
  <c r="GG79" i="13" s="1"/>
  <c r="GH79" i="13" s="1"/>
  <c r="GI79" i="13" s="1"/>
  <c r="GJ79" i="13" s="1"/>
  <c r="GK79" i="13" s="1"/>
  <c r="GL79" i="13" s="1"/>
  <c r="GM79" i="13" s="1"/>
  <c r="GN79" i="13" s="1"/>
  <c r="GO79" i="13" s="1"/>
  <c r="GP79" i="13" s="1"/>
  <c r="GQ79" i="13" s="1"/>
  <c r="GR79" i="13" s="1"/>
  <c r="GS79" i="13" s="1"/>
  <c r="GT79" i="13" s="1"/>
  <c r="GU79" i="13" s="1"/>
  <c r="GV79" i="13" s="1"/>
  <c r="GW79" i="13" s="1"/>
  <c r="GX79" i="13" s="1"/>
  <c r="GY79" i="13" s="1"/>
  <c r="GZ79" i="13" s="1"/>
  <c r="HA79" i="13" s="1"/>
  <c r="HB79" i="13" s="1"/>
  <c r="HC79" i="13" s="1"/>
  <c r="HD79" i="13" s="1"/>
  <c r="HE79" i="13" s="1"/>
  <c r="HF79" i="13" s="1"/>
  <c r="HG79" i="13" s="1"/>
  <c r="HH79" i="13" s="1"/>
  <c r="HI79" i="13" s="1"/>
  <c r="HJ79" i="13" s="1"/>
  <c r="HK79" i="13" s="1"/>
  <c r="HL79" i="13" s="1"/>
  <c r="HM79" i="13" s="1"/>
  <c r="HN79" i="13" s="1"/>
  <c r="HO79" i="13" s="1"/>
  <c r="HP79" i="13" s="1"/>
  <c r="HQ79" i="13" s="1"/>
  <c r="HR79" i="13" s="1"/>
  <c r="HS79" i="13" s="1"/>
  <c r="HT79" i="13" s="1"/>
  <c r="HU79" i="13" s="1"/>
  <c r="HV79" i="13" s="1"/>
  <c r="HW79" i="13" s="1"/>
  <c r="HX79" i="13" s="1"/>
  <c r="HY79" i="13" s="1"/>
  <c r="HZ79" i="13" s="1"/>
  <c r="IA79" i="13" s="1"/>
  <c r="IB79" i="13" s="1"/>
  <c r="IC79" i="13" s="1"/>
  <c r="ID79" i="13" s="1"/>
  <c r="IE79" i="13" s="1"/>
  <c r="IF79" i="13" s="1"/>
  <c r="IG79" i="13" s="1"/>
  <c r="IH79" i="13" s="1"/>
  <c r="II79" i="13" s="1"/>
  <c r="IJ79" i="13" s="1"/>
  <c r="IK79" i="13" s="1"/>
  <c r="IL79" i="13" s="1"/>
  <c r="IM79" i="13" s="1"/>
  <c r="IN79" i="13" s="1"/>
  <c r="IO79" i="13" s="1"/>
  <c r="IP79" i="13" s="1"/>
  <c r="IQ79" i="13" s="1"/>
  <c r="IR79" i="13" s="1"/>
  <c r="IS79" i="13" s="1"/>
  <c r="IT79" i="13" s="1"/>
  <c r="IU79" i="13" s="1"/>
  <c r="IV79" i="13" s="1"/>
  <c r="IW79" i="13" s="1"/>
  <c r="IX79" i="13" s="1"/>
  <c r="IY79" i="13" s="1"/>
  <c r="IZ79" i="13" s="1"/>
  <c r="JA79" i="13" s="1"/>
  <c r="JB79" i="13" s="1"/>
  <c r="JC79" i="13" s="1"/>
  <c r="JD79" i="13" s="1"/>
  <c r="JE79" i="13" s="1"/>
  <c r="JF79" i="13" s="1"/>
  <c r="JG79" i="13" s="1"/>
  <c r="JH79" i="13" s="1"/>
  <c r="JI79" i="13" s="1"/>
  <c r="JJ79" i="13" s="1"/>
  <c r="JK79" i="13" s="1"/>
  <c r="JL79" i="13" s="1"/>
  <c r="JM79" i="13" s="1"/>
  <c r="JN79" i="13" s="1"/>
  <c r="JO79" i="13" s="1"/>
  <c r="JP79" i="13" s="1"/>
  <c r="JQ79" i="13" s="1"/>
  <c r="JR79" i="13" s="1"/>
  <c r="JS79" i="13" s="1"/>
  <c r="JT79" i="13" s="1"/>
  <c r="JU79" i="13" s="1"/>
  <c r="JV79" i="13" s="1"/>
  <c r="JW79" i="13" s="1"/>
  <c r="JX79" i="13" s="1"/>
  <c r="JY79" i="13" s="1"/>
  <c r="JZ79" i="13" s="1"/>
  <c r="KA79" i="13" s="1"/>
  <c r="KB79" i="13" s="1"/>
  <c r="KC79" i="13" s="1"/>
  <c r="KD79" i="13" s="1"/>
  <c r="KE79" i="13" s="1"/>
  <c r="KF79" i="13" s="1"/>
  <c r="KG79" i="13" s="1"/>
  <c r="KH79" i="13" s="1"/>
  <c r="KI79" i="13" s="1"/>
  <c r="KJ79" i="13" s="1"/>
  <c r="KK79" i="13" s="1"/>
  <c r="KL79" i="13" s="1"/>
  <c r="KM79" i="13" s="1"/>
  <c r="KN79" i="13" s="1"/>
  <c r="KO79" i="13" s="1"/>
  <c r="KP79" i="13" s="1"/>
  <c r="KQ79" i="13" s="1"/>
  <c r="KR79" i="13" s="1"/>
  <c r="KS79" i="13" s="1"/>
  <c r="KT79" i="13" s="1"/>
  <c r="KU79" i="13" s="1"/>
  <c r="KV79" i="13" s="1"/>
  <c r="KW79" i="13" s="1"/>
  <c r="KX79" i="13" s="1"/>
  <c r="KY79" i="13" s="1"/>
  <c r="KZ79" i="13" s="1"/>
  <c r="LA79" i="13" s="1"/>
  <c r="LB79" i="13" s="1"/>
  <c r="LC79" i="13" s="1"/>
  <c r="LD79" i="13" s="1"/>
  <c r="LE79" i="13" s="1"/>
  <c r="LF79" i="13" s="1"/>
  <c r="LG79" i="13" s="1"/>
  <c r="LH79" i="13" s="1"/>
  <c r="LI79" i="13" s="1"/>
  <c r="LJ79" i="13" s="1"/>
  <c r="LK79" i="13" s="1"/>
  <c r="LL79" i="13" s="1"/>
  <c r="LM79" i="13" s="1"/>
  <c r="LN79" i="13" s="1"/>
  <c r="LO79" i="13" s="1"/>
  <c r="LP79" i="13" s="1"/>
  <c r="LQ79" i="13" s="1"/>
  <c r="LR79" i="13" s="1"/>
  <c r="LS79" i="13" s="1"/>
  <c r="LT79" i="13" s="1"/>
  <c r="LU79" i="13" s="1"/>
  <c r="LV79" i="13" s="1"/>
  <c r="LW79" i="13" s="1"/>
  <c r="LX79" i="13" s="1"/>
  <c r="LY79" i="13" s="1"/>
  <c r="LZ79" i="13" s="1"/>
  <c r="MA79" i="13" s="1"/>
  <c r="MB79" i="13" s="1"/>
  <c r="MC79" i="13" s="1"/>
  <c r="MD79" i="13" s="1"/>
  <c r="ME79" i="13" s="1"/>
  <c r="MF79" i="13" s="1"/>
  <c r="MG79" i="13" s="1"/>
  <c r="MH79" i="13" s="1"/>
  <c r="MI79" i="13" s="1"/>
  <c r="MJ79" i="13" s="1"/>
  <c r="MK79" i="13" s="1"/>
  <c r="ML79" i="13" s="1"/>
  <c r="MM79" i="13" s="1"/>
  <c r="MN79" i="13" s="1"/>
  <c r="MO79" i="13" s="1"/>
  <c r="MP79" i="13" s="1"/>
  <c r="MQ79" i="13" s="1"/>
  <c r="MR79" i="13" s="1"/>
  <c r="MS79" i="13" s="1"/>
  <c r="MT79" i="13" s="1"/>
  <c r="MU79" i="13" s="1"/>
  <c r="MV79" i="13" s="1"/>
  <c r="MW79" i="13" s="1"/>
  <c r="MX79" i="13" s="1"/>
  <c r="MY79" i="13" s="1"/>
  <c r="MZ79" i="13" s="1"/>
  <c r="NA79" i="13" s="1"/>
  <c r="NB79" i="13" s="1"/>
  <c r="NC79" i="13" s="1"/>
  <c r="ND79" i="13" s="1"/>
  <c r="NE79" i="13" s="1"/>
  <c r="NF79" i="13" s="1"/>
  <c r="NG79" i="13" s="1"/>
  <c r="NH79" i="13" s="1"/>
  <c r="NI79" i="13" s="1"/>
  <c r="NJ79" i="13" s="1"/>
  <c r="NK79" i="13" s="1"/>
  <c r="NL79" i="13" s="1"/>
  <c r="NM79" i="13" s="1"/>
  <c r="NN79" i="13" s="1"/>
  <c r="NO79" i="13" s="1"/>
  <c r="NP79" i="13" s="1"/>
  <c r="NQ79" i="13" s="1"/>
  <c r="NR79" i="13" s="1"/>
  <c r="NS79" i="13" s="1"/>
  <c r="NT79" i="13" s="1"/>
  <c r="NU79" i="13" s="1"/>
  <c r="NV79" i="13" s="1"/>
  <c r="NW79" i="13" s="1"/>
  <c r="NX79" i="13" s="1"/>
  <c r="NY79" i="13" s="1"/>
  <c r="NZ79" i="13" s="1"/>
  <c r="OA79" i="13" s="1"/>
  <c r="OB79" i="13" s="1"/>
  <c r="OC79" i="13" s="1"/>
  <c r="OD79" i="13" s="1"/>
  <c r="OE79" i="13" s="1"/>
  <c r="OF79" i="13" s="1"/>
  <c r="OG79" i="13" s="1"/>
  <c r="OH79" i="13" s="1"/>
  <c r="OI79" i="13" s="1"/>
  <c r="OJ79" i="13" s="1"/>
  <c r="OK79" i="13" s="1"/>
  <c r="OL79" i="13" s="1"/>
  <c r="OM79" i="13" s="1"/>
  <c r="ON79" i="13" s="1"/>
  <c r="OO79" i="13" s="1"/>
  <c r="OP79" i="13" s="1"/>
  <c r="OQ79" i="13" s="1"/>
  <c r="OR79" i="13" s="1"/>
  <c r="OS79" i="13" s="1"/>
  <c r="OT79" i="13" s="1"/>
  <c r="OU79" i="13" s="1"/>
  <c r="OV79" i="13" s="1"/>
  <c r="OW79" i="13" s="1"/>
  <c r="OX79" i="13" s="1"/>
  <c r="OY79" i="13" s="1"/>
  <c r="OZ79" i="13" s="1"/>
  <c r="PA79" i="13" s="1"/>
  <c r="PB79" i="13" s="1"/>
  <c r="PC79" i="13" s="1"/>
  <c r="PD79" i="13" s="1"/>
  <c r="PE79" i="13" s="1"/>
  <c r="PF79" i="13" s="1"/>
  <c r="PG79" i="13" s="1"/>
  <c r="PH79" i="13" s="1"/>
  <c r="PI79" i="13" s="1"/>
  <c r="PJ79" i="13" s="1"/>
  <c r="PK79" i="13" s="1"/>
  <c r="PL79" i="13" s="1"/>
  <c r="PM79" i="13" s="1"/>
  <c r="PN79" i="13" s="1"/>
  <c r="PO79" i="13" s="1"/>
  <c r="PP79" i="13" s="1"/>
  <c r="PQ79" i="13" s="1"/>
  <c r="PR79" i="13" s="1"/>
  <c r="PS79" i="13" s="1"/>
  <c r="PT79" i="13" s="1"/>
  <c r="PU79" i="13" s="1"/>
  <c r="PV79" i="13" s="1"/>
  <c r="PW79" i="13" s="1"/>
  <c r="PX79" i="13" s="1"/>
  <c r="PY79" i="13" s="1"/>
  <c r="PZ79" i="13" s="1"/>
  <c r="QA79" i="13" s="1"/>
  <c r="QB79" i="13" s="1"/>
  <c r="QC79" i="13" s="1"/>
  <c r="QD79" i="13" s="1"/>
  <c r="QE79" i="13" s="1"/>
  <c r="QF79" i="13" s="1"/>
  <c r="QG79" i="13" s="1"/>
  <c r="QH79" i="13" s="1"/>
  <c r="QI79" i="13" s="1"/>
  <c r="QJ79" i="13" s="1"/>
  <c r="QK79" i="13" s="1"/>
  <c r="QL79" i="13" s="1"/>
  <c r="QM79" i="13" s="1"/>
  <c r="QN79" i="13" s="1"/>
  <c r="QO79" i="13" s="1"/>
  <c r="QP79" i="13" s="1"/>
  <c r="QQ79" i="13" s="1"/>
  <c r="QR79" i="13" s="1"/>
  <c r="QS79" i="13" s="1"/>
  <c r="QT79" i="13" s="1"/>
  <c r="QU79" i="13" s="1"/>
  <c r="QV79" i="13" s="1"/>
  <c r="QW79" i="13" s="1"/>
  <c r="QX79" i="13" s="1"/>
  <c r="QY79" i="13" s="1"/>
  <c r="QZ79" i="13" s="1"/>
  <c r="RA79" i="13" s="1"/>
  <c r="RB79" i="13" s="1"/>
  <c r="RC79" i="13" s="1"/>
  <c r="RD79" i="13" s="1"/>
  <c r="RE79" i="13" s="1"/>
  <c r="RF79" i="13" s="1"/>
  <c r="RG79" i="13" s="1"/>
  <c r="RH79" i="13" s="1"/>
  <c r="RI79" i="13" s="1"/>
  <c r="RJ79" i="13" s="1"/>
  <c r="RK79" i="13" s="1"/>
  <c r="RL79" i="13" s="1"/>
  <c r="RM79" i="13" s="1"/>
  <c r="RN79" i="13" s="1"/>
  <c r="RO79" i="13" s="1"/>
  <c r="RP79" i="13" s="1"/>
  <c r="RQ79" i="13" s="1"/>
  <c r="RR79" i="13" s="1"/>
  <c r="RS79" i="13" s="1"/>
  <c r="RT79" i="13" s="1"/>
  <c r="RU79" i="13" s="1"/>
  <c r="RV79" i="13" s="1"/>
  <c r="RW79" i="13" s="1"/>
  <c r="RX79" i="13" s="1"/>
  <c r="RY79" i="13" s="1"/>
  <c r="RZ79" i="13" s="1"/>
  <c r="SA79" i="13" s="1"/>
  <c r="SB79" i="13" s="1"/>
  <c r="SC79" i="13" s="1"/>
  <c r="SD79" i="13" s="1"/>
  <c r="SE79" i="13" s="1"/>
  <c r="SF79" i="13" s="1"/>
  <c r="SG79" i="13" s="1"/>
  <c r="SH79" i="13" s="1"/>
  <c r="SI79" i="13" s="1"/>
  <c r="SJ79" i="13" s="1"/>
  <c r="SK79" i="13" s="1"/>
  <c r="SL79" i="13" s="1"/>
  <c r="SM79" i="13" s="1"/>
  <c r="SN79" i="13" s="1"/>
  <c r="SO79" i="13" s="1"/>
  <c r="SP79" i="13" s="1"/>
  <c r="SQ79" i="13" s="1"/>
  <c r="SR79" i="13" s="1"/>
  <c r="SS79" i="13" s="1"/>
  <c r="ST79" i="13" s="1"/>
  <c r="SU79" i="13" s="1"/>
  <c r="SV79" i="13" s="1"/>
  <c r="SW79" i="13" s="1"/>
  <c r="SX79" i="13" s="1"/>
  <c r="SY79" i="13" s="1"/>
  <c r="SZ79" i="13" s="1"/>
  <c r="TA79" i="13" s="1"/>
  <c r="TB79" i="13" s="1"/>
  <c r="TC79" i="13" s="1"/>
  <c r="TD79" i="13" s="1"/>
  <c r="TE79" i="13" s="1"/>
  <c r="TF79" i="13" s="1"/>
  <c r="TG79" i="13" s="1"/>
  <c r="TH79" i="13" s="1"/>
  <c r="TI79" i="13" s="1"/>
  <c r="TJ79" i="13" s="1"/>
  <c r="TK79" i="13" s="1"/>
  <c r="TL79" i="13" s="1"/>
  <c r="TM79" i="13" s="1"/>
  <c r="TN79" i="13" s="1"/>
  <c r="TO79" i="13" s="1"/>
  <c r="TP79" i="13" s="1"/>
  <c r="TQ79" i="13" s="1"/>
  <c r="TR79" i="13" s="1"/>
  <c r="TS79" i="13" s="1"/>
  <c r="TT79" i="13" s="1"/>
  <c r="TU79" i="13" s="1"/>
  <c r="TV79" i="13" s="1"/>
  <c r="TW79" i="13" s="1"/>
  <c r="TX79" i="13" s="1"/>
  <c r="TY79" i="13" s="1"/>
  <c r="TZ79" i="13" s="1"/>
  <c r="UA79" i="13" s="1"/>
  <c r="UB79" i="13" s="1"/>
  <c r="UC79" i="13" s="1"/>
  <c r="UD79" i="13" s="1"/>
  <c r="UE79" i="13" s="1"/>
  <c r="UF79" i="13" s="1"/>
  <c r="UG79" i="13" s="1"/>
  <c r="UH79" i="13" s="1"/>
  <c r="UI79" i="13" s="1"/>
  <c r="UJ79" i="13" s="1"/>
  <c r="UK79" i="13" s="1"/>
  <c r="UL79" i="13" s="1"/>
  <c r="UM79" i="13" s="1"/>
  <c r="UN79" i="13" s="1"/>
  <c r="UO79" i="13" s="1"/>
  <c r="UP79" i="13" s="1"/>
  <c r="UQ79" i="13" s="1"/>
  <c r="UR79" i="13" s="1"/>
  <c r="US79" i="13" s="1"/>
  <c r="UT79" i="13" s="1"/>
  <c r="UU79" i="13" s="1"/>
  <c r="UV79" i="13" s="1"/>
  <c r="UW79" i="13" s="1"/>
  <c r="UX79" i="13" s="1"/>
  <c r="UY79" i="13" s="1"/>
  <c r="UZ79" i="13" s="1"/>
  <c r="VA79" i="13" s="1"/>
  <c r="VB79" i="13" s="1"/>
  <c r="VC79" i="13" s="1"/>
  <c r="VD79" i="13" s="1"/>
  <c r="VE79" i="13" s="1"/>
  <c r="VF79" i="13" s="1"/>
  <c r="VG79" i="13" s="1"/>
  <c r="VH79" i="13" s="1"/>
  <c r="VI79" i="13" s="1"/>
  <c r="VJ79" i="13" s="1"/>
  <c r="VK79" i="13" s="1"/>
  <c r="VL79" i="13" s="1"/>
  <c r="VM79" i="13" s="1"/>
  <c r="VN79" i="13" s="1"/>
  <c r="VO79" i="13" s="1"/>
  <c r="VP79" i="13" s="1"/>
  <c r="VQ79" i="13" s="1"/>
  <c r="VR79" i="13" s="1"/>
  <c r="VS79" i="13" s="1"/>
  <c r="VT79" i="13" s="1"/>
  <c r="VU79" i="13" s="1"/>
  <c r="VV79" i="13" s="1"/>
  <c r="VW79" i="13" s="1"/>
  <c r="VX79" i="13" s="1"/>
  <c r="VY79" i="13" s="1"/>
  <c r="VZ79" i="13" s="1"/>
  <c r="WA79" i="13" s="1"/>
  <c r="WB79" i="13" s="1"/>
  <c r="WC79" i="13" s="1"/>
  <c r="WD79" i="13" s="1"/>
  <c r="WE79" i="13" s="1"/>
  <c r="WF79" i="13" s="1"/>
  <c r="WG79" i="13" s="1"/>
  <c r="WH79" i="13" s="1"/>
  <c r="WI79" i="13" s="1"/>
  <c r="WJ79" i="13" s="1"/>
  <c r="WK79" i="13" s="1"/>
  <c r="WL79" i="13" s="1"/>
  <c r="WM79" i="13" s="1"/>
  <c r="WN79" i="13" s="1"/>
  <c r="WO79" i="13" s="1"/>
  <c r="WP79" i="13" s="1"/>
  <c r="WQ79" i="13" s="1"/>
  <c r="WR79" i="13" s="1"/>
  <c r="WS79" i="13" s="1"/>
  <c r="WT79" i="13" s="1"/>
  <c r="WU79" i="13" s="1"/>
  <c r="WV79" i="13" s="1"/>
  <c r="WW79" i="13" s="1"/>
  <c r="WX79" i="13" s="1"/>
  <c r="WY79" i="13" s="1"/>
  <c r="WZ79" i="13" s="1"/>
  <c r="XA79" i="13" s="1"/>
  <c r="XB79" i="13" s="1"/>
  <c r="XC79" i="13" s="1"/>
  <c r="XD79" i="13" s="1"/>
  <c r="XE79" i="13" s="1"/>
  <c r="XF79" i="13" s="1"/>
  <c r="XG79" i="13" s="1"/>
  <c r="XH79" i="13" s="1"/>
  <c r="XI79" i="13" s="1"/>
  <c r="XJ79" i="13" s="1"/>
  <c r="XK79" i="13" s="1"/>
  <c r="XL79" i="13" s="1"/>
  <c r="XM79" i="13" s="1"/>
  <c r="XN79" i="13" s="1"/>
  <c r="XO79" i="13" s="1"/>
  <c r="XP79" i="13" s="1"/>
  <c r="XQ79" i="13" s="1"/>
  <c r="XR79" i="13" s="1"/>
  <c r="XS79" i="13" s="1"/>
  <c r="XT79" i="13" s="1"/>
  <c r="XU79" i="13" s="1"/>
  <c r="XV79" i="13" s="1"/>
  <c r="XW79" i="13" s="1"/>
  <c r="XX79" i="13" s="1"/>
  <c r="XY79" i="13" s="1"/>
  <c r="XZ79" i="13" s="1"/>
  <c r="YA79" i="13" s="1"/>
  <c r="YB79" i="13" s="1"/>
  <c r="YC79" i="13" s="1"/>
  <c r="YD79" i="13" s="1"/>
  <c r="YE79" i="13" s="1"/>
  <c r="YF79" i="13" s="1"/>
  <c r="YG79" i="13" s="1"/>
  <c r="YH79" i="13" s="1"/>
  <c r="YI79" i="13" s="1"/>
  <c r="YJ79" i="13" s="1"/>
  <c r="YK79" i="13" s="1"/>
  <c r="YL79" i="13" s="1"/>
  <c r="YM79" i="13" s="1"/>
  <c r="YN79" i="13" s="1"/>
  <c r="YO79" i="13" s="1"/>
  <c r="YP79" i="13" s="1"/>
  <c r="YQ79" i="13" s="1"/>
  <c r="YR79" i="13" s="1"/>
  <c r="YS79" i="13" s="1"/>
  <c r="YT79" i="13" s="1"/>
  <c r="YU79" i="13" s="1"/>
  <c r="YV79" i="13" s="1"/>
  <c r="YW79" i="13" s="1"/>
  <c r="YX79" i="13" s="1"/>
  <c r="YY79" i="13" s="1"/>
  <c r="YZ79" i="13" s="1"/>
  <c r="ZA79" i="13" s="1"/>
  <c r="ZB79" i="13" s="1"/>
  <c r="ZC79" i="13" s="1"/>
  <c r="ZD79" i="13" s="1"/>
  <c r="ZE79" i="13" s="1"/>
  <c r="ZF79" i="13" s="1"/>
  <c r="ZG79" i="13" s="1"/>
  <c r="ZH79" i="13" s="1"/>
  <c r="ZI79" i="13" s="1"/>
  <c r="ZJ79" i="13" s="1"/>
  <c r="ZK79" i="13" s="1"/>
  <c r="ZL79" i="13" s="1"/>
  <c r="ZM79" i="13" s="1"/>
  <c r="ZN79" i="13" s="1"/>
  <c r="ZO79" i="13" s="1"/>
  <c r="ZP79" i="13" s="1"/>
  <c r="ZQ79" i="13" s="1"/>
  <c r="ZR79" i="13" s="1"/>
  <c r="ZS79" i="13" s="1"/>
  <c r="ZT79" i="13" s="1"/>
  <c r="ZU79" i="13" s="1"/>
  <c r="ZV79" i="13" s="1"/>
  <c r="ZW79" i="13" s="1"/>
  <c r="ZX79" i="13" s="1"/>
  <c r="ZY79" i="13" s="1"/>
  <c r="ZZ79" i="13" s="1"/>
  <c r="AAA79" i="13" s="1"/>
  <c r="AAB79" i="13" s="1"/>
  <c r="AAC79" i="13" s="1"/>
  <c r="AAD79" i="13" s="1"/>
  <c r="AAE79" i="13" s="1"/>
  <c r="AAF79" i="13" s="1"/>
  <c r="AAG79" i="13" s="1"/>
  <c r="AAH79" i="13" s="1"/>
  <c r="AAI79" i="13" s="1"/>
  <c r="AAJ79" i="13" s="1"/>
  <c r="AAK79" i="13" s="1"/>
  <c r="AAL79" i="13" s="1"/>
  <c r="AAM79" i="13" s="1"/>
  <c r="AAN79" i="13" s="1"/>
  <c r="AAO79" i="13" s="1"/>
  <c r="AAP79" i="13" s="1"/>
  <c r="AAQ79" i="13" s="1"/>
  <c r="AAR79" i="13" s="1"/>
  <c r="AAS79" i="13" s="1"/>
  <c r="AAT79" i="13" s="1"/>
  <c r="AAU79" i="13" s="1"/>
  <c r="AAV79" i="13" s="1"/>
  <c r="AAW79" i="13" s="1"/>
  <c r="AAX79" i="13" s="1"/>
  <c r="AAY79" i="13" s="1"/>
  <c r="AAZ79" i="13" s="1"/>
  <c r="ABA79" i="13" s="1"/>
  <c r="ABB79" i="13" s="1"/>
  <c r="ABC79" i="13" s="1"/>
  <c r="ABD79" i="13" s="1"/>
  <c r="ABE79" i="13" s="1"/>
  <c r="ABF79" i="13" s="1"/>
  <c r="ABG79" i="13" s="1"/>
  <c r="ABH79" i="13" s="1"/>
  <c r="ABI79" i="13" s="1"/>
  <c r="ABJ79" i="13" s="1"/>
  <c r="ABK79" i="13" s="1"/>
  <c r="ABL79" i="13" s="1"/>
  <c r="ABM79" i="13" s="1"/>
  <c r="ABN79" i="13" s="1"/>
  <c r="ABO79" i="13" s="1"/>
  <c r="ABP79" i="13" s="1"/>
  <c r="ABQ79" i="13" s="1"/>
  <c r="ABR79" i="13" s="1"/>
  <c r="ABS79" i="13" s="1"/>
  <c r="ABT79" i="13" s="1"/>
  <c r="ABU79" i="13" s="1"/>
  <c r="ABV79" i="13" s="1"/>
  <c r="ABW79" i="13" s="1"/>
  <c r="ABX79" i="13" s="1"/>
  <c r="ABY79" i="13" s="1"/>
  <c r="ABZ79" i="13" s="1"/>
  <c r="ACA79" i="13" s="1"/>
  <c r="ACB79" i="13" s="1"/>
  <c r="ACC79" i="13" s="1"/>
  <c r="ACD79" i="13" s="1"/>
  <c r="ACE79" i="13" s="1"/>
  <c r="ACF79" i="13" s="1"/>
  <c r="ACG79" i="13" s="1"/>
  <c r="ACH79" i="13" s="1"/>
  <c r="ACI79" i="13" s="1"/>
  <c r="ACJ79" i="13" s="1"/>
  <c r="ACK79" i="13" s="1"/>
  <c r="ACL79" i="13" s="1"/>
  <c r="ACM79" i="13" s="1"/>
  <c r="ACN79" i="13" s="1"/>
  <c r="ACO79" i="13" s="1"/>
  <c r="ACP79" i="13" s="1"/>
  <c r="ACQ79" i="13" s="1"/>
  <c r="ACR79" i="13" s="1"/>
  <c r="ACS79" i="13" s="1"/>
  <c r="ACT79" i="13" s="1"/>
  <c r="ACU79" i="13" s="1"/>
  <c r="ACV79" i="13" s="1"/>
  <c r="ACW79" i="13" s="1"/>
  <c r="ACX79" i="13" s="1"/>
  <c r="ACY79" i="13" s="1"/>
  <c r="ACZ79" i="13" s="1"/>
  <c r="ADA79" i="13" s="1"/>
  <c r="ADB79" i="13" s="1"/>
  <c r="ADC79" i="13" s="1"/>
  <c r="ADD79" i="13" s="1"/>
  <c r="ADE79" i="13" s="1"/>
  <c r="ADF79" i="13" s="1"/>
  <c r="ADG79" i="13" s="1"/>
  <c r="ADH79" i="13" s="1"/>
  <c r="ADI79" i="13" s="1"/>
  <c r="ADJ79" i="13" s="1"/>
  <c r="ADK79" i="13" s="1"/>
  <c r="ADL79" i="13" s="1"/>
  <c r="ADM79" i="13" s="1"/>
  <c r="ADN79" i="13" s="1"/>
  <c r="ADO79" i="13" s="1"/>
  <c r="ADP79" i="13" s="1"/>
  <c r="ADQ79" i="13" s="1"/>
  <c r="ADR79" i="13" s="1"/>
  <c r="ADS79" i="13" s="1"/>
  <c r="ADT79" i="13" s="1"/>
  <c r="ADU79" i="13" s="1"/>
  <c r="ADV79" i="13" s="1"/>
  <c r="ADW79" i="13" s="1"/>
  <c r="ADX79" i="13" s="1"/>
  <c r="ADY79" i="13" s="1"/>
  <c r="ADZ79" i="13" s="1"/>
  <c r="AEA79" i="13" s="1"/>
  <c r="AEB79" i="13" s="1"/>
  <c r="AEC79" i="13" s="1"/>
  <c r="AED79" i="13" s="1"/>
  <c r="AEE79" i="13" s="1"/>
  <c r="AEF79" i="13" s="1"/>
  <c r="AEG79" i="13" s="1"/>
  <c r="AEH79" i="13" s="1"/>
  <c r="AEI79" i="13" s="1"/>
  <c r="AEJ79" i="13" s="1"/>
  <c r="AEK79" i="13" s="1"/>
  <c r="AEL79" i="13" s="1"/>
  <c r="AEM79" i="13" s="1"/>
  <c r="AEN79" i="13" s="1"/>
  <c r="AEO79" i="13" s="1"/>
  <c r="AEP79" i="13" s="1"/>
  <c r="AEQ79" i="13" s="1"/>
  <c r="AER79" i="13" s="1"/>
  <c r="AES79" i="13" s="1"/>
  <c r="AET79" i="13" s="1"/>
  <c r="AEU79" i="13" s="1"/>
  <c r="AEV79" i="13" s="1"/>
  <c r="AEW79" i="13" s="1"/>
  <c r="AEX79" i="13" s="1"/>
  <c r="AEY79" i="13" s="1"/>
  <c r="AEZ79" i="13" s="1"/>
  <c r="AFA79" i="13" s="1"/>
  <c r="AFB79" i="13" s="1"/>
  <c r="AFC79" i="13" s="1"/>
  <c r="AFD79" i="13" s="1"/>
  <c r="AFE79" i="13" s="1"/>
  <c r="AFF79" i="13" s="1"/>
  <c r="AFG79" i="13" s="1"/>
  <c r="AFH79" i="13" s="1"/>
  <c r="AFI79" i="13" s="1"/>
  <c r="AFJ79" i="13" s="1"/>
  <c r="AFK79" i="13" s="1"/>
  <c r="AFL79" i="13" s="1"/>
  <c r="AFM79" i="13" s="1"/>
  <c r="AFN79" i="13" s="1"/>
  <c r="AFO79" i="13" s="1"/>
  <c r="AFP79" i="13" s="1"/>
  <c r="AFQ79" i="13" s="1"/>
  <c r="AFR79" i="13" s="1"/>
  <c r="AFS79" i="13" s="1"/>
  <c r="AFT79" i="13" s="1"/>
  <c r="AFU79" i="13" s="1"/>
  <c r="AFV79" i="13" s="1"/>
  <c r="AFW79" i="13" s="1"/>
  <c r="AFX79" i="13" s="1"/>
  <c r="AFY79" i="13" s="1"/>
  <c r="AFZ79" i="13" s="1"/>
  <c r="AGA79" i="13" s="1"/>
  <c r="AGB79" i="13" s="1"/>
  <c r="AGC79" i="13" s="1"/>
  <c r="AGD79" i="13" s="1"/>
  <c r="AGE79" i="13" s="1"/>
  <c r="AGF79" i="13" s="1"/>
  <c r="AGG79" i="13" s="1"/>
  <c r="AGH79" i="13" s="1"/>
  <c r="AGI79" i="13" s="1"/>
  <c r="AGJ79" i="13" s="1"/>
  <c r="AGK79" i="13" s="1"/>
  <c r="AGL79" i="13" s="1"/>
  <c r="AGM79" i="13" s="1"/>
  <c r="AGN79" i="13" s="1"/>
  <c r="AGO79" i="13" s="1"/>
  <c r="AGP79" i="13" s="1"/>
  <c r="AGQ79" i="13" s="1"/>
  <c r="AGR79" i="13" s="1"/>
  <c r="AGS79" i="13" s="1"/>
  <c r="AGT79" i="13" s="1"/>
  <c r="AGU79" i="13" s="1"/>
  <c r="AGV79" i="13" s="1"/>
  <c r="AGW79" i="13" s="1"/>
  <c r="AGX79" i="13" s="1"/>
  <c r="AGY79" i="13" s="1"/>
  <c r="AGZ79" i="13" s="1"/>
  <c r="AHA79" i="13" s="1"/>
  <c r="AHB79" i="13" s="1"/>
  <c r="AHC79" i="13" s="1"/>
  <c r="AHD79" i="13" s="1"/>
  <c r="AHE79" i="13" s="1"/>
  <c r="AHF79" i="13" s="1"/>
  <c r="AHG79" i="13" s="1"/>
  <c r="AHH79" i="13" s="1"/>
  <c r="AHI79" i="13" s="1"/>
  <c r="AHJ79" i="13" s="1"/>
  <c r="AHK79" i="13" s="1"/>
  <c r="AHL79" i="13" s="1"/>
  <c r="AHM79" i="13" s="1"/>
  <c r="AHN79" i="13" s="1"/>
  <c r="AHO79" i="13" s="1"/>
  <c r="AHP79" i="13" s="1"/>
  <c r="AHQ79" i="13" s="1"/>
  <c r="AHR79" i="13" s="1"/>
  <c r="AHS79" i="13" s="1"/>
  <c r="AHT79" i="13" s="1"/>
  <c r="AHU79" i="13" s="1"/>
  <c r="AHV79" i="13" s="1"/>
  <c r="AHW79" i="13" s="1"/>
  <c r="AHX79" i="13" s="1"/>
  <c r="AHY79" i="13" s="1"/>
  <c r="AHZ79" i="13" s="1"/>
  <c r="AIA79" i="13" s="1"/>
  <c r="AIB79" i="13" s="1"/>
  <c r="AIC79" i="13" s="1"/>
  <c r="AID79" i="13" s="1"/>
  <c r="AIE79" i="13" s="1"/>
  <c r="AIF79" i="13" s="1"/>
  <c r="AIG79" i="13" s="1"/>
  <c r="AIH79" i="13" s="1"/>
  <c r="AII79" i="13" s="1"/>
  <c r="AIJ79" i="13" s="1"/>
  <c r="AIK79" i="13" s="1"/>
  <c r="AIL79" i="13" s="1"/>
  <c r="AIM79" i="13" s="1"/>
  <c r="AIN79" i="13" s="1"/>
  <c r="AIO79" i="13" s="1"/>
  <c r="AIP79" i="13" s="1"/>
  <c r="AIQ79" i="13" s="1"/>
  <c r="AIR79" i="13" s="1"/>
  <c r="AIS79" i="13" s="1"/>
  <c r="AIT79" i="13" s="1"/>
  <c r="AIU79" i="13" s="1"/>
  <c r="AIV79" i="13" s="1"/>
  <c r="AIW79" i="13" s="1"/>
  <c r="AIX79" i="13" s="1"/>
  <c r="AIY79" i="13" s="1"/>
  <c r="AIZ79" i="13" s="1"/>
  <c r="AJA79" i="13" s="1"/>
  <c r="AJB79" i="13" s="1"/>
  <c r="AJC79" i="13" s="1"/>
  <c r="AJD79" i="13" s="1"/>
  <c r="AJE79" i="13" s="1"/>
  <c r="AJF79" i="13" s="1"/>
  <c r="AJG79" i="13" s="1"/>
  <c r="AJH79" i="13" s="1"/>
  <c r="AJI79" i="13" s="1"/>
  <c r="AJJ79" i="13" s="1"/>
  <c r="AJK79" i="13" s="1"/>
  <c r="AJL79" i="13" s="1"/>
  <c r="AJM79" i="13" s="1"/>
  <c r="AJN79" i="13" s="1"/>
  <c r="AJO79" i="13" s="1"/>
  <c r="AJP79" i="13" s="1"/>
  <c r="AJQ79" i="13" s="1"/>
  <c r="AJR79" i="13" s="1"/>
  <c r="AJS79" i="13" s="1"/>
  <c r="AJT79" i="13" s="1"/>
  <c r="AJU79" i="13" s="1"/>
  <c r="AJV79" i="13" s="1"/>
  <c r="AJW79" i="13" s="1"/>
  <c r="AJX79" i="13" s="1"/>
  <c r="AJY79" i="13" s="1"/>
  <c r="AJZ79" i="13" s="1"/>
  <c r="AKA79" i="13" s="1"/>
  <c r="AKB79" i="13" s="1"/>
  <c r="AKC79" i="13" s="1"/>
  <c r="AKD79" i="13" s="1"/>
  <c r="AKE79" i="13" s="1"/>
  <c r="AKF79" i="13" s="1"/>
  <c r="AKG79" i="13" s="1"/>
  <c r="AKH79" i="13" s="1"/>
  <c r="AKI79" i="13" s="1"/>
  <c r="AKJ79" i="13" s="1"/>
  <c r="AKK79" i="13" s="1"/>
  <c r="AKL79" i="13" s="1"/>
  <c r="AKM79" i="13" s="1"/>
  <c r="AKN79" i="13" s="1"/>
  <c r="AKO79" i="13" s="1"/>
  <c r="AKP79" i="13" s="1"/>
  <c r="AKQ79" i="13" s="1"/>
  <c r="AKR79" i="13" s="1"/>
  <c r="AKS79" i="13" s="1"/>
  <c r="AKT79" i="13" s="1"/>
  <c r="AKU79" i="13" s="1"/>
  <c r="AKV79" i="13" s="1"/>
  <c r="AKW79" i="13" s="1"/>
  <c r="AKX79" i="13" s="1"/>
  <c r="AKY79" i="13" s="1"/>
  <c r="AKZ79" i="13" s="1"/>
  <c r="ALA79" i="13" s="1"/>
  <c r="ALB79" i="13" s="1"/>
  <c r="ALC79" i="13" s="1"/>
  <c r="ALD79" i="13" s="1"/>
  <c r="ALE79" i="13" s="1"/>
  <c r="ALF79" i="13" s="1"/>
  <c r="ALG79" i="13" s="1"/>
  <c r="ALH79" i="13" s="1"/>
  <c r="ALI79" i="13" s="1"/>
  <c r="ALJ79" i="13" s="1"/>
  <c r="ALK79" i="13" s="1"/>
  <c r="ALL79" i="13" s="1"/>
  <c r="ALM79" i="13" s="1"/>
  <c r="ALN79" i="13" s="1"/>
  <c r="ALO79" i="13" s="1"/>
  <c r="ALP79" i="13" s="1"/>
  <c r="ALQ79" i="13" s="1"/>
  <c r="ALR79" i="13" s="1"/>
  <c r="ALS79" i="13" s="1"/>
  <c r="ALT79" i="13" s="1"/>
  <c r="ALU79" i="13" s="1"/>
  <c r="ALV79" i="13" s="1"/>
  <c r="ALW79" i="13" s="1"/>
  <c r="ALX79" i="13" s="1"/>
  <c r="ALY79" i="13" s="1"/>
  <c r="ALZ79" i="13" s="1"/>
  <c r="AMA79" i="13" s="1"/>
  <c r="AMB79" i="13" s="1"/>
  <c r="AMC79" i="13" s="1"/>
  <c r="AMD79" i="13" s="1"/>
  <c r="AME79" i="13" s="1"/>
  <c r="AMF79" i="13" s="1"/>
  <c r="AMG79" i="13" s="1"/>
  <c r="AMH79" i="13" s="1"/>
  <c r="AMI79" i="13" s="1"/>
  <c r="AMJ79" i="13" s="1"/>
  <c r="AMK79" i="13" s="1"/>
  <c r="AML79" i="13" s="1"/>
  <c r="AMM79" i="13" s="1"/>
  <c r="AMN79" i="13" s="1"/>
  <c r="AMO79" i="13" s="1"/>
  <c r="AMP79" i="13" s="1"/>
  <c r="AMQ79" i="13" s="1"/>
  <c r="AMR79" i="13" s="1"/>
  <c r="AMS79" i="13" s="1"/>
  <c r="AMT79" i="13" s="1"/>
  <c r="AMU79" i="13" s="1"/>
  <c r="AMV79" i="13" s="1"/>
  <c r="AMW79" i="13" s="1"/>
  <c r="AMX79" i="13" s="1"/>
  <c r="AMY79" i="13" s="1"/>
  <c r="AMZ79" i="13" s="1"/>
  <c r="ANA79" i="13" s="1"/>
  <c r="ANB79" i="13" s="1"/>
  <c r="ANC79" i="13" s="1"/>
  <c r="AND79" i="13" s="1"/>
  <c r="ANE79" i="13" s="1"/>
  <c r="ANF79" i="13" s="1"/>
  <c r="ANG79" i="13" s="1"/>
  <c r="ANH79" i="13" s="1"/>
  <c r="ANI79" i="13" s="1"/>
  <c r="ANJ79" i="13" s="1"/>
  <c r="ANK79" i="13" s="1"/>
  <c r="ANL79" i="13" s="1"/>
  <c r="ANM79" i="13" s="1"/>
  <c r="ANN79" i="13" s="1"/>
  <c r="ANO79" i="13" s="1"/>
  <c r="ANP79" i="13" s="1"/>
  <c r="ANQ79" i="13" s="1"/>
  <c r="ANR79" i="13" s="1"/>
  <c r="ANS79" i="13" s="1"/>
  <c r="ANT79" i="13" s="1"/>
  <c r="ANU79" i="13" s="1"/>
  <c r="ANV79" i="13" s="1"/>
  <c r="ANW79" i="13" s="1"/>
  <c r="ANX79" i="13" s="1"/>
  <c r="ANY79" i="13" s="1"/>
  <c r="ANZ79" i="13" s="1"/>
  <c r="AOA79" i="13" s="1"/>
  <c r="AOB79" i="13" s="1"/>
  <c r="AOC79" i="13" s="1"/>
  <c r="AOD79" i="13" s="1"/>
  <c r="AOE79" i="13" s="1"/>
  <c r="AOF79" i="13" s="1"/>
  <c r="AOG79" i="13" s="1"/>
  <c r="AOH79" i="13" s="1"/>
  <c r="AOI79" i="13" s="1"/>
  <c r="AOJ79" i="13" s="1"/>
  <c r="AOK79" i="13" s="1"/>
  <c r="AOL79" i="13" s="1"/>
  <c r="AOM79" i="13" s="1"/>
  <c r="AON79" i="13" s="1"/>
  <c r="AOO79" i="13" s="1"/>
  <c r="AOP79" i="13" s="1"/>
  <c r="AOQ79" i="13" s="1"/>
  <c r="AOR79" i="13" s="1"/>
  <c r="AOS79" i="13" s="1"/>
  <c r="AOT79" i="13" s="1"/>
  <c r="AOU79" i="13" s="1"/>
  <c r="AOV79" i="13" s="1"/>
  <c r="AOW79" i="13" s="1"/>
  <c r="AOX79" i="13" s="1"/>
  <c r="AOY79" i="13" s="1"/>
  <c r="AOZ79" i="13" s="1"/>
  <c r="APA79" i="13" s="1"/>
  <c r="APB79" i="13" s="1"/>
  <c r="APC79" i="13" s="1"/>
  <c r="APD79" i="13" s="1"/>
  <c r="APE79" i="13" s="1"/>
  <c r="APF79" i="13" s="1"/>
  <c r="APG79" i="13" s="1"/>
  <c r="APH79" i="13" s="1"/>
  <c r="API79" i="13" s="1"/>
  <c r="APJ79" i="13" s="1"/>
  <c r="APK79" i="13" s="1"/>
  <c r="APL79" i="13" s="1"/>
  <c r="APM79" i="13" s="1"/>
  <c r="APN79" i="13" s="1"/>
  <c r="APO79" i="13" s="1"/>
  <c r="APP79" i="13" s="1"/>
  <c r="APQ79" i="13" s="1"/>
  <c r="APR79" i="13" s="1"/>
  <c r="APS79" i="13" s="1"/>
  <c r="APT79" i="13" s="1"/>
  <c r="APU79" i="13" s="1"/>
  <c r="APV79" i="13" s="1"/>
  <c r="APW79" i="13" s="1"/>
  <c r="APX79" i="13" s="1"/>
  <c r="APY79" i="13" s="1"/>
  <c r="APZ79" i="13" s="1"/>
  <c r="AQA79" i="13" s="1"/>
  <c r="AQB79" i="13" s="1"/>
  <c r="AQC79" i="13" s="1"/>
  <c r="AQD79" i="13" s="1"/>
  <c r="AQE79" i="13" s="1"/>
  <c r="AQF79" i="13" s="1"/>
  <c r="AQG79" i="13" s="1"/>
  <c r="AQH79" i="13" s="1"/>
  <c r="AQI79" i="13" s="1"/>
  <c r="AQJ79" i="13" s="1"/>
  <c r="AQK79" i="13" s="1"/>
  <c r="AQL79" i="13" s="1"/>
  <c r="AQM79" i="13" s="1"/>
  <c r="AQN79" i="13" s="1"/>
  <c r="AQO79" i="13" s="1"/>
  <c r="AQP79" i="13" s="1"/>
  <c r="AQQ79" i="13" s="1"/>
  <c r="AQR79" i="13" s="1"/>
  <c r="AQS79" i="13" s="1"/>
  <c r="AQT79" i="13" s="1"/>
  <c r="AQU79" i="13" s="1"/>
  <c r="AQV79" i="13" s="1"/>
  <c r="AQW79" i="13" s="1"/>
  <c r="AQX79" i="13" s="1"/>
  <c r="AQY79" i="13" s="1"/>
  <c r="AQZ79" i="13" s="1"/>
  <c r="ARA79" i="13" s="1"/>
  <c r="ARB79" i="13" s="1"/>
  <c r="ARC79" i="13" s="1"/>
  <c r="ARD79" i="13" s="1"/>
  <c r="ARE79" i="13" s="1"/>
  <c r="ARF79" i="13" s="1"/>
  <c r="ARG79" i="13" s="1"/>
  <c r="ARH79" i="13" s="1"/>
  <c r="ARI79" i="13" s="1"/>
  <c r="ARJ79" i="13" s="1"/>
  <c r="ARK79" i="13" s="1"/>
  <c r="ARL79" i="13" s="1"/>
  <c r="ARM79" i="13" s="1"/>
  <c r="ARN79" i="13" s="1"/>
  <c r="ARO79" i="13" s="1"/>
  <c r="ARP79" i="13" s="1"/>
  <c r="ARQ79" i="13" s="1"/>
  <c r="ARR79" i="13" s="1"/>
  <c r="ARS79" i="13" s="1"/>
  <c r="ART79" i="13" s="1"/>
  <c r="ARU79" i="13" s="1"/>
  <c r="ARV79" i="13" s="1"/>
  <c r="ARW79" i="13" s="1"/>
  <c r="ARX79" i="13" s="1"/>
  <c r="ARY79" i="13" s="1"/>
  <c r="ARZ79" i="13" s="1"/>
  <c r="ASA79" i="13" s="1"/>
  <c r="ASB79" i="13" s="1"/>
  <c r="ASC79" i="13" s="1"/>
  <c r="ASD79" i="13" s="1"/>
  <c r="ASE79" i="13" s="1"/>
  <c r="ASF79" i="13" s="1"/>
  <c r="ASG79" i="13" s="1"/>
  <c r="ASH79" i="13" s="1"/>
  <c r="ASI79" i="13" s="1"/>
  <c r="ASJ79" i="13" s="1"/>
  <c r="ASK79" i="13" s="1"/>
  <c r="ASL79" i="13" s="1"/>
  <c r="ASM79" i="13" s="1"/>
  <c r="ASN79" i="13" s="1"/>
  <c r="ASO79" i="13" s="1"/>
  <c r="ASP79" i="13" s="1"/>
  <c r="ASQ79" i="13" s="1"/>
  <c r="ASR79" i="13" s="1"/>
  <c r="ASS79" i="13" s="1"/>
  <c r="AST79" i="13" s="1"/>
  <c r="ASU79" i="13" s="1"/>
  <c r="ASV79" i="13" s="1"/>
  <c r="ASW79" i="13" s="1"/>
  <c r="ASX79" i="13" s="1"/>
  <c r="ASY79" i="13" s="1"/>
  <c r="ASZ79" i="13" s="1"/>
  <c r="ATA79" i="13" s="1"/>
  <c r="ATB79" i="13" s="1"/>
  <c r="ATC79" i="13" s="1"/>
  <c r="ATD79" i="13" s="1"/>
  <c r="ATE79" i="13" s="1"/>
  <c r="ATF79" i="13" s="1"/>
  <c r="ATG79" i="13" s="1"/>
  <c r="ATH79" i="13" s="1"/>
  <c r="ATI79" i="13" s="1"/>
  <c r="ATJ79" i="13" s="1"/>
  <c r="ATK79" i="13" s="1"/>
  <c r="ATL79" i="13" s="1"/>
  <c r="ATM79" i="13" s="1"/>
  <c r="ATN79" i="13" s="1"/>
  <c r="ATO79" i="13" s="1"/>
  <c r="ATP79" i="13" s="1"/>
  <c r="ATQ79" i="13" s="1"/>
  <c r="ATR79" i="13" s="1"/>
  <c r="ATS79" i="13" s="1"/>
  <c r="ATT79" i="13" s="1"/>
  <c r="ATU79" i="13" s="1"/>
  <c r="ATV79" i="13" s="1"/>
  <c r="ATW79" i="13" s="1"/>
  <c r="ATX79" i="13" s="1"/>
  <c r="ATY79" i="13" s="1"/>
  <c r="ATZ79" i="13" s="1"/>
  <c r="AUA79" i="13" s="1"/>
  <c r="AUB79" i="13" s="1"/>
  <c r="AUC79" i="13" s="1"/>
  <c r="AUD79" i="13" s="1"/>
  <c r="AUE79" i="13" s="1"/>
  <c r="AUF79" i="13" s="1"/>
  <c r="AUG79" i="13" s="1"/>
  <c r="AUH79" i="13" s="1"/>
  <c r="AUI79" i="13" s="1"/>
  <c r="AUJ79" i="13" s="1"/>
  <c r="AUK79" i="13" s="1"/>
  <c r="AUL79" i="13" s="1"/>
  <c r="AUM79" i="13" s="1"/>
  <c r="AUN79" i="13" s="1"/>
  <c r="AUO79" i="13" s="1"/>
  <c r="AUP79" i="13" s="1"/>
  <c r="AUQ79" i="13" s="1"/>
  <c r="AUR79" i="13" s="1"/>
  <c r="AUS79" i="13" s="1"/>
  <c r="AUT79" i="13" s="1"/>
  <c r="AUU79" i="13" s="1"/>
  <c r="AUV79" i="13" s="1"/>
  <c r="AUW79" i="13" s="1"/>
  <c r="AUX79" i="13" s="1"/>
  <c r="AUY79" i="13" s="1"/>
  <c r="AUZ79" i="13" s="1"/>
  <c r="AVA79" i="13" s="1"/>
  <c r="AVB79" i="13" s="1"/>
  <c r="AVC79" i="13" s="1"/>
  <c r="AVD79" i="13" s="1"/>
  <c r="AVE79" i="13" s="1"/>
  <c r="AVF79" i="13" s="1"/>
  <c r="AVG79" i="13" s="1"/>
  <c r="AVH79" i="13" s="1"/>
  <c r="AVI79" i="13" s="1"/>
  <c r="AVJ79" i="13" s="1"/>
  <c r="AVK79" i="13" s="1"/>
  <c r="AVL79" i="13" s="1"/>
  <c r="AVM79" i="13" s="1"/>
  <c r="AVN79" i="13" s="1"/>
  <c r="AVO79" i="13" s="1"/>
  <c r="AVP79" i="13" s="1"/>
  <c r="AVQ79" i="13" s="1"/>
  <c r="AVR79" i="13" s="1"/>
  <c r="AVS79" i="13" s="1"/>
  <c r="AVT79" i="13" s="1"/>
  <c r="AVU79" i="13" s="1"/>
  <c r="AVV79" i="13" s="1"/>
  <c r="AVW79" i="13" s="1"/>
  <c r="AVX79" i="13" s="1"/>
  <c r="AVY79" i="13" s="1"/>
  <c r="AVZ79" i="13" s="1"/>
  <c r="AWA79" i="13" s="1"/>
  <c r="AWB79" i="13" s="1"/>
  <c r="AWC79" i="13" s="1"/>
  <c r="AWD79" i="13" s="1"/>
  <c r="AWE79" i="13" s="1"/>
  <c r="AWF79" i="13" s="1"/>
  <c r="AWG79" i="13" s="1"/>
  <c r="AWH79" i="13" s="1"/>
  <c r="AWI79" i="13" s="1"/>
  <c r="AWJ79" i="13" s="1"/>
  <c r="AWK79" i="13" s="1"/>
  <c r="AWL79" i="13" s="1"/>
  <c r="AWM79" i="13" s="1"/>
  <c r="AWN79" i="13" s="1"/>
  <c r="AWO79" i="13" s="1"/>
  <c r="AWP79" i="13" s="1"/>
  <c r="AWQ79" i="13" s="1"/>
  <c r="AWR79" i="13" s="1"/>
  <c r="AWS79" i="13" s="1"/>
  <c r="AWT79" i="13" s="1"/>
  <c r="AWU79" i="13" s="1"/>
  <c r="AWV79" i="13" s="1"/>
  <c r="AWW79" i="13" s="1"/>
  <c r="AWX79" i="13" s="1"/>
  <c r="AWY79" i="13" s="1"/>
  <c r="AWZ79" i="13" s="1"/>
  <c r="AXA79" i="13" s="1"/>
  <c r="AXB79" i="13" s="1"/>
  <c r="AXC79" i="13" s="1"/>
  <c r="AXD79" i="13" s="1"/>
  <c r="AXE79" i="13" s="1"/>
  <c r="AXF79" i="13" s="1"/>
  <c r="AXG79" i="13" s="1"/>
  <c r="AXH79" i="13" s="1"/>
  <c r="AXI79" i="13" s="1"/>
  <c r="AXJ79" i="13" s="1"/>
  <c r="AXK79" i="13" s="1"/>
  <c r="AXL79" i="13" s="1"/>
  <c r="AXM79" i="13" s="1"/>
  <c r="AXN79" i="13" s="1"/>
  <c r="AXO79" i="13" s="1"/>
  <c r="AXP79" i="13" s="1"/>
  <c r="AXQ79" i="13" s="1"/>
  <c r="AXR79" i="13" s="1"/>
  <c r="AXS79" i="13" s="1"/>
  <c r="AXT79" i="13" s="1"/>
  <c r="AXU79" i="13" s="1"/>
  <c r="AXV79" i="13" s="1"/>
  <c r="AXW79" i="13" s="1"/>
  <c r="AXX79" i="13" s="1"/>
  <c r="AXY79" i="13" s="1"/>
  <c r="AXZ79" i="13" s="1"/>
  <c r="AYA79" i="13" s="1"/>
  <c r="AYB79" i="13" s="1"/>
  <c r="AYC79" i="13" s="1"/>
  <c r="AYD79" i="13" s="1"/>
  <c r="AYE79" i="13" s="1"/>
  <c r="AYF79" i="13" s="1"/>
  <c r="AYG79" i="13" s="1"/>
  <c r="AYH79" i="13" s="1"/>
  <c r="AYI79" i="13" s="1"/>
  <c r="AYJ79" i="13" s="1"/>
  <c r="AYK79" i="13" s="1"/>
  <c r="AYL79" i="13" s="1"/>
  <c r="AYM79" i="13" s="1"/>
  <c r="AYN79" i="13" s="1"/>
  <c r="AYO79" i="13" s="1"/>
  <c r="AYP79" i="13" s="1"/>
  <c r="AYQ79" i="13" s="1"/>
  <c r="AYR79" i="13" s="1"/>
  <c r="AYS79" i="13" s="1"/>
  <c r="AYT79" i="13" s="1"/>
  <c r="AYU79" i="13" s="1"/>
  <c r="AYV79" i="13" s="1"/>
  <c r="AYW79" i="13" s="1"/>
  <c r="AYX79" i="13" s="1"/>
  <c r="AYY79" i="13" s="1"/>
  <c r="AYZ79" i="13" s="1"/>
  <c r="AZA79" i="13" s="1"/>
  <c r="AZB79" i="13" s="1"/>
  <c r="AZC79" i="13" s="1"/>
  <c r="AZD79" i="13" s="1"/>
  <c r="AZE79" i="13" s="1"/>
  <c r="AZF79" i="13" s="1"/>
  <c r="AZG79" i="13" s="1"/>
  <c r="AZH79" i="13" s="1"/>
  <c r="AZI79" i="13" s="1"/>
  <c r="AZJ79" i="13" s="1"/>
  <c r="AZK79" i="13" s="1"/>
  <c r="AZL79" i="13" s="1"/>
  <c r="AZM79" i="13" s="1"/>
  <c r="AZN79" i="13" s="1"/>
  <c r="AZO79" i="13" s="1"/>
  <c r="AZP79" i="13" s="1"/>
  <c r="AZQ79" i="13" s="1"/>
  <c r="AZR79" i="13" s="1"/>
  <c r="AZS79" i="13" s="1"/>
  <c r="AZT79" i="13" s="1"/>
  <c r="AZU79" i="13" s="1"/>
  <c r="AZV79" i="13" s="1"/>
  <c r="AZW79" i="13" s="1"/>
  <c r="AZX79" i="13" s="1"/>
  <c r="AZY79" i="13" s="1"/>
  <c r="AZZ79" i="13" s="1"/>
  <c r="BAA79" i="13" s="1"/>
  <c r="BAB79" i="13" s="1"/>
  <c r="BAC79" i="13" s="1"/>
  <c r="BAD79" i="13" s="1"/>
  <c r="BAE79" i="13" s="1"/>
  <c r="BAF79" i="13" s="1"/>
  <c r="BAG79" i="13" s="1"/>
  <c r="BAH79" i="13" s="1"/>
  <c r="BAI79" i="13" s="1"/>
  <c r="BAJ79" i="13" s="1"/>
  <c r="BAK79" i="13" s="1"/>
  <c r="BAL79" i="13" s="1"/>
  <c r="BAM79" i="13" s="1"/>
  <c r="BAN79" i="13" s="1"/>
  <c r="BAO79" i="13" s="1"/>
  <c r="BAP79" i="13" s="1"/>
  <c r="BAQ79" i="13" s="1"/>
  <c r="BAR79" i="13" s="1"/>
  <c r="BAS79" i="13" s="1"/>
  <c r="BAT79" i="13" s="1"/>
  <c r="BAU79" i="13" s="1"/>
  <c r="BAV79" i="13" s="1"/>
  <c r="BAW79" i="13" s="1"/>
  <c r="BAX79" i="13" s="1"/>
  <c r="BAY79" i="13" s="1"/>
  <c r="BAZ79" i="13" s="1"/>
  <c r="BBA79" i="13" s="1"/>
  <c r="BBB79" i="13" s="1"/>
  <c r="BBC79" i="13" s="1"/>
  <c r="BBD79" i="13" s="1"/>
  <c r="BBE79" i="13" s="1"/>
  <c r="BBF79" i="13" s="1"/>
  <c r="BBG79" i="13" s="1"/>
  <c r="BBH79" i="13" s="1"/>
  <c r="BBI79" i="13" s="1"/>
  <c r="BBJ79" i="13" s="1"/>
  <c r="BBK79" i="13" s="1"/>
  <c r="BBL79" i="13" s="1"/>
  <c r="BBM79" i="13" s="1"/>
  <c r="BBN79" i="13" s="1"/>
  <c r="BBO79" i="13" s="1"/>
  <c r="BBP79" i="13" s="1"/>
  <c r="BBQ79" i="13" s="1"/>
  <c r="BBR79" i="13" s="1"/>
  <c r="BBS79" i="13" s="1"/>
  <c r="BBT79" i="13" s="1"/>
  <c r="BBU79" i="13" s="1"/>
  <c r="BBV79" i="13" s="1"/>
  <c r="BBW79" i="13" s="1"/>
  <c r="BBX79" i="13" s="1"/>
  <c r="BBY79" i="13" s="1"/>
  <c r="BBZ79" i="13" s="1"/>
  <c r="BCA79" i="13" s="1"/>
  <c r="BCB79" i="13" s="1"/>
  <c r="BCC79" i="13" s="1"/>
  <c r="BCD79" i="13" s="1"/>
  <c r="BCE79" i="13" s="1"/>
  <c r="BCF79" i="13" s="1"/>
  <c r="BCG79" i="13" s="1"/>
  <c r="BCH79" i="13" s="1"/>
  <c r="BCI79" i="13" s="1"/>
  <c r="BCJ79" i="13" s="1"/>
  <c r="BCK79" i="13" s="1"/>
  <c r="BCL79" i="13" s="1"/>
  <c r="BCM79" i="13" s="1"/>
  <c r="BCN79" i="13" s="1"/>
  <c r="BCO79" i="13" s="1"/>
  <c r="BCP79" i="13" s="1"/>
  <c r="BCQ79" i="13" s="1"/>
  <c r="BCR79" i="13" s="1"/>
  <c r="BCS79" i="13" s="1"/>
  <c r="BCT79" i="13" s="1"/>
  <c r="BCU79" i="13" s="1"/>
  <c r="BCV79" i="13" s="1"/>
  <c r="BCW79" i="13" s="1"/>
  <c r="BCX79" i="13" s="1"/>
  <c r="BCY79" i="13" s="1"/>
  <c r="BCZ79" i="13" s="1"/>
  <c r="BDA79" i="13" s="1"/>
  <c r="BDB79" i="13" s="1"/>
  <c r="BDC79" i="13" s="1"/>
  <c r="BDD79" i="13" s="1"/>
  <c r="BDE79" i="13" s="1"/>
  <c r="BDF79" i="13" s="1"/>
  <c r="BDG79" i="13" s="1"/>
  <c r="BDH79" i="13" s="1"/>
  <c r="BDI79" i="13" s="1"/>
  <c r="BDJ79" i="13" s="1"/>
  <c r="BDK79" i="13" s="1"/>
  <c r="BDL79" i="13" s="1"/>
  <c r="BDM79" i="13" s="1"/>
  <c r="BDN79" i="13" s="1"/>
  <c r="BDO79" i="13" s="1"/>
  <c r="BDP79" i="13" s="1"/>
  <c r="BDQ79" i="13" s="1"/>
  <c r="BDR79" i="13" s="1"/>
  <c r="BDS79" i="13" s="1"/>
  <c r="BDT79" i="13" s="1"/>
  <c r="BDU79" i="13" s="1"/>
  <c r="BDV79" i="13" s="1"/>
  <c r="BDW79" i="13" s="1"/>
  <c r="BDX79" i="13" s="1"/>
  <c r="BDY79" i="13" s="1"/>
  <c r="BDZ79" i="13" s="1"/>
  <c r="BEA79" i="13" s="1"/>
  <c r="BEB79" i="13" s="1"/>
  <c r="BEC79" i="13" s="1"/>
  <c r="BED79" i="13" s="1"/>
  <c r="BEE79" i="13" s="1"/>
  <c r="BEF79" i="13" s="1"/>
  <c r="BEG79" i="13" s="1"/>
  <c r="BEH79" i="13" s="1"/>
  <c r="BEI79" i="13" s="1"/>
  <c r="BEJ79" i="13" s="1"/>
  <c r="BEK79" i="13" s="1"/>
  <c r="BEL79" i="13" s="1"/>
  <c r="BEM79" i="13" s="1"/>
  <c r="BEN79" i="13" s="1"/>
  <c r="BEO79" i="13" s="1"/>
  <c r="BEP79" i="13" s="1"/>
  <c r="BEQ79" i="13" s="1"/>
  <c r="BER79" i="13" s="1"/>
  <c r="BES79" i="13" s="1"/>
  <c r="BET79" i="13" s="1"/>
  <c r="BEU79" i="13" s="1"/>
  <c r="BEV79" i="13" s="1"/>
  <c r="BEW79" i="13" s="1"/>
  <c r="BEX79" i="13" s="1"/>
  <c r="BEY79" i="13" s="1"/>
  <c r="BEZ79" i="13" s="1"/>
  <c r="BFA79" i="13" s="1"/>
  <c r="BFB79" i="13" s="1"/>
  <c r="BFC79" i="13" s="1"/>
  <c r="BFD79" i="13" s="1"/>
  <c r="BFE79" i="13" s="1"/>
  <c r="BFF79" i="13" s="1"/>
  <c r="BFG79" i="13" s="1"/>
  <c r="BFH79" i="13" s="1"/>
  <c r="BFI79" i="13" s="1"/>
  <c r="BFJ79" i="13" s="1"/>
  <c r="BFK79" i="13" s="1"/>
  <c r="BFL79" i="13" s="1"/>
  <c r="BFM79" i="13" s="1"/>
  <c r="BFN79" i="13" s="1"/>
  <c r="BFO79" i="13" s="1"/>
  <c r="BFP79" i="13" s="1"/>
  <c r="BFQ79" i="13" s="1"/>
  <c r="BFR79" i="13" s="1"/>
  <c r="BFS79" i="13" s="1"/>
  <c r="BFT79" i="13" s="1"/>
  <c r="BFU79" i="13" s="1"/>
  <c r="BFV79" i="13" s="1"/>
  <c r="BFW79" i="13" s="1"/>
  <c r="BFX79" i="13" s="1"/>
  <c r="BFY79" i="13" s="1"/>
  <c r="BFZ79" i="13" s="1"/>
  <c r="BGA79" i="13" s="1"/>
  <c r="BGB79" i="13" s="1"/>
  <c r="BGC79" i="13" s="1"/>
  <c r="BGD79" i="13" s="1"/>
  <c r="BGE79" i="13" s="1"/>
  <c r="BGF79" i="13" s="1"/>
  <c r="BGG79" i="13" s="1"/>
  <c r="BGH79" i="13" s="1"/>
  <c r="BGI79" i="13" s="1"/>
  <c r="BGJ79" i="13" s="1"/>
  <c r="BGK79" i="13" s="1"/>
  <c r="BGL79" i="13" s="1"/>
  <c r="BGM79" i="13" s="1"/>
  <c r="BGN79" i="13" s="1"/>
  <c r="BGO79" i="13" s="1"/>
  <c r="BGP79" i="13" s="1"/>
  <c r="BGQ79" i="13" s="1"/>
  <c r="BGR79" i="13" s="1"/>
  <c r="BGS79" i="13" s="1"/>
  <c r="BGT79" i="13" s="1"/>
  <c r="BGU79" i="13" s="1"/>
  <c r="BGV79" i="13" s="1"/>
  <c r="BGW79" i="13" s="1"/>
  <c r="BGX79" i="13" s="1"/>
  <c r="BGY79" i="13" s="1"/>
  <c r="BGZ79" i="13" s="1"/>
  <c r="BHA79" i="13" s="1"/>
  <c r="BHB79" i="13" s="1"/>
  <c r="BHC79" i="13" s="1"/>
  <c r="BHD79" i="13" s="1"/>
  <c r="BHE79" i="13" s="1"/>
  <c r="BHF79" i="13" s="1"/>
  <c r="BHG79" i="13" s="1"/>
  <c r="BHH79" i="13" s="1"/>
  <c r="BHI79" i="13" s="1"/>
  <c r="BHJ79" i="13" s="1"/>
  <c r="BHK79" i="13" s="1"/>
  <c r="BHL79" i="13" s="1"/>
  <c r="BHM79" i="13" s="1"/>
  <c r="BHN79" i="13" s="1"/>
  <c r="BHO79" i="13" s="1"/>
  <c r="BHP79" i="13" s="1"/>
  <c r="BHQ79" i="13" s="1"/>
  <c r="BHR79" i="13" s="1"/>
  <c r="BHS79" i="13" s="1"/>
  <c r="BHT79" i="13" s="1"/>
  <c r="BHU79" i="13" s="1"/>
  <c r="BHV79" i="13" s="1"/>
  <c r="BHW79" i="13" s="1"/>
  <c r="BHX79" i="13" s="1"/>
  <c r="BHY79" i="13" s="1"/>
  <c r="BHZ79" i="13" s="1"/>
  <c r="BIA79" i="13" s="1"/>
  <c r="BIB79" i="13" s="1"/>
  <c r="BIC79" i="13" s="1"/>
  <c r="BID79" i="13" s="1"/>
  <c r="BIE79" i="13" s="1"/>
  <c r="BIF79" i="13" s="1"/>
  <c r="BIG79" i="13" s="1"/>
  <c r="BIH79" i="13" s="1"/>
  <c r="BII79" i="13" s="1"/>
  <c r="BIJ79" i="13" s="1"/>
  <c r="BIK79" i="13" s="1"/>
  <c r="BIL79" i="13" s="1"/>
  <c r="BIM79" i="13" s="1"/>
  <c r="BIN79" i="13" s="1"/>
  <c r="BIO79" i="13" s="1"/>
  <c r="BIP79" i="13" s="1"/>
  <c r="BIQ79" i="13" s="1"/>
  <c r="BIR79" i="13" s="1"/>
  <c r="BIS79" i="13" s="1"/>
  <c r="BIT79" i="13" s="1"/>
  <c r="BIU79" i="13" s="1"/>
  <c r="BIV79" i="13" s="1"/>
  <c r="BIW79" i="13" s="1"/>
  <c r="BIX79" i="13" s="1"/>
  <c r="BIY79" i="13" s="1"/>
  <c r="BIZ79" i="13" s="1"/>
  <c r="BJA79" i="13" s="1"/>
  <c r="BJB79" i="13" s="1"/>
  <c r="BJC79" i="13" s="1"/>
  <c r="BJD79" i="13" s="1"/>
  <c r="BJE79" i="13" s="1"/>
  <c r="BJF79" i="13" s="1"/>
  <c r="BJG79" i="13" s="1"/>
  <c r="BJH79" i="13" s="1"/>
  <c r="BJI79" i="13" s="1"/>
  <c r="BJJ79" i="13" s="1"/>
  <c r="BJK79" i="13" s="1"/>
  <c r="BJL79" i="13" s="1"/>
  <c r="BJM79" i="13" s="1"/>
  <c r="BJN79" i="13" s="1"/>
  <c r="BJO79" i="13" s="1"/>
  <c r="BJP79" i="13" s="1"/>
  <c r="BJQ79" i="13" s="1"/>
  <c r="BJR79" i="13" s="1"/>
  <c r="BJS79" i="13" s="1"/>
  <c r="BJT79" i="13" s="1"/>
  <c r="BJU79" i="13" s="1"/>
  <c r="BJV79" i="13" s="1"/>
  <c r="BJW79" i="13" s="1"/>
  <c r="BJX79" i="13" s="1"/>
  <c r="BJY79" i="13" s="1"/>
  <c r="BJZ79" i="13" s="1"/>
  <c r="BKA79" i="13" s="1"/>
  <c r="BKB79" i="13" s="1"/>
  <c r="BKC79" i="13" s="1"/>
  <c r="BKD79" i="13" s="1"/>
  <c r="BKE79" i="13" s="1"/>
  <c r="BKF79" i="13" s="1"/>
  <c r="BKG79" i="13" s="1"/>
  <c r="BKH79" i="13" s="1"/>
  <c r="BKI79" i="13" s="1"/>
  <c r="BKJ79" i="13" s="1"/>
  <c r="BKK79" i="13" s="1"/>
  <c r="BKL79" i="13" s="1"/>
  <c r="BKM79" i="13" s="1"/>
  <c r="BKN79" i="13" s="1"/>
  <c r="BKO79" i="13" s="1"/>
  <c r="BKP79" i="13" s="1"/>
  <c r="BKQ79" i="13" s="1"/>
  <c r="BKR79" i="13" s="1"/>
  <c r="BKS79" i="13" s="1"/>
  <c r="BKT79" i="13" s="1"/>
  <c r="BKU79" i="13" s="1"/>
  <c r="BKV79" i="13" s="1"/>
  <c r="BKW79" i="13" s="1"/>
  <c r="BKX79" i="13" s="1"/>
  <c r="BKY79" i="13" s="1"/>
  <c r="BKZ79" i="13" s="1"/>
  <c r="BLA79" i="13" s="1"/>
  <c r="BLB79" i="13" s="1"/>
  <c r="BLC79" i="13" s="1"/>
  <c r="BLD79" i="13" s="1"/>
  <c r="BLE79" i="13" s="1"/>
  <c r="BLF79" i="13" s="1"/>
  <c r="BLG79" i="13" s="1"/>
  <c r="BLH79" i="13" s="1"/>
  <c r="BLI79" i="13" s="1"/>
  <c r="BLJ79" i="13" s="1"/>
  <c r="BLK79" i="13" s="1"/>
  <c r="BLL79" i="13" s="1"/>
  <c r="BLM79" i="13" s="1"/>
  <c r="BLN79" i="13" s="1"/>
  <c r="BLO79" i="13" s="1"/>
  <c r="BLP79" i="13" s="1"/>
  <c r="BLQ79" i="13" s="1"/>
  <c r="BLR79" i="13" s="1"/>
  <c r="BLS79" i="13" s="1"/>
  <c r="BLT79" i="13" s="1"/>
  <c r="BLU79" i="13" s="1"/>
  <c r="BLV79" i="13" s="1"/>
  <c r="BLW79" i="13" s="1"/>
  <c r="BLX79" i="13" s="1"/>
  <c r="BLY79" i="13" s="1"/>
  <c r="BLZ79" i="13" s="1"/>
  <c r="BMA79" i="13" s="1"/>
  <c r="BMB79" i="13" s="1"/>
  <c r="BMC79" i="13" s="1"/>
  <c r="BMD79" i="13" s="1"/>
  <c r="BME79" i="13" s="1"/>
  <c r="BMF79" i="13" s="1"/>
  <c r="BMG79" i="13" s="1"/>
  <c r="BMH79" i="13" s="1"/>
  <c r="BMI79" i="13" s="1"/>
  <c r="BMJ79" i="13" s="1"/>
  <c r="BMK79" i="13" s="1"/>
  <c r="BML79" i="13" s="1"/>
  <c r="BMM79" i="13" s="1"/>
  <c r="BMN79" i="13" s="1"/>
  <c r="BMO79" i="13" s="1"/>
  <c r="BMP79" i="13" s="1"/>
  <c r="BMQ79" i="13" s="1"/>
  <c r="BMR79" i="13" s="1"/>
  <c r="BMS79" i="13" s="1"/>
  <c r="BMT79" i="13" s="1"/>
  <c r="BMU79" i="13" s="1"/>
  <c r="BMV79" i="13" s="1"/>
  <c r="BMW79" i="13" s="1"/>
  <c r="BMX79" i="13" s="1"/>
  <c r="BMY79" i="13" s="1"/>
  <c r="BMZ79" i="13" s="1"/>
  <c r="BNA79" i="13" s="1"/>
  <c r="BNB79" i="13" s="1"/>
  <c r="BNC79" i="13" s="1"/>
  <c r="BND79" i="13" s="1"/>
  <c r="BNE79" i="13" s="1"/>
  <c r="BNF79" i="13" s="1"/>
  <c r="BNG79" i="13" s="1"/>
  <c r="BNH79" i="13" s="1"/>
  <c r="BNI79" i="13" s="1"/>
  <c r="BNJ79" i="13" s="1"/>
  <c r="BNK79" i="13" s="1"/>
  <c r="BNL79" i="13" s="1"/>
  <c r="BNM79" i="13" s="1"/>
  <c r="BNN79" i="13" s="1"/>
  <c r="BNO79" i="13" s="1"/>
  <c r="BNP79" i="13" s="1"/>
  <c r="BNQ79" i="13" s="1"/>
  <c r="BNR79" i="13" s="1"/>
  <c r="BNS79" i="13" s="1"/>
  <c r="BNT79" i="13" s="1"/>
  <c r="BNU79" i="13" s="1"/>
  <c r="BNV79" i="13" s="1"/>
  <c r="BNW79" i="13" s="1"/>
  <c r="BNX79" i="13" s="1"/>
  <c r="BNY79" i="13" s="1"/>
  <c r="BNZ79" i="13" s="1"/>
  <c r="BOA79" i="13" s="1"/>
  <c r="BOB79" i="13" s="1"/>
  <c r="BOC79" i="13" s="1"/>
  <c r="BOD79" i="13" s="1"/>
  <c r="BOE79" i="13" s="1"/>
  <c r="BOF79" i="13" s="1"/>
  <c r="BOG79" i="13" s="1"/>
  <c r="BOH79" i="13" s="1"/>
  <c r="BOI79" i="13" s="1"/>
  <c r="BOJ79" i="13" s="1"/>
  <c r="BOK79" i="13" s="1"/>
  <c r="BOL79" i="13" s="1"/>
  <c r="BOM79" i="13" s="1"/>
  <c r="BON79" i="13" s="1"/>
  <c r="BOO79" i="13" s="1"/>
  <c r="BOP79" i="13" s="1"/>
  <c r="BOQ79" i="13" s="1"/>
  <c r="BOR79" i="13" s="1"/>
  <c r="BOS79" i="13" s="1"/>
  <c r="BOT79" i="13" s="1"/>
  <c r="BOU79" i="13" s="1"/>
  <c r="BOV79" i="13" s="1"/>
  <c r="BOW79" i="13" s="1"/>
  <c r="BOX79" i="13" s="1"/>
  <c r="BOY79" i="13" s="1"/>
  <c r="BOZ79" i="13" s="1"/>
  <c r="BPA79" i="13" s="1"/>
  <c r="BPB79" i="13" s="1"/>
  <c r="BPC79" i="13" s="1"/>
  <c r="BPD79" i="13" s="1"/>
  <c r="BPE79" i="13" s="1"/>
  <c r="BPF79" i="13" s="1"/>
  <c r="BPG79" i="13" s="1"/>
  <c r="BPH79" i="13" s="1"/>
  <c r="BPI79" i="13" s="1"/>
  <c r="BPJ79" i="13" s="1"/>
  <c r="BPK79" i="13" s="1"/>
  <c r="BPL79" i="13" s="1"/>
  <c r="BPM79" i="13" s="1"/>
  <c r="BPN79" i="13" s="1"/>
  <c r="BPO79" i="13" s="1"/>
  <c r="BPP79" i="13" s="1"/>
  <c r="BPQ79" i="13" s="1"/>
  <c r="BPR79" i="13" s="1"/>
  <c r="BPS79" i="13" s="1"/>
  <c r="BPT79" i="13" s="1"/>
  <c r="BPU79" i="13" s="1"/>
  <c r="BPV79" i="13" s="1"/>
  <c r="BPW79" i="13" s="1"/>
  <c r="BPX79" i="13" s="1"/>
  <c r="BPY79" i="13" s="1"/>
  <c r="BPZ79" i="13" s="1"/>
  <c r="BQA79" i="13" s="1"/>
  <c r="BQB79" i="13" s="1"/>
  <c r="BQC79" i="13" s="1"/>
  <c r="BQD79" i="13" s="1"/>
  <c r="BQE79" i="13" s="1"/>
  <c r="BQF79" i="13" s="1"/>
  <c r="BQG79" i="13" s="1"/>
  <c r="BQH79" i="13" s="1"/>
  <c r="BQI79" i="13" s="1"/>
  <c r="BQJ79" i="13" s="1"/>
  <c r="BQK79" i="13" s="1"/>
  <c r="BQL79" i="13" s="1"/>
  <c r="BQM79" i="13" s="1"/>
  <c r="BQN79" i="13" s="1"/>
  <c r="BQO79" i="13" s="1"/>
  <c r="BQP79" i="13" s="1"/>
  <c r="BQQ79" i="13" s="1"/>
  <c r="BQR79" i="13" s="1"/>
  <c r="BQS79" i="13" s="1"/>
  <c r="BQT79" i="13" s="1"/>
  <c r="BQU79" i="13" s="1"/>
  <c r="BQV79" i="13" s="1"/>
  <c r="BQW79" i="13" s="1"/>
  <c r="BQX79" i="13" s="1"/>
  <c r="BQY79" i="13" s="1"/>
  <c r="BQZ79" i="13" s="1"/>
  <c r="BRA79" i="13" s="1"/>
  <c r="BRB79" i="13" s="1"/>
  <c r="BRC79" i="13" s="1"/>
  <c r="BRD79" i="13" s="1"/>
  <c r="BRE79" i="13" s="1"/>
  <c r="BRF79" i="13" s="1"/>
  <c r="BRG79" i="13" s="1"/>
  <c r="BRH79" i="13" s="1"/>
  <c r="BRI79" i="13" s="1"/>
  <c r="BRJ79" i="13" s="1"/>
  <c r="BRK79" i="13" s="1"/>
  <c r="BRL79" i="13" s="1"/>
  <c r="BRM79" i="13" s="1"/>
  <c r="BRN79" i="13" s="1"/>
  <c r="BRO79" i="13" s="1"/>
  <c r="BRP79" i="13" s="1"/>
  <c r="BRQ79" i="13" s="1"/>
  <c r="BRR79" i="13" s="1"/>
  <c r="BRS79" i="13" s="1"/>
  <c r="BRT79" i="13" s="1"/>
  <c r="BRU79" i="13" s="1"/>
  <c r="BRV79" i="13" s="1"/>
  <c r="BRW79" i="13" s="1"/>
  <c r="BRX79" i="13" s="1"/>
  <c r="BRY79" i="13" s="1"/>
  <c r="BRZ79" i="13" s="1"/>
  <c r="BSA79" i="13" s="1"/>
  <c r="BSB79" i="13" s="1"/>
  <c r="BSC79" i="13" s="1"/>
  <c r="BSD79" i="13" s="1"/>
  <c r="BSE79" i="13" s="1"/>
  <c r="BSF79" i="13" s="1"/>
  <c r="BSG79" i="13" s="1"/>
  <c r="BSH79" i="13" s="1"/>
  <c r="BSI79" i="13" s="1"/>
  <c r="BSJ79" i="13" s="1"/>
  <c r="BSK79" i="13" s="1"/>
  <c r="BSL79" i="13" s="1"/>
  <c r="BSM79" i="13" s="1"/>
  <c r="BSN79" i="13" s="1"/>
  <c r="BSO79" i="13" s="1"/>
  <c r="BSP79" i="13" s="1"/>
  <c r="BSQ79" i="13" s="1"/>
  <c r="BSR79" i="13" s="1"/>
  <c r="BSS79" i="13" s="1"/>
  <c r="BST79" i="13" s="1"/>
  <c r="BSU79" i="13" s="1"/>
  <c r="BSV79" i="13" s="1"/>
  <c r="BSW79" i="13" s="1"/>
  <c r="BSX79" i="13" s="1"/>
  <c r="BSY79" i="13" s="1"/>
  <c r="BSZ79" i="13" s="1"/>
  <c r="BTA79" i="13" s="1"/>
  <c r="BTB79" i="13" s="1"/>
  <c r="BTC79" i="13" s="1"/>
  <c r="BTD79" i="13" s="1"/>
  <c r="BTE79" i="13" s="1"/>
  <c r="BTF79" i="13" s="1"/>
  <c r="BTG79" i="13" s="1"/>
  <c r="BTH79" i="13" s="1"/>
  <c r="BTI79" i="13" s="1"/>
  <c r="BTJ79" i="13" s="1"/>
  <c r="BTK79" i="13" s="1"/>
  <c r="BTL79" i="13" s="1"/>
  <c r="BTM79" i="13" s="1"/>
  <c r="BTN79" i="13" s="1"/>
  <c r="BTO79" i="13" s="1"/>
  <c r="BTP79" i="13" s="1"/>
  <c r="BTQ79" i="13" s="1"/>
  <c r="BTR79" i="13" s="1"/>
  <c r="BTS79" i="13" s="1"/>
  <c r="BTT79" i="13" s="1"/>
  <c r="BTU79" i="13" s="1"/>
  <c r="BTV79" i="13" s="1"/>
  <c r="BTW79" i="13" s="1"/>
  <c r="BTX79" i="13" s="1"/>
  <c r="BTY79" i="13" s="1"/>
  <c r="BTZ79" i="13" s="1"/>
  <c r="BUA79" i="13" s="1"/>
  <c r="BUB79" i="13" s="1"/>
  <c r="BUC79" i="13" s="1"/>
  <c r="BUD79" i="13" s="1"/>
  <c r="BUE79" i="13" s="1"/>
  <c r="BUF79" i="13" s="1"/>
  <c r="BUG79" i="13" s="1"/>
  <c r="BUH79" i="13" s="1"/>
  <c r="BUI79" i="13" s="1"/>
  <c r="BUJ79" i="13" s="1"/>
  <c r="BUK79" i="13" s="1"/>
  <c r="BUL79" i="13" s="1"/>
  <c r="BUM79" i="13" s="1"/>
  <c r="BUN79" i="13" s="1"/>
  <c r="BUO79" i="13" s="1"/>
  <c r="BUP79" i="13" s="1"/>
  <c r="BUQ79" i="13" s="1"/>
  <c r="BUR79" i="13" s="1"/>
  <c r="BUS79" i="13" s="1"/>
  <c r="BUT79" i="13" s="1"/>
  <c r="BUU79" i="13" s="1"/>
  <c r="BUV79" i="13" s="1"/>
  <c r="BUW79" i="13" s="1"/>
  <c r="BUX79" i="13" s="1"/>
  <c r="BUY79" i="13" s="1"/>
  <c r="BUZ79" i="13" s="1"/>
  <c r="BVA79" i="13" s="1"/>
  <c r="BVB79" i="13" s="1"/>
  <c r="BVC79" i="13" s="1"/>
  <c r="BVD79" i="13" s="1"/>
  <c r="BVE79" i="13" s="1"/>
  <c r="BVF79" i="13" s="1"/>
  <c r="BVG79" i="13" s="1"/>
  <c r="BVH79" i="13" s="1"/>
  <c r="BVI79" i="13" s="1"/>
  <c r="BVJ79" i="13" s="1"/>
  <c r="BVK79" i="13" s="1"/>
  <c r="BVL79" i="13" s="1"/>
  <c r="BVM79" i="13" s="1"/>
  <c r="BVN79" i="13" s="1"/>
  <c r="BVO79" i="13" s="1"/>
  <c r="BVP79" i="13" s="1"/>
  <c r="BVQ79" i="13" s="1"/>
  <c r="BVR79" i="13" s="1"/>
  <c r="BVS79" i="13" s="1"/>
  <c r="BVT79" i="13" s="1"/>
  <c r="BVU79" i="13" s="1"/>
  <c r="BVV79" i="13" s="1"/>
  <c r="BVW79" i="13" s="1"/>
  <c r="BVX79" i="13" s="1"/>
  <c r="BVY79" i="13" s="1"/>
  <c r="BVZ79" i="13" s="1"/>
  <c r="BWA79" i="13" s="1"/>
  <c r="BWB79" i="13" s="1"/>
  <c r="BWC79" i="13" s="1"/>
  <c r="BWD79" i="13" s="1"/>
  <c r="BWE79" i="13" s="1"/>
  <c r="BWF79" i="13" s="1"/>
  <c r="BWG79" i="13" s="1"/>
  <c r="BWH79" i="13" s="1"/>
  <c r="BWI79" i="13" s="1"/>
  <c r="BWJ79" i="13" s="1"/>
  <c r="BWK79" i="13" s="1"/>
  <c r="BWL79" i="13" s="1"/>
  <c r="BWM79" i="13" s="1"/>
  <c r="BWN79" i="13" s="1"/>
  <c r="BWO79" i="13" s="1"/>
  <c r="BWP79" i="13" s="1"/>
  <c r="BWQ79" i="13" s="1"/>
  <c r="BWR79" i="13" s="1"/>
  <c r="BWS79" i="13" s="1"/>
  <c r="BWT79" i="13" s="1"/>
  <c r="BWU79" i="13" s="1"/>
  <c r="BWV79" i="13" s="1"/>
  <c r="BWW79" i="13" s="1"/>
  <c r="BWX79" i="13" s="1"/>
  <c r="BWY79" i="13" s="1"/>
  <c r="BWZ79" i="13" s="1"/>
  <c r="BXA79" i="13" s="1"/>
  <c r="BXB79" i="13" s="1"/>
  <c r="BXC79" i="13" s="1"/>
  <c r="BXD79" i="13" s="1"/>
  <c r="BXE79" i="13" s="1"/>
  <c r="BXF79" i="13" s="1"/>
  <c r="BXG79" i="13" s="1"/>
  <c r="BXH79" i="13" s="1"/>
  <c r="BXI79" i="13" s="1"/>
  <c r="BXJ79" i="13" s="1"/>
  <c r="BXK79" i="13" s="1"/>
  <c r="BXL79" i="13" s="1"/>
  <c r="BXM79" i="13" s="1"/>
  <c r="BXN79" i="13" s="1"/>
  <c r="BXO79" i="13" s="1"/>
  <c r="BXP79" i="13" s="1"/>
  <c r="BXQ79" i="13" s="1"/>
  <c r="BXR79" i="13" s="1"/>
  <c r="BXS79" i="13" s="1"/>
  <c r="BXT79" i="13" s="1"/>
  <c r="BXU79" i="13" s="1"/>
  <c r="BXV79" i="13" s="1"/>
  <c r="BXW79" i="13" s="1"/>
  <c r="BXX79" i="13" s="1"/>
  <c r="BXY79" i="13" s="1"/>
  <c r="BXZ79" i="13" s="1"/>
  <c r="BYA79" i="13" s="1"/>
  <c r="BYB79" i="13" s="1"/>
  <c r="BYC79" i="13" s="1"/>
  <c r="BYD79" i="13" s="1"/>
  <c r="BYE79" i="13" s="1"/>
  <c r="BYF79" i="13" s="1"/>
  <c r="BYG79" i="13" s="1"/>
  <c r="BYH79" i="13" s="1"/>
  <c r="BYI79" i="13" s="1"/>
  <c r="BYJ79" i="13" s="1"/>
  <c r="BYK79" i="13" s="1"/>
  <c r="BYL79" i="13" s="1"/>
  <c r="BYM79" i="13" s="1"/>
  <c r="BYN79" i="13" s="1"/>
  <c r="BYO79" i="13" s="1"/>
  <c r="BYP79" i="13" s="1"/>
  <c r="BYQ79" i="13" s="1"/>
  <c r="BYR79" i="13" s="1"/>
  <c r="BYS79" i="13" s="1"/>
  <c r="BYT79" i="13" s="1"/>
  <c r="BYU79" i="13" s="1"/>
  <c r="BYV79" i="13" s="1"/>
  <c r="BYW79" i="13" s="1"/>
  <c r="BYX79" i="13" s="1"/>
  <c r="BYY79" i="13" s="1"/>
  <c r="BYZ79" i="13" s="1"/>
  <c r="BZA79" i="13" s="1"/>
  <c r="BZB79" i="13" s="1"/>
  <c r="BZC79" i="13" s="1"/>
  <c r="BZD79" i="13" s="1"/>
  <c r="BZE79" i="13" s="1"/>
  <c r="BZF79" i="13" s="1"/>
  <c r="BZG79" i="13" s="1"/>
  <c r="BZH79" i="13" s="1"/>
  <c r="BZI79" i="13" s="1"/>
  <c r="BZJ79" i="13" s="1"/>
  <c r="BZK79" i="13" s="1"/>
  <c r="BZL79" i="13" s="1"/>
  <c r="BZM79" i="13" s="1"/>
  <c r="BZN79" i="13" s="1"/>
  <c r="BZO79" i="13" s="1"/>
  <c r="BZP79" i="13" s="1"/>
  <c r="BZQ79" i="13" s="1"/>
  <c r="BZR79" i="13" s="1"/>
  <c r="BZS79" i="13" s="1"/>
  <c r="BZT79" i="13" s="1"/>
  <c r="BZU79" i="13" s="1"/>
  <c r="BZV79" i="13" s="1"/>
  <c r="BZW79" i="13" s="1"/>
  <c r="BZX79" i="13" s="1"/>
  <c r="BZY79" i="13" s="1"/>
  <c r="BZZ79" i="13" s="1"/>
  <c r="CAA79" i="13" s="1"/>
  <c r="CAB79" i="13" s="1"/>
  <c r="CAC79" i="13" s="1"/>
  <c r="CAD79" i="13" s="1"/>
  <c r="CAE79" i="13" s="1"/>
  <c r="CAF79" i="13" s="1"/>
  <c r="CAG79" i="13" s="1"/>
  <c r="CAH79" i="13" s="1"/>
  <c r="CAI79" i="13" s="1"/>
  <c r="CAJ79" i="13" s="1"/>
  <c r="CAK79" i="13" s="1"/>
  <c r="CAL79" i="13" s="1"/>
  <c r="CAM79" i="13" s="1"/>
  <c r="CAN79" i="13" s="1"/>
  <c r="CAO79" i="13" s="1"/>
  <c r="CAP79" i="13" s="1"/>
  <c r="CAQ79" i="13" s="1"/>
  <c r="CAR79" i="13" s="1"/>
  <c r="CAS79" i="13" s="1"/>
  <c r="CAT79" i="13" s="1"/>
  <c r="CAU79" i="13" s="1"/>
  <c r="CAV79" i="13" s="1"/>
  <c r="CAW79" i="13" s="1"/>
  <c r="CAX79" i="13" s="1"/>
  <c r="CAY79" i="13" s="1"/>
  <c r="CAZ79" i="13" s="1"/>
  <c r="CBA79" i="13" s="1"/>
  <c r="CBB79" i="13" s="1"/>
  <c r="CBC79" i="13" s="1"/>
  <c r="CBD79" i="13" s="1"/>
  <c r="CBE79" i="13" s="1"/>
  <c r="CBF79" i="13" s="1"/>
  <c r="CBG79" i="13" s="1"/>
  <c r="CBH79" i="13" s="1"/>
  <c r="CBI79" i="13" s="1"/>
  <c r="CBJ79" i="13" s="1"/>
  <c r="CBK79" i="13" s="1"/>
  <c r="CBL79" i="13" s="1"/>
  <c r="CBM79" i="13" s="1"/>
  <c r="CBN79" i="13" s="1"/>
  <c r="CBO79" i="13" s="1"/>
  <c r="CBP79" i="13" s="1"/>
  <c r="CBQ79" i="13" s="1"/>
  <c r="CBR79" i="13" s="1"/>
  <c r="CBS79" i="13" s="1"/>
  <c r="CBT79" i="13" s="1"/>
  <c r="CBU79" i="13" s="1"/>
  <c r="CBV79" i="13" s="1"/>
  <c r="CBW79" i="13" s="1"/>
  <c r="CBX79" i="13" s="1"/>
  <c r="CBY79" i="13" s="1"/>
  <c r="CBZ79" i="13" s="1"/>
  <c r="CCA79" i="13" s="1"/>
  <c r="CCB79" i="13" s="1"/>
  <c r="CCC79" i="13" s="1"/>
  <c r="CCD79" i="13" s="1"/>
  <c r="CCE79" i="13" s="1"/>
  <c r="CCF79" i="13" s="1"/>
  <c r="CCG79" i="13" s="1"/>
  <c r="CCH79" i="13" s="1"/>
  <c r="CCI79" i="13" s="1"/>
  <c r="CCJ79" i="13" s="1"/>
  <c r="CCK79" i="13" s="1"/>
  <c r="CCL79" i="13" s="1"/>
  <c r="CCM79" i="13" s="1"/>
  <c r="CCN79" i="13" s="1"/>
  <c r="CCO79" i="13" s="1"/>
  <c r="CCP79" i="13" s="1"/>
  <c r="CCQ79" i="13" s="1"/>
  <c r="CCR79" i="13" s="1"/>
  <c r="CCS79" i="13" s="1"/>
  <c r="CCT79" i="13" s="1"/>
  <c r="CCU79" i="13" s="1"/>
  <c r="CCV79" i="13" s="1"/>
  <c r="CCW79" i="13" s="1"/>
  <c r="CCX79" i="13" s="1"/>
  <c r="CCY79" i="13" s="1"/>
  <c r="CCZ79" i="13" s="1"/>
  <c r="CDA79" i="13" s="1"/>
  <c r="CDB79" i="13" s="1"/>
  <c r="CDC79" i="13" s="1"/>
  <c r="CDD79" i="13" s="1"/>
  <c r="CDE79" i="13" s="1"/>
  <c r="CDF79" i="13" s="1"/>
  <c r="CDG79" i="13" s="1"/>
  <c r="CDH79" i="13" s="1"/>
  <c r="CDI79" i="13" s="1"/>
  <c r="CDJ79" i="13" s="1"/>
  <c r="CDK79" i="13" s="1"/>
  <c r="CDL79" i="13" s="1"/>
  <c r="CDM79" i="13" s="1"/>
  <c r="CDN79" i="13" s="1"/>
  <c r="CDO79" i="13" s="1"/>
  <c r="CDP79" i="13" s="1"/>
  <c r="CDQ79" i="13" s="1"/>
  <c r="CDR79" i="13" s="1"/>
  <c r="CDS79" i="13" s="1"/>
  <c r="CDT79" i="13" s="1"/>
  <c r="CDU79" i="13" s="1"/>
  <c r="CDV79" i="13" s="1"/>
  <c r="CDW79" i="13" s="1"/>
  <c r="CDX79" i="13" s="1"/>
  <c r="CDY79" i="13" s="1"/>
  <c r="CDZ79" i="13" s="1"/>
  <c r="CEA79" i="13" s="1"/>
  <c r="CEB79" i="13" s="1"/>
  <c r="CEC79" i="13" s="1"/>
  <c r="CED79" i="13" s="1"/>
  <c r="CEE79" i="13" s="1"/>
  <c r="CEF79" i="13" s="1"/>
  <c r="CEG79" i="13" s="1"/>
  <c r="CEH79" i="13" s="1"/>
  <c r="CEI79" i="13" s="1"/>
  <c r="CEJ79" i="13" s="1"/>
  <c r="CEK79" i="13" s="1"/>
  <c r="CEL79" i="13" s="1"/>
  <c r="CEM79" i="13" s="1"/>
  <c r="CEN79" i="13" s="1"/>
  <c r="CEO79" i="13" s="1"/>
  <c r="CEP79" i="13" s="1"/>
  <c r="CEQ79" i="13" s="1"/>
  <c r="CER79" i="13" s="1"/>
  <c r="CES79" i="13" s="1"/>
  <c r="CET79" i="13" s="1"/>
  <c r="CEU79" i="13" s="1"/>
  <c r="CEV79" i="13" s="1"/>
  <c r="CEW79" i="13" s="1"/>
  <c r="CEX79" i="13" s="1"/>
  <c r="CEY79" i="13" s="1"/>
  <c r="CEZ79" i="13" s="1"/>
  <c r="CFA79" i="13" s="1"/>
  <c r="CFB79" i="13" s="1"/>
  <c r="CFC79" i="13" s="1"/>
  <c r="CFD79" i="13" s="1"/>
  <c r="CFE79" i="13" s="1"/>
  <c r="CFF79" i="13" s="1"/>
  <c r="CFG79" i="13" s="1"/>
  <c r="CFH79" i="13" s="1"/>
  <c r="CFI79" i="13" s="1"/>
  <c r="CFJ79" i="13" s="1"/>
  <c r="CFK79" i="13" s="1"/>
  <c r="CFL79" i="13" s="1"/>
  <c r="CFM79" i="13" s="1"/>
  <c r="CFN79" i="13" s="1"/>
  <c r="CFO79" i="13" s="1"/>
  <c r="CFP79" i="13" s="1"/>
  <c r="CFQ79" i="13" s="1"/>
  <c r="CFR79" i="13" s="1"/>
  <c r="CFS79" i="13" s="1"/>
  <c r="CFT79" i="13" s="1"/>
  <c r="CFU79" i="13" s="1"/>
  <c r="CFV79" i="13" s="1"/>
  <c r="CFW79" i="13" s="1"/>
  <c r="CFX79" i="13" s="1"/>
  <c r="CFY79" i="13" s="1"/>
  <c r="CFZ79" i="13" s="1"/>
  <c r="CGA79" i="13" s="1"/>
  <c r="CGB79" i="13" s="1"/>
  <c r="CGC79" i="13" s="1"/>
  <c r="CGD79" i="13" s="1"/>
  <c r="CGE79" i="13" s="1"/>
  <c r="CGF79" i="13" s="1"/>
  <c r="CGG79" i="13" s="1"/>
  <c r="CGH79" i="13" s="1"/>
  <c r="CGI79" i="13" s="1"/>
  <c r="CGJ79" i="13" s="1"/>
  <c r="CGK79" i="13" s="1"/>
  <c r="CGL79" i="13" s="1"/>
  <c r="CGM79" i="13" s="1"/>
  <c r="CGN79" i="13" s="1"/>
  <c r="CGO79" i="13" s="1"/>
  <c r="CGP79" i="13" s="1"/>
  <c r="CGQ79" i="13" s="1"/>
  <c r="CGR79" i="13" s="1"/>
  <c r="CGS79" i="13" s="1"/>
  <c r="CGT79" i="13" s="1"/>
  <c r="CGU79" i="13" s="1"/>
  <c r="CGV79" i="13" s="1"/>
  <c r="CGW79" i="13" s="1"/>
  <c r="CGX79" i="13" s="1"/>
  <c r="CGY79" i="13" s="1"/>
  <c r="CGZ79" i="13" s="1"/>
  <c r="CHA79" i="13" s="1"/>
  <c r="CHB79" i="13" s="1"/>
  <c r="CHC79" i="13" s="1"/>
  <c r="CHD79" i="13" s="1"/>
  <c r="CHE79" i="13" s="1"/>
  <c r="CHF79" i="13" s="1"/>
  <c r="CHG79" i="13" s="1"/>
  <c r="CHH79" i="13" s="1"/>
  <c r="CHI79" i="13" s="1"/>
  <c r="CHJ79" i="13" s="1"/>
  <c r="CHK79" i="13" s="1"/>
  <c r="CHL79" i="13" s="1"/>
  <c r="CHM79" i="13" s="1"/>
  <c r="CHN79" i="13" s="1"/>
  <c r="CHO79" i="13" s="1"/>
  <c r="CHP79" i="13" s="1"/>
  <c r="CHQ79" i="13" s="1"/>
  <c r="CHR79" i="13" s="1"/>
  <c r="CHS79" i="13" s="1"/>
  <c r="CHT79" i="13" s="1"/>
  <c r="CHU79" i="13" s="1"/>
  <c r="CHV79" i="13" s="1"/>
  <c r="CHW79" i="13" s="1"/>
  <c r="CHX79" i="13" s="1"/>
  <c r="CHY79" i="13" s="1"/>
  <c r="CHZ79" i="13" s="1"/>
  <c r="CIA79" i="13" s="1"/>
  <c r="CIB79" i="13" s="1"/>
  <c r="CIC79" i="13" s="1"/>
  <c r="CID79" i="13" s="1"/>
  <c r="CIE79" i="13" s="1"/>
  <c r="CIF79" i="13" s="1"/>
  <c r="CIG79" i="13" s="1"/>
  <c r="CIH79" i="13" s="1"/>
  <c r="CII79" i="13" s="1"/>
  <c r="CIJ79" i="13" s="1"/>
  <c r="CIK79" i="13" s="1"/>
  <c r="CIL79" i="13" s="1"/>
  <c r="CIM79" i="13" s="1"/>
  <c r="CIN79" i="13" s="1"/>
  <c r="CIO79" i="13" s="1"/>
  <c r="CIP79" i="13" s="1"/>
  <c r="CIQ79" i="13" s="1"/>
  <c r="CIR79" i="13" s="1"/>
  <c r="CIS79" i="13" s="1"/>
  <c r="CIT79" i="13" s="1"/>
  <c r="CIU79" i="13" s="1"/>
  <c r="CIV79" i="13" s="1"/>
  <c r="CIW79" i="13" s="1"/>
  <c r="CIX79" i="13" s="1"/>
  <c r="CIY79" i="13" s="1"/>
  <c r="CIZ79" i="13" s="1"/>
  <c r="CJA79" i="13" s="1"/>
  <c r="CJB79" i="13" s="1"/>
  <c r="CJC79" i="13" s="1"/>
  <c r="CJD79" i="13" s="1"/>
  <c r="CJE79" i="13" s="1"/>
  <c r="CJF79" i="13" s="1"/>
  <c r="CJG79" i="13" s="1"/>
  <c r="CJH79" i="13" s="1"/>
  <c r="CJI79" i="13" s="1"/>
  <c r="CJJ79" i="13" s="1"/>
  <c r="CJK79" i="13" s="1"/>
  <c r="CJL79" i="13" s="1"/>
  <c r="CJM79" i="13" s="1"/>
  <c r="CJN79" i="13" s="1"/>
  <c r="CJO79" i="13" s="1"/>
  <c r="CJP79" i="13" s="1"/>
  <c r="CJQ79" i="13" s="1"/>
  <c r="CJR79" i="13" s="1"/>
  <c r="CJS79" i="13" s="1"/>
  <c r="CJT79" i="13" s="1"/>
  <c r="CJU79" i="13" s="1"/>
  <c r="CJV79" i="13" s="1"/>
  <c r="CJW79" i="13" s="1"/>
  <c r="CJX79" i="13" s="1"/>
  <c r="CJY79" i="13" s="1"/>
  <c r="CJZ79" i="13" s="1"/>
  <c r="CKA79" i="13" s="1"/>
  <c r="CKB79" i="13" s="1"/>
  <c r="CKC79" i="13" s="1"/>
  <c r="CKD79" i="13" s="1"/>
  <c r="CKE79" i="13" s="1"/>
  <c r="CKF79" i="13" s="1"/>
  <c r="CKG79" i="13" s="1"/>
  <c r="CKH79" i="13" s="1"/>
  <c r="CKI79" i="13" s="1"/>
  <c r="CKJ79" i="13" s="1"/>
  <c r="CKK79" i="13" s="1"/>
  <c r="CKL79" i="13" s="1"/>
  <c r="CKM79" i="13" s="1"/>
  <c r="CKN79" i="13" s="1"/>
  <c r="CKO79" i="13" s="1"/>
  <c r="CKP79" i="13" s="1"/>
  <c r="CKQ79" i="13" s="1"/>
  <c r="CKR79" i="13" s="1"/>
  <c r="CKS79" i="13" s="1"/>
  <c r="CKT79" i="13" s="1"/>
  <c r="CKU79" i="13" s="1"/>
  <c r="CKV79" i="13" s="1"/>
  <c r="CKW79" i="13" s="1"/>
  <c r="CKX79" i="13" s="1"/>
  <c r="CKY79" i="13" s="1"/>
  <c r="CKZ79" i="13" s="1"/>
  <c r="CLA79" i="13" s="1"/>
  <c r="CLB79" i="13" s="1"/>
  <c r="CLC79" i="13" s="1"/>
  <c r="CLD79" i="13" s="1"/>
  <c r="CLE79" i="13" s="1"/>
  <c r="CLF79" i="13" s="1"/>
  <c r="CLG79" i="13" s="1"/>
  <c r="CLH79" i="13" s="1"/>
  <c r="CLI79" i="13" s="1"/>
  <c r="CLJ79" i="13" s="1"/>
  <c r="CLK79" i="13" s="1"/>
  <c r="CLL79" i="13" s="1"/>
  <c r="CLM79" i="13" s="1"/>
  <c r="CLN79" i="13" s="1"/>
  <c r="CLO79" i="13" s="1"/>
  <c r="CLP79" i="13" s="1"/>
  <c r="CLQ79" i="13" s="1"/>
  <c r="CLR79" i="13" s="1"/>
  <c r="CLS79" i="13" s="1"/>
  <c r="CLT79" i="13" s="1"/>
  <c r="CLU79" i="13" s="1"/>
  <c r="CLV79" i="13" s="1"/>
  <c r="CLW79" i="13" s="1"/>
  <c r="CLX79" i="13" s="1"/>
  <c r="CLY79" i="13" s="1"/>
  <c r="CLZ79" i="13" s="1"/>
  <c r="CMA79" i="13" s="1"/>
  <c r="CMB79" i="13" s="1"/>
  <c r="CMC79" i="13" s="1"/>
  <c r="CMD79" i="13" s="1"/>
  <c r="CME79" i="13" s="1"/>
  <c r="CMF79" i="13" s="1"/>
  <c r="CMG79" i="13" s="1"/>
  <c r="CMH79" i="13" s="1"/>
  <c r="CMI79" i="13" s="1"/>
  <c r="CMJ79" i="13" s="1"/>
  <c r="CMK79" i="13" s="1"/>
  <c r="CML79" i="13" s="1"/>
  <c r="CMM79" i="13" s="1"/>
  <c r="CMN79" i="13" s="1"/>
  <c r="CMO79" i="13" s="1"/>
  <c r="CMP79" i="13" s="1"/>
  <c r="CMQ79" i="13" s="1"/>
  <c r="CMR79" i="13" s="1"/>
  <c r="CMS79" i="13" s="1"/>
  <c r="CMT79" i="13" s="1"/>
  <c r="CMU79" i="13" s="1"/>
  <c r="CMV79" i="13" s="1"/>
  <c r="CMW79" i="13" s="1"/>
  <c r="CMX79" i="13" s="1"/>
  <c r="CMY79" i="13" s="1"/>
  <c r="CMZ79" i="13" s="1"/>
  <c r="CNA79" i="13" s="1"/>
  <c r="CNB79" i="13" s="1"/>
  <c r="CNC79" i="13" s="1"/>
  <c r="CND79" i="13" s="1"/>
  <c r="CNE79" i="13" s="1"/>
  <c r="CNF79" i="13" s="1"/>
  <c r="CNG79" i="13" s="1"/>
  <c r="CNH79" i="13" s="1"/>
  <c r="CNI79" i="13" s="1"/>
  <c r="CNJ79" i="13" s="1"/>
  <c r="CNK79" i="13" s="1"/>
  <c r="CNL79" i="13" s="1"/>
  <c r="CNM79" i="13" s="1"/>
  <c r="CNN79" i="13" s="1"/>
  <c r="CNO79" i="13" s="1"/>
  <c r="CNP79" i="13" s="1"/>
  <c r="CNQ79" i="13" s="1"/>
  <c r="CNR79" i="13" s="1"/>
  <c r="CNS79" i="13" s="1"/>
  <c r="CNT79" i="13" s="1"/>
  <c r="CNU79" i="13" s="1"/>
  <c r="CNV79" i="13" s="1"/>
  <c r="CNW79" i="13" s="1"/>
  <c r="CNX79" i="13" s="1"/>
  <c r="CNY79" i="13" s="1"/>
  <c r="CNZ79" i="13" s="1"/>
  <c r="COA79" i="13" s="1"/>
  <c r="COB79" i="13" s="1"/>
  <c r="COC79" i="13" s="1"/>
  <c r="COD79" i="13" s="1"/>
  <c r="COE79" i="13" s="1"/>
  <c r="COF79" i="13" s="1"/>
  <c r="COG79" i="13" s="1"/>
  <c r="COH79" i="13" s="1"/>
  <c r="COI79" i="13" s="1"/>
  <c r="COJ79" i="13" s="1"/>
  <c r="COK79" i="13" s="1"/>
  <c r="COL79" i="13" s="1"/>
  <c r="COM79" i="13" s="1"/>
  <c r="CON79" i="13" s="1"/>
  <c r="COO79" i="13" s="1"/>
  <c r="COP79" i="13" s="1"/>
  <c r="COQ79" i="13" s="1"/>
  <c r="COR79" i="13" s="1"/>
  <c r="COS79" i="13" s="1"/>
  <c r="COT79" i="13" s="1"/>
  <c r="COU79" i="13" s="1"/>
  <c r="COV79" i="13" s="1"/>
  <c r="COW79" i="13" s="1"/>
  <c r="COX79" i="13" s="1"/>
  <c r="COY79" i="13" s="1"/>
  <c r="COZ79" i="13" s="1"/>
  <c r="CPA79" i="13" s="1"/>
  <c r="CPB79" i="13" s="1"/>
  <c r="CPC79" i="13" s="1"/>
  <c r="CPD79" i="13" s="1"/>
  <c r="CPE79" i="13" s="1"/>
  <c r="CPF79" i="13" s="1"/>
  <c r="CPG79" i="13" s="1"/>
  <c r="CPH79" i="13" s="1"/>
  <c r="CPI79" i="13" s="1"/>
  <c r="CPJ79" i="13" s="1"/>
  <c r="CPK79" i="13" s="1"/>
  <c r="CPL79" i="13" s="1"/>
  <c r="CPM79" i="13" s="1"/>
  <c r="CPN79" i="13" s="1"/>
  <c r="CPO79" i="13" s="1"/>
  <c r="CPP79" i="13" s="1"/>
  <c r="CPQ79" i="13" s="1"/>
  <c r="CPR79" i="13" s="1"/>
  <c r="CPS79" i="13" s="1"/>
  <c r="CPT79" i="13" s="1"/>
  <c r="CPU79" i="13" s="1"/>
  <c r="CPV79" i="13" s="1"/>
  <c r="CPW79" i="13" s="1"/>
  <c r="CPX79" i="13" s="1"/>
  <c r="CPY79" i="13" s="1"/>
  <c r="CPZ79" i="13" s="1"/>
  <c r="CQA79" i="13" s="1"/>
  <c r="CQB79" i="13" s="1"/>
  <c r="CQC79" i="13" s="1"/>
  <c r="CQD79" i="13" s="1"/>
  <c r="CQE79" i="13" s="1"/>
  <c r="CQF79" i="13" s="1"/>
  <c r="CQG79" i="13" s="1"/>
  <c r="CQH79" i="13" s="1"/>
  <c r="CQI79" i="13" s="1"/>
  <c r="CQJ79" i="13" s="1"/>
  <c r="CQK79" i="13" s="1"/>
  <c r="CQL79" i="13" s="1"/>
  <c r="CQM79" i="13" s="1"/>
  <c r="CQN79" i="13" s="1"/>
  <c r="CQO79" i="13" s="1"/>
  <c r="CQP79" i="13" s="1"/>
  <c r="CQQ79" i="13" s="1"/>
  <c r="CQR79" i="13" s="1"/>
  <c r="CQS79" i="13" s="1"/>
  <c r="CQT79" i="13" s="1"/>
  <c r="CQU79" i="13" s="1"/>
  <c r="CQV79" i="13" s="1"/>
  <c r="CQW79" i="13" s="1"/>
  <c r="CQX79" i="13" s="1"/>
  <c r="CQY79" i="13" s="1"/>
  <c r="CQZ79" i="13" s="1"/>
  <c r="CRA79" i="13" s="1"/>
  <c r="CRB79" i="13" s="1"/>
  <c r="CRC79" i="13" s="1"/>
  <c r="CRD79" i="13" s="1"/>
  <c r="CRE79" i="13" s="1"/>
  <c r="CRF79" i="13" s="1"/>
  <c r="CRG79" i="13" s="1"/>
  <c r="CRH79" i="13" s="1"/>
  <c r="CRI79" i="13" s="1"/>
  <c r="CRJ79" i="13" s="1"/>
  <c r="CRK79" i="13" s="1"/>
  <c r="CRL79" i="13" s="1"/>
  <c r="CRM79" i="13" s="1"/>
  <c r="CRN79" i="13" s="1"/>
  <c r="CRO79" i="13" s="1"/>
  <c r="CRP79" i="13" s="1"/>
  <c r="CRQ79" i="13" s="1"/>
  <c r="CRR79" i="13" s="1"/>
  <c r="CRS79" i="13" s="1"/>
  <c r="CRT79" i="13" s="1"/>
  <c r="CRU79" i="13" s="1"/>
  <c r="CRV79" i="13" s="1"/>
  <c r="CRW79" i="13" s="1"/>
  <c r="CRX79" i="13" s="1"/>
  <c r="CRY79" i="13" s="1"/>
  <c r="CRZ79" i="13" s="1"/>
  <c r="CSA79" i="13" s="1"/>
  <c r="CSB79" i="13" s="1"/>
  <c r="CSC79" i="13" s="1"/>
  <c r="CSD79" i="13" s="1"/>
  <c r="CSE79" i="13" s="1"/>
  <c r="CSF79" i="13" s="1"/>
  <c r="CSG79" i="13" s="1"/>
  <c r="CSH79" i="13" s="1"/>
  <c r="CSI79" i="13" s="1"/>
  <c r="CSJ79" i="13" s="1"/>
  <c r="CSK79" i="13" s="1"/>
  <c r="CSL79" i="13" s="1"/>
  <c r="CSM79" i="13" s="1"/>
  <c r="CSN79" i="13" s="1"/>
  <c r="CSO79" i="13" s="1"/>
  <c r="CSP79" i="13" s="1"/>
  <c r="CSQ79" i="13" s="1"/>
  <c r="CSR79" i="13" s="1"/>
  <c r="CSS79" i="13" s="1"/>
  <c r="CST79" i="13" s="1"/>
  <c r="CSU79" i="13" s="1"/>
  <c r="CSV79" i="13" s="1"/>
  <c r="CSW79" i="13" s="1"/>
  <c r="CSX79" i="13" s="1"/>
  <c r="CSY79" i="13" s="1"/>
  <c r="CSZ79" i="13" s="1"/>
  <c r="CTA79" i="13" s="1"/>
  <c r="CTB79" i="13" s="1"/>
  <c r="CTC79" i="13" s="1"/>
  <c r="CTD79" i="13" s="1"/>
  <c r="CTE79" i="13" s="1"/>
  <c r="CTF79" i="13" s="1"/>
  <c r="CTG79" i="13" s="1"/>
  <c r="CTH79" i="13" s="1"/>
  <c r="CTI79" i="13" s="1"/>
  <c r="CTJ79" i="13" s="1"/>
  <c r="CTK79" i="13" s="1"/>
  <c r="CTL79" i="13" s="1"/>
  <c r="CTM79" i="13" s="1"/>
  <c r="CTN79" i="13" s="1"/>
  <c r="CTO79" i="13" s="1"/>
  <c r="CTP79" i="13" s="1"/>
  <c r="CTQ79" i="13" s="1"/>
  <c r="CTR79" i="13" s="1"/>
  <c r="CTS79" i="13" s="1"/>
  <c r="CTT79" i="13" s="1"/>
  <c r="CTU79" i="13" s="1"/>
  <c r="CTV79" i="13" s="1"/>
  <c r="CTW79" i="13" s="1"/>
  <c r="CTX79" i="13" s="1"/>
  <c r="CTY79" i="13" s="1"/>
  <c r="CTZ79" i="13" s="1"/>
  <c r="CUA79" i="13" s="1"/>
  <c r="CUB79" i="13" s="1"/>
  <c r="CUC79" i="13" s="1"/>
  <c r="CUD79" i="13" s="1"/>
  <c r="CUE79" i="13" s="1"/>
  <c r="CUF79" i="13" s="1"/>
  <c r="CUG79" i="13" s="1"/>
  <c r="CUH79" i="13" s="1"/>
  <c r="CUI79" i="13" s="1"/>
  <c r="CUJ79" i="13" s="1"/>
  <c r="CUK79" i="13" s="1"/>
  <c r="CUL79" i="13" s="1"/>
  <c r="CUM79" i="13" s="1"/>
  <c r="CUN79" i="13" s="1"/>
  <c r="CUO79" i="13" s="1"/>
  <c r="CUP79" i="13" s="1"/>
  <c r="CUQ79" i="13" s="1"/>
  <c r="CUR79" i="13" s="1"/>
  <c r="CUS79" i="13" s="1"/>
  <c r="CUT79" i="13" s="1"/>
  <c r="CUU79" i="13" s="1"/>
  <c r="CUV79" i="13" s="1"/>
  <c r="CUW79" i="13" s="1"/>
  <c r="CUX79" i="13" s="1"/>
  <c r="CUY79" i="13" s="1"/>
  <c r="CUZ79" i="13" s="1"/>
  <c r="CVA79" i="13" s="1"/>
  <c r="CVB79" i="13" s="1"/>
  <c r="CVC79" i="13" s="1"/>
  <c r="CVD79" i="13" s="1"/>
  <c r="CVE79" i="13" s="1"/>
  <c r="CVF79" i="13" s="1"/>
  <c r="CVG79" i="13" s="1"/>
  <c r="CVH79" i="13" s="1"/>
  <c r="CVI79" i="13" s="1"/>
  <c r="CVJ79" i="13" s="1"/>
  <c r="CVK79" i="13" s="1"/>
  <c r="CVL79" i="13" s="1"/>
  <c r="CVM79" i="13" s="1"/>
  <c r="CVN79" i="13" s="1"/>
  <c r="CVO79" i="13" s="1"/>
  <c r="CVP79" i="13" s="1"/>
  <c r="CVQ79" i="13" s="1"/>
  <c r="CVR79" i="13" s="1"/>
  <c r="CVS79" i="13" s="1"/>
  <c r="CVT79" i="13" s="1"/>
  <c r="CVU79" i="13" s="1"/>
  <c r="CVV79" i="13" s="1"/>
  <c r="CVW79" i="13" s="1"/>
  <c r="CVX79" i="13" s="1"/>
  <c r="CVY79" i="13" s="1"/>
  <c r="CVZ79" i="13" s="1"/>
  <c r="CWA79" i="13" s="1"/>
  <c r="CWB79" i="13" s="1"/>
  <c r="CWC79" i="13" s="1"/>
  <c r="CWD79" i="13" s="1"/>
  <c r="CWE79" i="13" s="1"/>
  <c r="CWF79" i="13" s="1"/>
  <c r="CWG79" i="13" s="1"/>
  <c r="CWH79" i="13" s="1"/>
  <c r="CWI79" i="13" s="1"/>
  <c r="CWJ79" i="13" s="1"/>
  <c r="CWK79" i="13" s="1"/>
  <c r="CWL79" i="13" s="1"/>
  <c r="CWM79" i="13" s="1"/>
  <c r="CWN79" i="13" s="1"/>
  <c r="CWO79" i="13" s="1"/>
  <c r="CWP79" i="13" s="1"/>
  <c r="CWQ79" i="13" s="1"/>
  <c r="CWR79" i="13" s="1"/>
  <c r="CWS79" i="13" s="1"/>
  <c r="CWT79" i="13" s="1"/>
  <c r="CWU79" i="13" s="1"/>
  <c r="CWV79" i="13" s="1"/>
  <c r="CWW79" i="13" s="1"/>
  <c r="CWX79" i="13" s="1"/>
  <c r="CWY79" i="13" s="1"/>
  <c r="CWZ79" i="13" s="1"/>
  <c r="CXA79" i="13" s="1"/>
  <c r="CXB79" i="13" s="1"/>
  <c r="CXC79" i="13" s="1"/>
  <c r="CXD79" i="13" s="1"/>
  <c r="CXE79" i="13" s="1"/>
  <c r="CXF79" i="13" s="1"/>
  <c r="CXG79" i="13" s="1"/>
  <c r="CXH79" i="13" s="1"/>
  <c r="CXI79" i="13" s="1"/>
  <c r="CXJ79" i="13" s="1"/>
  <c r="CXK79" i="13" s="1"/>
  <c r="CXL79" i="13" s="1"/>
  <c r="CXM79" i="13" s="1"/>
  <c r="CXN79" i="13" s="1"/>
  <c r="CXO79" i="13" s="1"/>
  <c r="CXP79" i="13" s="1"/>
  <c r="CXQ79" i="13" s="1"/>
  <c r="CXR79" i="13" s="1"/>
  <c r="CXS79" i="13" s="1"/>
  <c r="CXT79" i="13" s="1"/>
  <c r="CXU79" i="13" s="1"/>
  <c r="CXV79" i="13" s="1"/>
  <c r="CXW79" i="13" s="1"/>
  <c r="CXX79" i="13" s="1"/>
  <c r="CXY79" i="13" s="1"/>
  <c r="CXZ79" i="13" s="1"/>
  <c r="CYA79" i="13" s="1"/>
  <c r="CYB79" i="13" s="1"/>
  <c r="CYC79" i="13" s="1"/>
  <c r="CYD79" i="13" s="1"/>
  <c r="CYE79" i="13" s="1"/>
  <c r="CYF79" i="13" s="1"/>
  <c r="CYG79" i="13" s="1"/>
  <c r="CYH79" i="13" s="1"/>
  <c r="CYI79" i="13" s="1"/>
  <c r="CYJ79" i="13" s="1"/>
  <c r="CYK79" i="13" s="1"/>
  <c r="CYL79" i="13" s="1"/>
  <c r="CYM79" i="13" s="1"/>
  <c r="CYN79" i="13" s="1"/>
  <c r="CYO79" i="13" s="1"/>
  <c r="CYP79" i="13" s="1"/>
  <c r="CYQ79" i="13" s="1"/>
  <c r="CYR79" i="13" s="1"/>
  <c r="CYS79" i="13" s="1"/>
  <c r="CYT79" i="13" s="1"/>
  <c r="CYU79" i="13" s="1"/>
  <c r="CYV79" i="13" s="1"/>
  <c r="CYW79" i="13" s="1"/>
  <c r="CYX79" i="13" s="1"/>
  <c r="CYY79" i="13" s="1"/>
  <c r="CYZ79" i="13" s="1"/>
  <c r="CZA79" i="13" s="1"/>
  <c r="CZB79" i="13" s="1"/>
  <c r="CZC79" i="13" s="1"/>
  <c r="CZD79" i="13" s="1"/>
  <c r="CZE79" i="13" s="1"/>
  <c r="CZF79" i="13" s="1"/>
  <c r="CZG79" i="13" s="1"/>
  <c r="CZH79" i="13" s="1"/>
  <c r="CZI79" i="13" s="1"/>
  <c r="CZJ79" i="13" s="1"/>
  <c r="CZK79" i="13" s="1"/>
  <c r="CZL79" i="13" s="1"/>
  <c r="CZM79" i="13" s="1"/>
  <c r="CZN79" i="13" s="1"/>
  <c r="CZO79" i="13" s="1"/>
  <c r="CZP79" i="13" s="1"/>
  <c r="CZQ79" i="13" s="1"/>
  <c r="CZR79" i="13" s="1"/>
  <c r="CZS79" i="13" s="1"/>
  <c r="CZT79" i="13" s="1"/>
  <c r="CZU79" i="13" s="1"/>
  <c r="CZV79" i="13" s="1"/>
  <c r="CZW79" i="13" s="1"/>
  <c r="CZX79" i="13" s="1"/>
  <c r="CZY79" i="13" s="1"/>
  <c r="CZZ79" i="13" s="1"/>
  <c r="DAA79" i="13" s="1"/>
  <c r="DAB79" i="13" s="1"/>
  <c r="DAC79" i="13" s="1"/>
  <c r="DAD79" i="13" s="1"/>
  <c r="DAE79" i="13" s="1"/>
  <c r="DAF79" i="13" s="1"/>
  <c r="DAG79" i="13" s="1"/>
  <c r="DAH79" i="13" s="1"/>
  <c r="DAI79" i="13" s="1"/>
  <c r="DAJ79" i="13" s="1"/>
  <c r="DAK79" i="13" s="1"/>
  <c r="DAL79" i="13" s="1"/>
  <c r="DAM79" i="13" s="1"/>
  <c r="DAN79" i="13" s="1"/>
  <c r="DAO79" i="13" s="1"/>
  <c r="DAP79" i="13" s="1"/>
  <c r="DAQ79" i="13" s="1"/>
  <c r="DAR79" i="13" s="1"/>
  <c r="DAS79" i="13" s="1"/>
  <c r="DAT79" i="13" s="1"/>
  <c r="DAU79" i="13" s="1"/>
  <c r="DAV79" i="13" s="1"/>
  <c r="DAW79" i="13" s="1"/>
  <c r="DAX79" i="13" s="1"/>
  <c r="DAY79" i="13" s="1"/>
  <c r="DAZ79" i="13" s="1"/>
  <c r="DBA79" i="13" s="1"/>
  <c r="DBB79" i="13" s="1"/>
  <c r="DBC79" i="13" s="1"/>
  <c r="DBD79" i="13" s="1"/>
  <c r="DBE79" i="13" s="1"/>
  <c r="DBF79" i="13" s="1"/>
  <c r="DBG79" i="13" s="1"/>
  <c r="DBH79" i="13" s="1"/>
  <c r="DBI79" i="13" s="1"/>
  <c r="DBJ79" i="13" s="1"/>
  <c r="DBK79" i="13" s="1"/>
  <c r="DBL79" i="13" s="1"/>
  <c r="DBM79" i="13" s="1"/>
  <c r="DBN79" i="13" s="1"/>
  <c r="DBO79" i="13" s="1"/>
  <c r="DBP79" i="13" s="1"/>
  <c r="DBQ79" i="13" s="1"/>
  <c r="DBR79" i="13" s="1"/>
  <c r="DBS79" i="13" s="1"/>
  <c r="DBT79" i="13" s="1"/>
  <c r="DBU79" i="13" s="1"/>
  <c r="DBV79" i="13" s="1"/>
  <c r="DBW79" i="13" s="1"/>
  <c r="DBX79" i="13" s="1"/>
  <c r="DBY79" i="13" s="1"/>
  <c r="DBZ79" i="13" s="1"/>
  <c r="DCA79" i="13" s="1"/>
  <c r="DCB79" i="13" s="1"/>
  <c r="DCC79" i="13" s="1"/>
  <c r="DCD79" i="13" s="1"/>
  <c r="DCE79" i="13" s="1"/>
  <c r="DCF79" i="13" s="1"/>
  <c r="DCG79" i="13" s="1"/>
  <c r="DCH79" i="13" s="1"/>
  <c r="DCI79" i="13" s="1"/>
  <c r="DCJ79" i="13" s="1"/>
  <c r="DCK79" i="13" s="1"/>
  <c r="DCL79" i="13" s="1"/>
  <c r="DCM79" i="13" s="1"/>
  <c r="DCN79" i="13" s="1"/>
  <c r="DCO79" i="13" s="1"/>
  <c r="DCP79" i="13" s="1"/>
  <c r="DCQ79" i="13" s="1"/>
  <c r="DCR79" i="13" s="1"/>
  <c r="DCS79" i="13" s="1"/>
  <c r="DCT79" i="13" s="1"/>
  <c r="DCU79" i="13" s="1"/>
  <c r="DCV79" i="13" s="1"/>
  <c r="DCW79" i="13" s="1"/>
  <c r="DCX79" i="13" s="1"/>
  <c r="DCY79" i="13" s="1"/>
  <c r="DCZ79" i="13" s="1"/>
  <c r="DDA79" i="13" s="1"/>
  <c r="DDB79" i="13" s="1"/>
  <c r="DDC79" i="13" s="1"/>
  <c r="DDD79" i="13" s="1"/>
  <c r="DDE79" i="13" s="1"/>
  <c r="DDF79" i="13" s="1"/>
  <c r="DDG79" i="13" s="1"/>
  <c r="DDH79" i="13" s="1"/>
  <c r="DDI79" i="13" s="1"/>
  <c r="DDJ79" i="13" s="1"/>
  <c r="DDK79" i="13" s="1"/>
  <c r="DDL79" i="13" s="1"/>
  <c r="DDM79" i="13" s="1"/>
  <c r="DDN79" i="13" s="1"/>
  <c r="DDO79" i="13" s="1"/>
  <c r="DDP79" i="13" s="1"/>
  <c r="DDQ79" i="13" s="1"/>
  <c r="DDR79" i="13" s="1"/>
  <c r="DDS79" i="13" s="1"/>
  <c r="DDT79" i="13" s="1"/>
  <c r="DDU79" i="13" s="1"/>
  <c r="DDV79" i="13" s="1"/>
  <c r="DDW79" i="13" s="1"/>
  <c r="DDX79" i="13" s="1"/>
  <c r="DDY79" i="13" s="1"/>
  <c r="DDZ79" i="13" s="1"/>
  <c r="DEA79" i="13" s="1"/>
  <c r="DEB79" i="13" s="1"/>
  <c r="DEC79" i="13" s="1"/>
  <c r="DED79" i="13" s="1"/>
  <c r="DEE79" i="13" s="1"/>
  <c r="DEF79" i="13" s="1"/>
  <c r="DEG79" i="13" s="1"/>
  <c r="DEH79" i="13" s="1"/>
  <c r="DEI79" i="13" s="1"/>
  <c r="DEJ79" i="13" s="1"/>
  <c r="DEK79" i="13" s="1"/>
  <c r="DEL79" i="13" s="1"/>
  <c r="DEM79" i="13" s="1"/>
  <c r="DEN79" i="13" s="1"/>
  <c r="DEO79" i="13" s="1"/>
  <c r="DEP79" i="13" s="1"/>
  <c r="DEQ79" i="13" s="1"/>
  <c r="DER79" i="13" s="1"/>
  <c r="DES79" i="13" s="1"/>
  <c r="DET79" i="13" s="1"/>
  <c r="DEU79" i="13" s="1"/>
  <c r="DEV79" i="13" s="1"/>
  <c r="DEW79" i="13" s="1"/>
  <c r="DEX79" i="13" s="1"/>
  <c r="DEY79" i="13" s="1"/>
  <c r="DEZ79" i="13" s="1"/>
  <c r="DFA79" i="13" s="1"/>
  <c r="DFB79" i="13" s="1"/>
  <c r="DFC79" i="13" s="1"/>
  <c r="DFD79" i="13" s="1"/>
  <c r="DFE79" i="13" s="1"/>
  <c r="DFF79" i="13" s="1"/>
  <c r="DFG79" i="13" s="1"/>
  <c r="DFH79" i="13" s="1"/>
  <c r="DFI79" i="13" s="1"/>
  <c r="DFJ79" i="13" s="1"/>
  <c r="DFK79" i="13" s="1"/>
  <c r="DFL79" i="13" s="1"/>
  <c r="DFM79" i="13" s="1"/>
  <c r="DFN79" i="13" s="1"/>
  <c r="DFO79" i="13" s="1"/>
  <c r="DFP79" i="13" s="1"/>
  <c r="DFQ79" i="13" s="1"/>
  <c r="DFR79" i="13" s="1"/>
  <c r="DFS79" i="13" s="1"/>
  <c r="DFT79" i="13" s="1"/>
  <c r="DFU79" i="13" s="1"/>
  <c r="DFV79" i="13" s="1"/>
  <c r="DFW79" i="13" s="1"/>
  <c r="DFX79" i="13" s="1"/>
  <c r="DFY79" i="13" s="1"/>
  <c r="DFZ79" i="13" s="1"/>
  <c r="DGA79" i="13" s="1"/>
  <c r="DGB79" i="13" s="1"/>
  <c r="DGC79" i="13" s="1"/>
  <c r="DGD79" i="13" s="1"/>
  <c r="DGE79" i="13" s="1"/>
  <c r="DGF79" i="13" s="1"/>
  <c r="DGG79" i="13" s="1"/>
  <c r="DGH79" i="13" s="1"/>
  <c r="DGI79" i="13" s="1"/>
  <c r="DGJ79" i="13" s="1"/>
  <c r="DGK79" i="13" s="1"/>
  <c r="DGL79" i="13" s="1"/>
  <c r="DGM79" i="13" s="1"/>
  <c r="DGN79" i="13" s="1"/>
  <c r="DGO79" i="13" s="1"/>
  <c r="DGP79" i="13" s="1"/>
  <c r="DGQ79" i="13" s="1"/>
  <c r="DGR79" i="13" s="1"/>
  <c r="DGS79" i="13" s="1"/>
  <c r="DGT79" i="13" s="1"/>
  <c r="DGU79" i="13" s="1"/>
  <c r="DGV79" i="13" s="1"/>
  <c r="DGW79" i="13" s="1"/>
  <c r="DGX79" i="13" s="1"/>
  <c r="DGY79" i="13" s="1"/>
  <c r="DGZ79" i="13" s="1"/>
  <c r="DHA79" i="13" s="1"/>
  <c r="DHB79" i="13" s="1"/>
  <c r="DHC79" i="13" s="1"/>
  <c r="DHD79" i="13" s="1"/>
  <c r="DHE79" i="13" s="1"/>
  <c r="DHF79" i="13" s="1"/>
  <c r="DHG79" i="13" s="1"/>
  <c r="DHH79" i="13" s="1"/>
  <c r="DHI79" i="13" s="1"/>
  <c r="DHJ79" i="13" s="1"/>
  <c r="DHK79" i="13" s="1"/>
  <c r="DHL79" i="13" s="1"/>
  <c r="DHM79" i="13" s="1"/>
  <c r="DHN79" i="13" s="1"/>
  <c r="DHO79" i="13" s="1"/>
  <c r="DHP79" i="13" s="1"/>
  <c r="DHQ79" i="13" s="1"/>
  <c r="DHR79" i="13" s="1"/>
  <c r="DHS79" i="13" s="1"/>
  <c r="DHT79" i="13" s="1"/>
  <c r="DHU79" i="13" s="1"/>
  <c r="DHV79" i="13" s="1"/>
  <c r="DHW79" i="13" s="1"/>
  <c r="DHX79" i="13" s="1"/>
  <c r="DHY79" i="13" s="1"/>
  <c r="DHZ79" i="13" s="1"/>
  <c r="DIA79" i="13" s="1"/>
  <c r="DIB79" i="13" s="1"/>
  <c r="DIC79" i="13" s="1"/>
  <c r="DID79" i="13" s="1"/>
  <c r="DIE79" i="13" s="1"/>
  <c r="DIF79" i="13" s="1"/>
  <c r="DIG79" i="13" s="1"/>
  <c r="DIH79" i="13" s="1"/>
  <c r="DII79" i="13" s="1"/>
  <c r="DIJ79" i="13" s="1"/>
  <c r="DIK79" i="13" s="1"/>
  <c r="DIL79" i="13" s="1"/>
  <c r="DIM79" i="13" s="1"/>
  <c r="DIN79" i="13" s="1"/>
  <c r="DIO79" i="13" s="1"/>
  <c r="DIP79" i="13" s="1"/>
  <c r="DIQ79" i="13" s="1"/>
  <c r="DIR79" i="13" s="1"/>
  <c r="DIS79" i="13" s="1"/>
  <c r="DIT79" i="13" s="1"/>
  <c r="DIU79" i="13" s="1"/>
  <c r="DIV79" i="13" s="1"/>
  <c r="DIW79" i="13" s="1"/>
  <c r="DIX79" i="13" s="1"/>
  <c r="DIY79" i="13" s="1"/>
  <c r="DIZ79" i="13" s="1"/>
  <c r="DJA79" i="13" s="1"/>
  <c r="DJB79" i="13" s="1"/>
  <c r="DJC79" i="13" s="1"/>
  <c r="DJD79" i="13" s="1"/>
  <c r="DJE79" i="13" s="1"/>
  <c r="DJF79" i="13" s="1"/>
  <c r="DJG79" i="13" s="1"/>
  <c r="DJH79" i="13" s="1"/>
  <c r="DJI79" i="13" s="1"/>
  <c r="DJJ79" i="13" s="1"/>
  <c r="DJK79" i="13" s="1"/>
  <c r="DJL79" i="13" s="1"/>
  <c r="DJM79" i="13" s="1"/>
  <c r="DJN79" i="13" s="1"/>
  <c r="DJO79" i="13" s="1"/>
  <c r="DJP79" i="13" s="1"/>
  <c r="DJQ79" i="13" s="1"/>
  <c r="DJR79" i="13" s="1"/>
  <c r="DJS79" i="13" s="1"/>
  <c r="DJT79" i="13" s="1"/>
  <c r="DJU79" i="13" s="1"/>
  <c r="DJV79" i="13" s="1"/>
  <c r="DJW79" i="13" s="1"/>
  <c r="DJX79" i="13" s="1"/>
  <c r="DJY79" i="13" s="1"/>
  <c r="DJZ79" i="13" s="1"/>
  <c r="DKA79" i="13" s="1"/>
  <c r="DKB79" i="13" s="1"/>
  <c r="DKC79" i="13" s="1"/>
  <c r="DKD79" i="13" s="1"/>
  <c r="DKE79" i="13" s="1"/>
  <c r="DKF79" i="13" s="1"/>
  <c r="DKG79" i="13" s="1"/>
  <c r="DKH79" i="13" s="1"/>
  <c r="DKI79" i="13" s="1"/>
  <c r="DKJ79" i="13" s="1"/>
  <c r="DKK79" i="13" s="1"/>
  <c r="DKL79" i="13" s="1"/>
  <c r="DKM79" i="13" s="1"/>
  <c r="DKN79" i="13" s="1"/>
  <c r="DKO79" i="13" s="1"/>
  <c r="DKP79" i="13" s="1"/>
  <c r="DKQ79" i="13" s="1"/>
  <c r="DKR79" i="13" s="1"/>
  <c r="DKS79" i="13" s="1"/>
  <c r="DKT79" i="13" s="1"/>
  <c r="DKU79" i="13" s="1"/>
  <c r="DKV79" i="13" s="1"/>
  <c r="DKW79" i="13" s="1"/>
  <c r="DKX79" i="13" s="1"/>
  <c r="DKY79" i="13" s="1"/>
  <c r="DKZ79" i="13" s="1"/>
  <c r="DLA79" i="13" s="1"/>
  <c r="DLB79" i="13" s="1"/>
  <c r="DLC79" i="13" s="1"/>
  <c r="DLD79" i="13" s="1"/>
  <c r="DLE79" i="13" s="1"/>
  <c r="DLF79" i="13" s="1"/>
  <c r="DLG79" i="13" s="1"/>
  <c r="DLH79" i="13" s="1"/>
  <c r="DLI79" i="13" s="1"/>
  <c r="DLJ79" i="13" s="1"/>
  <c r="DLK79" i="13" s="1"/>
  <c r="DLL79" i="13" s="1"/>
  <c r="DLM79" i="13" s="1"/>
  <c r="DLN79" i="13" s="1"/>
  <c r="DLO79" i="13" s="1"/>
  <c r="DLP79" i="13" s="1"/>
  <c r="DLQ79" i="13" s="1"/>
  <c r="DLR79" i="13" s="1"/>
  <c r="DLS79" i="13" s="1"/>
  <c r="DLT79" i="13" s="1"/>
  <c r="DLU79" i="13" s="1"/>
  <c r="DLV79" i="13" s="1"/>
  <c r="DLW79" i="13" s="1"/>
  <c r="DLX79" i="13" s="1"/>
  <c r="DLY79" i="13" s="1"/>
  <c r="DLZ79" i="13" s="1"/>
  <c r="DMA79" i="13" s="1"/>
  <c r="DMB79" i="13" s="1"/>
  <c r="DMC79" i="13" s="1"/>
  <c r="DMD79" i="13" s="1"/>
  <c r="DME79" i="13" s="1"/>
  <c r="DMF79" i="13" s="1"/>
  <c r="DMG79" i="13" s="1"/>
  <c r="DMH79" i="13" s="1"/>
  <c r="DMI79" i="13" s="1"/>
  <c r="DMJ79" i="13" s="1"/>
  <c r="DMK79" i="13" s="1"/>
  <c r="DML79" i="13" s="1"/>
  <c r="DMM79" i="13" s="1"/>
  <c r="DMN79" i="13" s="1"/>
  <c r="DMO79" i="13" s="1"/>
  <c r="DMP79" i="13" s="1"/>
  <c r="DMQ79" i="13" s="1"/>
  <c r="DMR79" i="13" s="1"/>
  <c r="DMS79" i="13" s="1"/>
  <c r="DMT79" i="13" s="1"/>
  <c r="DMU79" i="13" s="1"/>
  <c r="DMV79" i="13" s="1"/>
  <c r="DMW79" i="13" s="1"/>
  <c r="DMX79" i="13" s="1"/>
  <c r="DMY79" i="13" s="1"/>
  <c r="DMZ79" i="13" s="1"/>
  <c r="DNA79" i="13" s="1"/>
  <c r="DNB79" i="13" s="1"/>
  <c r="DNC79" i="13" s="1"/>
  <c r="DND79" i="13" s="1"/>
  <c r="DNE79" i="13" s="1"/>
  <c r="DNF79" i="13" s="1"/>
  <c r="DNG79" i="13" s="1"/>
  <c r="DNH79" i="13" s="1"/>
  <c r="DNI79" i="13" s="1"/>
  <c r="DNJ79" i="13" s="1"/>
  <c r="DNK79" i="13" s="1"/>
  <c r="DNL79" i="13" s="1"/>
  <c r="DNM79" i="13" s="1"/>
  <c r="DNN79" i="13" s="1"/>
  <c r="DNO79" i="13" s="1"/>
  <c r="DNP79" i="13" s="1"/>
  <c r="DNQ79" i="13" s="1"/>
  <c r="DNR79" i="13" s="1"/>
  <c r="DNS79" i="13" s="1"/>
  <c r="DNT79" i="13" s="1"/>
  <c r="DNU79" i="13" s="1"/>
  <c r="DNV79" i="13" s="1"/>
  <c r="DNW79" i="13" s="1"/>
  <c r="DNX79" i="13" s="1"/>
  <c r="DNY79" i="13" s="1"/>
  <c r="DNZ79" i="13" s="1"/>
  <c r="DOA79" i="13" s="1"/>
  <c r="DOB79" i="13" s="1"/>
  <c r="DOC79" i="13" s="1"/>
  <c r="DOD79" i="13" s="1"/>
  <c r="DOE79" i="13" s="1"/>
  <c r="DOF79" i="13" s="1"/>
  <c r="DOG79" i="13" s="1"/>
  <c r="DOH79" i="13" s="1"/>
  <c r="DOI79" i="13" s="1"/>
  <c r="DOJ79" i="13" s="1"/>
  <c r="DOK79" i="13" s="1"/>
  <c r="DOL79" i="13" s="1"/>
  <c r="DOM79" i="13" s="1"/>
  <c r="DON79" i="13" s="1"/>
  <c r="DOO79" i="13" s="1"/>
  <c r="DOP79" i="13" s="1"/>
  <c r="DOQ79" i="13" s="1"/>
  <c r="DOR79" i="13" s="1"/>
  <c r="DOS79" i="13" s="1"/>
  <c r="DOT79" i="13" s="1"/>
  <c r="DOU79" i="13" s="1"/>
  <c r="DOV79" i="13" s="1"/>
  <c r="DOW79" i="13" s="1"/>
  <c r="DOX79" i="13" s="1"/>
  <c r="DOY79" i="13" s="1"/>
  <c r="DOZ79" i="13" s="1"/>
  <c r="DPA79" i="13" s="1"/>
  <c r="DPB79" i="13" s="1"/>
  <c r="DPC79" i="13" s="1"/>
  <c r="DPD79" i="13" s="1"/>
  <c r="DPE79" i="13" s="1"/>
  <c r="DPF79" i="13" s="1"/>
  <c r="DPG79" i="13" s="1"/>
  <c r="DPH79" i="13" s="1"/>
  <c r="DPI79" i="13" s="1"/>
  <c r="DPJ79" i="13" s="1"/>
  <c r="DPK79" i="13" s="1"/>
  <c r="DPL79" i="13" s="1"/>
  <c r="DPM79" i="13" s="1"/>
  <c r="DPN79" i="13" s="1"/>
  <c r="DPO79" i="13" s="1"/>
  <c r="DPP79" i="13" s="1"/>
  <c r="DPQ79" i="13" s="1"/>
  <c r="DPR79" i="13" s="1"/>
  <c r="DPS79" i="13" s="1"/>
  <c r="DPT79" i="13" s="1"/>
  <c r="DPU79" i="13" s="1"/>
  <c r="DPV79" i="13" s="1"/>
  <c r="DPW79" i="13" s="1"/>
  <c r="DPX79" i="13" s="1"/>
  <c r="DPY79" i="13" s="1"/>
  <c r="DPZ79" i="13" s="1"/>
  <c r="DQA79" i="13" s="1"/>
  <c r="DQB79" i="13" s="1"/>
  <c r="DQC79" i="13" s="1"/>
  <c r="DQD79" i="13" s="1"/>
  <c r="DQE79" i="13" s="1"/>
  <c r="DQF79" i="13" s="1"/>
  <c r="DQG79" i="13" s="1"/>
  <c r="DQH79" i="13" s="1"/>
  <c r="DQI79" i="13" s="1"/>
  <c r="DQJ79" i="13" s="1"/>
  <c r="DQK79" i="13" s="1"/>
  <c r="DQL79" i="13" s="1"/>
  <c r="DQM79" i="13" s="1"/>
  <c r="DQN79" i="13" s="1"/>
  <c r="DQO79" i="13" s="1"/>
  <c r="DQP79" i="13" s="1"/>
  <c r="DQQ79" i="13" s="1"/>
  <c r="DQR79" i="13" s="1"/>
  <c r="DQS79" i="13" s="1"/>
  <c r="DQT79" i="13" s="1"/>
  <c r="DQU79" i="13" s="1"/>
  <c r="DQV79" i="13" s="1"/>
  <c r="DQW79" i="13" s="1"/>
  <c r="DQX79" i="13" s="1"/>
  <c r="DQY79" i="13" s="1"/>
  <c r="DQZ79" i="13" s="1"/>
  <c r="DRA79" i="13" s="1"/>
  <c r="DRB79" i="13" s="1"/>
  <c r="DRC79" i="13" s="1"/>
  <c r="DRD79" i="13" s="1"/>
  <c r="DRE79" i="13" s="1"/>
  <c r="DRF79" i="13" s="1"/>
  <c r="DRG79" i="13" s="1"/>
  <c r="DRH79" i="13" s="1"/>
  <c r="DRI79" i="13" s="1"/>
  <c r="DRJ79" i="13" s="1"/>
  <c r="DRK79" i="13" s="1"/>
  <c r="DRL79" i="13" s="1"/>
  <c r="DRM79" i="13" s="1"/>
  <c r="DRN79" i="13" s="1"/>
  <c r="DRO79" i="13" s="1"/>
  <c r="DRP79" i="13" s="1"/>
  <c r="DRQ79" i="13" s="1"/>
  <c r="DRR79" i="13" s="1"/>
  <c r="DRS79" i="13" s="1"/>
  <c r="DRT79" i="13" s="1"/>
  <c r="DRU79" i="13" s="1"/>
  <c r="DRV79" i="13" s="1"/>
  <c r="DRW79" i="13" s="1"/>
  <c r="DRX79" i="13" s="1"/>
  <c r="DRY79" i="13" s="1"/>
  <c r="DRZ79" i="13" s="1"/>
  <c r="DSA79" i="13" s="1"/>
  <c r="DSB79" i="13" s="1"/>
  <c r="DSC79" i="13" s="1"/>
  <c r="DSD79" i="13" s="1"/>
  <c r="DSE79" i="13" s="1"/>
  <c r="DSF79" i="13" s="1"/>
  <c r="DSG79" i="13" s="1"/>
  <c r="DSH79" i="13" s="1"/>
  <c r="DSI79" i="13" s="1"/>
  <c r="DSJ79" i="13" s="1"/>
  <c r="DSK79" i="13" s="1"/>
  <c r="DSL79" i="13" s="1"/>
  <c r="DSM79" i="13" s="1"/>
  <c r="DSN79" i="13" s="1"/>
  <c r="DSO79" i="13" s="1"/>
  <c r="DSP79" i="13" s="1"/>
  <c r="DSQ79" i="13" s="1"/>
  <c r="DSR79" i="13" s="1"/>
  <c r="DSS79" i="13" s="1"/>
  <c r="DST79" i="13" s="1"/>
  <c r="DSU79" i="13" s="1"/>
  <c r="DSV79" i="13" s="1"/>
  <c r="DSW79" i="13" s="1"/>
  <c r="DSX79" i="13" s="1"/>
  <c r="DSY79" i="13" s="1"/>
  <c r="DSZ79" i="13" s="1"/>
  <c r="DTA79" i="13" s="1"/>
  <c r="DTB79" i="13" s="1"/>
  <c r="DTC79" i="13" s="1"/>
  <c r="DTD79" i="13" s="1"/>
  <c r="DTE79" i="13" s="1"/>
  <c r="DTF79" i="13" s="1"/>
  <c r="DTG79" i="13" s="1"/>
  <c r="DTH79" i="13" s="1"/>
  <c r="DTI79" i="13" s="1"/>
  <c r="DTJ79" i="13" s="1"/>
  <c r="DTK79" i="13" s="1"/>
  <c r="DTL79" i="13" s="1"/>
  <c r="DTM79" i="13" s="1"/>
  <c r="DTN79" i="13" s="1"/>
  <c r="DTO79" i="13" s="1"/>
  <c r="DTP79" i="13" s="1"/>
  <c r="DTQ79" i="13" s="1"/>
  <c r="DTR79" i="13" s="1"/>
  <c r="DTS79" i="13" s="1"/>
  <c r="DTT79" i="13" s="1"/>
  <c r="DTU79" i="13" s="1"/>
  <c r="DTV79" i="13" s="1"/>
  <c r="DTW79" i="13" s="1"/>
  <c r="DTX79" i="13" s="1"/>
  <c r="DTY79" i="13" s="1"/>
  <c r="DTZ79" i="13" s="1"/>
  <c r="DUA79" i="13" s="1"/>
  <c r="DUB79" i="13" s="1"/>
  <c r="DUC79" i="13" s="1"/>
  <c r="DUD79" i="13" s="1"/>
  <c r="DUE79" i="13" s="1"/>
  <c r="DUF79" i="13" s="1"/>
  <c r="DUG79" i="13" s="1"/>
  <c r="DUH79" i="13" s="1"/>
  <c r="DUI79" i="13" s="1"/>
  <c r="DUJ79" i="13" s="1"/>
  <c r="DUK79" i="13" s="1"/>
  <c r="DUL79" i="13" s="1"/>
  <c r="DUM79" i="13" s="1"/>
  <c r="DUN79" i="13" s="1"/>
  <c r="DUO79" i="13" s="1"/>
  <c r="DUP79" i="13" s="1"/>
  <c r="DUQ79" i="13" s="1"/>
  <c r="DUR79" i="13" s="1"/>
  <c r="DUS79" i="13" s="1"/>
  <c r="DUT79" i="13" s="1"/>
  <c r="DUU79" i="13" s="1"/>
  <c r="DUV79" i="13" s="1"/>
  <c r="DUW79" i="13" s="1"/>
  <c r="DUX79" i="13" s="1"/>
  <c r="DUY79" i="13" s="1"/>
  <c r="DUZ79" i="13" s="1"/>
  <c r="DVA79" i="13" s="1"/>
  <c r="DVB79" i="13" s="1"/>
  <c r="DVC79" i="13" s="1"/>
  <c r="DVD79" i="13" s="1"/>
  <c r="DVE79" i="13" s="1"/>
  <c r="DVF79" i="13" s="1"/>
  <c r="DVG79" i="13" s="1"/>
  <c r="DVH79" i="13" s="1"/>
  <c r="DVI79" i="13" s="1"/>
  <c r="DVJ79" i="13" s="1"/>
  <c r="DVK79" i="13" s="1"/>
  <c r="DVL79" i="13" s="1"/>
  <c r="DVM79" i="13" s="1"/>
  <c r="DVN79" i="13" s="1"/>
  <c r="DVO79" i="13" s="1"/>
  <c r="DVP79" i="13" s="1"/>
  <c r="DVQ79" i="13" s="1"/>
  <c r="DVR79" i="13" s="1"/>
  <c r="DVS79" i="13" s="1"/>
  <c r="DVT79" i="13" s="1"/>
  <c r="DVU79" i="13" s="1"/>
  <c r="DVV79" i="13" s="1"/>
  <c r="DVW79" i="13" s="1"/>
  <c r="DVX79" i="13" s="1"/>
  <c r="DVY79" i="13" s="1"/>
  <c r="DVZ79" i="13" s="1"/>
  <c r="DWA79" i="13" s="1"/>
  <c r="DWB79" i="13" s="1"/>
  <c r="DWC79" i="13" s="1"/>
  <c r="DWD79" i="13" s="1"/>
  <c r="DWE79" i="13" s="1"/>
  <c r="DWF79" i="13" s="1"/>
  <c r="DWG79" i="13" s="1"/>
  <c r="DWH79" i="13" s="1"/>
  <c r="DWI79" i="13" s="1"/>
  <c r="DWJ79" i="13" s="1"/>
  <c r="DWK79" i="13" s="1"/>
  <c r="DWL79" i="13" s="1"/>
  <c r="DWM79" i="13" s="1"/>
  <c r="DWN79" i="13" s="1"/>
  <c r="DWO79" i="13" s="1"/>
  <c r="DWP79" i="13" s="1"/>
  <c r="DWQ79" i="13" s="1"/>
  <c r="DWR79" i="13" s="1"/>
  <c r="DWS79" i="13" s="1"/>
  <c r="DWT79" i="13" s="1"/>
  <c r="DWU79" i="13" s="1"/>
  <c r="DWV79" i="13" s="1"/>
  <c r="DWW79" i="13" s="1"/>
  <c r="DWX79" i="13" s="1"/>
  <c r="DWY79" i="13" s="1"/>
  <c r="DWZ79" i="13" s="1"/>
  <c r="DXA79" i="13" s="1"/>
  <c r="DXB79" i="13" s="1"/>
  <c r="DXC79" i="13" s="1"/>
  <c r="DXD79" i="13" s="1"/>
  <c r="DXE79" i="13" s="1"/>
  <c r="DXF79" i="13" s="1"/>
  <c r="DXG79" i="13" s="1"/>
  <c r="DXH79" i="13" s="1"/>
  <c r="DXI79" i="13" s="1"/>
  <c r="DXJ79" i="13" s="1"/>
  <c r="DXK79" i="13" s="1"/>
  <c r="DXL79" i="13" s="1"/>
  <c r="DXM79" i="13" s="1"/>
  <c r="DXN79" i="13" s="1"/>
  <c r="DXO79" i="13" s="1"/>
  <c r="DXP79" i="13" s="1"/>
  <c r="DXQ79" i="13" s="1"/>
  <c r="DXR79" i="13" s="1"/>
  <c r="DXS79" i="13" s="1"/>
  <c r="DXT79" i="13" s="1"/>
  <c r="DXU79" i="13" s="1"/>
  <c r="DXV79" i="13" s="1"/>
  <c r="DXW79" i="13" s="1"/>
  <c r="DXX79" i="13" s="1"/>
  <c r="DXY79" i="13" s="1"/>
  <c r="DXZ79" i="13" s="1"/>
  <c r="DYA79" i="13" s="1"/>
  <c r="DYB79" i="13" s="1"/>
  <c r="DYC79" i="13" s="1"/>
  <c r="DYD79" i="13" s="1"/>
  <c r="DYE79" i="13" s="1"/>
  <c r="DYF79" i="13" s="1"/>
  <c r="DYG79" i="13" s="1"/>
  <c r="DYH79" i="13" s="1"/>
  <c r="DYI79" i="13" s="1"/>
  <c r="DYJ79" i="13" s="1"/>
  <c r="DYK79" i="13" s="1"/>
  <c r="DYL79" i="13" s="1"/>
  <c r="DYM79" i="13" s="1"/>
  <c r="DYN79" i="13" s="1"/>
  <c r="DYO79" i="13" s="1"/>
  <c r="DYP79" i="13" s="1"/>
  <c r="DYQ79" i="13" s="1"/>
  <c r="DYR79" i="13" s="1"/>
  <c r="DYS79" i="13" s="1"/>
  <c r="DYT79" i="13" s="1"/>
  <c r="DYU79" i="13" s="1"/>
  <c r="DYV79" i="13" s="1"/>
  <c r="DYW79" i="13" s="1"/>
  <c r="DYX79" i="13" s="1"/>
  <c r="DYY79" i="13" s="1"/>
  <c r="DYZ79" i="13" s="1"/>
  <c r="DZA79" i="13" s="1"/>
  <c r="DZB79" i="13" s="1"/>
  <c r="DZC79" i="13" s="1"/>
  <c r="DZD79" i="13" s="1"/>
  <c r="DZE79" i="13" s="1"/>
  <c r="DZF79" i="13" s="1"/>
  <c r="DZG79" i="13" s="1"/>
  <c r="DZH79" i="13" s="1"/>
  <c r="DZI79" i="13" s="1"/>
  <c r="DZJ79" i="13" s="1"/>
  <c r="DZK79" i="13" s="1"/>
  <c r="DZL79" i="13" s="1"/>
  <c r="DZM79" i="13" s="1"/>
  <c r="DZN79" i="13" s="1"/>
  <c r="DZO79" i="13" s="1"/>
  <c r="DZP79" i="13" s="1"/>
  <c r="DZQ79" i="13" s="1"/>
  <c r="DZR79" i="13" s="1"/>
  <c r="DZS79" i="13" s="1"/>
  <c r="DZT79" i="13" s="1"/>
  <c r="DZU79" i="13" s="1"/>
  <c r="DZV79" i="13" s="1"/>
  <c r="DZW79" i="13" s="1"/>
  <c r="DZX79" i="13" s="1"/>
  <c r="DZY79" i="13" s="1"/>
  <c r="DZZ79" i="13" s="1"/>
  <c r="EAA79" i="13" s="1"/>
  <c r="EAB79" i="13" s="1"/>
  <c r="EAC79" i="13" s="1"/>
  <c r="EAD79" i="13" s="1"/>
  <c r="EAE79" i="13" s="1"/>
  <c r="EAF79" i="13" s="1"/>
  <c r="EAG79" i="13" s="1"/>
  <c r="EAH79" i="13" s="1"/>
  <c r="EAI79" i="13" s="1"/>
  <c r="EAJ79" i="13" s="1"/>
  <c r="EAK79" i="13" s="1"/>
  <c r="EAL79" i="13" s="1"/>
  <c r="EAM79" i="13" s="1"/>
  <c r="EAN79" i="13" s="1"/>
  <c r="EAO79" i="13" s="1"/>
  <c r="EAP79" i="13" s="1"/>
  <c r="EAQ79" i="13" s="1"/>
  <c r="EAR79" i="13" s="1"/>
  <c r="EAS79" i="13" s="1"/>
  <c r="EAT79" i="13" s="1"/>
  <c r="EAU79" i="13" s="1"/>
  <c r="EAV79" i="13" s="1"/>
  <c r="EAW79" i="13" s="1"/>
  <c r="EAX79" i="13" s="1"/>
  <c r="EAY79" i="13" s="1"/>
  <c r="EAZ79" i="13" s="1"/>
  <c r="EBA79" i="13" s="1"/>
  <c r="EBB79" i="13" s="1"/>
  <c r="EBC79" i="13" s="1"/>
  <c r="EBD79" i="13" s="1"/>
  <c r="EBE79" i="13" s="1"/>
  <c r="EBF79" i="13" s="1"/>
  <c r="EBG79" i="13" s="1"/>
  <c r="EBH79" i="13" s="1"/>
  <c r="EBI79" i="13" s="1"/>
  <c r="EBJ79" i="13" s="1"/>
  <c r="EBK79" i="13" s="1"/>
  <c r="EBL79" i="13" s="1"/>
  <c r="EBM79" i="13" s="1"/>
  <c r="EBN79" i="13" s="1"/>
  <c r="EBO79" i="13" s="1"/>
  <c r="EBP79" i="13" s="1"/>
  <c r="EBQ79" i="13" s="1"/>
  <c r="EBR79" i="13" s="1"/>
  <c r="EBS79" i="13" s="1"/>
  <c r="EBT79" i="13" s="1"/>
  <c r="EBU79" i="13" s="1"/>
  <c r="EBV79" i="13" s="1"/>
  <c r="EBW79" i="13" s="1"/>
  <c r="EBX79" i="13" s="1"/>
  <c r="EBY79" i="13" s="1"/>
  <c r="EBZ79" i="13" s="1"/>
  <c r="ECA79" i="13" s="1"/>
  <c r="ECB79" i="13" s="1"/>
  <c r="ECC79" i="13" s="1"/>
  <c r="ECD79" i="13" s="1"/>
  <c r="ECE79" i="13" s="1"/>
  <c r="ECF79" i="13" s="1"/>
  <c r="ECG79" i="13" s="1"/>
  <c r="ECH79" i="13" s="1"/>
  <c r="ECI79" i="13" s="1"/>
  <c r="ECJ79" i="13" s="1"/>
  <c r="ECK79" i="13" s="1"/>
  <c r="ECL79" i="13" s="1"/>
  <c r="ECM79" i="13" s="1"/>
  <c r="ECN79" i="13" s="1"/>
  <c r="ECO79" i="13" s="1"/>
  <c r="ECP79" i="13" s="1"/>
  <c r="ECQ79" i="13" s="1"/>
  <c r="ECR79" i="13" s="1"/>
  <c r="ECS79" i="13" s="1"/>
  <c r="ECT79" i="13" s="1"/>
  <c r="ECU79" i="13" s="1"/>
  <c r="ECV79" i="13" s="1"/>
  <c r="ECW79" i="13" s="1"/>
  <c r="ECX79" i="13" s="1"/>
  <c r="ECY79" i="13" s="1"/>
  <c r="ECZ79" i="13" s="1"/>
  <c r="EDA79" i="13" s="1"/>
  <c r="EDB79" i="13" s="1"/>
  <c r="EDC79" i="13" s="1"/>
  <c r="EDD79" i="13" s="1"/>
  <c r="EDE79" i="13" s="1"/>
  <c r="EDF79" i="13" s="1"/>
  <c r="EDG79" i="13" s="1"/>
  <c r="EDH79" i="13" s="1"/>
  <c r="EDI79" i="13" s="1"/>
  <c r="EDJ79" i="13" s="1"/>
  <c r="EDK79" i="13" s="1"/>
  <c r="EDL79" i="13" s="1"/>
  <c r="EDM79" i="13" s="1"/>
  <c r="EDN79" i="13" s="1"/>
  <c r="EDO79" i="13" s="1"/>
  <c r="EDP79" i="13" s="1"/>
  <c r="EDQ79" i="13" s="1"/>
  <c r="EDR79" i="13" s="1"/>
  <c r="EDS79" i="13" s="1"/>
  <c r="EDT79" i="13" s="1"/>
  <c r="EDU79" i="13" s="1"/>
  <c r="EDV79" i="13" s="1"/>
  <c r="EDW79" i="13" s="1"/>
  <c r="EDX79" i="13" s="1"/>
  <c r="EDY79" i="13" s="1"/>
  <c r="EDZ79" i="13" s="1"/>
  <c r="EEA79" i="13" s="1"/>
  <c r="EEB79" i="13" s="1"/>
  <c r="EEC79" i="13" s="1"/>
  <c r="EED79" i="13" s="1"/>
  <c r="EEE79" i="13" s="1"/>
  <c r="EEF79" i="13" s="1"/>
  <c r="EEG79" i="13" s="1"/>
  <c r="EEH79" i="13" s="1"/>
  <c r="EEI79" i="13" s="1"/>
  <c r="EEJ79" i="13" s="1"/>
  <c r="EEK79" i="13" s="1"/>
  <c r="EEL79" i="13" s="1"/>
  <c r="EEM79" i="13" s="1"/>
  <c r="EEN79" i="13" s="1"/>
  <c r="EEO79" i="13" s="1"/>
  <c r="EEP79" i="13" s="1"/>
  <c r="EEQ79" i="13" s="1"/>
  <c r="EER79" i="13" s="1"/>
  <c r="EES79" i="13" s="1"/>
  <c r="EET79" i="13" s="1"/>
  <c r="EEU79" i="13" s="1"/>
  <c r="EEV79" i="13" s="1"/>
  <c r="EEW79" i="13" s="1"/>
  <c r="EEX79" i="13" s="1"/>
  <c r="EEY79" i="13" s="1"/>
  <c r="EEZ79" i="13" s="1"/>
  <c r="EFA79" i="13" s="1"/>
  <c r="EFB79" i="13" s="1"/>
  <c r="EFC79" i="13" s="1"/>
  <c r="EFD79" i="13" s="1"/>
  <c r="EFE79" i="13" s="1"/>
  <c r="EFF79" i="13" s="1"/>
  <c r="EFG79" i="13" s="1"/>
  <c r="EFH79" i="13" s="1"/>
  <c r="EFI79" i="13" s="1"/>
  <c r="EFJ79" i="13" s="1"/>
  <c r="EFK79" i="13" s="1"/>
  <c r="EFL79" i="13" s="1"/>
  <c r="EFM79" i="13" s="1"/>
  <c r="EFN79" i="13" s="1"/>
  <c r="EFO79" i="13" s="1"/>
  <c r="EFP79" i="13" s="1"/>
  <c r="EFQ79" i="13" s="1"/>
  <c r="EFR79" i="13" s="1"/>
  <c r="EFS79" i="13" s="1"/>
  <c r="EFT79" i="13" s="1"/>
  <c r="EFU79" i="13" s="1"/>
  <c r="EFV79" i="13" s="1"/>
  <c r="EFW79" i="13" s="1"/>
  <c r="EFX79" i="13" s="1"/>
  <c r="EFY79" i="13" s="1"/>
  <c r="EFZ79" i="13" s="1"/>
  <c r="EGA79" i="13" s="1"/>
  <c r="EGB79" i="13" s="1"/>
  <c r="EGC79" i="13" s="1"/>
  <c r="EGD79" i="13" s="1"/>
  <c r="EGE79" i="13" s="1"/>
  <c r="EGF79" i="13" s="1"/>
  <c r="EGG79" i="13" s="1"/>
  <c r="EGH79" i="13" s="1"/>
  <c r="EGI79" i="13" s="1"/>
  <c r="EGJ79" i="13" s="1"/>
  <c r="EGK79" i="13" s="1"/>
  <c r="EGL79" i="13" s="1"/>
  <c r="EGM79" i="13" s="1"/>
  <c r="EGN79" i="13" s="1"/>
  <c r="EGO79" i="13" s="1"/>
  <c r="EGP79" i="13" s="1"/>
  <c r="EGQ79" i="13" s="1"/>
  <c r="EGR79" i="13" s="1"/>
  <c r="EGS79" i="13" s="1"/>
  <c r="EGT79" i="13" s="1"/>
  <c r="EGU79" i="13" s="1"/>
  <c r="EGV79" i="13" s="1"/>
  <c r="EGW79" i="13" s="1"/>
  <c r="EGX79" i="13" s="1"/>
  <c r="EGY79" i="13" s="1"/>
  <c r="EGZ79" i="13" s="1"/>
  <c r="EHA79" i="13" s="1"/>
  <c r="EHB79" i="13" s="1"/>
  <c r="EHC79" i="13" s="1"/>
  <c r="EHD79" i="13" s="1"/>
  <c r="EHE79" i="13" s="1"/>
  <c r="EHF79" i="13" s="1"/>
  <c r="EHG79" i="13" s="1"/>
  <c r="EHH79" i="13" s="1"/>
  <c r="EHI79" i="13" s="1"/>
  <c r="EHJ79" i="13" s="1"/>
  <c r="EHK79" i="13" s="1"/>
  <c r="EHL79" i="13" s="1"/>
  <c r="EHM79" i="13" s="1"/>
  <c r="EHN79" i="13" s="1"/>
  <c r="EHO79" i="13" s="1"/>
  <c r="EHP79" i="13" s="1"/>
  <c r="EHQ79" i="13" s="1"/>
  <c r="EHR79" i="13" s="1"/>
  <c r="EHS79" i="13" s="1"/>
  <c r="EHT79" i="13" s="1"/>
  <c r="EHU79" i="13" s="1"/>
  <c r="EHV79" i="13" s="1"/>
  <c r="EHW79" i="13" s="1"/>
  <c r="EHX79" i="13" s="1"/>
  <c r="EHY79" i="13" s="1"/>
  <c r="EHZ79" i="13" s="1"/>
  <c r="EIA79" i="13" s="1"/>
  <c r="EIB79" i="13" s="1"/>
  <c r="EIC79" i="13" s="1"/>
  <c r="EID79" i="13" s="1"/>
  <c r="EIE79" i="13" s="1"/>
  <c r="EIF79" i="13" s="1"/>
  <c r="EIG79" i="13" s="1"/>
  <c r="EIH79" i="13" s="1"/>
  <c r="EII79" i="13" s="1"/>
  <c r="EIJ79" i="13" s="1"/>
  <c r="EIK79" i="13" s="1"/>
  <c r="EIL79" i="13" s="1"/>
  <c r="EIM79" i="13" s="1"/>
  <c r="EIN79" i="13" s="1"/>
  <c r="EIO79" i="13" s="1"/>
  <c r="EIP79" i="13" s="1"/>
  <c r="EIQ79" i="13" s="1"/>
  <c r="EIR79" i="13" s="1"/>
  <c r="EIS79" i="13" s="1"/>
  <c r="EIT79" i="13" s="1"/>
  <c r="EIU79" i="13" s="1"/>
  <c r="EIV79" i="13" s="1"/>
  <c r="EIW79" i="13" s="1"/>
  <c r="EIX79" i="13" s="1"/>
  <c r="EIY79" i="13" s="1"/>
  <c r="EIZ79" i="13" s="1"/>
  <c r="EJA79" i="13" s="1"/>
  <c r="EJB79" i="13" s="1"/>
  <c r="EJC79" i="13" s="1"/>
  <c r="EJD79" i="13" s="1"/>
  <c r="EJE79" i="13" s="1"/>
  <c r="EJF79" i="13" s="1"/>
  <c r="EJG79" i="13" s="1"/>
  <c r="EJH79" i="13" s="1"/>
  <c r="EJI79" i="13" s="1"/>
  <c r="EJJ79" i="13" s="1"/>
  <c r="EJK79" i="13" s="1"/>
  <c r="EJL79" i="13" s="1"/>
  <c r="EJM79" i="13" s="1"/>
  <c r="EJN79" i="13" s="1"/>
  <c r="EJO79" i="13" s="1"/>
  <c r="EJP79" i="13" s="1"/>
  <c r="EJQ79" i="13" s="1"/>
  <c r="EJR79" i="13" s="1"/>
  <c r="EJS79" i="13" s="1"/>
  <c r="EJT79" i="13" s="1"/>
  <c r="EJU79" i="13" s="1"/>
  <c r="EJV79" i="13" s="1"/>
  <c r="EJW79" i="13" s="1"/>
  <c r="EJX79" i="13" s="1"/>
  <c r="EJY79" i="13" s="1"/>
  <c r="EJZ79" i="13" s="1"/>
  <c r="EKA79" i="13" s="1"/>
  <c r="EKB79" i="13" s="1"/>
  <c r="EKC79" i="13" s="1"/>
  <c r="EKD79" i="13" s="1"/>
  <c r="EKE79" i="13" s="1"/>
  <c r="EKF79" i="13" s="1"/>
  <c r="EKG79" i="13" s="1"/>
  <c r="EKH79" i="13" s="1"/>
  <c r="EKI79" i="13" s="1"/>
  <c r="EKJ79" i="13" s="1"/>
  <c r="EKK79" i="13" s="1"/>
  <c r="EKL79" i="13" s="1"/>
  <c r="EKM79" i="13" s="1"/>
  <c r="EKN79" i="13" s="1"/>
  <c r="EKO79" i="13" s="1"/>
  <c r="EKP79" i="13" s="1"/>
  <c r="EKQ79" i="13" s="1"/>
  <c r="EKR79" i="13" s="1"/>
  <c r="EKS79" i="13" s="1"/>
  <c r="EKT79" i="13" s="1"/>
  <c r="EKU79" i="13" s="1"/>
  <c r="EKV79" i="13" s="1"/>
  <c r="EKW79" i="13" s="1"/>
  <c r="EKX79" i="13" s="1"/>
  <c r="EKY79" i="13" s="1"/>
  <c r="EKZ79" i="13" s="1"/>
  <c r="ELA79" i="13" s="1"/>
  <c r="ELB79" i="13" s="1"/>
  <c r="ELC79" i="13" s="1"/>
  <c r="ELD79" i="13" s="1"/>
  <c r="ELE79" i="13" s="1"/>
  <c r="ELF79" i="13" s="1"/>
  <c r="ELG79" i="13" s="1"/>
  <c r="ELH79" i="13" s="1"/>
  <c r="ELI79" i="13" s="1"/>
  <c r="ELJ79" i="13" s="1"/>
  <c r="ELK79" i="13" s="1"/>
  <c r="ELL79" i="13" s="1"/>
  <c r="ELM79" i="13" s="1"/>
  <c r="ELN79" i="13" s="1"/>
  <c r="ELO79" i="13" s="1"/>
  <c r="ELP79" i="13" s="1"/>
  <c r="ELQ79" i="13" s="1"/>
  <c r="ELR79" i="13" s="1"/>
  <c r="ELS79" i="13" s="1"/>
  <c r="ELT79" i="13" s="1"/>
  <c r="ELU79" i="13" s="1"/>
  <c r="ELV79" i="13" s="1"/>
  <c r="ELW79" i="13" s="1"/>
  <c r="ELX79" i="13" s="1"/>
  <c r="ELY79" i="13" s="1"/>
  <c r="ELZ79" i="13" s="1"/>
  <c r="EMA79" i="13" s="1"/>
  <c r="EMB79" i="13" s="1"/>
  <c r="EMC79" i="13" s="1"/>
  <c r="EMD79" i="13" s="1"/>
  <c r="EME79" i="13" s="1"/>
  <c r="EMF79" i="13" s="1"/>
  <c r="EMG79" i="13" s="1"/>
  <c r="EMH79" i="13" s="1"/>
  <c r="EMI79" i="13" s="1"/>
  <c r="EMJ79" i="13" s="1"/>
  <c r="EMK79" i="13" s="1"/>
  <c r="EML79" i="13" s="1"/>
  <c r="EMM79" i="13" s="1"/>
  <c r="EMN79" i="13" s="1"/>
  <c r="EMO79" i="13" s="1"/>
  <c r="EMP79" i="13" s="1"/>
  <c r="EMQ79" i="13" s="1"/>
  <c r="EMR79" i="13" s="1"/>
  <c r="EMS79" i="13" s="1"/>
  <c r="EMT79" i="13" s="1"/>
  <c r="EMU79" i="13" s="1"/>
  <c r="EMV79" i="13" s="1"/>
  <c r="EMW79" i="13" s="1"/>
  <c r="EMX79" i="13" s="1"/>
  <c r="EMY79" i="13" s="1"/>
  <c r="EMZ79" i="13" s="1"/>
  <c r="ENA79" i="13" s="1"/>
  <c r="ENB79" i="13" s="1"/>
  <c r="ENC79" i="13" s="1"/>
  <c r="END79" i="13" s="1"/>
  <c r="ENE79" i="13" s="1"/>
  <c r="ENF79" i="13" s="1"/>
  <c r="ENG79" i="13" s="1"/>
  <c r="ENH79" i="13" s="1"/>
  <c r="ENI79" i="13" s="1"/>
  <c r="ENJ79" i="13" s="1"/>
  <c r="ENK79" i="13" s="1"/>
  <c r="ENL79" i="13" s="1"/>
  <c r="ENM79" i="13" s="1"/>
  <c r="ENN79" i="13" s="1"/>
  <c r="ENO79" i="13" s="1"/>
  <c r="ENP79" i="13" s="1"/>
  <c r="ENQ79" i="13" s="1"/>
  <c r="ENR79" i="13" s="1"/>
  <c r="ENS79" i="13" s="1"/>
  <c r="ENT79" i="13" s="1"/>
  <c r="ENU79" i="13" s="1"/>
  <c r="ENV79" i="13" s="1"/>
  <c r="ENW79" i="13" s="1"/>
  <c r="ENX79" i="13" s="1"/>
  <c r="ENY79" i="13" s="1"/>
  <c r="ENZ79" i="13" s="1"/>
  <c r="EOA79" i="13" s="1"/>
  <c r="EOB79" i="13" s="1"/>
  <c r="EOC79" i="13" s="1"/>
  <c r="EOD79" i="13" s="1"/>
  <c r="EOE79" i="13" s="1"/>
  <c r="EOF79" i="13" s="1"/>
  <c r="EOG79" i="13" s="1"/>
  <c r="EOH79" i="13" s="1"/>
  <c r="EOI79" i="13" s="1"/>
  <c r="EOJ79" i="13" s="1"/>
  <c r="EOK79" i="13" s="1"/>
  <c r="EOL79" i="13" s="1"/>
  <c r="EOM79" i="13" s="1"/>
  <c r="EON79" i="13" s="1"/>
  <c r="EOO79" i="13" s="1"/>
  <c r="EOP79" i="13" s="1"/>
  <c r="EOQ79" i="13" s="1"/>
  <c r="EOR79" i="13" s="1"/>
  <c r="EOS79" i="13" s="1"/>
  <c r="EOT79" i="13" s="1"/>
  <c r="EOU79" i="13" s="1"/>
  <c r="EOV79" i="13" s="1"/>
  <c r="EOW79" i="13" s="1"/>
  <c r="EOX79" i="13" s="1"/>
  <c r="EOY79" i="13" s="1"/>
  <c r="EOZ79" i="13" s="1"/>
  <c r="EPA79" i="13" s="1"/>
  <c r="EPB79" i="13" s="1"/>
  <c r="EPC79" i="13" s="1"/>
  <c r="EPD79" i="13" s="1"/>
  <c r="EPE79" i="13" s="1"/>
  <c r="EPF79" i="13" s="1"/>
  <c r="EPG79" i="13" s="1"/>
  <c r="EPH79" i="13" s="1"/>
  <c r="EPI79" i="13" s="1"/>
  <c r="EPJ79" i="13" s="1"/>
  <c r="EPK79" i="13" s="1"/>
  <c r="EPL79" i="13" s="1"/>
  <c r="EPM79" i="13" s="1"/>
  <c r="EPN79" i="13" s="1"/>
  <c r="EPO79" i="13" s="1"/>
  <c r="EPP79" i="13" s="1"/>
  <c r="EPQ79" i="13" s="1"/>
  <c r="EPR79" i="13" s="1"/>
  <c r="EPS79" i="13" s="1"/>
  <c r="EPT79" i="13" s="1"/>
  <c r="EPU79" i="13" s="1"/>
  <c r="EPV79" i="13" s="1"/>
  <c r="EPW79" i="13" s="1"/>
  <c r="EPX79" i="13" s="1"/>
  <c r="EPY79" i="13" s="1"/>
  <c r="EPZ79" i="13" s="1"/>
  <c r="EQA79" i="13" s="1"/>
  <c r="EQB79" i="13" s="1"/>
  <c r="EQC79" i="13" s="1"/>
  <c r="EQD79" i="13" s="1"/>
  <c r="EQE79" i="13" s="1"/>
  <c r="EQF79" i="13" s="1"/>
  <c r="EQG79" i="13" s="1"/>
  <c r="EQH79" i="13" s="1"/>
  <c r="EQI79" i="13" s="1"/>
  <c r="EQJ79" i="13" s="1"/>
  <c r="EQK79" i="13" s="1"/>
  <c r="EQL79" i="13" s="1"/>
  <c r="EQM79" i="13" s="1"/>
  <c r="EQN79" i="13" s="1"/>
  <c r="EQO79" i="13" s="1"/>
  <c r="EQP79" i="13" s="1"/>
  <c r="EQQ79" i="13" s="1"/>
  <c r="EQR79" i="13" s="1"/>
  <c r="EQS79" i="13" s="1"/>
  <c r="EQT79" i="13" s="1"/>
  <c r="EQU79" i="13" s="1"/>
  <c r="EQV79" i="13" s="1"/>
  <c r="EQW79" i="13" s="1"/>
  <c r="EQX79" i="13" s="1"/>
  <c r="EQY79" i="13" s="1"/>
  <c r="EQZ79" i="13" s="1"/>
  <c r="ERA79" i="13" s="1"/>
  <c r="ERB79" i="13" s="1"/>
  <c r="ERC79" i="13" s="1"/>
  <c r="ERD79" i="13" s="1"/>
  <c r="ERE79" i="13" s="1"/>
  <c r="ERF79" i="13" s="1"/>
  <c r="ERG79" i="13" s="1"/>
  <c r="ERH79" i="13" s="1"/>
  <c r="ERI79" i="13" s="1"/>
  <c r="ERJ79" i="13" s="1"/>
  <c r="ERK79" i="13" s="1"/>
  <c r="ERL79" i="13" s="1"/>
  <c r="ERM79" i="13" s="1"/>
  <c r="ERN79" i="13" s="1"/>
  <c r="ERO79" i="13" s="1"/>
  <c r="ERP79" i="13" s="1"/>
  <c r="ERQ79" i="13" s="1"/>
  <c r="ERR79" i="13" s="1"/>
  <c r="ERS79" i="13" s="1"/>
  <c r="ERT79" i="13" s="1"/>
  <c r="ERU79" i="13" s="1"/>
  <c r="ERV79" i="13" s="1"/>
  <c r="ERW79" i="13" s="1"/>
  <c r="ERX79" i="13" s="1"/>
  <c r="ERY79" i="13" s="1"/>
  <c r="ERZ79" i="13" s="1"/>
  <c r="ESA79" i="13" s="1"/>
  <c r="ESB79" i="13" s="1"/>
  <c r="ESC79" i="13" s="1"/>
  <c r="ESD79" i="13" s="1"/>
  <c r="ESE79" i="13" s="1"/>
  <c r="ESF79" i="13" s="1"/>
  <c r="ESG79" i="13" s="1"/>
  <c r="ESH79" i="13" s="1"/>
  <c r="ESI79" i="13" s="1"/>
  <c r="ESJ79" i="13" s="1"/>
  <c r="ESK79" i="13" s="1"/>
  <c r="ESL79" i="13" s="1"/>
  <c r="ESM79" i="13" s="1"/>
  <c r="ESN79" i="13" s="1"/>
  <c r="ESO79" i="13" s="1"/>
  <c r="ESP79" i="13" s="1"/>
  <c r="ESQ79" i="13" s="1"/>
  <c r="ESR79" i="13" s="1"/>
  <c r="ESS79" i="13" s="1"/>
  <c r="EST79" i="13" s="1"/>
  <c r="ESU79" i="13" s="1"/>
  <c r="ESV79" i="13" s="1"/>
  <c r="ESW79" i="13" s="1"/>
  <c r="ESX79" i="13" s="1"/>
  <c r="ESY79" i="13" s="1"/>
  <c r="ESZ79" i="13" s="1"/>
  <c r="ETA79" i="13" s="1"/>
  <c r="ETB79" i="13" s="1"/>
  <c r="ETC79" i="13" s="1"/>
  <c r="ETD79" i="13" s="1"/>
  <c r="ETE79" i="13" s="1"/>
  <c r="ETF79" i="13" s="1"/>
  <c r="ETG79" i="13" s="1"/>
  <c r="ETH79" i="13" s="1"/>
  <c r="ETI79" i="13" s="1"/>
  <c r="ETJ79" i="13" s="1"/>
  <c r="ETK79" i="13" s="1"/>
  <c r="ETL79" i="13" s="1"/>
  <c r="ETM79" i="13" s="1"/>
  <c r="ETN79" i="13" s="1"/>
  <c r="ETO79" i="13" s="1"/>
  <c r="ETP79" i="13" s="1"/>
  <c r="ETQ79" i="13" s="1"/>
  <c r="ETR79" i="13" s="1"/>
  <c r="ETS79" i="13" s="1"/>
  <c r="ETT79" i="13" s="1"/>
  <c r="ETU79" i="13" s="1"/>
  <c r="ETV79" i="13" s="1"/>
  <c r="ETW79" i="13" s="1"/>
  <c r="ETX79" i="13" s="1"/>
  <c r="ETY79" i="13" s="1"/>
  <c r="ETZ79" i="13" s="1"/>
  <c r="EUA79" i="13" s="1"/>
  <c r="EUB79" i="13" s="1"/>
  <c r="EUC79" i="13" s="1"/>
  <c r="EUD79" i="13" s="1"/>
  <c r="EUE79" i="13" s="1"/>
  <c r="EUF79" i="13" s="1"/>
  <c r="EUG79" i="13" s="1"/>
  <c r="EUH79" i="13" s="1"/>
  <c r="EUI79" i="13" s="1"/>
  <c r="EUJ79" i="13" s="1"/>
  <c r="EUK79" i="13" s="1"/>
  <c r="EUL79" i="13" s="1"/>
  <c r="EUM79" i="13" s="1"/>
  <c r="EUN79" i="13" s="1"/>
  <c r="EUO79" i="13" s="1"/>
  <c r="EUP79" i="13" s="1"/>
  <c r="EUQ79" i="13" s="1"/>
  <c r="EUR79" i="13" s="1"/>
  <c r="EUS79" i="13" s="1"/>
  <c r="EUT79" i="13" s="1"/>
  <c r="EUU79" i="13" s="1"/>
  <c r="EUV79" i="13" s="1"/>
  <c r="EUW79" i="13" s="1"/>
  <c r="EUX79" i="13" s="1"/>
  <c r="EUY79" i="13" s="1"/>
  <c r="EUZ79" i="13" s="1"/>
  <c r="EVA79" i="13" s="1"/>
  <c r="EVB79" i="13" s="1"/>
  <c r="EVC79" i="13" s="1"/>
  <c r="EVD79" i="13" s="1"/>
  <c r="EVE79" i="13" s="1"/>
  <c r="EVF79" i="13" s="1"/>
  <c r="EVG79" i="13" s="1"/>
  <c r="EVH79" i="13" s="1"/>
  <c r="EVI79" i="13" s="1"/>
  <c r="EVJ79" i="13" s="1"/>
  <c r="EVK79" i="13" s="1"/>
  <c r="EVL79" i="13" s="1"/>
  <c r="EVM79" i="13" s="1"/>
  <c r="EVN79" i="13" s="1"/>
  <c r="EVO79" i="13" s="1"/>
  <c r="EVP79" i="13" s="1"/>
  <c r="EVQ79" i="13" s="1"/>
  <c r="EVR79" i="13" s="1"/>
  <c r="EVS79" i="13" s="1"/>
  <c r="EVT79" i="13" s="1"/>
  <c r="EVU79" i="13" s="1"/>
  <c r="EVV79" i="13" s="1"/>
  <c r="EVW79" i="13" s="1"/>
  <c r="EVX79" i="13" s="1"/>
  <c r="EVY79" i="13" s="1"/>
  <c r="EVZ79" i="13" s="1"/>
  <c r="EWA79" i="13" s="1"/>
  <c r="EWB79" i="13" s="1"/>
  <c r="EWC79" i="13" s="1"/>
  <c r="EWD79" i="13" s="1"/>
  <c r="EWE79" i="13" s="1"/>
  <c r="EWF79" i="13" s="1"/>
  <c r="EWG79" i="13" s="1"/>
  <c r="EWH79" i="13" s="1"/>
  <c r="EWI79" i="13" s="1"/>
  <c r="EWJ79" i="13" s="1"/>
  <c r="EWK79" i="13" s="1"/>
  <c r="EWL79" i="13" s="1"/>
  <c r="EWM79" i="13" s="1"/>
  <c r="EWN79" i="13" s="1"/>
  <c r="EWO79" i="13" s="1"/>
  <c r="EWP79" i="13" s="1"/>
  <c r="EWQ79" i="13" s="1"/>
  <c r="EWR79" i="13" s="1"/>
  <c r="EWS79" i="13" s="1"/>
  <c r="EWT79" i="13" s="1"/>
  <c r="EWU79" i="13" s="1"/>
  <c r="EWV79" i="13" s="1"/>
  <c r="EWW79" i="13" s="1"/>
  <c r="EWX79" i="13" s="1"/>
  <c r="EWY79" i="13" s="1"/>
  <c r="EWZ79" i="13" s="1"/>
  <c r="EXA79" i="13" s="1"/>
  <c r="EXB79" i="13" s="1"/>
  <c r="EXC79" i="13" s="1"/>
  <c r="EXD79" i="13" s="1"/>
  <c r="EXE79" i="13" s="1"/>
  <c r="EXF79" i="13" s="1"/>
  <c r="EXG79" i="13" s="1"/>
  <c r="EXH79" i="13" s="1"/>
  <c r="EXI79" i="13" s="1"/>
  <c r="EXJ79" i="13" s="1"/>
  <c r="EXK79" i="13" s="1"/>
  <c r="EXL79" i="13" s="1"/>
  <c r="EXM79" i="13" s="1"/>
  <c r="EXN79" i="13" s="1"/>
  <c r="EXO79" i="13" s="1"/>
  <c r="EXP79" i="13" s="1"/>
  <c r="EXQ79" i="13" s="1"/>
  <c r="EXR79" i="13" s="1"/>
  <c r="EXS79" i="13" s="1"/>
  <c r="EXT79" i="13" s="1"/>
  <c r="EXU79" i="13" s="1"/>
  <c r="EXV79" i="13" s="1"/>
  <c r="EXW79" i="13" s="1"/>
  <c r="EXX79" i="13" s="1"/>
  <c r="EXY79" i="13" s="1"/>
  <c r="EXZ79" i="13" s="1"/>
  <c r="EYA79" i="13" s="1"/>
  <c r="EYB79" i="13" s="1"/>
  <c r="EYC79" i="13" s="1"/>
  <c r="EYD79" i="13" s="1"/>
  <c r="EYE79" i="13" s="1"/>
  <c r="EYF79" i="13" s="1"/>
  <c r="EYG79" i="13" s="1"/>
  <c r="EYH79" i="13" s="1"/>
  <c r="EYI79" i="13" s="1"/>
  <c r="EYJ79" i="13" s="1"/>
  <c r="EYK79" i="13" s="1"/>
  <c r="EYL79" i="13" s="1"/>
  <c r="EYM79" i="13" s="1"/>
  <c r="EYN79" i="13" s="1"/>
  <c r="EYO79" i="13" s="1"/>
  <c r="EYP79" i="13" s="1"/>
  <c r="EYQ79" i="13" s="1"/>
  <c r="EYR79" i="13" s="1"/>
  <c r="EYS79" i="13" s="1"/>
  <c r="EYT79" i="13" s="1"/>
  <c r="EYU79" i="13" s="1"/>
  <c r="EYV79" i="13" s="1"/>
  <c r="EYW79" i="13" s="1"/>
  <c r="EYX79" i="13" s="1"/>
  <c r="EYY79" i="13" s="1"/>
  <c r="EYZ79" i="13" s="1"/>
  <c r="EZA79" i="13" s="1"/>
  <c r="EZB79" i="13" s="1"/>
  <c r="EZC79" i="13" s="1"/>
  <c r="EZD79" i="13" s="1"/>
  <c r="EZE79" i="13" s="1"/>
  <c r="EZF79" i="13" s="1"/>
  <c r="EZG79" i="13" s="1"/>
  <c r="EZH79" i="13" s="1"/>
  <c r="EZI79" i="13" s="1"/>
  <c r="EZJ79" i="13" s="1"/>
  <c r="EZK79" i="13" s="1"/>
  <c r="EZL79" i="13" s="1"/>
  <c r="EZM79" i="13" s="1"/>
  <c r="EZN79" i="13" s="1"/>
  <c r="EZO79" i="13" s="1"/>
  <c r="EZP79" i="13" s="1"/>
  <c r="EZQ79" i="13" s="1"/>
  <c r="EZR79" i="13" s="1"/>
  <c r="EZS79" i="13" s="1"/>
  <c r="EZT79" i="13" s="1"/>
  <c r="EZU79" i="13" s="1"/>
  <c r="EZV79" i="13" s="1"/>
  <c r="EZW79" i="13" s="1"/>
  <c r="EZX79" i="13" s="1"/>
  <c r="EZY79" i="13" s="1"/>
  <c r="EZZ79" i="13" s="1"/>
  <c r="FAA79" i="13" s="1"/>
  <c r="FAB79" i="13" s="1"/>
  <c r="FAC79" i="13" s="1"/>
  <c r="FAD79" i="13" s="1"/>
  <c r="FAE79" i="13" s="1"/>
  <c r="FAF79" i="13" s="1"/>
  <c r="FAG79" i="13" s="1"/>
  <c r="FAH79" i="13" s="1"/>
  <c r="FAI79" i="13" s="1"/>
  <c r="FAJ79" i="13" s="1"/>
  <c r="FAK79" i="13" s="1"/>
  <c r="FAL79" i="13" s="1"/>
  <c r="FAM79" i="13" s="1"/>
  <c r="FAN79" i="13" s="1"/>
  <c r="FAO79" i="13" s="1"/>
  <c r="FAP79" i="13" s="1"/>
  <c r="FAQ79" i="13" s="1"/>
  <c r="FAR79" i="13" s="1"/>
  <c r="FAS79" i="13" s="1"/>
  <c r="FAT79" i="13" s="1"/>
  <c r="FAU79" i="13" s="1"/>
  <c r="FAV79" i="13" s="1"/>
  <c r="FAW79" i="13" s="1"/>
  <c r="FAX79" i="13" s="1"/>
  <c r="FAY79" i="13" s="1"/>
  <c r="FAZ79" i="13" s="1"/>
  <c r="FBA79" i="13" s="1"/>
  <c r="FBB79" i="13" s="1"/>
  <c r="FBC79" i="13" s="1"/>
  <c r="FBD79" i="13" s="1"/>
  <c r="FBE79" i="13" s="1"/>
  <c r="FBF79" i="13" s="1"/>
  <c r="FBG79" i="13" s="1"/>
  <c r="FBH79" i="13" s="1"/>
  <c r="FBI79" i="13" s="1"/>
  <c r="FBJ79" i="13" s="1"/>
  <c r="FBK79" i="13" s="1"/>
  <c r="FBL79" i="13" s="1"/>
  <c r="FBM79" i="13" s="1"/>
  <c r="FBN79" i="13" s="1"/>
  <c r="FBO79" i="13" s="1"/>
  <c r="FBP79" i="13" s="1"/>
  <c r="FBQ79" i="13" s="1"/>
  <c r="FBR79" i="13" s="1"/>
  <c r="FBS79" i="13" s="1"/>
  <c r="FBT79" i="13" s="1"/>
  <c r="FBU79" i="13" s="1"/>
  <c r="FBV79" i="13" s="1"/>
  <c r="FBW79" i="13" s="1"/>
  <c r="FBX79" i="13" s="1"/>
  <c r="FBY79" i="13" s="1"/>
  <c r="FBZ79" i="13" s="1"/>
  <c r="FCA79" i="13" s="1"/>
  <c r="FCB79" i="13" s="1"/>
  <c r="FCC79" i="13" s="1"/>
  <c r="FCD79" i="13" s="1"/>
  <c r="FCE79" i="13" s="1"/>
  <c r="FCF79" i="13" s="1"/>
  <c r="FCG79" i="13" s="1"/>
  <c r="FCH79" i="13" s="1"/>
  <c r="FCI79" i="13" s="1"/>
  <c r="FCJ79" i="13" s="1"/>
  <c r="FCK79" i="13" s="1"/>
  <c r="FCL79" i="13" s="1"/>
  <c r="FCM79" i="13" s="1"/>
  <c r="FCN79" i="13" s="1"/>
  <c r="FCO79" i="13" s="1"/>
  <c r="FCP79" i="13" s="1"/>
  <c r="FCQ79" i="13" s="1"/>
  <c r="FCR79" i="13" s="1"/>
  <c r="FCS79" i="13" s="1"/>
  <c r="FCT79" i="13" s="1"/>
  <c r="FCU79" i="13" s="1"/>
  <c r="FCV79" i="13" s="1"/>
  <c r="FCW79" i="13" s="1"/>
  <c r="FCX79" i="13" s="1"/>
  <c r="FCY79" i="13" s="1"/>
  <c r="FCZ79" i="13" s="1"/>
  <c r="FDA79" i="13" s="1"/>
  <c r="FDB79" i="13" s="1"/>
  <c r="FDC79" i="13" s="1"/>
  <c r="FDD79" i="13" s="1"/>
  <c r="FDE79" i="13" s="1"/>
  <c r="FDF79" i="13" s="1"/>
  <c r="FDG79" i="13" s="1"/>
  <c r="FDH79" i="13" s="1"/>
  <c r="FDI79" i="13" s="1"/>
  <c r="FDJ79" i="13" s="1"/>
  <c r="FDK79" i="13" s="1"/>
  <c r="FDL79" i="13" s="1"/>
  <c r="FDM79" i="13" s="1"/>
  <c r="FDN79" i="13" s="1"/>
  <c r="FDO79" i="13" s="1"/>
  <c r="FDP79" i="13" s="1"/>
  <c r="FDQ79" i="13" s="1"/>
  <c r="FDR79" i="13" s="1"/>
  <c r="FDS79" i="13" s="1"/>
  <c r="FDT79" i="13" s="1"/>
  <c r="FDU79" i="13" s="1"/>
  <c r="FDV79" i="13" s="1"/>
  <c r="FDW79" i="13" s="1"/>
  <c r="FDX79" i="13" s="1"/>
  <c r="FDY79" i="13" s="1"/>
  <c r="FDZ79" i="13" s="1"/>
  <c r="FEA79" i="13" s="1"/>
  <c r="FEB79" i="13" s="1"/>
  <c r="FEC79" i="13" s="1"/>
  <c r="FED79" i="13" s="1"/>
  <c r="FEE79" i="13" s="1"/>
  <c r="FEF79" i="13" s="1"/>
  <c r="FEG79" i="13" s="1"/>
  <c r="FEH79" i="13" s="1"/>
  <c r="FEI79" i="13" s="1"/>
  <c r="FEJ79" i="13" s="1"/>
  <c r="FEK79" i="13" s="1"/>
  <c r="FEL79" i="13" s="1"/>
  <c r="FEM79" i="13" s="1"/>
  <c r="FEN79" i="13" s="1"/>
  <c r="FEO79" i="13" s="1"/>
  <c r="FEP79" i="13" s="1"/>
  <c r="FEQ79" i="13" s="1"/>
  <c r="FER79" i="13" s="1"/>
  <c r="FES79" i="13" s="1"/>
  <c r="FET79" i="13" s="1"/>
  <c r="FEU79" i="13" s="1"/>
  <c r="FEV79" i="13" s="1"/>
  <c r="FEW79" i="13" s="1"/>
  <c r="FEX79" i="13" s="1"/>
  <c r="FEY79" i="13" s="1"/>
  <c r="FEZ79" i="13" s="1"/>
  <c r="FFA79" i="13" s="1"/>
  <c r="FFB79" i="13" s="1"/>
  <c r="FFC79" i="13" s="1"/>
  <c r="FFD79" i="13" s="1"/>
  <c r="FFE79" i="13" s="1"/>
  <c r="FFF79" i="13" s="1"/>
  <c r="FFG79" i="13" s="1"/>
  <c r="FFH79" i="13" s="1"/>
  <c r="FFI79" i="13" s="1"/>
  <c r="FFJ79" i="13" s="1"/>
  <c r="FFK79" i="13" s="1"/>
  <c r="FFL79" i="13" s="1"/>
  <c r="FFM79" i="13" s="1"/>
  <c r="FFN79" i="13" s="1"/>
  <c r="FFO79" i="13" s="1"/>
  <c r="FFP79" i="13" s="1"/>
  <c r="FFQ79" i="13" s="1"/>
  <c r="FFR79" i="13" s="1"/>
  <c r="FFS79" i="13" s="1"/>
  <c r="FFT79" i="13" s="1"/>
  <c r="FFU79" i="13" s="1"/>
  <c r="FFV79" i="13" s="1"/>
  <c r="FFW79" i="13" s="1"/>
  <c r="FFX79" i="13" s="1"/>
  <c r="FFY79" i="13" s="1"/>
  <c r="FFZ79" i="13" s="1"/>
  <c r="FGA79" i="13" s="1"/>
  <c r="FGB79" i="13" s="1"/>
  <c r="FGC79" i="13" s="1"/>
  <c r="FGD79" i="13" s="1"/>
  <c r="FGE79" i="13" s="1"/>
  <c r="FGF79" i="13" s="1"/>
  <c r="FGG79" i="13" s="1"/>
  <c r="FGH79" i="13" s="1"/>
  <c r="FGI79" i="13" s="1"/>
  <c r="FGJ79" i="13" s="1"/>
  <c r="FGK79" i="13" s="1"/>
  <c r="FGL79" i="13" s="1"/>
  <c r="FGM79" i="13" s="1"/>
  <c r="FGN79" i="13" s="1"/>
  <c r="FGO79" i="13" s="1"/>
  <c r="FGP79" i="13" s="1"/>
  <c r="FGQ79" i="13" s="1"/>
  <c r="FGR79" i="13" s="1"/>
  <c r="FGS79" i="13" s="1"/>
  <c r="FGT79" i="13" s="1"/>
  <c r="FGU79" i="13" s="1"/>
  <c r="FGV79" i="13" s="1"/>
  <c r="FGW79" i="13" s="1"/>
  <c r="FGX79" i="13" s="1"/>
  <c r="FGY79" i="13" s="1"/>
  <c r="FGZ79" i="13" s="1"/>
  <c r="FHA79" i="13" s="1"/>
  <c r="FHB79" i="13" s="1"/>
  <c r="FHC79" i="13" s="1"/>
  <c r="FHD79" i="13" s="1"/>
  <c r="FHE79" i="13" s="1"/>
  <c r="FHF79" i="13" s="1"/>
  <c r="FHG79" i="13" s="1"/>
  <c r="FHH79" i="13" s="1"/>
  <c r="FHI79" i="13" s="1"/>
  <c r="FHJ79" i="13" s="1"/>
  <c r="FHK79" i="13" s="1"/>
  <c r="FHL79" i="13" s="1"/>
  <c r="FHM79" i="13" s="1"/>
  <c r="FHN79" i="13" s="1"/>
  <c r="FHO79" i="13" s="1"/>
  <c r="FHP79" i="13" s="1"/>
  <c r="FHQ79" i="13" s="1"/>
  <c r="FHR79" i="13" s="1"/>
  <c r="FHS79" i="13" s="1"/>
  <c r="FHT79" i="13" s="1"/>
  <c r="FHU79" i="13" s="1"/>
  <c r="FHV79" i="13" s="1"/>
  <c r="FHW79" i="13" s="1"/>
  <c r="FHX79" i="13" s="1"/>
  <c r="FHY79" i="13" s="1"/>
  <c r="FHZ79" i="13" s="1"/>
  <c r="FIA79" i="13" s="1"/>
  <c r="FIB79" i="13" s="1"/>
  <c r="FIC79" i="13" s="1"/>
  <c r="FID79" i="13" s="1"/>
  <c r="FIE79" i="13" s="1"/>
  <c r="FIF79" i="13" s="1"/>
  <c r="FIG79" i="13" s="1"/>
  <c r="FIH79" i="13" s="1"/>
  <c r="FII79" i="13" s="1"/>
  <c r="FIJ79" i="13" s="1"/>
  <c r="FIK79" i="13" s="1"/>
  <c r="FIL79" i="13" s="1"/>
  <c r="FIM79" i="13" s="1"/>
  <c r="FIN79" i="13" s="1"/>
  <c r="FIO79" i="13" s="1"/>
  <c r="FIP79" i="13" s="1"/>
  <c r="FIQ79" i="13" s="1"/>
  <c r="FIR79" i="13" s="1"/>
  <c r="FIS79" i="13" s="1"/>
  <c r="FIT79" i="13" s="1"/>
  <c r="FIU79" i="13" s="1"/>
  <c r="FIV79" i="13" s="1"/>
  <c r="FIW79" i="13" s="1"/>
  <c r="FIX79" i="13" s="1"/>
  <c r="FIY79" i="13" s="1"/>
  <c r="FIZ79" i="13" s="1"/>
  <c r="FJA79" i="13" s="1"/>
  <c r="FJB79" i="13" s="1"/>
  <c r="FJC79" i="13" s="1"/>
  <c r="FJD79" i="13" s="1"/>
  <c r="FJE79" i="13" s="1"/>
  <c r="FJF79" i="13" s="1"/>
  <c r="FJG79" i="13" s="1"/>
  <c r="FJH79" i="13" s="1"/>
  <c r="FJI79" i="13" s="1"/>
  <c r="FJJ79" i="13" s="1"/>
  <c r="FJK79" i="13" s="1"/>
  <c r="FJL79" i="13" s="1"/>
  <c r="FJM79" i="13" s="1"/>
  <c r="FJN79" i="13" s="1"/>
  <c r="FJO79" i="13" s="1"/>
  <c r="FJP79" i="13" s="1"/>
  <c r="FJQ79" i="13" s="1"/>
  <c r="FJR79" i="13" s="1"/>
  <c r="FJS79" i="13" s="1"/>
  <c r="FJT79" i="13" s="1"/>
  <c r="FJU79" i="13" s="1"/>
  <c r="FJV79" i="13" s="1"/>
  <c r="FJW79" i="13" s="1"/>
  <c r="FJX79" i="13" s="1"/>
  <c r="FJY79" i="13" s="1"/>
  <c r="FJZ79" i="13" s="1"/>
  <c r="FKA79" i="13" s="1"/>
  <c r="FKB79" i="13" s="1"/>
  <c r="FKC79" i="13" s="1"/>
  <c r="FKD79" i="13" s="1"/>
  <c r="FKE79" i="13" s="1"/>
  <c r="FKF79" i="13" s="1"/>
  <c r="FKG79" i="13" s="1"/>
  <c r="FKH79" i="13" s="1"/>
  <c r="FKI79" i="13" s="1"/>
  <c r="FKJ79" i="13" s="1"/>
  <c r="FKK79" i="13" s="1"/>
  <c r="FKL79" i="13" s="1"/>
  <c r="FKM79" i="13" s="1"/>
  <c r="FKN79" i="13" s="1"/>
  <c r="FKO79" i="13" s="1"/>
  <c r="FKP79" i="13" s="1"/>
  <c r="FKQ79" i="13" s="1"/>
  <c r="FKR79" i="13" s="1"/>
  <c r="FKS79" i="13" s="1"/>
  <c r="FKT79" i="13" s="1"/>
  <c r="FKU79" i="13" s="1"/>
  <c r="FKV79" i="13" s="1"/>
  <c r="FKW79" i="13" s="1"/>
  <c r="FKX79" i="13" s="1"/>
  <c r="FKY79" i="13" s="1"/>
  <c r="FKZ79" i="13" s="1"/>
  <c r="FLA79" i="13" s="1"/>
  <c r="FLB79" i="13" s="1"/>
  <c r="FLC79" i="13" s="1"/>
  <c r="FLD79" i="13" s="1"/>
  <c r="FLE79" i="13" s="1"/>
  <c r="FLF79" i="13" s="1"/>
  <c r="FLG79" i="13" s="1"/>
  <c r="FLH79" i="13" s="1"/>
  <c r="FLI79" i="13" s="1"/>
  <c r="FLJ79" i="13" s="1"/>
  <c r="FLK79" i="13" s="1"/>
  <c r="FLL79" i="13" s="1"/>
  <c r="FLM79" i="13" s="1"/>
  <c r="FLN79" i="13" s="1"/>
  <c r="FLO79" i="13" s="1"/>
  <c r="FLP79" i="13" s="1"/>
  <c r="FLQ79" i="13" s="1"/>
  <c r="FLR79" i="13" s="1"/>
  <c r="FLS79" i="13" s="1"/>
  <c r="FLT79" i="13" s="1"/>
  <c r="FLU79" i="13" s="1"/>
  <c r="FLV79" i="13" s="1"/>
  <c r="FLW79" i="13" s="1"/>
  <c r="FLX79" i="13" s="1"/>
  <c r="FLY79" i="13" s="1"/>
  <c r="FLZ79" i="13" s="1"/>
  <c r="FMA79" i="13" s="1"/>
  <c r="FMB79" i="13" s="1"/>
  <c r="FMC79" i="13" s="1"/>
  <c r="FMD79" i="13" s="1"/>
  <c r="FME79" i="13" s="1"/>
  <c r="FMF79" i="13" s="1"/>
  <c r="FMG79" i="13" s="1"/>
  <c r="FMH79" i="13" s="1"/>
  <c r="FMI79" i="13" s="1"/>
  <c r="FMJ79" i="13" s="1"/>
  <c r="FMK79" i="13" s="1"/>
  <c r="FML79" i="13" s="1"/>
  <c r="FMM79" i="13" s="1"/>
  <c r="FMN79" i="13" s="1"/>
  <c r="FMO79" i="13" s="1"/>
  <c r="FMP79" i="13" s="1"/>
  <c r="FMQ79" i="13" s="1"/>
  <c r="FMR79" i="13" s="1"/>
  <c r="FMS79" i="13" s="1"/>
  <c r="FMT79" i="13" s="1"/>
  <c r="FMU79" i="13" s="1"/>
  <c r="FMV79" i="13" s="1"/>
  <c r="FMW79" i="13" s="1"/>
  <c r="FMX79" i="13" s="1"/>
  <c r="FMY79" i="13" s="1"/>
  <c r="FMZ79" i="13" s="1"/>
  <c r="FNA79" i="13" s="1"/>
  <c r="FNB79" i="13" s="1"/>
  <c r="FNC79" i="13" s="1"/>
  <c r="FND79" i="13" s="1"/>
  <c r="FNE79" i="13" s="1"/>
  <c r="FNF79" i="13" s="1"/>
  <c r="FNG79" i="13" s="1"/>
  <c r="FNH79" i="13" s="1"/>
  <c r="FNI79" i="13" s="1"/>
  <c r="FNJ79" i="13" s="1"/>
  <c r="FNK79" i="13" s="1"/>
  <c r="FNL79" i="13" s="1"/>
  <c r="FNM79" i="13" s="1"/>
  <c r="FNN79" i="13" s="1"/>
  <c r="FNO79" i="13" s="1"/>
  <c r="FNP79" i="13" s="1"/>
  <c r="FNQ79" i="13" s="1"/>
  <c r="FNR79" i="13" s="1"/>
  <c r="FNS79" i="13" s="1"/>
  <c r="FNT79" i="13" s="1"/>
  <c r="FNU79" i="13" s="1"/>
  <c r="FNV79" i="13" s="1"/>
  <c r="FNW79" i="13" s="1"/>
  <c r="FNX79" i="13" s="1"/>
  <c r="FNY79" i="13" s="1"/>
  <c r="FNZ79" i="13" s="1"/>
  <c r="FOA79" i="13" s="1"/>
  <c r="FOB79" i="13" s="1"/>
  <c r="FOC79" i="13" s="1"/>
  <c r="FOD79" i="13" s="1"/>
  <c r="FOE79" i="13" s="1"/>
  <c r="FOF79" i="13" s="1"/>
  <c r="FOG79" i="13" s="1"/>
  <c r="FOH79" i="13" s="1"/>
  <c r="FOI79" i="13" s="1"/>
  <c r="FOJ79" i="13" s="1"/>
  <c r="FOK79" i="13" s="1"/>
  <c r="FOL79" i="13" s="1"/>
  <c r="FOM79" i="13" s="1"/>
  <c r="FON79" i="13" s="1"/>
  <c r="FOO79" i="13" s="1"/>
  <c r="FOP79" i="13" s="1"/>
  <c r="FOQ79" i="13" s="1"/>
  <c r="FOR79" i="13" s="1"/>
  <c r="FOS79" i="13" s="1"/>
  <c r="FOT79" i="13" s="1"/>
  <c r="FOU79" i="13" s="1"/>
  <c r="FOV79" i="13" s="1"/>
  <c r="FOW79" i="13" s="1"/>
  <c r="FOX79" i="13" s="1"/>
  <c r="FOY79" i="13" s="1"/>
  <c r="FOZ79" i="13" s="1"/>
  <c r="FPA79" i="13" s="1"/>
  <c r="FPB79" i="13" s="1"/>
  <c r="FPC79" i="13" s="1"/>
  <c r="FPD79" i="13" s="1"/>
  <c r="FPE79" i="13" s="1"/>
  <c r="FPF79" i="13" s="1"/>
  <c r="FPG79" i="13" s="1"/>
  <c r="FPH79" i="13" s="1"/>
  <c r="FPI79" i="13" s="1"/>
  <c r="FPJ79" i="13" s="1"/>
  <c r="FPK79" i="13" s="1"/>
  <c r="FPL79" i="13" s="1"/>
  <c r="FPM79" i="13" s="1"/>
  <c r="FPN79" i="13" s="1"/>
  <c r="FPO79" i="13" s="1"/>
  <c r="FPP79" i="13" s="1"/>
  <c r="FPQ79" i="13" s="1"/>
  <c r="FPR79" i="13" s="1"/>
  <c r="FPS79" i="13" s="1"/>
  <c r="FPT79" i="13" s="1"/>
  <c r="FPU79" i="13" s="1"/>
  <c r="FPV79" i="13" s="1"/>
  <c r="FPW79" i="13" s="1"/>
  <c r="FPX79" i="13" s="1"/>
  <c r="FPY79" i="13" s="1"/>
  <c r="FPZ79" i="13" s="1"/>
  <c r="FQA79" i="13" s="1"/>
  <c r="FQB79" i="13" s="1"/>
  <c r="FQC79" i="13" s="1"/>
  <c r="FQD79" i="13" s="1"/>
  <c r="FQE79" i="13" s="1"/>
  <c r="FQF79" i="13" s="1"/>
  <c r="FQG79" i="13" s="1"/>
  <c r="FQH79" i="13" s="1"/>
  <c r="FQI79" i="13" s="1"/>
  <c r="FQJ79" i="13" s="1"/>
  <c r="FQK79" i="13" s="1"/>
  <c r="FQL79" i="13" s="1"/>
  <c r="FQM79" i="13" s="1"/>
  <c r="FQN79" i="13" s="1"/>
  <c r="FQO79" i="13" s="1"/>
  <c r="FQP79" i="13" s="1"/>
  <c r="FQQ79" i="13" s="1"/>
  <c r="FQR79" i="13" s="1"/>
  <c r="FQS79" i="13" s="1"/>
  <c r="FQT79" i="13" s="1"/>
  <c r="FQU79" i="13" s="1"/>
  <c r="FQV79" i="13" s="1"/>
  <c r="FQW79" i="13" s="1"/>
  <c r="FQX79" i="13" s="1"/>
  <c r="FQY79" i="13" s="1"/>
  <c r="FQZ79" i="13" s="1"/>
  <c r="FRA79" i="13" s="1"/>
  <c r="FRB79" i="13" s="1"/>
  <c r="FRC79" i="13" s="1"/>
  <c r="FRD79" i="13" s="1"/>
  <c r="FRE79" i="13" s="1"/>
  <c r="FRF79" i="13" s="1"/>
  <c r="FRG79" i="13" s="1"/>
  <c r="FRH79" i="13" s="1"/>
  <c r="FRI79" i="13" s="1"/>
  <c r="FRJ79" i="13" s="1"/>
  <c r="FRK79" i="13" s="1"/>
  <c r="FRL79" i="13" s="1"/>
  <c r="FRM79" i="13" s="1"/>
  <c r="FRN79" i="13" s="1"/>
  <c r="FRO79" i="13" s="1"/>
  <c r="FRP79" i="13" s="1"/>
  <c r="FRQ79" i="13" s="1"/>
  <c r="FRR79" i="13" s="1"/>
  <c r="FRS79" i="13" s="1"/>
  <c r="FRT79" i="13" s="1"/>
  <c r="FRU79" i="13" s="1"/>
  <c r="FRV79" i="13" s="1"/>
  <c r="FRW79" i="13" s="1"/>
  <c r="FRX79" i="13" s="1"/>
  <c r="FRY79" i="13" s="1"/>
  <c r="FRZ79" i="13" s="1"/>
  <c r="FSA79" i="13" s="1"/>
  <c r="FSB79" i="13" s="1"/>
  <c r="FSC79" i="13" s="1"/>
  <c r="FSD79" i="13" s="1"/>
  <c r="FSE79" i="13" s="1"/>
  <c r="FSF79" i="13" s="1"/>
  <c r="FSG79" i="13" s="1"/>
  <c r="FSH79" i="13" s="1"/>
  <c r="FSI79" i="13" s="1"/>
  <c r="FSJ79" i="13" s="1"/>
  <c r="FSK79" i="13" s="1"/>
  <c r="FSL79" i="13" s="1"/>
  <c r="FSM79" i="13" s="1"/>
  <c r="FSN79" i="13" s="1"/>
  <c r="FSO79" i="13" s="1"/>
  <c r="FSP79" i="13" s="1"/>
  <c r="FSQ79" i="13" s="1"/>
  <c r="FSR79" i="13" s="1"/>
  <c r="FSS79" i="13" s="1"/>
  <c r="FST79" i="13" s="1"/>
  <c r="FSU79" i="13" s="1"/>
  <c r="FSV79" i="13" s="1"/>
  <c r="FSW79" i="13" s="1"/>
  <c r="FSX79" i="13" s="1"/>
  <c r="FSY79" i="13" s="1"/>
  <c r="FSZ79" i="13" s="1"/>
  <c r="FTA79" i="13" s="1"/>
  <c r="FTB79" i="13" s="1"/>
  <c r="FTC79" i="13" s="1"/>
  <c r="FTD79" i="13" s="1"/>
  <c r="FTE79" i="13" s="1"/>
  <c r="FTF79" i="13" s="1"/>
  <c r="FTG79" i="13" s="1"/>
  <c r="FTH79" i="13" s="1"/>
  <c r="FTI79" i="13" s="1"/>
  <c r="FTJ79" i="13" s="1"/>
  <c r="FTK79" i="13" s="1"/>
  <c r="FTL79" i="13" s="1"/>
  <c r="FTM79" i="13" s="1"/>
  <c r="FTN79" i="13" s="1"/>
  <c r="FTO79" i="13" s="1"/>
  <c r="FTP79" i="13" s="1"/>
  <c r="FTQ79" i="13" s="1"/>
  <c r="FTR79" i="13" s="1"/>
  <c r="FTS79" i="13" s="1"/>
  <c r="FTT79" i="13" s="1"/>
  <c r="FTU79" i="13" s="1"/>
  <c r="FTV79" i="13" s="1"/>
  <c r="FTW79" i="13" s="1"/>
  <c r="FTX79" i="13" s="1"/>
  <c r="FTY79" i="13" s="1"/>
  <c r="FTZ79" i="13" s="1"/>
  <c r="FUA79" i="13" s="1"/>
  <c r="FUB79" i="13" s="1"/>
  <c r="FUC79" i="13" s="1"/>
  <c r="FUD79" i="13" s="1"/>
  <c r="FUE79" i="13" s="1"/>
  <c r="FUF79" i="13" s="1"/>
  <c r="FUG79" i="13" s="1"/>
  <c r="FUH79" i="13" s="1"/>
  <c r="FUI79" i="13" s="1"/>
  <c r="FUJ79" i="13" s="1"/>
  <c r="FUK79" i="13" s="1"/>
  <c r="FUL79" i="13" s="1"/>
  <c r="FUM79" i="13" s="1"/>
  <c r="FUN79" i="13" s="1"/>
  <c r="FUO79" i="13" s="1"/>
  <c r="FUP79" i="13" s="1"/>
  <c r="FUQ79" i="13" s="1"/>
  <c r="FUR79" i="13" s="1"/>
  <c r="FUS79" i="13" s="1"/>
  <c r="FUT79" i="13" s="1"/>
  <c r="FUU79" i="13" s="1"/>
  <c r="FUV79" i="13" s="1"/>
  <c r="FUW79" i="13" s="1"/>
  <c r="FUX79" i="13" s="1"/>
  <c r="FUY79" i="13" s="1"/>
  <c r="FUZ79" i="13" s="1"/>
  <c r="FVA79" i="13" s="1"/>
  <c r="FVB79" i="13" s="1"/>
  <c r="FVC79" i="13" s="1"/>
  <c r="FVD79" i="13" s="1"/>
  <c r="FVE79" i="13" s="1"/>
  <c r="FVF79" i="13" s="1"/>
  <c r="FVG79" i="13" s="1"/>
  <c r="FVH79" i="13" s="1"/>
  <c r="FVI79" i="13" s="1"/>
  <c r="FVJ79" i="13" s="1"/>
  <c r="FVK79" i="13" s="1"/>
  <c r="FVL79" i="13" s="1"/>
  <c r="FVM79" i="13" s="1"/>
  <c r="FVN79" i="13" s="1"/>
  <c r="FVO79" i="13" s="1"/>
  <c r="FVP79" i="13" s="1"/>
  <c r="FVQ79" i="13" s="1"/>
  <c r="FVR79" i="13" s="1"/>
  <c r="FVS79" i="13" s="1"/>
  <c r="FVT79" i="13" s="1"/>
  <c r="FVU79" i="13" s="1"/>
  <c r="FVV79" i="13" s="1"/>
  <c r="FVW79" i="13" s="1"/>
  <c r="FVX79" i="13" s="1"/>
  <c r="FVY79" i="13" s="1"/>
  <c r="FVZ79" i="13" s="1"/>
  <c r="FWA79" i="13" s="1"/>
  <c r="FWB79" i="13" s="1"/>
  <c r="FWC79" i="13" s="1"/>
  <c r="FWD79" i="13" s="1"/>
  <c r="FWE79" i="13" s="1"/>
  <c r="FWF79" i="13" s="1"/>
  <c r="FWG79" i="13" s="1"/>
  <c r="FWH79" i="13" s="1"/>
  <c r="FWI79" i="13" s="1"/>
  <c r="FWJ79" i="13" s="1"/>
  <c r="FWK79" i="13" s="1"/>
  <c r="FWL79" i="13" s="1"/>
  <c r="FWM79" i="13" s="1"/>
  <c r="FWN79" i="13" s="1"/>
  <c r="FWO79" i="13" s="1"/>
  <c r="FWP79" i="13" s="1"/>
  <c r="FWQ79" i="13" s="1"/>
  <c r="FWR79" i="13" s="1"/>
  <c r="FWS79" i="13" s="1"/>
  <c r="FWT79" i="13" s="1"/>
  <c r="FWU79" i="13" s="1"/>
  <c r="FWV79" i="13" s="1"/>
  <c r="FWW79" i="13" s="1"/>
  <c r="FWX79" i="13" s="1"/>
  <c r="FWY79" i="13" s="1"/>
  <c r="FWZ79" i="13" s="1"/>
  <c r="FXA79" i="13" s="1"/>
  <c r="FXB79" i="13" s="1"/>
  <c r="FXC79" i="13" s="1"/>
  <c r="FXD79" i="13" s="1"/>
  <c r="FXE79" i="13" s="1"/>
  <c r="FXF79" i="13" s="1"/>
  <c r="FXG79" i="13" s="1"/>
  <c r="FXH79" i="13" s="1"/>
  <c r="FXI79" i="13" s="1"/>
  <c r="FXJ79" i="13" s="1"/>
  <c r="FXK79" i="13" s="1"/>
  <c r="FXL79" i="13" s="1"/>
  <c r="FXM79" i="13" s="1"/>
  <c r="FXN79" i="13" s="1"/>
  <c r="FXO79" i="13" s="1"/>
  <c r="FXP79" i="13" s="1"/>
  <c r="FXQ79" i="13" s="1"/>
  <c r="FXR79" i="13" s="1"/>
  <c r="FXS79" i="13" s="1"/>
  <c r="FXT79" i="13" s="1"/>
  <c r="FXU79" i="13" s="1"/>
  <c r="FXV79" i="13" s="1"/>
  <c r="FXW79" i="13" s="1"/>
  <c r="FXX79" i="13" s="1"/>
  <c r="FXY79" i="13" s="1"/>
  <c r="FXZ79" i="13" s="1"/>
  <c r="FYA79" i="13" s="1"/>
  <c r="FYB79" i="13" s="1"/>
  <c r="FYC79" i="13" s="1"/>
  <c r="FYD79" i="13" s="1"/>
  <c r="FYE79" i="13" s="1"/>
  <c r="FYF79" i="13" s="1"/>
  <c r="FYG79" i="13" s="1"/>
  <c r="FYH79" i="13" s="1"/>
  <c r="FYI79" i="13" s="1"/>
  <c r="FYJ79" i="13" s="1"/>
  <c r="FYK79" i="13" s="1"/>
  <c r="FYL79" i="13" s="1"/>
  <c r="FYM79" i="13" s="1"/>
  <c r="FYN79" i="13" s="1"/>
  <c r="FYO79" i="13" s="1"/>
  <c r="FYP79" i="13" s="1"/>
  <c r="FYQ79" i="13" s="1"/>
  <c r="FYR79" i="13" s="1"/>
  <c r="FYS79" i="13" s="1"/>
  <c r="FYT79" i="13" s="1"/>
  <c r="FYU79" i="13" s="1"/>
  <c r="FYV79" i="13" s="1"/>
  <c r="FYW79" i="13" s="1"/>
  <c r="FYX79" i="13" s="1"/>
  <c r="FYY79" i="13" s="1"/>
  <c r="FYZ79" i="13" s="1"/>
  <c r="FZA79" i="13" s="1"/>
  <c r="FZB79" i="13" s="1"/>
  <c r="FZC79" i="13" s="1"/>
  <c r="FZD79" i="13" s="1"/>
  <c r="FZE79" i="13" s="1"/>
  <c r="FZF79" i="13" s="1"/>
  <c r="FZG79" i="13" s="1"/>
  <c r="FZH79" i="13" s="1"/>
  <c r="FZI79" i="13" s="1"/>
  <c r="FZJ79" i="13" s="1"/>
  <c r="FZK79" i="13" s="1"/>
  <c r="FZL79" i="13" s="1"/>
  <c r="FZM79" i="13" s="1"/>
  <c r="FZN79" i="13" s="1"/>
  <c r="FZO79" i="13" s="1"/>
  <c r="FZP79" i="13" s="1"/>
  <c r="FZQ79" i="13" s="1"/>
  <c r="FZR79" i="13" s="1"/>
  <c r="FZS79" i="13" s="1"/>
  <c r="FZT79" i="13" s="1"/>
  <c r="FZU79" i="13" s="1"/>
  <c r="FZV79" i="13" s="1"/>
  <c r="FZW79" i="13" s="1"/>
  <c r="FZX79" i="13" s="1"/>
  <c r="FZY79" i="13" s="1"/>
  <c r="FZZ79" i="13" s="1"/>
  <c r="GAA79" i="13" s="1"/>
  <c r="GAB79" i="13" s="1"/>
  <c r="GAC79" i="13" s="1"/>
  <c r="GAD79" i="13" s="1"/>
  <c r="GAE79" i="13" s="1"/>
  <c r="GAF79" i="13" s="1"/>
  <c r="GAG79" i="13" s="1"/>
  <c r="GAH79" i="13" s="1"/>
  <c r="GAI79" i="13" s="1"/>
  <c r="GAJ79" i="13" s="1"/>
  <c r="GAK79" i="13" s="1"/>
  <c r="GAL79" i="13" s="1"/>
  <c r="GAM79" i="13" s="1"/>
  <c r="GAN79" i="13" s="1"/>
  <c r="GAO79" i="13" s="1"/>
  <c r="GAP79" i="13" s="1"/>
  <c r="GAQ79" i="13" s="1"/>
  <c r="GAR79" i="13" s="1"/>
  <c r="GAS79" i="13" s="1"/>
  <c r="GAT79" i="13" s="1"/>
  <c r="GAU79" i="13" s="1"/>
  <c r="GAV79" i="13" s="1"/>
  <c r="GAW79" i="13" s="1"/>
  <c r="GAX79" i="13" s="1"/>
  <c r="GAY79" i="13" s="1"/>
  <c r="GAZ79" i="13" s="1"/>
  <c r="GBA79" i="13" s="1"/>
  <c r="GBB79" i="13" s="1"/>
  <c r="GBC79" i="13" s="1"/>
  <c r="GBD79" i="13" s="1"/>
  <c r="GBE79" i="13" s="1"/>
  <c r="GBF79" i="13" s="1"/>
  <c r="GBG79" i="13" s="1"/>
  <c r="GBH79" i="13" s="1"/>
  <c r="GBI79" i="13" s="1"/>
  <c r="GBJ79" i="13" s="1"/>
  <c r="GBK79" i="13" s="1"/>
  <c r="GBL79" i="13" s="1"/>
  <c r="GBM79" i="13" s="1"/>
  <c r="GBN79" i="13" s="1"/>
  <c r="GBO79" i="13" s="1"/>
  <c r="GBP79" i="13" s="1"/>
  <c r="GBQ79" i="13" s="1"/>
  <c r="GBR79" i="13" s="1"/>
  <c r="GBS79" i="13" s="1"/>
  <c r="GBT79" i="13" s="1"/>
  <c r="GBU79" i="13" s="1"/>
  <c r="GBV79" i="13" s="1"/>
  <c r="GBW79" i="13" s="1"/>
  <c r="GBX79" i="13" s="1"/>
  <c r="GBY79" i="13" s="1"/>
  <c r="GBZ79" i="13" s="1"/>
  <c r="GCA79" i="13" s="1"/>
  <c r="GCB79" i="13" s="1"/>
  <c r="GCC79" i="13" s="1"/>
  <c r="GCD79" i="13" s="1"/>
  <c r="GCE79" i="13" s="1"/>
  <c r="GCF79" i="13" s="1"/>
  <c r="GCG79" i="13" s="1"/>
  <c r="GCH79" i="13" s="1"/>
  <c r="GCI79" i="13" s="1"/>
  <c r="GCJ79" i="13" s="1"/>
  <c r="GCK79" i="13" s="1"/>
  <c r="GCL79" i="13" s="1"/>
  <c r="GCM79" i="13" s="1"/>
  <c r="GCN79" i="13" s="1"/>
  <c r="GCO79" i="13" s="1"/>
  <c r="GCP79" i="13" s="1"/>
  <c r="GCQ79" i="13" s="1"/>
  <c r="GCR79" i="13" s="1"/>
  <c r="GCS79" i="13" s="1"/>
  <c r="GCT79" i="13" s="1"/>
  <c r="GCU79" i="13" s="1"/>
  <c r="GCV79" i="13" s="1"/>
  <c r="GCW79" i="13" s="1"/>
  <c r="GCX79" i="13" s="1"/>
  <c r="GCY79" i="13" s="1"/>
  <c r="GCZ79" i="13" s="1"/>
  <c r="GDA79" i="13" s="1"/>
  <c r="GDB79" i="13" s="1"/>
  <c r="GDC79" i="13" s="1"/>
  <c r="GDD79" i="13" s="1"/>
  <c r="GDE79" i="13" s="1"/>
  <c r="GDF79" i="13" s="1"/>
  <c r="GDG79" i="13" s="1"/>
  <c r="GDH79" i="13" s="1"/>
  <c r="GDI79" i="13" s="1"/>
  <c r="GDJ79" i="13" s="1"/>
  <c r="GDK79" i="13" s="1"/>
  <c r="GDL79" i="13" s="1"/>
  <c r="GDM79" i="13" s="1"/>
  <c r="GDN79" i="13" s="1"/>
  <c r="GDO79" i="13" s="1"/>
  <c r="GDP79" i="13" s="1"/>
  <c r="GDQ79" i="13" s="1"/>
  <c r="GDR79" i="13" s="1"/>
  <c r="GDS79" i="13" s="1"/>
  <c r="GDT79" i="13" s="1"/>
  <c r="GDU79" i="13" s="1"/>
  <c r="GDV79" i="13" s="1"/>
  <c r="GDW79" i="13" s="1"/>
  <c r="GDX79" i="13" s="1"/>
  <c r="GDY79" i="13" s="1"/>
  <c r="GDZ79" i="13" s="1"/>
  <c r="GEA79" i="13" s="1"/>
  <c r="GEB79" i="13" s="1"/>
  <c r="GEC79" i="13" s="1"/>
  <c r="GED79" i="13" s="1"/>
  <c r="GEE79" i="13" s="1"/>
  <c r="GEF79" i="13" s="1"/>
  <c r="GEG79" i="13" s="1"/>
  <c r="GEH79" i="13" s="1"/>
  <c r="GEI79" i="13" s="1"/>
  <c r="GEJ79" i="13" s="1"/>
  <c r="GEK79" i="13" s="1"/>
  <c r="GEL79" i="13" s="1"/>
  <c r="GEM79" i="13" s="1"/>
  <c r="GEN79" i="13" s="1"/>
  <c r="GEO79" i="13" s="1"/>
  <c r="GEP79" i="13" s="1"/>
  <c r="GEQ79" i="13" s="1"/>
  <c r="GER79" i="13" s="1"/>
  <c r="GES79" i="13" s="1"/>
  <c r="GET79" i="13" s="1"/>
  <c r="GEU79" i="13" s="1"/>
  <c r="GEV79" i="13" s="1"/>
  <c r="GEW79" i="13" s="1"/>
  <c r="GEX79" i="13" s="1"/>
  <c r="GEY79" i="13" s="1"/>
  <c r="GEZ79" i="13" s="1"/>
  <c r="GFA79" i="13" s="1"/>
  <c r="GFB79" i="13" s="1"/>
  <c r="GFC79" i="13" s="1"/>
  <c r="GFD79" i="13" s="1"/>
  <c r="GFE79" i="13" s="1"/>
  <c r="GFF79" i="13" s="1"/>
  <c r="GFG79" i="13" s="1"/>
  <c r="GFH79" i="13" s="1"/>
  <c r="GFI79" i="13" s="1"/>
  <c r="GFJ79" i="13" s="1"/>
  <c r="GFK79" i="13" s="1"/>
  <c r="GFL79" i="13" s="1"/>
  <c r="GFM79" i="13" s="1"/>
  <c r="GFN79" i="13" s="1"/>
  <c r="GFO79" i="13" s="1"/>
  <c r="GFP79" i="13" s="1"/>
  <c r="GFQ79" i="13" s="1"/>
  <c r="GFR79" i="13" s="1"/>
  <c r="GFS79" i="13" s="1"/>
  <c r="GFT79" i="13" s="1"/>
  <c r="GFU79" i="13" s="1"/>
  <c r="GFV79" i="13" s="1"/>
  <c r="GFW79" i="13" s="1"/>
  <c r="GFX79" i="13" s="1"/>
  <c r="GFY79" i="13" s="1"/>
  <c r="GFZ79" i="13" s="1"/>
  <c r="GGA79" i="13" s="1"/>
  <c r="GGB79" i="13" s="1"/>
  <c r="GGC79" i="13" s="1"/>
  <c r="GGD79" i="13" s="1"/>
  <c r="GGE79" i="13" s="1"/>
  <c r="GGF79" i="13" s="1"/>
  <c r="GGG79" i="13" s="1"/>
  <c r="GGH79" i="13" s="1"/>
  <c r="GGI79" i="13" s="1"/>
  <c r="GGJ79" i="13" s="1"/>
  <c r="GGK79" i="13" s="1"/>
  <c r="GGL79" i="13" s="1"/>
  <c r="GGM79" i="13" s="1"/>
  <c r="GGN79" i="13" s="1"/>
  <c r="GGO79" i="13" s="1"/>
  <c r="GGP79" i="13" s="1"/>
  <c r="GGQ79" i="13" s="1"/>
  <c r="GGR79" i="13" s="1"/>
  <c r="GGS79" i="13" s="1"/>
  <c r="GGT79" i="13" s="1"/>
  <c r="GGU79" i="13" s="1"/>
  <c r="GGV79" i="13" s="1"/>
  <c r="GGW79" i="13" s="1"/>
  <c r="GGX79" i="13" s="1"/>
  <c r="GGY79" i="13" s="1"/>
  <c r="GGZ79" i="13" s="1"/>
  <c r="GHA79" i="13" s="1"/>
  <c r="GHB79" i="13" s="1"/>
  <c r="GHC79" i="13" s="1"/>
  <c r="GHD79" i="13" s="1"/>
  <c r="GHE79" i="13" s="1"/>
  <c r="GHF79" i="13" s="1"/>
  <c r="GHG79" i="13" s="1"/>
  <c r="GHH79" i="13" s="1"/>
  <c r="GHI79" i="13" s="1"/>
  <c r="GHJ79" i="13" s="1"/>
  <c r="GHK79" i="13" s="1"/>
  <c r="GHL79" i="13" s="1"/>
  <c r="GHM79" i="13" s="1"/>
  <c r="GHN79" i="13" s="1"/>
  <c r="GHO79" i="13" s="1"/>
  <c r="GHP79" i="13" s="1"/>
  <c r="GHQ79" i="13" s="1"/>
  <c r="GHR79" i="13" s="1"/>
  <c r="GHS79" i="13" s="1"/>
  <c r="GHT79" i="13" s="1"/>
  <c r="GHU79" i="13" s="1"/>
  <c r="GHV79" i="13" s="1"/>
  <c r="GHW79" i="13" s="1"/>
  <c r="GHX79" i="13" s="1"/>
  <c r="GHY79" i="13" s="1"/>
  <c r="GHZ79" i="13" s="1"/>
  <c r="GIA79" i="13" s="1"/>
  <c r="GIB79" i="13" s="1"/>
  <c r="GIC79" i="13" s="1"/>
  <c r="GID79" i="13" s="1"/>
  <c r="GIE79" i="13" s="1"/>
  <c r="GIF79" i="13" s="1"/>
  <c r="GIG79" i="13" s="1"/>
  <c r="GIH79" i="13" s="1"/>
  <c r="GII79" i="13" s="1"/>
  <c r="GIJ79" i="13" s="1"/>
  <c r="GIK79" i="13" s="1"/>
  <c r="GIL79" i="13" s="1"/>
  <c r="GIM79" i="13" s="1"/>
  <c r="GIN79" i="13" s="1"/>
  <c r="GIO79" i="13" s="1"/>
  <c r="GIP79" i="13" s="1"/>
  <c r="GIQ79" i="13" s="1"/>
  <c r="GIR79" i="13" s="1"/>
  <c r="GIS79" i="13" s="1"/>
  <c r="GIT79" i="13" s="1"/>
  <c r="GIU79" i="13" s="1"/>
  <c r="GIV79" i="13" s="1"/>
  <c r="GIW79" i="13" s="1"/>
  <c r="GIX79" i="13" s="1"/>
  <c r="GIY79" i="13" s="1"/>
  <c r="GIZ79" i="13" s="1"/>
  <c r="GJA79" i="13" s="1"/>
  <c r="GJB79" i="13" s="1"/>
  <c r="GJC79" i="13" s="1"/>
  <c r="GJD79" i="13" s="1"/>
  <c r="GJE79" i="13" s="1"/>
  <c r="GJF79" i="13" s="1"/>
  <c r="GJG79" i="13" s="1"/>
  <c r="GJH79" i="13" s="1"/>
  <c r="GJI79" i="13" s="1"/>
  <c r="GJJ79" i="13" s="1"/>
  <c r="GJK79" i="13" s="1"/>
  <c r="GJL79" i="13" s="1"/>
  <c r="GJM79" i="13" s="1"/>
  <c r="GJN79" i="13" s="1"/>
  <c r="GJO79" i="13" s="1"/>
  <c r="GJP79" i="13" s="1"/>
  <c r="GJQ79" i="13" s="1"/>
  <c r="GJR79" i="13" s="1"/>
  <c r="GJS79" i="13" s="1"/>
  <c r="GJT79" i="13" s="1"/>
  <c r="GJU79" i="13" s="1"/>
  <c r="GJV79" i="13" s="1"/>
  <c r="GJW79" i="13" s="1"/>
  <c r="GJX79" i="13" s="1"/>
  <c r="GJY79" i="13" s="1"/>
  <c r="GJZ79" i="13" s="1"/>
  <c r="GKA79" i="13" s="1"/>
  <c r="GKB79" i="13" s="1"/>
  <c r="GKC79" i="13" s="1"/>
  <c r="GKD79" i="13" s="1"/>
  <c r="GKE79" i="13" s="1"/>
  <c r="GKF79" i="13" s="1"/>
  <c r="GKG79" i="13" s="1"/>
  <c r="GKH79" i="13" s="1"/>
  <c r="GKI79" i="13" s="1"/>
  <c r="GKJ79" i="13" s="1"/>
  <c r="GKK79" i="13" s="1"/>
  <c r="GKL79" i="13" s="1"/>
  <c r="GKM79" i="13" s="1"/>
  <c r="GKN79" i="13" s="1"/>
  <c r="GKO79" i="13" s="1"/>
  <c r="GKP79" i="13" s="1"/>
  <c r="GKQ79" i="13" s="1"/>
  <c r="GKR79" i="13" s="1"/>
  <c r="GKS79" i="13" s="1"/>
  <c r="GKT79" i="13" s="1"/>
  <c r="GKU79" i="13" s="1"/>
  <c r="GKV79" i="13" s="1"/>
  <c r="GKW79" i="13" s="1"/>
  <c r="GKX79" i="13" s="1"/>
  <c r="GKY79" i="13" s="1"/>
  <c r="GKZ79" i="13" s="1"/>
  <c r="GLA79" i="13" s="1"/>
  <c r="GLB79" i="13" s="1"/>
  <c r="GLC79" i="13" s="1"/>
  <c r="GLD79" i="13" s="1"/>
  <c r="GLE79" i="13" s="1"/>
  <c r="GLF79" i="13" s="1"/>
  <c r="GLG79" i="13" s="1"/>
  <c r="GLH79" i="13" s="1"/>
  <c r="GLI79" i="13" s="1"/>
  <c r="GLJ79" i="13" s="1"/>
  <c r="GLK79" i="13" s="1"/>
  <c r="GLL79" i="13" s="1"/>
  <c r="GLM79" i="13" s="1"/>
  <c r="GLN79" i="13" s="1"/>
  <c r="GLO79" i="13" s="1"/>
  <c r="GLP79" i="13" s="1"/>
  <c r="GLQ79" i="13" s="1"/>
  <c r="GLR79" i="13" s="1"/>
  <c r="GLS79" i="13" s="1"/>
  <c r="GLT79" i="13" s="1"/>
  <c r="GLU79" i="13" s="1"/>
  <c r="GLV79" i="13" s="1"/>
  <c r="GLW79" i="13" s="1"/>
  <c r="GLX79" i="13" s="1"/>
  <c r="GLY79" i="13" s="1"/>
  <c r="GLZ79" i="13" s="1"/>
  <c r="GMA79" i="13" s="1"/>
  <c r="GMB79" i="13" s="1"/>
  <c r="GMC79" i="13" s="1"/>
  <c r="GMD79" i="13" s="1"/>
  <c r="GME79" i="13" s="1"/>
  <c r="GMF79" i="13" s="1"/>
  <c r="GMG79" i="13" s="1"/>
  <c r="GMH79" i="13" s="1"/>
  <c r="GMI79" i="13" s="1"/>
  <c r="GMJ79" i="13" s="1"/>
  <c r="GMK79" i="13" s="1"/>
  <c r="GML79" i="13" s="1"/>
  <c r="GMM79" i="13" s="1"/>
  <c r="GMN79" i="13" s="1"/>
  <c r="GMO79" i="13" s="1"/>
  <c r="GMP79" i="13" s="1"/>
  <c r="GMQ79" i="13" s="1"/>
  <c r="GMR79" i="13" s="1"/>
  <c r="GMS79" i="13" s="1"/>
  <c r="GMT79" i="13" s="1"/>
  <c r="GMU79" i="13" s="1"/>
  <c r="GMV79" i="13" s="1"/>
  <c r="GMW79" i="13" s="1"/>
  <c r="GMX79" i="13" s="1"/>
  <c r="GMY79" i="13" s="1"/>
  <c r="GMZ79" i="13" s="1"/>
  <c r="GNA79" i="13" s="1"/>
  <c r="GNB79" i="13" s="1"/>
  <c r="GNC79" i="13" s="1"/>
  <c r="GND79" i="13" s="1"/>
  <c r="GNE79" i="13" s="1"/>
  <c r="GNF79" i="13" s="1"/>
  <c r="GNG79" i="13" s="1"/>
  <c r="GNH79" i="13" s="1"/>
  <c r="GNI79" i="13" s="1"/>
  <c r="GNJ79" i="13" s="1"/>
  <c r="GNK79" i="13" s="1"/>
  <c r="GNL79" i="13" s="1"/>
  <c r="GNM79" i="13" s="1"/>
  <c r="GNN79" i="13" s="1"/>
  <c r="GNO79" i="13" s="1"/>
  <c r="GNP79" i="13" s="1"/>
  <c r="GNQ79" i="13" s="1"/>
  <c r="GNR79" i="13" s="1"/>
  <c r="GNS79" i="13" s="1"/>
  <c r="GNT79" i="13" s="1"/>
  <c r="GNU79" i="13" s="1"/>
  <c r="GNV79" i="13" s="1"/>
  <c r="GNW79" i="13" s="1"/>
  <c r="GNX79" i="13" s="1"/>
  <c r="GNY79" i="13" s="1"/>
  <c r="GNZ79" i="13" s="1"/>
  <c r="GOA79" i="13" s="1"/>
  <c r="GOB79" i="13" s="1"/>
  <c r="GOC79" i="13" s="1"/>
  <c r="GOD79" i="13" s="1"/>
  <c r="GOE79" i="13" s="1"/>
  <c r="GOF79" i="13" s="1"/>
  <c r="GOG79" i="13" s="1"/>
  <c r="GOH79" i="13" s="1"/>
  <c r="GOI79" i="13" s="1"/>
  <c r="GOJ79" i="13" s="1"/>
  <c r="GOK79" i="13" s="1"/>
  <c r="GOL79" i="13" s="1"/>
  <c r="GOM79" i="13" s="1"/>
  <c r="GON79" i="13" s="1"/>
  <c r="GOO79" i="13" s="1"/>
  <c r="GOP79" i="13" s="1"/>
  <c r="GOQ79" i="13" s="1"/>
  <c r="GOR79" i="13" s="1"/>
  <c r="GOS79" i="13" s="1"/>
  <c r="GOT79" i="13" s="1"/>
  <c r="GOU79" i="13" s="1"/>
  <c r="GOV79" i="13" s="1"/>
  <c r="GOW79" i="13" s="1"/>
  <c r="GOX79" i="13" s="1"/>
  <c r="GOY79" i="13" s="1"/>
  <c r="GOZ79" i="13" s="1"/>
  <c r="GPA79" i="13" s="1"/>
  <c r="GPB79" i="13" s="1"/>
  <c r="GPC79" i="13" s="1"/>
  <c r="GPD79" i="13" s="1"/>
  <c r="GPE79" i="13" s="1"/>
  <c r="GPF79" i="13" s="1"/>
  <c r="GPG79" i="13" s="1"/>
  <c r="GPH79" i="13" s="1"/>
  <c r="GPI79" i="13" s="1"/>
  <c r="GPJ79" i="13" s="1"/>
  <c r="GPK79" i="13" s="1"/>
  <c r="GPL79" i="13" s="1"/>
  <c r="GPM79" i="13" s="1"/>
  <c r="GPN79" i="13" s="1"/>
  <c r="GPO79" i="13" s="1"/>
  <c r="GPP79" i="13" s="1"/>
  <c r="GPQ79" i="13" s="1"/>
  <c r="GPR79" i="13" s="1"/>
  <c r="GPS79" i="13" s="1"/>
  <c r="GPT79" i="13" s="1"/>
  <c r="GPU79" i="13" s="1"/>
  <c r="GPV79" i="13" s="1"/>
  <c r="GPW79" i="13" s="1"/>
  <c r="GPX79" i="13" s="1"/>
  <c r="GPY79" i="13" s="1"/>
  <c r="GPZ79" i="13" s="1"/>
  <c r="GQA79" i="13" s="1"/>
  <c r="GQB79" i="13" s="1"/>
  <c r="GQC79" i="13" s="1"/>
  <c r="GQD79" i="13" s="1"/>
  <c r="GQE79" i="13" s="1"/>
  <c r="GQF79" i="13" s="1"/>
  <c r="GQG79" i="13" s="1"/>
  <c r="GQH79" i="13" s="1"/>
  <c r="GQI79" i="13" s="1"/>
  <c r="GQJ79" i="13" s="1"/>
  <c r="GQK79" i="13" s="1"/>
  <c r="GQL79" i="13" s="1"/>
  <c r="GQM79" i="13" s="1"/>
  <c r="GQN79" i="13" s="1"/>
  <c r="GQO79" i="13" s="1"/>
  <c r="GQP79" i="13" s="1"/>
  <c r="GQQ79" i="13" s="1"/>
  <c r="GQR79" i="13" s="1"/>
  <c r="GQS79" i="13" s="1"/>
  <c r="GQT79" i="13" s="1"/>
  <c r="GQU79" i="13" s="1"/>
  <c r="GQV79" i="13" s="1"/>
  <c r="GQW79" i="13" s="1"/>
  <c r="GQX79" i="13" s="1"/>
  <c r="GQY79" i="13" s="1"/>
  <c r="GQZ79" i="13" s="1"/>
  <c r="GRA79" i="13" s="1"/>
  <c r="GRB79" i="13" s="1"/>
  <c r="GRC79" i="13" s="1"/>
  <c r="GRD79" i="13" s="1"/>
  <c r="GRE79" i="13" s="1"/>
  <c r="GRF79" i="13" s="1"/>
  <c r="GRG79" i="13" s="1"/>
  <c r="GRH79" i="13" s="1"/>
  <c r="GRI79" i="13" s="1"/>
  <c r="GRJ79" i="13" s="1"/>
  <c r="GRK79" i="13" s="1"/>
  <c r="GRL79" i="13" s="1"/>
  <c r="GRM79" i="13" s="1"/>
  <c r="GRN79" i="13" s="1"/>
  <c r="GRO79" i="13" s="1"/>
  <c r="GRP79" i="13" s="1"/>
  <c r="GRQ79" i="13" s="1"/>
  <c r="GRR79" i="13" s="1"/>
  <c r="GRS79" i="13" s="1"/>
  <c r="GRT79" i="13" s="1"/>
  <c r="GRU79" i="13" s="1"/>
  <c r="GRV79" i="13" s="1"/>
  <c r="GRW79" i="13" s="1"/>
  <c r="GRX79" i="13" s="1"/>
  <c r="GRY79" i="13" s="1"/>
  <c r="GRZ79" i="13" s="1"/>
  <c r="GSA79" i="13" s="1"/>
  <c r="GSB79" i="13" s="1"/>
  <c r="GSC79" i="13" s="1"/>
  <c r="GSD79" i="13" s="1"/>
  <c r="GSE79" i="13" s="1"/>
  <c r="GSF79" i="13" s="1"/>
  <c r="GSG79" i="13" s="1"/>
  <c r="GSH79" i="13" s="1"/>
  <c r="GSI79" i="13" s="1"/>
  <c r="GSJ79" i="13" s="1"/>
  <c r="GSK79" i="13" s="1"/>
  <c r="GSL79" i="13" s="1"/>
  <c r="GSM79" i="13" s="1"/>
  <c r="GSN79" i="13" s="1"/>
  <c r="GSO79" i="13" s="1"/>
  <c r="GSP79" i="13" s="1"/>
  <c r="GSQ79" i="13" s="1"/>
  <c r="GSR79" i="13" s="1"/>
  <c r="GSS79" i="13" s="1"/>
  <c r="GST79" i="13" s="1"/>
  <c r="GSU79" i="13" s="1"/>
  <c r="GSV79" i="13" s="1"/>
  <c r="GSW79" i="13" s="1"/>
  <c r="GSX79" i="13" s="1"/>
  <c r="GSY79" i="13" s="1"/>
  <c r="GSZ79" i="13" s="1"/>
  <c r="GTA79" i="13" s="1"/>
  <c r="GTB79" i="13" s="1"/>
  <c r="GTC79" i="13" s="1"/>
  <c r="GTD79" i="13" s="1"/>
  <c r="GTE79" i="13" s="1"/>
  <c r="GTF79" i="13" s="1"/>
  <c r="GTG79" i="13" s="1"/>
  <c r="GTH79" i="13" s="1"/>
  <c r="GTI79" i="13" s="1"/>
  <c r="GTJ79" i="13" s="1"/>
  <c r="GTK79" i="13" s="1"/>
  <c r="GTL79" i="13" s="1"/>
  <c r="GTM79" i="13" s="1"/>
  <c r="GTN79" i="13" s="1"/>
  <c r="GTO79" i="13" s="1"/>
  <c r="GTP79" i="13" s="1"/>
  <c r="GTQ79" i="13" s="1"/>
  <c r="GTR79" i="13" s="1"/>
  <c r="GTS79" i="13" s="1"/>
  <c r="GTT79" i="13" s="1"/>
  <c r="GTU79" i="13" s="1"/>
  <c r="GTV79" i="13" s="1"/>
  <c r="GTW79" i="13" s="1"/>
  <c r="GTX79" i="13" s="1"/>
  <c r="GTY79" i="13" s="1"/>
  <c r="GTZ79" i="13" s="1"/>
  <c r="GUA79" i="13" s="1"/>
  <c r="GUB79" i="13" s="1"/>
  <c r="GUC79" i="13" s="1"/>
  <c r="GUD79" i="13" s="1"/>
  <c r="GUE79" i="13" s="1"/>
  <c r="GUF79" i="13" s="1"/>
  <c r="GUG79" i="13" s="1"/>
  <c r="GUH79" i="13" s="1"/>
  <c r="GUI79" i="13" s="1"/>
  <c r="GUJ79" i="13" s="1"/>
  <c r="GUK79" i="13" s="1"/>
  <c r="GUL79" i="13" s="1"/>
  <c r="GUM79" i="13" s="1"/>
  <c r="GUN79" i="13" s="1"/>
  <c r="GUO79" i="13" s="1"/>
  <c r="GUP79" i="13" s="1"/>
  <c r="GUQ79" i="13" s="1"/>
  <c r="GUR79" i="13" s="1"/>
  <c r="GUS79" i="13" s="1"/>
  <c r="GUT79" i="13" s="1"/>
  <c r="GUU79" i="13" s="1"/>
  <c r="GUV79" i="13" s="1"/>
  <c r="GUW79" i="13" s="1"/>
  <c r="GUX79" i="13" s="1"/>
  <c r="GUY79" i="13" s="1"/>
  <c r="GUZ79" i="13" s="1"/>
  <c r="GVA79" i="13" s="1"/>
  <c r="GVB79" i="13" s="1"/>
  <c r="GVC79" i="13" s="1"/>
  <c r="GVD79" i="13" s="1"/>
  <c r="GVE79" i="13" s="1"/>
  <c r="GVF79" i="13" s="1"/>
  <c r="GVG79" i="13" s="1"/>
  <c r="GVH79" i="13" s="1"/>
  <c r="GVI79" i="13" s="1"/>
  <c r="GVJ79" i="13" s="1"/>
  <c r="GVK79" i="13" s="1"/>
  <c r="GVL79" i="13" s="1"/>
  <c r="GVM79" i="13" s="1"/>
  <c r="GVN79" i="13" s="1"/>
  <c r="GVO79" i="13" s="1"/>
  <c r="GVP79" i="13" s="1"/>
  <c r="GVQ79" i="13" s="1"/>
  <c r="GVR79" i="13" s="1"/>
  <c r="GVS79" i="13" s="1"/>
  <c r="GVT79" i="13" s="1"/>
  <c r="GVU79" i="13" s="1"/>
  <c r="GVV79" i="13" s="1"/>
  <c r="GVW79" i="13" s="1"/>
  <c r="GVX79" i="13" s="1"/>
  <c r="GVY79" i="13" s="1"/>
  <c r="GVZ79" i="13" s="1"/>
  <c r="GWA79" i="13" s="1"/>
  <c r="GWB79" i="13" s="1"/>
  <c r="GWC79" i="13" s="1"/>
  <c r="GWD79" i="13" s="1"/>
  <c r="GWE79" i="13" s="1"/>
  <c r="GWF79" i="13" s="1"/>
  <c r="GWG79" i="13" s="1"/>
  <c r="GWH79" i="13" s="1"/>
  <c r="GWI79" i="13" s="1"/>
  <c r="GWJ79" i="13" s="1"/>
  <c r="GWK79" i="13" s="1"/>
  <c r="GWL79" i="13" s="1"/>
  <c r="GWM79" i="13" s="1"/>
  <c r="GWN79" i="13" s="1"/>
  <c r="GWO79" i="13" s="1"/>
  <c r="GWP79" i="13" s="1"/>
  <c r="GWQ79" i="13" s="1"/>
  <c r="GWR79" i="13" s="1"/>
  <c r="GWS79" i="13" s="1"/>
  <c r="GWT79" i="13" s="1"/>
  <c r="GWU79" i="13" s="1"/>
  <c r="GWV79" i="13" s="1"/>
  <c r="GWW79" i="13" s="1"/>
  <c r="GWX79" i="13" s="1"/>
  <c r="GWY79" i="13" s="1"/>
  <c r="GWZ79" i="13" s="1"/>
  <c r="GXA79" i="13" s="1"/>
  <c r="GXB79" i="13" s="1"/>
  <c r="GXC79" i="13" s="1"/>
  <c r="GXD79" i="13" s="1"/>
  <c r="GXE79" i="13" s="1"/>
  <c r="GXF79" i="13" s="1"/>
  <c r="GXG79" i="13" s="1"/>
  <c r="GXH79" i="13" s="1"/>
  <c r="GXI79" i="13" s="1"/>
  <c r="GXJ79" i="13" s="1"/>
  <c r="GXK79" i="13" s="1"/>
  <c r="GXL79" i="13" s="1"/>
  <c r="GXM79" i="13" s="1"/>
  <c r="GXN79" i="13" s="1"/>
  <c r="GXO79" i="13" s="1"/>
  <c r="GXP79" i="13" s="1"/>
  <c r="GXQ79" i="13" s="1"/>
  <c r="GXR79" i="13" s="1"/>
  <c r="GXS79" i="13" s="1"/>
  <c r="GXT79" i="13" s="1"/>
  <c r="GXU79" i="13" s="1"/>
  <c r="GXV79" i="13" s="1"/>
  <c r="GXW79" i="13" s="1"/>
  <c r="GXX79" i="13" s="1"/>
  <c r="GXY79" i="13" s="1"/>
  <c r="GXZ79" i="13" s="1"/>
  <c r="GYA79" i="13" s="1"/>
  <c r="GYB79" i="13" s="1"/>
  <c r="GYC79" i="13" s="1"/>
  <c r="GYD79" i="13" s="1"/>
  <c r="GYE79" i="13" s="1"/>
  <c r="GYF79" i="13" s="1"/>
  <c r="GYG79" i="13" s="1"/>
  <c r="GYH79" i="13" s="1"/>
  <c r="GYI79" i="13" s="1"/>
  <c r="GYJ79" i="13" s="1"/>
  <c r="GYK79" i="13" s="1"/>
  <c r="GYL79" i="13" s="1"/>
  <c r="GYM79" i="13" s="1"/>
  <c r="GYN79" i="13" s="1"/>
  <c r="GYO79" i="13" s="1"/>
  <c r="GYP79" i="13" s="1"/>
  <c r="GYQ79" i="13" s="1"/>
  <c r="GYR79" i="13" s="1"/>
  <c r="GYS79" i="13" s="1"/>
  <c r="GYT79" i="13" s="1"/>
  <c r="GYU79" i="13" s="1"/>
  <c r="GYV79" i="13" s="1"/>
  <c r="GYW79" i="13" s="1"/>
  <c r="GYX79" i="13" s="1"/>
  <c r="GYY79" i="13" s="1"/>
  <c r="GYZ79" i="13" s="1"/>
  <c r="GZA79" i="13" s="1"/>
  <c r="GZB79" i="13" s="1"/>
  <c r="GZC79" i="13" s="1"/>
  <c r="GZD79" i="13" s="1"/>
  <c r="GZE79" i="13" s="1"/>
  <c r="GZF79" i="13" s="1"/>
  <c r="GZG79" i="13" s="1"/>
  <c r="GZH79" i="13" s="1"/>
  <c r="GZI79" i="13" s="1"/>
  <c r="GZJ79" i="13" s="1"/>
  <c r="GZK79" i="13" s="1"/>
  <c r="GZL79" i="13" s="1"/>
  <c r="GZM79" i="13" s="1"/>
  <c r="GZN79" i="13" s="1"/>
  <c r="GZO79" i="13" s="1"/>
  <c r="GZP79" i="13" s="1"/>
  <c r="GZQ79" i="13" s="1"/>
  <c r="GZR79" i="13" s="1"/>
  <c r="GZS79" i="13" s="1"/>
  <c r="GZT79" i="13" s="1"/>
  <c r="GZU79" i="13" s="1"/>
  <c r="GZV79" i="13" s="1"/>
  <c r="GZW79" i="13" s="1"/>
  <c r="GZX79" i="13" s="1"/>
  <c r="GZY79" i="13" s="1"/>
  <c r="GZZ79" i="13" s="1"/>
  <c r="HAA79" i="13" s="1"/>
  <c r="HAB79" i="13" s="1"/>
  <c r="HAC79" i="13" s="1"/>
  <c r="HAD79" i="13" s="1"/>
  <c r="HAE79" i="13" s="1"/>
  <c r="HAF79" i="13" s="1"/>
  <c r="HAG79" i="13" s="1"/>
  <c r="HAH79" i="13" s="1"/>
  <c r="HAI79" i="13" s="1"/>
  <c r="HAJ79" i="13" s="1"/>
  <c r="HAK79" i="13" s="1"/>
  <c r="HAL79" i="13" s="1"/>
  <c r="HAM79" i="13" s="1"/>
  <c r="HAN79" i="13" s="1"/>
  <c r="HAO79" i="13" s="1"/>
  <c r="HAP79" i="13" s="1"/>
  <c r="HAQ79" i="13" s="1"/>
  <c r="HAR79" i="13" s="1"/>
  <c r="HAS79" i="13" s="1"/>
  <c r="HAT79" i="13" s="1"/>
  <c r="HAU79" i="13" s="1"/>
  <c r="HAV79" i="13" s="1"/>
  <c r="HAW79" i="13" s="1"/>
  <c r="HAX79" i="13" s="1"/>
  <c r="HAY79" i="13" s="1"/>
  <c r="HAZ79" i="13" s="1"/>
  <c r="HBA79" i="13" s="1"/>
  <c r="HBB79" i="13" s="1"/>
  <c r="HBC79" i="13" s="1"/>
  <c r="HBD79" i="13" s="1"/>
  <c r="HBE79" i="13" s="1"/>
  <c r="HBF79" i="13" s="1"/>
  <c r="HBG79" i="13" s="1"/>
  <c r="HBH79" i="13" s="1"/>
  <c r="HBI79" i="13" s="1"/>
  <c r="HBJ79" i="13" s="1"/>
  <c r="HBK79" i="13" s="1"/>
  <c r="HBL79" i="13" s="1"/>
  <c r="HBM79" i="13" s="1"/>
  <c r="HBN79" i="13" s="1"/>
  <c r="HBO79" i="13" s="1"/>
  <c r="HBP79" i="13" s="1"/>
  <c r="HBQ79" i="13" s="1"/>
  <c r="HBR79" i="13" s="1"/>
  <c r="HBS79" i="13" s="1"/>
  <c r="HBT79" i="13" s="1"/>
  <c r="HBU79" i="13" s="1"/>
  <c r="HBV79" i="13" s="1"/>
  <c r="HBW79" i="13" s="1"/>
  <c r="HBX79" i="13" s="1"/>
  <c r="HBY79" i="13" s="1"/>
  <c r="HBZ79" i="13" s="1"/>
  <c r="HCA79" i="13" s="1"/>
  <c r="HCB79" i="13" s="1"/>
  <c r="HCC79" i="13" s="1"/>
  <c r="HCD79" i="13" s="1"/>
  <c r="HCE79" i="13" s="1"/>
  <c r="HCF79" i="13" s="1"/>
  <c r="HCG79" i="13" s="1"/>
  <c r="HCH79" i="13" s="1"/>
  <c r="HCI79" i="13" s="1"/>
  <c r="HCJ79" i="13" s="1"/>
  <c r="HCK79" i="13" s="1"/>
  <c r="HCL79" i="13" s="1"/>
  <c r="HCM79" i="13" s="1"/>
  <c r="HCN79" i="13" s="1"/>
  <c r="HCO79" i="13" s="1"/>
  <c r="HCP79" i="13" s="1"/>
  <c r="HCQ79" i="13" s="1"/>
  <c r="HCR79" i="13" s="1"/>
  <c r="HCS79" i="13" s="1"/>
  <c r="HCT79" i="13" s="1"/>
  <c r="HCU79" i="13" s="1"/>
  <c r="HCV79" i="13" s="1"/>
  <c r="HCW79" i="13" s="1"/>
  <c r="HCX79" i="13" s="1"/>
  <c r="HCY79" i="13" s="1"/>
  <c r="HCZ79" i="13" s="1"/>
  <c r="HDA79" i="13" s="1"/>
  <c r="HDB79" i="13" s="1"/>
  <c r="HDC79" i="13" s="1"/>
  <c r="HDD79" i="13" s="1"/>
  <c r="HDE79" i="13" s="1"/>
  <c r="HDF79" i="13" s="1"/>
  <c r="HDG79" i="13" s="1"/>
  <c r="HDH79" i="13" s="1"/>
  <c r="HDI79" i="13" s="1"/>
  <c r="HDJ79" i="13" s="1"/>
  <c r="HDK79" i="13" s="1"/>
  <c r="HDL79" i="13" s="1"/>
  <c r="HDM79" i="13" s="1"/>
  <c r="HDN79" i="13" s="1"/>
  <c r="HDO79" i="13" s="1"/>
  <c r="HDP79" i="13" s="1"/>
  <c r="HDQ79" i="13" s="1"/>
  <c r="HDR79" i="13" s="1"/>
  <c r="HDS79" i="13" s="1"/>
  <c r="HDT79" i="13" s="1"/>
  <c r="HDU79" i="13" s="1"/>
  <c r="HDV79" i="13" s="1"/>
  <c r="HDW79" i="13" s="1"/>
  <c r="HDX79" i="13" s="1"/>
  <c r="HDY79" i="13" s="1"/>
  <c r="HDZ79" i="13" s="1"/>
  <c r="HEA79" i="13" s="1"/>
  <c r="HEB79" i="13" s="1"/>
  <c r="HEC79" i="13" s="1"/>
  <c r="HED79" i="13" s="1"/>
  <c r="HEE79" i="13" s="1"/>
  <c r="HEF79" i="13" s="1"/>
  <c r="HEG79" i="13" s="1"/>
  <c r="HEH79" i="13" s="1"/>
  <c r="HEI79" i="13" s="1"/>
  <c r="HEJ79" i="13" s="1"/>
  <c r="HEK79" i="13" s="1"/>
  <c r="HEL79" i="13" s="1"/>
  <c r="HEM79" i="13" s="1"/>
  <c r="HEN79" i="13" s="1"/>
  <c r="HEO79" i="13" s="1"/>
  <c r="HEP79" i="13" s="1"/>
  <c r="HEQ79" i="13" s="1"/>
  <c r="HER79" i="13" s="1"/>
  <c r="HES79" i="13" s="1"/>
  <c r="HET79" i="13" s="1"/>
  <c r="HEU79" i="13" s="1"/>
  <c r="HEV79" i="13" s="1"/>
  <c r="HEW79" i="13" s="1"/>
  <c r="HEX79" i="13" s="1"/>
  <c r="HEY79" i="13" s="1"/>
  <c r="HEZ79" i="13" s="1"/>
  <c r="HFA79" i="13" s="1"/>
  <c r="HFB79" i="13" s="1"/>
  <c r="HFC79" i="13" s="1"/>
  <c r="HFD79" i="13" s="1"/>
  <c r="HFE79" i="13" s="1"/>
  <c r="HFF79" i="13" s="1"/>
  <c r="HFG79" i="13" s="1"/>
  <c r="HFH79" i="13" s="1"/>
  <c r="HFI79" i="13" s="1"/>
  <c r="HFJ79" i="13" s="1"/>
  <c r="HFK79" i="13" s="1"/>
  <c r="HFL79" i="13" s="1"/>
  <c r="HFM79" i="13" s="1"/>
  <c r="HFN79" i="13" s="1"/>
  <c r="HFO79" i="13" s="1"/>
  <c r="HFP79" i="13" s="1"/>
  <c r="HFQ79" i="13" s="1"/>
  <c r="HFR79" i="13" s="1"/>
  <c r="HFS79" i="13" s="1"/>
  <c r="HFT79" i="13" s="1"/>
  <c r="HFU79" i="13" s="1"/>
  <c r="HFV79" i="13" s="1"/>
  <c r="HFW79" i="13" s="1"/>
  <c r="HFX79" i="13" s="1"/>
  <c r="HFY79" i="13" s="1"/>
  <c r="HFZ79" i="13" s="1"/>
  <c r="HGA79" i="13" s="1"/>
  <c r="HGB79" i="13" s="1"/>
  <c r="HGC79" i="13" s="1"/>
  <c r="HGD79" i="13" s="1"/>
  <c r="HGE79" i="13" s="1"/>
  <c r="HGF79" i="13" s="1"/>
  <c r="HGG79" i="13" s="1"/>
  <c r="HGH79" i="13" s="1"/>
  <c r="HGI79" i="13" s="1"/>
  <c r="HGJ79" i="13" s="1"/>
  <c r="HGK79" i="13" s="1"/>
  <c r="HGL79" i="13" s="1"/>
  <c r="HGM79" i="13" s="1"/>
  <c r="HGN79" i="13" s="1"/>
  <c r="HGO79" i="13" s="1"/>
  <c r="HGP79" i="13" s="1"/>
  <c r="HGQ79" i="13" s="1"/>
  <c r="HGR79" i="13" s="1"/>
  <c r="HGS79" i="13" s="1"/>
  <c r="HGT79" i="13" s="1"/>
  <c r="HGU79" i="13" s="1"/>
  <c r="HGV79" i="13" s="1"/>
  <c r="HGW79" i="13" s="1"/>
  <c r="HGX79" i="13" s="1"/>
  <c r="HGY79" i="13" s="1"/>
  <c r="HGZ79" i="13" s="1"/>
  <c r="HHA79" i="13" s="1"/>
  <c r="HHB79" i="13" s="1"/>
  <c r="HHC79" i="13" s="1"/>
  <c r="HHD79" i="13" s="1"/>
  <c r="HHE79" i="13" s="1"/>
  <c r="HHF79" i="13" s="1"/>
  <c r="HHG79" i="13" s="1"/>
  <c r="HHH79" i="13" s="1"/>
  <c r="HHI79" i="13" s="1"/>
  <c r="HHJ79" i="13" s="1"/>
  <c r="HHK79" i="13" s="1"/>
  <c r="HHL79" i="13" s="1"/>
  <c r="HHM79" i="13" s="1"/>
  <c r="HHN79" i="13" s="1"/>
  <c r="HHO79" i="13" s="1"/>
  <c r="HHP79" i="13" s="1"/>
  <c r="HHQ79" i="13" s="1"/>
  <c r="HHR79" i="13" s="1"/>
  <c r="HHS79" i="13" s="1"/>
  <c r="HHT79" i="13" s="1"/>
  <c r="HHU79" i="13" s="1"/>
  <c r="HHV79" i="13" s="1"/>
  <c r="HHW79" i="13" s="1"/>
  <c r="HHX79" i="13" s="1"/>
  <c r="HHY79" i="13" s="1"/>
  <c r="HHZ79" i="13" s="1"/>
  <c r="HIA79" i="13" s="1"/>
  <c r="HIB79" i="13" s="1"/>
  <c r="HIC79" i="13" s="1"/>
  <c r="HID79" i="13" s="1"/>
  <c r="HIE79" i="13" s="1"/>
  <c r="HIF79" i="13" s="1"/>
  <c r="HIG79" i="13" s="1"/>
  <c r="HIH79" i="13" s="1"/>
  <c r="HII79" i="13" s="1"/>
  <c r="HIJ79" i="13" s="1"/>
  <c r="HIK79" i="13" s="1"/>
  <c r="HIL79" i="13" s="1"/>
  <c r="HIM79" i="13" s="1"/>
  <c r="HIN79" i="13" s="1"/>
  <c r="HIO79" i="13" s="1"/>
  <c r="HIP79" i="13" s="1"/>
  <c r="HIQ79" i="13" s="1"/>
  <c r="HIR79" i="13" s="1"/>
  <c r="HIS79" i="13" s="1"/>
  <c r="HIT79" i="13" s="1"/>
  <c r="HIU79" i="13" s="1"/>
  <c r="HIV79" i="13" s="1"/>
  <c r="HIW79" i="13" s="1"/>
  <c r="HIX79" i="13" s="1"/>
  <c r="HIY79" i="13" s="1"/>
  <c r="HIZ79" i="13" s="1"/>
  <c r="HJA79" i="13" s="1"/>
  <c r="HJB79" i="13" s="1"/>
  <c r="HJC79" i="13" s="1"/>
  <c r="HJD79" i="13" s="1"/>
  <c r="HJE79" i="13" s="1"/>
  <c r="HJF79" i="13" s="1"/>
  <c r="HJG79" i="13" s="1"/>
  <c r="HJH79" i="13" s="1"/>
  <c r="HJI79" i="13" s="1"/>
  <c r="HJJ79" i="13" s="1"/>
  <c r="HJK79" i="13" s="1"/>
  <c r="HJL79" i="13" s="1"/>
  <c r="HJM79" i="13" s="1"/>
  <c r="HJN79" i="13" s="1"/>
  <c r="HJO79" i="13" s="1"/>
  <c r="HJP79" i="13" s="1"/>
  <c r="HJQ79" i="13" s="1"/>
  <c r="HJR79" i="13" s="1"/>
  <c r="HJS79" i="13" s="1"/>
  <c r="HJT79" i="13" s="1"/>
  <c r="HJU79" i="13" s="1"/>
  <c r="HJV79" i="13" s="1"/>
  <c r="HJW79" i="13" s="1"/>
  <c r="HJX79" i="13" s="1"/>
  <c r="HJY79" i="13" s="1"/>
  <c r="HJZ79" i="13" s="1"/>
  <c r="HKA79" i="13" s="1"/>
  <c r="HKB79" i="13" s="1"/>
  <c r="HKC79" i="13" s="1"/>
  <c r="HKD79" i="13" s="1"/>
  <c r="HKE79" i="13" s="1"/>
  <c r="HKF79" i="13" s="1"/>
  <c r="HKG79" i="13" s="1"/>
  <c r="HKH79" i="13" s="1"/>
  <c r="HKI79" i="13" s="1"/>
  <c r="HKJ79" i="13" s="1"/>
  <c r="HKK79" i="13" s="1"/>
  <c r="HKL79" i="13" s="1"/>
  <c r="HKM79" i="13" s="1"/>
  <c r="HKN79" i="13" s="1"/>
  <c r="HKO79" i="13" s="1"/>
  <c r="HKP79" i="13" s="1"/>
  <c r="HKQ79" i="13" s="1"/>
  <c r="HKR79" i="13" s="1"/>
  <c r="HKS79" i="13" s="1"/>
  <c r="HKT79" i="13" s="1"/>
  <c r="HKU79" i="13" s="1"/>
  <c r="HKV79" i="13" s="1"/>
  <c r="HKW79" i="13" s="1"/>
  <c r="HKX79" i="13" s="1"/>
  <c r="HKY79" i="13" s="1"/>
  <c r="HKZ79" i="13" s="1"/>
  <c r="HLA79" i="13" s="1"/>
  <c r="HLB79" i="13" s="1"/>
  <c r="HLC79" i="13" s="1"/>
  <c r="HLD79" i="13" s="1"/>
  <c r="HLE79" i="13" s="1"/>
  <c r="HLF79" i="13" s="1"/>
  <c r="HLG79" i="13" s="1"/>
  <c r="HLH79" i="13" s="1"/>
  <c r="HLI79" i="13" s="1"/>
  <c r="HLJ79" i="13" s="1"/>
  <c r="HLK79" i="13" s="1"/>
  <c r="HLL79" i="13" s="1"/>
  <c r="HLM79" i="13" s="1"/>
  <c r="HLN79" i="13" s="1"/>
  <c r="HLO79" i="13" s="1"/>
  <c r="HLP79" i="13" s="1"/>
  <c r="HLQ79" i="13" s="1"/>
  <c r="HLR79" i="13" s="1"/>
  <c r="HLS79" i="13" s="1"/>
  <c r="HLT79" i="13" s="1"/>
  <c r="HLU79" i="13" s="1"/>
  <c r="HLV79" i="13" s="1"/>
  <c r="HLW79" i="13" s="1"/>
  <c r="HLX79" i="13" s="1"/>
  <c r="HLY79" i="13" s="1"/>
  <c r="HLZ79" i="13" s="1"/>
  <c r="HMA79" i="13" s="1"/>
  <c r="HMB79" i="13" s="1"/>
  <c r="HMC79" i="13" s="1"/>
  <c r="HMD79" i="13" s="1"/>
  <c r="HME79" i="13" s="1"/>
  <c r="HMF79" i="13" s="1"/>
  <c r="HMG79" i="13" s="1"/>
  <c r="HMH79" i="13" s="1"/>
  <c r="HMI79" i="13" s="1"/>
  <c r="HMJ79" i="13" s="1"/>
  <c r="HMK79" i="13" s="1"/>
  <c r="HML79" i="13" s="1"/>
  <c r="HMM79" i="13" s="1"/>
  <c r="HMN79" i="13" s="1"/>
  <c r="HMO79" i="13" s="1"/>
  <c r="HMP79" i="13" s="1"/>
  <c r="HMQ79" i="13" s="1"/>
  <c r="HMR79" i="13" s="1"/>
  <c r="HMS79" i="13" s="1"/>
  <c r="HMT79" i="13" s="1"/>
  <c r="HMU79" i="13" s="1"/>
  <c r="HMV79" i="13" s="1"/>
  <c r="HMW79" i="13" s="1"/>
  <c r="HMX79" i="13" s="1"/>
  <c r="HMY79" i="13" s="1"/>
  <c r="HMZ79" i="13" s="1"/>
  <c r="HNA79" i="13" s="1"/>
  <c r="HNB79" i="13" s="1"/>
  <c r="HNC79" i="13" s="1"/>
  <c r="HND79" i="13" s="1"/>
  <c r="HNE79" i="13" s="1"/>
  <c r="HNF79" i="13" s="1"/>
  <c r="HNG79" i="13" s="1"/>
  <c r="HNH79" i="13" s="1"/>
  <c r="HNI79" i="13" s="1"/>
  <c r="HNJ79" i="13" s="1"/>
  <c r="HNK79" i="13" s="1"/>
  <c r="HNL79" i="13" s="1"/>
  <c r="HNM79" i="13" s="1"/>
  <c r="HNN79" i="13" s="1"/>
  <c r="HNO79" i="13" s="1"/>
  <c r="HNP79" i="13" s="1"/>
  <c r="HNQ79" i="13" s="1"/>
  <c r="HNR79" i="13" s="1"/>
  <c r="HNS79" i="13" s="1"/>
  <c r="HNT79" i="13" s="1"/>
  <c r="HNU79" i="13" s="1"/>
  <c r="HNV79" i="13" s="1"/>
  <c r="HNW79" i="13" s="1"/>
  <c r="HNX79" i="13" s="1"/>
  <c r="HNY79" i="13" s="1"/>
  <c r="HNZ79" i="13" s="1"/>
  <c r="HOA79" i="13" s="1"/>
  <c r="HOB79" i="13" s="1"/>
  <c r="HOC79" i="13" s="1"/>
  <c r="HOD79" i="13" s="1"/>
  <c r="HOE79" i="13" s="1"/>
  <c r="HOF79" i="13" s="1"/>
  <c r="HOG79" i="13" s="1"/>
  <c r="HOH79" i="13" s="1"/>
  <c r="HOI79" i="13" s="1"/>
  <c r="HOJ79" i="13" s="1"/>
  <c r="HOK79" i="13" s="1"/>
  <c r="HOL79" i="13" s="1"/>
  <c r="HOM79" i="13" s="1"/>
  <c r="HON79" i="13" s="1"/>
  <c r="HOO79" i="13" s="1"/>
  <c r="HOP79" i="13" s="1"/>
  <c r="HOQ79" i="13" s="1"/>
  <c r="HOR79" i="13" s="1"/>
  <c r="HOS79" i="13" s="1"/>
  <c r="HOT79" i="13" s="1"/>
  <c r="HOU79" i="13" s="1"/>
  <c r="HOV79" i="13" s="1"/>
  <c r="HOW79" i="13" s="1"/>
  <c r="HOX79" i="13" s="1"/>
  <c r="HOY79" i="13" s="1"/>
  <c r="HOZ79" i="13" s="1"/>
  <c r="HPA79" i="13" s="1"/>
  <c r="HPB79" i="13" s="1"/>
  <c r="HPC79" i="13" s="1"/>
  <c r="HPD79" i="13" s="1"/>
  <c r="HPE79" i="13" s="1"/>
  <c r="HPF79" i="13" s="1"/>
  <c r="HPG79" i="13" s="1"/>
  <c r="HPH79" i="13" s="1"/>
  <c r="HPI79" i="13" s="1"/>
  <c r="HPJ79" i="13" s="1"/>
  <c r="HPK79" i="13" s="1"/>
  <c r="HPL79" i="13" s="1"/>
  <c r="HPM79" i="13" s="1"/>
  <c r="HPN79" i="13" s="1"/>
  <c r="HPO79" i="13" s="1"/>
  <c r="HPP79" i="13" s="1"/>
  <c r="HPQ79" i="13" s="1"/>
  <c r="HPR79" i="13" s="1"/>
  <c r="HPS79" i="13" s="1"/>
  <c r="HPT79" i="13" s="1"/>
  <c r="HPU79" i="13" s="1"/>
  <c r="HPV79" i="13" s="1"/>
  <c r="HPW79" i="13" s="1"/>
  <c r="HPX79" i="13" s="1"/>
  <c r="HPY79" i="13" s="1"/>
  <c r="HPZ79" i="13" s="1"/>
  <c r="HQA79" i="13" s="1"/>
  <c r="HQB79" i="13" s="1"/>
  <c r="HQC79" i="13" s="1"/>
  <c r="HQD79" i="13" s="1"/>
  <c r="HQE79" i="13" s="1"/>
  <c r="HQF79" i="13" s="1"/>
  <c r="HQG79" i="13" s="1"/>
  <c r="HQH79" i="13" s="1"/>
  <c r="HQI79" i="13" s="1"/>
  <c r="HQJ79" i="13" s="1"/>
  <c r="HQK79" i="13" s="1"/>
  <c r="HQL79" i="13" s="1"/>
  <c r="HQM79" i="13" s="1"/>
  <c r="HQN79" i="13" s="1"/>
  <c r="HQO79" i="13" s="1"/>
  <c r="HQP79" i="13" s="1"/>
  <c r="HQQ79" i="13" s="1"/>
  <c r="HQR79" i="13" s="1"/>
  <c r="HQS79" i="13" s="1"/>
  <c r="HQT79" i="13" s="1"/>
  <c r="HQU79" i="13" s="1"/>
  <c r="HQV79" i="13" s="1"/>
  <c r="HQW79" i="13" s="1"/>
  <c r="HQX79" i="13" s="1"/>
  <c r="HQY79" i="13" s="1"/>
  <c r="HQZ79" i="13" s="1"/>
  <c r="HRA79" i="13" s="1"/>
  <c r="HRB79" i="13" s="1"/>
  <c r="HRC79" i="13" s="1"/>
  <c r="HRD79" i="13" s="1"/>
  <c r="HRE79" i="13" s="1"/>
  <c r="HRF79" i="13" s="1"/>
  <c r="HRG79" i="13" s="1"/>
  <c r="HRH79" i="13" s="1"/>
  <c r="HRI79" i="13" s="1"/>
  <c r="HRJ79" i="13" s="1"/>
  <c r="HRK79" i="13" s="1"/>
  <c r="HRL79" i="13" s="1"/>
  <c r="HRM79" i="13" s="1"/>
  <c r="HRN79" i="13" s="1"/>
  <c r="HRO79" i="13" s="1"/>
  <c r="HRP79" i="13" s="1"/>
  <c r="HRQ79" i="13" s="1"/>
  <c r="HRR79" i="13" s="1"/>
  <c r="HRS79" i="13" s="1"/>
  <c r="HRT79" i="13" s="1"/>
  <c r="HRU79" i="13" s="1"/>
  <c r="HRV79" i="13" s="1"/>
  <c r="HRW79" i="13" s="1"/>
  <c r="HRX79" i="13" s="1"/>
  <c r="HRY79" i="13" s="1"/>
  <c r="HRZ79" i="13" s="1"/>
  <c r="HSA79" i="13" s="1"/>
  <c r="HSB79" i="13" s="1"/>
  <c r="HSC79" i="13" s="1"/>
  <c r="HSD79" i="13" s="1"/>
  <c r="HSE79" i="13" s="1"/>
  <c r="HSF79" i="13" s="1"/>
  <c r="HSG79" i="13" s="1"/>
  <c r="HSH79" i="13" s="1"/>
  <c r="HSI79" i="13" s="1"/>
  <c r="HSJ79" i="13" s="1"/>
  <c r="HSK79" i="13" s="1"/>
  <c r="HSL79" i="13" s="1"/>
  <c r="HSM79" i="13" s="1"/>
  <c r="HSN79" i="13" s="1"/>
  <c r="HSO79" i="13" s="1"/>
  <c r="HSP79" i="13" s="1"/>
  <c r="HSQ79" i="13" s="1"/>
  <c r="HSR79" i="13" s="1"/>
  <c r="HSS79" i="13" s="1"/>
  <c r="HST79" i="13" s="1"/>
  <c r="HSU79" i="13" s="1"/>
  <c r="HSV79" i="13" s="1"/>
  <c r="HSW79" i="13" s="1"/>
  <c r="HSX79" i="13" s="1"/>
  <c r="HSY79" i="13" s="1"/>
  <c r="HSZ79" i="13" s="1"/>
  <c r="HTA79" i="13" s="1"/>
  <c r="HTB79" i="13" s="1"/>
  <c r="HTC79" i="13" s="1"/>
  <c r="HTD79" i="13" s="1"/>
  <c r="HTE79" i="13" s="1"/>
  <c r="HTF79" i="13" s="1"/>
  <c r="HTG79" i="13" s="1"/>
  <c r="HTH79" i="13" s="1"/>
  <c r="HTI79" i="13" s="1"/>
  <c r="HTJ79" i="13" s="1"/>
  <c r="HTK79" i="13" s="1"/>
  <c r="HTL79" i="13" s="1"/>
  <c r="HTM79" i="13" s="1"/>
  <c r="HTN79" i="13" s="1"/>
  <c r="HTO79" i="13" s="1"/>
  <c r="HTP79" i="13" s="1"/>
  <c r="HTQ79" i="13" s="1"/>
  <c r="HTR79" i="13" s="1"/>
  <c r="HTS79" i="13" s="1"/>
  <c r="HTT79" i="13" s="1"/>
  <c r="HTU79" i="13" s="1"/>
  <c r="HTV79" i="13" s="1"/>
  <c r="HTW79" i="13" s="1"/>
  <c r="HTX79" i="13" s="1"/>
  <c r="HTY79" i="13" s="1"/>
  <c r="HTZ79" i="13" s="1"/>
  <c r="HUA79" i="13" s="1"/>
  <c r="HUB79" i="13" s="1"/>
  <c r="HUC79" i="13" s="1"/>
  <c r="HUD79" i="13" s="1"/>
  <c r="HUE79" i="13" s="1"/>
  <c r="HUF79" i="13" s="1"/>
  <c r="HUG79" i="13" s="1"/>
  <c r="HUH79" i="13" s="1"/>
  <c r="HUI79" i="13" s="1"/>
  <c r="HUJ79" i="13" s="1"/>
  <c r="HUK79" i="13" s="1"/>
  <c r="HUL79" i="13" s="1"/>
  <c r="HUM79" i="13" s="1"/>
  <c r="HUN79" i="13" s="1"/>
  <c r="HUO79" i="13" s="1"/>
  <c r="HUP79" i="13" s="1"/>
  <c r="HUQ79" i="13" s="1"/>
  <c r="HUR79" i="13" s="1"/>
  <c r="HUS79" i="13" s="1"/>
  <c r="HUT79" i="13" s="1"/>
  <c r="HUU79" i="13" s="1"/>
  <c r="HUV79" i="13" s="1"/>
  <c r="HUW79" i="13" s="1"/>
  <c r="HUX79" i="13" s="1"/>
  <c r="HUY79" i="13" s="1"/>
  <c r="HUZ79" i="13" s="1"/>
  <c r="HVA79" i="13" s="1"/>
  <c r="HVB79" i="13" s="1"/>
  <c r="HVC79" i="13" s="1"/>
  <c r="HVD79" i="13" s="1"/>
  <c r="HVE79" i="13" s="1"/>
  <c r="HVF79" i="13" s="1"/>
  <c r="HVG79" i="13" s="1"/>
  <c r="HVH79" i="13" s="1"/>
  <c r="HVI79" i="13" s="1"/>
  <c r="HVJ79" i="13" s="1"/>
  <c r="HVK79" i="13" s="1"/>
  <c r="HVL79" i="13" s="1"/>
  <c r="HVM79" i="13" s="1"/>
  <c r="HVN79" i="13" s="1"/>
  <c r="HVO79" i="13" s="1"/>
  <c r="HVP79" i="13" s="1"/>
  <c r="HVQ79" i="13" s="1"/>
  <c r="HVR79" i="13" s="1"/>
  <c r="HVS79" i="13" s="1"/>
  <c r="HVT79" i="13" s="1"/>
  <c r="HVU79" i="13" s="1"/>
  <c r="HVV79" i="13" s="1"/>
  <c r="HVW79" i="13" s="1"/>
  <c r="HVX79" i="13" s="1"/>
  <c r="HVY79" i="13" s="1"/>
  <c r="HVZ79" i="13" s="1"/>
  <c r="HWA79" i="13" s="1"/>
  <c r="HWB79" i="13" s="1"/>
  <c r="HWC79" i="13" s="1"/>
  <c r="HWD79" i="13" s="1"/>
  <c r="HWE79" i="13" s="1"/>
  <c r="HWF79" i="13" s="1"/>
  <c r="HWG79" i="13" s="1"/>
  <c r="HWH79" i="13" s="1"/>
  <c r="HWI79" i="13" s="1"/>
  <c r="HWJ79" i="13" s="1"/>
  <c r="HWK79" i="13" s="1"/>
  <c r="HWL79" i="13" s="1"/>
  <c r="HWM79" i="13" s="1"/>
  <c r="HWN79" i="13" s="1"/>
  <c r="HWO79" i="13" s="1"/>
  <c r="HWP79" i="13" s="1"/>
  <c r="HWQ79" i="13" s="1"/>
  <c r="HWR79" i="13" s="1"/>
  <c r="HWS79" i="13" s="1"/>
  <c r="HWT79" i="13" s="1"/>
  <c r="HWU79" i="13" s="1"/>
  <c r="HWV79" i="13" s="1"/>
  <c r="HWW79" i="13" s="1"/>
  <c r="HWX79" i="13" s="1"/>
  <c r="HWY79" i="13" s="1"/>
  <c r="HWZ79" i="13" s="1"/>
  <c r="HXA79" i="13" s="1"/>
  <c r="HXB79" i="13" s="1"/>
  <c r="HXC79" i="13" s="1"/>
  <c r="HXD79" i="13" s="1"/>
  <c r="HXE79" i="13" s="1"/>
  <c r="HXF79" i="13" s="1"/>
  <c r="HXG79" i="13" s="1"/>
  <c r="HXH79" i="13" s="1"/>
  <c r="HXI79" i="13" s="1"/>
  <c r="HXJ79" i="13" s="1"/>
  <c r="HXK79" i="13" s="1"/>
  <c r="HXL79" i="13" s="1"/>
  <c r="HXM79" i="13" s="1"/>
  <c r="HXN79" i="13" s="1"/>
  <c r="HXO79" i="13" s="1"/>
  <c r="HXP79" i="13" s="1"/>
  <c r="HXQ79" i="13" s="1"/>
  <c r="HXR79" i="13" s="1"/>
  <c r="HXS79" i="13" s="1"/>
  <c r="HXT79" i="13" s="1"/>
  <c r="HXU79" i="13" s="1"/>
  <c r="HXV79" i="13" s="1"/>
  <c r="HXW79" i="13" s="1"/>
  <c r="HXX79" i="13" s="1"/>
  <c r="HXY79" i="13" s="1"/>
  <c r="HXZ79" i="13" s="1"/>
  <c r="HYA79" i="13" s="1"/>
  <c r="HYB79" i="13" s="1"/>
  <c r="HYC79" i="13" s="1"/>
  <c r="HYD79" i="13" s="1"/>
  <c r="HYE79" i="13" s="1"/>
  <c r="HYF79" i="13" s="1"/>
  <c r="HYG79" i="13" s="1"/>
  <c r="HYH79" i="13" s="1"/>
  <c r="HYI79" i="13" s="1"/>
  <c r="HYJ79" i="13" s="1"/>
  <c r="HYK79" i="13" s="1"/>
  <c r="HYL79" i="13" s="1"/>
  <c r="HYM79" i="13" s="1"/>
  <c r="HYN79" i="13" s="1"/>
  <c r="HYO79" i="13" s="1"/>
  <c r="HYP79" i="13" s="1"/>
  <c r="HYQ79" i="13" s="1"/>
  <c r="HYR79" i="13" s="1"/>
  <c r="HYS79" i="13" s="1"/>
  <c r="HYT79" i="13" s="1"/>
  <c r="HYU79" i="13" s="1"/>
  <c r="HYV79" i="13" s="1"/>
  <c r="HYW79" i="13" s="1"/>
  <c r="HYX79" i="13" s="1"/>
  <c r="HYY79" i="13" s="1"/>
  <c r="HYZ79" i="13" s="1"/>
  <c r="HZA79" i="13" s="1"/>
  <c r="HZB79" i="13" s="1"/>
  <c r="HZC79" i="13" s="1"/>
  <c r="HZD79" i="13" s="1"/>
  <c r="HZE79" i="13" s="1"/>
  <c r="HZF79" i="13" s="1"/>
  <c r="HZG79" i="13" s="1"/>
  <c r="HZH79" i="13" s="1"/>
  <c r="HZI79" i="13" s="1"/>
  <c r="HZJ79" i="13" s="1"/>
  <c r="HZK79" i="13" s="1"/>
  <c r="HZL79" i="13" s="1"/>
  <c r="HZM79" i="13" s="1"/>
  <c r="HZN79" i="13" s="1"/>
  <c r="HZO79" i="13" s="1"/>
  <c r="HZP79" i="13" s="1"/>
  <c r="HZQ79" i="13" s="1"/>
  <c r="HZR79" i="13" s="1"/>
  <c r="HZS79" i="13" s="1"/>
  <c r="HZT79" i="13" s="1"/>
  <c r="HZU79" i="13" s="1"/>
  <c r="HZV79" i="13" s="1"/>
  <c r="HZW79" i="13" s="1"/>
  <c r="HZX79" i="13" s="1"/>
  <c r="HZY79" i="13" s="1"/>
  <c r="HZZ79" i="13" s="1"/>
  <c r="IAA79" i="13" s="1"/>
  <c r="IAB79" i="13" s="1"/>
  <c r="IAC79" i="13" s="1"/>
  <c r="IAD79" i="13" s="1"/>
  <c r="IAE79" i="13" s="1"/>
  <c r="IAF79" i="13" s="1"/>
  <c r="IAG79" i="13" s="1"/>
  <c r="IAH79" i="13" s="1"/>
  <c r="IAI79" i="13" s="1"/>
  <c r="IAJ79" i="13" s="1"/>
  <c r="IAK79" i="13" s="1"/>
  <c r="IAL79" i="13" s="1"/>
  <c r="IAM79" i="13" s="1"/>
  <c r="IAN79" i="13" s="1"/>
  <c r="IAO79" i="13" s="1"/>
  <c r="IAP79" i="13" s="1"/>
  <c r="IAQ79" i="13" s="1"/>
  <c r="IAR79" i="13" s="1"/>
  <c r="IAS79" i="13" s="1"/>
  <c r="IAT79" i="13" s="1"/>
  <c r="IAU79" i="13" s="1"/>
  <c r="IAV79" i="13" s="1"/>
  <c r="IAW79" i="13" s="1"/>
  <c r="IAX79" i="13" s="1"/>
  <c r="IAY79" i="13" s="1"/>
  <c r="IAZ79" i="13" s="1"/>
  <c r="IBA79" i="13" s="1"/>
  <c r="IBB79" i="13" s="1"/>
  <c r="IBC79" i="13" s="1"/>
  <c r="IBD79" i="13" s="1"/>
  <c r="IBE79" i="13" s="1"/>
  <c r="IBF79" i="13" s="1"/>
  <c r="IBG79" i="13" s="1"/>
  <c r="IBH79" i="13" s="1"/>
  <c r="IBI79" i="13" s="1"/>
  <c r="IBJ79" i="13" s="1"/>
  <c r="IBK79" i="13" s="1"/>
  <c r="IBL79" i="13" s="1"/>
  <c r="IBM79" i="13" s="1"/>
  <c r="IBN79" i="13" s="1"/>
  <c r="IBO79" i="13" s="1"/>
  <c r="IBP79" i="13" s="1"/>
  <c r="IBQ79" i="13" s="1"/>
  <c r="IBR79" i="13" s="1"/>
  <c r="IBS79" i="13" s="1"/>
  <c r="IBT79" i="13" s="1"/>
  <c r="IBU79" i="13" s="1"/>
  <c r="IBV79" i="13" s="1"/>
  <c r="IBW79" i="13" s="1"/>
  <c r="IBX79" i="13" s="1"/>
  <c r="IBY79" i="13" s="1"/>
  <c r="IBZ79" i="13" s="1"/>
  <c r="ICA79" i="13" s="1"/>
  <c r="ICB79" i="13" s="1"/>
  <c r="ICC79" i="13" s="1"/>
  <c r="ICD79" i="13" s="1"/>
  <c r="ICE79" i="13" s="1"/>
  <c r="ICF79" i="13" s="1"/>
  <c r="ICG79" i="13" s="1"/>
  <c r="ICH79" i="13" s="1"/>
  <c r="ICI79" i="13" s="1"/>
  <c r="ICJ79" i="13" s="1"/>
  <c r="ICK79" i="13" s="1"/>
  <c r="ICL79" i="13" s="1"/>
  <c r="ICM79" i="13" s="1"/>
  <c r="ICN79" i="13" s="1"/>
  <c r="ICO79" i="13" s="1"/>
  <c r="ICP79" i="13" s="1"/>
  <c r="ICQ79" i="13" s="1"/>
  <c r="ICR79" i="13" s="1"/>
  <c r="ICS79" i="13" s="1"/>
  <c r="ICT79" i="13" s="1"/>
  <c r="ICU79" i="13" s="1"/>
  <c r="ICV79" i="13" s="1"/>
  <c r="ICW79" i="13" s="1"/>
  <c r="ICX79" i="13" s="1"/>
  <c r="ICY79" i="13" s="1"/>
  <c r="ICZ79" i="13" s="1"/>
  <c r="IDA79" i="13" s="1"/>
  <c r="IDB79" i="13" s="1"/>
  <c r="IDC79" i="13" s="1"/>
  <c r="IDD79" i="13" s="1"/>
  <c r="IDE79" i="13" s="1"/>
  <c r="IDF79" i="13" s="1"/>
  <c r="IDG79" i="13" s="1"/>
  <c r="IDH79" i="13" s="1"/>
  <c r="IDI79" i="13" s="1"/>
  <c r="IDJ79" i="13" s="1"/>
  <c r="IDK79" i="13" s="1"/>
  <c r="IDL79" i="13" s="1"/>
  <c r="IDM79" i="13" s="1"/>
  <c r="IDN79" i="13" s="1"/>
  <c r="IDO79" i="13" s="1"/>
  <c r="IDP79" i="13" s="1"/>
  <c r="IDQ79" i="13" s="1"/>
  <c r="IDR79" i="13" s="1"/>
  <c r="IDS79" i="13" s="1"/>
  <c r="IDT79" i="13" s="1"/>
  <c r="IDU79" i="13" s="1"/>
  <c r="IDV79" i="13" s="1"/>
  <c r="IDW79" i="13" s="1"/>
  <c r="IDX79" i="13" s="1"/>
  <c r="IDY79" i="13" s="1"/>
  <c r="IDZ79" i="13" s="1"/>
  <c r="IEA79" i="13" s="1"/>
  <c r="IEB79" i="13" s="1"/>
  <c r="IEC79" i="13" s="1"/>
  <c r="IED79" i="13" s="1"/>
  <c r="IEE79" i="13" s="1"/>
  <c r="IEF79" i="13" s="1"/>
  <c r="IEG79" i="13" s="1"/>
  <c r="IEH79" i="13" s="1"/>
  <c r="IEI79" i="13" s="1"/>
  <c r="IEJ79" i="13" s="1"/>
  <c r="IEK79" i="13" s="1"/>
  <c r="IEL79" i="13" s="1"/>
  <c r="IEM79" i="13" s="1"/>
  <c r="IEN79" i="13" s="1"/>
  <c r="IEO79" i="13" s="1"/>
  <c r="IEP79" i="13" s="1"/>
  <c r="IEQ79" i="13" s="1"/>
  <c r="IER79" i="13" s="1"/>
  <c r="IES79" i="13" s="1"/>
  <c r="IET79" i="13" s="1"/>
  <c r="IEU79" i="13" s="1"/>
  <c r="IEV79" i="13" s="1"/>
  <c r="IEW79" i="13" s="1"/>
  <c r="IEX79" i="13" s="1"/>
  <c r="IEY79" i="13" s="1"/>
  <c r="IEZ79" i="13" s="1"/>
  <c r="IFA79" i="13" s="1"/>
  <c r="IFB79" i="13" s="1"/>
  <c r="IFC79" i="13" s="1"/>
  <c r="IFD79" i="13" s="1"/>
  <c r="IFE79" i="13" s="1"/>
  <c r="IFF79" i="13" s="1"/>
  <c r="IFG79" i="13" s="1"/>
  <c r="IFH79" i="13" s="1"/>
  <c r="IFI79" i="13" s="1"/>
  <c r="IFJ79" i="13" s="1"/>
  <c r="IFK79" i="13" s="1"/>
  <c r="IFL79" i="13" s="1"/>
  <c r="IFM79" i="13" s="1"/>
  <c r="IFN79" i="13" s="1"/>
  <c r="IFO79" i="13" s="1"/>
  <c r="IFP79" i="13" s="1"/>
  <c r="IFQ79" i="13" s="1"/>
  <c r="IFR79" i="13" s="1"/>
  <c r="IFS79" i="13" s="1"/>
  <c r="IFT79" i="13" s="1"/>
  <c r="IFU79" i="13" s="1"/>
  <c r="IFV79" i="13" s="1"/>
  <c r="IFW79" i="13" s="1"/>
  <c r="IFX79" i="13" s="1"/>
  <c r="IFY79" i="13" s="1"/>
  <c r="IFZ79" i="13" s="1"/>
  <c r="IGA79" i="13" s="1"/>
  <c r="IGB79" i="13" s="1"/>
  <c r="IGC79" i="13" s="1"/>
  <c r="IGD79" i="13" s="1"/>
  <c r="IGE79" i="13" s="1"/>
  <c r="IGF79" i="13" s="1"/>
  <c r="IGG79" i="13" s="1"/>
  <c r="IGH79" i="13" s="1"/>
  <c r="IGI79" i="13" s="1"/>
  <c r="IGJ79" i="13" s="1"/>
  <c r="IGK79" i="13" s="1"/>
  <c r="IGL79" i="13" s="1"/>
  <c r="IGM79" i="13" s="1"/>
  <c r="IGN79" i="13" s="1"/>
  <c r="IGO79" i="13" s="1"/>
  <c r="IGP79" i="13" s="1"/>
  <c r="IGQ79" i="13" s="1"/>
  <c r="IGR79" i="13" s="1"/>
  <c r="IGS79" i="13" s="1"/>
  <c r="IGT79" i="13" s="1"/>
  <c r="IGU79" i="13" s="1"/>
  <c r="IGV79" i="13" s="1"/>
  <c r="IGW79" i="13" s="1"/>
  <c r="IGX79" i="13" s="1"/>
  <c r="IGY79" i="13" s="1"/>
  <c r="IGZ79" i="13" s="1"/>
  <c r="IHA79" i="13" s="1"/>
  <c r="IHB79" i="13" s="1"/>
  <c r="IHC79" i="13" s="1"/>
  <c r="IHD79" i="13" s="1"/>
  <c r="IHE79" i="13" s="1"/>
  <c r="IHF79" i="13" s="1"/>
  <c r="IHG79" i="13" s="1"/>
  <c r="IHH79" i="13" s="1"/>
  <c r="IHI79" i="13" s="1"/>
  <c r="IHJ79" i="13" s="1"/>
  <c r="IHK79" i="13" s="1"/>
  <c r="IHL79" i="13" s="1"/>
  <c r="IHM79" i="13" s="1"/>
  <c r="IHN79" i="13" s="1"/>
  <c r="IHO79" i="13" s="1"/>
  <c r="IHP79" i="13" s="1"/>
  <c r="IHQ79" i="13" s="1"/>
  <c r="IHR79" i="13" s="1"/>
  <c r="IHS79" i="13" s="1"/>
  <c r="IHT79" i="13" s="1"/>
  <c r="IHU79" i="13" s="1"/>
  <c r="IHV79" i="13" s="1"/>
  <c r="IHW79" i="13" s="1"/>
  <c r="IHX79" i="13" s="1"/>
  <c r="IHY79" i="13" s="1"/>
  <c r="IHZ79" i="13" s="1"/>
  <c r="IIA79" i="13" s="1"/>
  <c r="IIB79" i="13" s="1"/>
  <c r="IIC79" i="13" s="1"/>
  <c r="IID79" i="13" s="1"/>
  <c r="IIE79" i="13" s="1"/>
  <c r="IIF79" i="13" s="1"/>
  <c r="IIG79" i="13" s="1"/>
  <c r="IIH79" i="13" s="1"/>
  <c r="III79" i="13" s="1"/>
  <c r="IIJ79" i="13" s="1"/>
  <c r="IIK79" i="13" s="1"/>
  <c r="IIL79" i="13" s="1"/>
  <c r="IIM79" i="13" s="1"/>
  <c r="IIN79" i="13" s="1"/>
  <c r="IIO79" i="13" s="1"/>
  <c r="IIP79" i="13" s="1"/>
  <c r="IIQ79" i="13" s="1"/>
  <c r="IIR79" i="13" s="1"/>
  <c r="IIS79" i="13" s="1"/>
  <c r="IIT79" i="13" s="1"/>
  <c r="IIU79" i="13" s="1"/>
  <c r="IIV79" i="13" s="1"/>
  <c r="IIW79" i="13" s="1"/>
  <c r="IIX79" i="13" s="1"/>
  <c r="IIY79" i="13" s="1"/>
  <c r="IIZ79" i="13" s="1"/>
  <c r="IJA79" i="13" s="1"/>
  <c r="IJB79" i="13" s="1"/>
  <c r="IJC79" i="13" s="1"/>
  <c r="IJD79" i="13" s="1"/>
  <c r="IJE79" i="13" s="1"/>
  <c r="IJF79" i="13" s="1"/>
  <c r="IJG79" i="13" s="1"/>
  <c r="IJH79" i="13" s="1"/>
  <c r="IJI79" i="13" s="1"/>
  <c r="IJJ79" i="13" s="1"/>
  <c r="IJK79" i="13" s="1"/>
  <c r="IJL79" i="13" s="1"/>
  <c r="IJM79" i="13" s="1"/>
  <c r="IJN79" i="13" s="1"/>
  <c r="IJO79" i="13" s="1"/>
  <c r="IJP79" i="13" s="1"/>
  <c r="IJQ79" i="13" s="1"/>
  <c r="IJR79" i="13" s="1"/>
  <c r="IJS79" i="13" s="1"/>
  <c r="IJT79" i="13" s="1"/>
  <c r="IJU79" i="13" s="1"/>
  <c r="IJV79" i="13" s="1"/>
  <c r="IJW79" i="13" s="1"/>
  <c r="IJX79" i="13" s="1"/>
  <c r="IJY79" i="13" s="1"/>
  <c r="IJZ79" i="13" s="1"/>
  <c r="IKA79" i="13" s="1"/>
  <c r="IKB79" i="13" s="1"/>
  <c r="IKC79" i="13" s="1"/>
  <c r="IKD79" i="13" s="1"/>
  <c r="IKE79" i="13" s="1"/>
  <c r="IKF79" i="13" s="1"/>
  <c r="IKG79" i="13" s="1"/>
  <c r="IKH79" i="13" s="1"/>
  <c r="IKI79" i="13" s="1"/>
  <c r="IKJ79" i="13" s="1"/>
  <c r="IKK79" i="13" s="1"/>
  <c r="IKL79" i="13" s="1"/>
  <c r="IKM79" i="13" s="1"/>
  <c r="IKN79" i="13" s="1"/>
  <c r="IKO79" i="13" s="1"/>
  <c r="IKP79" i="13" s="1"/>
  <c r="IKQ79" i="13" s="1"/>
  <c r="IKR79" i="13" s="1"/>
  <c r="IKS79" i="13" s="1"/>
  <c r="IKT79" i="13" s="1"/>
  <c r="IKU79" i="13" s="1"/>
  <c r="IKV79" i="13" s="1"/>
  <c r="IKW79" i="13" s="1"/>
  <c r="IKX79" i="13" s="1"/>
  <c r="IKY79" i="13" s="1"/>
  <c r="IKZ79" i="13" s="1"/>
  <c r="ILA79" i="13" s="1"/>
  <c r="ILB79" i="13" s="1"/>
  <c r="ILC79" i="13" s="1"/>
  <c r="ILD79" i="13" s="1"/>
  <c r="ILE79" i="13" s="1"/>
  <c r="ILF79" i="13" s="1"/>
  <c r="ILG79" i="13" s="1"/>
  <c r="ILH79" i="13" s="1"/>
  <c r="ILI79" i="13" s="1"/>
  <c r="ILJ79" i="13" s="1"/>
  <c r="ILK79" i="13" s="1"/>
  <c r="ILL79" i="13" s="1"/>
  <c r="ILM79" i="13" s="1"/>
  <c r="ILN79" i="13" s="1"/>
  <c r="ILO79" i="13" s="1"/>
  <c r="ILP79" i="13" s="1"/>
  <c r="ILQ79" i="13" s="1"/>
  <c r="ILR79" i="13" s="1"/>
  <c r="ILS79" i="13" s="1"/>
  <c r="ILT79" i="13" s="1"/>
  <c r="ILU79" i="13" s="1"/>
  <c r="ILV79" i="13" s="1"/>
  <c r="ILW79" i="13" s="1"/>
  <c r="ILX79" i="13" s="1"/>
  <c r="ILY79" i="13" s="1"/>
  <c r="ILZ79" i="13" s="1"/>
  <c r="IMA79" i="13" s="1"/>
  <c r="IMB79" i="13" s="1"/>
  <c r="IMC79" i="13" s="1"/>
  <c r="IMD79" i="13" s="1"/>
  <c r="IME79" i="13" s="1"/>
  <c r="IMF79" i="13" s="1"/>
  <c r="IMG79" i="13" s="1"/>
  <c r="IMH79" i="13" s="1"/>
  <c r="IMI79" i="13" s="1"/>
  <c r="IMJ79" i="13" s="1"/>
  <c r="IMK79" i="13" s="1"/>
  <c r="IML79" i="13" s="1"/>
  <c r="IMM79" i="13" s="1"/>
  <c r="IMN79" i="13" s="1"/>
  <c r="IMO79" i="13" s="1"/>
  <c r="IMP79" i="13" s="1"/>
  <c r="IMQ79" i="13" s="1"/>
  <c r="IMR79" i="13" s="1"/>
  <c r="IMS79" i="13" s="1"/>
  <c r="IMT79" i="13" s="1"/>
  <c r="IMU79" i="13" s="1"/>
  <c r="IMV79" i="13" s="1"/>
  <c r="IMW79" i="13" s="1"/>
  <c r="IMX79" i="13" s="1"/>
  <c r="IMY79" i="13" s="1"/>
  <c r="IMZ79" i="13" s="1"/>
  <c r="INA79" i="13" s="1"/>
  <c r="INB79" i="13" s="1"/>
  <c r="INC79" i="13" s="1"/>
  <c r="IND79" i="13" s="1"/>
  <c r="INE79" i="13" s="1"/>
  <c r="INF79" i="13" s="1"/>
  <c r="ING79" i="13" s="1"/>
  <c r="INH79" i="13" s="1"/>
  <c r="INI79" i="13" s="1"/>
  <c r="INJ79" i="13" s="1"/>
  <c r="INK79" i="13" s="1"/>
  <c r="INL79" i="13" s="1"/>
  <c r="INM79" i="13" s="1"/>
  <c r="INN79" i="13" s="1"/>
  <c r="INO79" i="13" s="1"/>
  <c r="INP79" i="13" s="1"/>
  <c r="INQ79" i="13" s="1"/>
  <c r="INR79" i="13" s="1"/>
  <c r="INS79" i="13" s="1"/>
  <c r="INT79" i="13" s="1"/>
  <c r="INU79" i="13" s="1"/>
  <c r="INV79" i="13" s="1"/>
  <c r="INW79" i="13" s="1"/>
  <c r="INX79" i="13" s="1"/>
  <c r="INY79" i="13" s="1"/>
  <c r="INZ79" i="13" s="1"/>
  <c r="IOA79" i="13" s="1"/>
  <c r="IOB79" i="13" s="1"/>
  <c r="IOC79" i="13" s="1"/>
  <c r="IOD79" i="13" s="1"/>
  <c r="IOE79" i="13" s="1"/>
  <c r="IOF79" i="13" s="1"/>
  <c r="IOG79" i="13" s="1"/>
  <c r="IOH79" i="13" s="1"/>
  <c r="IOI79" i="13" s="1"/>
  <c r="IOJ79" i="13" s="1"/>
  <c r="IOK79" i="13" s="1"/>
  <c r="IOL79" i="13" s="1"/>
  <c r="IOM79" i="13" s="1"/>
  <c r="ION79" i="13" s="1"/>
  <c r="IOO79" i="13" s="1"/>
  <c r="IOP79" i="13" s="1"/>
  <c r="IOQ79" i="13" s="1"/>
  <c r="IOR79" i="13" s="1"/>
  <c r="IOS79" i="13" s="1"/>
  <c r="IOT79" i="13" s="1"/>
  <c r="IOU79" i="13" s="1"/>
  <c r="IOV79" i="13" s="1"/>
  <c r="IOW79" i="13" s="1"/>
  <c r="IOX79" i="13" s="1"/>
  <c r="IOY79" i="13" s="1"/>
  <c r="IOZ79" i="13" s="1"/>
  <c r="IPA79" i="13" s="1"/>
  <c r="IPB79" i="13" s="1"/>
  <c r="IPC79" i="13" s="1"/>
  <c r="IPD79" i="13" s="1"/>
  <c r="IPE79" i="13" s="1"/>
  <c r="IPF79" i="13" s="1"/>
  <c r="IPG79" i="13" s="1"/>
  <c r="IPH79" i="13" s="1"/>
  <c r="IPI79" i="13" s="1"/>
  <c r="IPJ79" i="13" s="1"/>
  <c r="IPK79" i="13" s="1"/>
  <c r="IPL79" i="13" s="1"/>
  <c r="IPM79" i="13" s="1"/>
  <c r="IPN79" i="13" s="1"/>
  <c r="IPO79" i="13" s="1"/>
  <c r="IPP79" i="13" s="1"/>
  <c r="IPQ79" i="13" s="1"/>
  <c r="IPR79" i="13" s="1"/>
  <c r="IPS79" i="13" s="1"/>
  <c r="IPT79" i="13" s="1"/>
  <c r="IPU79" i="13" s="1"/>
  <c r="IPV79" i="13" s="1"/>
  <c r="IPW79" i="13" s="1"/>
  <c r="IPX79" i="13" s="1"/>
  <c r="IPY79" i="13" s="1"/>
  <c r="IPZ79" i="13" s="1"/>
  <c r="IQA79" i="13" s="1"/>
  <c r="IQB79" i="13" s="1"/>
  <c r="IQC79" i="13" s="1"/>
  <c r="IQD79" i="13" s="1"/>
  <c r="IQE79" i="13" s="1"/>
  <c r="IQF79" i="13" s="1"/>
  <c r="IQG79" i="13" s="1"/>
  <c r="IQH79" i="13" s="1"/>
  <c r="IQI79" i="13" s="1"/>
  <c r="IQJ79" i="13" s="1"/>
  <c r="IQK79" i="13" s="1"/>
  <c r="IQL79" i="13" s="1"/>
  <c r="IQM79" i="13" s="1"/>
  <c r="IQN79" i="13" s="1"/>
  <c r="IQO79" i="13" s="1"/>
  <c r="IQP79" i="13" s="1"/>
  <c r="IQQ79" i="13" s="1"/>
  <c r="IQR79" i="13" s="1"/>
  <c r="IQS79" i="13" s="1"/>
  <c r="IQT79" i="13" s="1"/>
  <c r="IQU79" i="13" s="1"/>
  <c r="IQV79" i="13" s="1"/>
  <c r="IQW79" i="13" s="1"/>
  <c r="IQX79" i="13" s="1"/>
  <c r="IQY79" i="13" s="1"/>
  <c r="IQZ79" i="13" s="1"/>
  <c r="IRA79" i="13" s="1"/>
  <c r="IRB79" i="13" s="1"/>
  <c r="IRC79" i="13" s="1"/>
  <c r="IRD79" i="13" s="1"/>
  <c r="IRE79" i="13" s="1"/>
  <c r="IRF79" i="13" s="1"/>
  <c r="IRG79" i="13" s="1"/>
  <c r="IRH79" i="13" s="1"/>
  <c r="IRI79" i="13" s="1"/>
  <c r="IRJ79" i="13" s="1"/>
  <c r="IRK79" i="13" s="1"/>
  <c r="IRL79" i="13" s="1"/>
  <c r="IRM79" i="13" s="1"/>
  <c r="IRN79" i="13" s="1"/>
  <c r="IRO79" i="13" s="1"/>
  <c r="IRP79" i="13" s="1"/>
  <c r="IRQ79" i="13" s="1"/>
  <c r="IRR79" i="13" s="1"/>
  <c r="IRS79" i="13" s="1"/>
  <c r="IRT79" i="13" s="1"/>
  <c r="IRU79" i="13" s="1"/>
  <c r="IRV79" i="13" s="1"/>
  <c r="IRW79" i="13" s="1"/>
  <c r="IRX79" i="13" s="1"/>
  <c r="IRY79" i="13" s="1"/>
  <c r="IRZ79" i="13" s="1"/>
  <c r="ISA79" i="13" s="1"/>
  <c r="ISB79" i="13" s="1"/>
  <c r="ISC79" i="13" s="1"/>
  <c r="ISD79" i="13" s="1"/>
  <c r="ISE79" i="13" s="1"/>
  <c r="ISF79" i="13" s="1"/>
  <c r="ISG79" i="13" s="1"/>
  <c r="ISH79" i="13" s="1"/>
  <c r="ISI79" i="13" s="1"/>
  <c r="ISJ79" i="13" s="1"/>
  <c r="ISK79" i="13" s="1"/>
  <c r="ISL79" i="13" s="1"/>
  <c r="ISM79" i="13" s="1"/>
  <c r="ISN79" i="13" s="1"/>
  <c r="ISO79" i="13" s="1"/>
  <c r="ISP79" i="13" s="1"/>
  <c r="ISQ79" i="13" s="1"/>
  <c r="ISR79" i="13" s="1"/>
  <c r="ISS79" i="13" s="1"/>
  <c r="IST79" i="13" s="1"/>
  <c r="ISU79" i="13" s="1"/>
  <c r="ISV79" i="13" s="1"/>
  <c r="ISW79" i="13" s="1"/>
  <c r="ISX79" i="13" s="1"/>
  <c r="ISY79" i="13" s="1"/>
  <c r="ISZ79" i="13" s="1"/>
  <c r="ITA79" i="13" s="1"/>
  <c r="ITB79" i="13" s="1"/>
  <c r="ITC79" i="13" s="1"/>
  <c r="ITD79" i="13" s="1"/>
  <c r="ITE79" i="13" s="1"/>
  <c r="ITF79" i="13" s="1"/>
  <c r="ITG79" i="13" s="1"/>
  <c r="ITH79" i="13" s="1"/>
  <c r="ITI79" i="13" s="1"/>
  <c r="ITJ79" i="13" s="1"/>
  <c r="ITK79" i="13" s="1"/>
  <c r="ITL79" i="13" s="1"/>
  <c r="ITM79" i="13" s="1"/>
  <c r="ITN79" i="13" s="1"/>
  <c r="ITO79" i="13" s="1"/>
  <c r="ITP79" i="13" s="1"/>
  <c r="ITQ79" i="13" s="1"/>
  <c r="ITR79" i="13" s="1"/>
  <c r="ITS79" i="13" s="1"/>
  <c r="ITT79" i="13" s="1"/>
  <c r="ITU79" i="13" s="1"/>
  <c r="ITV79" i="13" s="1"/>
  <c r="ITW79" i="13" s="1"/>
  <c r="ITX79" i="13" s="1"/>
  <c r="ITY79" i="13" s="1"/>
  <c r="ITZ79" i="13" s="1"/>
  <c r="IUA79" i="13" s="1"/>
  <c r="IUB79" i="13" s="1"/>
  <c r="IUC79" i="13" s="1"/>
  <c r="IUD79" i="13" s="1"/>
  <c r="IUE79" i="13" s="1"/>
  <c r="IUF79" i="13" s="1"/>
  <c r="IUG79" i="13" s="1"/>
  <c r="IUH79" i="13" s="1"/>
  <c r="IUI79" i="13" s="1"/>
  <c r="IUJ79" i="13" s="1"/>
  <c r="IUK79" i="13" s="1"/>
  <c r="IUL79" i="13" s="1"/>
  <c r="IUM79" i="13" s="1"/>
  <c r="IUN79" i="13" s="1"/>
  <c r="IUO79" i="13" s="1"/>
  <c r="IUP79" i="13" s="1"/>
  <c r="IUQ79" i="13" s="1"/>
  <c r="IUR79" i="13" s="1"/>
  <c r="IUS79" i="13" s="1"/>
  <c r="IUT79" i="13" s="1"/>
  <c r="IUU79" i="13" s="1"/>
  <c r="IUV79" i="13" s="1"/>
  <c r="IUW79" i="13" s="1"/>
  <c r="IUX79" i="13" s="1"/>
  <c r="IUY79" i="13" s="1"/>
  <c r="IUZ79" i="13" s="1"/>
  <c r="IVA79" i="13" s="1"/>
  <c r="IVB79" i="13" s="1"/>
  <c r="IVC79" i="13" s="1"/>
  <c r="IVD79" i="13" s="1"/>
  <c r="IVE79" i="13" s="1"/>
  <c r="IVF79" i="13" s="1"/>
  <c r="IVG79" i="13" s="1"/>
  <c r="IVH79" i="13" s="1"/>
  <c r="IVI79" i="13" s="1"/>
  <c r="IVJ79" i="13" s="1"/>
  <c r="IVK79" i="13" s="1"/>
  <c r="IVL79" i="13" s="1"/>
  <c r="IVM79" i="13" s="1"/>
  <c r="IVN79" i="13" s="1"/>
  <c r="IVO79" i="13" s="1"/>
  <c r="IVP79" i="13" s="1"/>
  <c r="IVQ79" i="13" s="1"/>
  <c r="IVR79" i="13" s="1"/>
  <c r="IVS79" i="13" s="1"/>
  <c r="IVT79" i="13" s="1"/>
  <c r="IVU79" i="13" s="1"/>
  <c r="IVV79" i="13" s="1"/>
  <c r="IVW79" i="13" s="1"/>
  <c r="IVX79" i="13" s="1"/>
  <c r="IVY79" i="13" s="1"/>
  <c r="IVZ79" i="13" s="1"/>
  <c r="IWA79" i="13" s="1"/>
  <c r="IWB79" i="13" s="1"/>
  <c r="IWC79" i="13" s="1"/>
  <c r="IWD79" i="13" s="1"/>
  <c r="IWE79" i="13" s="1"/>
  <c r="IWF79" i="13" s="1"/>
  <c r="IWG79" i="13" s="1"/>
  <c r="IWH79" i="13" s="1"/>
  <c r="IWI79" i="13" s="1"/>
  <c r="IWJ79" i="13" s="1"/>
  <c r="IWK79" i="13" s="1"/>
  <c r="IWL79" i="13" s="1"/>
  <c r="IWM79" i="13" s="1"/>
  <c r="IWN79" i="13" s="1"/>
  <c r="IWO79" i="13" s="1"/>
  <c r="IWP79" i="13" s="1"/>
  <c r="IWQ79" i="13" s="1"/>
  <c r="IWR79" i="13" s="1"/>
  <c r="IWS79" i="13" s="1"/>
  <c r="IWT79" i="13" s="1"/>
  <c r="IWU79" i="13" s="1"/>
  <c r="IWV79" i="13" s="1"/>
  <c r="IWW79" i="13" s="1"/>
  <c r="IWX79" i="13" s="1"/>
  <c r="IWY79" i="13" s="1"/>
  <c r="IWZ79" i="13" s="1"/>
  <c r="IXA79" i="13" s="1"/>
  <c r="IXB79" i="13" s="1"/>
  <c r="IXC79" i="13" s="1"/>
  <c r="IXD79" i="13" s="1"/>
  <c r="IXE79" i="13" s="1"/>
  <c r="IXF79" i="13" s="1"/>
  <c r="IXG79" i="13" s="1"/>
  <c r="IXH79" i="13" s="1"/>
  <c r="IXI79" i="13" s="1"/>
  <c r="IXJ79" i="13" s="1"/>
  <c r="IXK79" i="13" s="1"/>
  <c r="IXL79" i="13" s="1"/>
  <c r="IXM79" i="13" s="1"/>
  <c r="IXN79" i="13" s="1"/>
  <c r="IXO79" i="13" s="1"/>
  <c r="IXP79" i="13" s="1"/>
  <c r="IXQ79" i="13" s="1"/>
  <c r="IXR79" i="13" s="1"/>
  <c r="IXS79" i="13" s="1"/>
  <c r="IXT79" i="13" s="1"/>
  <c r="IXU79" i="13" s="1"/>
  <c r="IXV79" i="13" s="1"/>
  <c r="IXW79" i="13" s="1"/>
  <c r="IXX79" i="13" s="1"/>
  <c r="IXY79" i="13" s="1"/>
  <c r="IXZ79" i="13" s="1"/>
  <c r="IYA79" i="13" s="1"/>
  <c r="IYB79" i="13" s="1"/>
  <c r="IYC79" i="13" s="1"/>
  <c r="IYD79" i="13" s="1"/>
  <c r="IYE79" i="13" s="1"/>
  <c r="IYF79" i="13" s="1"/>
  <c r="IYG79" i="13" s="1"/>
  <c r="IYH79" i="13" s="1"/>
  <c r="IYI79" i="13" s="1"/>
  <c r="IYJ79" i="13" s="1"/>
  <c r="IYK79" i="13" s="1"/>
  <c r="IYL79" i="13" s="1"/>
  <c r="IYM79" i="13" s="1"/>
  <c r="IYN79" i="13" s="1"/>
  <c r="IYO79" i="13" s="1"/>
  <c r="IYP79" i="13" s="1"/>
  <c r="IYQ79" i="13" s="1"/>
  <c r="IYR79" i="13" s="1"/>
  <c r="IYS79" i="13" s="1"/>
  <c r="IYT79" i="13" s="1"/>
  <c r="IYU79" i="13" s="1"/>
  <c r="IYV79" i="13" s="1"/>
  <c r="IYW79" i="13" s="1"/>
  <c r="IYX79" i="13" s="1"/>
  <c r="IYY79" i="13" s="1"/>
  <c r="IYZ79" i="13" s="1"/>
  <c r="IZA79" i="13" s="1"/>
  <c r="IZB79" i="13" s="1"/>
  <c r="IZC79" i="13" s="1"/>
  <c r="IZD79" i="13" s="1"/>
  <c r="IZE79" i="13" s="1"/>
  <c r="IZF79" i="13" s="1"/>
  <c r="IZG79" i="13" s="1"/>
  <c r="IZH79" i="13" s="1"/>
  <c r="IZI79" i="13" s="1"/>
  <c r="IZJ79" i="13" s="1"/>
  <c r="IZK79" i="13" s="1"/>
  <c r="IZL79" i="13" s="1"/>
  <c r="IZM79" i="13" s="1"/>
  <c r="IZN79" i="13" s="1"/>
  <c r="IZO79" i="13" s="1"/>
  <c r="IZP79" i="13" s="1"/>
  <c r="IZQ79" i="13" s="1"/>
  <c r="IZR79" i="13" s="1"/>
  <c r="IZS79" i="13" s="1"/>
  <c r="IZT79" i="13" s="1"/>
  <c r="IZU79" i="13" s="1"/>
  <c r="IZV79" i="13" s="1"/>
  <c r="IZW79" i="13" s="1"/>
  <c r="IZX79" i="13" s="1"/>
  <c r="IZY79" i="13" s="1"/>
  <c r="IZZ79" i="13" s="1"/>
  <c r="JAA79" i="13" s="1"/>
  <c r="JAB79" i="13" s="1"/>
  <c r="JAC79" i="13" s="1"/>
  <c r="JAD79" i="13" s="1"/>
  <c r="JAE79" i="13" s="1"/>
  <c r="JAF79" i="13" s="1"/>
  <c r="JAG79" i="13" s="1"/>
  <c r="JAH79" i="13" s="1"/>
  <c r="JAI79" i="13" s="1"/>
  <c r="JAJ79" i="13" s="1"/>
  <c r="JAK79" i="13" s="1"/>
  <c r="JAL79" i="13" s="1"/>
  <c r="JAM79" i="13" s="1"/>
  <c r="JAN79" i="13" s="1"/>
  <c r="JAO79" i="13" s="1"/>
  <c r="JAP79" i="13" s="1"/>
  <c r="JAQ79" i="13" s="1"/>
  <c r="JAR79" i="13" s="1"/>
  <c r="JAS79" i="13" s="1"/>
  <c r="JAT79" i="13" s="1"/>
  <c r="JAU79" i="13" s="1"/>
  <c r="JAV79" i="13" s="1"/>
  <c r="JAW79" i="13" s="1"/>
  <c r="JAX79" i="13" s="1"/>
  <c r="JAY79" i="13" s="1"/>
  <c r="JAZ79" i="13" s="1"/>
  <c r="JBA79" i="13" s="1"/>
  <c r="JBB79" i="13" s="1"/>
  <c r="JBC79" i="13" s="1"/>
  <c r="JBD79" i="13" s="1"/>
  <c r="JBE79" i="13" s="1"/>
  <c r="JBF79" i="13" s="1"/>
  <c r="JBG79" i="13" s="1"/>
  <c r="JBH79" i="13" s="1"/>
  <c r="JBI79" i="13" s="1"/>
  <c r="JBJ79" i="13" s="1"/>
  <c r="JBK79" i="13" s="1"/>
  <c r="JBL79" i="13" s="1"/>
  <c r="JBM79" i="13" s="1"/>
  <c r="JBN79" i="13" s="1"/>
  <c r="JBO79" i="13" s="1"/>
  <c r="JBP79" i="13" s="1"/>
  <c r="JBQ79" i="13" s="1"/>
  <c r="JBR79" i="13" s="1"/>
  <c r="JBS79" i="13" s="1"/>
  <c r="JBT79" i="13" s="1"/>
  <c r="JBU79" i="13" s="1"/>
  <c r="JBV79" i="13" s="1"/>
  <c r="JBW79" i="13" s="1"/>
  <c r="JBX79" i="13" s="1"/>
  <c r="JBY79" i="13" s="1"/>
  <c r="JBZ79" i="13" s="1"/>
  <c r="JCA79" i="13" s="1"/>
  <c r="JCB79" i="13" s="1"/>
  <c r="JCC79" i="13" s="1"/>
  <c r="JCD79" i="13" s="1"/>
  <c r="JCE79" i="13" s="1"/>
  <c r="JCF79" i="13" s="1"/>
  <c r="JCG79" i="13" s="1"/>
  <c r="JCH79" i="13" s="1"/>
  <c r="JCI79" i="13" s="1"/>
  <c r="JCJ79" i="13" s="1"/>
  <c r="JCK79" i="13" s="1"/>
  <c r="JCL79" i="13" s="1"/>
  <c r="JCM79" i="13" s="1"/>
  <c r="JCN79" i="13" s="1"/>
  <c r="JCO79" i="13" s="1"/>
  <c r="JCP79" i="13" s="1"/>
  <c r="JCQ79" i="13" s="1"/>
  <c r="JCR79" i="13" s="1"/>
  <c r="JCS79" i="13" s="1"/>
  <c r="JCT79" i="13" s="1"/>
  <c r="JCU79" i="13" s="1"/>
  <c r="JCV79" i="13" s="1"/>
  <c r="JCW79" i="13" s="1"/>
  <c r="JCX79" i="13" s="1"/>
  <c r="JCY79" i="13" s="1"/>
  <c r="JCZ79" i="13" s="1"/>
  <c r="JDA79" i="13" s="1"/>
  <c r="JDB79" i="13" s="1"/>
  <c r="JDC79" i="13" s="1"/>
  <c r="JDD79" i="13" s="1"/>
  <c r="JDE79" i="13" s="1"/>
  <c r="JDF79" i="13" s="1"/>
  <c r="JDG79" i="13" s="1"/>
  <c r="JDH79" i="13" s="1"/>
  <c r="JDI79" i="13" s="1"/>
  <c r="JDJ79" i="13" s="1"/>
  <c r="JDK79" i="13" s="1"/>
  <c r="JDL79" i="13" s="1"/>
  <c r="JDM79" i="13" s="1"/>
  <c r="JDN79" i="13" s="1"/>
  <c r="JDO79" i="13" s="1"/>
  <c r="JDP79" i="13" s="1"/>
  <c r="JDQ79" i="13" s="1"/>
  <c r="JDR79" i="13" s="1"/>
  <c r="JDS79" i="13" s="1"/>
  <c r="JDT79" i="13" s="1"/>
  <c r="JDU79" i="13" s="1"/>
  <c r="JDV79" i="13" s="1"/>
  <c r="JDW79" i="13" s="1"/>
  <c r="JDX79" i="13" s="1"/>
  <c r="JDY79" i="13" s="1"/>
  <c r="JDZ79" i="13" s="1"/>
  <c r="JEA79" i="13" s="1"/>
  <c r="JEB79" i="13" s="1"/>
  <c r="JEC79" i="13" s="1"/>
  <c r="JED79" i="13" s="1"/>
  <c r="JEE79" i="13" s="1"/>
  <c r="JEF79" i="13" s="1"/>
  <c r="JEG79" i="13" s="1"/>
  <c r="JEH79" i="13" s="1"/>
  <c r="JEI79" i="13" s="1"/>
  <c r="JEJ79" i="13" s="1"/>
  <c r="JEK79" i="13" s="1"/>
  <c r="JEL79" i="13" s="1"/>
  <c r="JEM79" i="13" s="1"/>
  <c r="JEN79" i="13" s="1"/>
  <c r="JEO79" i="13" s="1"/>
  <c r="JEP79" i="13" s="1"/>
  <c r="JEQ79" i="13" s="1"/>
  <c r="JER79" i="13" s="1"/>
  <c r="JES79" i="13" s="1"/>
  <c r="JET79" i="13" s="1"/>
  <c r="JEU79" i="13" s="1"/>
  <c r="JEV79" i="13" s="1"/>
  <c r="JEW79" i="13" s="1"/>
  <c r="JEX79" i="13" s="1"/>
  <c r="JEY79" i="13" s="1"/>
  <c r="JEZ79" i="13" s="1"/>
  <c r="JFA79" i="13" s="1"/>
  <c r="JFB79" i="13" s="1"/>
  <c r="JFC79" i="13" s="1"/>
  <c r="JFD79" i="13" s="1"/>
  <c r="JFE79" i="13" s="1"/>
  <c r="JFF79" i="13" s="1"/>
  <c r="JFG79" i="13" s="1"/>
  <c r="JFH79" i="13" s="1"/>
  <c r="JFI79" i="13" s="1"/>
  <c r="JFJ79" i="13" s="1"/>
  <c r="JFK79" i="13" s="1"/>
  <c r="JFL79" i="13" s="1"/>
  <c r="JFM79" i="13" s="1"/>
  <c r="JFN79" i="13" s="1"/>
  <c r="JFO79" i="13" s="1"/>
  <c r="JFP79" i="13" s="1"/>
  <c r="JFQ79" i="13" s="1"/>
  <c r="JFR79" i="13" s="1"/>
  <c r="JFS79" i="13" s="1"/>
  <c r="JFT79" i="13" s="1"/>
  <c r="JFU79" i="13" s="1"/>
  <c r="JFV79" i="13" s="1"/>
  <c r="JFW79" i="13" s="1"/>
  <c r="JFX79" i="13" s="1"/>
  <c r="JFY79" i="13" s="1"/>
  <c r="JFZ79" i="13" s="1"/>
  <c r="JGA79" i="13" s="1"/>
  <c r="JGB79" i="13" s="1"/>
  <c r="JGC79" i="13" s="1"/>
  <c r="JGD79" i="13" s="1"/>
  <c r="JGE79" i="13" s="1"/>
  <c r="JGF79" i="13" s="1"/>
  <c r="JGG79" i="13" s="1"/>
  <c r="JGH79" i="13" s="1"/>
  <c r="JGI79" i="13" s="1"/>
  <c r="JGJ79" i="13" s="1"/>
  <c r="JGK79" i="13" s="1"/>
  <c r="JGL79" i="13" s="1"/>
  <c r="JGM79" i="13" s="1"/>
  <c r="JGN79" i="13" s="1"/>
  <c r="JGO79" i="13" s="1"/>
  <c r="JGP79" i="13" s="1"/>
  <c r="JGQ79" i="13" s="1"/>
  <c r="JGR79" i="13" s="1"/>
  <c r="JGS79" i="13" s="1"/>
  <c r="JGT79" i="13" s="1"/>
  <c r="JGU79" i="13" s="1"/>
  <c r="JGV79" i="13" s="1"/>
  <c r="JGW79" i="13" s="1"/>
  <c r="JGX79" i="13" s="1"/>
  <c r="JGY79" i="13" s="1"/>
  <c r="JGZ79" i="13" s="1"/>
  <c r="JHA79" i="13" s="1"/>
  <c r="JHB79" i="13" s="1"/>
  <c r="JHC79" i="13" s="1"/>
  <c r="JHD79" i="13" s="1"/>
  <c r="JHE79" i="13" s="1"/>
  <c r="JHF79" i="13" s="1"/>
  <c r="JHG79" i="13" s="1"/>
  <c r="JHH79" i="13" s="1"/>
  <c r="JHI79" i="13" s="1"/>
  <c r="JHJ79" i="13" s="1"/>
  <c r="JHK79" i="13" s="1"/>
  <c r="JHL79" i="13" s="1"/>
  <c r="JHM79" i="13" s="1"/>
  <c r="JHN79" i="13" s="1"/>
  <c r="JHO79" i="13" s="1"/>
  <c r="JHP79" i="13" s="1"/>
  <c r="JHQ79" i="13" s="1"/>
  <c r="JHR79" i="13" s="1"/>
  <c r="JHS79" i="13" s="1"/>
  <c r="JHT79" i="13" s="1"/>
  <c r="JHU79" i="13" s="1"/>
  <c r="JHV79" i="13" s="1"/>
  <c r="JHW79" i="13" s="1"/>
  <c r="JHX79" i="13" s="1"/>
  <c r="JHY79" i="13" s="1"/>
  <c r="JHZ79" i="13" s="1"/>
  <c r="JIA79" i="13" s="1"/>
  <c r="JIB79" i="13" s="1"/>
  <c r="JIC79" i="13" s="1"/>
  <c r="JID79" i="13" s="1"/>
  <c r="JIE79" i="13" s="1"/>
  <c r="JIF79" i="13" s="1"/>
  <c r="JIG79" i="13" s="1"/>
  <c r="JIH79" i="13" s="1"/>
  <c r="JII79" i="13" s="1"/>
  <c r="JIJ79" i="13" s="1"/>
  <c r="JIK79" i="13" s="1"/>
  <c r="JIL79" i="13" s="1"/>
  <c r="JIM79" i="13" s="1"/>
  <c r="JIN79" i="13" s="1"/>
  <c r="JIO79" i="13" s="1"/>
  <c r="JIP79" i="13" s="1"/>
  <c r="JIQ79" i="13" s="1"/>
  <c r="JIR79" i="13" s="1"/>
  <c r="JIS79" i="13" s="1"/>
  <c r="JIT79" i="13" s="1"/>
  <c r="JIU79" i="13" s="1"/>
  <c r="JIV79" i="13" s="1"/>
  <c r="JIW79" i="13" s="1"/>
  <c r="JIX79" i="13" s="1"/>
  <c r="JIY79" i="13" s="1"/>
  <c r="JIZ79" i="13" s="1"/>
  <c r="JJA79" i="13" s="1"/>
  <c r="JJB79" i="13" s="1"/>
  <c r="JJC79" i="13" s="1"/>
  <c r="JJD79" i="13" s="1"/>
  <c r="JJE79" i="13" s="1"/>
  <c r="JJF79" i="13" s="1"/>
  <c r="JJG79" i="13" s="1"/>
  <c r="JJH79" i="13" s="1"/>
  <c r="JJI79" i="13" s="1"/>
  <c r="JJJ79" i="13" s="1"/>
  <c r="JJK79" i="13" s="1"/>
  <c r="JJL79" i="13" s="1"/>
  <c r="JJM79" i="13" s="1"/>
  <c r="JJN79" i="13" s="1"/>
  <c r="JJO79" i="13" s="1"/>
  <c r="JJP79" i="13" s="1"/>
  <c r="JJQ79" i="13" s="1"/>
  <c r="JJR79" i="13" s="1"/>
  <c r="JJS79" i="13" s="1"/>
  <c r="JJT79" i="13" s="1"/>
  <c r="JJU79" i="13" s="1"/>
  <c r="JJV79" i="13" s="1"/>
  <c r="JJW79" i="13" s="1"/>
  <c r="JJX79" i="13" s="1"/>
  <c r="JJY79" i="13" s="1"/>
  <c r="JJZ79" i="13" s="1"/>
  <c r="JKA79" i="13" s="1"/>
  <c r="JKB79" i="13" s="1"/>
  <c r="JKC79" i="13" s="1"/>
  <c r="JKD79" i="13" s="1"/>
  <c r="JKE79" i="13" s="1"/>
  <c r="JKF79" i="13" s="1"/>
  <c r="JKG79" i="13" s="1"/>
  <c r="JKH79" i="13" s="1"/>
  <c r="JKI79" i="13" s="1"/>
  <c r="JKJ79" i="13" s="1"/>
  <c r="JKK79" i="13" s="1"/>
  <c r="JKL79" i="13" s="1"/>
  <c r="JKM79" i="13" s="1"/>
  <c r="JKN79" i="13" s="1"/>
  <c r="JKO79" i="13" s="1"/>
  <c r="JKP79" i="13" s="1"/>
  <c r="JKQ79" i="13" s="1"/>
  <c r="JKR79" i="13" s="1"/>
  <c r="JKS79" i="13" s="1"/>
  <c r="JKT79" i="13" s="1"/>
  <c r="JKU79" i="13" s="1"/>
  <c r="JKV79" i="13" s="1"/>
  <c r="JKW79" i="13" s="1"/>
  <c r="JKX79" i="13" s="1"/>
  <c r="JKY79" i="13" s="1"/>
  <c r="JKZ79" i="13" s="1"/>
  <c r="JLA79" i="13" s="1"/>
  <c r="JLB79" i="13" s="1"/>
  <c r="JLC79" i="13" s="1"/>
  <c r="JLD79" i="13" s="1"/>
  <c r="JLE79" i="13" s="1"/>
  <c r="JLF79" i="13" s="1"/>
  <c r="JLG79" i="13" s="1"/>
  <c r="JLH79" i="13" s="1"/>
  <c r="JLI79" i="13" s="1"/>
  <c r="JLJ79" i="13" s="1"/>
  <c r="JLK79" i="13" s="1"/>
  <c r="JLL79" i="13" s="1"/>
  <c r="JLM79" i="13" s="1"/>
  <c r="JLN79" i="13" s="1"/>
  <c r="JLO79" i="13" s="1"/>
  <c r="JLP79" i="13" s="1"/>
  <c r="JLQ79" i="13" s="1"/>
  <c r="JLR79" i="13" s="1"/>
  <c r="JLS79" i="13" s="1"/>
  <c r="JLT79" i="13" s="1"/>
  <c r="JLU79" i="13" s="1"/>
  <c r="JLV79" i="13" s="1"/>
  <c r="JLW79" i="13" s="1"/>
  <c r="JLX79" i="13" s="1"/>
  <c r="JLY79" i="13" s="1"/>
  <c r="JLZ79" i="13" s="1"/>
  <c r="JMA79" i="13" s="1"/>
  <c r="JMB79" i="13" s="1"/>
  <c r="JMC79" i="13" s="1"/>
  <c r="JMD79" i="13" s="1"/>
  <c r="JME79" i="13" s="1"/>
  <c r="JMF79" i="13" s="1"/>
  <c r="JMG79" i="13" s="1"/>
  <c r="JMH79" i="13" s="1"/>
  <c r="JMI79" i="13" s="1"/>
  <c r="JMJ79" i="13" s="1"/>
  <c r="JMK79" i="13" s="1"/>
  <c r="JML79" i="13" s="1"/>
  <c r="JMM79" i="13" s="1"/>
  <c r="JMN79" i="13" s="1"/>
  <c r="JMO79" i="13" s="1"/>
  <c r="JMP79" i="13" s="1"/>
  <c r="JMQ79" i="13" s="1"/>
  <c r="JMR79" i="13" s="1"/>
  <c r="JMS79" i="13" s="1"/>
  <c r="JMT79" i="13" s="1"/>
  <c r="JMU79" i="13" s="1"/>
  <c r="JMV79" i="13" s="1"/>
  <c r="JMW79" i="13" s="1"/>
  <c r="JMX79" i="13" s="1"/>
  <c r="JMY79" i="13" s="1"/>
  <c r="JMZ79" i="13" s="1"/>
  <c r="JNA79" i="13" s="1"/>
  <c r="JNB79" i="13" s="1"/>
  <c r="JNC79" i="13" s="1"/>
  <c r="JND79" i="13" s="1"/>
  <c r="JNE79" i="13" s="1"/>
  <c r="JNF79" i="13" s="1"/>
  <c r="JNG79" i="13" s="1"/>
  <c r="JNH79" i="13" s="1"/>
  <c r="JNI79" i="13" s="1"/>
  <c r="JNJ79" i="13" s="1"/>
  <c r="JNK79" i="13" s="1"/>
  <c r="JNL79" i="13" s="1"/>
  <c r="JNM79" i="13" s="1"/>
  <c r="JNN79" i="13" s="1"/>
  <c r="JNO79" i="13" s="1"/>
  <c r="JNP79" i="13" s="1"/>
  <c r="JNQ79" i="13" s="1"/>
  <c r="JNR79" i="13" s="1"/>
  <c r="JNS79" i="13" s="1"/>
  <c r="JNT79" i="13" s="1"/>
  <c r="JNU79" i="13" s="1"/>
  <c r="JNV79" i="13" s="1"/>
  <c r="JNW79" i="13" s="1"/>
  <c r="JNX79" i="13" s="1"/>
  <c r="JNY79" i="13" s="1"/>
  <c r="JNZ79" i="13" s="1"/>
  <c r="JOA79" i="13" s="1"/>
  <c r="JOB79" i="13" s="1"/>
  <c r="JOC79" i="13" s="1"/>
  <c r="JOD79" i="13" s="1"/>
  <c r="JOE79" i="13" s="1"/>
  <c r="JOF79" i="13" s="1"/>
  <c r="JOG79" i="13" s="1"/>
  <c r="JOH79" i="13" s="1"/>
  <c r="JOI79" i="13" s="1"/>
  <c r="JOJ79" i="13" s="1"/>
  <c r="JOK79" i="13" s="1"/>
  <c r="JOL79" i="13" s="1"/>
  <c r="JOM79" i="13" s="1"/>
  <c r="JON79" i="13" s="1"/>
  <c r="JOO79" i="13" s="1"/>
  <c r="JOP79" i="13" s="1"/>
  <c r="JOQ79" i="13" s="1"/>
  <c r="JOR79" i="13" s="1"/>
  <c r="JOS79" i="13" s="1"/>
  <c r="JOT79" i="13" s="1"/>
  <c r="JOU79" i="13" s="1"/>
  <c r="JOV79" i="13" s="1"/>
  <c r="JOW79" i="13" s="1"/>
  <c r="JOX79" i="13" s="1"/>
  <c r="JOY79" i="13" s="1"/>
  <c r="JOZ79" i="13" s="1"/>
  <c r="JPA79" i="13" s="1"/>
  <c r="JPB79" i="13" s="1"/>
  <c r="JPC79" i="13" s="1"/>
  <c r="JPD79" i="13" s="1"/>
  <c r="JPE79" i="13" s="1"/>
  <c r="JPF79" i="13" s="1"/>
  <c r="JPG79" i="13" s="1"/>
  <c r="JPH79" i="13" s="1"/>
  <c r="JPI79" i="13" s="1"/>
  <c r="JPJ79" i="13" s="1"/>
  <c r="JPK79" i="13" s="1"/>
  <c r="JPL79" i="13" s="1"/>
  <c r="JPM79" i="13" s="1"/>
  <c r="JPN79" i="13" s="1"/>
  <c r="JPO79" i="13" s="1"/>
  <c r="JPP79" i="13" s="1"/>
  <c r="JPQ79" i="13" s="1"/>
  <c r="JPR79" i="13" s="1"/>
  <c r="JPS79" i="13" s="1"/>
  <c r="JPT79" i="13" s="1"/>
  <c r="JPU79" i="13" s="1"/>
  <c r="JPV79" i="13" s="1"/>
  <c r="JPW79" i="13" s="1"/>
  <c r="JPX79" i="13" s="1"/>
  <c r="JPY79" i="13" s="1"/>
  <c r="JPZ79" i="13" s="1"/>
  <c r="JQA79" i="13" s="1"/>
  <c r="JQB79" i="13" s="1"/>
  <c r="JQC79" i="13" s="1"/>
  <c r="JQD79" i="13" s="1"/>
  <c r="JQE79" i="13" s="1"/>
  <c r="JQF79" i="13" s="1"/>
  <c r="JQG79" i="13" s="1"/>
  <c r="JQH79" i="13" s="1"/>
  <c r="JQI79" i="13" s="1"/>
  <c r="JQJ79" i="13" s="1"/>
  <c r="JQK79" i="13" s="1"/>
  <c r="JQL79" i="13" s="1"/>
  <c r="JQM79" i="13" s="1"/>
  <c r="JQN79" i="13" s="1"/>
  <c r="JQO79" i="13" s="1"/>
  <c r="JQP79" i="13" s="1"/>
  <c r="JQQ79" i="13" s="1"/>
  <c r="JQR79" i="13" s="1"/>
  <c r="JQS79" i="13" s="1"/>
  <c r="JQT79" i="13" s="1"/>
  <c r="JQU79" i="13" s="1"/>
  <c r="JQV79" i="13" s="1"/>
  <c r="JQW79" i="13" s="1"/>
  <c r="JQX79" i="13" s="1"/>
  <c r="JQY79" i="13" s="1"/>
  <c r="JQZ79" i="13" s="1"/>
  <c r="JRA79" i="13" s="1"/>
  <c r="JRB79" i="13" s="1"/>
  <c r="JRC79" i="13" s="1"/>
  <c r="JRD79" i="13" s="1"/>
  <c r="JRE79" i="13" s="1"/>
  <c r="JRF79" i="13" s="1"/>
  <c r="JRG79" i="13" s="1"/>
  <c r="JRH79" i="13" s="1"/>
  <c r="JRI79" i="13" s="1"/>
  <c r="JRJ79" i="13" s="1"/>
  <c r="JRK79" i="13" s="1"/>
  <c r="JRL79" i="13" s="1"/>
  <c r="JRM79" i="13" s="1"/>
  <c r="JRN79" i="13" s="1"/>
  <c r="JRO79" i="13" s="1"/>
  <c r="JRP79" i="13" s="1"/>
  <c r="JRQ79" i="13" s="1"/>
  <c r="JRR79" i="13" s="1"/>
  <c r="JRS79" i="13" s="1"/>
  <c r="JRT79" i="13" s="1"/>
  <c r="JRU79" i="13" s="1"/>
  <c r="JRV79" i="13" s="1"/>
  <c r="JRW79" i="13" s="1"/>
  <c r="JRX79" i="13" s="1"/>
  <c r="JRY79" i="13" s="1"/>
  <c r="JRZ79" i="13" s="1"/>
  <c r="JSA79" i="13" s="1"/>
  <c r="JSB79" i="13" s="1"/>
  <c r="JSC79" i="13" s="1"/>
  <c r="JSD79" i="13" s="1"/>
  <c r="JSE79" i="13" s="1"/>
  <c r="JSF79" i="13" s="1"/>
  <c r="JSG79" i="13" s="1"/>
  <c r="JSH79" i="13" s="1"/>
  <c r="JSI79" i="13" s="1"/>
  <c r="JSJ79" i="13" s="1"/>
  <c r="JSK79" i="13" s="1"/>
  <c r="JSL79" i="13" s="1"/>
  <c r="JSM79" i="13" s="1"/>
  <c r="JSN79" i="13" s="1"/>
  <c r="JSO79" i="13" s="1"/>
  <c r="JSP79" i="13" s="1"/>
  <c r="JSQ79" i="13" s="1"/>
  <c r="JSR79" i="13" s="1"/>
  <c r="JSS79" i="13" s="1"/>
  <c r="JST79" i="13" s="1"/>
  <c r="JSU79" i="13" s="1"/>
  <c r="JSV79" i="13" s="1"/>
  <c r="JSW79" i="13" s="1"/>
  <c r="JSX79" i="13" s="1"/>
  <c r="JSY79" i="13" s="1"/>
  <c r="JSZ79" i="13" s="1"/>
  <c r="JTA79" i="13" s="1"/>
  <c r="JTB79" i="13" s="1"/>
  <c r="JTC79" i="13" s="1"/>
  <c r="JTD79" i="13" s="1"/>
  <c r="JTE79" i="13" s="1"/>
  <c r="JTF79" i="13" s="1"/>
  <c r="JTG79" i="13" s="1"/>
  <c r="JTH79" i="13" s="1"/>
  <c r="JTI79" i="13" s="1"/>
  <c r="JTJ79" i="13" s="1"/>
  <c r="JTK79" i="13" s="1"/>
  <c r="JTL79" i="13" s="1"/>
  <c r="JTM79" i="13" s="1"/>
  <c r="JTN79" i="13" s="1"/>
  <c r="JTO79" i="13" s="1"/>
  <c r="JTP79" i="13" s="1"/>
  <c r="JTQ79" i="13" s="1"/>
  <c r="JTR79" i="13" s="1"/>
  <c r="JTS79" i="13" s="1"/>
  <c r="JTT79" i="13" s="1"/>
  <c r="JTU79" i="13" s="1"/>
  <c r="JTV79" i="13" s="1"/>
  <c r="JTW79" i="13" s="1"/>
  <c r="JTX79" i="13" s="1"/>
  <c r="JTY79" i="13" s="1"/>
  <c r="JTZ79" i="13" s="1"/>
  <c r="JUA79" i="13" s="1"/>
  <c r="JUB79" i="13" s="1"/>
  <c r="JUC79" i="13" s="1"/>
  <c r="JUD79" i="13" s="1"/>
  <c r="JUE79" i="13" s="1"/>
  <c r="JUF79" i="13" s="1"/>
  <c r="JUG79" i="13" s="1"/>
  <c r="JUH79" i="13" s="1"/>
  <c r="JUI79" i="13" s="1"/>
  <c r="JUJ79" i="13" s="1"/>
  <c r="JUK79" i="13" s="1"/>
  <c r="JUL79" i="13" s="1"/>
  <c r="JUM79" i="13" s="1"/>
  <c r="JUN79" i="13" s="1"/>
  <c r="JUO79" i="13" s="1"/>
  <c r="JUP79" i="13" s="1"/>
  <c r="JUQ79" i="13" s="1"/>
  <c r="JUR79" i="13" s="1"/>
  <c r="JUS79" i="13" s="1"/>
  <c r="JUT79" i="13" s="1"/>
  <c r="JUU79" i="13" s="1"/>
  <c r="JUV79" i="13" s="1"/>
  <c r="JUW79" i="13" s="1"/>
  <c r="JUX79" i="13" s="1"/>
  <c r="JUY79" i="13" s="1"/>
  <c r="JUZ79" i="13" s="1"/>
  <c r="JVA79" i="13" s="1"/>
  <c r="JVB79" i="13" s="1"/>
  <c r="JVC79" i="13" s="1"/>
  <c r="JVD79" i="13" s="1"/>
  <c r="JVE79" i="13" s="1"/>
  <c r="JVF79" i="13" s="1"/>
  <c r="JVG79" i="13" s="1"/>
  <c r="JVH79" i="13" s="1"/>
  <c r="JVI79" i="13" s="1"/>
  <c r="JVJ79" i="13" s="1"/>
  <c r="JVK79" i="13" s="1"/>
  <c r="JVL79" i="13" s="1"/>
  <c r="JVM79" i="13" s="1"/>
  <c r="JVN79" i="13" s="1"/>
  <c r="JVO79" i="13" s="1"/>
  <c r="JVP79" i="13" s="1"/>
  <c r="JVQ79" i="13" s="1"/>
  <c r="JVR79" i="13" s="1"/>
  <c r="JVS79" i="13" s="1"/>
  <c r="JVT79" i="13" s="1"/>
  <c r="JVU79" i="13" s="1"/>
  <c r="JVV79" i="13" s="1"/>
  <c r="JVW79" i="13" s="1"/>
  <c r="JVX79" i="13" s="1"/>
  <c r="JVY79" i="13" s="1"/>
  <c r="JVZ79" i="13" s="1"/>
  <c r="JWA79" i="13" s="1"/>
  <c r="JWB79" i="13" s="1"/>
  <c r="JWC79" i="13" s="1"/>
  <c r="JWD79" i="13" s="1"/>
  <c r="JWE79" i="13" s="1"/>
  <c r="JWF79" i="13" s="1"/>
  <c r="JWG79" i="13" s="1"/>
  <c r="JWH79" i="13" s="1"/>
  <c r="JWI79" i="13" s="1"/>
  <c r="JWJ79" i="13" s="1"/>
  <c r="JWK79" i="13" s="1"/>
  <c r="JWL79" i="13" s="1"/>
  <c r="JWM79" i="13" s="1"/>
  <c r="JWN79" i="13" s="1"/>
  <c r="JWO79" i="13" s="1"/>
  <c r="JWP79" i="13" s="1"/>
  <c r="JWQ79" i="13" s="1"/>
  <c r="JWR79" i="13" s="1"/>
  <c r="JWS79" i="13" s="1"/>
  <c r="JWT79" i="13" s="1"/>
  <c r="JWU79" i="13" s="1"/>
  <c r="JWV79" i="13" s="1"/>
  <c r="JWW79" i="13" s="1"/>
  <c r="JWX79" i="13" s="1"/>
  <c r="JWY79" i="13" s="1"/>
  <c r="JWZ79" i="13" s="1"/>
  <c r="JXA79" i="13" s="1"/>
  <c r="JXB79" i="13" s="1"/>
  <c r="JXC79" i="13" s="1"/>
  <c r="JXD79" i="13" s="1"/>
  <c r="JXE79" i="13" s="1"/>
  <c r="JXF79" i="13" s="1"/>
  <c r="JXG79" i="13" s="1"/>
  <c r="JXH79" i="13" s="1"/>
  <c r="JXI79" i="13" s="1"/>
  <c r="JXJ79" i="13" s="1"/>
  <c r="JXK79" i="13" s="1"/>
  <c r="JXL79" i="13" s="1"/>
  <c r="JXM79" i="13" s="1"/>
  <c r="JXN79" i="13" s="1"/>
  <c r="JXO79" i="13" s="1"/>
  <c r="JXP79" i="13" s="1"/>
  <c r="JXQ79" i="13" s="1"/>
  <c r="JXR79" i="13" s="1"/>
  <c r="JXS79" i="13" s="1"/>
  <c r="JXT79" i="13" s="1"/>
  <c r="JXU79" i="13" s="1"/>
  <c r="JXV79" i="13" s="1"/>
  <c r="JXW79" i="13" s="1"/>
  <c r="JXX79" i="13" s="1"/>
  <c r="JXY79" i="13" s="1"/>
  <c r="JXZ79" i="13" s="1"/>
  <c r="JYA79" i="13" s="1"/>
  <c r="JYB79" i="13" s="1"/>
  <c r="JYC79" i="13" s="1"/>
  <c r="JYD79" i="13" s="1"/>
  <c r="JYE79" i="13" s="1"/>
  <c r="JYF79" i="13" s="1"/>
  <c r="JYG79" i="13" s="1"/>
  <c r="JYH79" i="13" s="1"/>
  <c r="JYI79" i="13" s="1"/>
  <c r="JYJ79" i="13" s="1"/>
  <c r="JYK79" i="13" s="1"/>
  <c r="JYL79" i="13" s="1"/>
  <c r="JYM79" i="13" s="1"/>
  <c r="JYN79" i="13" s="1"/>
  <c r="JYO79" i="13" s="1"/>
  <c r="JYP79" i="13" s="1"/>
  <c r="JYQ79" i="13" s="1"/>
  <c r="JYR79" i="13" s="1"/>
  <c r="JYS79" i="13" s="1"/>
  <c r="JYT79" i="13" s="1"/>
  <c r="JYU79" i="13" s="1"/>
  <c r="JYV79" i="13" s="1"/>
  <c r="JYW79" i="13" s="1"/>
  <c r="JYX79" i="13" s="1"/>
  <c r="JYY79" i="13" s="1"/>
  <c r="JYZ79" i="13" s="1"/>
  <c r="JZA79" i="13" s="1"/>
  <c r="JZB79" i="13" s="1"/>
  <c r="JZC79" i="13" s="1"/>
  <c r="JZD79" i="13" s="1"/>
  <c r="JZE79" i="13" s="1"/>
  <c r="JZF79" i="13" s="1"/>
  <c r="JZG79" i="13" s="1"/>
  <c r="JZH79" i="13" s="1"/>
  <c r="JZI79" i="13" s="1"/>
  <c r="JZJ79" i="13" s="1"/>
  <c r="JZK79" i="13" s="1"/>
  <c r="JZL79" i="13" s="1"/>
  <c r="JZM79" i="13" s="1"/>
  <c r="JZN79" i="13" s="1"/>
  <c r="JZO79" i="13" s="1"/>
  <c r="JZP79" i="13" s="1"/>
  <c r="JZQ79" i="13" s="1"/>
  <c r="JZR79" i="13" s="1"/>
  <c r="JZS79" i="13" s="1"/>
  <c r="JZT79" i="13" s="1"/>
  <c r="JZU79" i="13" s="1"/>
  <c r="JZV79" i="13" s="1"/>
  <c r="JZW79" i="13" s="1"/>
  <c r="JZX79" i="13" s="1"/>
  <c r="JZY79" i="13" s="1"/>
  <c r="JZZ79" i="13" s="1"/>
  <c r="KAA79" i="13" s="1"/>
  <c r="KAB79" i="13" s="1"/>
  <c r="KAC79" i="13" s="1"/>
  <c r="KAD79" i="13" s="1"/>
  <c r="KAE79" i="13" s="1"/>
  <c r="KAF79" i="13" s="1"/>
  <c r="KAG79" i="13" s="1"/>
  <c r="KAH79" i="13" s="1"/>
  <c r="KAI79" i="13" s="1"/>
  <c r="KAJ79" i="13" s="1"/>
  <c r="KAK79" i="13" s="1"/>
  <c r="KAL79" i="13" s="1"/>
  <c r="KAM79" i="13" s="1"/>
  <c r="KAN79" i="13" s="1"/>
  <c r="KAO79" i="13" s="1"/>
  <c r="KAP79" i="13" s="1"/>
  <c r="KAQ79" i="13" s="1"/>
  <c r="KAR79" i="13" s="1"/>
  <c r="KAS79" i="13" s="1"/>
  <c r="KAT79" i="13" s="1"/>
  <c r="KAU79" i="13" s="1"/>
  <c r="KAV79" i="13" s="1"/>
  <c r="KAW79" i="13" s="1"/>
  <c r="KAX79" i="13" s="1"/>
  <c r="KAY79" i="13" s="1"/>
  <c r="KAZ79" i="13" s="1"/>
  <c r="KBA79" i="13" s="1"/>
  <c r="KBB79" i="13" s="1"/>
  <c r="KBC79" i="13" s="1"/>
  <c r="KBD79" i="13" s="1"/>
  <c r="KBE79" i="13" s="1"/>
  <c r="KBF79" i="13" s="1"/>
  <c r="KBG79" i="13" s="1"/>
  <c r="KBH79" i="13" s="1"/>
  <c r="KBI79" i="13" s="1"/>
  <c r="KBJ79" i="13" s="1"/>
  <c r="KBK79" i="13" s="1"/>
  <c r="KBL79" i="13" s="1"/>
  <c r="KBM79" i="13" s="1"/>
  <c r="KBN79" i="13" s="1"/>
  <c r="KBO79" i="13" s="1"/>
  <c r="KBP79" i="13" s="1"/>
  <c r="KBQ79" i="13" s="1"/>
  <c r="KBR79" i="13" s="1"/>
  <c r="KBS79" i="13" s="1"/>
  <c r="KBT79" i="13" s="1"/>
  <c r="KBU79" i="13" s="1"/>
  <c r="KBV79" i="13" s="1"/>
  <c r="KBW79" i="13" s="1"/>
  <c r="KBX79" i="13" s="1"/>
  <c r="KBY79" i="13" s="1"/>
  <c r="KBZ79" i="13" s="1"/>
  <c r="KCA79" i="13" s="1"/>
  <c r="KCB79" i="13" s="1"/>
  <c r="KCC79" i="13" s="1"/>
  <c r="KCD79" i="13" s="1"/>
  <c r="KCE79" i="13" s="1"/>
  <c r="KCF79" i="13" s="1"/>
  <c r="KCG79" i="13" s="1"/>
  <c r="KCH79" i="13" s="1"/>
  <c r="KCI79" i="13" s="1"/>
  <c r="KCJ79" i="13" s="1"/>
  <c r="KCK79" i="13" s="1"/>
  <c r="KCL79" i="13" s="1"/>
  <c r="KCM79" i="13" s="1"/>
  <c r="KCN79" i="13" s="1"/>
  <c r="KCO79" i="13" s="1"/>
  <c r="KCP79" i="13" s="1"/>
  <c r="KCQ79" i="13" s="1"/>
  <c r="KCR79" i="13" s="1"/>
  <c r="KCS79" i="13" s="1"/>
  <c r="KCT79" i="13" s="1"/>
  <c r="KCU79" i="13" s="1"/>
  <c r="KCV79" i="13" s="1"/>
  <c r="KCW79" i="13" s="1"/>
  <c r="KCX79" i="13" s="1"/>
  <c r="KCY79" i="13" s="1"/>
  <c r="KCZ79" i="13" s="1"/>
  <c r="KDA79" i="13" s="1"/>
  <c r="KDB79" i="13" s="1"/>
  <c r="KDC79" i="13" s="1"/>
  <c r="KDD79" i="13" s="1"/>
  <c r="KDE79" i="13" s="1"/>
  <c r="KDF79" i="13" s="1"/>
  <c r="KDG79" i="13" s="1"/>
  <c r="KDH79" i="13" s="1"/>
  <c r="KDI79" i="13" s="1"/>
  <c r="KDJ79" i="13" s="1"/>
  <c r="KDK79" i="13" s="1"/>
  <c r="KDL79" i="13" s="1"/>
  <c r="KDM79" i="13" s="1"/>
  <c r="KDN79" i="13" s="1"/>
  <c r="KDO79" i="13" s="1"/>
  <c r="KDP79" i="13" s="1"/>
  <c r="KDQ79" i="13" s="1"/>
  <c r="KDR79" i="13" s="1"/>
  <c r="KDS79" i="13" s="1"/>
  <c r="KDT79" i="13" s="1"/>
  <c r="KDU79" i="13" s="1"/>
  <c r="KDV79" i="13" s="1"/>
  <c r="KDW79" i="13" s="1"/>
  <c r="KDX79" i="13" s="1"/>
  <c r="KDY79" i="13" s="1"/>
  <c r="KDZ79" i="13" s="1"/>
  <c r="KEA79" i="13" s="1"/>
  <c r="KEB79" i="13" s="1"/>
  <c r="KEC79" i="13" s="1"/>
  <c r="KED79" i="13" s="1"/>
  <c r="KEE79" i="13" s="1"/>
  <c r="KEF79" i="13" s="1"/>
  <c r="KEG79" i="13" s="1"/>
  <c r="KEH79" i="13" s="1"/>
  <c r="KEI79" i="13" s="1"/>
  <c r="KEJ79" i="13" s="1"/>
  <c r="KEK79" i="13" s="1"/>
  <c r="KEL79" i="13" s="1"/>
  <c r="KEM79" i="13" s="1"/>
  <c r="KEN79" i="13" s="1"/>
  <c r="KEO79" i="13" s="1"/>
  <c r="KEP79" i="13" s="1"/>
  <c r="KEQ79" i="13" s="1"/>
  <c r="KER79" i="13" s="1"/>
  <c r="KES79" i="13" s="1"/>
  <c r="KET79" i="13" s="1"/>
  <c r="KEU79" i="13" s="1"/>
  <c r="KEV79" i="13" s="1"/>
  <c r="KEW79" i="13" s="1"/>
  <c r="KEX79" i="13" s="1"/>
  <c r="KEY79" i="13" s="1"/>
  <c r="KEZ79" i="13" s="1"/>
  <c r="KFA79" i="13" s="1"/>
  <c r="KFB79" i="13" s="1"/>
  <c r="KFC79" i="13" s="1"/>
  <c r="KFD79" i="13" s="1"/>
  <c r="KFE79" i="13" s="1"/>
  <c r="KFF79" i="13" s="1"/>
  <c r="KFG79" i="13" s="1"/>
  <c r="KFH79" i="13" s="1"/>
  <c r="KFI79" i="13" s="1"/>
  <c r="KFJ79" i="13" s="1"/>
  <c r="KFK79" i="13" s="1"/>
  <c r="KFL79" i="13" s="1"/>
  <c r="KFM79" i="13" s="1"/>
  <c r="KFN79" i="13" s="1"/>
  <c r="KFO79" i="13" s="1"/>
  <c r="KFP79" i="13" s="1"/>
  <c r="KFQ79" i="13" s="1"/>
  <c r="KFR79" i="13" s="1"/>
  <c r="KFS79" i="13" s="1"/>
  <c r="KFT79" i="13" s="1"/>
  <c r="KFU79" i="13" s="1"/>
  <c r="KFV79" i="13" s="1"/>
  <c r="KFW79" i="13" s="1"/>
  <c r="KFX79" i="13" s="1"/>
  <c r="KFY79" i="13" s="1"/>
  <c r="KFZ79" i="13" s="1"/>
  <c r="KGA79" i="13" s="1"/>
  <c r="KGB79" i="13" s="1"/>
  <c r="KGC79" i="13" s="1"/>
  <c r="KGD79" i="13" s="1"/>
  <c r="KGE79" i="13" s="1"/>
  <c r="KGF79" i="13" s="1"/>
  <c r="KGG79" i="13" s="1"/>
  <c r="KGH79" i="13" s="1"/>
  <c r="KGI79" i="13" s="1"/>
  <c r="KGJ79" i="13" s="1"/>
  <c r="KGK79" i="13" s="1"/>
  <c r="KGL79" i="13" s="1"/>
  <c r="KGM79" i="13" s="1"/>
  <c r="KGN79" i="13" s="1"/>
  <c r="KGO79" i="13" s="1"/>
  <c r="KGP79" i="13" s="1"/>
  <c r="KGQ79" i="13" s="1"/>
  <c r="KGR79" i="13" s="1"/>
  <c r="KGS79" i="13" s="1"/>
  <c r="KGT79" i="13" s="1"/>
  <c r="KGU79" i="13" s="1"/>
  <c r="KGV79" i="13" s="1"/>
  <c r="KGW79" i="13" s="1"/>
  <c r="KGX79" i="13" s="1"/>
  <c r="KGY79" i="13" s="1"/>
  <c r="KGZ79" i="13" s="1"/>
  <c r="KHA79" i="13" s="1"/>
  <c r="KHB79" i="13" s="1"/>
  <c r="KHC79" i="13" s="1"/>
  <c r="KHD79" i="13" s="1"/>
  <c r="KHE79" i="13" s="1"/>
  <c r="KHF79" i="13" s="1"/>
  <c r="KHG79" i="13" s="1"/>
  <c r="KHH79" i="13" s="1"/>
  <c r="KHI79" i="13" s="1"/>
  <c r="KHJ79" i="13" s="1"/>
  <c r="KHK79" i="13" s="1"/>
  <c r="KHL79" i="13" s="1"/>
  <c r="KHM79" i="13" s="1"/>
  <c r="KHN79" i="13" s="1"/>
  <c r="KHO79" i="13" s="1"/>
  <c r="KHP79" i="13" s="1"/>
  <c r="KHQ79" i="13" s="1"/>
  <c r="KHR79" i="13" s="1"/>
  <c r="KHS79" i="13" s="1"/>
  <c r="KHT79" i="13" s="1"/>
  <c r="KHU79" i="13" s="1"/>
  <c r="KHV79" i="13" s="1"/>
  <c r="KHW79" i="13" s="1"/>
  <c r="KHX79" i="13" s="1"/>
  <c r="KHY79" i="13" s="1"/>
  <c r="KHZ79" i="13" s="1"/>
  <c r="KIA79" i="13" s="1"/>
  <c r="KIB79" i="13" s="1"/>
  <c r="KIC79" i="13" s="1"/>
  <c r="KID79" i="13" s="1"/>
  <c r="KIE79" i="13" s="1"/>
  <c r="KIF79" i="13" s="1"/>
  <c r="KIG79" i="13" s="1"/>
  <c r="KIH79" i="13" s="1"/>
  <c r="KII79" i="13" s="1"/>
  <c r="KIJ79" i="13" s="1"/>
  <c r="KIK79" i="13" s="1"/>
  <c r="KIL79" i="13" s="1"/>
  <c r="KIM79" i="13" s="1"/>
  <c r="KIN79" i="13" s="1"/>
  <c r="KIO79" i="13" s="1"/>
  <c r="KIP79" i="13" s="1"/>
  <c r="KIQ79" i="13" s="1"/>
  <c r="KIR79" i="13" s="1"/>
  <c r="KIS79" i="13" s="1"/>
  <c r="KIT79" i="13" s="1"/>
  <c r="KIU79" i="13" s="1"/>
  <c r="KIV79" i="13" s="1"/>
  <c r="KIW79" i="13" s="1"/>
  <c r="KIX79" i="13" s="1"/>
  <c r="KIY79" i="13" s="1"/>
  <c r="KIZ79" i="13" s="1"/>
  <c r="KJA79" i="13" s="1"/>
  <c r="KJB79" i="13" s="1"/>
  <c r="KJC79" i="13" s="1"/>
  <c r="KJD79" i="13" s="1"/>
  <c r="KJE79" i="13" s="1"/>
  <c r="KJF79" i="13" s="1"/>
  <c r="KJG79" i="13" s="1"/>
  <c r="KJH79" i="13" s="1"/>
  <c r="KJI79" i="13" s="1"/>
  <c r="KJJ79" i="13" s="1"/>
  <c r="KJK79" i="13" s="1"/>
  <c r="KJL79" i="13" s="1"/>
  <c r="KJM79" i="13" s="1"/>
  <c r="KJN79" i="13" s="1"/>
  <c r="KJO79" i="13" s="1"/>
  <c r="KJP79" i="13" s="1"/>
  <c r="KJQ79" i="13" s="1"/>
  <c r="KJR79" i="13" s="1"/>
  <c r="KJS79" i="13" s="1"/>
  <c r="KJT79" i="13" s="1"/>
  <c r="KJU79" i="13" s="1"/>
  <c r="KJV79" i="13" s="1"/>
  <c r="KJW79" i="13" s="1"/>
  <c r="KJX79" i="13" s="1"/>
  <c r="KJY79" i="13" s="1"/>
  <c r="KJZ79" i="13" s="1"/>
  <c r="KKA79" i="13" s="1"/>
  <c r="KKB79" i="13" s="1"/>
  <c r="KKC79" i="13" s="1"/>
  <c r="KKD79" i="13" s="1"/>
  <c r="KKE79" i="13" s="1"/>
  <c r="KKF79" i="13" s="1"/>
  <c r="KKG79" i="13" s="1"/>
  <c r="KKH79" i="13" s="1"/>
  <c r="KKI79" i="13" s="1"/>
  <c r="KKJ79" i="13" s="1"/>
  <c r="KKK79" i="13" s="1"/>
  <c r="KKL79" i="13" s="1"/>
  <c r="KKM79" i="13" s="1"/>
  <c r="KKN79" i="13" s="1"/>
  <c r="KKO79" i="13" s="1"/>
  <c r="KKP79" i="13" s="1"/>
  <c r="KKQ79" i="13" s="1"/>
  <c r="KKR79" i="13" s="1"/>
  <c r="KKS79" i="13" s="1"/>
  <c r="KKT79" i="13" s="1"/>
  <c r="KKU79" i="13" s="1"/>
  <c r="KKV79" i="13" s="1"/>
  <c r="KKW79" i="13" s="1"/>
  <c r="KKX79" i="13" s="1"/>
  <c r="KKY79" i="13" s="1"/>
  <c r="KKZ79" i="13" s="1"/>
  <c r="KLA79" i="13" s="1"/>
  <c r="KLB79" i="13" s="1"/>
  <c r="KLC79" i="13" s="1"/>
  <c r="KLD79" i="13" s="1"/>
  <c r="KLE79" i="13" s="1"/>
  <c r="KLF79" i="13" s="1"/>
  <c r="KLG79" i="13" s="1"/>
  <c r="KLH79" i="13" s="1"/>
  <c r="KLI79" i="13" s="1"/>
  <c r="KLJ79" i="13" s="1"/>
  <c r="KLK79" i="13" s="1"/>
  <c r="KLL79" i="13" s="1"/>
  <c r="KLM79" i="13" s="1"/>
  <c r="KLN79" i="13" s="1"/>
  <c r="KLO79" i="13" s="1"/>
  <c r="KLP79" i="13" s="1"/>
  <c r="KLQ79" i="13" s="1"/>
  <c r="KLR79" i="13" s="1"/>
  <c r="KLS79" i="13" s="1"/>
  <c r="KLT79" i="13" s="1"/>
  <c r="KLU79" i="13" s="1"/>
  <c r="KLV79" i="13" s="1"/>
  <c r="KLW79" i="13" s="1"/>
  <c r="KLX79" i="13" s="1"/>
  <c r="KLY79" i="13" s="1"/>
  <c r="KLZ79" i="13" s="1"/>
  <c r="KMA79" i="13" s="1"/>
  <c r="KMB79" i="13" s="1"/>
  <c r="KMC79" i="13" s="1"/>
  <c r="KMD79" i="13" s="1"/>
  <c r="KME79" i="13" s="1"/>
  <c r="KMF79" i="13" s="1"/>
  <c r="KMG79" i="13" s="1"/>
  <c r="KMH79" i="13" s="1"/>
  <c r="KMI79" i="13" s="1"/>
  <c r="KMJ79" i="13" s="1"/>
  <c r="KMK79" i="13" s="1"/>
  <c r="KML79" i="13" s="1"/>
  <c r="KMM79" i="13" s="1"/>
  <c r="KMN79" i="13" s="1"/>
  <c r="KMO79" i="13" s="1"/>
  <c r="KMP79" i="13" s="1"/>
  <c r="KMQ79" i="13" s="1"/>
  <c r="KMR79" i="13" s="1"/>
  <c r="KMS79" i="13" s="1"/>
  <c r="KMT79" i="13" s="1"/>
  <c r="KMU79" i="13" s="1"/>
  <c r="KMV79" i="13" s="1"/>
  <c r="KMW79" i="13" s="1"/>
  <c r="KMX79" i="13" s="1"/>
  <c r="KMY79" i="13" s="1"/>
  <c r="KMZ79" i="13" s="1"/>
  <c r="KNA79" i="13" s="1"/>
  <c r="KNB79" i="13" s="1"/>
  <c r="KNC79" i="13" s="1"/>
  <c r="KND79" i="13" s="1"/>
  <c r="KNE79" i="13" s="1"/>
  <c r="KNF79" i="13" s="1"/>
  <c r="KNG79" i="13" s="1"/>
  <c r="KNH79" i="13" s="1"/>
  <c r="KNI79" i="13" s="1"/>
  <c r="KNJ79" i="13" s="1"/>
  <c r="KNK79" i="13" s="1"/>
  <c r="KNL79" i="13" s="1"/>
  <c r="KNM79" i="13" s="1"/>
  <c r="KNN79" i="13" s="1"/>
  <c r="KNO79" i="13" s="1"/>
  <c r="KNP79" i="13" s="1"/>
  <c r="KNQ79" i="13" s="1"/>
  <c r="KNR79" i="13" s="1"/>
  <c r="KNS79" i="13" s="1"/>
  <c r="KNT79" i="13" s="1"/>
  <c r="KNU79" i="13" s="1"/>
  <c r="KNV79" i="13" s="1"/>
  <c r="KNW79" i="13" s="1"/>
  <c r="KNX79" i="13" s="1"/>
  <c r="KNY79" i="13" s="1"/>
  <c r="KNZ79" i="13" s="1"/>
  <c r="KOA79" i="13" s="1"/>
  <c r="KOB79" i="13" s="1"/>
  <c r="KOC79" i="13" s="1"/>
  <c r="KOD79" i="13" s="1"/>
  <c r="KOE79" i="13" s="1"/>
  <c r="KOF79" i="13" s="1"/>
  <c r="KOG79" i="13" s="1"/>
  <c r="KOH79" i="13" s="1"/>
  <c r="KOI79" i="13" s="1"/>
  <c r="KOJ79" i="13" s="1"/>
  <c r="KOK79" i="13" s="1"/>
  <c r="KOL79" i="13" s="1"/>
  <c r="KOM79" i="13" s="1"/>
  <c r="KON79" i="13" s="1"/>
  <c r="KOO79" i="13" s="1"/>
  <c r="KOP79" i="13" s="1"/>
  <c r="KOQ79" i="13" s="1"/>
  <c r="KOR79" i="13" s="1"/>
  <c r="KOS79" i="13" s="1"/>
  <c r="KOT79" i="13" s="1"/>
  <c r="KOU79" i="13" s="1"/>
  <c r="KOV79" i="13" s="1"/>
  <c r="KOW79" i="13" s="1"/>
  <c r="KOX79" i="13" s="1"/>
  <c r="KOY79" i="13" s="1"/>
  <c r="KOZ79" i="13" s="1"/>
  <c r="KPA79" i="13" s="1"/>
  <c r="KPB79" i="13" s="1"/>
  <c r="KPC79" i="13" s="1"/>
  <c r="KPD79" i="13" s="1"/>
  <c r="KPE79" i="13" s="1"/>
  <c r="KPF79" i="13" s="1"/>
  <c r="KPG79" i="13" s="1"/>
  <c r="KPH79" i="13" s="1"/>
  <c r="KPI79" i="13" s="1"/>
  <c r="KPJ79" i="13" s="1"/>
  <c r="KPK79" i="13" s="1"/>
  <c r="KPL79" i="13" s="1"/>
  <c r="KPM79" i="13" s="1"/>
  <c r="KPN79" i="13" s="1"/>
  <c r="KPO79" i="13" s="1"/>
  <c r="KPP79" i="13" s="1"/>
  <c r="KPQ79" i="13" s="1"/>
  <c r="KPR79" i="13" s="1"/>
  <c r="KPS79" i="13" s="1"/>
  <c r="KPT79" i="13" s="1"/>
  <c r="KPU79" i="13" s="1"/>
  <c r="KPV79" i="13" s="1"/>
  <c r="KPW79" i="13" s="1"/>
  <c r="KPX79" i="13" s="1"/>
  <c r="KPY79" i="13" s="1"/>
  <c r="KPZ79" i="13" s="1"/>
  <c r="KQA79" i="13" s="1"/>
  <c r="KQB79" i="13" s="1"/>
  <c r="KQC79" i="13" s="1"/>
  <c r="KQD79" i="13" s="1"/>
  <c r="KQE79" i="13" s="1"/>
  <c r="KQF79" i="13" s="1"/>
  <c r="KQG79" i="13" s="1"/>
  <c r="KQH79" i="13" s="1"/>
  <c r="KQI79" i="13" s="1"/>
  <c r="KQJ79" i="13" s="1"/>
  <c r="KQK79" i="13" s="1"/>
  <c r="KQL79" i="13" s="1"/>
  <c r="KQM79" i="13" s="1"/>
  <c r="KQN79" i="13" s="1"/>
  <c r="KQO79" i="13" s="1"/>
  <c r="KQP79" i="13" s="1"/>
  <c r="KQQ79" i="13" s="1"/>
  <c r="KQR79" i="13" s="1"/>
  <c r="KQS79" i="13" s="1"/>
  <c r="KQT79" i="13" s="1"/>
  <c r="KQU79" i="13" s="1"/>
  <c r="KQV79" i="13" s="1"/>
  <c r="KQW79" i="13" s="1"/>
  <c r="KQX79" i="13" s="1"/>
  <c r="KQY79" i="13" s="1"/>
  <c r="KQZ79" i="13" s="1"/>
  <c r="KRA79" i="13" s="1"/>
  <c r="KRB79" i="13" s="1"/>
  <c r="KRC79" i="13" s="1"/>
  <c r="KRD79" i="13" s="1"/>
  <c r="KRE79" i="13" s="1"/>
  <c r="KRF79" i="13" s="1"/>
  <c r="KRG79" i="13" s="1"/>
  <c r="KRH79" i="13" s="1"/>
  <c r="KRI79" i="13" s="1"/>
  <c r="KRJ79" i="13" s="1"/>
  <c r="KRK79" i="13" s="1"/>
  <c r="KRL79" i="13" s="1"/>
  <c r="KRM79" i="13" s="1"/>
  <c r="KRN79" i="13" s="1"/>
  <c r="KRO79" i="13" s="1"/>
  <c r="KRP79" i="13" s="1"/>
  <c r="KRQ79" i="13" s="1"/>
  <c r="KRR79" i="13" s="1"/>
  <c r="KRS79" i="13" s="1"/>
  <c r="KRT79" i="13" s="1"/>
  <c r="KRU79" i="13" s="1"/>
  <c r="KRV79" i="13" s="1"/>
  <c r="KRW79" i="13" s="1"/>
  <c r="KRX79" i="13" s="1"/>
  <c r="KRY79" i="13" s="1"/>
  <c r="KRZ79" i="13" s="1"/>
  <c r="KSA79" i="13" s="1"/>
  <c r="KSB79" i="13" s="1"/>
  <c r="KSC79" i="13" s="1"/>
  <c r="KSD79" i="13" s="1"/>
  <c r="KSE79" i="13" s="1"/>
  <c r="KSF79" i="13" s="1"/>
  <c r="KSG79" i="13" s="1"/>
  <c r="KSH79" i="13" s="1"/>
  <c r="KSI79" i="13" s="1"/>
  <c r="KSJ79" i="13" s="1"/>
  <c r="KSK79" i="13" s="1"/>
  <c r="KSL79" i="13" s="1"/>
  <c r="KSM79" i="13" s="1"/>
  <c r="KSN79" i="13" s="1"/>
  <c r="KSO79" i="13" s="1"/>
  <c r="KSP79" i="13" s="1"/>
  <c r="KSQ79" i="13" s="1"/>
  <c r="KSR79" i="13" s="1"/>
  <c r="KSS79" i="13" s="1"/>
  <c r="KST79" i="13" s="1"/>
  <c r="KSU79" i="13" s="1"/>
  <c r="KSV79" i="13" s="1"/>
  <c r="KSW79" i="13" s="1"/>
  <c r="KSX79" i="13" s="1"/>
  <c r="KSY79" i="13" s="1"/>
  <c r="KSZ79" i="13" s="1"/>
  <c r="KTA79" i="13" s="1"/>
  <c r="KTB79" i="13" s="1"/>
  <c r="KTC79" i="13" s="1"/>
  <c r="KTD79" i="13" s="1"/>
  <c r="KTE79" i="13" s="1"/>
  <c r="KTF79" i="13" s="1"/>
  <c r="KTG79" i="13" s="1"/>
  <c r="KTH79" i="13" s="1"/>
  <c r="KTI79" i="13" s="1"/>
  <c r="KTJ79" i="13" s="1"/>
  <c r="KTK79" i="13" s="1"/>
  <c r="KTL79" i="13" s="1"/>
  <c r="KTM79" i="13" s="1"/>
  <c r="KTN79" i="13" s="1"/>
  <c r="KTO79" i="13" s="1"/>
  <c r="KTP79" i="13" s="1"/>
  <c r="KTQ79" i="13" s="1"/>
  <c r="KTR79" i="13" s="1"/>
  <c r="KTS79" i="13" s="1"/>
  <c r="KTT79" i="13" s="1"/>
  <c r="KTU79" i="13" s="1"/>
  <c r="KTV79" i="13" s="1"/>
  <c r="KTW79" i="13" s="1"/>
  <c r="KTX79" i="13" s="1"/>
  <c r="KTY79" i="13" s="1"/>
  <c r="KTZ79" i="13" s="1"/>
  <c r="KUA79" i="13" s="1"/>
  <c r="KUB79" i="13" s="1"/>
  <c r="KUC79" i="13" s="1"/>
  <c r="KUD79" i="13" s="1"/>
  <c r="KUE79" i="13" s="1"/>
  <c r="KUF79" i="13" s="1"/>
  <c r="KUG79" i="13" s="1"/>
  <c r="KUH79" i="13" s="1"/>
  <c r="KUI79" i="13" s="1"/>
  <c r="KUJ79" i="13" s="1"/>
  <c r="KUK79" i="13" s="1"/>
  <c r="KUL79" i="13" s="1"/>
  <c r="KUM79" i="13" s="1"/>
  <c r="KUN79" i="13" s="1"/>
  <c r="KUO79" i="13" s="1"/>
  <c r="KUP79" i="13" s="1"/>
  <c r="KUQ79" i="13" s="1"/>
  <c r="KUR79" i="13" s="1"/>
  <c r="KUS79" i="13" s="1"/>
  <c r="KUT79" i="13" s="1"/>
  <c r="KUU79" i="13" s="1"/>
  <c r="KUV79" i="13" s="1"/>
  <c r="KUW79" i="13" s="1"/>
  <c r="KUX79" i="13" s="1"/>
  <c r="KUY79" i="13" s="1"/>
  <c r="KUZ79" i="13" s="1"/>
  <c r="KVA79" i="13" s="1"/>
  <c r="KVB79" i="13" s="1"/>
  <c r="KVC79" i="13" s="1"/>
  <c r="KVD79" i="13" s="1"/>
  <c r="KVE79" i="13" s="1"/>
  <c r="KVF79" i="13" s="1"/>
  <c r="KVG79" i="13" s="1"/>
  <c r="KVH79" i="13" s="1"/>
  <c r="KVI79" i="13" s="1"/>
  <c r="KVJ79" i="13" s="1"/>
  <c r="KVK79" i="13" s="1"/>
  <c r="KVL79" i="13" s="1"/>
  <c r="KVM79" i="13" s="1"/>
  <c r="KVN79" i="13" s="1"/>
  <c r="KVO79" i="13" s="1"/>
  <c r="KVP79" i="13" s="1"/>
  <c r="KVQ79" i="13" s="1"/>
  <c r="KVR79" i="13" s="1"/>
  <c r="KVS79" i="13" s="1"/>
  <c r="KVT79" i="13" s="1"/>
  <c r="KVU79" i="13" s="1"/>
  <c r="KVV79" i="13" s="1"/>
  <c r="KVW79" i="13" s="1"/>
  <c r="KVX79" i="13" s="1"/>
  <c r="KVY79" i="13" s="1"/>
  <c r="KVZ79" i="13" s="1"/>
  <c r="KWA79" i="13" s="1"/>
  <c r="KWB79" i="13" s="1"/>
  <c r="KWC79" i="13" s="1"/>
  <c r="KWD79" i="13" s="1"/>
  <c r="KWE79" i="13" s="1"/>
  <c r="KWF79" i="13" s="1"/>
  <c r="KWG79" i="13" s="1"/>
  <c r="KWH79" i="13" s="1"/>
  <c r="KWI79" i="13" s="1"/>
  <c r="KWJ79" i="13" s="1"/>
  <c r="KWK79" i="13" s="1"/>
  <c r="KWL79" i="13" s="1"/>
  <c r="KWM79" i="13" s="1"/>
  <c r="KWN79" i="13" s="1"/>
  <c r="KWO79" i="13" s="1"/>
  <c r="KWP79" i="13" s="1"/>
  <c r="KWQ79" i="13" s="1"/>
  <c r="KWR79" i="13" s="1"/>
  <c r="KWS79" i="13" s="1"/>
  <c r="KWT79" i="13" s="1"/>
  <c r="KWU79" i="13" s="1"/>
  <c r="KWV79" i="13" s="1"/>
  <c r="KWW79" i="13" s="1"/>
  <c r="KWX79" i="13" s="1"/>
  <c r="KWY79" i="13" s="1"/>
  <c r="KWZ79" i="13" s="1"/>
  <c r="KXA79" i="13" s="1"/>
  <c r="KXB79" i="13" s="1"/>
  <c r="KXC79" i="13" s="1"/>
  <c r="KXD79" i="13" s="1"/>
  <c r="KXE79" i="13" s="1"/>
  <c r="KXF79" i="13" s="1"/>
  <c r="KXG79" i="13" s="1"/>
  <c r="KXH79" i="13" s="1"/>
  <c r="KXI79" i="13" s="1"/>
  <c r="KXJ79" i="13" s="1"/>
  <c r="KXK79" i="13" s="1"/>
  <c r="KXL79" i="13" s="1"/>
  <c r="KXM79" i="13" s="1"/>
  <c r="KXN79" i="13" s="1"/>
  <c r="KXO79" i="13" s="1"/>
  <c r="KXP79" i="13" s="1"/>
  <c r="KXQ79" i="13" s="1"/>
  <c r="KXR79" i="13" s="1"/>
  <c r="KXS79" i="13" s="1"/>
  <c r="KXT79" i="13" s="1"/>
  <c r="KXU79" i="13" s="1"/>
  <c r="KXV79" i="13" s="1"/>
  <c r="KXW79" i="13" s="1"/>
  <c r="KXX79" i="13" s="1"/>
  <c r="KXY79" i="13" s="1"/>
  <c r="KXZ79" i="13" s="1"/>
  <c r="KYA79" i="13" s="1"/>
  <c r="KYB79" i="13" s="1"/>
  <c r="KYC79" i="13" s="1"/>
  <c r="KYD79" i="13" s="1"/>
  <c r="KYE79" i="13" s="1"/>
  <c r="KYF79" i="13" s="1"/>
  <c r="KYG79" i="13" s="1"/>
  <c r="KYH79" i="13" s="1"/>
  <c r="KYI79" i="13" s="1"/>
  <c r="KYJ79" i="13" s="1"/>
  <c r="KYK79" i="13" s="1"/>
  <c r="KYL79" i="13" s="1"/>
  <c r="KYM79" i="13" s="1"/>
  <c r="KYN79" i="13" s="1"/>
  <c r="KYO79" i="13" s="1"/>
  <c r="KYP79" i="13" s="1"/>
  <c r="KYQ79" i="13" s="1"/>
  <c r="KYR79" i="13" s="1"/>
  <c r="KYS79" i="13" s="1"/>
  <c r="KYT79" i="13" s="1"/>
  <c r="KYU79" i="13" s="1"/>
  <c r="KYV79" i="13" s="1"/>
  <c r="KYW79" i="13" s="1"/>
  <c r="KYX79" i="13" s="1"/>
  <c r="KYY79" i="13" s="1"/>
  <c r="KYZ79" i="13" s="1"/>
  <c r="KZA79" i="13" s="1"/>
  <c r="KZB79" i="13" s="1"/>
  <c r="KZC79" i="13" s="1"/>
  <c r="KZD79" i="13" s="1"/>
  <c r="KZE79" i="13" s="1"/>
  <c r="KZF79" i="13" s="1"/>
  <c r="KZG79" i="13" s="1"/>
  <c r="KZH79" i="13" s="1"/>
  <c r="KZI79" i="13" s="1"/>
  <c r="KZJ79" i="13" s="1"/>
  <c r="KZK79" i="13" s="1"/>
  <c r="KZL79" i="13" s="1"/>
  <c r="KZM79" i="13" s="1"/>
  <c r="KZN79" i="13" s="1"/>
  <c r="KZO79" i="13" s="1"/>
  <c r="KZP79" i="13" s="1"/>
  <c r="KZQ79" i="13" s="1"/>
  <c r="KZR79" i="13" s="1"/>
  <c r="KZS79" i="13" s="1"/>
  <c r="KZT79" i="13" s="1"/>
  <c r="KZU79" i="13" s="1"/>
  <c r="KZV79" i="13" s="1"/>
  <c r="KZW79" i="13" s="1"/>
  <c r="KZX79" i="13" s="1"/>
  <c r="KZY79" i="13" s="1"/>
  <c r="KZZ79" i="13" s="1"/>
  <c r="LAA79" i="13" s="1"/>
  <c r="LAB79" i="13" s="1"/>
  <c r="LAC79" i="13" s="1"/>
  <c r="LAD79" i="13" s="1"/>
  <c r="LAE79" i="13" s="1"/>
  <c r="LAF79" i="13" s="1"/>
  <c r="LAG79" i="13" s="1"/>
  <c r="LAH79" i="13" s="1"/>
  <c r="LAI79" i="13" s="1"/>
  <c r="LAJ79" i="13" s="1"/>
  <c r="LAK79" i="13" s="1"/>
  <c r="LAL79" i="13" s="1"/>
  <c r="LAM79" i="13" s="1"/>
  <c r="LAN79" i="13" s="1"/>
  <c r="LAO79" i="13" s="1"/>
  <c r="LAP79" i="13" s="1"/>
  <c r="LAQ79" i="13" s="1"/>
  <c r="LAR79" i="13" s="1"/>
  <c r="LAS79" i="13" s="1"/>
  <c r="LAT79" i="13" s="1"/>
  <c r="LAU79" i="13" s="1"/>
  <c r="LAV79" i="13" s="1"/>
  <c r="LAW79" i="13" s="1"/>
  <c r="LAX79" i="13" s="1"/>
  <c r="LAY79" i="13" s="1"/>
  <c r="LAZ79" i="13" s="1"/>
  <c r="LBA79" i="13" s="1"/>
  <c r="LBB79" i="13" s="1"/>
  <c r="LBC79" i="13" s="1"/>
  <c r="LBD79" i="13" s="1"/>
  <c r="LBE79" i="13" s="1"/>
  <c r="LBF79" i="13" s="1"/>
  <c r="LBG79" i="13" s="1"/>
  <c r="LBH79" i="13" s="1"/>
  <c r="LBI79" i="13" s="1"/>
  <c r="LBJ79" i="13" s="1"/>
  <c r="LBK79" i="13" s="1"/>
  <c r="LBL79" i="13" s="1"/>
  <c r="LBM79" i="13" s="1"/>
  <c r="LBN79" i="13" s="1"/>
  <c r="LBO79" i="13" s="1"/>
  <c r="LBP79" i="13" s="1"/>
  <c r="LBQ79" i="13" s="1"/>
  <c r="LBR79" i="13" s="1"/>
  <c r="LBS79" i="13" s="1"/>
  <c r="LBT79" i="13" s="1"/>
  <c r="LBU79" i="13" s="1"/>
  <c r="LBV79" i="13" s="1"/>
  <c r="LBW79" i="13" s="1"/>
  <c r="LBX79" i="13" s="1"/>
  <c r="LBY79" i="13" s="1"/>
  <c r="LBZ79" i="13" s="1"/>
  <c r="LCA79" i="13" s="1"/>
  <c r="LCB79" i="13" s="1"/>
  <c r="LCC79" i="13" s="1"/>
  <c r="LCD79" i="13" s="1"/>
  <c r="LCE79" i="13" s="1"/>
  <c r="LCF79" i="13" s="1"/>
  <c r="LCG79" i="13" s="1"/>
  <c r="LCH79" i="13" s="1"/>
  <c r="LCI79" i="13" s="1"/>
  <c r="LCJ79" i="13" s="1"/>
  <c r="LCK79" i="13" s="1"/>
  <c r="LCL79" i="13" s="1"/>
  <c r="LCM79" i="13" s="1"/>
  <c r="LCN79" i="13" s="1"/>
  <c r="LCO79" i="13" s="1"/>
  <c r="LCP79" i="13" s="1"/>
  <c r="LCQ79" i="13" s="1"/>
  <c r="LCR79" i="13" s="1"/>
  <c r="LCS79" i="13" s="1"/>
  <c r="LCT79" i="13" s="1"/>
  <c r="LCU79" i="13" s="1"/>
  <c r="LCV79" i="13" s="1"/>
  <c r="LCW79" i="13" s="1"/>
  <c r="LCX79" i="13" s="1"/>
  <c r="LCY79" i="13" s="1"/>
  <c r="LCZ79" i="13" s="1"/>
  <c r="LDA79" i="13" s="1"/>
  <c r="LDB79" i="13" s="1"/>
  <c r="LDC79" i="13" s="1"/>
  <c r="LDD79" i="13" s="1"/>
  <c r="LDE79" i="13" s="1"/>
  <c r="LDF79" i="13" s="1"/>
  <c r="LDG79" i="13" s="1"/>
  <c r="LDH79" i="13" s="1"/>
  <c r="LDI79" i="13" s="1"/>
  <c r="LDJ79" i="13" s="1"/>
  <c r="LDK79" i="13" s="1"/>
  <c r="LDL79" i="13" s="1"/>
  <c r="LDM79" i="13" s="1"/>
  <c r="LDN79" i="13" s="1"/>
  <c r="LDO79" i="13" s="1"/>
  <c r="LDP79" i="13" s="1"/>
  <c r="LDQ79" i="13" s="1"/>
  <c r="LDR79" i="13" s="1"/>
  <c r="LDS79" i="13" s="1"/>
  <c r="LDT79" i="13" s="1"/>
  <c r="LDU79" i="13" s="1"/>
  <c r="LDV79" i="13" s="1"/>
  <c r="LDW79" i="13" s="1"/>
  <c r="LDX79" i="13" s="1"/>
  <c r="LDY79" i="13" s="1"/>
  <c r="LDZ79" i="13" s="1"/>
  <c r="LEA79" i="13" s="1"/>
  <c r="LEB79" i="13" s="1"/>
  <c r="LEC79" i="13" s="1"/>
  <c r="LED79" i="13" s="1"/>
  <c r="LEE79" i="13" s="1"/>
  <c r="LEF79" i="13" s="1"/>
  <c r="LEG79" i="13" s="1"/>
  <c r="LEH79" i="13" s="1"/>
  <c r="LEI79" i="13" s="1"/>
  <c r="LEJ79" i="13" s="1"/>
  <c r="LEK79" i="13" s="1"/>
  <c r="LEL79" i="13" s="1"/>
  <c r="LEM79" i="13" s="1"/>
  <c r="LEN79" i="13" s="1"/>
  <c r="LEO79" i="13" s="1"/>
  <c r="LEP79" i="13" s="1"/>
  <c r="LEQ79" i="13" s="1"/>
  <c r="LER79" i="13" s="1"/>
  <c r="LES79" i="13" s="1"/>
  <c r="LET79" i="13" s="1"/>
  <c r="LEU79" i="13" s="1"/>
  <c r="LEV79" i="13" s="1"/>
  <c r="LEW79" i="13" s="1"/>
  <c r="LEX79" i="13" s="1"/>
  <c r="LEY79" i="13" s="1"/>
  <c r="LEZ79" i="13" s="1"/>
  <c r="LFA79" i="13" s="1"/>
  <c r="LFB79" i="13" s="1"/>
  <c r="LFC79" i="13" s="1"/>
  <c r="LFD79" i="13" s="1"/>
  <c r="LFE79" i="13" s="1"/>
  <c r="LFF79" i="13" s="1"/>
  <c r="LFG79" i="13" s="1"/>
  <c r="LFH79" i="13" s="1"/>
  <c r="LFI79" i="13" s="1"/>
  <c r="LFJ79" i="13" s="1"/>
  <c r="LFK79" i="13" s="1"/>
  <c r="LFL79" i="13" s="1"/>
  <c r="LFM79" i="13" s="1"/>
  <c r="LFN79" i="13" s="1"/>
  <c r="LFO79" i="13" s="1"/>
  <c r="LFP79" i="13" s="1"/>
  <c r="LFQ79" i="13" s="1"/>
  <c r="LFR79" i="13" s="1"/>
  <c r="LFS79" i="13" s="1"/>
  <c r="LFT79" i="13" s="1"/>
  <c r="LFU79" i="13" s="1"/>
  <c r="LFV79" i="13" s="1"/>
  <c r="LFW79" i="13" s="1"/>
  <c r="LFX79" i="13" s="1"/>
  <c r="LFY79" i="13" s="1"/>
  <c r="LFZ79" i="13" s="1"/>
  <c r="LGA79" i="13" s="1"/>
  <c r="LGB79" i="13" s="1"/>
  <c r="LGC79" i="13" s="1"/>
  <c r="LGD79" i="13" s="1"/>
  <c r="LGE79" i="13" s="1"/>
  <c r="LGF79" i="13" s="1"/>
  <c r="LGG79" i="13" s="1"/>
  <c r="LGH79" i="13" s="1"/>
  <c r="LGI79" i="13" s="1"/>
  <c r="LGJ79" i="13" s="1"/>
  <c r="LGK79" i="13" s="1"/>
  <c r="LGL79" i="13" s="1"/>
  <c r="LGM79" i="13" s="1"/>
  <c r="LGN79" i="13" s="1"/>
  <c r="LGO79" i="13" s="1"/>
  <c r="LGP79" i="13" s="1"/>
  <c r="LGQ79" i="13" s="1"/>
  <c r="LGR79" i="13" s="1"/>
  <c r="LGS79" i="13" s="1"/>
  <c r="LGT79" i="13" s="1"/>
  <c r="LGU79" i="13" s="1"/>
  <c r="LGV79" i="13" s="1"/>
  <c r="LGW79" i="13" s="1"/>
  <c r="LGX79" i="13" s="1"/>
  <c r="LGY79" i="13" s="1"/>
  <c r="LGZ79" i="13" s="1"/>
  <c r="LHA79" i="13" s="1"/>
  <c r="LHB79" i="13" s="1"/>
  <c r="LHC79" i="13" s="1"/>
  <c r="LHD79" i="13" s="1"/>
  <c r="LHE79" i="13" s="1"/>
  <c r="LHF79" i="13" s="1"/>
  <c r="LHG79" i="13" s="1"/>
  <c r="LHH79" i="13" s="1"/>
  <c r="LHI79" i="13" s="1"/>
  <c r="LHJ79" i="13" s="1"/>
  <c r="LHK79" i="13" s="1"/>
  <c r="LHL79" i="13" s="1"/>
  <c r="LHM79" i="13" s="1"/>
  <c r="LHN79" i="13" s="1"/>
  <c r="LHO79" i="13" s="1"/>
  <c r="LHP79" i="13" s="1"/>
  <c r="LHQ79" i="13" s="1"/>
  <c r="LHR79" i="13" s="1"/>
  <c r="LHS79" i="13" s="1"/>
  <c r="LHT79" i="13" s="1"/>
  <c r="LHU79" i="13" s="1"/>
  <c r="LHV79" i="13" s="1"/>
  <c r="LHW79" i="13" s="1"/>
  <c r="LHX79" i="13" s="1"/>
  <c r="LHY79" i="13" s="1"/>
  <c r="LHZ79" i="13" s="1"/>
  <c r="LIA79" i="13" s="1"/>
  <c r="LIB79" i="13" s="1"/>
  <c r="LIC79" i="13" s="1"/>
  <c r="LID79" i="13" s="1"/>
  <c r="LIE79" i="13" s="1"/>
  <c r="LIF79" i="13" s="1"/>
  <c r="LIG79" i="13" s="1"/>
  <c r="LIH79" i="13" s="1"/>
  <c r="LII79" i="13" s="1"/>
  <c r="LIJ79" i="13" s="1"/>
  <c r="LIK79" i="13" s="1"/>
  <c r="LIL79" i="13" s="1"/>
  <c r="LIM79" i="13" s="1"/>
  <c r="LIN79" i="13" s="1"/>
  <c r="LIO79" i="13" s="1"/>
  <c r="LIP79" i="13" s="1"/>
  <c r="LIQ79" i="13" s="1"/>
  <c r="LIR79" i="13" s="1"/>
  <c r="LIS79" i="13" s="1"/>
  <c r="LIT79" i="13" s="1"/>
  <c r="LIU79" i="13" s="1"/>
  <c r="LIV79" i="13" s="1"/>
  <c r="LIW79" i="13" s="1"/>
  <c r="LIX79" i="13" s="1"/>
  <c r="LIY79" i="13" s="1"/>
  <c r="LIZ79" i="13" s="1"/>
  <c r="LJA79" i="13" s="1"/>
  <c r="LJB79" i="13" s="1"/>
  <c r="LJC79" i="13" s="1"/>
  <c r="LJD79" i="13" s="1"/>
  <c r="LJE79" i="13" s="1"/>
  <c r="LJF79" i="13" s="1"/>
  <c r="LJG79" i="13" s="1"/>
  <c r="LJH79" i="13" s="1"/>
  <c r="LJI79" i="13" s="1"/>
  <c r="LJJ79" i="13" s="1"/>
  <c r="LJK79" i="13" s="1"/>
  <c r="LJL79" i="13" s="1"/>
  <c r="LJM79" i="13" s="1"/>
  <c r="LJN79" i="13" s="1"/>
  <c r="LJO79" i="13" s="1"/>
  <c r="LJP79" i="13" s="1"/>
  <c r="LJQ79" i="13" s="1"/>
  <c r="LJR79" i="13" s="1"/>
  <c r="LJS79" i="13" s="1"/>
  <c r="LJT79" i="13" s="1"/>
  <c r="LJU79" i="13" s="1"/>
  <c r="LJV79" i="13" s="1"/>
  <c r="LJW79" i="13" s="1"/>
  <c r="LJX79" i="13" s="1"/>
  <c r="LJY79" i="13" s="1"/>
  <c r="LJZ79" i="13" s="1"/>
  <c r="LKA79" i="13" s="1"/>
  <c r="LKB79" i="13" s="1"/>
  <c r="LKC79" i="13" s="1"/>
  <c r="LKD79" i="13" s="1"/>
  <c r="LKE79" i="13" s="1"/>
  <c r="LKF79" i="13" s="1"/>
  <c r="LKG79" i="13" s="1"/>
  <c r="LKH79" i="13" s="1"/>
  <c r="LKI79" i="13" s="1"/>
  <c r="LKJ79" i="13" s="1"/>
  <c r="LKK79" i="13" s="1"/>
  <c r="LKL79" i="13" s="1"/>
  <c r="LKM79" i="13" s="1"/>
  <c r="LKN79" i="13" s="1"/>
  <c r="LKO79" i="13" s="1"/>
  <c r="LKP79" i="13" s="1"/>
  <c r="LKQ79" i="13" s="1"/>
  <c r="LKR79" i="13" s="1"/>
  <c r="LKS79" i="13" s="1"/>
  <c r="LKT79" i="13" s="1"/>
  <c r="LKU79" i="13" s="1"/>
  <c r="LKV79" i="13" s="1"/>
  <c r="LKW79" i="13" s="1"/>
  <c r="LKX79" i="13" s="1"/>
  <c r="LKY79" i="13" s="1"/>
  <c r="LKZ79" i="13" s="1"/>
  <c r="LLA79" i="13" s="1"/>
  <c r="LLB79" i="13" s="1"/>
  <c r="LLC79" i="13" s="1"/>
  <c r="LLD79" i="13" s="1"/>
  <c r="LLE79" i="13" s="1"/>
  <c r="LLF79" i="13" s="1"/>
  <c r="LLG79" i="13" s="1"/>
  <c r="LLH79" i="13" s="1"/>
  <c r="LLI79" i="13" s="1"/>
  <c r="LLJ79" i="13" s="1"/>
  <c r="LLK79" i="13" s="1"/>
  <c r="LLL79" i="13" s="1"/>
  <c r="LLM79" i="13" s="1"/>
  <c r="LLN79" i="13" s="1"/>
  <c r="LLO79" i="13" s="1"/>
  <c r="LLP79" i="13" s="1"/>
  <c r="LLQ79" i="13" s="1"/>
  <c r="LLR79" i="13" s="1"/>
  <c r="LLS79" i="13" s="1"/>
  <c r="LLT79" i="13" s="1"/>
  <c r="LLU79" i="13" s="1"/>
  <c r="LLV79" i="13" s="1"/>
  <c r="LLW79" i="13" s="1"/>
  <c r="LLX79" i="13" s="1"/>
  <c r="LLY79" i="13" s="1"/>
  <c r="LLZ79" i="13" s="1"/>
  <c r="LMA79" i="13" s="1"/>
  <c r="LMB79" i="13" s="1"/>
  <c r="LMC79" i="13" s="1"/>
  <c r="LMD79" i="13" s="1"/>
  <c r="LME79" i="13" s="1"/>
  <c r="LMF79" i="13" s="1"/>
  <c r="LMG79" i="13" s="1"/>
  <c r="LMH79" i="13" s="1"/>
  <c r="LMI79" i="13" s="1"/>
  <c r="LMJ79" i="13" s="1"/>
  <c r="LMK79" i="13" s="1"/>
  <c r="LML79" i="13" s="1"/>
  <c r="LMM79" i="13" s="1"/>
  <c r="LMN79" i="13" s="1"/>
  <c r="LMO79" i="13" s="1"/>
  <c r="LMP79" i="13" s="1"/>
  <c r="LMQ79" i="13" s="1"/>
  <c r="LMR79" i="13" s="1"/>
  <c r="LMS79" i="13" s="1"/>
  <c r="LMT79" i="13" s="1"/>
  <c r="LMU79" i="13" s="1"/>
  <c r="LMV79" i="13" s="1"/>
  <c r="LMW79" i="13" s="1"/>
  <c r="LMX79" i="13" s="1"/>
  <c r="LMY79" i="13" s="1"/>
  <c r="LMZ79" i="13" s="1"/>
  <c r="LNA79" i="13" s="1"/>
  <c r="LNB79" i="13" s="1"/>
  <c r="LNC79" i="13" s="1"/>
  <c r="LND79" i="13" s="1"/>
  <c r="LNE79" i="13" s="1"/>
  <c r="LNF79" i="13" s="1"/>
  <c r="LNG79" i="13" s="1"/>
  <c r="LNH79" i="13" s="1"/>
  <c r="LNI79" i="13" s="1"/>
  <c r="LNJ79" i="13" s="1"/>
  <c r="LNK79" i="13" s="1"/>
  <c r="LNL79" i="13" s="1"/>
  <c r="LNM79" i="13" s="1"/>
  <c r="LNN79" i="13" s="1"/>
  <c r="LNO79" i="13" s="1"/>
  <c r="LNP79" i="13" s="1"/>
  <c r="LNQ79" i="13" s="1"/>
  <c r="LNR79" i="13" s="1"/>
  <c r="LNS79" i="13" s="1"/>
  <c r="LNT79" i="13" s="1"/>
  <c r="LNU79" i="13" s="1"/>
  <c r="LNV79" i="13" s="1"/>
  <c r="LNW79" i="13" s="1"/>
  <c r="LNX79" i="13" s="1"/>
  <c r="LNY79" i="13" s="1"/>
  <c r="LNZ79" i="13" s="1"/>
  <c r="LOA79" i="13" s="1"/>
  <c r="LOB79" i="13" s="1"/>
  <c r="LOC79" i="13" s="1"/>
  <c r="LOD79" i="13" s="1"/>
  <c r="LOE79" i="13" s="1"/>
  <c r="LOF79" i="13" s="1"/>
  <c r="LOG79" i="13" s="1"/>
  <c r="LOH79" i="13" s="1"/>
  <c r="LOI79" i="13" s="1"/>
  <c r="LOJ79" i="13" s="1"/>
  <c r="LOK79" i="13" s="1"/>
  <c r="LOL79" i="13" s="1"/>
  <c r="LOM79" i="13" s="1"/>
  <c r="LON79" i="13" s="1"/>
  <c r="LOO79" i="13" s="1"/>
  <c r="LOP79" i="13" s="1"/>
  <c r="LOQ79" i="13" s="1"/>
  <c r="LOR79" i="13" s="1"/>
  <c r="LOS79" i="13" s="1"/>
  <c r="LOT79" i="13" s="1"/>
  <c r="LOU79" i="13" s="1"/>
  <c r="LOV79" i="13" s="1"/>
  <c r="LOW79" i="13" s="1"/>
  <c r="LOX79" i="13" s="1"/>
  <c r="LOY79" i="13" s="1"/>
  <c r="LOZ79" i="13" s="1"/>
  <c r="LPA79" i="13" s="1"/>
  <c r="LPB79" i="13" s="1"/>
  <c r="LPC79" i="13" s="1"/>
  <c r="LPD79" i="13" s="1"/>
  <c r="LPE79" i="13" s="1"/>
  <c r="LPF79" i="13" s="1"/>
  <c r="LPG79" i="13" s="1"/>
  <c r="LPH79" i="13" s="1"/>
  <c r="LPI79" i="13" s="1"/>
  <c r="LPJ79" i="13" s="1"/>
  <c r="LPK79" i="13" s="1"/>
  <c r="LPL79" i="13" s="1"/>
  <c r="LPM79" i="13" s="1"/>
  <c r="LPN79" i="13" s="1"/>
  <c r="LPO79" i="13" s="1"/>
  <c r="LPP79" i="13" s="1"/>
  <c r="LPQ79" i="13" s="1"/>
  <c r="LPR79" i="13" s="1"/>
  <c r="LPS79" i="13" s="1"/>
  <c r="LPT79" i="13" s="1"/>
  <c r="LPU79" i="13" s="1"/>
  <c r="LPV79" i="13" s="1"/>
  <c r="LPW79" i="13" s="1"/>
  <c r="LPX79" i="13" s="1"/>
  <c r="LPY79" i="13" s="1"/>
  <c r="LPZ79" i="13" s="1"/>
  <c r="LQA79" i="13" s="1"/>
  <c r="LQB79" i="13" s="1"/>
  <c r="LQC79" i="13" s="1"/>
  <c r="LQD79" i="13" s="1"/>
  <c r="LQE79" i="13" s="1"/>
  <c r="LQF79" i="13" s="1"/>
  <c r="LQG79" i="13" s="1"/>
  <c r="LQH79" i="13" s="1"/>
  <c r="LQI79" i="13" s="1"/>
  <c r="LQJ79" i="13" s="1"/>
  <c r="LQK79" i="13" s="1"/>
  <c r="LQL79" i="13" s="1"/>
  <c r="LQM79" i="13" s="1"/>
  <c r="LQN79" i="13" s="1"/>
  <c r="LQO79" i="13" s="1"/>
  <c r="LQP79" i="13" s="1"/>
  <c r="LQQ79" i="13" s="1"/>
  <c r="LQR79" i="13" s="1"/>
  <c r="LQS79" i="13" s="1"/>
  <c r="LQT79" i="13" s="1"/>
  <c r="LQU79" i="13" s="1"/>
  <c r="LQV79" i="13" s="1"/>
  <c r="LQW79" i="13" s="1"/>
  <c r="LQX79" i="13" s="1"/>
  <c r="LQY79" i="13" s="1"/>
  <c r="LQZ79" i="13" s="1"/>
  <c r="LRA79" i="13" s="1"/>
  <c r="LRB79" i="13" s="1"/>
  <c r="LRC79" i="13" s="1"/>
  <c r="LRD79" i="13" s="1"/>
  <c r="LRE79" i="13" s="1"/>
  <c r="LRF79" i="13" s="1"/>
  <c r="LRG79" i="13" s="1"/>
  <c r="LRH79" i="13" s="1"/>
  <c r="LRI79" i="13" s="1"/>
  <c r="LRJ79" i="13" s="1"/>
  <c r="LRK79" i="13" s="1"/>
  <c r="LRL79" i="13" s="1"/>
  <c r="LRM79" i="13" s="1"/>
  <c r="LRN79" i="13" s="1"/>
  <c r="LRO79" i="13" s="1"/>
  <c r="LRP79" i="13" s="1"/>
  <c r="LRQ79" i="13" s="1"/>
  <c r="LRR79" i="13" s="1"/>
  <c r="LRS79" i="13" s="1"/>
  <c r="LRT79" i="13" s="1"/>
  <c r="LRU79" i="13" s="1"/>
  <c r="LRV79" i="13" s="1"/>
  <c r="LRW79" i="13" s="1"/>
  <c r="LRX79" i="13" s="1"/>
  <c r="LRY79" i="13" s="1"/>
  <c r="LRZ79" i="13" s="1"/>
  <c r="LSA79" i="13" s="1"/>
  <c r="LSB79" i="13" s="1"/>
  <c r="LSC79" i="13" s="1"/>
  <c r="LSD79" i="13" s="1"/>
  <c r="LSE79" i="13" s="1"/>
  <c r="LSF79" i="13" s="1"/>
  <c r="LSG79" i="13" s="1"/>
  <c r="LSH79" i="13" s="1"/>
  <c r="LSI79" i="13" s="1"/>
  <c r="LSJ79" i="13" s="1"/>
  <c r="LSK79" i="13" s="1"/>
  <c r="LSL79" i="13" s="1"/>
  <c r="LSM79" i="13" s="1"/>
  <c r="LSN79" i="13" s="1"/>
  <c r="LSO79" i="13" s="1"/>
  <c r="LSP79" i="13" s="1"/>
  <c r="LSQ79" i="13" s="1"/>
  <c r="LSR79" i="13" s="1"/>
  <c r="LSS79" i="13" s="1"/>
  <c r="LST79" i="13" s="1"/>
  <c r="LSU79" i="13" s="1"/>
  <c r="LSV79" i="13" s="1"/>
  <c r="LSW79" i="13" s="1"/>
  <c r="LSX79" i="13" s="1"/>
  <c r="LSY79" i="13" s="1"/>
  <c r="LSZ79" i="13" s="1"/>
  <c r="LTA79" i="13" s="1"/>
  <c r="LTB79" i="13" s="1"/>
  <c r="LTC79" i="13" s="1"/>
  <c r="LTD79" i="13" s="1"/>
  <c r="LTE79" i="13" s="1"/>
  <c r="LTF79" i="13" s="1"/>
  <c r="LTG79" i="13" s="1"/>
  <c r="LTH79" i="13" s="1"/>
  <c r="LTI79" i="13" s="1"/>
  <c r="LTJ79" i="13" s="1"/>
  <c r="LTK79" i="13" s="1"/>
  <c r="LTL79" i="13" s="1"/>
  <c r="LTM79" i="13" s="1"/>
  <c r="LTN79" i="13" s="1"/>
  <c r="LTO79" i="13" s="1"/>
  <c r="LTP79" i="13" s="1"/>
  <c r="LTQ79" i="13" s="1"/>
  <c r="LTR79" i="13" s="1"/>
  <c r="LTS79" i="13" s="1"/>
  <c r="LTT79" i="13" s="1"/>
  <c r="LTU79" i="13" s="1"/>
  <c r="LTV79" i="13" s="1"/>
  <c r="LTW79" i="13" s="1"/>
  <c r="LTX79" i="13" s="1"/>
  <c r="LTY79" i="13" s="1"/>
  <c r="LTZ79" i="13" s="1"/>
  <c r="LUA79" i="13" s="1"/>
  <c r="LUB79" i="13" s="1"/>
  <c r="LUC79" i="13" s="1"/>
  <c r="LUD79" i="13" s="1"/>
  <c r="LUE79" i="13" s="1"/>
  <c r="LUF79" i="13" s="1"/>
  <c r="LUG79" i="13" s="1"/>
  <c r="LUH79" i="13" s="1"/>
  <c r="LUI79" i="13" s="1"/>
  <c r="LUJ79" i="13" s="1"/>
  <c r="LUK79" i="13" s="1"/>
  <c r="LUL79" i="13" s="1"/>
  <c r="LUM79" i="13" s="1"/>
  <c r="LUN79" i="13" s="1"/>
  <c r="LUO79" i="13" s="1"/>
  <c r="LUP79" i="13" s="1"/>
  <c r="LUQ79" i="13" s="1"/>
  <c r="LUR79" i="13" s="1"/>
  <c r="LUS79" i="13" s="1"/>
  <c r="LUT79" i="13" s="1"/>
  <c r="LUU79" i="13" s="1"/>
  <c r="LUV79" i="13" s="1"/>
  <c r="LUW79" i="13" s="1"/>
  <c r="LUX79" i="13" s="1"/>
  <c r="LUY79" i="13" s="1"/>
  <c r="LUZ79" i="13" s="1"/>
  <c r="LVA79" i="13" s="1"/>
  <c r="LVB79" i="13" s="1"/>
  <c r="LVC79" i="13" s="1"/>
  <c r="LVD79" i="13" s="1"/>
  <c r="LVE79" i="13" s="1"/>
  <c r="LVF79" i="13" s="1"/>
  <c r="LVG79" i="13" s="1"/>
  <c r="LVH79" i="13" s="1"/>
  <c r="LVI79" i="13" s="1"/>
  <c r="LVJ79" i="13" s="1"/>
  <c r="LVK79" i="13" s="1"/>
  <c r="LVL79" i="13" s="1"/>
  <c r="LVM79" i="13" s="1"/>
  <c r="LVN79" i="13" s="1"/>
  <c r="LVO79" i="13" s="1"/>
  <c r="LVP79" i="13" s="1"/>
  <c r="LVQ79" i="13" s="1"/>
  <c r="LVR79" i="13" s="1"/>
  <c r="LVS79" i="13" s="1"/>
  <c r="LVT79" i="13" s="1"/>
  <c r="LVU79" i="13" s="1"/>
  <c r="LVV79" i="13" s="1"/>
  <c r="LVW79" i="13" s="1"/>
  <c r="LVX79" i="13" s="1"/>
  <c r="LVY79" i="13" s="1"/>
  <c r="LVZ79" i="13" s="1"/>
  <c r="LWA79" i="13" s="1"/>
  <c r="LWB79" i="13" s="1"/>
  <c r="LWC79" i="13" s="1"/>
  <c r="LWD79" i="13" s="1"/>
  <c r="LWE79" i="13" s="1"/>
  <c r="LWF79" i="13" s="1"/>
  <c r="LWG79" i="13" s="1"/>
  <c r="LWH79" i="13" s="1"/>
  <c r="LWI79" i="13" s="1"/>
  <c r="LWJ79" i="13" s="1"/>
  <c r="LWK79" i="13" s="1"/>
  <c r="LWL79" i="13" s="1"/>
  <c r="LWM79" i="13" s="1"/>
  <c r="LWN79" i="13" s="1"/>
  <c r="LWO79" i="13" s="1"/>
  <c r="LWP79" i="13" s="1"/>
  <c r="LWQ79" i="13" s="1"/>
  <c r="LWR79" i="13" s="1"/>
  <c r="LWS79" i="13" s="1"/>
  <c r="LWT79" i="13" s="1"/>
  <c r="LWU79" i="13" s="1"/>
  <c r="LWV79" i="13" s="1"/>
  <c r="LWW79" i="13" s="1"/>
  <c r="LWX79" i="13" s="1"/>
  <c r="LWY79" i="13" s="1"/>
  <c r="LWZ79" i="13" s="1"/>
  <c r="LXA79" i="13" s="1"/>
  <c r="LXB79" i="13" s="1"/>
  <c r="LXC79" i="13" s="1"/>
  <c r="LXD79" i="13" s="1"/>
  <c r="LXE79" i="13" s="1"/>
  <c r="LXF79" i="13" s="1"/>
  <c r="LXG79" i="13" s="1"/>
  <c r="LXH79" i="13" s="1"/>
  <c r="LXI79" i="13" s="1"/>
  <c r="LXJ79" i="13" s="1"/>
  <c r="LXK79" i="13" s="1"/>
  <c r="LXL79" i="13" s="1"/>
  <c r="LXM79" i="13" s="1"/>
  <c r="LXN79" i="13" s="1"/>
  <c r="LXO79" i="13" s="1"/>
  <c r="LXP79" i="13" s="1"/>
  <c r="LXQ79" i="13" s="1"/>
  <c r="LXR79" i="13" s="1"/>
  <c r="LXS79" i="13" s="1"/>
  <c r="LXT79" i="13" s="1"/>
  <c r="LXU79" i="13" s="1"/>
  <c r="LXV79" i="13" s="1"/>
  <c r="LXW79" i="13" s="1"/>
  <c r="LXX79" i="13" s="1"/>
  <c r="LXY79" i="13" s="1"/>
  <c r="LXZ79" i="13" s="1"/>
  <c r="LYA79" i="13" s="1"/>
  <c r="LYB79" i="13" s="1"/>
  <c r="LYC79" i="13" s="1"/>
  <c r="LYD79" i="13" s="1"/>
  <c r="LYE79" i="13" s="1"/>
  <c r="LYF79" i="13" s="1"/>
  <c r="LYG79" i="13" s="1"/>
  <c r="LYH79" i="13" s="1"/>
  <c r="LYI79" i="13" s="1"/>
  <c r="LYJ79" i="13" s="1"/>
  <c r="LYK79" i="13" s="1"/>
  <c r="LYL79" i="13" s="1"/>
  <c r="LYM79" i="13" s="1"/>
  <c r="LYN79" i="13" s="1"/>
  <c r="LYO79" i="13" s="1"/>
  <c r="LYP79" i="13" s="1"/>
  <c r="LYQ79" i="13" s="1"/>
  <c r="LYR79" i="13" s="1"/>
  <c r="LYS79" i="13" s="1"/>
  <c r="LYT79" i="13" s="1"/>
  <c r="LYU79" i="13" s="1"/>
  <c r="LYV79" i="13" s="1"/>
  <c r="LYW79" i="13" s="1"/>
  <c r="LYX79" i="13" s="1"/>
  <c r="LYY79" i="13" s="1"/>
  <c r="LYZ79" i="13" s="1"/>
  <c r="LZA79" i="13" s="1"/>
  <c r="LZB79" i="13" s="1"/>
  <c r="LZC79" i="13" s="1"/>
  <c r="LZD79" i="13" s="1"/>
  <c r="LZE79" i="13" s="1"/>
  <c r="LZF79" i="13" s="1"/>
  <c r="LZG79" i="13" s="1"/>
  <c r="LZH79" i="13" s="1"/>
  <c r="LZI79" i="13" s="1"/>
  <c r="LZJ79" i="13" s="1"/>
  <c r="LZK79" i="13" s="1"/>
  <c r="LZL79" i="13" s="1"/>
  <c r="LZM79" i="13" s="1"/>
  <c r="LZN79" i="13" s="1"/>
  <c r="LZO79" i="13" s="1"/>
  <c r="LZP79" i="13" s="1"/>
  <c r="LZQ79" i="13" s="1"/>
  <c r="LZR79" i="13" s="1"/>
  <c r="LZS79" i="13" s="1"/>
  <c r="LZT79" i="13" s="1"/>
  <c r="LZU79" i="13" s="1"/>
  <c r="LZV79" i="13" s="1"/>
  <c r="LZW79" i="13" s="1"/>
  <c r="LZX79" i="13" s="1"/>
  <c r="LZY79" i="13" s="1"/>
  <c r="LZZ79" i="13" s="1"/>
  <c r="MAA79" i="13" s="1"/>
  <c r="MAB79" i="13" s="1"/>
  <c r="MAC79" i="13" s="1"/>
  <c r="MAD79" i="13" s="1"/>
  <c r="MAE79" i="13" s="1"/>
  <c r="MAF79" i="13" s="1"/>
  <c r="MAG79" i="13" s="1"/>
  <c r="MAH79" i="13" s="1"/>
  <c r="MAI79" i="13" s="1"/>
  <c r="MAJ79" i="13" s="1"/>
  <c r="MAK79" i="13" s="1"/>
  <c r="MAL79" i="13" s="1"/>
  <c r="MAM79" i="13" s="1"/>
  <c r="MAN79" i="13" s="1"/>
  <c r="MAO79" i="13" s="1"/>
  <c r="MAP79" i="13" s="1"/>
  <c r="MAQ79" i="13" s="1"/>
  <c r="MAR79" i="13" s="1"/>
  <c r="MAS79" i="13" s="1"/>
  <c r="MAT79" i="13" s="1"/>
  <c r="MAU79" i="13" s="1"/>
  <c r="MAV79" i="13" s="1"/>
  <c r="MAW79" i="13" s="1"/>
  <c r="MAX79" i="13" s="1"/>
  <c r="MAY79" i="13" s="1"/>
  <c r="MAZ79" i="13" s="1"/>
  <c r="MBA79" i="13" s="1"/>
  <c r="MBB79" i="13" s="1"/>
  <c r="MBC79" i="13" s="1"/>
  <c r="MBD79" i="13" s="1"/>
  <c r="MBE79" i="13" s="1"/>
  <c r="MBF79" i="13" s="1"/>
  <c r="MBG79" i="13" s="1"/>
  <c r="MBH79" i="13" s="1"/>
  <c r="MBI79" i="13" s="1"/>
  <c r="MBJ79" i="13" s="1"/>
  <c r="MBK79" i="13" s="1"/>
  <c r="MBL79" i="13" s="1"/>
  <c r="MBM79" i="13" s="1"/>
  <c r="MBN79" i="13" s="1"/>
  <c r="MBO79" i="13" s="1"/>
  <c r="MBP79" i="13" s="1"/>
  <c r="MBQ79" i="13" s="1"/>
  <c r="MBR79" i="13" s="1"/>
  <c r="MBS79" i="13" s="1"/>
  <c r="MBT79" i="13" s="1"/>
  <c r="MBU79" i="13" s="1"/>
  <c r="MBV79" i="13" s="1"/>
  <c r="MBW79" i="13" s="1"/>
  <c r="MBX79" i="13" s="1"/>
  <c r="MBY79" i="13" s="1"/>
  <c r="MBZ79" i="13" s="1"/>
  <c r="MCA79" i="13" s="1"/>
  <c r="MCB79" i="13" s="1"/>
  <c r="MCC79" i="13" s="1"/>
  <c r="MCD79" i="13" s="1"/>
  <c r="MCE79" i="13" s="1"/>
  <c r="MCF79" i="13" s="1"/>
  <c r="MCG79" i="13" s="1"/>
  <c r="MCH79" i="13" s="1"/>
  <c r="MCI79" i="13" s="1"/>
  <c r="MCJ79" i="13" s="1"/>
  <c r="MCK79" i="13" s="1"/>
  <c r="MCL79" i="13" s="1"/>
  <c r="MCM79" i="13" s="1"/>
  <c r="MCN79" i="13" s="1"/>
  <c r="MCO79" i="13" s="1"/>
  <c r="MCP79" i="13" s="1"/>
  <c r="MCQ79" i="13" s="1"/>
  <c r="MCR79" i="13" s="1"/>
  <c r="MCS79" i="13" s="1"/>
  <c r="MCT79" i="13" s="1"/>
  <c r="MCU79" i="13" s="1"/>
  <c r="MCV79" i="13" s="1"/>
  <c r="MCW79" i="13" s="1"/>
  <c r="MCX79" i="13" s="1"/>
  <c r="MCY79" i="13" s="1"/>
  <c r="MCZ79" i="13" s="1"/>
  <c r="MDA79" i="13" s="1"/>
  <c r="MDB79" i="13" s="1"/>
  <c r="MDC79" i="13" s="1"/>
  <c r="MDD79" i="13" s="1"/>
  <c r="MDE79" i="13" s="1"/>
  <c r="MDF79" i="13" s="1"/>
  <c r="MDG79" i="13" s="1"/>
  <c r="MDH79" i="13" s="1"/>
  <c r="MDI79" i="13" s="1"/>
  <c r="MDJ79" i="13" s="1"/>
  <c r="MDK79" i="13" s="1"/>
  <c r="MDL79" i="13" s="1"/>
  <c r="MDM79" i="13" s="1"/>
  <c r="MDN79" i="13" s="1"/>
  <c r="MDO79" i="13" s="1"/>
  <c r="MDP79" i="13" s="1"/>
  <c r="MDQ79" i="13" s="1"/>
  <c r="MDR79" i="13" s="1"/>
  <c r="MDS79" i="13" s="1"/>
  <c r="MDT79" i="13" s="1"/>
  <c r="MDU79" i="13" s="1"/>
  <c r="MDV79" i="13" s="1"/>
  <c r="MDW79" i="13" s="1"/>
  <c r="MDX79" i="13" s="1"/>
  <c r="MDY79" i="13" s="1"/>
  <c r="MDZ79" i="13" s="1"/>
  <c r="MEA79" i="13" s="1"/>
  <c r="MEB79" i="13" s="1"/>
  <c r="MEC79" i="13" s="1"/>
  <c r="MED79" i="13" s="1"/>
  <c r="MEE79" i="13" s="1"/>
  <c r="MEF79" i="13" s="1"/>
  <c r="MEG79" i="13" s="1"/>
  <c r="MEH79" i="13" s="1"/>
  <c r="MEI79" i="13" s="1"/>
  <c r="MEJ79" i="13" s="1"/>
  <c r="MEK79" i="13" s="1"/>
  <c r="MEL79" i="13" s="1"/>
  <c r="MEM79" i="13" s="1"/>
  <c r="MEN79" i="13" s="1"/>
  <c r="MEO79" i="13" s="1"/>
  <c r="MEP79" i="13" s="1"/>
  <c r="MEQ79" i="13" s="1"/>
  <c r="MER79" i="13" s="1"/>
  <c r="MES79" i="13" s="1"/>
  <c r="MET79" i="13" s="1"/>
  <c r="MEU79" i="13" s="1"/>
  <c r="MEV79" i="13" s="1"/>
  <c r="MEW79" i="13" s="1"/>
  <c r="MEX79" i="13" s="1"/>
  <c r="MEY79" i="13" s="1"/>
  <c r="MEZ79" i="13" s="1"/>
  <c r="MFA79" i="13" s="1"/>
  <c r="MFB79" i="13" s="1"/>
  <c r="MFC79" i="13" s="1"/>
  <c r="MFD79" i="13" s="1"/>
  <c r="MFE79" i="13" s="1"/>
  <c r="MFF79" i="13" s="1"/>
  <c r="MFG79" i="13" s="1"/>
  <c r="MFH79" i="13" s="1"/>
  <c r="MFI79" i="13" s="1"/>
  <c r="MFJ79" i="13" s="1"/>
  <c r="MFK79" i="13" s="1"/>
  <c r="MFL79" i="13" s="1"/>
  <c r="MFM79" i="13" s="1"/>
  <c r="MFN79" i="13" s="1"/>
  <c r="MFO79" i="13" s="1"/>
  <c r="MFP79" i="13" s="1"/>
  <c r="MFQ79" i="13" s="1"/>
  <c r="MFR79" i="13" s="1"/>
  <c r="MFS79" i="13" s="1"/>
  <c r="MFT79" i="13" s="1"/>
  <c r="MFU79" i="13" s="1"/>
  <c r="MFV79" i="13" s="1"/>
  <c r="MFW79" i="13" s="1"/>
  <c r="MFX79" i="13" s="1"/>
  <c r="MFY79" i="13" s="1"/>
  <c r="MFZ79" i="13" s="1"/>
  <c r="MGA79" i="13" s="1"/>
  <c r="MGB79" i="13" s="1"/>
  <c r="MGC79" i="13" s="1"/>
  <c r="MGD79" i="13" s="1"/>
  <c r="MGE79" i="13" s="1"/>
  <c r="MGF79" i="13" s="1"/>
  <c r="MGG79" i="13" s="1"/>
  <c r="MGH79" i="13" s="1"/>
  <c r="MGI79" i="13" s="1"/>
  <c r="MGJ79" i="13" s="1"/>
  <c r="MGK79" i="13" s="1"/>
  <c r="MGL79" i="13" s="1"/>
  <c r="MGM79" i="13" s="1"/>
  <c r="MGN79" i="13" s="1"/>
  <c r="MGO79" i="13" s="1"/>
  <c r="MGP79" i="13" s="1"/>
  <c r="MGQ79" i="13" s="1"/>
  <c r="MGR79" i="13" s="1"/>
  <c r="MGS79" i="13" s="1"/>
  <c r="MGT79" i="13" s="1"/>
  <c r="MGU79" i="13" s="1"/>
  <c r="MGV79" i="13" s="1"/>
  <c r="MGW79" i="13" s="1"/>
  <c r="MGX79" i="13" s="1"/>
  <c r="MGY79" i="13" s="1"/>
  <c r="MGZ79" i="13" s="1"/>
  <c r="MHA79" i="13" s="1"/>
  <c r="MHB79" i="13" s="1"/>
  <c r="MHC79" i="13" s="1"/>
  <c r="MHD79" i="13" s="1"/>
  <c r="MHE79" i="13" s="1"/>
  <c r="MHF79" i="13" s="1"/>
  <c r="MHG79" i="13" s="1"/>
  <c r="MHH79" i="13" s="1"/>
  <c r="MHI79" i="13" s="1"/>
  <c r="MHJ79" i="13" s="1"/>
  <c r="MHK79" i="13" s="1"/>
  <c r="MHL79" i="13" s="1"/>
  <c r="MHM79" i="13" s="1"/>
  <c r="MHN79" i="13" s="1"/>
  <c r="MHO79" i="13" s="1"/>
  <c r="MHP79" i="13" s="1"/>
  <c r="MHQ79" i="13" s="1"/>
  <c r="MHR79" i="13" s="1"/>
  <c r="MHS79" i="13" s="1"/>
  <c r="MHT79" i="13" s="1"/>
  <c r="MHU79" i="13" s="1"/>
  <c r="MHV79" i="13" s="1"/>
  <c r="MHW79" i="13" s="1"/>
  <c r="MHX79" i="13" s="1"/>
  <c r="MHY79" i="13" s="1"/>
  <c r="MHZ79" i="13" s="1"/>
  <c r="MIA79" i="13" s="1"/>
  <c r="MIB79" i="13" s="1"/>
  <c r="MIC79" i="13" s="1"/>
  <c r="MID79" i="13" s="1"/>
  <c r="MIE79" i="13" s="1"/>
  <c r="MIF79" i="13" s="1"/>
  <c r="MIG79" i="13" s="1"/>
  <c r="MIH79" i="13" s="1"/>
  <c r="MII79" i="13" s="1"/>
  <c r="MIJ79" i="13" s="1"/>
  <c r="MIK79" i="13" s="1"/>
  <c r="MIL79" i="13" s="1"/>
  <c r="MIM79" i="13" s="1"/>
  <c r="MIN79" i="13" s="1"/>
  <c r="MIO79" i="13" s="1"/>
  <c r="MIP79" i="13" s="1"/>
  <c r="MIQ79" i="13" s="1"/>
  <c r="MIR79" i="13" s="1"/>
  <c r="MIS79" i="13" s="1"/>
  <c r="MIT79" i="13" s="1"/>
  <c r="MIU79" i="13" s="1"/>
  <c r="MIV79" i="13" s="1"/>
  <c r="MIW79" i="13" s="1"/>
  <c r="MIX79" i="13" s="1"/>
  <c r="MIY79" i="13" s="1"/>
  <c r="MIZ79" i="13" s="1"/>
  <c r="MJA79" i="13" s="1"/>
  <c r="MJB79" i="13" s="1"/>
  <c r="MJC79" i="13" s="1"/>
  <c r="MJD79" i="13" s="1"/>
  <c r="MJE79" i="13" s="1"/>
  <c r="MJF79" i="13" s="1"/>
  <c r="MJG79" i="13" s="1"/>
  <c r="MJH79" i="13" s="1"/>
  <c r="MJI79" i="13" s="1"/>
  <c r="MJJ79" i="13" s="1"/>
  <c r="MJK79" i="13" s="1"/>
  <c r="MJL79" i="13" s="1"/>
  <c r="MJM79" i="13" s="1"/>
  <c r="MJN79" i="13" s="1"/>
  <c r="MJO79" i="13" s="1"/>
  <c r="MJP79" i="13" s="1"/>
  <c r="MJQ79" i="13" s="1"/>
  <c r="MJR79" i="13" s="1"/>
  <c r="MJS79" i="13" s="1"/>
  <c r="MJT79" i="13" s="1"/>
  <c r="MJU79" i="13" s="1"/>
  <c r="MJV79" i="13" s="1"/>
  <c r="MJW79" i="13" s="1"/>
  <c r="MJX79" i="13" s="1"/>
  <c r="MJY79" i="13" s="1"/>
  <c r="MJZ79" i="13" s="1"/>
  <c r="MKA79" i="13" s="1"/>
  <c r="MKB79" i="13" s="1"/>
  <c r="MKC79" i="13" s="1"/>
  <c r="MKD79" i="13" s="1"/>
  <c r="MKE79" i="13" s="1"/>
  <c r="MKF79" i="13" s="1"/>
  <c r="MKG79" i="13" s="1"/>
  <c r="MKH79" i="13" s="1"/>
  <c r="MKI79" i="13" s="1"/>
  <c r="MKJ79" i="13" s="1"/>
  <c r="MKK79" i="13" s="1"/>
  <c r="MKL79" i="13" s="1"/>
  <c r="MKM79" i="13" s="1"/>
  <c r="MKN79" i="13" s="1"/>
  <c r="MKO79" i="13" s="1"/>
  <c r="MKP79" i="13" s="1"/>
  <c r="MKQ79" i="13" s="1"/>
  <c r="MKR79" i="13" s="1"/>
  <c r="MKS79" i="13" s="1"/>
  <c r="MKT79" i="13" s="1"/>
  <c r="MKU79" i="13" s="1"/>
  <c r="MKV79" i="13" s="1"/>
  <c r="MKW79" i="13" s="1"/>
  <c r="MKX79" i="13" s="1"/>
  <c r="MKY79" i="13" s="1"/>
  <c r="MKZ79" i="13" s="1"/>
  <c r="MLA79" i="13" s="1"/>
  <c r="MLB79" i="13" s="1"/>
  <c r="MLC79" i="13" s="1"/>
  <c r="MLD79" i="13" s="1"/>
  <c r="MLE79" i="13" s="1"/>
  <c r="MLF79" i="13" s="1"/>
  <c r="MLG79" i="13" s="1"/>
  <c r="MLH79" i="13" s="1"/>
  <c r="MLI79" i="13" s="1"/>
  <c r="MLJ79" i="13" s="1"/>
  <c r="MLK79" i="13" s="1"/>
  <c r="MLL79" i="13" s="1"/>
  <c r="MLM79" i="13" s="1"/>
  <c r="MLN79" i="13" s="1"/>
  <c r="MLO79" i="13" s="1"/>
  <c r="MLP79" i="13" s="1"/>
  <c r="MLQ79" i="13" s="1"/>
  <c r="MLR79" i="13" s="1"/>
  <c r="MLS79" i="13" s="1"/>
  <c r="MLT79" i="13" s="1"/>
  <c r="MLU79" i="13" s="1"/>
  <c r="MLV79" i="13" s="1"/>
  <c r="MLW79" i="13" s="1"/>
  <c r="MLX79" i="13" s="1"/>
  <c r="MLY79" i="13" s="1"/>
  <c r="MLZ79" i="13" s="1"/>
  <c r="MMA79" i="13" s="1"/>
  <c r="MMB79" i="13" s="1"/>
  <c r="MMC79" i="13" s="1"/>
  <c r="MMD79" i="13" s="1"/>
  <c r="MME79" i="13" s="1"/>
  <c r="MMF79" i="13" s="1"/>
  <c r="MMG79" i="13" s="1"/>
  <c r="MMH79" i="13" s="1"/>
  <c r="MMI79" i="13" s="1"/>
  <c r="MMJ79" i="13" s="1"/>
  <c r="MMK79" i="13" s="1"/>
  <c r="MML79" i="13" s="1"/>
  <c r="MMM79" i="13" s="1"/>
  <c r="MMN79" i="13" s="1"/>
  <c r="MMO79" i="13" s="1"/>
  <c r="MMP79" i="13" s="1"/>
  <c r="MMQ79" i="13" s="1"/>
  <c r="MMR79" i="13" s="1"/>
  <c r="MMS79" i="13" s="1"/>
  <c r="MMT79" i="13" s="1"/>
  <c r="MMU79" i="13" s="1"/>
  <c r="MMV79" i="13" s="1"/>
  <c r="MMW79" i="13" s="1"/>
  <c r="MMX79" i="13" s="1"/>
  <c r="MMY79" i="13" s="1"/>
  <c r="MMZ79" i="13" s="1"/>
  <c r="MNA79" i="13" s="1"/>
  <c r="MNB79" i="13" s="1"/>
  <c r="MNC79" i="13" s="1"/>
  <c r="MND79" i="13" s="1"/>
  <c r="MNE79" i="13" s="1"/>
  <c r="MNF79" i="13" s="1"/>
  <c r="MNG79" i="13" s="1"/>
  <c r="MNH79" i="13" s="1"/>
  <c r="MNI79" i="13" s="1"/>
  <c r="MNJ79" i="13" s="1"/>
  <c r="MNK79" i="13" s="1"/>
  <c r="MNL79" i="13" s="1"/>
  <c r="MNM79" i="13" s="1"/>
  <c r="MNN79" i="13" s="1"/>
  <c r="MNO79" i="13" s="1"/>
  <c r="MNP79" i="13" s="1"/>
  <c r="MNQ79" i="13" s="1"/>
  <c r="MNR79" i="13" s="1"/>
  <c r="MNS79" i="13" s="1"/>
  <c r="MNT79" i="13" s="1"/>
  <c r="MNU79" i="13" s="1"/>
  <c r="MNV79" i="13" s="1"/>
  <c r="MNW79" i="13" s="1"/>
  <c r="MNX79" i="13" s="1"/>
  <c r="MNY79" i="13" s="1"/>
  <c r="MNZ79" i="13" s="1"/>
  <c r="MOA79" i="13" s="1"/>
  <c r="MOB79" i="13" s="1"/>
  <c r="MOC79" i="13" s="1"/>
  <c r="MOD79" i="13" s="1"/>
  <c r="MOE79" i="13" s="1"/>
  <c r="MOF79" i="13" s="1"/>
  <c r="MOG79" i="13" s="1"/>
  <c r="MOH79" i="13" s="1"/>
  <c r="MOI79" i="13" s="1"/>
  <c r="MOJ79" i="13" s="1"/>
  <c r="MOK79" i="13" s="1"/>
  <c r="MOL79" i="13" s="1"/>
  <c r="MOM79" i="13" s="1"/>
  <c r="MON79" i="13" s="1"/>
  <c r="MOO79" i="13" s="1"/>
  <c r="MOP79" i="13" s="1"/>
  <c r="MOQ79" i="13" s="1"/>
  <c r="MOR79" i="13" s="1"/>
  <c r="MOS79" i="13" s="1"/>
  <c r="MOT79" i="13" s="1"/>
  <c r="MOU79" i="13" s="1"/>
  <c r="MOV79" i="13" s="1"/>
  <c r="MOW79" i="13" s="1"/>
  <c r="MOX79" i="13" s="1"/>
  <c r="MOY79" i="13" s="1"/>
  <c r="MOZ79" i="13" s="1"/>
  <c r="MPA79" i="13" s="1"/>
  <c r="MPB79" i="13" s="1"/>
  <c r="MPC79" i="13" s="1"/>
  <c r="MPD79" i="13" s="1"/>
  <c r="MPE79" i="13" s="1"/>
  <c r="MPF79" i="13" s="1"/>
  <c r="MPG79" i="13" s="1"/>
  <c r="MPH79" i="13" s="1"/>
  <c r="MPI79" i="13" s="1"/>
  <c r="MPJ79" i="13" s="1"/>
  <c r="MPK79" i="13" s="1"/>
  <c r="MPL79" i="13" s="1"/>
  <c r="MPM79" i="13" s="1"/>
  <c r="MPN79" i="13" s="1"/>
  <c r="MPO79" i="13" s="1"/>
  <c r="MPP79" i="13" s="1"/>
  <c r="MPQ79" i="13" s="1"/>
  <c r="MPR79" i="13" s="1"/>
  <c r="MPS79" i="13" s="1"/>
  <c r="MPT79" i="13" s="1"/>
  <c r="MPU79" i="13" s="1"/>
  <c r="MPV79" i="13" s="1"/>
  <c r="MPW79" i="13" s="1"/>
  <c r="MPX79" i="13" s="1"/>
  <c r="MPY79" i="13" s="1"/>
  <c r="MPZ79" i="13" s="1"/>
  <c r="MQA79" i="13" s="1"/>
  <c r="MQB79" i="13" s="1"/>
  <c r="MQC79" i="13" s="1"/>
  <c r="MQD79" i="13" s="1"/>
  <c r="MQE79" i="13" s="1"/>
  <c r="MQF79" i="13" s="1"/>
  <c r="MQG79" i="13" s="1"/>
  <c r="MQH79" i="13" s="1"/>
  <c r="MQI79" i="13" s="1"/>
  <c r="MQJ79" i="13" s="1"/>
  <c r="MQK79" i="13" s="1"/>
  <c r="MQL79" i="13" s="1"/>
  <c r="MQM79" i="13" s="1"/>
  <c r="MQN79" i="13" s="1"/>
  <c r="MQO79" i="13" s="1"/>
  <c r="MQP79" i="13" s="1"/>
  <c r="MQQ79" i="13" s="1"/>
  <c r="MQR79" i="13" s="1"/>
  <c r="MQS79" i="13" s="1"/>
  <c r="MQT79" i="13" s="1"/>
  <c r="MQU79" i="13" s="1"/>
  <c r="MQV79" i="13" s="1"/>
  <c r="MQW79" i="13" s="1"/>
  <c r="MQX79" i="13" s="1"/>
  <c r="MQY79" i="13" s="1"/>
  <c r="MQZ79" i="13" s="1"/>
  <c r="MRA79" i="13" s="1"/>
  <c r="MRB79" i="13" s="1"/>
  <c r="MRC79" i="13" s="1"/>
  <c r="MRD79" i="13" s="1"/>
  <c r="MRE79" i="13" s="1"/>
  <c r="MRF79" i="13" s="1"/>
  <c r="MRG79" i="13" s="1"/>
  <c r="MRH79" i="13" s="1"/>
  <c r="MRI79" i="13" s="1"/>
  <c r="MRJ79" i="13" s="1"/>
  <c r="MRK79" i="13" s="1"/>
  <c r="MRL79" i="13" s="1"/>
  <c r="MRM79" i="13" s="1"/>
  <c r="MRN79" i="13" s="1"/>
  <c r="MRO79" i="13" s="1"/>
  <c r="MRP79" i="13" s="1"/>
  <c r="MRQ79" i="13" s="1"/>
  <c r="MRR79" i="13" s="1"/>
  <c r="MRS79" i="13" s="1"/>
  <c r="MRT79" i="13" s="1"/>
  <c r="MRU79" i="13" s="1"/>
  <c r="MRV79" i="13" s="1"/>
  <c r="MRW79" i="13" s="1"/>
  <c r="MRX79" i="13" s="1"/>
  <c r="MRY79" i="13" s="1"/>
  <c r="MRZ79" i="13" s="1"/>
  <c r="MSA79" i="13" s="1"/>
  <c r="MSB79" i="13" s="1"/>
  <c r="MSC79" i="13" s="1"/>
  <c r="MSD79" i="13" s="1"/>
  <c r="MSE79" i="13" s="1"/>
  <c r="MSF79" i="13" s="1"/>
  <c r="MSG79" i="13" s="1"/>
  <c r="MSH79" i="13" s="1"/>
  <c r="MSI79" i="13" s="1"/>
  <c r="MSJ79" i="13" s="1"/>
  <c r="MSK79" i="13" s="1"/>
  <c r="MSL79" i="13" s="1"/>
  <c r="MSM79" i="13" s="1"/>
  <c r="MSN79" i="13" s="1"/>
  <c r="MSO79" i="13" s="1"/>
  <c r="MSP79" i="13" s="1"/>
  <c r="MSQ79" i="13" s="1"/>
  <c r="MSR79" i="13" s="1"/>
  <c r="MSS79" i="13" s="1"/>
  <c r="MST79" i="13" s="1"/>
  <c r="MSU79" i="13" s="1"/>
  <c r="MSV79" i="13" s="1"/>
  <c r="MSW79" i="13" s="1"/>
  <c r="MSX79" i="13" s="1"/>
  <c r="MSY79" i="13" s="1"/>
  <c r="MSZ79" i="13" s="1"/>
  <c r="MTA79" i="13" s="1"/>
  <c r="MTB79" i="13" s="1"/>
  <c r="MTC79" i="13" s="1"/>
  <c r="MTD79" i="13" s="1"/>
  <c r="MTE79" i="13" s="1"/>
  <c r="MTF79" i="13" s="1"/>
  <c r="MTG79" i="13" s="1"/>
  <c r="MTH79" i="13" s="1"/>
  <c r="MTI79" i="13" s="1"/>
  <c r="MTJ79" i="13" s="1"/>
  <c r="MTK79" i="13" s="1"/>
  <c r="MTL79" i="13" s="1"/>
  <c r="MTM79" i="13" s="1"/>
  <c r="MTN79" i="13" s="1"/>
  <c r="MTO79" i="13" s="1"/>
  <c r="MTP79" i="13" s="1"/>
  <c r="MTQ79" i="13" s="1"/>
  <c r="MTR79" i="13" s="1"/>
  <c r="MTS79" i="13" s="1"/>
  <c r="MTT79" i="13" s="1"/>
  <c r="MTU79" i="13" s="1"/>
  <c r="MTV79" i="13" s="1"/>
  <c r="MTW79" i="13" s="1"/>
  <c r="MTX79" i="13" s="1"/>
  <c r="MTY79" i="13" s="1"/>
  <c r="MTZ79" i="13" s="1"/>
  <c r="MUA79" i="13" s="1"/>
  <c r="MUB79" i="13" s="1"/>
  <c r="MUC79" i="13" s="1"/>
  <c r="MUD79" i="13" s="1"/>
  <c r="MUE79" i="13" s="1"/>
  <c r="MUF79" i="13" s="1"/>
  <c r="MUG79" i="13" s="1"/>
  <c r="MUH79" i="13" s="1"/>
  <c r="MUI79" i="13" s="1"/>
  <c r="MUJ79" i="13" s="1"/>
  <c r="MUK79" i="13" s="1"/>
  <c r="MUL79" i="13" s="1"/>
  <c r="MUM79" i="13" s="1"/>
  <c r="MUN79" i="13" s="1"/>
  <c r="MUO79" i="13" s="1"/>
  <c r="MUP79" i="13" s="1"/>
  <c r="MUQ79" i="13" s="1"/>
  <c r="MUR79" i="13" s="1"/>
  <c r="MUS79" i="13" s="1"/>
  <c r="MUT79" i="13" s="1"/>
  <c r="MUU79" i="13" s="1"/>
  <c r="MUV79" i="13" s="1"/>
  <c r="MUW79" i="13" s="1"/>
  <c r="MUX79" i="13" s="1"/>
  <c r="MUY79" i="13" s="1"/>
  <c r="MUZ79" i="13" s="1"/>
  <c r="MVA79" i="13" s="1"/>
  <c r="MVB79" i="13" s="1"/>
  <c r="MVC79" i="13" s="1"/>
  <c r="MVD79" i="13" s="1"/>
  <c r="MVE79" i="13" s="1"/>
  <c r="MVF79" i="13" s="1"/>
  <c r="MVG79" i="13" s="1"/>
  <c r="MVH79" i="13" s="1"/>
  <c r="MVI79" i="13" s="1"/>
  <c r="MVJ79" i="13" s="1"/>
  <c r="MVK79" i="13" s="1"/>
  <c r="MVL79" i="13" s="1"/>
  <c r="MVM79" i="13" s="1"/>
  <c r="MVN79" i="13" s="1"/>
  <c r="MVO79" i="13" s="1"/>
  <c r="MVP79" i="13" s="1"/>
  <c r="MVQ79" i="13" s="1"/>
  <c r="MVR79" i="13" s="1"/>
  <c r="MVS79" i="13" s="1"/>
  <c r="MVT79" i="13" s="1"/>
  <c r="MVU79" i="13" s="1"/>
  <c r="MVV79" i="13" s="1"/>
  <c r="MVW79" i="13" s="1"/>
  <c r="MVX79" i="13" s="1"/>
  <c r="MVY79" i="13" s="1"/>
  <c r="MVZ79" i="13" s="1"/>
  <c r="MWA79" i="13" s="1"/>
  <c r="MWB79" i="13" s="1"/>
  <c r="MWC79" i="13" s="1"/>
  <c r="MWD79" i="13" s="1"/>
  <c r="MWE79" i="13" s="1"/>
  <c r="MWF79" i="13" s="1"/>
  <c r="MWG79" i="13" s="1"/>
  <c r="MWH79" i="13" s="1"/>
  <c r="MWI79" i="13" s="1"/>
  <c r="MWJ79" i="13" s="1"/>
  <c r="MWK79" i="13" s="1"/>
  <c r="MWL79" i="13" s="1"/>
  <c r="MWM79" i="13" s="1"/>
  <c r="MWN79" i="13" s="1"/>
  <c r="MWO79" i="13" s="1"/>
  <c r="MWP79" i="13" s="1"/>
  <c r="MWQ79" i="13" s="1"/>
  <c r="MWR79" i="13" s="1"/>
  <c r="MWS79" i="13" s="1"/>
  <c r="MWT79" i="13" s="1"/>
  <c r="MWU79" i="13" s="1"/>
  <c r="MWV79" i="13" s="1"/>
  <c r="MWW79" i="13" s="1"/>
  <c r="MWX79" i="13" s="1"/>
  <c r="MWY79" i="13" s="1"/>
  <c r="MWZ79" i="13" s="1"/>
  <c r="MXA79" i="13" s="1"/>
  <c r="MXB79" i="13" s="1"/>
  <c r="MXC79" i="13" s="1"/>
  <c r="MXD79" i="13" s="1"/>
  <c r="MXE79" i="13" s="1"/>
  <c r="MXF79" i="13" s="1"/>
  <c r="MXG79" i="13" s="1"/>
  <c r="MXH79" i="13" s="1"/>
  <c r="MXI79" i="13" s="1"/>
  <c r="MXJ79" i="13" s="1"/>
  <c r="MXK79" i="13" s="1"/>
  <c r="MXL79" i="13" s="1"/>
  <c r="MXM79" i="13" s="1"/>
  <c r="MXN79" i="13" s="1"/>
  <c r="MXO79" i="13" s="1"/>
  <c r="MXP79" i="13" s="1"/>
  <c r="MXQ79" i="13" s="1"/>
  <c r="MXR79" i="13" s="1"/>
  <c r="MXS79" i="13" s="1"/>
  <c r="MXT79" i="13" s="1"/>
  <c r="MXU79" i="13" s="1"/>
  <c r="MXV79" i="13" s="1"/>
  <c r="MXW79" i="13" s="1"/>
  <c r="MXX79" i="13" s="1"/>
  <c r="MXY79" i="13" s="1"/>
  <c r="MXZ79" i="13" s="1"/>
  <c r="MYA79" i="13" s="1"/>
  <c r="MYB79" i="13" s="1"/>
  <c r="MYC79" i="13" s="1"/>
  <c r="MYD79" i="13" s="1"/>
  <c r="MYE79" i="13" s="1"/>
  <c r="MYF79" i="13" s="1"/>
  <c r="MYG79" i="13" s="1"/>
  <c r="MYH79" i="13" s="1"/>
  <c r="MYI79" i="13" s="1"/>
  <c r="MYJ79" i="13" s="1"/>
  <c r="MYK79" i="13" s="1"/>
  <c r="MYL79" i="13" s="1"/>
  <c r="MYM79" i="13" s="1"/>
  <c r="MYN79" i="13" s="1"/>
  <c r="MYO79" i="13" s="1"/>
  <c r="MYP79" i="13" s="1"/>
  <c r="MYQ79" i="13" s="1"/>
  <c r="MYR79" i="13" s="1"/>
  <c r="MYS79" i="13" s="1"/>
  <c r="MYT79" i="13" s="1"/>
  <c r="MYU79" i="13" s="1"/>
  <c r="MYV79" i="13" s="1"/>
  <c r="MYW79" i="13" s="1"/>
  <c r="MYX79" i="13" s="1"/>
  <c r="MYY79" i="13" s="1"/>
  <c r="MYZ79" i="13" s="1"/>
  <c r="MZA79" i="13" s="1"/>
  <c r="MZB79" i="13" s="1"/>
  <c r="MZC79" i="13" s="1"/>
  <c r="MZD79" i="13" s="1"/>
  <c r="MZE79" i="13" s="1"/>
  <c r="MZF79" i="13" s="1"/>
  <c r="MZG79" i="13" s="1"/>
  <c r="MZH79" i="13" s="1"/>
  <c r="MZI79" i="13" s="1"/>
  <c r="MZJ79" i="13" s="1"/>
  <c r="MZK79" i="13" s="1"/>
  <c r="MZL79" i="13" s="1"/>
  <c r="MZM79" i="13" s="1"/>
  <c r="MZN79" i="13" s="1"/>
  <c r="MZO79" i="13" s="1"/>
  <c r="MZP79" i="13" s="1"/>
  <c r="MZQ79" i="13" s="1"/>
  <c r="MZR79" i="13" s="1"/>
  <c r="MZS79" i="13" s="1"/>
  <c r="MZT79" i="13" s="1"/>
  <c r="MZU79" i="13" s="1"/>
  <c r="MZV79" i="13" s="1"/>
  <c r="MZW79" i="13" s="1"/>
  <c r="MZX79" i="13" s="1"/>
  <c r="MZY79" i="13" s="1"/>
  <c r="MZZ79" i="13" s="1"/>
  <c r="NAA79" i="13" s="1"/>
  <c r="NAB79" i="13" s="1"/>
  <c r="NAC79" i="13" s="1"/>
  <c r="NAD79" i="13" s="1"/>
  <c r="NAE79" i="13" s="1"/>
  <c r="NAF79" i="13" s="1"/>
  <c r="NAG79" i="13" s="1"/>
  <c r="NAH79" i="13" s="1"/>
  <c r="NAI79" i="13" s="1"/>
  <c r="NAJ79" i="13" s="1"/>
  <c r="NAK79" i="13" s="1"/>
  <c r="NAL79" i="13" s="1"/>
  <c r="NAM79" i="13" s="1"/>
  <c r="NAN79" i="13" s="1"/>
  <c r="NAO79" i="13" s="1"/>
  <c r="NAP79" i="13" s="1"/>
  <c r="NAQ79" i="13" s="1"/>
  <c r="NAR79" i="13" s="1"/>
  <c r="NAS79" i="13" s="1"/>
  <c r="NAT79" i="13" s="1"/>
  <c r="NAU79" i="13" s="1"/>
  <c r="NAV79" i="13" s="1"/>
  <c r="NAW79" i="13" s="1"/>
  <c r="NAX79" i="13" s="1"/>
  <c r="NAY79" i="13" s="1"/>
  <c r="NAZ79" i="13" s="1"/>
  <c r="NBA79" i="13" s="1"/>
  <c r="NBB79" i="13" s="1"/>
  <c r="NBC79" i="13" s="1"/>
  <c r="NBD79" i="13" s="1"/>
  <c r="NBE79" i="13" s="1"/>
  <c r="NBF79" i="13" s="1"/>
  <c r="NBG79" i="13" s="1"/>
  <c r="NBH79" i="13" s="1"/>
  <c r="NBI79" i="13" s="1"/>
  <c r="NBJ79" i="13" s="1"/>
  <c r="NBK79" i="13" s="1"/>
  <c r="NBL79" i="13" s="1"/>
  <c r="NBM79" i="13" s="1"/>
  <c r="NBN79" i="13" s="1"/>
  <c r="NBO79" i="13" s="1"/>
  <c r="NBP79" i="13" s="1"/>
  <c r="NBQ79" i="13" s="1"/>
  <c r="NBR79" i="13" s="1"/>
  <c r="NBS79" i="13" s="1"/>
  <c r="NBT79" i="13" s="1"/>
  <c r="NBU79" i="13" s="1"/>
  <c r="NBV79" i="13" s="1"/>
  <c r="NBW79" i="13" s="1"/>
  <c r="NBX79" i="13" s="1"/>
  <c r="NBY79" i="13" s="1"/>
  <c r="NBZ79" i="13" s="1"/>
  <c r="NCA79" i="13" s="1"/>
  <c r="NCB79" i="13" s="1"/>
  <c r="NCC79" i="13" s="1"/>
  <c r="NCD79" i="13" s="1"/>
  <c r="NCE79" i="13" s="1"/>
  <c r="NCF79" i="13" s="1"/>
  <c r="NCG79" i="13" s="1"/>
  <c r="NCH79" i="13" s="1"/>
  <c r="NCI79" i="13" s="1"/>
  <c r="NCJ79" i="13" s="1"/>
  <c r="NCK79" i="13" s="1"/>
  <c r="NCL79" i="13" s="1"/>
  <c r="NCM79" i="13" s="1"/>
  <c r="NCN79" i="13" s="1"/>
  <c r="NCO79" i="13" s="1"/>
  <c r="NCP79" i="13" s="1"/>
  <c r="NCQ79" i="13" s="1"/>
  <c r="NCR79" i="13" s="1"/>
  <c r="NCS79" i="13" s="1"/>
  <c r="NCT79" i="13" s="1"/>
  <c r="NCU79" i="13" s="1"/>
  <c r="NCV79" i="13" s="1"/>
  <c r="NCW79" i="13" s="1"/>
  <c r="NCX79" i="13" s="1"/>
  <c r="NCY79" i="13" s="1"/>
  <c r="NCZ79" i="13" s="1"/>
  <c r="NDA79" i="13" s="1"/>
  <c r="NDB79" i="13" s="1"/>
  <c r="NDC79" i="13" s="1"/>
  <c r="NDD79" i="13" s="1"/>
  <c r="NDE79" i="13" s="1"/>
  <c r="NDF79" i="13" s="1"/>
  <c r="NDG79" i="13" s="1"/>
  <c r="NDH79" i="13" s="1"/>
  <c r="NDI79" i="13" s="1"/>
  <c r="NDJ79" i="13" s="1"/>
  <c r="NDK79" i="13" s="1"/>
  <c r="NDL79" i="13" s="1"/>
  <c r="NDM79" i="13" s="1"/>
  <c r="NDN79" i="13" s="1"/>
  <c r="NDO79" i="13" s="1"/>
  <c r="NDP79" i="13" s="1"/>
  <c r="NDQ79" i="13" s="1"/>
  <c r="NDR79" i="13" s="1"/>
  <c r="NDS79" i="13" s="1"/>
  <c r="NDT79" i="13" s="1"/>
  <c r="NDU79" i="13" s="1"/>
  <c r="NDV79" i="13" s="1"/>
  <c r="NDW79" i="13" s="1"/>
  <c r="NDX79" i="13" s="1"/>
  <c r="NDY79" i="13" s="1"/>
  <c r="NDZ79" i="13" s="1"/>
  <c r="NEA79" i="13" s="1"/>
  <c r="NEB79" i="13" s="1"/>
  <c r="NEC79" i="13" s="1"/>
  <c r="NED79" i="13" s="1"/>
  <c r="NEE79" i="13" s="1"/>
  <c r="NEF79" i="13" s="1"/>
  <c r="NEG79" i="13" s="1"/>
  <c r="NEH79" i="13" s="1"/>
  <c r="NEI79" i="13" s="1"/>
  <c r="NEJ79" i="13" s="1"/>
  <c r="NEK79" i="13" s="1"/>
  <c r="NEL79" i="13" s="1"/>
  <c r="NEM79" i="13" s="1"/>
  <c r="NEN79" i="13" s="1"/>
  <c r="NEO79" i="13" s="1"/>
  <c r="NEP79" i="13" s="1"/>
  <c r="NEQ79" i="13" s="1"/>
  <c r="NER79" i="13" s="1"/>
  <c r="NES79" i="13" s="1"/>
  <c r="NET79" i="13" s="1"/>
  <c r="NEU79" i="13" s="1"/>
  <c r="NEV79" i="13" s="1"/>
  <c r="NEW79" i="13" s="1"/>
  <c r="NEX79" i="13" s="1"/>
  <c r="NEY79" i="13" s="1"/>
  <c r="NEZ79" i="13" s="1"/>
  <c r="NFA79" i="13" s="1"/>
  <c r="NFB79" i="13" s="1"/>
  <c r="NFC79" i="13" s="1"/>
  <c r="NFD79" i="13" s="1"/>
  <c r="NFE79" i="13" s="1"/>
  <c r="NFF79" i="13" s="1"/>
  <c r="NFG79" i="13" s="1"/>
  <c r="NFH79" i="13" s="1"/>
  <c r="NFI79" i="13" s="1"/>
  <c r="NFJ79" i="13" s="1"/>
  <c r="NFK79" i="13" s="1"/>
  <c r="NFL79" i="13" s="1"/>
  <c r="NFM79" i="13" s="1"/>
  <c r="NFN79" i="13" s="1"/>
  <c r="NFO79" i="13" s="1"/>
  <c r="NFP79" i="13" s="1"/>
  <c r="NFQ79" i="13" s="1"/>
  <c r="NFR79" i="13" s="1"/>
  <c r="NFS79" i="13" s="1"/>
  <c r="NFT79" i="13" s="1"/>
  <c r="NFU79" i="13" s="1"/>
  <c r="NFV79" i="13" s="1"/>
  <c r="NFW79" i="13" s="1"/>
  <c r="NFX79" i="13" s="1"/>
  <c r="NFY79" i="13" s="1"/>
  <c r="NFZ79" i="13" s="1"/>
  <c r="NGA79" i="13" s="1"/>
  <c r="NGB79" i="13" s="1"/>
  <c r="NGC79" i="13" s="1"/>
  <c r="NGD79" i="13" s="1"/>
  <c r="NGE79" i="13" s="1"/>
  <c r="NGF79" i="13" s="1"/>
  <c r="NGG79" i="13" s="1"/>
  <c r="NGH79" i="13" s="1"/>
  <c r="NGI79" i="13" s="1"/>
  <c r="NGJ79" i="13" s="1"/>
  <c r="NGK79" i="13" s="1"/>
  <c r="NGL79" i="13" s="1"/>
  <c r="NGM79" i="13" s="1"/>
  <c r="NGN79" i="13" s="1"/>
  <c r="NGO79" i="13" s="1"/>
  <c r="NGP79" i="13" s="1"/>
  <c r="NGQ79" i="13" s="1"/>
  <c r="NGR79" i="13" s="1"/>
  <c r="NGS79" i="13" s="1"/>
  <c r="NGT79" i="13" s="1"/>
  <c r="NGU79" i="13" s="1"/>
  <c r="NGV79" i="13" s="1"/>
  <c r="NGW79" i="13" s="1"/>
  <c r="NGX79" i="13" s="1"/>
  <c r="NGY79" i="13" s="1"/>
  <c r="NGZ79" i="13" s="1"/>
  <c r="NHA79" i="13" s="1"/>
  <c r="NHB79" i="13" s="1"/>
  <c r="NHC79" i="13" s="1"/>
  <c r="NHD79" i="13" s="1"/>
  <c r="NHE79" i="13" s="1"/>
  <c r="NHF79" i="13" s="1"/>
  <c r="NHG79" i="13" s="1"/>
  <c r="NHH79" i="13" s="1"/>
  <c r="NHI79" i="13" s="1"/>
  <c r="NHJ79" i="13" s="1"/>
  <c r="NHK79" i="13" s="1"/>
  <c r="NHL79" i="13" s="1"/>
  <c r="NHM79" i="13" s="1"/>
  <c r="NHN79" i="13" s="1"/>
  <c r="NHO79" i="13" s="1"/>
  <c r="NHP79" i="13" s="1"/>
  <c r="NHQ79" i="13" s="1"/>
  <c r="NHR79" i="13" s="1"/>
  <c r="NHS79" i="13" s="1"/>
  <c r="NHT79" i="13" s="1"/>
  <c r="NHU79" i="13" s="1"/>
  <c r="NHV79" i="13" s="1"/>
  <c r="NHW79" i="13" s="1"/>
  <c r="NHX79" i="13" s="1"/>
  <c r="NHY79" i="13" s="1"/>
  <c r="NHZ79" i="13" s="1"/>
  <c r="NIA79" i="13" s="1"/>
  <c r="NIB79" i="13" s="1"/>
  <c r="NIC79" i="13" s="1"/>
  <c r="NID79" i="13" s="1"/>
  <c r="NIE79" i="13" s="1"/>
  <c r="NIF79" i="13" s="1"/>
  <c r="NIG79" i="13" s="1"/>
  <c r="NIH79" i="13" s="1"/>
  <c r="NII79" i="13" s="1"/>
  <c r="NIJ79" i="13" s="1"/>
  <c r="NIK79" i="13" s="1"/>
  <c r="NIL79" i="13" s="1"/>
  <c r="NIM79" i="13" s="1"/>
  <c r="NIN79" i="13" s="1"/>
  <c r="NIO79" i="13" s="1"/>
  <c r="NIP79" i="13" s="1"/>
  <c r="NIQ79" i="13" s="1"/>
  <c r="NIR79" i="13" s="1"/>
  <c r="NIS79" i="13" s="1"/>
  <c r="NIT79" i="13" s="1"/>
  <c r="NIU79" i="13" s="1"/>
  <c r="NIV79" i="13" s="1"/>
  <c r="NIW79" i="13" s="1"/>
  <c r="NIX79" i="13" s="1"/>
  <c r="NIY79" i="13" s="1"/>
  <c r="NIZ79" i="13" s="1"/>
  <c r="NJA79" i="13" s="1"/>
  <c r="NJB79" i="13" s="1"/>
  <c r="NJC79" i="13" s="1"/>
  <c r="NJD79" i="13" s="1"/>
  <c r="NJE79" i="13" s="1"/>
  <c r="NJF79" i="13" s="1"/>
  <c r="NJG79" i="13" s="1"/>
  <c r="NJH79" i="13" s="1"/>
  <c r="NJI79" i="13" s="1"/>
  <c r="NJJ79" i="13" s="1"/>
  <c r="NJK79" i="13" s="1"/>
  <c r="NJL79" i="13" s="1"/>
  <c r="NJM79" i="13" s="1"/>
  <c r="NJN79" i="13" s="1"/>
  <c r="NJO79" i="13" s="1"/>
  <c r="NJP79" i="13" s="1"/>
  <c r="NJQ79" i="13" s="1"/>
  <c r="NJR79" i="13" s="1"/>
  <c r="NJS79" i="13" s="1"/>
  <c r="NJT79" i="13" s="1"/>
  <c r="NJU79" i="13" s="1"/>
  <c r="NJV79" i="13" s="1"/>
  <c r="NJW79" i="13" s="1"/>
  <c r="NJX79" i="13" s="1"/>
  <c r="NJY79" i="13" s="1"/>
  <c r="NJZ79" i="13" s="1"/>
  <c r="NKA79" i="13" s="1"/>
  <c r="NKB79" i="13" s="1"/>
  <c r="NKC79" i="13" s="1"/>
  <c r="NKD79" i="13" s="1"/>
  <c r="NKE79" i="13" s="1"/>
  <c r="NKF79" i="13" s="1"/>
  <c r="NKG79" i="13" s="1"/>
  <c r="NKH79" i="13" s="1"/>
  <c r="NKI79" i="13" s="1"/>
  <c r="NKJ79" i="13" s="1"/>
  <c r="NKK79" i="13" s="1"/>
  <c r="NKL79" i="13" s="1"/>
  <c r="NKM79" i="13" s="1"/>
  <c r="NKN79" i="13" s="1"/>
  <c r="NKO79" i="13" s="1"/>
  <c r="NKP79" i="13" s="1"/>
  <c r="NKQ79" i="13" s="1"/>
  <c r="NKR79" i="13" s="1"/>
  <c r="NKS79" i="13" s="1"/>
  <c r="NKT79" i="13" s="1"/>
  <c r="NKU79" i="13" s="1"/>
  <c r="NKV79" i="13" s="1"/>
  <c r="NKW79" i="13" s="1"/>
  <c r="NKX79" i="13" s="1"/>
  <c r="NKY79" i="13" s="1"/>
  <c r="NKZ79" i="13" s="1"/>
  <c r="NLA79" i="13" s="1"/>
  <c r="NLB79" i="13" s="1"/>
  <c r="NLC79" i="13" s="1"/>
  <c r="NLD79" i="13" s="1"/>
  <c r="NLE79" i="13" s="1"/>
  <c r="NLF79" i="13" s="1"/>
  <c r="NLG79" i="13" s="1"/>
  <c r="NLH79" i="13" s="1"/>
  <c r="NLI79" i="13" s="1"/>
  <c r="NLJ79" i="13" s="1"/>
  <c r="NLK79" i="13" s="1"/>
  <c r="NLL79" i="13" s="1"/>
  <c r="NLM79" i="13" s="1"/>
  <c r="NLN79" i="13" s="1"/>
  <c r="NLO79" i="13" s="1"/>
  <c r="NLP79" i="13" s="1"/>
  <c r="NLQ79" i="13" s="1"/>
  <c r="NLR79" i="13" s="1"/>
  <c r="NLS79" i="13" s="1"/>
  <c r="NLT79" i="13" s="1"/>
  <c r="NLU79" i="13" s="1"/>
  <c r="NLV79" i="13" s="1"/>
  <c r="NLW79" i="13" s="1"/>
  <c r="NLX79" i="13" s="1"/>
  <c r="NLY79" i="13" s="1"/>
  <c r="NLZ79" i="13" s="1"/>
  <c r="NMA79" i="13" s="1"/>
  <c r="NMB79" i="13" s="1"/>
  <c r="NMC79" i="13" s="1"/>
  <c r="NMD79" i="13" s="1"/>
  <c r="NME79" i="13" s="1"/>
  <c r="NMF79" i="13" s="1"/>
  <c r="NMG79" i="13" s="1"/>
  <c r="NMH79" i="13" s="1"/>
  <c r="NMI79" i="13" s="1"/>
  <c r="NMJ79" i="13" s="1"/>
  <c r="NMK79" i="13" s="1"/>
  <c r="NML79" i="13" s="1"/>
  <c r="NMM79" i="13" s="1"/>
  <c r="NMN79" i="13" s="1"/>
  <c r="NMO79" i="13" s="1"/>
  <c r="NMP79" i="13" s="1"/>
  <c r="NMQ79" i="13" s="1"/>
  <c r="NMR79" i="13" s="1"/>
  <c r="NMS79" i="13" s="1"/>
  <c r="NMT79" i="13" s="1"/>
  <c r="NMU79" i="13" s="1"/>
  <c r="NMV79" i="13" s="1"/>
  <c r="NMW79" i="13" s="1"/>
  <c r="NMX79" i="13" s="1"/>
  <c r="NMY79" i="13" s="1"/>
  <c r="NMZ79" i="13" s="1"/>
  <c r="NNA79" i="13" s="1"/>
  <c r="NNB79" i="13" s="1"/>
  <c r="NNC79" i="13" s="1"/>
  <c r="NND79" i="13" s="1"/>
  <c r="NNE79" i="13" s="1"/>
  <c r="NNF79" i="13" s="1"/>
  <c r="NNG79" i="13" s="1"/>
  <c r="NNH79" i="13" s="1"/>
  <c r="NNI79" i="13" s="1"/>
  <c r="NNJ79" i="13" s="1"/>
  <c r="NNK79" i="13" s="1"/>
  <c r="NNL79" i="13" s="1"/>
  <c r="NNM79" i="13" s="1"/>
  <c r="NNN79" i="13" s="1"/>
  <c r="NNO79" i="13" s="1"/>
  <c r="NNP79" i="13" s="1"/>
  <c r="NNQ79" i="13" s="1"/>
  <c r="NNR79" i="13" s="1"/>
  <c r="NNS79" i="13" s="1"/>
  <c r="NNT79" i="13" s="1"/>
  <c r="NNU79" i="13" s="1"/>
  <c r="NNV79" i="13" s="1"/>
  <c r="NNW79" i="13" s="1"/>
  <c r="NNX79" i="13" s="1"/>
  <c r="NNY79" i="13" s="1"/>
  <c r="NNZ79" i="13" s="1"/>
  <c r="NOA79" i="13" s="1"/>
  <c r="NOB79" i="13" s="1"/>
  <c r="NOC79" i="13" s="1"/>
  <c r="NOD79" i="13" s="1"/>
  <c r="NOE79" i="13" s="1"/>
  <c r="NOF79" i="13" s="1"/>
  <c r="NOG79" i="13" s="1"/>
  <c r="NOH79" i="13" s="1"/>
  <c r="NOI79" i="13" s="1"/>
  <c r="NOJ79" i="13" s="1"/>
  <c r="NOK79" i="13" s="1"/>
  <c r="NOL79" i="13" s="1"/>
  <c r="NOM79" i="13" s="1"/>
  <c r="NON79" i="13" s="1"/>
  <c r="NOO79" i="13" s="1"/>
  <c r="NOP79" i="13" s="1"/>
  <c r="NOQ79" i="13" s="1"/>
  <c r="NOR79" i="13" s="1"/>
  <c r="NOS79" i="13" s="1"/>
  <c r="NOT79" i="13" s="1"/>
  <c r="NOU79" i="13" s="1"/>
  <c r="NOV79" i="13" s="1"/>
  <c r="NOW79" i="13" s="1"/>
  <c r="NOX79" i="13" s="1"/>
  <c r="NOY79" i="13" s="1"/>
  <c r="NOZ79" i="13" s="1"/>
  <c r="NPA79" i="13" s="1"/>
  <c r="NPB79" i="13" s="1"/>
  <c r="NPC79" i="13" s="1"/>
  <c r="NPD79" i="13" s="1"/>
  <c r="NPE79" i="13" s="1"/>
  <c r="NPF79" i="13" s="1"/>
  <c r="NPG79" i="13" s="1"/>
  <c r="NPH79" i="13" s="1"/>
  <c r="NPI79" i="13" s="1"/>
  <c r="NPJ79" i="13" s="1"/>
  <c r="NPK79" i="13" s="1"/>
  <c r="NPL79" i="13" s="1"/>
  <c r="NPM79" i="13" s="1"/>
  <c r="NPN79" i="13" s="1"/>
  <c r="NPO79" i="13" s="1"/>
  <c r="NPP79" i="13" s="1"/>
  <c r="NPQ79" i="13" s="1"/>
  <c r="NPR79" i="13" s="1"/>
  <c r="NPS79" i="13" s="1"/>
  <c r="NPT79" i="13" s="1"/>
  <c r="NPU79" i="13" s="1"/>
  <c r="NPV79" i="13" s="1"/>
  <c r="NPW79" i="13" s="1"/>
  <c r="NPX79" i="13" s="1"/>
  <c r="NPY79" i="13" s="1"/>
  <c r="NPZ79" i="13" s="1"/>
  <c r="NQA79" i="13" s="1"/>
  <c r="NQB79" i="13" s="1"/>
  <c r="NQC79" i="13" s="1"/>
  <c r="NQD79" i="13" s="1"/>
  <c r="NQE79" i="13" s="1"/>
  <c r="NQF79" i="13" s="1"/>
  <c r="NQG79" i="13" s="1"/>
  <c r="NQH79" i="13" s="1"/>
  <c r="NQI79" i="13" s="1"/>
  <c r="NQJ79" i="13" s="1"/>
  <c r="NQK79" i="13" s="1"/>
  <c r="NQL79" i="13" s="1"/>
  <c r="NQM79" i="13" s="1"/>
  <c r="NQN79" i="13" s="1"/>
  <c r="NQO79" i="13" s="1"/>
  <c r="NQP79" i="13" s="1"/>
  <c r="NQQ79" i="13" s="1"/>
  <c r="NQR79" i="13" s="1"/>
  <c r="NQS79" i="13" s="1"/>
  <c r="NQT79" i="13" s="1"/>
  <c r="NQU79" i="13" s="1"/>
  <c r="NQV79" i="13" s="1"/>
  <c r="NQW79" i="13" s="1"/>
  <c r="NQX79" i="13" s="1"/>
  <c r="NQY79" i="13" s="1"/>
  <c r="NQZ79" i="13" s="1"/>
  <c r="NRA79" i="13" s="1"/>
  <c r="NRB79" i="13" s="1"/>
  <c r="NRC79" i="13" s="1"/>
  <c r="NRD79" i="13" s="1"/>
  <c r="NRE79" i="13" s="1"/>
  <c r="NRF79" i="13" s="1"/>
  <c r="NRG79" i="13" s="1"/>
  <c r="NRH79" i="13" s="1"/>
  <c r="NRI79" i="13" s="1"/>
  <c r="NRJ79" i="13" s="1"/>
  <c r="NRK79" i="13" s="1"/>
  <c r="NRL79" i="13" s="1"/>
  <c r="NRM79" i="13" s="1"/>
  <c r="NRN79" i="13" s="1"/>
  <c r="NRO79" i="13" s="1"/>
  <c r="NRP79" i="13" s="1"/>
  <c r="NRQ79" i="13" s="1"/>
  <c r="NRR79" i="13" s="1"/>
  <c r="NRS79" i="13" s="1"/>
  <c r="NRT79" i="13" s="1"/>
  <c r="NRU79" i="13" s="1"/>
  <c r="NRV79" i="13" s="1"/>
  <c r="NRW79" i="13" s="1"/>
  <c r="NRX79" i="13" s="1"/>
  <c r="NRY79" i="13" s="1"/>
  <c r="NRZ79" i="13" s="1"/>
  <c r="NSA79" i="13" s="1"/>
  <c r="NSB79" i="13" s="1"/>
  <c r="NSC79" i="13" s="1"/>
  <c r="NSD79" i="13" s="1"/>
  <c r="NSE79" i="13" s="1"/>
  <c r="NSF79" i="13" s="1"/>
  <c r="NSG79" i="13" s="1"/>
  <c r="NSH79" i="13" s="1"/>
  <c r="NSI79" i="13" s="1"/>
  <c r="NSJ79" i="13" s="1"/>
  <c r="NSK79" i="13" s="1"/>
  <c r="NSL79" i="13" s="1"/>
  <c r="NSM79" i="13" s="1"/>
  <c r="NSN79" i="13" s="1"/>
  <c r="NSO79" i="13" s="1"/>
  <c r="NSP79" i="13" s="1"/>
  <c r="NSQ79" i="13" s="1"/>
  <c r="NSR79" i="13" s="1"/>
  <c r="NSS79" i="13" s="1"/>
  <c r="NST79" i="13" s="1"/>
  <c r="NSU79" i="13" s="1"/>
  <c r="NSV79" i="13" s="1"/>
  <c r="NSW79" i="13" s="1"/>
  <c r="NSX79" i="13" s="1"/>
  <c r="NSY79" i="13" s="1"/>
  <c r="NSZ79" i="13" s="1"/>
  <c r="NTA79" i="13" s="1"/>
  <c r="NTB79" i="13" s="1"/>
  <c r="NTC79" i="13" s="1"/>
  <c r="NTD79" i="13" s="1"/>
  <c r="NTE79" i="13" s="1"/>
  <c r="NTF79" i="13" s="1"/>
  <c r="NTG79" i="13" s="1"/>
  <c r="NTH79" i="13" s="1"/>
  <c r="NTI79" i="13" s="1"/>
  <c r="NTJ79" i="13" s="1"/>
  <c r="NTK79" i="13" s="1"/>
  <c r="NTL79" i="13" s="1"/>
  <c r="NTM79" i="13" s="1"/>
  <c r="NTN79" i="13" s="1"/>
  <c r="NTO79" i="13" s="1"/>
  <c r="NTP79" i="13" s="1"/>
  <c r="NTQ79" i="13" s="1"/>
  <c r="NTR79" i="13" s="1"/>
  <c r="NTS79" i="13" s="1"/>
  <c r="NTT79" i="13" s="1"/>
  <c r="NTU79" i="13" s="1"/>
  <c r="NTV79" i="13" s="1"/>
  <c r="NTW79" i="13" s="1"/>
  <c r="NTX79" i="13" s="1"/>
  <c r="NTY79" i="13" s="1"/>
  <c r="NTZ79" i="13" s="1"/>
  <c r="NUA79" i="13" s="1"/>
  <c r="NUB79" i="13" s="1"/>
  <c r="NUC79" i="13" s="1"/>
  <c r="NUD79" i="13" s="1"/>
  <c r="NUE79" i="13" s="1"/>
  <c r="NUF79" i="13" s="1"/>
  <c r="NUG79" i="13" s="1"/>
  <c r="NUH79" i="13" s="1"/>
  <c r="NUI79" i="13" s="1"/>
  <c r="NUJ79" i="13" s="1"/>
  <c r="NUK79" i="13" s="1"/>
  <c r="NUL79" i="13" s="1"/>
  <c r="NUM79" i="13" s="1"/>
  <c r="NUN79" i="13" s="1"/>
  <c r="NUO79" i="13" s="1"/>
  <c r="NUP79" i="13" s="1"/>
  <c r="NUQ79" i="13" s="1"/>
  <c r="NUR79" i="13" s="1"/>
  <c r="NUS79" i="13" s="1"/>
  <c r="NUT79" i="13" s="1"/>
  <c r="NUU79" i="13" s="1"/>
  <c r="NUV79" i="13" s="1"/>
  <c r="NUW79" i="13" s="1"/>
  <c r="NUX79" i="13" s="1"/>
  <c r="NUY79" i="13" s="1"/>
  <c r="NUZ79" i="13" s="1"/>
  <c r="NVA79" i="13" s="1"/>
  <c r="NVB79" i="13" s="1"/>
  <c r="NVC79" i="13" s="1"/>
  <c r="NVD79" i="13" s="1"/>
  <c r="NVE79" i="13" s="1"/>
  <c r="NVF79" i="13" s="1"/>
  <c r="NVG79" i="13" s="1"/>
  <c r="NVH79" i="13" s="1"/>
  <c r="NVI79" i="13" s="1"/>
  <c r="NVJ79" i="13" s="1"/>
  <c r="NVK79" i="13" s="1"/>
  <c r="NVL79" i="13" s="1"/>
  <c r="NVM79" i="13" s="1"/>
  <c r="NVN79" i="13" s="1"/>
  <c r="NVO79" i="13" s="1"/>
  <c r="NVP79" i="13" s="1"/>
  <c r="NVQ79" i="13" s="1"/>
  <c r="NVR79" i="13" s="1"/>
  <c r="NVS79" i="13" s="1"/>
  <c r="NVT79" i="13" s="1"/>
  <c r="NVU79" i="13" s="1"/>
  <c r="NVV79" i="13" s="1"/>
  <c r="NVW79" i="13" s="1"/>
  <c r="NVX79" i="13" s="1"/>
  <c r="NVY79" i="13" s="1"/>
  <c r="NVZ79" i="13" s="1"/>
  <c r="NWA79" i="13" s="1"/>
  <c r="NWB79" i="13" s="1"/>
  <c r="NWC79" i="13" s="1"/>
  <c r="NWD79" i="13" s="1"/>
  <c r="NWE79" i="13" s="1"/>
  <c r="NWF79" i="13" s="1"/>
  <c r="NWG79" i="13" s="1"/>
  <c r="NWH79" i="13" s="1"/>
  <c r="NWI79" i="13" s="1"/>
  <c r="NWJ79" i="13" s="1"/>
  <c r="NWK79" i="13" s="1"/>
  <c r="NWL79" i="13" s="1"/>
  <c r="NWM79" i="13" s="1"/>
  <c r="NWN79" i="13" s="1"/>
  <c r="NWO79" i="13" s="1"/>
  <c r="NWP79" i="13" s="1"/>
  <c r="NWQ79" i="13" s="1"/>
  <c r="NWR79" i="13" s="1"/>
  <c r="NWS79" i="13" s="1"/>
  <c r="NWT79" i="13" s="1"/>
  <c r="NWU79" i="13" s="1"/>
  <c r="NWV79" i="13" s="1"/>
  <c r="NWW79" i="13" s="1"/>
  <c r="NWX79" i="13" s="1"/>
  <c r="NWY79" i="13" s="1"/>
  <c r="NWZ79" i="13" s="1"/>
  <c r="NXA79" i="13" s="1"/>
  <c r="NXB79" i="13" s="1"/>
  <c r="NXC79" i="13" s="1"/>
  <c r="NXD79" i="13" s="1"/>
  <c r="NXE79" i="13" s="1"/>
  <c r="NXF79" i="13" s="1"/>
  <c r="NXG79" i="13" s="1"/>
  <c r="NXH79" i="13" s="1"/>
  <c r="NXI79" i="13" s="1"/>
  <c r="NXJ79" i="13" s="1"/>
  <c r="NXK79" i="13" s="1"/>
  <c r="NXL79" i="13" s="1"/>
  <c r="NXM79" i="13" s="1"/>
  <c r="NXN79" i="13" s="1"/>
  <c r="NXO79" i="13" s="1"/>
  <c r="NXP79" i="13" s="1"/>
  <c r="NXQ79" i="13" s="1"/>
  <c r="NXR79" i="13" s="1"/>
  <c r="NXS79" i="13" s="1"/>
  <c r="NXT79" i="13" s="1"/>
  <c r="NXU79" i="13" s="1"/>
  <c r="NXV79" i="13" s="1"/>
  <c r="NXW79" i="13" s="1"/>
  <c r="NXX79" i="13" s="1"/>
  <c r="NXY79" i="13" s="1"/>
  <c r="NXZ79" i="13" s="1"/>
  <c r="NYA79" i="13" s="1"/>
  <c r="NYB79" i="13" s="1"/>
  <c r="NYC79" i="13" s="1"/>
  <c r="NYD79" i="13" s="1"/>
  <c r="NYE79" i="13" s="1"/>
  <c r="NYF79" i="13" s="1"/>
  <c r="NYG79" i="13" s="1"/>
  <c r="NYH79" i="13" s="1"/>
  <c r="NYI79" i="13" s="1"/>
  <c r="NYJ79" i="13" s="1"/>
  <c r="NYK79" i="13" s="1"/>
  <c r="NYL79" i="13" s="1"/>
  <c r="NYM79" i="13" s="1"/>
  <c r="NYN79" i="13" s="1"/>
  <c r="NYO79" i="13" s="1"/>
  <c r="NYP79" i="13" s="1"/>
  <c r="NYQ79" i="13" s="1"/>
  <c r="NYR79" i="13" s="1"/>
  <c r="NYS79" i="13" s="1"/>
  <c r="NYT79" i="13" s="1"/>
  <c r="NYU79" i="13" s="1"/>
  <c r="NYV79" i="13" s="1"/>
  <c r="NYW79" i="13" s="1"/>
  <c r="NYX79" i="13" s="1"/>
  <c r="NYY79" i="13" s="1"/>
  <c r="NYZ79" i="13" s="1"/>
  <c r="NZA79" i="13" s="1"/>
  <c r="NZB79" i="13" s="1"/>
  <c r="NZC79" i="13" s="1"/>
  <c r="NZD79" i="13" s="1"/>
  <c r="NZE79" i="13" s="1"/>
  <c r="NZF79" i="13" s="1"/>
  <c r="NZG79" i="13" s="1"/>
  <c r="NZH79" i="13" s="1"/>
  <c r="NZI79" i="13" s="1"/>
  <c r="NZJ79" i="13" s="1"/>
  <c r="NZK79" i="13" s="1"/>
  <c r="NZL79" i="13" s="1"/>
  <c r="NZM79" i="13" s="1"/>
  <c r="NZN79" i="13" s="1"/>
  <c r="NZO79" i="13" s="1"/>
  <c r="NZP79" i="13" s="1"/>
  <c r="NZQ79" i="13" s="1"/>
  <c r="NZR79" i="13" s="1"/>
  <c r="NZS79" i="13" s="1"/>
  <c r="NZT79" i="13" s="1"/>
  <c r="NZU79" i="13" s="1"/>
  <c r="NZV79" i="13" s="1"/>
  <c r="NZW79" i="13" s="1"/>
  <c r="NZX79" i="13" s="1"/>
  <c r="NZY79" i="13" s="1"/>
  <c r="NZZ79" i="13" s="1"/>
  <c r="OAA79" i="13" s="1"/>
  <c r="OAB79" i="13" s="1"/>
  <c r="OAC79" i="13" s="1"/>
  <c r="OAD79" i="13" s="1"/>
  <c r="OAE79" i="13" s="1"/>
  <c r="OAF79" i="13" s="1"/>
  <c r="OAG79" i="13" s="1"/>
  <c r="OAH79" i="13" s="1"/>
  <c r="OAI79" i="13" s="1"/>
  <c r="OAJ79" i="13" s="1"/>
  <c r="OAK79" i="13" s="1"/>
  <c r="OAL79" i="13" s="1"/>
  <c r="OAM79" i="13" s="1"/>
  <c r="OAN79" i="13" s="1"/>
  <c r="OAO79" i="13" s="1"/>
  <c r="OAP79" i="13" s="1"/>
  <c r="OAQ79" i="13" s="1"/>
  <c r="OAR79" i="13" s="1"/>
  <c r="OAS79" i="13" s="1"/>
  <c r="OAT79" i="13" s="1"/>
  <c r="OAU79" i="13" s="1"/>
  <c r="OAV79" i="13" s="1"/>
  <c r="OAW79" i="13" s="1"/>
  <c r="OAX79" i="13" s="1"/>
  <c r="OAY79" i="13" s="1"/>
  <c r="OAZ79" i="13" s="1"/>
  <c r="OBA79" i="13" s="1"/>
  <c r="OBB79" i="13" s="1"/>
  <c r="OBC79" i="13" s="1"/>
  <c r="OBD79" i="13" s="1"/>
  <c r="OBE79" i="13" s="1"/>
  <c r="OBF79" i="13" s="1"/>
  <c r="OBG79" i="13" s="1"/>
  <c r="OBH79" i="13" s="1"/>
  <c r="OBI79" i="13" s="1"/>
  <c r="OBJ79" i="13" s="1"/>
  <c r="OBK79" i="13" s="1"/>
  <c r="OBL79" i="13" s="1"/>
  <c r="OBM79" i="13" s="1"/>
  <c r="OBN79" i="13" s="1"/>
  <c r="OBO79" i="13" s="1"/>
  <c r="OBP79" i="13" s="1"/>
  <c r="OBQ79" i="13" s="1"/>
  <c r="OBR79" i="13" s="1"/>
  <c r="OBS79" i="13" s="1"/>
  <c r="OBT79" i="13" s="1"/>
  <c r="OBU79" i="13" s="1"/>
  <c r="OBV79" i="13" s="1"/>
  <c r="OBW79" i="13" s="1"/>
  <c r="OBX79" i="13" s="1"/>
  <c r="OBY79" i="13" s="1"/>
  <c r="OBZ79" i="13" s="1"/>
  <c r="OCA79" i="13" s="1"/>
  <c r="OCB79" i="13" s="1"/>
  <c r="OCC79" i="13" s="1"/>
  <c r="OCD79" i="13" s="1"/>
  <c r="OCE79" i="13" s="1"/>
  <c r="OCF79" i="13" s="1"/>
  <c r="OCG79" i="13" s="1"/>
  <c r="OCH79" i="13" s="1"/>
  <c r="OCI79" i="13" s="1"/>
  <c r="OCJ79" i="13" s="1"/>
  <c r="OCK79" i="13" s="1"/>
  <c r="OCL79" i="13" s="1"/>
  <c r="OCM79" i="13" s="1"/>
  <c r="OCN79" i="13" s="1"/>
  <c r="OCO79" i="13" s="1"/>
  <c r="OCP79" i="13" s="1"/>
  <c r="OCQ79" i="13" s="1"/>
  <c r="OCR79" i="13" s="1"/>
  <c r="OCS79" i="13" s="1"/>
  <c r="OCT79" i="13" s="1"/>
  <c r="OCU79" i="13" s="1"/>
  <c r="OCV79" i="13" s="1"/>
  <c r="OCW79" i="13" s="1"/>
  <c r="OCX79" i="13" s="1"/>
  <c r="OCY79" i="13" s="1"/>
  <c r="OCZ79" i="13" s="1"/>
  <c r="ODA79" i="13" s="1"/>
  <c r="ODB79" i="13" s="1"/>
  <c r="ODC79" i="13" s="1"/>
  <c r="ODD79" i="13" s="1"/>
  <c r="ODE79" i="13" s="1"/>
  <c r="ODF79" i="13" s="1"/>
  <c r="ODG79" i="13" s="1"/>
  <c r="ODH79" i="13" s="1"/>
  <c r="ODI79" i="13" s="1"/>
  <c r="ODJ79" i="13" s="1"/>
  <c r="ODK79" i="13" s="1"/>
  <c r="ODL79" i="13" s="1"/>
  <c r="ODM79" i="13" s="1"/>
  <c r="ODN79" i="13" s="1"/>
  <c r="ODO79" i="13" s="1"/>
  <c r="ODP79" i="13" s="1"/>
  <c r="ODQ79" i="13" s="1"/>
  <c r="ODR79" i="13" s="1"/>
  <c r="ODS79" i="13" s="1"/>
  <c r="ODT79" i="13" s="1"/>
  <c r="ODU79" i="13" s="1"/>
  <c r="ODV79" i="13" s="1"/>
  <c r="ODW79" i="13" s="1"/>
  <c r="ODX79" i="13" s="1"/>
  <c r="ODY79" i="13" s="1"/>
  <c r="ODZ79" i="13" s="1"/>
  <c r="OEA79" i="13" s="1"/>
  <c r="OEB79" i="13" s="1"/>
  <c r="OEC79" i="13" s="1"/>
  <c r="OED79" i="13" s="1"/>
  <c r="OEE79" i="13" s="1"/>
  <c r="OEF79" i="13" s="1"/>
  <c r="OEG79" i="13" s="1"/>
  <c r="OEH79" i="13" s="1"/>
  <c r="OEI79" i="13" s="1"/>
  <c r="OEJ79" i="13" s="1"/>
  <c r="OEK79" i="13" s="1"/>
  <c r="OEL79" i="13" s="1"/>
  <c r="OEM79" i="13" s="1"/>
  <c r="OEN79" i="13" s="1"/>
  <c r="OEO79" i="13" s="1"/>
  <c r="OEP79" i="13" s="1"/>
  <c r="OEQ79" i="13" s="1"/>
  <c r="OER79" i="13" s="1"/>
  <c r="OES79" i="13" s="1"/>
  <c r="OET79" i="13" s="1"/>
  <c r="OEU79" i="13" s="1"/>
  <c r="OEV79" i="13" s="1"/>
  <c r="OEW79" i="13" s="1"/>
  <c r="OEX79" i="13" s="1"/>
  <c r="OEY79" i="13" s="1"/>
  <c r="OEZ79" i="13" s="1"/>
  <c r="OFA79" i="13" s="1"/>
  <c r="OFB79" i="13" s="1"/>
  <c r="OFC79" i="13" s="1"/>
  <c r="OFD79" i="13" s="1"/>
  <c r="OFE79" i="13" s="1"/>
  <c r="OFF79" i="13" s="1"/>
  <c r="OFG79" i="13" s="1"/>
  <c r="OFH79" i="13" s="1"/>
  <c r="OFI79" i="13" s="1"/>
  <c r="OFJ79" i="13" s="1"/>
  <c r="OFK79" i="13" s="1"/>
  <c r="OFL79" i="13" s="1"/>
  <c r="OFM79" i="13" s="1"/>
  <c r="OFN79" i="13" s="1"/>
  <c r="OFO79" i="13" s="1"/>
  <c r="OFP79" i="13" s="1"/>
  <c r="OFQ79" i="13" s="1"/>
  <c r="OFR79" i="13" s="1"/>
  <c r="OFS79" i="13" s="1"/>
  <c r="OFT79" i="13" s="1"/>
  <c r="OFU79" i="13" s="1"/>
  <c r="OFV79" i="13" s="1"/>
  <c r="OFW79" i="13" s="1"/>
  <c r="OFX79" i="13" s="1"/>
  <c r="OFY79" i="13" s="1"/>
  <c r="OFZ79" i="13" s="1"/>
  <c r="OGA79" i="13" s="1"/>
  <c r="OGB79" i="13" s="1"/>
  <c r="OGC79" i="13" s="1"/>
  <c r="OGD79" i="13" s="1"/>
  <c r="OGE79" i="13" s="1"/>
  <c r="OGF79" i="13" s="1"/>
  <c r="OGG79" i="13" s="1"/>
  <c r="OGH79" i="13" s="1"/>
  <c r="OGI79" i="13" s="1"/>
  <c r="OGJ79" i="13" s="1"/>
  <c r="OGK79" i="13" s="1"/>
  <c r="OGL79" i="13" s="1"/>
  <c r="OGM79" i="13" s="1"/>
  <c r="OGN79" i="13" s="1"/>
  <c r="OGO79" i="13" s="1"/>
  <c r="OGP79" i="13" s="1"/>
  <c r="OGQ79" i="13" s="1"/>
  <c r="OGR79" i="13" s="1"/>
  <c r="OGS79" i="13" s="1"/>
  <c r="OGT79" i="13" s="1"/>
  <c r="OGU79" i="13" s="1"/>
  <c r="OGV79" i="13" s="1"/>
  <c r="OGW79" i="13" s="1"/>
  <c r="OGX79" i="13" s="1"/>
  <c r="OGY79" i="13" s="1"/>
  <c r="OGZ79" i="13" s="1"/>
  <c r="OHA79" i="13" s="1"/>
  <c r="OHB79" i="13" s="1"/>
  <c r="OHC79" i="13" s="1"/>
  <c r="OHD79" i="13" s="1"/>
  <c r="OHE79" i="13" s="1"/>
  <c r="OHF79" i="13" s="1"/>
  <c r="OHG79" i="13" s="1"/>
  <c r="OHH79" i="13" s="1"/>
  <c r="OHI79" i="13" s="1"/>
  <c r="OHJ79" i="13" s="1"/>
  <c r="OHK79" i="13" s="1"/>
  <c r="OHL79" i="13" s="1"/>
  <c r="OHM79" i="13" s="1"/>
  <c r="OHN79" i="13" s="1"/>
  <c r="OHO79" i="13" s="1"/>
  <c r="OHP79" i="13" s="1"/>
  <c r="OHQ79" i="13" s="1"/>
  <c r="OHR79" i="13" s="1"/>
  <c r="OHS79" i="13" s="1"/>
  <c r="OHT79" i="13" s="1"/>
  <c r="OHU79" i="13" s="1"/>
  <c r="OHV79" i="13" s="1"/>
  <c r="OHW79" i="13" s="1"/>
  <c r="OHX79" i="13" s="1"/>
  <c r="OHY79" i="13" s="1"/>
  <c r="OHZ79" i="13" s="1"/>
  <c r="OIA79" i="13" s="1"/>
  <c r="OIB79" i="13" s="1"/>
  <c r="OIC79" i="13" s="1"/>
  <c r="OID79" i="13" s="1"/>
  <c r="OIE79" i="13" s="1"/>
  <c r="OIF79" i="13" s="1"/>
  <c r="OIG79" i="13" s="1"/>
  <c r="OIH79" i="13" s="1"/>
  <c r="OII79" i="13" s="1"/>
  <c r="OIJ79" i="13" s="1"/>
  <c r="OIK79" i="13" s="1"/>
  <c r="OIL79" i="13" s="1"/>
  <c r="OIM79" i="13" s="1"/>
  <c r="OIN79" i="13" s="1"/>
  <c r="OIO79" i="13" s="1"/>
  <c r="OIP79" i="13" s="1"/>
  <c r="OIQ79" i="13" s="1"/>
  <c r="OIR79" i="13" s="1"/>
  <c r="OIS79" i="13" s="1"/>
  <c r="OIT79" i="13" s="1"/>
  <c r="OIU79" i="13" s="1"/>
  <c r="OIV79" i="13" s="1"/>
  <c r="OIW79" i="13" s="1"/>
  <c r="OIX79" i="13" s="1"/>
  <c r="OIY79" i="13" s="1"/>
  <c r="OIZ79" i="13" s="1"/>
  <c r="OJA79" i="13" s="1"/>
  <c r="OJB79" i="13" s="1"/>
  <c r="OJC79" i="13" s="1"/>
  <c r="OJD79" i="13" s="1"/>
  <c r="OJE79" i="13" s="1"/>
  <c r="OJF79" i="13" s="1"/>
  <c r="OJG79" i="13" s="1"/>
  <c r="OJH79" i="13" s="1"/>
  <c r="OJI79" i="13" s="1"/>
  <c r="OJJ79" i="13" s="1"/>
  <c r="OJK79" i="13" s="1"/>
  <c r="OJL79" i="13" s="1"/>
  <c r="OJM79" i="13" s="1"/>
  <c r="OJN79" i="13" s="1"/>
  <c r="OJO79" i="13" s="1"/>
  <c r="OJP79" i="13" s="1"/>
  <c r="OJQ79" i="13" s="1"/>
  <c r="OJR79" i="13" s="1"/>
  <c r="OJS79" i="13" s="1"/>
  <c r="OJT79" i="13" s="1"/>
  <c r="OJU79" i="13" s="1"/>
  <c r="OJV79" i="13" s="1"/>
  <c r="OJW79" i="13" s="1"/>
  <c r="OJX79" i="13" s="1"/>
  <c r="OJY79" i="13" s="1"/>
  <c r="OJZ79" i="13" s="1"/>
  <c r="OKA79" i="13" s="1"/>
  <c r="OKB79" i="13" s="1"/>
  <c r="OKC79" i="13" s="1"/>
  <c r="OKD79" i="13" s="1"/>
  <c r="OKE79" i="13" s="1"/>
  <c r="OKF79" i="13" s="1"/>
  <c r="OKG79" i="13" s="1"/>
  <c r="OKH79" i="13" s="1"/>
  <c r="OKI79" i="13" s="1"/>
  <c r="OKJ79" i="13" s="1"/>
  <c r="OKK79" i="13" s="1"/>
  <c r="OKL79" i="13" s="1"/>
  <c r="OKM79" i="13" s="1"/>
  <c r="OKN79" i="13" s="1"/>
  <c r="OKO79" i="13" s="1"/>
  <c r="OKP79" i="13" s="1"/>
  <c r="OKQ79" i="13" s="1"/>
  <c r="OKR79" i="13" s="1"/>
  <c r="OKS79" i="13" s="1"/>
  <c r="OKT79" i="13" s="1"/>
  <c r="OKU79" i="13" s="1"/>
  <c r="OKV79" i="13" s="1"/>
  <c r="OKW79" i="13" s="1"/>
  <c r="OKX79" i="13" s="1"/>
  <c r="OKY79" i="13" s="1"/>
  <c r="OKZ79" i="13" s="1"/>
  <c r="OLA79" i="13" s="1"/>
  <c r="OLB79" i="13" s="1"/>
  <c r="OLC79" i="13" s="1"/>
  <c r="OLD79" i="13" s="1"/>
  <c r="OLE79" i="13" s="1"/>
  <c r="OLF79" i="13" s="1"/>
  <c r="OLG79" i="13" s="1"/>
  <c r="OLH79" i="13" s="1"/>
  <c r="OLI79" i="13" s="1"/>
  <c r="OLJ79" i="13" s="1"/>
  <c r="OLK79" i="13" s="1"/>
  <c r="OLL79" i="13" s="1"/>
  <c r="OLM79" i="13" s="1"/>
  <c r="OLN79" i="13" s="1"/>
  <c r="OLO79" i="13" s="1"/>
  <c r="OLP79" i="13" s="1"/>
  <c r="OLQ79" i="13" s="1"/>
  <c r="OLR79" i="13" s="1"/>
  <c r="OLS79" i="13" s="1"/>
  <c r="OLT79" i="13" s="1"/>
  <c r="OLU79" i="13" s="1"/>
  <c r="OLV79" i="13" s="1"/>
  <c r="OLW79" i="13" s="1"/>
  <c r="OLX79" i="13" s="1"/>
  <c r="OLY79" i="13" s="1"/>
  <c r="OLZ79" i="13" s="1"/>
  <c r="OMA79" i="13" s="1"/>
  <c r="OMB79" i="13" s="1"/>
  <c r="OMC79" i="13" s="1"/>
  <c r="OMD79" i="13" s="1"/>
  <c r="OME79" i="13" s="1"/>
  <c r="OMF79" i="13" s="1"/>
  <c r="OMG79" i="13" s="1"/>
  <c r="OMH79" i="13" s="1"/>
  <c r="OMI79" i="13" s="1"/>
  <c r="OMJ79" i="13" s="1"/>
  <c r="OMK79" i="13" s="1"/>
  <c r="OML79" i="13" s="1"/>
  <c r="OMM79" i="13" s="1"/>
  <c r="OMN79" i="13" s="1"/>
  <c r="OMO79" i="13" s="1"/>
  <c r="OMP79" i="13" s="1"/>
  <c r="OMQ79" i="13" s="1"/>
  <c r="OMR79" i="13" s="1"/>
  <c r="OMS79" i="13" s="1"/>
  <c r="OMT79" i="13" s="1"/>
  <c r="OMU79" i="13" s="1"/>
  <c r="OMV79" i="13" s="1"/>
  <c r="OMW79" i="13" s="1"/>
  <c r="OMX79" i="13" s="1"/>
  <c r="OMY79" i="13" s="1"/>
  <c r="OMZ79" i="13" s="1"/>
  <c r="ONA79" i="13" s="1"/>
  <c r="ONB79" i="13" s="1"/>
  <c r="ONC79" i="13" s="1"/>
  <c r="OND79" i="13" s="1"/>
  <c r="ONE79" i="13" s="1"/>
  <c r="ONF79" i="13" s="1"/>
  <c r="ONG79" i="13" s="1"/>
  <c r="ONH79" i="13" s="1"/>
  <c r="ONI79" i="13" s="1"/>
  <c r="ONJ79" i="13" s="1"/>
  <c r="ONK79" i="13" s="1"/>
  <c r="ONL79" i="13" s="1"/>
  <c r="ONM79" i="13" s="1"/>
  <c r="ONN79" i="13" s="1"/>
  <c r="ONO79" i="13" s="1"/>
  <c r="ONP79" i="13" s="1"/>
  <c r="ONQ79" i="13" s="1"/>
  <c r="ONR79" i="13" s="1"/>
  <c r="ONS79" i="13" s="1"/>
  <c r="ONT79" i="13" s="1"/>
  <c r="ONU79" i="13" s="1"/>
  <c r="ONV79" i="13" s="1"/>
  <c r="ONW79" i="13" s="1"/>
  <c r="ONX79" i="13" s="1"/>
  <c r="ONY79" i="13" s="1"/>
  <c r="ONZ79" i="13" s="1"/>
  <c r="OOA79" i="13" s="1"/>
  <c r="OOB79" i="13" s="1"/>
  <c r="OOC79" i="13" s="1"/>
  <c r="OOD79" i="13" s="1"/>
  <c r="OOE79" i="13" s="1"/>
  <c r="OOF79" i="13" s="1"/>
  <c r="OOG79" i="13" s="1"/>
  <c r="OOH79" i="13" s="1"/>
  <c r="OOI79" i="13" s="1"/>
  <c r="OOJ79" i="13" s="1"/>
  <c r="OOK79" i="13" s="1"/>
  <c r="OOL79" i="13" s="1"/>
  <c r="OOM79" i="13" s="1"/>
  <c r="OON79" i="13" s="1"/>
  <c r="OOO79" i="13" s="1"/>
  <c r="OOP79" i="13" s="1"/>
  <c r="OOQ79" i="13" s="1"/>
  <c r="OOR79" i="13" s="1"/>
  <c r="OOS79" i="13" s="1"/>
  <c r="OOT79" i="13" s="1"/>
  <c r="OOU79" i="13" s="1"/>
  <c r="OOV79" i="13" s="1"/>
  <c r="OOW79" i="13" s="1"/>
  <c r="OOX79" i="13" s="1"/>
  <c r="OOY79" i="13" s="1"/>
  <c r="OOZ79" i="13" s="1"/>
  <c r="OPA79" i="13" s="1"/>
  <c r="OPB79" i="13" s="1"/>
  <c r="OPC79" i="13" s="1"/>
  <c r="OPD79" i="13" s="1"/>
  <c r="OPE79" i="13" s="1"/>
  <c r="OPF79" i="13" s="1"/>
  <c r="OPG79" i="13" s="1"/>
  <c r="OPH79" i="13" s="1"/>
  <c r="OPI79" i="13" s="1"/>
  <c r="OPJ79" i="13" s="1"/>
  <c r="OPK79" i="13" s="1"/>
  <c r="OPL79" i="13" s="1"/>
  <c r="OPM79" i="13" s="1"/>
  <c r="OPN79" i="13" s="1"/>
  <c r="OPO79" i="13" s="1"/>
  <c r="OPP79" i="13" s="1"/>
  <c r="OPQ79" i="13" s="1"/>
  <c r="OPR79" i="13" s="1"/>
  <c r="OPS79" i="13" s="1"/>
  <c r="OPT79" i="13" s="1"/>
  <c r="OPU79" i="13" s="1"/>
  <c r="OPV79" i="13" s="1"/>
  <c r="OPW79" i="13" s="1"/>
  <c r="OPX79" i="13" s="1"/>
  <c r="OPY79" i="13" s="1"/>
  <c r="OPZ79" i="13" s="1"/>
  <c r="OQA79" i="13" s="1"/>
  <c r="OQB79" i="13" s="1"/>
  <c r="OQC79" i="13" s="1"/>
  <c r="OQD79" i="13" s="1"/>
  <c r="OQE79" i="13" s="1"/>
  <c r="OQF79" i="13" s="1"/>
  <c r="OQG79" i="13" s="1"/>
  <c r="OQH79" i="13" s="1"/>
  <c r="OQI79" i="13" s="1"/>
  <c r="OQJ79" i="13" s="1"/>
  <c r="OQK79" i="13" s="1"/>
  <c r="OQL79" i="13" s="1"/>
  <c r="OQM79" i="13" s="1"/>
  <c r="OQN79" i="13" s="1"/>
  <c r="OQO79" i="13" s="1"/>
  <c r="OQP79" i="13" s="1"/>
  <c r="OQQ79" i="13" s="1"/>
  <c r="OQR79" i="13" s="1"/>
  <c r="OQS79" i="13" s="1"/>
  <c r="OQT79" i="13" s="1"/>
  <c r="OQU79" i="13" s="1"/>
  <c r="OQV79" i="13" s="1"/>
  <c r="OQW79" i="13" s="1"/>
  <c r="OQX79" i="13" s="1"/>
  <c r="OQY79" i="13" s="1"/>
  <c r="OQZ79" i="13" s="1"/>
  <c r="ORA79" i="13" s="1"/>
  <c r="ORB79" i="13" s="1"/>
  <c r="ORC79" i="13" s="1"/>
  <c r="ORD79" i="13" s="1"/>
  <c r="ORE79" i="13" s="1"/>
  <c r="ORF79" i="13" s="1"/>
  <c r="ORG79" i="13" s="1"/>
  <c r="ORH79" i="13" s="1"/>
  <c r="ORI79" i="13" s="1"/>
  <c r="ORJ79" i="13" s="1"/>
  <c r="ORK79" i="13" s="1"/>
  <c r="ORL79" i="13" s="1"/>
  <c r="ORM79" i="13" s="1"/>
  <c r="ORN79" i="13" s="1"/>
  <c r="ORO79" i="13" s="1"/>
  <c r="ORP79" i="13" s="1"/>
  <c r="ORQ79" i="13" s="1"/>
  <c r="ORR79" i="13" s="1"/>
  <c r="ORS79" i="13" s="1"/>
  <c r="ORT79" i="13" s="1"/>
  <c r="ORU79" i="13" s="1"/>
  <c r="ORV79" i="13" s="1"/>
  <c r="ORW79" i="13" s="1"/>
  <c r="ORX79" i="13" s="1"/>
  <c r="ORY79" i="13" s="1"/>
  <c r="ORZ79" i="13" s="1"/>
  <c r="OSA79" i="13" s="1"/>
  <c r="OSB79" i="13" s="1"/>
  <c r="OSC79" i="13" s="1"/>
  <c r="OSD79" i="13" s="1"/>
  <c r="OSE79" i="13" s="1"/>
  <c r="OSF79" i="13" s="1"/>
  <c r="OSG79" i="13" s="1"/>
  <c r="OSH79" i="13" s="1"/>
  <c r="OSI79" i="13" s="1"/>
  <c r="OSJ79" i="13" s="1"/>
  <c r="OSK79" i="13" s="1"/>
  <c r="OSL79" i="13" s="1"/>
  <c r="OSM79" i="13" s="1"/>
  <c r="OSN79" i="13" s="1"/>
  <c r="OSO79" i="13" s="1"/>
  <c r="OSP79" i="13" s="1"/>
  <c r="OSQ79" i="13" s="1"/>
  <c r="OSR79" i="13" s="1"/>
  <c r="OSS79" i="13" s="1"/>
  <c r="OST79" i="13" s="1"/>
  <c r="OSU79" i="13" s="1"/>
  <c r="OSV79" i="13" s="1"/>
  <c r="OSW79" i="13" s="1"/>
  <c r="OSX79" i="13" s="1"/>
  <c r="OSY79" i="13" s="1"/>
  <c r="OSZ79" i="13" s="1"/>
  <c r="OTA79" i="13" s="1"/>
  <c r="OTB79" i="13" s="1"/>
  <c r="OTC79" i="13" s="1"/>
  <c r="OTD79" i="13" s="1"/>
  <c r="OTE79" i="13" s="1"/>
  <c r="OTF79" i="13" s="1"/>
  <c r="OTG79" i="13" s="1"/>
  <c r="OTH79" i="13" s="1"/>
  <c r="OTI79" i="13" s="1"/>
  <c r="OTJ79" i="13" s="1"/>
  <c r="OTK79" i="13" s="1"/>
  <c r="OTL79" i="13" s="1"/>
  <c r="OTM79" i="13" s="1"/>
  <c r="OTN79" i="13" s="1"/>
  <c r="OTO79" i="13" s="1"/>
  <c r="OTP79" i="13" s="1"/>
  <c r="OTQ79" i="13" s="1"/>
  <c r="OTR79" i="13" s="1"/>
  <c r="OTS79" i="13" s="1"/>
  <c r="OTT79" i="13" s="1"/>
  <c r="OTU79" i="13" s="1"/>
  <c r="OTV79" i="13" s="1"/>
  <c r="OTW79" i="13" s="1"/>
  <c r="OTX79" i="13" s="1"/>
  <c r="OTY79" i="13" s="1"/>
  <c r="OTZ79" i="13" s="1"/>
  <c r="OUA79" i="13" s="1"/>
  <c r="OUB79" i="13" s="1"/>
  <c r="OUC79" i="13" s="1"/>
  <c r="OUD79" i="13" s="1"/>
  <c r="OUE79" i="13" s="1"/>
  <c r="OUF79" i="13" s="1"/>
  <c r="OUG79" i="13" s="1"/>
  <c r="OUH79" i="13" s="1"/>
  <c r="OUI79" i="13" s="1"/>
  <c r="OUJ79" i="13" s="1"/>
  <c r="OUK79" i="13" s="1"/>
  <c r="OUL79" i="13" s="1"/>
  <c r="OUM79" i="13" s="1"/>
  <c r="OUN79" i="13" s="1"/>
  <c r="OUO79" i="13" s="1"/>
  <c r="OUP79" i="13" s="1"/>
  <c r="OUQ79" i="13" s="1"/>
  <c r="OUR79" i="13" s="1"/>
  <c r="OUS79" i="13" s="1"/>
  <c r="OUT79" i="13" s="1"/>
  <c r="OUU79" i="13" s="1"/>
  <c r="OUV79" i="13" s="1"/>
  <c r="OUW79" i="13" s="1"/>
  <c r="OUX79" i="13" s="1"/>
  <c r="OUY79" i="13" s="1"/>
  <c r="OUZ79" i="13" s="1"/>
  <c r="OVA79" i="13" s="1"/>
  <c r="OVB79" i="13" s="1"/>
  <c r="OVC79" i="13" s="1"/>
  <c r="OVD79" i="13" s="1"/>
  <c r="OVE79" i="13" s="1"/>
  <c r="OVF79" i="13" s="1"/>
  <c r="OVG79" i="13" s="1"/>
  <c r="OVH79" i="13" s="1"/>
  <c r="OVI79" i="13" s="1"/>
  <c r="OVJ79" i="13" s="1"/>
  <c r="OVK79" i="13" s="1"/>
  <c r="OVL79" i="13" s="1"/>
  <c r="OVM79" i="13" s="1"/>
  <c r="OVN79" i="13" s="1"/>
  <c r="OVO79" i="13" s="1"/>
  <c r="OVP79" i="13" s="1"/>
  <c r="OVQ79" i="13" s="1"/>
  <c r="OVR79" i="13" s="1"/>
  <c r="OVS79" i="13" s="1"/>
  <c r="OVT79" i="13" s="1"/>
  <c r="OVU79" i="13" s="1"/>
  <c r="OVV79" i="13" s="1"/>
  <c r="OVW79" i="13" s="1"/>
  <c r="OVX79" i="13" s="1"/>
  <c r="OVY79" i="13" s="1"/>
  <c r="OVZ79" i="13" s="1"/>
  <c r="OWA79" i="13" s="1"/>
  <c r="OWB79" i="13" s="1"/>
  <c r="OWC79" i="13" s="1"/>
  <c r="OWD79" i="13" s="1"/>
  <c r="OWE79" i="13" s="1"/>
  <c r="OWF79" i="13" s="1"/>
  <c r="OWG79" i="13" s="1"/>
  <c r="OWH79" i="13" s="1"/>
  <c r="OWI79" i="13" s="1"/>
  <c r="OWJ79" i="13" s="1"/>
  <c r="OWK79" i="13" s="1"/>
  <c r="OWL79" i="13" s="1"/>
  <c r="OWM79" i="13" s="1"/>
  <c r="OWN79" i="13" s="1"/>
  <c r="OWO79" i="13" s="1"/>
  <c r="OWP79" i="13" s="1"/>
  <c r="OWQ79" i="13" s="1"/>
  <c r="OWR79" i="13" s="1"/>
  <c r="OWS79" i="13" s="1"/>
  <c r="OWT79" i="13" s="1"/>
  <c r="OWU79" i="13" s="1"/>
  <c r="OWV79" i="13" s="1"/>
  <c r="OWW79" i="13" s="1"/>
  <c r="OWX79" i="13" s="1"/>
  <c r="OWY79" i="13" s="1"/>
  <c r="OWZ79" i="13" s="1"/>
  <c r="OXA79" i="13" s="1"/>
  <c r="OXB79" i="13" s="1"/>
  <c r="OXC79" i="13" s="1"/>
  <c r="OXD79" i="13" s="1"/>
  <c r="OXE79" i="13" s="1"/>
  <c r="OXF79" i="13" s="1"/>
  <c r="OXG79" i="13" s="1"/>
  <c r="OXH79" i="13" s="1"/>
  <c r="OXI79" i="13" s="1"/>
  <c r="OXJ79" i="13" s="1"/>
  <c r="OXK79" i="13" s="1"/>
  <c r="OXL79" i="13" s="1"/>
  <c r="OXM79" i="13" s="1"/>
  <c r="OXN79" i="13" s="1"/>
  <c r="OXO79" i="13" s="1"/>
  <c r="OXP79" i="13" s="1"/>
  <c r="OXQ79" i="13" s="1"/>
  <c r="OXR79" i="13" s="1"/>
  <c r="OXS79" i="13" s="1"/>
  <c r="OXT79" i="13" s="1"/>
  <c r="OXU79" i="13" s="1"/>
  <c r="OXV79" i="13" s="1"/>
  <c r="OXW79" i="13" s="1"/>
  <c r="OXX79" i="13" s="1"/>
  <c r="OXY79" i="13" s="1"/>
  <c r="OXZ79" i="13" s="1"/>
  <c r="OYA79" i="13" s="1"/>
  <c r="OYB79" i="13" s="1"/>
  <c r="OYC79" i="13" s="1"/>
  <c r="OYD79" i="13" s="1"/>
  <c r="OYE79" i="13" s="1"/>
  <c r="OYF79" i="13" s="1"/>
  <c r="OYG79" i="13" s="1"/>
  <c r="OYH79" i="13" s="1"/>
  <c r="OYI79" i="13" s="1"/>
  <c r="OYJ79" i="13" s="1"/>
  <c r="OYK79" i="13" s="1"/>
  <c r="OYL79" i="13" s="1"/>
  <c r="OYM79" i="13" s="1"/>
  <c r="OYN79" i="13" s="1"/>
  <c r="OYO79" i="13" s="1"/>
  <c r="OYP79" i="13" s="1"/>
  <c r="OYQ79" i="13" s="1"/>
  <c r="OYR79" i="13" s="1"/>
  <c r="OYS79" i="13" s="1"/>
  <c r="OYT79" i="13" s="1"/>
  <c r="OYU79" i="13" s="1"/>
  <c r="OYV79" i="13" s="1"/>
  <c r="OYW79" i="13" s="1"/>
  <c r="OYX79" i="13" s="1"/>
  <c r="OYY79" i="13" s="1"/>
  <c r="OYZ79" i="13" s="1"/>
  <c r="OZA79" i="13" s="1"/>
  <c r="OZB79" i="13" s="1"/>
  <c r="OZC79" i="13" s="1"/>
  <c r="OZD79" i="13" s="1"/>
  <c r="OZE79" i="13" s="1"/>
  <c r="OZF79" i="13" s="1"/>
  <c r="OZG79" i="13" s="1"/>
  <c r="OZH79" i="13" s="1"/>
  <c r="OZI79" i="13" s="1"/>
  <c r="OZJ79" i="13" s="1"/>
  <c r="OZK79" i="13" s="1"/>
  <c r="OZL79" i="13" s="1"/>
  <c r="OZM79" i="13" s="1"/>
  <c r="OZN79" i="13" s="1"/>
  <c r="OZO79" i="13" s="1"/>
  <c r="OZP79" i="13" s="1"/>
  <c r="OZQ79" i="13" s="1"/>
  <c r="OZR79" i="13" s="1"/>
  <c r="OZS79" i="13" s="1"/>
  <c r="OZT79" i="13" s="1"/>
  <c r="OZU79" i="13" s="1"/>
  <c r="OZV79" i="13" s="1"/>
  <c r="OZW79" i="13" s="1"/>
  <c r="OZX79" i="13" s="1"/>
  <c r="OZY79" i="13" s="1"/>
  <c r="OZZ79" i="13" s="1"/>
  <c r="PAA79" i="13" s="1"/>
  <c r="PAB79" i="13" s="1"/>
  <c r="PAC79" i="13" s="1"/>
  <c r="PAD79" i="13" s="1"/>
  <c r="PAE79" i="13" s="1"/>
  <c r="PAF79" i="13" s="1"/>
  <c r="PAG79" i="13" s="1"/>
  <c r="PAH79" i="13" s="1"/>
  <c r="PAI79" i="13" s="1"/>
  <c r="PAJ79" i="13" s="1"/>
  <c r="PAK79" i="13" s="1"/>
  <c r="PAL79" i="13" s="1"/>
  <c r="PAM79" i="13" s="1"/>
  <c r="PAN79" i="13" s="1"/>
  <c r="PAO79" i="13" s="1"/>
  <c r="PAP79" i="13" s="1"/>
  <c r="PAQ79" i="13" s="1"/>
  <c r="PAR79" i="13" s="1"/>
  <c r="PAS79" i="13" s="1"/>
  <c r="PAT79" i="13" s="1"/>
  <c r="PAU79" i="13" s="1"/>
  <c r="PAV79" i="13" s="1"/>
  <c r="PAW79" i="13" s="1"/>
  <c r="PAX79" i="13" s="1"/>
  <c r="PAY79" i="13" s="1"/>
  <c r="PAZ79" i="13" s="1"/>
  <c r="PBA79" i="13" s="1"/>
  <c r="PBB79" i="13" s="1"/>
  <c r="PBC79" i="13" s="1"/>
  <c r="PBD79" i="13" s="1"/>
  <c r="PBE79" i="13" s="1"/>
  <c r="PBF79" i="13" s="1"/>
  <c r="PBG79" i="13" s="1"/>
  <c r="PBH79" i="13" s="1"/>
  <c r="PBI79" i="13" s="1"/>
  <c r="PBJ79" i="13" s="1"/>
  <c r="PBK79" i="13" s="1"/>
  <c r="PBL79" i="13" s="1"/>
  <c r="PBM79" i="13" s="1"/>
  <c r="PBN79" i="13" s="1"/>
  <c r="PBO79" i="13" s="1"/>
  <c r="PBP79" i="13" s="1"/>
  <c r="PBQ79" i="13" s="1"/>
  <c r="PBR79" i="13" s="1"/>
  <c r="PBS79" i="13" s="1"/>
  <c r="PBT79" i="13" s="1"/>
  <c r="PBU79" i="13" s="1"/>
  <c r="PBV79" i="13" s="1"/>
  <c r="PBW79" i="13" s="1"/>
  <c r="PBX79" i="13" s="1"/>
  <c r="PBY79" i="13" s="1"/>
  <c r="PBZ79" i="13" s="1"/>
  <c r="PCA79" i="13" s="1"/>
  <c r="PCB79" i="13" s="1"/>
  <c r="PCC79" i="13" s="1"/>
  <c r="PCD79" i="13" s="1"/>
  <c r="PCE79" i="13" s="1"/>
  <c r="PCF79" i="13" s="1"/>
  <c r="PCG79" i="13" s="1"/>
  <c r="PCH79" i="13" s="1"/>
  <c r="PCI79" i="13" s="1"/>
  <c r="PCJ79" i="13" s="1"/>
  <c r="PCK79" i="13" s="1"/>
  <c r="PCL79" i="13" s="1"/>
  <c r="PCM79" i="13" s="1"/>
  <c r="PCN79" i="13" s="1"/>
  <c r="PCO79" i="13" s="1"/>
  <c r="PCP79" i="13" s="1"/>
  <c r="PCQ79" i="13" s="1"/>
  <c r="PCR79" i="13" s="1"/>
  <c r="PCS79" i="13" s="1"/>
  <c r="PCT79" i="13" s="1"/>
  <c r="PCU79" i="13" s="1"/>
  <c r="PCV79" i="13" s="1"/>
  <c r="PCW79" i="13" s="1"/>
  <c r="PCX79" i="13" s="1"/>
  <c r="PCY79" i="13" s="1"/>
  <c r="PCZ79" i="13" s="1"/>
  <c r="PDA79" i="13" s="1"/>
  <c r="PDB79" i="13" s="1"/>
  <c r="PDC79" i="13" s="1"/>
  <c r="PDD79" i="13" s="1"/>
  <c r="PDE79" i="13" s="1"/>
  <c r="PDF79" i="13" s="1"/>
  <c r="PDG79" i="13" s="1"/>
  <c r="PDH79" i="13" s="1"/>
  <c r="PDI79" i="13" s="1"/>
  <c r="PDJ79" i="13" s="1"/>
  <c r="PDK79" i="13" s="1"/>
  <c r="PDL79" i="13" s="1"/>
  <c r="PDM79" i="13" s="1"/>
  <c r="PDN79" i="13" s="1"/>
  <c r="PDO79" i="13" s="1"/>
  <c r="PDP79" i="13" s="1"/>
  <c r="PDQ79" i="13" s="1"/>
  <c r="PDR79" i="13" s="1"/>
  <c r="PDS79" i="13" s="1"/>
  <c r="PDT79" i="13" s="1"/>
  <c r="PDU79" i="13" s="1"/>
  <c r="PDV79" i="13" s="1"/>
  <c r="PDW79" i="13" s="1"/>
  <c r="PDX79" i="13" s="1"/>
  <c r="PDY79" i="13" s="1"/>
  <c r="PDZ79" i="13" s="1"/>
  <c r="PEA79" i="13" s="1"/>
  <c r="PEB79" i="13" s="1"/>
  <c r="PEC79" i="13" s="1"/>
  <c r="PED79" i="13" s="1"/>
  <c r="PEE79" i="13" s="1"/>
  <c r="PEF79" i="13" s="1"/>
  <c r="PEG79" i="13" s="1"/>
  <c r="PEH79" i="13" s="1"/>
  <c r="PEI79" i="13" s="1"/>
  <c r="PEJ79" i="13" s="1"/>
  <c r="PEK79" i="13" s="1"/>
  <c r="PEL79" i="13" s="1"/>
  <c r="PEM79" i="13" s="1"/>
  <c r="PEN79" i="13" s="1"/>
  <c r="PEO79" i="13" s="1"/>
  <c r="PEP79" i="13" s="1"/>
  <c r="PEQ79" i="13" s="1"/>
  <c r="PER79" i="13" s="1"/>
  <c r="PES79" i="13" s="1"/>
  <c r="PET79" i="13" s="1"/>
  <c r="PEU79" i="13" s="1"/>
  <c r="PEV79" i="13" s="1"/>
  <c r="PEW79" i="13" s="1"/>
  <c r="PEX79" i="13" s="1"/>
  <c r="PEY79" i="13" s="1"/>
  <c r="PEZ79" i="13" s="1"/>
  <c r="PFA79" i="13" s="1"/>
  <c r="PFB79" i="13" s="1"/>
  <c r="PFC79" i="13" s="1"/>
  <c r="PFD79" i="13" s="1"/>
  <c r="PFE79" i="13" s="1"/>
  <c r="PFF79" i="13" s="1"/>
  <c r="PFG79" i="13" s="1"/>
  <c r="PFH79" i="13" s="1"/>
  <c r="PFI79" i="13" s="1"/>
  <c r="PFJ79" i="13" s="1"/>
  <c r="PFK79" i="13" s="1"/>
  <c r="PFL79" i="13" s="1"/>
  <c r="PFM79" i="13" s="1"/>
  <c r="PFN79" i="13" s="1"/>
  <c r="PFO79" i="13" s="1"/>
  <c r="PFP79" i="13" s="1"/>
  <c r="PFQ79" i="13" s="1"/>
  <c r="PFR79" i="13" s="1"/>
  <c r="PFS79" i="13" s="1"/>
  <c r="PFT79" i="13" s="1"/>
  <c r="PFU79" i="13" s="1"/>
  <c r="PFV79" i="13" s="1"/>
  <c r="PFW79" i="13" s="1"/>
  <c r="PFX79" i="13" s="1"/>
  <c r="PFY79" i="13" s="1"/>
  <c r="PFZ79" i="13" s="1"/>
  <c r="PGA79" i="13" s="1"/>
  <c r="PGB79" i="13" s="1"/>
  <c r="PGC79" i="13" s="1"/>
  <c r="PGD79" i="13" s="1"/>
  <c r="PGE79" i="13" s="1"/>
  <c r="PGF79" i="13" s="1"/>
  <c r="PGG79" i="13" s="1"/>
  <c r="PGH79" i="13" s="1"/>
  <c r="PGI79" i="13" s="1"/>
  <c r="PGJ79" i="13" s="1"/>
  <c r="PGK79" i="13" s="1"/>
  <c r="PGL79" i="13" s="1"/>
  <c r="PGM79" i="13" s="1"/>
  <c r="PGN79" i="13" s="1"/>
  <c r="PGO79" i="13" s="1"/>
  <c r="PGP79" i="13" s="1"/>
  <c r="PGQ79" i="13" s="1"/>
  <c r="PGR79" i="13" s="1"/>
  <c r="PGS79" i="13" s="1"/>
  <c r="PGT79" i="13" s="1"/>
  <c r="PGU79" i="13" s="1"/>
  <c r="PGV79" i="13" s="1"/>
  <c r="PGW79" i="13" s="1"/>
  <c r="PGX79" i="13" s="1"/>
  <c r="PGY79" i="13" s="1"/>
  <c r="PGZ79" i="13" s="1"/>
  <c r="PHA79" i="13" s="1"/>
  <c r="PHB79" i="13" s="1"/>
  <c r="PHC79" i="13" s="1"/>
  <c r="PHD79" i="13" s="1"/>
  <c r="PHE79" i="13" s="1"/>
  <c r="PHF79" i="13" s="1"/>
  <c r="PHG79" i="13" s="1"/>
  <c r="PHH79" i="13" s="1"/>
  <c r="PHI79" i="13" s="1"/>
  <c r="PHJ79" i="13" s="1"/>
  <c r="PHK79" i="13" s="1"/>
  <c r="PHL79" i="13" s="1"/>
  <c r="PHM79" i="13" s="1"/>
  <c r="PHN79" i="13" s="1"/>
  <c r="PHO79" i="13" s="1"/>
  <c r="PHP79" i="13" s="1"/>
  <c r="PHQ79" i="13" s="1"/>
  <c r="PHR79" i="13" s="1"/>
  <c r="PHS79" i="13" s="1"/>
  <c r="PHT79" i="13" s="1"/>
  <c r="PHU79" i="13" s="1"/>
  <c r="PHV79" i="13" s="1"/>
  <c r="PHW79" i="13" s="1"/>
  <c r="PHX79" i="13" s="1"/>
  <c r="PHY79" i="13" s="1"/>
  <c r="PHZ79" i="13" s="1"/>
  <c r="PIA79" i="13" s="1"/>
  <c r="PIB79" i="13" s="1"/>
  <c r="PIC79" i="13" s="1"/>
  <c r="PID79" i="13" s="1"/>
  <c r="PIE79" i="13" s="1"/>
  <c r="PIF79" i="13" s="1"/>
  <c r="PIG79" i="13" s="1"/>
  <c r="PIH79" i="13" s="1"/>
  <c r="PII79" i="13" s="1"/>
  <c r="PIJ79" i="13" s="1"/>
  <c r="PIK79" i="13" s="1"/>
  <c r="PIL79" i="13" s="1"/>
  <c r="PIM79" i="13" s="1"/>
  <c r="PIN79" i="13" s="1"/>
  <c r="PIO79" i="13" s="1"/>
  <c r="PIP79" i="13" s="1"/>
  <c r="PIQ79" i="13" s="1"/>
  <c r="PIR79" i="13" s="1"/>
  <c r="PIS79" i="13" s="1"/>
  <c r="PIT79" i="13" s="1"/>
  <c r="PIU79" i="13" s="1"/>
  <c r="PIV79" i="13" s="1"/>
  <c r="PIW79" i="13" s="1"/>
  <c r="PIX79" i="13" s="1"/>
  <c r="PIY79" i="13" s="1"/>
  <c r="PIZ79" i="13" s="1"/>
  <c r="PJA79" i="13" s="1"/>
  <c r="PJB79" i="13" s="1"/>
  <c r="PJC79" i="13" s="1"/>
  <c r="PJD79" i="13" s="1"/>
  <c r="PJE79" i="13" s="1"/>
  <c r="PJF79" i="13" s="1"/>
  <c r="PJG79" i="13" s="1"/>
  <c r="PJH79" i="13" s="1"/>
  <c r="PJI79" i="13" s="1"/>
  <c r="PJJ79" i="13" s="1"/>
  <c r="PJK79" i="13" s="1"/>
  <c r="PJL79" i="13" s="1"/>
  <c r="PJM79" i="13" s="1"/>
  <c r="PJN79" i="13" s="1"/>
  <c r="PJO79" i="13" s="1"/>
  <c r="PJP79" i="13" s="1"/>
  <c r="PJQ79" i="13" s="1"/>
  <c r="PJR79" i="13" s="1"/>
  <c r="PJS79" i="13" s="1"/>
  <c r="PJT79" i="13" s="1"/>
  <c r="PJU79" i="13" s="1"/>
  <c r="PJV79" i="13" s="1"/>
  <c r="PJW79" i="13" s="1"/>
  <c r="PJX79" i="13" s="1"/>
  <c r="PJY79" i="13" s="1"/>
  <c r="PJZ79" i="13" s="1"/>
  <c r="PKA79" i="13" s="1"/>
  <c r="PKB79" i="13" s="1"/>
  <c r="PKC79" i="13" s="1"/>
  <c r="PKD79" i="13" s="1"/>
  <c r="PKE79" i="13" s="1"/>
  <c r="PKF79" i="13" s="1"/>
  <c r="PKG79" i="13" s="1"/>
  <c r="PKH79" i="13" s="1"/>
  <c r="PKI79" i="13" s="1"/>
  <c r="PKJ79" i="13" s="1"/>
  <c r="PKK79" i="13" s="1"/>
  <c r="PKL79" i="13" s="1"/>
  <c r="PKM79" i="13" s="1"/>
  <c r="PKN79" i="13" s="1"/>
  <c r="PKO79" i="13" s="1"/>
  <c r="PKP79" i="13" s="1"/>
  <c r="PKQ79" i="13" s="1"/>
  <c r="PKR79" i="13" s="1"/>
  <c r="PKS79" i="13" s="1"/>
  <c r="PKT79" i="13" s="1"/>
  <c r="PKU79" i="13" s="1"/>
  <c r="PKV79" i="13" s="1"/>
  <c r="PKW79" i="13" s="1"/>
  <c r="PKX79" i="13" s="1"/>
  <c r="PKY79" i="13" s="1"/>
  <c r="PKZ79" i="13" s="1"/>
  <c r="PLA79" i="13" s="1"/>
  <c r="PLB79" i="13" s="1"/>
  <c r="PLC79" i="13" s="1"/>
  <c r="PLD79" i="13" s="1"/>
  <c r="PLE79" i="13" s="1"/>
  <c r="PLF79" i="13" s="1"/>
  <c r="PLG79" i="13" s="1"/>
  <c r="PLH79" i="13" s="1"/>
  <c r="PLI79" i="13" s="1"/>
  <c r="PLJ79" i="13" s="1"/>
  <c r="PLK79" i="13" s="1"/>
  <c r="PLL79" i="13" s="1"/>
  <c r="PLM79" i="13" s="1"/>
  <c r="PLN79" i="13" s="1"/>
  <c r="PLO79" i="13" s="1"/>
  <c r="PLP79" i="13" s="1"/>
  <c r="PLQ79" i="13" s="1"/>
  <c r="PLR79" i="13" s="1"/>
  <c r="PLS79" i="13" s="1"/>
  <c r="PLT79" i="13" s="1"/>
  <c r="PLU79" i="13" s="1"/>
  <c r="PLV79" i="13" s="1"/>
  <c r="PLW79" i="13" s="1"/>
  <c r="PLX79" i="13" s="1"/>
  <c r="PLY79" i="13" s="1"/>
  <c r="PLZ79" i="13" s="1"/>
  <c r="PMA79" i="13" s="1"/>
  <c r="PMB79" i="13" s="1"/>
  <c r="PMC79" i="13" s="1"/>
  <c r="PMD79" i="13" s="1"/>
  <c r="PME79" i="13" s="1"/>
  <c r="PMF79" i="13" s="1"/>
  <c r="PMG79" i="13" s="1"/>
  <c r="PMH79" i="13" s="1"/>
  <c r="PMI79" i="13" s="1"/>
  <c r="PMJ79" i="13" s="1"/>
  <c r="PMK79" i="13" s="1"/>
  <c r="PML79" i="13" s="1"/>
  <c r="PMM79" i="13" s="1"/>
  <c r="PMN79" i="13" s="1"/>
  <c r="PMO79" i="13" s="1"/>
  <c r="PMP79" i="13" s="1"/>
  <c r="PMQ79" i="13" s="1"/>
  <c r="PMR79" i="13" s="1"/>
  <c r="PMS79" i="13" s="1"/>
  <c r="PMT79" i="13" s="1"/>
  <c r="PMU79" i="13" s="1"/>
  <c r="PMV79" i="13" s="1"/>
  <c r="PMW79" i="13" s="1"/>
  <c r="PMX79" i="13" s="1"/>
  <c r="PMY79" i="13" s="1"/>
  <c r="PMZ79" i="13" s="1"/>
  <c r="PNA79" i="13" s="1"/>
  <c r="PNB79" i="13" s="1"/>
  <c r="PNC79" i="13" s="1"/>
  <c r="PND79" i="13" s="1"/>
  <c r="PNE79" i="13" s="1"/>
  <c r="PNF79" i="13" s="1"/>
  <c r="PNG79" i="13" s="1"/>
  <c r="PNH79" i="13" s="1"/>
  <c r="PNI79" i="13" s="1"/>
  <c r="PNJ79" i="13" s="1"/>
  <c r="PNK79" i="13" s="1"/>
  <c r="PNL79" i="13" s="1"/>
  <c r="PNM79" i="13" s="1"/>
  <c r="PNN79" i="13" s="1"/>
  <c r="PNO79" i="13" s="1"/>
  <c r="PNP79" i="13" s="1"/>
  <c r="PNQ79" i="13" s="1"/>
  <c r="PNR79" i="13" s="1"/>
  <c r="PNS79" i="13" s="1"/>
  <c r="PNT79" i="13" s="1"/>
  <c r="PNU79" i="13" s="1"/>
  <c r="PNV79" i="13" s="1"/>
  <c r="PNW79" i="13" s="1"/>
  <c r="PNX79" i="13" s="1"/>
  <c r="PNY79" i="13" s="1"/>
  <c r="PNZ79" i="13" s="1"/>
  <c r="POA79" i="13" s="1"/>
  <c r="POB79" i="13" s="1"/>
  <c r="POC79" i="13" s="1"/>
  <c r="POD79" i="13" s="1"/>
  <c r="POE79" i="13" s="1"/>
  <c r="POF79" i="13" s="1"/>
  <c r="POG79" i="13" s="1"/>
  <c r="POH79" i="13" s="1"/>
  <c r="POI79" i="13" s="1"/>
  <c r="POJ79" i="13" s="1"/>
  <c r="POK79" i="13" s="1"/>
  <c r="POL79" i="13" s="1"/>
  <c r="POM79" i="13" s="1"/>
  <c r="PON79" i="13" s="1"/>
  <c r="POO79" i="13" s="1"/>
  <c r="POP79" i="13" s="1"/>
  <c r="POQ79" i="13" s="1"/>
  <c r="POR79" i="13" s="1"/>
  <c r="POS79" i="13" s="1"/>
  <c r="POT79" i="13" s="1"/>
  <c r="POU79" i="13" s="1"/>
  <c r="POV79" i="13" s="1"/>
  <c r="POW79" i="13" s="1"/>
  <c r="POX79" i="13" s="1"/>
  <c r="POY79" i="13" s="1"/>
  <c r="POZ79" i="13" s="1"/>
  <c r="PPA79" i="13" s="1"/>
  <c r="PPB79" i="13" s="1"/>
  <c r="PPC79" i="13" s="1"/>
  <c r="PPD79" i="13" s="1"/>
  <c r="PPE79" i="13" s="1"/>
  <c r="PPF79" i="13" s="1"/>
  <c r="PPG79" i="13" s="1"/>
  <c r="PPH79" i="13" s="1"/>
  <c r="PPI79" i="13" s="1"/>
  <c r="PPJ79" i="13" s="1"/>
  <c r="PPK79" i="13" s="1"/>
  <c r="PPL79" i="13" s="1"/>
  <c r="PPM79" i="13" s="1"/>
  <c r="PPN79" i="13" s="1"/>
  <c r="PPO79" i="13" s="1"/>
  <c r="PPP79" i="13" s="1"/>
  <c r="PPQ79" i="13" s="1"/>
  <c r="PPR79" i="13" s="1"/>
  <c r="PPS79" i="13" s="1"/>
  <c r="PPT79" i="13" s="1"/>
  <c r="PPU79" i="13" s="1"/>
  <c r="PPV79" i="13" s="1"/>
  <c r="PPW79" i="13" s="1"/>
  <c r="PPX79" i="13" s="1"/>
  <c r="PPY79" i="13" s="1"/>
  <c r="PPZ79" i="13" s="1"/>
  <c r="PQA79" i="13" s="1"/>
  <c r="PQB79" i="13" s="1"/>
  <c r="PQC79" i="13" s="1"/>
  <c r="PQD79" i="13" s="1"/>
  <c r="PQE79" i="13" s="1"/>
  <c r="PQF79" i="13" s="1"/>
  <c r="PQG79" i="13" s="1"/>
  <c r="PQH79" i="13" s="1"/>
  <c r="PQI79" i="13" s="1"/>
  <c r="PQJ79" i="13" s="1"/>
  <c r="PQK79" i="13" s="1"/>
  <c r="PQL79" i="13" s="1"/>
  <c r="PQM79" i="13" s="1"/>
  <c r="PQN79" i="13" s="1"/>
  <c r="PQO79" i="13" s="1"/>
  <c r="PQP79" i="13" s="1"/>
  <c r="PQQ79" i="13" s="1"/>
  <c r="PQR79" i="13" s="1"/>
  <c r="PQS79" i="13" s="1"/>
  <c r="PQT79" i="13" s="1"/>
  <c r="PQU79" i="13" s="1"/>
  <c r="PQV79" i="13" s="1"/>
  <c r="PQW79" i="13" s="1"/>
  <c r="PQX79" i="13" s="1"/>
  <c r="PQY79" i="13" s="1"/>
  <c r="PQZ79" i="13" s="1"/>
  <c r="PRA79" i="13" s="1"/>
  <c r="PRB79" i="13" s="1"/>
  <c r="PRC79" i="13" s="1"/>
  <c r="PRD79" i="13" s="1"/>
  <c r="PRE79" i="13" s="1"/>
  <c r="PRF79" i="13" s="1"/>
  <c r="PRG79" i="13" s="1"/>
  <c r="PRH79" i="13" s="1"/>
  <c r="PRI79" i="13" s="1"/>
  <c r="PRJ79" i="13" s="1"/>
  <c r="PRK79" i="13" s="1"/>
  <c r="PRL79" i="13" s="1"/>
  <c r="PRM79" i="13" s="1"/>
  <c r="PRN79" i="13" s="1"/>
  <c r="PRO79" i="13" s="1"/>
  <c r="PRP79" i="13" s="1"/>
  <c r="PRQ79" i="13" s="1"/>
  <c r="PRR79" i="13" s="1"/>
  <c r="PRS79" i="13" s="1"/>
  <c r="PRT79" i="13" s="1"/>
  <c r="PRU79" i="13" s="1"/>
  <c r="PRV79" i="13" s="1"/>
  <c r="PRW79" i="13" s="1"/>
  <c r="PRX79" i="13" s="1"/>
  <c r="PRY79" i="13" s="1"/>
  <c r="PRZ79" i="13" s="1"/>
  <c r="PSA79" i="13" s="1"/>
  <c r="PSB79" i="13" s="1"/>
  <c r="PSC79" i="13" s="1"/>
  <c r="PSD79" i="13" s="1"/>
  <c r="PSE79" i="13" s="1"/>
  <c r="PSF79" i="13" s="1"/>
  <c r="PSG79" i="13" s="1"/>
  <c r="PSH79" i="13" s="1"/>
  <c r="PSI79" i="13" s="1"/>
  <c r="PSJ79" i="13" s="1"/>
  <c r="PSK79" i="13" s="1"/>
  <c r="PSL79" i="13" s="1"/>
  <c r="PSM79" i="13" s="1"/>
  <c r="PSN79" i="13" s="1"/>
  <c r="PSO79" i="13" s="1"/>
  <c r="PSP79" i="13" s="1"/>
  <c r="PSQ79" i="13" s="1"/>
  <c r="PSR79" i="13" s="1"/>
  <c r="PSS79" i="13" s="1"/>
  <c r="PST79" i="13" s="1"/>
  <c r="PSU79" i="13" s="1"/>
  <c r="PSV79" i="13" s="1"/>
  <c r="PSW79" i="13" s="1"/>
  <c r="PSX79" i="13" s="1"/>
  <c r="PSY79" i="13" s="1"/>
  <c r="PSZ79" i="13" s="1"/>
  <c r="PTA79" i="13" s="1"/>
  <c r="PTB79" i="13" s="1"/>
  <c r="PTC79" i="13" s="1"/>
  <c r="PTD79" i="13" s="1"/>
  <c r="PTE79" i="13" s="1"/>
  <c r="PTF79" i="13" s="1"/>
  <c r="PTG79" i="13" s="1"/>
  <c r="PTH79" i="13" s="1"/>
  <c r="PTI79" i="13" s="1"/>
  <c r="PTJ79" i="13" s="1"/>
  <c r="PTK79" i="13" s="1"/>
  <c r="PTL79" i="13" s="1"/>
  <c r="PTM79" i="13" s="1"/>
  <c r="PTN79" i="13" s="1"/>
  <c r="PTO79" i="13" s="1"/>
  <c r="PTP79" i="13" s="1"/>
  <c r="PTQ79" i="13" s="1"/>
  <c r="PTR79" i="13" s="1"/>
  <c r="PTS79" i="13" s="1"/>
  <c r="PTT79" i="13" s="1"/>
  <c r="PTU79" i="13" s="1"/>
  <c r="PTV79" i="13" s="1"/>
  <c r="PTW79" i="13" s="1"/>
  <c r="PTX79" i="13" s="1"/>
  <c r="PTY79" i="13" s="1"/>
  <c r="PTZ79" i="13" s="1"/>
  <c r="PUA79" i="13" s="1"/>
  <c r="PUB79" i="13" s="1"/>
  <c r="PUC79" i="13" s="1"/>
  <c r="PUD79" i="13" s="1"/>
  <c r="PUE79" i="13" s="1"/>
  <c r="PUF79" i="13" s="1"/>
  <c r="PUG79" i="13" s="1"/>
  <c r="PUH79" i="13" s="1"/>
  <c r="PUI79" i="13" s="1"/>
  <c r="PUJ79" i="13" s="1"/>
  <c r="PUK79" i="13" s="1"/>
  <c r="PUL79" i="13" s="1"/>
  <c r="PUM79" i="13" s="1"/>
  <c r="PUN79" i="13" s="1"/>
  <c r="PUO79" i="13" s="1"/>
  <c r="PUP79" i="13" s="1"/>
  <c r="PUQ79" i="13" s="1"/>
  <c r="PUR79" i="13" s="1"/>
  <c r="PUS79" i="13" s="1"/>
  <c r="PUT79" i="13" s="1"/>
  <c r="PUU79" i="13" s="1"/>
  <c r="PUV79" i="13" s="1"/>
  <c r="PUW79" i="13" s="1"/>
  <c r="PUX79" i="13" s="1"/>
  <c r="PUY79" i="13" s="1"/>
  <c r="PUZ79" i="13" s="1"/>
  <c r="PVA79" i="13" s="1"/>
  <c r="PVB79" i="13" s="1"/>
  <c r="PVC79" i="13" s="1"/>
  <c r="PVD79" i="13" s="1"/>
  <c r="PVE79" i="13" s="1"/>
  <c r="PVF79" i="13" s="1"/>
  <c r="PVG79" i="13" s="1"/>
  <c r="PVH79" i="13" s="1"/>
  <c r="PVI79" i="13" s="1"/>
  <c r="PVJ79" i="13" s="1"/>
  <c r="PVK79" i="13" s="1"/>
  <c r="PVL79" i="13" s="1"/>
  <c r="PVM79" i="13" s="1"/>
  <c r="PVN79" i="13" s="1"/>
  <c r="PVO79" i="13" s="1"/>
  <c r="PVP79" i="13" s="1"/>
  <c r="PVQ79" i="13" s="1"/>
  <c r="PVR79" i="13" s="1"/>
  <c r="PVS79" i="13" s="1"/>
  <c r="PVT79" i="13" s="1"/>
  <c r="PVU79" i="13" s="1"/>
  <c r="PVV79" i="13" s="1"/>
  <c r="PVW79" i="13" s="1"/>
  <c r="PVX79" i="13" s="1"/>
  <c r="PVY79" i="13" s="1"/>
  <c r="PVZ79" i="13" s="1"/>
  <c r="PWA79" i="13" s="1"/>
  <c r="PWB79" i="13" s="1"/>
  <c r="PWC79" i="13" s="1"/>
  <c r="PWD79" i="13" s="1"/>
  <c r="PWE79" i="13" s="1"/>
  <c r="PWF79" i="13" s="1"/>
  <c r="PWG79" i="13" s="1"/>
  <c r="PWH79" i="13" s="1"/>
  <c r="PWI79" i="13" s="1"/>
  <c r="PWJ79" i="13" s="1"/>
  <c r="PWK79" i="13" s="1"/>
  <c r="PWL79" i="13" s="1"/>
  <c r="PWM79" i="13" s="1"/>
  <c r="PWN79" i="13" s="1"/>
  <c r="PWO79" i="13" s="1"/>
  <c r="PWP79" i="13" s="1"/>
  <c r="PWQ79" i="13" s="1"/>
  <c r="PWR79" i="13" s="1"/>
  <c r="PWS79" i="13" s="1"/>
  <c r="PWT79" i="13" s="1"/>
  <c r="PWU79" i="13" s="1"/>
  <c r="PWV79" i="13" s="1"/>
  <c r="PWW79" i="13" s="1"/>
  <c r="PWX79" i="13" s="1"/>
  <c r="PWY79" i="13" s="1"/>
  <c r="PWZ79" i="13" s="1"/>
  <c r="PXA79" i="13" s="1"/>
  <c r="PXB79" i="13" s="1"/>
  <c r="PXC79" i="13" s="1"/>
  <c r="PXD79" i="13" s="1"/>
  <c r="PXE79" i="13" s="1"/>
  <c r="PXF79" i="13" s="1"/>
  <c r="PXG79" i="13" s="1"/>
  <c r="PXH79" i="13" s="1"/>
  <c r="PXI79" i="13" s="1"/>
  <c r="PXJ79" i="13" s="1"/>
  <c r="PXK79" i="13" s="1"/>
  <c r="PXL79" i="13" s="1"/>
  <c r="PXM79" i="13" s="1"/>
  <c r="PXN79" i="13" s="1"/>
  <c r="PXO79" i="13" s="1"/>
  <c r="PXP79" i="13" s="1"/>
  <c r="PXQ79" i="13" s="1"/>
  <c r="PXR79" i="13" s="1"/>
  <c r="PXS79" i="13" s="1"/>
  <c r="PXT79" i="13" s="1"/>
  <c r="PXU79" i="13" s="1"/>
  <c r="PXV79" i="13" s="1"/>
  <c r="PXW79" i="13" s="1"/>
  <c r="PXX79" i="13" s="1"/>
  <c r="PXY79" i="13" s="1"/>
  <c r="PXZ79" i="13" s="1"/>
  <c r="PYA79" i="13" s="1"/>
  <c r="PYB79" i="13" s="1"/>
  <c r="PYC79" i="13" s="1"/>
  <c r="PYD79" i="13" s="1"/>
  <c r="PYE79" i="13" s="1"/>
  <c r="PYF79" i="13" s="1"/>
  <c r="PYG79" i="13" s="1"/>
  <c r="PYH79" i="13" s="1"/>
  <c r="PYI79" i="13" s="1"/>
  <c r="PYJ79" i="13" s="1"/>
  <c r="PYK79" i="13" s="1"/>
  <c r="PYL79" i="13" s="1"/>
  <c r="PYM79" i="13" s="1"/>
  <c r="PYN79" i="13" s="1"/>
  <c r="PYO79" i="13" s="1"/>
  <c r="PYP79" i="13" s="1"/>
  <c r="PYQ79" i="13" s="1"/>
  <c r="PYR79" i="13" s="1"/>
  <c r="PYS79" i="13" s="1"/>
  <c r="PYT79" i="13" s="1"/>
  <c r="PYU79" i="13" s="1"/>
  <c r="PYV79" i="13" s="1"/>
  <c r="PYW79" i="13" s="1"/>
  <c r="PYX79" i="13" s="1"/>
  <c r="PYY79" i="13" s="1"/>
  <c r="PYZ79" i="13" s="1"/>
  <c r="PZA79" i="13" s="1"/>
  <c r="PZB79" i="13" s="1"/>
  <c r="PZC79" i="13" s="1"/>
  <c r="PZD79" i="13" s="1"/>
  <c r="PZE79" i="13" s="1"/>
  <c r="PZF79" i="13" s="1"/>
  <c r="PZG79" i="13" s="1"/>
  <c r="PZH79" i="13" s="1"/>
  <c r="PZI79" i="13" s="1"/>
  <c r="PZJ79" i="13" s="1"/>
  <c r="PZK79" i="13" s="1"/>
  <c r="PZL79" i="13" s="1"/>
  <c r="PZM79" i="13" s="1"/>
  <c r="PZN79" i="13" s="1"/>
  <c r="PZO79" i="13" s="1"/>
  <c r="PZP79" i="13" s="1"/>
  <c r="PZQ79" i="13" s="1"/>
  <c r="PZR79" i="13" s="1"/>
  <c r="PZS79" i="13" s="1"/>
  <c r="PZT79" i="13" s="1"/>
  <c r="PZU79" i="13" s="1"/>
  <c r="PZV79" i="13" s="1"/>
  <c r="PZW79" i="13" s="1"/>
  <c r="PZX79" i="13" s="1"/>
  <c r="PZY79" i="13" s="1"/>
  <c r="PZZ79" i="13" s="1"/>
  <c r="QAA79" i="13" s="1"/>
  <c r="QAB79" i="13" s="1"/>
  <c r="QAC79" i="13" s="1"/>
  <c r="QAD79" i="13" s="1"/>
  <c r="QAE79" i="13" s="1"/>
  <c r="QAF79" i="13" s="1"/>
  <c r="QAG79" i="13" s="1"/>
  <c r="QAH79" i="13" s="1"/>
  <c r="QAI79" i="13" s="1"/>
  <c r="QAJ79" i="13" s="1"/>
  <c r="QAK79" i="13" s="1"/>
  <c r="QAL79" i="13" s="1"/>
  <c r="QAM79" i="13" s="1"/>
  <c r="QAN79" i="13" s="1"/>
  <c r="QAO79" i="13" s="1"/>
  <c r="QAP79" i="13" s="1"/>
  <c r="QAQ79" i="13" s="1"/>
  <c r="QAR79" i="13" s="1"/>
  <c r="QAS79" i="13" s="1"/>
  <c r="QAT79" i="13" s="1"/>
  <c r="QAU79" i="13" s="1"/>
  <c r="QAV79" i="13" s="1"/>
  <c r="QAW79" i="13" s="1"/>
  <c r="QAX79" i="13" s="1"/>
  <c r="QAY79" i="13" s="1"/>
  <c r="QAZ79" i="13" s="1"/>
  <c r="QBA79" i="13" s="1"/>
  <c r="QBB79" i="13" s="1"/>
  <c r="QBC79" i="13" s="1"/>
  <c r="QBD79" i="13" s="1"/>
  <c r="QBE79" i="13" s="1"/>
  <c r="QBF79" i="13" s="1"/>
  <c r="QBG79" i="13" s="1"/>
  <c r="QBH79" i="13" s="1"/>
  <c r="QBI79" i="13" s="1"/>
  <c r="QBJ79" i="13" s="1"/>
  <c r="QBK79" i="13" s="1"/>
  <c r="QBL79" i="13" s="1"/>
  <c r="QBM79" i="13" s="1"/>
  <c r="QBN79" i="13" s="1"/>
  <c r="QBO79" i="13" s="1"/>
  <c r="QBP79" i="13" s="1"/>
  <c r="QBQ79" i="13" s="1"/>
  <c r="QBR79" i="13" s="1"/>
  <c r="QBS79" i="13" s="1"/>
  <c r="QBT79" i="13" s="1"/>
  <c r="QBU79" i="13" s="1"/>
  <c r="QBV79" i="13" s="1"/>
  <c r="QBW79" i="13" s="1"/>
  <c r="QBX79" i="13" s="1"/>
  <c r="QBY79" i="13" s="1"/>
  <c r="QBZ79" i="13" s="1"/>
  <c r="QCA79" i="13" s="1"/>
  <c r="QCB79" i="13" s="1"/>
  <c r="QCC79" i="13" s="1"/>
  <c r="QCD79" i="13" s="1"/>
  <c r="QCE79" i="13" s="1"/>
  <c r="QCF79" i="13" s="1"/>
  <c r="QCG79" i="13" s="1"/>
  <c r="QCH79" i="13" s="1"/>
  <c r="QCI79" i="13" s="1"/>
  <c r="QCJ79" i="13" s="1"/>
  <c r="QCK79" i="13" s="1"/>
  <c r="QCL79" i="13" s="1"/>
  <c r="QCM79" i="13" s="1"/>
  <c r="QCN79" i="13" s="1"/>
  <c r="QCO79" i="13" s="1"/>
  <c r="QCP79" i="13" s="1"/>
  <c r="QCQ79" i="13" s="1"/>
  <c r="QCR79" i="13" s="1"/>
  <c r="QCS79" i="13" s="1"/>
  <c r="QCT79" i="13" s="1"/>
  <c r="QCU79" i="13" s="1"/>
  <c r="QCV79" i="13" s="1"/>
  <c r="QCW79" i="13" s="1"/>
  <c r="QCX79" i="13" s="1"/>
  <c r="QCY79" i="13" s="1"/>
  <c r="QCZ79" i="13" s="1"/>
  <c r="QDA79" i="13" s="1"/>
  <c r="QDB79" i="13" s="1"/>
  <c r="QDC79" i="13" s="1"/>
  <c r="QDD79" i="13" s="1"/>
  <c r="QDE79" i="13" s="1"/>
  <c r="QDF79" i="13" s="1"/>
  <c r="QDG79" i="13" s="1"/>
  <c r="QDH79" i="13" s="1"/>
  <c r="QDI79" i="13" s="1"/>
  <c r="QDJ79" i="13" s="1"/>
  <c r="QDK79" i="13" s="1"/>
  <c r="QDL79" i="13" s="1"/>
  <c r="QDM79" i="13" s="1"/>
  <c r="QDN79" i="13" s="1"/>
  <c r="QDO79" i="13" s="1"/>
  <c r="QDP79" i="13" s="1"/>
  <c r="QDQ79" i="13" s="1"/>
  <c r="QDR79" i="13" s="1"/>
  <c r="QDS79" i="13" s="1"/>
  <c r="QDT79" i="13" s="1"/>
  <c r="QDU79" i="13" s="1"/>
  <c r="QDV79" i="13" s="1"/>
  <c r="QDW79" i="13" s="1"/>
  <c r="QDX79" i="13" s="1"/>
  <c r="QDY79" i="13" s="1"/>
  <c r="QDZ79" i="13" s="1"/>
  <c r="QEA79" i="13" s="1"/>
  <c r="QEB79" i="13" s="1"/>
  <c r="QEC79" i="13" s="1"/>
  <c r="QED79" i="13" s="1"/>
  <c r="QEE79" i="13" s="1"/>
  <c r="QEF79" i="13" s="1"/>
  <c r="QEG79" i="13" s="1"/>
  <c r="QEH79" i="13" s="1"/>
  <c r="QEI79" i="13" s="1"/>
  <c r="QEJ79" i="13" s="1"/>
  <c r="QEK79" i="13" s="1"/>
  <c r="QEL79" i="13" s="1"/>
  <c r="QEM79" i="13" s="1"/>
  <c r="QEN79" i="13" s="1"/>
  <c r="QEO79" i="13" s="1"/>
  <c r="QEP79" i="13" s="1"/>
  <c r="QEQ79" i="13" s="1"/>
  <c r="QER79" i="13" s="1"/>
  <c r="QES79" i="13" s="1"/>
  <c r="QET79" i="13" s="1"/>
  <c r="QEU79" i="13" s="1"/>
  <c r="QEV79" i="13" s="1"/>
  <c r="QEW79" i="13" s="1"/>
  <c r="QEX79" i="13" s="1"/>
  <c r="QEY79" i="13" s="1"/>
  <c r="QEZ79" i="13" s="1"/>
  <c r="QFA79" i="13" s="1"/>
  <c r="QFB79" i="13" s="1"/>
  <c r="QFC79" i="13" s="1"/>
  <c r="QFD79" i="13" s="1"/>
  <c r="QFE79" i="13" s="1"/>
  <c r="QFF79" i="13" s="1"/>
  <c r="QFG79" i="13" s="1"/>
  <c r="QFH79" i="13" s="1"/>
  <c r="QFI79" i="13" s="1"/>
  <c r="QFJ79" i="13" s="1"/>
  <c r="QFK79" i="13" s="1"/>
  <c r="QFL79" i="13" s="1"/>
  <c r="QFM79" i="13" s="1"/>
  <c r="QFN79" i="13" s="1"/>
  <c r="QFO79" i="13" s="1"/>
  <c r="QFP79" i="13" s="1"/>
  <c r="QFQ79" i="13" s="1"/>
  <c r="QFR79" i="13" s="1"/>
  <c r="QFS79" i="13" s="1"/>
  <c r="QFT79" i="13" s="1"/>
  <c r="QFU79" i="13" s="1"/>
  <c r="QFV79" i="13" s="1"/>
  <c r="QFW79" i="13" s="1"/>
  <c r="QFX79" i="13" s="1"/>
  <c r="QFY79" i="13" s="1"/>
  <c r="QFZ79" i="13" s="1"/>
  <c r="QGA79" i="13" s="1"/>
  <c r="QGB79" i="13" s="1"/>
  <c r="QGC79" i="13" s="1"/>
  <c r="QGD79" i="13" s="1"/>
  <c r="QGE79" i="13" s="1"/>
  <c r="QGF79" i="13" s="1"/>
  <c r="QGG79" i="13" s="1"/>
  <c r="QGH79" i="13" s="1"/>
  <c r="QGI79" i="13" s="1"/>
  <c r="QGJ79" i="13" s="1"/>
  <c r="QGK79" i="13" s="1"/>
  <c r="QGL79" i="13" s="1"/>
  <c r="QGM79" i="13" s="1"/>
  <c r="QGN79" i="13" s="1"/>
  <c r="QGO79" i="13" s="1"/>
  <c r="QGP79" i="13" s="1"/>
  <c r="QGQ79" i="13" s="1"/>
  <c r="QGR79" i="13" s="1"/>
  <c r="QGS79" i="13" s="1"/>
  <c r="QGT79" i="13" s="1"/>
  <c r="QGU79" i="13" s="1"/>
  <c r="QGV79" i="13" s="1"/>
  <c r="QGW79" i="13" s="1"/>
  <c r="QGX79" i="13" s="1"/>
  <c r="QGY79" i="13" s="1"/>
  <c r="QGZ79" i="13" s="1"/>
  <c r="QHA79" i="13" s="1"/>
  <c r="QHB79" i="13" s="1"/>
  <c r="QHC79" i="13" s="1"/>
  <c r="QHD79" i="13" s="1"/>
  <c r="QHE79" i="13" s="1"/>
  <c r="QHF79" i="13" s="1"/>
  <c r="QHG79" i="13" s="1"/>
  <c r="QHH79" i="13" s="1"/>
  <c r="QHI79" i="13" s="1"/>
  <c r="QHJ79" i="13" s="1"/>
  <c r="QHK79" i="13" s="1"/>
  <c r="QHL79" i="13" s="1"/>
  <c r="QHM79" i="13" s="1"/>
  <c r="QHN79" i="13" s="1"/>
  <c r="QHO79" i="13" s="1"/>
  <c r="QHP79" i="13" s="1"/>
  <c r="QHQ79" i="13" s="1"/>
  <c r="QHR79" i="13" s="1"/>
  <c r="QHS79" i="13" s="1"/>
  <c r="QHT79" i="13" s="1"/>
  <c r="QHU79" i="13" s="1"/>
  <c r="QHV79" i="13" s="1"/>
  <c r="QHW79" i="13" s="1"/>
  <c r="QHX79" i="13" s="1"/>
  <c r="QHY79" i="13" s="1"/>
  <c r="QHZ79" i="13" s="1"/>
  <c r="QIA79" i="13" s="1"/>
  <c r="QIB79" i="13" s="1"/>
  <c r="QIC79" i="13" s="1"/>
  <c r="QID79" i="13" s="1"/>
  <c r="QIE79" i="13" s="1"/>
  <c r="QIF79" i="13" s="1"/>
  <c r="QIG79" i="13" s="1"/>
  <c r="QIH79" i="13" s="1"/>
  <c r="QII79" i="13" s="1"/>
  <c r="QIJ79" i="13" s="1"/>
  <c r="QIK79" i="13" s="1"/>
  <c r="QIL79" i="13" s="1"/>
  <c r="QIM79" i="13" s="1"/>
  <c r="QIN79" i="13" s="1"/>
  <c r="QIO79" i="13" s="1"/>
  <c r="QIP79" i="13" s="1"/>
  <c r="QIQ79" i="13" s="1"/>
  <c r="QIR79" i="13" s="1"/>
  <c r="QIS79" i="13" s="1"/>
  <c r="QIT79" i="13" s="1"/>
  <c r="QIU79" i="13" s="1"/>
  <c r="QIV79" i="13" s="1"/>
  <c r="QIW79" i="13" s="1"/>
  <c r="QIX79" i="13" s="1"/>
  <c r="QIY79" i="13" s="1"/>
  <c r="QIZ79" i="13" s="1"/>
  <c r="QJA79" i="13" s="1"/>
  <c r="QJB79" i="13" s="1"/>
  <c r="QJC79" i="13" s="1"/>
  <c r="QJD79" i="13" s="1"/>
  <c r="QJE79" i="13" s="1"/>
  <c r="QJF79" i="13" s="1"/>
  <c r="QJG79" i="13" s="1"/>
  <c r="QJH79" i="13" s="1"/>
  <c r="QJI79" i="13" s="1"/>
  <c r="QJJ79" i="13" s="1"/>
  <c r="QJK79" i="13" s="1"/>
  <c r="QJL79" i="13" s="1"/>
  <c r="QJM79" i="13" s="1"/>
  <c r="QJN79" i="13" s="1"/>
  <c r="QJO79" i="13" s="1"/>
  <c r="QJP79" i="13" s="1"/>
  <c r="QJQ79" i="13" s="1"/>
  <c r="QJR79" i="13" s="1"/>
  <c r="QJS79" i="13" s="1"/>
  <c r="QJT79" i="13" s="1"/>
  <c r="QJU79" i="13" s="1"/>
  <c r="QJV79" i="13" s="1"/>
  <c r="QJW79" i="13" s="1"/>
  <c r="QJX79" i="13" s="1"/>
  <c r="QJY79" i="13" s="1"/>
  <c r="QJZ79" i="13" s="1"/>
  <c r="QKA79" i="13" s="1"/>
  <c r="QKB79" i="13" s="1"/>
  <c r="QKC79" i="13" s="1"/>
  <c r="QKD79" i="13" s="1"/>
  <c r="QKE79" i="13" s="1"/>
  <c r="QKF79" i="13" s="1"/>
  <c r="QKG79" i="13" s="1"/>
  <c r="QKH79" i="13" s="1"/>
  <c r="QKI79" i="13" s="1"/>
  <c r="QKJ79" i="13" s="1"/>
  <c r="QKK79" i="13" s="1"/>
  <c r="QKL79" i="13" s="1"/>
  <c r="QKM79" i="13" s="1"/>
  <c r="QKN79" i="13" s="1"/>
  <c r="QKO79" i="13" s="1"/>
  <c r="QKP79" i="13" s="1"/>
  <c r="QKQ79" i="13" s="1"/>
  <c r="QKR79" i="13" s="1"/>
  <c r="QKS79" i="13" s="1"/>
  <c r="QKT79" i="13" s="1"/>
  <c r="QKU79" i="13" s="1"/>
  <c r="QKV79" i="13" s="1"/>
  <c r="QKW79" i="13" s="1"/>
  <c r="QKX79" i="13" s="1"/>
  <c r="QKY79" i="13" s="1"/>
  <c r="QKZ79" i="13" s="1"/>
  <c r="QLA79" i="13" s="1"/>
  <c r="QLB79" i="13" s="1"/>
  <c r="QLC79" i="13" s="1"/>
  <c r="QLD79" i="13" s="1"/>
  <c r="QLE79" i="13" s="1"/>
  <c r="QLF79" i="13" s="1"/>
  <c r="QLG79" i="13" s="1"/>
  <c r="QLH79" i="13" s="1"/>
  <c r="QLI79" i="13" s="1"/>
  <c r="QLJ79" i="13" s="1"/>
  <c r="QLK79" i="13" s="1"/>
  <c r="QLL79" i="13" s="1"/>
  <c r="QLM79" i="13" s="1"/>
  <c r="QLN79" i="13" s="1"/>
  <c r="QLO79" i="13" s="1"/>
  <c r="QLP79" i="13" s="1"/>
  <c r="QLQ79" i="13" s="1"/>
  <c r="QLR79" i="13" s="1"/>
  <c r="QLS79" i="13" s="1"/>
  <c r="QLT79" i="13" s="1"/>
  <c r="QLU79" i="13" s="1"/>
  <c r="QLV79" i="13" s="1"/>
  <c r="QLW79" i="13" s="1"/>
  <c r="QLX79" i="13" s="1"/>
  <c r="QLY79" i="13" s="1"/>
  <c r="QLZ79" i="13" s="1"/>
  <c r="QMA79" i="13" s="1"/>
  <c r="QMB79" i="13" s="1"/>
  <c r="QMC79" i="13" s="1"/>
  <c r="QMD79" i="13" s="1"/>
  <c r="QME79" i="13" s="1"/>
  <c r="QMF79" i="13" s="1"/>
  <c r="QMG79" i="13" s="1"/>
  <c r="QMH79" i="13" s="1"/>
  <c r="QMI79" i="13" s="1"/>
  <c r="QMJ79" i="13" s="1"/>
  <c r="QMK79" i="13" s="1"/>
  <c r="QML79" i="13" s="1"/>
  <c r="QMM79" i="13" s="1"/>
  <c r="QMN79" i="13" s="1"/>
  <c r="QMO79" i="13" s="1"/>
  <c r="QMP79" i="13" s="1"/>
  <c r="QMQ79" i="13" s="1"/>
  <c r="QMR79" i="13" s="1"/>
  <c r="QMS79" i="13" s="1"/>
  <c r="QMT79" i="13" s="1"/>
  <c r="QMU79" i="13" s="1"/>
  <c r="QMV79" i="13" s="1"/>
  <c r="QMW79" i="13" s="1"/>
  <c r="QMX79" i="13" s="1"/>
  <c r="QMY79" i="13" s="1"/>
  <c r="QMZ79" i="13" s="1"/>
  <c r="QNA79" i="13" s="1"/>
  <c r="QNB79" i="13" s="1"/>
  <c r="QNC79" i="13" s="1"/>
  <c r="QND79" i="13" s="1"/>
  <c r="QNE79" i="13" s="1"/>
  <c r="QNF79" i="13" s="1"/>
  <c r="QNG79" i="13" s="1"/>
  <c r="QNH79" i="13" s="1"/>
  <c r="QNI79" i="13" s="1"/>
  <c r="QNJ79" i="13" s="1"/>
  <c r="QNK79" i="13" s="1"/>
  <c r="QNL79" i="13" s="1"/>
  <c r="QNM79" i="13" s="1"/>
  <c r="QNN79" i="13" s="1"/>
  <c r="QNO79" i="13" s="1"/>
  <c r="QNP79" i="13" s="1"/>
  <c r="QNQ79" i="13" s="1"/>
  <c r="QNR79" i="13" s="1"/>
  <c r="QNS79" i="13" s="1"/>
  <c r="QNT79" i="13" s="1"/>
  <c r="QNU79" i="13" s="1"/>
  <c r="QNV79" i="13" s="1"/>
  <c r="QNW79" i="13" s="1"/>
  <c r="QNX79" i="13" s="1"/>
  <c r="QNY79" i="13" s="1"/>
  <c r="QNZ79" i="13" s="1"/>
  <c r="QOA79" i="13" s="1"/>
  <c r="QOB79" i="13" s="1"/>
  <c r="QOC79" i="13" s="1"/>
  <c r="QOD79" i="13" s="1"/>
  <c r="QOE79" i="13" s="1"/>
  <c r="QOF79" i="13" s="1"/>
  <c r="QOG79" i="13" s="1"/>
  <c r="QOH79" i="13" s="1"/>
  <c r="QOI79" i="13" s="1"/>
  <c r="QOJ79" i="13" s="1"/>
  <c r="QOK79" i="13" s="1"/>
  <c r="QOL79" i="13" s="1"/>
  <c r="QOM79" i="13" s="1"/>
  <c r="QON79" i="13" s="1"/>
  <c r="QOO79" i="13" s="1"/>
  <c r="QOP79" i="13" s="1"/>
  <c r="QOQ79" i="13" s="1"/>
  <c r="QOR79" i="13" s="1"/>
  <c r="QOS79" i="13" s="1"/>
  <c r="QOT79" i="13" s="1"/>
  <c r="QOU79" i="13" s="1"/>
  <c r="QOV79" i="13" s="1"/>
  <c r="QOW79" i="13" s="1"/>
  <c r="QOX79" i="13" s="1"/>
  <c r="QOY79" i="13" s="1"/>
  <c r="QOZ79" i="13" s="1"/>
  <c r="QPA79" i="13" s="1"/>
  <c r="QPB79" i="13" s="1"/>
  <c r="QPC79" i="13" s="1"/>
  <c r="QPD79" i="13" s="1"/>
  <c r="QPE79" i="13" s="1"/>
  <c r="QPF79" i="13" s="1"/>
  <c r="QPG79" i="13" s="1"/>
  <c r="QPH79" i="13" s="1"/>
  <c r="QPI79" i="13" s="1"/>
  <c r="QPJ79" i="13" s="1"/>
  <c r="QPK79" i="13" s="1"/>
  <c r="QPL79" i="13" s="1"/>
  <c r="QPM79" i="13" s="1"/>
  <c r="QPN79" i="13" s="1"/>
  <c r="QPO79" i="13" s="1"/>
  <c r="QPP79" i="13" s="1"/>
  <c r="QPQ79" i="13" s="1"/>
  <c r="QPR79" i="13" s="1"/>
  <c r="QPS79" i="13" s="1"/>
  <c r="QPT79" i="13" s="1"/>
  <c r="QPU79" i="13" s="1"/>
  <c r="QPV79" i="13" s="1"/>
  <c r="QPW79" i="13" s="1"/>
  <c r="QPX79" i="13" s="1"/>
  <c r="QPY79" i="13" s="1"/>
  <c r="QPZ79" i="13" s="1"/>
  <c r="QQA79" i="13" s="1"/>
  <c r="QQB79" i="13" s="1"/>
  <c r="QQC79" i="13" s="1"/>
  <c r="QQD79" i="13" s="1"/>
  <c r="QQE79" i="13" s="1"/>
  <c r="QQF79" i="13" s="1"/>
  <c r="QQG79" i="13" s="1"/>
  <c r="QQH79" i="13" s="1"/>
  <c r="QQI79" i="13" s="1"/>
  <c r="QQJ79" i="13" s="1"/>
  <c r="QQK79" i="13" s="1"/>
  <c r="QQL79" i="13" s="1"/>
  <c r="QQM79" i="13" s="1"/>
  <c r="QQN79" i="13" s="1"/>
  <c r="QQO79" i="13" s="1"/>
  <c r="QQP79" i="13" s="1"/>
  <c r="QQQ79" i="13" s="1"/>
  <c r="QQR79" i="13" s="1"/>
  <c r="QQS79" i="13" s="1"/>
  <c r="QQT79" i="13" s="1"/>
  <c r="QQU79" i="13" s="1"/>
  <c r="QQV79" i="13" s="1"/>
  <c r="QQW79" i="13" s="1"/>
  <c r="QQX79" i="13" s="1"/>
  <c r="QQY79" i="13" s="1"/>
  <c r="QQZ79" i="13" s="1"/>
  <c r="QRA79" i="13" s="1"/>
  <c r="QRB79" i="13" s="1"/>
  <c r="QRC79" i="13" s="1"/>
  <c r="QRD79" i="13" s="1"/>
  <c r="QRE79" i="13" s="1"/>
  <c r="QRF79" i="13" s="1"/>
  <c r="QRG79" i="13" s="1"/>
  <c r="QRH79" i="13" s="1"/>
  <c r="QRI79" i="13" s="1"/>
  <c r="QRJ79" i="13" s="1"/>
  <c r="QRK79" i="13" s="1"/>
  <c r="QRL79" i="13" s="1"/>
  <c r="QRM79" i="13" s="1"/>
  <c r="QRN79" i="13" s="1"/>
  <c r="QRO79" i="13" s="1"/>
  <c r="QRP79" i="13" s="1"/>
  <c r="QRQ79" i="13" s="1"/>
  <c r="QRR79" i="13" s="1"/>
  <c r="QRS79" i="13" s="1"/>
  <c r="QRT79" i="13" s="1"/>
  <c r="QRU79" i="13" s="1"/>
  <c r="QRV79" i="13" s="1"/>
  <c r="QRW79" i="13" s="1"/>
  <c r="QRX79" i="13" s="1"/>
  <c r="QRY79" i="13" s="1"/>
  <c r="QRZ79" i="13" s="1"/>
  <c r="QSA79" i="13" s="1"/>
  <c r="QSB79" i="13" s="1"/>
  <c r="QSC79" i="13" s="1"/>
  <c r="QSD79" i="13" s="1"/>
  <c r="QSE79" i="13" s="1"/>
  <c r="QSF79" i="13" s="1"/>
  <c r="QSG79" i="13" s="1"/>
  <c r="QSH79" i="13" s="1"/>
  <c r="QSI79" i="13" s="1"/>
  <c r="QSJ79" i="13" s="1"/>
  <c r="QSK79" i="13" s="1"/>
  <c r="QSL79" i="13" s="1"/>
  <c r="QSM79" i="13" s="1"/>
  <c r="QSN79" i="13" s="1"/>
  <c r="QSO79" i="13" s="1"/>
  <c r="QSP79" i="13" s="1"/>
  <c r="QSQ79" i="13" s="1"/>
  <c r="QSR79" i="13" s="1"/>
  <c r="QSS79" i="13" s="1"/>
  <c r="QST79" i="13" s="1"/>
  <c r="QSU79" i="13" s="1"/>
  <c r="QSV79" i="13" s="1"/>
  <c r="QSW79" i="13" s="1"/>
  <c r="QSX79" i="13" s="1"/>
  <c r="QSY79" i="13" s="1"/>
  <c r="QSZ79" i="13" s="1"/>
  <c r="QTA79" i="13" s="1"/>
  <c r="QTB79" i="13" s="1"/>
  <c r="QTC79" i="13" s="1"/>
  <c r="QTD79" i="13" s="1"/>
  <c r="QTE79" i="13" s="1"/>
  <c r="QTF79" i="13" s="1"/>
  <c r="QTG79" i="13" s="1"/>
  <c r="QTH79" i="13" s="1"/>
  <c r="QTI79" i="13" s="1"/>
  <c r="QTJ79" i="13" s="1"/>
  <c r="QTK79" i="13" s="1"/>
  <c r="QTL79" i="13" s="1"/>
  <c r="QTM79" i="13" s="1"/>
  <c r="QTN79" i="13" s="1"/>
  <c r="QTO79" i="13" s="1"/>
  <c r="QTP79" i="13" s="1"/>
  <c r="QTQ79" i="13" s="1"/>
  <c r="QTR79" i="13" s="1"/>
  <c r="QTS79" i="13" s="1"/>
  <c r="QTT79" i="13" s="1"/>
  <c r="QTU79" i="13" s="1"/>
  <c r="QTV79" i="13" s="1"/>
  <c r="QTW79" i="13" s="1"/>
  <c r="QTX79" i="13" s="1"/>
  <c r="QTY79" i="13" s="1"/>
  <c r="QTZ79" i="13" s="1"/>
  <c r="QUA79" i="13" s="1"/>
  <c r="QUB79" i="13" s="1"/>
  <c r="QUC79" i="13" s="1"/>
  <c r="QUD79" i="13" s="1"/>
  <c r="QUE79" i="13" s="1"/>
  <c r="QUF79" i="13" s="1"/>
  <c r="QUG79" i="13" s="1"/>
  <c r="QUH79" i="13" s="1"/>
  <c r="QUI79" i="13" s="1"/>
  <c r="QUJ79" i="13" s="1"/>
  <c r="QUK79" i="13" s="1"/>
  <c r="QUL79" i="13" s="1"/>
  <c r="QUM79" i="13" s="1"/>
  <c r="QUN79" i="13" s="1"/>
  <c r="QUO79" i="13" s="1"/>
  <c r="QUP79" i="13" s="1"/>
  <c r="QUQ79" i="13" s="1"/>
  <c r="QUR79" i="13" s="1"/>
  <c r="QUS79" i="13" s="1"/>
  <c r="QUT79" i="13" s="1"/>
  <c r="QUU79" i="13" s="1"/>
  <c r="QUV79" i="13" s="1"/>
  <c r="QUW79" i="13" s="1"/>
  <c r="QUX79" i="13" s="1"/>
  <c r="QUY79" i="13" s="1"/>
  <c r="QUZ79" i="13" s="1"/>
  <c r="QVA79" i="13" s="1"/>
  <c r="QVB79" i="13" s="1"/>
  <c r="QVC79" i="13" s="1"/>
  <c r="QVD79" i="13" s="1"/>
  <c r="QVE79" i="13" s="1"/>
  <c r="QVF79" i="13" s="1"/>
  <c r="QVG79" i="13" s="1"/>
  <c r="QVH79" i="13" s="1"/>
  <c r="QVI79" i="13" s="1"/>
  <c r="QVJ79" i="13" s="1"/>
  <c r="QVK79" i="13" s="1"/>
  <c r="QVL79" i="13" s="1"/>
  <c r="QVM79" i="13" s="1"/>
  <c r="QVN79" i="13" s="1"/>
  <c r="QVO79" i="13" s="1"/>
  <c r="QVP79" i="13" s="1"/>
  <c r="QVQ79" i="13" s="1"/>
  <c r="QVR79" i="13" s="1"/>
  <c r="QVS79" i="13" s="1"/>
  <c r="QVT79" i="13" s="1"/>
  <c r="QVU79" i="13" s="1"/>
  <c r="QVV79" i="13" s="1"/>
  <c r="QVW79" i="13" s="1"/>
  <c r="QVX79" i="13" s="1"/>
  <c r="QVY79" i="13" s="1"/>
  <c r="QVZ79" i="13" s="1"/>
  <c r="QWA79" i="13" s="1"/>
  <c r="QWB79" i="13" s="1"/>
  <c r="QWC79" i="13" s="1"/>
  <c r="QWD79" i="13" s="1"/>
  <c r="QWE79" i="13" s="1"/>
  <c r="QWF79" i="13" s="1"/>
  <c r="QWG79" i="13" s="1"/>
  <c r="QWH79" i="13" s="1"/>
  <c r="QWI79" i="13" s="1"/>
  <c r="QWJ79" i="13" s="1"/>
  <c r="QWK79" i="13" s="1"/>
  <c r="QWL79" i="13" s="1"/>
  <c r="QWM79" i="13" s="1"/>
  <c r="QWN79" i="13" s="1"/>
  <c r="QWO79" i="13" s="1"/>
  <c r="QWP79" i="13" s="1"/>
  <c r="QWQ79" i="13" s="1"/>
  <c r="QWR79" i="13" s="1"/>
  <c r="QWS79" i="13" s="1"/>
  <c r="QWT79" i="13" s="1"/>
  <c r="QWU79" i="13" s="1"/>
  <c r="QWV79" i="13" s="1"/>
  <c r="QWW79" i="13" s="1"/>
  <c r="QWX79" i="13" s="1"/>
  <c r="QWY79" i="13" s="1"/>
  <c r="QWZ79" i="13" s="1"/>
  <c r="QXA79" i="13" s="1"/>
  <c r="QXB79" i="13" s="1"/>
  <c r="QXC79" i="13" s="1"/>
  <c r="QXD79" i="13" s="1"/>
  <c r="QXE79" i="13" s="1"/>
  <c r="QXF79" i="13" s="1"/>
  <c r="QXG79" i="13" s="1"/>
  <c r="QXH79" i="13" s="1"/>
  <c r="QXI79" i="13" s="1"/>
  <c r="QXJ79" i="13" s="1"/>
  <c r="QXK79" i="13" s="1"/>
  <c r="QXL79" i="13" s="1"/>
  <c r="QXM79" i="13" s="1"/>
  <c r="QXN79" i="13" s="1"/>
  <c r="QXO79" i="13" s="1"/>
  <c r="QXP79" i="13" s="1"/>
  <c r="QXQ79" i="13" s="1"/>
  <c r="QXR79" i="13" s="1"/>
  <c r="QXS79" i="13" s="1"/>
  <c r="QXT79" i="13" s="1"/>
  <c r="QXU79" i="13" s="1"/>
  <c r="QXV79" i="13" s="1"/>
  <c r="QXW79" i="13" s="1"/>
  <c r="QXX79" i="13" s="1"/>
  <c r="QXY79" i="13" s="1"/>
  <c r="QXZ79" i="13" s="1"/>
  <c r="QYA79" i="13" s="1"/>
  <c r="QYB79" i="13" s="1"/>
  <c r="QYC79" i="13" s="1"/>
  <c r="QYD79" i="13" s="1"/>
  <c r="QYE79" i="13" s="1"/>
  <c r="QYF79" i="13" s="1"/>
  <c r="QYG79" i="13" s="1"/>
  <c r="QYH79" i="13" s="1"/>
  <c r="QYI79" i="13" s="1"/>
  <c r="QYJ79" i="13" s="1"/>
  <c r="QYK79" i="13" s="1"/>
  <c r="QYL79" i="13" s="1"/>
  <c r="QYM79" i="13" s="1"/>
  <c r="QYN79" i="13" s="1"/>
  <c r="QYO79" i="13" s="1"/>
  <c r="QYP79" i="13" s="1"/>
  <c r="QYQ79" i="13" s="1"/>
  <c r="QYR79" i="13" s="1"/>
  <c r="QYS79" i="13" s="1"/>
  <c r="QYT79" i="13" s="1"/>
  <c r="QYU79" i="13" s="1"/>
  <c r="QYV79" i="13" s="1"/>
  <c r="QYW79" i="13" s="1"/>
  <c r="QYX79" i="13" s="1"/>
  <c r="QYY79" i="13" s="1"/>
  <c r="QYZ79" i="13" s="1"/>
  <c r="QZA79" i="13" s="1"/>
  <c r="QZB79" i="13" s="1"/>
  <c r="QZC79" i="13" s="1"/>
  <c r="QZD79" i="13" s="1"/>
  <c r="QZE79" i="13" s="1"/>
  <c r="QZF79" i="13" s="1"/>
  <c r="QZG79" i="13" s="1"/>
  <c r="QZH79" i="13" s="1"/>
  <c r="QZI79" i="13" s="1"/>
  <c r="QZJ79" i="13" s="1"/>
  <c r="QZK79" i="13" s="1"/>
  <c r="QZL79" i="13" s="1"/>
  <c r="QZM79" i="13" s="1"/>
  <c r="QZN79" i="13" s="1"/>
  <c r="QZO79" i="13" s="1"/>
  <c r="QZP79" i="13" s="1"/>
  <c r="QZQ79" i="13" s="1"/>
  <c r="QZR79" i="13" s="1"/>
  <c r="QZS79" i="13" s="1"/>
  <c r="QZT79" i="13" s="1"/>
  <c r="QZU79" i="13" s="1"/>
  <c r="QZV79" i="13" s="1"/>
  <c r="QZW79" i="13" s="1"/>
  <c r="QZX79" i="13" s="1"/>
  <c r="QZY79" i="13" s="1"/>
  <c r="QZZ79" i="13" s="1"/>
  <c r="RAA79" i="13" s="1"/>
  <c r="RAB79" i="13" s="1"/>
  <c r="RAC79" i="13" s="1"/>
  <c r="RAD79" i="13" s="1"/>
  <c r="RAE79" i="13" s="1"/>
  <c r="RAF79" i="13" s="1"/>
  <c r="RAG79" i="13" s="1"/>
  <c r="RAH79" i="13" s="1"/>
  <c r="RAI79" i="13" s="1"/>
  <c r="RAJ79" i="13" s="1"/>
  <c r="RAK79" i="13" s="1"/>
  <c r="RAL79" i="13" s="1"/>
  <c r="RAM79" i="13" s="1"/>
  <c r="RAN79" i="13" s="1"/>
  <c r="RAO79" i="13" s="1"/>
  <c r="RAP79" i="13" s="1"/>
  <c r="RAQ79" i="13" s="1"/>
  <c r="RAR79" i="13" s="1"/>
  <c r="RAS79" i="13" s="1"/>
  <c r="RAT79" i="13" s="1"/>
  <c r="RAU79" i="13" s="1"/>
  <c r="RAV79" i="13" s="1"/>
  <c r="RAW79" i="13" s="1"/>
  <c r="RAX79" i="13" s="1"/>
  <c r="RAY79" i="13" s="1"/>
  <c r="RAZ79" i="13" s="1"/>
  <c r="RBA79" i="13" s="1"/>
  <c r="RBB79" i="13" s="1"/>
  <c r="RBC79" i="13" s="1"/>
  <c r="RBD79" i="13" s="1"/>
  <c r="RBE79" i="13" s="1"/>
  <c r="RBF79" i="13" s="1"/>
  <c r="RBG79" i="13" s="1"/>
  <c r="RBH79" i="13" s="1"/>
  <c r="RBI79" i="13" s="1"/>
  <c r="RBJ79" i="13" s="1"/>
  <c r="RBK79" i="13" s="1"/>
  <c r="RBL79" i="13" s="1"/>
  <c r="RBM79" i="13" s="1"/>
  <c r="RBN79" i="13" s="1"/>
  <c r="RBO79" i="13" s="1"/>
  <c r="RBP79" i="13" s="1"/>
  <c r="RBQ79" i="13" s="1"/>
  <c r="RBR79" i="13" s="1"/>
  <c r="RBS79" i="13" s="1"/>
  <c r="RBT79" i="13" s="1"/>
  <c r="RBU79" i="13" s="1"/>
  <c r="RBV79" i="13" s="1"/>
  <c r="RBW79" i="13" s="1"/>
  <c r="RBX79" i="13" s="1"/>
  <c r="RBY79" i="13" s="1"/>
  <c r="RBZ79" i="13" s="1"/>
  <c r="RCA79" i="13" s="1"/>
  <c r="RCB79" i="13" s="1"/>
  <c r="RCC79" i="13" s="1"/>
  <c r="RCD79" i="13" s="1"/>
  <c r="RCE79" i="13" s="1"/>
  <c r="RCF79" i="13" s="1"/>
  <c r="RCG79" i="13" s="1"/>
  <c r="RCH79" i="13" s="1"/>
  <c r="RCI79" i="13" s="1"/>
  <c r="RCJ79" i="13" s="1"/>
  <c r="RCK79" i="13" s="1"/>
  <c r="RCL79" i="13" s="1"/>
  <c r="RCM79" i="13" s="1"/>
  <c r="RCN79" i="13" s="1"/>
  <c r="RCO79" i="13" s="1"/>
  <c r="RCP79" i="13" s="1"/>
  <c r="RCQ79" i="13" s="1"/>
  <c r="RCR79" i="13" s="1"/>
  <c r="RCS79" i="13" s="1"/>
  <c r="RCT79" i="13" s="1"/>
  <c r="RCU79" i="13" s="1"/>
  <c r="RCV79" i="13" s="1"/>
  <c r="RCW79" i="13" s="1"/>
  <c r="RCX79" i="13" s="1"/>
  <c r="RCY79" i="13" s="1"/>
  <c r="RCZ79" i="13" s="1"/>
  <c r="RDA79" i="13" s="1"/>
  <c r="RDB79" i="13" s="1"/>
  <c r="RDC79" i="13" s="1"/>
  <c r="RDD79" i="13" s="1"/>
  <c r="RDE79" i="13" s="1"/>
  <c r="RDF79" i="13" s="1"/>
  <c r="RDG79" i="13" s="1"/>
  <c r="RDH79" i="13" s="1"/>
  <c r="RDI79" i="13" s="1"/>
  <c r="RDJ79" i="13" s="1"/>
  <c r="RDK79" i="13" s="1"/>
  <c r="RDL79" i="13" s="1"/>
  <c r="RDM79" i="13" s="1"/>
  <c r="RDN79" i="13" s="1"/>
  <c r="RDO79" i="13" s="1"/>
  <c r="RDP79" i="13" s="1"/>
  <c r="RDQ79" i="13" s="1"/>
  <c r="RDR79" i="13" s="1"/>
  <c r="RDS79" i="13" s="1"/>
  <c r="RDT79" i="13" s="1"/>
  <c r="RDU79" i="13" s="1"/>
  <c r="RDV79" i="13" s="1"/>
  <c r="RDW79" i="13" s="1"/>
  <c r="RDX79" i="13" s="1"/>
  <c r="RDY79" i="13" s="1"/>
  <c r="RDZ79" i="13" s="1"/>
  <c r="REA79" i="13" s="1"/>
  <c r="REB79" i="13" s="1"/>
  <c r="REC79" i="13" s="1"/>
  <c r="RED79" i="13" s="1"/>
  <c r="REE79" i="13" s="1"/>
  <c r="REF79" i="13" s="1"/>
  <c r="REG79" i="13" s="1"/>
  <c r="REH79" i="13" s="1"/>
  <c r="REI79" i="13" s="1"/>
  <c r="REJ79" i="13" s="1"/>
  <c r="REK79" i="13" s="1"/>
  <c r="REL79" i="13" s="1"/>
  <c r="REM79" i="13" s="1"/>
  <c r="REN79" i="13" s="1"/>
  <c r="REO79" i="13" s="1"/>
  <c r="REP79" i="13" s="1"/>
  <c r="REQ79" i="13" s="1"/>
  <c r="RER79" i="13" s="1"/>
  <c r="RES79" i="13" s="1"/>
  <c r="RET79" i="13" s="1"/>
  <c r="REU79" i="13" s="1"/>
  <c r="REV79" i="13" s="1"/>
  <c r="REW79" i="13" s="1"/>
  <c r="REX79" i="13" s="1"/>
  <c r="REY79" i="13" s="1"/>
  <c r="REZ79" i="13" s="1"/>
  <c r="RFA79" i="13" s="1"/>
  <c r="RFB79" i="13" s="1"/>
  <c r="RFC79" i="13" s="1"/>
  <c r="RFD79" i="13" s="1"/>
  <c r="RFE79" i="13" s="1"/>
  <c r="RFF79" i="13" s="1"/>
  <c r="RFG79" i="13" s="1"/>
  <c r="RFH79" i="13" s="1"/>
  <c r="RFI79" i="13" s="1"/>
  <c r="RFJ79" i="13" s="1"/>
  <c r="RFK79" i="13" s="1"/>
  <c r="RFL79" i="13" s="1"/>
  <c r="RFM79" i="13" s="1"/>
  <c r="RFN79" i="13" s="1"/>
  <c r="RFO79" i="13" s="1"/>
  <c r="RFP79" i="13" s="1"/>
  <c r="RFQ79" i="13" s="1"/>
  <c r="RFR79" i="13" s="1"/>
  <c r="RFS79" i="13" s="1"/>
  <c r="RFT79" i="13" s="1"/>
  <c r="RFU79" i="13" s="1"/>
  <c r="RFV79" i="13" s="1"/>
  <c r="RFW79" i="13" s="1"/>
  <c r="RFX79" i="13" s="1"/>
  <c r="RFY79" i="13" s="1"/>
  <c r="RFZ79" i="13" s="1"/>
  <c r="RGA79" i="13" s="1"/>
  <c r="RGB79" i="13" s="1"/>
  <c r="RGC79" i="13" s="1"/>
  <c r="RGD79" i="13" s="1"/>
  <c r="RGE79" i="13" s="1"/>
  <c r="RGF79" i="13" s="1"/>
  <c r="RGG79" i="13" s="1"/>
  <c r="RGH79" i="13" s="1"/>
  <c r="RGI79" i="13" s="1"/>
  <c r="RGJ79" i="13" s="1"/>
  <c r="RGK79" i="13" s="1"/>
  <c r="RGL79" i="13" s="1"/>
  <c r="RGM79" i="13" s="1"/>
  <c r="RGN79" i="13" s="1"/>
  <c r="RGO79" i="13" s="1"/>
  <c r="RGP79" i="13" s="1"/>
  <c r="RGQ79" i="13" s="1"/>
  <c r="RGR79" i="13" s="1"/>
  <c r="RGS79" i="13" s="1"/>
  <c r="RGT79" i="13" s="1"/>
  <c r="RGU79" i="13" s="1"/>
  <c r="RGV79" i="13" s="1"/>
  <c r="RGW79" i="13" s="1"/>
  <c r="RGX79" i="13" s="1"/>
  <c r="RGY79" i="13" s="1"/>
  <c r="RGZ79" i="13" s="1"/>
  <c r="RHA79" i="13" s="1"/>
  <c r="RHB79" i="13" s="1"/>
  <c r="RHC79" i="13" s="1"/>
  <c r="RHD79" i="13" s="1"/>
  <c r="RHE79" i="13" s="1"/>
  <c r="RHF79" i="13" s="1"/>
  <c r="RHG79" i="13" s="1"/>
  <c r="RHH79" i="13" s="1"/>
  <c r="RHI79" i="13" s="1"/>
  <c r="RHJ79" i="13" s="1"/>
  <c r="RHK79" i="13" s="1"/>
  <c r="RHL79" i="13" s="1"/>
  <c r="RHM79" i="13" s="1"/>
  <c r="RHN79" i="13" s="1"/>
  <c r="RHO79" i="13" s="1"/>
  <c r="RHP79" i="13" s="1"/>
  <c r="RHQ79" i="13" s="1"/>
  <c r="RHR79" i="13" s="1"/>
  <c r="RHS79" i="13" s="1"/>
  <c r="RHT79" i="13" s="1"/>
  <c r="RHU79" i="13" s="1"/>
  <c r="RHV79" i="13" s="1"/>
  <c r="RHW79" i="13" s="1"/>
  <c r="RHX79" i="13" s="1"/>
  <c r="RHY79" i="13" s="1"/>
  <c r="RHZ79" i="13" s="1"/>
  <c r="RIA79" i="13" s="1"/>
  <c r="RIB79" i="13" s="1"/>
  <c r="RIC79" i="13" s="1"/>
  <c r="RID79" i="13" s="1"/>
  <c r="RIE79" i="13" s="1"/>
  <c r="RIF79" i="13" s="1"/>
  <c r="RIG79" i="13" s="1"/>
  <c r="RIH79" i="13" s="1"/>
  <c r="RII79" i="13" s="1"/>
  <c r="RIJ79" i="13" s="1"/>
  <c r="RIK79" i="13" s="1"/>
  <c r="RIL79" i="13" s="1"/>
  <c r="RIM79" i="13" s="1"/>
  <c r="RIN79" i="13" s="1"/>
  <c r="RIO79" i="13" s="1"/>
  <c r="RIP79" i="13" s="1"/>
  <c r="RIQ79" i="13" s="1"/>
  <c r="RIR79" i="13" s="1"/>
  <c r="RIS79" i="13" s="1"/>
  <c r="RIT79" i="13" s="1"/>
  <c r="RIU79" i="13" s="1"/>
  <c r="RIV79" i="13" s="1"/>
  <c r="RIW79" i="13" s="1"/>
  <c r="RIX79" i="13" s="1"/>
  <c r="RIY79" i="13" s="1"/>
  <c r="RIZ79" i="13" s="1"/>
  <c r="RJA79" i="13" s="1"/>
  <c r="RJB79" i="13" s="1"/>
  <c r="RJC79" i="13" s="1"/>
  <c r="RJD79" i="13" s="1"/>
  <c r="RJE79" i="13" s="1"/>
  <c r="RJF79" i="13" s="1"/>
  <c r="RJG79" i="13" s="1"/>
  <c r="RJH79" i="13" s="1"/>
  <c r="RJI79" i="13" s="1"/>
  <c r="RJJ79" i="13" s="1"/>
  <c r="RJK79" i="13" s="1"/>
  <c r="RJL79" i="13" s="1"/>
  <c r="RJM79" i="13" s="1"/>
  <c r="RJN79" i="13" s="1"/>
  <c r="RJO79" i="13" s="1"/>
  <c r="RJP79" i="13" s="1"/>
  <c r="RJQ79" i="13" s="1"/>
  <c r="RJR79" i="13" s="1"/>
  <c r="RJS79" i="13" s="1"/>
  <c r="RJT79" i="13" s="1"/>
  <c r="RJU79" i="13" s="1"/>
  <c r="RJV79" i="13" s="1"/>
  <c r="RJW79" i="13" s="1"/>
  <c r="RJX79" i="13" s="1"/>
  <c r="RJY79" i="13" s="1"/>
  <c r="RJZ79" i="13" s="1"/>
  <c r="RKA79" i="13" s="1"/>
  <c r="RKB79" i="13" s="1"/>
  <c r="RKC79" i="13" s="1"/>
  <c r="RKD79" i="13" s="1"/>
  <c r="RKE79" i="13" s="1"/>
  <c r="RKF79" i="13" s="1"/>
  <c r="RKG79" i="13" s="1"/>
  <c r="RKH79" i="13" s="1"/>
  <c r="RKI79" i="13" s="1"/>
  <c r="RKJ79" i="13" s="1"/>
  <c r="RKK79" i="13" s="1"/>
  <c r="RKL79" i="13" s="1"/>
  <c r="RKM79" i="13" s="1"/>
  <c r="RKN79" i="13" s="1"/>
  <c r="RKO79" i="13" s="1"/>
  <c r="RKP79" i="13" s="1"/>
  <c r="RKQ79" i="13" s="1"/>
  <c r="RKR79" i="13" s="1"/>
  <c r="RKS79" i="13" s="1"/>
  <c r="RKT79" i="13" s="1"/>
  <c r="RKU79" i="13" s="1"/>
  <c r="RKV79" i="13" s="1"/>
  <c r="RKW79" i="13" s="1"/>
  <c r="RKX79" i="13" s="1"/>
  <c r="RKY79" i="13" s="1"/>
  <c r="RKZ79" i="13" s="1"/>
  <c r="RLA79" i="13" s="1"/>
  <c r="RLB79" i="13" s="1"/>
  <c r="RLC79" i="13" s="1"/>
  <c r="RLD79" i="13" s="1"/>
  <c r="RLE79" i="13" s="1"/>
  <c r="RLF79" i="13" s="1"/>
  <c r="RLG79" i="13" s="1"/>
  <c r="RLH79" i="13" s="1"/>
  <c r="RLI79" i="13" s="1"/>
  <c r="RLJ79" i="13" s="1"/>
  <c r="RLK79" i="13" s="1"/>
  <c r="RLL79" i="13" s="1"/>
  <c r="RLM79" i="13" s="1"/>
  <c r="RLN79" i="13" s="1"/>
  <c r="RLO79" i="13" s="1"/>
  <c r="RLP79" i="13" s="1"/>
  <c r="RLQ79" i="13" s="1"/>
  <c r="RLR79" i="13" s="1"/>
  <c r="RLS79" i="13" s="1"/>
  <c r="RLT79" i="13" s="1"/>
  <c r="RLU79" i="13" s="1"/>
  <c r="RLV79" i="13" s="1"/>
  <c r="RLW79" i="13" s="1"/>
  <c r="RLX79" i="13" s="1"/>
  <c r="RLY79" i="13" s="1"/>
  <c r="RLZ79" i="13" s="1"/>
  <c r="RMA79" i="13" s="1"/>
  <c r="RMB79" i="13" s="1"/>
  <c r="RMC79" i="13" s="1"/>
  <c r="RMD79" i="13" s="1"/>
  <c r="RME79" i="13" s="1"/>
  <c r="RMF79" i="13" s="1"/>
  <c r="RMG79" i="13" s="1"/>
  <c r="RMH79" i="13" s="1"/>
  <c r="RMI79" i="13" s="1"/>
  <c r="RMJ79" i="13" s="1"/>
  <c r="RMK79" i="13" s="1"/>
  <c r="RML79" i="13" s="1"/>
  <c r="RMM79" i="13" s="1"/>
  <c r="RMN79" i="13" s="1"/>
  <c r="RMO79" i="13" s="1"/>
  <c r="RMP79" i="13" s="1"/>
  <c r="RMQ79" i="13" s="1"/>
  <c r="RMR79" i="13" s="1"/>
  <c r="RMS79" i="13" s="1"/>
  <c r="RMT79" i="13" s="1"/>
  <c r="RMU79" i="13" s="1"/>
  <c r="RMV79" i="13" s="1"/>
  <c r="RMW79" i="13" s="1"/>
  <c r="RMX79" i="13" s="1"/>
  <c r="RMY79" i="13" s="1"/>
  <c r="RMZ79" i="13" s="1"/>
  <c r="RNA79" i="13" s="1"/>
  <c r="RNB79" i="13" s="1"/>
  <c r="RNC79" i="13" s="1"/>
  <c r="RND79" i="13" s="1"/>
  <c r="RNE79" i="13" s="1"/>
  <c r="RNF79" i="13" s="1"/>
  <c r="RNG79" i="13" s="1"/>
  <c r="RNH79" i="13" s="1"/>
  <c r="RNI79" i="13" s="1"/>
  <c r="RNJ79" i="13" s="1"/>
  <c r="RNK79" i="13" s="1"/>
  <c r="RNL79" i="13" s="1"/>
  <c r="RNM79" i="13" s="1"/>
  <c r="RNN79" i="13" s="1"/>
  <c r="RNO79" i="13" s="1"/>
  <c r="RNP79" i="13" s="1"/>
  <c r="RNQ79" i="13" s="1"/>
  <c r="RNR79" i="13" s="1"/>
  <c r="RNS79" i="13" s="1"/>
  <c r="RNT79" i="13" s="1"/>
  <c r="RNU79" i="13" s="1"/>
  <c r="RNV79" i="13" s="1"/>
  <c r="RNW79" i="13" s="1"/>
  <c r="RNX79" i="13" s="1"/>
  <c r="RNY79" i="13" s="1"/>
  <c r="RNZ79" i="13" s="1"/>
  <c r="ROA79" i="13" s="1"/>
  <c r="ROB79" i="13" s="1"/>
  <c r="ROC79" i="13" s="1"/>
  <c r="ROD79" i="13" s="1"/>
  <c r="ROE79" i="13" s="1"/>
  <c r="ROF79" i="13" s="1"/>
  <c r="ROG79" i="13" s="1"/>
  <c r="ROH79" i="13" s="1"/>
  <c r="ROI79" i="13" s="1"/>
  <c r="ROJ79" i="13" s="1"/>
  <c r="ROK79" i="13" s="1"/>
  <c r="ROL79" i="13" s="1"/>
  <c r="ROM79" i="13" s="1"/>
  <c r="RON79" i="13" s="1"/>
  <c r="ROO79" i="13" s="1"/>
  <c r="ROP79" i="13" s="1"/>
  <c r="ROQ79" i="13" s="1"/>
  <c r="ROR79" i="13" s="1"/>
  <c r="ROS79" i="13" s="1"/>
  <c r="ROT79" i="13" s="1"/>
  <c r="ROU79" i="13" s="1"/>
  <c r="ROV79" i="13" s="1"/>
  <c r="ROW79" i="13" s="1"/>
  <c r="ROX79" i="13" s="1"/>
  <c r="ROY79" i="13" s="1"/>
  <c r="ROZ79" i="13" s="1"/>
  <c r="RPA79" i="13" s="1"/>
  <c r="RPB79" i="13" s="1"/>
  <c r="RPC79" i="13" s="1"/>
  <c r="RPD79" i="13" s="1"/>
  <c r="RPE79" i="13" s="1"/>
  <c r="RPF79" i="13" s="1"/>
  <c r="RPG79" i="13" s="1"/>
  <c r="RPH79" i="13" s="1"/>
  <c r="RPI79" i="13" s="1"/>
  <c r="RPJ79" i="13" s="1"/>
  <c r="RPK79" i="13" s="1"/>
  <c r="RPL79" i="13" s="1"/>
  <c r="RPM79" i="13" s="1"/>
  <c r="RPN79" i="13" s="1"/>
  <c r="RPO79" i="13" s="1"/>
  <c r="RPP79" i="13" s="1"/>
  <c r="RPQ79" i="13" s="1"/>
  <c r="RPR79" i="13" s="1"/>
  <c r="RPS79" i="13" s="1"/>
  <c r="RPT79" i="13" s="1"/>
  <c r="RPU79" i="13" s="1"/>
  <c r="RPV79" i="13" s="1"/>
  <c r="RPW79" i="13" s="1"/>
  <c r="RPX79" i="13" s="1"/>
  <c r="RPY79" i="13" s="1"/>
  <c r="RPZ79" i="13" s="1"/>
  <c r="RQA79" i="13" s="1"/>
  <c r="RQB79" i="13" s="1"/>
  <c r="RQC79" i="13" s="1"/>
  <c r="RQD79" i="13" s="1"/>
  <c r="RQE79" i="13" s="1"/>
  <c r="RQF79" i="13" s="1"/>
  <c r="RQG79" i="13" s="1"/>
  <c r="RQH79" i="13" s="1"/>
  <c r="RQI79" i="13" s="1"/>
  <c r="RQJ79" i="13" s="1"/>
  <c r="RQK79" i="13" s="1"/>
  <c r="RQL79" i="13" s="1"/>
  <c r="RQM79" i="13" s="1"/>
  <c r="RQN79" i="13" s="1"/>
  <c r="RQO79" i="13" s="1"/>
  <c r="RQP79" i="13" s="1"/>
  <c r="RQQ79" i="13" s="1"/>
  <c r="RQR79" i="13" s="1"/>
  <c r="RQS79" i="13" s="1"/>
  <c r="RQT79" i="13" s="1"/>
  <c r="RQU79" i="13" s="1"/>
  <c r="RQV79" i="13" s="1"/>
  <c r="RQW79" i="13" s="1"/>
  <c r="RQX79" i="13" s="1"/>
  <c r="RQY79" i="13" s="1"/>
  <c r="RQZ79" i="13" s="1"/>
  <c r="RRA79" i="13" s="1"/>
  <c r="RRB79" i="13" s="1"/>
  <c r="RRC79" i="13" s="1"/>
  <c r="RRD79" i="13" s="1"/>
  <c r="RRE79" i="13" s="1"/>
  <c r="RRF79" i="13" s="1"/>
  <c r="RRG79" i="13" s="1"/>
  <c r="RRH79" i="13" s="1"/>
  <c r="RRI79" i="13" s="1"/>
  <c r="RRJ79" i="13" s="1"/>
  <c r="RRK79" i="13" s="1"/>
  <c r="RRL79" i="13" s="1"/>
  <c r="RRM79" i="13" s="1"/>
  <c r="RRN79" i="13" s="1"/>
  <c r="RRO79" i="13" s="1"/>
  <c r="RRP79" i="13" s="1"/>
  <c r="RRQ79" i="13" s="1"/>
  <c r="RRR79" i="13" s="1"/>
  <c r="RRS79" i="13" s="1"/>
  <c r="RRT79" i="13" s="1"/>
  <c r="RRU79" i="13" s="1"/>
  <c r="RRV79" i="13" s="1"/>
  <c r="RRW79" i="13" s="1"/>
  <c r="RRX79" i="13" s="1"/>
  <c r="RRY79" i="13" s="1"/>
  <c r="RRZ79" i="13" s="1"/>
  <c r="RSA79" i="13" s="1"/>
  <c r="RSB79" i="13" s="1"/>
  <c r="RSC79" i="13" s="1"/>
  <c r="RSD79" i="13" s="1"/>
  <c r="RSE79" i="13" s="1"/>
  <c r="RSF79" i="13" s="1"/>
  <c r="RSG79" i="13" s="1"/>
  <c r="RSH79" i="13" s="1"/>
  <c r="RSI79" i="13" s="1"/>
  <c r="RSJ79" i="13" s="1"/>
  <c r="RSK79" i="13" s="1"/>
  <c r="RSL79" i="13" s="1"/>
  <c r="RSM79" i="13" s="1"/>
  <c r="RSN79" i="13" s="1"/>
  <c r="RSO79" i="13" s="1"/>
  <c r="RSP79" i="13" s="1"/>
  <c r="RSQ79" i="13" s="1"/>
  <c r="RSR79" i="13" s="1"/>
  <c r="RSS79" i="13" s="1"/>
  <c r="RST79" i="13" s="1"/>
  <c r="RSU79" i="13" s="1"/>
  <c r="RSV79" i="13" s="1"/>
  <c r="RSW79" i="13" s="1"/>
  <c r="RSX79" i="13" s="1"/>
  <c r="RSY79" i="13" s="1"/>
  <c r="RSZ79" i="13" s="1"/>
  <c r="RTA79" i="13" s="1"/>
  <c r="RTB79" i="13" s="1"/>
  <c r="RTC79" i="13" s="1"/>
  <c r="RTD79" i="13" s="1"/>
  <c r="RTE79" i="13" s="1"/>
  <c r="RTF79" i="13" s="1"/>
  <c r="RTG79" i="13" s="1"/>
  <c r="RTH79" i="13" s="1"/>
  <c r="RTI79" i="13" s="1"/>
  <c r="RTJ79" i="13" s="1"/>
  <c r="RTK79" i="13" s="1"/>
  <c r="RTL79" i="13" s="1"/>
  <c r="RTM79" i="13" s="1"/>
  <c r="RTN79" i="13" s="1"/>
  <c r="RTO79" i="13" s="1"/>
  <c r="RTP79" i="13" s="1"/>
  <c r="RTQ79" i="13" s="1"/>
  <c r="RTR79" i="13" s="1"/>
  <c r="RTS79" i="13" s="1"/>
  <c r="RTT79" i="13" s="1"/>
  <c r="RTU79" i="13" s="1"/>
  <c r="RTV79" i="13" s="1"/>
  <c r="RTW79" i="13" s="1"/>
  <c r="RTX79" i="13" s="1"/>
  <c r="RTY79" i="13" s="1"/>
  <c r="RTZ79" i="13" s="1"/>
  <c r="RUA79" i="13" s="1"/>
  <c r="RUB79" i="13" s="1"/>
  <c r="RUC79" i="13" s="1"/>
  <c r="RUD79" i="13" s="1"/>
  <c r="RUE79" i="13" s="1"/>
  <c r="RUF79" i="13" s="1"/>
  <c r="RUG79" i="13" s="1"/>
  <c r="RUH79" i="13" s="1"/>
  <c r="RUI79" i="13" s="1"/>
  <c r="RUJ79" i="13" s="1"/>
  <c r="RUK79" i="13" s="1"/>
  <c r="RUL79" i="13" s="1"/>
  <c r="RUM79" i="13" s="1"/>
  <c r="RUN79" i="13" s="1"/>
  <c r="RUO79" i="13" s="1"/>
  <c r="RUP79" i="13" s="1"/>
  <c r="RUQ79" i="13" s="1"/>
  <c r="RUR79" i="13" s="1"/>
  <c r="RUS79" i="13" s="1"/>
  <c r="RUT79" i="13" s="1"/>
  <c r="RUU79" i="13" s="1"/>
  <c r="RUV79" i="13" s="1"/>
  <c r="RUW79" i="13" s="1"/>
  <c r="RUX79" i="13" s="1"/>
  <c r="RUY79" i="13" s="1"/>
  <c r="RUZ79" i="13" s="1"/>
  <c r="RVA79" i="13" s="1"/>
  <c r="RVB79" i="13" s="1"/>
  <c r="RVC79" i="13" s="1"/>
  <c r="RVD79" i="13" s="1"/>
  <c r="RVE79" i="13" s="1"/>
  <c r="RVF79" i="13" s="1"/>
  <c r="RVG79" i="13" s="1"/>
  <c r="RVH79" i="13" s="1"/>
  <c r="RVI79" i="13" s="1"/>
  <c r="RVJ79" i="13" s="1"/>
  <c r="RVK79" i="13" s="1"/>
  <c r="RVL79" i="13" s="1"/>
  <c r="RVM79" i="13" s="1"/>
  <c r="RVN79" i="13" s="1"/>
  <c r="RVO79" i="13" s="1"/>
  <c r="RVP79" i="13" s="1"/>
  <c r="RVQ79" i="13" s="1"/>
  <c r="RVR79" i="13" s="1"/>
  <c r="RVS79" i="13" s="1"/>
  <c r="RVT79" i="13" s="1"/>
  <c r="RVU79" i="13" s="1"/>
  <c r="RVV79" i="13" s="1"/>
  <c r="RVW79" i="13" s="1"/>
  <c r="RVX79" i="13" s="1"/>
  <c r="RVY79" i="13" s="1"/>
  <c r="RVZ79" i="13" s="1"/>
  <c r="RWA79" i="13" s="1"/>
  <c r="RWB79" i="13" s="1"/>
  <c r="RWC79" i="13" s="1"/>
  <c r="RWD79" i="13" s="1"/>
  <c r="RWE79" i="13" s="1"/>
  <c r="RWF79" i="13" s="1"/>
  <c r="RWG79" i="13" s="1"/>
  <c r="RWH79" i="13" s="1"/>
  <c r="RWI79" i="13" s="1"/>
  <c r="RWJ79" i="13" s="1"/>
  <c r="RWK79" i="13" s="1"/>
  <c r="RWL79" i="13" s="1"/>
  <c r="RWM79" i="13" s="1"/>
  <c r="RWN79" i="13" s="1"/>
  <c r="RWO79" i="13" s="1"/>
  <c r="RWP79" i="13" s="1"/>
  <c r="RWQ79" i="13" s="1"/>
  <c r="RWR79" i="13" s="1"/>
  <c r="RWS79" i="13" s="1"/>
  <c r="RWT79" i="13" s="1"/>
  <c r="RWU79" i="13" s="1"/>
  <c r="RWV79" i="13" s="1"/>
  <c r="RWW79" i="13" s="1"/>
  <c r="RWX79" i="13" s="1"/>
  <c r="RWY79" i="13" s="1"/>
  <c r="RWZ79" i="13" s="1"/>
  <c r="RXA79" i="13" s="1"/>
  <c r="RXB79" i="13" s="1"/>
  <c r="RXC79" i="13" s="1"/>
  <c r="RXD79" i="13" s="1"/>
  <c r="RXE79" i="13" s="1"/>
  <c r="RXF79" i="13" s="1"/>
  <c r="RXG79" i="13" s="1"/>
  <c r="RXH79" i="13" s="1"/>
  <c r="RXI79" i="13" s="1"/>
  <c r="RXJ79" i="13" s="1"/>
  <c r="RXK79" i="13" s="1"/>
  <c r="RXL79" i="13" s="1"/>
  <c r="RXM79" i="13" s="1"/>
  <c r="RXN79" i="13" s="1"/>
  <c r="RXO79" i="13" s="1"/>
  <c r="RXP79" i="13" s="1"/>
  <c r="RXQ79" i="13" s="1"/>
  <c r="RXR79" i="13" s="1"/>
  <c r="RXS79" i="13" s="1"/>
  <c r="RXT79" i="13" s="1"/>
  <c r="RXU79" i="13" s="1"/>
  <c r="RXV79" i="13" s="1"/>
  <c r="RXW79" i="13" s="1"/>
  <c r="RXX79" i="13" s="1"/>
  <c r="RXY79" i="13" s="1"/>
  <c r="RXZ79" i="13" s="1"/>
  <c r="RYA79" i="13" s="1"/>
  <c r="RYB79" i="13" s="1"/>
  <c r="RYC79" i="13" s="1"/>
  <c r="RYD79" i="13" s="1"/>
  <c r="RYE79" i="13" s="1"/>
  <c r="RYF79" i="13" s="1"/>
  <c r="RYG79" i="13" s="1"/>
  <c r="RYH79" i="13" s="1"/>
  <c r="RYI79" i="13" s="1"/>
  <c r="RYJ79" i="13" s="1"/>
  <c r="RYK79" i="13" s="1"/>
  <c r="RYL79" i="13" s="1"/>
  <c r="RYM79" i="13" s="1"/>
  <c r="RYN79" i="13" s="1"/>
  <c r="RYO79" i="13" s="1"/>
  <c r="RYP79" i="13" s="1"/>
  <c r="RYQ79" i="13" s="1"/>
  <c r="RYR79" i="13" s="1"/>
  <c r="RYS79" i="13" s="1"/>
  <c r="RYT79" i="13" s="1"/>
  <c r="RYU79" i="13" s="1"/>
  <c r="RYV79" i="13" s="1"/>
  <c r="RYW79" i="13" s="1"/>
  <c r="RYX79" i="13" s="1"/>
  <c r="RYY79" i="13" s="1"/>
  <c r="RYZ79" i="13" s="1"/>
  <c r="RZA79" i="13" s="1"/>
  <c r="RZB79" i="13" s="1"/>
  <c r="RZC79" i="13" s="1"/>
  <c r="RZD79" i="13" s="1"/>
  <c r="RZE79" i="13" s="1"/>
  <c r="RZF79" i="13" s="1"/>
  <c r="RZG79" i="13" s="1"/>
  <c r="RZH79" i="13" s="1"/>
  <c r="RZI79" i="13" s="1"/>
  <c r="RZJ79" i="13" s="1"/>
  <c r="RZK79" i="13" s="1"/>
  <c r="RZL79" i="13" s="1"/>
  <c r="RZM79" i="13" s="1"/>
  <c r="RZN79" i="13" s="1"/>
  <c r="RZO79" i="13" s="1"/>
  <c r="RZP79" i="13" s="1"/>
  <c r="RZQ79" i="13" s="1"/>
  <c r="RZR79" i="13" s="1"/>
  <c r="RZS79" i="13" s="1"/>
  <c r="RZT79" i="13" s="1"/>
  <c r="RZU79" i="13" s="1"/>
  <c r="RZV79" i="13" s="1"/>
  <c r="RZW79" i="13" s="1"/>
  <c r="RZX79" i="13" s="1"/>
  <c r="RZY79" i="13" s="1"/>
  <c r="RZZ79" i="13" s="1"/>
  <c r="SAA79" i="13" s="1"/>
  <c r="SAB79" i="13" s="1"/>
  <c r="SAC79" i="13" s="1"/>
  <c r="SAD79" i="13" s="1"/>
  <c r="SAE79" i="13" s="1"/>
  <c r="SAF79" i="13" s="1"/>
  <c r="SAG79" i="13" s="1"/>
  <c r="SAH79" i="13" s="1"/>
  <c r="SAI79" i="13" s="1"/>
  <c r="SAJ79" i="13" s="1"/>
  <c r="SAK79" i="13" s="1"/>
  <c r="SAL79" i="13" s="1"/>
  <c r="SAM79" i="13" s="1"/>
  <c r="SAN79" i="13" s="1"/>
  <c r="SAO79" i="13" s="1"/>
  <c r="SAP79" i="13" s="1"/>
  <c r="SAQ79" i="13" s="1"/>
  <c r="SAR79" i="13" s="1"/>
  <c r="SAS79" i="13" s="1"/>
  <c r="SAT79" i="13" s="1"/>
  <c r="SAU79" i="13" s="1"/>
  <c r="SAV79" i="13" s="1"/>
  <c r="SAW79" i="13" s="1"/>
  <c r="SAX79" i="13" s="1"/>
  <c r="SAY79" i="13" s="1"/>
  <c r="SAZ79" i="13" s="1"/>
  <c r="SBA79" i="13" s="1"/>
  <c r="SBB79" i="13" s="1"/>
  <c r="SBC79" i="13" s="1"/>
  <c r="SBD79" i="13" s="1"/>
  <c r="SBE79" i="13" s="1"/>
  <c r="SBF79" i="13" s="1"/>
  <c r="SBG79" i="13" s="1"/>
  <c r="SBH79" i="13" s="1"/>
  <c r="SBI79" i="13" s="1"/>
  <c r="SBJ79" i="13" s="1"/>
  <c r="SBK79" i="13" s="1"/>
  <c r="SBL79" i="13" s="1"/>
  <c r="SBM79" i="13" s="1"/>
  <c r="SBN79" i="13" s="1"/>
  <c r="SBO79" i="13" s="1"/>
  <c r="SBP79" i="13" s="1"/>
  <c r="SBQ79" i="13" s="1"/>
  <c r="SBR79" i="13" s="1"/>
  <c r="SBS79" i="13" s="1"/>
  <c r="SBT79" i="13" s="1"/>
  <c r="SBU79" i="13" s="1"/>
  <c r="SBV79" i="13" s="1"/>
  <c r="SBW79" i="13" s="1"/>
  <c r="SBX79" i="13" s="1"/>
  <c r="SBY79" i="13" s="1"/>
  <c r="SBZ79" i="13" s="1"/>
  <c r="SCA79" i="13" s="1"/>
  <c r="SCB79" i="13" s="1"/>
  <c r="SCC79" i="13" s="1"/>
  <c r="SCD79" i="13" s="1"/>
  <c r="SCE79" i="13" s="1"/>
  <c r="SCF79" i="13" s="1"/>
  <c r="SCG79" i="13" s="1"/>
  <c r="SCH79" i="13" s="1"/>
  <c r="SCI79" i="13" s="1"/>
  <c r="SCJ79" i="13" s="1"/>
  <c r="SCK79" i="13" s="1"/>
  <c r="SCL79" i="13" s="1"/>
  <c r="SCM79" i="13" s="1"/>
  <c r="SCN79" i="13" s="1"/>
  <c r="SCO79" i="13" s="1"/>
  <c r="SCP79" i="13" s="1"/>
  <c r="SCQ79" i="13" s="1"/>
  <c r="SCR79" i="13" s="1"/>
  <c r="SCS79" i="13" s="1"/>
  <c r="SCT79" i="13" s="1"/>
  <c r="SCU79" i="13" s="1"/>
  <c r="SCV79" i="13" s="1"/>
  <c r="SCW79" i="13" s="1"/>
  <c r="SCX79" i="13" s="1"/>
  <c r="SCY79" i="13" s="1"/>
  <c r="SCZ79" i="13" s="1"/>
  <c r="SDA79" i="13" s="1"/>
  <c r="SDB79" i="13" s="1"/>
  <c r="SDC79" i="13" s="1"/>
  <c r="SDD79" i="13" s="1"/>
  <c r="SDE79" i="13" s="1"/>
  <c r="SDF79" i="13" s="1"/>
  <c r="SDG79" i="13" s="1"/>
  <c r="SDH79" i="13" s="1"/>
  <c r="SDI79" i="13" s="1"/>
  <c r="SDJ79" i="13" s="1"/>
  <c r="SDK79" i="13" s="1"/>
  <c r="SDL79" i="13" s="1"/>
  <c r="SDM79" i="13" s="1"/>
  <c r="SDN79" i="13" s="1"/>
  <c r="SDO79" i="13" s="1"/>
  <c r="SDP79" i="13" s="1"/>
  <c r="SDQ79" i="13" s="1"/>
  <c r="SDR79" i="13" s="1"/>
  <c r="SDS79" i="13" s="1"/>
  <c r="SDT79" i="13" s="1"/>
  <c r="SDU79" i="13" s="1"/>
  <c r="SDV79" i="13" s="1"/>
  <c r="SDW79" i="13" s="1"/>
  <c r="SDX79" i="13" s="1"/>
  <c r="SDY79" i="13" s="1"/>
  <c r="SDZ79" i="13" s="1"/>
  <c r="SEA79" i="13" s="1"/>
  <c r="SEB79" i="13" s="1"/>
  <c r="SEC79" i="13" s="1"/>
  <c r="SED79" i="13" s="1"/>
  <c r="SEE79" i="13" s="1"/>
  <c r="SEF79" i="13" s="1"/>
  <c r="SEG79" i="13" s="1"/>
  <c r="SEH79" i="13" s="1"/>
  <c r="SEI79" i="13" s="1"/>
  <c r="SEJ79" i="13" s="1"/>
  <c r="SEK79" i="13" s="1"/>
  <c r="SEL79" i="13" s="1"/>
  <c r="SEM79" i="13" s="1"/>
  <c r="SEN79" i="13" s="1"/>
  <c r="SEO79" i="13" s="1"/>
  <c r="SEP79" i="13" s="1"/>
  <c r="SEQ79" i="13" s="1"/>
  <c r="SER79" i="13" s="1"/>
  <c r="SES79" i="13" s="1"/>
  <c r="SET79" i="13" s="1"/>
  <c r="SEU79" i="13" s="1"/>
  <c r="SEV79" i="13" s="1"/>
  <c r="SEW79" i="13" s="1"/>
  <c r="SEX79" i="13" s="1"/>
  <c r="SEY79" i="13" s="1"/>
  <c r="SEZ79" i="13" s="1"/>
  <c r="SFA79" i="13" s="1"/>
  <c r="SFB79" i="13" s="1"/>
  <c r="SFC79" i="13" s="1"/>
  <c r="SFD79" i="13" s="1"/>
  <c r="SFE79" i="13" s="1"/>
  <c r="SFF79" i="13" s="1"/>
  <c r="SFG79" i="13" s="1"/>
  <c r="SFH79" i="13" s="1"/>
  <c r="SFI79" i="13" s="1"/>
  <c r="SFJ79" i="13" s="1"/>
  <c r="SFK79" i="13" s="1"/>
  <c r="SFL79" i="13" s="1"/>
  <c r="SFM79" i="13" s="1"/>
  <c r="SFN79" i="13" s="1"/>
  <c r="SFO79" i="13" s="1"/>
  <c r="SFP79" i="13" s="1"/>
  <c r="SFQ79" i="13" s="1"/>
  <c r="SFR79" i="13" s="1"/>
  <c r="SFS79" i="13" s="1"/>
  <c r="SFT79" i="13" s="1"/>
  <c r="SFU79" i="13" s="1"/>
  <c r="SFV79" i="13" s="1"/>
  <c r="SFW79" i="13" s="1"/>
  <c r="SFX79" i="13" s="1"/>
  <c r="SFY79" i="13" s="1"/>
  <c r="SFZ79" i="13" s="1"/>
  <c r="SGA79" i="13" s="1"/>
  <c r="SGB79" i="13" s="1"/>
  <c r="SGC79" i="13" s="1"/>
  <c r="SGD79" i="13" s="1"/>
  <c r="SGE79" i="13" s="1"/>
  <c r="SGF79" i="13" s="1"/>
  <c r="SGG79" i="13" s="1"/>
  <c r="SGH79" i="13" s="1"/>
  <c r="SGI79" i="13" s="1"/>
  <c r="SGJ79" i="13" s="1"/>
  <c r="SGK79" i="13" s="1"/>
  <c r="SGL79" i="13" s="1"/>
  <c r="SGM79" i="13" s="1"/>
  <c r="SGN79" i="13" s="1"/>
  <c r="SGO79" i="13" s="1"/>
  <c r="SGP79" i="13" s="1"/>
  <c r="SGQ79" i="13" s="1"/>
  <c r="SGR79" i="13" s="1"/>
  <c r="SGS79" i="13" s="1"/>
  <c r="SGT79" i="13" s="1"/>
  <c r="SGU79" i="13" s="1"/>
  <c r="SGV79" i="13" s="1"/>
  <c r="SGW79" i="13" s="1"/>
  <c r="SGX79" i="13" s="1"/>
  <c r="SGY79" i="13" s="1"/>
  <c r="SGZ79" i="13" s="1"/>
  <c r="SHA79" i="13" s="1"/>
  <c r="SHB79" i="13" s="1"/>
  <c r="SHC79" i="13" s="1"/>
  <c r="SHD79" i="13" s="1"/>
  <c r="SHE79" i="13" s="1"/>
  <c r="SHF79" i="13" s="1"/>
  <c r="SHG79" i="13" s="1"/>
  <c r="SHH79" i="13" s="1"/>
  <c r="SHI79" i="13" s="1"/>
  <c r="SHJ79" i="13" s="1"/>
  <c r="SHK79" i="13" s="1"/>
  <c r="SHL79" i="13" s="1"/>
  <c r="SHM79" i="13" s="1"/>
  <c r="SHN79" i="13" s="1"/>
  <c r="SHO79" i="13" s="1"/>
  <c r="SHP79" i="13" s="1"/>
  <c r="SHQ79" i="13" s="1"/>
  <c r="SHR79" i="13" s="1"/>
  <c r="SHS79" i="13" s="1"/>
  <c r="SHT79" i="13" s="1"/>
  <c r="SHU79" i="13" s="1"/>
  <c r="SHV79" i="13" s="1"/>
  <c r="SHW79" i="13" s="1"/>
  <c r="SHX79" i="13" s="1"/>
  <c r="SHY79" i="13" s="1"/>
  <c r="SHZ79" i="13" s="1"/>
  <c r="SIA79" i="13" s="1"/>
  <c r="SIB79" i="13" s="1"/>
  <c r="SIC79" i="13" s="1"/>
  <c r="SID79" i="13" s="1"/>
  <c r="SIE79" i="13" s="1"/>
  <c r="SIF79" i="13" s="1"/>
  <c r="SIG79" i="13" s="1"/>
  <c r="SIH79" i="13" s="1"/>
  <c r="SII79" i="13" s="1"/>
  <c r="SIJ79" i="13" s="1"/>
  <c r="SIK79" i="13" s="1"/>
  <c r="SIL79" i="13" s="1"/>
  <c r="SIM79" i="13" s="1"/>
  <c r="SIN79" i="13" s="1"/>
  <c r="SIO79" i="13" s="1"/>
  <c r="SIP79" i="13" s="1"/>
  <c r="SIQ79" i="13" s="1"/>
  <c r="SIR79" i="13" s="1"/>
  <c r="SIS79" i="13" s="1"/>
  <c r="SIT79" i="13" s="1"/>
  <c r="SIU79" i="13" s="1"/>
  <c r="SIV79" i="13" s="1"/>
  <c r="SIW79" i="13" s="1"/>
  <c r="SIX79" i="13" s="1"/>
  <c r="SIY79" i="13" s="1"/>
  <c r="SIZ79" i="13" s="1"/>
  <c r="SJA79" i="13" s="1"/>
  <c r="SJB79" i="13" s="1"/>
  <c r="SJC79" i="13" s="1"/>
  <c r="SJD79" i="13" s="1"/>
  <c r="SJE79" i="13" s="1"/>
  <c r="SJF79" i="13" s="1"/>
  <c r="SJG79" i="13" s="1"/>
  <c r="SJH79" i="13" s="1"/>
  <c r="SJI79" i="13" s="1"/>
  <c r="SJJ79" i="13" s="1"/>
  <c r="SJK79" i="13" s="1"/>
  <c r="SJL79" i="13" s="1"/>
  <c r="SJM79" i="13" s="1"/>
  <c r="SJN79" i="13" s="1"/>
  <c r="SJO79" i="13" s="1"/>
  <c r="SJP79" i="13" s="1"/>
  <c r="SJQ79" i="13" s="1"/>
  <c r="SJR79" i="13" s="1"/>
  <c r="SJS79" i="13" s="1"/>
  <c r="SJT79" i="13" s="1"/>
  <c r="SJU79" i="13" s="1"/>
  <c r="SJV79" i="13" s="1"/>
  <c r="SJW79" i="13" s="1"/>
  <c r="SJX79" i="13" s="1"/>
  <c r="SJY79" i="13" s="1"/>
  <c r="SJZ79" i="13" s="1"/>
  <c r="SKA79" i="13" s="1"/>
  <c r="SKB79" i="13" s="1"/>
  <c r="SKC79" i="13" s="1"/>
  <c r="SKD79" i="13" s="1"/>
  <c r="SKE79" i="13" s="1"/>
  <c r="SKF79" i="13" s="1"/>
  <c r="SKG79" i="13" s="1"/>
  <c r="SKH79" i="13" s="1"/>
  <c r="SKI79" i="13" s="1"/>
  <c r="SKJ79" i="13" s="1"/>
  <c r="SKK79" i="13" s="1"/>
  <c r="SKL79" i="13" s="1"/>
  <c r="SKM79" i="13" s="1"/>
  <c r="SKN79" i="13" s="1"/>
  <c r="SKO79" i="13" s="1"/>
  <c r="SKP79" i="13" s="1"/>
  <c r="SKQ79" i="13" s="1"/>
  <c r="SKR79" i="13" s="1"/>
  <c r="SKS79" i="13" s="1"/>
  <c r="SKT79" i="13" s="1"/>
  <c r="SKU79" i="13" s="1"/>
  <c r="SKV79" i="13" s="1"/>
  <c r="SKW79" i="13" s="1"/>
  <c r="SKX79" i="13" s="1"/>
  <c r="SKY79" i="13" s="1"/>
  <c r="SKZ79" i="13" s="1"/>
  <c r="SLA79" i="13" s="1"/>
  <c r="SLB79" i="13" s="1"/>
  <c r="SLC79" i="13" s="1"/>
  <c r="SLD79" i="13" s="1"/>
  <c r="SLE79" i="13" s="1"/>
  <c r="SLF79" i="13" s="1"/>
  <c r="SLG79" i="13" s="1"/>
  <c r="SLH79" i="13" s="1"/>
  <c r="SLI79" i="13" s="1"/>
  <c r="SLJ79" i="13" s="1"/>
  <c r="SLK79" i="13" s="1"/>
  <c r="SLL79" i="13" s="1"/>
  <c r="SLM79" i="13" s="1"/>
  <c r="SLN79" i="13" s="1"/>
  <c r="SLO79" i="13" s="1"/>
  <c r="SLP79" i="13" s="1"/>
  <c r="SLQ79" i="13" s="1"/>
  <c r="SLR79" i="13" s="1"/>
  <c r="SLS79" i="13" s="1"/>
  <c r="SLT79" i="13" s="1"/>
  <c r="SLU79" i="13" s="1"/>
  <c r="SLV79" i="13" s="1"/>
  <c r="SLW79" i="13" s="1"/>
  <c r="SLX79" i="13" s="1"/>
  <c r="SLY79" i="13" s="1"/>
  <c r="SLZ79" i="13" s="1"/>
  <c r="SMA79" i="13" s="1"/>
  <c r="SMB79" i="13" s="1"/>
  <c r="SMC79" i="13" s="1"/>
  <c r="SMD79" i="13" s="1"/>
  <c r="SME79" i="13" s="1"/>
  <c r="SMF79" i="13" s="1"/>
  <c r="SMG79" i="13" s="1"/>
  <c r="SMH79" i="13" s="1"/>
  <c r="SMI79" i="13" s="1"/>
  <c r="SMJ79" i="13" s="1"/>
  <c r="SMK79" i="13" s="1"/>
  <c r="SML79" i="13" s="1"/>
  <c r="SMM79" i="13" s="1"/>
  <c r="SMN79" i="13" s="1"/>
  <c r="SMO79" i="13" s="1"/>
  <c r="SMP79" i="13" s="1"/>
  <c r="SMQ79" i="13" s="1"/>
  <c r="SMR79" i="13" s="1"/>
  <c r="SMS79" i="13" s="1"/>
  <c r="SMT79" i="13" s="1"/>
  <c r="SMU79" i="13" s="1"/>
  <c r="SMV79" i="13" s="1"/>
  <c r="SMW79" i="13" s="1"/>
  <c r="SMX79" i="13" s="1"/>
  <c r="SMY79" i="13" s="1"/>
  <c r="SMZ79" i="13" s="1"/>
  <c r="SNA79" i="13" s="1"/>
  <c r="SNB79" i="13" s="1"/>
  <c r="SNC79" i="13" s="1"/>
  <c r="SND79" i="13" s="1"/>
  <c r="SNE79" i="13" s="1"/>
  <c r="SNF79" i="13" s="1"/>
  <c r="SNG79" i="13" s="1"/>
  <c r="SNH79" i="13" s="1"/>
  <c r="SNI79" i="13" s="1"/>
  <c r="SNJ79" i="13" s="1"/>
  <c r="SNK79" i="13" s="1"/>
  <c r="SNL79" i="13" s="1"/>
  <c r="SNM79" i="13" s="1"/>
  <c r="SNN79" i="13" s="1"/>
  <c r="SNO79" i="13" s="1"/>
  <c r="SNP79" i="13" s="1"/>
  <c r="SNQ79" i="13" s="1"/>
  <c r="SNR79" i="13" s="1"/>
  <c r="SNS79" i="13" s="1"/>
  <c r="SNT79" i="13" s="1"/>
  <c r="SNU79" i="13" s="1"/>
  <c r="SNV79" i="13" s="1"/>
  <c r="SNW79" i="13" s="1"/>
  <c r="SNX79" i="13" s="1"/>
  <c r="SNY79" i="13" s="1"/>
  <c r="SNZ79" i="13" s="1"/>
  <c r="SOA79" i="13" s="1"/>
  <c r="SOB79" i="13" s="1"/>
  <c r="SOC79" i="13" s="1"/>
  <c r="SOD79" i="13" s="1"/>
  <c r="SOE79" i="13" s="1"/>
  <c r="SOF79" i="13" s="1"/>
  <c r="SOG79" i="13" s="1"/>
  <c r="SOH79" i="13" s="1"/>
  <c r="SOI79" i="13" s="1"/>
  <c r="SOJ79" i="13" s="1"/>
  <c r="SOK79" i="13" s="1"/>
  <c r="SOL79" i="13" s="1"/>
  <c r="SOM79" i="13" s="1"/>
  <c r="SON79" i="13" s="1"/>
  <c r="SOO79" i="13" s="1"/>
  <c r="SOP79" i="13" s="1"/>
  <c r="SOQ79" i="13" s="1"/>
  <c r="SOR79" i="13" s="1"/>
  <c r="SOS79" i="13" s="1"/>
  <c r="SOT79" i="13" s="1"/>
  <c r="SOU79" i="13" s="1"/>
  <c r="SOV79" i="13" s="1"/>
  <c r="SOW79" i="13" s="1"/>
  <c r="SOX79" i="13" s="1"/>
  <c r="SOY79" i="13" s="1"/>
  <c r="SOZ79" i="13" s="1"/>
  <c r="SPA79" i="13" s="1"/>
  <c r="SPB79" i="13" s="1"/>
  <c r="SPC79" i="13" s="1"/>
  <c r="SPD79" i="13" s="1"/>
  <c r="SPE79" i="13" s="1"/>
  <c r="SPF79" i="13" s="1"/>
  <c r="SPG79" i="13" s="1"/>
  <c r="SPH79" i="13" s="1"/>
  <c r="SPI79" i="13" s="1"/>
  <c r="SPJ79" i="13" s="1"/>
  <c r="SPK79" i="13" s="1"/>
  <c r="SPL79" i="13" s="1"/>
  <c r="SPM79" i="13" s="1"/>
  <c r="SPN79" i="13" s="1"/>
  <c r="SPO79" i="13" s="1"/>
  <c r="SPP79" i="13" s="1"/>
  <c r="SPQ79" i="13" s="1"/>
  <c r="SPR79" i="13" s="1"/>
  <c r="SPS79" i="13" s="1"/>
  <c r="SPT79" i="13" s="1"/>
  <c r="SPU79" i="13" s="1"/>
  <c r="SPV79" i="13" s="1"/>
  <c r="SPW79" i="13" s="1"/>
  <c r="SPX79" i="13" s="1"/>
  <c r="SPY79" i="13" s="1"/>
  <c r="SPZ79" i="13" s="1"/>
  <c r="SQA79" i="13" s="1"/>
  <c r="SQB79" i="13" s="1"/>
  <c r="SQC79" i="13" s="1"/>
  <c r="SQD79" i="13" s="1"/>
  <c r="SQE79" i="13" s="1"/>
  <c r="SQF79" i="13" s="1"/>
  <c r="SQG79" i="13" s="1"/>
  <c r="SQH79" i="13" s="1"/>
  <c r="SQI79" i="13" s="1"/>
  <c r="SQJ79" i="13" s="1"/>
  <c r="SQK79" i="13" s="1"/>
  <c r="SQL79" i="13" s="1"/>
  <c r="SQM79" i="13" s="1"/>
  <c r="SQN79" i="13" s="1"/>
  <c r="SQO79" i="13" s="1"/>
  <c r="SQP79" i="13" s="1"/>
  <c r="SQQ79" i="13" s="1"/>
  <c r="SQR79" i="13" s="1"/>
  <c r="SQS79" i="13" s="1"/>
  <c r="SQT79" i="13" s="1"/>
  <c r="SQU79" i="13" s="1"/>
  <c r="SQV79" i="13" s="1"/>
  <c r="SQW79" i="13" s="1"/>
  <c r="SQX79" i="13" s="1"/>
  <c r="SQY79" i="13" s="1"/>
  <c r="SQZ79" i="13" s="1"/>
  <c r="SRA79" i="13" s="1"/>
  <c r="SRB79" i="13" s="1"/>
  <c r="SRC79" i="13" s="1"/>
  <c r="SRD79" i="13" s="1"/>
  <c r="SRE79" i="13" s="1"/>
  <c r="SRF79" i="13" s="1"/>
  <c r="SRG79" i="13" s="1"/>
  <c r="SRH79" i="13" s="1"/>
  <c r="SRI79" i="13" s="1"/>
  <c r="SRJ79" i="13" s="1"/>
  <c r="SRK79" i="13" s="1"/>
  <c r="SRL79" i="13" s="1"/>
  <c r="SRM79" i="13" s="1"/>
  <c r="SRN79" i="13" s="1"/>
  <c r="SRO79" i="13" s="1"/>
  <c r="SRP79" i="13" s="1"/>
  <c r="SRQ79" i="13" s="1"/>
  <c r="SRR79" i="13" s="1"/>
  <c r="SRS79" i="13" s="1"/>
  <c r="SRT79" i="13" s="1"/>
  <c r="SRU79" i="13" s="1"/>
  <c r="SRV79" i="13" s="1"/>
  <c r="SRW79" i="13" s="1"/>
  <c r="SRX79" i="13" s="1"/>
  <c r="SRY79" i="13" s="1"/>
  <c r="SRZ79" i="13" s="1"/>
  <c r="SSA79" i="13" s="1"/>
  <c r="SSB79" i="13" s="1"/>
  <c r="SSC79" i="13" s="1"/>
  <c r="SSD79" i="13" s="1"/>
  <c r="SSE79" i="13" s="1"/>
  <c r="SSF79" i="13" s="1"/>
  <c r="SSG79" i="13" s="1"/>
  <c r="SSH79" i="13" s="1"/>
  <c r="SSI79" i="13" s="1"/>
  <c r="SSJ79" i="13" s="1"/>
  <c r="SSK79" i="13" s="1"/>
  <c r="SSL79" i="13" s="1"/>
  <c r="SSM79" i="13" s="1"/>
  <c r="SSN79" i="13" s="1"/>
  <c r="SSO79" i="13" s="1"/>
  <c r="SSP79" i="13" s="1"/>
  <c r="SSQ79" i="13" s="1"/>
  <c r="SSR79" i="13" s="1"/>
  <c r="SSS79" i="13" s="1"/>
  <c r="SST79" i="13" s="1"/>
  <c r="SSU79" i="13" s="1"/>
  <c r="SSV79" i="13" s="1"/>
  <c r="SSW79" i="13" s="1"/>
  <c r="SSX79" i="13" s="1"/>
  <c r="SSY79" i="13" s="1"/>
  <c r="SSZ79" i="13" s="1"/>
  <c r="STA79" i="13" s="1"/>
  <c r="STB79" i="13" s="1"/>
  <c r="STC79" i="13" s="1"/>
  <c r="STD79" i="13" s="1"/>
  <c r="STE79" i="13" s="1"/>
  <c r="STF79" i="13" s="1"/>
  <c r="STG79" i="13" s="1"/>
  <c r="STH79" i="13" s="1"/>
  <c r="STI79" i="13" s="1"/>
  <c r="STJ79" i="13" s="1"/>
  <c r="STK79" i="13" s="1"/>
  <c r="STL79" i="13" s="1"/>
  <c r="STM79" i="13" s="1"/>
  <c r="STN79" i="13" s="1"/>
  <c r="STO79" i="13" s="1"/>
  <c r="STP79" i="13" s="1"/>
  <c r="STQ79" i="13" s="1"/>
  <c r="STR79" i="13" s="1"/>
  <c r="STS79" i="13" s="1"/>
  <c r="STT79" i="13" s="1"/>
  <c r="STU79" i="13" s="1"/>
  <c r="STV79" i="13" s="1"/>
  <c r="STW79" i="13" s="1"/>
  <c r="STX79" i="13" s="1"/>
  <c r="STY79" i="13" s="1"/>
  <c r="STZ79" i="13" s="1"/>
  <c r="SUA79" i="13" s="1"/>
  <c r="SUB79" i="13" s="1"/>
  <c r="SUC79" i="13" s="1"/>
  <c r="SUD79" i="13" s="1"/>
  <c r="SUE79" i="13" s="1"/>
  <c r="SUF79" i="13" s="1"/>
  <c r="SUG79" i="13" s="1"/>
  <c r="SUH79" i="13" s="1"/>
  <c r="SUI79" i="13" s="1"/>
  <c r="SUJ79" i="13" s="1"/>
  <c r="SUK79" i="13" s="1"/>
  <c r="SUL79" i="13" s="1"/>
  <c r="SUM79" i="13" s="1"/>
  <c r="SUN79" i="13" s="1"/>
  <c r="SUO79" i="13" s="1"/>
  <c r="SUP79" i="13" s="1"/>
  <c r="SUQ79" i="13" s="1"/>
  <c r="SUR79" i="13" s="1"/>
  <c r="SUS79" i="13" s="1"/>
  <c r="SUT79" i="13" s="1"/>
  <c r="SUU79" i="13" s="1"/>
  <c r="SUV79" i="13" s="1"/>
  <c r="SUW79" i="13" s="1"/>
  <c r="SUX79" i="13" s="1"/>
  <c r="SUY79" i="13" s="1"/>
  <c r="SUZ79" i="13" s="1"/>
  <c r="SVA79" i="13" s="1"/>
  <c r="SVB79" i="13" s="1"/>
  <c r="SVC79" i="13" s="1"/>
  <c r="SVD79" i="13" s="1"/>
  <c r="SVE79" i="13" s="1"/>
  <c r="SVF79" i="13" s="1"/>
  <c r="SVG79" i="13" s="1"/>
  <c r="SVH79" i="13" s="1"/>
  <c r="SVI79" i="13" s="1"/>
  <c r="SVJ79" i="13" s="1"/>
  <c r="SVK79" i="13" s="1"/>
  <c r="SVL79" i="13" s="1"/>
  <c r="SVM79" i="13" s="1"/>
  <c r="SVN79" i="13" s="1"/>
  <c r="SVO79" i="13" s="1"/>
  <c r="SVP79" i="13" s="1"/>
  <c r="SVQ79" i="13" s="1"/>
  <c r="SVR79" i="13" s="1"/>
  <c r="SVS79" i="13" s="1"/>
  <c r="SVT79" i="13" s="1"/>
  <c r="SVU79" i="13" s="1"/>
  <c r="SVV79" i="13" s="1"/>
  <c r="SVW79" i="13" s="1"/>
  <c r="SVX79" i="13" s="1"/>
  <c r="SVY79" i="13" s="1"/>
  <c r="SVZ79" i="13" s="1"/>
  <c r="SWA79" i="13" s="1"/>
  <c r="SWB79" i="13" s="1"/>
  <c r="SWC79" i="13" s="1"/>
  <c r="SWD79" i="13" s="1"/>
  <c r="SWE79" i="13" s="1"/>
  <c r="SWF79" i="13" s="1"/>
  <c r="SWG79" i="13" s="1"/>
  <c r="SWH79" i="13" s="1"/>
  <c r="SWI79" i="13" s="1"/>
  <c r="SWJ79" i="13" s="1"/>
  <c r="SWK79" i="13" s="1"/>
  <c r="SWL79" i="13" s="1"/>
  <c r="SWM79" i="13" s="1"/>
  <c r="SWN79" i="13" s="1"/>
  <c r="SWO79" i="13" s="1"/>
  <c r="SWP79" i="13" s="1"/>
  <c r="SWQ79" i="13" s="1"/>
  <c r="SWR79" i="13" s="1"/>
  <c r="SWS79" i="13" s="1"/>
  <c r="SWT79" i="13" s="1"/>
  <c r="SWU79" i="13" s="1"/>
  <c r="SWV79" i="13" s="1"/>
  <c r="SWW79" i="13" s="1"/>
  <c r="SWX79" i="13" s="1"/>
  <c r="SWY79" i="13" s="1"/>
  <c r="SWZ79" i="13" s="1"/>
  <c r="SXA79" i="13" s="1"/>
  <c r="SXB79" i="13" s="1"/>
  <c r="SXC79" i="13" s="1"/>
  <c r="SXD79" i="13" s="1"/>
  <c r="SXE79" i="13" s="1"/>
  <c r="SXF79" i="13" s="1"/>
  <c r="SXG79" i="13" s="1"/>
  <c r="SXH79" i="13" s="1"/>
  <c r="SXI79" i="13" s="1"/>
  <c r="SXJ79" i="13" s="1"/>
  <c r="SXK79" i="13" s="1"/>
  <c r="SXL79" i="13" s="1"/>
  <c r="SXM79" i="13" s="1"/>
  <c r="SXN79" i="13" s="1"/>
  <c r="SXO79" i="13" s="1"/>
  <c r="SXP79" i="13" s="1"/>
  <c r="SXQ79" i="13" s="1"/>
  <c r="SXR79" i="13" s="1"/>
  <c r="SXS79" i="13" s="1"/>
  <c r="SXT79" i="13" s="1"/>
  <c r="SXU79" i="13" s="1"/>
  <c r="SXV79" i="13" s="1"/>
  <c r="SXW79" i="13" s="1"/>
  <c r="SXX79" i="13" s="1"/>
  <c r="SXY79" i="13" s="1"/>
  <c r="SXZ79" i="13" s="1"/>
  <c r="SYA79" i="13" s="1"/>
  <c r="SYB79" i="13" s="1"/>
  <c r="SYC79" i="13" s="1"/>
  <c r="SYD79" i="13" s="1"/>
  <c r="SYE79" i="13" s="1"/>
  <c r="SYF79" i="13" s="1"/>
  <c r="SYG79" i="13" s="1"/>
  <c r="SYH79" i="13" s="1"/>
  <c r="SYI79" i="13" s="1"/>
  <c r="SYJ79" i="13" s="1"/>
  <c r="SYK79" i="13" s="1"/>
  <c r="SYL79" i="13" s="1"/>
  <c r="SYM79" i="13" s="1"/>
  <c r="SYN79" i="13" s="1"/>
  <c r="SYO79" i="13" s="1"/>
  <c r="SYP79" i="13" s="1"/>
  <c r="SYQ79" i="13" s="1"/>
  <c r="SYR79" i="13" s="1"/>
  <c r="SYS79" i="13" s="1"/>
  <c r="SYT79" i="13" s="1"/>
  <c r="SYU79" i="13" s="1"/>
  <c r="SYV79" i="13" s="1"/>
  <c r="SYW79" i="13" s="1"/>
  <c r="SYX79" i="13" s="1"/>
  <c r="SYY79" i="13" s="1"/>
  <c r="SYZ79" i="13" s="1"/>
  <c r="SZA79" i="13" s="1"/>
  <c r="SZB79" i="13" s="1"/>
  <c r="SZC79" i="13" s="1"/>
  <c r="SZD79" i="13" s="1"/>
  <c r="SZE79" i="13" s="1"/>
  <c r="SZF79" i="13" s="1"/>
  <c r="SZG79" i="13" s="1"/>
  <c r="SZH79" i="13" s="1"/>
  <c r="SZI79" i="13" s="1"/>
  <c r="SZJ79" i="13" s="1"/>
  <c r="SZK79" i="13" s="1"/>
  <c r="SZL79" i="13" s="1"/>
  <c r="SZM79" i="13" s="1"/>
  <c r="SZN79" i="13" s="1"/>
  <c r="SZO79" i="13" s="1"/>
  <c r="SZP79" i="13" s="1"/>
  <c r="SZQ79" i="13" s="1"/>
  <c r="SZR79" i="13" s="1"/>
  <c r="SZS79" i="13" s="1"/>
  <c r="SZT79" i="13" s="1"/>
  <c r="SZU79" i="13" s="1"/>
  <c r="SZV79" i="13" s="1"/>
  <c r="SZW79" i="13" s="1"/>
  <c r="SZX79" i="13" s="1"/>
  <c r="SZY79" i="13" s="1"/>
  <c r="SZZ79" i="13" s="1"/>
  <c r="TAA79" i="13" s="1"/>
  <c r="TAB79" i="13" s="1"/>
  <c r="TAC79" i="13" s="1"/>
  <c r="TAD79" i="13" s="1"/>
  <c r="TAE79" i="13" s="1"/>
  <c r="TAF79" i="13" s="1"/>
  <c r="TAG79" i="13" s="1"/>
  <c r="TAH79" i="13" s="1"/>
  <c r="TAI79" i="13" s="1"/>
  <c r="TAJ79" i="13" s="1"/>
  <c r="TAK79" i="13" s="1"/>
  <c r="TAL79" i="13" s="1"/>
  <c r="TAM79" i="13" s="1"/>
  <c r="TAN79" i="13" s="1"/>
  <c r="TAO79" i="13" s="1"/>
  <c r="TAP79" i="13" s="1"/>
  <c r="TAQ79" i="13" s="1"/>
  <c r="TAR79" i="13" s="1"/>
  <c r="TAS79" i="13" s="1"/>
  <c r="TAT79" i="13" s="1"/>
  <c r="TAU79" i="13" s="1"/>
  <c r="TAV79" i="13" s="1"/>
  <c r="TAW79" i="13" s="1"/>
  <c r="TAX79" i="13" s="1"/>
  <c r="TAY79" i="13" s="1"/>
  <c r="TAZ79" i="13" s="1"/>
  <c r="TBA79" i="13" s="1"/>
  <c r="TBB79" i="13" s="1"/>
  <c r="TBC79" i="13" s="1"/>
  <c r="TBD79" i="13" s="1"/>
  <c r="TBE79" i="13" s="1"/>
  <c r="TBF79" i="13" s="1"/>
  <c r="TBG79" i="13" s="1"/>
  <c r="TBH79" i="13" s="1"/>
  <c r="TBI79" i="13" s="1"/>
  <c r="TBJ79" i="13" s="1"/>
  <c r="TBK79" i="13" s="1"/>
  <c r="TBL79" i="13" s="1"/>
  <c r="TBM79" i="13" s="1"/>
  <c r="TBN79" i="13" s="1"/>
  <c r="TBO79" i="13" s="1"/>
  <c r="TBP79" i="13" s="1"/>
  <c r="TBQ79" i="13" s="1"/>
  <c r="TBR79" i="13" s="1"/>
  <c r="TBS79" i="13" s="1"/>
  <c r="TBT79" i="13" s="1"/>
  <c r="TBU79" i="13" s="1"/>
  <c r="TBV79" i="13" s="1"/>
  <c r="TBW79" i="13" s="1"/>
  <c r="TBX79" i="13" s="1"/>
  <c r="TBY79" i="13" s="1"/>
  <c r="TBZ79" i="13" s="1"/>
  <c r="TCA79" i="13" s="1"/>
  <c r="TCB79" i="13" s="1"/>
  <c r="TCC79" i="13" s="1"/>
  <c r="TCD79" i="13" s="1"/>
  <c r="TCE79" i="13" s="1"/>
  <c r="TCF79" i="13" s="1"/>
  <c r="TCG79" i="13" s="1"/>
  <c r="TCH79" i="13" s="1"/>
  <c r="TCI79" i="13" s="1"/>
  <c r="TCJ79" i="13" s="1"/>
  <c r="TCK79" i="13" s="1"/>
  <c r="TCL79" i="13" s="1"/>
  <c r="TCM79" i="13" s="1"/>
  <c r="TCN79" i="13" s="1"/>
  <c r="TCO79" i="13" s="1"/>
  <c r="TCP79" i="13" s="1"/>
  <c r="TCQ79" i="13" s="1"/>
  <c r="TCR79" i="13" s="1"/>
  <c r="TCS79" i="13" s="1"/>
  <c r="TCT79" i="13" s="1"/>
  <c r="TCU79" i="13" s="1"/>
  <c r="TCV79" i="13" s="1"/>
  <c r="TCW79" i="13" s="1"/>
  <c r="TCX79" i="13" s="1"/>
  <c r="TCY79" i="13" s="1"/>
  <c r="TCZ79" i="13" s="1"/>
  <c r="TDA79" i="13" s="1"/>
  <c r="TDB79" i="13" s="1"/>
  <c r="TDC79" i="13" s="1"/>
  <c r="TDD79" i="13" s="1"/>
  <c r="TDE79" i="13" s="1"/>
  <c r="TDF79" i="13" s="1"/>
  <c r="TDG79" i="13" s="1"/>
  <c r="TDH79" i="13" s="1"/>
  <c r="TDI79" i="13" s="1"/>
  <c r="TDJ79" i="13" s="1"/>
  <c r="TDK79" i="13" s="1"/>
  <c r="TDL79" i="13" s="1"/>
  <c r="TDM79" i="13" s="1"/>
  <c r="TDN79" i="13" s="1"/>
  <c r="TDO79" i="13" s="1"/>
  <c r="TDP79" i="13" s="1"/>
  <c r="TDQ79" i="13" s="1"/>
  <c r="TDR79" i="13" s="1"/>
  <c r="TDS79" i="13" s="1"/>
  <c r="TDT79" i="13" s="1"/>
  <c r="TDU79" i="13" s="1"/>
  <c r="TDV79" i="13" s="1"/>
  <c r="TDW79" i="13" s="1"/>
  <c r="TDX79" i="13" s="1"/>
  <c r="TDY79" i="13" s="1"/>
  <c r="TDZ79" i="13" s="1"/>
  <c r="TEA79" i="13" s="1"/>
  <c r="TEB79" i="13" s="1"/>
  <c r="TEC79" i="13" s="1"/>
  <c r="TED79" i="13" s="1"/>
  <c r="TEE79" i="13" s="1"/>
  <c r="TEF79" i="13" s="1"/>
  <c r="TEG79" i="13" s="1"/>
  <c r="TEH79" i="13" s="1"/>
  <c r="TEI79" i="13" s="1"/>
  <c r="TEJ79" i="13" s="1"/>
  <c r="TEK79" i="13" s="1"/>
  <c r="TEL79" i="13" s="1"/>
  <c r="TEM79" i="13" s="1"/>
  <c r="TEN79" i="13" s="1"/>
  <c r="TEO79" i="13" s="1"/>
  <c r="TEP79" i="13" s="1"/>
  <c r="TEQ79" i="13" s="1"/>
  <c r="TER79" i="13" s="1"/>
  <c r="TES79" i="13" s="1"/>
  <c r="TET79" i="13" s="1"/>
  <c r="TEU79" i="13" s="1"/>
  <c r="TEV79" i="13" s="1"/>
  <c r="TEW79" i="13" s="1"/>
  <c r="TEX79" i="13" s="1"/>
  <c r="TEY79" i="13" s="1"/>
  <c r="TEZ79" i="13" s="1"/>
  <c r="TFA79" i="13" s="1"/>
  <c r="TFB79" i="13" s="1"/>
  <c r="TFC79" i="13" s="1"/>
  <c r="TFD79" i="13" s="1"/>
  <c r="TFE79" i="13" s="1"/>
  <c r="TFF79" i="13" s="1"/>
  <c r="TFG79" i="13" s="1"/>
  <c r="TFH79" i="13" s="1"/>
  <c r="TFI79" i="13" s="1"/>
  <c r="TFJ79" i="13" s="1"/>
  <c r="TFK79" i="13" s="1"/>
  <c r="TFL79" i="13" s="1"/>
  <c r="TFM79" i="13" s="1"/>
  <c r="TFN79" i="13" s="1"/>
  <c r="TFO79" i="13" s="1"/>
  <c r="TFP79" i="13" s="1"/>
  <c r="TFQ79" i="13" s="1"/>
  <c r="TFR79" i="13" s="1"/>
  <c r="TFS79" i="13" s="1"/>
  <c r="TFT79" i="13" s="1"/>
  <c r="TFU79" i="13" s="1"/>
  <c r="TFV79" i="13" s="1"/>
  <c r="TFW79" i="13" s="1"/>
  <c r="TFX79" i="13" s="1"/>
  <c r="TFY79" i="13" s="1"/>
  <c r="TFZ79" i="13" s="1"/>
  <c r="TGA79" i="13" s="1"/>
  <c r="TGB79" i="13" s="1"/>
  <c r="TGC79" i="13" s="1"/>
  <c r="TGD79" i="13" s="1"/>
  <c r="TGE79" i="13" s="1"/>
  <c r="TGF79" i="13" s="1"/>
  <c r="TGG79" i="13" s="1"/>
  <c r="TGH79" i="13" s="1"/>
  <c r="TGI79" i="13" s="1"/>
  <c r="TGJ79" i="13" s="1"/>
  <c r="TGK79" i="13" s="1"/>
  <c r="TGL79" i="13" s="1"/>
  <c r="TGM79" i="13" s="1"/>
  <c r="TGN79" i="13" s="1"/>
  <c r="TGO79" i="13" s="1"/>
  <c r="TGP79" i="13" s="1"/>
  <c r="TGQ79" i="13" s="1"/>
  <c r="TGR79" i="13" s="1"/>
  <c r="TGS79" i="13" s="1"/>
  <c r="TGT79" i="13" s="1"/>
  <c r="TGU79" i="13" s="1"/>
  <c r="TGV79" i="13" s="1"/>
  <c r="TGW79" i="13" s="1"/>
  <c r="TGX79" i="13" s="1"/>
  <c r="TGY79" i="13" s="1"/>
  <c r="TGZ79" i="13" s="1"/>
  <c r="THA79" i="13" s="1"/>
  <c r="THB79" i="13" s="1"/>
  <c r="THC79" i="13" s="1"/>
  <c r="THD79" i="13" s="1"/>
  <c r="THE79" i="13" s="1"/>
  <c r="THF79" i="13" s="1"/>
  <c r="THG79" i="13" s="1"/>
  <c r="THH79" i="13" s="1"/>
  <c r="THI79" i="13" s="1"/>
  <c r="THJ79" i="13" s="1"/>
  <c r="THK79" i="13" s="1"/>
  <c r="THL79" i="13" s="1"/>
  <c r="THM79" i="13" s="1"/>
  <c r="THN79" i="13" s="1"/>
  <c r="THO79" i="13" s="1"/>
  <c r="THP79" i="13" s="1"/>
  <c r="THQ79" i="13" s="1"/>
  <c r="THR79" i="13" s="1"/>
  <c r="THS79" i="13" s="1"/>
  <c r="THT79" i="13" s="1"/>
  <c r="THU79" i="13" s="1"/>
  <c r="THV79" i="13" s="1"/>
  <c r="THW79" i="13" s="1"/>
  <c r="THX79" i="13" s="1"/>
  <c r="THY79" i="13" s="1"/>
  <c r="THZ79" i="13" s="1"/>
  <c r="TIA79" i="13" s="1"/>
  <c r="TIB79" i="13" s="1"/>
  <c r="TIC79" i="13" s="1"/>
  <c r="TID79" i="13" s="1"/>
  <c r="TIE79" i="13" s="1"/>
  <c r="TIF79" i="13" s="1"/>
  <c r="TIG79" i="13" s="1"/>
  <c r="TIH79" i="13" s="1"/>
  <c r="TII79" i="13" s="1"/>
  <c r="TIJ79" i="13" s="1"/>
  <c r="TIK79" i="13" s="1"/>
  <c r="TIL79" i="13" s="1"/>
  <c r="TIM79" i="13" s="1"/>
  <c r="TIN79" i="13" s="1"/>
  <c r="TIO79" i="13" s="1"/>
  <c r="TIP79" i="13" s="1"/>
  <c r="TIQ79" i="13" s="1"/>
  <c r="TIR79" i="13" s="1"/>
  <c r="TIS79" i="13" s="1"/>
  <c r="TIT79" i="13" s="1"/>
  <c r="TIU79" i="13" s="1"/>
  <c r="TIV79" i="13" s="1"/>
  <c r="TIW79" i="13" s="1"/>
  <c r="TIX79" i="13" s="1"/>
  <c r="TIY79" i="13" s="1"/>
  <c r="TIZ79" i="13" s="1"/>
  <c r="TJA79" i="13" s="1"/>
  <c r="TJB79" i="13" s="1"/>
  <c r="TJC79" i="13" s="1"/>
  <c r="TJD79" i="13" s="1"/>
  <c r="TJE79" i="13" s="1"/>
  <c r="TJF79" i="13" s="1"/>
  <c r="TJG79" i="13" s="1"/>
  <c r="TJH79" i="13" s="1"/>
  <c r="TJI79" i="13" s="1"/>
  <c r="TJJ79" i="13" s="1"/>
  <c r="TJK79" i="13" s="1"/>
  <c r="TJL79" i="13" s="1"/>
  <c r="TJM79" i="13" s="1"/>
  <c r="TJN79" i="13" s="1"/>
  <c r="TJO79" i="13" s="1"/>
  <c r="TJP79" i="13" s="1"/>
  <c r="TJQ79" i="13" s="1"/>
  <c r="TJR79" i="13" s="1"/>
  <c r="TJS79" i="13" s="1"/>
  <c r="TJT79" i="13" s="1"/>
  <c r="TJU79" i="13" s="1"/>
  <c r="TJV79" i="13" s="1"/>
  <c r="TJW79" i="13" s="1"/>
  <c r="TJX79" i="13" s="1"/>
  <c r="TJY79" i="13" s="1"/>
  <c r="TJZ79" i="13" s="1"/>
  <c r="TKA79" i="13" s="1"/>
  <c r="TKB79" i="13" s="1"/>
  <c r="TKC79" i="13" s="1"/>
  <c r="TKD79" i="13" s="1"/>
  <c r="TKE79" i="13" s="1"/>
  <c r="TKF79" i="13" s="1"/>
  <c r="TKG79" i="13" s="1"/>
  <c r="TKH79" i="13" s="1"/>
  <c r="TKI79" i="13" s="1"/>
  <c r="TKJ79" i="13" s="1"/>
  <c r="TKK79" i="13" s="1"/>
  <c r="TKL79" i="13" s="1"/>
  <c r="TKM79" i="13" s="1"/>
  <c r="TKN79" i="13" s="1"/>
  <c r="TKO79" i="13" s="1"/>
  <c r="TKP79" i="13" s="1"/>
  <c r="TKQ79" i="13" s="1"/>
  <c r="TKR79" i="13" s="1"/>
  <c r="TKS79" i="13" s="1"/>
  <c r="TKT79" i="13" s="1"/>
  <c r="TKU79" i="13" s="1"/>
  <c r="TKV79" i="13" s="1"/>
  <c r="TKW79" i="13" s="1"/>
  <c r="TKX79" i="13" s="1"/>
  <c r="TKY79" i="13" s="1"/>
  <c r="TKZ79" i="13" s="1"/>
  <c r="TLA79" i="13" s="1"/>
  <c r="TLB79" i="13" s="1"/>
  <c r="TLC79" i="13" s="1"/>
  <c r="TLD79" i="13" s="1"/>
  <c r="TLE79" i="13" s="1"/>
  <c r="TLF79" i="13" s="1"/>
  <c r="TLG79" i="13" s="1"/>
  <c r="TLH79" i="13" s="1"/>
  <c r="TLI79" i="13" s="1"/>
  <c r="TLJ79" i="13" s="1"/>
  <c r="TLK79" i="13" s="1"/>
  <c r="TLL79" i="13" s="1"/>
  <c r="TLM79" i="13" s="1"/>
  <c r="TLN79" i="13" s="1"/>
  <c r="TLO79" i="13" s="1"/>
  <c r="TLP79" i="13" s="1"/>
  <c r="TLQ79" i="13" s="1"/>
  <c r="TLR79" i="13" s="1"/>
  <c r="TLS79" i="13" s="1"/>
  <c r="TLT79" i="13" s="1"/>
  <c r="TLU79" i="13" s="1"/>
  <c r="TLV79" i="13" s="1"/>
  <c r="TLW79" i="13" s="1"/>
  <c r="TLX79" i="13" s="1"/>
  <c r="TLY79" i="13" s="1"/>
  <c r="TLZ79" i="13" s="1"/>
  <c r="TMA79" i="13" s="1"/>
  <c r="TMB79" i="13" s="1"/>
  <c r="TMC79" i="13" s="1"/>
  <c r="TMD79" i="13" s="1"/>
  <c r="TME79" i="13" s="1"/>
  <c r="TMF79" i="13" s="1"/>
  <c r="TMG79" i="13" s="1"/>
  <c r="TMH79" i="13" s="1"/>
  <c r="TMI79" i="13" s="1"/>
  <c r="TMJ79" i="13" s="1"/>
  <c r="TMK79" i="13" s="1"/>
  <c r="TML79" i="13" s="1"/>
  <c r="TMM79" i="13" s="1"/>
  <c r="TMN79" i="13" s="1"/>
  <c r="TMO79" i="13" s="1"/>
  <c r="TMP79" i="13" s="1"/>
  <c r="TMQ79" i="13" s="1"/>
  <c r="TMR79" i="13" s="1"/>
  <c r="TMS79" i="13" s="1"/>
  <c r="TMT79" i="13" s="1"/>
  <c r="TMU79" i="13" s="1"/>
  <c r="TMV79" i="13" s="1"/>
  <c r="TMW79" i="13" s="1"/>
  <c r="TMX79" i="13" s="1"/>
  <c r="TMY79" i="13" s="1"/>
  <c r="TMZ79" i="13" s="1"/>
  <c r="TNA79" i="13" s="1"/>
  <c r="TNB79" i="13" s="1"/>
  <c r="TNC79" i="13" s="1"/>
  <c r="TND79" i="13" s="1"/>
  <c r="TNE79" i="13" s="1"/>
  <c r="TNF79" i="13" s="1"/>
  <c r="TNG79" i="13" s="1"/>
  <c r="TNH79" i="13" s="1"/>
  <c r="TNI79" i="13" s="1"/>
  <c r="TNJ79" i="13" s="1"/>
  <c r="TNK79" i="13" s="1"/>
  <c r="TNL79" i="13" s="1"/>
  <c r="TNM79" i="13" s="1"/>
  <c r="TNN79" i="13" s="1"/>
  <c r="TNO79" i="13" s="1"/>
  <c r="TNP79" i="13" s="1"/>
  <c r="TNQ79" i="13" s="1"/>
  <c r="TNR79" i="13" s="1"/>
  <c r="TNS79" i="13" s="1"/>
  <c r="TNT79" i="13" s="1"/>
  <c r="TNU79" i="13" s="1"/>
  <c r="TNV79" i="13" s="1"/>
  <c r="TNW79" i="13" s="1"/>
  <c r="TNX79" i="13" s="1"/>
  <c r="TNY79" i="13" s="1"/>
  <c r="TNZ79" i="13" s="1"/>
  <c r="TOA79" i="13" s="1"/>
  <c r="TOB79" i="13" s="1"/>
  <c r="TOC79" i="13" s="1"/>
  <c r="TOD79" i="13" s="1"/>
  <c r="TOE79" i="13" s="1"/>
  <c r="TOF79" i="13" s="1"/>
  <c r="TOG79" i="13" s="1"/>
  <c r="TOH79" i="13" s="1"/>
  <c r="TOI79" i="13" s="1"/>
  <c r="TOJ79" i="13" s="1"/>
  <c r="TOK79" i="13" s="1"/>
  <c r="TOL79" i="13" s="1"/>
  <c r="TOM79" i="13" s="1"/>
  <c r="TON79" i="13" s="1"/>
  <c r="TOO79" i="13" s="1"/>
  <c r="TOP79" i="13" s="1"/>
  <c r="TOQ79" i="13" s="1"/>
  <c r="TOR79" i="13" s="1"/>
  <c r="TOS79" i="13" s="1"/>
  <c r="TOT79" i="13" s="1"/>
  <c r="TOU79" i="13" s="1"/>
  <c r="TOV79" i="13" s="1"/>
  <c r="TOW79" i="13" s="1"/>
  <c r="TOX79" i="13" s="1"/>
  <c r="TOY79" i="13" s="1"/>
  <c r="TOZ79" i="13" s="1"/>
  <c r="TPA79" i="13" s="1"/>
  <c r="TPB79" i="13" s="1"/>
  <c r="TPC79" i="13" s="1"/>
  <c r="TPD79" i="13" s="1"/>
  <c r="TPE79" i="13" s="1"/>
  <c r="TPF79" i="13" s="1"/>
  <c r="TPG79" i="13" s="1"/>
  <c r="TPH79" i="13" s="1"/>
  <c r="TPI79" i="13" s="1"/>
  <c r="TPJ79" i="13" s="1"/>
  <c r="TPK79" i="13" s="1"/>
  <c r="TPL79" i="13" s="1"/>
  <c r="TPM79" i="13" s="1"/>
  <c r="TPN79" i="13" s="1"/>
  <c r="TPO79" i="13" s="1"/>
  <c r="TPP79" i="13" s="1"/>
  <c r="TPQ79" i="13" s="1"/>
  <c r="TPR79" i="13" s="1"/>
  <c r="TPS79" i="13" s="1"/>
  <c r="TPT79" i="13" s="1"/>
  <c r="TPU79" i="13" s="1"/>
  <c r="TPV79" i="13" s="1"/>
  <c r="TPW79" i="13" s="1"/>
  <c r="TPX79" i="13" s="1"/>
  <c r="TPY79" i="13" s="1"/>
  <c r="TPZ79" i="13" s="1"/>
  <c r="TQA79" i="13" s="1"/>
  <c r="TQB79" i="13" s="1"/>
  <c r="TQC79" i="13" s="1"/>
  <c r="TQD79" i="13" s="1"/>
  <c r="TQE79" i="13" s="1"/>
  <c r="TQF79" i="13" s="1"/>
  <c r="TQG79" i="13" s="1"/>
  <c r="TQH79" i="13" s="1"/>
  <c r="TQI79" i="13" s="1"/>
  <c r="TQJ79" i="13" s="1"/>
  <c r="TQK79" i="13" s="1"/>
  <c r="TQL79" i="13" s="1"/>
  <c r="TQM79" i="13" s="1"/>
  <c r="TQN79" i="13" s="1"/>
  <c r="TQO79" i="13" s="1"/>
  <c r="TQP79" i="13" s="1"/>
  <c r="TQQ79" i="13" s="1"/>
  <c r="TQR79" i="13" s="1"/>
  <c r="TQS79" i="13" s="1"/>
  <c r="TQT79" i="13" s="1"/>
  <c r="TQU79" i="13" s="1"/>
  <c r="TQV79" i="13" s="1"/>
  <c r="TQW79" i="13" s="1"/>
  <c r="TQX79" i="13" s="1"/>
  <c r="TQY79" i="13" s="1"/>
  <c r="TQZ79" i="13" s="1"/>
  <c r="TRA79" i="13" s="1"/>
  <c r="TRB79" i="13" s="1"/>
  <c r="TRC79" i="13" s="1"/>
  <c r="TRD79" i="13" s="1"/>
  <c r="TRE79" i="13" s="1"/>
  <c r="TRF79" i="13" s="1"/>
  <c r="TRG79" i="13" s="1"/>
  <c r="TRH79" i="13" s="1"/>
  <c r="TRI79" i="13" s="1"/>
  <c r="TRJ79" i="13" s="1"/>
  <c r="TRK79" i="13" s="1"/>
  <c r="TRL79" i="13" s="1"/>
  <c r="TRM79" i="13" s="1"/>
  <c r="TRN79" i="13" s="1"/>
  <c r="TRO79" i="13" s="1"/>
  <c r="TRP79" i="13" s="1"/>
  <c r="TRQ79" i="13" s="1"/>
  <c r="TRR79" i="13" s="1"/>
  <c r="TRS79" i="13" s="1"/>
  <c r="TRT79" i="13" s="1"/>
  <c r="TRU79" i="13" s="1"/>
  <c r="TRV79" i="13" s="1"/>
  <c r="TRW79" i="13" s="1"/>
  <c r="TRX79" i="13" s="1"/>
  <c r="TRY79" i="13" s="1"/>
  <c r="TRZ79" i="13" s="1"/>
  <c r="TSA79" i="13" s="1"/>
  <c r="TSB79" i="13" s="1"/>
  <c r="TSC79" i="13" s="1"/>
  <c r="TSD79" i="13" s="1"/>
  <c r="TSE79" i="13" s="1"/>
  <c r="TSF79" i="13" s="1"/>
  <c r="TSG79" i="13" s="1"/>
  <c r="TSH79" i="13" s="1"/>
  <c r="TSI79" i="13" s="1"/>
  <c r="TSJ79" i="13" s="1"/>
  <c r="TSK79" i="13" s="1"/>
  <c r="TSL79" i="13" s="1"/>
  <c r="TSM79" i="13" s="1"/>
  <c r="TSN79" i="13" s="1"/>
  <c r="TSO79" i="13" s="1"/>
  <c r="TSP79" i="13" s="1"/>
  <c r="TSQ79" i="13" s="1"/>
  <c r="TSR79" i="13" s="1"/>
  <c r="TSS79" i="13" s="1"/>
  <c r="TST79" i="13" s="1"/>
  <c r="TSU79" i="13" s="1"/>
  <c r="TSV79" i="13" s="1"/>
  <c r="TSW79" i="13" s="1"/>
  <c r="TSX79" i="13" s="1"/>
  <c r="TSY79" i="13" s="1"/>
  <c r="TSZ79" i="13" s="1"/>
  <c r="TTA79" i="13" s="1"/>
  <c r="TTB79" i="13" s="1"/>
  <c r="TTC79" i="13" s="1"/>
  <c r="TTD79" i="13" s="1"/>
  <c r="TTE79" i="13" s="1"/>
  <c r="TTF79" i="13" s="1"/>
  <c r="TTG79" i="13" s="1"/>
  <c r="TTH79" i="13" s="1"/>
  <c r="TTI79" i="13" s="1"/>
  <c r="TTJ79" i="13" s="1"/>
  <c r="TTK79" i="13" s="1"/>
  <c r="TTL79" i="13" s="1"/>
  <c r="TTM79" i="13" s="1"/>
  <c r="TTN79" i="13" s="1"/>
  <c r="TTO79" i="13" s="1"/>
  <c r="TTP79" i="13" s="1"/>
  <c r="TTQ79" i="13" s="1"/>
  <c r="TTR79" i="13" s="1"/>
  <c r="TTS79" i="13" s="1"/>
  <c r="TTT79" i="13" s="1"/>
  <c r="TTU79" i="13" s="1"/>
  <c r="TTV79" i="13" s="1"/>
  <c r="TTW79" i="13" s="1"/>
  <c r="TTX79" i="13" s="1"/>
  <c r="TTY79" i="13" s="1"/>
  <c r="TTZ79" i="13" s="1"/>
  <c r="TUA79" i="13" s="1"/>
  <c r="TUB79" i="13" s="1"/>
  <c r="TUC79" i="13" s="1"/>
  <c r="TUD79" i="13" s="1"/>
  <c r="TUE79" i="13" s="1"/>
  <c r="TUF79" i="13" s="1"/>
  <c r="TUG79" i="13" s="1"/>
  <c r="TUH79" i="13" s="1"/>
  <c r="TUI79" i="13" s="1"/>
  <c r="TUJ79" i="13" s="1"/>
  <c r="TUK79" i="13" s="1"/>
  <c r="TUL79" i="13" s="1"/>
  <c r="TUM79" i="13" s="1"/>
  <c r="TUN79" i="13" s="1"/>
  <c r="TUO79" i="13" s="1"/>
  <c r="TUP79" i="13" s="1"/>
  <c r="TUQ79" i="13" s="1"/>
  <c r="TUR79" i="13" s="1"/>
  <c r="TUS79" i="13" s="1"/>
  <c r="TUT79" i="13" s="1"/>
  <c r="TUU79" i="13" s="1"/>
  <c r="TUV79" i="13" s="1"/>
  <c r="TUW79" i="13" s="1"/>
  <c r="TUX79" i="13" s="1"/>
  <c r="TUY79" i="13" s="1"/>
  <c r="TUZ79" i="13" s="1"/>
  <c r="TVA79" i="13" s="1"/>
  <c r="TVB79" i="13" s="1"/>
  <c r="TVC79" i="13" s="1"/>
  <c r="TVD79" i="13" s="1"/>
  <c r="TVE79" i="13" s="1"/>
  <c r="TVF79" i="13" s="1"/>
  <c r="TVG79" i="13" s="1"/>
  <c r="TVH79" i="13" s="1"/>
  <c r="TVI79" i="13" s="1"/>
  <c r="TVJ79" i="13" s="1"/>
  <c r="TVK79" i="13" s="1"/>
  <c r="TVL79" i="13" s="1"/>
  <c r="TVM79" i="13" s="1"/>
  <c r="TVN79" i="13" s="1"/>
  <c r="TVO79" i="13" s="1"/>
  <c r="TVP79" i="13" s="1"/>
  <c r="TVQ79" i="13" s="1"/>
  <c r="TVR79" i="13" s="1"/>
  <c r="TVS79" i="13" s="1"/>
  <c r="TVT79" i="13" s="1"/>
  <c r="TVU79" i="13" s="1"/>
  <c r="TVV79" i="13" s="1"/>
  <c r="TVW79" i="13" s="1"/>
  <c r="TVX79" i="13" s="1"/>
  <c r="TVY79" i="13" s="1"/>
  <c r="TVZ79" i="13" s="1"/>
  <c r="TWA79" i="13" s="1"/>
  <c r="TWB79" i="13" s="1"/>
  <c r="TWC79" i="13" s="1"/>
  <c r="TWD79" i="13" s="1"/>
  <c r="TWE79" i="13" s="1"/>
  <c r="TWF79" i="13" s="1"/>
  <c r="TWG79" i="13" s="1"/>
  <c r="TWH79" i="13" s="1"/>
  <c r="TWI79" i="13" s="1"/>
  <c r="TWJ79" i="13" s="1"/>
  <c r="TWK79" i="13" s="1"/>
  <c r="TWL79" i="13" s="1"/>
  <c r="TWM79" i="13" s="1"/>
  <c r="TWN79" i="13" s="1"/>
  <c r="TWO79" i="13" s="1"/>
  <c r="TWP79" i="13" s="1"/>
  <c r="TWQ79" i="13" s="1"/>
  <c r="TWR79" i="13" s="1"/>
  <c r="TWS79" i="13" s="1"/>
  <c r="TWT79" i="13" s="1"/>
  <c r="TWU79" i="13" s="1"/>
  <c r="TWV79" i="13" s="1"/>
  <c r="TWW79" i="13" s="1"/>
  <c r="TWX79" i="13" s="1"/>
  <c r="TWY79" i="13" s="1"/>
  <c r="TWZ79" i="13" s="1"/>
  <c r="TXA79" i="13" s="1"/>
  <c r="TXB79" i="13" s="1"/>
  <c r="TXC79" i="13" s="1"/>
  <c r="TXD79" i="13" s="1"/>
  <c r="TXE79" i="13" s="1"/>
  <c r="TXF79" i="13" s="1"/>
  <c r="TXG79" i="13" s="1"/>
  <c r="TXH79" i="13" s="1"/>
  <c r="TXI79" i="13" s="1"/>
  <c r="TXJ79" i="13" s="1"/>
  <c r="TXK79" i="13" s="1"/>
  <c r="TXL79" i="13" s="1"/>
  <c r="TXM79" i="13" s="1"/>
  <c r="TXN79" i="13" s="1"/>
  <c r="TXO79" i="13" s="1"/>
  <c r="TXP79" i="13" s="1"/>
  <c r="TXQ79" i="13" s="1"/>
  <c r="TXR79" i="13" s="1"/>
  <c r="TXS79" i="13" s="1"/>
  <c r="TXT79" i="13" s="1"/>
  <c r="TXU79" i="13" s="1"/>
  <c r="TXV79" i="13" s="1"/>
  <c r="TXW79" i="13" s="1"/>
  <c r="TXX79" i="13" s="1"/>
  <c r="TXY79" i="13" s="1"/>
  <c r="TXZ79" i="13" s="1"/>
  <c r="TYA79" i="13" s="1"/>
  <c r="TYB79" i="13" s="1"/>
  <c r="TYC79" i="13" s="1"/>
  <c r="TYD79" i="13" s="1"/>
  <c r="TYE79" i="13" s="1"/>
  <c r="TYF79" i="13" s="1"/>
  <c r="TYG79" i="13" s="1"/>
  <c r="TYH79" i="13" s="1"/>
  <c r="TYI79" i="13" s="1"/>
  <c r="TYJ79" i="13" s="1"/>
  <c r="TYK79" i="13" s="1"/>
  <c r="TYL79" i="13" s="1"/>
  <c r="TYM79" i="13" s="1"/>
  <c r="TYN79" i="13" s="1"/>
  <c r="TYO79" i="13" s="1"/>
  <c r="TYP79" i="13" s="1"/>
  <c r="TYQ79" i="13" s="1"/>
  <c r="TYR79" i="13" s="1"/>
  <c r="TYS79" i="13" s="1"/>
  <c r="TYT79" i="13" s="1"/>
  <c r="TYU79" i="13" s="1"/>
  <c r="TYV79" i="13" s="1"/>
  <c r="TYW79" i="13" s="1"/>
  <c r="TYX79" i="13" s="1"/>
  <c r="TYY79" i="13" s="1"/>
  <c r="TYZ79" i="13" s="1"/>
  <c r="TZA79" i="13" s="1"/>
  <c r="TZB79" i="13" s="1"/>
  <c r="TZC79" i="13" s="1"/>
  <c r="TZD79" i="13" s="1"/>
  <c r="TZE79" i="13" s="1"/>
  <c r="TZF79" i="13" s="1"/>
  <c r="TZG79" i="13" s="1"/>
  <c r="TZH79" i="13" s="1"/>
  <c r="TZI79" i="13" s="1"/>
  <c r="TZJ79" i="13" s="1"/>
  <c r="TZK79" i="13" s="1"/>
  <c r="TZL79" i="13" s="1"/>
  <c r="TZM79" i="13" s="1"/>
  <c r="TZN79" i="13" s="1"/>
  <c r="TZO79" i="13" s="1"/>
  <c r="TZP79" i="13" s="1"/>
  <c r="TZQ79" i="13" s="1"/>
  <c r="TZR79" i="13" s="1"/>
  <c r="TZS79" i="13" s="1"/>
  <c r="TZT79" i="13" s="1"/>
  <c r="TZU79" i="13" s="1"/>
  <c r="TZV79" i="13" s="1"/>
  <c r="TZW79" i="13" s="1"/>
  <c r="TZX79" i="13" s="1"/>
  <c r="TZY79" i="13" s="1"/>
  <c r="TZZ79" i="13" s="1"/>
  <c r="UAA79" i="13" s="1"/>
  <c r="UAB79" i="13" s="1"/>
  <c r="UAC79" i="13" s="1"/>
  <c r="UAD79" i="13" s="1"/>
  <c r="UAE79" i="13" s="1"/>
  <c r="UAF79" i="13" s="1"/>
  <c r="UAG79" i="13" s="1"/>
  <c r="UAH79" i="13" s="1"/>
  <c r="UAI79" i="13" s="1"/>
  <c r="UAJ79" i="13" s="1"/>
  <c r="UAK79" i="13" s="1"/>
  <c r="UAL79" i="13" s="1"/>
  <c r="UAM79" i="13" s="1"/>
  <c r="UAN79" i="13" s="1"/>
  <c r="UAO79" i="13" s="1"/>
  <c r="UAP79" i="13" s="1"/>
  <c r="UAQ79" i="13" s="1"/>
  <c r="UAR79" i="13" s="1"/>
  <c r="UAS79" i="13" s="1"/>
  <c r="UAT79" i="13" s="1"/>
  <c r="UAU79" i="13" s="1"/>
  <c r="UAV79" i="13" s="1"/>
  <c r="UAW79" i="13" s="1"/>
  <c r="UAX79" i="13" s="1"/>
  <c r="UAY79" i="13" s="1"/>
  <c r="UAZ79" i="13" s="1"/>
  <c r="UBA79" i="13" s="1"/>
  <c r="UBB79" i="13" s="1"/>
  <c r="UBC79" i="13" s="1"/>
  <c r="UBD79" i="13" s="1"/>
  <c r="UBE79" i="13" s="1"/>
  <c r="UBF79" i="13" s="1"/>
  <c r="UBG79" i="13" s="1"/>
  <c r="UBH79" i="13" s="1"/>
  <c r="UBI79" i="13" s="1"/>
  <c r="UBJ79" i="13" s="1"/>
  <c r="UBK79" i="13" s="1"/>
  <c r="UBL79" i="13" s="1"/>
  <c r="UBM79" i="13" s="1"/>
  <c r="UBN79" i="13" s="1"/>
  <c r="UBO79" i="13" s="1"/>
  <c r="UBP79" i="13" s="1"/>
  <c r="UBQ79" i="13" s="1"/>
  <c r="UBR79" i="13" s="1"/>
  <c r="UBS79" i="13" s="1"/>
  <c r="UBT79" i="13" s="1"/>
  <c r="UBU79" i="13" s="1"/>
  <c r="UBV79" i="13" s="1"/>
  <c r="UBW79" i="13" s="1"/>
  <c r="UBX79" i="13" s="1"/>
  <c r="UBY79" i="13" s="1"/>
  <c r="UBZ79" i="13" s="1"/>
  <c r="UCA79" i="13" s="1"/>
  <c r="UCB79" i="13" s="1"/>
  <c r="UCC79" i="13" s="1"/>
  <c r="UCD79" i="13" s="1"/>
  <c r="UCE79" i="13" s="1"/>
  <c r="UCF79" i="13" s="1"/>
  <c r="UCG79" i="13" s="1"/>
  <c r="UCH79" i="13" s="1"/>
  <c r="UCI79" i="13" s="1"/>
  <c r="UCJ79" i="13" s="1"/>
  <c r="UCK79" i="13" s="1"/>
  <c r="UCL79" i="13" s="1"/>
  <c r="UCM79" i="13" s="1"/>
  <c r="UCN79" i="13" s="1"/>
  <c r="UCO79" i="13" s="1"/>
  <c r="UCP79" i="13" s="1"/>
  <c r="UCQ79" i="13" s="1"/>
  <c r="UCR79" i="13" s="1"/>
  <c r="UCS79" i="13" s="1"/>
  <c r="UCT79" i="13" s="1"/>
  <c r="UCU79" i="13" s="1"/>
  <c r="UCV79" i="13" s="1"/>
  <c r="UCW79" i="13" s="1"/>
  <c r="UCX79" i="13" s="1"/>
  <c r="UCY79" i="13" s="1"/>
  <c r="UCZ79" i="13" s="1"/>
  <c r="UDA79" i="13" s="1"/>
  <c r="UDB79" i="13" s="1"/>
  <c r="UDC79" i="13" s="1"/>
  <c r="UDD79" i="13" s="1"/>
  <c r="UDE79" i="13" s="1"/>
  <c r="UDF79" i="13" s="1"/>
  <c r="UDG79" i="13" s="1"/>
  <c r="UDH79" i="13" s="1"/>
  <c r="UDI79" i="13" s="1"/>
  <c r="UDJ79" i="13" s="1"/>
  <c r="UDK79" i="13" s="1"/>
  <c r="UDL79" i="13" s="1"/>
  <c r="UDM79" i="13" s="1"/>
  <c r="UDN79" i="13" s="1"/>
  <c r="UDO79" i="13" s="1"/>
  <c r="UDP79" i="13" s="1"/>
  <c r="UDQ79" i="13" s="1"/>
  <c r="UDR79" i="13" s="1"/>
  <c r="UDS79" i="13" s="1"/>
  <c r="UDT79" i="13" s="1"/>
  <c r="UDU79" i="13" s="1"/>
  <c r="UDV79" i="13" s="1"/>
  <c r="UDW79" i="13" s="1"/>
  <c r="UDX79" i="13" s="1"/>
  <c r="UDY79" i="13" s="1"/>
  <c r="UDZ79" i="13" s="1"/>
  <c r="UEA79" i="13" s="1"/>
  <c r="UEB79" i="13" s="1"/>
  <c r="UEC79" i="13" s="1"/>
  <c r="UED79" i="13" s="1"/>
  <c r="UEE79" i="13" s="1"/>
  <c r="UEF79" i="13" s="1"/>
  <c r="UEG79" i="13" s="1"/>
  <c r="UEH79" i="13" s="1"/>
  <c r="UEI79" i="13" s="1"/>
  <c r="UEJ79" i="13" s="1"/>
  <c r="UEK79" i="13" s="1"/>
  <c r="UEL79" i="13" s="1"/>
  <c r="UEM79" i="13" s="1"/>
  <c r="UEN79" i="13" s="1"/>
  <c r="UEO79" i="13" s="1"/>
  <c r="UEP79" i="13" s="1"/>
  <c r="UEQ79" i="13" s="1"/>
  <c r="UER79" i="13" s="1"/>
  <c r="UES79" i="13" s="1"/>
  <c r="UET79" i="13" s="1"/>
  <c r="UEU79" i="13" s="1"/>
  <c r="UEV79" i="13" s="1"/>
  <c r="UEW79" i="13" s="1"/>
  <c r="UEX79" i="13" s="1"/>
  <c r="UEY79" i="13" s="1"/>
  <c r="UEZ79" i="13" s="1"/>
  <c r="UFA79" i="13" s="1"/>
  <c r="UFB79" i="13" s="1"/>
  <c r="UFC79" i="13" s="1"/>
  <c r="UFD79" i="13" s="1"/>
  <c r="UFE79" i="13" s="1"/>
  <c r="UFF79" i="13" s="1"/>
  <c r="UFG79" i="13" s="1"/>
  <c r="UFH79" i="13" s="1"/>
  <c r="UFI79" i="13" s="1"/>
  <c r="UFJ79" i="13" s="1"/>
  <c r="UFK79" i="13" s="1"/>
  <c r="UFL79" i="13" s="1"/>
  <c r="UFM79" i="13" s="1"/>
  <c r="UFN79" i="13" s="1"/>
  <c r="UFO79" i="13" s="1"/>
  <c r="UFP79" i="13" s="1"/>
  <c r="UFQ79" i="13" s="1"/>
  <c r="UFR79" i="13" s="1"/>
  <c r="UFS79" i="13" s="1"/>
  <c r="UFT79" i="13" s="1"/>
  <c r="UFU79" i="13" s="1"/>
  <c r="UFV79" i="13" s="1"/>
  <c r="UFW79" i="13" s="1"/>
  <c r="UFX79" i="13" s="1"/>
  <c r="UFY79" i="13" s="1"/>
  <c r="UFZ79" i="13" s="1"/>
  <c r="UGA79" i="13" s="1"/>
  <c r="UGB79" i="13" s="1"/>
  <c r="UGC79" i="13" s="1"/>
  <c r="UGD79" i="13" s="1"/>
  <c r="UGE79" i="13" s="1"/>
  <c r="UGF79" i="13" s="1"/>
  <c r="UGG79" i="13" s="1"/>
  <c r="UGH79" i="13" s="1"/>
  <c r="UGI79" i="13" s="1"/>
  <c r="UGJ79" i="13" s="1"/>
  <c r="UGK79" i="13" s="1"/>
  <c r="UGL79" i="13" s="1"/>
  <c r="UGM79" i="13" s="1"/>
  <c r="UGN79" i="13" s="1"/>
  <c r="UGO79" i="13" s="1"/>
  <c r="UGP79" i="13" s="1"/>
  <c r="UGQ79" i="13" s="1"/>
  <c r="UGR79" i="13" s="1"/>
  <c r="UGS79" i="13" s="1"/>
  <c r="UGT79" i="13" s="1"/>
  <c r="UGU79" i="13" s="1"/>
  <c r="UGV79" i="13" s="1"/>
  <c r="UGW79" i="13" s="1"/>
  <c r="UGX79" i="13" s="1"/>
  <c r="UGY79" i="13" s="1"/>
  <c r="UGZ79" i="13" s="1"/>
  <c r="UHA79" i="13" s="1"/>
  <c r="UHB79" i="13" s="1"/>
  <c r="UHC79" i="13" s="1"/>
  <c r="UHD79" i="13" s="1"/>
  <c r="UHE79" i="13" s="1"/>
  <c r="UHF79" i="13" s="1"/>
  <c r="UHG79" i="13" s="1"/>
  <c r="UHH79" i="13" s="1"/>
  <c r="UHI79" i="13" s="1"/>
  <c r="UHJ79" i="13" s="1"/>
  <c r="UHK79" i="13" s="1"/>
  <c r="UHL79" i="13" s="1"/>
  <c r="UHM79" i="13" s="1"/>
  <c r="UHN79" i="13" s="1"/>
  <c r="UHO79" i="13" s="1"/>
  <c r="UHP79" i="13" s="1"/>
  <c r="UHQ79" i="13" s="1"/>
  <c r="UHR79" i="13" s="1"/>
  <c r="UHS79" i="13" s="1"/>
  <c r="UHT79" i="13" s="1"/>
  <c r="UHU79" i="13" s="1"/>
  <c r="UHV79" i="13" s="1"/>
  <c r="UHW79" i="13" s="1"/>
  <c r="UHX79" i="13" s="1"/>
  <c r="UHY79" i="13" s="1"/>
  <c r="UHZ79" i="13" s="1"/>
  <c r="UIA79" i="13" s="1"/>
  <c r="UIB79" i="13" s="1"/>
  <c r="UIC79" i="13" s="1"/>
  <c r="UID79" i="13" s="1"/>
  <c r="UIE79" i="13" s="1"/>
  <c r="UIF79" i="13" s="1"/>
  <c r="UIG79" i="13" s="1"/>
  <c r="UIH79" i="13" s="1"/>
  <c r="UII79" i="13" s="1"/>
  <c r="UIJ79" i="13" s="1"/>
  <c r="UIK79" i="13" s="1"/>
  <c r="UIL79" i="13" s="1"/>
  <c r="UIM79" i="13" s="1"/>
  <c r="UIN79" i="13" s="1"/>
  <c r="UIO79" i="13" s="1"/>
  <c r="UIP79" i="13" s="1"/>
  <c r="UIQ79" i="13" s="1"/>
  <c r="UIR79" i="13" s="1"/>
  <c r="UIS79" i="13" s="1"/>
  <c r="UIT79" i="13" s="1"/>
  <c r="UIU79" i="13" s="1"/>
  <c r="UIV79" i="13" s="1"/>
  <c r="UIW79" i="13" s="1"/>
  <c r="UIX79" i="13" s="1"/>
  <c r="UIY79" i="13" s="1"/>
  <c r="UIZ79" i="13" s="1"/>
  <c r="UJA79" i="13" s="1"/>
  <c r="UJB79" i="13" s="1"/>
  <c r="UJC79" i="13" s="1"/>
  <c r="UJD79" i="13" s="1"/>
  <c r="UJE79" i="13" s="1"/>
  <c r="UJF79" i="13" s="1"/>
  <c r="UJG79" i="13" s="1"/>
  <c r="UJH79" i="13" s="1"/>
  <c r="UJI79" i="13" s="1"/>
  <c r="UJJ79" i="13" s="1"/>
  <c r="UJK79" i="13" s="1"/>
  <c r="UJL79" i="13" s="1"/>
  <c r="UJM79" i="13" s="1"/>
  <c r="UJN79" i="13" s="1"/>
  <c r="UJO79" i="13" s="1"/>
  <c r="UJP79" i="13" s="1"/>
  <c r="UJQ79" i="13" s="1"/>
  <c r="UJR79" i="13" s="1"/>
  <c r="UJS79" i="13" s="1"/>
  <c r="UJT79" i="13" s="1"/>
  <c r="UJU79" i="13" s="1"/>
  <c r="UJV79" i="13" s="1"/>
  <c r="UJW79" i="13" s="1"/>
  <c r="UJX79" i="13" s="1"/>
  <c r="UJY79" i="13" s="1"/>
  <c r="UJZ79" i="13" s="1"/>
  <c r="UKA79" i="13" s="1"/>
  <c r="UKB79" i="13" s="1"/>
  <c r="UKC79" i="13" s="1"/>
  <c r="UKD79" i="13" s="1"/>
  <c r="UKE79" i="13" s="1"/>
  <c r="UKF79" i="13" s="1"/>
  <c r="UKG79" i="13" s="1"/>
  <c r="UKH79" i="13" s="1"/>
  <c r="UKI79" i="13" s="1"/>
  <c r="UKJ79" i="13" s="1"/>
  <c r="UKK79" i="13" s="1"/>
  <c r="UKL79" i="13" s="1"/>
  <c r="UKM79" i="13" s="1"/>
  <c r="UKN79" i="13" s="1"/>
  <c r="UKO79" i="13" s="1"/>
  <c r="UKP79" i="13" s="1"/>
  <c r="UKQ79" i="13" s="1"/>
  <c r="UKR79" i="13" s="1"/>
  <c r="UKS79" i="13" s="1"/>
  <c r="UKT79" i="13" s="1"/>
  <c r="UKU79" i="13" s="1"/>
  <c r="UKV79" i="13" s="1"/>
  <c r="UKW79" i="13" s="1"/>
  <c r="UKX79" i="13" s="1"/>
  <c r="UKY79" i="13" s="1"/>
  <c r="UKZ79" i="13" s="1"/>
  <c r="ULA79" i="13" s="1"/>
  <c r="ULB79" i="13" s="1"/>
  <c r="ULC79" i="13" s="1"/>
  <c r="ULD79" i="13" s="1"/>
  <c r="ULE79" i="13" s="1"/>
  <c r="ULF79" i="13" s="1"/>
  <c r="ULG79" i="13" s="1"/>
  <c r="ULH79" i="13" s="1"/>
  <c r="ULI79" i="13" s="1"/>
  <c r="ULJ79" i="13" s="1"/>
  <c r="ULK79" i="13" s="1"/>
  <c r="ULL79" i="13" s="1"/>
  <c r="ULM79" i="13" s="1"/>
  <c r="ULN79" i="13" s="1"/>
  <c r="ULO79" i="13" s="1"/>
  <c r="ULP79" i="13" s="1"/>
  <c r="ULQ79" i="13" s="1"/>
  <c r="ULR79" i="13" s="1"/>
  <c r="ULS79" i="13" s="1"/>
  <c r="ULT79" i="13" s="1"/>
  <c r="ULU79" i="13" s="1"/>
  <c r="ULV79" i="13" s="1"/>
  <c r="ULW79" i="13" s="1"/>
  <c r="ULX79" i="13" s="1"/>
  <c r="ULY79" i="13" s="1"/>
  <c r="ULZ79" i="13" s="1"/>
  <c r="UMA79" i="13" s="1"/>
  <c r="UMB79" i="13" s="1"/>
  <c r="UMC79" i="13" s="1"/>
  <c r="UMD79" i="13" s="1"/>
  <c r="UME79" i="13" s="1"/>
  <c r="UMF79" i="13" s="1"/>
  <c r="UMG79" i="13" s="1"/>
  <c r="UMH79" i="13" s="1"/>
  <c r="UMI79" i="13" s="1"/>
  <c r="UMJ79" i="13" s="1"/>
  <c r="UMK79" i="13" s="1"/>
  <c r="UML79" i="13" s="1"/>
  <c r="UMM79" i="13" s="1"/>
  <c r="UMN79" i="13" s="1"/>
  <c r="UMO79" i="13" s="1"/>
  <c r="UMP79" i="13" s="1"/>
  <c r="UMQ79" i="13" s="1"/>
  <c r="UMR79" i="13" s="1"/>
  <c r="UMS79" i="13" s="1"/>
  <c r="UMT79" i="13" s="1"/>
  <c r="UMU79" i="13" s="1"/>
  <c r="UMV79" i="13" s="1"/>
  <c r="UMW79" i="13" s="1"/>
  <c r="UMX79" i="13" s="1"/>
  <c r="UMY79" i="13" s="1"/>
  <c r="UMZ79" i="13" s="1"/>
  <c r="UNA79" i="13" s="1"/>
  <c r="UNB79" i="13" s="1"/>
  <c r="UNC79" i="13" s="1"/>
  <c r="UND79" i="13" s="1"/>
  <c r="UNE79" i="13" s="1"/>
  <c r="UNF79" i="13" s="1"/>
  <c r="UNG79" i="13" s="1"/>
  <c r="UNH79" i="13" s="1"/>
  <c r="UNI79" i="13" s="1"/>
  <c r="UNJ79" i="13" s="1"/>
  <c r="UNK79" i="13" s="1"/>
  <c r="UNL79" i="13" s="1"/>
  <c r="UNM79" i="13" s="1"/>
  <c r="UNN79" i="13" s="1"/>
  <c r="UNO79" i="13" s="1"/>
  <c r="UNP79" i="13" s="1"/>
  <c r="UNQ79" i="13" s="1"/>
  <c r="UNR79" i="13" s="1"/>
  <c r="UNS79" i="13" s="1"/>
  <c r="UNT79" i="13" s="1"/>
  <c r="UNU79" i="13" s="1"/>
  <c r="UNV79" i="13" s="1"/>
  <c r="UNW79" i="13" s="1"/>
  <c r="UNX79" i="13" s="1"/>
  <c r="UNY79" i="13" s="1"/>
  <c r="UNZ79" i="13" s="1"/>
  <c r="UOA79" i="13" s="1"/>
  <c r="UOB79" i="13" s="1"/>
  <c r="UOC79" i="13" s="1"/>
  <c r="UOD79" i="13" s="1"/>
  <c r="UOE79" i="13" s="1"/>
  <c r="UOF79" i="13" s="1"/>
  <c r="UOG79" i="13" s="1"/>
  <c r="UOH79" i="13" s="1"/>
  <c r="UOI79" i="13" s="1"/>
  <c r="UOJ79" i="13" s="1"/>
  <c r="UOK79" i="13" s="1"/>
  <c r="UOL79" i="13" s="1"/>
  <c r="UOM79" i="13" s="1"/>
  <c r="UON79" i="13" s="1"/>
  <c r="UOO79" i="13" s="1"/>
  <c r="UOP79" i="13" s="1"/>
  <c r="UOQ79" i="13" s="1"/>
  <c r="UOR79" i="13" s="1"/>
  <c r="UOS79" i="13" s="1"/>
  <c r="UOT79" i="13" s="1"/>
  <c r="UOU79" i="13" s="1"/>
  <c r="UOV79" i="13" s="1"/>
  <c r="UOW79" i="13" s="1"/>
  <c r="UOX79" i="13" s="1"/>
  <c r="UOY79" i="13" s="1"/>
  <c r="UOZ79" i="13" s="1"/>
  <c r="UPA79" i="13" s="1"/>
  <c r="UPB79" i="13" s="1"/>
  <c r="UPC79" i="13" s="1"/>
  <c r="UPD79" i="13" s="1"/>
  <c r="UPE79" i="13" s="1"/>
  <c r="UPF79" i="13" s="1"/>
  <c r="UPG79" i="13" s="1"/>
  <c r="UPH79" i="13" s="1"/>
  <c r="UPI79" i="13" s="1"/>
  <c r="UPJ79" i="13" s="1"/>
  <c r="UPK79" i="13" s="1"/>
  <c r="UPL79" i="13" s="1"/>
  <c r="UPM79" i="13" s="1"/>
  <c r="UPN79" i="13" s="1"/>
  <c r="UPO79" i="13" s="1"/>
  <c r="UPP79" i="13" s="1"/>
  <c r="UPQ79" i="13" s="1"/>
  <c r="UPR79" i="13" s="1"/>
  <c r="UPS79" i="13" s="1"/>
  <c r="UPT79" i="13" s="1"/>
  <c r="UPU79" i="13" s="1"/>
  <c r="UPV79" i="13" s="1"/>
  <c r="UPW79" i="13" s="1"/>
  <c r="UPX79" i="13" s="1"/>
  <c r="UPY79" i="13" s="1"/>
  <c r="UPZ79" i="13" s="1"/>
  <c r="UQA79" i="13" s="1"/>
  <c r="UQB79" i="13" s="1"/>
  <c r="UQC79" i="13" s="1"/>
  <c r="UQD79" i="13" s="1"/>
  <c r="UQE79" i="13" s="1"/>
  <c r="UQF79" i="13" s="1"/>
  <c r="UQG79" i="13" s="1"/>
  <c r="UQH79" i="13" s="1"/>
  <c r="UQI79" i="13" s="1"/>
  <c r="UQJ79" i="13" s="1"/>
  <c r="UQK79" i="13" s="1"/>
  <c r="UQL79" i="13" s="1"/>
  <c r="UQM79" i="13" s="1"/>
  <c r="UQN79" i="13" s="1"/>
  <c r="UQO79" i="13" s="1"/>
  <c r="UQP79" i="13" s="1"/>
  <c r="UQQ79" i="13" s="1"/>
  <c r="UQR79" i="13" s="1"/>
  <c r="UQS79" i="13" s="1"/>
  <c r="UQT79" i="13" s="1"/>
  <c r="UQU79" i="13" s="1"/>
  <c r="UQV79" i="13" s="1"/>
  <c r="UQW79" i="13" s="1"/>
  <c r="UQX79" i="13" s="1"/>
  <c r="UQY79" i="13" s="1"/>
  <c r="UQZ79" i="13" s="1"/>
  <c r="URA79" i="13" s="1"/>
  <c r="URB79" i="13" s="1"/>
  <c r="URC79" i="13" s="1"/>
  <c r="URD79" i="13" s="1"/>
  <c r="URE79" i="13" s="1"/>
  <c r="URF79" i="13" s="1"/>
  <c r="URG79" i="13" s="1"/>
  <c r="URH79" i="13" s="1"/>
  <c r="URI79" i="13" s="1"/>
  <c r="URJ79" i="13" s="1"/>
  <c r="URK79" i="13" s="1"/>
  <c r="URL79" i="13" s="1"/>
  <c r="URM79" i="13" s="1"/>
  <c r="URN79" i="13" s="1"/>
  <c r="URO79" i="13" s="1"/>
  <c r="URP79" i="13" s="1"/>
  <c r="URQ79" i="13" s="1"/>
  <c r="URR79" i="13" s="1"/>
  <c r="URS79" i="13" s="1"/>
  <c r="URT79" i="13" s="1"/>
  <c r="URU79" i="13" s="1"/>
  <c r="URV79" i="13" s="1"/>
  <c r="URW79" i="13" s="1"/>
  <c r="URX79" i="13" s="1"/>
  <c r="URY79" i="13" s="1"/>
  <c r="URZ79" i="13" s="1"/>
  <c r="USA79" i="13" s="1"/>
  <c r="USB79" i="13" s="1"/>
  <c r="USC79" i="13" s="1"/>
  <c r="USD79" i="13" s="1"/>
  <c r="USE79" i="13" s="1"/>
  <c r="USF79" i="13" s="1"/>
  <c r="USG79" i="13" s="1"/>
  <c r="USH79" i="13" s="1"/>
  <c r="USI79" i="13" s="1"/>
  <c r="USJ79" i="13" s="1"/>
  <c r="USK79" i="13" s="1"/>
  <c r="USL79" i="13" s="1"/>
  <c r="USM79" i="13" s="1"/>
  <c r="USN79" i="13" s="1"/>
  <c r="USO79" i="13" s="1"/>
  <c r="USP79" i="13" s="1"/>
  <c r="USQ79" i="13" s="1"/>
  <c r="USR79" i="13" s="1"/>
  <c r="USS79" i="13" s="1"/>
  <c r="UST79" i="13" s="1"/>
  <c r="USU79" i="13" s="1"/>
  <c r="USV79" i="13" s="1"/>
  <c r="USW79" i="13" s="1"/>
  <c r="USX79" i="13" s="1"/>
  <c r="USY79" i="13" s="1"/>
  <c r="USZ79" i="13" s="1"/>
  <c r="UTA79" i="13" s="1"/>
  <c r="UTB79" i="13" s="1"/>
  <c r="UTC79" i="13" s="1"/>
  <c r="UTD79" i="13" s="1"/>
  <c r="UTE79" i="13" s="1"/>
  <c r="UTF79" i="13" s="1"/>
  <c r="UTG79" i="13" s="1"/>
  <c r="UTH79" i="13" s="1"/>
  <c r="UTI79" i="13" s="1"/>
  <c r="UTJ79" i="13" s="1"/>
  <c r="UTK79" i="13" s="1"/>
  <c r="UTL79" i="13" s="1"/>
  <c r="UTM79" i="13" s="1"/>
  <c r="UTN79" i="13" s="1"/>
  <c r="UTO79" i="13" s="1"/>
  <c r="UTP79" i="13" s="1"/>
  <c r="UTQ79" i="13" s="1"/>
  <c r="UTR79" i="13" s="1"/>
  <c r="UTS79" i="13" s="1"/>
  <c r="UTT79" i="13" s="1"/>
  <c r="UTU79" i="13" s="1"/>
  <c r="UTV79" i="13" s="1"/>
  <c r="UTW79" i="13" s="1"/>
  <c r="UTX79" i="13" s="1"/>
  <c r="UTY79" i="13" s="1"/>
  <c r="UTZ79" i="13" s="1"/>
  <c r="UUA79" i="13" s="1"/>
  <c r="UUB79" i="13" s="1"/>
  <c r="UUC79" i="13" s="1"/>
  <c r="UUD79" i="13" s="1"/>
  <c r="UUE79" i="13" s="1"/>
  <c r="UUF79" i="13" s="1"/>
  <c r="UUG79" i="13" s="1"/>
  <c r="UUH79" i="13" s="1"/>
  <c r="UUI79" i="13" s="1"/>
  <c r="UUJ79" i="13" s="1"/>
  <c r="UUK79" i="13" s="1"/>
  <c r="UUL79" i="13" s="1"/>
  <c r="UUM79" i="13" s="1"/>
  <c r="UUN79" i="13" s="1"/>
  <c r="UUO79" i="13" s="1"/>
  <c r="UUP79" i="13" s="1"/>
  <c r="UUQ79" i="13" s="1"/>
  <c r="UUR79" i="13" s="1"/>
  <c r="UUS79" i="13" s="1"/>
  <c r="UUT79" i="13" s="1"/>
  <c r="UUU79" i="13" s="1"/>
  <c r="UUV79" i="13" s="1"/>
  <c r="UUW79" i="13" s="1"/>
  <c r="UUX79" i="13" s="1"/>
  <c r="UUY79" i="13" s="1"/>
  <c r="UUZ79" i="13" s="1"/>
  <c r="UVA79" i="13" s="1"/>
  <c r="UVB79" i="13" s="1"/>
  <c r="UVC79" i="13" s="1"/>
  <c r="UVD79" i="13" s="1"/>
  <c r="UVE79" i="13" s="1"/>
  <c r="UVF79" i="13" s="1"/>
  <c r="UVG79" i="13" s="1"/>
  <c r="UVH79" i="13" s="1"/>
  <c r="UVI79" i="13" s="1"/>
  <c r="UVJ79" i="13" s="1"/>
  <c r="UVK79" i="13" s="1"/>
  <c r="UVL79" i="13" s="1"/>
  <c r="UVM79" i="13" s="1"/>
  <c r="UVN79" i="13" s="1"/>
  <c r="UVO79" i="13" s="1"/>
  <c r="UVP79" i="13" s="1"/>
  <c r="UVQ79" i="13" s="1"/>
  <c r="UVR79" i="13" s="1"/>
  <c r="UVS79" i="13" s="1"/>
  <c r="UVT79" i="13" s="1"/>
  <c r="UVU79" i="13" s="1"/>
  <c r="UVV79" i="13" s="1"/>
  <c r="UVW79" i="13" s="1"/>
  <c r="UVX79" i="13" s="1"/>
  <c r="UVY79" i="13" s="1"/>
  <c r="UVZ79" i="13" s="1"/>
  <c r="UWA79" i="13" s="1"/>
  <c r="UWB79" i="13" s="1"/>
  <c r="UWC79" i="13" s="1"/>
  <c r="UWD79" i="13" s="1"/>
  <c r="UWE79" i="13" s="1"/>
  <c r="UWF79" i="13" s="1"/>
  <c r="UWG79" i="13" s="1"/>
  <c r="UWH79" i="13" s="1"/>
  <c r="UWI79" i="13" s="1"/>
  <c r="UWJ79" i="13" s="1"/>
  <c r="UWK79" i="13" s="1"/>
  <c r="UWL79" i="13" s="1"/>
  <c r="UWM79" i="13" s="1"/>
  <c r="UWN79" i="13" s="1"/>
  <c r="UWO79" i="13" s="1"/>
  <c r="UWP79" i="13" s="1"/>
  <c r="UWQ79" i="13" s="1"/>
  <c r="UWR79" i="13" s="1"/>
  <c r="UWS79" i="13" s="1"/>
  <c r="UWT79" i="13" s="1"/>
  <c r="UWU79" i="13" s="1"/>
  <c r="UWV79" i="13" s="1"/>
  <c r="UWW79" i="13" s="1"/>
  <c r="UWX79" i="13" s="1"/>
  <c r="UWY79" i="13" s="1"/>
  <c r="UWZ79" i="13" s="1"/>
  <c r="UXA79" i="13" s="1"/>
  <c r="UXB79" i="13" s="1"/>
  <c r="UXC79" i="13" s="1"/>
  <c r="UXD79" i="13" s="1"/>
  <c r="UXE79" i="13" s="1"/>
  <c r="UXF79" i="13" s="1"/>
  <c r="UXG79" i="13" s="1"/>
  <c r="UXH79" i="13" s="1"/>
  <c r="UXI79" i="13" s="1"/>
  <c r="UXJ79" i="13" s="1"/>
  <c r="UXK79" i="13" s="1"/>
  <c r="UXL79" i="13" s="1"/>
  <c r="UXM79" i="13" s="1"/>
  <c r="UXN79" i="13" s="1"/>
  <c r="UXO79" i="13" s="1"/>
  <c r="UXP79" i="13" s="1"/>
  <c r="UXQ79" i="13" s="1"/>
  <c r="UXR79" i="13" s="1"/>
  <c r="UXS79" i="13" s="1"/>
  <c r="UXT79" i="13" s="1"/>
  <c r="UXU79" i="13" s="1"/>
  <c r="UXV79" i="13" s="1"/>
  <c r="UXW79" i="13" s="1"/>
  <c r="UXX79" i="13" s="1"/>
  <c r="UXY79" i="13" s="1"/>
  <c r="UXZ79" i="13" s="1"/>
  <c r="UYA79" i="13" s="1"/>
  <c r="UYB79" i="13" s="1"/>
  <c r="UYC79" i="13" s="1"/>
  <c r="UYD79" i="13" s="1"/>
  <c r="UYE79" i="13" s="1"/>
  <c r="UYF79" i="13" s="1"/>
  <c r="UYG79" i="13" s="1"/>
  <c r="UYH79" i="13" s="1"/>
  <c r="UYI79" i="13" s="1"/>
  <c r="UYJ79" i="13" s="1"/>
  <c r="UYK79" i="13" s="1"/>
  <c r="UYL79" i="13" s="1"/>
  <c r="UYM79" i="13" s="1"/>
  <c r="UYN79" i="13" s="1"/>
  <c r="UYO79" i="13" s="1"/>
  <c r="UYP79" i="13" s="1"/>
  <c r="UYQ79" i="13" s="1"/>
  <c r="UYR79" i="13" s="1"/>
  <c r="UYS79" i="13" s="1"/>
  <c r="UYT79" i="13" s="1"/>
  <c r="UYU79" i="13" s="1"/>
  <c r="UYV79" i="13" s="1"/>
  <c r="UYW79" i="13" s="1"/>
  <c r="UYX79" i="13" s="1"/>
  <c r="UYY79" i="13" s="1"/>
  <c r="UYZ79" i="13" s="1"/>
  <c r="UZA79" i="13" s="1"/>
  <c r="UZB79" i="13" s="1"/>
  <c r="UZC79" i="13" s="1"/>
  <c r="UZD79" i="13" s="1"/>
  <c r="UZE79" i="13" s="1"/>
  <c r="UZF79" i="13" s="1"/>
  <c r="UZG79" i="13" s="1"/>
  <c r="UZH79" i="13" s="1"/>
  <c r="UZI79" i="13" s="1"/>
  <c r="UZJ79" i="13" s="1"/>
  <c r="UZK79" i="13" s="1"/>
  <c r="UZL79" i="13" s="1"/>
  <c r="UZM79" i="13" s="1"/>
  <c r="UZN79" i="13" s="1"/>
  <c r="UZO79" i="13" s="1"/>
  <c r="UZP79" i="13" s="1"/>
  <c r="UZQ79" i="13" s="1"/>
  <c r="UZR79" i="13" s="1"/>
  <c r="UZS79" i="13" s="1"/>
  <c r="UZT79" i="13" s="1"/>
  <c r="UZU79" i="13" s="1"/>
  <c r="UZV79" i="13" s="1"/>
  <c r="UZW79" i="13" s="1"/>
  <c r="UZX79" i="13" s="1"/>
  <c r="UZY79" i="13" s="1"/>
  <c r="UZZ79" i="13" s="1"/>
  <c r="VAA79" i="13" s="1"/>
  <c r="VAB79" i="13" s="1"/>
  <c r="VAC79" i="13" s="1"/>
  <c r="VAD79" i="13" s="1"/>
  <c r="VAE79" i="13" s="1"/>
  <c r="VAF79" i="13" s="1"/>
  <c r="VAG79" i="13" s="1"/>
  <c r="VAH79" i="13" s="1"/>
  <c r="VAI79" i="13" s="1"/>
  <c r="VAJ79" i="13" s="1"/>
  <c r="VAK79" i="13" s="1"/>
  <c r="VAL79" i="13" s="1"/>
  <c r="VAM79" i="13" s="1"/>
  <c r="VAN79" i="13" s="1"/>
  <c r="VAO79" i="13" s="1"/>
  <c r="VAP79" i="13" s="1"/>
  <c r="VAQ79" i="13" s="1"/>
  <c r="VAR79" i="13" s="1"/>
  <c r="VAS79" i="13" s="1"/>
  <c r="VAT79" i="13" s="1"/>
  <c r="VAU79" i="13" s="1"/>
  <c r="VAV79" i="13" s="1"/>
  <c r="VAW79" i="13" s="1"/>
  <c r="VAX79" i="13" s="1"/>
  <c r="VAY79" i="13" s="1"/>
  <c r="VAZ79" i="13" s="1"/>
  <c r="VBA79" i="13" s="1"/>
  <c r="VBB79" i="13" s="1"/>
  <c r="VBC79" i="13" s="1"/>
  <c r="VBD79" i="13" s="1"/>
  <c r="VBE79" i="13" s="1"/>
  <c r="VBF79" i="13" s="1"/>
  <c r="VBG79" i="13" s="1"/>
  <c r="VBH79" i="13" s="1"/>
  <c r="VBI79" i="13" s="1"/>
  <c r="VBJ79" i="13" s="1"/>
  <c r="VBK79" i="13" s="1"/>
  <c r="VBL79" i="13" s="1"/>
  <c r="VBM79" i="13" s="1"/>
  <c r="VBN79" i="13" s="1"/>
  <c r="VBO79" i="13" s="1"/>
  <c r="VBP79" i="13" s="1"/>
  <c r="VBQ79" i="13" s="1"/>
  <c r="VBR79" i="13" s="1"/>
  <c r="VBS79" i="13" s="1"/>
  <c r="VBT79" i="13" s="1"/>
  <c r="VBU79" i="13" s="1"/>
  <c r="VBV79" i="13" s="1"/>
  <c r="VBW79" i="13" s="1"/>
  <c r="VBX79" i="13" s="1"/>
  <c r="VBY79" i="13" s="1"/>
  <c r="VBZ79" i="13" s="1"/>
  <c r="VCA79" i="13" s="1"/>
  <c r="VCB79" i="13" s="1"/>
  <c r="VCC79" i="13" s="1"/>
  <c r="VCD79" i="13" s="1"/>
  <c r="VCE79" i="13" s="1"/>
  <c r="VCF79" i="13" s="1"/>
  <c r="VCG79" i="13" s="1"/>
  <c r="VCH79" i="13" s="1"/>
  <c r="VCI79" i="13" s="1"/>
  <c r="VCJ79" i="13" s="1"/>
  <c r="VCK79" i="13" s="1"/>
  <c r="VCL79" i="13" s="1"/>
  <c r="VCM79" i="13" s="1"/>
  <c r="VCN79" i="13" s="1"/>
  <c r="VCO79" i="13" s="1"/>
  <c r="VCP79" i="13" s="1"/>
  <c r="VCQ79" i="13" s="1"/>
  <c r="VCR79" i="13" s="1"/>
  <c r="VCS79" i="13" s="1"/>
  <c r="VCT79" i="13" s="1"/>
  <c r="VCU79" i="13" s="1"/>
  <c r="VCV79" i="13" s="1"/>
  <c r="VCW79" i="13" s="1"/>
  <c r="VCX79" i="13" s="1"/>
  <c r="VCY79" i="13" s="1"/>
  <c r="VCZ79" i="13" s="1"/>
  <c r="VDA79" i="13" s="1"/>
  <c r="VDB79" i="13" s="1"/>
  <c r="VDC79" i="13" s="1"/>
  <c r="VDD79" i="13" s="1"/>
  <c r="VDE79" i="13" s="1"/>
  <c r="VDF79" i="13" s="1"/>
  <c r="VDG79" i="13" s="1"/>
  <c r="VDH79" i="13" s="1"/>
  <c r="VDI79" i="13" s="1"/>
  <c r="VDJ79" i="13" s="1"/>
  <c r="VDK79" i="13" s="1"/>
  <c r="VDL79" i="13" s="1"/>
  <c r="VDM79" i="13" s="1"/>
  <c r="VDN79" i="13" s="1"/>
  <c r="VDO79" i="13" s="1"/>
  <c r="VDP79" i="13" s="1"/>
  <c r="VDQ79" i="13" s="1"/>
  <c r="VDR79" i="13" s="1"/>
  <c r="VDS79" i="13" s="1"/>
  <c r="VDT79" i="13" s="1"/>
  <c r="VDU79" i="13" s="1"/>
  <c r="VDV79" i="13" s="1"/>
  <c r="VDW79" i="13" s="1"/>
  <c r="VDX79" i="13" s="1"/>
  <c r="VDY79" i="13" s="1"/>
  <c r="VDZ79" i="13" s="1"/>
  <c r="VEA79" i="13" s="1"/>
  <c r="VEB79" i="13" s="1"/>
  <c r="VEC79" i="13" s="1"/>
  <c r="VED79" i="13" s="1"/>
  <c r="VEE79" i="13" s="1"/>
  <c r="VEF79" i="13" s="1"/>
  <c r="VEG79" i="13" s="1"/>
  <c r="VEH79" i="13" s="1"/>
  <c r="VEI79" i="13" s="1"/>
  <c r="VEJ79" i="13" s="1"/>
  <c r="VEK79" i="13" s="1"/>
  <c r="VEL79" i="13" s="1"/>
  <c r="VEM79" i="13" s="1"/>
  <c r="VEN79" i="13" s="1"/>
  <c r="VEO79" i="13" s="1"/>
  <c r="VEP79" i="13" s="1"/>
  <c r="VEQ79" i="13" s="1"/>
  <c r="VER79" i="13" s="1"/>
  <c r="VES79" i="13" s="1"/>
  <c r="VET79" i="13" s="1"/>
  <c r="VEU79" i="13" s="1"/>
  <c r="VEV79" i="13" s="1"/>
  <c r="VEW79" i="13" s="1"/>
  <c r="VEX79" i="13" s="1"/>
  <c r="VEY79" i="13" s="1"/>
  <c r="VEZ79" i="13" s="1"/>
  <c r="VFA79" i="13" s="1"/>
  <c r="VFB79" i="13" s="1"/>
  <c r="VFC79" i="13" s="1"/>
  <c r="VFD79" i="13" s="1"/>
  <c r="VFE79" i="13" s="1"/>
  <c r="VFF79" i="13" s="1"/>
  <c r="VFG79" i="13" s="1"/>
  <c r="VFH79" i="13" s="1"/>
  <c r="VFI79" i="13" s="1"/>
  <c r="VFJ79" i="13" s="1"/>
  <c r="VFK79" i="13" s="1"/>
  <c r="VFL79" i="13" s="1"/>
  <c r="VFM79" i="13" s="1"/>
  <c r="VFN79" i="13" s="1"/>
  <c r="VFO79" i="13" s="1"/>
  <c r="VFP79" i="13" s="1"/>
  <c r="VFQ79" i="13" s="1"/>
  <c r="VFR79" i="13" s="1"/>
  <c r="VFS79" i="13" s="1"/>
  <c r="VFT79" i="13" s="1"/>
  <c r="VFU79" i="13" s="1"/>
  <c r="VFV79" i="13" s="1"/>
  <c r="VFW79" i="13" s="1"/>
  <c r="VFX79" i="13" s="1"/>
  <c r="VFY79" i="13" s="1"/>
  <c r="VFZ79" i="13" s="1"/>
  <c r="VGA79" i="13" s="1"/>
  <c r="VGB79" i="13" s="1"/>
  <c r="VGC79" i="13" s="1"/>
  <c r="VGD79" i="13" s="1"/>
  <c r="VGE79" i="13" s="1"/>
  <c r="VGF79" i="13" s="1"/>
  <c r="VGG79" i="13" s="1"/>
  <c r="VGH79" i="13" s="1"/>
  <c r="VGI79" i="13" s="1"/>
  <c r="VGJ79" i="13" s="1"/>
  <c r="VGK79" i="13" s="1"/>
  <c r="VGL79" i="13" s="1"/>
  <c r="VGM79" i="13" s="1"/>
  <c r="VGN79" i="13" s="1"/>
  <c r="VGO79" i="13" s="1"/>
  <c r="VGP79" i="13" s="1"/>
  <c r="VGQ79" i="13" s="1"/>
  <c r="VGR79" i="13" s="1"/>
  <c r="VGS79" i="13" s="1"/>
  <c r="VGT79" i="13" s="1"/>
  <c r="VGU79" i="13" s="1"/>
  <c r="VGV79" i="13" s="1"/>
  <c r="VGW79" i="13" s="1"/>
  <c r="VGX79" i="13" s="1"/>
  <c r="VGY79" i="13" s="1"/>
  <c r="VGZ79" i="13" s="1"/>
  <c r="VHA79" i="13" s="1"/>
  <c r="VHB79" i="13" s="1"/>
  <c r="VHC79" i="13" s="1"/>
  <c r="VHD79" i="13" s="1"/>
  <c r="VHE79" i="13" s="1"/>
  <c r="VHF79" i="13" s="1"/>
  <c r="VHG79" i="13" s="1"/>
  <c r="VHH79" i="13" s="1"/>
  <c r="VHI79" i="13" s="1"/>
  <c r="VHJ79" i="13" s="1"/>
  <c r="VHK79" i="13" s="1"/>
  <c r="VHL79" i="13" s="1"/>
  <c r="VHM79" i="13" s="1"/>
  <c r="VHN79" i="13" s="1"/>
  <c r="VHO79" i="13" s="1"/>
  <c r="VHP79" i="13" s="1"/>
  <c r="VHQ79" i="13" s="1"/>
  <c r="VHR79" i="13" s="1"/>
  <c r="VHS79" i="13" s="1"/>
  <c r="VHT79" i="13" s="1"/>
  <c r="VHU79" i="13" s="1"/>
  <c r="VHV79" i="13" s="1"/>
  <c r="VHW79" i="13" s="1"/>
  <c r="VHX79" i="13" s="1"/>
  <c r="VHY79" i="13" s="1"/>
  <c r="VHZ79" i="13" s="1"/>
  <c r="VIA79" i="13" s="1"/>
  <c r="VIB79" i="13" s="1"/>
  <c r="VIC79" i="13" s="1"/>
  <c r="VID79" i="13" s="1"/>
  <c r="VIE79" i="13" s="1"/>
  <c r="VIF79" i="13" s="1"/>
  <c r="VIG79" i="13" s="1"/>
  <c r="VIH79" i="13" s="1"/>
  <c r="VII79" i="13" s="1"/>
  <c r="VIJ79" i="13" s="1"/>
  <c r="VIK79" i="13" s="1"/>
  <c r="VIL79" i="13" s="1"/>
  <c r="VIM79" i="13" s="1"/>
  <c r="VIN79" i="13" s="1"/>
  <c r="VIO79" i="13" s="1"/>
  <c r="VIP79" i="13" s="1"/>
  <c r="VIQ79" i="13" s="1"/>
  <c r="VIR79" i="13" s="1"/>
  <c r="VIS79" i="13" s="1"/>
  <c r="VIT79" i="13" s="1"/>
  <c r="VIU79" i="13" s="1"/>
  <c r="VIV79" i="13" s="1"/>
  <c r="VIW79" i="13" s="1"/>
  <c r="VIX79" i="13" s="1"/>
  <c r="VIY79" i="13" s="1"/>
  <c r="VIZ79" i="13" s="1"/>
  <c r="VJA79" i="13" s="1"/>
  <c r="VJB79" i="13" s="1"/>
  <c r="VJC79" i="13" s="1"/>
  <c r="VJD79" i="13" s="1"/>
  <c r="VJE79" i="13" s="1"/>
  <c r="VJF79" i="13" s="1"/>
  <c r="VJG79" i="13" s="1"/>
  <c r="VJH79" i="13" s="1"/>
  <c r="VJI79" i="13" s="1"/>
  <c r="VJJ79" i="13" s="1"/>
  <c r="VJK79" i="13" s="1"/>
  <c r="VJL79" i="13" s="1"/>
  <c r="VJM79" i="13" s="1"/>
  <c r="VJN79" i="13" s="1"/>
  <c r="VJO79" i="13" s="1"/>
  <c r="VJP79" i="13" s="1"/>
  <c r="VJQ79" i="13" s="1"/>
  <c r="VJR79" i="13" s="1"/>
  <c r="VJS79" i="13" s="1"/>
  <c r="VJT79" i="13" s="1"/>
  <c r="VJU79" i="13" s="1"/>
  <c r="VJV79" i="13" s="1"/>
  <c r="VJW79" i="13" s="1"/>
  <c r="VJX79" i="13" s="1"/>
  <c r="VJY79" i="13" s="1"/>
  <c r="VJZ79" i="13" s="1"/>
  <c r="VKA79" i="13" s="1"/>
  <c r="VKB79" i="13" s="1"/>
  <c r="VKC79" i="13" s="1"/>
  <c r="VKD79" i="13" s="1"/>
  <c r="VKE79" i="13" s="1"/>
  <c r="VKF79" i="13" s="1"/>
  <c r="VKG79" i="13" s="1"/>
  <c r="VKH79" i="13" s="1"/>
  <c r="VKI79" i="13" s="1"/>
  <c r="VKJ79" i="13" s="1"/>
  <c r="VKK79" i="13" s="1"/>
  <c r="VKL79" i="13" s="1"/>
  <c r="VKM79" i="13" s="1"/>
  <c r="VKN79" i="13" s="1"/>
  <c r="VKO79" i="13" s="1"/>
  <c r="VKP79" i="13" s="1"/>
  <c r="VKQ79" i="13" s="1"/>
  <c r="VKR79" i="13" s="1"/>
  <c r="VKS79" i="13" s="1"/>
  <c r="VKT79" i="13" s="1"/>
  <c r="VKU79" i="13" s="1"/>
  <c r="VKV79" i="13" s="1"/>
  <c r="VKW79" i="13" s="1"/>
  <c r="VKX79" i="13" s="1"/>
  <c r="VKY79" i="13" s="1"/>
  <c r="VKZ79" i="13" s="1"/>
  <c r="VLA79" i="13" s="1"/>
  <c r="VLB79" i="13" s="1"/>
  <c r="VLC79" i="13" s="1"/>
  <c r="VLD79" i="13" s="1"/>
  <c r="VLE79" i="13" s="1"/>
  <c r="VLF79" i="13" s="1"/>
  <c r="VLG79" i="13" s="1"/>
  <c r="VLH79" i="13" s="1"/>
  <c r="VLI79" i="13" s="1"/>
  <c r="VLJ79" i="13" s="1"/>
  <c r="VLK79" i="13" s="1"/>
  <c r="VLL79" i="13" s="1"/>
  <c r="VLM79" i="13" s="1"/>
  <c r="VLN79" i="13" s="1"/>
  <c r="VLO79" i="13" s="1"/>
  <c r="VLP79" i="13" s="1"/>
  <c r="VLQ79" i="13" s="1"/>
  <c r="VLR79" i="13" s="1"/>
  <c r="VLS79" i="13" s="1"/>
  <c r="VLT79" i="13" s="1"/>
  <c r="VLU79" i="13" s="1"/>
  <c r="VLV79" i="13" s="1"/>
  <c r="VLW79" i="13" s="1"/>
  <c r="VLX79" i="13" s="1"/>
  <c r="VLY79" i="13" s="1"/>
  <c r="VLZ79" i="13" s="1"/>
  <c r="VMA79" i="13" s="1"/>
  <c r="VMB79" i="13" s="1"/>
  <c r="VMC79" i="13" s="1"/>
  <c r="VMD79" i="13" s="1"/>
  <c r="VME79" i="13" s="1"/>
  <c r="VMF79" i="13" s="1"/>
  <c r="VMG79" i="13" s="1"/>
  <c r="VMH79" i="13" s="1"/>
  <c r="VMI79" i="13" s="1"/>
  <c r="VMJ79" i="13" s="1"/>
  <c r="VMK79" i="13" s="1"/>
  <c r="VML79" i="13" s="1"/>
  <c r="VMM79" i="13" s="1"/>
  <c r="VMN79" i="13" s="1"/>
  <c r="VMO79" i="13" s="1"/>
  <c r="VMP79" i="13" s="1"/>
  <c r="VMQ79" i="13" s="1"/>
  <c r="VMR79" i="13" s="1"/>
  <c r="VMS79" i="13" s="1"/>
  <c r="VMT79" i="13" s="1"/>
  <c r="VMU79" i="13" s="1"/>
  <c r="VMV79" i="13" s="1"/>
  <c r="VMW79" i="13" s="1"/>
  <c r="VMX79" i="13" s="1"/>
  <c r="VMY79" i="13" s="1"/>
  <c r="VMZ79" i="13" s="1"/>
  <c r="VNA79" i="13" s="1"/>
  <c r="VNB79" i="13" s="1"/>
  <c r="VNC79" i="13" s="1"/>
  <c r="VND79" i="13" s="1"/>
  <c r="VNE79" i="13" s="1"/>
  <c r="VNF79" i="13" s="1"/>
  <c r="VNG79" i="13" s="1"/>
  <c r="VNH79" i="13" s="1"/>
  <c r="VNI79" i="13" s="1"/>
  <c r="VNJ79" i="13" s="1"/>
  <c r="VNK79" i="13" s="1"/>
  <c r="VNL79" i="13" s="1"/>
  <c r="VNM79" i="13" s="1"/>
  <c r="VNN79" i="13" s="1"/>
  <c r="VNO79" i="13" s="1"/>
  <c r="VNP79" i="13" s="1"/>
  <c r="VNQ79" i="13" s="1"/>
  <c r="VNR79" i="13" s="1"/>
  <c r="VNS79" i="13" s="1"/>
  <c r="VNT79" i="13" s="1"/>
  <c r="VNU79" i="13" s="1"/>
  <c r="VNV79" i="13" s="1"/>
  <c r="VNW79" i="13" s="1"/>
  <c r="VNX79" i="13" s="1"/>
  <c r="VNY79" i="13" s="1"/>
  <c r="VNZ79" i="13" s="1"/>
  <c r="VOA79" i="13" s="1"/>
  <c r="VOB79" i="13" s="1"/>
  <c r="VOC79" i="13" s="1"/>
  <c r="VOD79" i="13" s="1"/>
  <c r="VOE79" i="13" s="1"/>
  <c r="VOF79" i="13" s="1"/>
  <c r="VOG79" i="13" s="1"/>
  <c r="VOH79" i="13" s="1"/>
  <c r="VOI79" i="13" s="1"/>
  <c r="VOJ79" i="13" s="1"/>
  <c r="VOK79" i="13" s="1"/>
  <c r="VOL79" i="13" s="1"/>
  <c r="VOM79" i="13" s="1"/>
  <c r="VON79" i="13" s="1"/>
  <c r="VOO79" i="13" s="1"/>
  <c r="VOP79" i="13" s="1"/>
  <c r="VOQ79" i="13" s="1"/>
  <c r="VOR79" i="13" s="1"/>
  <c r="VOS79" i="13" s="1"/>
  <c r="VOT79" i="13" s="1"/>
  <c r="VOU79" i="13" s="1"/>
  <c r="VOV79" i="13" s="1"/>
  <c r="VOW79" i="13" s="1"/>
  <c r="VOX79" i="13" s="1"/>
  <c r="VOY79" i="13" s="1"/>
  <c r="VOZ79" i="13" s="1"/>
  <c r="VPA79" i="13" s="1"/>
  <c r="VPB79" i="13" s="1"/>
  <c r="VPC79" i="13" s="1"/>
  <c r="VPD79" i="13" s="1"/>
  <c r="VPE79" i="13" s="1"/>
  <c r="VPF79" i="13" s="1"/>
  <c r="VPG79" i="13" s="1"/>
  <c r="VPH79" i="13" s="1"/>
  <c r="VPI79" i="13" s="1"/>
  <c r="VPJ79" i="13" s="1"/>
  <c r="VPK79" i="13" s="1"/>
  <c r="VPL79" i="13" s="1"/>
  <c r="VPM79" i="13" s="1"/>
  <c r="VPN79" i="13" s="1"/>
  <c r="VPO79" i="13" s="1"/>
  <c r="VPP79" i="13" s="1"/>
  <c r="VPQ79" i="13" s="1"/>
  <c r="VPR79" i="13" s="1"/>
  <c r="VPS79" i="13" s="1"/>
  <c r="VPT79" i="13" s="1"/>
  <c r="VPU79" i="13" s="1"/>
  <c r="VPV79" i="13" s="1"/>
  <c r="VPW79" i="13" s="1"/>
  <c r="VPX79" i="13" s="1"/>
  <c r="VPY79" i="13" s="1"/>
  <c r="VPZ79" i="13" s="1"/>
  <c r="VQA79" i="13" s="1"/>
  <c r="VQB79" i="13" s="1"/>
  <c r="VQC79" i="13" s="1"/>
  <c r="VQD79" i="13" s="1"/>
  <c r="VQE79" i="13" s="1"/>
  <c r="VQF79" i="13" s="1"/>
  <c r="VQG79" i="13" s="1"/>
  <c r="VQH79" i="13" s="1"/>
  <c r="VQI79" i="13" s="1"/>
  <c r="VQJ79" i="13" s="1"/>
  <c r="VQK79" i="13" s="1"/>
  <c r="VQL79" i="13" s="1"/>
  <c r="VQM79" i="13" s="1"/>
  <c r="VQN79" i="13" s="1"/>
  <c r="VQO79" i="13" s="1"/>
  <c r="VQP79" i="13" s="1"/>
  <c r="VQQ79" i="13" s="1"/>
  <c r="VQR79" i="13" s="1"/>
  <c r="VQS79" i="13" s="1"/>
  <c r="VQT79" i="13" s="1"/>
  <c r="VQU79" i="13" s="1"/>
  <c r="VQV79" i="13" s="1"/>
  <c r="VQW79" i="13" s="1"/>
  <c r="VQX79" i="13" s="1"/>
  <c r="VQY79" i="13" s="1"/>
  <c r="VQZ79" i="13" s="1"/>
  <c r="VRA79" i="13" s="1"/>
  <c r="VRB79" i="13" s="1"/>
  <c r="VRC79" i="13" s="1"/>
  <c r="VRD79" i="13" s="1"/>
  <c r="VRE79" i="13" s="1"/>
  <c r="VRF79" i="13" s="1"/>
  <c r="VRG79" i="13" s="1"/>
  <c r="VRH79" i="13" s="1"/>
  <c r="VRI79" i="13" s="1"/>
  <c r="VRJ79" i="13" s="1"/>
  <c r="VRK79" i="13" s="1"/>
  <c r="VRL79" i="13" s="1"/>
  <c r="VRM79" i="13" s="1"/>
  <c r="VRN79" i="13" s="1"/>
  <c r="VRO79" i="13" s="1"/>
  <c r="VRP79" i="13" s="1"/>
  <c r="VRQ79" i="13" s="1"/>
  <c r="VRR79" i="13" s="1"/>
  <c r="VRS79" i="13" s="1"/>
  <c r="VRT79" i="13" s="1"/>
  <c r="VRU79" i="13" s="1"/>
  <c r="VRV79" i="13" s="1"/>
  <c r="VRW79" i="13" s="1"/>
  <c r="VRX79" i="13" s="1"/>
  <c r="VRY79" i="13" s="1"/>
  <c r="VRZ79" i="13" s="1"/>
  <c r="VSA79" i="13" s="1"/>
  <c r="VSB79" i="13" s="1"/>
  <c r="VSC79" i="13" s="1"/>
  <c r="VSD79" i="13" s="1"/>
  <c r="VSE79" i="13" s="1"/>
  <c r="VSF79" i="13" s="1"/>
  <c r="VSG79" i="13" s="1"/>
  <c r="VSH79" i="13" s="1"/>
  <c r="VSI79" i="13" s="1"/>
  <c r="VSJ79" i="13" s="1"/>
  <c r="VSK79" i="13" s="1"/>
  <c r="VSL79" i="13" s="1"/>
  <c r="VSM79" i="13" s="1"/>
  <c r="VSN79" i="13" s="1"/>
  <c r="VSO79" i="13" s="1"/>
  <c r="VSP79" i="13" s="1"/>
  <c r="VSQ79" i="13" s="1"/>
  <c r="VSR79" i="13" s="1"/>
  <c r="VSS79" i="13" s="1"/>
  <c r="VST79" i="13" s="1"/>
  <c r="VSU79" i="13" s="1"/>
  <c r="VSV79" i="13" s="1"/>
  <c r="VSW79" i="13" s="1"/>
  <c r="VSX79" i="13" s="1"/>
  <c r="VSY79" i="13" s="1"/>
  <c r="VSZ79" i="13" s="1"/>
  <c r="VTA79" i="13" s="1"/>
  <c r="VTB79" i="13" s="1"/>
  <c r="VTC79" i="13" s="1"/>
  <c r="VTD79" i="13" s="1"/>
  <c r="VTE79" i="13" s="1"/>
  <c r="VTF79" i="13" s="1"/>
  <c r="VTG79" i="13" s="1"/>
  <c r="VTH79" i="13" s="1"/>
  <c r="VTI79" i="13" s="1"/>
  <c r="VTJ79" i="13" s="1"/>
  <c r="VTK79" i="13" s="1"/>
  <c r="VTL79" i="13" s="1"/>
  <c r="VTM79" i="13" s="1"/>
  <c r="VTN79" i="13" s="1"/>
  <c r="VTO79" i="13" s="1"/>
  <c r="VTP79" i="13" s="1"/>
  <c r="VTQ79" i="13" s="1"/>
  <c r="VTR79" i="13" s="1"/>
  <c r="VTS79" i="13" s="1"/>
  <c r="VTT79" i="13" s="1"/>
  <c r="VTU79" i="13" s="1"/>
  <c r="VTV79" i="13" s="1"/>
  <c r="VTW79" i="13" s="1"/>
  <c r="VTX79" i="13" s="1"/>
  <c r="VTY79" i="13" s="1"/>
  <c r="VTZ79" i="13" s="1"/>
  <c r="VUA79" i="13" s="1"/>
  <c r="VUB79" i="13" s="1"/>
  <c r="VUC79" i="13" s="1"/>
  <c r="VUD79" i="13" s="1"/>
  <c r="VUE79" i="13" s="1"/>
  <c r="VUF79" i="13" s="1"/>
  <c r="VUG79" i="13" s="1"/>
  <c r="VUH79" i="13" s="1"/>
  <c r="VUI79" i="13" s="1"/>
  <c r="VUJ79" i="13" s="1"/>
  <c r="VUK79" i="13" s="1"/>
  <c r="VUL79" i="13" s="1"/>
  <c r="VUM79" i="13" s="1"/>
  <c r="VUN79" i="13" s="1"/>
  <c r="VUO79" i="13" s="1"/>
  <c r="VUP79" i="13" s="1"/>
  <c r="VUQ79" i="13" s="1"/>
  <c r="VUR79" i="13" s="1"/>
  <c r="VUS79" i="13" s="1"/>
  <c r="VUT79" i="13" s="1"/>
  <c r="VUU79" i="13" s="1"/>
  <c r="VUV79" i="13" s="1"/>
  <c r="VUW79" i="13" s="1"/>
  <c r="VUX79" i="13" s="1"/>
  <c r="VUY79" i="13" s="1"/>
  <c r="VUZ79" i="13" s="1"/>
  <c r="VVA79" i="13" s="1"/>
  <c r="VVB79" i="13" s="1"/>
  <c r="VVC79" i="13" s="1"/>
  <c r="VVD79" i="13" s="1"/>
  <c r="VVE79" i="13" s="1"/>
  <c r="VVF79" i="13" s="1"/>
  <c r="VVG79" i="13" s="1"/>
  <c r="VVH79" i="13" s="1"/>
  <c r="VVI79" i="13" s="1"/>
  <c r="VVJ79" i="13" s="1"/>
  <c r="VVK79" i="13" s="1"/>
  <c r="VVL79" i="13" s="1"/>
  <c r="VVM79" i="13" s="1"/>
  <c r="VVN79" i="13" s="1"/>
  <c r="VVO79" i="13" s="1"/>
  <c r="VVP79" i="13" s="1"/>
  <c r="VVQ79" i="13" s="1"/>
  <c r="VVR79" i="13" s="1"/>
  <c r="VVS79" i="13" s="1"/>
  <c r="VVT79" i="13" s="1"/>
  <c r="VVU79" i="13" s="1"/>
  <c r="VVV79" i="13" s="1"/>
  <c r="VVW79" i="13" s="1"/>
  <c r="VVX79" i="13" s="1"/>
  <c r="VVY79" i="13" s="1"/>
  <c r="VVZ79" i="13" s="1"/>
  <c r="VWA79" i="13" s="1"/>
  <c r="VWB79" i="13" s="1"/>
  <c r="VWC79" i="13" s="1"/>
  <c r="VWD79" i="13" s="1"/>
  <c r="VWE79" i="13" s="1"/>
  <c r="VWF79" i="13" s="1"/>
  <c r="VWG79" i="13" s="1"/>
  <c r="VWH79" i="13" s="1"/>
  <c r="VWI79" i="13" s="1"/>
  <c r="VWJ79" i="13" s="1"/>
  <c r="VWK79" i="13" s="1"/>
  <c r="VWL79" i="13" s="1"/>
  <c r="VWM79" i="13" s="1"/>
  <c r="VWN79" i="13" s="1"/>
  <c r="VWO79" i="13" s="1"/>
  <c r="VWP79" i="13" s="1"/>
  <c r="VWQ79" i="13" s="1"/>
  <c r="VWR79" i="13" s="1"/>
  <c r="VWS79" i="13" s="1"/>
  <c r="VWT79" i="13" s="1"/>
  <c r="VWU79" i="13" s="1"/>
  <c r="VWV79" i="13" s="1"/>
  <c r="VWW79" i="13" s="1"/>
  <c r="VWX79" i="13" s="1"/>
  <c r="VWY79" i="13" s="1"/>
  <c r="VWZ79" i="13" s="1"/>
  <c r="VXA79" i="13" s="1"/>
  <c r="VXB79" i="13" s="1"/>
  <c r="VXC79" i="13" s="1"/>
  <c r="VXD79" i="13" s="1"/>
  <c r="VXE79" i="13" s="1"/>
  <c r="VXF79" i="13" s="1"/>
  <c r="VXG79" i="13" s="1"/>
  <c r="VXH79" i="13" s="1"/>
  <c r="VXI79" i="13" s="1"/>
  <c r="VXJ79" i="13" s="1"/>
  <c r="VXK79" i="13" s="1"/>
  <c r="VXL79" i="13" s="1"/>
  <c r="VXM79" i="13" s="1"/>
  <c r="VXN79" i="13" s="1"/>
  <c r="VXO79" i="13" s="1"/>
  <c r="VXP79" i="13" s="1"/>
  <c r="VXQ79" i="13" s="1"/>
  <c r="VXR79" i="13" s="1"/>
  <c r="VXS79" i="13" s="1"/>
  <c r="VXT79" i="13" s="1"/>
  <c r="VXU79" i="13" s="1"/>
  <c r="VXV79" i="13" s="1"/>
  <c r="VXW79" i="13" s="1"/>
  <c r="VXX79" i="13" s="1"/>
  <c r="VXY79" i="13" s="1"/>
  <c r="VXZ79" i="13" s="1"/>
  <c r="VYA79" i="13" s="1"/>
  <c r="VYB79" i="13" s="1"/>
  <c r="VYC79" i="13" s="1"/>
  <c r="VYD79" i="13" s="1"/>
  <c r="VYE79" i="13" s="1"/>
  <c r="VYF79" i="13" s="1"/>
  <c r="VYG79" i="13" s="1"/>
  <c r="VYH79" i="13" s="1"/>
  <c r="VYI79" i="13" s="1"/>
  <c r="VYJ79" i="13" s="1"/>
  <c r="VYK79" i="13" s="1"/>
  <c r="VYL79" i="13" s="1"/>
  <c r="VYM79" i="13" s="1"/>
  <c r="VYN79" i="13" s="1"/>
  <c r="VYO79" i="13" s="1"/>
  <c r="VYP79" i="13" s="1"/>
  <c r="VYQ79" i="13" s="1"/>
  <c r="VYR79" i="13" s="1"/>
  <c r="VYS79" i="13" s="1"/>
  <c r="VYT79" i="13" s="1"/>
  <c r="VYU79" i="13" s="1"/>
  <c r="VYV79" i="13" s="1"/>
  <c r="VYW79" i="13" s="1"/>
  <c r="VYX79" i="13" s="1"/>
  <c r="VYY79" i="13" s="1"/>
  <c r="VYZ79" i="13" s="1"/>
  <c r="VZA79" i="13" s="1"/>
  <c r="VZB79" i="13" s="1"/>
  <c r="VZC79" i="13" s="1"/>
  <c r="VZD79" i="13" s="1"/>
  <c r="VZE79" i="13" s="1"/>
  <c r="VZF79" i="13" s="1"/>
  <c r="VZG79" i="13" s="1"/>
  <c r="VZH79" i="13" s="1"/>
  <c r="VZI79" i="13" s="1"/>
  <c r="VZJ79" i="13" s="1"/>
  <c r="VZK79" i="13" s="1"/>
  <c r="VZL79" i="13" s="1"/>
  <c r="VZM79" i="13" s="1"/>
  <c r="VZN79" i="13" s="1"/>
  <c r="VZO79" i="13" s="1"/>
  <c r="VZP79" i="13" s="1"/>
  <c r="VZQ79" i="13" s="1"/>
  <c r="VZR79" i="13" s="1"/>
  <c r="VZS79" i="13" s="1"/>
  <c r="VZT79" i="13" s="1"/>
  <c r="VZU79" i="13" s="1"/>
  <c r="VZV79" i="13" s="1"/>
  <c r="VZW79" i="13" s="1"/>
  <c r="VZX79" i="13" s="1"/>
  <c r="VZY79" i="13" s="1"/>
  <c r="VZZ79" i="13" s="1"/>
  <c r="WAA79" i="13" s="1"/>
  <c r="WAB79" i="13" s="1"/>
  <c r="WAC79" i="13" s="1"/>
  <c r="WAD79" i="13" s="1"/>
  <c r="WAE79" i="13" s="1"/>
  <c r="WAF79" i="13" s="1"/>
  <c r="WAG79" i="13" s="1"/>
  <c r="WAH79" i="13" s="1"/>
  <c r="WAI79" i="13" s="1"/>
  <c r="WAJ79" i="13" s="1"/>
  <c r="WAK79" i="13" s="1"/>
  <c r="WAL79" i="13" s="1"/>
  <c r="WAM79" i="13" s="1"/>
  <c r="WAN79" i="13" s="1"/>
  <c r="WAO79" i="13" s="1"/>
  <c r="WAP79" i="13" s="1"/>
  <c r="WAQ79" i="13" s="1"/>
  <c r="WAR79" i="13" s="1"/>
  <c r="WAS79" i="13" s="1"/>
  <c r="WAT79" i="13" s="1"/>
  <c r="WAU79" i="13" s="1"/>
  <c r="WAV79" i="13" s="1"/>
  <c r="WAW79" i="13" s="1"/>
  <c r="WAX79" i="13" s="1"/>
  <c r="WAY79" i="13" s="1"/>
  <c r="WAZ79" i="13" s="1"/>
  <c r="WBA79" i="13" s="1"/>
  <c r="WBB79" i="13" s="1"/>
  <c r="WBC79" i="13" s="1"/>
  <c r="WBD79" i="13" s="1"/>
  <c r="WBE79" i="13" s="1"/>
  <c r="WBF79" i="13" s="1"/>
  <c r="WBG79" i="13" s="1"/>
  <c r="WBH79" i="13" s="1"/>
  <c r="WBI79" i="13" s="1"/>
  <c r="WBJ79" i="13" s="1"/>
  <c r="WBK79" i="13" s="1"/>
  <c r="WBL79" i="13" s="1"/>
  <c r="WBM79" i="13" s="1"/>
  <c r="WBN79" i="13" s="1"/>
  <c r="WBO79" i="13" s="1"/>
  <c r="WBP79" i="13" s="1"/>
  <c r="WBQ79" i="13" s="1"/>
  <c r="WBR79" i="13" s="1"/>
  <c r="WBS79" i="13" s="1"/>
  <c r="WBT79" i="13" s="1"/>
  <c r="WBU79" i="13" s="1"/>
  <c r="WBV79" i="13" s="1"/>
  <c r="WBW79" i="13" s="1"/>
  <c r="WBX79" i="13" s="1"/>
  <c r="WBY79" i="13" s="1"/>
  <c r="WBZ79" i="13" s="1"/>
  <c r="WCA79" i="13" s="1"/>
  <c r="WCB79" i="13" s="1"/>
  <c r="WCC79" i="13" s="1"/>
  <c r="WCD79" i="13" s="1"/>
  <c r="WCE79" i="13" s="1"/>
  <c r="WCF79" i="13" s="1"/>
  <c r="WCG79" i="13" s="1"/>
  <c r="WCH79" i="13" s="1"/>
  <c r="WCI79" i="13" s="1"/>
  <c r="WCJ79" i="13" s="1"/>
  <c r="WCK79" i="13" s="1"/>
  <c r="WCL79" i="13" s="1"/>
  <c r="WCM79" i="13" s="1"/>
  <c r="WCN79" i="13" s="1"/>
  <c r="WCO79" i="13" s="1"/>
  <c r="WCP79" i="13" s="1"/>
  <c r="WCQ79" i="13" s="1"/>
  <c r="WCR79" i="13" s="1"/>
  <c r="WCS79" i="13" s="1"/>
  <c r="WCT79" i="13" s="1"/>
  <c r="WCU79" i="13" s="1"/>
  <c r="WCV79" i="13" s="1"/>
  <c r="WCW79" i="13" s="1"/>
  <c r="WCX79" i="13" s="1"/>
  <c r="WCY79" i="13" s="1"/>
  <c r="WCZ79" i="13" s="1"/>
  <c r="WDA79" i="13" s="1"/>
  <c r="WDB79" i="13" s="1"/>
  <c r="WDC79" i="13" s="1"/>
  <c r="WDD79" i="13" s="1"/>
  <c r="WDE79" i="13" s="1"/>
  <c r="WDF79" i="13" s="1"/>
  <c r="WDG79" i="13" s="1"/>
  <c r="WDH79" i="13" s="1"/>
  <c r="WDI79" i="13" s="1"/>
  <c r="WDJ79" i="13" s="1"/>
  <c r="WDK79" i="13" s="1"/>
  <c r="WDL79" i="13" s="1"/>
  <c r="WDM79" i="13" s="1"/>
  <c r="WDN79" i="13" s="1"/>
  <c r="WDO79" i="13" s="1"/>
  <c r="WDP79" i="13" s="1"/>
  <c r="WDQ79" i="13" s="1"/>
  <c r="WDR79" i="13" s="1"/>
  <c r="WDS79" i="13" s="1"/>
  <c r="WDT79" i="13" s="1"/>
  <c r="WDU79" i="13" s="1"/>
  <c r="WDV79" i="13" s="1"/>
  <c r="WDW79" i="13" s="1"/>
  <c r="WDX79" i="13" s="1"/>
  <c r="WDY79" i="13" s="1"/>
  <c r="WDZ79" i="13" s="1"/>
  <c r="WEA79" i="13" s="1"/>
  <c r="WEB79" i="13" s="1"/>
  <c r="WEC79" i="13" s="1"/>
  <c r="WED79" i="13" s="1"/>
  <c r="WEE79" i="13" s="1"/>
  <c r="WEF79" i="13" s="1"/>
  <c r="WEG79" i="13" s="1"/>
  <c r="WEH79" i="13" s="1"/>
  <c r="WEI79" i="13" s="1"/>
  <c r="WEJ79" i="13" s="1"/>
  <c r="WEK79" i="13" s="1"/>
  <c r="WEL79" i="13" s="1"/>
  <c r="WEM79" i="13" s="1"/>
  <c r="WEN79" i="13" s="1"/>
  <c r="WEO79" i="13" s="1"/>
  <c r="WEP79" i="13" s="1"/>
  <c r="WEQ79" i="13" s="1"/>
  <c r="WER79" i="13" s="1"/>
  <c r="WES79" i="13" s="1"/>
  <c r="WET79" i="13" s="1"/>
  <c r="WEU79" i="13" s="1"/>
  <c r="WEV79" i="13" s="1"/>
  <c r="WEW79" i="13" s="1"/>
  <c r="WEX79" i="13" s="1"/>
  <c r="WEY79" i="13" s="1"/>
  <c r="WEZ79" i="13" s="1"/>
  <c r="WFA79" i="13" s="1"/>
  <c r="WFB79" i="13" s="1"/>
  <c r="WFC79" i="13" s="1"/>
  <c r="WFD79" i="13" s="1"/>
  <c r="WFE79" i="13" s="1"/>
  <c r="WFF79" i="13" s="1"/>
  <c r="WFG79" i="13" s="1"/>
  <c r="WFH79" i="13" s="1"/>
  <c r="WFI79" i="13" s="1"/>
  <c r="WFJ79" i="13" s="1"/>
  <c r="WFK79" i="13" s="1"/>
  <c r="WFL79" i="13" s="1"/>
  <c r="WFM79" i="13" s="1"/>
  <c r="WFN79" i="13" s="1"/>
  <c r="WFO79" i="13" s="1"/>
  <c r="WFP79" i="13" s="1"/>
  <c r="WFQ79" i="13" s="1"/>
  <c r="WFR79" i="13" s="1"/>
  <c r="WFS79" i="13" s="1"/>
  <c r="WFT79" i="13" s="1"/>
  <c r="WFU79" i="13" s="1"/>
  <c r="WFV79" i="13" s="1"/>
  <c r="WFW79" i="13" s="1"/>
  <c r="WFX79" i="13" s="1"/>
  <c r="WFY79" i="13" s="1"/>
  <c r="WFZ79" i="13" s="1"/>
  <c r="WGA79" i="13" s="1"/>
  <c r="WGB79" i="13" s="1"/>
  <c r="WGC79" i="13" s="1"/>
  <c r="WGD79" i="13" s="1"/>
  <c r="WGE79" i="13" s="1"/>
  <c r="WGF79" i="13" s="1"/>
  <c r="WGG79" i="13" s="1"/>
  <c r="WGH79" i="13" s="1"/>
  <c r="WGI79" i="13" s="1"/>
  <c r="WGJ79" i="13" s="1"/>
  <c r="WGK79" i="13" s="1"/>
  <c r="WGL79" i="13" s="1"/>
  <c r="WGM79" i="13" s="1"/>
  <c r="WGN79" i="13" s="1"/>
  <c r="WGO79" i="13" s="1"/>
  <c r="WGP79" i="13" s="1"/>
  <c r="WGQ79" i="13" s="1"/>
  <c r="WGR79" i="13" s="1"/>
  <c r="WGS79" i="13" s="1"/>
  <c r="WGT79" i="13" s="1"/>
  <c r="WGU79" i="13" s="1"/>
  <c r="WGV79" i="13" s="1"/>
  <c r="WGW79" i="13" s="1"/>
  <c r="WGX79" i="13" s="1"/>
  <c r="WGY79" i="13" s="1"/>
  <c r="WGZ79" i="13" s="1"/>
  <c r="WHA79" i="13" s="1"/>
  <c r="WHB79" i="13" s="1"/>
  <c r="WHC79" i="13" s="1"/>
  <c r="WHD79" i="13" s="1"/>
  <c r="WHE79" i="13" s="1"/>
  <c r="WHF79" i="13" s="1"/>
  <c r="WHG79" i="13" s="1"/>
  <c r="WHH79" i="13" s="1"/>
  <c r="WHI79" i="13" s="1"/>
  <c r="WHJ79" i="13" s="1"/>
  <c r="WHK79" i="13" s="1"/>
  <c r="WHL79" i="13" s="1"/>
  <c r="WHM79" i="13" s="1"/>
  <c r="WHN79" i="13" s="1"/>
  <c r="WHO79" i="13" s="1"/>
  <c r="WHP79" i="13" s="1"/>
  <c r="WHQ79" i="13" s="1"/>
  <c r="WHR79" i="13" s="1"/>
  <c r="WHS79" i="13" s="1"/>
  <c r="WHT79" i="13" s="1"/>
  <c r="WHU79" i="13" s="1"/>
  <c r="WHV79" i="13" s="1"/>
  <c r="WHW79" i="13" s="1"/>
  <c r="WHX79" i="13" s="1"/>
  <c r="WHY79" i="13" s="1"/>
  <c r="WHZ79" i="13" s="1"/>
  <c r="WIA79" i="13" s="1"/>
  <c r="WIB79" i="13" s="1"/>
  <c r="WIC79" i="13" s="1"/>
  <c r="WID79" i="13" s="1"/>
  <c r="WIE79" i="13" s="1"/>
  <c r="WIF79" i="13" s="1"/>
  <c r="WIG79" i="13" s="1"/>
  <c r="WIH79" i="13" s="1"/>
  <c r="WII79" i="13" s="1"/>
  <c r="WIJ79" i="13" s="1"/>
  <c r="WIK79" i="13" s="1"/>
  <c r="WIL79" i="13" s="1"/>
  <c r="WIM79" i="13" s="1"/>
  <c r="WIN79" i="13" s="1"/>
  <c r="WIO79" i="13" s="1"/>
  <c r="WIP79" i="13" s="1"/>
  <c r="WIQ79" i="13" s="1"/>
  <c r="WIR79" i="13" s="1"/>
  <c r="WIS79" i="13" s="1"/>
  <c r="WIT79" i="13" s="1"/>
  <c r="WIU79" i="13" s="1"/>
  <c r="WIV79" i="13" s="1"/>
  <c r="WIW79" i="13" s="1"/>
  <c r="WIX79" i="13" s="1"/>
  <c r="WIY79" i="13" s="1"/>
  <c r="WIZ79" i="13" s="1"/>
  <c r="WJA79" i="13" s="1"/>
  <c r="WJB79" i="13" s="1"/>
  <c r="WJC79" i="13" s="1"/>
  <c r="WJD79" i="13" s="1"/>
  <c r="WJE79" i="13" s="1"/>
  <c r="WJF79" i="13" s="1"/>
  <c r="WJG79" i="13" s="1"/>
  <c r="WJH79" i="13" s="1"/>
  <c r="WJI79" i="13" s="1"/>
  <c r="WJJ79" i="13" s="1"/>
  <c r="WJK79" i="13" s="1"/>
  <c r="WJL79" i="13" s="1"/>
  <c r="WJM79" i="13" s="1"/>
  <c r="WJN79" i="13" s="1"/>
  <c r="WJO79" i="13" s="1"/>
  <c r="WJP79" i="13" s="1"/>
  <c r="WJQ79" i="13" s="1"/>
  <c r="WJR79" i="13" s="1"/>
  <c r="WJS79" i="13" s="1"/>
  <c r="WJT79" i="13" s="1"/>
  <c r="WJU79" i="13" s="1"/>
  <c r="WJV79" i="13" s="1"/>
  <c r="WJW79" i="13" s="1"/>
  <c r="WJX79" i="13" s="1"/>
  <c r="WJY79" i="13" s="1"/>
  <c r="WJZ79" i="13" s="1"/>
  <c r="WKA79" i="13" s="1"/>
  <c r="WKB79" i="13" s="1"/>
  <c r="WKC79" i="13" s="1"/>
  <c r="WKD79" i="13" s="1"/>
  <c r="WKE79" i="13" s="1"/>
  <c r="WKF79" i="13" s="1"/>
  <c r="WKG79" i="13" s="1"/>
  <c r="WKH79" i="13" s="1"/>
  <c r="WKI79" i="13" s="1"/>
  <c r="WKJ79" i="13" s="1"/>
  <c r="WKK79" i="13" s="1"/>
  <c r="WKL79" i="13" s="1"/>
  <c r="WKM79" i="13" s="1"/>
  <c r="WKN79" i="13" s="1"/>
  <c r="WKO79" i="13" s="1"/>
  <c r="WKP79" i="13" s="1"/>
  <c r="WKQ79" i="13" s="1"/>
  <c r="WKR79" i="13" s="1"/>
  <c r="WKS79" i="13" s="1"/>
  <c r="WKT79" i="13" s="1"/>
  <c r="WKU79" i="13" s="1"/>
  <c r="WKV79" i="13" s="1"/>
  <c r="WKW79" i="13" s="1"/>
  <c r="WKX79" i="13" s="1"/>
  <c r="WKY79" i="13" s="1"/>
  <c r="WKZ79" i="13" s="1"/>
  <c r="WLA79" i="13" s="1"/>
  <c r="WLB79" i="13" s="1"/>
  <c r="WLC79" i="13" s="1"/>
  <c r="WLD79" i="13" s="1"/>
  <c r="WLE79" i="13" s="1"/>
  <c r="WLF79" i="13" s="1"/>
  <c r="WLG79" i="13" s="1"/>
  <c r="WLH79" i="13" s="1"/>
  <c r="WLI79" i="13" s="1"/>
  <c r="WLJ79" i="13" s="1"/>
  <c r="WLK79" i="13" s="1"/>
  <c r="WLL79" i="13" s="1"/>
  <c r="WLM79" i="13" s="1"/>
  <c r="WLN79" i="13" s="1"/>
  <c r="WLO79" i="13" s="1"/>
  <c r="WLP79" i="13" s="1"/>
  <c r="WLQ79" i="13" s="1"/>
  <c r="WLR79" i="13" s="1"/>
  <c r="WLS79" i="13" s="1"/>
  <c r="WLT79" i="13" s="1"/>
  <c r="WLU79" i="13" s="1"/>
  <c r="WLV79" i="13" s="1"/>
  <c r="WLW79" i="13" s="1"/>
  <c r="WLX79" i="13" s="1"/>
  <c r="WLY79" i="13" s="1"/>
  <c r="WLZ79" i="13" s="1"/>
  <c r="WMA79" i="13" s="1"/>
  <c r="WMB79" i="13" s="1"/>
  <c r="WMC79" i="13" s="1"/>
  <c r="WMD79" i="13" s="1"/>
  <c r="WME79" i="13" s="1"/>
  <c r="WMF79" i="13" s="1"/>
  <c r="WMG79" i="13" s="1"/>
  <c r="WMH79" i="13" s="1"/>
  <c r="WMI79" i="13" s="1"/>
  <c r="WMJ79" i="13" s="1"/>
  <c r="WMK79" i="13" s="1"/>
  <c r="WML79" i="13" s="1"/>
  <c r="WMM79" i="13" s="1"/>
  <c r="WMN79" i="13" s="1"/>
  <c r="WMO79" i="13" s="1"/>
  <c r="WMP79" i="13" s="1"/>
  <c r="WMQ79" i="13" s="1"/>
  <c r="WMR79" i="13" s="1"/>
  <c r="WMS79" i="13" s="1"/>
  <c r="WMT79" i="13" s="1"/>
  <c r="WMU79" i="13" s="1"/>
  <c r="WMV79" i="13" s="1"/>
  <c r="WMW79" i="13" s="1"/>
  <c r="WMX79" i="13" s="1"/>
  <c r="WMY79" i="13" s="1"/>
  <c r="WMZ79" i="13" s="1"/>
  <c r="WNA79" i="13" s="1"/>
  <c r="WNB79" i="13" s="1"/>
  <c r="WNC79" i="13" s="1"/>
  <c r="WND79" i="13" s="1"/>
  <c r="WNE79" i="13" s="1"/>
  <c r="WNF79" i="13" s="1"/>
  <c r="WNG79" i="13" s="1"/>
  <c r="WNH79" i="13" s="1"/>
  <c r="WNI79" i="13" s="1"/>
  <c r="WNJ79" i="13" s="1"/>
  <c r="WNK79" i="13" s="1"/>
  <c r="WNL79" i="13" s="1"/>
  <c r="WNM79" i="13" s="1"/>
  <c r="WNN79" i="13" s="1"/>
  <c r="WNO79" i="13" s="1"/>
  <c r="WNP79" i="13" s="1"/>
  <c r="WNQ79" i="13" s="1"/>
  <c r="WNR79" i="13" s="1"/>
  <c r="WNS79" i="13" s="1"/>
  <c r="WNT79" i="13" s="1"/>
  <c r="WNU79" i="13" s="1"/>
  <c r="WNV79" i="13" s="1"/>
  <c r="WNW79" i="13" s="1"/>
  <c r="WNX79" i="13" s="1"/>
  <c r="WNY79" i="13" s="1"/>
  <c r="WNZ79" i="13" s="1"/>
  <c r="WOA79" i="13" s="1"/>
  <c r="WOB79" i="13" s="1"/>
  <c r="WOC79" i="13" s="1"/>
  <c r="WOD79" i="13" s="1"/>
  <c r="WOE79" i="13" s="1"/>
  <c r="WOF79" i="13" s="1"/>
  <c r="WOG79" i="13" s="1"/>
  <c r="WOH79" i="13" s="1"/>
  <c r="WOI79" i="13" s="1"/>
  <c r="WOJ79" i="13" s="1"/>
  <c r="WOK79" i="13" s="1"/>
  <c r="WOL79" i="13" s="1"/>
  <c r="WOM79" i="13" s="1"/>
  <c r="WON79" i="13" s="1"/>
  <c r="WOO79" i="13" s="1"/>
  <c r="WOP79" i="13" s="1"/>
  <c r="WOQ79" i="13" s="1"/>
  <c r="WOR79" i="13" s="1"/>
  <c r="WOS79" i="13" s="1"/>
  <c r="WOT79" i="13" s="1"/>
  <c r="WOU79" i="13" s="1"/>
  <c r="WOV79" i="13" s="1"/>
  <c r="WOW79" i="13" s="1"/>
  <c r="WOX79" i="13" s="1"/>
  <c r="WOY79" i="13" s="1"/>
  <c r="WOZ79" i="13" s="1"/>
  <c r="WPA79" i="13" s="1"/>
  <c r="WPB79" i="13" s="1"/>
  <c r="WPC79" i="13" s="1"/>
  <c r="WPD79" i="13" s="1"/>
  <c r="WPE79" i="13" s="1"/>
  <c r="WPF79" i="13" s="1"/>
  <c r="WPG79" i="13" s="1"/>
  <c r="WPH79" i="13" s="1"/>
  <c r="WPI79" i="13" s="1"/>
  <c r="WPJ79" i="13" s="1"/>
  <c r="WPK79" i="13" s="1"/>
  <c r="WPL79" i="13" s="1"/>
  <c r="WPM79" i="13" s="1"/>
  <c r="WPN79" i="13" s="1"/>
  <c r="WPO79" i="13" s="1"/>
  <c r="WPP79" i="13" s="1"/>
  <c r="WPQ79" i="13" s="1"/>
  <c r="WPR79" i="13" s="1"/>
  <c r="WPS79" i="13" s="1"/>
  <c r="WPT79" i="13" s="1"/>
  <c r="WPU79" i="13" s="1"/>
  <c r="WPV79" i="13" s="1"/>
  <c r="WPW79" i="13" s="1"/>
  <c r="WPX79" i="13" s="1"/>
  <c r="WPY79" i="13" s="1"/>
  <c r="WPZ79" i="13" s="1"/>
  <c r="WQA79" i="13" s="1"/>
  <c r="WQB79" i="13" s="1"/>
  <c r="WQC79" i="13" s="1"/>
  <c r="WQD79" i="13" s="1"/>
  <c r="WQE79" i="13" s="1"/>
  <c r="WQF79" i="13" s="1"/>
  <c r="WQG79" i="13" s="1"/>
  <c r="WQH79" i="13" s="1"/>
  <c r="WQI79" i="13" s="1"/>
  <c r="WQJ79" i="13" s="1"/>
  <c r="WQK79" i="13" s="1"/>
  <c r="WQL79" i="13" s="1"/>
  <c r="WQM79" i="13" s="1"/>
  <c r="WQN79" i="13" s="1"/>
  <c r="WQO79" i="13" s="1"/>
  <c r="WQP79" i="13" s="1"/>
  <c r="WQQ79" i="13" s="1"/>
  <c r="WQR79" i="13" s="1"/>
  <c r="WQS79" i="13" s="1"/>
  <c r="WQT79" i="13" s="1"/>
  <c r="WQU79" i="13" s="1"/>
  <c r="WQV79" i="13" s="1"/>
  <c r="WQW79" i="13" s="1"/>
  <c r="WQX79" i="13" s="1"/>
  <c r="WQY79" i="13" s="1"/>
  <c r="WQZ79" i="13" s="1"/>
  <c r="WRA79" i="13" s="1"/>
  <c r="WRB79" i="13" s="1"/>
  <c r="WRC79" i="13" s="1"/>
  <c r="WRD79" i="13" s="1"/>
  <c r="WRE79" i="13" s="1"/>
  <c r="WRF79" i="13" s="1"/>
  <c r="WRG79" i="13" s="1"/>
  <c r="WRH79" i="13" s="1"/>
  <c r="WRI79" i="13" s="1"/>
  <c r="WRJ79" i="13" s="1"/>
  <c r="WRK79" i="13" s="1"/>
  <c r="WRL79" i="13" s="1"/>
  <c r="WRM79" i="13" s="1"/>
  <c r="WRN79" i="13" s="1"/>
  <c r="WRO79" i="13" s="1"/>
  <c r="WRP79" i="13" s="1"/>
  <c r="WRQ79" i="13" s="1"/>
  <c r="WRR79" i="13" s="1"/>
  <c r="WRS79" i="13" s="1"/>
  <c r="WRT79" i="13" s="1"/>
  <c r="WRU79" i="13" s="1"/>
  <c r="WRV79" i="13" s="1"/>
  <c r="WRW79" i="13" s="1"/>
  <c r="WRX79" i="13" s="1"/>
  <c r="WRY79" i="13" s="1"/>
  <c r="WRZ79" i="13" s="1"/>
  <c r="WSA79" i="13" s="1"/>
  <c r="WSB79" i="13" s="1"/>
  <c r="WSC79" i="13" s="1"/>
  <c r="WSD79" i="13" s="1"/>
  <c r="WSE79" i="13" s="1"/>
  <c r="WSF79" i="13" s="1"/>
  <c r="WSG79" i="13" s="1"/>
  <c r="WSH79" i="13" s="1"/>
  <c r="WSI79" i="13" s="1"/>
  <c r="WSJ79" i="13" s="1"/>
  <c r="WSK79" i="13" s="1"/>
  <c r="WSL79" i="13" s="1"/>
  <c r="WSM79" i="13" s="1"/>
  <c r="WSN79" i="13" s="1"/>
  <c r="WSO79" i="13" s="1"/>
  <c r="WSP79" i="13" s="1"/>
  <c r="WSQ79" i="13" s="1"/>
  <c r="WSR79" i="13" s="1"/>
  <c r="WSS79" i="13" s="1"/>
  <c r="WST79" i="13" s="1"/>
  <c r="WSU79" i="13" s="1"/>
  <c r="WSV79" i="13" s="1"/>
  <c r="WSW79" i="13" s="1"/>
  <c r="WSX79" i="13" s="1"/>
  <c r="WSY79" i="13" s="1"/>
  <c r="WSZ79" i="13" s="1"/>
  <c r="WTA79" i="13" s="1"/>
  <c r="WTB79" i="13" s="1"/>
  <c r="WTC79" i="13" s="1"/>
  <c r="WTD79" i="13" s="1"/>
  <c r="WTE79" i="13" s="1"/>
  <c r="WTF79" i="13" s="1"/>
  <c r="WTG79" i="13" s="1"/>
  <c r="WTH79" i="13" s="1"/>
  <c r="WTI79" i="13" s="1"/>
  <c r="WTJ79" i="13" s="1"/>
  <c r="WTK79" i="13" s="1"/>
  <c r="WTL79" i="13" s="1"/>
  <c r="WTM79" i="13" s="1"/>
  <c r="WTN79" i="13" s="1"/>
  <c r="WTO79" i="13" s="1"/>
  <c r="WTP79" i="13" s="1"/>
  <c r="WTQ79" i="13" s="1"/>
  <c r="WTR79" i="13" s="1"/>
  <c r="WTS79" i="13" s="1"/>
  <c r="WTT79" i="13" s="1"/>
  <c r="WTU79" i="13" s="1"/>
  <c r="WTV79" i="13" s="1"/>
  <c r="WTW79" i="13" s="1"/>
  <c r="WTX79" i="13" s="1"/>
  <c r="WTY79" i="13" s="1"/>
  <c r="WTZ79" i="13" s="1"/>
  <c r="WUA79" i="13" s="1"/>
  <c r="WUB79" i="13" s="1"/>
  <c r="WUC79" i="13" s="1"/>
  <c r="WUD79" i="13" s="1"/>
  <c r="WUE79" i="13" s="1"/>
  <c r="WUF79" i="13" s="1"/>
  <c r="WUG79" i="13" s="1"/>
  <c r="WUH79" i="13" s="1"/>
  <c r="WUI79" i="13" s="1"/>
  <c r="WUJ79" i="13" s="1"/>
  <c r="WUK79" i="13" s="1"/>
  <c r="WUL79" i="13" s="1"/>
  <c r="WUM79" i="13" s="1"/>
  <c r="WUN79" i="13" s="1"/>
  <c r="WUO79" i="13" s="1"/>
  <c r="WUP79" i="13" s="1"/>
  <c r="WUQ79" i="13" s="1"/>
  <c r="WUR79" i="13" s="1"/>
  <c r="WUS79" i="13" s="1"/>
  <c r="WUT79" i="13" s="1"/>
  <c r="WUU79" i="13" s="1"/>
  <c r="WUV79" i="13" s="1"/>
  <c r="WUW79" i="13" s="1"/>
  <c r="WUX79" i="13" s="1"/>
  <c r="WUY79" i="13" s="1"/>
  <c r="WUZ79" i="13" s="1"/>
  <c r="WVA79" i="13" s="1"/>
  <c r="WVB79" i="13" s="1"/>
  <c r="WVC79" i="13" s="1"/>
  <c r="WVD79" i="13" s="1"/>
  <c r="WVE79" i="13" s="1"/>
  <c r="WVF79" i="13" s="1"/>
  <c r="WVG79" i="13" s="1"/>
  <c r="WVH79" i="13" s="1"/>
  <c r="WVI79" i="13" s="1"/>
  <c r="WVJ79" i="13" s="1"/>
  <c r="WVK79" i="13" s="1"/>
  <c r="WVL79" i="13" s="1"/>
  <c r="WVM79" i="13" s="1"/>
  <c r="WVN79" i="13" s="1"/>
  <c r="WVO79" i="13" s="1"/>
  <c r="WVP79" i="13" s="1"/>
  <c r="WVQ79" i="13" s="1"/>
  <c r="WVR79" i="13" s="1"/>
  <c r="WVS79" i="13" s="1"/>
  <c r="WVT79" i="13" s="1"/>
  <c r="WVU79" i="13" s="1"/>
  <c r="WVV79" i="13" s="1"/>
  <c r="WVW79" i="13" s="1"/>
  <c r="WVX79" i="13" s="1"/>
  <c r="WVY79" i="13" s="1"/>
  <c r="WVZ79" i="13" s="1"/>
  <c r="WWA79" i="13" s="1"/>
  <c r="WWB79" i="13" s="1"/>
  <c r="WWC79" i="13" s="1"/>
  <c r="WWD79" i="13" s="1"/>
  <c r="WWE79" i="13" s="1"/>
  <c r="WWF79" i="13" s="1"/>
  <c r="WWG79" i="13" s="1"/>
  <c r="WWH79" i="13" s="1"/>
  <c r="WWI79" i="13" s="1"/>
  <c r="WWJ79" i="13" s="1"/>
  <c r="WWK79" i="13" s="1"/>
  <c r="WWL79" i="13" s="1"/>
  <c r="WWM79" i="13" s="1"/>
  <c r="WWN79" i="13" s="1"/>
  <c r="WWO79" i="13" s="1"/>
  <c r="WWP79" i="13" s="1"/>
  <c r="WWQ79" i="13" s="1"/>
  <c r="WWR79" i="13" s="1"/>
  <c r="WWS79" i="13" s="1"/>
  <c r="WWT79" i="13" s="1"/>
  <c r="WWU79" i="13" s="1"/>
  <c r="WWV79" i="13" s="1"/>
  <c r="WWW79" i="13" s="1"/>
  <c r="WWX79" i="13" s="1"/>
  <c r="WWY79" i="13" s="1"/>
  <c r="WWZ79" i="13" s="1"/>
  <c r="WXA79" i="13" s="1"/>
  <c r="WXB79" i="13" s="1"/>
  <c r="WXC79" i="13" s="1"/>
  <c r="WXD79" i="13" s="1"/>
  <c r="WXE79" i="13" s="1"/>
  <c r="WXF79" i="13" s="1"/>
  <c r="WXG79" i="13" s="1"/>
  <c r="WXH79" i="13" s="1"/>
  <c r="WXI79" i="13" s="1"/>
  <c r="WXJ79" i="13" s="1"/>
  <c r="WXK79" i="13" s="1"/>
  <c r="WXL79" i="13" s="1"/>
  <c r="WXM79" i="13" s="1"/>
  <c r="WXN79" i="13" s="1"/>
  <c r="WXO79" i="13" s="1"/>
  <c r="WXP79" i="13" s="1"/>
  <c r="WXQ79" i="13" s="1"/>
  <c r="WXR79" i="13" s="1"/>
  <c r="WXS79" i="13" s="1"/>
  <c r="WXT79" i="13" s="1"/>
  <c r="WXU79" i="13" s="1"/>
  <c r="WXV79" i="13" s="1"/>
  <c r="WXW79" i="13" s="1"/>
  <c r="WXX79" i="13" s="1"/>
  <c r="WXY79" i="13" s="1"/>
  <c r="WXZ79" i="13" s="1"/>
  <c r="WYA79" i="13" s="1"/>
  <c r="WYB79" i="13" s="1"/>
  <c r="WYC79" i="13" s="1"/>
  <c r="WYD79" i="13" s="1"/>
  <c r="WYE79" i="13" s="1"/>
  <c r="WYF79" i="13" s="1"/>
  <c r="WYG79" i="13" s="1"/>
  <c r="WYH79" i="13" s="1"/>
  <c r="WYI79" i="13" s="1"/>
  <c r="WYJ79" i="13" s="1"/>
  <c r="WYK79" i="13" s="1"/>
  <c r="WYL79" i="13" s="1"/>
  <c r="WYM79" i="13" s="1"/>
  <c r="WYN79" i="13" s="1"/>
  <c r="WYO79" i="13" s="1"/>
  <c r="WYP79" i="13" s="1"/>
  <c r="WYQ79" i="13" s="1"/>
  <c r="WYR79" i="13" s="1"/>
  <c r="WYS79" i="13" s="1"/>
  <c r="WYT79" i="13" s="1"/>
  <c r="WYU79" i="13" s="1"/>
  <c r="WYV79" i="13" s="1"/>
  <c r="WYW79" i="13" s="1"/>
  <c r="WYX79" i="13" s="1"/>
  <c r="WYY79" i="13" s="1"/>
  <c r="WYZ79" i="13" s="1"/>
  <c r="WZA79" i="13" s="1"/>
  <c r="WZB79" i="13" s="1"/>
  <c r="WZC79" i="13" s="1"/>
  <c r="WZD79" i="13" s="1"/>
  <c r="WZE79" i="13" s="1"/>
  <c r="WZF79" i="13" s="1"/>
  <c r="WZG79" i="13" s="1"/>
  <c r="WZH79" i="13" s="1"/>
  <c r="WZI79" i="13" s="1"/>
  <c r="Y79" i="13"/>
  <c r="X79" i="13"/>
  <c r="U79" i="13"/>
  <c r="V79" i="13" s="1"/>
  <c r="K79" i="13"/>
  <c r="Y78" i="13"/>
  <c r="X78" i="13"/>
  <c r="U78" i="13"/>
  <c r="V78" i="13" s="1"/>
  <c r="K78" i="13"/>
  <c r="Y77" i="13"/>
  <c r="X77" i="13"/>
  <c r="U77" i="13"/>
  <c r="K77" i="13"/>
  <c r="Y76" i="13"/>
  <c r="X76" i="13"/>
  <c r="U76" i="13"/>
  <c r="K76" i="13"/>
  <c r="Y75" i="13"/>
  <c r="X75" i="13"/>
  <c r="U75" i="13"/>
  <c r="V75" i="13" s="1"/>
  <c r="W75" i="13" s="1"/>
  <c r="K75" i="13"/>
  <c r="Y74" i="13"/>
  <c r="X74" i="13"/>
  <c r="U74" i="13"/>
  <c r="K74" i="13"/>
  <c r="Y73" i="13"/>
  <c r="X73" i="13"/>
  <c r="U73" i="13"/>
  <c r="K73" i="13"/>
  <c r="Y72" i="13"/>
  <c r="X72" i="13"/>
  <c r="U72" i="13"/>
  <c r="K72" i="13"/>
  <c r="Y71" i="13"/>
  <c r="X71" i="13"/>
  <c r="U71" i="13"/>
  <c r="V71" i="13" s="1"/>
  <c r="W71" i="13" s="1"/>
  <c r="K71" i="13"/>
  <c r="Y70" i="13"/>
  <c r="X70" i="13"/>
  <c r="U70" i="13"/>
  <c r="K70" i="13"/>
  <c r="Y69" i="13"/>
  <c r="X69" i="13"/>
  <c r="U69" i="13"/>
  <c r="K69" i="13"/>
  <c r="Y68" i="13"/>
  <c r="X68" i="13"/>
  <c r="U68" i="13"/>
  <c r="K68" i="13"/>
  <c r="Y67" i="13"/>
  <c r="X67" i="13"/>
  <c r="U67" i="13"/>
  <c r="V67" i="13" s="1"/>
  <c r="W67" i="13" s="1"/>
  <c r="K67" i="13"/>
  <c r="Y66" i="13"/>
  <c r="X66" i="13"/>
  <c r="U66" i="13"/>
  <c r="K66" i="13"/>
  <c r="Y65" i="13"/>
  <c r="X65" i="13"/>
  <c r="U65" i="13"/>
  <c r="K65" i="13"/>
  <c r="Y64" i="13"/>
  <c r="X64" i="13"/>
  <c r="U64" i="13"/>
  <c r="K64" i="13"/>
  <c r="Y63" i="13"/>
  <c r="X63" i="13"/>
  <c r="U63" i="13"/>
  <c r="V63" i="13" s="1"/>
  <c r="W63" i="13" s="1"/>
  <c r="K63" i="13"/>
  <c r="Y62" i="13"/>
  <c r="X62" i="13"/>
  <c r="U62" i="13"/>
  <c r="K62" i="13"/>
  <c r="Y61" i="13"/>
  <c r="X61" i="13"/>
  <c r="U61" i="13"/>
  <c r="K61" i="13"/>
  <c r="Y60" i="13"/>
  <c r="X60" i="13"/>
  <c r="U60" i="13"/>
  <c r="K60" i="13"/>
  <c r="Y59" i="13"/>
  <c r="X59" i="13"/>
  <c r="U59" i="13"/>
  <c r="V59" i="13" s="1"/>
  <c r="W59" i="13" s="1"/>
  <c r="K59" i="13"/>
  <c r="Y58" i="13"/>
  <c r="X58" i="13"/>
  <c r="U58" i="13"/>
  <c r="K58" i="13"/>
  <c r="Y57" i="13"/>
  <c r="X57" i="13"/>
  <c r="U57" i="13"/>
  <c r="K57" i="13"/>
  <c r="Y56" i="13"/>
  <c r="X56" i="13"/>
  <c r="U56" i="13"/>
  <c r="K56" i="13"/>
  <c r="Y55" i="13"/>
  <c r="X55" i="13"/>
  <c r="U55" i="13"/>
  <c r="V55" i="13" s="1"/>
  <c r="W55" i="13" s="1"/>
  <c r="K55" i="13"/>
  <c r="Y54" i="13"/>
  <c r="X54" i="13"/>
  <c r="U54" i="13"/>
  <c r="K54" i="13"/>
  <c r="Y53" i="13"/>
  <c r="X53" i="13"/>
  <c r="U53" i="13"/>
  <c r="K53" i="13"/>
  <c r="Y52" i="13"/>
  <c r="X52" i="13"/>
  <c r="U52" i="13"/>
  <c r="K52" i="13"/>
  <c r="Y51" i="13"/>
  <c r="X51" i="13"/>
  <c r="U51" i="13"/>
  <c r="V51" i="13" s="1"/>
  <c r="W51" i="13" s="1"/>
  <c r="K51" i="13"/>
  <c r="Y50" i="13"/>
  <c r="X50" i="13"/>
  <c r="U50" i="13"/>
  <c r="K50" i="13"/>
  <c r="Y49" i="13"/>
  <c r="X49" i="13"/>
  <c r="U49" i="13"/>
  <c r="K49" i="13"/>
  <c r="Y48" i="13"/>
  <c r="X48" i="13"/>
  <c r="U48" i="13"/>
  <c r="K48" i="13"/>
  <c r="Y47" i="13"/>
  <c r="X47" i="13"/>
  <c r="U47" i="13"/>
  <c r="V47" i="13" s="1"/>
  <c r="W47" i="13" s="1"/>
  <c r="K47" i="13"/>
  <c r="Y46" i="13"/>
  <c r="X46" i="13"/>
  <c r="U46" i="13"/>
  <c r="K46" i="13"/>
  <c r="Y45" i="13"/>
  <c r="X45" i="13"/>
  <c r="U45" i="13"/>
  <c r="K45" i="13"/>
  <c r="Y44" i="13"/>
  <c r="X44" i="13"/>
  <c r="U44" i="13"/>
  <c r="K44" i="13"/>
  <c r="Y43" i="13"/>
  <c r="X43" i="13"/>
  <c r="U43" i="13"/>
  <c r="V43" i="13" s="1"/>
  <c r="W43" i="13" s="1"/>
  <c r="K43" i="13"/>
  <c r="Y42" i="13"/>
  <c r="X42" i="13"/>
  <c r="U42" i="13"/>
  <c r="K42" i="13"/>
  <c r="Y41" i="13"/>
  <c r="X41" i="13"/>
  <c r="U41" i="13"/>
  <c r="K41" i="13"/>
  <c r="Y40" i="13"/>
  <c r="X40" i="13"/>
  <c r="U40" i="13"/>
  <c r="K40" i="13"/>
  <c r="Y39" i="13"/>
  <c r="X39" i="13"/>
  <c r="U39" i="13"/>
  <c r="V39" i="13" s="1"/>
  <c r="K39" i="13"/>
  <c r="Y38" i="13"/>
  <c r="X38" i="13"/>
  <c r="U38" i="13"/>
  <c r="K38" i="13"/>
  <c r="Y37" i="13"/>
  <c r="X37" i="13"/>
  <c r="U37" i="13"/>
  <c r="K37" i="13"/>
  <c r="Y36" i="13"/>
  <c r="X36" i="13"/>
  <c r="U36" i="13"/>
  <c r="K36" i="13"/>
  <c r="Y35" i="13"/>
  <c r="X35" i="13"/>
  <c r="U35" i="13"/>
  <c r="V35" i="13" s="1"/>
  <c r="W35" i="13" s="1"/>
  <c r="K35" i="13"/>
  <c r="Y34" i="13"/>
  <c r="X34" i="13"/>
  <c r="U34" i="13"/>
  <c r="K34" i="13"/>
  <c r="Y33" i="13"/>
  <c r="X33" i="13"/>
  <c r="U33" i="13"/>
  <c r="K33" i="13"/>
  <c r="Y32" i="13"/>
  <c r="X32" i="13"/>
  <c r="U32" i="13"/>
  <c r="K32" i="13"/>
  <c r="Y31" i="13"/>
  <c r="X31" i="13"/>
  <c r="U31" i="13"/>
  <c r="V31" i="13" s="1"/>
  <c r="K31" i="13"/>
  <c r="Y30" i="13"/>
  <c r="X30" i="13"/>
  <c r="U30" i="13"/>
  <c r="K30" i="13"/>
  <c r="Y29" i="13"/>
  <c r="X29" i="13"/>
  <c r="U29" i="13"/>
  <c r="K29" i="13"/>
  <c r="Y28" i="13"/>
  <c r="X28" i="13"/>
  <c r="U28" i="13"/>
  <c r="K28" i="13"/>
  <c r="Y27" i="13"/>
  <c r="X27" i="13"/>
  <c r="U27" i="13"/>
  <c r="V27" i="13" s="1"/>
  <c r="K27" i="13"/>
  <c r="Y26" i="13"/>
  <c r="X26" i="13"/>
  <c r="U26" i="13"/>
  <c r="K26" i="13"/>
  <c r="Y25" i="13"/>
  <c r="X25" i="13"/>
  <c r="U25" i="13"/>
  <c r="K25" i="13"/>
  <c r="Y24" i="13"/>
  <c r="X24" i="13"/>
  <c r="U24" i="13"/>
  <c r="K24" i="13"/>
  <c r="Y23" i="13"/>
  <c r="X23" i="13"/>
  <c r="U23" i="13"/>
  <c r="V23" i="13" s="1"/>
  <c r="W23" i="13" s="1"/>
  <c r="K23" i="13"/>
  <c r="Y22" i="13"/>
  <c r="X22" i="13"/>
  <c r="U22" i="13"/>
  <c r="K22" i="13"/>
  <c r="Y21" i="13"/>
  <c r="X21" i="13"/>
  <c r="U21" i="13"/>
  <c r="K21" i="13"/>
  <c r="Y20" i="13"/>
  <c r="X20" i="13"/>
  <c r="U20" i="13"/>
  <c r="K20" i="13"/>
  <c r="Y19" i="13"/>
  <c r="X19" i="13"/>
  <c r="U19" i="13"/>
  <c r="V19" i="13" s="1"/>
  <c r="W19" i="13" s="1"/>
  <c r="K19" i="13"/>
  <c r="Y18" i="13"/>
  <c r="X18" i="13"/>
  <c r="U18" i="13"/>
  <c r="K18" i="13"/>
  <c r="Y17" i="13"/>
  <c r="X17" i="13"/>
  <c r="U17" i="13"/>
  <c r="K17" i="13"/>
  <c r="Y16" i="13"/>
  <c r="X16" i="13"/>
  <c r="U16" i="13"/>
  <c r="K16" i="13"/>
  <c r="Y15" i="13"/>
  <c r="X15" i="13"/>
  <c r="U15" i="13"/>
  <c r="V15" i="13" s="1"/>
  <c r="K15" i="13"/>
  <c r="Y14" i="13"/>
  <c r="X14" i="13"/>
  <c r="U14" i="13"/>
  <c r="K14" i="13"/>
  <c r="Y13" i="13"/>
  <c r="X13" i="13"/>
  <c r="U13" i="13"/>
  <c r="K13" i="13"/>
  <c r="Y12" i="13"/>
  <c r="X12" i="13"/>
  <c r="U12" i="13"/>
  <c r="K12" i="13"/>
  <c r="Y11" i="13"/>
  <c r="X11" i="13"/>
  <c r="U11" i="13"/>
  <c r="V11" i="13" s="1"/>
  <c r="K11" i="13"/>
  <c r="Y10" i="13"/>
  <c r="X10" i="13"/>
  <c r="U10" i="13"/>
  <c r="K10" i="13"/>
  <c r="Y9" i="13"/>
  <c r="X9" i="13"/>
  <c r="U9" i="13"/>
  <c r="K9" i="13"/>
  <c r="Y8" i="13"/>
  <c r="X8" i="13"/>
  <c r="U8" i="13"/>
  <c r="K8" i="13"/>
  <c r="A3" i="13"/>
  <c r="A2" i="13"/>
  <c r="P10" i="14" l="1"/>
  <c r="O531" i="14"/>
  <c r="W81" i="13"/>
  <c r="Z81" i="13" s="1"/>
  <c r="AA81" i="13" s="1"/>
  <c r="K87" i="13"/>
  <c r="W79" i="13"/>
  <c r="Z79" i="13" s="1"/>
  <c r="AA79" i="13" s="1"/>
  <c r="AB79" i="13" s="1"/>
  <c r="W80" i="13"/>
  <c r="Z80" i="13" s="1"/>
  <c r="V9" i="13"/>
  <c r="V12" i="13"/>
  <c r="V25" i="13"/>
  <c r="V28" i="13"/>
  <c r="V41" i="13"/>
  <c r="V44" i="13"/>
  <c r="V57" i="13"/>
  <c r="V60" i="13"/>
  <c r="V73" i="13"/>
  <c r="V76" i="13"/>
  <c r="W76" i="13" s="1"/>
  <c r="V13" i="13"/>
  <c r="V29" i="13"/>
  <c r="V64" i="13"/>
  <c r="W64" i="13" s="1"/>
  <c r="V48" i="13"/>
  <c r="V21" i="13"/>
  <c r="V24" i="13"/>
  <c r="W24" i="13" s="1"/>
  <c r="V37" i="13"/>
  <c r="V40" i="13"/>
  <c r="W40" i="13" s="1"/>
  <c r="V53" i="13"/>
  <c r="V56" i="13"/>
  <c r="W56" i="13" s="1"/>
  <c r="V69" i="13"/>
  <c r="V72" i="13"/>
  <c r="V32" i="13"/>
  <c r="V61" i="13"/>
  <c r="U87" i="13"/>
  <c r="V8" i="13"/>
  <c r="V16" i="13"/>
  <c r="W16" i="13" s="1"/>
  <c r="Z16" i="13" s="1"/>
  <c r="W39" i="13"/>
  <c r="Z39" i="13" s="1"/>
  <c r="V45" i="13"/>
  <c r="W45" i="13" s="1"/>
  <c r="V77" i="13"/>
  <c r="W15" i="13"/>
  <c r="W31" i="13"/>
  <c r="Z31" i="13" s="1"/>
  <c r="W11" i="13"/>
  <c r="V17" i="13"/>
  <c r="V20" i="13"/>
  <c r="W27" i="13"/>
  <c r="Z27" i="13" s="1"/>
  <c r="V33" i="13"/>
  <c r="V36" i="13"/>
  <c r="W36" i="13" s="1"/>
  <c r="V49" i="13"/>
  <c r="V52" i="13"/>
  <c r="V65" i="13"/>
  <c r="V68" i="13"/>
  <c r="W68" i="13" s="1"/>
  <c r="X87" i="13"/>
  <c r="Z15" i="13"/>
  <c r="Z19" i="13"/>
  <c r="AA19" i="13" s="1"/>
  <c r="Z23" i="13"/>
  <c r="AA23" i="13" s="1"/>
  <c r="Z35" i="13"/>
  <c r="AA35" i="13" s="1"/>
  <c r="Z43" i="13"/>
  <c r="Z47" i="13"/>
  <c r="Z51" i="13"/>
  <c r="Z55" i="13"/>
  <c r="Z59" i="13"/>
  <c r="AA59" i="13" s="1"/>
  <c r="AB59" i="13" s="1"/>
  <c r="Z63" i="13"/>
  <c r="AA63" i="13" s="1"/>
  <c r="AB63" i="13" s="1"/>
  <c r="Z67" i="13"/>
  <c r="AA67" i="13" s="1"/>
  <c r="AB67" i="13" s="1"/>
  <c r="Z71" i="13"/>
  <c r="AA71" i="13" s="1"/>
  <c r="AB71" i="13" s="1"/>
  <c r="Z75" i="13"/>
  <c r="AA47" i="13"/>
  <c r="AB47" i="13" s="1"/>
  <c r="Y87" i="13"/>
  <c r="V10" i="13"/>
  <c r="W10" i="13" s="1"/>
  <c r="V14" i="13"/>
  <c r="W14" i="13" s="1"/>
  <c r="V18" i="13"/>
  <c r="W18" i="13" s="1"/>
  <c r="V22" i="13"/>
  <c r="W22" i="13" s="1"/>
  <c r="V26" i="13"/>
  <c r="V30" i="13"/>
  <c r="W30" i="13" s="1"/>
  <c r="V34" i="13"/>
  <c r="V38" i="13"/>
  <c r="V42" i="13"/>
  <c r="V46" i="13"/>
  <c r="W46" i="13" s="1"/>
  <c r="V50" i="13"/>
  <c r="W50" i="13" s="1"/>
  <c r="V54" i="13"/>
  <c r="W54" i="13" s="1"/>
  <c r="V58" i="13"/>
  <c r="V62" i="13"/>
  <c r="W62" i="13" s="1"/>
  <c r="V66" i="13"/>
  <c r="V70" i="13"/>
  <c r="V74" i="13"/>
  <c r="W78" i="13"/>
  <c r="W85" i="13"/>
  <c r="Z85" i="13" s="1"/>
  <c r="AA85" i="13" s="1"/>
  <c r="AB85" i="13" s="1"/>
  <c r="V86" i="13"/>
  <c r="W86" i="13" s="1"/>
  <c r="W82" i="13"/>
  <c r="Z82" i="13" s="1"/>
  <c r="AA82" i="13" s="1"/>
  <c r="AB82" i="13" s="1"/>
  <c r="W83" i="13"/>
  <c r="Z83" i="13" s="1"/>
  <c r="W84" i="13"/>
  <c r="Z84" i="13" s="1"/>
  <c r="Q10" i="14" l="1"/>
  <c r="P531" i="14"/>
  <c r="Z36" i="13"/>
  <c r="AA36" i="13" s="1"/>
  <c r="AB36" i="13" s="1"/>
  <c r="AA80" i="13"/>
  <c r="AB80" i="13" s="1"/>
  <c r="Z68" i="13"/>
  <c r="AA68" i="13" s="1"/>
  <c r="AB68" i="13" s="1"/>
  <c r="AB81" i="13"/>
  <c r="AC81" i="13" s="1"/>
  <c r="AD81" i="13" s="1"/>
  <c r="AE81" i="13" s="1"/>
  <c r="AF81" i="13" s="1"/>
  <c r="AG81" i="13" s="1"/>
  <c r="AH81" i="13" s="1"/>
  <c r="AI81" i="13" s="1"/>
  <c r="AJ81" i="13" s="1"/>
  <c r="AK81" i="13" s="1"/>
  <c r="AL81" i="13" s="1"/>
  <c r="AM81" i="13" s="1"/>
  <c r="Z30" i="13"/>
  <c r="AA30" i="13" s="1"/>
  <c r="AB30" i="13" s="1"/>
  <c r="AC47" i="13"/>
  <c r="AD47" i="13" s="1"/>
  <c r="AE47" i="13" s="1"/>
  <c r="AF47" i="13" s="1"/>
  <c r="AG47" i="13" s="1"/>
  <c r="AH47" i="13" s="1"/>
  <c r="AI47" i="13" s="1"/>
  <c r="AJ47" i="13" s="1"/>
  <c r="AK47" i="13" s="1"/>
  <c r="AL47" i="13" s="1"/>
  <c r="AM47" i="13" s="1"/>
  <c r="AA39" i="13"/>
  <c r="AB39" i="13" s="1"/>
  <c r="W61" i="13"/>
  <c r="Z61" i="13" s="1"/>
  <c r="Z50" i="13"/>
  <c r="AC67" i="13"/>
  <c r="AD67" i="13" s="1"/>
  <c r="AE67" i="13" s="1"/>
  <c r="AF67" i="13" s="1"/>
  <c r="AG67" i="13" s="1"/>
  <c r="AH67" i="13" s="1"/>
  <c r="AI67" i="13" s="1"/>
  <c r="AJ67" i="13" s="1"/>
  <c r="AK67" i="13" s="1"/>
  <c r="AL67" i="13" s="1"/>
  <c r="AM67" i="13" s="1"/>
  <c r="Z86" i="13"/>
  <c r="W38" i="13"/>
  <c r="AC63" i="13"/>
  <c r="AD63" i="13" s="1"/>
  <c r="AE63" i="13" s="1"/>
  <c r="AF63" i="13" s="1"/>
  <c r="AG63" i="13" s="1"/>
  <c r="AH63" i="13" s="1"/>
  <c r="AI63" i="13" s="1"/>
  <c r="AJ63" i="13" s="1"/>
  <c r="AK63" i="13" s="1"/>
  <c r="AL63" i="13" s="1"/>
  <c r="AM63" i="13" s="1"/>
  <c r="AA27" i="13"/>
  <c r="AB27" i="13" s="1"/>
  <c r="AC27" i="13" s="1"/>
  <c r="AD27" i="13" s="1"/>
  <c r="AE27" i="13" s="1"/>
  <c r="AF27" i="13" s="1"/>
  <c r="AG27" i="13" s="1"/>
  <c r="AH27" i="13" s="1"/>
  <c r="AI27" i="13" s="1"/>
  <c r="AJ27" i="13" s="1"/>
  <c r="AK27" i="13" s="1"/>
  <c r="AL27" i="13" s="1"/>
  <c r="AM27" i="13" s="1"/>
  <c r="AA31" i="13"/>
  <c r="AA84" i="13"/>
  <c r="AB84" i="13" s="1"/>
  <c r="AC59" i="13"/>
  <c r="AD59" i="13" s="1"/>
  <c r="AE59" i="13" s="1"/>
  <c r="AF59" i="13" s="1"/>
  <c r="AG59" i="13" s="1"/>
  <c r="AH59" i="13" s="1"/>
  <c r="AI59" i="13" s="1"/>
  <c r="AJ59" i="13" s="1"/>
  <c r="AK59" i="13" s="1"/>
  <c r="AL59" i="13" s="1"/>
  <c r="AM59" i="13" s="1"/>
  <c r="Z11" i="13"/>
  <c r="AA11" i="13" s="1"/>
  <c r="AB11" i="13" s="1"/>
  <c r="AA15" i="13"/>
  <c r="AB15" i="13" s="1"/>
  <c r="AC15" i="13" s="1"/>
  <c r="AD15" i="13" s="1"/>
  <c r="AE15" i="13" s="1"/>
  <c r="AF15" i="13" s="1"/>
  <c r="AG15" i="13" s="1"/>
  <c r="AH15" i="13" s="1"/>
  <c r="AI15" i="13" s="1"/>
  <c r="AJ15" i="13" s="1"/>
  <c r="AK15" i="13" s="1"/>
  <c r="AL15" i="13" s="1"/>
  <c r="AM15" i="13" s="1"/>
  <c r="AB23" i="13"/>
  <c r="AC23" i="13" s="1"/>
  <c r="AD23" i="13" s="1"/>
  <c r="AE23" i="13" s="1"/>
  <c r="AF23" i="13" s="1"/>
  <c r="AG23" i="13" s="1"/>
  <c r="AH23" i="13" s="1"/>
  <c r="AI23" i="13" s="1"/>
  <c r="AJ23" i="13" s="1"/>
  <c r="AK23" i="13" s="1"/>
  <c r="AL23" i="13" s="1"/>
  <c r="AM23" i="13" s="1"/>
  <c r="AB19" i="13"/>
  <c r="AC19" i="13" s="1"/>
  <c r="AD19" i="13" s="1"/>
  <c r="AE19" i="13" s="1"/>
  <c r="AF19" i="13" s="1"/>
  <c r="AG19" i="13" s="1"/>
  <c r="AH19" i="13" s="1"/>
  <c r="AI19" i="13" s="1"/>
  <c r="AJ19" i="13" s="1"/>
  <c r="AK19" i="13" s="1"/>
  <c r="AL19" i="13" s="1"/>
  <c r="AM19" i="13" s="1"/>
  <c r="Z64" i="13"/>
  <c r="AC82" i="13"/>
  <c r="AD82" i="13" s="1"/>
  <c r="AE82" i="13" s="1"/>
  <c r="AF82" i="13" s="1"/>
  <c r="AG82" i="13" s="1"/>
  <c r="AH82" i="13" s="1"/>
  <c r="AI82" i="13" s="1"/>
  <c r="AJ82" i="13" s="1"/>
  <c r="AK82" i="13" s="1"/>
  <c r="AL82" i="13" s="1"/>
  <c r="AM82" i="13" s="1"/>
  <c r="AB31" i="13"/>
  <c r="AC31" i="13" s="1"/>
  <c r="AD31" i="13" s="1"/>
  <c r="AE31" i="13" s="1"/>
  <c r="AF31" i="13" s="1"/>
  <c r="AG31" i="13" s="1"/>
  <c r="AH31" i="13" s="1"/>
  <c r="AI31" i="13" s="1"/>
  <c r="AJ31" i="13" s="1"/>
  <c r="AK31" i="13" s="1"/>
  <c r="AL31" i="13" s="1"/>
  <c r="AM31" i="13" s="1"/>
  <c r="AB35" i="13"/>
  <c r="AC35" i="13" s="1"/>
  <c r="AD35" i="13" s="1"/>
  <c r="AE35" i="13" s="1"/>
  <c r="AF35" i="13" s="1"/>
  <c r="AG35" i="13" s="1"/>
  <c r="AH35" i="13" s="1"/>
  <c r="AI35" i="13" s="1"/>
  <c r="AJ35" i="13" s="1"/>
  <c r="AK35" i="13" s="1"/>
  <c r="AL35" i="13" s="1"/>
  <c r="AM35" i="13" s="1"/>
  <c r="W70" i="13"/>
  <c r="Z70" i="13" s="1"/>
  <c r="W42" i="13"/>
  <c r="Z42" i="13" s="1"/>
  <c r="W26" i="13"/>
  <c r="Z26" i="13" s="1"/>
  <c r="AA26" i="13" s="1"/>
  <c r="AB26" i="13" s="1"/>
  <c r="AA55" i="13"/>
  <c r="AB55" i="13" s="1"/>
  <c r="Z14" i="13"/>
  <c r="AA14" i="13" s="1"/>
  <c r="AB14" i="13" s="1"/>
  <c r="Z45" i="13"/>
  <c r="W72" i="13"/>
  <c r="Z72" i="13" s="1"/>
  <c r="W48" i="13"/>
  <c r="Z48" i="13" s="1"/>
  <c r="W13" i="13"/>
  <c r="Z13" i="13" s="1"/>
  <c r="Z22" i="13"/>
  <c r="AA22" i="13" s="1"/>
  <c r="AB22" i="13" s="1"/>
  <c r="W66" i="13"/>
  <c r="Z66" i="13" s="1"/>
  <c r="AA66" i="13" s="1"/>
  <c r="AB66" i="13" s="1"/>
  <c r="W74" i="13"/>
  <c r="Z74" i="13" s="1"/>
  <c r="AA51" i="13"/>
  <c r="AB51" i="13" s="1"/>
  <c r="Z62" i="13"/>
  <c r="Z46" i="13"/>
  <c r="AA46" i="13" s="1"/>
  <c r="W32" i="13"/>
  <c r="Z54" i="13"/>
  <c r="AA54" i="13" s="1"/>
  <c r="AB54" i="13" s="1"/>
  <c r="AC85" i="13"/>
  <c r="AD85" i="13" s="1"/>
  <c r="AE85" i="13" s="1"/>
  <c r="AF85" i="13" s="1"/>
  <c r="AG85" i="13" s="1"/>
  <c r="AH85" i="13" s="1"/>
  <c r="AI85" i="13" s="1"/>
  <c r="AJ85" i="13" s="1"/>
  <c r="AK85" i="13" s="1"/>
  <c r="AL85" i="13" s="1"/>
  <c r="AM85" i="13" s="1"/>
  <c r="AC71" i="13"/>
  <c r="AD71" i="13" s="1"/>
  <c r="AE71" i="13" s="1"/>
  <c r="AF71" i="13" s="1"/>
  <c r="AG71" i="13" s="1"/>
  <c r="AH71" i="13" s="1"/>
  <c r="AI71" i="13" s="1"/>
  <c r="AJ71" i="13" s="1"/>
  <c r="AK71" i="13" s="1"/>
  <c r="AL71" i="13" s="1"/>
  <c r="AM71" i="13" s="1"/>
  <c r="W77" i="13"/>
  <c r="Z77" i="13" s="1"/>
  <c r="V87" i="13"/>
  <c r="W69" i="13"/>
  <c r="Z69" i="13" s="1"/>
  <c r="AC68" i="13"/>
  <c r="AD68" i="13" s="1"/>
  <c r="AE68" i="13" s="1"/>
  <c r="AF68" i="13" s="1"/>
  <c r="AG68" i="13" s="1"/>
  <c r="AH68" i="13" s="1"/>
  <c r="AI68" i="13" s="1"/>
  <c r="AJ68" i="13" s="1"/>
  <c r="AK68" i="13" s="1"/>
  <c r="AL68" i="13" s="1"/>
  <c r="AM68" i="13" s="1"/>
  <c r="W58" i="13"/>
  <c r="AA75" i="13"/>
  <c r="AB75" i="13" s="1"/>
  <c r="AA43" i="13"/>
  <c r="AB43" i="13" s="1"/>
  <c r="W53" i="13"/>
  <c r="W37" i="13"/>
  <c r="Z37" i="13" s="1"/>
  <c r="W21" i="13"/>
  <c r="Z21" i="13" s="1"/>
  <c r="Z76" i="13"/>
  <c r="AA76" i="13" s="1"/>
  <c r="AB76" i="13" s="1"/>
  <c r="W12" i="13"/>
  <c r="AC36" i="13"/>
  <c r="AD36" i="13" s="1"/>
  <c r="AE36" i="13" s="1"/>
  <c r="AF36" i="13" s="1"/>
  <c r="AG36" i="13" s="1"/>
  <c r="AH36" i="13" s="1"/>
  <c r="AI36" i="13" s="1"/>
  <c r="AJ36" i="13" s="1"/>
  <c r="AK36" i="13" s="1"/>
  <c r="AL36" i="13" s="1"/>
  <c r="AM36" i="13" s="1"/>
  <c r="AA86" i="13"/>
  <c r="AB86" i="13" s="1"/>
  <c r="AA83" i="13"/>
  <c r="AB83" i="13" s="1"/>
  <c r="AC79" i="13"/>
  <c r="AD79" i="13" s="1"/>
  <c r="AE79" i="13" s="1"/>
  <c r="AF79" i="13" s="1"/>
  <c r="AG79" i="13" s="1"/>
  <c r="AH79" i="13" s="1"/>
  <c r="AI79" i="13" s="1"/>
  <c r="AJ79" i="13" s="1"/>
  <c r="AK79" i="13" s="1"/>
  <c r="AL79" i="13" s="1"/>
  <c r="AM79" i="13" s="1"/>
  <c r="W34" i="13"/>
  <c r="Z34" i="13" s="1"/>
  <c r="W20" i="13"/>
  <c r="AA16" i="13"/>
  <c r="AB16" i="13" s="1"/>
  <c r="AA45" i="13"/>
  <c r="AB45" i="13" s="1"/>
  <c r="W28" i="13"/>
  <c r="Z28" i="13" s="1"/>
  <c r="W52" i="13"/>
  <c r="W29" i="13"/>
  <c r="W60" i="13"/>
  <c r="W44" i="13"/>
  <c r="W9" i="13"/>
  <c r="W33" i="13"/>
  <c r="Z33" i="13" s="1"/>
  <c r="AA33" i="13" s="1"/>
  <c r="W17" i="13"/>
  <c r="Z10" i="13"/>
  <c r="W8" i="13"/>
  <c r="W25" i="13"/>
  <c r="AA50" i="13"/>
  <c r="AB50" i="13" s="1"/>
  <c r="Z78" i="13"/>
  <c r="W65" i="13"/>
  <c r="Z65" i="13" s="1"/>
  <c r="AA65" i="13" s="1"/>
  <c r="AB65" i="13" s="1"/>
  <c r="W49" i="13"/>
  <c r="Z18" i="13"/>
  <c r="AA18" i="13" s="1"/>
  <c r="AB18" i="13" s="1"/>
  <c r="Z56" i="13"/>
  <c r="AA56" i="13" s="1"/>
  <c r="AB56" i="13" s="1"/>
  <c r="Z40" i="13"/>
  <c r="AA40" i="13" s="1"/>
  <c r="AB40" i="13" s="1"/>
  <c r="Z24" i="13"/>
  <c r="AA24" i="13" s="1"/>
  <c r="AB24" i="13" s="1"/>
  <c r="W73" i="13"/>
  <c r="W57" i="13"/>
  <c r="W41" i="13"/>
  <c r="Z41" i="13" s="1"/>
  <c r="R10" i="14" l="1"/>
  <c r="Q531" i="14"/>
  <c r="AC80" i="13"/>
  <c r="AD80" i="13" s="1"/>
  <c r="AE80" i="13" s="1"/>
  <c r="AF80" i="13" s="1"/>
  <c r="AG80" i="13" s="1"/>
  <c r="AH80" i="13" s="1"/>
  <c r="AI80" i="13" s="1"/>
  <c r="AJ80" i="13" s="1"/>
  <c r="AK80" i="13" s="1"/>
  <c r="AL80" i="13" s="1"/>
  <c r="AM80" i="13" s="1"/>
  <c r="AA72" i="13"/>
  <c r="AB72" i="13" s="1"/>
  <c r="AC30" i="13"/>
  <c r="AD30" i="13" s="1"/>
  <c r="AE30" i="13" s="1"/>
  <c r="AF30" i="13" s="1"/>
  <c r="AG30" i="13" s="1"/>
  <c r="AH30" i="13" s="1"/>
  <c r="AI30" i="13" s="1"/>
  <c r="AJ30" i="13" s="1"/>
  <c r="AK30" i="13" s="1"/>
  <c r="AL30" i="13" s="1"/>
  <c r="AM30" i="13" s="1"/>
  <c r="Z38" i="13"/>
  <c r="AA38" i="13" s="1"/>
  <c r="AB38" i="13" s="1"/>
  <c r="Z58" i="13"/>
  <c r="AA62" i="13"/>
  <c r="AB62" i="13" s="1"/>
  <c r="AA61" i="13"/>
  <c r="AB61" i="13" s="1"/>
  <c r="AA74" i="13"/>
  <c r="AB74" i="13" s="1"/>
  <c r="AC39" i="13"/>
  <c r="AD39" i="13" s="1"/>
  <c r="AE39" i="13" s="1"/>
  <c r="AF39" i="13" s="1"/>
  <c r="AG39" i="13" s="1"/>
  <c r="AH39" i="13" s="1"/>
  <c r="AI39" i="13" s="1"/>
  <c r="AJ39" i="13" s="1"/>
  <c r="AK39" i="13" s="1"/>
  <c r="AL39" i="13" s="1"/>
  <c r="AM39" i="13" s="1"/>
  <c r="AC84" i="13"/>
  <c r="AD84" i="13" s="1"/>
  <c r="AE84" i="13" s="1"/>
  <c r="AF84" i="13" s="1"/>
  <c r="AG84" i="13" s="1"/>
  <c r="AH84" i="13" s="1"/>
  <c r="AI84" i="13" s="1"/>
  <c r="AJ84" i="13" s="1"/>
  <c r="AK84" i="13" s="1"/>
  <c r="AL84" i="13" s="1"/>
  <c r="AM84" i="13" s="1"/>
  <c r="AA28" i="13"/>
  <c r="AB28" i="13" s="1"/>
  <c r="AC28" i="13" s="1"/>
  <c r="AD28" i="13" s="1"/>
  <c r="AE28" i="13" s="1"/>
  <c r="AF28" i="13" s="1"/>
  <c r="AG28" i="13" s="1"/>
  <c r="AH28" i="13" s="1"/>
  <c r="AI28" i="13" s="1"/>
  <c r="AJ28" i="13" s="1"/>
  <c r="AK28" i="13" s="1"/>
  <c r="AL28" i="13" s="1"/>
  <c r="AM28" i="13" s="1"/>
  <c r="Z53" i="13"/>
  <c r="AA53" i="13" s="1"/>
  <c r="AC11" i="13"/>
  <c r="AD11" i="13" s="1"/>
  <c r="AE11" i="13" s="1"/>
  <c r="AF11" i="13" s="1"/>
  <c r="AG11" i="13" s="1"/>
  <c r="AH11" i="13" s="1"/>
  <c r="AI11" i="13" s="1"/>
  <c r="AJ11" i="13" s="1"/>
  <c r="AK11" i="13" s="1"/>
  <c r="AL11" i="13" s="1"/>
  <c r="AM11" i="13" s="1"/>
  <c r="AA41" i="13"/>
  <c r="AB41" i="13" s="1"/>
  <c r="AA37" i="13"/>
  <c r="AB37" i="13" s="1"/>
  <c r="Z17" i="13"/>
  <c r="AA17" i="13" s="1"/>
  <c r="AB17" i="13" s="1"/>
  <c r="AC66" i="13"/>
  <c r="AD66" i="13" s="1"/>
  <c r="AE66" i="13" s="1"/>
  <c r="AF66" i="13" s="1"/>
  <c r="AG66" i="13" s="1"/>
  <c r="AH66" i="13" s="1"/>
  <c r="AI66" i="13" s="1"/>
  <c r="AJ66" i="13" s="1"/>
  <c r="AK66" i="13" s="1"/>
  <c r="AL66" i="13" s="1"/>
  <c r="AM66" i="13" s="1"/>
  <c r="AC14" i="13"/>
  <c r="AD14" i="13" s="1"/>
  <c r="AE14" i="13" s="1"/>
  <c r="AF14" i="13" s="1"/>
  <c r="AG14" i="13" s="1"/>
  <c r="AH14" i="13" s="1"/>
  <c r="AI14" i="13" s="1"/>
  <c r="AJ14" i="13" s="1"/>
  <c r="AK14" i="13" s="1"/>
  <c r="AL14" i="13" s="1"/>
  <c r="AM14" i="13" s="1"/>
  <c r="AC22" i="13"/>
  <c r="AD22" i="13" s="1"/>
  <c r="AE22" i="13" s="1"/>
  <c r="AF22" i="13" s="1"/>
  <c r="AG22" i="13" s="1"/>
  <c r="AH22" i="13" s="1"/>
  <c r="AI22" i="13" s="1"/>
  <c r="AJ22" i="13" s="1"/>
  <c r="AK22" i="13" s="1"/>
  <c r="AL22" i="13" s="1"/>
  <c r="AM22" i="13" s="1"/>
  <c r="AB33" i="13"/>
  <c r="AC33" i="13" s="1"/>
  <c r="AD33" i="13" s="1"/>
  <c r="AE33" i="13" s="1"/>
  <c r="AF33" i="13" s="1"/>
  <c r="AG33" i="13" s="1"/>
  <c r="AH33" i="13" s="1"/>
  <c r="AI33" i="13" s="1"/>
  <c r="AJ33" i="13" s="1"/>
  <c r="AK33" i="13" s="1"/>
  <c r="AL33" i="13" s="1"/>
  <c r="AM33" i="13" s="1"/>
  <c r="AA42" i="13"/>
  <c r="AB42" i="13" s="1"/>
  <c r="AB46" i="13"/>
  <c r="AC46" i="13" s="1"/>
  <c r="AD46" i="13" s="1"/>
  <c r="AE46" i="13" s="1"/>
  <c r="AF46" i="13" s="1"/>
  <c r="AG46" i="13" s="1"/>
  <c r="AH46" i="13" s="1"/>
  <c r="AI46" i="13" s="1"/>
  <c r="AJ46" i="13" s="1"/>
  <c r="AK46" i="13" s="1"/>
  <c r="AL46" i="13" s="1"/>
  <c r="AM46" i="13" s="1"/>
  <c r="AA78" i="13"/>
  <c r="AB78" i="13" s="1"/>
  <c r="Z44" i="13"/>
  <c r="AA44" i="13" s="1"/>
  <c r="AA21" i="13"/>
  <c r="AB21" i="13" s="1"/>
  <c r="AC24" i="13"/>
  <c r="AD24" i="13" s="1"/>
  <c r="AE24" i="13" s="1"/>
  <c r="AF24" i="13" s="1"/>
  <c r="AG24" i="13" s="1"/>
  <c r="AH24" i="13" s="1"/>
  <c r="AI24" i="13" s="1"/>
  <c r="AJ24" i="13" s="1"/>
  <c r="AK24" i="13" s="1"/>
  <c r="AL24" i="13" s="1"/>
  <c r="AM24" i="13" s="1"/>
  <c r="AA10" i="13"/>
  <c r="AB10" i="13" s="1"/>
  <c r="AC18" i="13"/>
  <c r="AD18" i="13" s="1"/>
  <c r="AE18" i="13" s="1"/>
  <c r="AF18" i="13" s="1"/>
  <c r="AG18" i="13" s="1"/>
  <c r="AH18" i="13" s="1"/>
  <c r="AI18" i="13" s="1"/>
  <c r="AJ18" i="13" s="1"/>
  <c r="AK18" i="13" s="1"/>
  <c r="AL18" i="13" s="1"/>
  <c r="AM18" i="13" s="1"/>
  <c r="Z57" i="13"/>
  <c r="AA57" i="13" s="1"/>
  <c r="AB57" i="13" s="1"/>
  <c r="AC76" i="13"/>
  <c r="AD76" i="13" s="1"/>
  <c r="AE76" i="13" s="1"/>
  <c r="AF76" i="13" s="1"/>
  <c r="AG76" i="13" s="1"/>
  <c r="AH76" i="13" s="1"/>
  <c r="AI76" i="13" s="1"/>
  <c r="AJ76" i="13" s="1"/>
  <c r="AK76" i="13" s="1"/>
  <c r="AL76" i="13" s="1"/>
  <c r="AM76" i="13" s="1"/>
  <c r="AC40" i="13"/>
  <c r="AD40" i="13" s="1"/>
  <c r="AE40" i="13" s="1"/>
  <c r="AF40" i="13" s="1"/>
  <c r="AG40" i="13" s="1"/>
  <c r="AH40" i="13" s="1"/>
  <c r="AI40" i="13" s="1"/>
  <c r="AJ40" i="13" s="1"/>
  <c r="AK40" i="13" s="1"/>
  <c r="AL40" i="13" s="1"/>
  <c r="AM40" i="13" s="1"/>
  <c r="AA64" i="13"/>
  <c r="AB64" i="13" s="1"/>
  <c r="AA48" i="13"/>
  <c r="AB48" i="13" s="1"/>
  <c r="Z60" i="13"/>
  <c r="AA60" i="13" s="1"/>
  <c r="AC50" i="13"/>
  <c r="AD50" i="13" s="1"/>
  <c r="AE50" i="13" s="1"/>
  <c r="AF50" i="13" s="1"/>
  <c r="AG50" i="13" s="1"/>
  <c r="AH50" i="13" s="1"/>
  <c r="AI50" i="13" s="1"/>
  <c r="AJ50" i="13" s="1"/>
  <c r="AK50" i="13" s="1"/>
  <c r="AL50" i="13" s="1"/>
  <c r="AM50" i="13" s="1"/>
  <c r="AA34" i="13"/>
  <c r="AB34" i="13" s="1"/>
  <c r="AC56" i="13"/>
  <c r="AD56" i="13" s="1"/>
  <c r="AE56" i="13" s="1"/>
  <c r="AF56" i="13" s="1"/>
  <c r="AG56" i="13" s="1"/>
  <c r="AH56" i="13" s="1"/>
  <c r="AI56" i="13" s="1"/>
  <c r="AJ56" i="13" s="1"/>
  <c r="AK56" i="13" s="1"/>
  <c r="AL56" i="13" s="1"/>
  <c r="AM56" i="13" s="1"/>
  <c r="AC83" i="13"/>
  <c r="AD83" i="13" s="1"/>
  <c r="AE83" i="13" s="1"/>
  <c r="AF83" i="13" s="1"/>
  <c r="AG83" i="13" s="1"/>
  <c r="AH83" i="13" s="1"/>
  <c r="AI83" i="13" s="1"/>
  <c r="AJ83" i="13" s="1"/>
  <c r="AK83" i="13" s="1"/>
  <c r="AL83" i="13" s="1"/>
  <c r="AM83" i="13" s="1"/>
  <c r="AC65" i="13"/>
  <c r="AD65" i="13" s="1"/>
  <c r="AE65" i="13" s="1"/>
  <c r="AF65" i="13" s="1"/>
  <c r="AG65" i="13" s="1"/>
  <c r="AH65" i="13" s="1"/>
  <c r="AI65" i="13" s="1"/>
  <c r="AJ65" i="13" s="1"/>
  <c r="AK65" i="13" s="1"/>
  <c r="AL65" i="13" s="1"/>
  <c r="AM65" i="13" s="1"/>
  <c r="Z9" i="13"/>
  <c r="AA9" i="13" s="1"/>
  <c r="AB9" i="13" s="1"/>
  <c r="W87" i="13"/>
  <c r="AA70" i="13"/>
  <c r="AB70" i="13" s="1"/>
  <c r="AA69" i="13"/>
  <c r="AB69" i="13" s="1"/>
  <c r="Z49" i="13"/>
  <c r="AA49" i="13" s="1"/>
  <c r="AB49" i="13" s="1"/>
  <c r="Z52" i="13"/>
  <c r="Z20" i="13"/>
  <c r="AA20" i="13" s="1"/>
  <c r="AB20" i="13" s="1"/>
  <c r="Z8" i="13"/>
  <c r="Z29" i="13"/>
  <c r="AA29" i="13" s="1"/>
  <c r="AC45" i="13"/>
  <c r="AD45" i="13" s="1"/>
  <c r="AE45" i="13" s="1"/>
  <c r="AF45" i="13" s="1"/>
  <c r="AG45" i="13" s="1"/>
  <c r="AH45" i="13" s="1"/>
  <c r="AI45" i="13" s="1"/>
  <c r="AJ45" i="13" s="1"/>
  <c r="AK45" i="13" s="1"/>
  <c r="AL45" i="13" s="1"/>
  <c r="AM45" i="13" s="1"/>
  <c r="AC86" i="13"/>
  <c r="AD86" i="13" s="1"/>
  <c r="AE86" i="13" s="1"/>
  <c r="AF86" i="13" s="1"/>
  <c r="AG86" i="13" s="1"/>
  <c r="AH86" i="13" s="1"/>
  <c r="AI86" i="13" s="1"/>
  <c r="AJ86" i="13" s="1"/>
  <c r="AK86" i="13" s="1"/>
  <c r="AL86" i="13" s="1"/>
  <c r="AM86" i="13" s="1"/>
  <c r="Z25" i="13"/>
  <c r="AC16" i="13"/>
  <c r="AD16" i="13" s="1"/>
  <c r="AE16" i="13" s="1"/>
  <c r="AF16" i="13" s="1"/>
  <c r="AG16" i="13" s="1"/>
  <c r="AH16" i="13" s="1"/>
  <c r="AI16" i="13" s="1"/>
  <c r="AJ16" i="13" s="1"/>
  <c r="AK16" i="13" s="1"/>
  <c r="AL16" i="13" s="1"/>
  <c r="AM16" i="13" s="1"/>
  <c r="AA13" i="13"/>
  <c r="AB13" i="13" s="1"/>
  <c r="AC43" i="13"/>
  <c r="AD43" i="13" s="1"/>
  <c r="AE43" i="13" s="1"/>
  <c r="AF43" i="13" s="1"/>
  <c r="AG43" i="13" s="1"/>
  <c r="AH43" i="13" s="1"/>
  <c r="AI43" i="13" s="1"/>
  <c r="AJ43" i="13" s="1"/>
  <c r="AK43" i="13" s="1"/>
  <c r="AL43" i="13" s="1"/>
  <c r="AM43" i="13" s="1"/>
  <c r="AC51" i="13"/>
  <c r="AD51" i="13" s="1"/>
  <c r="AE51" i="13" s="1"/>
  <c r="AF51" i="13" s="1"/>
  <c r="AG51" i="13" s="1"/>
  <c r="AH51" i="13" s="1"/>
  <c r="AI51" i="13" s="1"/>
  <c r="AJ51" i="13" s="1"/>
  <c r="AK51" i="13" s="1"/>
  <c r="AL51" i="13" s="1"/>
  <c r="AM51" i="13" s="1"/>
  <c r="AC55" i="13"/>
  <c r="AD55" i="13" s="1"/>
  <c r="AE55" i="13" s="1"/>
  <c r="AF55" i="13" s="1"/>
  <c r="AG55" i="13" s="1"/>
  <c r="AH55" i="13" s="1"/>
  <c r="AI55" i="13" s="1"/>
  <c r="AJ55" i="13" s="1"/>
  <c r="AK55" i="13" s="1"/>
  <c r="AL55" i="13" s="1"/>
  <c r="AM55" i="13" s="1"/>
  <c r="AC54" i="13"/>
  <c r="AD54" i="13" s="1"/>
  <c r="AE54" i="13" s="1"/>
  <c r="AF54" i="13" s="1"/>
  <c r="AG54" i="13" s="1"/>
  <c r="AH54" i="13" s="1"/>
  <c r="AI54" i="13" s="1"/>
  <c r="AJ54" i="13" s="1"/>
  <c r="AK54" i="13" s="1"/>
  <c r="AL54" i="13" s="1"/>
  <c r="AM54" i="13" s="1"/>
  <c r="Z12" i="13"/>
  <c r="Z32" i="13"/>
  <c r="AA77" i="13"/>
  <c r="AB77" i="13" s="1"/>
  <c r="AC26" i="13"/>
  <c r="AD26" i="13" s="1"/>
  <c r="AE26" i="13" s="1"/>
  <c r="AF26" i="13" s="1"/>
  <c r="AG26" i="13" s="1"/>
  <c r="AH26" i="13" s="1"/>
  <c r="AI26" i="13" s="1"/>
  <c r="AJ26" i="13" s="1"/>
  <c r="AK26" i="13" s="1"/>
  <c r="AL26" i="13" s="1"/>
  <c r="AM26" i="13" s="1"/>
  <c r="Z73" i="13"/>
  <c r="AA73" i="13" s="1"/>
  <c r="AB73" i="13" s="1"/>
  <c r="AC75" i="13"/>
  <c r="AD75" i="13" s="1"/>
  <c r="AE75" i="13" s="1"/>
  <c r="AF75" i="13" s="1"/>
  <c r="AG75" i="13" s="1"/>
  <c r="AH75" i="13" s="1"/>
  <c r="AI75" i="13" s="1"/>
  <c r="AJ75" i="13" s="1"/>
  <c r="AK75" i="13" s="1"/>
  <c r="AL75" i="13" s="1"/>
  <c r="AM75" i="13" s="1"/>
  <c r="AC41" i="13" l="1"/>
  <c r="AD41" i="13" s="1"/>
  <c r="AE41" i="13" s="1"/>
  <c r="AF41" i="13" s="1"/>
  <c r="AG41" i="13" s="1"/>
  <c r="AH41" i="13" s="1"/>
  <c r="AI41" i="13" s="1"/>
  <c r="AJ41" i="13" s="1"/>
  <c r="AK41" i="13" s="1"/>
  <c r="AL41" i="13" s="1"/>
  <c r="AM41" i="13" s="1"/>
  <c r="AC37" i="13"/>
  <c r="AD37" i="13" s="1"/>
  <c r="AE37" i="13" s="1"/>
  <c r="AF37" i="13" s="1"/>
  <c r="AG37" i="13" s="1"/>
  <c r="AH37" i="13" s="1"/>
  <c r="AI37" i="13" s="1"/>
  <c r="AJ37" i="13" s="1"/>
  <c r="AK37" i="13" s="1"/>
  <c r="AL37" i="13" s="1"/>
  <c r="AM37" i="13" s="1"/>
  <c r="S10" i="14"/>
  <c r="R531" i="14"/>
  <c r="AC72" i="13"/>
  <c r="AD72" i="13" s="1"/>
  <c r="AE72" i="13" s="1"/>
  <c r="AF72" i="13" s="1"/>
  <c r="AG72" i="13" s="1"/>
  <c r="AH72" i="13" s="1"/>
  <c r="AI72" i="13" s="1"/>
  <c r="AJ72" i="13" s="1"/>
  <c r="AK72" i="13" s="1"/>
  <c r="AL72" i="13" s="1"/>
  <c r="AM72" i="13" s="1"/>
  <c r="AC61" i="13"/>
  <c r="AD61" i="13" s="1"/>
  <c r="AE61" i="13" s="1"/>
  <c r="AF61" i="13" s="1"/>
  <c r="AG61" i="13" s="1"/>
  <c r="AH61" i="13" s="1"/>
  <c r="AI61" i="13" s="1"/>
  <c r="AJ61" i="13" s="1"/>
  <c r="AK61" i="13" s="1"/>
  <c r="AL61" i="13" s="1"/>
  <c r="AM61" i="13" s="1"/>
  <c r="AC74" i="13"/>
  <c r="AD74" i="13" s="1"/>
  <c r="AE74" i="13" s="1"/>
  <c r="AF74" i="13" s="1"/>
  <c r="AG74" i="13" s="1"/>
  <c r="AH74" i="13" s="1"/>
  <c r="AI74" i="13" s="1"/>
  <c r="AJ74" i="13" s="1"/>
  <c r="AK74" i="13" s="1"/>
  <c r="AL74" i="13" s="1"/>
  <c r="AM74" i="13" s="1"/>
  <c r="AC13" i="13"/>
  <c r="AD13" i="13" s="1"/>
  <c r="AE13" i="13" s="1"/>
  <c r="AF13" i="13" s="1"/>
  <c r="AG13" i="13" s="1"/>
  <c r="AH13" i="13" s="1"/>
  <c r="AI13" i="13" s="1"/>
  <c r="AJ13" i="13" s="1"/>
  <c r="AK13" i="13" s="1"/>
  <c r="AL13" i="13" s="1"/>
  <c r="AM13" i="13" s="1"/>
  <c r="Z87" i="13"/>
  <c r="AC78" i="13"/>
  <c r="AD78" i="13" s="1"/>
  <c r="AE78" i="13" s="1"/>
  <c r="AF78" i="13" s="1"/>
  <c r="AG78" i="13" s="1"/>
  <c r="AH78" i="13" s="1"/>
  <c r="AI78" i="13" s="1"/>
  <c r="AJ78" i="13" s="1"/>
  <c r="AK78" i="13" s="1"/>
  <c r="AL78" i="13" s="1"/>
  <c r="AM78" i="13" s="1"/>
  <c r="AB53" i="13"/>
  <c r="AC53" i="13" s="1"/>
  <c r="AD53" i="13" s="1"/>
  <c r="AE53" i="13" s="1"/>
  <c r="AF53" i="13" s="1"/>
  <c r="AG53" i="13" s="1"/>
  <c r="AH53" i="13" s="1"/>
  <c r="AI53" i="13" s="1"/>
  <c r="AJ53" i="13" s="1"/>
  <c r="AK53" i="13" s="1"/>
  <c r="AL53" i="13" s="1"/>
  <c r="AM53" i="13" s="1"/>
  <c r="AC69" i="13"/>
  <c r="AD69" i="13" s="1"/>
  <c r="AE69" i="13" s="1"/>
  <c r="AF69" i="13" s="1"/>
  <c r="AG69" i="13" s="1"/>
  <c r="AH69" i="13" s="1"/>
  <c r="AI69" i="13" s="1"/>
  <c r="AJ69" i="13" s="1"/>
  <c r="AK69" i="13" s="1"/>
  <c r="AL69" i="13" s="1"/>
  <c r="AM69" i="13" s="1"/>
  <c r="AC17" i="13"/>
  <c r="AD17" i="13" s="1"/>
  <c r="AE17" i="13" s="1"/>
  <c r="AF17" i="13" s="1"/>
  <c r="AG17" i="13" s="1"/>
  <c r="AH17" i="13" s="1"/>
  <c r="AI17" i="13" s="1"/>
  <c r="AJ17" i="13" s="1"/>
  <c r="AK17" i="13" s="1"/>
  <c r="AL17" i="13" s="1"/>
  <c r="AM17" i="13" s="1"/>
  <c r="AA58" i="13"/>
  <c r="AB58" i="13" s="1"/>
  <c r="AC62" i="13"/>
  <c r="AD62" i="13" s="1"/>
  <c r="AE62" i="13" s="1"/>
  <c r="AF62" i="13" s="1"/>
  <c r="AG62" i="13" s="1"/>
  <c r="AH62" i="13" s="1"/>
  <c r="AI62" i="13" s="1"/>
  <c r="AJ62" i="13" s="1"/>
  <c r="AK62" i="13" s="1"/>
  <c r="AL62" i="13" s="1"/>
  <c r="AM62" i="13" s="1"/>
  <c r="AC42" i="13"/>
  <c r="AD42" i="13" s="1"/>
  <c r="AE42" i="13" s="1"/>
  <c r="AF42" i="13" s="1"/>
  <c r="AG42" i="13" s="1"/>
  <c r="AH42" i="13" s="1"/>
  <c r="AI42" i="13" s="1"/>
  <c r="AJ42" i="13" s="1"/>
  <c r="AK42" i="13" s="1"/>
  <c r="AL42" i="13" s="1"/>
  <c r="AM42" i="13" s="1"/>
  <c r="AC38" i="13"/>
  <c r="AD38" i="13" s="1"/>
  <c r="AE38" i="13" s="1"/>
  <c r="AF38" i="13" s="1"/>
  <c r="AG38" i="13" s="1"/>
  <c r="AH38" i="13" s="1"/>
  <c r="AI38" i="13" s="1"/>
  <c r="AJ38" i="13" s="1"/>
  <c r="AK38" i="13" s="1"/>
  <c r="AL38" i="13" s="1"/>
  <c r="AM38" i="13" s="1"/>
  <c r="AC9" i="13"/>
  <c r="AD9" i="13" s="1"/>
  <c r="AE9" i="13" s="1"/>
  <c r="AF9" i="13" s="1"/>
  <c r="AG9" i="13" s="1"/>
  <c r="AH9" i="13" s="1"/>
  <c r="AI9" i="13" s="1"/>
  <c r="AJ9" i="13" s="1"/>
  <c r="AK9" i="13" s="1"/>
  <c r="AL9" i="13" s="1"/>
  <c r="AM9" i="13" s="1"/>
  <c r="AA25" i="13"/>
  <c r="AB25" i="13" s="1"/>
  <c r="AB44" i="13"/>
  <c r="AC44" i="13" s="1"/>
  <c r="AD44" i="13" s="1"/>
  <c r="AE44" i="13" s="1"/>
  <c r="AF44" i="13" s="1"/>
  <c r="AG44" i="13" s="1"/>
  <c r="AH44" i="13" s="1"/>
  <c r="AI44" i="13" s="1"/>
  <c r="AJ44" i="13" s="1"/>
  <c r="AK44" i="13" s="1"/>
  <c r="AL44" i="13" s="1"/>
  <c r="AM44" i="13" s="1"/>
  <c r="AB29" i="13"/>
  <c r="AC29" i="13" s="1"/>
  <c r="AD29" i="13" s="1"/>
  <c r="AE29" i="13" s="1"/>
  <c r="AF29" i="13" s="1"/>
  <c r="AG29" i="13" s="1"/>
  <c r="AH29" i="13" s="1"/>
  <c r="AI29" i="13" s="1"/>
  <c r="AJ29" i="13" s="1"/>
  <c r="AK29" i="13" s="1"/>
  <c r="AL29" i="13" s="1"/>
  <c r="AM29" i="13" s="1"/>
  <c r="AB60" i="13"/>
  <c r="AC60" i="13" s="1"/>
  <c r="AD60" i="13" s="1"/>
  <c r="AE60" i="13" s="1"/>
  <c r="AF60" i="13" s="1"/>
  <c r="AG60" i="13" s="1"/>
  <c r="AH60" i="13" s="1"/>
  <c r="AI60" i="13" s="1"/>
  <c r="AJ60" i="13" s="1"/>
  <c r="AK60" i="13" s="1"/>
  <c r="AL60" i="13" s="1"/>
  <c r="AM60" i="13" s="1"/>
  <c r="AC48" i="13"/>
  <c r="AD48" i="13" s="1"/>
  <c r="AE48" i="13" s="1"/>
  <c r="AF48" i="13" s="1"/>
  <c r="AG48" i="13" s="1"/>
  <c r="AH48" i="13" s="1"/>
  <c r="AI48" i="13" s="1"/>
  <c r="AJ48" i="13" s="1"/>
  <c r="AK48" i="13" s="1"/>
  <c r="AL48" i="13" s="1"/>
  <c r="AM48" i="13" s="1"/>
  <c r="AC64" i="13"/>
  <c r="AD64" i="13" s="1"/>
  <c r="AE64" i="13" s="1"/>
  <c r="AF64" i="13" s="1"/>
  <c r="AG64" i="13" s="1"/>
  <c r="AH64" i="13" s="1"/>
  <c r="AI64" i="13" s="1"/>
  <c r="AJ64" i="13" s="1"/>
  <c r="AK64" i="13" s="1"/>
  <c r="AL64" i="13" s="1"/>
  <c r="AM64" i="13" s="1"/>
  <c r="AC10" i="13"/>
  <c r="AD10" i="13" s="1"/>
  <c r="AE10" i="13" s="1"/>
  <c r="AF10" i="13" s="1"/>
  <c r="AC20" i="13"/>
  <c r="AD20" i="13" s="1"/>
  <c r="AE20" i="13" s="1"/>
  <c r="AF20" i="13" s="1"/>
  <c r="AG20" i="13" s="1"/>
  <c r="AH20" i="13" s="1"/>
  <c r="AI20" i="13" s="1"/>
  <c r="AJ20" i="13" s="1"/>
  <c r="AK20" i="13" s="1"/>
  <c r="AL20" i="13" s="1"/>
  <c r="AM20" i="13" s="1"/>
  <c r="AC70" i="13"/>
  <c r="AD70" i="13" s="1"/>
  <c r="AE70" i="13" s="1"/>
  <c r="AF70" i="13" s="1"/>
  <c r="AG70" i="13" s="1"/>
  <c r="AH70" i="13" s="1"/>
  <c r="AI70" i="13" s="1"/>
  <c r="AJ70" i="13" s="1"/>
  <c r="AK70" i="13" s="1"/>
  <c r="AL70" i="13" s="1"/>
  <c r="AM70" i="13" s="1"/>
  <c r="AC34" i="13"/>
  <c r="AD34" i="13" s="1"/>
  <c r="AE34" i="13" s="1"/>
  <c r="AF34" i="13" s="1"/>
  <c r="AG34" i="13" s="1"/>
  <c r="AH34" i="13" s="1"/>
  <c r="AI34" i="13" s="1"/>
  <c r="AJ34" i="13" s="1"/>
  <c r="AK34" i="13" s="1"/>
  <c r="AL34" i="13" s="1"/>
  <c r="AM34" i="13" s="1"/>
  <c r="AC49" i="13"/>
  <c r="AD49" i="13" s="1"/>
  <c r="AE49" i="13" s="1"/>
  <c r="AF49" i="13" s="1"/>
  <c r="AG49" i="13" s="1"/>
  <c r="AH49" i="13" s="1"/>
  <c r="AI49" i="13" s="1"/>
  <c r="AJ49" i="13" s="1"/>
  <c r="AK49" i="13" s="1"/>
  <c r="AL49" i="13" s="1"/>
  <c r="AM49" i="13" s="1"/>
  <c r="AA52" i="13"/>
  <c r="AB52" i="13" s="1"/>
  <c r="AA8" i="13"/>
  <c r="AA32" i="13"/>
  <c r="AB32" i="13" s="1"/>
  <c r="AC77" i="13"/>
  <c r="AD77" i="13" s="1"/>
  <c r="AE77" i="13" s="1"/>
  <c r="AF77" i="13" s="1"/>
  <c r="AG77" i="13" s="1"/>
  <c r="AH77" i="13" s="1"/>
  <c r="AI77" i="13" s="1"/>
  <c r="AJ77" i="13" s="1"/>
  <c r="AK77" i="13" s="1"/>
  <c r="AL77" i="13" s="1"/>
  <c r="AM77" i="13" s="1"/>
  <c r="AC57" i="13"/>
  <c r="AD57" i="13" s="1"/>
  <c r="AE57" i="13" s="1"/>
  <c r="AF57" i="13" s="1"/>
  <c r="AG57" i="13" s="1"/>
  <c r="AH57" i="13" s="1"/>
  <c r="AI57" i="13" s="1"/>
  <c r="AJ57" i="13" s="1"/>
  <c r="AK57" i="13" s="1"/>
  <c r="AL57" i="13" s="1"/>
  <c r="AM57" i="13" s="1"/>
  <c r="AA12" i="13"/>
  <c r="AB12" i="13" s="1"/>
  <c r="AC73" i="13"/>
  <c r="AD73" i="13" s="1"/>
  <c r="AE73" i="13" s="1"/>
  <c r="AF73" i="13" s="1"/>
  <c r="AG73" i="13" s="1"/>
  <c r="AH73" i="13" s="1"/>
  <c r="AI73" i="13" s="1"/>
  <c r="AJ73" i="13" s="1"/>
  <c r="AK73" i="13" s="1"/>
  <c r="AL73" i="13" s="1"/>
  <c r="AM73" i="13" s="1"/>
  <c r="AC21" i="13"/>
  <c r="AD21" i="13" s="1"/>
  <c r="AE21" i="13" s="1"/>
  <c r="AF21" i="13" s="1"/>
  <c r="AG21" i="13" s="1"/>
  <c r="AH21" i="13" s="1"/>
  <c r="AI21" i="13" s="1"/>
  <c r="AJ21" i="13" s="1"/>
  <c r="AK21" i="13" s="1"/>
  <c r="AL21" i="13" s="1"/>
  <c r="AM21" i="13" s="1"/>
  <c r="T10" i="14" l="1"/>
  <c r="T531" i="14" s="1"/>
  <c r="S531" i="14"/>
  <c r="AG10" i="13"/>
  <c r="AH10" i="13" s="1"/>
  <c r="AI10" i="13" s="1"/>
  <c r="AJ10" i="13" s="1"/>
  <c r="AK10" i="13" s="1"/>
  <c r="AL10" i="13" s="1"/>
  <c r="AM10" i="13" s="1"/>
  <c r="AC25" i="13"/>
  <c r="AD25" i="13" s="1"/>
  <c r="AE25" i="13" s="1"/>
  <c r="AF25" i="13" s="1"/>
  <c r="AG25" i="13" s="1"/>
  <c r="AH25" i="13" s="1"/>
  <c r="AI25" i="13" s="1"/>
  <c r="AJ25" i="13" s="1"/>
  <c r="AK25" i="13" s="1"/>
  <c r="AL25" i="13" s="1"/>
  <c r="AM25" i="13" s="1"/>
  <c r="AC58" i="13"/>
  <c r="AD58" i="13" s="1"/>
  <c r="AE58" i="13" s="1"/>
  <c r="AF58" i="13" s="1"/>
  <c r="AG58" i="13" s="1"/>
  <c r="AH58" i="13" s="1"/>
  <c r="AI58" i="13" s="1"/>
  <c r="AJ58" i="13" s="1"/>
  <c r="AK58" i="13" s="1"/>
  <c r="AL58" i="13" s="1"/>
  <c r="AM58" i="13" s="1"/>
  <c r="AC32" i="13"/>
  <c r="AD32" i="13" s="1"/>
  <c r="AE32" i="13" s="1"/>
  <c r="AF32" i="13" s="1"/>
  <c r="AG32" i="13" s="1"/>
  <c r="AH32" i="13" s="1"/>
  <c r="AI32" i="13" s="1"/>
  <c r="AJ32" i="13" s="1"/>
  <c r="AK32" i="13" s="1"/>
  <c r="AL32" i="13" s="1"/>
  <c r="AM32" i="13" s="1"/>
  <c r="AC52" i="13"/>
  <c r="AD52" i="13" s="1"/>
  <c r="AE52" i="13" s="1"/>
  <c r="AF52" i="13" s="1"/>
  <c r="AG52" i="13" s="1"/>
  <c r="AH52" i="13" s="1"/>
  <c r="AI52" i="13" s="1"/>
  <c r="AJ52" i="13" s="1"/>
  <c r="AK52" i="13" s="1"/>
  <c r="AL52" i="13" s="1"/>
  <c r="AM52" i="13" s="1"/>
  <c r="AC12" i="13"/>
  <c r="AD12" i="13" s="1"/>
  <c r="AE12" i="13" s="1"/>
  <c r="AF12" i="13" s="1"/>
  <c r="AG12" i="13" s="1"/>
  <c r="AH12" i="13" s="1"/>
  <c r="AI12" i="13" s="1"/>
  <c r="AJ12" i="13" s="1"/>
  <c r="AK12" i="13" s="1"/>
  <c r="AL12" i="13" s="1"/>
  <c r="AM12" i="13" s="1"/>
  <c r="AA87" i="13"/>
  <c r="AB8" i="13"/>
  <c r="AB87" i="13" l="1"/>
  <c r="AC8" i="13"/>
  <c r="BA78" i="13" l="1"/>
  <c r="BB78" i="13" s="1"/>
  <c r="BC78" i="13" s="1"/>
  <c r="BD78" i="13" s="1"/>
  <c r="BE78" i="13" s="1"/>
  <c r="BF78" i="13" s="1"/>
  <c r="BG78" i="13" s="1"/>
  <c r="BH78" i="13" s="1"/>
  <c r="BI78" i="13" s="1"/>
  <c r="BJ78" i="13" s="1"/>
  <c r="BK78" i="13" s="1"/>
  <c r="BL78" i="13" s="1"/>
  <c r="BM78" i="13" s="1"/>
  <c r="BN78" i="13" s="1"/>
  <c r="BO78" i="13" s="1"/>
  <c r="BP78" i="13" s="1"/>
  <c r="BQ78" i="13" s="1"/>
  <c r="BR78" i="13" s="1"/>
  <c r="BS78" i="13" s="1"/>
  <c r="BT78" i="13" s="1"/>
  <c r="BU78" i="13" s="1"/>
  <c r="BV78" i="13" s="1"/>
  <c r="BW78" i="13" s="1"/>
  <c r="BX78" i="13" s="1"/>
  <c r="BY78" i="13" s="1"/>
  <c r="BZ78" i="13" s="1"/>
  <c r="CA78" i="13" s="1"/>
  <c r="CB78" i="13" s="1"/>
  <c r="CC78" i="13" s="1"/>
  <c r="CD78" i="13" s="1"/>
  <c r="CE78" i="13" s="1"/>
  <c r="CF78" i="13" s="1"/>
  <c r="CG78" i="13" s="1"/>
  <c r="CH78" i="13" s="1"/>
  <c r="CI78" i="13" s="1"/>
  <c r="CJ78" i="13" s="1"/>
  <c r="CK78" i="13" s="1"/>
  <c r="CL78" i="13" s="1"/>
  <c r="CM78" i="13" s="1"/>
  <c r="CN78" i="13" s="1"/>
  <c r="CO78" i="13" s="1"/>
  <c r="CP78" i="13" s="1"/>
  <c r="CQ78" i="13" s="1"/>
  <c r="CR78" i="13" s="1"/>
  <c r="CS78" i="13" s="1"/>
  <c r="CT78" i="13" s="1"/>
  <c r="CU78" i="13" s="1"/>
  <c r="CV78" i="13" s="1"/>
  <c r="CW78" i="13" s="1"/>
  <c r="CX78" i="13" s="1"/>
  <c r="CY78" i="13" s="1"/>
  <c r="CZ78" i="13" s="1"/>
  <c r="DA78" i="13" s="1"/>
  <c r="DB78" i="13" s="1"/>
  <c r="DC78" i="13" s="1"/>
  <c r="DD78" i="13" s="1"/>
  <c r="DE78" i="13" s="1"/>
  <c r="DF78" i="13" s="1"/>
  <c r="DG78" i="13" s="1"/>
  <c r="DH78" i="13" s="1"/>
  <c r="DI78" i="13" s="1"/>
  <c r="DJ78" i="13" s="1"/>
  <c r="DK78" i="13" s="1"/>
  <c r="DL78" i="13" s="1"/>
  <c r="DM78" i="13" s="1"/>
  <c r="DN78" i="13" s="1"/>
  <c r="DO78" i="13" s="1"/>
  <c r="DP78" i="13" s="1"/>
  <c r="DQ78" i="13" s="1"/>
  <c r="DR78" i="13" s="1"/>
  <c r="DS78" i="13" s="1"/>
  <c r="DT78" i="13" s="1"/>
  <c r="DU78" i="13" s="1"/>
  <c r="DV78" i="13" s="1"/>
  <c r="DW78" i="13" s="1"/>
  <c r="DX78" i="13" s="1"/>
  <c r="DY78" i="13" s="1"/>
  <c r="DZ78" i="13" s="1"/>
  <c r="EA78" i="13" s="1"/>
  <c r="EB78" i="13" s="1"/>
  <c r="EC78" i="13" s="1"/>
  <c r="ED78" i="13" s="1"/>
  <c r="EE78" i="13" s="1"/>
  <c r="EF78" i="13" s="1"/>
  <c r="EG78" i="13" s="1"/>
  <c r="EH78" i="13" s="1"/>
  <c r="EI78" i="13" s="1"/>
  <c r="EJ78" i="13" s="1"/>
  <c r="EK78" i="13" s="1"/>
  <c r="EL78" i="13" s="1"/>
  <c r="EM78" i="13" s="1"/>
  <c r="EN78" i="13" s="1"/>
  <c r="EO78" i="13" s="1"/>
  <c r="EP78" i="13" s="1"/>
  <c r="EQ78" i="13" s="1"/>
  <c r="ER78" i="13" s="1"/>
  <c r="ES78" i="13" s="1"/>
  <c r="ET78" i="13" s="1"/>
  <c r="EU78" i="13" s="1"/>
  <c r="EV78" i="13" s="1"/>
  <c r="EW78" i="13" s="1"/>
  <c r="EX78" i="13" s="1"/>
  <c r="EY78" i="13" s="1"/>
  <c r="EZ78" i="13" s="1"/>
  <c r="FA78" i="13" s="1"/>
  <c r="FB78" i="13" s="1"/>
  <c r="FC78" i="13" s="1"/>
  <c r="FD78" i="13" s="1"/>
  <c r="FE78" i="13" s="1"/>
  <c r="FF78" i="13" s="1"/>
  <c r="FG78" i="13" s="1"/>
  <c r="FH78" i="13" s="1"/>
  <c r="FI78" i="13" s="1"/>
  <c r="FJ78" i="13" s="1"/>
  <c r="FK78" i="13" s="1"/>
  <c r="FL78" i="13" s="1"/>
  <c r="FM78" i="13" s="1"/>
  <c r="FN78" i="13" s="1"/>
  <c r="FO78" i="13" s="1"/>
  <c r="FP78" i="13" s="1"/>
  <c r="FQ78" i="13" s="1"/>
  <c r="FR78" i="13" s="1"/>
  <c r="FS78" i="13" s="1"/>
  <c r="FT78" i="13" s="1"/>
  <c r="FU78" i="13" s="1"/>
  <c r="FV78" i="13" s="1"/>
  <c r="FW78" i="13" s="1"/>
  <c r="FX78" i="13" s="1"/>
  <c r="FY78" i="13" s="1"/>
  <c r="FZ78" i="13" s="1"/>
  <c r="GA78" i="13" s="1"/>
  <c r="GB78" i="13" s="1"/>
  <c r="GC78" i="13" s="1"/>
  <c r="GD78" i="13" s="1"/>
  <c r="GE78" i="13" s="1"/>
  <c r="GF78" i="13" s="1"/>
  <c r="GG78" i="13" s="1"/>
  <c r="GH78" i="13" s="1"/>
  <c r="GI78" i="13" s="1"/>
  <c r="GJ78" i="13" s="1"/>
  <c r="GK78" i="13" s="1"/>
  <c r="GL78" i="13" s="1"/>
  <c r="GM78" i="13" s="1"/>
  <c r="GN78" i="13" s="1"/>
  <c r="GO78" i="13" s="1"/>
  <c r="GP78" i="13" s="1"/>
  <c r="GQ78" i="13" s="1"/>
  <c r="GR78" i="13" s="1"/>
  <c r="GS78" i="13" s="1"/>
  <c r="GT78" i="13" s="1"/>
  <c r="GU78" i="13" s="1"/>
  <c r="GV78" i="13" s="1"/>
  <c r="GW78" i="13" s="1"/>
  <c r="GX78" i="13" s="1"/>
  <c r="GY78" i="13" s="1"/>
  <c r="GZ78" i="13" s="1"/>
  <c r="HA78" i="13" s="1"/>
  <c r="HB78" i="13" s="1"/>
  <c r="HC78" i="13" s="1"/>
  <c r="HD78" i="13" s="1"/>
  <c r="HE78" i="13" s="1"/>
  <c r="HF78" i="13" s="1"/>
  <c r="HG78" i="13" s="1"/>
  <c r="HH78" i="13" s="1"/>
  <c r="HI78" i="13" s="1"/>
  <c r="HJ78" i="13" s="1"/>
  <c r="HK78" i="13" s="1"/>
  <c r="HL78" i="13" s="1"/>
  <c r="HM78" i="13" s="1"/>
  <c r="HN78" i="13" s="1"/>
  <c r="HO78" i="13" s="1"/>
  <c r="HP78" i="13" s="1"/>
  <c r="HQ78" i="13" s="1"/>
  <c r="HR78" i="13" s="1"/>
  <c r="HS78" i="13" s="1"/>
  <c r="HT78" i="13" s="1"/>
  <c r="HU78" i="13" s="1"/>
  <c r="HV78" i="13" s="1"/>
  <c r="HW78" i="13" s="1"/>
  <c r="HX78" i="13" s="1"/>
  <c r="HY78" i="13" s="1"/>
  <c r="HZ78" i="13" s="1"/>
  <c r="IA78" i="13" s="1"/>
  <c r="IB78" i="13" s="1"/>
  <c r="IC78" i="13" s="1"/>
  <c r="ID78" i="13" s="1"/>
  <c r="IE78" i="13" s="1"/>
  <c r="IF78" i="13" s="1"/>
  <c r="IG78" i="13" s="1"/>
  <c r="IH78" i="13" s="1"/>
  <c r="II78" i="13" s="1"/>
  <c r="IJ78" i="13" s="1"/>
  <c r="IK78" i="13" s="1"/>
  <c r="IL78" i="13" s="1"/>
  <c r="IM78" i="13" s="1"/>
  <c r="IN78" i="13" s="1"/>
  <c r="IO78" i="13" s="1"/>
  <c r="IP78" i="13" s="1"/>
  <c r="IQ78" i="13" s="1"/>
  <c r="IR78" i="13" s="1"/>
  <c r="IS78" i="13" s="1"/>
  <c r="IT78" i="13" s="1"/>
  <c r="IU78" i="13" s="1"/>
  <c r="IV78" i="13" s="1"/>
  <c r="IW78" i="13" s="1"/>
  <c r="IX78" i="13" s="1"/>
  <c r="IY78" i="13" s="1"/>
  <c r="IZ78" i="13" s="1"/>
  <c r="JA78" i="13" s="1"/>
  <c r="JB78" i="13" s="1"/>
  <c r="JC78" i="13" s="1"/>
  <c r="JD78" i="13" s="1"/>
  <c r="JE78" i="13" s="1"/>
  <c r="JF78" i="13" s="1"/>
  <c r="JG78" i="13" s="1"/>
  <c r="JH78" i="13" s="1"/>
  <c r="JI78" i="13" s="1"/>
  <c r="JJ78" i="13" s="1"/>
  <c r="JK78" i="13" s="1"/>
  <c r="JL78" i="13" s="1"/>
  <c r="JM78" i="13" s="1"/>
  <c r="JN78" i="13" s="1"/>
  <c r="JO78" i="13" s="1"/>
  <c r="JP78" i="13" s="1"/>
  <c r="JQ78" i="13" s="1"/>
  <c r="JR78" i="13" s="1"/>
  <c r="JS78" i="13" s="1"/>
  <c r="JT78" i="13" s="1"/>
  <c r="JU78" i="13" s="1"/>
  <c r="JV78" i="13" s="1"/>
  <c r="JW78" i="13" s="1"/>
  <c r="JX78" i="13" s="1"/>
  <c r="JY78" i="13" s="1"/>
  <c r="JZ78" i="13" s="1"/>
  <c r="KA78" i="13" s="1"/>
  <c r="KB78" i="13" s="1"/>
  <c r="KC78" i="13" s="1"/>
  <c r="KD78" i="13" s="1"/>
  <c r="KE78" i="13" s="1"/>
  <c r="KF78" i="13" s="1"/>
  <c r="KG78" i="13" s="1"/>
  <c r="KH78" i="13" s="1"/>
  <c r="KI78" i="13" s="1"/>
  <c r="KJ78" i="13" s="1"/>
  <c r="KK78" i="13" s="1"/>
  <c r="KL78" i="13" s="1"/>
  <c r="KM78" i="13" s="1"/>
  <c r="KN78" i="13" s="1"/>
  <c r="KO78" i="13" s="1"/>
  <c r="KP78" i="13" s="1"/>
  <c r="KQ78" i="13" s="1"/>
  <c r="KR78" i="13" s="1"/>
  <c r="KS78" i="13" s="1"/>
  <c r="KT78" i="13" s="1"/>
  <c r="KU78" i="13" s="1"/>
  <c r="KV78" i="13" s="1"/>
  <c r="KW78" i="13" s="1"/>
  <c r="KX78" i="13" s="1"/>
  <c r="KY78" i="13" s="1"/>
  <c r="KZ78" i="13" s="1"/>
  <c r="LA78" i="13" s="1"/>
  <c r="LB78" i="13" s="1"/>
  <c r="LC78" i="13" s="1"/>
  <c r="LD78" i="13" s="1"/>
  <c r="LE78" i="13" s="1"/>
  <c r="LF78" i="13" s="1"/>
  <c r="LG78" i="13" s="1"/>
  <c r="LH78" i="13" s="1"/>
  <c r="LI78" i="13" s="1"/>
  <c r="LJ78" i="13" s="1"/>
  <c r="LK78" i="13" s="1"/>
  <c r="LL78" i="13" s="1"/>
  <c r="LM78" i="13" s="1"/>
  <c r="LN78" i="13" s="1"/>
  <c r="LO78" i="13" s="1"/>
  <c r="LP78" i="13" s="1"/>
  <c r="LQ78" i="13" s="1"/>
  <c r="LR78" i="13" s="1"/>
  <c r="LS78" i="13" s="1"/>
  <c r="LT78" i="13" s="1"/>
  <c r="LU78" i="13" s="1"/>
  <c r="LV78" i="13" s="1"/>
  <c r="LW78" i="13" s="1"/>
  <c r="LX78" i="13" s="1"/>
  <c r="LY78" i="13" s="1"/>
  <c r="LZ78" i="13" s="1"/>
  <c r="MA78" i="13" s="1"/>
  <c r="MB78" i="13" s="1"/>
  <c r="MC78" i="13" s="1"/>
  <c r="MD78" i="13" s="1"/>
  <c r="ME78" i="13" s="1"/>
  <c r="MF78" i="13" s="1"/>
  <c r="MG78" i="13" s="1"/>
  <c r="MH78" i="13" s="1"/>
  <c r="MI78" i="13" s="1"/>
  <c r="MJ78" i="13" s="1"/>
  <c r="MK78" i="13" s="1"/>
  <c r="ML78" i="13" s="1"/>
  <c r="MM78" i="13" s="1"/>
  <c r="MN78" i="13" s="1"/>
  <c r="MO78" i="13" s="1"/>
  <c r="MP78" i="13" s="1"/>
  <c r="MQ78" i="13" s="1"/>
  <c r="MR78" i="13" s="1"/>
  <c r="MS78" i="13" s="1"/>
  <c r="MT78" i="13" s="1"/>
  <c r="MU78" i="13" s="1"/>
  <c r="MV78" i="13" s="1"/>
  <c r="MW78" i="13" s="1"/>
  <c r="MX78" i="13" s="1"/>
  <c r="MY78" i="13" s="1"/>
  <c r="MZ78" i="13" s="1"/>
  <c r="NA78" i="13" s="1"/>
  <c r="NB78" i="13" s="1"/>
  <c r="NC78" i="13" s="1"/>
  <c r="ND78" i="13" s="1"/>
  <c r="NE78" i="13" s="1"/>
  <c r="NF78" i="13" s="1"/>
  <c r="NG78" i="13" s="1"/>
  <c r="NH78" i="13" s="1"/>
  <c r="NI78" i="13" s="1"/>
  <c r="NJ78" i="13" s="1"/>
  <c r="NK78" i="13" s="1"/>
  <c r="NL78" i="13" s="1"/>
  <c r="NM78" i="13" s="1"/>
  <c r="NN78" i="13" s="1"/>
  <c r="NO78" i="13" s="1"/>
  <c r="NP78" i="13" s="1"/>
  <c r="NQ78" i="13" s="1"/>
  <c r="NR78" i="13" s="1"/>
  <c r="NS78" i="13" s="1"/>
  <c r="NT78" i="13" s="1"/>
  <c r="NU78" i="13" s="1"/>
  <c r="NV78" i="13" s="1"/>
  <c r="NW78" i="13" s="1"/>
  <c r="NX78" i="13" s="1"/>
  <c r="NY78" i="13" s="1"/>
  <c r="NZ78" i="13" s="1"/>
  <c r="OA78" i="13" s="1"/>
  <c r="OB78" i="13" s="1"/>
  <c r="OC78" i="13" s="1"/>
  <c r="OD78" i="13" s="1"/>
  <c r="OE78" i="13" s="1"/>
  <c r="OF78" i="13" s="1"/>
  <c r="OG78" i="13" s="1"/>
  <c r="OH78" i="13" s="1"/>
  <c r="OI78" i="13" s="1"/>
  <c r="OJ78" i="13" s="1"/>
  <c r="OK78" i="13" s="1"/>
  <c r="OL78" i="13" s="1"/>
  <c r="OM78" i="13" s="1"/>
  <c r="ON78" i="13" s="1"/>
  <c r="OO78" i="13" s="1"/>
  <c r="OP78" i="13" s="1"/>
  <c r="OQ78" i="13" s="1"/>
  <c r="OR78" i="13" s="1"/>
  <c r="OS78" i="13" s="1"/>
  <c r="OT78" i="13" s="1"/>
  <c r="OU78" i="13" s="1"/>
  <c r="OV78" i="13" s="1"/>
  <c r="OW78" i="13" s="1"/>
  <c r="OX78" i="13" s="1"/>
  <c r="OY78" i="13" s="1"/>
  <c r="OZ78" i="13" s="1"/>
  <c r="PA78" i="13" s="1"/>
  <c r="PB78" i="13" s="1"/>
  <c r="PC78" i="13" s="1"/>
  <c r="PD78" i="13" s="1"/>
  <c r="PE78" i="13" s="1"/>
  <c r="PF78" i="13" s="1"/>
  <c r="PG78" i="13" s="1"/>
  <c r="PH78" i="13" s="1"/>
  <c r="PI78" i="13" s="1"/>
  <c r="PJ78" i="13" s="1"/>
  <c r="PK78" i="13" s="1"/>
  <c r="PL78" i="13" s="1"/>
  <c r="PM78" i="13" s="1"/>
  <c r="PN78" i="13" s="1"/>
  <c r="PO78" i="13" s="1"/>
  <c r="PP78" i="13" s="1"/>
  <c r="PQ78" i="13" s="1"/>
  <c r="PR78" i="13" s="1"/>
  <c r="PS78" i="13" s="1"/>
  <c r="PT78" i="13" s="1"/>
  <c r="PU78" i="13" s="1"/>
  <c r="PV78" i="13" s="1"/>
  <c r="PW78" i="13" s="1"/>
  <c r="PX78" i="13" s="1"/>
  <c r="PY78" i="13" s="1"/>
  <c r="PZ78" i="13" s="1"/>
  <c r="QA78" i="13" s="1"/>
  <c r="QB78" i="13" s="1"/>
  <c r="QC78" i="13" s="1"/>
  <c r="QD78" i="13" s="1"/>
  <c r="QE78" i="13" s="1"/>
  <c r="QF78" i="13" s="1"/>
  <c r="QG78" i="13" s="1"/>
  <c r="QH78" i="13" s="1"/>
  <c r="QI78" i="13" s="1"/>
  <c r="QJ78" i="13" s="1"/>
  <c r="QK78" i="13" s="1"/>
  <c r="QL78" i="13" s="1"/>
  <c r="QM78" i="13" s="1"/>
  <c r="QN78" i="13" s="1"/>
  <c r="QO78" i="13" s="1"/>
  <c r="QP78" i="13" s="1"/>
  <c r="QQ78" i="13" s="1"/>
  <c r="QR78" i="13" s="1"/>
  <c r="QS78" i="13" s="1"/>
  <c r="QT78" i="13" s="1"/>
  <c r="QU78" i="13" s="1"/>
  <c r="QV78" i="13" s="1"/>
  <c r="QW78" i="13" s="1"/>
  <c r="QX78" i="13" s="1"/>
  <c r="QY78" i="13" s="1"/>
  <c r="QZ78" i="13" s="1"/>
  <c r="RA78" i="13" s="1"/>
  <c r="RB78" i="13" s="1"/>
  <c r="RC78" i="13" s="1"/>
  <c r="RD78" i="13" s="1"/>
  <c r="RE78" i="13" s="1"/>
  <c r="RF78" i="13" s="1"/>
  <c r="RG78" i="13" s="1"/>
  <c r="RH78" i="13" s="1"/>
  <c r="RI78" i="13" s="1"/>
  <c r="RJ78" i="13" s="1"/>
  <c r="RK78" i="13" s="1"/>
  <c r="RL78" i="13" s="1"/>
  <c r="RM78" i="13" s="1"/>
  <c r="RN78" i="13" s="1"/>
  <c r="RO78" i="13" s="1"/>
  <c r="RP78" i="13" s="1"/>
  <c r="RQ78" i="13" s="1"/>
  <c r="RR78" i="13" s="1"/>
  <c r="RS78" i="13" s="1"/>
  <c r="RT78" i="13" s="1"/>
  <c r="RU78" i="13" s="1"/>
  <c r="RV78" i="13" s="1"/>
  <c r="RW78" i="13" s="1"/>
  <c r="RX78" i="13" s="1"/>
  <c r="RY78" i="13" s="1"/>
  <c r="RZ78" i="13" s="1"/>
  <c r="SA78" i="13" s="1"/>
  <c r="SB78" i="13" s="1"/>
  <c r="SC78" i="13" s="1"/>
  <c r="SD78" i="13" s="1"/>
  <c r="SE78" i="13" s="1"/>
  <c r="SF78" i="13" s="1"/>
  <c r="SG78" i="13" s="1"/>
  <c r="SH78" i="13" s="1"/>
  <c r="SI78" i="13" s="1"/>
  <c r="SJ78" i="13" s="1"/>
  <c r="SK78" i="13" s="1"/>
  <c r="SL78" i="13" s="1"/>
  <c r="SM78" i="13" s="1"/>
  <c r="SN78" i="13" s="1"/>
  <c r="SO78" i="13" s="1"/>
  <c r="SP78" i="13" s="1"/>
  <c r="SQ78" i="13" s="1"/>
  <c r="SR78" i="13" s="1"/>
  <c r="SS78" i="13" s="1"/>
  <c r="ST78" i="13" s="1"/>
  <c r="SU78" i="13" s="1"/>
  <c r="SV78" i="13" s="1"/>
  <c r="SW78" i="13" s="1"/>
  <c r="SX78" i="13" s="1"/>
  <c r="SY78" i="13" s="1"/>
  <c r="SZ78" i="13" s="1"/>
  <c r="TA78" i="13" s="1"/>
  <c r="TB78" i="13" s="1"/>
  <c r="TC78" i="13" s="1"/>
  <c r="TD78" i="13" s="1"/>
  <c r="TE78" i="13" s="1"/>
  <c r="TF78" i="13" s="1"/>
  <c r="TG78" i="13" s="1"/>
  <c r="TH78" i="13" s="1"/>
  <c r="TI78" i="13" s="1"/>
  <c r="TJ78" i="13" s="1"/>
  <c r="TK78" i="13" s="1"/>
  <c r="TL78" i="13" s="1"/>
  <c r="TM78" i="13" s="1"/>
  <c r="TN78" i="13" s="1"/>
  <c r="TO78" i="13" s="1"/>
  <c r="TP78" i="13" s="1"/>
  <c r="TQ78" i="13" s="1"/>
  <c r="TR78" i="13" s="1"/>
  <c r="TS78" i="13" s="1"/>
  <c r="TT78" i="13" s="1"/>
  <c r="TU78" i="13" s="1"/>
  <c r="TV78" i="13" s="1"/>
  <c r="TW78" i="13" s="1"/>
  <c r="TX78" i="13" s="1"/>
  <c r="TY78" i="13" s="1"/>
  <c r="TZ78" i="13" s="1"/>
  <c r="UA78" i="13" s="1"/>
  <c r="UB78" i="13" s="1"/>
  <c r="UC78" i="13" s="1"/>
  <c r="UD78" i="13" s="1"/>
  <c r="UE78" i="13" s="1"/>
  <c r="UF78" i="13" s="1"/>
  <c r="UG78" i="13" s="1"/>
  <c r="UH78" i="13" s="1"/>
  <c r="UI78" i="13" s="1"/>
  <c r="UJ78" i="13" s="1"/>
  <c r="UK78" i="13" s="1"/>
  <c r="UL78" i="13" s="1"/>
  <c r="UM78" i="13" s="1"/>
  <c r="UN78" i="13" s="1"/>
  <c r="UO78" i="13" s="1"/>
  <c r="UP78" i="13" s="1"/>
  <c r="UQ78" i="13" s="1"/>
  <c r="UR78" i="13" s="1"/>
  <c r="US78" i="13" s="1"/>
  <c r="UT78" i="13" s="1"/>
  <c r="UU78" i="13" s="1"/>
  <c r="UV78" i="13" s="1"/>
  <c r="UW78" i="13" s="1"/>
  <c r="UX78" i="13" s="1"/>
  <c r="UY78" i="13" s="1"/>
  <c r="UZ78" i="13" s="1"/>
  <c r="VA78" i="13" s="1"/>
  <c r="VB78" i="13" s="1"/>
  <c r="VC78" i="13" s="1"/>
  <c r="VD78" i="13" s="1"/>
  <c r="VE78" i="13" s="1"/>
  <c r="VF78" i="13" s="1"/>
  <c r="VG78" i="13" s="1"/>
  <c r="VH78" i="13" s="1"/>
  <c r="VI78" i="13" s="1"/>
  <c r="VJ78" i="13" s="1"/>
  <c r="VK78" i="13" s="1"/>
  <c r="VL78" i="13" s="1"/>
  <c r="VM78" i="13" s="1"/>
  <c r="VN78" i="13" s="1"/>
  <c r="VO78" i="13" s="1"/>
  <c r="VP78" i="13" s="1"/>
  <c r="VQ78" i="13" s="1"/>
  <c r="VR78" i="13" s="1"/>
  <c r="VS78" i="13" s="1"/>
  <c r="VT78" i="13" s="1"/>
  <c r="VU78" i="13" s="1"/>
  <c r="VV78" i="13" s="1"/>
  <c r="VW78" i="13" s="1"/>
  <c r="VX78" i="13" s="1"/>
  <c r="VY78" i="13" s="1"/>
  <c r="VZ78" i="13" s="1"/>
  <c r="WA78" i="13" s="1"/>
  <c r="WB78" i="13" s="1"/>
  <c r="WC78" i="13" s="1"/>
  <c r="WD78" i="13" s="1"/>
  <c r="WE78" i="13" s="1"/>
  <c r="WF78" i="13" s="1"/>
  <c r="WG78" i="13" s="1"/>
  <c r="WH78" i="13" s="1"/>
  <c r="WI78" i="13" s="1"/>
  <c r="WJ78" i="13" s="1"/>
  <c r="WK78" i="13" s="1"/>
  <c r="WL78" i="13" s="1"/>
  <c r="WM78" i="13" s="1"/>
  <c r="WN78" i="13" s="1"/>
  <c r="WO78" i="13" s="1"/>
  <c r="WP78" i="13" s="1"/>
  <c r="WQ78" i="13" s="1"/>
  <c r="WR78" i="13" s="1"/>
  <c r="WS78" i="13" s="1"/>
  <c r="WT78" i="13" s="1"/>
  <c r="WU78" i="13" s="1"/>
  <c r="WV78" i="13" s="1"/>
  <c r="WW78" i="13" s="1"/>
  <c r="WX78" i="13" s="1"/>
  <c r="WY78" i="13" s="1"/>
  <c r="WZ78" i="13" s="1"/>
  <c r="XA78" i="13" s="1"/>
  <c r="XB78" i="13" s="1"/>
  <c r="XC78" i="13" s="1"/>
  <c r="XD78" i="13" s="1"/>
  <c r="XE78" i="13" s="1"/>
  <c r="XF78" i="13" s="1"/>
  <c r="XG78" i="13" s="1"/>
  <c r="XH78" i="13" s="1"/>
  <c r="XI78" i="13" s="1"/>
  <c r="XJ78" i="13" s="1"/>
  <c r="XK78" i="13" s="1"/>
  <c r="XL78" i="13" s="1"/>
  <c r="XM78" i="13" s="1"/>
  <c r="XN78" i="13" s="1"/>
  <c r="XO78" i="13" s="1"/>
  <c r="XP78" i="13" s="1"/>
  <c r="XQ78" i="13" s="1"/>
  <c r="XR78" i="13" s="1"/>
  <c r="XS78" i="13" s="1"/>
  <c r="XT78" i="13" s="1"/>
  <c r="XU78" i="13" s="1"/>
  <c r="XV78" i="13" s="1"/>
  <c r="XW78" i="13" s="1"/>
  <c r="XX78" i="13" s="1"/>
  <c r="XY78" i="13" s="1"/>
  <c r="XZ78" i="13" s="1"/>
  <c r="YA78" i="13" s="1"/>
  <c r="YB78" i="13" s="1"/>
  <c r="YC78" i="13" s="1"/>
  <c r="YD78" i="13" s="1"/>
  <c r="YE78" i="13" s="1"/>
  <c r="YF78" i="13" s="1"/>
  <c r="YG78" i="13" s="1"/>
  <c r="YH78" i="13" s="1"/>
  <c r="YI78" i="13" s="1"/>
  <c r="YJ78" i="13" s="1"/>
  <c r="YK78" i="13" s="1"/>
  <c r="YL78" i="13" s="1"/>
  <c r="YM78" i="13" s="1"/>
  <c r="YN78" i="13" s="1"/>
  <c r="YO78" i="13" s="1"/>
  <c r="YP78" i="13" s="1"/>
  <c r="YQ78" i="13" s="1"/>
  <c r="YR78" i="13" s="1"/>
  <c r="YS78" i="13" s="1"/>
  <c r="YT78" i="13" s="1"/>
  <c r="YU78" i="13" s="1"/>
  <c r="YV78" i="13" s="1"/>
  <c r="YW78" i="13" s="1"/>
  <c r="YX78" i="13" s="1"/>
  <c r="YY78" i="13" s="1"/>
  <c r="YZ78" i="13" s="1"/>
  <c r="ZA78" i="13" s="1"/>
  <c r="ZB78" i="13" s="1"/>
  <c r="ZC78" i="13" s="1"/>
  <c r="ZD78" i="13" s="1"/>
  <c r="ZE78" i="13" s="1"/>
  <c r="ZF78" i="13" s="1"/>
  <c r="ZG78" i="13" s="1"/>
  <c r="ZH78" i="13" s="1"/>
  <c r="ZI78" i="13" s="1"/>
  <c r="ZJ78" i="13" s="1"/>
  <c r="ZK78" i="13" s="1"/>
  <c r="ZL78" i="13" s="1"/>
  <c r="ZM78" i="13" s="1"/>
  <c r="ZN78" i="13" s="1"/>
  <c r="ZO78" i="13" s="1"/>
  <c r="ZP78" i="13" s="1"/>
  <c r="ZQ78" i="13" s="1"/>
  <c r="ZR78" i="13" s="1"/>
  <c r="ZS78" i="13" s="1"/>
  <c r="ZT78" i="13" s="1"/>
  <c r="ZU78" i="13" s="1"/>
  <c r="ZV78" i="13" s="1"/>
  <c r="ZW78" i="13" s="1"/>
  <c r="ZX78" i="13" s="1"/>
  <c r="ZY78" i="13" s="1"/>
  <c r="ZZ78" i="13" s="1"/>
  <c r="AAA78" i="13" s="1"/>
  <c r="AAB78" i="13" s="1"/>
  <c r="AAC78" i="13" s="1"/>
  <c r="AAD78" i="13" s="1"/>
  <c r="AAE78" i="13" s="1"/>
  <c r="AAF78" i="13" s="1"/>
  <c r="AAG78" i="13" s="1"/>
  <c r="AAH78" i="13" s="1"/>
  <c r="AAI78" i="13" s="1"/>
  <c r="AAJ78" i="13" s="1"/>
  <c r="AAK78" i="13" s="1"/>
  <c r="AAL78" i="13" s="1"/>
  <c r="AAM78" i="13" s="1"/>
  <c r="AAN78" i="13" s="1"/>
  <c r="AAO78" i="13" s="1"/>
  <c r="AAP78" i="13" s="1"/>
  <c r="AAQ78" i="13" s="1"/>
  <c r="AAR78" i="13" s="1"/>
  <c r="AAS78" i="13" s="1"/>
  <c r="AAT78" i="13" s="1"/>
  <c r="AAU78" i="13" s="1"/>
  <c r="AAV78" i="13" s="1"/>
  <c r="AAW78" i="13" s="1"/>
  <c r="AAX78" i="13" s="1"/>
  <c r="AAY78" i="13" s="1"/>
  <c r="AAZ78" i="13" s="1"/>
  <c r="ABA78" i="13" s="1"/>
  <c r="ABB78" i="13" s="1"/>
  <c r="ABC78" i="13" s="1"/>
  <c r="ABD78" i="13" s="1"/>
  <c r="ABE78" i="13" s="1"/>
  <c r="ABF78" i="13" s="1"/>
  <c r="ABG78" i="13" s="1"/>
  <c r="ABH78" i="13" s="1"/>
  <c r="ABI78" i="13" s="1"/>
  <c r="ABJ78" i="13" s="1"/>
  <c r="ABK78" i="13" s="1"/>
  <c r="ABL78" i="13" s="1"/>
  <c r="ABM78" i="13" s="1"/>
  <c r="ABN78" i="13" s="1"/>
  <c r="ABO78" i="13" s="1"/>
  <c r="ABP78" i="13" s="1"/>
  <c r="ABQ78" i="13" s="1"/>
  <c r="ABR78" i="13" s="1"/>
  <c r="ABS78" i="13" s="1"/>
  <c r="ABT78" i="13" s="1"/>
  <c r="ABU78" i="13" s="1"/>
  <c r="ABV78" i="13" s="1"/>
  <c r="ABW78" i="13" s="1"/>
  <c r="ABX78" i="13" s="1"/>
  <c r="ABY78" i="13" s="1"/>
  <c r="ABZ78" i="13" s="1"/>
  <c r="ACA78" i="13" s="1"/>
  <c r="ACB78" i="13" s="1"/>
  <c r="ACC78" i="13" s="1"/>
  <c r="ACD78" i="13" s="1"/>
  <c r="ACE78" i="13" s="1"/>
  <c r="ACF78" i="13" s="1"/>
  <c r="ACG78" i="13" s="1"/>
  <c r="ACH78" i="13" s="1"/>
  <c r="ACI78" i="13" s="1"/>
  <c r="ACJ78" i="13" s="1"/>
  <c r="ACK78" i="13" s="1"/>
  <c r="ACL78" i="13" s="1"/>
  <c r="ACM78" i="13" s="1"/>
  <c r="ACN78" i="13" s="1"/>
  <c r="ACO78" i="13" s="1"/>
  <c r="ACP78" i="13" s="1"/>
  <c r="ACQ78" i="13" s="1"/>
  <c r="ACR78" i="13" s="1"/>
  <c r="ACS78" i="13" s="1"/>
  <c r="ACT78" i="13" s="1"/>
  <c r="ACU78" i="13" s="1"/>
  <c r="ACV78" i="13" s="1"/>
  <c r="ACW78" i="13" s="1"/>
  <c r="ACX78" i="13" s="1"/>
  <c r="ACY78" i="13" s="1"/>
  <c r="ACZ78" i="13" s="1"/>
  <c r="ADA78" i="13" s="1"/>
  <c r="ADB78" i="13" s="1"/>
  <c r="ADC78" i="13" s="1"/>
  <c r="ADD78" i="13" s="1"/>
  <c r="ADE78" i="13" s="1"/>
  <c r="ADF78" i="13" s="1"/>
  <c r="ADG78" i="13" s="1"/>
  <c r="ADH78" i="13" s="1"/>
  <c r="ADI78" i="13" s="1"/>
  <c r="ADJ78" i="13" s="1"/>
  <c r="ADK78" i="13" s="1"/>
  <c r="ADL78" i="13" s="1"/>
  <c r="ADM78" i="13" s="1"/>
  <c r="ADN78" i="13" s="1"/>
  <c r="ADO78" i="13" s="1"/>
  <c r="ADP78" i="13" s="1"/>
  <c r="ADQ78" i="13" s="1"/>
  <c r="ADR78" i="13" s="1"/>
  <c r="ADS78" i="13" s="1"/>
  <c r="ADT78" i="13" s="1"/>
  <c r="ADU78" i="13" s="1"/>
  <c r="ADV78" i="13" s="1"/>
  <c r="ADW78" i="13" s="1"/>
  <c r="ADX78" i="13" s="1"/>
  <c r="ADY78" i="13" s="1"/>
  <c r="ADZ78" i="13" s="1"/>
  <c r="AEA78" i="13" s="1"/>
  <c r="AEB78" i="13" s="1"/>
  <c r="AEC78" i="13" s="1"/>
  <c r="AED78" i="13" s="1"/>
  <c r="AEE78" i="13" s="1"/>
  <c r="AEF78" i="13" s="1"/>
  <c r="AEG78" i="13" s="1"/>
  <c r="AEH78" i="13" s="1"/>
  <c r="AEI78" i="13" s="1"/>
  <c r="AEJ78" i="13" s="1"/>
  <c r="AEK78" i="13" s="1"/>
  <c r="AEL78" i="13" s="1"/>
  <c r="AEM78" i="13" s="1"/>
  <c r="AEN78" i="13" s="1"/>
  <c r="AEO78" i="13" s="1"/>
  <c r="AEP78" i="13" s="1"/>
  <c r="AEQ78" i="13" s="1"/>
  <c r="AER78" i="13" s="1"/>
  <c r="AES78" i="13" s="1"/>
  <c r="AET78" i="13" s="1"/>
  <c r="AEU78" i="13" s="1"/>
  <c r="AEV78" i="13" s="1"/>
  <c r="AEW78" i="13" s="1"/>
  <c r="AEX78" i="13" s="1"/>
  <c r="AEY78" i="13" s="1"/>
  <c r="AEZ78" i="13" s="1"/>
  <c r="AFA78" i="13" s="1"/>
  <c r="AFB78" i="13" s="1"/>
  <c r="AFC78" i="13" s="1"/>
  <c r="AFD78" i="13" s="1"/>
  <c r="AFE78" i="13" s="1"/>
  <c r="AFF78" i="13" s="1"/>
  <c r="AFG78" i="13" s="1"/>
  <c r="AFH78" i="13" s="1"/>
  <c r="AFI78" i="13" s="1"/>
  <c r="AFJ78" i="13" s="1"/>
  <c r="AFK78" i="13" s="1"/>
  <c r="AFL78" i="13" s="1"/>
  <c r="AFM78" i="13" s="1"/>
  <c r="AFN78" i="13" s="1"/>
  <c r="AFO78" i="13" s="1"/>
  <c r="AFP78" i="13" s="1"/>
  <c r="AFQ78" i="13" s="1"/>
  <c r="AFR78" i="13" s="1"/>
  <c r="AFS78" i="13" s="1"/>
  <c r="AFT78" i="13" s="1"/>
  <c r="AFU78" i="13" s="1"/>
  <c r="AFV78" i="13" s="1"/>
  <c r="AFW78" i="13" s="1"/>
  <c r="AFX78" i="13" s="1"/>
  <c r="AFY78" i="13" s="1"/>
  <c r="AFZ78" i="13" s="1"/>
  <c r="AGA78" i="13" s="1"/>
  <c r="AGB78" i="13" s="1"/>
  <c r="AGC78" i="13" s="1"/>
  <c r="AGD78" i="13" s="1"/>
  <c r="AGE78" i="13" s="1"/>
  <c r="AGF78" i="13" s="1"/>
  <c r="AGG78" i="13" s="1"/>
  <c r="AGH78" i="13" s="1"/>
  <c r="AGI78" i="13" s="1"/>
  <c r="AGJ78" i="13" s="1"/>
  <c r="AGK78" i="13" s="1"/>
  <c r="AGL78" i="13" s="1"/>
  <c r="AGM78" i="13" s="1"/>
  <c r="AGN78" i="13" s="1"/>
  <c r="AGO78" i="13" s="1"/>
  <c r="AGP78" i="13" s="1"/>
  <c r="AGQ78" i="13" s="1"/>
  <c r="AGR78" i="13" s="1"/>
  <c r="AGS78" i="13" s="1"/>
  <c r="AGT78" i="13" s="1"/>
  <c r="AGU78" i="13" s="1"/>
  <c r="AGV78" i="13" s="1"/>
  <c r="AGW78" i="13" s="1"/>
  <c r="AGX78" i="13" s="1"/>
  <c r="AGY78" i="13" s="1"/>
  <c r="AGZ78" i="13" s="1"/>
  <c r="AHA78" i="13" s="1"/>
  <c r="AHB78" i="13" s="1"/>
  <c r="AHC78" i="13" s="1"/>
  <c r="AHD78" i="13" s="1"/>
  <c r="AHE78" i="13" s="1"/>
  <c r="AHF78" i="13" s="1"/>
  <c r="AHG78" i="13" s="1"/>
  <c r="AHH78" i="13" s="1"/>
  <c r="AHI78" i="13" s="1"/>
  <c r="AHJ78" i="13" s="1"/>
  <c r="AHK78" i="13" s="1"/>
  <c r="AHL78" i="13" s="1"/>
  <c r="AHM78" i="13" s="1"/>
  <c r="AHN78" i="13" s="1"/>
  <c r="AHO78" i="13" s="1"/>
  <c r="AHP78" i="13" s="1"/>
  <c r="AHQ78" i="13" s="1"/>
  <c r="AHR78" i="13" s="1"/>
  <c r="AHS78" i="13" s="1"/>
  <c r="AHT78" i="13" s="1"/>
  <c r="AHU78" i="13" s="1"/>
  <c r="AHV78" i="13" s="1"/>
  <c r="AHW78" i="13" s="1"/>
  <c r="AHX78" i="13" s="1"/>
  <c r="AHY78" i="13" s="1"/>
  <c r="AHZ78" i="13" s="1"/>
  <c r="AIA78" i="13" s="1"/>
  <c r="AIB78" i="13" s="1"/>
  <c r="AIC78" i="13" s="1"/>
  <c r="AID78" i="13" s="1"/>
  <c r="AIE78" i="13" s="1"/>
  <c r="AIF78" i="13" s="1"/>
  <c r="AIG78" i="13" s="1"/>
  <c r="AIH78" i="13" s="1"/>
  <c r="AII78" i="13" s="1"/>
  <c r="AIJ78" i="13" s="1"/>
  <c r="AIK78" i="13" s="1"/>
  <c r="AIL78" i="13" s="1"/>
  <c r="AIM78" i="13" s="1"/>
  <c r="AIN78" i="13" s="1"/>
  <c r="AIO78" i="13" s="1"/>
  <c r="AIP78" i="13" s="1"/>
  <c r="AIQ78" i="13" s="1"/>
  <c r="AIR78" i="13" s="1"/>
  <c r="AIS78" i="13" s="1"/>
  <c r="AIT78" i="13" s="1"/>
  <c r="AIU78" i="13" s="1"/>
  <c r="AIV78" i="13" s="1"/>
  <c r="AIW78" i="13" s="1"/>
  <c r="AIX78" i="13" s="1"/>
  <c r="AIY78" i="13" s="1"/>
  <c r="AIZ78" i="13" s="1"/>
  <c r="AJA78" i="13" s="1"/>
  <c r="AJB78" i="13" s="1"/>
  <c r="AJC78" i="13" s="1"/>
  <c r="AJD78" i="13" s="1"/>
  <c r="AJE78" i="13" s="1"/>
  <c r="AJF78" i="13" s="1"/>
  <c r="AJG78" i="13" s="1"/>
  <c r="AJH78" i="13" s="1"/>
  <c r="AJI78" i="13" s="1"/>
  <c r="AJJ78" i="13" s="1"/>
  <c r="AJK78" i="13" s="1"/>
  <c r="AJL78" i="13" s="1"/>
  <c r="AJM78" i="13" s="1"/>
  <c r="AJN78" i="13" s="1"/>
  <c r="AJO78" i="13" s="1"/>
  <c r="AJP78" i="13" s="1"/>
  <c r="AJQ78" i="13" s="1"/>
  <c r="AJR78" i="13" s="1"/>
  <c r="AJS78" i="13" s="1"/>
  <c r="AJT78" i="13" s="1"/>
  <c r="AJU78" i="13" s="1"/>
  <c r="AJV78" i="13" s="1"/>
  <c r="AJW78" i="13" s="1"/>
  <c r="AJX78" i="13" s="1"/>
  <c r="AJY78" i="13" s="1"/>
  <c r="AJZ78" i="13" s="1"/>
  <c r="AKA78" i="13" s="1"/>
  <c r="AKB78" i="13" s="1"/>
  <c r="AKC78" i="13" s="1"/>
  <c r="AKD78" i="13" s="1"/>
  <c r="AKE78" i="13" s="1"/>
  <c r="AKF78" i="13" s="1"/>
  <c r="AKG78" i="13" s="1"/>
  <c r="AKH78" i="13" s="1"/>
  <c r="AKI78" i="13" s="1"/>
  <c r="AKJ78" i="13" s="1"/>
  <c r="AKK78" i="13" s="1"/>
  <c r="AKL78" i="13" s="1"/>
  <c r="AKM78" i="13" s="1"/>
  <c r="AKN78" i="13" s="1"/>
  <c r="AKO78" i="13" s="1"/>
  <c r="AKP78" i="13" s="1"/>
  <c r="AKQ78" i="13" s="1"/>
  <c r="AKR78" i="13" s="1"/>
  <c r="AKS78" i="13" s="1"/>
  <c r="AKT78" i="13" s="1"/>
  <c r="AKU78" i="13" s="1"/>
  <c r="AKV78" i="13" s="1"/>
  <c r="AKW78" i="13" s="1"/>
  <c r="AKX78" i="13" s="1"/>
  <c r="AKY78" i="13" s="1"/>
  <c r="AKZ78" i="13" s="1"/>
  <c r="ALA78" i="13" s="1"/>
  <c r="ALB78" i="13" s="1"/>
  <c r="ALC78" i="13" s="1"/>
  <c r="ALD78" i="13" s="1"/>
  <c r="ALE78" i="13" s="1"/>
  <c r="ALF78" i="13" s="1"/>
  <c r="ALG78" i="13" s="1"/>
  <c r="ALH78" i="13" s="1"/>
  <c r="ALI78" i="13" s="1"/>
  <c r="ALJ78" i="13" s="1"/>
  <c r="ALK78" i="13" s="1"/>
  <c r="ALL78" i="13" s="1"/>
  <c r="ALM78" i="13" s="1"/>
  <c r="ALN78" i="13" s="1"/>
  <c r="ALO78" i="13" s="1"/>
  <c r="ALP78" i="13" s="1"/>
  <c r="ALQ78" i="13" s="1"/>
  <c r="ALR78" i="13" s="1"/>
  <c r="ALS78" i="13" s="1"/>
  <c r="ALT78" i="13" s="1"/>
  <c r="ALU78" i="13" s="1"/>
  <c r="ALV78" i="13" s="1"/>
  <c r="ALW78" i="13" s="1"/>
  <c r="ALX78" i="13" s="1"/>
  <c r="ALY78" i="13" s="1"/>
  <c r="ALZ78" i="13" s="1"/>
  <c r="AMA78" i="13" s="1"/>
  <c r="AMB78" i="13" s="1"/>
  <c r="AMC78" i="13" s="1"/>
  <c r="AMD78" i="13" s="1"/>
  <c r="AME78" i="13" s="1"/>
  <c r="AMF78" i="13" s="1"/>
  <c r="AMG78" i="13" s="1"/>
  <c r="AMH78" i="13" s="1"/>
  <c r="AMI78" i="13" s="1"/>
  <c r="AMJ78" i="13" s="1"/>
  <c r="AMK78" i="13" s="1"/>
  <c r="AML78" i="13" s="1"/>
  <c r="AMM78" i="13" s="1"/>
  <c r="AMN78" i="13" s="1"/>
  <c r="AMO78" i="13" s="1"/>
  <c r="AMP78" i="13" s="1"/>
  <c r="AMQ78" i="13" s="1"/>
  <c r="AMR78" i="13" s="1"/>
  <c r="AMS78" i="13" s="1"/>
  <c r="AMT78" i="13" s="1"/>
  <c r="AMU78" i="13" s="1"/>
  <c r="AMV78" i="13" s="1"/>
  <c r="AMW78" i="13" s="1"/>
  <c r="AMX78" i="13" s="1"/>
  <c r="AMY78" i="13" s="1"/>
  <c r="AMZ78" i="13" s="1"/>
  <c r="ANA78" i="13" s="1"/>
  <c r="ANB78" i="13" s="1"/>
  <c r="ANC78" i="13" s="1"/>
  <c r="AND78" i="13" s="1"/>
  <c r="ANE78" i="13" s="1"/>
  <c r="ANF78" i="13" s="1"/>
  <c r="ANG78" i="13" s="1"/>
  <c r="ANH78" i="13" s="1"/>
  <c r="ANI78" i="13" s="1"/>
  <c r="ANJ78" i="13" s="1"/>
  <c r="ANK78" i="13" s="1"/>
  <c r="ANL78" i="13" s="1"/>
  <c r="ANM78" i="13" s="1"/>
  <c r="ANN78" i="13" s="1"/>
  <c r="ANO78" i="13" s="1"/>
  <c r="ANP78" i="13" s="1"/>
  <c r="ANQ78" i="13" s="1"/>
  <c r="ANR78" i="13" s="1"/>
  <c r="ANS78" i="13" s="1"/>
  <c r="ANT78" i="13" s="1"/>
  <c r="ANU78" i="13" s="1"/>
  <c r="ANV78" i="13" s="1"/>
  <c r="ANW78" i="13" s="1"/>
  <c r="ANX78" i="13" s="1"/>
  <c r="ANY78" i="13" s="1"/>
  <c r="ANZ78" i="13" s="1"/>
  <c r="AOA78" i="13" s="1"/>
  <c r="AOB78" i="13" s="1"/>
  <c r="AOC78" i="13" s="1"/>
  <c r="AOD78" i="13" s="1"/>
  <c r="AOE78" i="13" s="1"/>
  <c r="AOF78" i="13" s="1"/>
  <c r="AOG78" i="13" s="1"/>
  <c r="AOH78" i="13" s="1"/>
  <c r="AOI78" i="13" s="1"/>
  <c r="AOJ78" i="13" s="1"/>
  <c r="AOK78" i="13" s="1"/>
  <c r="AOL78" i="13" s="1"/>
  <c r="AOM78" i="13" s="1"/>
  <c r="AON78" i="13" s="1"/>
  <c r="AOO78" i="13" s="1"/>
  <c r="AOP78" i="13" s="1"/>
  <c r="AOQ78" i="13" s="1"/>
  <c r="AOR78" i="13" s="1"/>
  <c r="AOS78" i="13" s="1"/>
  <c r="AOT78" i="13" s="1"/>
  <c r="AOU78" i="13" s="1"/>
  <c r="AOV78" i="13" s="1"/>
  <c r="AOW78" i="13" s="1"/>
  <c r="AOX78" i="13" s="1"/>
  <c r="AOY78" i="13" s="1"/>
  <c r="AOZ78" i="13" s="1"/>
  <c r="APA78" i="13" s="1"/>
  <c r="APB78" i="13" s="1"/>
  <c r="APC78" i="13" s="1"/>
  <c r="APD78" i="13" s="1"/>
  <c r="APE78" i="13" s="1"/>
  <c r="APF78" i="13" s="1"/>
  <c r="APG78" i="13" s="1"/>
  <c r="APH78" i="13" s="1"/>
  <c r="API78" i="13" s="1"/>
  <c r="APJ78" i="13" s="1"/>
  <c r="APK78" i="13" s="1"/>
  <c r="APL78" i="13" s="1"/>
  <c r="APM78" i="13" s="1"/>
  <c r="APN78" i="13" s="1"/>
  <c r="APO78" i="13" s="1"/>
  <c r="APP78" i="13" s="1"/>
  <c r="APQ78" i="13" s="1"/>
  <c r="APR78" i="13" s="1"/>
  <c r="APS78" i="13" s="1"/>
  <c r="APT78" i="13" s="1"/>
  <c r="APU78" i="13" s="1"/>
  <c r="APV78" i="13" s="1"/>
  <c r="APW78" i="13" s="1"/>
  <c r="APX78" i="13" s="1"/>
  <c r="APY78" i="13" s="1"/>
  <c r="APZ78" i="13" s="1"/>
  <c r="AQA78" i="13" s="1"/>
  <c r="AQB78" i="13" s="1"/>
  <c r="AQC78" i="13" s="1"/>
  <c r="AQD78" i="13" s="1"/>
  <c r="AQE78" i="13" s="1"/>
  <c r="AQF78" i="13" s="1"/>
  <c r="AQG78" i="13" s="1"/>
  <c r="AQH78" i="13" s="1"/>
  <c r="AQI78" i="13" s="1"/>
  <c r="AQJ78" i="13" s="1"/>
  <c r="AQK78" i="13" s="1"/>
  <c r="AQL78" i="13" s="1"/>
  <c r="AQM78" i="13" s="1"/>
  <c r="AQN78" i="13" s="1"/>
  <c r="AQO78" i="13" s="1"/>
  <c r="AQP78" i="13" s="1"/>
  <c r="AQQ78" i="13" s="1"/>
  <c r="AQR78" i="13" s="1"/>
  <c r="AQS78" i="13" s="1"/>
  <c r="AQT78" i="13" s="1"/>
  <c r="AQU78" i="13" s="1"/>
  <c r="AQV78" i="13" s="1"/>
  <c r="AQW78" i="13" s="1"/>
  <c r="AQX78" i="13" s="1"/>
  <c r="AQY78" i="13" s="1"/>
  <c r="AQZ78" i="13" s="1"/>
  <c r="ARA78" i="13" s="1"/>
  <c r="ARB78" i="13" s="1"/>
  <c r="ARC78" i="13" s="1"/>
  <c r="ARD78" i="13" s="1"/>
  <c r="ARE78" i="13" s="1"/>
  <c r="ARF78" i="13" s="1"/>
  <c r="ARG78" i="13" s="1"/>
  <c r="ARH78" i="13" s="1"/>
  <c r="ARI78" i="13" s="1"/>
  <c r="ARJ78" i="13" s="1"/>
  <c r="ARK78" i="13" s="1"/>
  <c r="ARL78" i="13" s="1"/>
  <c r="ARM78" i="13" s="1"/>
  <c r="ARN78" i="13" s="1"/>
  <c r="ARO78" i="13" s="1"/>
  <c r="ARP78" i="13" s="1"/>
  <c r="ARQ78" i="13" s="1"/>
  <c r="ARR78" i="13" s="1"/>
  <c r="ARS78" i="13" s="1"/>
  <c r="ART78" i="13" s="1"/>
  <c r="ARU78" i="13" s="1"/>
  <c r="ARV78" i="13" s="1"/>
  <c r="ARW78" i="13" s="1"/>
  <c r="ARX78" i="13" s="1"/>
  <c r="ARY78" i="13" s="1"/>
  <c r="ARZ78" i="13" s="1"/>
  <c r="ASA78" i="13" s="1"/>
  <c r="ASB78" i="13" s="1"/>
  <c r="ASC78" i="13" s="1"/>
  <c r="ASD78" i="13" s="1"/>
  <c r="ASE78" i="13" s="1"/>
  <c r="ASF78" i="13" s="1"/>
  <c r="ASG78" i="13" s="1"/>
  <c r="ASH78" i="13" s="1"/>
  <c r="ASI78" i="13" s="1"/>
  <c r="ASJ78" i="13" s="1"/>
  <c r="ASK78" i="13" s="1"/>
  <c r="ASL78" i="13" s="1"/>
  <c r="ASM78" i="13" s="1"/>
  <c r="ASN78" i="13" s="1"/>
  <c r="ASO78" i="13" s="1"/>
  <c r="ASP78" i="13" s="1"/>
  <c r="ASQ78" i="13" s="1"/>
  <c r="ASR78" i="13" s="1"/>
  <c r="ASS78" i="13" s="1"/>
  <c r="AST78" i="13" s="1"/>
  <c r="ASU78" i="13" s="1"/>
  <c r="ASV78" i="13" s="1"/>
  <c r="ASW78" i="13" s="1"/>
  <c r="ASX78" i="13" s="1"/>
  <c r="ASY78" i="13" s="1"/>
  <c r="ASZ78" i="13" s="1"/>
  <c r="ATA78" i="13" s="1"/>
  <c r="ATB78" i="13" s="1"/>
  <c r="ATC78" i="13" s="1"/>
  <c r="ATD78" i="13" s="1"/>
  <c r="ATE78" i="13" s="1"/>
  <c r="ATF78" i="13" s="1"/>
  <c r="ATG78" i="13" s="1"/>
  <c r="ATH78" i="13" s="1"/>
  <c r="ATI78" i="13" s="1"/>
  <c r="ATJ78" i="13" s="1"/>
  <c r="ATK78" i="13" s="1"/>
  <c r="ATL78" i="13" s="1"/>
  <c r="ATM78" i="13" s="1"/>
  <c r="ATN78" i="13" s="1"/>
  <c r="ATO78" i="13" s="1"/>
  <c r="ATP78" i="13" s="1"/>
  <c r="ATQ78" i="13" s="1"/>
  <c r="ATR78" i="13" s="1"/>
  <c r="ATS78" i="13" s="1"/>
  <c r="ATT78" i="13" s="1"/>
  <c r="ATU78" i="13" s="1"/>
  <c r="ATV78" i="13" s="1"/>
  <c r="ATW78" i="13" s="1"/>
  <c r="ATX78" i="13" s="1"/>
  <c r="ATY78" i="13" s="1"/>
  <c r="ATZ78" i="13" s="1"/>
  <c r="AUA78" i="13" s="1"/>
  <c r="AUB78" i="13" s="1"/>
  <c r="AUC78" i="13" s="1"/>
  <c r="AUD78" i="13" s="1"/>
  <c r="AUE78" i="13" s="1"/>
  <c r="AUF78" i="13" s="1"/>
  <c r="AUG78" i="13" s="1"/>
  <c r="AUH78" i="13" s="1"/>
  <c r="AUI78" i="13" s="1"/>
  <c r="AUJ78" i="13" s="1"/>
  <c r="AUK78" i="13" s="1"/>
  <c r="AUL78" i="13" s="1"/>
  <c r="AUM78" i="13" s="1"/>
  <c r="AUN78" i="13" s="1"/>
  <c r="AUO78" i="13" s="1"/>
  <c r="AUP78" i="13" s="1"/>
  <c r="AUQ78" i="13" s="1"/>
  <c r="AUR78" i="13" s="1"/>
  <c r="AUS78" i="13" s="1"/>
  <c r="AUT78" i="13" s="1"/>
  <c r="AUU78" i="13" s="1"/>
  <c r="AUV78" i="13" s="1"/>
  <c r="AUW78" i="13" s="1"/>
  <c r="AUX78" i="13" s="1"/>
  <c r="AUY78" i="13" s="1"/>
  <c r="AUZ78" i="13" s="1"/>
  <c r="AVA78" i="13" s="1"/>
  <c r="AVB78" i="13" s="1"/>
  <c r="AVC78" i="13" s="1"/>
  <c r="AVD78" i="13" s="1"/>
  <c r="AVE78" i="13" s="1"/>
  <c r="AVF78" i="13" s="1"/>
  <c r="AVG78" i="13" s="1"/>
  <c r="AVH78" i="13" s="1"/>
  <c r="AVI78" i="13" s="1"/>
  <c r="AVJ78" i="13" s="1"/>
  <c r="AVK78" i="13" s="1"/>
  <c r="AVL78" i="13" s="1"/>
  <c r="AVM78" i="13" s="1"/>
  <c r="AVN78" i="13" s="1"/>
  <c r="AVO78" i="13" s="1"/>
  <c r="AVP78" i="13" s="1"/>
  <c r="AVQ78" i="13" s="1"/>
  <c r="AVR78" i="13" s="1"/>
  <c r="AVS78" i="13" s="1"/>
  <c r="AVT78" i="13" s="1"/>
  <c r="AVU78" i="13" s="1"/>
  <c r="AVV78" i="13" s="1"/>
  <c r="AVW78" i="13" s="1"/>
  <c r="AVX78" i="13" s="1"/>
  <c r="AVY78" i="13" s="1"/>
  <c r="AVZ78" i="13" s="1"/>
  <c r="AWA78" i="13" s="1"/>
  <c r="AWB78" i="13" s="1"/>
  <c r="AWC78" i="13" s="1"/>
  <c r="AWD78" i="13" s="1"/>
  <c r="AWE78" i="13" s="1"/>
  <c r="AWF78" i="13" s="1"/>
  <c r="AWG78" i="13" s="1"/>
  <c r="AWH78" i="13" s="1"/>
  <c r="AWI78" i="13" s="1"/>
  <c r="AWJ78" i="13" s="1"/>
  <c r="AWK78" i="13" s="1"/>
  <c r="AWL78" i="13" s="1"/>
  <c r="AWM78" i="13" s="1"/>
  <c r="AWN78" i="13" s="1"/>
  <c r="AWO78" i="13" s="1"/>
  <c r="AWP78" i="13" s="1"/>
  <c r="AWQ78" i="13" s="1"/>
  <c r="AWR78" i="13" s="1"/>
  <c r="AWS78" i="13" s="1"/>
  <c r="AWT78" i="13" s="1"/>
  <c r="AWU78" i="13" s="1"/>
  <c r="AWV78" i="13" s="1"/>
  <c r="AWW78" i="13" s="1"/>
  <c r="AWX78" i="13" s="1"/>
  <c r="AWY78" i="13" s="1"/>
  <c r="AWZ78" i="13" s="1"/>
  <c r="AXA78" i="13" s="1"/>
  <c r="AXB78" i="13" s="1"/>
  <c r="AXC78" i="13" s="1"/>
  <c r="AXD78" i="13" s="1"/>
  <c r="AXE78" i="13" s="1"/>
  <c r="AXF78" i="13" s="1"/>
  <c r="AXG78" i="13" s="1"/>
  <c r="AXH78" i="13" s="1"/>
  <c r="AXI78" i="13" s="1"/>
  <c r="AXJ78" i="13" s="1"/>
  <c r="AXK78" i="13" s="1"/>
  <c r="AXL78" i="13" s="1"/>
  <c r="AXM78" i="13" s="1"/>
  <c r="AXN78" i="13" s="1"/>
  <c r="AXO78" i="13" s="1"/>
  <c r="AXP78" i="13" s="1"/>
  <c r="AXQ78" i="13" s="1"/>
  <c r="AXR78" i="13" s="1"/>
  <c r="AXS78" i="13" s="1"/>
  <c r="AXT78" i="13" s="1"/>
  <c r="AXU78" i="13" s="1"/>
  <c r="AXV78" i="13" s="1"/>
  <c r="AXW78" i="13" s="1"/>
  <c r="AXX78" i="13" s="1"/>
  <c r="AXY78" i="13" s="1"/>
  <c r="AXZ78" i="13" s="1"/>
  <c r="AYA78" i="13" s="1"/>
  <c r="AYB78" i="13" s="1"/>
  <c r="AYC78" i="13" s="1"/>
  <c r="AYD78" i="13" s="1"/>
  <c r="AYE78" i="13" s="1"/>
  <c r="AYF78" i="13" s="1"/>
  <c r="AYG78" i="13" s="1"/>
  <c r="AYH78" i="13" s="1"/>
  <c r="AYI78" i="13" s="1"/>
  <c r="AYJ78" i="13" s="1"/>
  <c r="AYK78" i="13" s="1"/>
  <c r="AYL78" i="13" s="1"/>
  <c r="AYM78" i="13" s="1"/>
  <c r="AYN78" i="13" s="1"/>
  <c r="AYO78" i="13" s="1"/>
  <c r="AYP78" i="13" s="1"/>
  <c r="AYQ78" i="13" s="1"/>
  <c r="AYR78" i="13" s="1"/>
  <c r="AYS78" i="13" s="1"/>
  <c r="AYT78" i="13" s="1"/>
  <c r="AYU78" i="13" s="1"/>
  <c r="AYV78" i="13" s="1"/>
  <c r="AYW78" i="13" s="1"/>
  <c r="AYX78" i="13" s="1"/>
  <c r="AYY78" i="13" s="1"/>
  <c r="AYZ78" i="13" s="1"/>
  <c r="AZA78" i="13" s="1"/>
  <c r="AZB78" i="13" s="1"/>
  <c r="AZC78" i="13" s="1"/>
  <c r="AZD78" i="13" s="1"/>
  <c r="AZE78" i="13" s="1"/>
  <c r="AZF78" i="13" s="1"/>
  <c r="AZG78" i="13" s="1"/>
  <c r="AZH78" i="13" s="1"/>
  <c r="AZI78" i="13" s="1"/>
  <c r="AZJ78" i="13" s="1"/>
  <c r="AZK78" i="13" s="1"/>
  <c r="AZL78" i="13" s="1"/>
  <c r="AZM78" i="13" s="1"/>
  <c r="AZN78" i="13" s="1"/>
  <c r="AZO78" i="13" s="1"/>
  <c r="AZP78" i="13" s="1"/>
  <c r="AZQ78" i="13" s="1"/>
  <c r="AZR78" i="13" s="1"/>
  <c r="AZS78" i="13" s="1"/>
  <c r="AZT78" i="13" s="1"/>
  <c r="AZU78" i="13" s="1"/>
  <c r="AZV78" i="13" s="1"/>
  <c r="AZW78" i="13" s="1"/>
  <c r="AZX78" i="13" s="1"/>
  <c r="AZY78" i="13" s="1"/>
  <c r="AZZ78" i="13" s="1"/>
  <c r="BAA78" i="13" s="1"/>
  <c r="BAB78" i="13" s="1"/>
  <c r="BAC78" i="13" s="1"/>
  <c r="BAD78" i="13" s="1"/>
  <c r="BAE78" i="13" s="1"/>
  <c r="BAF78" i="13" s="1"/>
  <c r="BAG78" i="13" s="1"/>
  <c r="BAH78" i="13" s="1"/>
  <c r="BAI78" i="13" s="1"/>
  <c r="BAJ78" i="13" s="1"/>
  <c r="BAK78" i="13" s="1"/>
  <c r="BAL78" i="13" s="1"/>
  <c r="BAM78" i="13" s="1"/>
  <c r="BAN78" i="13" s="1"/>
  <c r="BAO78" i="13" s="1"/>
  <c r="BAP78" i="13" s="1"/>
  <c r="BAQ78" i="13" s="1"/>
  <c r="BAR78" i="13" s="1"/>
  <c r="BAS78" i="13" s="1"/>
  <c r="BAT78" i="13" s="1"/>
  <c r="BAU78" i="13" s="1"/>
  <c r="BAV78" i="13" s="1"/>
  <c r="BAW78" i="13" s="1"/>
  <c r="BAX78" i="13" s="1"/>
  <c r="BAY78" i="13" s="1"/>
  <c r="BAZ78" i="13" s="1"/>
  <c r="BBA78" i="13" s="1"/>
  <c r="BBB78" i="13" s="1"/>
  <c r="BBC78" i="13" s="1"/>
  <c r="BBD78" i="13" s="1"/>
  <c r="BBE78" i="13" s="1"/>
  <c r="BBF78" i="13" s="1"/>
  <c r="BBG78" i="13" s="1"/>
  <c r="BBH78" i="13" s="1"/>
  <c r="BBI78" i="13" s="1"/>
  <c r="BBJ78" i="13" s="1"/>
  <c r="BBK78" i="13" s="1"/>
  <c r="BBL78" i="13" s="1"/>
  <c r="BBM78" i="13" s="1"/>
  <c r="BBN78" i="13" s="1"/>
  <c r="BBO78" i="13" s="1"/>
  <c r="BBP78" i="13" s="1"/>
  <c r="BBQ78" i="13" s="1"/>
  <c r="BBR78" i="13" s="1"/>
  <c r="BBS78" i="13" s="1"/>
  <c r="BBT78" i="13" s="1"/>
  <c r="BBU78" i="13" s="1"/>
  <c r="BBV78" i="13" s="1"/>
  <c r="BBW78" i="13" s="1"/>
  <c r="BBX78" i="13" s="1"/>
  <c r="BBY78" i="13" s="1"/>
  <c r="BBZ78" i="13" s="1"/>
  <c r="BCA78" i="13" s="1"/>
  <c r="BCB78" i="13" s="1"/>
  <c r="BCC78" i="13" s="1"/>
  <c r="BCD78" i="13" s="1"/>
  <c r="BCE78" i="13" s="1"/>
  <c r="BCF78" i="13" s="1"/>
  <c r="BCG78" i="13" s="1"/>
  <c r="BCH78" i="13" s="1"/>
  <c r="BCI78" i="13" s="1"/>
  <c r="BCJ78" i="13" s="1"/>
  <c r="BCK78" i="13" s="1"/>
  <c r="BCL78" i="13" s="1"/>
  <c r="BCM78" i="13" s="1"/>
  <c r="BCN78" i="13" s="1"/>
  <c r="BCO78" i="13" s="1"/>
  <c r="BCP78" i="13" s="1"/>
  <c r="BCQ78" i="13" s="1"/>
  <c r="BCR78" i="13" s="1"/>
  <c r="BCS78" i="13" s="1"/>
  <c r="BCT78" i="13" s="1"/>
  <c r="BCU78" i="13" s="1"/>
  <c r="BCV78" i="13" s="1"/>
  <c r="BCW78" i="13" s="1"/>
  <c r="BCX78" i="13" s="1"/>
  <c r="BCY78" i="13" s="1"/>
  <c r="BCZ78" i="13" s="1"/>
  <c r="BDA78" i="13" s="1"/>
  <c r="BDB78" i="13" s="1"/>
  <c r="BDC78" i="13" s="1"/>
  <c r="BDD78" i="13" s="1"/>
  <c r="BDE78" i="13" s="1"/>
  <c r="BDF78" i="13" s="1"/>
  <c r="BDG78" i="13" s="1"/>
  <c r="BDH78" i="13" s="1"/>
  <c r="BDI78" i="13" s="1"/>
  <c r="BDJ78" i="13" s="1"/>
  <c r="BDK78" i="13" s="1"/>
  <c r="BDL78" i="13" s="1"/>
  <c r="BDM78" i="13" s="1"/>
  <c r="BDN78" i="13" s="1"/>
  <c r="BDO78" i="13" s="1"/>
  <c r="BDP78" i="13" s="1"/>
  <c r="BDQ78" i="13" s="1"/>
  <c r="BDR78" i="13" s="1"/>
  <c r="BDS78" i="13" s="1"/>
  <c r="BDT78" i="13" s="1"/>
  <c r="BDU78" i="13" s="1"/>
  <c r="BDV78" i="13" s="1"/>
  <c r="BDW78" i="13" s="1"/>
  <c r="BDX78" i="13" s="1"/>
  <c r="BDY78" i="13" s="1"/>
  <c r="BDZ78" i="13" s="1"/>
  <c r="BEA78" i="13" s="1"/>
  <c r="BEB78" i="13" s="1"/>
  <c r="BEC78" i="13" s="1"/>
  <c r="BED78" i="13" s="1"/>
  <c r="BEE78" i="13" s="1"/>
  <c r="BEF78" i="13" s="1"/>
  <c r="BEG78" i="13" s="1"/>
  <c r="BEH78" i="13" s="1"/>
  <c r="BEI78" i="13" s="1"/>
  <c r="BEJ78" i="13" s="1"/>
  <c r="BEK78" i="13" s="1"/>
  <c r="BEL78" i="13" s="1"/>
  <c r="BEM78" i="13" s="1"/>
  <c r="BEN78" i="13" s="1"/>
  <c r="BEO78" i="13" s="1"/>
  <c r="BEP78" i="13" s="1"/>
  <c r="BEQ78" i="13" s="1"/>
  <c r="BER78" i="13" s="1"/>
  <c r="BES78" i="13" s="1"/>
  <c r="BET78" i="13" s="1"/>
  <c r="BEU78" i="13" s="1"/>
  <c r="BEV78" i="13" s="1"/>
  <c r="BEW78" i="13" s="1"/>
  <c r="BEX78" i="13" s="1"/>
  <c r="BEY78" i="13" s="1"/>
  <c r="BEZ78" i="13" s="1"/>
  <c r="BFA78" i="13" s="1"/>
  <c r="BFB78" i="13" s="1"/>
  <c r="BFC78" i="13" s="1"/>
  <c r="BFD78" i="13" s="1"/>
  <c r="BFE78" i="13" s="1"/>
  <c r="BFF78" i="13" s="1"/>
  <c r="BFG78" i="13" s="1"/>
  <c r="BFH78" i="13" s="1"/>
  <c r="BFI78" i="13" s="1"/>
  <c r="BFJ78" i="13" s="1"/>
  <c r="BFK78" i="13" s="1"/>
  <c r="BFL78" i="13" s="1"/>
  <c r="BFM78" i="13" s="1"/>
  <c r="BFN78" i="13" s="1"/>
  <c r="BFO78" i="13" s="1"/>
  <c r="BFP78" i="13" s="1"/>
  <c r="BFQ78" i="13" s="1"/>
  <c r="BFR78" i="13" s="1"/>
  <c r="BFS78" i="13" s="1"/>
  <c r="BFT78" i="13" s="1"/>
  <c r="BFU78" i="13" s="1"/>
  <c r="BFV78" i="13" s="1"/>
  <c r="BFW78" i="13" s="1"/>
  <c r="BFX78" i="13" s="1"/>
  <c r="BFY78" i="13" s="1"/>
  <c r="BFZ78" i="13" s="1"/>
  <c r="BGA78" i="13" s="1"/>
  <c r="BGB78" i="13" s="1"/>
  <c r="BGC78" i="13" s="1"/>
  <c r="BGD78" i="13" s="1"/>
  <c r="BGE78" i="13" s="1"/>
  <c r="BGF78" i="13" s="1"/>
  <c r="BGG78" i="13" s="1"/>
  <c r="BGH78" i="13" s="1"/>
  <c r="BGI78" i="13" s="1"/>
  <c r="BGJ78" i="13" s="1"/>
  <c r="BGK78" i="13" s="1"/>
  <c r="BGL78" i="13" s="1"/>
  <c r="BGM78" i="13" s="1"/>
  <c r="BGN78" i="13" s="1"/>
  <c r="BGO78" i="13" s="1"/>
  <c r="BGP78" i="13" s="1"/>
  <c r="BGQ78" i="13" s="1"/>
  <c r="BGR78" i="13" s="1"/>
  <c r="BGS78" i="13" s="1"/>
  <c r="BGT78" i="13" s="1"/>
  <c r="BGU78" i="13" s="1"/>
  <c r="BGV78" i="13" s="1"/>
  <c r="BGW78" i="13" s="1"/>
  <c r="BGX78" i="13" s="1"/>
  <c r="BGY78" i="13" s="1"/>
  <c r="BGZ78" i="13" s="1"/>
  <c r="BHA78" i="13" s="1"/>
  <c r="BHB78" i="13" s="1"/>
  <c r="BHC78" i="13" s="1"/>
  <c r="BHD78" i="13" s="1"/>
  <c r="BHE78" i="13" s="1"/>
  <c r="BHF78" i="13" s="1"/>
  <c r="BHG78" i="13" s="1"/>
  <c r="BHH78" i="13" s="1"/>
  <c r="BHI78" i="13" s="1"/>
  <c r="BHJ78" i="13" s="1"/>
  <c r="BHK78" i="13" s="1"/>
  <c r="BHL78" i="13" s="1"/>
  <c r="BHM78" i="13" s="1"/>
  <c r="BHN78" i="13" s="1"/>
  <c r="BHO78" i="13" s="1"/>
  <c r="BHP78" i="13" s="1"/>
  <c r="BHQ78" i="13" s="1"/>
  <c r="BHR78" i="13" s="1"/>
  <c r="BHS78" i="13" s="1"/>
  <c r="BHT78" i="13" s="1"/>
  <c r="BHU78" i="13" s="1"/>
  <c r="BHV78" i="13" s="1"/>
  <c r="BHW78" i="13" s="1"/>
  <c r="BHX78" i="13" s="1"/>
  <c r="BHY78" i="13" s="1"/>
  <c r="BHZ78" i="13" s="1"/>
  <c r="BIA78" i="13" s="1"/>
  <c r="BIB78" i="13" s="1"/>
  <c r="BIC78" i="13" s="1"/>
  <c r="BID78" i="13" s="1"/>
  <c r="BIE78" i="13" s="1"/>
  <c r="BIF78" i="13" s="1"/>
  <c r="BIG78" i="13" s="1"/>
  <c r="BIH78" i="13" s="1"/>
  <c r="BII78" i="13" s="1"/>
  <c r="BIJ78" i="13" s="1"/>
  <c r="BIK78" i="13" s="1"/>
  <c r="BIL78" i="13" s="1"/>
  <c r="BIM78" i="13" s="1"/>
  <c r="BIN78" i="13" s="1"/>
  <c r="BIO78" i="13" s="1"/>
  <c r="BIP78" i="13" s="1"/>
  <c r="BIQ78" i="13" s="1"/>
  <c r="BIR78" i="13" s="1"/>
  <c r="BIS78" i="13" s="1"/>
  <c r="BIT78" i="13" s="1"/>
  <c r="BIU78" i="13" s="1"/>
  <c r="BIV78" i="13" s="1"/>
  <c r="BIW78" i="13" s="1"/>
  <c r="BIX78" i="13" s="1"/>
  <c r="BIY78" i="13" s="1"/>
  <c r="BIZ78" i="13" s="1"/>
  <c r="BJA78" i="13" s="1"/>
  <c r="BJB78" i="13" s="1"/>
  <c r="BJC78" i="13" s="1"/>
  <c r="BJD78" i="13" s="1"/>
  <c r="BJE78" i="13" s="1"/>
  <c r="BJF78" i="13" s="1"/>
  <c r="BJG78" i="13" s="1"/>
  <c r="BJH78" i="13" s="1"/>
  <c r="BJI78" i="13" s="1"/>
  <c r="BJJ78" i="13" s="1"/>
  <c r="BJK78" i="13" s="1"/>
  <c r="BJL78" i="13" s="1"/>
  <c r="BJM78" i="13" s="1"/>
  <c r="BJN78" i="13" s="1"/>
  <c r="BJO78" i="13" s="1"/>
  <c r="BJP78" i="13" s="1"/>
  <c r="BJQ78" i="13" s="1"/>
  <c r="BJR78" i="13" s="1"/>
  <c r="BJS78" i="13" s="1"/>
  <c r="BJT78" i="13" s="1"/>
  <c r="BJU78" i="13" s="1"/>
  <c r="BJV78" i="13" s="1"/>
  <c r="BJW78" i="13" s="1"/>
  <c r="BJX78" i="13" s="1"/>
  <c r="BJY78" i="13" s="1"/>
  <c r="BJZ78" i="13" s="1"/>
  <c r="BKA78" i="13" s="1"/>
  <c r="BKB78" i="13" s="1"/>
  <c r="BKC78" i="13" s="1"/>
  <c r="BKD78" i="13" s="1"/>
  <c r="BKE78" i="13" s="1"/>
  <c r="BKF78" i="13" s="1"/>
  <c r="BKG78" i="13" s="1"/>
  <c r="BKH78" i="13" s="1"/>
  <c r="BKI78" i="13" s="1"/>
  <c r="BKJ78" i="13" s="1"/>
  <c r="BKK78" i="13" s="1"/>
  <c r="BKL78" i="13" s="1"/>
  <c r="BKM78" i="13" s="1"/>
  <c r="BKN78" i="13" s="1"/>
  <c r="BKO78" i="13" s="1"/>
  <c r="BKP78" i="13" s="1"/>
  <c r="BKQ78" i="13" s="1"/>
  <c r="BKR78" i="13" s="1"/>
  <c r="BKS78" i="13" s="1"/>
  <c r="BKT78" i="13" s="1"/>
  <c r="BKU78" i="13" s="1"/>
  <c r="BKV78" i="13" s="1"/>
  <c r="BKW78" i="13" s="1"/>
  <c r="BKX78" i="13" s="1"/>
  <c r="BKY78" i="13" s="1"/>
  <c r="BKZ78" i="13" s="1"/>
  <c r="BLA78" i="13" s="1"/>
  <c r="BLB78" i="13" s="1"/>
  <c r="BLC78" i="13" s="1"/>
  <c r="BLD78" i="13" s="1"/>
  <c r="BLE78" i="13" s="1"/>
  <c r="BLF78" i="13" s="1"/>
  <c r="BLG78" i="13" s="1"/>
  <c r="BLH78" i="13" s="1"/>
  <c r="BLI78" i="13" s="1"/>
  <c r="BLJ78" i="13" s="1"/>
  <c r="BLK78" i="13" s="1"/>
  <c r="BLL78" i="13" s="1"/>
  <c r="BLM78" i="13" s="1"/>
  <c r="BLN78" i="13" s="1"/>
  <c r="BLO78" i="13" s="1"/>
  <c r="BLP78" i="13" s="1"/>
  <c r="BLQ78" i="13" s="1"/>
  <c r="BLR78" i="13" s="1"/>
  <c r="BLS78" i="13" s="1"/>
  <c r="BLT78" i="13" s="1"/>
  <c r="BLU78" i="13" s="1"/>
  <c r="BLV78" i="13" s="1"/>
  <c r="BLW78" i="13" s="1"/>
  <c r="BLX78" i="13" s="1"/>
  <c r="BLY78" i="13" s="1"/>
  <c r="BLZ78" i="13" s="1"/>
  <c r="BMA78" i="13" s="1"/>
  <c r="BMB78" i="13" s="1"/>
  <c r="BMC78" i="13" s="1"/>
  <c r="BMD78" i="13" s="1"/>
  <c r="BME78" i="13" s="1"/>
  <c r="BMF78" i="13" s="1"/>
  <c r="BMG78" i="13" s="1"/>
  <c r="BMH78" i="13" s="1"/>
  <c r="BMI78" i="13" s="1"/>
  <c r="BMJ78" i="13" s="1"/>
  <c r="BMK78" i="13" s="1"/>
  <c r="BML78" i="13" s="1"/>
  <c r="BMM78" i="13" s="1"/>
  <c r="BMN78" i="13" s="1"/>
  <c r="BMO78" i="13" s="1"/>
  <c r="BMP78" i="13" s="1"/>
  <c r="BMQ78" i="13" s="1"/>
  <c r="BMR78" i="13" s="1"/>
  <c r="BMS78" i="13" s="1"/>
  <c r="BMT78" i="13" s="1"/>
  <c r="BMU78" i="13" s="1"/>
  <c r="BMV78" i="13" s="1"/>
  <c r="BMW78" i="13" s="1"/>
  <c r="BMX78" i="13" s="1"/>
  <c r="BMY78" i="13" s="1"/>
  <c r="BMZ78" i="13" s="1"/>
  <c r="BNA78" i="13" s="1"/>
  <c r="BNB78" i="13" s="1"/>
  <c r="BNC78" i="13" s="1"/>
  <c r="BND78" i="13" s="1"/>
  <c r="BNE78" i="13" s="1"/>
  <c r="BNF78" i="13" s="1"/>
  <c r="BNG78" i="13" s="1"/>
  <c r="BNH78" i="13" s="1"/>
  <c r="BNI78" i="13" s="1"/>
  <c r="BNJ78" i="13" s="1"/>
  <c r="BNK78" i="13" s="1"/>
  <c r="BNL78" i="13" s="1"/>
  <c r="BNM78" i="13" s="1"/>
  <c r="BNN78" i="13" s="1"/>
  <c r="BNO78" i="13" s="1"/>
  <c r="BNP78" i="13" s="1"/>
  <c r="BNQ78" i="13" s="1"/>
  <c r="BNR78" i="13" s="1"/>
  <c r="BNS78" i="13" s="1"/>
  <c r="BNT78" i="13" s="1"/>
  <c r="BNU78" i="13" s="1"/>
  <c r="BNV78" i="13" s="1"/>
  <c r="BNW78" i="13" s="1"/>
  <c r="BNX78" i="13" s="1"/>
  <c r="BNY78" i="13" s="1"/>
  <c r="BNZ78" i="13" s="1"/>
  <c r="BOA78" i="13" s="1"/>
  <c r="BOB78" i="13" s="1"/>
  <c r="BOC78" i="13" s="1"/>
  <c r="BOD78" i="13" s="1"/>
  <c r="BOE78" i="13" s="1"/>
  <c r="BOF78" i="13" s="1"/>
  <c r="BOG78" i="13" s="1"/>
  <c r="BOH78" i="13" s="1"/>
  <c r="BOI78" i="13" s="1"/>
  <c r="BOJ78" i="13" s="1"/>
  <c r="BOK78" i="13" s="1"/>
  <c r="BOL78" i="13" s="1"/>
  <c r="BOM78" i="13" s="1"/>
  <c r="BON78" i="13" s="1"/>
  <c r="BOO78" i="13" s="1"/>
  <c r="BOP78" i="13" s="1"/>
  <c r="BOQ78" i="13" s="1"/>
  <c r="BOR78" i="13" s="1"/>
  <c r="BOS78" i="13" s="1"/>
  <c r="BOT78" i="13" s="1"/>
  <c r="BOU78" i="13" s="1"/>
  <c r="BOV78" i="13" s="1"/>
  <c r="BOW78" i="13" s="1"/>
  <c r="BOX78" i="13" s="1"/>
  <c r="BOY78" i="13" s="1"/>
  <c r="BOZ78" i="13" s="1"/>
  <c r="BPA78" i="13" s="1"/>
  <c r="BPB78" i="13" s="1"/>
  <c r="BPC78" i="13" s="1"/>
  <c r="BPD78" i="13" s="1"/>
  <c r="BPE78" i="13" s="1"/>
  <c r="BPF78" i="13" s="1"/>
  <c r="BPG78" i="13" s="1"/>
  <c r="BPH78" i="13" s="1"/>
  <c r="BPI78" i="13" s="1"/>
  <c r="BPJ78" i="13" s="1"/>
  <c r="BPK78" i="13" s="1"/>
  <c r="BPL78" i="13" s="1"/>
  <c r="BPM78" i="13" s="1"/>
  <c r="BPN78" i="13" s="1"/>
  <c r="BPO78" i="13" s="1"/>
  <c r="BPP78" i="13" s="1"/>
  <c r="BPQ78" i="13" s="1"/>
  <c r="BPR78" i="13" s="1"/>
  <c r="BPS78" i="13" s="1"/>
  <c r="BPT78" i="13" s="1"/>
  <c r="BPU78" i="13" s="1"/>
  <c r="BPV78" i="13" s="1"/>
  <c r="BPW78" i="13" s="1"/>
  <c r="BPX78" i="13" s="1"/>
  <c r="BPY78" i="13" s="1"/>
  <c r="BPZ78" i="13" s="1"/>
  <c r="BQA78" i="13" s="1"/>
  <c r="BQB78" i="13" s="1"/>
  <c r="BQC78" i="13" s="1"/>
  <c r="BQD78" i="13" s="1"/>
  <c r="BQE78" i="13" s="1"/>
  <c r="BQF78" i="13" s="1"/>
  <c r="BQG78" i="13" s="1"/>
  <c r="BQH78" i="13" s="1"/>
  <c r="BQI78" i="13" s="1"/>
  <c r="BQJ78" i="13" s="1"/>
  <c r="BQK78" i="13" s="1"/>
  <c r="BQL78" i="13" s="1"/>
  <c r="BQM78" i="13" s="1"/>
  <c r="BQN78" i="13" s="1"/>
  <c r="BQO78" i="13" s="1"/>
  <c r="BQP78" i="13" s="1"/>
  <c r="BQQ78" i="13" s="1"/>
  <c r="BQR78" i="13" s="1"/>
  <c r="BQS78" i="13" s="1"/>
  <c r="BQT78" i="13" s="1"/>
  <c r="BQU78" i="13" s="1"/>
  <c r="BQV78" i="13" s="1"/>
  <c r="BQW78" i="13" s="1"/>
  <c r="BQX78" i="13" s="1"/>
  <c r="BQY78" i="13" s="1"/>
  <c r="BQZ78" i="13" s="1"/>
  <c r="BRA78" i="13" s="1"/>
  <c r="BRB78" i="13" s="1"/>
  <c r="BRC78" i="13" s="1"/>
  <c r="BRD78" i="13" s="1"/>
  <c r="BRE78" i="13" s="1"/>
  <c r="BRF78" i="13" s="1"/>
  <c r="BRG78" i="13" s="1"/>
  <c r="BRH78" i="13" s="1"/>
  <c r="BRI78" i="13" s="1"/>
  <c r="BRJ78" i="13" s="1"/>
  <c r="BRK78" i="13" s="1"/>
  <c r="BRL78" i="13" s="1"/>
  <c r="BRM78" i="13" s="1"/>
  <c r="BRN78" i="13" s="1"/>
  <c r="BRO78" i="13" s="1"/>
  <c r="BRP78" i="13" s="1"/>
  <c r="BRQ78" i="13" s="1"/>
  <c r="BRR78" i="13" s="1"/>
  <c r="BRS78" i="13" s="1"/>
  <c r="BRT78" i="13" s="1"/>
  <c r="BRU78" i="13" s="1"/>
  <c r="BRV78" i="13" s="1"/>
  <c r="BRW78" i="13" s="1"/>
  <c r="BRX78" i="13" s="1"/>
  <c r="BRY78" i="13" s="1"/>
  <c r="BRZ78" i="13" s="1"/>
  <c r="BSA78" i="13" s="1"/>
  <c r="BSB78" i="13" s="1"/>
  <c r="BSC78" i="13" s="1"/>
  <c r="BSD78" i="13" s="1"/>
  <c r="BSE78" i="13" s="1"/>
  <c r="BSF78" i="13" s="1"/>
  <c r="BSG78" i="13" s="1"/>
  <c r="BSH78" i="13" s="1"/>
  <c r="BSI78" i="13" s="1"/>
  <c r="BSJ78" i="13" s="1"/>
  <c r="BSK78" i="13" s="1"/>
  <c r="BSL78" i="13" s="1"/>
  <c r="BSM78" i="13" s="1"/>
  <c r="BSN78" i="13" s="1"/>
  <c r="BSO78" i="13" s="1"/>
  <c r="BSP78" i="13" s="1"/>
  <c r="BSQ78" i="13" s="1"/>
  <c r="BSR78" i="13" s="1"/>
  <c r="BSS78" i="13" s="1"/>
  <c r="BST78" i="13" s="1"/>
  <c r="BSU78" i="13" s="1"/>
  <c r="BSV78" i="13" s="1"/>
  <c r="BSW78" i="13" s="1"/>
  <c r="BSX78" i="13" s="1"/>
  <c r="BSY78" i="13" s="1"/>
  <c r="BSZ78" i="13" s="1"/>
  <c r="BTA78" i="13" s="1"/>
  <c r="BTB78" i="13" s="1"/>
  <c r="BTC78" i="13" s="1"/>
  <c r="BTD78" i="13" s="1"/>
  <c r="BTE78" i="13" s="1"/>
  <c r="BTF78" i="13" s="1"/>
  <c r="BTG78" i="13" s="1"/>
  <c r="BTH78" i="13" s="1"/>
  <c r="BTI78" i="13" s="1"/>
  <c r="BTJ78" i="13" s="1"/>
  <c r="BTK78" i="13" s="1"/>
  <c r="BTL78" i="13" s="1"/>
  <c r="BTM78" i="13" s="1"/>
  <c r="BTN78" i="13" s="1"/>
  <c r="BTO78" i="13" s="1"/>
  <c r="BTP78" i="13" s="1"/>
  <c r="BTQ78" i="13" s="1"/>
  <c r="BTR78" i="13" s="1"/>
  <c r="BTS78" i="13" s="1"/>
  <c r="BTT78" i="13" s="1"/>
  <c r="BTU78" i="13" s="1"/>
  <c r="BTV78" i="13" s="1"/>
  <c r="BTW78" i="13" s="1"/>
  <c r="BTX78" i="13" s="1"/>
  <c r="BTY78" i="13" s="1"/>
  <c r="BTZ78" i="13" s="1"/>
  <c r="BUA78" i="13" s="1"/>
  <c r="BUB78" i="13" s="1"/>
  <c r="BUC78" i="13" s="1"/>
  <c r="BUD78" i="13" s="1"/>
  <c r="BUE78" i="13" s="1"/>
  <c r="BUF78" i="13" s="1"/>
  <c r="BUG78" i="13" s="1"/>
  <c r="BUH78" i="13" s="1"/>
  <c r="BUI78" i="13" s="1"/>
  <c r="BUJ78" i="13" s="1"/>
  <c r="BUK78" i="13" s="1"/>
  <c r="BUL78" i="13" s="1"/>
  <c r="BUM78" i="13" s="1"/>
  <c r="BUN78" i="13" s="1"/>
  <c r="BUO78" i="13" s="1"/>
  <c r="BUP78" i="13" s="1"/>
  <c r="BUQ78" i="13" s="1"/>
  <c r="BUR78" i="13" s="1"/>
  <c r="BUS78" i="13" s="1"/>
  <c r="BUT78" i="13" s="1"/>
  <c r="BUU78" i="13" s="1"/>
  <c r="BUV78" i="13" s="1"/>
  <c r="BUW78" i="13" s="1"/>
  <c r="BUX78" i="13" s="1"/>
  <c r="BUY78" i="13" s="1"/>
  <c r="BUZ78" i="13" s="1"/>
  <c r="BVA78" i="13" s="1"/>
  <c r="BVB78" i="13" s="1"/>
  <c r="BVC78" i="13" s="1"/>
  <c r="BVD78" i="13" s="1"/>
  <c r="BVE78" i="13" s="1"/>
  <c r="BVF78" i="13" s="1"/>
  <c r="BVG78" i="13" s="1"/>
  <c r="BVH78" i="13" s="1"/>
  <c r="BVI78" i="13" s="1"/>
  <c r="BVJ78" i="13" s="1"/>
  <c r="BVK78" i="13" s="1"/>
  <c r="BVL78" i="13" s="1"/>
  <c r="BVM78" i="13" s="1"/>
  <c r="BVN78" i="13" s="1"/>
  <c r="BVO78" i="13" s="1"/>
  <c r="BVP78" i="13" s="1"/>
  <c r="BVQ78" i="13" s="1"/>
  <c r="BVR78" i="13" s="1"/>
  <c r="BVS78" i="13" s="1"/>
  <c r="BVT78" i="13" s="1"/>
  <c r="BVU78" i="13" s="1"/>
  <c r="BVV78" i="13" s="1"/>
  <c r="BVW78" i="13" s="1"/>
  <c r="BVX78" i="13" s="1"/>
  <c r="BVY78" i="13" s="1"/>
  <c r="BVZ78" i="13" s="1"/>
  <c r="BWA78" i="13" s="1"/>
  <c r="BWB78" i="13" s="1"/>
  <c r="BWC78" i="13" s="1"/>
  <c r="BWD78" i="13" s="1"/>
  <c r="BWE78" i="13" s="1"/>
  <c r="BWF78" i="13" s="1"/>
  <c r="BWG78" i="13" s="1"/>
  <c r="BWH78" i="13" s="1"/>
  <c r="BWI78" i="13" s="1"/>
  <c r="BWJ78" i="13" s="1"/>
  <c r="BWK78" i="13" s="1"/>
  <c r="BWL78" i="13" s="1"/>
  <c r="BWM78" i="13" s="1"/>
  <c r="BWN78" i="13" s="1"/>
  <c r="BWO78" i="13" s="1"/>
  <c r="BWP78" i="13" s="1"/>
  <c r="BWQ78" i="13" s="1"/>
  <c r="BWR78" i="13" s="1"/>
  <c r="BWS78" i="13" s="1"/>
  <c r="BWT78" i="13" s="1"/>
  <c r="BWU78" i="13" s="1"/>
  <c r="BWV78" i="13" s="1"/>
  <c r="BWW78" i="13" s="1"/>
  <c r="BWX78" i="13" s="1"/>
  <c r="BWY78" i="13" s="1"/>
  <c r="BWZ78" i="13" s="1"/>
  <c r="BXA78" i="13" s="1"/>
  <c r="BXB78" i="13" s="1"/>
  <c r="BXC78" i="13" s="1"/>
  <c r="BXD78" i="13" s="1"/>
  <c r="BXE78" i="13" s="1"/>
  <c r="BXF78" i="13" s="1"/>
  <c r="BXG78" i="13" s="1"/>
  <c r="BXH78" i="13" s="1"/>
  <c r="BXI78" i="13" s="1"/>
  <c r="BXJ78" i="13" s="1"/>
  <c r="BXK78" i="13" s="1"/>
  <c r="BXL78" i="13" s="1"/>
  <c r="BXM78" i="13" s="1"/>
  <c r="BXN78" i="13" s="1"/>
  <c r="BXO78" i="13" s="1"/>
  <c r="BXP78" i="13" s="1"/>
  <c r="BXQ78" i="13" s="1"/>
  <c r="BXR78" i="13" s="1"/>
  <c r="BXS78" i="13" s="1"/>
  <c r="BXT78" i="13" s="1"/>
  <c r="BXU78" i="13" s="1"/>
  <c r="BXV78" i="13" s="1"/>
  <c r="BXW78" i="13" s="1"/>
  <c r="BXX78" i="13" s="1"/>
  <c r="BXY78" i="13" s="1"/>
  <c r="BXZ78" i="13" s="1"/>
  <c r="BYA78" i="13" s="1"/>
  <c r="BYB78" i="13" s="1"/>
  <c r="BYC78" i="13" s="1"/>
  <c r="BYD78" i="13" s="1"/>
  <c r="BYE78" i="13" s="1"/>
  <c r="BYF78" i="13" s="1"/>
  <c r="BYG78" i="13" s="1"/>
  <c r="BYH78" i="13" s="1"/>
  <c r="BYI78" i="13" s="1"/>
  <c r="BYJ78" i="13" s="1"/>
  <c r="BYK78" i="13" s="1"/>
  <c r="BYL78" i="13" s="1"/>
  <c r="BYM78" i="13" s="1"/>
  <c r="BYN78" i="13" s="1"/>
  <c r="BYO78" i="13" s="1"/>
  <c r="BYP78" i="13" s="1"/>
  <c r="BYQ78" i="13" s="1"/>
  <c r="BYR78" i="13" s="1"/>
  <c r="BYS78" i="13" s="1"/>
  <c r="BYT78" i="13" s="1"/>
  <c r="BYU78" i="13" s="1"/>
  <c r="BYV78" i="13" s="1"/>
  <c r="BYW78" i="13" s="1"/>
  <c r="BYX78" i="13" s="1"/>
  <c r="BYY78" i="13" s="1"/>
  <c r="BYZ78" i="13" s="1"/>
  <c r="BZA78" i="13" s="1"/>
  <c r="BZB78" i="13" s="1"/>
  <c r="BZC78" i="13" s="1"/>
  <c r="BZD78" i="13" s="1"/>
  <c r="BZE78" i="13" s="1"/>
  <c r="BZF78" i="13" s="1"/>
  <c r="BZG78" i="13" s="1"/>
  <c r="BZH78" i="13" s="1"/>
  <c r="BZI78" i="13" s="1"/>
  <c r="BZJ78" i="13" s="1"/>
  <c r="BZK78" i="13" s="1"/>
  <c r="BZL78" i="13" s="1"/>
  <c r="BZM78" i="13" s="1"/>
  <c r="BZN78" i="13" s="1"/>
  <c r="BZO78" i="13" s="1"/>
  <c r="BZP78" i="13" s="1"/>
  <c r="BZQ78" i="13" s="1"/>
  <c r="BZR78" i="13" s="1"/>
  <c r="BZS78" i="13" s="1"/>
  <c r="BZT78" i="13" s="1"/>
  <c r="BZU78" i="13" s="1"/>
  <c r="BZV78" i="13" s="1"/>
  <c r="BZW78" i="13" s="1"/>
  <c r="BZX78" i="13" s="1"/>
  <c r="BZY78" i="13" s="1"/>
  <c r="BZZ78" i="13" s="1"/>
  <c r="CAA78" i="13" s="1"/>
  <c r="CAB78" i="13" s="1"/>
  <c r="CAC78" i="13" s="1"/>
  <c r="CAD78" i="13" s="1"/>
  <c r="CAE78" i="13" s="1"/>
  <c r="CAF78" i="13" s="1"/>
  <c r="CAG78" i="13" s="1"/>
  <c r="CAH78" i="13" s="1"/>
  <c r="CAI78" i="13" s="1"/>
  <c r="CAJ78" i="13" s="1"/>
  <c r="CAK78" i="13" s="1"/>
  <c r="CAL78" i="13" s="1"/>
  <c r="CAM78" i="13" s="1"/>
  <c r="CAN78" i="13" s="1"/>
  <c r="CAO78" i="13" s="1"/>
  <c r="CAP78" i="13" s="1"/>
  <c r="CAQ78" i="13" s="1"/>
  <c r="CAR78" i="13" s="1"/>
  <c r="CAS78" i="13" s="1"/>
  <c r="CAT78" i="13" s="1"/>
  <c r="CAU78" i="13" s="1"/>
  <c r="CAV78" i="13" s="1"/>
  <c r="CAW78" i="13" s="1"/>
  <c r="CAX78" i="13" s="1"/>
  <c r="CAY78" i="13" s="1"/>
  <c r="CAZ78" i="13" s="1"/>
  <c r="CBA78" i="13" s="1"/>
  <c r="CBB78" i="13" s="1"/>
  <c r="CBC78" i="13" s="1"/>
  <c r="CBD78" i="13" s="1"/>
  <c r="CBE78" i="13" s="1"/>
  <c r="CBF78" i="13" s="1"/>
  <c r="CBG78" i="13" s="1"/>
  <c r="CBH78" i="13" s="1"/>
  <c r="CBI78" i="13" s="1"/>
  <c r="CBJ78" i="13" s="1"/>
  <c r="CBK78" i="13" s="1"/>
  <c r="CBL78" i="13" s="1"/>
  <c r="CBM78" i="13" s="1"/>
  <c r="CBN78" i="13" s="1"/>
  <c r="CBO78" i="13" s="1"/>
  <c r="CBP78" i="13" s="1"/>
  <c r="CBQ78" i="13" s="1"/>
  <c r="CBR78" i="13" s="1"/>
  <c r="CBS78" i="13" s="1"/>
  <c r="CBT78" i="13" s="1"/>
  <c r="CBU78" i="13" s="1"/>
  <c r="CBV78" i="13" s="1"/>
  <c r="CBW78" i="13" s="1"/>
  <c r="CBX78" i="13" s="1"/>
  <c r="CBY78" i="13" s="1"/>
  <c r="CBZ78" i="13" s="1"/>
  <c r="CCA78" i="13" s="1"/>
  <c r="CCB78" i="13" s="1"/>
  <c r="CCC78" i="13" s="1"/>
  <c r="CCD78" i="13" s="1"/>
  <c r="CCE78" i="13" s="1"/>
  <c r="CCF78" i="13" s="1"/>
  <c r="CCG78" i="13" s="1"/>
  <c r="CCH78" i="13" s="1"/>
  <c r="CCI78" i="13" s="1"/>
  <c r="CCJ78" i="13" s="1"/>
  <c r="CCK78" i="13" s="1"/>
  <c r="CCL78" i="13" s="1"/>
  <c r="CCM78" i="13" s="1"/>
  <c r="CCN78" i="13" s="1"/>
  <c r="CCO78" i="13" s="1"/>
  <c r="CCP78" i="13" s="1"/>
  <c r="CCQ78" i="13" s="1"/>
  <c r="CCR78" i="13" s="1"/>
  <c r="CCS78" i="13" s="1"/>
  <c r="CCT78" i="13" s="1"/>
  <c r="CCU78" i="13" s="1"/>
  <c r="CCV78" i="13" s="1"/>
  <c r="CCW78" i="13" s="1"/>
  <c r="CCX78" i="13" s="1"/>
  <c r="CCY78" i="13" s="1"/>
  <c r="CCZ78" i="13" s="1"/>
  <c r="CDA78" i="13" s="1"/>
  <c r="CDB78" i="13" s="1"/>
  <c r="CDC78" i="13" s="1"/>
  <c r="CDD78" i="13" s="1"/>
  <c r="CDE78" i="13" s="1"/>
  <c r="CDF78" i="13" s="1"/>
  <c r="CDG78" i="13" s="1"/>
  <c r="CDH78" i="13" s="1"/>
  <c r="CDI78" i="13" s="1"/>
  <c r="CDJ78" i="13" s="1"/>
  <c r="CDK78" i="13" s="1"/>
  <c r="CDL78" i="13" s="1"/>
  <c r="CDM78" i="13" s="1"/>
  <c r="CDN78" i="13" s="1"/>
  <c r="CDO78" i="13" s="1"/>
  <c r="CDP78" i="13" s="1"/>
  <c r="CDQ78" i="13" s="1"/>
  <c r="CDR78" i="13" s="1"/>
  <c r="CDS78" i="13" s="1"/>
  <c r="CDT78" i="13" s="1"/>
  <c r="CDU78" i="13" s="1"/>
  <c r="CDV78" i="13" s="1"/>
  <c r="CDW78" i="13" s="1"/>
  <c r="CDX78" i="13" s="1"/>
  <c r="CDY78" i="13" s="1"/>
  <c r="CDZ78" i="13" s="1"/>
  <c r="CEA78" i="13" s="1"/>
  <c r="CEB78" i="13" s="1"/>
  <c r="CEC78" i="13" s="1"/>
  <c r="CED78" i="13" s="1"/>
  <c r="CEE78" i="13" s="1"/>
  <c r="CEF78" i="13" s="1"/>
  <c r="CEG78" i="13" s="1"/>
  <c r="CEH78" i="13" s="1"/>
  <c r="CEI78" i="13" s="1"/>
  <c r="CEJ78" i="13" s="1"/>
  <c r="CEK78" i="13" s="1"/>
  <c r="CEL78" i="13" s="1"/>
  <c r="CEM78" i="13" s="1"/>
  <c r="CEN78" i="13" s="1"/>
  <c r="CEO78" i="13" s="1"/>
  <c r="CEP78" i="13" s="1"/>
  <c r="CEQ78" i="13" s="1"/>
  <c r="CER78" i="13" s="1"/>
  <c r="CES78" i="13" s="1"/>
  <c r="CET78" i="13" s="1"/>
  <c r="CEU78" i="13" s="1"/>
  <c r="CEV78" i="13" s="1"/>
  <c r="CEW78" i="13" s="1"/>
  <c r="CEX78" i="13" s="1"/>
  <c r="CEY78" i="13" s="1"/>
  <c r="CEZ78" i="13" s="1"/>
  <c r="CFA78" i="13" s="1"/>
  <c r="CFB78" i="13" s="1"/>
  <c r="CFC78" i="13" s="1"/>
  <c r="CFD78" i="13" s="1"/>
  <c r="CFE78" i="13" s="1"/>
  <c r="CFF78" i="13" s="1"/>
  <c r="CFG78" i="13" s="1"/>
  <c r="CFH78" i="13" s="1"/>
  <c r="CFI78" i="13" s="1"/>
  <c r="CFJ78" i="13" s="1"/>
  <c r="CFK78" i="13" s="1"/>
  <c r="CFL78" i="13" s="1"/>
  <c r="CFM78" i="13" s="1"/>
  <c r="CFN78" i="13" s="1"/>
  <c r="CFO78" i="13" s="1"/>
  <c r="CFP78" i="13" s="1"/>
  <c r="CFQ78" i="13" s="1"/>
  <c r="CFR78" i="13" s="1"/>
  <c r="CFS78" i="13" s="1"/>
  <c r="CFT78" i="13" s="1"/>
  <c r="CFU78" i="13" s="1"/>
  <c r="CFV78" i="13" s="1"/>
  <c r="CFW78" i="13" s="1"/>
  <c r="CFX78" i="13" s="1"/>
  <c r="CFY78" i="13" s="1"/>
  <c r="CFZ78" i="13" s="1"/>
  <c r="CGA78" i="13" s="1"/>
  <c r="CGB78" i="13" s="1"/>
  <c r="CGC78" i="13" s="1"/>
  <c r="CGD78" i="13" s="1"/>
  <c r="CGE78" i="13" s="1"/>
  <c r="CGF78" i="13" s="1"/>
  <c r="CGG78" i="13" s="1"/>
  <c r="CGH78" i="13" s="1"/>
  <c r="CGI78" i="13" s="1"/>
  <c r="CGJ78" i="13" s="1"/>
  <c r="CGK78" i="13" s="1"/>
  <c r="CGL78" i="13" s="1"/>
  <c r="CGM78" i="13" s="1"/>
  <c r="CGN78" i="13" s="1"/>
  <c r="CGO78" i="13" s="1"/>
  <c r="CGP78" i="13" s="1"/>
  <c r="CGQ78" i="13" s="1"/>
  <c r="CGR78" i="13" s="1"/>
  <c r="CGS78" i="13" s="1"/>
  <c r="CGT78" i="13" s="1"/>
  <c r="CGU78" i="13" s="1"/>
  <c r="CGV78" i="13" s="1"/>
  <c r="CGW78" i="13" s="1"/>
  <c r="CGX78" i="13" s="1"/>
  <c r="CGY78" i="13" s="1"/>
  <c r="CGZ78" i="13" s="1"/>
  <c r="CHA78" i="13" s="1"/>
  <c r="CHB78" i="13" s="1"/>
  <c r="CHC78" i="13" s="1"/>
  <c r="CHD78" i="13" s="1"/>
  <c r="CHE78" i="13" s="1"/>
  <c r="CHF78" i="13" s="1"/>
  <c r="CHG78" i="13" s="1"/>
  <c r="CHH78" i="13" s="1"/>
  <c r="CHI78" i="13" s="1"/>
  <c r="CHJ78" i="13" s="1"/>
  <c r="CHK78" i="13" s="1"/>
  <c r="CHL78" i="13" s="1"/>
  <c r="CHM78" i="13" s="1"/>
  <c r="CHN78" i="13" s="1"/>
  <c r="CHO78" i="13" s="1"/>
  <c r="CHP78" i="13" s="1"/>
  <c r="CHQ78" i="13" s="1"/>
  <c r="CHR78" i="13" s="1"/>
  <c r="CHS78" i="13" s="1"/>
  <c r="CHT78" i="13" s="1"/>
  <c r="CHU78" i="13" s="1"/>
  <c r="CHV78" i="13" s="1"/>
  <c r="CHW78" i="13" s="1"/>
  <c r="CHX78" i="13" s="1"/>
  <c r="CHY78" i="13" s="1"/>
  <c r="CHZ78" i="13" s="1"/>
  <c r="CIA78" i="13" s="1"/>
  <c r="CIB78" i="13" s="1"/>
  <c r="CIC78" i="13" s="1"/>
  <c r="CID78" i="13" s="1"/>
  <c r="CIE78" i="13" s="1"/>
  <c r="CIF78" i="13" s="1"/>
  <c r="CIG78" i="13" s="1"/>
  <c r="CIH78" i="13" s="1"/>
  <c r="CII78" i="13" s="1"/>
  <c r="CIJ78" i="13" s="1"/>
  <c r="CIK78" i="13" s="1"/>
  <c r="CIL78" i="13" s="1"/>
  <c r="CIM78" i="13" s="1"/>
  <c r="CIN78" i="13" s="1"/>
  <c r="CIO78" i="13" s="1"/>
  <c r="CIP78" i="13" s="1"/>
  <c r="CIQ78" i="13" s="1"/>
  <c r="CIR78" i="13" s="1"/>
  <c r="CIS78" i="13" s="1"/>
  <c r="CIT78" i="13" s="1"/>
  <c r="CIU78" i="13" s="1"/>
  <c r="CIV78" i="13" s="1"/>
  <c r="CIW78" i="13" s="1"/>
  <c r="CIX78" i="13" s="1"/>
  <c r="CIY78" i="13" s="1"/>
  <c r="CIZ78" i="13" s="1"/>
  <c r="CJA78" i="13" s="1"/>
  <c r="CJB78" i="13" s="1"/>
  <c r="CJC78" i="13" s="1"/>
  <c r="CJD78" i="13" s="1"/>
  <c r="CJE78" i="13" s="1"/>
  <c r="CJF78" i="13" s="1"/>
  <c r="CJG78" i="13" s="1"/>
  <c r="CJH78" i="13" s="1"/>
  <c r="CJI78" i="13" s="1"/>
  <c r="CJJ78" i="13" s="1"/>
  <c r="CJK78" i="13" s="1"/>
  <c r="CJL78" i="13" s="1"/>
  <c r="CJM78" i="13" s="1"/>
  <c r="CJN78" i="13" s="1"/>
  <c r="CJO78" i="13" s="1"/>
  <c r="CJP78" i="13" s="1"/>
  <c r="CJQ78" i="13" s="1"/>
  <c r="CJR78" i="13" s="1"/>
  <c r="CJS78" i="13" s="1"/>
  <c r="CJT78" i="13" s="1"/>
  <c r="CJU78" i="13" s="1"/>
  <c r="CJV78" i="13" s="1"/>
  <c r="CJW78" i="13" s="1"/>
  <c r="CJX78" i="13" s="1"/>
  <c r="CJY78" i="13" s="1"/>
  <c r="CJZ78" i="13" s="1"/>
  <c r="CKA78" i="13" s="1"/>
  <c r="CKB78" i="13" s="1"/>
  <c r="CKC78" i="13" s="1"/>
  <c r="CKD78" i="13" s="1"/>
  <c r="CKE78" i="13" s="1"/>
  <c r="CKF78" i="13" s="1"/>
  <c r="CKG78" i="13" s="1"/>
  <c r="CKH78" i="13" s="1"/>
  <c r="CKI78" i="13" s="1"/>
  <c r="CKJ78" i="13" s="1"/>
  <c r="CKK78" i="13" s="1"/>
  <c r="CKL78" i="13" s="1"/>
  <c r="CKM78" i="13" s="1"/>
  <c r="CKN78" i="13" s="1"/>
  <c r="CKO78" i="13" s="1"/>
  <c r="CKP78" i="13" s="1"/>
  <c r="CKQ78" i="13" s="1"/>
  <c r="CKR78" i="13" s="1"/>
  <c r="CKS78" i="13" s="1"/>
  <c r="CKT78" i="13" s="1"/>
  <c r="CKU78" i="13" s="1"/>
  <c r="CKV78" i="13" s="1"/>
  <c r="CKW78" i="13" s="1"/>
  <c r="CKX78" i="13" s="1"/>
  <c r="CKY78" i="13" s="1"/>
  <c r="CKZ78" i="13" s="1"/>
  <c r="CLA78" i="13" s="1"/>
  <c r="CLB78" i="13" s="1"/>
  <c r="CLC78" i="13" s="1"/>
  <c r="CLD78" i="13" s="1"/>
  <c r="CLE78" i="13" s="1"/>
  <c r="CLF78" i="13" s="1"/>
  <c r="CLG78" i="13" s="1"/>
  <c r="CLH78" i="13" s="1"/>
  <c r="CLI78" i="13" s="1"/>
  <c r="CLJ78" i="13" s="1"/>
  <c r="CLK78" i="13" s="1"/>
  <c r="CLL78" i="13" s="1"/>
  <c r="CLM78" i="13" s="1"/>
  <c r="CLN78" i="13" s="1"/>
  <c r="CLO78" i="13" s="1"/>
  <c r="CLP78" i="13" s="1"/>
  <c r="CLQ78" i="13" s="1"/>
  <c r="CLR78" i="13" s="1"/>
  <c r="CLS78" i="13" s="1"/>
  <c r="CLT78" i="13" s="1"/>
  <c r="CLU78" i="13" s="1"/>
  <c r="CLV78" i="13" s="1"/>
  <c r="CLW78" i="13" s="1"/>
  <c r="CLX78" i="13" s="1"/>
  <c r="CLY78" i="13" s="1"/>
  <c r="CLZ78" i="13" s="1"/>
  <c r="CMA78" i="13" s="1"/>
  <c r="CMB78" i="13" s="1"/>
  <c r="CMC78" i="13" s="1"/>
  <c r="CMD78" i="13" s="1"/>
  <c r="CME78" i="13" s="1"/>
  <c r="CMF78" i="13" s="1"/>
  <c r="CMG78" i="13" s="1"/>
  <c r="CMH78" i="13" s="1"/>
  <c r="CMI78" i="13" s="1"/>
  <c r="CMJ78" i="13" s="1"/>
  <c r="CMK78" i="13" s="1"/>
  <c r="CML78" i="13" s="1"/>
  <c r="CMM78" i="13" s="1"/>
  <c r="CMN78" i="13" s="1"/>
  <c r="CMO78" i="13" s="1"/>
  <c r="CMP78" i="13" s="1"/>
  <c r="CMQ78" i="13" s="1"/>
  <c r="CMR78" i="13" s="1"/>
  <c r="CMS78" i="13" s="1"/>
  <c r="CMT78" i="13" s="1"/>
  <c r="CMU78" i="13" s="1"/>
  <c r="CMV78" i="13" s="1"/>
  <c r="CMW78" i="13" s="1"/>
  <c r="CMX78" i="13" s="1"/>
  <c r="CMY78" i="13" s="1"/>
  <c r="CMZ78" i="13" s="1"/>
  <c r="CNA78" i="13" s="1"/>
  <c r="CNB78" i="13" s="1"/>
  <c r="CNC78" i="13" s="1"/>
  <c r="CND78" i="13" s="1"/>
  <c r="CNE78" i="13" s="1"/>
  <c r="CNF78" i="13" s="1"/>
  <c r="CNG78" i="13" s="1"/>
  <c r="CNH78" i="13" s="1"/>
  <c r="CNI78" i="13" s="1"/>
  <c r="CNJ78" i="13" s="1"/>
  <c r="CNK78" i="13" s="1"/>
  <c r="CNL78" i="13" s="1"/>
  <c r="CNM78" i="13" s="1"/>
  <c r="CNN78" i="13" s="1"/>
  <c r="CNO78" i="13" s="1"/>
  <c r="CNP78" i="13" s="1"/>
  <c r="CNQ78" i="13" s="1"/>
  <c r="CNR78" i="13" s="1"/>
  <c r="CNS78" i="13" s="1"/>
  <c r="CNT78" i="13" s="1"/>
  <c r="CNU78" i="13" s="1"/>
  <c r="CNV78" i="13" s="1"/>
  <c r="CNW78" i="13" s="1"/>
  <c r="CNX78" i="13" s="1"/>
  <c r="CNY78" i="13" s="1"/>
  <c r="CNZ78" i="13" s="1"/>
  <c r="COA78" i="13" s="1"/>
  <c r="COB78" i="13" s="1"/>
  <c r="COC78" i="13" s="1"/>
  <c r="COD78" i="13" s="1"/>
  <c r="COE78" i="13" s="1"/>
  <c r="COF78" i="13" s="1"/>
  <c r="COG78" i="13" s="1"/>
  <c r="COH78" i="13" s="1"/>
  <c r="COI78" i="13" s="1"/>
  <c r="COJ78" i="13" s="1"/>
  <c r="COK78" i="13" s="1"/>
  <c r="COL78" i="13" s="1"/>
  <c r="COM78" i="13" s="1"/>
  <c r="CON78" i="13" s="1"/>
  <c r="COO78" i="13" s="1"/>
  <c r="COP78" i="13" s="1"/>
  <c r="COQ78" i="13" s="1"/>
  <c r="COR78" i="13" s="1"/>
  <c r="COS78" i="13" s="1"/>
  <c r="COT78" i="13" s="1"/>
  <c r="COU78" i="13" s="1"/>
  <c r="COV78" i="13" s="1"/>
  <c r="COW78" i="13" s="1"/>
  <c r="COX78" i="13" s="1"/>
  <c r="COY78" i="13" s="1"/>
  <c r="COZ78" i="13" s="1"/>
  <c r="CPA78" i="13" s="1"/>
  <c r="CPB78" i="13" s="1"/>
  <c r="CPC78" i="13" s="1"/>
  <c r="CPD78" i="13" s="1"/>
  <c r="CPE78" i="13" s="1"/>
  <c r="CPF78" i="13" s="1"/>
  <c r="CPG78" i="13" s="1"/>
  <c r="CPH78" i="13" s="1"/>
  <c r="CPI78" i="13" s="1"/>
  <c r="CPJ78" i="13" s="1"/>
  <c r="CPK78" i="13" s="1"/>
  <c r="CPL78" i="13" s="1"/>
  <c r="CPM78" i="13" s="1"/>
  <c r="CPN78" i="13" s="1"/>
  <c r="CPO78" i="13" s="1"/>
  <c r="CPP78" i="13" s="1"/>
  <c r="CPQ78" i="13" s="1"/>
  <c r="CPR78" i="13" s="1"/>
  <c r="CPS78" i="13" s="1"/>
  <c r="CPT78" i="13" s="1"/>
  <c r="CPU78" i="13" s="1"/>
  <c r="CPV78" i="13" s="1"/>
  <c r="CPW78" i="13" s="1"/>
  <c r="CPX78" i="13" s="1"/>
  <c r="CPY78" i="13" s="1"/>
  <c r="CPZ78" i="13" s="1"/>
  <c r="CQA78" i="13" s="1"/>
  <c r="CQB78" i="13" s="1"/>
  <c r="CQC78" i="13" s="1"/>
  <c r="CQD78" i="13" s="1"/>
  <c r="CQE78" i="13" s="1"/>
  <c r="CQF78" i="13" s="1"/>
  <c r="CQG78" i="13" s="1"/>
  <c r="CQH78" i="13" s="1"/>
  <c r="CQI78" i="13" s="1"/>
  <c r="CQJ78" i="13" s="1"/>
  <c r="CQK78" i="13" s="1"/>
  <c r="CQL78" i="13" s="1"/>
  <c r="CQM78" i="13" s="1"/>
  <c r="CQN78" i="13" s="1"/>
  <c r="CQO78" i="13" s="1"/>
  <c r="CQP78" i="13" s="1"/>
  <c r="CQQ78" i="13" s="1"/>
  <c r="CQR78" i="13" s="1"/>
  <c r="CQS78" i="13" s="1"/>
  <c r="CQT78" i="13" s="1"/>
  <c r="CQU78" i="13" s="1"/>
  <c r="CQV78" i="13" s="1"/>
  <c r="CQW78" i="13" s="1"/>
  <c r="CQX78" i="13" s="1"/>
  <c r="CQY78" i="13" s="1"/>
  <c r="CQZ78" i="13" s="1"/>
  <c r="CRA78" i="13" s="1"/>
  <c r="CRB78" i="13" s="1"/>
  <c r="CRC78" i="13" s="1"/>
  <c r="CRD78" i="13" s="1"/>
  <c r="CRE78" i="13" s="1"/>
  <c r="CRF78" i="13" s="1"/>
  <c r="CRG78" i="13" s="1"/>
  <c r="CRH78" i="13" s="1"/>
  <c r="CRI78" i="13" s="1"/>
  <c r="CRJ78" i="13" s="1"/>
  <c r="CRK78" i="13" s="1"/>
  <c r="CRL78" i="13" s="1"/>
  <c r="CRM78" i="13" s="1"/>
  <c r="CRN78" i="13" s="1"/>
  <c r="CRO78" i="13" s="1"/>
  <c r="CRP78" i="13" s="1"/>
  <c r="CRQ78" i="13" s="1"/>
  <c r="CRR78" i="13" s="1"/>
  <c r="CRS78" i="13" s="1"/>
  <c r="CRT78" i="13" s="1"/>
  <c r="CRU78" i="13" s="1"/>
  <c r="CRV78" i="13" s="1"/>
  <c r="CRW78" i="13" s="1"/>
  <c r="CRX78" i="13" s="1"/>
  <c r="CRY78" i="13" s="1"/>
  <c r="CRZ78" i="13" s="1"/>
  <c r="CSA78" i="13" s="1"/>
  <c r="CSB78" i="13" s="1"/>
  <c r="CSC78" i="13" s="1"/>
  <c r="CSD78" i="13" s="1"/>
  <c r="CSE78" i="13" s="1"/>
  <c r="CSF78" i="13" s="1"/>
  <c r="CSG78" i="13" s="1"/>
  <c r="CSH78" i="13" s="1"/>
  <c r="CSI78" i="13" s="1"/>
  <c r="CSJ78" i="13" s="1"/>
  <c r="CSK78" i="13" s="1"/>
  <c r="CSL78" i="13" s="1"/>
  <c r="CSM78" i="13" s="1"/>
  <c r="CSN78" i="13" s="1"/>
  <c r="CSO78" i="13" s="1"/>
  <c r="CSP78" i="13" s="1"/>
  <c r="CSQ78" i="13" s="1"/>
  <c r="CSR78" i="13" s="1"/>
  <c r="CSS78" i="13" s="1"/>
  <c r="CST78" i="13" s="1"/>
  <c r="CSU78" i="13" s="1"/>
  <c r="CSV78" i="13" s="1"/>
  <c r="CSW78" i="13" s="1"/>
  <c r="CSX78" i="13" s="1"/>
  <c r="CSY78" i="13" s="1"/>
  <c r="CSZ78" i="13" s="1"/>
  <c r="CTA78" i="13" s="1"/>
  <c r="CTB78" i="13" s="1"/>
  <c r="CTC78" i="13" s="1"/>
  <c r="CTD78" i="13" s="1"/>
  <c r="CTE78" i="13" s="1"/>
  <c r="CTF78" i="13" s="1"/>
  <c r="CTG78" i="13" s="1"/>
  <c r="CTH78" i="13" s="1"/>
  <c r="CTI78" i="13" s="1"/>
  <c r="CTJ78" i="13" s="1"/>
  <c r="CTK78" i="13" s="1"/>
  <c r="CTL78" i="13" s="1"/>
  <c r="CTM78" i="13" s="1"/>
  <c r="CTN78" i="13" s="1"/>
  <c r="CTO78" i="13" s="1"/>
  <c r="CTP78" i="13" s="1"/>
  <c r="CTQ78" i="13" s="1"/>
  <c r="CTR78" i="13" s="1"/>
  <c r="CTS78" i="13" s="1"/>
  <c r="CTT78" i="13" s="1"/>
  <c r="CTU78" i="13" s="1"/>
  <c r="CTV78" i="13" s="1"/>
  <c r="CTW78" i="13" s="1"/>
  <c r="CTX78" i="13" s="1"/>
  <c r="CTY78" i="13" s="1"/>
  <c r="CTZ78" i="13" s="1"/>
  <c r="CUA78" i="13" s="1"/>
  <c r="CUB78" i="13" s="1"/>
  <c r="CUC78" i="13" s="1"/>
  <c r="CUD78" i="13" s="1"/>
  <c r="CUE78" i="13" s="1"/>
  <c r="CUF78" i="13" s="1"/>
  <c r="CUG78" i="13" s="1"/>
  <c r="CUH78" i="13" s="1"/>
  <c r="CUI78" i="13" s="1"/>
  <c r="CUJ78" i="13" s="1"/>
  <c r="CUK78" i="13" s="1"/>
  <c r="CUL78" i="13" s="1"/>
  <c r="CUM78" i="13" s="1"/>
  <c r="CUN78" i="13" s="1"/>
  <c r="CUO78" i="13" s="1"/>
  <c r="CUP78" i="13" s="1"/>
  <c r="CUQ78" i="13" s="1"/>
  <c r="CUR78" i="13" s="1"/>
  <c r="CUS78" i="13" s="1"/>
  <c r="CUT78" i="13" s="1"/>
  <c r="CUU78" i="13" s="1"/>
  <c r="CUV78" i="13" s="1"/>
  <c r="CUW78" i="13" s="1"/>
  <c r="CUX78" i="13" s="1"/>
  <c r="CUY78" i="13" s="1"/>
  <c r="CUZ78" i="13" s="1"/>
  <c r="CVA78" i="13" s="1"/>
  <c r="CVB78" i="13" s="1"/>
  <c r="CVC78" i="13" s="1"/>
  <c r="CVD78" i="13" s="1"/>
  <c r="CVE78" i="13" s="1"/>
  <c r="CVF78" i="13" s="1"/>
  <c r="CVG78" i="13" s="1"/>
  <c r="CVH78" i="13" s="1"/>
  <c r="CVI78" i="13" s="1"/>
  <c r="CVJ78" i="13" s="1"/>
  <c r="CVK78" i="13" s="1"/>
  <c r="CVL78" i="13" s="1"/>
  <c r="CVM78" i="13" s="1"/>
  <c r="CVN78" i="13" s="1"/>
  <c r="CVO78" i="13" s="1"/>
  <c r="CVP78" i="13" s="1"/>
  <c r="CVQ78" i="13" s="1"/>
  <c r="CVR78" i="13" s="1"/>
  <c r="CVS78" i="13" s="1"/>
  <c r="CVT78" i="13" s="1"/>
  <c r="CVU78" i="13" s="1"/>
  <c r="CVV78" i="13" s="1"/>
  <c r="CVW78" i="13" s="1"/>
  <c r="CVX78" i="13" s="1"/>
  <c r="CVY78" i="13" s="1"/>
  <c r="CVZ78" i="13" s="1"/>
  <c r="CWA78" i="13" s="1"/>
  <c r="CWB78" i="13" s="1"/>
  <c r="CWC78" i="13" s="1"/>
  <c r="CWD78" i="13" s="1"/>
  <c r="CWE78" i="13" s="1"/>
  <c r="CWF78" i="13" s="1"/>
  <c r="CWG78" i="13" s="1"/>
  <c r="CWH78" i="13" s="1"/>
  <c r="CWI78" i="13" s="1"/>
  <c r="CWJ78" i="13" s="1"/>
  <c r="CWK78" i="13" s="1"/>
  <c r="CWL78" i="13" s="1"/>
  <c r="CWM78" i="13" s="1"/>
  <c r="CWN78" i="13" s="1"/>
  <c r="CWO78" i="13" s="1"/>
  <c r="CWP78" i="13" s="1"/>
  <c r="CWQ78" i="13" s="1"/>
  <c r="CWR78" i="13" s="1"/>
  <c r="CWS78" i="13" s="1"/>
  <c r="CWT78" i="13" s="1"/>
  <c r="CWU78" i="13" s="1"/>
  <c r="CWV78" i="13" s="1"/>
  <c r="CWW78" i="13" s="1"/>
  <c r="CWX78" i="13" s="1"/>
  <c r="CWY78" i="13" s="1"/>
  <c r="CWZ78" i="13" s="1"/>
  <c r="CXA78" i="13" s="1"/>
  <c r="CXB78" i="13" s="1"/>
  <c r="CXC78" i="13" s="1"/>
  <c r="CXD78" i="13" s="1"/>
  <c r="CXE78" i="13" s="1"/>
  <c r="CXF78" i="13" s="1"/>
  <c r="CXG78" i="13" s="1"/>
  <c r="CXH78" i="13" s="1"/>
  <c r="CXI78" i="13" s="1"/>
  <c r="CXJ78" i="13" s="1"/>
  <c r="CXK78" i="13" s="1"/>
  <c r="CXL78" i="13" s="1"/>
  <c r="CXM78" i="13" s="1"/>
  <c r="CXN78" i="13" s="1"/>
  <c r="CXO78" i="13" s="1"/>
  <c r="CXP78" i="13" s="1"/>
  <c r="CXQ78" i="13" s="1"/>
  <c r="CXR78" i="13" s="1"/>
  <c r="CXS78" i="13" s="1"/>
  <c r="CXT78" i="13" s="1"/>
  <c r="CXU78" i="13" s="1"/>
  <c r="CXV78" i="13" s="1"/>
  <c r="CXW78" i="13" s="1"/>
  <c r="CXX78" i="13" s="1"/>
  <c r="CXY78" i="13" s="1"/>
  <c r="CXZ78" i="13" s="1"/>
  <c r="CYA78" i="13" s="1"/>
  <c r="CYB78" i="13" s="1"/>
  <c r="CYC78" i="13" s="1"/>
  <c r="CYD78" i="13" s="1"/>
  <c r="CYE78" i="13" s="1"/>
  <c r="CYF78" i="13" s="1"/>
  <c r="CYG78" i="13" s="1"/>
  <c r="CYH78" i="13" s="1"/>
  <c r="CYI78" i="13" s="1"/>
  <c r="CYJ78" i="13" s="1"/>
  <c r="CYK78" i="13" s="1"/>
  <c r="CYL78" i="13" s="1"/>
  <c r="CYM78" i="13" s="1"/>
  <c r="CYN78" i="13" s="1"/>
  <c r="CYO78" i="13" s="1"/>
  <c r="CYP78" i="13" s="1"/>
  <c r="CYQ78" i="13" s="1"/>
  <c r="CYR78" i="13" s="1"/>
  <c r="CYS78" i="13" s="1"/>
  <c r="CYT78" i="13" s="1"/>
  <c r="CYU78" i="13" s="1"/>
  <c r="CYV78" i="13" s="1"/>
  <c r="CYW78" i="13" s="1"/>
  <c r="CYX78" i="13" s="1"/>
  <c r="CYY78" i="13" s="1"/>
  <c r="CYZ78" i="13" s="1"/>
  <c r="CZA78" i="13" s="1"/>
  <c r="CZB78" i="13" s="1"/>
  <c r="CZC78" i="13" s="1"/>
  <c r="CZD78" i="13" s="1"/>
  <c r="CZE78" i="13" s="1"/>
  <c r="CZF78" i="13" s="1"/>
  <c r="CZG78" i="13" s="1"/>
  <c r="CZH78" i="13" s="1"/>
  <c r="CZI78" i="13" s="1"/>
  <c r="CZJ78" i="13" s="1"/>
  <c r="CZK78" i="13" s="1"/>
  <c r="CZL78" i="13" s="1"/>
  <c r="CZM78" i="13" s="1"/>
  <c r="CZN78" i="13" s="1"/>
  <c r="CZO78" i="13" s="1"/>
  <c r="CZP78" i="13" s="1"/>
  <c r="CZQ78" i="13" s="1"/>
  <c r="CZR78" i="13" s="1"/>
  <c r="CZS78" i="13" s="1"/>
  <c r="CZT78" i="13" s="1"/>
  <c r="CZU78" i="13" s="1"/>
  <c r="CZV78" i="13" s="1"/>
  <c r="CZW78" i="13" s="1"/>
  <c r="CZX78" i="13" s="1"/>
  <c r="CZY78" i="13" s="1"/>
  <c r="CZZ78" i="13" s="1"/>
  <c r="DAA78" i="13" s="1"/>
  <c r="DAB78" i="13" s="1"/>
  <c r="DAC78" i="13" s="1"/>
  <c r="DAD78" i="13" s="1"/>
  <c r="DAE78" i="13" s="1"/>
  <c r="DAF78" i="13" s="1"/>
  <c r="DAG78" i="13" s="1"/>
  <c r="DAH78" i="13" s="1"/>
  <c r="DAI78" i="13" s="1"/>
  <c r="DAJ78" i="13" s="1"/>
  <c r="DAK78" i="13" s="1"/>
  <c r="DAL78" i="13" s="1"/>
  <c r="DAM78" i="13" s="1"/>
  <c r="DAN78" i="13" s="1"/>
  <c r="DAO78" i="13" s="1"/>
  <c r="DAP78" i="13" s="1"/>
  <c r="DAQ78" i="13" s="1"/>
  <c r="DAR78" i="13" s="1"/>
  <c r="DAS78" i="13" s="1"/>
  <c r="DAT78" i="13" s="1"/>
  <c r="DAU78" i="13" s="1"/>
  <c r="DAV78" i="13" s="1"/>
  <c r="DAW78" i="13" s="1"/>
  <c r="DAX78" i="13" s="1"/>
  <c r="DAY78" i="13" s="1"/>
  <c r="DAZ78" i="13" s="1"/>
  <c r="DBA78" i="13" s="1"/>
  <c r="DBB78" i="13" s="1"/>
  <c r="DBC78" i="13" s="1"/>
  <c r="DBD78" i="13" s="1"/>
  <c r="DBE78" i="13" s="1"/>
  <c r="DBF78" i="13" s="1"/>
  <c r="DBG78" i="13" s="1"/>
  <c r="DBH78" i="13" s="1"/>
  <c r="DBI78" i="13" s="1"/>
  <c r="DBJ78" i="13" s="1"/>
  <c r="DBK78" i="13" s="1"/>
  <c r="DBL78" i="13" s="1"/>
  <c r="DBM78" i="13" s="1"/>
  <c r="DBN78" i="13" s="1"/>
  <c r="DBO78" i="13" s="1"/>
  <c r="DBP78" i="13" s="1"/>
  <c r="DBQ78" i="13" s="1"/>
  <c r="DBR78" i="13" s="1"/>
  <c r="DBS78" i="13" s="1"/>
  <c r="DBT78" i="13" s="1"/>
  <c r="DBU78" i="13" s="1"/>
  <c r="DBV78" i="13" s="1"/>
  <c r="DBW78" i="13" s="1"/>
  <c r="DBX78" i="13" s="1"/>
  <c r="DBY78" i="13" s="1"/>
  <c r="DBZ78" i="13" s="1"/>
  <c r="DCA78" i="13" s="1"/>
  <c r="DCB78" i="13" s="1"/>
  <c r="DCC78" i="13" s="1"/>
  <c r="DCD78" i="13" s="1"/>
  <c r="DCE78" i="13" s="1"/>
  <c r="DCF78" i="13" s="1"/>
  <c r="DCG78" i="13" s="1"/>
  <c r="DCH78" i="13" s="1"/>
  <c r="DCI78" i="13" s="1"/>
  <c r="DCJ78" i="13" s="1"/>
  <c r="DCK78" i="13" s="1"/>
  <c r="DCL78" i="13" s="1"/>
  <c r="DCM78" i="13" s="1"/>
  <c r="DCN78" i="13" s="1"/>
  <c r="DCO78" i="13" s="1"/>
  <c r="DCP78" i="13" s="1"/>
  <c r="DCQ78" i="13" s="1"/>
  <c r="DCR78" i="13" s="1"/>
  <c r="DCS78" i="13" s="1"/>
  <c r="DCT78" i="13" s="1"/>
  <c r="DCU78" i="13" s="1"/>
  <c r="DCV78" i="13" s="1"/>
  <c r="DCW78" i="13" s="1"/>
  <c r="DCX78" i="13" s="1"/>
  <c r="DCY78" i="13" s="1"/>
  <c r="DCZ78" i="13" s="1"/>
  <c r="DDA78" i="13" s="1"/>
  <c r="DDB78" i="13" s="1"/>
  <c r="DDC78" i="13" s="1"/>
  <c r="DDD78" i="13" s="1"/>
  <c r="DDE78" i="13" s="1"/>
  <c r="DDF78" i="13" s="1"/>
  <c r="DDG78" i="13" s="1"/>
  <c r="DDH78" i="13" s="1"/>
  <c r="DDI78" i="13" s="1"/>
  <c r="DDJ78" i="13" s="1"/>
  <c r="DDK78" i="13" s="1"/>
  <c r="DDL78" i="13" s="1"/>
  <c r="DDM78" i="13" s="1"/>
  <c r="DDN78" i="13" s="1"/>
  <c r="DDO78" i="13" s="1"/>
  <c r="DDP78" i="13" s="1"/>
  <c r="DDQ78" i="13" s="1"/>
  <c r="DDR78" i="13" s="1"/>
  <c r="DDS78" i="13" s="1"/>
  <c r="DDT78" i="13" s="1"/>
  <c r="DDU78" i="13" s="1"/>
  <c r="DDV78" i="13" s="1"/>
  <c r="DDW78" i="13" s="1"/>
  <c r="DDX78" i="13" s="1"/>
  <c r="DDY78" i="13" s="1"/>
  <c r="DDZ78" i="13" s="1"/>
  <c r="DEA78" i="13" s="1"/>
  <c r="DEB78" i="13" s="1"/>
  <c r="DEC78" i="13" s="1"/>
  <c r="DED78" i="13" s="1"/>
  <c r="DEE78" i="13" s="1"/>
  <c r="DEF78" i="13" s="1"/>
  <c r="DEG78" i="13" s="1"/>
  <c r="DEH78" i="13" s="1"/>
  <c r="DEI78" i="13" s="1"/>
  <c r="DEJ78" i="13" s="1"/>
  <c r="DEK78" i="13" s="1"/>
  <c r="DEL78" i="13" s="1"/>
  <c r="DEM78" i="13" s="1"/>
  <c r="DEN78" i="13" s="1"/>
  <c r="DEO78" i="13" s="1"/>
  <c r="DEP78" i="13" s="1"/>
  <c r="DEQ78" i="13" s="1"/>
  <c r="DER78" i="13" s="1"/>
  <c r="DES78" i="13" s="1"/>
  <c r="DET78" i="13" s="1"/>
  <c r="DEU78" i="13" s="1"/>
  <c r="DEV78" i="13" s="1"/>
  <c r="DEW78" i="13" s="1"/>
  <c r="DEX78" i="13" s="1"/>
  <c r="DEY78" i="13" s="1"/>
  <c r="DEZ78" i="13" s="1"/>
  <c r="DFA78" i="13" s="1"/>
  <c r="DFB78" i="13" s="1"/>
  <c r="DFC78" i="13" s="1"/>
  <c r="DFD78" i="13" s="1"/>
  <c r="DFE78" i="13" s="1"/>
  <c r="DFF78" i="13" s="1"/>
  <c r="DFG78" i="13" s="1"/>
  <c r="DFH78" i="13" s="1"/>
  <c r="DFI78" i="13" s="1"/>
  <c r="DFJ78" i="13" s="1"/>
  <c r="DFK78" i="13" s="1"/>
  <c r="DFL78" i="13" s="1"/>
  <c r="DFM78" i="13" s="1"/>
  <c r="DFN78" i="13" s="1"/>
  <c r="DFO78" i="13" s="1"/>
  <c r="DFP78" i="13" s="1"/>
  <c r="DFQ78" i="13" s="1"/>
  <c r="DFR78" i="13" s="1"/>
  <c r="DFS78" i="13" s="1"/>
  <c r="DFT78" i="13" s="1"/>
  <c r="DFU78" i="13" s="1"/>
  <c r="DFV78" i="13" s="1"/>
  <c r="DFW78" i="13" s="1"/>
  <c r="DFX78" i="13" s="1"/>
  <c r="DFY78" i="13" s="1"/>
  <c r="DFZ78" i="13" s="1"/>
  <c r="DGA78" i="13" s="1"/>
  <c r="DGB78" i="13" s="1"/>
  <c r="DGC78" i="13" s="1"/>
  <c r="DGD78" i="13" s="1"/>
  <c r="DGE78" i="13" s="1"/>
  <c r="DGF78" i="13" s="1"/>
  <c r="DGG78" i="13" s="1"/>
  <c r="DGH78" i="13" s="1"/>
  <c r="DGI78" i="13" s="1"/>
  <c r="DGJ78" i="13" s="1"/>
  <c r="DGK78" i="13" s="1"/>
  <c r="DGL78" i="13" s="1"/>
  <c r="DGM78" i="13" s="1"/>
  <c r="DGN78" i="13" s="1"/>
  <c r="DGO78" i="13" s="1"/>
  <c r="DGP78" i="13" s="1"/>
  <c r="DGQ78" i="13" s="1"/>
  <c r="DGR78" i="13" s="1"/>
  <c r="DGS78" i="13" s="1"/>
  <c r="DGT78" i="13" s="1"/>
  <c r="DGU78" i="13" s="1"/>
  <c r="DGV78" i="13" s="1"/>
  <c r="DGW78" i="13" s="1"/>
  <c r="DGX78" i="13" s="1"/>
  <c r="DGY78" i="13" s="1"/>
  <c r="DGZ78" i="13" s="1"/>
  <c r="DHA78" i="13" s="1"/>
  <c r="DHB78" i="13" s="1"/>
  <c r="DHC78" i="13" s="1"/>
  <c r="DHD78" i="13" s="1"/>
  <c r="DHE78" i="13" s="1"/>
  <c r="DHF78" i="13" s="1"/>
  <c r="DHG78" i="13" s="1"/>
  <c r="DHH78" i="13" s="1"/>
  <c r="DHI78" i="13" s="1"/>
  <c r="DHJ78" i="13" s="1"/>
  <c r="DHK78" i="13" s="1"/>
  <c r="DHL78" i="13" s="1"/>
  <c r="DHM78" i="13" s="1"/>
  <c r="DHN78" i="13" s="1"/>
  <c r="DHO78" i="13" s="1"/>
  <c r="DHP78" i="13" s="1"/>
  <c r="DHQ78" i="13" s="1"/>
  <c r="DHR78" i="13" s="1"/>
  <c r="DHS78" i="13" s="1"/>
  <c r="DHT78" i="13" s="1"/>
  <c r="DHU78" i="13" s="1"/>
  <c r="DHV78" i="13" s="1"/>
  <c r="DHW78" i="13" s="1"/>
  <c r="DHX78" i="13" s="1"/>
  <c r="DHY78" i="13" s="1"/>
  <c r="DHZ78" i="13" s="1"/>
  <c r="DIA78" i="13" s="1"/>
  <c r="DIB78" i="13" s="1"/>
  <c r="DIC78" i="13" s="1"/>
  <c r="DID78" i="13" s="1"/>
  <c r="DIE78" i="13" s="1"/>
  <c r="DIF78" i="13" s="1"/>
  <c r="DIG78" i="13" s="1"/>
  <c r="DIH78" i="13" s="1"/>
  <c r="DII78" i="13" s="1"/>
  <c r="DIJ78" i="13" s="1"/>
  <c r="DIK78" i="13" s="1"/>
  <c r="DIL78" i="13" s="1"/>
  <c r="DIM78" i="13" s="1"/>
  <c r="DIN78" i="13" s="1"/>
  <c r="DIO78" i="13" s="1"/>
  <c r="DIP78" i="13" s="1"/>
  <c r="DIQ78" i="13" s="1"/>
  <c r="DIR78" i="13" s="1"/>
  <c r="DIS78" i="13" s="1"/>
  <c r="DIT78" i="13" s="1"/>
  <c r="DIU78" i="13" s="1"/>
  <c r="DIV78" i="13" s="1"/>
  <c r="DIW78" i="13" s="1"/>
  <c r="DIX78" i="13" s="1"/>
  <c r="DIY78" i="13" s="1"/>
  <c r="DIZ78" i="13" s="1"/>
  <c r="DJA78" i="13" s="1"/>
  <c r="DJB78" i="13" s="1"/>
  <c r="DJC78" i="13" s="1"/>
  <c r="DJD78" i="13" s="1"/>
  <c r="DJE78" i="13" s="1"/>
  <c r="DJF78" i="13" s="1"/>
  <c r="DJG78" i="13" s="1"/>
  <c r="DJH78" i="13" s="1"/>
  <c r="DJI78" i="13" s="1"/>
  <c r="DJJ78" i="13" s="1"/>
  <c r="DJK78" i="13" s="1"/>
  <c r="DJL78" i="13" s="1"/>
  <c r="DJM78" i="13" s="1"/>
  <c r="DJN78" i="13" s="1"/>
  <c r="DJO78" i="13" s="1"/>
  <c r="DJP78" i="13" s="1"/>
  <c r="DJQ78" i="13" s="1"/>
  <c r="DJR78" i="13" s="1"/>
  <c r="DJS78" i="13" s="1"/>
  <c r="DJT78" i="13" s="1"/>
  <c r="DJU78" i="13" s="1"/>
  <c r="DJV78" i="13" s="1"/>
  <c r="DJW78" i="13" s="1"/>
  <c r="DJX78" i="13" s="1"/>
  <c r="DJY78" i="13" s="1"/>
  <c r="DJZ78" i="13" s="1"/>
  <c r="DKA78" i="13" s="1"/>
  <c r="DKB78" i="13" s="1"/>
  <c r="DKC78" i="13" s="1"/>
  <c r="DKD78" i="13" s="1"/>
  <c r="DKE78" i="13" s="1"/>
  <c r="DKF78" i="13" s="1"/>
  <c r="DKG78" i="13" s="1"/>
  <c r="DKH78" i="13" s="1"/>
  <c r="DKI78" i="13" s="1"/>
  <c r="DKJ78" i="13" s="1"/>
  <c r="DKK78" i="13" s="1"/>
  <c r="DKL78" i="13" s="1"/>
  <c r="DKM78" i="13" s="1"/>
  <c r="DKN78" i="13" s="1"/>
  <c r="DKO78" i="13" s="1"/>
  <c r="DKP78" i="13" s="1"/>
  <c r="DKQ78" i="13" s="1"/>
  <c r="DKR78" i="13" s="1"/>
  <c r="DKS78" i="13" s="1"/>
  <c r="DKT78" i="13" s="1"/>
  <c r="DKU78" i="13" s="1"/>
  <c r="DKV78" i="13" s="1"/>
  <c r="DKW78" i="13" s="1"/>
  <c r="DKX78" i="13" s="1"/>
  <c r="DKY78" i="13" s="1"/>
  <c r="DKZ78" i="13" s="1"/>
  <c r="DLA78" i="13" s="1"/>
  <c r="DLB78" i="13" s="1"/>
  <c r="DLC78" i="13" s="1"/>
  <c r="DLD78" i="13" s="1"/>
  <c r="DLE78" i="13" s="1"/>
  <c r="DLF78" i="13" s="1"/>
  <c r="DLG78" i="13" s="1"/>
  <c r="DLH78" i="13" s="1"/>
  <c r="DLI78" i="13" s="1"/>
  <c r="DLJ78" i="13" s="1"/>
  <c r="DLK78" i="13" s="1"/>
  <c r="DLL78" i="13" s="1"/>
  <c r="DLM78" i="13" s="1"/>
  <c r="DLN78" i="13" s="1"/>
  <c r="DLO78" i="13" s="1"/>
  <c r="DLP78" i="13" s="1"/>
  <c r="DLQ78" i="13" s="1"/>
  <c r="DLR78" i="13" s="1"/>
  <c r="DLS78" i="13" s="1"/>
  <c r="DLT78" i="13" s="1"/>
  <c r="DLU78" i="13" s="1"/>
  <c r="DLV78" i="13" s="1"/>
  <c r="DLW78" i="13" s="1"/>
  <c r="DLX78" i="13" s="1"/>
  <c r="DLY78" i="13" s="1"/>
  <c r="DLZ78" i="13" s="1"/>
  <c r="DMA78" i="13" s="1"/>
  <c r="DMB78" i="13" s="1"/>
  <c r="DMC78" i="13" s="1"/>
  <c r="DMD78" i="13" s="1"/>
  <c r="DME78" i="13" s="1"/>
  <c r="DMF78" i="13" s="1"/>
  <c r="DMG78" i="13" s="1"/>
  <c r="DMH78" i="13" s="1"/>
  <c r="DMI78" i="13" s="1"/>
  <c r="DMJ78" i="13" s="1"/>
  <c r="DMK78" i="13" s="1"/>
  <c r="DML78" i="13" s="1"/>
  <c r="DMM78" i="13" s="1"/>
  <c r="DMN78" i="13" s="1"/>
  <c r="DMO78" i="13" s="1"/>
  <c r="DMP78" i="13" s="1"/>
  <c r="DMQ78" i="13" s="1"/>
  <c r="DMR78" i="13" s="1"/>
  <c r="DMS78" i="13" s="1"/>
  <c r="DMT78" i="13" s="1"/>
  <c r="DMU78" i="13" s="1"/>
  <c r="DMV78" i="13" s="1"/>
  <c r="DMW78" i="13" s="1"/>
  <c r="DMX78" i="13" s="1"/>
  <c r="DMY78" i="13" s="1"/>
  <c r="DMZ78" i="13" s="1"/>
  <c r="DNA78" i="13" s="1"/>
  <c r="DNB78" i="13" s="1"/>
  <c r="DNC78" i="13" s="1"/>
  <c r="DND78" i="13" s="1"/>
  <c r="DNE78" i="13" s="1"/>
  <c r="DNF78" i="13" s="1"/>
  <c r="DNG78" i="13" s="1"/>
  <c r="DNH78" i="13" s="1"/>
  <c r="DNI78" i="13" s="1"/>
  <c r="DNJ78" i="13" s="1"/>
  <c r="DNK78" i="13" s="1"/>
  <c r="DNL78" i="13" s="1"/>
  <c r="DNM78" i="13" s="1"/>
  <c r="DNN78" i="13" s="1"/>
  <c r="DNO78" i="13" s="1"/>
  <c r="DNP78" i="13" s="1"/>
  <c r="DNQ78" i="13" s="1"/>
  <c r="DNR78" i="13" s="1"/>
  <c r="DNS78" i="13" s="1"/>
  <c r="DNT78" i="13" s="1"/>
  <c r="DNU78" i="13" s="1"/>
  <c r="DNV78" i="13" s="1"/>
  <c r="DNW78" i="13" s="1"/>
  <c r="DNX78" i="13" s="1"/>
  <c r="DNY78" i="13" s="1"/>
  <c r="DNZ78" i="13" s="1"/>
  <c r="DOA78" i="13" s="1"/>
  <c r="DOB78" i="13" s="1"/>
  <c r="DOC78" i="13" s="1"/>
  <c r="DOD78" i="13" s="1"/>
  <c r="DOE78" i="13" s="1"/>
  <c r="DOF78" i="13" s="1"/>
  <c r="DOG78" i="13" s="1"/>
  <c r="DOH78" i="13" s="1"/>
  <c r="DOI78" i="13" s="1"/>
  <c r="DOJ78" i="13" s="1"/>
  <c r="DOK78" i="13" s="1"/>
  <c r="DOL78" i="13" s="1"/>
  <c r="DOM78" i="13" s="1"/>
  <c r="DON78" i="13" s="1"/>
  <c r="DOO78" i="13" s="1"/>
  <c r="DOP78" i="13" s="1"/>
  <c r="DOQ78" i="13" s="1"/>
  <c r="DOR78" i="13" s="1"/>
  <c r="DOS78" i="13" s="1"/>
  <c r="DOT78" i="13" s="1"/>
  <c r="DOU78" i="13" s="1"/>
  <c r="DOV78" i="13" s="1"/>
  <c r="DOW78" i="13" s="1"/>
  <c r="DOX78" i="13" s="1"/>
  <c r="DOY78" i="13" s="1"/>
  <c r="DOZ78" i="13" s="1"/>
  <c r="DPA78" i="13" s="1"/>
  <c r="DPB78" i="13" s="1"/>
  <c r="DPC78" i="13" s="1"/>
  <c r="DPD78" i="13" s="1"/>
  <c r="DPE78" i="13" s="1"/>
  <c r="DPF78" i="13" s="1"/>
  <c r="DPG78" i="13" s="1"/>
  <c r="DPH78" i="13" s="1"/>
  <c r="DPI78" i="13" s="1"/>
  <c r="DPJ78" i="13" s="1"/>
  <c r="DPK78" i="13" s="1"/>
  <c r="DPL78" i="13" s="1"/>
  <c r="DPM78" i="13" s="1"/>
  <c r="DPN78" i="13" s="1"/>
  <c r="DPO78" i="13" s="1"/>
  <c r="DPP78" i="13" s="1"/>
  <c r="DPQ78" i="13" s="1"/>
  <c r="DPR78" i="13" s="1"/>
  <c r="DPS78" i="13" s="1"/>
  <c r="DPT78" i="13" s="1"/>
  <c r="DPU78" i="13" s="1"/>
  <c r="DPV78" i="13" s="1"/>
  <c r="DPW78" i="13" s="1"/>
  <c r="DPX78" i="13" s="1"/>
  <c r="DPY78" i="13" s="1"/>
  <c r="DPZ78" i="13" s="1"/>
  <c r="DQA78" i="13" s="1"/>
  <c r="DQB78" i="13" s="1"/>
  <c r="DQC78" i="13" s="1"/>
  <c r="DQD78" i="13" s="1"/>
  <c r="DQE78" i="13" s="1"/>
  <c r="DQF78" i="13" s="1"/>
  <c r="DQG78" i="13" s="1"/>
  <c r="DQH78" i="13" s="1"/>
  <c r="DQI78" i="13" s="1"/>
  <c r="DQJ78" i="13" s="1"/>
  <c r="DQK78" i="13" s="1"/>
  <c r="DQL78" i="13" s="1"/>
  <c r="DQM78" i="13" s="1"/>
  <c r="DQN78" i="13" s="1"/>
  <c r="DQO78" i="13" s="1"/>
  <c r="DQP78" i="13" s="1"/>
  <c r="DQQ78" i="13" s="1"/>
  <c r="DQR78" i="13" s="1"/>
  <c r="DQS78" i="13" s="1"/>
  <c r="DQT78" i="13" s="1"/>
  <c r="DQU78" i="13" s="1"/>
  <c r="DQV78" i="13" s="1"/>
  <c r="DQW78" i="13" s="1"/>
  <c r="DQX78" i="13" s="1"/>
  <c r="DQY78" i="13" s="1"/>
  <c r="DQZ78" i="13" s="1"/>
  <c r="DRA78" i="13" s="1"/>
  <c r="DRB78" i="13" s="1"/>
  <c r="DRC78" i="13" s="1"/>
  <c r="DRD78" i="13" s="1"/>
  <c r="DRE78" i="13" s="1"/>
  <c r="DRF78" i="13" s="1"/>
  <c r="DRG78" i="13" s="1"/>
  <c r="DRH78" i="13" s="1"/>
  <c r="DRI78" i="13" s="1"/>
  <c r="DRJ78" i="13" s="1"/>
  <c r="DRK78" i="13" s="1"/>
  <c r="DRL78" i="13" s="1"/>
  <c r="DRM78" i="13" s="1"/>
  <c r="DRN78" i="13" s="1"/>
  <c r="DRO78" i="13" s="1"/>
  <c r="DRP78" i="13" s="1"/>
  <c r="DRQ78" i="13" s="1"/>
  <c r="DRR78" i="13" s="1"/>
  <c r="DRS78" i="13" s="1"/>
  <c r="DRT78" i="13" s="1"/>
  <c r="DRU78" i="13" s="1"/>
  <c r="DRV78" i="13" s="1"/>
  <c r="DRW78" i="13" s="1"/>
  <c r="DRX78" i="13" s="1"/>
  <c r="DRY78" i="13" s="1"/>
  <c r="DRZ78" i="13" s="1"/>
  <c r="DSA78" i="13" s="1"/>
  <c r="DSB78" i="13" s="1"/>
  <c r="DSC78" i="13" s="1"/>
  <c r="DSD78" i="13" s="1"/>
  <c r="DSE78" i="13" s="1"/>
  <c r="DSF78" i="13" s="1"/>
  <c r="DSG78" i="13" s="1"/>
  <c r="DSH78" i="13" s="1"/>
  <c r="DSI78" i="13" s="1"/>
  <c r="DSJ78" i="13" s="1"/>
  <c r="DSK78" i="13" s="1"/>
  <c r="DSL78" i="13" s="1"/>
  <c r="DSM78" i="13" s="1"/>
  <c r="DSN78" i="13" s="1"/>
  <c r="DSO78" i="13" s="1"/>
  <c r="DSP78" i="13" s="1"/>
  <c r="DSQ78" i="13" s="1"/>
  <c r="DSR78" i="13" s="1"/>
  <c r="DSS78" i="13" s="1"/>
  <c r="DST78" i="13" s="1"/>
  <c r="DSU78" i="13" s="1"/>
  <c r="DSV78" i="13" s="1"/>
  <c r="DSW78" i="13" s="1"/>
  <c r="DSX78" i="13" s="1"/>
  <c r="DSY78" i="13" s="1"/>
  <c r="DSZ78" i="13" s="1"/>
  <c r="DTA78" i="13" s="1"/>
  <c r="DTB78" i="13" s="1"/>
  <c r="DTC78" i="13" s="1"/>
  <c r="DTD78" i="13" s="1"/>
  <c r="DTE78" i="13" s="1"/>
  <c r="DTF78" i="13" s="1"/>
  <c r="DTG78" i="13" s="1"/>
  <c r="DTH78" i="13" s="1"/>
  <c r="DTI78" i="13" s="1"/>
  <c r="DTJ78" i="13" s="1"/>
  <c r="DTK78" i="13" s="1"/>
  <c r="DTL78" i="13" s="1"/>
  <c r="DTM78" i="13" s="1"/>
  <c r="DTN78" i="13" s="1"/>
  <c r="DTO78" i="13" s="1"/>
  <c r="DTP78" i="13" s="1"/>
  <c r="DTQ78" i="13" s="1"/>
  <c r="DTR78" i="13" s="1"/>
  <c r="DTS78" i="13" s="1"/>
  <c r="DTT78" i="13" s="1"/>
  <c r="DTU78" i="13" s="1"/>
  <c r="DTV78" i="13" s="1"/>
  <c r="DTW78" i="13" s="1"/>
  <c r="DTX78" i="13" s="1"/>
  <c r="DTY78" i="13" s="1"/>
  <c r="DTZ78" i="13" s="1"/>
  <c r="DUA78" i="13" s="1"/>
  <c r="DUB78" i="13" s="1"/>
  <c r="DUC78" i="13" s="1"/>
  <c r="DUD78" i="13" s="1"/>
  <c r="DUE78" i="13" s="1"/>
  <c r="DUF78" i="13" s="1"/>
  <c r="DUG78" i="13" s="1"/>
  <c r="DUH78" i="13" s="1"/>
  <c r="DUI78" i="13" s="1"/>
  <c r="DUJ78" i="13" s="1"/>
  <c r="DUK78" i="13" s="1"/>
  <c r="DUL78" i="13" s="1"/>
  <c r="DUM78" i="13" s="1"/>
  <c r="DUN78" i="13" s="1"/>
  <c r="DUO78" i="13" s="1"/>
  <c r="DUP78" i="13" s="1"/>
  <c r="DUQ78" i="13" s="1"/>
  <c r="DUR78" i="13" s="1"/>
  <c r="DUS78" i="13" s="1"/>
  <c r="DUT78" i="13" s="1"/>
  <c r="DUU78" i="13" s="1"/>
  <c r="DUV78" i="13" s="1"/>
  <c r="DUW78" i="13" s="1"/>
  <c r="DUX78" i="13" s="1"/>
  <c r="DUY78" i="13" s="1"/>
  <c r="DUZ78" i="13" s="1"/>
  <c r="DVA78" i="13" s="1"/>
  <c r="DVB78" i="13" s="1"/>
  <c r="DVC78" i="13" s="1"/>
  <c r="DVD78" i="13" s="1"/>
  <c r="DVE78" i="13" s="1"/>
  <c r="DVF78" i="13" s="1"/>
  <c r="DVG78" i="13" s="1"/>
  <c r="DVH78" i="13" s="1"/>
  <c r="DVI78" i="13" s="1"/>
  <c r="DVJ78" i="13" s="1"/>
  <c r="DVK78" i="13" s="1"/>
  <c r="DVL78" i="13" s="1"/>
  <c r="DVM78" i="13" s="1"/>
  <c r="DVN78" i="13" s="1"/>
  <c r="DVO78" i="13" s="1"/>
  <c r="DVP78" i="13" s="1"/>
  <c r="DVQ78" i="13" s="1"/>
  <c r="DVR78" i="13" s="1"/>
  <c r="DVS78" i="13" s="1"/>
  <c r="DVT78" i="13" s="1"/>
  <c r="DVU78" i="13" s="1"/>
  <c r="DVV78" i="13" s="1"/>
  <c r="DVW78" i="13" s="1"/>
  <c r="DVX78" i="13" s="1"/>
  <c r="DVY78" i="13" s="1"/>
  <c r="DVZ78" i="13" s="1"/>
  <c r="DWA78" i="13" s="1"/>
  <c r="DWB78" i="13" s="1"/>
  <c r="DWC78" i="13" s="1"/>
  <c r="DWD78" i="13" s="1"/>
  <c r="DWE78" i="13" s="1"/>
  <c r="DWF78" i="13" s="1"/>
  <c r="DWG78" i="13" s="1"/>
  <c r="DWH78" i="13" s="1"/>
  <c r="DWI78" i="13" s="1"/>
  <c r="DWJ78" i="13" s="1"/>
  <c r="DWK78" i="13" s="1"/>
  <c r="DWL78" i="13" s="1"/>
  <c r="DWM78" i="13" s="1"/>
  <c r="DWN78" i="13" s="1"/>
  <c r="DWO78" i="13" s="1"/>
  <c r="DWP78" i="13" s="1"/>
  <c r="DWQ78" i="13" s="1"/>
  <c r="DWR78" i="13" s="1"/>
  <c r="DWS78" i="13" s="1"/>
  <c r="DWT78" i="13" s="1"/>
  <c r="DWU78" i="13" s="1"/>
  <c r="DWV78" i="13" s="1"/>
  <c r="DWW78" i="13" s="1"/>
  <c r="DWX78" i="13" s="1"/>
  <c r="DWY78" i="13" s="1"/>
  <c r="DWZ78" i="13" s="1"/>
  <c r="DXA78" i="13" s="1"/>
  <c r="DXB78" i="13" s="1"/>
  <c r="DXC78" i="13" s="1"/>
  <c r="DXD78" i="13" s="1"/>
  <c r="DXE78" i="13" s="1"/>
  <c r="DXF78" i="13" s="1"/>
  <c r="DXG78" i="13" s="1"/>
  <c r="DXH78" i="13" s="1"/>
  <c r="DXI78" i="13" s="1"/>
  <c r="DXJ78" i="13" s="1"/>
  <c r="DXK78" i="13" s="1"/>
  <c r="DXL78" i="13" s="1"/>
  <c r="DXM78" i="13" s="1"/>
  <c r="DXN78" i="13" s="1"/>
  <c r="DXO78" i="13" s="1"/>
  <c r="DXP78" i="13" s="1"/>
  <c r="DXQ78" i="13" s="1"/>
  <c r="DXR78" i="13" s="1"/>
  <c r="DXS78" i="13" s="1"/>
  <c r="DXT78" i="13" s="1"/>
  <c r="DXU78" i="13" s="1"/>
  <c r="DXV78" i="13" s="1"/>
  <c r="DXW78" i="13" s="1"/>
  <c r="DXX78" i="13" s="1"/>
  <c r="DXY78" i="13" s="1"/>
  <c r="DXZ78" i="13" s="1"/>
  <c r="DYA78" i="13" s="1"/>
  <c r="DYB78" i="13" s="1"/>
  <c r="DYC78" i="13" s="1"/>
  <c r="DYD78" i="13" s="1"/>
  <c r="DYE78" i="13" s="1"/>
  <c r="DYF78" i="13" s="1"/>
  <c r="DYG78" i="13" s="1"/>
  <c r="DYH78" i="13" s="1"/>
  <c r="DYI78" i="13" s="1"/>
  <c r="DYJ78" i="13" s="1"/>
  <c r="DYK78" i="13" s="1"/>
  <c r="DYL78" i="13" s="1"/>
  <c r="DYM78" i="13" s="1"/>
  <c r="DYN78" i="13" s="1"/>
  <c r="DYO78" i="13" s="1"/>
  <c r="DYP78" i="13" s="1"/>
  <c r="DYQ78" i="13" s="1"/>
  <c r="DYR78" i="13" s="1"/>
  <c r="DYS78" i="13" s="1"/>
  <c r="DYT78" i="13" s="1"/>
  <c r="DYU78" i="13" s="1"/>
  <c r="DYV78" i="13" s="1"/>
  <c r="DYW78" i="13" s="1"/>
  <c r="DYX78" i="13" s="1"/>
  <c r="DYY78" i="13" s="1"/>
  <c r="DYZ78" i="13" s="1"/>
  <c r="DZA78" i="13" s="1"/>
  <c r="DZB78" i="13" s="1"/>
  <c r="DZC78" i="13" s="1"/>
  <c r="DZD78" i="13" s="1"/>
  <c r="DZE78" i="13" s="1"/>
  <c r="DZF78" i="13" s="1"/>
  <c r="DZG78" i="13" s="1"/>
  <c r="DZH78" i="13" s="1"/>
  <c r="DZI78" i="13" s="1"/>
  <c r="DZJ78" i="13" s="1"/>
  <c r="DZK78" i="13" s="1"/>
  <c r="DZL78" i="13" s="1"/>
  <c r="DZM78" i="13" s="1"/>
  <c r="DZN78" i="13" s="1"/>
  <c r="DZO78" i="13" s="1"/>
  <c r="DZP78" i="13" s="1"/>
  <c r="DZQ78" i="13" s="1"/>
  <c r="DZR78" i="13" s="1"/>
  <c r="DZS78" i="13" s="1"/>
  <c r="DZT78" i="13" s="1"/>
  <c r="DZU78" i="13" s="1"/>
  <c r="DZV78" i="13" s="1"/>
  <c r="DZW78" i="13" s="1"/>
  <c r="DZX78" i="13" s="1"/>
  <c r="DZY78" i="13" s="1"/>
  <c r="DZZ78" i="13" s="1"/>
  <c r="EAA78" i="13" s="1"/>
  <c r="EAB78" i="13" s="1"/>
  <c r="EAC78" i="13" s="1"/>
  <c r="EAD78" i="13" s="1"/>
  <c r="EAE78" i="13" s="1"/>
  <c r="EAF78" i="13" s="1"/>
  <c r="EAG78" i="13" s="1"/>
  <c r="EAH78" i="13" s="1"/>
  <c r="EAI78" i="13" s="1"/>
  <c r="EAJ78" i="13" s="1"/>
  <c r="EAK78" i="13" s="1"/>
  <c r="EAL78" i="13" s="1"/>
  <c r="EAM78" i="13" s="1"/>
  <c r="EAN78" i="13" s="1"/>
  <c r="EAO78" i="13" s="1"/>
  <c r="EAP78" i="13" s="1"/>
  <c r="EAQ78" i="13" s="1"/>
  <c r="EAR78" i="13" s="1"/>
  <c r="EAS78" i="13" s="1"/>
  <c r="EAT78" i="13" s="1"/>
  <c r="EAU78" i="13" s="1"/>
  <c r="EAV78" i="13" s="1"/>
  <c r="EAW78" i="13" s="1"/>
  <c r="EAX78" i="13" s="1"/>
  <c r="EAY78" i="13" s="1"/>
  <c r="EAZ78" i="13" s="1"/>
  <c r="EBA78" i="13" s="1"/>
  <c r="EBB78" i="13" s="1"/>
  <c r="EBC78" i="13" s="1"/>
  <c r="EBD78" i="13" s="1"/>
  <c r="EBE78" i="13" s="1"/>
  <c r="EBF78" i="13" s="1"/>
  <c r="EBG78" i="13" s="1"/>
  <c r="EBH78" i="13" s="1"/>
  <c r="EBI78" i="13" s="1"/>
  <c r="EBJ78" i="13" s="1"/>
  <c r="EBK78" i="13" s="1"/>
  <c r="EBL78" i="13" s="1"/>
  <c r="EBM78" i="13" s="1"/>
  <c r="EBN78" i="13" s="1"/>
  <c r="EBO78" i="13" s="1"/>
  <c r="EBP78" i="13" s="1"/>
  <c r="EBQ78" i="13" s="1"/>
  <c r="EBR78" i="13" s="1"/>
  <c r="EBS78" i="13" s="1"/>
  <c r="EBT78" i="13" s="1"/>
  <c r="EBU78" i="13" s="1"/>
  <c r="EBV78" i="13" s="1"/>
  <c r="EBW78" i="13" s="1"/>
  <c r="EBX78" i="13" s="1"/>
  <c r="EBY78" i="13" s="1"/>
  <c r="EBZ78" i="13" s="1"/>
  <c r="ECA78" i="13" s="1"/>
  <c r="ECB78" i="13" s="1"/>
  <c r="ECC78" i="13" s="1"/>
  <c r="ECD78" i="13" s="1"/>
  <c r="ECE78" i="13" s="1"/>
  <c r="ECF78" i="13" s="1"/>
  <c r="ECG78" i="13" s="1"/>
  <c r="ECH78" i="13" s="1"/>
  <c r="ECI78" i="13" s="1"/>
  <c r="ECJ78" i="13" s="1"/>
  <c r="ECK78" i="13" s="1"/>
  <c r="ECL78" i="13" s="1"/>
  <c r="ECM78" i="13" s="1"/>
  <c r="ECN78" i="13" s="1"/>
  <c r="ECO78" i="13" s="1"/>
  <c r="ECP78" i="13" s="1"/>
  <c r="ECQ78" i="13" s="1"/>
  <c r="ECR78" i="13" s="1"/>
  <c r="ECS78" i="13" s="1"/>
  <c r="ECT78" i="13" s="1"/>
  <c r="ECU78" i="13" s="1"/>
  <c r="ECV78" i="13" s="1"/>
  <c r="ECW78" i="13" s="1"/>
  <c r="ECX78" i="13" s="1"/>
  <c r="ECY78" i="13" s="1"/>
  <c r="ECZ78" i="13" s="1"/>
  <c r="EDA78" i="13" s="1"/>
  <c r="EDB78" i="13" s="1"/>
  <c r="EDC78" i="13" s="1"/>
  <c r="EDD78" i="13" s="1"/>
  <c r="EDE78" i="13" s="1"/>
  <c r="EDF78" i="13" s="1"/>
  <c r="EDG78" i="13" s="1"/>
  <c r="EDH78" i="13" s="1"/>
  <c r="EDI78" i="13" s="1"/>
  <c r="EDJ78" i="13" s="1"/>
  <c r="EDK78" i="13" s="1"/>
  <c r="EDL78" i="13" s="1"/>
  <c r="EDM78" i="13" s="1"/>
  <c r="EDN78" i="13" s="1"/>
  <c r="EDO78" i="13" s="1"/>
  <c r="EDP78" i="13" s="1"/>
  <c r="EDQ78" i="13" s="1"/>
  <c r="EDR78" i="13" s="1"/>
  <c r="EDS78" i="13" s="1"/>
  <c r="EDT78" i="13" s="1"/>
  <c r="EDU78" i="13" s="1"/>
  <c r="EDV78" i="13" s="1"/>
  <c r="EDW78" i="13" s="1"/>
  <c r="EDX78" i="13" s="1"/>
  <c r="EDY78" i="13" s="1"/>
  <c r="EDZ78" i="13" s="1"/>
  <c r="EEA78" i="13" s="1"/>
  <c r="EEB78" i="13" s="1"/>
  <c r="EEC78" i="13" s="1"/>
  <c r="EED78" i="13" s="1"/>
  <c r="EEE78" i="13" s="1"/>
  <c r="EEF78" i="13" s="1"/>
  <c r="EEG78" i="13" s="1"/>
  <c r="EEH78" i="13" s="1"/>
  <c r="EEI78" i="13" s="1"/>
  <c r="EEJ78" i="13" s="1"/>
  <c r="EEK78" i="13" s="1"/>
  <c r="EEL78" i="13" s="1"/>
  <c r="EEM78" i="13" s="1"/>
  <c r="EEN78" i="13" s="1"/>
  <c r="EEO78" i="13" s="1"/>
  <c r="EEP78" i="13" s="1"/>
  <c r="EEQ78" i="13" s="1"/>
  <c r="EER78" i="13" s="1"/>
  <c r="EES78" i="13" s="1"/>
  <c r="EET78" i="13" s="1"/>
  <c r="EEU78" i="13" s="1"/>
  <c r="EEV78" i="13" s="1"/>
  <c r="EEW78" i="13" s="1"/>
  <c r="EEX78" i="13" s="1"/>
  <c r="EEY78" i="13" s="1"/>
  <c r="EEZ78" i="13" s="1"/>
  <c r="EFA78" i="13" s="1"/>
  <c r="EFB78" i="13" s="1"/>
  <c r="EFC78" i="13" s="1"/>
  <c r="EFD78" i="13" s="1"/>
  <c r="EFE78" i="13" s="1"/>
  <c r="EFF78" i="13" s="1"/>
  <c r="EFG78" i="13" s="1"/>
  <c r="EFH78" i="13" s="1"/>
  <c r="EFI78" i="13" s="1"/>
  <c r="EFJ78" i="13" s="1"/>
  <c r="EFK78" i="13" s="1"/>
  <c r="EFL78" i="13" s="1"/>
  <c r="EFM78" i="13" s="1"/>
  <c r="EFN78" i="13" s="1"/>
  <c r="EFO78" i="13" s="1"/>
  <c r="EFP78" i="13" s="1"/>
  <c r="EFQ78" i="13" s="1"/>
  <c r="EFR78" i="13" s="1"/>
  <c r="EFS78" i="13" s="1"/>
  <c r="EFT78" i="13" s="1"/>
  <c r="EFU78" i="13" s="1"/>
  <c r="EFV78" i="13" s="1"/>
  <c r="EFW78" i="13" s="1"/>
  <c r="EFX78" i="13" s="1"/>
  <c r="EFY78" i="13" s="1"/>
  <c r="EFZ78" i="13" s="1"/>
  <c r="EGA78" i="13" s="1"/>
  <c r="EGB78" i="13" s="1"/>
  <c r="EGC78" i="13" s="1"/>
  <c r="EGD78" i="13" s="1"/>
  <c r="EGE78" i="13" s="1"/>
  <c r="EGF78" i="13" s="1"/>
  <c r="EGG78" i="13" s="1"/>
  <c r="EGH78" i="13" s="1"/>
  <c r="EGI78" i="13" s="1"/>
  <c r="EGJ78" i="13" s="1"/>
  <c r="EGK78" i="13" s="1"/>
  <c r="EGL78" i="13" s="1"/>
  <c r="EGM78" i="13" s="1"/>
  <c r="EGN78" i="13" s="1"/>
  <c r="EGO78" i="13" s="1"/>
  <c r="EGP78" i="13" s="1"/>
  <c r="EGQ78" i="13" s="1"/>
  <c r="EGR78" i="13" s="1"/>
  <c r="EGS78" i="13" s="1"/>
  <c r="EGT78" i="13" s="1"/>
  <c r="EGU78" i="13" s="1"/>
  <c r="EGV78" i="13" s="1"/>
  <c r="EGW78" i="13" s="1"/>
  <c r="EGX78" i="13" s="1"/>
  <c r="EGY78" i="13" s="1"/>
  <c r="EGZ78" i="13" s="1"/>
  <c r="EHA78" i="13" s="1"/>
  <c r="EHB78" i="13" s="1"/>
  <c r="EHC78" i="13" s="1"/>
  <c r="EHD78" i="13" s="1"/>
  <c r="EHE78" i="13" s="1"/>
  <c r="EHF78" i="13" s="1"/>
  <c r="EHG78" i="13" s="1"/>
  <c r="EHH78" i="13" s="1"/>
  <c r="EHI78" i="13" s="1"/>
  <c r="EHJ78" i="13" s="1"/>
  <c r="EHK78" i="13" s="1"/>
  <c r="EHL78" i="13" s="1"/>
  <c r="EHM78" i="13" s="1"/>
  <c r="EHN78" i="13" s="1"/>
  <c r="EHO78" i="13" s="1"/>
  <c r="EHP78" i="13" s="1"/>
  <c r="EHQ78" i="13" s="1"/>
  <c r="EHR78" i="13" s="1"/>
  <c r="EHS78" i="13" s="1"/>
  <c r="EHT78" i="13" s="1"/>
  <c r="EHU78" i="13" s="1"/>
  <c r="EHV78" i="13" s="1"/>
  <c r="EHW78" i="13" s="1"/>
  <c r="EHX78" i="13" s="1"/>
  <c r="EHY78" i="13" s="1"/>
  <c r="EHZ78" i="13" s="1"/>
  <c r="EIA78" i="13" s="1"/>
  <c r="EIB78" i="13" s="1"/>
  <c r="EIC78" i="13" s="1"/>
  <c r="EID78" i="13" s="1"/>
  <c r="EIE78" i="13" s="1"/>
  <c r="EIF78" i="13" s="1"/>
  <c r="EIG78" i="13" s="1"/>
  <c r="EIH78" i="13" s="1"/>
  <c r="EII78" i="13" s="1"/>
  <c r="EIJ78" i="13" s="1"/>
  <c r="EIK78" i="13" s="1"/>
  <c r="EIL78" i="13" s="1"/>
  <c r="EIM78" i="13" s="1"/>
  <c r="EIN78" i="13" s="1"/>
  <c r="EIO78" i="13" s="1"/>
  <c r="EIP78" i="13" s="1"/>
  <c r="EIQ78" i="13" s="1"/>
  <c r="EIR78" i="13" s="1"/>
  <c r="EIS78" i="13" s="1"/>
  <c r="EIT78" i="13" s="1"/>
  <c r="EIU78" i="13" s="1"/>
  <c r="EIV78" i="13" s="1"/>
  <c r="EIW78" i="13" s="1"/>
  <c r="EIX78" i="13" s="1"/>
  <c r="EIY78" i="13" s="1"/>
  <c r="EIZ78" i="13" s="1"/>
  <c r="EJA78" i="13" s="1"/>
  <c r="EJB78" i="13" s="1"/>
  <c r="EJC78" i="13" s="1"/>
  <c r="EJD78" i="13" s="1"/>
  <c r="EJE78" i="13" s="1"/>
  <c r="EJF78" i="13" s="1"/>
  <c r="EJG78" i="13" s="1"/>
  <c r="EJH78" i="13" s="1"/>
  <c r="EJI78" i="13" s="1"/>
  <c r="EJJ78" i="13" s="1"/>
  <c r="EJK78" i="13" s="1"/>
  <c r="EJL78" i="13" s="1"/>
  <c r="EJM78" i="13" s="1"/>
  <c r="EJN78" i="13" s="1"/>
  <c r="EJO78" i="13" s="1"/>
  <c r="EJP78" i="13" s="1"/>
  <c r="EJQ78" i="13" s="1"/>
  <c r="EJR78" i="13" s="1"/>
  <c r="EJS78" i="13" s="1"/>
  <c r="EJT78" i="13" s="1"/>
  <c r="EJU78" i="13" s="1"/>
  <c r="EJV78" i="13" s="1"/>
  <c r="EJW78" i="13" s="1"/>
  <c r="EJX78" i="13" s="1"/>
  <c r="EJY78" i="13" s="1"/>
  <c r="EJZ78" i="13" s="1"/>
  <c r="EKA78" i="13" s="1"/>
  <c r="EKB78" i="13" s="1"/>
  <c r="EKC78" i="13" s="1"/>
  <c r="EKD78" i="13" s="1"/>
  <c r="EKE78" i="13" s="1"/>
  <c r="EKF78" i="13" s="1"/>
  <c r="EKG78" i="13" s="1"/>
  <c r="EKH78" i="13" s="1"/>
  <c r="EKI78" i="13" s="1"/>
  <c r="EKJ78" i="13" s="1"/>
  <c r="EKK78" i="13" s="1"/>
  <c r="EKL78" i="13" s="1"/>
  <c r="EKM78" i="13" s="1"/>
  <c r="EKN78" i="13" s="1"/>
  <c r="EKO78" i="13" s="1"/>
  <c r="EKP78" i="13" s="1"/>
  <c r="EKQ78" i="13" s="1"/>
  <c r="EKR78" i="13" s="1"/>
  <c r="EKS78" i="13" s="1"/>
  <c r="EKT78" i="13" s="1"/>
  <c r="EKU78" i="13" s="1"/>
  <c r="EKV78" i="13" s="1"/>
  <c r="EKW78" i="13" s="1"/>
  <c r="EKX78" i="13" s="1"/>
  <c r="EKY78" i="13" s="1"/>
  <c r="EKZ78" i="13" s="1"/>
  <c r="ELA78" i="13" s="1"/>
  <c r="ELB78" i="13" s="1"/>
  <c r="ELC78" i="13" s="1"/>
  <c r="ELD78" i="13" s="1"/>
  <c r="ELE78" i="13" s="1"/>
  <c r="ELF78" i="13" s="1"/>
  <c r="ELG78" i="13" s="1"/>
  <c r="ELH78" i="13" s="1"/>
  <c r="ELI78" i="13" s="1"/>
  <c r="ELJ78" i="13" s="1"/>
  <c r="ELK78" i="13" s="1"/>
  <c r="ELL78" i="13" s="1"/>
  <c r="ELM78" i="13" s="1"/>
  <c r="ELN78" i="13" s="1"/>
  <c r="ELO78" i="13" s="1"/>
  <c r="ELP78" i="13" s="1"/>
  <c r="ELQ78" i="13" s="1"/>
  <c r="ELR78" i="13" s="1"/>
  <c r="ELS78" i="13" s="1"/>
  <c r="ELT78" i="13" s="1"/>
  <c r="ELU78" i="13" s="1"/>
  <c r="ELV78" i="13" s="1"/>
  <c r="ELW78" i="13" s="1"/>
  <c r="ELX78" i="13" s="1"/>
  <c r="ELY78" i="13" s="1"/>
  <c r="ELZ78" i="13" s="1"/>
  <c r="EMA78" i="13" s="1"/>
  <c r="EMB78" i="13" s="1"/>
  <c r="EMC78" i="13" s="1"/>
  <c r="EMD78" i="13" s="1"/>
  <c r="EME78" i="13" s="1"/>
  <c r="EMF78" i="13" s="1"/>
  <c r="EMG78" i="13" s="1"/>
  <c r="EMH78" i="13" s="1"/>
  <c r="EMI78" i="13" s="1"/>
  <c r="EMJ78" i="13" s="1"/>
  <c r="EMK78" i="13" s="1"/>
  <c r="EML78" i="13" s="1"/>
  <c r="EMM78" i="13" s="1"/>
  <c r="EMN78" i="13" s="1"/>
  <c r="EMO78" i="13" s="1"/>
  <c r="EMP78" i="13" s="1"/>
  <c r="EMQ78" i="13" s="1"/>
  <c r="EMR78" i="13" s="1"/>
  <c r="EMS78" i="13" s="1"/>
  <c r="EMT78" i="13" s="1"/>
  <c r="EMU78" i="13" s="1"/>
  <c r="EMV78" i="13" s="1"/>
  <c r="EMW78" i="13" s="1"/>
  <c r="EMX78" i="13" s="1"/>
  <c r="EMY78" i="13" s="1"/>
  <c r="EMZ78" i="13" s="1"/>
  <c r="ENA78" i="13" s="1"/>
  <c r="ENB78" i="13" s="1"/>
  <c r="ENC78" i="13" s="1"/>
  <c r="END78" i="13" s="1"/>
  <c r="ENE78" i="13" s="1"/>
  <c r="ENF78" i="13" s="1"/>
  <c r="ENG78" i="13" s="1"/>
  <c r="ENH78" i="13" s="1"/>
  <c r="ENI78" i="13" s="1"/>
  <c r="ENJ78" i="13" s="1"/>
  <c r="ENK78" i="13" s="1"/>
  <c r="ENL78" i="13" s="1"/>
  <c r="ENM78" i="13" s="1"/>
  <c r="ENN78" i="13" s="1"/>
  <c r="ENO78" i="13" s="1"/>
  <c r="ENP78" i="13" s="1"/>
  <c r="ENQ78" i="13" s="1"/>
  <c r="ENR78" i="13" s="1"/>
  <c r="ENS78" i="13" s="1"/>
  <c r="ENT78" i="13" s="1"/>
  <c r="ENU78" i="13" s="1"/>
  <c r="ENV78" i="13" s="1"/>
  <c r="ENW78" i="13" s="1"/>
  <c r="ENX78" i="13" s="1"/>
  <c r="ENY78" i="13" s="1"/>
  <c r="ENZ78" i="13" s="1"/>
  <c r="EOA78" i="13" s="1"/>
  <c r="EOB78" i="13" s="1"/>
  <c r="EOC78" i="13" s="1"/>
  <c r="EOD78" i="13" s="1"/>
  <c r="EOE78" i="13" s="1"/>
  <c r="EOF78" i="13" s="1"/>
  <c r="EOG78" i="13" s="1"/>
  <c r="EOH78" i="13" s="1"/>
  <c r="EOI78" i="13" s="1"/>
  <c r="EOJ78" i="13" s="1"/>
  <c r="EOK78" i="13" s="1"/>
  <c r="EOL78" i="13" s="1"/>
  <c r="EOM78" i="13" s="1"/>
  <c r="EON78" i="13" s="1"/>
  <c r="EOO78" i="13" s="1"/>
  <c r="EOP78" i="13" s="1"/>
  <c r="EOQ78" i="13" s="1"/>
  <c r="EOR78" i="13" s="1"/>
  <c r="EOS78" i="13" s="1"/>
  <c r="EOT78" i="13" s="1"/>
  <c r="EOU78" i="13" s="1"/>
  <c r="EOV78" i="13" s="1"/>
  <c r="EOW78" i="13" s="1"/>
  <c r="EOX78" i="13" s="1"/>
  <c r="EOY78" i="13" s="1"/>
  <c r="EOZ78" i="13" s="1"/>
  <c r="EPA78" i="13" s="1"/>
  <c r="EPB78" i="13" s="1"/>
  <c r="EPC78" i="13" s="1"/>
  <c r="EPD78" i="13" s="1"/>
  <c r="EPE78" i="13" s="1"/>
  <c r="EPF78" i="13" s="1"/>
  <c r="EPG78" i="13" s="1"/>
  <c r="EPH78" i="13" s="1"/>
  <c r="EPI78" i="13" s="1"/>
  <c r="EPJ78" i="13" s="1"/>
  <c r="EPK78" i="13" s="1"/>
  <c r="EPL78" i="13" s="1"/>
  <c r="EPM78" i="13" s="1"/>
  <c r="EPN78" i="13" s="1"/>
  <c r="EPO78" i="13" s="1"/>
  <c r="EPP78" i="13" s="1"/>
  <c r="EPQ78" i="13" s="1"/>
  <c r="EPR78" i="13" s="1"/>
  <c r="EPS78" i="13" s="1"/>
  <c r="EPT78" i="13" s="1"/>
  <c r="EPU78" i="13" s="1"/>
  <c r="EPV78" i="13" s="1"/>
  <c r="EPW78" i="13" s="1"/>
  <c r="EPX78" i="13" s="1"/>
  <c r="EPY78" i="13" s="1"/>
  <c r="EPZ78" i="13" s="1"/>
  <c r="EQA78" i="13" s="1"/>
  <c r="EQB78" i="13" s="1"/>
  <c r="EQC78" i="13" s="1"/>
  <c r="EQD78" i="13" s="1"/>
  <c r="EQE78" i="13" s="1"/>
  <c r="EQF78" i="13" s="1"/>
  <c r="EQG78" i="13" s="1"/>
  <c r="EQH78" i="13" s="1"/>
  <c r="EQI78" i="13" s="1"/>
  <c r="EQJ78" i="13" s="1"/>
  <c r="EQK78" i="13" s="1"/>
  <c r="EQL78" i="13" s="1"/>
  <c r="EQM78" i="13" s="1"/>
  <c r="EQN78" i="13" s="1"/>
  <c r="EQO78" i="13" s="1"/>
  <c r="EQP78" i="13" s="1"/>
  <c r="EQQ78" i="13" s="1"/>
  <c r="EQR78" i="13" s="1"/>
  <c r="EQS78" i="13" s="1"/>
  <c r="EQT78" i="13" s="1"/>
  <c r="EQU78" i="13" s="1"/>
  <c r="EQV78" i="13" s="1"/>
  <c r="EQW78" i="13" s="1"/>
  <c r="EQX78" i="13" s="1"/>
  <c r="EQY78" i="13" s="1"/>
  <c r="EQZ78" i="13" s="1"/>
  <c r="ERA78" i="13" s="1"/>
  <c r="ERB78" i="13" s="1"/>
  <c r="ERC78" i="13" s="1"/>
  <c r="ERD78" i="13" s="1"/>
  <c r="ERE78" i="13" s="1"/>
  <c r="ERF78" i="13" s="1"/>
  <c r="ERG78" i="13" s="1"/>
  <c r="ERH78" i="13" s="1"/>
  <c r="ERI78" i="13" s="1"/>
  <c r="ERJ78" i="13" s="1"/>
  <c r="ERK78" i="13" s="1"/>
  <c r="ERL78" i="13" s="1"/>
  <c r="ERM78" i="13" s="1"/>
  <c r="ERN78" i="13" s="1"/>
  <c r="ERO78" i="13" s="1"/>
  <c r="ERP78" i="13" s="1"/>
  <c r="ERQ78" i="13" s="1"/>
  <c r="ERR78" i="13" s="1"/>
  <c r="ERS78" i="13" s="1"/>
  <c r="ERT78" i="13" s="1"/>
  <c r="ERU78" i="13" s="1"/>
  <c r="ERV78" i="13" s="1"/>
  <c r="ERW78" i="13" s="1"/>
  <c r="ERX78" i="13" s="1"/>
  <c r="ERY78" i="13" s="1"/>
  <c r="ERZ78" i="13" s="1"/>
  <c r="ESA78" i="13" s="1"/>
  <c r="ESB78" i="13" s="1"/>
  <c r="ESC78" i="13" s="1"/>
  <c r="ESD78" i="13" s="1"/>
  <c r="ESE78" i="13" s="1"/>
  <c r="ESF78" i="13" s="1"/>
  <c r="ESG78" i="13" s="1"/>
  <c r="ESH78" i="13" s="1"/>
  <c r="ESI78" i="13" s="1"/>
  <c r="ESJ78" i="13" s="1"/>
  <c r="ESK78" i="13" s="1"/>
  <c r="ESL78" i="13" s="1"/>
  <c r="ESM78" i="13" s="1"/>
  <c r="ESN78" i="13" s="1"/>
  <c r="ESO78" i="13" s="1"/>
  <c r="ESP78" i="13" s="1"/>
  <c r="ESQ78" i="13" s="1"/>
  <c r="ESR78" i="13" s="1"/>
  <c r="ESS78" i="13" s="1"/>
  <c r="EST78" i="13" s="1"/>
  <c r="ESU78" i="13" s="1"/>
  <c r="ESV78" i="13" s="1"/>
  <c r="ESW78" i="13" s="1"/>
  <c r="ESX78" i="13" s="1"/>
  <c r="ESY78" i="13" s="1"/>
  <c r="ESZ78" i="13" s="1"/>
  <c r="ETA78" i="13" s="1"/>
  <c r="ETB78" i="13" s="1"/>
  <c r="ETC78" i="13" s="1"/>
  <c r="ETD78" i="13" s="1"/>
  <c r="ETE78" i="13" s="1"/>
  <c r="ETF78" i="13" s="1"/>
  <c r="ETG78" i="13" s="1"/>
  <c r="ETH78" i="13" s="1"/>
  <c r="ETI78" i="13" s="1"/>
  <c r="ETJ78" i="13" s="1"/>
  <c r="ETK78" i="13" s="1"/>
  <c r="ETL78" i="13" s="1"/>
  <c r="ETM78" i="13" s="1"/>
  <c r="ETN78" i="13" s="1"/>
  <c r="ETO78" i="13" s="1"/>
  <c r="ETP78" i="13" s="1"/>
  <c r="ETQ78" i="13" s="1"/>
  <c r="ETR78" i="13" s="1"/>
  <c r="ETS78" i="13" s="1"/>
  <c r="ETT78" i="13" s="1"/>
  <c r="ETU78" i="13" s="1"/>
  <c r="ETV78" i="13" s="1"/>
  <c r="ETW78" i="13" s="1"/>
  <c r="ETX78" i="13" s="1"/>
  <c r="ETY78" i="13" s="1"/>
  <c r="ETZ78" i="13" s="1"/>
  <c r="EUA78" i="13" s="1"/>
  <c r="EUB78" i="13" s="1"/>
  <c r="EUC78" i="13" s="1"/>
  <c r="EUD78" i="13" s="1"/>
  <c r="EUE78" i="13" s="1"/>
  <c r="EUF78" i="13" s="1"/>
  <c r="EUG78" i="13" s="1"/>
  <c r="EUH78" i="13" s="1"/>
  <c r="EUI78" i="13" s="1"/>
  <c r="EUJ78" i="13" s="1"/>
  <c r="EUK78" i="13" s="1"/>
  <c r="EUL78" i="13" s="1"/>
  <c r="EUM78" i="13" s="1"/>
  <c r="EUN78" i="13" s="1"/>
  <c r="EUO78" i="13" s="1"/>
  <c r="EUP78" i="13" s="1"/>
  <c r="EUQ78" i="13" s="1"/>
  <c r="EUR78" i="13" s="1"/>
  <c r="EUS78" i="13" s="1"/>
  <c r="EUT78" i="13" s="1"/>
  <c r="EUU78" i="13" s="1"/>
  <c r="EUV78" i="13" s="1"/>
  <c r="EUW78" i="13" s="1"/>
  <c r="EUX78" i="13" s="1"/>
  <c r="EUY78" i="13" s="1"/>
  <c r="EUZ78" i="13" s="1"/>
  <c r="EVA78" i="13" s="1"/>
  <c r="EVB78" i="13" s="1"/>
  <c r="EVC78" i="13" s="1"/>
  <c r="EVD78" i="13" s="1"/>
  <c r="EVE78" i="13" s="1"/>
  <c r="EVF78" i="13" s="1"/>
  <c r="EVG78" i="13" s="1"/>
  <c r="EVH78" i="13" s="1"/>
  <c r="EVI78" i="13" s="1"/>
  <c r="EVJ78" i="13" s="1"/>
  <c r="EVK78" i="13" s="1"/>
  <c r="EVL78" i="13" s="1"/>
  <c r="EVM78" i="13" s="1"/>
  <c r="EVN78" i="13" s="1"/>
  <c r="EVO78" i="13" s="1"/>
  <c r="EVP78" i="13" s="1"/>
  <c r="EVQ78" i="13" s="1"/>
  <c r="EVR78" i="13" s="1"/>
  <c r="EVS78" i="13" s="1"/>
  <c r="EVT78" i="13" s="1"/>
  <c r="EVU78" i="13" s="1"/>
  <c r="EVV78" i="13" s="1"/>
  <c r="EVW78" i="13" s="1"/>
  <c r="EVX78" i="13" s="1"/>
  <c r="EVY78" i="13" s="1"/>
  <c r="EVZ78" i="13" s="1"/>
  <c r="EWA78" i="13" s="1"/>
  <c r="EWB78" i="13" s="1"/>
  <c r="EWC78" i="13" s="1"/>
  <c r="EWD78" i="13" s="1"/>
  <c r="EWE78" i="13" s="1"/>
  <c r="EWF78" i="13" s="1"/>
  <c r="EWG78" i="13" s="1"/>
  <c r="EWH78" i="13" s="1"/>
  <c r="EWI78" i="13" s="1"/>
  <c r="EWJ78" i="13" s="1"/>
  <c r="EWK78" i="13" s="1"/>
  <c r="EWL78" i="13" s="1"/>
  <c r="EWM78" i="13" s="1"/>
  <c r="EWN78" i="13" s="1"/>
  <c r="EWO78" i="13" s="1"/>
  <c r="EWP78" i="13" s="1"/>
  <c r="EWQ78" i="13" s="1"/>
  <c r="EWR78" i="13" s="1"/>
  <c r="EWS78" i="13" s="1"/>
  <c r="EWT78" i="13" s="1"/>
  <c r="EWU78" i="13" s="1"/>
  <c r="EWV78" i="13" s="1"/>
  <c r="EWW78" i="13" s="1"/>
  <c r="EWX78" i="13" s="1"/>
  <c r="EWY78" i="13" s="1"/>
  <c r="EWZ78" i="13" s="1"/>
  <c r="EXA78" i="13" s="1"/>
  <c r="EXB78" i="13" s="1"/>
  <c r="EXC78" i="13" s="1"/>
  <c r="EXD78" i="13" s="1"/>
  <c r="EXE78" i="13" s="1"/>
  <c r="EXF78" i="13" s="1"/>
  <c r="EXG78" i="13" s="1"/>
  <c r="EXH78" i="13" s="1"/>
  <c r="EXI78" i="13" s="1"/>
  <c r="EXJ78" i="13" s="1"/>
  <c r="EXK78" i="13" s="1"/>
  <c r="EXL78" i="13" s="1"/>
  <c r="EXM78" i="13" s="1"/>
  <c r="EXN78" i="13" s="1"/>
  <c r="EXO78" i="13" s="1"/>
  <c r="EXP78" i="13" s="1"/>
  <c r="EXQ78" i="13" s="1"/>
  <c r="EXR78" i="13" s="1"/>
  <c r="EXS78" i="13" s="1"/>
  <c r="EXT78" i="13" s="1"/>
  <c r="EXU78" i="13" s="1"/>
  <c r="EXV78" i="13" s="1"/>
  <c r="EXW78" i="13" s="1"/>
  <c r="EXX78" i="13" s="1"/>
  <c r="EXY78" i="13" s="1"/>
  <c r="EXZ78" i="13" s="1"/>
  <c r="EYA78" i="13" s="1"/>
  <c r="EYB78" i="13" s="1"/>
  <c r="EYC78" i="13" s="1"/>
  <c r="EYD78" i="13" s="1"/>
  <c r="EYE78" i="13" s="1"/>
  <c r="EYF78" i="13" s="1"/>
  <c r="EYG78" i="13" s="1"/>
  <c r="EYH78" i="13" s="1"/>
  <c r="EYI78" i="13" s="1"/>
  <c r="EYJ78" i="13" s="1"/>
  <c r="EYK78" i="13" s="1"/>
  <c r="EYL78" i="13" s="1"/>
  <c r="EYM78" i="13" s="1"/>
  <c r="EYN78" i="13" s="1"/>
  <c r="EYO78" i="13" s="1"/>
  <c r="EYP78" i="13" s="1"/>
  <c r="EYQ78" i="13" s="1"/>
  <c r="EYR78" i="13" s="1"/>
  <c r="EYS78" i="13" s="1"/>
  <c r="EYT78" i="13" s="1"/>
  <c r="EYU78" i="13" s="1"/>
  <c r="EYV78" i="13" s="1"/>
  <c r="EYW78" i="13" s="1"/>
  <c r="EYX78" i="13" s="1"/>
  <c r="EYY78" i="13" s="1"/>
  <c r="EYZ78" i="13" s="1"/>
  <c r="EZA78" i="13" s="1"/>
  <c r="EZB78" i="13" s="1"/>
  <c r="EZC78" i="13" s="1"/>
  <c r="EZD78" i="13" s="1"/>
  <c r="EZE78" i="13" s="1"/>
  <c r="EZF78" i="13" s="1"/>
  <c r="EZG78" i="13" s="1"/>
  <c r="EZH78" i="13" s="1"/>
  <c r="EZI78" i="13" s="1"/>
  <c r="EZJ78" i="13" s="1"/>
  <c r="EZK78" i="13" s="1"/>
  <c r="EZL78" i="13" s="1"/>
  <c r="EZM78" i="13" s="1"/>
  <c r="EZN78" i="13" s="1"/>
  <c r="EZO78" i="13" s="1"/>
  <c r="EZP78" i="13" s="1"/>
  <c r="EZQ78" i="13" s="1"/>
  <c r="EZR78" i="13" s="1"/>
  <c r="EZS78" i="13" s="1"/>
  <c r="EZT78" i="13" s="1"/>
  <c r="EZU78" i="13" s="1"/>
  <c r="EZV78" i="13" s="1"/>
  <c r="EZW78" i="13" s="1"/>
  <c r="EZX78" i="13" s="1"/>
  <c r="EZY78" i="13" s="1"/>
  <c r="EZZ78" i="13" s="1"/>
  <c r="FAA78" i="13" s="1"/>
  <c r="FAB78" i="13" s="1"/>
  <c r="FAC78" i="13" s="1"/>
  <c r="FAD78" i="13" s="1"/>
  <c r="FAE78" i="13" s="1"/>
  <c r="FAF78" i="13" s="1"/>
  <c r="FAG78" i="13" s="1"/>
  <c r="FAH78" i="13" s="1"/>
  <c r="FAI78" i="13" s="1"/>
  <c r="FAJ78" i="13" s="1"/>
  <c r="FAK78" i="13" s="1"/>
  <c r="FAL78" i="13" s="1"/>
  <c r="FAM78" i="13" s="1"/>
  <c r="FAN78" i="13" s="1"/>
  <c r="FAO78" i="13" s="1"/>
  <c r="FAP78" i="13" s="1"/>
  <c r="FAQ78" i="13" s="1"/>
  <c r="FAR78" i="13" s="1"/>
  <c r="FAS78" i="13" s="1"/>
  <c r="FAT78" i="13" s="1"/>
  <c r="FAU78" i="13" s="1"/>
  <c r="FAV78" i="13" s="1"/>
  <c r="FAW78" i="13" s="1"/>
  <c r="FAX78" i="13" s="1"/>
  <c r="FAY78" i="13" s="1"/>
  <c r="FAZ78" i="13" s="1"/>
  <c r="FBA78" i="13" s="1"/>
  <c r="FBB78" i="13" s="1"/>
  <c r="FBC78" i="13" s="1"/>
  <c r="FBD78" i="13" s="1"/>
  <c r="FBE78" i="13" s="1"/>
  <c r="FBF78" i="13" s="1"/>
  <c r="FBG78" i="13" s="1"/>
  <c r="FBH78" i="13" s="1"/>
  <c r="FBI78" i="13" s="1"/>
  <c r="FBJ78" i="13" s="1"/>
  <c r="FBK78" i="13" s="1"/>
  <c r="FBL78" i="13" s="1"/>
  <c r="FBM78" i="13" s="1"/>
  <c r="FBN78" i="13" s="1"/>
  <c r="FBO78" i="13" s="1"/>
  <c r="FBP78" i="13" s="1"/>
  <c r="FBQ78" i="13" s="1"/>
  <c r="FBR78" i="13" s="1"/>
  <c r="FBS78" i="13" s="1"/>
  <c r="FBT78" i="13" s="1"/>
  <c r="FBU78" i="13" s="1"/>
  <c r="FBV78" i="13" s="1"/>
  <c r="FBW78" i="13" s="1"/>
  <c r="FBX78" i="13" s="1"/>
  <c r="FBY78" i="13" s="1"/>
  <c r="FBZ78" i="13" s="1"/>
  <c r="FCA78" i="13" s="1"/>
  <c r="FCB78" i="13" s="1"/>
  <c r="FCC78" i="13" s="1"/>
  <c r="FCD78" i="13" s="1"/>
  <c r="FCE78" i="13" s="1"/>
  <c r="FCF78" i="13" s="1"/>
  <c r="FCG78" i="13" s="1"/>
  <c r="FCH78" i="13" s="1"/>
  <c r="FCI78" i="13" s="1"/>
  <c r="FCJ78" i="13" s="1"/>
  <c r="FCK78" i="13" s="1"/>
  <c r="FCL78" i="13" s="1"/>
  <c r="FCM78" i="13" s="1"/>
  <c r="FCN78" i="13" s="1"/>
  <c r="FCO78" i="13" s="1"/>
  <c r="FCP78" i="13" s="1"/>
  <c r="FCQ78" i="13" s="1"/>
  <c r="FCR78" i="13" s="1"/>
  <c r="FCS78" i="13" s="1"/>
  <c r="FCT78" i="13" s="1"/>
  <c r="FCU78" i="13" s="1"/>
  <c r="FCV78" i="13" s="1"/>
  <c r="FCW78" i="13" s="1"/>
  <c r="FCX78" i="13" s="1"/>
  <c r="FCY78" i="13" s="1"/>
  <c r="FCZ78" i="13" s="1"/>
  <c r="FDA78" i="13" s="1"/>
  <c r="FDB78" i="13" s="1"/>
  <c r="FDC78" i="13" s="1"/>
  <c r="FDD78" i="13" s="1"/>
  <c r="FDE78" i="13" s="1"/>
  <c r="FDF78" i="13" s="1"/>
  <c r="FDG78" i="13" s="1"/>
  <c r="FDH78" i="13" s="1"/>
  <c r="FDI78" i="13" s="1"/>
  <c r="FDJ78" i="13" s="1"/>
  <c r="FDK78" i="13" s="1"/>
  <c r="FDL78" i="13" s="1"/>
  <c r="FDM78" i="13" s="1"/>
  <c r="FDN78" i="13" s="1"/>
  <c r="FDO78" i="13" s="1"/>
  <c r="FDP78" i="13" s="1"/>
  <c r="FDQ78" i="13" s="1"/>
  <c r="FDR78" i="13" s="1"/>
  <c r="FDS78" i="13" s="1"/>
  <c r="FDT78" i="13" s="1"/>
  <c r="FDU78" i="13" s="1"/>
  <c r="FDV78" i="13" s="1"/>
  <c r="FDW78" i="13" s="1"/>
  <c r="FDX78" i="13" s="1"/>
  <c r="FDY78" i="13" s="1"/>
  <c r="FDZ78" i="13" s="1"/>
  <c r="FEA78" i="13" s="1"/>
  <c r="FEB78" i="13" s="1"/>
  <c r="FEC78" i="13" s="1"/>
  <c r="FED78" i="13" s="1"/>
  <c r="FEE78" i="13" s="1"/>
  <c r="FEF78" i="13" s="1"/>
  <c r="FEG78" i="13" s="1"/>
  <c r="FEH78" i="13" s="1"/>
  <c r="FEI78" i="13" s="1"/>
  <c r="FEJ78" i="13" s="1"/>
  <c r="FEK78" i="13" s="1"/>
  <c r="FEL78" i="13" s="1"/>
  <c r="FEM78" i="13" s="1"/>
  <c r="FEN78" i="13" s="1"/>
  <c r="FEO78" i="13" s="1"/>
  <c r="FEP78" i="13" s="1"/>
  <c r="FEQ78" i="13" s="1"/>
  <c r="FER78" i="13" s="1"/>
  <c r="FES78" i="13" s="1"/>
  <c r="FET78" i="13" s="1"/>
  <c r="FEU78" i="13" s="1"/>
  <c r="FEV78" i="13" s="1"/>
  <c r="FEW78" i="13" s="1"/>
  <c r="FEX78" i="13" s="1"/>
  <c r="FEY78" i="13" s="1"/>
  <c r="FEZ78" i="13" s="1"/>
  <c r="FFA78" i="13" s="1"/>
  <c r="FFB78" i="13" s="1"/>
  <c r="FFC78" i="13" s="1"/>
  <c r="FFD78" i="13" s="1"/>
  <c r="FFE78" i="13" s="1"/>
  <c r="FFF78" i="13" s="1"/>
  <c r="FFG78" i="13" s="1"/>
  <c r="FFH78" i="13" s="1"/>
  <c r="FFI78" i="13" s="1"/>
  <c r="FFJ78" i="13" s="1"/>
  <c r="FFK78" i="13" s="1"/>
  <c r="FFL78" i="13" s="1"/>
  <c r="FFM78" i="13" s="1"/>
  <c r="FFN78" i="13" s="1"/>
  <c r="FFO78" i="13" s="1"/>
  <c r="FFP78" i="13" s="1"/>
  <c r="FFQ78" i="13" s="1"/>
  <c r="FFR78" i="13" s="1"/>
  <c r="FFS78" i="13" s="1"/>
  <c r="FFT78" i="13" s="1"/>
  <c r="FFU78" i="13" s="1"/>
  <c r="FFV78" i="13" s="1"/>
  <c r="FFW78" i="13" s="1"/>
  <c r="FFX78" i="13" s="1"/>
  <c r="FFY78" i="13" s="1"/>
  <c r="FFZ78" i="13" s="1"/>
  <c r="FGA78" i="13" s="1"/>
  <c r="FGB78" i="13" s="1"/>
  <c r="FGC78" i="13" s="1"/>
  <c r="FGD78" i="13" s="1"/>
  <c r="FGE78" i="13" s="1"/>
  <c r="FGF78" i="13" s="1"/>
  <c r="FGG78" i="13" s="1"/>
  <c r="FGH78" i="13" s="1"/>
  <c r="FGI78" i="13" s="1"/>
  <c r="FGJ78" i="13" s="1"/>
  <c r="FGK78" i="13" s="1"/>
  <c r="FGL78" i="13" s="1"/>
  <c r="FGM78" i="13" s="1"/>
  <c r="FGN78" i="13" s="1"/>
  <c r="FGO78" i="13" s="1"/>
  <c r="FGP78" i="13" s="1"/>
  <c r="FGQ78" i="13" s="1"/>
  <c r="FGR78" i="13" s="1"/>
  <c r="FGS78" i="13" s="1"/>
  <c r="FGT78" i="13" s="1"/>
  <c r="FGU78" i="13" s="1"/>
  <c r="FGV78" i="13" s="1"/>
  <c r="FGW78" i="13" s="1"/>
  <c r="FGX78" i="13" s="1"/>
  <c r="FGY78" i="13" s="1"/>
  <c r="FGZ78" i="13" s="1"/>
  <c r="FHA78" i="13" s="1"/>
  <c r="FHB78" i="13" s="1"/>
  <c r="FHC78" i="13" s="1"/>
  <c r="FHD78" i="13" s="1"/>
  <c r="FHE78" i="13" s="1"/>
  <c r="FHF78" i="13" s="1"/>
  <c r="FHG78" i="13" s="1"/>
  <c r="FHH78" i="13" s="1"/>
  <c r="FHI78" i="13" s="1"/>
  <c r="FHJ78" i="13" s="1"/>
  <c r="FHK78" i="13" s="1"/>
  <c r="FHL78" i="13" s="1"/>
  <c r="FHM78" i="13" s="1"/>
  <c r="FHN78" i="13" s="1"/>
  <c r="FHO78" i="13" s="1"/>
  <c r="FHP78" i="13" s="1"/>
  <c r="FHQ78" i="13" s="1"/>
  <c r="FHR78" i="13" s="1"/>
  <c r="FHS78" i="13" s="1"/>
  <c r="FHT78" i="13" s="1"/>
  <c r="FHU78" i="13" s="1"/>
  <c r="FHV78" i="13" s="1"/>
  <c r="FHW78" i="13" s="1"/>
  <c r="FHX78" i="13" s="1"/>
  <c r="FHY78" i="13" s="1"/>
  <c r="FHZ78" i="13" s="1"/>
  <c r="FIA78" i="13" s="1"/>
  <c r="FIB78" i="13" s="1"/>
  <c r="FIC78" i="13" s="1"/>
  <c r="FID78" i="13" s="1"/>
  <c r="FIE78" i="13" s="1"/>
  <c r="FIF78" i="13" s="1"/>
  <c r="FIG78" i="13" s="1"/>
  <c r="FIH78" i="13" s="1"/>
  <c r="FII78" i="13" s="1"/>
  <c r="FIJ78" i="13" s="1"/>
  <c r="FIK78" i="13" s="1"/>
  <c r="FIL78" i="13" s="1"/>
  <c r="FIM78" i="13" s="1"/>
  <c r="FIN78" i="13" s="1"/>
  <c r="FIO78" i="13" s="1"/>
  <c r="FIP78" i="13" s="1"/>
  <c r="FIQ78" i="13" s="1"/>
  <c r="FIR78" i="13" s="1"/>
  <c r="FIS78" i="13" s="1"/>
  <c r="FIT78" i="13" s="1"/>
  <c r="FIU78" i="13" s="1"/>
  <c r="FIV78" i="13" s="1"/>
  <c r="FIW78" i="13" s="1"/>
  <c r="FIX78" i="13" s="1"/>
  <c r="FIY78" i="13" s="1"/>
  <c r="FIZ78" i="13" s="1"/>
  <c r="FJA78" i="13" s="1"/>
  <c r="FJB78" i="13" s="1"/>
  <c r="FJC78" i="13" s="1"/>
  <c r="FJD78" i="13" s="1"/>
  <c r="FJE78" i="13" s="1"/>
  <c r="FJF78" i="13" s="1"/>
  <c r="FJG78" i="13" s="1"/>
  <c r="FJH78" i="13" s="1"/>
  <c r="FJI78" i="13" s="1"/>
  <c r="FJJ78" i="13" s="1"/>
  <c r="FJK78" i="13" s="1"/>
  <c r="FJL78" i="13" s="1"/>
  <c r="FJM78" i="13" s="1"/>
  <c r="FJN78" i="13" s="1"/>
  <c r="FJO78" i="13" s="1"/>
  <c r="FJP78" i="13" s="1"/>
  <c r="FJQ78" i="13" s="1"/>
  <c r="FJR78" i="13" s="1"/>
  <c r="FJS78" i="13" s="1"/>
  <c r="FJT78" i="13" s="1"/>
  <c r="FJU78" i="13" s="1"/>
  <c r="FJV78" i="13" s="1"/>
  <c r="FJW78" i="13" s="1"/>
  <c r="FJX78" i="13" s="1"/>
  <c r="FJY78" i="13" s="1"/>
  <c r="FJZ78" i="13" s="1"/>
  <c r="FKA78" i="13" s="1"/>
  <c r="FKB78" i="13" s="1"/>
  <c r="FKC78" i="13" s="1"/>
  <c r="FKD78" i="13" s="1"/>
  <c r="FKE78" i="13" s="1"/>
  <c r="FKF78" i="13" s="1"/>
  <c r="FKG78" i="13" s="1"/>
  <c r="FKH78" i="13" s="1"/>
  <c r="FKI78" i="13" s="1"/>
  <c r="FKJ78" i="13" s="1"/>
  <c r="FKK78" i="13" s="1"/>
  <c r="FKL78" i="13" s="1"/>
  <c r="FKM78" i="13" s="1"/>
  <c r="FKN78" i="13" s="1"/>
  <c r="FKO78" i="13" s="1"/>
  <c r="FKP78" i="13" s="1"/>
  <c r="FKQ78" i="13" s="1"/>
  <c r="FKR78" i="13" s="1"/>
  <c r="FKS78" i="13" s="1"/>
  <c r="FKT78" i="13" s="1"/>
  <c r="FKU78" i="13" s="1"/>
  <c r="FKV78" i="13" s="1"/>
  <c r="FKW78" i="13" s="1"/>
  <c r="FKX78" i="13" s="1"/>
  <c r="FKY78" i="13" s="1"/>
  <c r="FKZ78" i="13" s="1"/>
  <c r="FLA78" i="13" s="1"/>
  <c r="FLB78" i="13" s="1"/>
  <c r="FLC78" i="13" s="1"/>
  <c r="FLD78" i="13" s="1"/>
  <c r="FLE78" i="13" s="1"/>
  <c r="FLF78" i="13" s="1"/>
  <c r="FLG78" i="13" s="1"/>
  <c r="FLH78" i="13" s="1"/>
  <c r="FLI78" i="13" s="1"/>
  <c r="FLJ78" i="13" s="1"/>
  <c r="FLK78" i="13" s="1"/>
  <c r="FLL78" i="13" s="1"/>
  <c r="FLM78" i="13" s="1"/>
  <c r="FLN78" i="13" s="1"/>
  <c r="FLO78" i="13" s="1"/>
  <c r="FLP78" i="13" s="1"/>
  <c r="FLQ78" i="13" s="1"/>
  <c r="FLR78" i="13" s="1"/>
  <c r="FLS78" i="13" s="1"/>
  <c r="FLT78" i="13" s="1"/>
  <c r="FLU78" i="13" s="1"/>
  <c r="FLV78" i="13" s="1"/>
  <c r="FLW78" i="13" s="1"/>
  <c r="FLX78" i="13" s="1"/>
  <c r="FLY78" i="13" s="1"/>
  <c r="FLZ78" i="13" s="1"/>
  <c r="FMA78" i="13" s="1"/>
  <c r="FMB78" i="13" s="1"/>
  <c r="FMC78" i="13" s="1"/>
  <c r="FMD78" i="13" s="1"/>
  <c r="FME78" i="13" s="1"/>
  <c r="FMF78" i="13" s="1"/>
  <c r="FMG78" i="13" s="1"/>
  <c r="FMH78" i="13" s="1"/>
  <c r="FMI78" i="13" s="1"/>
  <c r="FMJ78" i="13" s="1"/>
  <c r="FMK78" i="13" s="1"/>
  <c r="FML78" i="13" s="1"/>
  <c r="FMM78" i="13" s="1"/>
  <c r="FMN78" i="13" s="1"/>
  <c r="FMO78" i="13" s="1"/>
  <c r="FMP78" i="13" s="1"/>
  <c r="FMQ78" i="13" s="1"/>
  <c r="FMR78" i="13" s="1"/>
  <c r="FMS78" i="13" s="1"/>
  <c r="FMT78" i="13" s="1"/>
  <c r="FMU78" i="13" s="1"/>
  <c r="FMV78" i="13" s="1"/>
  <c r="FMW78" i="13" s="1"/>
  <c r="FMX78" i="13" s="1"/>
  <c r="FMY78" i="13" s="1"/>
  <c r="FMZ78" i="13" s="1"/>
  <c r="FNA78" i="13" s="1"/>
  <c r="FNB78" i="13" s="1"/>
  <c r="FNC78" i="13" s="1"/>
  <c r="FND78" i="13" s="1"/>
  <c r="FNE78" i="13" s="1"/>
  <c r="FNF78" i="13" s="1"/>
  <c r="FNG78" i="13" s="1"/>
  <c r="FNH78" i="13" s="1"/>
  <c r="FNI78" i="13" s="1"/>
  <c r="FNJ78" i="13" s="1"/>
  <c r="FNK78" i="13" s="1"/>
  <c r="FNL78" i="13" s="1"/>
  <c r="FNM78" i="13" s="1"/>
  <c r="FNN78" i="13" s="1"/>
  <c r="FNO78" i="13" s="1"/>
  <c r="FNP78" i="13" s="1"/>
  <c r="FNQ78" i="13" s="1"/>
  <c r="FNR78" i="13" s="1"/>
  <c r="FNS78" i="13" s="1"/>
  <c r="FNT78" i="13" s="1"/>
  <c r="FNU78" i="13" s="1"/>
  <c r="FNV78" i="13" s="1"/>
  <c r="FNW78" i="13" s="1"/>
  <c r="FNX78" i="13" s="1"/>
  <c r="FNY78" i="13" s="1"/>
  <c r="FNZ78" i="13" s="1"/>
  <c r="FOA78" i="13" s="1"/>
  <c r="FOB78" i="13" s="1"/>
  <c r="FOC78" i="13" s="1"/>
  <c r="FOD78" i="13" s="1"/>
  <c r="FOE78" i="13" s="1"/>
  <c r="FOF78" i="13" s="1"/>
  <c r="FOG78" i="13" s="1"/>
  <c r="FOH78" i="13" s="1"/>
  <c r="FOI78" i="13" s="1"/>
  <c r="FOJ78" i="13" s="1"/>
  <c r="FOK78" i="13" s="1"/>
  <c r="FOL78" i="13" s="1"/>
  <c r="FOM78" i="13" s="1"/>
  <c r="FON78" i="13" s="1"/>
  <c r="FOO78" i="13" s="1"/>
  <c r="FOP78" i="13" s="1"/>
  <c r="FOQ78" i="13" s="1"/>
  <c r="FOR78" i="13" s="1"/>
  <c r="FOS78" i="13" s="1"/>
  <c r="FOT78" i="13" s="1"/>
  <c r="FOU78" i="13" s="1"/>
  <c r="FOV78" i="13" s="1"/>
  <c r="FOW78" i="13" s="1"/>
  <c r="FOX78" i="13" s="1"/>
  <c r="FOY78" i="13" s="1"/>
  <c r="FOZ78" i="13" s="1"/>
  <c r="FPA78" i="13" s="1"/>
  <c r="FPB78" i="13" s="1"/>
  <c r="FPC78" i="13" s="1"/>
  <c r="FPD78" i="13" s="1"/>
  <c r="FPE78" i="13" s="1"/>
  <c r="FPF78" i="13" s="1"/>
  <c r="FPG78" i="13" s="1"/>
  <c r="FPH78" i="13" s="1"/>
  <c r="FPI78" i="13" s="1"/>
  <c r="FPJ78" i="13" s="1"/>
  <c r="FPK78" i="13" s="1"/>
  <c r="FPL78" i="13" s="1"/>
  <c r="FPM78" i="13" s="1"/>
  <c r="FPN78" i="13" s="1"/>
  <c r="FPO78" i="13" s="1"/>
  <c r="FPP78" i="13" s="1"/>
  <c r="FPQ78" i="13" s="1"/>
  <c r="FPR78" i="13" s="1"/>
  <c r="FPS78" i="13" s="1"/>
  <c r="FPT78" i="13" s="1"/>
  <c r="FPU78" i="13" s="1"/>
  <c r="FPV78" i="13" s="1"/>
  <c r="FPW78" i="13" s="1"/>
  <c r="FPX78" i="13" s="1"/>
  <c r="FPY78" i="13" s="1"/>
  <c r="FPZ78" i="13" s="1"/>
  <c r="FQA78" i="13" s="1"/>
  <c r="FQB78" i="13" s="1"/>
  <c r="FQC78" i="13" s="1"/>
  <c r="FQD78" i="13" s="1"/>
  <c r="FQE78" i="13" s="1"/>
  <c r="FQF78" i="13" s="1"/>
  <c r="FQG78" i="13" s="1"/>
  <c r="FQH78" i="13" s="1"/>
  <c r="FQI78" i="13" s="1"/>
  <c r="FQJ78" i="13" s="1"/>
  <c r="FQK78" i="13" s="1"/>
  <c r="FQL78" i="13" s="1"/>
  <c r="FQM78" i="13" s="1"/>
  <c r="FQN78" i="13" s="1"/>
  <c r="FQO78" i="13" s="1"/>
  <c r="FQP78" i="13" s="1"/>
  <c r="FQQ78" i="13" s="1"/>
  <c r="FQR78" i="13" s="1"/>
  <c r="FQS78" i="13" s="1"/>
  <c r="FQT78" i="13" s="1"/>
  <c r="FQU78" i="13" s="1"/>
  <c r="FQV78" i="13" s="1"/>
  <c r="FQW78" i="13" s="1"/>
  <c r="FQX78" i="13" s="1"/>
  <c r="FQY78" i="13" s="1"/>
  <c r="FQZ78" i="13" s="1"/>
  <c r="FRA78" i="13" s="1"/>
  <c r="FRB78" i="13" s="1"/>
  <c r="FRC78" i="13" s="1"/>
  <c r="FRD78" i="13" s="1"/>
  <c r="FRE78" i="13" s="1"/>
  <c r="FRF78" i="13" s="1"/>
  <c r="FRG78" i="13" s="1"/>
  <c r="FRH78" i="13" s="1"/>
  <c r="FRI78" i="13" s="1"/>
  <c r="FRJ78" i="13" s="1"/>
  <c r="FRK78" i="13" s="1"/>
  <c r="FRL78" i="13" s="1"/>
  <c r="FRM78" i="13" s="1"/>
  <c r="FRN78" i="13" s="1"/>
  <c r="FRO78" i="13" s="1"/>
  <c r="FRP78" i="13" s="1"/>
  <c r="FRQ78" i="13" s="1"/>
  <c r="FRR78" i="13" s="1"/>
  <c r="FRS78" i="13" s="1"/>
  <c r="FRT78" i="13" s="1"/>
  <c r="FRU78" i="13" s="1"/>
  <c r="FRV78" i="13" s="1"/>
  <c r="FRW78" i="13" s="1"/>
  <c r="FRX78" i="13" s="1"/>
  <c r="FRY78" i="13" s="1"/>
  <c r="FRZ78" i="13" s="1"/>
  <c r="FSA78" i="13" s="1"/>
  <c r="FSB78" i="13" s="1"/>
  <c r="FSC78" i="13" s="1"/>
  <c r="FSD78" i="13" s="1"/>
  <c r="FSE78" i="13" s="1"/>
  <c r="FSF78" i="13" s="1"/>
  <c r="FSG78" i="13" s="1"/>
  <c r="FSH78" i="13" s="1"/>
  <c r="FSI78" i="13" s="1"/>
  <c r="FSJ78" i="13" s="1"/>
  <c r="FSK78" i="13" s="1"/>
  <c r="FSL78" i="13" s="1"/>
  <c r="FSM78" i="13" s="1"/>
  <c r="FSN78" i="13" s="1"/>
  <c r="FSO78" i="13" s="1"/>
  <c r="FSP78" i="13" s="1"/>
  <c r="FSQ78" i="13" s="1"/>
  <c r="FSR78" i="13" s="1"/>
  <c r="FSS78" i="13" s="1"/>
  <c r="FST78" i="13" s="1"/>
  <c r="FSU78" i="13" s="1"/>
  <c r="FSV78" i="13" s="1"/>
  <c r="FSW78" i="13" s="1"/>
  <c r="FSX78" i="13" s="1"/>
  <c r="FSY78" i="13" s="1"/>
  <c r="FSZ78" i="13" s="1"/>
  <c r="FTA78" i="13" s="1"/>
  <c r="FTB78" i="13" s="1"/>
  <c r="FTC78" i="13" s="1"/>
  <c r="FTD78" i="13" s="1"/>
  <c r="FTE78" i="13" s="1"/>
  <c r="FTF78" i="13" s="1"/>
  <c r="FTG78" i="13" s="1"/>
  <c r="FTH78" i="13" s="1"/>
  <c r="FTI78" i="13" s="1"/>
  <c r="FTJ78" i="13" s="1"/>
  <c r="FTK78" i="13" s="1"/>
  <c r="FTL78" i="13" s="1"/>
  <c r="FTM78" i="13" s="1"/>
  <c r="FTN78" i="13" s="1"/>
  <c r="FTO78" i="13" s="1"/>
  <c r="FTP78" i="13" s="1"/>
  <c r="FTQ78" i="13" s="1"/>
  <c r="FTR78" i="13" s="1"/>
  <c r="FTS78" i="13" s="1"/>
  <c r="FTT78" i="13" s="1"/>
  <c r="FTU78" i="13" s="1"/>
  <c r="FTV78" i="13" s="1"/>
  <c r="FTW78" i="13" s="1"/>
  <c r="FTX78" i="13" s="1"/>
  <c r="FTY78" i="13" s="1"/>
  <c r="FTZ78" i="13" s="1"/>
  <c r="FUA78" i="13" s="1"/>
  <c r="FUB78" i="13" s="1"/>
  <c r="FUC78" i="13" s="1"/>
  <c r="FUD78" i="13" s="1"/>
  <c r="FUE78" i="13" s="1"/>
  <c r="FUF78" i="13" s="1"/>
  <c r="FUG78" i="13" s="1"/>
  <c r="FUH78" i="13" s="1"/>
  <c r="FUI78" i="13" s="1"/>
  <c r="FUJ78" i="13" s="1"/>
  <c r="FUK78" i="13" s="1"/>
  <c r="FUL78" i="13" s="1"/>
  <c r="FUM78" i="13" s="1"/>
  <c r="FUN78" i="13" s="1"/>
  <c r="FUO78" i="13" s="1"/>
  <c r="FUP78" i="13" s="1"/>
  <c r="FUQ78" i="13" s="1"/>
  <c r="FUR78" i="13" s="1"/>
  <c r="FUS78" i="13" s="1"/>
  <c r="FUT78" i="13" s="1"/>
  <c r="FUU78" i="13" s="1"/>
  <c r="FUV78" i="13" s="1"/>
  <c r="FUW78" i="13" s="1"/>
  <c r="FUX78" i="13" s="1"/>
  <c r="FUY78" i="13" s="1"/>
  <c r="FUZ78" i="13" s="1"/>
  <c r="FVA78" i="13" s="1"/>
  <c r="FVB78" i="13" s="1"/>
  <c r="FVC78" i="13" s="1"/>
  <c r="FVD78" i="13" s="1"/>
  <c r="FVE78" i="13" s="1"/>
  <c r="FVF78" i="13" s="1"/>
  <c r="FVG78" i="13" s="1"/>
  <c r="FVH78" i="13" s="1"/>
  <c r="FVI78" i="13" s="1"/>
  <c r="FVJ78" i="13" s="1"/>
  <c r="FVK78" i="13" s="1"/>
  <c r="FVL78" i="13" s="1"/>
  <c r="FVM78" i="13" s="1"/>
  <c r="FVN78" i="13" s="1"/>
  <c r="FVO78" i="13" s="1"/>
  <c r="FVP78" i="13" s="1"/>
  <c r="FVQ78" i="13" s="1"/>
  <c r="FVR78" i="13" s="1"/>
  <c r="FVS78" i="13" s="1"/>
  <c r="FVT78" i="13" s="1"/>
  <c r="FVU78" i="13" s="1"/>
  <c r="FVV78" i="13" s="1"/>
  <c r="FVW78" i="13" s="1"/>
  <c r="FVX78" i="13" s="1"/>
  <c r="FVY78" i="13" s="1"/>
  <c r="FVZ78" i="13" s="1"/>
  <c r="FWA78" i="13" s="1"/>
  <c r="FWB78" i="13" s="1"/>
  <c r="FWC78" i="13" s="1"/>
  <c r="FWD78" i="13" s="1"/>
  <c r="FWE78" i="13" s="1"/>
  <c r="FWF78" i="13" s="1"/>
  <c r="FWG78" i="13" s="1"/>
  <c r="FWH78" i="13" s="1"/>
  <c r="FWI78" i="13" s="1"/>
  <c r="FWJ78" i="13" s="1"/>
  <c r="FWK78" i="13" s="1"/>
  <c r="FWL78" i="13" s="1"/>
  <c r="FWM78" i="13" s="1"/>
  <c r="FWN78" i="13" s="1"/>
  <c r="FWO78" i="13" s="1"/>
  <c r="FWP78" i="13" s="1"/>
  <c r="FWQ78" i="13" s="1"/>
  <c r="FWR78" i="13" s="1"/>
  <c r="FWS78" i="13" s="1"/>
  <c r="FWT78" i="13" s="1"/>
  <c r="FWU78" i="13" s="1"/>
  <c r="FWV78" i="13" s="1"/>
  <c r="FWW78" i="13" s="1"/>
  <c r="FWX78" i="13" s="1"/>
  <c r="FWY78" i="13" s="1"/>
  <c r="FWZ78" i="13" s="1"/>
  <c r="FXA78" i="13" s="1"/>
  <c r="FXB78" i="13" s="1"/>
  <c r="FXC78" i="13" s="1"/>
  <c r="FXD78" i="13" s="1"/>
  <c r="FXE78" i="13" s="1"/>
  <c r="FXF78" i="13" s="1"/>
  <c r="FXG78" i="13" s="1"/>
  <c r="FXH78" i="13" s="1"/>
  <c r="FXI78" i="13" s="1"/>
  <c r="FXJ78" i="13" s="1"/>
  <c r="FXK78" i="13" s="1"/>
  <c r="FXL78" i="13" s="1"/>
  <c r="FXM78" i="13" s="1"/>
  <c r="FXN78" i="13" s="1"/>
  <c r="FXO78" i="13" s="1"/>
  <c r="FXP78" i="13" s="1"/>
  <c r="FXQ78" i="13" s="1"/>
  <c r="FXR78" i="13" s="1"/>
  <c r="FXS78" i="13" s="1"/>
  <c r="FXT78" i="13" s="1"/>
  <c r="FXU78" i="13" s="1"/>
  <c r="FXV78" i="13" s="1"/>
  <c r="FXW78" i="13" s="1"/>
  <c r="FXX78" i="13" s="1"/>
  <c r="FXY78" i="13" s="1"/>
  <c r="FXZ78" i="13" s="1"/>
  <c r="FYA78" i="13" s="1"/>
  <c r="FYB78" i="13" s="1"/>
  <c r="FYC78" i="13" s="1"/>
  <c r="FYD78" i="13" s="1"/>
  <c r="FYE78" i="13" s="1"/>
  <c r="FYF78" i="13" s="1"/>
  <c r="FYG78" i="13" s="1"/>
  <c r="FYH78" i="13" s="1"/>
  <c r="FYI78" i="13" s="1"/>
  <c r="FYJ78" i="13" s="1"/>
  <c r="FYK78" i="13" s="1"/>
  <c r="FYL78" i="13" s="1"/>
  <c r="FYM78" i="13" s="1"/>
  <c r="FYN78" i="13" s="1"/>
  <c r="FYO78" i="13" s="1"/>
  <c r="FYP78" i="13" s="1"/>
  <c r="FYQ78" i="13" s="1"/>
  <c r="FYR78" i="13" s="1"/>
  <c r="FYS78" i="13" s="1"/>
  <c r="FYT78" i="13" s="1"/>
  <c r="FYU78" i="13" s="1"/>
  <c r="FYV78" i="13" s="1"/>
  <c r="FYW78" i="13" s="1"/>
  <c r="FYX78" i="13" s="1"/>
  <c r="FYY78" i="13" s="1"/>
  <c r="FYZ78" i="13" s="1"/>
  <c r="FZA78" i="13" s="1"/>
  <c r="FZB78" i="13" s="1"/>
  <c r="FZC78" i="13" s="1"/>
  <c r="FZD78" i="13" s="1"/>
  <c r="FZE78" i="13" s="1"/>
  <c r="FZF78" i="13" s="1"/>
  <c r="FZG78" i="13" s="1"/>
  <c r="FZH78" i="13" s="1"/>
  <c r="FZI78" i="13" s="1"/>
  <c r="FZJ78" i="13" s="1"/>
  <c r="FZK78" i="13" s="1"/>
  <c r="FZL78" i="13" s="1"/>
  <c r="FZM78" i="13" s="1"/>
  <c r="FZN78" i="13" s="1"/>
  <c r="FZO78" i="13" s="1"/>
  <c r="FZP78" i="13" s="1"/>
  <c r="FZQ78" i="13" s="1"/>
  <c r="FZR78" i="13" s="1"/>
  <c r="FZS78" i="13" s="1"/>
  <c r="FZT78" i="13" s="1"/>
  <c r="FZU78" i="13" s="1"/>
  <c r="FZV78" i="13" s="1"/>
  <c r="FZW78" i="13" s="1"/>
  <c r="FZX78" i="13" s="1"/>
  <c r="FZY78" i="13" s="1"/>
  <c r="FZZ78" i="13" s="1"/>
  <c r="GAA78" i="13" s="1"/>
  <c r="GAB78" i="13" s="1"/>
  <c r="GAC78" i="13" s="1"/>
  <c r="GAD78" i="13" s="1"/>
  <c r="GAE78" i="13" s="1"/>
  <c r="GAF78" i="13" s="1"/>
  <c r="GAG78" i="13" s="1"/>
  <c r="GAH78" i="13" s="1"/>
  <c r="GAI78" i="13" s="1"/>
  <c r="GAJ78" i="13" s="1"/>
  <c r="GAK78" i="13" s="1"/>
  <c r="GAL78" i="13" s="1"/>
  <c r="GAM78" i="13" s="1"/>
  <c r="GAN78" i="13" s="1"/>
  <c r="GAO78" i="13" s="1"/>
  <c r="GAP78" i="13" s="1"/>
  <c r="GAQ78" i="13" s="1"/>
  <c r="GAR78" i="13" s="1"/>
  <c r="GAS78" i="13" s="1"/>
  <c r="GAT78" i="13" s="1"/>
  <c r="GAU78" i="13" s="1"/>
  <c r="GAV78" i="13" s="1"/>
  <c r="GAW78" i="13" s="1"/>
  <c r="GAX78" i="13" s="1"/>
  <c r="GAY78" i="13" s="1"/>
  <c r="GAZ78" i="13" s="1"/>
  <c r="GBA78" i="13" s="1"/>
  <c r="GBB78" i="13" s="1"/>
  <c r="GBC78" i="13" s="1"/>
  <c r="GBD78" i="13" s="1"/>
  <c r="GBE78" i="13" s="1"/>
  <c r="GBF78" i="13" s="1"/>
  <c r="GBG78" i="13" s="1"/>
  <c r="GBH78" i="13" s="1"/>
  <c r="GBI78" i="13" s="1"/>
  <c r="GBJ78" i="13" s="1"/>
  <c r="GBK78" i="13" s="1"/>
  <c r="GBL78" i="13" s="1"/>
  <c r="GBM78" i="13" s="1"/>
  <c r="GBN78" i="13" s="1"/>
  <c r="GBO78" i="13" s="1"/>
  <c r="GBP78" i="13" s="1"/>
  <c r="GBQ78" i="13" s="1"/>
  <c r="GBR78" i="13" s="1"/>
  <c r="GBS78" i="13" s="1"/>
  <c r="GBT78" i="13" s="1"/>
  <c r="GBU78" i="13" s="1"/>
  <c r="GBV78" i="13" s="1"/>
  <c r="GBW78" i="13" s="1"/>
  <c r="GBX78" i="13" s="1"/>
  <c r="GBY78" i="13" s="1"/>
  <c r="GBZ78" i="13" s="1"/>
  <c r="GCA78" i="13" s="1"/>
  <c r="GCB78" i="13" s="1"/>
  <c r="GCC78" i="13" s="1"/>
  <c r="GCD78" i="13" s="1"/>
  <c r="GCE78" i="13" s="1"/>
  <c r="GCF78" i="13" s="1"/>
  <c r="GCG78" i="13" s="1"/>
  <c r="GCH78" i="13" s="1"/>
  <c r="GCI78" i="13" s="1"/>
  <c r="GCJ78" i="13" s="1"/>
  <c r="GCK78" i="13" s="1"/>
  <c r="GCL78" i="13" s="1"/>
  <c r="GCM78" i="13" s="1"/>
  <c r="GCN78" i="13" s="1"/>
  <c r="GCO78" i="13" s="1"/>
  <c r="GCP78" i="13" s="1"/>
  <c r="GCQ78" i="13" s="1"/>
  <c r="GCR78" i="13" s="1"/>
  <c r="GCS78" i="13" s="1"/>
  <c r="GCT78" i="13" s="1"/>
  <c r="GCU78" i="13" s="1"/>
  <c r="GCV78" i="13" s="1"/>
  <c r="GCW78" i="13" s="1"/>
  <c r="GCX78" i="13" s="1"/>
  <c r="GCY78" i="13" s="1"/>
  <c r="GCZ78" i="13" s="1"/>
  <c r="GDA78" i="13" s="1"/>
  <c r="GDB78" i="13" s="1"/>
  <c r="GDC78" i="13" s="1"/>
  <c r="GDD78" i="13" s="1"/>
  <c r="GDE78" i="13" s="1"/>
  <c r="GDF78" i="13" s="1"/>
  <c r="GDG78" i="13" s="1"/>
  <c r="GDH78" i="13" s="1"/>
  <c r="GDI78" i="13" s="1"/>
  <c r="GDJ78" i="13" s="1"/>
  <c r="GDK78" i="13" s="1"/>
  <c r="GDL78" i="13" s="1"/>
  <c r="GDM78" i="13" s="1"/>
  <c r="GDN78" i="13" s="1"/>
  <c r="GDO78" i="13" s="1"/>
  <c r="GDP78" i="13" s="1"/>
  <c r="GDQ78" i="13" s="1"/>
  <c r="GDR78" i="13" s="1"/>
  <c r="GDS78" i="13" s="1"/>
  <c r="GDT78" i="13" s="1"/>
  <c r="GDU78" i="13" s="1"/>
  <c r="GDV78" i="13" s="1"/>
  <c r="GDW78" i="13" s="1"/>
  <c r="GDX78" i="13" s="1"/>
  <c r="GDY78" i="13" s="1"/>
  <c r="GDZ78" i="13" s="1"/>
  <c r="GEA78" i="13" s="1"/>
  <c r="GEB78" i="13" s="1"/>
  <c r="GEC78" i="13" s="1"/>
  <c r="GED78" i="13" s="1"/>
  <c r="GEE78" i="13" s="1"/>
  <c r="GEF78" i="13" s="1"/>
  <c r="GEG78" i="13" s="1"/>
  <c r="GEH78" i="13" s="1"/>
  <c r="GEI78" i="13" s="1"/>
  <c r="GEJ78" i="13" s="1"/>
  <c r="GEK78" i="13" s="1"/>
  <c r="GEL78" i="13" s="1"/>
  <c r="GEM78" i="13" s="1"/>
  <c r="GEN78" i="13" s="1"/>
  <c r="GEO78" i="13" s="1"/>
  <c r="GEP78" i="13" s="1"/>
  <c r="GEQ78" i="13" s="1"/>
  <c r="GER78" i="13" s="1"/>
  <c r="GES78" i="13" s="1"/>
  <c r="GET78" i="13" s="1"/>
  <c r="GEU78" i="13" s="1"/>
  <c r="GEV78" i="13" s="1"/>
  <c r="GEW78" i="13" s="1"/>
  <c r="GEX78" i="13" s="1"/>
  <c r="GEY78" i="13" s="1"/>
  <c r="GEZ78" i="13" s="1"/>
  <c r="GFA78" i="13" s="1"/>
  <c r="GFB78" i="13" s="1"/>
  <c r="GFC78" i="13" s="1"/>
  <c r="GFD78" i="13" s="1"/>
  <c r="GFE78" i="13" s="1"/>
  <c r="GFF78" i="13" s="1"/>
  <c r="GFG78" i="13" s="1"/>
  <c r="GFH78" i="13" s="1"/>
  <c r="GFI78" i="13" s="1"/>
  <c r="GFJ78" i="13" s="1"/>
  <c r="GFK78" i="13" s="1"/>
  <c r="GFL78" i="13" s="1"/>
  <c r="GFM78" i="13" s="1"/>
  <c r="GFN78" i="13" s="1"/>
  <c r="GFO78" i="13" s="1"/>
  <c r="GFP78" i="13" s="1"/>
  <c r="GFQ78" i="13" s="1"/>
  <c r="GFR78" i="13" s="1"/>
  <c r="GFS78" i="13" s="1"/>
  <c r="GFT78" i="13" s="1"/>
  <c r="GFU78" i="13" s="1"/>
  <c r="GFV78" i="13" s="1"/>
  <c r="GFW78" i="13" s="1"/>
  <c r="GFX78" i="13" s="1"/>
  <c r="GFY78" i="13" s="1"/>
  <c r="GFZ78" i="13" s="1"/>
  <c r="GGA78" i="13" s="1"/>
  <c r="GGB78" i="13" s="1"/>
  <c r="GGC78" i="13" s="1"/>
  <c r="GGD78" i="13" s="1"/>
  <c r="GGE78" i="13" s="1"/>
  <c r="GGF78" i="13" s="1"/>
  <c r="GGG78" i="13" s="1"/>
  <c r="GGH78" i="13" s="1"/>
  <c r="GGI78" i="13" s="1"/>
  <c r="GGJ78" i="13" s="1"/>
  <c r="GGK78" i="13" s="1"/>
  <c r="GGL78" i="13" s="1"/>
  <c r="GGM78" i="13" s="1"/>
  <c r="GGN78" i="13" s="1"/>
  <c r="GGO78" i="13" s="1"/>
  <c r="GGP78" i="13" s="1"/>
  <c r="GGQ78" i="13" s="1"/>
  <c r="GGR78" i="13" s="1"/>
  <c r="GGS78" i="13" s="1"/>
  <c r="GGT78" i="13" s="1"/>
  <c r="GGU78" i="13" s="1"/>
  <c r="GGV78" i="13" s="1"/>
  <c r="GGW78" i="13" s="1"/>
  <c r="GGX78" i="13" s="1"/>
  <c r="GGY78" i="13" s="1"/>
  <c r="GGZ78" i="13" s="1"/>
  <c r="GHA78" i="13" s="1"/>
  <c r="GHB78" i="13" s="1"/>
  <c r="GHC78" i="13" s="1"/>
  <c r="GHD78" i="13" s="1"/>
  <c r="GHE78" i="13" s="1"/>
  <c r="GHF78" i="13" s="1"/>
  <c r="GHG78" i="13" s="1"/>
  <c r="GHH78" i="13" s="1"/>
  <c r="GHI78" i="13" s="1"/>
  <c r="GHJ78" i="13" s="1"/>
  <c r="GHK78" i="13" s="1"/>
  <c r="GHL78" i="13" s="1"/>
  <c r="GHM78" i="13" s="1"/>
  <c r="GHN78" i="13" s="1"/>
  <c r="GHO78" i="13" s="1"/>
  <c r="GHP78" i="13" s="1"/>
  <c r="GHQ78" i="13" s="1"/>
  <c r="GHR78" i="13" s="1"/>
  <c r="GHS78" i="13" s="1"/>
  <c r="GHT78" i="13" s="1"/>
  <c r="GHU78" i="13" s="1"/>
  <c r="GHV78" i="13" s="1"/>
  <c r="GHW78" i="13" s="1"/>
  <c r="GHX78" i="13" s="1"/>
  <c r="GHY78" i="13" s="1"/>
  <c r="GHZ78" i="13" s="1"/>
  <c r="GIA78" i="13" s="1"/>
  <c r="GIB78" i="13" s="1"/>
  <c r="GIC78" i="13" s="1"/>
  <c r="GID78" i="13" s="1"/>
  <c r="GIE78" i="13" s="1"/>
  <c r="GIF78" i="13" s="1"/>
  <c r="GIG78" i="13" s="1"/>
  <c r="GIH78" i="13" s="1"/>
  <c r="GII78" i="13" s="1"/>
  <c r="GIJ78" i="13" s="1"/>
  <c r="GIK78" i="13" s="1"/>
  <c r="GIL78" i="13" s="1"/>
  <c r="GIM78" i="13" s="1"/>
  <c r="GIN78" i="13" s="1"/>
  <c r="GIO78" i="13" s="1"/>
  <c r="GIP78" i="13" s="1"/>
  <c r="GIQ78" i="13" s="1"/>
  <c r="GIR78" i="13" s="1"/>
  <c r="GIS78" i="13" s="1"/>
  <c r="GIT78" i="13" s="1"/>
  <c r="GIU78" i="13" s="1"/>
  <c r="GIV78" i="13" s="1"/>
  <c r="GIW78" i="13" s="1"/>
  <c r="GIX78" i="13" s="1"/>
  <c r="GIY78" i="13" s="1"/>
  <c r="GIZ78" i="13" s="1"/>
  <c r="GJA78" i="13" s="1"/>
  <c r="GJB78" i="13" s="1"/>
  <c r="GJC78" i="13" s="1"/>
  <c r="GJD78" i="13" s="1"/>
  <c r="GJE78" i="13" s="1"/>
  <c r="GJF78" i="13" s="1"/>
  <c r="GJG78" i="13" s="1"/>
  <c r="GJH78" i="13" s="1"/>
  <c r="GJI78" i="13" s="1"/>
  <c r="GJJ78" i="13" s="1"/>
  <c r="GJK78" i="13" s="1"/>
  <c r="GJL78" i="13" s="1"/>
  <c r="GJM78" i="13" s="1"/>
  <c r="GJN78" i="13" s="1"/>
  <c r="GJO78" i="13" s="1"/>
  <c r="GJP78" i="13" s="1"/>
  <c r="GJQ78" i="13" s="1"/>
  <c r="GJR78" i="13" s="1"/>
  <c r="GJS78" i="13" s="1"/>
  <c r="GJT78" i="13" s="1"/>
  <c r="GJU78" i="13" s="1"/>
  <c r="GJV78" i="13" s="1"/>
  <c r="GJW78" i="13" s="1"/>
  <c r="GJX78" i="13" s="1"/>
  <c r="GJY78" i="13" s="1"/>
  <c r="GJZ78" i="13" s="1"/>
  <c r="GKA78" i="13" s="1"/>
  <c r="GKB78" i="13" s="1"/>
  <c r="GKC78" i="13" s="1"/>
  <c r="GKD78" i="13" s="1"/>
  <c r="GKE78" i="13" s="1"/>
  <c r="GKF78" i="13" s="1"/>
  <c r="GKG78" i="13" s="1"/>
  <c r="GKH78" i="13" s="1"/>
  <c r="GKI78" i="13" s="1"/>
  <c r="GKJ78" i="13" s="1"/>
  <c r="GKK78" i="13" s="1"/>
  <c r="GKL78" i="13" s="1"/>
  <c r="GKM78" i="13" s="1"/>
  <c r="GKN78" i="13" s="1"/>
  <c r="GKO78" i="13" s="1"/>
  <c r="GKP78" i="13" s="1"/>
  <c r="GKQ78" i="13" s="1"/>
  <c r="GKR78" i="13" s="1"/>
  <c r="GKS78" i="13" s="1"/>
  <c r="GKT78" i="13" s="1"/>
  <c r="GKU78" i="13" s="1"/>
  <c r="GKV78" i="13" s="1"/>
  <c r="GKW78" i="13" s="1"/>
  <c r="GKX78" i="13" s="1"/>
  <c r="GKY78" i="13" s="1"/>
  <c r="GKZ78" i="13" s="1"/>
  <c r="GLA78" i="13" s="1"/>
  <c r="GLB78" i="13" s="1"/>
  <c r="GLC78" i="13" s="1"/>
  <c r="GLD78" i="13" s="1"/>
  <c r="GLE78" i="13" s="1"/>
  <c r="GLF78" i="13" s="1"/>
  <c r="GLG78" i="13" s="1"/>
  <c r="GLH78" i="13" s="1"/>
  <c r="GLI78" i="13" s="1"/>
  <c r="GLJ78" i="13" s="1"/>
  <c r="GLK78" i="13" s="1"/>
  <c r="GLL78" i="13" s="1"/>
  <c r="GLM78" i="13" s="1"/>
  <c r="GLN78" i="13" s="1"/>
  <c r="GLO78" i="13" s="1"/>
  <c r="GLP78" i="13" s="1"/>
  <c r="GLQ78" i="13" s="1"/>
  <c r="GLR78" i="13" s="1"/>
  <c r="GLS78" i="13" s="1"/>
  <c r="GLT78" i="13" s="1"/>
  <c r="GLU78" i="13" s="1"/>
  <c r="GLV78" i="13" s="1"/>
  <c r="GLW78" i="13" s="1"/>
  <c r="GLX78" i="13" s="1"/>
  <c r="GLY78" i="13" s="1"/>
  <c r="GLZ78" i="13" s="1"/>
  <c r="GMA78" i="13" s="1"/>
  <c r="GMB78" i="13" s="1"/>
  <c r="GMC78" i="13" s="1"/>
  <c r="GMD78" i="13" s="1"/>
  <c r="GME78" i="13" s="1"/>
  <c r="GMF78" i="13" s="1"/>
  <c r="GMG78" i="13" s="1"/>
  <c r="GMH78" i="13" s="1"/>
  <c r="GMI78" i="13" s="1"/>
  <c r="GMJ78" i="13" s="1"/>
  <c r="GMK78" i="13" s="1"/>
  <c r="GML78" i="13" s="1"/>
  <c r="GMM78" i="13" s="1"/>
  <c r="GMN78" i="13" s="1"/>
  <c r="GMO78" i="13" s="1"/>
  <c r="GMP78" i="13" s="1"/>
  <c r="GMQ78" i="13" s="1"/>
  <c r="GMR78" i="13" s="1"/>
  <c r="GMS78" i="13" s="1"/>
  <c r="GMT78" i="13" s="1"/>
  <c r="GMU78" i="13" s="1"/>
  <c r="GMV78" i="13" s="1"/>
  <c r="GMW78" i="13" s="1"/>
  <c r="GMX78" i="13" s="1"/>
  <c r="GMY78" i="13" s="1"/>
  <c r="GMZ78" i="13" s="1"/>
  <c r="GNA78" i="13" s="1"/>
  <c r="GNB78" i="13" s="1"/>
  <c r="GNC78" i="13" s="1"/>
  <c r="GND78" i="13" s="1"/>
  <c r="GNE78" i="13" s="1"/>
  <c r="GNF78" i="13" s="1"/>
  <c r="GNG78" i="13" s="1"/>
  <c r="GNH78" i="13" s="1"/>
  <c r="GNI78" i="13" s="1"/>
  <c r="GNJ78" i="13" s="1"/>
  <c r="GNK78" i="13" s="1"/>
  <c r="GNL78" i="13" s="1"/>
  <c r="GNM78" i="13" s="1"/>
  <c r="GNN78" i="13" s="1"/>
  <c r="GNO78" i="13" s="1"/>
  <c r="GNP78" i="13" s="1"/>
  <c r="GNQ78" i="13" s="1"/>
  <c r="GNR78" i="13" s="1"/>
  <c r="GNS78" i="13" s="1"/>
  <c r="GNT78" i="13" s="1"/>
  <c r="GNU78" i="13" s="1"/>
  <c r="GNV78" i="13" s="1"/>
  <c r="GNW78" i="13" s="1"/>
  <c r="GNX78" i="13" s="1"/>
  <c r="GNY78" i="13" s="1"/>
  <c r="GNZ78" i="13" s="1"/>
  <c r="GOA78" i="13" s="1"/>
  <c r="GOB78" i="13" s="1"/>
  <c r="GOC78" i="13" s="1"/>
  <c r="GOD78" i="13" s="1"/>
  <c r="GOE78" i="13" s="1"/>
  <c r="GOF78" i="13" s="1"/>
  <c r="GOG78" i="13" s="1"/>
  <c r="GOH78" i="13" s="1"/>
  <c r="GOI78" i="13" s="1"/>
  <c r="GOJ78" i="13" s="1"/>
  <c r="GOK78" i="13" s="1"/>
  <c r="GOL78" i="13" s="1"/>
  <c r="GOM78" i="13" s="1"/>
  <c r="GON78" i="13" s="1"/>
  <c r="GOO78" i="13" s="1"/>
  <c r="GOP78" i="13" s="1"/>
  <c r="GOQ78" i="13" s="1"/>
  <c r="GOR78" i="13" s="1"/>
  <c r="GOS78" i="13" s="1"/>
  <c r="GOT78" i="13" s="1"/>
  <c r="GOU78" i="13" s="1"/>
  <c r="GOV78" i="13" s="1"/>
  <c r="GOW78" i="13" s="1"/>
  <c r="GOX78" i="13" s="1"/>
  <c r="GOY78" i="13" s="1"/>
  <c r="GOZ78" i="13" s="1"/>
  <c r="GPA78" i="13" s="1"/>
  <c r="GPB78" i="13" s="1"/>
  <c r="GPC78" i="13" s="1"/>
  <c r="GPD78" i="13" s="1"/>
  <c r="GPE78" i="13" s="1"/>
  <c r="GPF78" i="13" s="1"/>
  <c r="GPG78" i="13" s="1"/>
  <c r="GPH78" i="13" s="1"/>
  <c r="GPI78" i="13" s="1"/>
  <c r="GPJ78" i="13" s="1"/>
  <c r="GPK78" i="13" s="1"/>
  <c r="GPL78" i="13" s="1"/>
  <c r="GPM78" i="13" s="1"/>
  <c r="GPN78" i="13" s="1"/>
  <c r="GPO78" i="13" s="1"/>
  <c r="GPP78" i="13" s="1"/>
  <c r="GPQ78" i="13" s="1"/>
  <c r="GPR78" i="13" s="1"/>
  <c r="GPS78" i="13" s="1"/>
  <c r="GPT78" i="13" s="1"/>
  <c r="GPU78" i="13" s="1"/>
  <c r="GPV78" i="13" s="1"/>
  <c r="GPW78" i="13" s="1"/>
  <c r="GPX78" i="13" s="1"/>
  <c r="GPY78" i="13" s="1"/>
  <c r="GPZ78" i="13" s="1"/>
  <c r="GQA78" i="13" s="1"/>
  <c r="GQB78" i="13" s="1"/>
  <c r="GQC78" i="13" s="1"/>
  <c r="GQD78" i="13" s="1"/>
  <c r="GQE78" i="13" s="1"/>
  <c r="GQF78" i="13" s="1"/>
  <c r="GQG78" i="13" s="1"/>
  <c r="GQH78" i="13" s="1"/>
  <c r="GQI78" i="13" s="1"/>
  <c r="GQJ78" i="13" s="1"/>
  <c r="GQK78" i="13" s="1"/>
  <c r="GQL78" i="13" s="1"/>
  <c r="GQM78" i="13" s="1"/>
  <c r="GQN78" i="13" s="1"/>
  <c r="GQO78" i="13" s="1"/>
  <c r="GQP78" i="13" s="1"/>
  <c r="GQQ78" i="13" s="1"/>
  <c r="GQR78" i="13" s="1"/>
  <c r="GQS78" i="13" s="1"/>
  <c r="GQT78" i="13" s="1"/>
  <c r="GQU78" i="13" s="1"/>
  <c r="GQV78" i="13" s="1"/>
  <c r="GQW78" i="13" s="1"/>
  <c r="GQX78" i="13" s="1"/>
  <c r="GQY78" i="13" s="1"/>
  <c r="GQZ78" i="13" s="1"/>
  <c r="GRA78" i="13" s="1"/>
  <c r="GRB78" i="13" s="1"/>
  <c r="GRC78" i="13" s="1"/>
  <c r="GRD78" i="13" s="1"/>
  <c r="GRE78" i="13" s="1"/>
  <c r="GRF78" i="13" s="1"/>
  <c r="GRG78" i="13" s="1"/>
  <c r="GRH78" i="13" s="1"/>
  <c r="GRI78" i="13" s="1"/>
  <c r="GRJ78" i="13" s="1"/>
  <c r="GRK78" i="13" s="1"/>
  <c r="GRL78" i="13" s="1"/>
  <c r="GRM78" i="13" s="1"/>
  <c r="GRN78" i="13" s="1"/>
  <c r="GRO78" i="13" s="1"/>
  <c r="GRP78" i="13" s="1"/>
  <c r="GRQ78" i="13" s="1"/>
  <c r="GRR78" i="13" s="1"/>
  <c r="GRS78" i="13" s="1"/>
  <c r="GRT78" i="13" s="1"/>
  <c r="GRU78" i="13" s="1"/>
  <c r="GRV78" i="13" s="1"/>
  <c r="GRW78" i="13" s="1"/>
  <c r="GRX78" i="13" s="1"/>
  <c r="GRY78" i="13" s="1"/>
  <c r="GRZ78" i="13" s="1"/>
  <c r="GSA78" i="13" s="1"/>
  <c r="GSB78" i="13" s="1"/>
  <c r="GSC78" i="13" s="1"/>
  <c r="GSD78" i="13" s="1"/>
  <c r="GSE78" i="13" s="1"/>
  <c r="GSF78" i="13" s="1"/>
  <c r="GSG78" i="13" s="1"/>
  <c r="GSH78" i="13" s="1"/>
  <c r="GSI78" i="13" s="1"/>
  <c r="GSJ78" i="13" s="1"/>
  <c r="GSK78" i="13" s="1"/>
  <c r="GSL78" i="13" s="1"/>
  <c r="GSM78" i="13" s="1"/>
  <c r="GSN78" i="13" s="1"/>
  <c r="GSO78" i="13" s="1"/>
  <c r="GSP78" i="13" s="1"/>
  <c r="GSQ78" i="13" s="1"/>
  <c r="GSR78" i="13" s="1"/>
  <c r="GSS78" i="13" s="1"/>
  <c r="GST78" i="13" s="1"/>
  <c r="GSU78" i="13" s="1"/>
  <c r="GSV78" i="13" s="1"/>
  <c r="GSW78" i="13" s="1"/>
  <c r="GSX78" i="13" s="1"/>
  <c r="GSY78" i="13" s="1"/>
  <c r="GSZ78" i="13" s="1"/>
  <c r="GTA78" i="13" s="1"/>
  <c r="GTB78" i="13" s="1"/>
  <c r="GTC78" i="13" s="1"/>
  <c r="GTD78" i="13" s="1"/>
  <c r="GTE78" i="13" s="1"/>
  <c r="GTF78" i="13" s="1"/>
  <c r="GTG78" i="13" s="1"/>
  <c r="GTH78" i="13" s="1"/>
  <c r="GTI78" i="13" s="1"/>
  <c r="GTJ78" i="13" s="1"/>
  <c r="GTK78" i="13" s="1"/>
  <c r="GTL78" i="13" s="1"/>
  <c r="GTM78" i="13" s="1"/>
  <c r="GTN78" i="13" s="1"/>
  <c r="GTO78" i="13" s="1"/>
  <c r="GTP78" i="13" s="1"/>
  <c r="GTQ78" i="13" s="1"/>
  <c r="GTR78" i="13" s="1"/>
  <c r="GTS78" i="13" s="1"/>
  <c r="GTT78" i="13" s="1"/>
  <c r="GTU78" i="13" s="1"/>
  <c r="GTV78" i="13" s="1"/>
  <c r="GTW78" i="13" s="1"/>
  <c r="GTX78" i="13" s="1"/>
  <c r="GTY78" i="13" s="1"/>
  <c r="GTZ78" i="13" s="1"/>
  <c r="GUA78" i="13" s="1"/>
  <c r="GUB78" i="13" s="1"/>
  <c r="GUC78" i="13" s="1"/>
  <c r="GUD78" i="13" s="1"/>
  <c r="GUE78" i="13" s="1"/>
  <c r="GUF78" i="13" s="1"/>
  <c r="GUG78" i="13" s="1"/>
  <c r="GUH78" i="13" s="1"/>
  <c r="GUI78" i="13" s="1"/>
  <c r="GUJ78" i="13" s="1"/>
  <c r="GUK78" i="13" s="1"/>
  <c r="GUL78" i="13" s="1"/>
  <c r="GUM78" i="13" s="1"/>
  <c r="GUN78" i="13" s="1"/>
  <c r="GUO78" i="13" s="1"/>
  <c r="GUP78" i="13" s="1"/>
  <c r="GUQ78" i="13" s="1"/>
  <c r="GUR78" i="13" s="1"/>
  <c r="GUS78" i="13" s="1"/>
  <c r="GUT78" i="13" s="1"/>
  <c r="GUU78" i="13" s="1"/>
  <c r="GUV78" i="13" s="1"/>
  <c r="GUW78" i="13" s="1"/>
  <c r="GUX78" i="13" s="1"/>
  <c r="GUY78" i="13" s="1"/>
  <c r="GUZ78" i="13" s="1"/>
  <c r="GVA78" i="13" s="1"/>
  <c r="GVB78" i="13" s="1"/>
  <c r="GVC78" i="13" s="1"/>
  <c r="GVD78" i="13" s="1"/>
  <c r="GVE78" i="13" s="1"/>
  <c r="GVF78" i="13" s="1"/>
  <c r="GVG78" i="13" s="1"/>
  <c r="GVH78" i="13" s="1"/>
  <c r="GVI78" i="13" s="1"/>
  <c r="GVJ78" i="13" s="1"/>
  <c r="GVK78" i="13" s="1"/>
  <c r="GVL78" i="13" s="1"/>
  <c r="GVM78" i="13" s="1"/>
  <c r="GVN78" i="13" s="1"/>
  <c r="GVO78" i="13" s="1"/>
  <c r="GVP78" i="13" s="1"/>
  <c r="GVQ78" i="13" s="1"/>
  <c r="GVR78" i="13" s="1"/>
  <c r="GVS78" i="13" s="1"/>
  <c r="GVT78" i="13" s="1"/>
  <c r="GVU78" i="13" s="1"/>
  <c r="GVV78" i="13" s="1"/>
  <c r="GVW78" i="13" s="1"/>
  <c r="GVX78" i="13" s="1"/>
  <c r="GVY78" i="13" s="1"/>
  <c r="GVZ78" i="13" s="1"/>
  <c r="GWA78" i="13" s="1"/>
  <c r="GWB78" i="13" s="1"/>
  <c r="GWC78" i="13" s="1"/>
  <c r="GWD78" i="13" s="1"/>
  <c r="GWE78" i="13" s="1"/>
  <c r="GWF78" i="13" s="1"/>
  <c r="GWG78" i="13" s="1"/>
  <c r="GWH78" i="13" s="1"/>
  <c r="GWI78" i="13" s="1"/>
  <c r="GWJ78" i="13" s="1"/>
  <c r="GWK78" i="13" s="1"/>
  <c r="GWL78" i="13" s="1"/>
  <c r="GWM78" i="13" s="1"/>
  <c r="GWN78" i="13" s="1"/>
  <c r="GWO78" i="13" s="1"/>
  <c r="GWP78" i="13" s="1"/>
  <c r="GWQ78" i="13" s="1"/>
  <c r="GWR78" i="13" s="1"/>
  <c r="GWS78" i="13" s="1"/>
  <c r="GWT78" i="13" s="1"/>
  <c r="GWU78" i="13" s="1"/>
  <c r="GWV78" i="13" s="1"/>
  <c r="GWW78" i="13" s="1"/>
  <c r="GWX78" i="13" s="1"/>
  <c r="GWY78" i="13" s="1"/>
  <c r="GWZ78" i="13" s="1"/>
  <c r="GXA78" i="13" s="1"/>
  <c r="GXB78" i="13" s="1"/>
  <c r="GXC78" i="13" s="1"/>
  <c r="GXD78" i="13" s="1"/>
  <c r="GXE78" i="13" s="1"/>
  <c r="GXF78" i="13" s="1"/>
  <c r="GXG78" i="13" s="1"/>
  <c r="GXH78" i="13" s="1"/>
  <c r="GXI78" i="13" s="1"/>
  <c r="GXJ78" i="13" s="1"/>
  <c r="GXK78" i="13" s="1"/>
  <c r="GXL78" i="13" s="1"/>
  <c r="GXM78" i="13" s="1"/>
  <c r="GXN78" i="13" s="1"/>
  <c r="GXO78" i="13" s="1"/>
  <c r="GXP78" i="13" s="1"/>
  <c r="GXQ78" i="13" s="1"/>
  <c r="GXR78" i="13" s="1"/>
  <c r="GXS78" i="13" s="1"/>
  <c r="GXT78" i="13" s="1"/>
  <c r="GXU78" i="13" s="1"/>
  <c r="GXV78" i="13" s="1"/>
  <c r="GXW78" i="13" s="1"/>
  <c r="GXX78" i="13" s="1"/>
  <c r="GXY78" i="13" s="1"/>
  <c r="GXZ78" i="13" s="1"/>
  <c r="GYA78" i="13" s="1"/>
  <c r="GYB78" i="13" s="1"/>
  <c r="GYC78" i="13" s="1"/>
  <c r="GYD78" i="13" s="1"/>
  <c r="GYE78" i="13" s="1"/>
  <c r="GYF78" i="13" s="1"/>
  <c r="GYG78" i="13" s="1"/>
  <c r="GYH78" i="13" s="1"/>
  <c r="GYI78" i="13" s="1"/>
  <c r="GYJ78" i="13" s="1"/>
  <c r="GYK78" i="13" s="1"/>
  <c r="GYL78" i="13" s="1"/>
  <c r="GYM78" i="13" s="1"/>
  <c r="GYN78" i="13" s="1"/>
  <c r="GYO78" i="13" s="1"/>
  <c r="GYP78" i="13" s="1"/>
  <c r="GYQ78" i="13" s="1"/>
  <c r="GYR78" i="13" s="1"/>
  <c r="GYS78" i="13" s="1"/>
  <c r="GYT78" i="13" s="1"/>
  <c r="GYU78" i="13" s="1"/>
  <c r="GYV78" i="13" s="1"/>
  <c r="GYW78" i="13" s="1"/>
  <c r="GYX78" i="13" s="1"/>
  <c r="GYY78" i="13" s="1"/>
  <c r="GYZ78" i="13" s="1"/>
  <c r="GZA78" i="13" s="1"/>
  <c r="GZB78" i="13" s="1"/>
  <c r="GZC78" i="13" s="1"/>
  <c r="GZD78" i="13" s="1"/>
  <c r="GZE78" i="13" s="1"/>
  <c r="GZF78" i="13" s="1"/>
  <c r="GZG78" i="13" s="1"/>
  <c r="GZH78" i="13" s="1"/>
  <c r="GZI78" i="13" s="1"/>
  <c r="GZJ78" i="13" s="1"/>
  <c r="GZK78" i="13" s="1"/>
  <c r="GZL78" i="13" s="1"/>
  <c r="GZM78" i="13" s="1"/>
  <c r="GZN78" i="13" s="1"/>
  <c r="GZO78" i="13" s="1"/>
  <c r="GZP78" i="13" s="1"/>
  <c r="GZQ78" i="13" s="1"/>
  <c r="GZR78" i="13" s="1"/>
  <c r="GZS78" i="13" s="1"/>
  <c r="GZT78" i="13" s="1"/>
  <c r="GZU78" i="13" s="1"/>
  <c r="GZV78" i="13" s="1"/>
  <c r="GZW78" i="13" s="1"/>
  <c r="GZX78" i="13" s="1"/>
  <c r="GZY78" i="13" s="1"/>
  <c r="GZZ78" i="13" s="1"/>
  <c r="HAA78" i="13" s="1"/>
  <c r="HAB78" i="13" s="1"/>
  <c r="HAC78" i="13" s="1"/>
  <c r="HAD78" i="13" s="1"/>
  <c r="HAE78" i="13" s="1"/>
  <c r="HAF78" i="13" s="1"/>
  <c r="HAG78" i="13" s="1"/>
  <c r="HAH78" i="13" s="1"/>
  <c r="HAI78" i="13" s="1"/>
  <c r="HAJ78" i="13" s="1"/>
  <c r="HAK78" i="13" s="1"/>
  <c r="HAL78" i="13" s="1"/>
  <c r="HAM78" i="13" s="1"/>
  <c r="HAN78" i="13" s="1"/>
  <c r="HAO78" i="13" s="1"/>
  <c r="HAP78" i="13" s="1"/>
  <c r="HAQ78" i="13" s="1"/>
  <c r="HAR78" i="13" s="1"/>
  <c r="HAS78" i="13" s="1"/>
  <c r="HAT78" i="13" s="1"/>
  <c r="HAU78" i="13" s="1"/>
  <c r="HAV78" i="13" s="1"/>
  <c r="HAW78" i="13" s="1"/>
  <c r="HAX78" i="13" s="1"/>
  <c r="HAY78" i="13" s="1"/>
  <c r="HAZ78" i="13" s="1"/>
  <c r="HBA78" i="13" s="1"/>
  <c r="HBB78" i="13" s="1"/>
  <c r="HBC78" i="13" s="1"/>
  <c r="HBD78" i="13" s="1"/>
  <c r="HBE78" i="13" s="1"/>
  <c r="HBF78" i="13" s="1"/>
  <c r="HBG78" i="13" s="1"/>
  <c r="HBH78" i="13" s="1"/>
  <c r="HBI78" i="13" s="1"/>
  <c r="HBJ78" i="13" s="1"/>
  <c r="HBK78" i="13" s="1"/>
  <c r="HBL78" i="13" s="1"/>
  <c r="HBM78" i="13" s="1"/>
  <c r="HBN78" i="13" s="1"/>
  <c r="HBO78" i="13" s="1"/>
  <c r="HBP78" i="13" s="1"/>
  <c r="HBQ78" i="13" s="1"/>
  <c r="HBR78" i="13" s="1"/>
  <c r="HBS78" i="13" s="1"/>
  <c r="HBT78" i="13" s="1"/>
  <c r="HBU78" i="13" s="1"/>
  <c r="HBV78" i="13" s="1"/>
  <c r="HBW78" i="13" s="1"/>
  <c r="HBX78" i="13" s="1"/>
  <c r="HBY78" i="13" s="1"/>
  <c r="HBZ78" i="13" s="1"/>
  <c r="HCA78" i="13" s="1"/>
  <c r="HCB78" i="13" s="1"/>
  <c r="HCC78" i="13" s="1"/>
  <c r="HCD78" i="13" s="1"/>
  <c r="HCE78" i="13" s="1"/>
  <c r="HCF78" i="13" s="1"/>
  <c r="HCG78" i="13" s="1"/>
  <c r="HCH78" i="13" s="1"/>
  <c r="HCI78" i="13" s="1"/>
  <c r="HCJ78" i="13" s="1"/>
  <c r="HCK78" i="13" s="1"/>
  <c r="HCL78" i="13" s="1"/>
  <c r="HCM78" i="13" s="1"/>
  <c r="HCN78" i="13" s="1"/>
  <c r="HCO78" i="13" s="1"/>
  <c r="HCP78" i="13" s="1"/>
  <c r="HCQ78" i="13" s="1"/>
  <c r="HCR78" i="13" s="1"/>
  <c r="HCS78" i="13" s="1"/>
  <c r="HCT78" i="13" s="1"/>
  <c r="HCU78" i="13" s="1"/>
  <c r="HCV78" i="13" s="1"/>
  <c r="HCW78" i="13" s="1"/>
  <c r="HCX78" i="13" s="1"/>
  <c r="HCY78" i="13" s="1"/>
  <c r="HCZ78" i="13" s="1"/>
  <c r="HDA78" i="13" s="1"/>
  <c r="HDB78" i="13" s="1"/>
  <c r="HDC78" i="13" s="1"/>
  <c r="HDD78" i="13" s="1"/>
  <c r="HDE78" i="13" s="1"/>
  <c r="HDF78" i="13" s="1"/>
  <c r="HDG78" i="13" s="1"/>
  <c r="HDH78" i="13" s="1"/>
  <c r="HDI78" i="13" s="1"/>
  <c r="HDJ78" i="13" s="1"/>
  <c r="HDK78" i="13" s="1"/>
  <c r="HDL78" i="13" s="1"/>
  <c r="HDM78" i="13" s="1"/>
  <c r="HDN78" i="13" s="1"/>
  <c r="HDO78" i="13" s="1"/>
  <c r="HDP78" i="13" s="1"/>
  <c r="HDQ78" i="13" s="1"/>
  <c r="HDR78" i="13" s="1"/>
  <c r="HDS78" i="13" s="1"/>
  <c r="HDT78" i="13" s="1"/>
  <c r="HDU78" i="13" s="1"/>
  <c r="HDV78" i="13" s="1"/>
  <c r="HDW78" i="13" s="1"/>
  <c r="HDX78" i="13" s="1"/>
  <c r="HDY78" i="13" s="1"/>
  <c r="HDZ78" i="13" s="1"/>
  <c r="HEA78" i="13" s="1"/>
  <c r="HEB78" i="13" s="1"/>
  <c r="HEC78" i="13" s="1"/>
  <c r="HED78" i="13" s="1"/>
  <c r="HEE78" i="13" s="1"/>
  <c r="HEF78" i="13" s="1"/>
  <c r="HEG78" i="13" s="1"/>
  <c r="HEH78" i="13" s="1"/>
  <c r="HEI78" i="13" s="1"/>
  <c r="HEJ78" i="13" s="1"/>
  <c r="HEK78" i="13" s="1"/>
  <c r="HEL78" i="13" s="1"/>
  <c r="HEM78" i="13" s="1"/>
  <c r="HEN78" i="13" s="1"/>
  <c r="HEO78" i="13" s="1"/>
  <c r="HEP78" i="13" s="1"/>
  <c r="HEQ78" i="13" s="1"/>
  <c r="HER78" i="13" s="1"/>
  <c r="HES78" i="13" s="1"/>
  <c r="HET78" i="13" s="1"/>
  <c r="HEU78" i="13" s="1"/>
  <c r="HEV78" i="13" s="1"/>
  <c r="HEW78" i="13" s="1"/>
  <c r="HEX78" i="13" s="1"/>
  <c r="HEY78" i="13" s="1"/>
  <c r="HEZ78" i="13" s="1"/>
  <c r="HFA78" i="13" s="1"/>
  <c r="HFB78" i="13" s="1"/>
  <c r="HFC78" i="13" s="1"/>
  <c r="HFD78" i="13" s="1"/>
  <c r="HFE78" i="13" s="1"/>
  <c r="HFF78" i="13" s="1"/>
  <c r="HFG78" i="13" s="1"/>
  <c r="HFH78" i="13" s="1"/>
  <c r="HFI78" i="13" s="1"/>
  <c r="HFJ78" i="13" s="1"/>
  <c r="HFK78" i="13" s="1"/>
  <c r="HFL78" i="13" s="1"/>
  <c r="HFM78" i="13" s="1"/>
  <c r="HFN78" i="13" s="1"/>
  <c r="HFO78" i="13" s="1"/>
  <c r="HFP78" i="13" s="1"/>
  <c r="HFQ78" i="13" s="1"/>
  <c r="HFR78" i="13" s="1"/>
  <c r="HFS78" i="13" s="1"/>
  <c r="HFT78" i="13" s="1"/>
  <c r="HFU78" i="13" s="1"/>
  <c r="HFV78" i="13" s="1"/>
  <c r="HFW78" i="13" s="1"/>
  <c r="HFX78" i="13" s="1"/>
  <c r="HFY78" i="13" s="1"/>
  <c r="HFZ78" i="13" s="1"/>
  <c r="HGA78" i="13" s="1"/>
  <c r="HGB78" i="13" s="1"/>
  <c r="HGC78" i="13" s="1"/>
  <c r="HGD78" i="13" s="1"/>
  <c r="HGE78" i="13" s="1"/>
  <c r="HGF78" i="13" s="1"/>
  <c r="HGG78" i="13" s="1"/>
  <c r="HGH78" i="13" s="1"/>
  <c r="HGI78" i="13" s="1"/>
  <c r="HGJ78" i="13" s="1"/>
  <c r="HGK78" i="13" s="1"/>
  <c r="HGL78" i="13" s="1"/>
  <c r="HGM78" i="13" s="1"/>
  <c r="HGN78" i="13" s="1"/>
  <c r="HGO78" i="13" s="1"/>
  <c r="HGP78" i="13" s="1"/>
  <c r="HGQ78" i="13" s="1"/>
  <c r="HGR78" i="13" s="1"/>
  <c r="HGS78" i="13" s="1"/>
  <c r="HGT78" i="13" s="1"/>
  <c r="HGU78" i="13" s="1"/>
  <c r="HGV78" i="13" s="1"/>
  <c r="HGW78" i="13" s="1"/>
  <c r="HGX78" i="13" s="1"/>
  <c r="HGY78" i="13" s="1"/>
  <c r="HGZ78" i="13" s="1"/>
  <c r="HHA78" i="13" s="1"/>
  <c r="HHB78" i="13" s="1"/>
  <c r="HHC78" i="13" s="1"/>
  <c r="HHD78" i="13" s="1"/>
  <c r="HHE78" i="13" s="1"/>
  <c r="HHF78" i="13" s="1"/>
  <c r="HHG78" i="13" s="1"/>
  <c r="HHH78" i="13" s="1"/>
  <c r="HHI78" i="13" s="1"/>
  <c r="HHJ78" i="13" s="1"/>
  <c r="HHK78" i="13" s="1"/>
  <c r="HHL78" i="13" s="1"/>
  <c r="HHM78" i="13" s="1"/>
  <c r="HHN78" i="13" s="1"/>
  <c r="HHO78" i="13" s="1"/>
  <c r="HHP78" i="13" s="1"/>
  <c r="HHQ78" i="13" s="1"/>
  <c r="HHR78" i="13" s="1"/>
  <c r="HHS78" i="13" s="1"/>
  <c r="HHT78" i="13" s="1"/>
  <c r="HHU78" i="13" s="1"/>
  <c r="HHV78" i="13" s="1"/>
  <c r="HHW78" i="13" s="1"/>
  <c r="HHX78" i="13" s="1"/>
  <c r="HHY78" i="13" s="1"/>
  <c r="HHZ78" i="13" s="1"/>
  <c r="HIA78" i="13" s="1"/>
  <c r="HIB78" i="13" s="1"/>
  <c r="HIC78" i="13" s="1"/>
  <c r="HID78" i="13" s="1"/>
  <c r="HIE78" i="13" s="1"/>
  <c r="HIF78" i="13" s="1"/>
  <c r="HIG78" i="13" s="1"/>
  <c r="HIH78" i="13" s="1"/>
  <c r="HII78" i="13" s="1"/>
  <c r="HIJ78" i="13" s="1"/>
  <c r="HIK78" i="13" s="1"/>
  <c r="HIL78" i="13" s="1"/>
  <c r="HIM78" i="13" s="1"/>
  <c r="HIN78" i="13" s="1"/>
  <c r="HIO78" i="13" s="1"/>
  <c r="HIP78" i="13" s="1"/>
  <c r="HIQ78" i="13" s="1"/>
  <c r="HIR78" i="13" s="1"/>
  <c r="HIS78" i="13" s="1"/>
  <c r="HIT78" i="13" s="1"/>
  <c r="HIU78" i="13" s="1"/>
  <c r="HIV78" i="13" s="1"/>
  <c r="HIW78" i="13" s="1"/>
  <c r="HIX78" i="13" s="1"/>
  <c r="HIY78" i="13" s="1"/>
  <c r="HIZ78" i="13" s="1"/>
  <c r="HJA78" i="13" s="1"/>
  <c r="HJB78" i="13" s="1"/>
  <c r="HJC78" i="13" s="1"/>
  <c r="HJD78" i="13" s="1"/>
  <c r="HJE78" i="13" s="1"/>
  <c r="HJF78" i="13" s="1"/>
  <c r="HJG78" i="13" s="1"/>
  <c r="HJH78" i="13" s="1"/>
  <c r="HJI78" i="13" s="1"/>
  <c r="HJJ78" i="13" s="1"/>
  <c r="HJK78" i="13" s="1"/>
  <c r="HJL78" i="13" s="1"/>
  <c r="HJM78" i="13" s="1"/>
  <c r="HJN78" i="13" s="1"/>
  <c r="HJO78" i="13" s="1"/>
  <c r="HJP78" i="13" s="1"/>
  <c r="HJQ78" i="13" s="1"/>
  <c r="HJR78" i="13" s="1"/>
  <c r="HJS78" i="13" s="1"/>
  <c r="HJT78" i="13" s="1"/>
  <c r="HJU78" i="13" s="1"/>
  <c r="HJV78" i="13" s="1"/>
  <c r="HJW78" i="13" s="1"/>
  <c r="HJX78" i="13" s="1"/>
  <c r="HJY78" i="13" s="1"/>
  <c r="HJZ78" i="13" s="1"/>
  <c r="HKA78" i="13" s="1"/>
  <c r="HKB78" i="13" s="1"/>
  <c r="HKC78" i="13" s="1"/>
  <c r="HKD78" i="13" s="1"/>
  <c r="HKE78" i="13" s="1"/>
  <c r="HKF78" i="13" s="1"/>
  <c r="HKG78" i="13" s="1"/>
  <c r="HKH78" i="13" s="1"/>
  <c r="HKI78" i="13" s="1"/>
  <c r="HKJ78" i="13" s="1"/>
  <c r="HKK78" i="13" s="1"/>
  <c r="HKL78" i="13" s="1"/>
  <c r="HKM78" i="13" s="1"/>
  <c r="HKN78" i="13" s="1"/>
  <c r="HKO78" i="13" s="1"/>
  <c r="HKP78" i="13" s="1"/>
  <c r="HKQ78" i="13" s="1"/>
  <c r="HKR78" i="13" s="1"/>
  <c r="HKS78" i="13" s="1"/>
  <c r="HKT78" i="13" s="1"/>
  <c r="HKU78" i="13" s="1"/>
  <c r="HKV78" i="13" s="1"/>
  <c r="HKW78" i="13" s="1"/>
  <c r="HKX78" i="13" s="1"/>
  <c r="HKY78" i="13" s="1"/>
  <c r="HKZ78" i="13" s="1"/>
  <c r="HLA78" i="13" s="1"/>
  <c r="HLB78" i="13" s="1"/>
  <c r="HLC78" i="13" s="1"/>
  <c r="HLD78" i="13" s="1"/>
  <c r="HLE78" i="13" s="1"/>
  <c r="HLF78" i="13" s="1"/>
  <c r="HLG78" i="13" s="1"/>
  <c r="HLH78" i="13" s="1"/>
  <c r="HLI78" i="13" s="1"/>
  <c r="HLJ78" i="13" s="1"/>
  <c r="HLK78" i="13" s="1"/>
  <c r="HLL78" i="13" s="1"/>
  <c r="HLM78" i="13" s="1"/>
  <c r="HLN78" i="13" s="1"/>
  <c r="HLO78" i="13" s="1"/>
  <c r="HLP78" i="13" s="1"/>
  <c r="HLQ78" i="13" s="1"/>
  <c r="HLR78" i="13" s="1"/>
  <c r="HLS78" i="13" s="1"/>
  <c r="HLT78" i="13" s="1"/>
  <c r="HLU78" i="13" s="1"/>
  <c r="HLV78" i="13" s="1"/>
  <c r="HLW78" i="13" s="1"/>
  <c r="HLX78" i="13" s="1"/>
  <c r="HLY78" i="13" s="1"/>
  <c r="HLZ78" i="13" s="1"/>
  <c r="HMA78" i="13" s="1"/>
  <c r="HMB78" i="13" s="1"/>
  <c r="HMC78" i="13" s="1"/>
  <c r="HMD78" i="13" s="1"/>
  <c r="HME78" i="13" s="1"/>
  <c r="HMF78" i="13" s="1"/>
  <c r="HMG78" i="13" s="1"/>
  <c r="HMH78" i="13" s="1"/>
  <c r="HMI78" i="13" s="1"/>
  <c r="HMJ78" i="13" s="1"/>
  <c r="HMK78" i="13" s="1"/>
  <c r="HML78" i="13" s="1"/>
  <c r="HMM78" i="13" s="1"/>
  <c r="HMN78" i="13" s="1"/>
  <c r="HMO78" i="13" s="1"/>
  <c r="HMP78" i="13" s="1"/>
  <c r="HMQ78" i="13" s="1"/>
  <c r="HMR78" i="13" s="1"/>
  <c r="HMS78" i="13" s="1"/>
  <c r="HMT78" i="13" s="1"/>
  <c r="HMU78" i="13" s="1"/>
  <c r="HMV78" i="13" s="1"/>
  <c r="HMW78" i="13" s="1"/>
  <c r="HMX78" i="13" s="1"/>
  <c r="HMY78" i="13" s="1"/>
  <c r="HMZ78" i="13" s="1"/>
  <c r="HNA78" i="13" s="1"/>
  <c r="HNB78" i="13" s="1"/>
  <c r="HNC78" i="13" s="1"/>
  <c r="HND78" i="13" s="1"/>
  <c r="HNE78" i="13" s="1"/>
  <c r="HNF78" i="13" s="1"/>
  <c r="HNG78" i="13" s="1"/>
  <c r="HNH78" i="13" s="1"/>
  <c r="HNI78" i="13" s="1"/>
  <c r="HNJ78" i="13" s="1"/>
  <c r="HNK78" i="13" s="1"/>
  <c r="HNL78" i="13" s="1"/>
  <c r="HNM78" i="13" s="1"/>
  <c r="HNN78" i="13" s="1"/>
  <c r="HNO78" i="13" s="1"/>
  <c r="HNP78" i="13" s="1"/>
  <c r="HNQ78" i="13" s="1"/>
  <c r="HNR78" i="13" s="1"/>
  <c r="HNS78" i="13" s="1"/>
  <c r="HNT78" i="13" s="1"/>
  <c r="HNU78" i="13" s="1"/>
  <c r="HNV78" i="13" s="1"/>
  <c r="HNW78" i="13" s="1"/>
  <c r="HNX78" i="13" s="1"/>
  <c r="HNY78" i="13" s="1"/>
  <c r="HNZ78" i="13" s="1"/>
  <c r="HOA78" i="13" s="1"/>
  <c r="HOB78" i="13" s="1"/>
  <c r="HOC78" i="13" s="1"/>
  <c r="HOD78" i="13" s="1"/>
  <c r="HOE78" i="13" s="1"/>
  <c r="HOF78" i="13" s="1"/>
  <c r="HOG78" i="13" s="1"/>
  <c r="HOH78" i="13" s="1"/>
  <c r="HOI78" i="13" s="1"/>
  <c r="HOJ78" i="13" s="1"/>
  <c r="HOK78" i="13" s="1"/>
  <c r="HOL78" i="13" s="1"/>
  <c r="HOM78" i="13" s="1"/>
  <c r="HON78" i="13" s="1"/>
  <c r="HOO78" i="13" s="1"/>
  <c r="HOP78" i="13" s="1"/>
  <c r="HOQ78" i="13" s="1"/>
  <c r="HOR78" i="13" s="1"/>
  <c r="HOS78" i="13" s="1"/>
  <c r="HOT78" i="13" s="1"/>
  <c r="HOU78" i="13" s="1"/>
  <c r="HOV78" i="13" s="1"/>
  <c r="HOW78" i="13" s="1"/>
  <c r="HOX78" i="13" s="1"/>
  <c r="HOY78" i="13" s="1"/>
  <c r="HOZ78" i="13" s="1"/>
  <c r="HPA78" i="13" s="1"/>
  <c r="HPB78" i="13" s="1"/>
  <c r="HPC78" i="13" s="1"/>
  <c r="HPD78" i="13" s="1"/>
  <c r="HPE78" i="13" s="1"/>
  <c r="HPF78" i="13" s="1"/>
  <c r="HPG78" i="13" s="1"/>
  <c r="HPH78" i="13" s="1"/>
  <c r="HPI78" i="13" s="1"/>
  <c r="HPJ78" i="13" s="1"/>
  <c r="HPK78" i="13" s="1"/>
  <c r="HPL78" i="13" s="1"/>
  <c r="HPM78" i="13" s="1"/>
  <c r="HPN78" i="13" s="1"/>
  <c r="HPO78" i="13" s="1"/>
  <c r="HPP78" i="13" s="1"/>
  <c r="HPQ78" i="13" s="1"/>
  <c r="HPR78" i="13" s="1"/>
  <c r="HPS78" i="13" s="1"/>
  <c r="HPT78" i="13" s="1"/>
  <c r="HPU78" i="13" s="1"/>
  <c r="HPV78" i="13" s="1"/>
  <c r="HPW78" i="13" s="1"/>
  <c r="HPX78" i="13" s="1"/>
  <c r="HPY78" i="13" s="1"/>
  <c r="HPZ78" i="13" s="1"/>
  <c r="HQA78" i="13" s="1"/>
  <c r="HQB78" i="13" s="1"/>
  <c r="HQC78" i="13" s="1"/>
  <c r="HQD78" i="13" s="1"/>
  <c r="HQE78" i="13" s="1"/>
  <c r="HQF78" i="13" s="1"/>
  <c r="HQG78" i="13" s="1"/>
  <c r="HQH78" i="13" s="1"/>
  <c r="HQI78" i="13" s="1"/>
  <c r="HQJ78" i="13" s="1"/>
  <c r="HQK78" i="13" s="1"/>
  <c r="HQL78" i="13" s="1"/>
  <c r="HQM78" i="13" s="1"/>
  <c r="HQN78" i="13" s="1"/>
  <c r="HQO78" i="13" s="1"/>
  <c r="HQP78" i="13" s="1"/>
  <c r="HQQ78" i="13" s="1"/>
  <c r="HQR78" i="13" s="1"/>
  <c r="HQS78" i="13" s="1"/>
  <c r="HQT78" i="13" s="1"/>
  <c r="HQU78" i="13" s="1"/>
  <c r="HQV78" i="13" s="1"/>
  <c r="HQW78" i="13" s="1"/>
  <c r="HQX78" i="13" s="1"/>
  <c r="HQY78" i="13" s="1"/>
  <c r="HQZ78" i="13" s="1"/>
  <c r="HRA78" i="13" s="1"/>
  <c r="HRB78" i="13" s="1"/>
  <c r="HRC78" i="13" s="1"/>
  <c r="HRD78" i="13" s="1"/>
  <c r="HRE78" i="13" s="1"/>
  <c r="HRF78" i="13" s="1"/>
  <c r="HRG78" i="13" s="1"/>
  <c r="HRH78" i="13" s="1"/>
  <c r="HRI78" i="13" s="1"/>
  <c r="HRJ78" i="13" s="1"/>
  <c r="HRK78" i="13" s="1"/>
  <c r="HRL78" i="13" s="1"/>
  <c r="HRM78" i="13" s="1"/>
  <c r="HRN78" i="13" s="1"/>
  <c r="HRO78" i="13" s="1"/>
  <c r="HRP78" i="13" s="1"/>
  <c r="HRQ78" i="13" s="1"/>
  <c r="HRR78" i="13" s="1"/>
  <c r="HRS78" i="13" s="1"/>
  <c r="HRT78" i="13" s="1"/>
  <c r="HRU78" i="13" s="1"/>
  <c r="HRV78" i="13" s="1"/>
  <c r="HRW78" i="13" s="1"/>
  <c r="HRX78" i="13" s="1"/>
  <c r="HRY78" i="13" s="1"/>
  <c r="HRZ78" i="13" s="1"/>
  <c r="HSA78" i="13" s="1"/>
  <c r="HSB78" i="13" s="1"/>
  <c r="HSC78" i="13" s="1"/>
  <c r="HSD78" i="13" s="1"/>
  <c r="HSE78" i="13" s="1"/>
  <c r="HSF78" i="13" s="1"/>
  <c r="HSG78" i="13" s="1"/>
  <c r="HSH78" i="13" s="1"/>
  <c r="HSI78" i="13" s="1"/>
  <c r="HSJ78" i="13" s="1"/>
  <c r="HSK78" i="13" s="1"/>
  <c r="HSL78" i="13" s="1"/>
  <c r="HSM78" i="13" s="1"/>
  <c r="HSN78" i="13" s="1"/>
  <c r="HSO78" i="13" s="1"/>
  <c r="HSP78" i="13" s="1"/>
  <c r="HSQ78" i="13" s="1"/>
  <c r="HSR78" i="13" s="1"/>
  <c r="HSS78" i="13" s="1"/>
  <c r="HST78" i="13" s="1"/>
  <c r="HSU78" i="13" s="1"/>
  <c r="HSV78" i="13" s="1"/>
  <c r="HSW78" i="13" s="1"/>
  <c r="HSX78" i="13" s="1"/>
  <c r="HSY78" i="13" s="1"/>
  <c r="HSZ78" i="13" s="1"/>
  <c r="HTA78" i="13" s="1"/>
  <c r="HTB78" i="13" s="1"/>
  <c r="HTC78" i="13" s="1"/>
  <c r="HTD78" i="13" s="1"/>
  <c r="HTE78" i="13" s="1"/>
  <c r="HTF78" i="13" s="1"/>
  <c r="HTG78" i="13" s="1"/>
  <c r="HTH78" i="13" s="1"/>
  <c r="HTI78" i="13" s="1"/>
  <c r="HTJ78" i="13" s="1"/>
  <c r="HTK78" i="13" s="1"/>
  <c r="HTL78" i="13" s="1"/>
  <c r="HTM78" i="13" s="1"/>
  <c r="HTN78" i="13" s="1"/>
  <c r="HTO78" i="13" s="1"/>
  <c r="HTP78" i="13" s="1"/>
  <c r="HTQ78" i="13" s="1"/>
  <c r="HTR78" i="13" s="1"/>
  <c r="HTS78" i="13" s="1"/>
  <c r="HTT78" i="13" s="1"/>
  <c r="HTU78" i="13" s="1"/>
  <c r="HTV78" i="13" s="1"/>
  <c r="HTW78" i="13" s="1"/>
  <c r="HTX78" i="13" s="1"/>
  <c r="HTY78" i="13" s="1"/>
  <c r="HTZ78" i="13" s="1"/>
  <c r="HUA78" i="13" s="1"/>
  <c r="HUB78" i="13" s="1"/>
  <c r="HUC78" i="13" s="1"/>
  <c r="HUD78" i="13" s="1"/>
  <c r="HUE78" i="13" s="1"/>
  <c r="HUF78" i="13" s="1"/>
  <c r="HUG78" i="13" s="1"/>
  <c r="HUH78" i="13" s="1"/>
  <c r="HUI78" i="13" s="1"/>
  <c r="HUJ78" i="13" s="1"/>
  <c r="HUK78" i="13" s="1"/>
  <c r="HUL78" i="13" s="1"/>
  <c r="HUM78" i="13" s="1"/>
  <c r="HUN78" i="13" s="1"/>
  <c r="HUO78" i="13" s="1"/>
  <c r="HUP78" i="13" s="1"/>
  <c r="HUQ78" i="13" s="1"/>
  <c r="HUR78" i="13" s="1"/>
  <c r="HUS78" i="13" s="1"/>
  <c r="HUT78" i="13" s="1"/>
  <c r="HUU78" i="13" s="1"/>
  <c r="HUV78" i="13" s="1"/>
  <c r="HUW78" i="13" s="1"/>
  <c r="HUX78" i="13" s="1"/>
  <c r="HUY78" i="13" s="1"/>
  <c r="HUZ78" i="13" s="1"/>
  <c r="HVA78" i="13" s="1"/>
  <c r="HVB78" i="13" s="1"/>
  <c r="HVC78" i="13" s="1"/>
  <c r="HVD78" i="13" s="1"/>
  <c r="HVE78" i="13" s="1"/>
  <c r="HVF78" i="13" s="1"/>
  <c r="HVG78" i="13" s="1"/>
  <c r="HVH78" i="13" s="1"/>
  <c r="HVI78" i="13" s="1"/>
  <c r="HVJ78" i="13" s="1"/>
  <c r="HVK78" i="13" s="1"/>
  <c r="HVL78" i="13" s="1"/>
  <c r="HVM78" i="13" s="1"/>
  <c r="HVN78" i="13" s="1"/>
  <c r="HVO78" i="13" s="1"/>
  <c r="HVP78" i="13" s="1"/>
  <c r="HVQ78" i="13" s="1"/>
  <c r="HVR78" i="13" s="1"/>
  <c r="HVS78" i="13" s="1"/>
  <c r="HVT78" i="13" s="1"/>
  <c r="HVU78" i="13" s="1"/>
  <c r="HVV78" i="13" s="1"/>
  <c r="HVW78" i="13" s="1"/>
  <c r="HVX78" i="13" s="1"/>
  <c r="HVY78" i="13" s="1"/>
  <c r="HVZ78" i="13" s="1"/>
  <c r="HWA78" i="13" s="1"/>
  <c r="HWB78" i="13" s="1"/>
  <c r="HWC78" i="13" s="1"/>
  <c r="HWD78" i="13" s="1"/>
  <c r="HWE78" i="13" s="1"/>
  <c r="HWF78" i="13" s="1"/>
  <c r="HWG78" i="13" s="1"/>
  <c r="HWH78" i="13" s="1"/>
  <c r="HWI78" i="13" s="1"/>
  <c r="HWJ78" i="13" s="1"/>
  <c r="HWK78" i="13" s="1"/>
  <c r="HWL78" i="13" s="1"/>
  <c r="HWM78" i="13" s="1"/>
  <c r="HWN78" i="13" s="1"/>
  <c r="HWO78" i="13" s="1"/>
  <c r="HWP78" i="13" s="1"/>
  <c r="HWQ78" i="13" s="1"/>
  <c r="HWR78" i="13" s="1"/>
  <c r="HWS78" i="13" s="1"/>
  <c r="HWT78" i="13" s="1"/>
  <c r="HWU78" i="13" s="1"/>
  <c r="HWV78" i="13" s="1"/>
  <c r="HWW78" i="13" s="1"/>
  <c r="HWX78" i="13" s="1"/>
  <c r="HWY78" i="13" s="1"/>
  <c r="HWZ78" i="13" s="1"/>
  <c r="HXA78" i="13" s="1"/>
  <c r="HXB78" i="13" s="1"/>
  <c r="HXC78" i="13" s="1"/>
  <c r="HXD78" i="13" s="1"/>
  <c r="HXE78" i="13" s="1"/>
  <c r="HXF78" i="13" s="1"/>
  <c r="HXG78" i="13" s="1"/>
  <c r="HXH78" i="13" s="1"/>
  <c r="HXI78" i="13" s="1"/>
  <c r="HXJ78" i="13" s="1"/>
  <c r="HXK78" i="13" s="1"/>
  <c r="HXL78" i="13" s="1"/>
  <c r="HXM78" i="13" s="1"/>
  <c r="HXN78" i="13" s="1"/>
  <c r="HXO78" i="13" s="1"/>
  <c r="HXP78" i="13" s="1"/>
  <c r="HXQ78" i="13" s="1"/>
  <c r="HXR78" i="13" s="1"/>
  <c r="HXS78" i="13" s="1"/>
  <c r="HXT78" i="13" s="1"/>
  <c r="HXU78" i="13" s="1"/>
  <c r="HXV78" i="13" s="1"/>
  <c r="HXW78" i="13" s="1"/>
  <c r="HXX78" i="13" s="1"/>
  <c r="HXY78" i="13" s="1"/>
  <c r="HXZ78" i="13" s="1"/>
  <c r="HYA78" i="13" s="1"/>
  <c r="HYB78" i="13" s="1"/>
  <c r="HYC78" i="13" s="1"/>
  <c r="HYD78" i="13" s="1"/>
  <c r="HYE78" i="13" s="1"/>
  <c r="HYF78" i="13" s="1"/>
  <c r="HYG78" i="13" s="1"/>
  <c r="HYH78" i="13" s="1"/>
  <c r="HYI78" i="13" s="1"/>
  <c r="HYJ78" i="13" s="1"/>
  <c r="HYK78" i="13" s="1"/>
  <c r="HYL78" i="13" s="1"/>
  <c r="HYM78" i="13" s="1"/>
  <c r="HYN78" i="13" s="1"/>
  <c r="HYO78" i="13" s="1"/>
  <c r="HYP78" i="13" s="1"/>
  <c r="HYQ78" i="13" s="1"/>
  <c r="HYR78" i="13" s="1"/>
  <c r="HYS78" i="13" s="1"/>
  <c r="HYT78" i="13" s="1"/>
  <c r="HYU78" i="13" s="1"/>
  <c r="HYV78" i="13" s="1"/>
  <c r="HYW78" i="13" s="1"/>
  <c r="HYX78" i="13" s="1"/>
  <c r="HYY78" i="13" s="1"/>
  <c r="HYZ78" i="13" s="1"/>
  <c r="HZA78" i="13" s="1"/>
  <c r="HZB78" i="13" s="1"/>
  <c r="HZC78" i="13" s="1"/>
  <c r="HZD78" i="13" s="1"/>
  <c r="HZE78" i="13" s="1"/>
  <c r="HZF78" i="13" s="1"/>
  <c r="HZG78" i="13" s="1"/>
  <c r="HZH78" i="13" s="1"/>
  <c r="HZI78" i="13" s="1"/>
  <c r="HZJ78" i="13" s="1"/>
  <c r="HZK78" i="13" s="1"/>
  <c r="HZL78" i="13" s="1"/>
  <c r="HZM78" i="13" s="1"/>
  <c r="HZN78" i="13" s="1"/>
  <c r="HZO78" i="13" s="1"/>
  <c r="HZP78" i="13" s="1"/>
  <c r="HZQ78" i="13" s="1"/>
  <c r="HZR78" i="13" s="1"/>
  <c r="HZS78" i="13" s="1"/>
  <c r="HZT78" i="13" s="1"/>
  <c r="HZU78" i="13" s="1"/>
  <c r="HZV78" i="13" s="1"/>
  <c r="HZW78" i="13" s="1"/>
  <c r="HZX78" i="13" s="1"/>
  <c r="HZY78" i="13" s="1"/>
  <c r="HZZ78" i="13" s="1"/>
  <c r="IAA78" i="13" s="1"/>
  <c r="IAB78" i="13" s="1"/>
  <c r="IAC78" i="13" s="1"/>
  <c r="IAD78" i="13" s="1"/>
  <c r="IAE78" i="13" s="1"/>
  <c r="IAF78" i="13" s="1"/>
  <c r="IAG78" i="13" s="1"/>
  <c r="IAH78" i="13" s="1"/>
  <c r="IAI78" i="13" s="1"/>
  <c r="IAJ78" i="13" s="1"/>
  <c r="IAK78" i="13" s="1"/>
  <c r="IAL78" i="13" s="1"/>
  <c r="IAM78" i="13" s="1"/>
  <c r="IAN78" i="13" s="1"/>
  <c r="IAO78" i="13" s="1"/>
  <c r="IAP78" i="13" s="1"/>
  <c r="IAQ78" i="13" s="1"/>
  <c r="IAR78" i="13" s="1"/>
  <c r="IAS78" i="13" s="1"/>
  <c r="IAT78" i="13" s="1"/>
  <c r="IAU78" i="13" s="1"/>
  <c r="IAV78" i="13" s="1"/>
  <c r="IAW78" i="13" s="1"/>
  <c r="IAX78" i="13" s="1"/>
  <c r="IAY78" i="13" s="1"/>
  <c r="IAZ78" i="13" s="1"/>
  <c r="IBA78" i="13" s="1"/>
  <c r="IBB78" i="13" s="1"/>
  <c r="IBC78" i="13" s="1"/>
  <c r="IBD78" i="13" s="1"/>
  <c r="IBE78" i="13" s="1"/>
  <c r="IBF78" i="13" s="1"/>
  <c r="IBG78" i="13" s="1"/>
  <c r="IBH78" i="13" s="1"/>
  <c r="IBI78" i="13" s="1"/>
  <c r="IBJ78" i="13" s="1"/>
  <c r="IBK78" i="13" s="1"/>
  <c r="IBL78" i="13" s="1"/>
  <c r="IBM78" i="13" s="1"/>
  <c r="IBN78" i="13" s="1"/>
  <c r="IBO78" i="13" s="1"/>
  <c r="IBP78" i="13" s="1"/>
  <c r="IBQ78" i="13" s="1"/>
  <c r="IBR78" i="13" s="1"/>
  <c r="IBS78" i="13" s="1"/>
  <c r="IBT78" i="13" s="1"/>
  <c r="IBU78" i="13" s="1"/>
  <c r="IBV78" i="13" s="1"/>
  <c r="IBW78" i="13" s="1"/>
  <c r="IBX78" i="13" s="1"/>
  <c r="IBY78" i="13" s="1"/>
  <c r="IBZ78" i="13" s="1"/>
  <c r="ICA78" i="13" s="1"/>
  <c r="ICB78" i="13" s="1"/>
  <c r="ICC78" i="13" s="1"/>
  <c r="ICD78" i="13" s="1"/>
  <c r="ICE78" i="13" s="1"/>
  <c r="ICF78" i="13" s="1"/>
  <c r="ICG78" i="13" s="1"/>
  <c r="ICH78" i="13" s="1"/>
  <c r="ICI78" i="13" s="1"/>
  <c r="ICJ78" i="13" s="1"/>
  <c r="ICK78" i="13" s="1"/>
  <c r="ICL78" i="13" s="1"/>
  <c r="ICM78" i="13" s="1"/>
  <c r="ICN78" i="13" s="1"/>
  <c r="ICO78" i="13" s="1"/>
  <c r="ICP78" i="13" s="1"/>
  <c r="ICQ78" i="13" s="1"/>
  <c r="ICR78" i="13" s="1"/>
  <c r="ICS78" i="13" s="1"/>
  <c r="ICT78" i="13" s="1"/>
  <c r="ICU78" i="13" s="1"/>
  <c r="ICV78" i="13" s="1"/>
  <c r="ICW78" i="13" s="1"/>
  <c r="ICX78" i="13" s="1"/>
  <c r="ICY78" i="13" s="1"/>
  <c r="ICZ78" i="13" s="1"/>
  <c r="IDA78" i="13" s="1"/>
  <c r="IDB78" i="13" s="1"/>
  <c r="IDC78" i="13" s="1"/>
  <c r="IDD78" i="13" s="1"/>
  <c r="IDE78" i="13" s="1"/>
  <c r="IDF78" i="13" s="1"/>
  <c r="IDG78" i="13" s="1"/>
  <c r="IDH78" i="13" s="1"/>
  <c r="IDI78" i="13" s="1"/>
  <c r="IDJ78" i="13" s="1"/>
  <c r="IDK78" i="13" s="1"/>
  <c r="IDL78" i="13" s="1"/>
  <c r="IDM78" i="13" s="1"/>
  <c r="IDN78" i="13" s="1"/>
  <c r="IDO78" i="13" s="1"/>
  <c r="IDP78" i="13" s="1"/>
  <c r="IDQ78" i="13" s="1"/>
  <c r="IDR78" i="13" s="1"/>
  <c r="IDS78" i="13" s="1"/>
  <c r="IDT78" i="13" s="1"/>
  <c r="IDU78" i="13" s="1"/>
  <c r="IDV78" i="13" s="1"/>
  <c r="IDW78" i="13" s="1"/>
  <c r="IDX78" i="13" s="1"/>
  <c r="IDY78" i="13" s="1"/>
  <c r="IDZ78" i="13" s="1"/>
  <c r="IEA78" i="13" s="1"/>
  <c r="IEB78" i="13" s="1"/>
  <c r="IEC78" i="13" s="1"/>
  <c r="IED78" i="13" s="1"/>
  <c r="IEE78" i="13" s="1"/>
  <c r="IEF78" i="13" s="1"/>
  <c r="IEG78" i="13" s="1"/>
  <c r="IEH78" i="13" s="1"/>
  <c r="IEI78" i="13" s="1"/>
  <c r="IEJ78" i="13" s="1"/>
  <c r="IEK78" i="13" s="1"/>
  <c r="IEL78" i="13" s="1"/>
  <c r="IEM78" i="13" s="1"/>
  <c r="IEN78" i="13" s="1"/>
  <c r="IEO78" i="13" s="1"/>
  <c r="IEP78" i="13" s="1"/>
  <c r="IEQ78" i="13" s="1"/>
  <c r="IER78" i="13" s="1"/>
  <c r="IES78" i="13" s="1"/>
  <c r="IET78" i="13" s="1"/>
  <c r="IEU78" i="13" s="1"/>
  <c r="IEV78" i="13" s="1"/>
  <c r="IEW78" i="13" s="1"/>
  <c r="IEX78" i="13" s="1"/>
  <c r="IEY78" i="13" s="1"/>
  <c r="IEZ78" i="13" s="1"/>
  <c r="IFA78" i="13" s="1"/>
  <c r="IFB78" i="13" s="1"/>
  <c r="IFC78" i="13" s="1"/>
  <c r="IFD78" i="13" s="1"/>
  <c r="IFE78" i="13" s="1"/>
  <c r="IFF78" i="13" s="1"/>
  <c r="IFG78" i="13" s="1"/>
  <c r="IFH78" i="13" s="1"/>
  <c r="IFI78" i="13" s="1"/>
  <c r="IFJ78" i="13" s="1"/>
  <c r="IFK78" i="13" s="1"/>
  <c r="IFL78" i="13" s="1"/>
  <c r="IFM78" i="13" s="1"/>
  <c r="IFN78" i="13" s="1"/>
  <c r="IFO78" i="13" s="1"/>
  <c r="IFP78" i="13" s="1"/>
  <c r="IFQ78" i="13" s="1"/>
  <c r="IFR78" i="13" s="1"/>
  <c r="IFS78" i="13" s="1"/>
  <c r="IFT78" i="13" s="1"/>
  <c r="IFU78" i="13" s="1"/>
  <c r="IFV78" i="13" s="1"/>
  <c r="IFW78" i="13" s="1"/>
  <c r="IFX78" i="13" s="1"/>
  <c r="IFY78" i="13" s="1"/>
  <c r="IFZ78" i="13" s="1"/>
  <c r="IGA78" i="13" s="1"/>
  <c r="IGB78" i="13" s="1"/>
  <c r="IGC78" i="13" s="1"/>
  <c r="IGD78" i="13" s="1"/>
  <c r="IGE78" i="13" s="1"/>
  <c r="IGF78" i="13" s="1"/>
  <c r="IGG78" i="13" s="1"/>
  <c r="IGH78" i="13" s="1"/>
  <c r="IGI78" i="13" s="1"/>
  <c r="IGJ78" i="13" s="1"/>
  <c r="IGK78" i="13" s="1"/>
  <c r="IGL78" i="13" s="1"/>
  <c r="IGM78" i="13" s="1"/>
  <c r="IGN78" i="13" s="1"/>
  <c r="IGO78" i="13" s="1"/>
  <c r="IGP78" i="13" s="1"/>
  <c r="IGQ78" i="13" s="1"/>
  <c r="IGR78" i="13" s="1"/>
  <c r="IGS78" i="13" s="1"/>
  <c r="IGT78" i="13" s="1"/>
  <c r="IGU78" i="13" s="1"/>
  <c r="IGV78" i="13" s="1"/>
  <c r="IGW78" i="13" s="1"/>
  <c r="IGX78" i="13" s="1"/>
  <c r="IGY78" i="13" s="1"/>
  <c r="IGZ78" i="13" s="1"/>
  <c r="IHA78" i="13" s="1"/>
  <c r="IHB78" i="13" s="1"/>
  <c r="IHC78" i="13" s="1"/>
  <c r="IHD78" i="13" s="1"/>
  <c r="IHE78" i="13" s="1"/>
  <c r="IHF78" i="13" s="1"/>
  <c r="IHG78" i="13" s="1"/>
  <c r="IHH78" i="13" s="1"/>
  <c r="IHI78" i="13" s="1"/>
  <c r="IHJ78" i="13" s="1"/>
  <c r="IHK78" i="13" s="1"/>
  <c r="IHL78" i="13" s="1"/>
  <c r="IHM78" i="13" s="1"/>
  <c r="IHN78" i="13" s="1"/>
  <c r="IHO78" i="13" s="1"/>
  <c r="IHP78" i="13" s="1"/>
  <c r="IHQ78" i="13" s="1"/>
  <c r="IHR78" i="13" s="1"/>
  <c r="IHS78" i="13" s="1"/>
  <c r="IHT78" i="13" s="1"/>
  <c r="IHU78" i="13" s="1"/>
  <c r="IHV78" i="13" s="1"/>
  <c r="IHW78" i="13" s="1"/>
  <c r="IHX78" i="13" s="1"/>
  <c r="IHY78" i="13" s="1"/>
  <c r="IHZ78" i="13" s="1"/>
  <c r="IIA78" i="13" s="1"/>
  <c r="IIB78" i="13" s="1"/>
  <c r="IIC78" i="13" s="1"/>
  <c r="IID78" i="13" s="1"/>
  <c r="IIE78" i="13" s="1"/>
  <c r="IIF78" i="13" s="1"/>
  <c r="IIG78" i="13" s="1"/>
  <c r="IIH78" i="13" s="1"/>
  <c r="III78" i="13" s="1"/>
  <c r="IIJ78" i="13" s="1"/>
  <c r="IIK78" i="13" s="1"/>
  <c r="IIL78" i="13" s="1"/>
  <c r="IIM78" i="13" s="1"/>
  <c r="IIN78" i="13" s="1"/>
  <c r="IIO78" i="13" s="1"/>
  <c r="IIP78" i="13" s="1"/>
  <c r="IIQ78" i="13" s="1"/>
  <c r="IIR78" i="13" s="1"/>
  <c r="IIS78" i="13" s="1"/>
  <c r="IIT78" i="13" s="1"/>
  <c r="IIU78" i="13" s="1"/>
  <c r="IIV78" i="13" s="1"/>
  <c r="IIW78" i="13" s="1"/>
  <c r="IIX78" i="13" s="1"/>
  <c r="IIY78" i="13" s="1"/>
  <c r="IIZ78" i="13" s="1"/>
  <c r="IJA78" i="13" s="1"/>
  <c r="IJB78" i="13" s="1"/>
  <c r="IJC78" i="13" s="1"/>
  <c r="IJD78" i="13" s="1"/>
  <c r="IJE78" i="13" s="1"/>
  <c r="IJF78" i="13" s="1"/>
  <c r="IJG78" i="13" s="1"/>
  <c r="IJH78" i="13" s="1"/>
  <c r="IJI78" i="13" s="1"/>
  <c r="IJJ78" i="13" s="1"/>
  <c r="IJK78" i="13" s="1"/>
  <c r="IJL78" i="13" s="1"/>
  <c r="IJM78" i="13" s="1"/>
  <c r="IJN78" i="13" s="1"/>
  <c r="IJO78" i="13" s="1"/>
  <c r="IJP78" i="13" s="1"/>
  <c r="IJQ78" i="13" s="1"/>
  <c r="IJR78" i="13" s="1"/>
  <c r="IJS78" i="13" s="1"/>
  <c r="IJT78" i="13" s="1"/>
  <c r="IJU78" i="13" s="1"/>
  <c r="IJV78" i="13" s="1"/>
  <c r="IJW78" i="13" s="1"/>
  <c r="IJX78" i="13" s="1"/>
  <c r="IJY78" i="13" s="1"/>
  <c r="IJZ78" i="13" s="1"/>
  <c r="IKA78" i="13" s="1"/>
  <c r="IKB78" i="13" s="1"/>
  <c r="IKC78" i="13" s="1"/>
  <c r="IKD78" i="13" s="1"/>
  <c r="IKE78" i="13" s="1"/>
  <c r="IKF78" i="13" s="1"/>
  <c r="IKG78" i="13" s="1"/>
  <c r="IKH78" i="13" s="1"/>
  <c r="IKI78" i="13" s="1"/>
  <c r="IKJ78" i="13" s="1"/>
  <c r="IKK78" i="13" s="1"/>
  <c r="IKL78" i="13" s="1"/>
  <c r="IKM78" i="13" s="1"/>
  <c r="IKN78" i="13" s="1"/>
  <c r="IKO78" i="13" s="1"/>
  <c r="IKP78" i="13" s="1"/>
  <c r="IKQ78" i="13" s="1"/>
  <c r="IKR78" i="13" s="1"/>
  <c r="IKS78" i="13" s="1"/>
  <c r="IKT78" i="13" s="1"/>
  <c r="IKU78" i="13" s="1"/>
  <c r="IKV78" i="13" s="1"/>
  <c r="IKW78" i="13" s="1"/>
  <c r="IKX78" i="13" s="1"/>
  <c r="IKY78" i="13" s="1"/>
  <c r="IKZ78" i="13" s="1"/>
  <c r="ILA78" i="13" s="1"/>
  <c r="ILB78" i="13" s="1"/>
  <c r="ILC78" i="13" s="1"/>
  <c r="ILD78" i="13" s="1"/>
  <c r="ILE78" i="13" s="1"/>
  <c r="ILF78" i="13" s="1"/>
  <c r="ILG78" i="13" s="1"/>
  <c r="ILH78" i="13" s="1"/>
  <c r="ILI78" i="13" s="1"/>
  <c r="ILJ78" i="13" s="1"/>
  <c r="ILK78" i="13" s="1"/>
  <c r="ILL78" i="13" s="1"/>
  <c r="ILM78" i="13" s="1"/>
  <c r="ILN78" i="13" s="1"/>
  <c r="ILO78" i="13" s="1"/>
  <c r="ILP78" i="13" s="1"/>
  <c r="ILQ78" i="13" s="1"/>
  <c r="ILR78" i="13" s="1"/>
  <c r="ILS78" i="13" s="1"/>
  <c r="ILT78" i="13" s="1"/>
  <c r="ILU78" i="13" s="1"/>
  <c r="ILV78" i="13" s="1"/>
  <c r="ILW78" i="13" s="1"/>
  <c r="ILX78" i="13" s="1"/>
  <c r="ILY78" i="13" s="1"/>
  <c r="ILZ78" i="13" s="1"/>
  <c r="IMA78" i="13" s="1"/>
  <c r="IMB78" i="13" s="1"/>
  <c r="IMC78" i="13" s="1"/>
  <c r="IMD78" i="13" s="1"/>
  <c r="IME78" i="13" s="1"/>
  <c r="IMF78" i="13" s="1"/>
  <c r="IMG78" i="13" s="1"/>
  <c r="IMH78" i="13" s="1"/>
  <c r="IMI78" i="13" s="1"/>
  <c r="IMJ78" i="13" s="1"/>
  <c r="IMK78" i="13" s="1"/>
  <c r="IML78" i="13" s="1"/>
  <c r="IMM78" i="13" s="1"/>
  <c r="IMN78" i="13" s="1"/>
  <c r="IMO78" i="13" s="1"/>
  <c r="IMP78" i="13" s="1"/>
  <c r="IMQ78" i="13" s="1"/>
  <c r="IMR78" i="13" s="1"/>
  <c r="IMS78" i="13" s="1"/>
  <c r="IMT78" i="13" s="1"/>
  <c r="IMU78" i="13" s="1"/>
  <c r="IMV78" i="13" s="1"/>
  <c r="IMW78" i="13" s="1"/>
  <c r="IMX78" i="13" s="1"/>
  <c r="IMY78" i="13" s="1"/>
  <c r="IMZ78" i="13" s="1"/>
  <c r="INA78" i="13" s="1"/>
  <c r="INB78" i="13" s="1"/>
  <c r="INC78" i="13" s="1"/>
  <c r="IND78" i="13" s="1"/>
  <c r="INE78" i="13" s="1"/>
  <c r="INF78" i="13" s="1"/>
  <c r="ING78" i="13" s="1"/>
  <c r="INH78" i="13" s="1"/>
  <c r="INI78" i="13" s="1"/>
  <c r="INJ78" i="13" s="1"/>
  <c r="INK78" i="13" s="1"/>
  <c r="INL78" i="13" s="1"/>
  <c r="INM78" i="13" s="1"/>
  <c r="INN78" i="13" s="1"/>
  <c r="INO78" i="13" s="1"/>
  <c r="INP78" i="13" s="1"/>
  <c r="INQ78" i="13" s="1"/>
  <c r="INR78" i="13" s="1"/>
  <c r="INS78" i="13" s="1"/>
  <c r="INT78" i="13" s="1"/>
  <c r="INU78" i="13" s="1"/>
  <c r="INV78" i="13" s="1"/>
  <c r="INW78" i="13" s="1"/>
  <c r="INX78" i="13" s="1"/>
  <c r="INY78" i="13" s="1"/>
  <c r="INZ78" i="13" s="1"/>
  <c r="IOA78" i="13" s="1"/>
  <c r="IOB78" i="13" s="1"/>
  <c r="IOC78" i="13" s="1"/>
  <c r="IOD78" i="13" s="1"/>
  <c r="IOE78" i="13" s="1"/>
  <c r="IOF78" i="13" s="1"/>
  <c r="IOG78" i="13" s="1"/>
  <c r="IOH78" i="13" s="1"/>
  <c r="IOI78" i="13" s="1"/>
  <c r="IOJ78" i="13" s="1"/>
  <c r="IOK78" i="13" s="1"/>
  <c r="IOL78" i="13" s="1"/>
  <c r="IOM78" i="13" s="1"/>
  <c r="ION78" i="13" s="1"/>
  <c r="IOO78" i="13" s="1"/>
  <c r="IOP78" i="13" s="1"/>
  <c r="IOQ78" i="13" s="1"/>
  <c r="IOR78" i="13" s="1"/>
  <c r="IOS78" i="13" s="1"/>
  <c r="IOT78" i="13" s="1"/>
  <c r="IOU78" i="13" s="1"/>
  <c r="IOV78" i="13" s="1"/>
  <c r="IOW78" i="13" s="1"/>
  <c r="IOX78" i="13" s="1"/>
  <c r="IOY78" i="13" s="1"/>
  <c r="IOZ78" i="13" s="1"/>
  <c r="IPA78" i="13" s="1"/>
  <c r="IPB78" i="13" s="1"/>
  <c r="IPC78" i="13" s="1"/>
  <c r="IPD78" i="13" s="1"/>
  <c r="IPE78" i="13" s="1"/>
  <c r="IPF78" i="13" s="1"/>
  <c r="IPG78" i="13" s="1"/>
  <c r="IPH78" i="13" s="1"/>
  <c r="IPI78" i="13" s="1"/>
  <c r="IPJ78" i="13" s="1"/>
  <c r="IPK78" i="13" s="1"/>
  <c r="IPL78" i="13" s="1"/>
  <c r="IPM78" i="13" s="1"/>
  <c r="IPN78" i="13" s="1"/>
  <c r="IPO78" i="13" s="1"/>
  <c r="IPP78" i="13" s="1"/>
  <c r="IPQ78" i="13" s="1"/>
  <c r="IPR78" i="13" s="1"/>
  <c r="IPS78" i="13" s="1"/>
  <c r="IPT78" i="13" s="1"/>
  <c r="IPU78" i="13" s="1"/>
  <c r="IPV78" i="13" s="1"/>
  <c r="IPW78" i="13" s="1"/>
  <c r="IPX78" i="13" s="1"/>
  <c r="IPY78" i="13" s="1"/>
  <c r="IPZ78" i="13" s="1"/>
  <c r="IQA78" i="13" s="1"/>
  <c r="IQB78" i="13" s="1"/>
  <c r="IQC78" i="13" s="1"/>
  <c r="IQD78" i="13" s="1"/>
  <c r="IQE78" i="13" s="1"/>
  <c r="IQF78" i="13" s="1"/>
  <c r="IQG78" i="13" s="1"/>
  <c r="IQH78" i="13" s="1"/>
  <c r="IQI78" i="13" s="1"/>
  <c r="IQJ78" i="13" s="1"/>
  <c r="IQK78" i="13" s="1"/>
  <c r="IQL78" i="13" s="1"/>
  <c r="IQM78" i="13" s="1"/>
  <c r="IQN78" i="13" s="1"/>
  <c r="IQO78" i="13" s="1"/>
  <c r="IQP78" i="13" s="1"/>
  <c r="IQQ78" i="13" s="1"/>
  <c r="IQR78" i="13" s="1"/>
  <c r="IQS78" i="13" s="1"/>
  <c r="IQT78" i="13" s="1"/>
  <c r="IQU78" i="13" s="1"/>
  <c r="IQV78" i="13" s="1"/>
  <c r="IQW78" i="13" s="1"/>
  <c r="IQX78" i="13" s="1"/>
  <c r="IQY78" i="13" s="1"/>
  <c r="IQZ78" i="13" s="1"/>
  <c r="IRA78" i="13" s="1"/>
  <c r="IRB78" i="13" s="1"/>
  <c r="IRC78" i="13" s="1"/>
  <c r="IRD78" i="13" s="1"/>
  <c r="IRE78" i="13" s="1"/>
  <c r="IRF78" i="13" s="1"/>
  <c r="IRG78" i="13" s="1"/>
  <c r="IRH78" i="13" s="1"/>
  <c r="IRI78" i="13" s="1"/>
  <c r="IRJ78" i="13" s="1"/>
  <c r="IRK78" i="13" s="1"/>
  <c r="IRL78" i="13" s="1"/>
  <c r="IRM78" i="13" s="1"/>
  <c r="IRN78" i="13" s="1"/>
  <c r="IRO78" i="13" s="1"/>
  <c r="IRP78" i="13" s="1"/>
  <c r="IRQ78" i="13" s="1"/>
  <c r="IRR78" i="13" s="1"/>
  <c r="IRS78" i="13" s="1"/>
  <c r="IRT78" i="13" s="1"/>
  <c r="IRU78" i="13" s="1"/>
  <c r="IRV78" i="13" s="1"/>
  <c r="IRW78" i="13" s="1"/>
  <c r="IRX78" i="13" s="1"/>
  <c r="IRY78" i="13" s="1"/>
  <c r="IRZ78" i="13" s="1"/>
  <c r="ISA78" i="13" s="1"/>
  <c r="ISB78" i="13" s="1"/>
  <c r="ISC78" i="13" s="1"/>
  <c r="ISD78" i="13" s="1"/>
  <c r="ISE78" i="13" s="1"/>
  <c r="ISF78" i="13" s="1"/>
  <c r="ISG78" i="13" s="1"/>
  <c r="ISH78" i="13" s="1"/>
  <c r="ISI78" i="13" s="1"/>
  <c r="ISJ78" i="13" s="1"/>
  <c r="ISK78" i="13" s="1"/>
  <c r="ISL78" i="13" s="1"/>
  <c r="ISM78" i="13" s="1"/>
  <c r="ISN78" i="13" s="1"/>
  <c r="ISO78" i="13" s="1"/>
  <c r="ISP78" i="13" s="1"/>
  <c r="ISQ78" i="13" s="1"/>
  <c r="ISR78" i="13" s="1"/>
  <c r="ISS78" i="13" s="1"/>
  <c r="IST78" i="13" s="1"/>
  <c r="ISU78" i="13" s="1"/>
  <c r="ISV78" i="13" s="1"/>
  <c r="ISW78" i="13" s="1"/>
  <c r="ISX78" i="13" s="1"/>
  <c r="ISY78" i="13" s="1"/>
  <c r="ISZ78" i="13" s="1"/>
  <c r="ITA78" i="13" s="1"/>
  <c r="ITB78" i="13" s="1"/>
  <c r="ITC78" i="13" s="1"/>
  <c r="ITD78" i="13" s="1"/>
  <c r="ITE78" i="13" s="1"/>
  <c r="ITF78" i="13" s="1"/>
  <c r="ITG78" i="13" s="1"/>
  <c r="ITH78" i="13" s="1"/>
  <c r="ITI78" i="13" s="1"/>
  <c r="ITJ78" i="13" s="1"/>
  <c r="ITK78" i="13" s="1"/>
  <c r="ITL78" i="13" s="1"/>
  <c r="ITM78" i="13" s="1"/>
  <c r="ITN78" i="13" s="1"/>
  <c r="ITO78" i="13" s="1"/>
  <c r="ITP78" i="13" s="1"/>
  <c r="ITQ78" i="13" s="1"/>
  <c r="ITR78" i="13" s="1"/>
  <c r="ITS78" i="13" s="1"/>
  <c r="ITT78" i="13" s="1"/>
  <c r="ITU78" i="13" s="1"/>
  <c r="ITV78" i="13" s="1"/>
  <c r="ITW78" i="13" s="1"/>
  <c r="ITX78" i="13" s="1"/>
  <c r="ITY78" i="13" s="1"/>
  <c r="ITZ78" i="13" s="1"/>
  <c r="IUA78" i="13" s="1"/>
  <c r="IUB78" i="13" s="1"/>
  <c r="IUC78" i="13" s="1"/>
  <c r="IUD78" i="13" s="1"/>
  <c r="IUE78" i="13" s="1"/>
  <c r="IUF78" i="13" s="1"/>
  <c r="IUG78" i="13" s="1"/>
  <c r="IUH78" i="13" s="1"/>
  <c r="IUI78" i="13" s="1"/>
  <c r="IUJ78" i="13" s="1"/>
  <c r="IUK78" i="13" s="1"/>
  <c r="IUL78" i="13" s="1"/>
  <c r="IUM78" i="13" s="1"/>
  <c r="IUN78" i="13" s="1"/>
  <c r="IUO78" i="13" s="1"/>
  <c r="IUP78" i="13" s="1"/>
  <c r="IUQ78" i="13" s="1"/>
  <c r="IUR78" i="13" s="1"/>
  <c r="IUS78" i="13" s="1"/>
  <c r="IUT78" i="13" s="1"/>
  <c r="IUU78" i="13" s="1"/>
  <c r="IUV78" i="13" s="1"/>
  <c r="IUW78" i="13" s="1"/>
  <c r="IUX78" i="13" s="1"/>
  <c r="IUY78" i="13" s="1"/>
  <c r="IUZ78" i="13" s="1"/>
  <c r="IVA78" i="13" s="1"/>
  <c r="IVB78" i="13" s="1"/>
  <c r="IVC78" i="13" s="1"/>
  <c r="IVD78" i="13" s="1"/>
  <c r="IVE78" i="13" s="1"/>
  <c r="IVF78" i="13" s="1"/>
  <c r="IVG78" i="13" s="1"/>
  <c r="IVH78" i="13" s="1"/>
  <c r="IVI78" i="13" s="1"/>
  <c r="IVJ78" i="13" s="1"/>
  <c r="IVK78" i="13" s="1"/>
  <c r="IVL78" i="13" s="1"/>
  <c r="IVM78" i="13" s="1"/>
  <c r="IVN78" i="13" s="1"/>
  <c r="IVO78" i="13" s="1"/>
  <c r="IVP78" i="13" s="1"/>
  <c r="IVQ78" i="13" s="1"/>
  <c r="IVR78" i="13" s="1"/>
  <c r="IVS78" i="13" s="1"/>
  <c r="IVT78" i="13" s="1"/>
  <c r="IVU78" i="13" s="1"/>
  <c r="IVV78" i="13" s="1"/>
  <c r="IVW78" i="13" s="1"/>
  <c r="IVX78" i="13" s="1"/>
  <c r="IVY78" i="13" s="1"/>
  <c r="IVZ78" i="13" s="1"/>
  <c r="IWA78" i="13" s="1"/>
  <c r="IWB78" i="13" s="1"/>
  <c r="IWC78" i="13" s="1"/>
  <c r="IWD78" i="13" s="1"/>
  <c r="IWE78" i="13" s="1"/>
  <c r="IWF78" i="13" s="1"/>
  <c r="IWG78" i="13" s="1"/>
  <c r="IWH78" i="13" s="1"/>
  <c r="IWI78" i="13" s="1"/>
  <c r="IWJ78" i="13" s="1"/>
  <c r="IWK78" i="13" s="1"/>
  <c r="IWL78" i="13" s="1"/>
  <c r="IWM78" i="13" s="1"/>
  <c r="IWN78" i="13" s="1"/>
  <c r="IWO78" i="13" s="1"/>
  <c r="IWP78" i="13" s="1"/>
  <c r="IWQ78" i="13" s="1"/>
  <c r="IWR78" i="13" s="1"/>
  <c r="IWS78" i="13" s="1"/>
  <c r="IWT78" i="13" s="1"/>
  <c r="IWU78" i="13" s="1"/>
  <c r="IWV78" i="13" s="1"/>
  <c r="IWW78" i="13" s="1"/>
  <c r="IWX78" i="13" s="1"/>
  <c r="IWY78" i="13" s="1"/>
  <c r="IWZ78" i="13" s="1"/>
  <c r="IXA78" i="13" s="1"/>
  <c r="IXB78" i="13" s="1"/>
  <c r="IXC78" i="13" s="1"/>
  <c r="IXD78" i="13" s="1"/>
  <c r="IXE78" i="13" s="1"/>
  <c r="IXF78" i="13" s="1"/>
  <c r="IXG78" i="13" s="1"/>
  <c r="IXH78" i="13" s="1"/>
  <c r="IXI78" i="13" s="1"/>
  <c r="IXJ78" i="13" s="1"/>
  <c r="IXK78" i="13" s="1"/>
  <c r="IXL78" i="13" s="1"/>
  <c r="IXM78" i="13" s="1"/>
  <c r="IXN78" i="13" s="1"/>
  <c r="IXO78" i="13" s="1"/>
  <c r="IXP78" i="13" s="1"/>
  <c r="IXQ78" i="13" s="1"/>
  <c r="IXR78" i="13" s="1"/>
  <c r="IXS78" i="13" s="1"/>
  <c r="IXT78" i="13" s="1"/>
  <c r="IXU78" i="13" s="1"/>
  <c r="IXV78" i="13" s="1"/>
  <c r="IXW78" i="13" s="1"/>
  <c r="IXX78" i="13" s="1"/>
  <c r="IXY78" i="13" s="1"/>
  <c r="IXZ78" i="13" s="1"/>
  <c r="IYA78" i="13" s="1"/>
  <c r="IYB78" i="13" s="1"/>
  <c r="IYC78" i="13" s="1"/>
  <c r="IYD78" i="13" s="1"/>
  <c r="IYE78" i="13" s="1"/>
  <c r="IYF78" i="13" s="1"/>
  <c r="IYG78" i="13" s="1"/>
  <c r="IYH78" i="13" s="1"/>
  <c r="IYI78" i="13" s="1"/>
  <c r="IYJ78" i="13" s="1"/>
  <c r="IYK78" i="13" s="1"/>
  <c r="IYL78" i="13" s="1"/>
  <c r="IYM78" i="13" s="1"/>
  <c r="IYN78" i="13" s="1"/>
  <c r="IYO78" i="13" s="1"/>
  <c r="IYP78" i="13" s="1"/>
  <c r="IYQ78" i="13" s="1"/>
  <c r="IYR78" i="13" s="1"/>
  <c r="IYS78" i="13" s="1"/>
  <c r="IYT78" i="13" s="1"/>
  <c r="IYU78" i="13" s="1"/>
  <c r="IYV78" i="13" s="1"/>
  <c r="IYW78" i="13" s="1"/>
  <c r="IYX78" i="13" s="1"/>
  <c r="IYY78" i="13" s="1"/>
  <c r="IYZ78" i="13" s="1"/>
  <c r="IZA78" i="13" s="1"/>
  <c r="IZB78" i="13" s="1"/>
  <c r="IZC78" i="13" s="1"/>
  <c r="IZD78" i="13" s="1"/>
  <c r="IZE78" i="13" s="1"/>
  <c r="IZF78" i="13" s="1"/>
  <c r="IZG78" i="13" s="1"/>
  <c r="IZH78" i="13" s="1"/>
  <c r="IZI78" i="13" s="1"/>
  <c r="IZJ78" i="13" s="1"/>
  <c r="IZK78" i="13" s="1"/>
  <c r="IZL78" i="13" s="1"/>
  <c r="IZM78" i="13" s="1"/>
  <c r="IZN78" i="13" s="1"/>
  <c r="IZO78" i="13" s="1"/>
  <c r="IZP78" i="13" s="1"/>
  <c r="IZQ78" i="13" s="1"/>
  <c r="IZR78" i="13" s="1"/>
  <c r="IZS78" i="13" s="1"/>
  <c r="IZT78" i="13" s="1"/>
  <c r="IZU78" i="13" s="1"/>
  <c r="IZV78" i="13" s="1"/>
  <c r="IZW78" i="13" s="1"/>
  <c r="IZX78" i="13" s="1"/>
  <c r="IZY78" i="13" s="1"/>
  <c r="IZZ78" i="13" s="1"/>
  <c r="JAA78" i="13" s="1"/>
  <c r="JAB78" i="13" s="1"/>
  <c r="JAC78" i="13" s="1"/>
  <c r="JAD78" i="13" s="1"/>
  <c r="JAE78" i="13" s="1"/>
  <c r="JAF78" i="13" s="1"/>
  <c r="JAG78" i="13" s="1"/>
  <c r="JAH78" i="13" s="1"/>
  <c r="JAI78" i="13" s="1"/>
  <c r="JAJ78" i="13" s="1"/>
  <c r="JAK78" i="13" s="1"/>
  <c r="JAL78" i="13" s="1"/>
  <c r="JAM78" i="13" s="1"/>
  <c r="JAN78" i="13" s="1"/>
  <c r="JAO78" i="13" s="1"/>
  <c r="JAP78" i="13" s="1"/>
  <c r="JAQ78" i="13" s="1"/>
  <c r="JAR78" i="13" s="1"/>
  <c r="JAS78" i="13" s="1"/>
  <c r="JAT78" i="13" s="1"/>
  <c r="JAU78" i="13" s="1"/>
  <c r="JAV78" i="13" s="1"/>
  <c r="JAW78" i="13" s="1"/>
  <c r="JAX78" i="13" s="1"/>
  <c r="JAY78" i="13" s="1"/>
  <c r="JAZ78" i="13" s="1"/>
  <c r="JBA78" i="13" s="1"/>
  <c r="JBB78" i="13" s="1"/>
  <c r="JBC78" i="13" s="1"/>
  <c r="JBD78" i="13" s="1"/>
  <c r="JBE78" i="13" s="1"/>
  <c r="JBF78" i="13" s="1"/>
  <c r="JBG78" i="13" s="1"/>
  <c r="JBH78" i="13" s="1"/>
  <c r="JBI78" i="13" s="1"/>
  <c r="JBJ78" i="13" s="1"/>
  <c r="JBK78" i="13" s="1"/>
  <c r="JBL78" i="13" s="1"/>
  <c r="JBM78" i="13" s="1"/>
  <c r="JBN78" i="13" s="1"/>
  <c r="JBO78" i="13" s="1"/>
  <c r="JBP78" i="13" s="1"/>
  <c r="JBQ78" i="13" s="1"/>
  <c r="JBR78" i="13" s="1"/>
  <c r="JBS78" i="13" s="1"/>
  <c r="JBT78" i="13" s="1"/>
  <c r="JBU78" i="13" s="1"/>
  <c r="JBV78" i="13" s="1"/>
  <c r="JBW78" i="13" s="1"/>
  <c r="JBX78" i="13" s="1"/>
  <c r="JBY78" i="13" s="1"/>
  <c r="JBZ78" i="13" s="1"/>
  <c r="JCA78" i="13" s="1"/>
  <c r="JCB78" i="13" s="1"/>
  <c r="JCC78" i="13" s="1"/>
  <c r="JCD78" i="13" s="1"/>
  <c r="JCE78" i="13" s="1"/>
  <c r="JCF78" i="13" s="1"/>
  <c r="JCG78" i="13" s="1"/>
  <c r="JCH78" i="13" s="1"/>
  <c r="JCI78" i="13" s="1"/>
  <c r="JCJ78" i="13" s="1"/>
  <c r="JCK78" i="13" s="1"/>
  <c r="JCL78" i="13" s="1"/>
  <c r="JCM78" i="13" s="1"/>
  <c r="JCN78" i="13" s="1"/>
  <c r="JCO78" i="13" s="1"/>
  <c r="JCP78" i="13" s="1"/>
  <c r="JCQ78" i="13" s="1"/>
  <c r="JCR78" i="13" s="1"/>
  <c r="JCS78" i="13" s="1"/>
  <c r="JCT78" i="13" s="1"/>
  <c r="JCU78" i="13" s="1"/>
  <c r="JCV78" i="13" s="1"/>
  <c r="JCW78" i="13" s="1"/>
  <c r="JCX78" i="13" s="1"/>
  <c r="JCY78" i="13" s="1"/>
  <c r="JCZ78" i="13" s="1"/>
  <c r="JDA78" i="13" s="1"/>
  <c r="JDB78" i="13" s="1"/>
  <c r="JDC78" i="13" s="1"/>
  <c r="JDD78" i="13" s="1"/>
  <c r="JDE78" i="13" s="1"/>
  <c r="JDF78" i="13" s="1"/>
  <c r="JDG78" i="13" s="1"/>
  <c r="JDH78" i="13" s="1"/>
  <c r="JDI78" i="13" s="1"/>
  <c r="JDJ78" i="13" s="1"/>
  <c r="JDK78" i="13" s="1"/>
  <c r="JDL78" i="13" s="1"/>
  <c r="JDM78" i="13" s="1"/>
  <c r="JDN78" i="13" s="1"/>
  <c r="JDO78" i="13" s="1"/>
  <c r="JDP78" i="13" s="1"/>
  <c r="JDQ78" i="13" s="1"/>
  <c r="JDR78" i="13" s="1"/>
  <c r="JDS78" i="13" s="1"/>
  <c r="JDT78" i="13" s="1"/>
  <c r="JDU78" i="13" s="1"/>
  <c r="JDV78" i="13" s="1"/>
  <c r="JDW78" i="13" s="1"/>
  <c r="JDX78" i="13" s="1"/>
  <c r="JDY78" i="13" s="1"/>
  <c r="JDZ78" i="13" s="1"/>
  <c r="JEA78" i="13" s="1"/>
  <c r="JEB78" i="13" s="1"/>
  <c r="JEC78" i="13" s="1"/>
  <c r="JED78" i="13" s="1"/>
  <c r="JEE78" i="13" s="1"/>
  <c r="JEF78" i="13" s="1"/>
  <c r="JEG78" i="13" s="1"/>
  <c r="JEH78" i="13" s="1"/>
  <c r="JEI78" i="13" s="1"/>
  <c r="JEJ78" i="13" s="1"/>
  <c r="JEK78" i="13" s="1"/>
  <c r="JEL78" i="13" s="1"/>
  <c r="JEM78" i="13" s="1"/>
  <c r="JEN78" i="13" s="1"/>
  <c r="JEO78" i="13" s="1"/>
  <c r="JEP78" i="13" s="1"/>
  <c r="JEQ78" i="13" s="1"/>
  <c r="JER78" i="13" s="1"/>
  <c r="JES78" i="13" s="1"/>
  <c r="JET78" i="13" s="1"/>
  <c r="JEU78" i="13" s="1"/>
  <c r="JEV78" i="13" s="1"/>
  <c r="JEW78" i="13" s="1"/>
  <c r="JEX78" i="13" s="1"/>
  <c r="JEY78" i="13" s="1"/>
  <c r="JEZ78" i="13" s="1"/>
  <c r="JFA78" i="13" s="1"/>
  <c r="JFB78" i="13" s="1"/>
  <c r="JFC78" i="13" s="1"/>
  <c r="JFD78" i="13" s="1"/>
  <c r="JFE78" i="13" s="1"/>
  <c r="JFF78" i="13" s="1"/>
  <c r="JFG78" i="13" s="1"/>
  <c r="JFH78" i="13" s="1"/>
  <c r="JFI78" i="13" s="1"/>
  <c r="JFJ78" i="13" s="1"/>
  <c r="JFK78" i="13" s="1"/>
  <c r="JFL78" i="13" s="1"/>
  <c r="JFM78" i="13" s="1"/>
  <c r="JFN78" i="13" s="1"/>
  <c r="JFO78" i="13" s="1"/>
  <c r="JFP78" i="13" s="1"/>
  <c r="JFQ78" i="13" s="1"/>
  <c r="JFR78" i="13" s="1"/>
  <c r="JFS78" i="13" s="1"/>
  <c r="JFT78" i="13" s="1"/>
  <c r="JFU78" i="13" s="1"/>
  <c r="JFV78" i="13" s="1"/>
  <c r="JFW78" i="13" s="1"/>
  <c r="JFX78" i="13" s="1"/>
  <c r="JFY78" i="13" s="1"/>
  <c r="JFZ78" i="13" s="1"/>
  <c r="JGA78" i="13" s="1"/>
  <c r="JGB78" i="13" s="1"/>
  <c r="JGC78" i="13" s="1"/>
  <c r="JGD78" i="13" s="1"/>
  <c r="JGE78" i="13" s="1"/>
  <c r="JGF78" i="13" s="1"/>
  <c r="JGG78" i="13" s="1"/>
  <c r="JGH78" i="13" s="1"/>
  <c r="JGI78" i="13" s="1"/>
  <c r="JGJ78" i="13" s="1"/>
  <c r="JGK78" i="13" s="1"/>
  <c r="JGL78" i="13" s="1"/>
  <c r="JGM78" i="13" s="1"/>
  <c r="JGN78" i="13" s="1"/>
  <c r="JGO78" i="13" s="1"/>
  <c r="JGP78" i="13" s="1"/>
  <c r="JGQ78" i="13" s="1"/>
  <c r="JGR78" i="13" s="1"/>
  <c r="JGS78" i="13" s="1"/>
  <c r="JGT78" i="13" s="1"/>
  <c r="JGU78" i="13" s="1"/>
  <c r="JGV78" i="13" s="1"/>
  <c r="JGW78" i="13" s="1"/>
  <c r="JGX78" i="13" s="1"/>
  <c r="JGY78" i="13" s="1"/>
  <c r="JGZ78" i="13" s="1"/>
  <c r="JHA78" i="13" s="1"/>
  <c r="JHB78" i="13" s="1"/>
  <c r="JHC78" i="13" s="1"/>
  <c r="JHD78" i="13" s="1"/>
  <c r="JHE78" i="13" s="1"/>
  <c r="JHF78" i="13" s="1"/>
  <c r="JHG78" i="13" s="1"/>
  <c r="JHH78" i="13" s="1"/>
  <c r="JHI78" i="13" s="1"/>
  <c r="JHJ78" i="13" s="1"/>
  <c r="JHK78" i="13" s="1"/>
  <c r="JHL78" i="13" s="1"/>
  <c r="JHM78" i="13" s="1"/>
  <c r="JHN78" i="13" s="1"/>
  <c r="JHO78" i="13" s="1"/>
  <c r="JHP78" i="13" s="1"/>
  <c r="JHQ78" i="13" s="1"/>
  <c r="JHR78" i="13" s="1"/>
  <c r="JHS78" i="13" s="1"/>
  <c r="JHT78" i="13" s="1"/>
  <c r="JHU78" i="13" s="1"/>
  <c r="JHV78" i="13" s="1"/>
  <c r="JHW78" i="13" s="1"/>
  <c r="JHX78" i="13" s="1"/>
  <c r="JHY78" i="13" s="1"/>
  <c r="JHZ78" i="13" s="1"/>
  <c r="JIA78" i="13" s="1"/>
  <c r="JIB78" i="13" s="1"/>
  <c r="JIC78" i="13" s="1"/>
  <c r="JID78" i="13" s="1"/>
  <c r="JIE78" i="13" s="1"/>
  <c r="JIF78" i="13" s="1"/>
  <c r="JIG78" i="13" s="1"/>
  <c r="JIH78" i="13" s="1"/>
  <c r="JII78" i="13" s="1"/>
  <c r="JIJ78" i="13" s="1"/>
  <c r="JIK78" i="13" s="1"/>
  <c r="JIL78" i="13" s="1"/>
  <c r="JIM78" i="13" s="1"/>
  <c r="JIN78" i="13" s="1"/>
  <c r="JIO78" i="13" s="1"/>
  <c r="JIP78" i="13" s="1"/>
  <c r="JIQ78" i="13" s="1"/>
  <c r="JIR78" i="13" s="1"/>
  <c r="JIS78" i="13" s="1"/>
  <c r="JIT78" i="13" s="1"/>
  <c r="JIU78" i="13" s="1"/>
  <c r="JIV78" i="13" s="1"/>
  <c r="JIW78" i="13" s="1"/>
  <c r="JIX78" i="13" s="1"/>
  <c r="JIY78" i="13" s="1"/>
  <c r="JIZ78" i="13" s="1"/>
  <c r="JJA78" i="13" s="1"/>
  <c r="JJB78" i="13" s="1"/>
  <c r="JJC78" i="13" s="1"/>
  <c r="JJD78" i="13" s="1"/>
  <c r="JJE78" i="13" s="1"/>
  <c r="JJF78" i="13" s="1"/>
  <c r="JJG78" i="13" s="1"/>
  <c r="JJH78" i="13" s="1"/>
  <c r="JJI78" i="13" s="1"/>
  <c r="JJJ78" i="13" s="1"/>
  <c r="JJK78" i="13" s="1"/>
  <c r="JJL78" i="13" s="1"/>
  <c r="JJM78" i="13" s="1"/>
  <c r="JJN78" i="13" s="1"/>
  <c r="JJO78" i="13" s="1"/>
  <c r="JJP78" i="13" s="1"/>
  <c r="JJQ78" i="13" s="1"/>
  <c r="JJR78" i="13" s="1"/>
  <c r="JJS78" i="13" s="1"/>
  <c r="JJT78" i="13" s="1"/>
  <c r="JJU78" i="13" s="1"/>
  <c r="JJV78" i="13" s="1"/>
  <c r="JJW78" i="13" s="1"/>
  <c r="JJX78" i="13" s="1"/>
  <c r="JJY78" i="13" s="1"/>
  <c r="JJZ78" i="13" s="1"/>
  <c r="JKA78" i="13" s="1"/>
  <c r="JKB78" i="13" s="1"/>
  <c r="JKC78" i="13" s="1"/>
  <c r="JKD78" i="13" s="1"/>
  <c r="JKE78" i="13" s="1"/>
  <c r="JKF78" i="13" s="1"/>
  <c r="JKG78" i="13" s="1"/>
  <c r="JKH78" i="13" s="1"/>
  <c r="JKI78" i="13" s="1"/>
  <c r="JKJ78" i="13" s="1"/>
  <c r="JKK78" i="13" s="1"/>
  <c r="JKL78" i="13" s="1"/>
  <c r="JKM78" i="13" s="1"/>
  <c r="JKN78" i="13" s="1"/>
  <c r="JKO78" i="13" s="1"/>
  <c r="JKP78" i="13" s="1"/>
  <c r="JKQ78" i="13" s="1"/>
  <c r="JKR78" i="13" s="1"/>
  <c r="JKS78" i="13" s="1"/>
  <c r="JKT78" i="13" s="1"/>
  <c r="JKU78" i="13" s="1"/>
  <c r="JKV78" i="13" s="1"/>
  <c r="JKW78" i="13" s="1"/>
  <c r="JKX78" i="13" s="1"/>
  <c r="JKY78" i="13" s="1"/>
  <c r="JKZ78" i="13" s="1"/>
  <c r="JLA78" i="13" s="1"/>
  <c r="JLB78" i="13" s="1"/>
  <c r="JLC78" i="13" s="1"/>
  <c r="JLD78" i="13" s="1"/>
  <c r="JLE78" i="13" s="1"/>
  <c r="JLF78" i="13" s="1"/>
  <c r="JLG78" i="13" s="1"/>
  <c r="JLH78" i="13" s="1"/>
  <c r="JLI78" i="13" s="1"/>
  <c r="JLJ78" i="13" s="1"/>
  <c r="JLK78" i="13" s="1"/>
  <c r="JLL78" i="13" s="1"/>
  <c r="JLM78" i="13" s="1"/>
  <c r="JLN78" i="13" s="1"/>
  <c r="JLO78" i="13" s="1"/>
  <c r="JLP78" i="13" s="1"/>
  <c r="JLQ78" i="13" s="1"/>
  <c r="JLR78" i="13" s="1"/>
  <c r="JLS78" i="13" s="1"/>
  <c r="JLT78" i="13" s="1"/>
  <c r="JLU78" i="13" s="1"/>
  <c r="JLV78" i="13" s="1"/>
  <c r="JLW78" i="13" s="1"/>
  <c r="JLX78" i="13" s="1"/>
  <c r="JLY78" i="13" s="1"/>
  <c r="JLZ78" i="13" s="1"/>
  <c r="JMA78" i="13" s="1"/>
  <c r="JMB78" i="13" s="1"/>
  <c r="JMC78" i="13" s="1"/>
  <c r="JMD78" i="13" s="1"/>
  <c r="JME78" i="13" s="1"/>
  <c r="JMF78" i="13" s="1"/>
  <c r="JMG78" i="13" s="1"/>
  <c r="JMH78" i="13" s="1"/>
  <c r="JMI78" i="13" s="1"/>
  <c r="JMJ78" i="13" s="1"/>
  <c r="JMK78" i="13" s="1"/>
  <c r="JML78" i="13" s="1"/>
  <c r="JMM78" i="13" s="1"/>
  <c r="JMN78" i="13" s="1"/>
  <c r="JMO78" i="13" s="1"/>
  <c r="JMP78" i="13" s="1"/>
  <c r="JMQ78" i="13" s="1"/>
  <c r="JMR78" i="13" s="1"/>
  <c r="JMS78" i="13" s="1"/>
  <c r="JMT78" i="13" s="1"/>
  <c r="JMU78" i="13" s="1"/>
  <c r="JMV78" i="13" s="1"/>
  <c r="JMW78" i="13" s="1"/>
  <c r="JMX78" i="13" s="1"/>
  <c r="JMY78" i="13" s="1"/>
  <c r="JMZ78" i="13" s="1"/>
  <c r="JNA78" i="13" s="1"/>
  <c r="JNB78" i="13" s="1"/>
  <c r="JNC78" i="13" s="1"/>
  <c r="JND78" i="13" s="1"/>
  <c r="JNE78" i="13" s="1"/>
  <c r="JNF78" i="13" s="1"/>
  <c r="JNG78" i="13" s="1"/>
  <c r="JNH78" i="13" s="1"/>
  <c r="JNI78" i="13" s="1"/>
  <c r="JNJ78" i="13" s="1"/>
  <c r="JNK78" i="13" s="1"/>
  <c r="JNL78" i="13" s="1"/>
  <c r="JNM78" i="13" s="1"/>
  <c r="JNN78" i="13" s="1"/>
  <c r="JNO78" i="13" s="1"/>
  <c r="JNP78" i="13" s="1"/>
  <c r="JNQ78" i="13" s="1"/>
  <c r="JNR78" i="13" s="1"/>
  <c r="JNS78" i="13" s="1"/>
  <c r="JNT78" i="13" s="1"/>
  <c r="JNU78" i="13" s="1"/>
  <c r="JNV78" i="13" s="1"/>
  <c r="JNW78" i="13" s="1"/>
  <c r="JNX78" i="13" s="1"/>
  <c r="JNY78" i="13" s="1"/>
  <c r="JNZ78" i="13" s="1"/>
  <c r="JOA78" i="13" s="1"/>
  <c r="JOB78" i="13" s="1"/>
  <c r="JOC78" i="13" s="1"/>
  <c r="JOD78" i="13" s="1"/>
  <c r="JOE78" i="13" s="1"/>
  <c r="JOF78" i="13" s="1"/>
  <c r="JOG78" i="13" s="1"/>
  <c r="JOH78" i="13" s="1"/>
  <c r="JOI78" i="13" s="1"/>
  <c r="JOJ78" i="13" s="1"/>
  <c r="JOK78" i="13" s="1"/>
  <c r="JOL78" i="13" s="1"/>
  <c r="JOM78" i="13" s="1"/>
  <c r="JON78" i="13" s="1"/>
  <c r="JOO78" i="13" s="1"/>
  <c r="JOP78" i="13" s="1"/>
  <c r="JOQ78" i="13" s="1"/>
  <c r="JOR78" i="13" s="1"/>
  <c r="JOS78" i="13" s="1"/>
  <c r="JOT78" i="13" s="1"/>
  <c r="JOU78" i="13" s="1"/>
  <c r="JOV78" i="13" s="1"/>
  <c r="JOW78" i="13" s="1"/>
  <c r="JOX78" i="13" s="1"/>
  <c r="JOY78" i="13" s="1"/>
  <c r="JOZ78" i="13" s="1"/>
  <c r="JPA78" i="13" s="1"/>
  <c r="JPB78" i="13" s="1"/>
  <c r="JPC78" i="13" s="1"/>
  <c r="JPD78" i="13" s="1"/>
  <c r="JPE78" i="13" s="1"/>
  <c r="JPF78" i="13" s="1"/>
  <c r="JPG78" i="13" s="1"/>
  <c r="JPH78" i="13" s="1"/>
  <c r="JPI78" i="13" s="1"/>
  <c r="JPJ78" i="13" s="1"/>
  <c r="JPK78" i="13" s="1"/>
  <c r="JPL78" i="13" s="1"/>
  <c r="JPM78" i="13" s="1"/>
  <c r="JPN78" i="13" s="1"/>
  <c r="JPO78" i="13" s="1"/>
  <c r="JPP78" i="13" s="1"/>
  <c r="JPQ78" i="13" s="1"/>
  <c r="JPR78" i="13" s="1"/>
  <c r="JPS78" i="13" s="1"/>
  <c r="JPT78" i="13" s="1"/>
  <c r="JPU78" i="13" s="1"/>
  <c r="JPV78" i="13" s="1"/>
  <c r="JPW78" i="13" s="1"/>
  <c r="JPX78" i="13" s="1"/>
  <c r="JPY78" i="13" s="1"/>
  <c r="JPZ78" i="13" s="1"/>
  <c r="JQA78" i="13" s="1"/>
  <c r="JQB78" i="13" s="1"/>
  <c r="JQC78" i="13" s="1"/>
  <c r="JQD78" i="13" s="1"/>
  <c r="JQE78" i="13" s="1"/>
  <c r="JQF78" i="13" s="1"/>
  <c r="JQG78" i="13" s="1"/>
  <c r="JQH78" i="13" s="1"/>
  <c r="JQI78" i="13" s="1"/>
  <c r="JQJ78" i="13" s="1"/>
  <c r="JQK78" i="13" s="1"/>
  <c r="JQL78" i="13" s="1"/>
  <c r="JQM78" i="13" s="1"/>
  <c r="JQN78" i="13" s="1"/>
  <c r="JQO78" i="13" s="1"/>
  <c r="JQP78" i="13" s="1"/>
  <c r="JQQ78" i="13" s="1"/>
  <c r="JQR78" i="13" s="1"/>
  <c r="JQS78" i="13" s="1"/>
  <c r="JQT78" i="13" s="1"/>
  <c r="JQU78" i="13" s="1"/>
  <c r="JQV78" i="13" s="1"/>
  <c r="JQW78" i="13" s="1"/>
  <c r="JQX78" i="13" s="1"/>
  <c r="JQY78" i="13" s="1"/>
  <c r="JQZ78" i="13" s="1"/>
  <c r="JRA78" i="13" s="1"/>
  <c r="JRB78" i="13" s="1"/>
  <c r="JRC78" i="13" s="1"/>
  <c r="JRD78" i="13" s="1"/>
  <c r="JRE78" i="13" s="1"/>
  <c r="JRF78" i="13" s="1"/>
  <c r="JRG78" i="13" s="1"/>
  <c r="JRH78" i="13" s="1"/>
  <c r="JRI78" i="13" s="1"/>
  <c r="JRJ78" i="13" s="1"/>
  <c r="JRK78" i="13" s="1"/>
  <c r="JRL78" i="13" s="1"/>
  <c r="JRM78" i="13" s="1"/>
  <c r="JRN78" i="13" s="1"/>
  <c r="JRO78" i="13" s="1"/>
  <c r="JRP78" i="13" s="1"/>
  <c r="JRQ78" i="13" s="1"/>
  <c r="JRR78" i="13" s="1"/>
  <c r="JRS78" i="13" s="1"/>
  <c r="JRT78" i="13" s="1"/>
  <c r="JRU78" i="13" s="1"/>
  <c r="JRV78" i="13" s="1"/>
  <c r="JRW78" i="13" s="1"/>
  <c r="JRX78" i="13" s="1"/>
  <c r="JRY78" i="13" s="1"/>
  <c r="JRZ78" i="13" s="1"/>
  <c r="JSA78" i="13" s="1"/>
  <c r="JSB78" i="13" s="1"/>
  <c r="JSC78" i="13" s="1"/>
  <c r="JSD78" i="13" s="1"/>
  <c r="JSE78" i="13" s="1"/>
  <c r="JSF78" i="13" s="1"/>
  <c r="JSG78" i="13" s="1"/>
  <c r="JSH78" i="13" s="1"/>
  <c r="JSI78" i="13" s="1"/>
  <c r="JSJ78" i="13" s="1"/>
  <c r="JSK78" i="13" s="1"/>
  <c r="JSL78" i="13" s="1"/>
  <c r="JSM78" i="13" s="1"/>
  <c r="JSN78" i="13" s="1"/>
  <c r="JSO78" i="13" s="1"/>
  <c r="JSP78" i="13" s="1"/>
  <c r="JSQ78" i="13" s="1"/>
  <c r="JSR78" i="13" s="1"/>
  <c r="JSS78" i="13" s="1"/>
  <c r="JST78" i="13" s="1"/>
  <c r="JSU78" i="13" s="1"/>
  <c r="JSV78" i="13" s="1"/>
  <c r="JSW78" i="13" s="1"/>
  <c r="JSX78" i="13" s="1"/>
  <c r="JSY78" i="13" s="1"/>
  <c r="JSZ78" i="13" s="1"/>
  <c r="JTA78" i="13" s="1"/>
  <c r="JTB78" i="13" s="1"/>
  <c r="JTC78" i="13" s="1"/>
  <c r="JTD78" i="13" s="1"/>
  <c r="JTE78" i="13" s="1"/>
  <c r="JTF78" i="13" s="1"/>
  <c r="JTG78" i="13" s="1"/>
  <c r="JTH78" i="13" s="1"/>
  <c r="JTI78" i="13" s="1"/>
  <c r="JTJ78" i="13" s="1"/>
  <c r="JTK78" i="13" s="1"/>
  <c r="JTL78" i="13" s="1"/>
  <c r="JTM78" i="13" s="1"/>
  <c r="JTN78" i="13" s="1"/>
  <c r="JTO78" i="13" s="1"/>
  <c r="JTP78" i="13" s="1"/>
  <c r="JTQ78" i="13" s="1"/>
  <c r="JTR78" i="13" s="1"/>
  <c r="JTS78" i="13" s="1"/>
  <c r="JTT78" i="13" s="1"/>
  <c r="JTU78" i="13" s="1"/>
  <c r="JTV78" i="13" s="1"/>
  <c r="JTW78" i="13" s="1"/>
  <c r="JTX78" i="13" s="1"/>
  <c r="JTY78" i="13" s="1"/>
  <c r="JTZ78" i="13" s="1"/>
  <c r="JUA78" i="13" s="1"/>
  <c r="JUB78" i="13" s="1"/>
  <c r="JUC78" i="13" s="1"/>
  <c r="JUD78" i="13" s="1"/>
  <c r="JUE78" i="13" s="1"/>
  <c r="JUF78" i="13" s="1"/>
  <c r="JUG78" i="13" s="1"/>
  <c r="JUH78" i="13" s="1"/>
  <c r="JUI78" i="13" s="1"/>
  <c r="JUJ78" i="13" s="1"/>
  <c r="JUK78" i="13" s="1"/>
  <c r="JUL78" i="13" s="1"/>
  <c r="JUM78" i="13" s="1"/>
  <c r="JUN78" i="13" s="1"/>
  <c r="JUO78" i="13" s="1"/>
  <c r="JUP78" i="13" s="1"/>
  <c r="JUQ78" i="13" s="1"/>
  <c r="JUR78" i="13" s="1"/>
  <c r="JUS78" i="13" s="1"/>
  <c r="JUT78" i="13" s="1"/>
  <c r="JUU78" i="13" s="1"/>
  <c r="JUV78" i="13" s="1"/>
  <c r="JUW78" i="13" s="1"/>
  <c r="JUX78" i="13" s="1"/>
  <c r="JUY78" i="13" s="1"/>
  <c r="JUZ78" i="13" s="1"/>
  <c r="JVA78" i="13" s="1"/>
  <c r="JVB78" i="13" s="1"/>
  <c r="JVC78" i="13" s="1"/>
  <c r="JVD78" i="13" s="1"/>
  <c r="JVE78" i="13" s="1"/>
  <c r="JVF78" i="13" s="1"/>
  <c r="JVG78" i="13" s="1"/>
  <c r="JVH78" i="13" s="1"/>
  <c r="JVI78" i="13" s="1"/>
  <c r="JVJ78" i="13" s="1"/>
  <c r="JVK78" i="13" s="1"/>
  <c r="JVL78" i="13" s="1"/>
  <c r="JVM78" i="13" s="1"/>
  <c r="JVN78" i="13" s="1"/>
  <c r="JVO78" i="13" s="1"/>
  <c r="JVP78" i="13" s="1"/>
  <c r="JVQ78" i="13" s="1"/>
  <c r="JVR78" i="13" s="1"/>
  <c r="JVS78" i="13" s="1"/>
  <c r="JVT78" i="13" s="1"/>
  <c r="JVU78" i="13" s="1"/>
  <c r="JVV78" i="13" s="1"/>
  <c r="JVW78" i="13" s="1"/>
  <c r="JVX78" i="13" s="1"/>
  <c r="JVY78" i="13" s="1"/>
  <c r="JVZ78" i="13" s="1"/>
  <c r="JWA78" i="13" s="1"/>
  <c r="JWB78" i="13" s="1"/>
  <c r="JWC78" i="13" s="1"/>
  <c r="JWD78" i="13" s="1"/>
  <c r="JWE78" i="13" s="1"/>
  <c r="JWF78" i="13" s="1"/>
  <c r="JWG78" i="13" s="1"/>
  <c r="JWH78" i="13" s="1"/>
  <c r="JWI78" i="13" s="1"/>
  <c r="JWJ78" i="13" s="1"/>
  <c r="JWK78" i="13" s="1"/>
  <c r="JWL78" i="13" s="1"/>
  <c r="JWM78" i="13" s="1"/>
  <c r="JWN78" i="13" s="1"/>
  <c r="JWO78" i="13" s="1"/>
  <c r="JWP78" i="13" s="1"/>
  <c r="JWQ78" i="13" s="1"/>
  <c r="JWR78" i="13" s="1"/>
  <c r="JWS78" i="13" s="1"/>
  <c r="JWT78" i="13" s="1"/>
  <c r="JWU78" i="13" s="1"/>
  <c r="JWV78" i="13" s="1"/>
  <c r="JWW78" i="13" s="1"/>
  <c r="JWX78" i="13" s="1"/>
  <c r="JWY78" i="13" s="1"/>
  <c r="JWZ78" i="13" s="1"/>
  <c r="JXA78" i="13" s="1"/>
  <c r="JXB78" i="13" s="1"/>
  <c r="JXC78" i="13" s="1"/>
  <c r="JXD78" i="13" s="1"/>
  <c r="JXE78" i="13" s="1"/>
  <c r="JXF78" i="13" s="1"/>
  <c r="JXG78" i="13" s="1"/>
  <c r="JXH78" i="13" s="1"/>
  <c r="JXI78" i="13" s="1"/>
  <c r="JXJ78" i="13" s="1"/>
  <c r="JXK78" i="13" s="1"/>
  <c r="JXL78" i="13" s="1"/>
  <c r="JXM78" i="13" s="1"/>
  <c r="JXN78" i="13" s="1"/>
  <c r="JXO78" i="13" s="1"/>
  <c r="JXP78" i="13" s="1"/>
  <c r="JXQ78" i="13" s="1"/>
  <c r="JXR78" i="13" s="1"/>
  <c r="JXS78" i="13" s="1"/>
  <c r="JXT78" i="13" s="1"/>
  <c r="JXU78" i="13" s="1"/>
  <c r="JXV78" i="13" s="1"/>
  <c r="JXW78" i="13" s="1"/>
  <c r="JXX78" i="13" s="1"/>
  <c r="JXY78" i="13" s="1"/>
  <c r="JXZ78" i="13" s="1"/>
  <c r="JYA78" i="13" s="1"/>
  <c r="JYB78" i="13" s="1"/>
  <c r="JYC78" i="13" s="1"/>
  <c r="JYD78" i="13" s="1"/>
  <c r="JYE78" i="13" s="1"/>
  <c r="JYF78" i="13" s="1"/>
  <c r="JYG78" i="13" s="1"/>
  <c r="JYH78" i="13" s="1"/>
  <c r="JYI78" i="13" s="1"/>
  <c r="JYJ78" i="13" s="1"/>
  <c r="JYK78" i="13" s="1"/>
  <c r="JYL78" i="13" s="1"/>
  <c r="JYM78" i="13" s="1"/>
  <c r="JYN78" i="13" s="1"/>
  <c r="JYO78" i="13" s="1"/>
  <c r="JYP78" i="13" s="1"/>
  <c r="JYQ78" i="13" s="1"/>
  <c r="JYR78" i="13" s="1"/>
  <c r="JYS78" i="13" s="1"/>
  <c r="JYT78" i="13" s="1"/>
  <c r="JYU78" i="13" s="1"/>
  <c r="JYV78" i="13" s="1"/>
  <c r="JYW78" i="13" s="1"/>
  <c r="JYX78" i="13" s="1"/>
  <c r="JYY78" i="13" s="1"/>
  <c r="JYZ78" i="13" s="1"/>
  <c r="JZA78" i="13" s="1"/>
  <c r="JZB78" i="13" s="1"/>
  <c r="JZC78" i="13" s="1"/>
  <c r="JZD78" i="13" s="1"/>
  <c r="JZE78" i="13" s="1"/>
  <c r="JZF78" i="13" s="1"/>
  <c r="JZG78" i="13" s="1"/>
  <c r="JZH78" i="13" s="1"/>
  <c r="JZI78" i="13" s="1"/>
  <c r="JZJ78" i="13" s="1"/>
  <c r="JZK78" i="13" s="1"/>
  <c r="JZL78" i="13" s="1"/>
  <c r="JZM78" i="13" s="1"/>
  <c r="JZN78" i="13" s="1"/>
  <c r="JZO78" i="13" s="1"/>
  <c r="JZP78" i="13" s="1"/>
  <c r="JZQ78" i="13" s="1"/>
  <c r="JZR78" i="13" s="1"/>
  <c r="JZS78" i="13" s="1"/>
  <c r="JZT78" i="13" s="1"/>
  <c r="JZU78" i="13" s="1"/>
  <c r="JZV78" i="13" s="1"/>
  <c r="JZW78" i="13" s="1"/>
  <c r="JZX78" i="13" s="1"/>
  <c r="JZY78" i="13" s="1"/>
  <c r="JZZ78" i="13" s="1"/>
  <c r="KAA78" i="13" s="1"/>
  <c r="KAB78" i="13" s="1"/>
  <c r="KAC78" i="13" s="1"/>
  <c r="KAD78" i="13" s="1"/>
  <c r="KAE78" i="13" s="1"/>
  <c r="KAF78" i="13" s="1"/>
  <c r="KAG78" i="13" s="1"/>
  <c r="KAH78" i="13" s="1"/>
  <c r="KAI78" i="13" s="1"/>
  <c r="KAJ78" i="13" s="1"/>
  <c r="KAK78" i="13" s="1"/>
  <c r="KAL78" i="13" s="1"/>
  <c r="KAM78" i="13" s="1"/>
  <c r="KAN78" i="13" s="1"/>
  <c r="KAO78" i="13" s="1"/>
  <c r="KAP78" i="13" s="1"/>
  <c r="KAQ78" i="13" s="1"/>
  <c r="KAR78" i="13" s="1"/>
  <c r="KAS78" i="13" s="1"/>
  <c r="KAT78" i="13" s="1"/>
  <c r="KAU78" i="13" s="1"/>
  <c r="KAV78" i="13" s="1"/>
  <c r="KAW78" i="13" s="1"/>
  <c r="KAX78" i="13" s="1"/>
  <c r="KAY78" i="13" s="1"/>
  <c r="KAZ78" i="13" s="1"/>
  <c r="KBA78" i="13" s="1"/>
  <c r="KBB78" i="13" s="1"/>
  <c r="KBC78" i="13" s="1"/>
  <c r="KBD78" i="13" s="1"/>
  <c r="KBE78" i="13" s="1"/>
  <c r="KBF78" i="13" s="1"/>
  <c r="KBG78" i="13" s="1"/>
  <c r="KBH78" i="13" s="1"/>
  <c r="KBI78" i="13" s="1"/>
  <c r="KBJ78" i="13" s="1"/>
  <c r="KBK78" i="13" s="1"/>
  <c r="KBL78" i="13" s="1"/>
  <c r="KBM78" i="13" s="1"/>
  <c r="KBN78" i="13" s="1"/>
  <c r="KBO78" i="13" s="1"/>
  <c r="KBP78" i="13" s="1"/>
  <c r="KBQ78" i="13" s="1"/>
  <c r="KBR78" i="13" s="1"/>
  <c r="KBS78" i="13" s="1"/>
  <c r="KBT78" i="13" s="1"/>
  <c r="KBU78" i="13" s="1"/>
  <c r="KBV78" i="13" s="1"/>
  <c r="KBW78" i="13" s="1"/>
  <c r="KBX78" i="13" s="1"/>
  <c r="KBY78" i="13" s="1"/>
  <c r="KBZ78" i="13" s="1"/>
  <c r="KCA78" i="13" s="1"/>
  <c r="KCB78" i="13" s="1"/>
  <c r="KCC78" i="13" s="1"/>
  <c r="KCD78" i="13" s="1"/>
  <c r="KCE78" i="13" s="1"/>
  <c r="KCF78" i="13" s="1"/>
  <c r="KCG78" i="13" s="1"/>
  <c r="KCH78" i="13" s="1"/>
  <c r="KCI78" i="13" s="1"/>
  <c r="KCJ78" i="13" s="1"/>
  <c r="KCK78" i="13" s="1"/>
  <c r="KCL78" i="13" s="1"/>
  <c r="KCM78" i="13" s="1"/>
  <c r="KCN78" i="13" s="1"/>
  <c r="KCO78" i="13" s="1"/>
  <c r="KCP78" i="13" s="1"/>
  <c r="KCQ78" i="13" s="1"/>
  <c r="KCR78" i="13" s="1"/>
  <c r="KCS78" i="13" s="1"/>
  <c r="KCT78" i="13" s="1"/>
  <c r="KCU78" i="13" s="1"/>
  <c r="KCV78" i="13" s="1"/>
  <c r="KCW78" i="13" s="1"/>
  <c r="KCX78" i="13" s="1"/>
  <c r="KCY78" i="13" s="1"/>
  <c r="KCZ78" i="13" s="1"/>
  <c r="KDA78" i="13" s="1"/>
  <c r="KDB78" i="13" s="1"/>
  <c r="KDC78" i="13" s="1"/>
  <c r="KDD78" i="13" s="1"/>
  <c r="KDE78" i="13" s="1"/>
  <c r="KDF78" i="13" s="1"/>
  <c r="KDG78" i="13" s="1"/>
  <c r="KDH78" i="13" s="1"/>
  <c r="KDI78" i="13" s="1"/>
  <c r="KDJ78" i="13" s="1"/>
  <c r="KDK78" i="13" s="1"/>
  <c r="KDL78" i="13" s="1"/>
  <c r="KDM78" i="13" s="1"/>
  <c r="KDN78" i="13" s="1"/>
  <c r="KDO78" i="13" s="1"/>
  <c r="KDP78" i="13" s="1"/>
  <c r="KDQ78" i="13" s="1"/>
  <c r="KDR78" i="13" s="1"/>
  <c r="KDS78" i="13" s="1"/>
  <c r="KDT78" i="13" s="1"/>
  <c r="KDU78" i="13" s="1"/>
  <c r="KDV78" i="13" s="1"/>
  <c r="KDW78" i="13" s="1"/>
  <c r="KDX78" i="13" s="1"/>
  <c r="KDY78" i="13" s="1"/>
  <c r="KDZ78" i="13" s="1"/>
  <c r="KEA78" i="13" s="1"/>
  <c r="KEB78" i="13" s="1"/>
  <c r="KEC78" i="13" s="1"/>
  <c r="KED78" i="13" s="1"/>
  <c r="KEE78" i="13" s="1"/>
  <c r="KEF78" i="13" s="1"/>
  <c r="KEG78" i="13" s="1"/>
  <c r="KEH78" i="13" s="1"/>
  <c r="KEI78" i="13" s="1"/>
  <c r="KEJ78" i="13" s="1"/>
  <c r="KEK78" i="13" s="1"/>
  <c r="KEL78" i="13" s="1"/>
  <c r="KEM78" i="13" s="1"/>
  <c r="KEN78" i="13" s="1"/>
  <c r="KEO78" i="13" s="1"/>
  <c r="KEP78" i="13" s="1"/>
  <c r="KEQ78" i="13" s="1"/>
  <c r="KER78" i="13" s="1"/>
  <c r="KES78" i="13" s="1"/>
  <c r="KET78" i="13" s="1"/>
  <c r="KEU78" i="13" s="1"/>
  <c r="KEV78" i="13" s="1"/>
  <c r="KEW78" i="13" s="1"/>
  <c r="KEX78" i="13" s="1"/>
  <c r="KEY78" i="13" s="1"/>
  <c r="KEZ78" i="13" s="1"/>
  <c r="KFA78" i="13" s="1"/>
  <c r="KFB78" i="13" s="1"/>
  <c r="KFC78" i="13" s="1"/>
  <c r="KFD78" i="13" s="1"/>
  <c r="KFE78" i="13" s="1"/>
  <c r="KFF78" i="13" s="1"/>
  <c r="KFG78" i="13" s="1"/>
  <c r="KFH78" i="13" s="1"/>
  <c r="KFI78" i="13" s="1"/>
  <c r="KFJ78" i="13" s="1"/>
  <c r="KFK78" i="13" s="1"/>
  <c r="KFL78" i="13" s="1"/>
  <c r="KFM78" i="13" s="1"/>
  <c r="KFN78" i="13" s="1"/>
  <c r="KFO78" i="13" s="1"/>
  <c r="KFP78" i="13" s="1"/>
  <c r="KFQ78" i="13" s="1"/>
  <c r="KFR78" i="13" s="1"/>
  <c r="KFS78" i="13" s="1"/>
  <c r="KFT78" i="13" s="1"/>
  <c r="KFU78" i="13" s="1"/>
  <c r="KFV78" i="13" s="1"/>
  <c r="KFW78" i="13" s="1"/>
  <c r="KFX78" i="13" s="1"/>
  <c r="KFY78" i="13" s="1"/>
  <c r="KFZ78" i="13" s="1"/>
  <c r="KGA78" i="13" s="1"/>
  <c r="KGB78" i="13" s="1"/>
  <c r="KGC78" i="13" s="1"/>
  <c r="KGD78" i="13" s="1"/>
  <c r="KGE78" i="13" s="1"/>
  <c r="KGF78" i="13" s="1"/>
  <c r="KGG78" i="13" s="1"/>
  <c r="KGH78" i="13" s="1"/>
  <c r="KGI78" i="13" s="1"/>
  <c r="KGJ78" i="13" s="1"/>
  <c r="KGK78" i="13" s="1"/>
  <c r="KGL78" i="13" s="1"/>
  <c r="KGM78" i="13" s="1"/>
  <c r="KGN78" i="13" s="1"/>
  <c r="KGO78" i="13" s="1"/>
  <c r="KGP78" i="13" s="1"/>
  <c r="KGQ78" i="13" s="1"/>
  <c r="KGR78" i="13" s="1"/>
  <c r="KGS78" i="13" s="1"/>
  <c r="KGT78" i="13" s="1"/>
  <c r="KGU78" i="13" s="1"/>
  <c r="KGV78" i="13" s="1"/>
  <c r="KGW78" i="13" s="1"/>
  <c r="KGX78" i="13" s="1"/>
  <c r="KGY78" i="13" s="1"/>
  <c r="KGZ78" i="13" s="1"/>
  <c r="KHA78" i="13" s="1"/>
  <c r="KHB78" i="13" s="1"/>
  <c r="KHC78" i="13" s="1"/>
  <c r="KHD78" i="13" s="1"/>
  <c r="KHE78" i="13" s="1"/>
  <c r="KHF78" i="13" s="1"/>
  <c r="KHG78" i="13" s="1"/>
  <c r="KHH78" i="13" s="1"/>
  <c r="KHI78" i="13" s="1"/>
  <c r="KHJ78" i="13" s="1"/>
  <c r="KHK78" i="13" s="1"/>
  <c r="KHL78" i="13" s="1"/>
  <c r="KHM78" i="13" s="1"/>
  <c r="KHN78" i="13" s="1"/>
  <c r="KHO78" i="13" s="1"/>
  <c r="KHP78" i="13" s="1"/>
  <c r="KHQ78" i="13" s="1"/>
  <c r="KHR78" i="13" s="1"/>
  <c r="KHS78" i="13" s="1"/>
  <c r="KHT78" i="13" s="1"/>
  <c r="KHU78" i="13" s="1"/>
  <c r="KHV78" i="13" s="1"/>
  <c r="KHW78" i="13" s="1"/>
  <c r="KHX78" i="13" s="1"/>
  <c r="KHY78" i="13" s="1"/>
  <c r="KHZ78" i="13" s="1"/>
  <c r="KIA78" i="13" s="1"/>
  <c r="KIB78" i="13" s="1"/>
  <c r="KIC78" i="13" s="1"/>
  <c r="KID78" i="13" s="1"/>
  <c r="KIE78" i="13" s="1"/>
  <c r="KIF78" i="13" s="1"/>
  <c r="KIG78" i="13" s="1"/>
  <c r="KIH78" i="13" s="1"/>
  <c r="KII78" i="13" s="1"/>
  <c r="KIJ78" i="13" s="1"/>
  <c r="KIK78" i="13" s="1"/>
  <c r="KIL78" i="13" s="1"/>
  <c r="KIM78" i="13" s="1"/>
  <c r="KIN78" i="13" s="1"/>
  <c r="KIO78" i="13" s="1"/>
  <c r="KIP78" i="13" s="1"/>
  <c r="KIQ78" i="13" s="1"/>
  <c r="KIR78" i="13" s="1"/>
  <c r="KIS78" i="13" s="1"/>
  <c r="KIT78" i="13" s="1"/>
  <c r="KIU78" i="13" s="1"/>
  <c r="KIV78" i="13" s="1"/>
  <c r="KIW78" i="13" s="1"/>
  <c r="KIX78" i="13" s="1"/>
  <c r="KIY78" i="13" s="1"/>
  <c r="KIZ78" i="13" s="1"/>
  <c r="KJA78" i="13" s="1"/>
  <c r="KJB78" i="13" s="1"/>
  <c r="KJC78" i="13" s="1"/>
  <c r="KJD78" i="13" s="1"/>
  <c r="KJE78" i="13" s="1"/>
  <c r="KJF78" i="13" s="1"/>
  <c r="KJG78" i="13" s="1"/>
  <c r="KJH78" i="13" s="1"/>
  <c r="KJI78" i="13" s="1"/>
  <c r="KJJ78" i="13" s="1"/>
  <c r="KJK78" i="13" s="1"/>
  <c r="KJL78" i="13" s="1"/>
  <c r="KJM78" i="13" s="1"/>
  <c r="KJN78" i="13" s="1"/>
  <c r="KJO78" i="13" s="1"/>
  <c r="KJP78" i="13" s="1"/>
  <c r="KJQ78" i="13" s="1"/>
  <c r="KJR78" i="13" s="1"/>
  <c r="KJS78" i="13" s="1"/>
  <c r="KJT78" i="13" s="1"/>
  <c r="KJU78" i="13" s="1"/>
  <c r="KJV78" i="13" s="1"/>
  <c r="KJW78" i="13" s="1"/>
  <c r="KJX78" i="13" s="1"/>
  <c r="KJY78" i="13" s="1"/>
  <c r="KJZ78" i="13" s="1"/>
  <c r="KKA78" i="13" s="1"/>
  <c r="KKB78" i="13" s="1"/>
  <c r="KKC78" i="13" s="1"/>
  <c r="KKD78" i="13" s="1"/>
  <c r="KKE78" i="13" s="1"/>
  <c r="KKF78" i="13" s="1"/>
  <c r="KKG78" i="13" s="1"/>
  <c r="KKH78" i="13" s="1"/>
  <c r="KKI78" i="13" s="1"/>
  <c r="KKJ78" i="13" s="1"/>
  <c r="KKK78" i="13" s="1"/>
  <c r="KKL78" i="13" s="1"/>
  <c r="KKM78" i="13" s="1"/>
  <c r="KKN78" i="13" s="1"/>
  <c r="KKO78" i="13" s="1"/>
  <c r="KKP78" i="13" s="1"/>
  <c r="KKQ78" i="13" s="1"/>
  <c r="KKR78" i="13" s="1"/>
  <c r="KKS78" i="13" s="1"/>
  <c r="KKT78" i="13" s="1"/>
  <c r="KKU78" i="13" s="1"/>
  <c r="KKV78" i="13" s="1"/>
  <c r="KKW78" i="13" s="1"/>
  <c r="KKX78" i="13" s="1"/>
  <c r="KKY78" i="13" s="1"/>
  <c r="KKZ78" i="13" s="1"/>
  <c r="KLA78" i="13" s="1"/>
  <c r="KLB78" i="13" s="1"/>
  <c r="KLC78" i="13" s="1"/>
  <c r="KLD78" i="13" s="1"/>
  <c r="KLE78" i="13" s="1"/>
  <c r="KLF78" i="13" s="1"/>
  <c r="KLG78" i="13" s="1"/>
  <c r="KLH78" i="13" s="1"/>
  <c r="KLI78" i="13" s="1"/>
  <c r="KLJ78" i="13" s="1"/>
  <c r="KLK78" i="13" s="1"/>
  <c r="KLL78" i="13" s="1"/>
  <c r="KLM78" i="13" s="1"/>
  <c r="KLN78" i="13" s="1"/>
  <c r="KLO78" i="13" s="1"/>
  <c r="KLP78" i="13" s="1"/>
  <c r="KLQ78" i="13" s="1"/>
  <c r="KLR78" i="13" s="1"/>
  <c r="KLS78" i="13" s="1"/>
  <c r="KLT78" i="13" s="1"/>
  <c r="KLU78" i="13" s="1"/>
  <c r="KLV78" i="13" s="1"/>
  <c r="KLW78" i="13" s="1"/>
  <c r="KLX78" i="13" s="1"/>
  <c r="KLY78" i="13" s="1"/>
  <c r="KLZ78" i="13" s="1"/>
  <c r="KMA78" i="13" s="1"/>
  <c r="KMB78" i="13" s="1"/>
  <c r="KMC78" i="13" s="1"/>
  <c r="KMD78" i="13" s="1"/>
  <c r="KME78" i="13" s="1"/>
  <c r="KMF78" i="13" s="1"/>
  <c r="KMG78" i="13" s="1"/>
  <c r="KMH78" i="13" s="1"/>
  <c r="KMI78" i="13" s="1"/>
  <c r="KMJ78" i="13" s="1"/>
  <c r="KMK78" i="13" s="1"/>
  <c r="KML78" i="13" s="1"/>
  <c r="KMM78" i="13" s="1"/>
  <c r="KMN78" i="13" s="1"/>
  <c r="KMO78" i="13" s="1"/>
  <c r="KMP78" i="13" s="1"/>
  <c r="KMQ78" i="13" s="1"/>
  <c r="KMR78" i="13" s="1"/>
  <c r="KMS78" i="13" s="1"/>
  <c r="KMT78" i="13" s="1"/>
  <c r="KMU78" i="13" s="1"/>
  <c r="KMV78" i="13" s="1"/>
  <c r="KMW78" i="13" s="1"/>
  <c r="KMX78" i="13" s="1"/>
  <c r="KMY78" i="13" s="1"/>
  <c r="KMZ78" i="13" s="1"/>
  <c r="KNA78" i="13" s="1"/>
  <c r="KNB78" i="13" s="1"/>
  <c r="KNC78" i="13" s="1"/>
  <c r="KND78" i="13" s="1"/>
  <c r="KNE78" i="13" s="1"/>
  <c r="KNF78" i="13" s="1"/>
  <c r="KNG78" i="13" s="1"/>
  <c r="KNH78" i="13" s="1"/>
  <c r="KNI78" i="13" s="1"/>
  <c r="KNJ78" i="13" s="1"/>
  <c r="KNK78" i="13" s="1"/>
  <c r="KNL78" i="13" s="1"/>
  <c r="KNM78" i="13" s="1"/>
  <c r="KNN78" i="13" s="1"/>
  <c r="KNO78" i="13" s="1"/>
  <c r="KNP78" i="13" s="1"/>
  <c r="KNQ78" i="13" s="1"/>
  <c r="KNR78" i="13" s="1"/>
  <c r="KNS78" i="13" s="1"/>
  <c r="KNT78" i="13" s="1"/>
  <c r="KNU78" i="13" s="1"/>
  <c r="KNV78" i="13" s="1"/>
  <c r="KNW78" i="13" s="1"/>
  <c r="KNX78" i="13" s="1"/>
  <c r="KNY78" i="13" s="1"/>
  <c r="KNZ78" i="13" s="1"/>
  <c r="KOA78" i="13" s="1"/>
  <c r="KOB78" i="13" s="1"/>
  <c r="KOC78" i="13" s="1"/>
  <c r="KOD78" i="13" s="1"/>
  <c r="KOE78" i="13" s="1"/>
  <c r="KOF78" i="13" s="1"/>
  <c r="KOG78" i="13" s="1"/>
  <c r="KOH78" i="13" s="1"/>
  <c r="KOI78" i="13" s="1"/>
  <c r="KOJ78" i="13" s="1"/>
  <c r="KOK78" i="13" s="1"/>
  <c r="KOL78" i="13" s="1"/>
  <c r="KOM78" i="13" s="1"/>
  <c r="KON78" i="13" s="1"/>
  <c r="KOO78" i="13" s="1"/>
  <c r="KOP78" i="13" s="1"/>
  <c r="KOQ78" i="13" s="1"/>
  <c r="KOR78" i="13" s="1"/>
  <c r="KOS78" i="13" s="1"/>
  <c r="KOT78" i="13" s="1"/>
  <c r="KOU78" i="13" s="1"/>
  <c r="KOV78" i="13" s="1"/>
  <c r="KOW78" i="13" s="1"/>
  <c r="KOX78" i="13" s="1"/>
  <c r="KOY78" i="13" s="1"/>
  <c r="KOZ78" i="13" s="1"/>
  <c r="KPA78" i="13" s="1"/>
  <c r="KPB78" i="13" s="1"/>
  <c r="KPC78" i="13" s="1"/>
  <c r="KPD78" i="13" s="1"/>
  <c r="KPE78" i="13" s="1"/>
  <c r="KPF78" i="13" s="1"/>
  <c r="KPG78" i="13" s="1"/>
  <c r="KPH78" i="13" s="1"/>
  <c r="KPI78" i="13" s="1"/>
  <c r="KPJ78" i="13" s="1"/>
  <c r="KPK78" i="13" s="1"/>
  <c r="KPL78" i="13" s="1"/>
  <c r="KPM78" i="13" s="1"/>
  <c r="KPN78" i="13" s="1"/>
  <c r="KPO78" i="13" s="1"/>
  <c r="KPP78" i="13" s="1"/>
  <c r="KPQ78" i="13" s="1"/>
  <c r="KPR78" i="13" s="1"/>
  <c r="KPS78" i="13" s="1"/>
  <c r="KPT78" i="13" s="1"/>
  <c r="KPU78" i="13" s="1"/>
  <c r="KPV78" i="13" s="1"/>
  <c r="KPW78" i="13" s="1"/>
  <c r="KPX78" i="13" s="1"/>
  <c r="KPY78" i="13" s="1"/>
  <c r="KPZ78" i="13" s="1"/>
  <c r="KQA78" i="13" s="1"/>
  <c r="KQB78" i="13" s="1"/>
  <c r="KQC78" i="13" s="1"/>
  <c r="KQD78" i="13" s="1"/>
  <c r="KQE78" i="13" s="1"/>
  <c r="KQF78" i="13" s="1"/>
  <c r="KQG78" i="13" s="1"/>
  <c r="KQH78" i="13" s="1"/>
  <c r="KQI78" i="13" s="1"/>
  <c r="KQJ78" i="13" s="1"/>
  <c r="KQK78" i="13" s="1"/>
  <c r="KQL78" i="13" s="1"/>
  <c r="KQM78" i="13" s="1"/>
  <c r="KQN78" i="13" s="1"/>
  <c r="KQO78" i="13" s="1"/>
  <c r="KQP78" i="13" s="1"/>
  <c r="KQQ78" i="13" s="1"/>
  <c r="KQR78" i="13" s="1"/>
  <c r="KQS78" i="13" s="1"/>
  <c r="KQT78" i="13" s="1"/>
  <c r="KQU78" i="13" s="1"/>
  <c r="KQV78" i="13" s="1"/>
  <c r="KQW78" i="13" s="1"/>
  <c r="KQX78" i="13" s="1"/>
  <c r="KQY78" i="13" s="1"/>
  <c r="KQZ78" i="13" s="1"/>
  <c r="KRA78" i="13" s="1"/>
  <c r="KRB78" i="13" s="1"/>
  <c r="KRC78" i="13" s="1"/>
  <c r="KRD78" i="13" s="1"/>
  <c r="KRE78" i="13" s="1"/>
  <c r="KRF78" i="13" s="1"/>
  <c r="KRG78" i="13" s="1"/>
  <c r="KRH78" i="13" s="1"/>
  <c r="KRI78" i="13" s="1"/>
  <c r="KRJ78" i="13" s="1"/>
  <c r="KRK78" i="13" s="1"/>
  <c r="KRL78" i="13" s="1"/>
  <c r="KRM78" i="13" s="1"/>
  <c r="KRN78" i="13" s="1"/>
  <c r="KRO78" i="13" s="1"/>
  <c r="KRP78" i="13" s="1"/>
  <c r="KRQ78" i="13" s="1"/>
  <c r="KRR78" i="13" s="1"/>
  <c r="KRS78" i="13" s="1"/>
  <c r="KRT78" i="13" s="1"/>
  <c r="KRU78" i="13" s="1"/>
  <c r="KRV78" i="13" s="1"/>
  <c r="KRW78" i="13" s="1"/>
  <c r="KRX78" i="13" s="1"/>
  <c r="KRY78" i="13" s="1"/>
  <c r="KRZ78" i="13" s="1"/>
  <c r="KSA78" i="13" s="1"/>
  <c r="KSB78" i="13" s="1"/>
  <c r="KSC78" i="13" s="1"/>
  <c r="KSD78" i="13" s="1"/>
  <c r="KSE78" i="13" s="1"/>
  <c r="KSF78" i="13" s="1"/>
  <c r="KSG78" i="13" s="1"/>
  <c r="KSH78" i="13" s="1"/>
  <c r="KSI78" i="13" s="1"/>
  <c r="KSJ78" i="13" s="1"/>
  <c r="KSK78" i="13" s="1"/>
  <c r="KSL78" i="13" s="1"/>
  <c r="KSM78" i="13" s="1"/>
  <c r="KSN78" i="13" s="1"/>
  <c r="KSO78" i="13" s="1"/>
  <c r="KSP78" i="13" s="1"/>
  <c r="KSQ78" i="13" s="1"/>
  <c r="KSR78" i="13" s="1"/>
  <c r="KSS78" i="13" s="1"/>
  <c r="KST78" i="13" s="1"/>
  <c r="KSU78" i="13" s="1"/>
  <c r="KSV78" i="13" s="1"/>
  <c r="KSW78" i="13" s="1"/>
  <c r="KSX78" i="13" s="1"/>
  <c r="KSY78" i="13" s="1"/>
  <c r="KSZ78" i="13" s="1"/>
  <c r="KTA78" i="13" s="1"/>
  <c r="KTB78" i="13" s="1"/>
  <c r="KTC78" i="13" s="1"/>
  <c r="KTD78" i="13" s="1"/>
  <c r="KTE78" i="13" s="1"/>
  <c r="KTF78" i="13" s="1"/>
  <c r="KTG78" i="13" s="1"/>
  <c r="KTH78" i="13" s="1"/>
  <c r="KTI78" i="13" s="1"/>
  <c r="KTJ78" i="13" s="1"/>
  <c r="KTK78" i="13" s="1"/>
  <c r="KTL78" i="13" s="1"/>
  <c r="KTM78" i="13" s="1"/>
  <c r="KTN78" i="13" s="1"/>
  <c r="KTO78" i="13" s="1"/>
  <c r="KTP78" i="13" s="1"/>
  <c r="KTQ78" i="13" s="1"/>
  <c r="KTR78" i="13" s="1"/>
  <c r="KTS78" i="13" s="1"/>
  <c r="KTT78" i="13" s="1"/>
  <c r="KTU78" i="13" s="1"/>
  <c r="KTV78" i="13" s="1"/>
  <c r="KTW78" i="13" s="1"/>
  <c r="KTX78" i="13" s="1"/>
  <c r="KTY78" i="13" s="1"/>
  <c r="KTZ78" i="13" s="1"/>
  <c r="KUA78" i="13" s="1"/>
  <c r="KUB78" i="13" s="1"/>
  <c r="KUC78" i="13" s="1"/>
  <c r="KUD78" i="13" s="1"/>
  <c r="KUE78" i="13" s="1"/>
  <c r="KUF78" i="13" s="1"/>
  <c r="KUG78" i="13" s="1"/>
  <c r="KUH78" i="13" s="1"/>
  <c r="KUI78" i="13" s="1"/>
  <c r="KUJ78" i="13" s="1"/>
  <c r="KUK78" i="13" s="1"/>
  <c r="KUL78" i="13" s="1"/>
  <c r="KUM78" i="13" s="1"/>
  <c r="KUN78" i="13" s="1"/>
  <c r="KUO78" i="13" s="1"/>
  <c r="KUP78" i="13" s="1"/>
  <c r="KUQ78" i="13" s="1"/>
  <c r="KUR78" i="13" s="1"/>
  <c r="KUS78" i="13" s="1"/>
  <c r="KUT78" i="13" s="1"/>
  <c r="KUU78" i="13" s="1"/>
  <c r="KUV78" i="13" s="1"/>
  <c r="KUW78" i="13" s="1"/>
  <c r="KUX78" i="13" s="1"/>
  <c r="KUY78" i="13" s="1"/>
  <c r="KUZ78" i="13" s="1"/>
  <c r="KVA78" i="13" s="1"/>
  <c r="KVB78" i="13" s="1"/>
  <c r="KVC78" i="13" s="1"/>
  <c r="KVD78" i="13" s="1"/>
  <c r="KVE78" i="13" s="1"/>
  <c r="KVF78" i="13" s="1"/>
  <c r="KVG78" i="13" s="1"/>
  <c r="KVH78" i="13" s="1"/>
  <c r="KVI78" i="13" s="1"/>
  <c r="KVJ78" i="13" s="1"/>
  <c r="KVK78" i="13" s="1"/>
  <c r="KVL78" i="13" s="1"/>
  <c r="KVM78" i="13" s="1"/>
  <c r="KVN78" i="13" s="1"/>
  <c r="KVO78" i="13" s="1"/>
  <c r="KVP78" i="13" s="1"/>
  <c r="KVQ78" i="13" s="1"/>
  <c r="KVR78" i="13" s="1"/>
  <c r="KVS78" i="13" s="1"/>
  <c r="KVT78" i="13" s="1"/>
  <c r="KVU78" i="13" s="1"/>
  <c r="KVV78" i="13" s="1"/>
  <c r="KVW78" i="13" s="1"/>
  <c r="KVX78" i="13" s="1"/>
  <c r="KVY78" i="13" s="1"/>
  <c r="KVZ78" i="13" s="1"/>
  <c r="KWA78" i="13" s="1"/>
  <c r="KWB78" i="13" s="1"/>
  <c r="KWC78" i="13" s="1"/>
  <c r="KWD78" i="13" s="1"/>
  <c r="KWE78" i="13" s="1"/>
  <c r="KWF78" i="13" s="1"/>
  <c r="KWG78" i="13" s="1"/>
  <c r="KWH78" i="13" s="1"/>
  <c r="KWI78" i="13" s="1"/>
  <c r="KWJ78" i="13" s="1"/>
  <c r="KWK78" i="13" s="1"/>
  <c r="KWL78" i="13" s="1"/>
  <c r="KWM78" i="13" s="1"/>
  <c r="KWN78" i="13" s="1"/>
  <c r="KWO78" i="13" s="1"/>
  <c r="KWP78" i="13" s="1"/>
  <c r="KWQ78" i="13" s="1"/>
  <c r="KWR78" i="13" s="1"/>
  <c r="KWS78" i="13" s="1"/>
  <c r="KWT78" i="13" s="1"/>
  <c r="KWU78" i="13" s="1"/>
  <c r="KWV78" i="13" s="1"/>
  <c r="KWW78" i="13" s="1"/>
  <c r="KWX78" i="13" s="1"/>
  <c r="KWY78" i="13" s="1"/>
  <c r="KWZ78" i="13" s="1"/>
  <c r="KXA78" i="13" s="1"/>
  <c r="KXB78" i="13" s="1"/>
  <c r="KXC78" i="13" s="1"/>
  <c r="KXD78" i="13" s="1"/>
  <c r="KXE78" i="13" s="1"/>
  <c r="KXF78" i="13" s="1"/>
  <c r="KXG78" i="13" s="1"/>
  <c r="KXH78" i="13" s="1"/>
  <c r="KXI78" i="13" s="1"/>
  <c r="KXJ78" i="13" s="1"/>
  <c r="KXK78" i="13" s="1"/>
  <c r="KXL78" i="13" s="1"/>
  <c r="KXM78" i="13" s="1"/>
  <c r="KXN78" i="13" s="1"/>
  <c r="KXO78" i="13" s="1"/>
  <c r="KXP78" i="13" s="1"/>
  <c r="KXQ78" i="13" s="1"/>
  <c r="KXR78" i="13" s="1"/>
  <c r="KXS78" i="13" s="1"/>
  <c r="KXT78" i="13" s="1"/>
  <c r="KXU78" i="13" s="1"/>
  <c r="KXV78" i="13" s="1"/>
  <c r="KXW78" i="13" s="1"/>
  <c r="KXX78" i="13" s="1"/>
  <c r="KXY78" i="13" s="1"/>
  <c r="KXZ78" i="13" s="1"/>
  <c r="KYA78" i="13" s="1"/>
  <c r="KYB78" i="13" s="1"/>
  <c r="KYC78" i="13" s="1"/>
  <c r="KYD78" i="13" s="1"/>
  <c r="KYE78" i="13" s="1"/>
  <c r="KYF78" i="13" s="1"/>
  <c r="KYG78" i="13" s="1"/>
  <c r="KYH78" i="13" s="1"/>
  <c r="KYI78" i="13" s="1"/>
  <c r="KYJ78" i="13" s="1"/>
  <c r="KYK78" i="13" s="1"/>
  <c r="KYL78" i="13" s="1"/>
  <c r="KYM78" i="13" s="1"/>
  <c r="KYN78" i="13" s="1"/>
  <c r="KYO78" i="13" s="1"/>
  <c r="KYP78" i="13" s="1"/>
  <c r="KYQ78" i="13" s="1"/>
  <c r="KYR78" i="13" s="1"/>
  <c r="KYS78" i="13" s="1"/>
  <c r="KYT78" i="13" s="1"/>
  <c r="KYU78" i="13" s="1"/>
  <c r="KYV78" i="13" s="1"/>
  <c r="KYW78" i="13" s="1"/>
  <c r="KYX78" i="13" s="1"/>
  <c r="KYY78" i="13" s="1"/>
  <c r="KYZ78" i="13" s="1"/>
  <c r="KZA78" i="13" s="1"/>
  <c r="KZB78" i="13" s="1"/>
  <c r="KZC78" i="13" s="1"/>
  <c r="KZD78" i="13" s="1"/>
  <c r="KZE78" i="13" s="1"/>
  <c r="KZF78" i="13" s="1"/>
  <c r="KZG78" i="13" s="1"/>
  <c r="KZH78" i="13" s="1"/>
  <c r="KZI78" i="13" s="1"/>
  <c r="KZJ78" i="13" s="1"/>
  <c r="KZK78" i="13" s="1"/>
  <c r="KZL78" i="13" s="1"/>
  <c r="KZM78" i="13" s="1"/>
  <c r="KZN78" i="13" s="1"/>
  <c r="KZO78" i="13" s="1"/>
  <c r="KZP78" i="13" s="1"/>
  <c r="KZQ78" i="13" s="1"/>
  <c r="KZR78" i="13" s="1"/>
  <c r="KZS78" i="13" s="1"/>
  <c r="KZT78" i="13" s="1"/>
  <c r="KZU78" i="13" s="1"/>
  <c r="KZV78" i="13" s="1"/>
  <c r="KZW78" i="13" s="1"/>
  <c r="KZX78" i="13" s="1"/>
  <c r="KZY78" i="13" s="1"/>
  <c r="KZZ78" i="13" s="1"/>
  <c r="LAA78" i="13" s="1"/>
  <c r="LAB78" i="13" s="1"/>
  <c r="LAC78" i="13" s="1"/>
  <c r="LAD78" i="13" s="1"/>
  <c r="LAE78" i="13" s="1"/>
  <c r="LAF78" i="13" s="1"/>
  <c r="LAG78" i="13" s="1"/>
  <c r="LAH78" i="13" s="1"/>
  <c r="LAI78" i="13" s="1"/>
  <c r="LAJ78" i="13" s="1"/>
  <c r="LAK78" i="13" s="1"/>
  <c r="LAL78" i="13" s="1"/>
  <c r="LAM78" i="13" s="1"/>
  <c r="LAN78" i="13" s="1"/>
  <c r="LAO78" i="13" s="1"/>
  <c r="LAP78" i="13" s="1"/>
  <c r="LAQ78" i="13" s="1"/>
  <c r="LAR78" i="13" s="1"/>
  <c r="LAS78" i="13" s="1"/>
  <c r="LAT78" i="13" s="1"/>
  <c r="LAU78" i="13" s="1"/>
  <c r="LAV78" i="13" s="1"/>
  <c r="LAW78" i="13" s="1"/>
  <c r="LAX78" i="13" s="1"/>
  <c r="LAY78" i="13" s="1"/>
  <c r="LAZ78" i="13" s="1"/>
  <c r="LBA78" i="13" s="1"/>
  <c r="LBB78" i="13" s="1"/>
  <c r="LBC78" i="13" s="1"/>
  <c r="LBD78" i="13" s="1"/>
  <c r="LBE78" i="13" s="1"/>
  <c r="LBF78" i="13" s="1"/>
  <c r="LBG78" i="13" s="1"/>
  <c r="LBH78" i="13" s="1"/>
  <c r="LBI78" i="13" s="1"/>
  <c r="LBJ78" i="13" s="1"/>
  <c r="LBK78" i="13" s="1"/>
  <c r="LBL78" i="13" s="1"/>
  <c r="LBM78" i="13" s="1"/>
  <c r="LBN78" i="13" s="1"/>
  <c r="LBO78" i="13" s="1"/>
  <c r="LBP78" i="13" s="1"/>
  <c r="LBQ78" i="13" s="1"/>
  <c r="LBR78" i="13" s="1"/>
  <c r="LBS78" i="13" s="1"/>
  <c r="LBT78" i="13" s="1"/>
  <c r="LBU78" i="13" s="1"/>
  <c r="LBV78" i="13" s="1"/>
  <c r="LBW78" i="13" s="1"/>
  <c r="LBX78" i="13" s="1"/>
  <c r="LBY78" i="13" s="1"/>
  <c r="LBZ78" i="13" s="1"/>
  <c r="LCA78" i="13" s="1"/>
  <c r="LCB78" i="13" s="1"/>
  <c r="LCC78" i="13" s="1"/>
  <c r="LCD78" i="13" s="1"/>
  <c r="LCE78" i="13" s="1"/>
  <c r="LCF78" i="13" s="1"/>
  <c r="LCG78" i="13" s="1"/>
  <c r="LCH78" i="13" s="1"/>
  <c r="LCI78" i="13" s="1"/>
  <c r="LCJ78" i="13" s="1"/>
  <c r="LCK78" i="13" s="1"/>
  <c r="LCL78" i="13" s="1"/>
  <c r="LCM78" i="13" s="1"/>
  <c r="LCN78" i="13" s="1"/>
  <c r="LCO78" i="13" s="1"/>
  <c r="LCP78" i="13" s="1"/>
  <c r="LCQ78" i="13" s="1"/>
  <c r="LCR78" i="13" s="1"/>
  <c r="LCS78" i="13" s="1"/>
  <c r="LCT78" i="13" s="1"/>
  <c r="LCU78" i="13" s="1"/>
  <c r="LCV78" i="13" s="1"/>
  <c r="LCW78" i="13" s="1"/>
  <c r="LCX78" i="13" s="1"/>
  <c r="LCY78" i="13" s="1"/>
  <c r="LCZ78" i="13" s="1"/>
  <c r="LDA78" i="13" s="1"/>
  <c r="LDB78" i="13" s="1"/>
  <c r="LDC78" i="13" s="1"/>
  <c r="LDD78" i="13" s="1"/>
  <c r="LDE78" i="13" s="1"/>
  <c r="LDF78" i="13" s="1"/>
  <c r="LDG78" i="13" s="1"/>
  <c r="LDH78" i="13" s="1"/>
  <c r="LDI78" i="13" s="1"/>
  <c r="LDJ78" i="13" s="1"/>
  <c r="LDK78" i="13" s="1"/>
  <c r="LDL78" i="13" s="1"/>
  <c r="LDM78" i="13" s="1"/>
  <c r="LDN78" i="13" s="1"/>
  <c r="LDO78" i="13" s="1"/>
  <c r="LDP78" i="13" s="1"/>
  <c r="LDQ78" i="13" s="1"/>
  <c r="LDR78" i="13" s="1"/>
  <c r="LDS78" i="13" s="1"/>
  <c r="LDT78" i="13" s="1"/>
  <c r="LDU78" i="13" s="1"/>
  <c r="LDV78" i="13" s="1"/>
  <c r="LDW78" i="13" s="1"/>
  <c r="LDX78" i="13" s="1"/>
  <c r="LDY78" i="13" s="1"/>
  <c r="LDZ78" i="13" s="1"/>
  <c r="LEA78" i="13" s="1"/>
  <c r="LEB78" i="13" s="1"/>
  <c r="LEC78" i="13" s="1"/>
  <c r="LED78" i="13" s="1"/>
  <c r="LEE78" i="13" s="1"/>
  <c r="LEF78" i="13" s="1"/>
  <c r="LEG78" i="13" s="1"/>
  <c r="LEH78" i="13" s="1"/>
  <c r="LEI78" i="13" s="1"/>
  <c r="LEJ78" i="13" s="1"/>
  <c r="LEK78" i="13" s="1"/>
  <c r="LEL78" i="13" s="1"/>
  <c r="LEM78" i="13" s="1"/>
  <c r="LEN78" i="13" s="1"/>
  <c r="LEO78" i="13" s="1"/>
  <c r="LEP78" i="13" s="1"/>
  <c r="LEQ78" i="13" s="1"/>
  <c r="LER78" i="13" s="1"/>
  <c r="LES78" i="13" s="1"/>
  <c r="LET78" i="13" s="1"/>
  <c r="LEU78" i="13" s="1"/>
  <c r="LEV78" i="13" s="1"/>
  <c r="LEW78" i="13" s="1"/>
  <c r="LEX78" i="13" s="1"/>
  <c r="LEY78" i="13" s="1"/>
  <c r="LEZ78" i="13" s="1"/>
  <c r="LFA78" i="13" s="1"/>
  <c r="LFB78" i="13" s="1"/>
  <c r="LFC78" i="13" s="1"/>
  <c r="LFD78" i="13" s="1"/>
  <c r="LFE78" i="13" s="1"/>
  <c r="LFF78" i="13" s="1"/>
  <c r="LFG78" i="13" s="1"/>
  <c r="LFH78" i="13" s="1"/>
  <c r="LFI78" i="13" s="1"/>
  <c r="LFJ78" i="13" s="1"/>
  <c r="LFK78" i="13" s="1"/>
  <c r="LFL78" i="13" s="1"/>
  <c r="LFM78" i="13" s="1"/>
  <c r="LFN78" i="13" s="1"/>
  <c r="LFO78" i="13" s="1"/>
  <c r="LFP78" i="13" s="1"/>
  <c r="LFQ78" i="13" s="1"/>
  <c r="LFR78" i="13" s="1"/>
  <c r="LFS78" i="13" s="1"/>
  <c r="LFT78" i="13" s="1"/>
  <c r="LFU78" i="13" s="1"/>
  <c r="LFV78" i="13" s="1"/>
  <c r="LFW78" i="13" s="1"/>
  <c r="LFX78" i="13" s="1"/>
  <c r="LFY78" i="13" s="1"/>
  <c r="LFZ78" i="13" s="1"/>
  <c r="LGA78" i="13" s="1"/>
  <c r="LGB78" i="13" s="1"/>
  <c r="LGC78" i="13" s="1"/>
  <c r="LGD78" i="13" s="1"/>
  <c r="LGE78" i="13" s="1"/>
  <c r="LGF78" i="13" s="1"/>
  <c r="LGG78" i="13" s="1"/>
  <c r="LGH78" i="13" s="1"/>
  <c r="LGI78" i="13" s="1"/>
  <c r="LGJ78" i="13" s="1"/>
  <c r="LGK78" i="13" s="1"/>
  <c r="LGL78" i="13" s="1"/>
  <c r="LGM78" i="13" s="1"/>
  <c r="LGN78" i="13" s="1"/>
  <c r="LGO78" i="13" s="1"/>
  <c r="LGP78" i="13" s="1"/>
  <c r="LGQ78" i="13" s="1"/>
  <c r="LGR78" i="13" s="1"/>
  <c r="LGS78" i="13" s="1"/>
  <c r="LGT78" i="13" s="1"/>
  <c r="LGU78" i="13" s="1"/>
  <c r="LGV78" i="13" s="1"/>
  <c r="LGW78" i="13" s="1"/>
  <c r="LGX78" i="13" s="1"/>
  <c r="LGY78" i="13" s="1"/>
  <c r="LGZ78" i="13" s="1"/>
  <c r="LHA78" i="13" s="1"/>
  <c r="LHB78" i="13" s="1"/>
  <c r="LHC78" i="13" s="1"/>
  <c r="LHD78" i="13" s="1"/>
  <c r="LHE78" i="13" s="1"/>
  <c r="LHF78" i="13" s="1"/>
  <c r="LHG78" i="13" s="1"/>
  <c r="LHH78" i="13" s="1"/>
  <c r="LHI78" i="13" s="1"/>
  <c r="LHJ78" i="13" s="1"/>
  <c r="LHK78" i="13" s="1"/>
  <c r="LHL78" i="13" s="1"/>
  <c r="LHM78" i="13" s="1"/>
  <c r="LHN78" i="13" s="1"/>
  <c r="LHO78" i="13" s="1"/>
  <c r="LHP78" i="13" s="1"/>
  <c r="LHQ78" i="13" s="1"/>
  <c r="LHR78" i="13" s="1"/>
  <c r="LHS78" i="13" s="1"/>
  <c r="LHT78" i="13" s="1"/>
  <c r="LHU78" i="13" s="1"/>
  <c r="LHV78" i="13" s="1"/>
  <c r="LHW78" i="13" s="1"/>
  <c r="LHX78" i="13" s="1"/>
  <c r="LHY78" i="13" s="1"/>
  <c r="LHZ78" i="13" s="1"/>
  <c r="LIA78" i="13" s="1"/>
  <c r="LIB78" i="13" s="1"/>
  <c r="LIC78" i="13" s="1"/>
  <c r="LID78" i="13" s="1"/>
  <c r="LIE78" i="13" s="1"/>
  <c r="LIF78" i="13" s="1"/>
  <c r="LIG78" i="13" s="1"/>
  <c r="LIH78" i="13" s="1"/>
  <c r="LII78" i="13" s="1"/>
  <c r="LIJ78" i="13" s="1"/>
  <c r="LIK78" i="13" s="1"/>
  <c r="LIL78" i="13" s="1"/>
  <c r="LIM78" i="13" s="1"/>
  <c r="LIN78" i="13" s="1"/>
  <c r="LIO78" i="13" s="1"/>
  <c r="LIP78" i="13" s="1"/>
  <c r="LIQ78" i="13" s="1"/>
  <c r="LIR78" i="13" s="1"/>
  <c r="LIS78" i="13" s="1"/>
  <c r="LIT78" i="13" s="1"/>
  <c r="LIU78" i="13" s="1"/>
  <c r="LIV78" i="13" s="1"/>
  <c r="LIW78" i="13" s="1"/>
  <c r="LIX78" i="13" s="1"/>
  <c r="LIY78" i="13" s="1"/>
  <c r="LIZ78" i="13" s="1"/>
  <c r="LJA78" i="13" s="1"/>
  <c r="LJB78" i="13" s="1"/>
  <c r="LJC78" i="13" s="1"/>
  <c r="LJD78" i="13" s="1"/>
  <c r="LJE78" i="13" s="1"/>
  <c r="LJF78" i="13" s="1"/>
  <c r="LJG78" i="13" s="1"/>
  <c r="LJH78" i="13" s="1"/>
  <c r="LJI78" i="13" s="1"/>
  <c r="LJJ78" i="13" s="1"/>
  <c r="LJK78" i="13" s="1"/>
  <c r="LJL78" i="13" s="1"/>
  <c r="LJM78" i="13" s="1"/>
  <c r="LJN78" i="13" s="1"/>
  <c r="LJO78" i="13" s="1"/>
  <c r="LJP78" i="13" s="1"/>
  <c r="LJQ78" i="13" s="1"/>
  <c r="LJR78" i="13" s="1"/>
  <c r="LJS78" i="13" s="1"/>
  <c r="LJT78" i="13" s="1"/>
  <c r="LJU78" i="13" s="1"/>
  <c r="LJV78" i="13" s="1"/>
  <c r="LJW78" i="13" s="1"/>
  <c r="LJX78" i="13" s="1"/>
  <c r="LJY78" i="13" s="1"/>
  <c r="LJZ78" i="13" s="1"/>
  <c r="LKA78" i="13" s="1"/>
  <c r="LKB78" i="13" s="1"/>
  <c r="LKC78" i="13" s="1"/>
  <c r="LKD78" i="13" s="1"/>
  <c r="LKE78" i="13" s="1"/>
  <c r="LKF78" i="13" s="1"/>
  <c r="LKG78" i="13" s="1"/>
  <c r="LKH78" i="13" s="1"/>
  <c r="LKI78" i="13" s="1"/>
  <c r="LKJ78" i="13" s="1"/>
  <c r="LKK78" i="13" s="1"/>
  <c r="LKL78" i="13" s="1"/>
  <c r="LKM78" i="13" s="1"/>
  <c r="LKN78" i="13" s="1"/>
  <c r="LKO78" i="13" s="1"/>
  <c r="LKP78" i="13" s="1"/>
  <c r="LKQ78" i="13" s="1"/>
  <c r="LKR78" i="13" s="1"/>
  <c r="LKS78" i="13" s="1"/>
  <c r="LKT78" i="13" s="1"/>
  <c r="LKU78" i="13" s="1"/>
  <c r="LKV78" i="13" s="1"/>
  <c r="LKW78" i="13" s="1"/>
  <c r="LKX78" i="13" s="1"/>
  <c r="LKY78" i="13" s="1"/>
  <c r="LKZ78" i="13" s="1"/>
  <c r="LLA78" i="13" s="1"/>
  <c r="LLB78" i="13" s="1"/>
  <c r="LLC78" i="13" s="1"/>
  <c r="LLD78" i="13" s="1"/>
  <c r="LLE78" i="13" s="1"/>
  <c r="LLF78" i="13" s="1"/>
  <c r="LLG78" i="13" s="1"/>
  <c r="LLH78" i="13" s="1"/>
  <c r="LLI78" i="13" s="1"/>
  <c r="LLJ78" i="13" s="1"/>
  <c r="LLK78" i="13" s="1"/>
  <c r="LLL78" i="13" s="1"/>
  <c r="LLM78" i="13" s="1"/>
  <c r="LLN78" i="13" s="1"/>
  <c r="LLO78" i="13" s="1"/>
  <c r="LLP78" i="13" s="1"/>
  <c r="LLQ78" i="13" s="1"/>
  <c r="LLR78" i="13" s="1"/>
  <c r="LLS78" i="13" s="1"/>
  <c r="LLT78" i="13" s="1"/>
  <c r="LLU78" i="13" s="1"/>
  <c r="LLV78" i="13" s="1"/>
  <c r="LLW78" i="13" s="1"/>
  <c r="LLX78" i="13" s="1"/>
  <c r="LLY78" i="13" s="1"/>
  <c r="LLZ78" i="13" s="1"/>
  <c r="LMA78" i="13" s="1"/>
  <c r="LMB78" i="13" s="1"/>
  <c r="LMC78" i="13" s="1"/>
  <c r="LMD78" i="13" s="1"/>
  <c r="LME78" i="13" s="1"/>
  <c r="LMF78" i="13" s="1"/>
  <c r="LMG78" i="13" s="1"/>
  <c r="LMH78" i="13" s="1"/>
  <c r="LMI78" i="13" s="1"/>
  <c r="LMJ78" i="13" s="1"/>
  <c r="LMK78" i="13" s="1"/>
  <c r="LML78" i="13" s="1"/>
  <c r="LMM78" i="13" s="1"/>
  <c r="LMN78" i="13" s="1"/>
  <c r="LMO78" i="13" s="1"/>
  <c r="LMP78" i="13" s="1"/>
  <c r="LMQ78" i="13" s="1"/>
  <c r="LMR78" i="13" s="1"/>
  <c r="LMS78" i="13" s="1"/>
  <c r="LMT78" i="13" s="1"/>
  <c r="LMU78" i="13" s="1"/>
  <c r="LMV78" i="13" s="1"/>
  <c r="LMW78" i="13" s="1"/>
  <c r="LMX78" i="13" s="1"/>
  <c r="LMY78" i="13" s="1"/>
  <c r="LMZ78" i="13" s="1"/>
  <c r="LNA78" i="13" s="1"/>
  <c r="LNB78" i="13" s="1"/>
  <c r="LNC78" i="13" s="1"/>
  <c r="LND78" i="13" s="1"/>
  <c r="LNE78" i="13" s="1"/>
  <c r="LNF78" i="13" s="1"/>
  <c r="LNG78" i="13" s="1"/>
  <c r="LNH78" i="13" s="1"/>
  <c r="LNI78" i="13" s="1"/>
  <c r="LNJ78" i="13" s="1"/>
  <c r="LNK78" i="13" s="1"/>
  <c r="LNL78" i="13" s="1"/>
  <c r="LNM78" i="13" s="1"/>
  <c r="LNN78" i="13" s="1"/>
  <c r="LNO78" i="13" s="1"/>
  <c r="LNP78" i="13" s="1"/>
  <c r="LNQ78" i="13" s="1"/>
  <c r="LNR78" i="13" s="1"/>
  <c r="LNS78" i="13" s="1"/>
  <c r="LNT78" i="13" s="1"/>
  <c r="LNU78" i="13" s="1"/>
  <c r="LNV78" i="13" s="1"/>
  <c r="LNW78" i="13" s="1"/>
  <c r="LNX78" i="13" s="1"/>
  <c r="LNY78" i="13" s="1"/>
  <c r="LNZ78" i="13" s="1"/>
  <c r="LOA78" i="13" s="1"/>
  <c r="LOB78" i="13" s="1"/>
  <c r="LOC78" i="13" s="1"/>
  <c r="LOD78" i="13" s="1"/>
  <c r="LOE78" i="13" s="1"/>
  <c r="LOF78" i="13" s="1"/>
  <c r="LOG78" i="13" s="1"/>
  <c r="LOH78" i="13" s="1"/>
  <c r="LOI78" i="13" s="1"/>
  <c r="LOJ78" i="13" s="1"/>
  <c r="LOK78" i="13" s="1"/>
  <c r="LOL78" i="13" s="1"/>
  <c r="LOM78" i="13" s="1"/>
  <c r="LON78" i="13" s="1"/>
  <c r="LOO78" i="13" s="1"/>
  <c r="LOP78" i="13" s="1"/>
  <c r="LOQ78" i="13" s="1"/>
  <c r="LOR78" i="13" s="1"/>
  <c r="LOS78" i="13" s="1"/>
  <c r="LOT78" i="13" s="1"/>
  <c r="LOU78" i="13" s="1"/>
  <c r="LOV78" i="13" s="1"/>
  <c r="LOW78" i="13" s="1"/>
  <c r="LOX78" i="13" s="1"/>
  <c r="LOY78" i="13" s="1"/>
  <c r="LOZ78" i="13" s="1"/>
  <c r="LPA78" i="13" s="1"/>
  <c r="LPB78" i="13" s="1"/>
  <c r="LPC78" i="13" s="1"/>
  <c r="LPD78" i="13" s="1"/>
  <c r="LPE78" i="13" s="1"/>
  <c r="LPF78" i="13" s="1"/>
  <c r="LPG78" i="13" s="1"/>
  <c r="LPH78" i="13" s="1"/>
  <c r="LPI78" i="13" s="1"/>
  <c r="LPJ78" i="13" s="1"/>
  <c r="LPK78" i="13" s="1"/>
  <c r="LPL78" i="13" s="1"/>
  <c r="LPM78" i="13" s="1"/>
  <c r="LPN78" i="13" s="1"/>
  <c r="LPO78" i="13" s="1"/>
  <c r="LPP78" i="13" s="1"/>
  <c r="LPQ78" i="13" s="1"/>
  <c r="LPR78" i="13" s="1"/>
  <c r="LPS78" i="13" s="1"/>
  <c r="LPT78" i="13" s="1"/>
  <c r="LPU78" i="13" s="1"/>
  <c r="LPV78" i="13" s="1"/>
  <c r="LPW78" i="13" s="1"/>
  <c r="LPX78" i="13" s="1"/>
  <c r="LPY78" i="13" s="1"/>
  <c r="LPZ78" i="13" s="1"/>
  <c r="LQA78" i="13" s="1"/>
  <c r="LQB78" i="13" s="1"/>
  <c r="LQC78" i="13" s="1"/>
  <c r="LQD78" i="13" s="1"/>
  <c r="LQE78" i="13" s="1"/>
  <c r="LQF78" i="13" s="1"/>
  <c r="LQG78" i="13" s="1"/>
  <c r="LQH78" i="13" s="1"/>
  <c r="LQI78" i="13" s="1"/>
  <c r="LQJ78" i="13" s="1"/>
  <c r="LQK78" i="13" s="1"/>
  <c r="LQL78" i="13" s="1"/>
  <c r="LQM78" i="13" s="1"/>
  <c r="LQN78" i="13" s="1"/>
  <c r="LQO78" i="13" s="1"/>
  <c r="LQP78" i="13" s="1"/>
  <c r="LQQ78" i="13" s="1"/>
  <c r="LQR78" i="13" s="1"/>
  <c r="LQS78" i="13" s="1"/>
  <c r="LQT78" i="13" s="1"/>
  <c r="LQU78" i="13" s="1"/>
  <c r="LQV78" i="13" s="1"/>
  <c r="LQW78" i="13" s="1"/>
  <c r="LQX78" i="13" s="1"/>
  <c r="LQY78" i="13" s="1"/>
  <c r="LQZ78" i="13" s="1"/>
  <c r="LRA78" i="13" s="1"/>
  <c r="LRB78" i="13" s="1"/>
  <c r="LRC78" i="13" s="1"/>
  <c r="LRD78" i="13" s="1"/>
  <c r="LRE78" i="13" s="1"/>
  <c r="LRF78" i="13" s="1"/>
  <c r="LRG78" i="13" s="1"/>
  <c r="LRH78" i="13" s="1"/>
  <c r="LRI78" i="13" s="1"/>
  <c r="LRJ78" i="13" s="1"/>
  <c r="LRK78" i="13" s="1"/>
  <c r="LRL78" i="13" s="1"/>
  <c r="LRM78" i="13" s="1"/>
  <c r="LRN78" i="13" s="1"/>
  <c r="LRO78" i="13" s="1"/>
  <c r="LRP78" i="13" s="1"/>
  <c r="LRQ78" i="13" s="1"/>
  <c r="LRR78" i="13" s="1"/>
  <c r="LRS78" i="13" s="1"/>
  <c r="LRT78" i="13" s="1"/>
  <c r="LRU78" i="13" s="1"/>
  <c r="LRV78" i="13" s="1"/>
  <c r="LRW78" i="13" s="1"/>
  <c r="LRX78" i="13" s="1"/>
  <c r="LRY78" i="13" s="1"/>
  <c r="LRZ78" i="13" s="1"/>
  <c r="LSA78" i="13" s="1"/>
  <c r="LSB78" i="13" s="1"/>
  <c r="LSC78" i="13" s="1"/>
  <c r="LSD78" i="13" s="1"/>
  <c r="LSE78" i="13" s="1"/>
  <c r="LSF78" i="13" s="1"/>
  <c r="LSG78" i="13" s="1"/>
  <c r="LSH78" i="13" s="1"/>
  <c r="LSI78" i="13" s="1"/>
  <c r="LSJ78" i="13" s="1"/>
  <c r="LSK78" i="13" s="1"/>
  <c r="LSL78" i="13" s="1"/>
  <c r="LSM78" i="13" s="1"/>
  <c r="LSN78" i="13" s="1"/>
  <c r="LSO78" i="13" s="1"/>
  <c r="LSP78" i="13" s="1"/>
  <c r="LSQ78" i="13" s="1"/>
  <c r="LSR78" i="13" s="1"/>
  <c r="LSS78" i="13" s="1"/>
  <c r="LST78" i="13" s="1"/>
  <c r="LSU78" i="13" s="1"/>
  <c r="LSV78" i="13" s="1"/>
  <c r="LSW78" i="13" s="1"/>
  <c r="LSX78" i="13" s="1"/>
  <c r="LSY78" i="13" s="1"/>
  <c r="LSZ78" i="13" s="1"/>
  <c r="LTA78" i="13" s="1"/>
  <c r="LTB78" i="13" s="1"/>
  <c r="LTC78" i="13" s="1"/>
  <c r="LTD78" i="13" s="1"/>
  <c r="LTE78" i="13" s="1"/>
  <c r="LTF78" i="13" s="1"/>
  <c r="LTG78" i="13" s="1"/>
  <c r="LTH78" i="13" s="1"/>
  <c r="LTI78" i="13" s="1"/>
  <c r="LTJ78" i="13" s="1"/>
  <c r="LTK78" i="13" s="1"/>
  <c r="LTL78" i="13" s="1"/>
  <c r="LTM78" i="13" s="1"/>
  <c r="LTN78" i="13" s="1"/>
  <c r="LTO78" i="13" s="1"/>
  <c r="LTP78" i="13" s="1"/>
  <c r="LTQ78" i="13" s="1"/>
  <c r="LTR78" i="13" s="1"/>
  <c r="LTS78" i="13" s="1"/>
  <c r="LTT78" i="13" s="1"/>
  <c r="LTU78" i="13" s="1"/>
  <c r="LTV78" i="13" s="1"/>
  <c r="LTW78" i="13" s="1"/>
  <c r="LTX78" i="13" s="1"/>
  <c r="LTY78" i="13" s="1"/>
  <c r="LTZ78" i="13" s="1"/>
  <c r="LUA78" i="13" s="1"/>
  <c r="LUB78" i="13" s="1"/>
  <c r="LUC78" i="13" s="1"/>
  <c r="LUD78" i="13" s="1"/>
  <c r="LUE78" i="13" s="1"/>
  <c r="LUF78" i="13" s="1"/>
  <c r="LUG78" i="13" s="1"/>
  <c r="LUH78" i="13" s="1"/>
  <c r="LUI78" i="13" s="1"/>
  <c r="LUJ78" i="13" s="1"/>
  <c r="LUK78" i="13" s="1"/>
  <c r="LUL78" i="13" s="1"/>
  <c r="LUM78" i="13" s="1"/>
  <c r="LUN78" i="13" s="1"/>
  <c r="LUO78" i="13" s="1"/>
  <c r="LUP78" i="13" s="1"/>
  <c r="LUQ78" i="13" s="1"/>
  <c r="LUR78" i="13" s="1"/>
  <c r="LUS78" i="13" s="1"/>
  <c r="LUT78" i="13" s="1"/>
  <c r="LUU78" i="13" s="1"/>
  <c r="LUV78" i="13" s="1"/>
  <c r="LUW78" i="13" s="1"/>
  <c r="LUX78" i="13" s="1"/>
  <c r="LUY78" i="13" s="1"/>
  <c r="LUZ78" i="13" s="1"/>
  <c r="LVA78" i="13" s="1"/>
  <c r="LVB78" i="13" s="1"/>
  <c r="LVC78" i="13" s="1"/>
  <c r="LVD78" i="13" s="1"/>
  <c r="LVE78" i="13" s="1"/>
  <c r="LVF78" i="13" s="1"/>
  <c r="LVG78" i="13" s="1"/>
  <c r="LVH78" i="13" s="1"/>
  <c r="LVI78" i="13" s="1"/>
  <c r="LVJ78" i="13" s="1"/>
  <c r="LVK78" i="13" s="1"/>
  <c r="LVL78" i="13" s="1"/>
  <c r="LVM78" i="13" s="1"/>
  <c r="LVN78" i="13" s="1"/>
  <c r="LVO78" i="13" s="1"/>
  <c r="LVP78" i="13" s="1"/>
  <c r="LVQ78" i="13" s="1"/>
  <c r="LVR78" i="13" s="1"/>
  <c r="LVS78" i="13" s="1"/>
  <c r="LVT78" i="13" s="1"/>
  <c r="LVU78" i="13" s="1"/>
  <c r="LVV78" i="13" s="1"/>
  <c r="LVW78" i="13" s="1"/>
  <c r="LVX78" i="13" s="1"/>
  <c r="LVY78" i="13" s="1"/>
  <c r="LVZ78" i="13" s="1"/>
  <c r="LWA78" i="13" s="1"/>
  <c r="LWB78" i="13" s="1"/>
  <c r="LWC78" i="13" s="1"/>
  <c r="LWD78" i="13" s="1"/>
  <c r="LWE78" i="13" s="1"/>
  <c r="LWF78" i="13" s="1"/>
  <c r="LWG78" i="13" s="1"/>
  <c r="LWH78" i="13" s="1"/>
  <c r="LWI78" i="13" s="1"/>
  <c r="LWJ78" i="13" s="1"/>
  <c r="LWK78" i="13" s="1"/>
  <c r="LWL78" i="13" s="1"/>
  <c r="LWM78" i="13" s="1"/>
  <c r="LWN78" i="13" s="1"/>
  <c r="LWO78" i="13" s="1"/>
  <c r="LWP78" i="13" s="1"/>
  <c r="LWQ78" i="13" s="1"/>
  <c r="LWR78" i="13" s="1"/>
  <c r="LWS78" i="13" s="1"/>
  <c r="LWT78" i="13" s="1"/>
  <c r="LWU78" i="13" s="1"/>
  <c r="LWV78" i="13" s="1"/>
  <c r="LWW78" i="13" s="1"/>
  <c r="LWX78" i="13" s="1"/>
  <c r="LWY78" i="13" s="1"/>
  <c r="LWZ78" i="13" s="1"/>
  <c r="LXA78" i="13" s="1"/>
  <c r="LXB78" i="13" s="1"/>
  <c r="LXC78" i="13" s="1"/>
  <c r="LXD78" i="13" s="1"/>
  <c r="LXE78" i="13" s="1"/>
  <c r="LXF78" i="13" s="1"/>
  <c r="LXG78" i="13" s="1"/>
  <c r="LXH78" i="13" s="1"/>
  <c r="LXI78" i="13" s="1"/>
  <c r="LXJ78" i="13" s="1"/>
  <c r="LXK78" i="13" s="1"/>
  <c r="LXL78" i="13" s="1"/>
  <c r="LXM78" i="13" s="1"/>
  <c r="LXN78" i="13" s="1"/>
  <c r="LXO78" i="13" s="1"/>
  <c r="LXP78" i="13" s="1"/>
  <c r="LXQ78" i="13" s="1"/>
  <c r="LXR78" i="13" s="1"/>
  <c r="LXS78" i="13" s="1"/>
  <c r="LXT78" i="13" s="1"/>
  <c r="LXU78" i="13" s="1"/>
  <c r="LXV78" i="13" s="1"/>
  <c r="LXW78" i="13" s="1"/>
  <c r="LXX78" i="13" s="1"/>
  <c r="LXY78" i="13" s="1"/>
  <c r="LXZ78" i="13" s="1"/>
  <c r="LYA78" i="13" s="1"/>
  <c r="LYB78" i="13" s="1"/>
  <c r="LYC78" i="13" s="1"/>
  <c r="LYD78" i="13" s="1"/>
  <c r="LYE78" i="13" s="1"/>
  <c r="LYF78" i="13" s="1"/>
  <c r="LYG78" i="13" s="1"/>
  <c r="LYH78" i="13" s="1"/>
  <c r="LYI78" i="13" s="1"/>
  <c r="LYJ78" i="13" s="1"/>
  <c r="LYK78" i="13" s="1"/>
  <c r="LYL78" i="13" s="1"/>
  <c r="LYM78" i="13" s="1"/>
  <c r="LYN78" i="13" s="1"/>
  <c r="LYO78" i="13" s="1"/>
  <c r="LYP78" i="13" s="1"/>
  <c r="LYQ78" i="13" s="1"/>
  <c r="LYR78" i="13" s="1"/>
  <c r="LYS78" i="13" s="1"/>
  <c r="LYT78" i="13" s="1"/>
  <c r="LYU78" i="13" s="1"/>
  <c r="LYV78" i="13" s="1"/>
  <c r="LYW78" i="13" s="1"/>
  <c r="LYX78" i="13" s="1"/>
  <c r="LYY78" i="13" s="1"/>
  <c r="LYZ78" i="13" s="1"/>
  <c r="LZA78" i="13" s="1"/>
  <c r="LZB78" i="13" s="1"/>
  <c r="LZC78" i="13" s="1"/>
  <c r="LZD78" i="13" s="1"/>
  <c r="LZE78" i="13" s="1"/>
  <c r="LZF78" i="13" s="1"/>
  <c r="LZG78" i="13" s="1"/>
  <c r="LZH78" i="13" s="1"/>
  <c r="LZI78" i="13" s="1"/>
  <c r="LZJ78" i="13" s="1"/>
  <c r="LZK78" i="13" s="1"/>
  <c r="LZL78" i="13" s="1"/>
  <c r="LZM78" i="13" s="1"/>
  <c r="LZN78" i="13" s="1"/>
  <c r="LZO78" i="13" s="1"/>
  <c r="LZP78" i="13" s="1"/>
  <c r="LZQ78" i="13" s="1"/>
  <c r="LZR78" i="13" s="1"/>
  <c r="LZS78" i="13" s="1"/>
  <c r="LZT78" i="13" s="1"/>
  <c r="LZU78" i="13" s="1"/>
  <c r="LZV78" i="13" s="1"/>
  <c r="LZW78" i="13" s="1"/>
  <c r="LZX78" i="13" s="1"/>
  <c r="LZY78" i="13" s="1"/>
  <c r="LZZ78" i="13" s="1"/>
  <c r="MAA78" i="13" s="1"/>
  <c r="MAB78" i="13" s="1"/>
  <c r="MAC78" i="13" s="1"/>
  <c r="MAD78" i="13" s="1"/>
  <c r="MAE78" i="13" s="1"/>
  <c r="MAF78" i="13" s="1"/>
  <c r="MAG78" i="13" s="1"/>
  <c r="MAH78" i="13" s="1"/>
  <c r="MAI78" i="13" s="1"/>
  <c r="MAJ78" i="13" s="1"/>
  <c r="MAK78" i="13" s="1"/>
  <c r="MAL78" i="13" s="1"/>
  <c r="MAM78" i="13" s="1"/>
  <c r="MAN78" i="13" s="1"/>
  <c r="MAO78" i="13" s="1"/>
  <c r="MAP78" i="13" s="1"/>
  <c r="MAQ78" i="13" s="1"/>
  <c r="MAR78" i="13" s="1"/>
  <c r="MAS78" i="13" s="1"/>
  <c r="MAT78" i="13" s="1"/>
  <c r="MAU78" i="13" s="1"/>
  <c r="MAV78" i="13" s="1"/>
  <c r="MAW78" i="13" s="1"/>
  <c r="MAX78" i="13" s="1"/>
  <c r="MAY78" i="13" s="1"/>
  <c r="MAZ78" i="13" s="1"/>
  <c r="MBA78" i="13" s="1"/>
  <c r="MBB78" i="13" s="1"/>
  <c r="MBC78" i="13" s="1"/>
  <c r="MBD78" i="13" s="1"/>
  <c r="MBE78" i="13" s="1"/>
  <c r="MBF78" i="13" s="1"/>
  <c r="MBG78" i="13" s="1"/>
  <c r="MBH78" i="13" s="1"/>
  <c r="MBI78" i="13" s="1"/>
  <c r="MBJ78" i="13" s="1"/>
  <c r="MBK78" i="13" s="1"/>
  <c r="MBL78" i="13" s="1"/>
  <c r="MBM78" i="13" s="1"/>
  <c r="MBN78" i="13" s="1"/>
  <c r="MBO78" i="13" s="1"/>
  <c r="MBP78" i="13" s="1"/>
  <c r="MBQ78" i="13" s="1"/>
  <c r="MBR78" i="13" s="1"/>
  <c r="MBS78" i="13" s="1"/>
  <c r="MBT78" i="13" s="1"/>
  <c r="MBU78" i="13" s="1"/>
  <c r="MBV78" i="13" s="1"/>
  <c r="MBW78" i="13" s="1"/>
  <c r="MBX78" i="13" s="1"/>
  <c r="MBY78" i="13" s="1"/>
  <c r="MBZ78" i="13" s="1"/>
  <c r="MCA78" i="13" s="1"/>
  <c r="MCB78" i="13" s="1"/>
  <c r="MCC78" i="13" s="1"/>
  <c r="MCD78" i="13" s="1"/>
  <c r="MCE78" i="13" s="1"/>
  <c r="MCF78" i="13" s="1"/>
  <c r="MCG78" i="13" s="1"/>
  <c r="MCH78" i="13" s="1"/>
  <c r="MCI78" i="13" s="1"/>
  <c r="MCJ78" i="13" s="1"/>
  <c r="MCK78" i="13" s="1"/>
  <c r="MCL78" i="13" s="1"/>
  <c r="MCM78" i="13" s="1"/>
  <c r="MCN78" i="13" s="1"/>
  <c r="MCO78" i="13" s="1"/>
  <c r="MCP78" i="13" s="1"/>
  <c r="MCQ78" i="13" s="1"/>
  <c r="MCR78" i="13" s="1"/>
  <c r="MCS78" i="13" s="1"/>
  <c r="MCT78" i="13" s="1"/>
  <c r="MCU78" i="13" s="1"/>
  <c r="MCV78" i="13" s="1"/>
  <c r="MCW78" i="13" s="1"/>
  <c r="MCX78" i="13" s="1"/>
  <c r="MCY78" i="13" s="1"/>
  <c r="MCZ78" i="13" s="1"/>
  <c r="MDA78" i="13" s="1"/>
  <c r="MDB78" i="13" s="1"/>
  <c r="MDC78" i="13" s="1"/>
  <c r="MDD78" i="13" s="1"/>
  <c r="MDE78" i="13" s="1"/>
  <c r="MDF78" i="13" s="1"/>
  <c r="MDG78" i="13" s="1"/>
  <c r="MDH78" i="13" s="1"/>
  <c r="MDI78" i="13" s="1"/>
  <c r="MDJ78" i="13" s="1"/>
  <c r="MDK78" i="13" s="1"/>
  <c r="MDL78" i="13" s="1"/>
  <c r="MDM78" i="13" s="1"/>
  <c r="MDN78" i="13" s="1"/>
  <c r="MDO78" i="13" s="1"/>
  <c r="MDP78" i="13" s="1"/>
  <c r="MDQ78" i="13" s="1"/>
  <c r="MDR78" i="13" s="1"/>
  <c r="MDS78" i="13" s="1"/>
  <c r="MDT78" i="13" s="1"/>
  <c r="MDU78" i="13" s="1"/>
  <c r="MDV78" i="13" s="1"/>
  <c r="MDW78" i="13" s="1"/>
  <c r="MDX78" i="13" s="1"/>
  <c r="MDY78" i="13" s="1"/>
  <c r="MDZ78" i="13" s="1"/>
  <c r="MEA78" i="13" s="1"/>
  <c r="MEB78" i="13" s="1"/>
  <c r="MEC78" i="13" s="1"/>
  <c r="MED78" i="13" s="1"/>
  <c r="MEE78" i="13" s="1"/>
  <c r="MEF78" i="13" s="1"/>
  <c r="MEG78" i="13" s="1"/>
  <c r="MEH78" i="13" s="1"/>
  <c r="MEI78" i="13" s="1"/>
  <c r="MEJ78" i="13" s="1"/>
  <c r="MEK78" i="13" s="1"/>
  <c r="MEL78" i="13" s="1"/>
  <c r="MEM78" i="13" s="1"/>
  <c r="MEN78" i="13" s="1"/>
  <c r="MEO78" i="13" s="1"/>
  <c r="MEP78" i="13" s="1"/>
  <c r="MEQ78" i="13" s="1"/>
  <c r="MER78" i="13" s="1"/>
  <c r="MES78" i="13" s="1"/>
  <c r="MET78" i="13" s="1"/>
  <c r="MEU78" i="13" s="1"/>
  <c r="MEV78" i="13" s="1"/>
  <c r="MEW78" i="13" s="1"/>
  <c r="MEX78" i="13" s="1"/>
  <c r="MEY78" i="13" s="1"/>
  <c r="MEZ78" i="13" s="1"/>
  <c r="MFA78" i="13" s="1"/>
  <c r="MFB78" i="13" s="1"/>
  <c r="MFC78" i="13" s="1"/>
  <c r="MFD78" i="13" s="1"/>
  <c r="MFE78" i="13" s="1"/>
  <c r="MFF78" i="13" s="1"/>
  <c r="MFG78" i="13" s="1"/>
  <c r="MFH78" i="13" s="1"/>
  <c r="MFI78" i="13" s="1"/>
  <c r="MFJ78" i="13" s="1"/>
  <c r="MFK78" i="13" s="1"/>
  <c r="MFL78" i="13" s="1"/>
  <c r="MFM78" i="13" s="1"/>
  <c r="MFN78" i="13" s="1"/>
  <c r="MFO78" i="13" s="1"/>
  <c r="MFP78" i="13" s="1"/>
  <c r="MFQ78" i="13" s="1"/>
  <c r="MFR78" i="13" s="1"/>
  <c r="MFS78" i="13" s="1"/>
  <c r="MFT78" i="13" s="1"/>
  <c r="MFU78" i="13" s="1"/>
  <c r="MFV78" i="13" s="1"/>
  <c r="MFW78" i="13" s="1"/>
  <c r="MFX78" i="13" s="1"/>
  <c r="MFY78" i="13" s="1"/>
  <c r="MFZ78" i="13" s="1"/>
  <c r="MGA78" i="13" s="1"/>
  <c r="MGB78" i="13" s="1"/>
  <c r="MGC78" i="13" s="1"/>
  <c r="MGD78" i="13" s="1"/>
  <c r="MGE78" i="13" s="1"/>
  <c r="MGF78" i="13" s="1"/>
  <c r="MGG78" i="13" s="1"/>
  <c r="MGH78" i="13" s="1"/>
  <c r="MGI78" i="13" s="1"/>
  <c r="MGJ78" i="13" s="1"/>
  <c r="MGK78" i="13" s="1"/>
  <c r="MGL78" i="13" s="1"/>
  <c r="MGM78" i="13" s="1"/>
  <c r="MGN78" i="13" s="1"/>
  <c r="MGO78" i="13" s="1"/>
  <c r="MGP78" i="13" s="1"/>
  <c r="MGQ78" i="13" s="1"/>
  <c r="MGR78" i="13" s="1"/>
  <c r="MGS78" i="13" s="1"/>
  <c r="MGT78" i="13" s="1"/>
  <c r="MGU78" i="13" s="1"/>
  <c r="MGV78" i="13" s="1"/>
  <c r="MGW78" i="13" s="1"/>
  <c r="MGX78" i="13" s="1"/>
  <c r="MGY78" i="13" s="1"/>
  <c r="MGZ78" i="13" s="1"/>
  <c r="MHA78" i="13" s="1"/>
  <c r="MHB78" i="13" s="1"/>
  <c r="MHC78" i="13" s="1"/>
  <c r="MHD78" i="13" s="1"/>
  <c r="MHE78" i="13" s="1"/>
  <c r="MHF78" i="13" s="1"/>
  <c r="MHG78" i="13" s="1"/>
  <c r="MHH78" i="13" s="1"/>
  <c r="MHI78" i="13" s="1"/>
  <c r="MHJ78" i="13" s="1"/>
  <c r="MHK78" i="13" s="1"/>
  <c r="MHL78" i="13" s="1"/>
  <c r="MHM78" i="13" s="1"/>
  <c r="MHN78" i="13" s="1"/>
  <c r="MHO78" i="13" s="1"/>
  <c r="MHP78" i="13" s="1"/>
  <c r="MHQ78" i="13" s="1"/>
  <c r="MHR78" i="13" s="1"/>
  <c r="MHS78" i="13" s="1"/>
  <c r="MHT78" i="13" s="1"/>
  <c r="MHU78" i="13" s="1"/>
  <c r="MHV78" i="13" s="1"/>
  <c r="MHW78" i="13" s="1"/>
  <c r="MHX78" i="13" s="1"/>
  <c r="MHY78" i="13" s="1"/>
  <c r="MHZ78" i="13" s="1"/>
  <c r="MIA78" i="13" s="1"/>
  <c r="MIB78" i="13" s="1"/>
  <c r="MIC78" i="13" s="1"/>
  <c r="MID78" i="13" s="1"/>
  <c r="MIE78" i="13" s="1"/>
  <c r="MIF78" i="13" s="1"/>
  <c r="MIG78" i="13" s="1"/>
  <c r="MIH78" i="13" s="1"/>
  <c r="MII78" i="13" s="1"/>
  <c r="MIJ78" i="13" s="1"/>
  <c r="MIK78" i="13" s="1"/>
  <c r="MIL78" i="13" s="1"/>
  <c r="MIM78" i="13" s="1"/>
  <c r="MIN78" i="13" s="1"/>
  <c r="MIO78" i="13" s="1"/>
  <c r="MIP78" i="13" s="1"/>
  <c r="MIQ78" i="13" s="1"/>
  <c r="MIR78" i="13" s="1"/>
  <c r="MIS78" i="13" s="1"/>
  <c r="MIT78" i="13" s="1"/>
  <c r="MIU78" i="13" s="1"/>
  <c r="MIV78" i="13" s="1"/>
  <c r="MIW78" i="13" s="1"/>
  <c r="MIX78" i="13" s="1"/>
  <c r="MIY78" i="13" s="1"/>
  <c r="MIZ78" i="13" s="1"/>
  <c r="MJA78" i="13" s="1"/>
  <c r="MJB78" i="13" s="1"/>
  <c r="MJC78" i="13" s="1"/>
  <c r="MJD78" i="13" s="1"/>
  <c r="MJE78" i="13" s="1"/>
  <c r="MJF78" i="13" s="1"/>
  <c r="MJG78" i="13" s="1"/>
  <c r="MJH78" i="13" s="1"/>
  <c r="MJI78" i="13" s="1"/>
  <c r="MJJ78" i="13" s="1"/>
  <c r="MJK78" i="13" s="1"/>
  <c r="MJL78" i="13" s="1"/>
  <c r="MJM78" i="13" s="1"/>
  <c r="MJN78" i="13" s="1"/>
  <c r="MJO78" i="13" s="1"/>
  <c r="MJP78" i="13" s="1"/>
  <c r="MJQ78" i="13" s="1"/>
  <c r="MJR78" i="13" s="1"/>
  <c r="MJS78" i="13" s="1"/>
  <c r="MJT78" i="13" s="1"/>
  <c r="MJU78" i="13" s="1"/>
  <c r="MJV78" i="13" s="1"/>
  <c r="MJW78" i="13" s="1"/>
  <c r="MJX78" i="13" s="1"/>
  <c r="MJY78" i="13" s="1"/>
  <c r="MJZ78" i="13" s="1"/>
  <c r="MKA78" i="13" s="1"/>
  <c r="MKB78" i="13" s="1"/>
  <c r="MKC78" i="13" s="1"/>
  <c r="MKD78" i="13" s="1"/>
  <c r="MKE78" i="13" s="1"/>
  <c r="MKF78" i="13" s="1"/>
  <c r="MKG78" i="13" s="1"/>
  <c r="MKH78" i="13" s="1"/>
  <c r="MKI78" i="13" s="1"/>
  <c r="MKJ78" i="13" s="1"/>
  <c r="MKK78" i="13" s="1"/>
  <c r="MKL78" i="13" s="1"/>
  <c r="MKM78" i="13" s="1"/>
  <c r="MKN78" i="13" s="1"/>
  <c r="MKO78" i="13" s="1"/>
  <c r="MKP78" i="13" s="1"/>
  <c r="MKQ78" i="13" s="1"/>
  <c r="MKR78" i="13" s="1"/>
  <c r="MKS78" i="13" s="1"/>
  <c r="MKT78" i="13" s="1"/>
  <c r="MKU78" i="13" s="1"/>
  <c r="MKV78" i="13" s="1"/>
  <c r="MKW78" i="13" s="1"/>
  <c r="MKX78" i="13" s="1"/>
  <c r="MKY78" i="13" s="1"/>
  <c r="MKZ78" i="13" s="1"/>
  <c r="MLA78" i="13" s="1"/>
  <c r="MLB78" i="13" s="1"/>
  <c r="MLC78" i="13" s="1"/>
  <c r="MLD78" i="13" s="1"/>
  <c r="MLE78" i="13" s="1"/>
  <c r="MLF78" i="13" s="1"/>
  <c r="MLG78" i="13" s="1"/>
  <c r="MLH78" i="13" s="1"/>
  <c r="MLI78" i="13" s="1"/>
  <c r="MLJ78" i="13" s="1"/>
  <c r="MLK78" i="13" s="1"/>
  <c r="MLL78" i="13" s="1"/>
  <c r="MLM78" i="13" s="1"/>
  <c r="MLN78" i="13" s="1"/>
  <c r="MLO78" i="13" s="1"/>
  <c r="MLP78" i="13" s="1"/>
  <c r="MLQ78" i="13" s="1"/>
  <c r="MLR78" i="13" s="1"/>
  <c r="MLS78" i="13" s="1"/>
  <c r="MLT78" i="13" s="1"/>
  <c r="MLU78" i="13" s="1"/>
  <c r="MLV78" i="13" s="1"/>
  <c r="MLW78" i="13" s="1"/>
  <c r="MLX78" i="13" s="1"/>
  <c r="MLY78" i="13" s="1"/>
  <c r="MLZ78" i="13" s="1"/>
  <c r="MMA78" i="13" s="1"/>
  <c r="MMB78" i="13" s="1"/>
  <c r="MMC78" i="13" s="1"/>
  <c r="MMD78" i="13" s="1"/>
  <c r="MME78" i="13" s="1"/>
  <c r="MMF78" i="13" s="1"/>
  <c r="MMG78" i="13" s="1"/>
  <c r="MMH78" i="13" s="1"/>
  <c r="MMI78" i="13" s="1"/>
  <c r="MMJ78" i="13" s="1"/>
  <c r="MMK78" i="13" s="1"/>
  <c r="MML78" i="13" s="1"/>
  <c r="MMM78" i="13" s="1"/>
  <c r="MMN78" i="13" s="1"/>
  <c r="MMO78" i="13" s="1"/>
  <c r="MMP78" i="13" s="1"/>
  <c r="MMQ78" i="13" s="1"/>
  <c r="MMR78" i="13" s="1"/>
  <c r="MMS78" i="13" s="1"/>
  <c r="MMT78" i="13" s="1"/>
  <c r="MMU78" i="13" s="1"/>
  <c r="MMV78" i="13" s="1"/>
  <c r="MMW78" i="13" s="1"/>
  <c r="MMX78" i="13" s="1"/>
  <c r="MMY78" i="13" s="1"/>
  <c r="MMZ78" i="13" s="1"/>
  <c r="MNA78" i="13" s="1"/>
  <c r="MNB78" i="13" s="1"/>
  <c r="MNC78" i="13" s="1"/>
  <c r="MND78" i="13" s="1"/>
  <c r="MNE78" i="13" s="1"/>
  <c r="MNF78" i="13" s="1"/>
  <c r="MNG78" i="13" s="1"/>
  <c r="MNH78" i="13" s="1"/>
  <c r="MNI78" i="13" s="1"/>
  <c r="MNJ78" i="13" s="1"/>
  <c r="MNK78" i="13" s="1"/>
  <c r="MNL78" i="13" s="1"/>
  <c r="MNM78" i="13" s="1"/>
  <c r="MNN78" i="13" s="1"/>
  <c r="MNO78" i="13" s="1"/>
  <c r="MNP78" i="13" s="1"/>
  <c r="MNQ78" i="13" s="1"/>
  <c r="MNR78" i="13" s="1"/>
  <c r="MNS78" i="13" s="1"/>
  <c r="MNT78" i="13" s="1"/>
  <c r="MNU78" i="13" s="1"/>
  <c r="MNV78" i="13" s="1"/>
  <c r="MNW78" i="13" s="1"/>
  <c r="MNX78" i="13" s="1"/>
  <c r="MNY78" i="13" s="1"/>
  <c r="MNZ78" i="13" s="1"/>
  <c r="MOA78" i="13" s="1"/>
  <c r="MOB78" i="13" s="1"/>
  <c r="MOC78" i="13" s="1"/>
  <c r="MOD78" i="13" s="1"/>
  <c r="MOE78" i="13" s="1"/>
  <c r="MOF78" i="13" s="1"/>
  <c r="MOG78" i="13" s="1"/>
  <c r="MOH78" i="13" s="1"/>
  <c r="MOI78" i="13" s="1"/>
  <c r="MOJ78" i="13" s="1"/>
  <c r="MOK78" i="13" s="1"/>
  <c r="MOL78" i="13" s="1"/>
  <c r="MOM78" i="13" s="1"/>
  <c r="MON78" i="13" s="1"/>
  <c r="MOO78" i="13" s="1"/>
  <c r="MOP78" i="13" s="1"/>
  <c r="MOQ78" i="13" s="1"/>
  <c r="MOR78" i="13" s="1"/>
  <c r="MOS78" i="13" s="1"/>
  <c r="MOT78" i="13" s="1"/>
  <c r="MOU78" i="13" s="1"/>
  <c r="MOV78" i="13" s="1"/>
  <c r="MOW78" i="13" s="1"/>
  <c r="MOX78" i="13" s="1"/>
  <c r="MOY78" i="13" s="1"/>
  <c r="MOZ78" i="13" s="1"/>
  <c r="MPA78" i="13" s="1"/>
  <c r="MPB78" i="13" s="1"/>
  <c r="MPC78" i="13" s="1"/>
  <c r="MPD78" i="13" s="1"/>
  <c r="MPE78" i="13" s="1"/>
  <c r="MPF78" i="13" s="1"/>
  <c r="MPG78" i="13" s="1"/>
  <c r="MPH78" i="13" s="1"/>
  <c r="MPI78" i="13" s="1"/>
  <c r="MPJ78" i="13" s="1"/>
  <c r="MPK78" i="13" s="1"/>
  <c r="MPL78" i="13" s="1"/>
  <c r="MPM78" i="13" s="1"/>
  <c r="MPN78" i="13" s="1"/>
  <c r="MPO78" i="13" s="1"/>
  <c r="MPP78" i="13" s="1"/>
  <c r="MPQ78" i="13" s="1"/>
  <c r="MPR78" i="13" s="1"/>
  <c r="MPS78" i="13" s="1"/>
  <c r="MPT78" i="13" s="1"/>
  <c r="MPU78" i="13" s="1"/>
  <c r="MPV78" i="13" s="1"/>
  <c r="MPW78" i="13" s="1"/>
  <c r="MPX78" i="13" s="1"/>
  <c r="MPY78" i="13" s="1"/>
  <c r="MPZ78" i="13" s="1"/>
  <c r="MQA78" i="13" s="1"/>
  <c r="MQB78" i="13" s="1"/>
  <c r="MQC78" i="13" s="1"/>
  <c r="MQD78" i="13" s="1"/>
  <c r="MQE78" i="13" s="1"/>
  <c r="MQF78" i="13" s="1"/>
  <c r="MQG78" i="13" s="1"/>
  <c r="MQH78" i="13" s="1"/>
  <c r="MQI78" i="13" s="1"/>
  <c r="MQJ78" i="13" s="1"/>
  <c r="MQK78" i="13" s="1"/>
  <c r="MQL78" i="13" s="1"/>
  <c r="MQM78" i="13" s="1"/>
  <c r="MQN78" i="13" s="1"/>
  <c r="MQO78" i="13" s="1"/>
  <c r="MQP78" i="13" s="1"/>
  <c r="MQQ78" i="13" s="1"/>
  <c r="MQR78" i="13" s="1"/>
  <c r="MQS78" i="13" s="1"/>
  <c r="MQT78" i="13" s="1"/>
  <c r="MQU78" i="13" s="1"/>
  <c r="MQV78" i="13" s="1"/>
  <c r="MQW78" i="13" s="1"/>
  <c r="MQX78" i="13" s="1"/>
  <c r="MQY78" i="13" s="1"/>
  <c r="MQZ78" i="13" s="1"/>
  <c r="MRA78" i="13" s="1"/>
  <c r="MRB78" i="13" s="1"/>
  <c r="MRC78" i="13" s="1"/>
  <c r="MRD78" i="13" s="1"/>
  <c r="MRE78" i="13" s="1"/>
  <c r="MRF78" i="13" s="1"/>
  <c r="MRG78" i="13" s="1"/>
  <c r="MRH78" i="13" s="1"/>
  <c r="MRI78" i="13" s="1"/>
  <c r="MRJ78" i="13" s="1"/>
  <c r="MRK78" i="13" s="1"/>
  <c r="MRL78" i="13" s="1"/>
  <c r="MRM78" i="13" s="1"/>
  <c r="MRN78" i="13" s="1"/>
  <c r="MRO78" i="13" s="1"/>
  <c r="MRP78" i="13" s="1"/>
  <c r="MRQ78" i="13" s="1"/>
  <c r="MRR78" i="13" s="1"/>
  <c r="MRS78" i="13" s="1"/>
  <c r="MRT78" i="13" s="1"/>
  <c r="MRU78" i="13" s="1"/>
  <c r="MRV78" i="13" s="1"/>
  <c r="MRW78" i="13" s="1"/>
  <c r="MRX78" i="13" s="1"/>
  <c r="MRY78" i="13" s="1"/>
  <c r="MRZ78" i="13" s="1"/>
  <c r="MSA78" i="13" s="1"/>
  <c r="MSB78" i="13" s="1"/>
  <c r="MSC78" i="13" s="1"/>
  <c r="MSD78" i="13" s="1"/>
  <c r="MSE78" i="13" s="1"/>
  <c r="MSF78" i="13" s="1"/>
  <c r="MSG78" i="13" s="1"/>
  <c r="MSH78" i="13" s="1"/>
  <c r="MSI78" i="13" s="1"/>
  <c r="MSJ78" i="13" s="1"/>
  <c r="MSK78" i="13" s="1"/>
  <c r="MSL78" i="13" s="1"/>
  <c r="MSM78" i="13" s="1"/>
  <c r="MSN78" i="13" s="1"/>
  <c r="MSO78" i="13" s="1"/>
  <c r="MSP78" i="13" s="1"/>
  <c r="MSQ78" i="13" s="1"/>
  <c r="MSR78" i="13" s="1"/>
  <c r="MSS78" i="13" s="1"/>
  <c r="MST78" i="13" s="1"/>
  <c r="MSU78" i="13" s="1"/>
  <c r="MSV78" i="13" s="1"/>
  <c r="MSW78" i="13" s="1"/>
  <c r="MSX78" i="13" s="1"/>
  <c r="MSY78" i="13" s="1"/>
  <c r="MSZ78" i="13" s="1"/>
  <c r="MTA78" i="13" s="1"/>
  <c r="MTB78" i="13" s="1"/>
  <c r="MTC78" i="13" s="1"/>
  <c r="MTD78" i="13" s="1"/>
  <c r="MTE78" i="13" s="1"/>
  <c r="MTF78" i="13" s="1"/>
  <c r="MTG78" i="13" s="1"/>
  <c r="MTH78" i="13" s="1"/>
  <c r="MTI78" i="13" s="1"/>
  <c r="MTJ78" i="13" s="1"/>
  <c r="MTK78" i="13" s="1"/>
  <c r="MTL78" i="13" s="1"/>
  <c r="MTM78" i="13" s="1"/>
  <c r="MTN78" i="13" s="1"/>
  <c r="MTO78" i="13" s="1"/>
  <c r="MTP78" i="13" s="1"/>
  <c r="MTQ78" i="13" s="1"/>
  <c r="MTR78" i="13" s="1"/>
  <c r="MTS78" i="13" s="1"/>
  <c r="MTT78" i="13" s="1"/>
  <c r="MTU78" i="13" s="1"/>
  <c r="MTV78" i="13" s="1"/>
  <c r="MTW78" i="13" s="1"/>
  <c r="MTX78" i="13" s="1"/>
  <c r="MTY78" i="13" s="1"/>
  <c r="MTZ78" i="13" s="1"/>
  <c r="MUA78" i="13" s="1"/>
  <c r="MUB78" i="13" s="1"/>
  <c r="MUC78" i="13" s="1"/>
  <c r="MUD78" i="13" s="1"/>
  <c r="MUE78" i="13" s="1"/>
  <c r="MUF78" i="13" s="1"/>
  <c r="MUG78" i="13" s="1"/>
  <c r="MUH78" i="13" s="1"/>
  <c r="MUI78" i="13" s="1"/>
  <c r="MUJ78" i="13" s="1"/>
  <c r="MUK78" i="13" s="1"/>
  <c r="MUL78" i="13" s="1"/>
  <c r="MUM78" i="13" s="1"/>
  <c r="MUN78" i="13" s="1"/>
  <c r="MUO78" i="13" s="1"/>
  <c r="MUP78" i="13" s="1"/>
  <c r="MUQ78" i="13" s="1"/>
  <c r="MUR78" i="13" s="1"/>
  <c r="MUS78" i="13" s="1"/>
  <c r="MUT78" i="13" s="1"/>
  <c r="MUU78" i="13" s="1"/>
  <c r="MUV78" i="13" s="1"/>
  <c r="MUW78" i="13" s="1"/>
  <c r="MUX78" i="13" s="1"/>
  <c r="MUY78" i="13" s="1"/>
  <c r="MUZ78" i="13" s="1"/>
  <c r="MVA78" i="13" s="1"/>
  <c r="MVB78" i="13" s="1"/>
  <c r="MVC78" i="13" s="1"/>
  <c r="MVD78" i="13" s="1"/>
  <c r="MVE78" i="13" s="1"/>
  <c r="MVF78" i="13" s="1"/>
  <c r="MVG78" i="13" s="1"/>
  <c r="MVH78" i="13" s="1"/>
  <c r="MVI78" i="13" s="1"/>
  <c r="MVJ78" i="13" s="1"/>
  <c r="MVK78" i="13" s="1"/>
  <c r="MVL78" i="13" s="1"/>
  <c r="MVM78" i="13" s="1"/>
  <c r="MVN78" i="13" s="1"/>
  <c r="MVO78" i="13" s="1"/>
  <c r="MVP78" i="13" s="1"/>
  <c r="MVQ78" i="13" s="1"/>
  <c r="MVR78" i="13" s="1"/>
  <c r="MVS78" i="13" s="1"/>
  <c r="MVT78" i="13" s="1"/>
  <c r="MVU78" i="13" s="1"/>
  <c r="MVV78" i="13" s="1"/>
  <c r="MVW78" i="13" s="1"/>
  <c r="MVX78" i="13" s="1"/>
  <c r="MVY78" i="13" s="1"/>
  <c r="MVZ78" i="13" s="1"/>
  <c r="MWA78" i="13" s="1"/>
  <c r="MWB78" i="13" s="1"/>
  <c r="MWC78" i="13" s="1"/>
  <c r="MWD78" i="13" s="1"/>
  <c r="MWE78" i="13" s="1"/>
  <c r="MWF78" i="13" s="1"/>
  <c r="MWG78" i="13" s="1"/>
  <c r="MWH78" i="13" s="1"/>
  <c r="MWI78" i="13" s="1"/>
  <c r="MWJ78" i="13" s="1"/>
  <c r="MWK78" i="13" s="1"/>
  <c r="MWL78" i="13" s="1"/>
  <c r="MWM78" i="13" s="1"/>
  <c r="MWN78" i="13" s="1"/>
  <c r="MWO78" i="13" s="1"/>
  <c r="MWP78" i="13" s="1"/>
  <c r="MWQ78" i="13" s="1"/>
  <c r="MWR78" i="13" s="1"/>
  <c r="MWS78" i="13" s="1"/>
  <c r="MWT78" i="13" s="1"/>
  <c r="MWU78" i="13" s="1"/>
  <c r="MWV78" i="13" s="1"/>
  <c r="MWW78" i="13" s="1"/>
  <c r="MWX78" i="13" s="1"/>
  <c r="MWY78" i="13" s="1"/>
  <c r="MWZ78" i="13" s="1"/>
  <c r="MXA78" i="13" s="1"/>
  <c r="MXB78" i="13" s="1"/>
  <c r="MXC78" i="13" s="1"/>
  <c r="MXD78" i="13" s="1"/>
  <c r="MXE78" i="13" s="1"/>
  <c r="MXF78" i="13" s="1"/>
  <c r="MXG78" i="13" s="1"/>
  <c r="MXH78" i="13" s="1"/>
  <c r="MXI78" i="13" s="1"/>
  <c r="MXJ78" i="13" s="1"/>
  <c r="MXK78" i="13" s="1"/>
  <c r="MXL78" i="13" s="1"/>
  <c r="MXM78" i="13" s="1"/>
  <c r="MXN78" i="13" s="1"/>
  <c r="MXO78" i="13" s="1"/>
  <c r="MXP78" i="13" s="1"/>
  <c r="MXQ78" i="13" s="1"/>
  <c r="MXR78" i="13" s="1"/>
  <c r="MXS78" i="13" s="1"/>
  <c r="MXT78" i="13" s="1"/>
  <c r="MXU78" i="13" s="1"/>
  <c r="MXV78" i="13" s="1"/>
  <c r="MXW78" i="13" s="1"/>
  <c r="MXX78" i="13" s="1"/>
  <c r="MXY78" i="13" s="1"/>
  <c r="MXZ78" i="13" s="1"/>
  <c r="MYA78" i="13" s="1"/>
  <c r="MYB78" i="13" s="1"/>
  <c r="MYC78" i="13" s="1"/>
  <c r="MYD78" i="13" s="1"/>
  <c r="MYE78" i="13" s="1"/>
  <c r="MYF78" i="13" s="1"/>
  <c r="MYG78" i="13" s="1"/>
  <c r="MYH78" i="13" s="1"/>
  <c r="MYI78" i="13" s="1"/>
  <c r="MYJ78" i="13" s="1"/>
  <c r="MYK78" i="13" s="1"/>
  <c r="MYL78" i="13" s="1"/>
  <c r="MYM78" i="13" s="1"/>
  <c r="MYN78" i="13" s="1"/>
  <c r="MYO78" i="13" s="1"/>
  <c r="MYP78" i="13" s="1"/>
  <c r="MYQ78" i="13" s="1"/>
  <c r="MYR78" i="13" s="1"/>
  <c r="MYS78" i="13" s="1"/>
  <c r="MYT78" i="13" s="1"/>
  <c r="MYU78" i="13" s="1"/>
  <c r="MYV78" i="13" s="1"/>
  <c r="MYW78" i="13" s="1"/>
  <c r="MYX78" i="13" s="1"/>
  <c r="MYY78" i="13" s="1"/>
  <c r="MYZ78" i="13" s="1"/>
  <c r="MZA78" i="13" s="1"/>
  <c r="MZB78" i="13" s="1"/>
  <c r="MZC78" i="13" s="1"/>
  <c r="MZD78" i="13" s="1"/>
  <c r="MZE78" i="13" s="1"/>
  <c r="MZF78" i="13" s="1"/>
  <c r="MZG78" i="13" s="1"/>
  <c r="MZH78" i="13" s="1"/>
  <c r="MZI78" i="13" s="1"/>
  <c r="MZJ78" i="13" s="1"/>
  <c r="MZK78" i="13" s="1"/>
  <c r="MZL78" i="13" s="1"/>
  <c r="MZM78" i="13" s="1"/>
  <c r="MZN78" i="13" s="1"/>
  <c r="MZO78" i="13" s="1"/>
  <c r="MZP78" i="13" s="1"/>
  <c r="MZQ78" i="13" s="1"/>
  <c r="MZR78" i="13" s="1"/>
  <c r="MZS78" i="13" s="1"/>
  <c r="MZT78" i="13" s="1"/>
  <c r="MZU78" i="13" s="1"/>
  <c r="MZV78" i="13" s="1"/>
  <c r="MZW78" i="13" s="1"/>
  <c r="MZX78" i="13" s="1"/>
  <c r="MZY78" i="13" s="1"/>
  <c r="MZZ78" i="13" s="1"/>
  <c r="NAA78" i="13" s="1"/>
  <c r="NAB78" i="13" s="1"/>
  <c r="NAC78" i="13" s="1"/>
  <c r="NAD78" i="13" s="1"/>
  <c r="NAE78" i="13" s="1"/>
  <c r="NAF78" i="13" s="1"/>
  <c r="NAG78" i="13" s="1"/>
  <c r="NAH78" i="13" s="1"/>
  <c r="NAI78" i="13" s="1"/>
  <c r="NAJ78" i="13" s="1"/>
  <c r="NAK78" i="13" s="1"/>
  <c r="NAL78" i="13" s="1"/>
  <c r="NAM78" i="13" s="1"/>
  <c r="NAN78" i="13" s="1"/>
  <c r="NAO78" i="13" s="1"/>
  <c r="NAP78" i="13" s="1"/>
  <c r="NAQ78" i="13" s="1"/>
  <c r="NAR78" i="13" s="1"/>
  <c r="NAS78" i="13" s="1"/>
  <c r="NAT78" i="13" s="1"/>
  <c r="NAU78" i="13" s="1"/>
  <c r="NAV78" i="13" s="1"/>
  <c r="NAW78" i="13" s="1"/>
  <c r="NAX78" i="13" s="1"/>
  <c r="NAY78" i="13" s="1"/>
  <c r="NAZ78" i="13" s="1"/>
  <c r="NBA78" i="13" s="1"/>
  <c r="NBB78" i="13" s="1"/>
  <c r="NBC78" i="13" s="1"/>
  <c r="NBD78" i="13" s="1"/>
  <c r="NBE78" i="13" s="1"/>
  <c r="NBF78" i="13" s="1"/>
  <c r="NBG78" i="13" s="1"/>
  <c r="NBH78" i="13" s="1"/>
  <c r="NBI78" i="13" s="1"/>
  <c r="NBJ78" i="13" s="1"/>
  <c r="NBK78" i="13" s="1"/>
  <c r="NBL78" i="13" s="1"/>
  <c r="NBM78" i="13" s="1"/>
  <c r="NBN78" i="13" s="1"/>
  <c r="NBO78" i="13" s="1"/>
  <c r="NBP78" i="13" s="1"/>
  <c r="NBQ78" i="13" s="1"/>
  <c r="NBR78" i="13" s="1"/>
  <c r="NBS78" i="13" s="1"/>
  <c r="NBT78" i="13" s="1"/>
  <c r="NBU78" i="13" s="1"/>
  <c r="NBV78" i="13" s="1"/>
  <c r="NBW78" i="13" s="1"/>
  <c r="NBX78" i="13" s="1"/>
  <c r="NBY78" i="13" s="1"/>
  <c r="NBZ78" i="13" s="1"/>
  <c r="NCA78" i="13" s="1"/>
  <c r="NCB78" i="13" s="1"/>
  <c r="NCC78" i="13" s="1"/>
  <c r="NCD78" i="13" s="1"/>
  <c r="NCE78" i="13" s="1"/>
  <c r="NCF78" i="13" s="1"/>
  <c r="NCG78" i="13" s="1"/>
  <c r="NCH78" i="13" s="1"/>
  <c r="NCI78" i="13" s="1"/>
  <c r="NCJ78" i="13" s="1"/>
  <c r="NCK78" i="13" s="1"/>
  <c r="NCL78" i="13" s="1"/>
  <c r="NCM78" i="13" s="1"/>
  <c r="NCN78" i="13" s="1"/>
  <c r="NCO78" i="13" s="1"/>
  <c r="NCP78" i="13" s="1"/>
  <c r="NCQ78" i="13" s="1"/>
  <c r="NCR78" i="13" s="1"/>
  <c r="NCS78" i="13" s="1"/>
  <c r="NCT78" i="13" s="1"/>
  <c r="NCU78" i="13" s="1"/>
  <c r="NCV78" i="13" s="1"/>
  <c r="NCW78" i="13" s="1"/>
  <c r="NCX78" i="13" s="1"/>
  <c r="NCY78" i="13" s="1"/>
  <c r="NCZ78" i="13" s="1"/>
  <c r="NDA78" i="13" s="1"/>
  <c r="NDB78" i="13" s="1"/>
  <c r="NDC78" i="13" s="1"/>
  <c r="NDD78" i="13" s="1"/>
  <c r="NDE78" i="13" s="1"/>
  <c r="NDF78" i="13" s="1"/>
  <c r="NDG78" i="13" s="1"/>
  <c r="NDH78" i="13" s="1"/>
  <c r="NDI78" i="13" s="1"/>
  <c r="NDJ78" i="13" s="1"/>
  <c r="NDK78" i="13" s="1"/>
  <c r="NDL78" i="13" s="1"/>
  <c r="NDM78" i="13" s="1"/>
  <c r="NDN78" i="13" s="1"/>
  <c r="NDO78" i="13" s="1"/>
  <c r="NDP78" i="13" s="1"/>
  <c r="NDQ78" i="13" s="1"/>
  <c r="NDR78" i="13" s="1"/>
  <c r="NDS78" i="13" s="1"/>
  <c r="NDT78" i="13" s="1"/>
  <c r="NDU78" i="13" s="1"/>
  <c r="NDV78" i="13" s="1"/>
  <c r="NDW78" i="13" s="1"/>
  <c r="NDX78" i="13" s="1"/>
  <c r="NDY78" i="13" s="1"/>
  <c r="NDZ78" i="13" s="1"/>
  <c r="NEA78" i="13" s="1"/>
  <c r="NEB78" i="13" s="1"/>
  <c r="NEC78" i="13" s="1"/>
  <c r="NED78" i="13" s="1"/>
  <c r="NEE78" i="13" s="1"/>
  <c r="NEF78" i="13" s="1"/>
  <c r="NEG78" i="13" s="1"/>
  <c r="NEH78" i="13" s="1"/>
  <c r="NEI78" i="13" s="1"/>
  <c r="NEJ78" i="13" s="1"/>
  <c r="NEK78" i="13" s="1"/>
  <c r="NEL78" i="13" s="1"/>
  <c r="NEM78" i="13" s="1"/>
  <c r="NEN78" i="13" s="1"/>
  <c r="NEO78" i="13" s="1"/>
  <c r="NEP78" i="13" s="1"/>
  <c r="NEQ78" i="13" s="1"/>
  <c r="NER78" i="13" s="1"/>
  <c r="NES78" i="13" s="1"/>
  <c r="NET78" i="13" s="1"/>
  <c r="NEU78" i="13" s="1"/>
  <c r="NEV78" i="13" s="1"/>
  <c r="NEW78" i="13" s="1"/>
  <c r="NEX78" i="13" s="1"/>
  <c r="NEY78" i="13" s="1"/>
  <c r="NEZ78" i="13" s="1"/>
  <c r="NFA78" i="13" s="1"/>
  <c r="NFB78" i="13" s="1"/>
  <c r="NFC78" i="13" s="1"/>
  <c r="NFD78" i="13" s="1"/>
  <c r="NFE78" i="13" s="1"/>
  <c r="NFF78" i="13" s="1"/>
  <c r="NFG78" i="13" s="1"/>
  <c r="NFH78" i="13" s="1"/>
  <c r="NFI78" i="13" s="1"/>
  <c r="NFJ78" i="13" s="1"/>
  <c r="NFK78" i="13" s="1"/>
  <c r="NFL78" i="13" s="1"/>
  <c r="NFM78" i="13" s="1"/>
  <c r="NFN78" i="13" s="1"/>
  <c r="NFO78" i="13" s="1"/>
  <c r="NFP78" i="13" s="1"/>
  <c r="NFQ78" i="13" s="1"/>
  <c r="NFR78" i="13" s="1"/>
  <c r="NFS78" i="13" s="1"/>
  <c r="NFT78" i="13" s="1"/>
  <c r="NFU78" i="13" s="1"/>
  <c r="NFV78" i="13" s="1"/>
  <c r="NFW78" i="13" s="1"/>
  <c r="NFX78" i="13" s="1"/>
  <c r="NFY78" i="13" s="1"/>
  <c r="NFZ78" i="13" s="1"/>
  <c r="NGA78" i="13" s="1"/>
  <c r="NGB78" i="13" s="1"/>
  <c r="NGC78" i="13" s="1"/>
  <c r="NGD78" i="13" s="1"/>
  <c r="NGE78" i="13" s="1"/>
  <c r="NGF78" i="13" s="1"/>
  <c r="NGG78" i="13" s="1"/>
  <c r="NGH78" i="13" s="1"/>
  <c r="NGI78" i="13" s="1"/>
  <c r="NGJ78" i="13" s="1"/>
  <c r="NGK78" i="13" s="1"/>
  <c r="NGL78" i="13" s="1"/>
  <c r="NGM78" i="13" s="1"/>
  <c r="NGN78" i="13" s="1"/>
  <c r="NGO78" i="13" s="1"/>
  <c r="NGP78" i="13" s="1"/>
  <c r="NGQ78" i="13" s="1"/>
  <c r="NGR78" i="13" s="1"/>
  <c r="NGS78" i="13" s="1"/>
  <c r="NGT78" i="13" s="1"/>
  <c r="NGU78" i="13" s="1"/>
  <c r="NGV78" i="13" s="1"/>
  <c r="NGW78" i="13" s="1"/>
  <c r="NGX78" i="13" s="1"/>
  <c r="NGY78" i="13" s="1"/>
  <c r="NGZ78" i="13" s="1"/>
  <c r="NHA78" i="13" s="1"/>
  <c r="NHB78" i="13" s="1"/>
  <c r="NHC78" i="13" s="1"/>
  <c r="NHD78" i="13" s="1"/>
  <c r="NHE78" i="13" s="1"/>
  <c r="NHF78" i="13" s="1"/>
  <c r="NHG78" i="13" s="1"/>
  <c r="NHH78" i="13" s="1"/>
  <c r="NHI78" i="13" s="1"/>
  <c r="NHJ78" i="13" s="1"/>
  <c r="NHK78" i="13" s="1"/>
  <c r="NHL78" i="13" s="1"/>
  <c r="NHM78" i="13" s="1"/>
  <c r="NHN78" i="13" s="1"/>
  <c r="NHO78" i="13" s="1"/>
  <c r="NHP78" i="13" s="1"/>
  <c r="NHQ78" i="13" s="1"/>
  <c r="NHR78" i="13" s="1"/>
  <c r="NHS78" i="13" s="1"/>
  <c r="NHT78" i="13" s="1"/>
  <c r="NHU78" i="13" s="1"/>
  <c r="NHV78" i="13" s="1"/>
  <c r="NHW78" i="13" s="1"/>
  <c r="NHX78" i="13" s="1"/>
  <c r="NHY78" i="13" s="1"/>
  <c r="NHZ78" i="13" s="1"/>
  <c r="NIA78" i="13" s="1"/>
  <c r="NIB78" i="13" s="1"/>
  <c r="NIC78" i="13" s="1"/>
  <c r="NID78" i="13" s="1"/>
  <c r="NIE78" i="13" s="1"/>
  <c r="NIF78" i="13" s="1"/>
  <c r="NIG78" i="13" s="1"/>
  <c r="NIH78" i="13" s="1"/>
  <c r="NII78" i="13" s="1"/>
  <c r="NIJ78" i="13" s="1"/>
  <c r="NIK78" i="13" s="1"/>
  <c r="NIL78" i="13" s="1"/>
  <c r="NIM78" i="13" s="1"/>
  <c r="NIN78" i="13" s="1"/>
  <c r="NIO78" i="13" s="1"/>
  <c r="NIP78" i="13" s="1"/>
  <c r="NIQ78" i="13" s="1"/>
  <c r="NIR78" i="13" s="1"/>
  <c r="NIS78" i="13" s="1"/>
  <c r="NIT78" i="13" s="1"/>
  <c r="NIU78" i="13" s="1"/>
  <c r="NIV78" i="13" s="1"/>
  <c r="NIW78" i="13" s="1"/>
  <c r="NIX78" i="13" s="1"/>
  <c r="NIY78" i="13" s="1"/>
  <c r="NIZ78" i="13" s="1"/>
  <c r="NJA78" i="13" s="1"/>
  <c r="NJB78" i="13" s="1"/>
  <c r="NJC78" i="13" s="1"/>
  <c r="NJD78" i="13" s="1"/>
  <c r="NJE78" i="13" s="1"/>
  <c r="NJF78" i="13" s="1"/>
  <c r="NJG78" i="13" s="1"/>
  <c r="NJH78" i="13" s="1"/>
  <c r="NJI78" i="13" s="1"/>
  <c r="NJJ78" i="13" s="1"/>
  <c r="NJK78" i="13" s="1"/>
  <c r="NJL78" i="13" s="1"/>
  <c r="NJM78" i="13" s="1"/>
  <c r="NJN78" i="13" s="1"/>
  <c r="NJO78" i="13" s="1"/>
  <c r="NJP78" i="13" s="1"/>
  <c r="NJQ78" i="13" s="1"/>
  <c r="NJR78" i="13" s="1"/>
  <c r="NJS78" i="13" s="1"/>
  <c r="NJT78" i="13" s="1"/>
  <c r="NJU78" i="13" s="1"/>
  <c r="NJV78" i="13" s="1"/>
  <c r="NJW78" i="13" s="1"/>
  <c r="NJX78" i="13" s="1"/>
  <c r="NJY78" i="13" s="1"/>
  <c r="NJZ78" i="13" s="1"/>
  <c r="NKA78" i="13" s="1"/>
  <c r="NKB78" i="13" s="1"/>
  <c r="NKC78" i="13" s="1"/>
  <c r="NKD78" i="13" s="1"/>
  <c r="NKE78" i="13" s="1"/>
  <c r="NKF78" i="13" s="1"/>
  <c r="NKG78" i="13" s="1"/>
  <c r="NKH78" i="13" s="1"/>
  <c r="NKI78" i="13" s="1"/>
  <c r="NKJ78" i="13" s="1"/>
  <c r="NKK78" i="13" s="1"/>
  <c r="NKL78" i="13" s="1"/>
  <c r="NKM78" i="13" s="1"/>
  <c r="NKN78" i="13" s="1"/>
  <c r="NKO78" i="13" s="1"/>
  <c r="NKP78" i="13" s="1"/>
  <c r="NKQ78" i="13" s="1"/>
  <c r="NKR78" i="13" s="1"/>
  <c r="NKS78" i="13" s="1"/>
  <c r="NKT78" i="13" s="1"/>
  <c r="NKU78" i="13" s="1"/>
  <c r="NKV78" i="13" s="1"/>
  <c r="NKW78" i="13" s="1"/>
  <c r="NKX78" i="13" s="1"/>
  <c r="NKY78" i="13" s="1"/>
  <c r="NKZ78" i="13" s="1"/>
  <c r="NLA78" i="13" s="1"/>
  <c r="NLB78" i="13" s="1"/>
  <c r="NLC78" i="13" s="1"/>
  <c r="NLD78" i="13" s="1"/>
  <c r="NLE78" i="13" s="1"/>
  <c r="NLF78" i="13" s="1"/>
  <c r="NLG78" i="13" s="1"/>
  <c r="NLH78" i="13" s="1"/>
  <c r="NLI78" i="13" s="1"/>
  <c r="NLJ78" i="13" s="1"/>
  <c r="NLK78" i="13" s="1"/>
  <c r="NLL78" i="13" s="1"/>
  <c r="NLM78" i="13" s="1"/>
  <c r="NLN78" i="13" s="1"/>
  <c r="NLO78" i="13" s="1"/>
  <c r="NLP78" i="13" s="1"/>
  <c r="NLQ78" i="13" s="1"/>
  <c r="NLR78" i="13" s="1"/>
  <c r="NLS78" i="13" s="1"/>
  <c r="NLT78" i="13" s="1"/>
  <c r="NLU78" i="13" s="1"/>
  <c r="NLV78" i="13" s="1"/>
  <c r="NLW78" i="13" s="1"/>
  <c r="NLX78" i="13" s="1"/>
  <c r="NLY78" i="13" s="1"/>
  <c r="NLZ78" i="13" s="1"/>
  <c r="NMA78" i="13" s="1"/>
  <c r="NMB78" i="13" s="1"/>
  <c r="NMC78" i="13" s="1"/>
  <c r="NMD78" i="13" s="1"/>
  <c r="NME78" i="13" s="1"/>
  <c r="NMF78" i="13" s="1"/>
  <c r="NMG78" i="13" s="1"/>
  <c r="NMH78" i="13" s="1"/>
  <c r="NMI78" i="13" s="1"/>
  <c r="NMJ78" i="13" s="1"/>
  <c r="NMK78" i="13" s="1"/>
  <c r="NML78" i="13" s="1"/>
  <c r="NMM78" i="13" s="1"/>
  <c r="NMN78" i="13" s="1"/>
  <c r="NMO78" i="13" s="1"/>
  <c r="NMP78" i="13" s="1"/>
  <c r="NMQ78" i="13" s="1"/>
  <c r="NMR78" i="13" s="1"/>
  <c r="NMS78" i="13" s="1"/>
  <c r="NMT78" i="13" s="1"/>
  <c r="NMU78" i="13" s="1"/>
  <c r="NMV78" i="13" s="1"/>
  <c r="NMW78" i="13" s="1"/>
  <c r="NMX78" i="13" s="1"/>
  <c r="NMY78" i="13" s="1"/>
  <c r="NMZ78" i="13" s="1"/>
  <c r="NNA78" i="13" s="1"/>
  <c r="NNB78" i="13" s="1"/>
  <c r="NNC78" i="13" s="1"/>
  <c r="NND78" i="13" s="1"/>
  <c r="NNE78" i="13" s="1"/>
  <c r="NNF78" i="13" s="1"/>
  <c r="NNG78" i="13" s="1"/>
  <c r="NNH78" i="13" s="1"/>
  <c r="NNI78" i="13" s="1"/>
  <c r="NNJ78" i="13" s="1"/>
  <c r="NNK78" i="13" s="1"/>
  <c r="NNL78" i="13" s="1"/>
  <c r="NNM78" i="13" s="1"/>
  <c r="NNN78" i="13" s="1"/>
  <c r="NNO78" i="13" s="1"/>
  <c r="NNP78" i="13" s="1"/>
  <c r="NNQ78" i="13" s="1"/>
  <c r="NNR78" i="13" s="1"/>
  <c r="NNS78" i="13" s="1"/>
  <c r="NNT78" i="13" s="1"/>
  <c r="NNU78" i="13" s="1"/>
  <c r="NNV78" i="13" s="1"/>
  <c r="NNW78" i="13" s="1"/>
  <c r="NNX78" i="13" s="1"/>
  <c r="NNY78" i="13" s="1"/>
  <c r="NNZ78" i="13" s="1"/>
  <c r="NOA78" i="13" s="1"/>
  <c r="NOB78" i="13" s="1"/>
  <c r="NOC78" i="13" s="1"/>
  <c r="NOD78" i="13" s="1"/>
  <c r="NOE78" i="13" s="1"/>
  <c r="NOF78" i="13" s="1"/>
  <c r="NOG78" i="13" s="1"/>
  <c r="NOH78" i="13" s="1"/>
  <c r="NOI78" i="13" s="1"/>
  <c r="NOJ78" i="13" s="1"/>
  <c r="NOK78" i="13" s="1"/>
  <c r="NOL78" i="13" s="1"/>
  <c r="NOM78" i="13" s="1"/>
  <c r="NON78" i="13" s="1"/>
  <c r="NOO78" i="13" s="1"/>
  <c r="NOP78" i="13" s="1"/>
  <c r="NOQ78" i="13" s="1"/>
  <c r="NOR78" i="13" s="1"/>
  <c r="NOS78" i="13" s="1"/>
  <c r="NOT78" i="13" s="1"/>
  <c r="NOU78" i="13" s="1"/>
  <c r="NOV78" i="13" s="1"/>
  <c r="NOW78" i="13" s="1"/>
  <c r="NOX78" i="13" s="1"/>
  <c r="NOY78" i="13" s="1"/>
  <c r="NOZ78" i="13" s="1"/>
  <c r="NPA78" i="13" s="1"/>
  <c r="NPB78" i="13" s="1"/>
  <c r="NPC78" i="13" s="1"/>
  <c r="NPD78" i="13" s="1"/>
  <c r="NPE78" i="13" s="1"/>
  <c r="NPF78" i="13" s="1"/>
  <c r="NPG78" i="13" s="1"/>
  <c r="NPH78" i="13" s="1"/>
  <c r="NPI78" i="13" s="1"/>
  <c r="NPJ78" i="13" s="1"/>
  <c r="NPK78" i="13" s="1"/>
  <c r="NPL78" i="13" s="1"/>
  <c r="NPM78" i="13" s="1"/>
  <c r="NPN78" i="13" s="1"/>
  <c r="NPO78" i="13" s="1"/>
  <c r="NPP78" i="13" s="1"/>
  <c r="NPQ78" i="13" s="1"/>
  <c r="NPR78" i="13" s="1"/>
  <c r="NPS78" i="13" s="1"/>
  <c r="NPT78" i="13" s="1"/>
  <c r="NPU78" i="13" s="1"/>
  <c r="NPV78" i="13" s="1"/>
  <c r="NPW78" i="13" s="1"/>
  <c r="NPX78" i="13" s="1"/>
  <c r="NPY78" i="13" s="1"/>
  <c r="NPZ78" i="13" s="1"/>
  <c r="NQA78" i="13" s="1"/>
  <c r="NQB78" i="13" s="1"/>
  <c r="NQC78" i="13" s="1"/>
  <c r="NQD78" i="13" s="1"/>
  <c r="NQE78" i="13" s="1"/>
  <c r="NQF78" i="13" s="1"/>
  <c r="NQG78" i="13" s="1"/>
  <c r="NQH78" i="13" s="1"/>
  <c r="NQI78" i="13" s="1"/>
  <c r="NQJ78" i="13" s="1"/>
  <c r="NQK78" i="13" s="1"/>
  <c r="NQL78" i="13" s="1"/>
  <c r="NQM78" i="13" s="1"/>
  <c r="NQN78" i="13" s="1"/>
  <c r="NQO78" i="13" s="1"/>
  <c r="NQP78" i="13" s="1"/>
  <c r="NQQ78" i="13" s="1"/>
  <c r="NQR78" i="13" s="1"/>
  <c r="NQS78" i="13" s="1"/>
  <c r="NQT78" i="13" s="1"/>
  <c r="NQU78" i="13" s="1"/>
  <c r="NQV78" i="13" s="1"/>
  <c r="NQW78" i="13" s="1"/>
  <c r="NQX78" i="13" s="1"/>
  <c r="NQY78" i="13" s="1"/>
  <c r="NQZ78" i="13" s="1"/>
  <c r="NRA78" i="13" s="1"/>
  <c r="NRB78" i="13" s="1"/>
  <c r="NRC78" i="13" s="1"/>
  <c r="NRD78" i="13" s="1"/>
  <c r="NRE78" i="13" s="1"/>
  <c r="NRF78" i="13" s="1"/>
  <c r="NRG78" i="13" s="1"/>
  <c r="NRH78" i="13" s="1"/>
  <c r="NRI78" i="13" s="1"/>
  <c r="NRJ78" i="13" s="1"/>
  <c r="NRK78" i="13" s="1"/>
  <c r="NRL78" i="13" s="1"/>
  <c r="NRM78" i="13" s="1"/>
  <c r="NRN78" i="13" s="1"/>
  <c r="NRO78" i="13" s="1"/>
  <c r="NRP78" i="13" s="1"/>
  <c r="NRQ78" i="13" s="1"/>
  <c r="NRR78" i="13" s="1"/>
  <c r="NRS78" i="13" s="1"/>
  <c r="NRT78" i="13" s="1"/>
  <c r="NRU78" i="13" s="1"/>
  <c r="NRV78" i="13" s="1"/>
  <c r="NRW78" i="13" s="1"/>
  <c r="NRX78" i="13" s="1"/>
  <c r="NRY78" i="13" s="1"/>
  <c r="NRZ78" i="13" s="1"/>
  <c r="NSA78" i="13" s="1"/>
  <c r="NSB78" i="13" s="1"/>
  <c r="NSC78" i="13" s="1"/>
  <c r="NSD78" i="13" s="1"/>
  <c r="NSE78" i="13" s="1"/>
  <c r="NSF78" i="13" s="1"/>
  <c r="NSG78" i="13" s="1"/>
  <c r="NSH78" i="13" s="1"/>
  <c r="NSI78" i="13" s="1"/>
  <c r="NSJ78" i="13" s="1"/>
  <c r="NSK78" i="13" s="1"/>
  <c r="NSL78" i="13" s="1"/>
  <c r="NSM78" i="13" s="1"/>
  <c r="NSN78" i="13" s="1"/>
  <c r="NSO78" i="13" s="1"/>
  <c r="NSP78" i="13" s="1"/>
  <c r="NSQ78" i="13" s="1"/>
  <c r="NSR78" i="13" s="1"/>
  <c r="NSS78" i="13" s="1"/>
  <c r="NST78" i="13" s="1"/>
  <c r="NSU78" i="13" s="1"/>
  <c r="NSV78" i="13" s="1"/>
  <c r="NSW78" i="13" s="1"/>
  <c r="NSX78" i="13" s="1"/>
  <c r="NSY78" i="13" s="1"/>
  <c r="NSZ78" i="13" s="1"/>
  <c r="NTA78" i="13" s="1"/>
  <c r="NTB78" i="13" s="1"/>
  <c r="NTC78" i="13" s="1"/>
  <c r="NTD78" i="13" s="1"/>
  <c r="NTE78" i="13" s="1"/>
  <c r="NTF78" i="13" s="1"/>
  <c r="NTG78" i="13" s="1"/>
  <c r="NTH78" i="13" s="1"/>
  <c r="NTI78" i="13" s="1"/>
  <c r="NTJ78" i="13" s="1"/>
  <c r="NTK78" i="13" s="1"/>
  <c r="NTL78" i="13" s="1"/>
  <c r="NTM78" i="13" s="1"/>
  <c r="NTN78" i="13" s="1"/>
  <c r="NTO78" i="13" s="1"/>
  <c r="NTP78" i="13" s="1"/>
  <c r="NTQ78" i="13" s="1"/>
  <c r="NTR78" i="13" s="1"/>
  <c r="NTS78" i="13" s="1"/>
  <c r="NTT78" i="13" s="1"/>
  <c r="NTU78" i="13" s="1"/>
  <c r="NTV78" i="13" s="1"/>
  <c r="NTW78" i="13" s="1"/>
  <c r="NTX78" i="13" s="1"/>
  <c r="NTY78" i="13" s="1"/>
  <c r="NTZ78" i="13" s="1"/>
  <c r="NUA78" i="13" s="1"/>
  <c r="NUB78" i="13" s="1"/>
  <c r="NUC78" i="13" s="1"/>
  <c r="NUD78" i="13" s="1"/>
  <c r="NUE78" i="13" s="1"/>
  <c r="NUF78" i="13" s="1"/>
  <c r="NUG78" i="13" s="1"/>
  <c r="NUH78" i="13" s="1"/>
  <c r="NUI78" i="13" s="1"/>
  <c r="NUJ78" i="13" s="1"/>
  <c r="NUK78" i="13" s="1"/>
  <c r="NUL78" i="13" s="1"/>
  <c r="NUM78" i="13" s="1"/>
  <c r="NUN78" i="13" s="1"/>
  <c r="NUO78" i="13" s="1"/>
  <c r="NUP78" i="13" s="1"/>
  <c r="NUQ78" i="13" s="1"/>
  <c r="NUR78" i="13" s="1"/>
  <c r="NUS78" i="13" s="1"/>
  <c r="NUT78" i="13" s="1"/>
  <c r="NUU78" i="13" s="1"/>
  <c r="NUV78" i="13" s="1"/>
  <c r="NUW78" i="13" s="1"/>
  <c r="NUX78" i="13" s="1"/>
  <c r="NUY78" i="13" s="1"/>
  <c r="NUZ78" i="13" s="1"/>
  <c r="NVA78" i="13" s="1"/>
  <c r="NVB78" i="13" s="1"/>
  <c r="NVC78" i="13" s="1"/>
  <c r="NVD78" i="13" s="1"/>
  <c r="NVE78" i="13" s="1"/>
  <c r="NVF78" i="13" s="1"/>
  <c r="NVG78" i="13" s="1"/>
  <c r="NVH78" i="13" s="1"/>
  <c r="NVI78" i="13" s="1"/>
  <c r="NVJ78" i="13" s="1"/>
  <c r="NVK78" i="13" s="1"/>
  <c r="NVL78" i="13" s="1"/>
  <c r="NVM78" i="13" s="1"/>
  <c r="NVN78" i="13" s="1"/>
  <c r="NVO78" i="13" s="1"/>
  <c r="NVP78" i="13" s="1"/>
  <c r="NVQ78" i="13" s="1"/>
  <c r="NVR78" i="13" s="1"/>
  <c r="NVS78" i="13" s="1"/>
  <c r="NVT78" i="13" s="1"/>
  <c r="NVU78" i="13" s="1"/>
  <c r="NVV78" i="13" s="1"/>
  <c r="NVW78" i="13" s="1"/>
  <c r="NVX78" i="13" s="1"/>
  <c r="NVY78" i="13" s="1"/>
  <c r="NVZ78" i="13" s="1"/>
  <c r="NWA78" i="13" s="1"/>
  <c r="NWB78" i="13" s="1"/>
  <c r="NWC78" i="13" s="1"/>
  <c r="NWD78" i="13" s="1"/>
  <c r="NWE78" i="13" s="1"/>
  <c r="NWF78" i="13" s="1"/>
  <c r="NWG78" i="13" s="1"/>
  <c r="NWH78" i="13" s="1"/>
  <c r="NWI78" i="13" s="1"/>
  <c r="NWJ78" i="13" s="1"/>
  <c r="NWK78" i="13" s="1"/>
  <c r="NWL78" i="13" s="1"/>
  <c r="NWM78" i="13" s="1"/>
  <c r="NWN78" i="13" s="1"/>
  <c r="NWO78" i="13" s="1"/>
  <c r="NWP78" i="13" s="1"/>
  <c r="NWQ78" i="13" s="1"/>
  <c r="NWR78" i="13" s="1"/>
  <c r="NWS78" i="13" s="1"/>
  <c r="NWT78" i="13" s="1"/>
  <c r="NWU78" i="13" s="1"/>
  <c r="NWV78" i="13" s="1"/>
  <c r="NWW78" i="13" s="1"/>
  <c r="NWX78" i="13" s="1"/>
  <c r="NWY78" i="13" s="1"/>
  <c r="NWZ78" i="13" s="1"/>
  <c r="NXA78" i="13" s="1"/>
  <c r="NXB78" i="13" s="1"/>
  <c r="NXC78" i="13" s="1"/>
  <c r="NXD78" i="13" s="1"/>
  <c r="NXE78" i="13" s="1"/>
  <c r="NXF78" i="13" s="1"/>
  <c r="NXG78" i="13" s="1"/>
  <c r="NXH78" i="13" s="1"/>
  <c r="NXI78" i="13" s="1"/>
  <c r="NXJ78" i="13" s="1"/>
  <c r="NXK78" i="13" s="1"/>
  <c r="NXL78" i="13" s="1"/>
  <c r="NXM78" i="13" s="1"/>
  <c r="NXN78" i="13" s="1"/>
  <c r="NXO78" i="13" s="1"/>
  <c r="NXP78" i="13" s="1"/>
  <c r="NXQ78" i="13" s="1"/>
  <c r="NXR78" i="13" s="1"/>
  <c r="NXS78" i="13" s="1"/>
  <c r="NXT78" i="13" s="1"/>
  <c r="NXU78" i="13" s="1"/>
  <c r="NXV78" i="13" s="1"/>
  <c r="NXW78" i="13" s="1"/>
  <c r="NXX78" i="13" s="1"/>
  <c r="NXY78" i="13" s="1"/>
  <c r="NXZ78" i="13" s="1"/>
  <c r="NYA78" i="13" s="1"/>
  <c r="NYB78" i="13" s="1"/>
  <c r="NYC78" i="13" s="1"/>
  <c r="NYD78" i="13" s="1"/>
  <c r="NYE78" i="13" s="1"/>
  <c r="NYF78" i="13" s="1"/>
  <c r="NYG78" i="13" s="1"/>
  <c r="NYH78" i="13" s="1"/>
  <c r="NYI78" i="13" s="1"/>
  <c r="NYJ78" i="13" s="1"/>
  <c r="NYK78" i="13" s="1"/>
  <c r="NYL78" i="13" s="1"/>
  <c r="NYM78" i="13" s="1"/>
  <c r="NYN78" i="13" s="1"/>
  <c r="NYO78" i="13" s="1"/>
  <c r="NYP78" i="13" s="1"/>
  <c r="NYQ78" i="13" s="1"/>
  <c r="NYR78" i="13" s="1"/>
  <c r="NYS78" i="13" s="1"/>
  <c r="NYT78" i="13" s="1"/>
  <c r="NYU78" i="13" s="1"/>
  <c r="NYV78" i="13" s="1"/>
  <c r="NYW78" i="13" s="1"/>
  <c r="NYX78" i="13" s="1"/>
  <c r="NYY78" i="13" s="1"/>
  <c r="NYZ78" i="13" s="1"/>
  <c r="NZA78" i="13" s="1"/>
  <c r="NZB78" i="13" s="1"/>
  <c r="NZC78" i="13" s="1"/>
  <c r="NZD78" i="13" s="1"/>
  <c r="NZE78" i="13" s="1"/>
  <c r="NZF78" i="13" s="1"/>
  <c r="NZG78" i="13" s="1"/>
  <c r="NZH78" i="13" s="1"/>
  <c r="NZI78" i="13" s="1"/>
  <c r="NZJ78" i="13" s="1"/>
  <c r="NZK78" i="13" s="1"/>
  <c r="NZL78" i="13" s="1"/>
  <c r="NZM78" i="13" s="1"/>
  <c r="NZN78" i="13" s="1"/>
  <c r="NZO78" i="13" s="1"/>
  <c r="NZP78" i="13" s="1"/>
  <c r="NZQ78" i="13" s="1"/>
  <c r="NZR78" i="13" s="1"/>
  <c r="NZS78" i="13" s="1"/>
  <c r="NZT78" i="13" s="1"/>
  <c r="NZU78" i="13" s="1"/>
  <c r="NZV78" i="13" s="1"/>
  <c r="NZW78" i="13" s="1"/>
  <c r="NZX78" i="13" s="1"/>
  <c r="NZY78" i="13" s="1"/>
  <c r="NZZ78" i="13" s="1"/>
  <c r="OAA78" i="13" s="1"/>
  <c r="OAB78" i="13" s="1"/>
  <c r="OAC78" i="13" s="1"/>
  <c r="OAD78" i="13" s="1"/>
  <c r="OAE78" i="13" s="1"/>
  <c r="OAF78" i="13" s="1"/>
  <c r="OAG78" i="13" s="1"/>
  <c r="OAH78" i="13" s="1"/>
  <c r="OAI78" i="13" s="1"/>
  <c r="OAJ78" i="13" s="1"/>
  <c r="OAK78" i="13" s="1"/>
  <c r="OAL78" i="13" s="1"/>
  <c r="OAM78" i="13" s="1"/>
  <c r="OAN78" i="13" s="1"/>
  <c r="OAO78" i="13" s="1"/>
  <c r="OAP78" i="13" s="1"/>
  <c r="OAQ78" i="13" s="1"/>
  <c r="OAR78" i="13" s="1"/>
  <c r="OAS78" i="13" s="1"/>
  <c r="OAT78" i="13" s="1"/>
  <c r="OAU78" i="13" s="1"/>
  <c r="OAV78" i="13" s="1"/>
  <c r="OAW78" i="13" s="1"/>
  <c r="OAX78" i="13" s="1"/>
  <c r="OAY78" i="13" s="1"/>
  <c r="OAZ78" i="13" s="1"/>
  <c r="OBA78" i="13" s="1"/>
  <c r="OBB78" i="13" s="1"/>
  <c r="OBC78" i="13" s="1"/>
  <c r="OBD78" i="13" s="1"/>
  <c r="OBE78" i="13" s="1"/>
  <c r="OBF78" i="13" s="1"/>
  <c r="OBG78" i="13" s="1"/>
  <c r="OBH78" i="13" s="1"/>
  <c r="OBI78" i="13" s="1"/>
  <c r="OBJ78" i="13" s="1"/>
  <c r="OBK78" i="13" s="1"/>
  <c r="OBL78" i="13" s="1"/>
  <c r="OBM78" i="13" s="1"/>
  <c r="OBN78" i="13" s="1"/>
  <c r="OBO78" i="13" s="1"/>
  <c r="OBP78" i="13" s="1"/>
  <c r="OBQ78" i="13" s="1"/>
  <c r="OBR78" i="13" s="1"/>
  <c r="OBS78" i="13" s="1"/>
  <c r="OBT78" i="13" s="1"/>
  <c r="OBU78" i="13" s="1"/>
  <c r="OBV78" i="13" s="1"/>
  <c r="OBW78" i="13" s="1"/>
  <c r="OBX78" i="13" s="1"/>
  <c r="OBY78" i="13" s="1"/>
  <c r="OBZ78" i="13" s="1"/>
  <c r="OCA78" i="13" s="1"/>
  <c r="OCB78" i="13" s="1"/>
  <c r="OCC78" i="13" s="1"/>
  <c r="OCD78" i="13" s="1"/>
  <c r="OCE78" i="13" s="1"/>
  <c r="OCF78" i="13" s="1"/>
  <c r="OCG78" i="13" s="1"/>
  <c r="OCH78" i="13" s="1"/>
  <c r="OCI78" i="13" s="1"/>
  <c r="OCJ78" i="13" s="1"/>
  <c r="OCK78" i="13" s="1"/>
  <c r="OCL78" i="13" s="1"/>
  <c r="OCM78" i="13" s="1"/>
  <c r="OCN78" i="13" s="1"/>
  <c r="OCO78" i="13" s="1"/>
  <c r="OCP78" i="13" s="1"/>
  <c r="OCQ78" i="13" s="1"/>
  <c r="OCR78" i="13" s="1"/>
  <c r="OCS78" i="13" s="1"/>
  <c r="OCT78" i="13" s="1"/>
  <c r="OCU78" i="13" s="1"/>
  <c r="OCV78" i="13" s="1"/>
  <c r="OCW78" i="13" s="1"/>
  <c r="OCX78" i="13" s="1"/>
  <c r="OCY78" i="13" s="1"/>
  <c r="OCZ78" i="13" s="1"/>
  <c r="ODA78" i="13" s="1"/>
  <c r="ODB78" i="13" s="1"/>
  <c r="ODC78" i="13" s="1"/>
  <c r="ODD78" i="13" s="1"/>
  <c r="ODE78" i="13" s="1"/>
  <c r="ODF78" i="13" s="1"/>
  <c r="ODG78" i="13" s="1"/>
  <c r="ODH78" i="13" s="1"/>
  <c r="ODI78" i="13" s="1"/>
  <c r="ODJ78" i="13" s="1"/>
  <c r="ODK78" i="13" s="1"/>
  <c r="ODL78" i="13" s="1"/>
  <c r="ODM78" i="13" s="1"/>
  <c r="ODN78" i="13" s="1"/>
  <c r="ODO78" i="13" s="1"/>
  <c r="ODP78" i="13" s="1"/>
  <c r="ODQ78" i="13" s="1"/>
  <c r="ODR78" i="13" s="1"/>
  <c r="ODS78" i="13" s="1"/>
  <c r="ODT78" i="13" s="1"/>
  <c r="ODU78" i="13" s="1"/>
  <c r="ODV78" i="13" s="1"/>
  <c r="ODW78" i="13" s="1"/>
  <c r="ODX78" i="13" s="1"/>
  <c r="ODY78" i="13" s="1"/>
  <c r="ODZ78" i="13" s="1"/>
  <c r="OEA78" i="13" s="1"/>
  <c r="OEB78" i="13" s="1"/>
  <c r="OEC78" i="13" s="1"/>
  <c r="OED78" i="13" s="1"/>
  <c r="OEE78" i="13" s="1"/>
  <c r="OEF78" i="13" s="1"/>
  <c r="OEG78" i="13" s="1"/>
  <c r="OEH78" i="13" s="1"/>
  <c r="OEI78" i="13" s="1"/>
  <c r="OEJ78" i="13" s="1"/>
  <c r="OEK78" i="13" s="1"/>
  <c r="OEL78" i="13" s="1"/>
  <c r="OEM78" i="13" s="1"/>
  <c r="OEN78" i="13" s="1"/>
  <c r="OEO78" i="13" s="1"/>
  <c r="OEP78" i="13" s="1"/>
  <c r="OEQ78" i="13" s="1"/>
  <c r="OER78" i="13" s="1"/>
  <c r="OES78" i="13" s="1"/>
  <c r="OET78" i="13" s="1"/>
  <c r="OEU78" i="13" s="1"/>
  <c r="OEV78" i="13" s="1"/>
  <c r="OEW78" i="13" s="1"/>
  <c r="OEX78" i="13" s="1"/>
  <c r="OEY78" i="13" s="1"/>
  <c r="OEZ78" i="13" s="1"/>
  <c r="OFA78" i="13" s="1"/>
  <c r="OFB78" i="13" s="1"/>
  <c r="OFC78" i="13" s="1"/>
  <c r="OFD78" i="13" s="1"/>
  <c r="OFE78" i="13" s="1"/>
  <c r="OFF78" i="13" s="1"/>
  <c r="OFG78" i="13" s="1"/>
  <c r="OFH78" i="13" s="1"/>
  <c r="OFI78" i="13" s="1"/>
  <c r="OFJ78" i="13" s="1"/>
  <c r="OFK78" i="13" s="1"/>
  <c r="OFL78" i="13" s="1"/>
  <c r="OFM78" i="13" s="1"/>
  <c r="OFN78" i="13" s="1"/>
  <c r="OFO78" i="13" s="1"/>
  <c r="OFP78" i="13" s="1"/>
  <c r="OFQ78" i="13" s="1"/>
  <c r="OFR78" i="13" s="1"/>
  <c r="OFS78" i="13" s="1"/>
  <c r="OFT78" i="13" s="1"/>
  <c r="OFU78" i="13" s="1"/>
  <c r="OFV78" i="13" s="1"/>
  <c r="OFW78" i="13" s="1"/>
  <c r="OFX78" i="13" s="1"/>
  <c r="OFY78" i="13" s="1"/>
  <c r="OFZ78" i="13" s="1"/>
  <c r="OGA78" i="13" s="1"/>
  <c r="OGB78" i="13" s="1"/>
  <c r="OGC78" i="13" s="1"/>
  <c r="OGD78" i="13" s="1"/>
  <c r="OGE78" i="13" s="1"/>
  <c r="OGF78" i="13" s="1"/>
  <c r="OGG78" i="13" s="1"/>
  <c r="OGH78" i="13" s="1"/>
  <c r="OGI78" i="13" s="1"/>
  <c r="OGJ78" i="13" s="1"/>
  <c r="OGK78" i="13" s="1"/>
  <c r="OGL78" i="13" s="1"/>
  <c r="OGM78" i="13" s="1"/>
  <c r="OGN78" i="13" s="1"/>
  <c r="OGO78" i="13" s="1"/>
  <c r="OGP78" i="13" s="1"/>
  <c r="OGQ78" i="13" s="1"/>
  <c r="OGR78" i="13" s="1"/>
  <c r="OGS78" i="13" s="1"/>
  <c r="OGT78" i="13" s="1"/>
  <c r="OGU78" i="13" s="1"/>
  <c r="OGV78" i="13" s="1"/>
  <c r="OGW78" i="13" s="1"/>
  <c r="OGX78" i="13" s="1"/>
  <c r="OGY78" i="13" s="1"/>
  <c r="OGZ78" i="13" s="1"/>
  <c r="OHA78" i="13" s="1"/>
  <c r="OHB78" i="13" s="1"/>
  <c r="OHC78" i="13" s="1"/>
  <c r="OHD78" i="13" s="1"/>
  <c r="OHE78" i="13" s="1"/>
  <c r="OHF78" i="13" s="1"/>
  <c r="OHG78" i="13" s="1"/>
  <c r="OHH78" i="13" s="1"/>
  <c r="OHI78" i="13" s="1"/>
  <c r="OHJ78" i="13" s="1"/>
  <c r="OHK78" i="13" s="1"/>
  <c r="OHL78" i="13" s="1"/>
  <c r="OHM78" i="13" s="1"/>
  <c r="OHN78" i="13" s="1"/>
  <c r="OHO78" i="13" s="1"/>
  <c r="OHP78" i="13" s="1"/>
  <c r="OHQ78" i="13" s="1"/>
  <c r="OHR78" i="13" s="1"/>
  <c r="OHS78" i="13" s="1"/>
  <c r="OHT78" i="13" s="1"/>
  <c r="OHU78" i="13" s="1"/>
  <c r="OHV78" i="13" s="1"/>
  <c r="OHW78" i="13" s="1"/>
  <c r="OHX78" i="13" s="1"/>
  <c r="OHY78" i="13" s="1"/>
  <c r="OHZ78" i="13" s="1"/>
  <c r="OIA78" i="13" s="1"/>
  <c r="OIB78" i="13" s="1"/>
  <c r="OIC78" i="13" s="1"/>
  <c r="OID78" i="13" s="1"/>
  <c r="OIE78" i="13" s="1"/>
  <c r="OIF78" i="13" s="1"/>
  <c r="OIG78" i="13" s="1"/>
  <c r="OIH78" i="13" s="1"/>
  <c r="OII78" i="13" s="1"/>
  <c r="OIJ78" i="13" s="1"/>
  <c r="OIK78" i="13" s="1"/>
  <c r="OIL78" i="13" s="1"/>
  <c r="OIM78" i="13" s="1"/>
  <c r="OIN78" i="13" s="1"/>
  <c r="OIO78" i="13" s="1"/>
  <c r="OIP78" i="13" s="1"/>
  <c r="OIQ78" i="13" s="1"/>
  <c r="OIR78" i="13" s="1"/>
  <c r="OIS78" i="13" s="1"/>
  <c r="OIT78" i="13" s="1"/>
  <c r="OIU78" i="13" s="1"/>
  <c r="OIV78" i="13" s="1"/>
  <c r="OIW78" i="13" s="1"/>
  <c r="OIX78" i="13" s="1"/>
  <c r="OIY78" i="13" s="1"/>
  <c r="OIZ78" i="13" s="1"/>
  <c r="OJA78" i="13" s="1"/>
  <c r="OJB78" i="13" s="1"/>
  <c r="OJC78" i="13" s="1"/>
  <c r="OJD78" i="13" s="1"/>
  <c r="OJE78" i="13" s="1"/>
  <c r="OJF78" i="13" s="1"/>
  <c r="OJG78" i="13" s="1"/>
  <c r="OJH78" i="13" s="1"/>
  <c r="OJI78" i="13" s="1"/>
  <c r="OJJ78" i="13" s="1"/>
  <c r="OJK78" i="13" s="1"/>
  <c r="OJL78" i="13" s="1"/>
  <c r="OJM78" i="13" s="1"/>
  <c r="OJN78" i="13" s="1"/>
  <c r="OJO78" i="13" s="1"/>
  <c r="OJP78" i="13" s="1"/>
  <c r="OJQ78" i="13" s="1"/>
  <c r="OJR78" i="13" s="1"/>
  <c r="OJS78" i="13" s="1"/>
  <c r="OJT78" i="13" s="1"/>
  <c r="OJU78" i="13" s="1"/>
  <c r="OJV78" i="13" s="1"/>
  <c r="OJW78" i="13" s="1"/>
  <c r="OJX78" i="13" s="1"/>
  <c r="OJY78" i="13" s="1"/>
  <c r="OJZ78" i="13" s="1"/>
  <c r="OKA78" i="13" s="1"/>
  <c r="OKB78" i="13" s="1"/>
  <c r="OKC78" i="13" s="1"/>
  <c r="OKD78" i="13" s="1"/>
  <c r="OKE78" i="13" s="1"/>
  <c r="OKF78" i="13" s="1"/>
  <c r="OKG78" i="13" s="1"/>
  <c r="OKH78" i="13" s="1"/>
  <c r="OKI78" i="13" s="1"/>
  <c r="OKJ78" i="13" s="1"/>
  <c r="OKK78" i="13" s="1"/>
  <c r="OKL78" i="13" s="1"/>
  <c r="OKM78" i="13" s="1"/>
  <c r="OKN78" i="13" s="1"/>
  <c r="OKO78" i="13" s="1"/>
  <c r="OKP78" i="13" s="1"/>
  <c r="OKQ78" i="13" s="1"/>
  <c r="OKR78" i="13" s="1"/>
  <c r="OKS78" i="13" s="1"/>
  <c r="OKT78" i="13" s="1"/>
  <c r="OKU78" i="13" s="1"/>
  <c r="OKV78" i="13" s="1"/>
  <c r="OKW78" i="13" s="1"/>
  <c r="OKX78" i="13" s="1"/>
  <c r="OKY78" i="13" s="1"/>
  <c r="OKZ78" i="13" s="1"/>
  <c r="OLA78" i="13" s="1"/>
  <c r="OLB78" i="13" s="1"/>
  <c r="OLC78" i="13" s="1"/>
  <c r="OLD78" i="13" s="1"/>
  <c r="OLE78" i="13" s="1"/>
  <c r="OLF78" i="13" s="1"/>
  <c r="OLG78" i="13" s="1"/>
  <c r="OLH78" i="13" s="1"/>
  <c r="OLI78" i="13" s="1"/>
  <c r="OLJ78" i="13" s="1"/>
  <c r="OLK78" i="13" s="1"/>
  <c r="OLL78" i="13" s="1"/>
  <c r="OLM78" i="13" s="1"/>
  <c r="OLN78" i="13" s="1"/>
  <c r="OLO78" i="13" s="1"/>
  <c r="OLP78" i="13" s="1"/>
  <c r="OLQ78" i="13" s="1"/>
  <c r="OLR78" i="13" s="1"/>
  <c r="OLS78" i="13" s="1"/>
  <c r="OLT78" i="13" s="1"/>
  <c r="OLU78" i="13" s="1"/>
  <c r="OLV78" i="13" s="1"/>
  <c r="OLW78" i="13" s="1"/>
  <c r="OLX78" i="13" s="1"/>
  <c r="OLY78" i="13" s="1"/>
  <c r="OLZ78" i="13" s="1"/>
  <c r="OMA78" i="13" s="1"/>
  <c r="OMB78" i="13" s="1"/>
  <c r="OMC78" i="13" s="1"/>
  <c r="OMD78" i="13" s="1"/>
  <c r="OME78" i="13" s="1"/>
  <c r="OMF78" i="13" s="1"/>
  <c r="OMG78" i="13" s="1"/>
  <c r="OMH78" i="13" s="1"/>
  <c r="OMI78" i="13" s="1"/>
  <c r="OMJ78" i="13" s="1"/>
  <c r="OMK78" i="13" s="1"/>
  <c r="OML78" i="13" s="1"/>
  <c r="OMM78" i="13" s="1"/>
  <c r="OMN78" i="13" s="1"/>
  <c r="OMO78" i="13" s="1"/>
  <c r="OMP78" i="13" s="1"/>
  <c r="OMQ78" i="13" s="1"/>
  <c r="OMR78" i="13" s="1"/>
  <c r="OMS78" i="13" s="1"/>
  <c r="OMT78" i="13" s="1"/>
  <c r="OMU78" i="13" s="1"/>
  <c r="OMV78" i="13" s="1"/>
  <c r="OMW78" i="13" s="1"/>
  <c r="OMX78" i="13" s="1"/>
  <c r="OMY78" i="13" s="1"/>
  <c r="OMZ78" i="13" s="1"/>
  <c r="ONA78" i="13" s="1"/>
  <c r="ONB78" i="13" s="1"/>
  <c r="ONC78" i="13" s="1"/>
  <c r="OND78" i="13" s="1"/>
  <c r="ONE78" i="13" s="1"/>
  <c r="ONF78" i="13" s="1"/>
  <c r="ONG78" i="13" s="1"/>
  <c r="ONH78" i="13" s="1"/>
  <c r="ONI78" i="13" s="1"/>
  <c r="ONJ78" i="13" s="1"/>
  <c r="ONK78" i="13" s="1"/>
  <c r="ONL78" i="13" s="1"/>
  <c r="ONM78" i="13" s="1"/>
  <c r="ONN78" i="13" s="1"/>
  <c r="ONO78" i="13" s="1"/>
  <c r="ONP78" i="13" s="1"/>
  <c r="ONQ78" i="13" s="1"/>
  <c r="ONR78" i="13" s="1"/>
  <c r="ONS78" i="13" s="1"/>
  <c r="ONT78" i="13" s="1"/>
  <c r="ONU78" i="13" s="1"/>
  <c r="ONV78" i="13" s="1"/>
  <c r="ONW78" i="13" s="1"/>
  <c r="ONX78" i="13" s="1"/>
  <c r="ONY78" i="13" s="1"/>
  <c r="ONZ78" i="13" s="1"/>
  <c r="OOA78" i="13" s="1"/>
  <c r="OOB78" i="13" s="1"/>
  <c r="OOC78" i="13" s="1"/>
  <c r="OOD78" i="13" s="1"/>
  <c r="OOE78" i="13" s="1"/>
  <c r="OOF78" i="13" s="1"/>
  <c r="OOG78" i="13" s="1"/>
  <c r="OOH78" i="13" s="1"/>
  <c r="OOI78" i="13" s="1"/>
  <c r="OOJ78" i="13" s="1"/>
  <c r="OOK78" i="13" s="1"/>
  <c r="OOL78" i="13" s="1"/>
  <c r="OOM78" i="13" s="1"/>
  <c r="OON78" i="13" s="1"/>
  <c r="OOO78" i="13" s="1"/>
  <c r="OOP78" i="13" s="1"/>
  <c r="OOQ78" i="13" s="1"/>
  <c r="OOR78" i="13" s="1"/>
  <c r="OOS78" i="13" s="1"/>
  <c r="OOT78" i="13" s="1"/>
  <c r="OOU78" i="13" s="1"/>
  <c r="OOV78" i="13" s="1"/>
  <c r="OOW78" i="13" s="1"/>
  <c r="OOX78" i="13" s="1"/>
  <c r="OOY78" i="13" s="1"/>
  <c r="OOZ78" i="13" s="1"/>
  <c r="OPA78" i="13" s="1"/>
  <c r="OPB78" i="13" s="1"/>
  <c r="OPC78" i="13" s="1"/>
  <c r="OPD78" i="13" s="1"/>
  <c r="OPE78" i="13" s="1"/>
  <c r="OPF78" i="13" s="1"/>
  <c r="OPG78" i="13" s="1"/>
  <c r="OPH78" i="13" s="1"/>
  <c r="OPI78" i="13" s="1"/>
  <c r="OPJ78" i="13" s="1"/>
  <c r="OPK78" i="13" s="1"/>
  <c r="OPL78" i="13" s="1"/>
  <c r="OPM78" i="13" s="1"/>
  <c r="OPN78" i="13" s="1"/>
  <c r="OPO78" i="13" s="1"/>
  <c r="OPP78" i="13" s="1"/>
  <c r="OPQ78" i="13" s="1"/>
  <c r="OPR78" i="13" s="1"/>
  <c r="OPS78" i="13" s="1"/>
  <c r="OPT78" i="13" s="1"/>
  <c r="OPU78" i="13" s="1"/>
  <c r="OPV78" i="13" s="1"/>
  <c r="OPW78" i="13" s="1"/>
  <c r="OPX78" i="13" s="1"/>
  <c r="OPY78" i="13" s="1"/>
  <c r="OPZ78" i="13" s="1"/>
  <c r="OQA78" i="13" s="1"/>
  <c r="OQB78" i="13" s="1"/>
  <c r="OQC78" i="13" s="1"/>
  <c r="OQD78" i="13" s="1"/>
  <c r="OQE78" i="13" s="1"/>
  <c r="OQF78" i="13" s="1"/>
  <c r="OQG78" i="13" s="1"/>
  <c r="OQH78" i="13" s="1"/>
  <c r="OQI78" i="13" s="1"/>
  <c r="OQJ78" i="13" s="1"/>
  <c r="OQK78" i="13" s="1"/>
  <c r="OQL78" i="13" s="1"/>
  <c r="OQM78" i="13" s="1"/>
  <c r="OQN78" i="13" s="1"/>
  <c r="OQO78" i="13" s="1"/>
  <c r="OQP78" i="13" s="1"/>
  <c r="OQQ78" i="13" s="1"/>
  <c r="OQR78" i="13" s="1"/>
  <c r="OQS78" i="13" s="1"/>
  <c r="OQT78" i="13" s="1"/>
  <c r="OQU78" i="13" s="1"/>
  <c r="OQV78" i="13" s="1"/>
  <c r="OQW78" i="13" s="1"/>
  <c r="OQX78" i="13" s="1"/>
  <c r="OQY78" i="13" s="1"/>
  <c r="OQZ78" i="13" s="1"/>
  <c r="ORA78" i="13" s="1"/>
  <c r="ORB78" i="13" s="1"/>
  <c r="ORC78" i="13" s="1"/>
  <c r="ORD78" i="13" s="1"/>
  <c r="ORE78" i="13" s="1"/>
  <c r="ORF78" i="13" s="1"/>
  <c r="ORG78" i="13" s="1"/>
  <c r="ORH78" i="13" s="1"/>
  <c r="ORI78" i="13" s="1"/>
  <c r="ORJ78" i="13" s="1"/>
  <c r="ORK78" i="13" s="1"/>
  <c r="ORL78" i="13" s="1"/>
  <c r="ORM78" i="13" s="1"/>
  <c r="ORN78" i="13" s="1"/>
  <c r="ORO78" i="13" s="1"/>
  <c r="ORP78" i="13" s="1"/>
  <c r="ORQ78" i="13" s="1"/>
  <c r="ORR78" i="13" s="1"/>
  <c r="ORS78" i="13" s="1"/>
  <c r="ORT78" i="13" s="1"/>
  <c r="ORU78" i="13" s="1"/>
  <c r="ORV78" i="13" s="1"/>
  <c r="ORW78" i="13" s="1"/>
  <c r="ORX78" i="13" s="1"/>
  <c r="ORY78" i="13" s="1"/>
  <c r="ORZ78" i="13" s="1"/>
  <c r="OSA78" i="13" s="1"/>
  <c r="OSB78" i="13" s="1"/>
  <c r="OSC78" i="13" s="1"/>
  <c r="OSD78" i="13" s="1"/>
  <c r="OSE78" i="13" s="1"/>
  <c r="OSF78" i="13" s="1"/>
  <c r="OSG78" i="13" s="1"/>
  <c r="OSH78" i="13" s="1"/>
  <c r="OSI78" i="13" s="1"/>
  <c r="OSJ78" i="13" s="1"/>
  <c r="OSK78" i="13" s="1"/>
  <c r="OSL78" i="13" s="1"/>
  <c r="OSM78" i="13" s="1"/>
  <c r="OSN78" i="13" s="1"/>
  <c r="OSO78" i="13" s="1"/>
  <c r="OSP78" i="13" s="1"/>
  <c r="OSQ78" i="13" s="1"/>
  <c r="OSR78" i="13" s="1"/>
  <c r="OSS78" i="13" s="1"/>
  <c r="OST78" i="13" s="1"/>
  <c r="OSU78" i="13" s="1"/>
  <c r="OSV78" i="13" s="1"/>
  <c r="OSW78" i="13" s="1"/>
  <c r="OSX78" i="13" s="1"/>
  <c r="OSY78" i="13" s="1"/>
  <c r="OSZ78" i="13" s="1"/>
  <c r="OTA78" i="13" s="1"/>
  <c r="OTB78" i="13" s="1"/>
  <c r="OTC78" i="13" s="1"/>
  <c r="OTD78" i="13" s="1"/>
  <c r="OTE78" i="13" s="1"/>
  <c r="OTF78" i="13" s="1"/>
  <c r="OTG78" i="13" s="1"/>
  <c r="OTH78" i="13" s="1"/>
  <c r="OTI78" i="13" s="1"/>
  <c r="OTJ78" i="13" s="1"/>
  <c r="OTK78" i="13" s="1"/>
  <c r="OTL78" i="13" s="1"/>
  <c r="OTM78" i="13" s="1"/>
  <c r="OTN78" i="13" s="1"/>
  <c r="OTO78" i="13" s="1"/>
  <c r="OTP78" i="13" s="1"/>
  <c r="OTQ78" i="13" s="1"/>
  <c r="OTR78" i="13" s="1"/>
  <c r="OTS78" i="13" s="1"/>
  <c r="OTT78" i="13" s="1"/>
  <c r="OTU78" i="13" s="1"/>
  <c r="OTV78" i="13" s="1"/>
  <c r="OTW78" i="13" s="1"/>
  <c r="OTX78" i="13" s="1"/>
  <c r="OTY78" i="13" s="1"/>
  <c r="OTZ78" i="13" s="1"/>
  <c r="OUA78" i="13" s="1"/>
  <c r="OUB78" i="13" s="1"/>
  <c r="OUC78" i="13" s="1"/>
  <c r="OUD78" i="13" s="1"/>
  <c r="OUE78" i="13" s="1"/>
  <c r="OUF78" i="13" s="1"/>
  <c r="OUG78" i="13" s="1"/>
  <c r="OUH78" i="13" s="1"/>
  <c r="OUI78" i="13" s="1"/>
  <c r="OUJ78" i="13" s="1"/>
  <c r="OUK78" i="13" s="1"/>
  <c r="OUL78" i="13" s="1"/>
  <c r="OUM78" i="13" s="1"/>
  <c r="OUN78" i="13" s="1"/>
  <c r="OUO78" i="13" s="1"/>
  <c r="OUP78" i="13" s="1"/>
  <c r="OUQ78" i="13" s="1"/>
  <c r="OUR78" i="13" s="1"/>
  <c r="OUS78" i="13" s="1"/>
  <c r="OUT78" i="13" s="1"/>
  <c r="OUU78" i="13" s="1"/>
  <c r="OUV78" i="13" s="1"/>
  <c r="OUW78" i="13" s="1"/>
  <c r="OUX78" i="13" s="1"/>
  <c r="OUY78" i="13" s="1"/>
  <c r="OUZ78" i="13" s="1"/>
  <c r="OVA78" i="13" s="1"/>
  <c r="OVB78" i="13" s="1"/>
  <c r="OVC78" i="13" s="1"/>
  <c r="OVD78" i="13" s="1"/>
  <c r="OVE78" i="13" s="1"/>
  <c r="OVF78" i="13" s="1"/>
  <c r="OVG78" i="13" s="1"/>
  <c r="OVH78" i="13" s="1"/>
  <c r="OVI78" i="13" s="1"/>
  <c r="OVJ78" i="13" s="1"/>
  <c r="OVK78" i="13" s="1"/>
  <c r="OVL78" i="13" s="1"/>
  <c r="OVM78" i="13" s="1"/>
  <c r="OVN78" i="13" s="1"/>
  <c r="OVO78" i="13" s="1"/>
  <c r="OVP78" i="13" s="1"/>
  <c r="OVQ78" i="13" s="1"/>
  <c r="OVR78" i="13" s="1"/>
  <c r="OVS78" i="13" s="1"/>
  <c r="OVT78" i="13" s="1"/>
  <c r="OVU78" i="13" s="1"/>
  <c r="OVV78" i="13" s="1"/>
  <c r="OVW78" i="13" s="1"/>
  <c r="OVX78" i="13" s="1"/>
  <c r="OVY78" i="13" s="1"/>
  <c r="OVZ78" i="13" s="1"/>
  <c r="OWA78" i="13" s="1"/>
  <c r="OWB78" i="13" s="1"/>
  <c r="OWC78" i="13" s="1"/>
  <c r="OWD78" i="13" s="1"/>
  <c r="OWE78" i="13" s="1"/>
  <c r="OWF78" i="13" s="1"/>
  <c r="OWG78" i="13" s="1"/>
  <c r="OWH78" i="13" s="1"/>
  <c r="OWI78" i="13" s="1"/>
  <c r="OWJ78" i="13" s="1"/>
  <c r="OWK78" i="13" s="1"/>
  <c r="OWL78" i="13" s="1"/>
  <c r="OWM78" i="13" s="1"/>
  <c r="OWN78" i="13" s="1"/>
  <c r="OWO78" i="13" s="1"/>
  <c r="OWP78" i="13" s="1"/>
  <c r="OWQ78" i="13" s="1"/>
  <c r="OWR78" i="13" s="1"/>
  <c r="OWS78" i="13" s="1"/>
  <c r="OWT78" i="13" s="1"/>
  <c r="OWU78" i="13" s="1"/>
  <c r="OWV78" i="13" s="1"/>
  <c r="OWW78" i="13" s="1"/>
  <c r="OWX78" i="13" s="1"/>
  <c r="OWY78" i="13" s="1"/>
  <c r="OWZ78" i="13" s="1"/>
  <c r="OXA78" i="13" s="1"/>
  <c r="OXB78" i="13" s="1"/>
  <c r="OXC78" i="13" s="1"/>
  <c r="OXD78" i="13" s="1"/>
  <c r="OXE78" i="13" s="1"/>
  <c r="OXF78" i="13" s="1"/>
  <c r="OXG78" i="13" s="1"/>
  <c r="OXH78" i="13" s="1"/>
  <c r="OXI78" i="13" s="1"/>
  <c r="OXJ78" i="13" s="1"/>
  <c r="OXK78" i="13" s="1"/>
  <c r="OXL78" i="13" s="1"/>
  <c r="OXM78" i="13" s="1"/>
  <c r="OXN78" i="13" s="1"/>
  <c r="OXO78" i="13" s="1"/>
  <c r="OXP78" i="13" s="1"/>
  <c r="OXQ78" i="13" s="1"/>
  <c r="OXR78" i="13" s="1"/>
  <c r="OXS78" i="13" s="1"/>
  <c r="OXT78" i="13" s="1"/>
  <c r="OXU78" i="13" s="1"/>
  <c r="OXV78" i="13" s="1"/>
  <c r="OXW78" i="13" s="1"/>
  <c r="OXX78" i="13" s="1"/>
  <c r="OXY78" i="13" s="1"/>
  <c r="OXZ78" i="13" s="1"/>
  <c r="OYA78" i="13" s="1"/>
  <c r="OYB78" i="13" s="1"/>
  <c r="OYC78" i="13" s="1"/>
  <c r="OYD78" i="13" s="1"/>
  <c r="OYE78" i="13" s="1"/>
  <c r="OYF78" i="13" s="1"/>
  <c r="OYG78" i="13" s="1"/>
  <c r="OYH78" i="13" s="1"/>
  <c r="OYI78" i="13" s="1"/>
  <c r="OYJ78" i="13" s="1"/>
  <c r="OYK78" i="13" s="1"/>
  <c r="OYL78" i="13" s="1"/>
  <c r="OYM78" i="13" s="1"/>
  <c r="OYN78" i="13" s="1"/>
  <c r="OYO78" i="13" s="1"/>
  <c r="OYP78" i="13" s="1"/>
  <c r="OYQ78" i="13" s="1"/>
  <c r="OYR78" i="13" s="1"/>
  <c r="OYS78" i="13" s="1"/>
  <c r="OYT78" i="13" s="1"/>
  <c r="OYU78" i="13" s="1"/>
  <c r="OYV78" i="13" s="1"/>
  <c r="OYW78" i="13" s="1"/>
  <c r="OYX78" i="13" s="1"/>
  <c r="OYY78" i="13" s="1"/>
  <c r="OYZ78" i="13" s="1"/>
  <c r="OZA78" i="13" s="1"/>
  <c r="OZB78" i="13" s="1"/>
  <c r="OZC78" i="13" s="1"/>
  <c r="OZD78" i="13" s="1"/>
  <c r="OZE78" i="13" s="1"/>
  <c r="OZF78" i="13" s="1"/>
  <c r="OZG78" i="13" s="1"/>
  <c r="OZH78" i="13" s="1"/>
  <c r="OZI78" i="13" s="1"/>
  <c r="OZJ78" i="13" s="1"/>
  <c r="OZK78" i="13" s="1"/>
  <c r="OZL78" i="13" s="1"/>
  <c r="OZM78" i="13" s="1"/>
  <c r="OZN78" i="13" s="1"/>
  <c r="OZO78" i="13" s="1"/>
  <c r="OZP78" i="13" s="1"/>
  <c r="OZQ78" i="13" s="1"/>
  <c r="OZR78" i="13" s="1"/>
  <c r="OZS78" i="13" s="1"/>
  <c r="OZT78" i="13" s="1"/>
  <c r="OZU78" i="13" s="1"/>
  <c r="OZV78" i="13" s="1"/>
  <c r="OZW78" i="13" s="1"/>
  <c r="OZX78" i="13" s="1"/>
  <c r="OZY78" i="13" s="1"/>
  <c r="OZZ78" i="13" s="1"/>
  <c r="PAA78" i="13" s="1"/>
  <c r="PAB78" i="13" s="1"/>
  <c r="PAC78" i="13" s="1"/>
  <c r="PAD78" i="13" s="1"/>
  <c r="PAE78" i="13" s="1"/>
  <c r="PAF78" i="13" s="1"/>
  <c r="PAG78" i="13" s="1"/>
  <c r="PAH78" i="13" s="1"/>
  <c r="PAI78" i="13" s="1"/>
  <c r="PAJ78" i="13" s="1"/>
  <c r="PAK78" i="13" s="1"/>
  <c r="PAL78" i="13" s="1"/>
  <c r="PAM78" i="13" s="1"/>
  <c r="PAN78" i="13" s="1"/>
  <c r="PAO78" i="13" s="1"/>
  <c r="PAP78" i="13" s="1"/>
  <c r="PAQ78" i="13" s="1"/>
  <c r="PAR78" i="13" s="1"/>
  <c r="PAS78" i="13" s="1"/>
  <c r="PAT78" i="13" s="1"/>
  <c r="PAU78" i="13" s="1"/>
  <c r="PAV78" i="13" s="1"/>
  <c r="PAW78" i="13" s="1"/>
  <c r="PAX78" i="13" s="1"/>
  <c r="PAY78" i="13" s="1"/>
  <c r="PAZ78" i="13" s="1"/>
  <c r="PBA78" i="13" s="1"/>
  <c r="PBB78" i="13" s="1"/>
  <c r="PBC78" i="13" s="1"/>
  <c r="PBD78" i="13" s="1"/>
  <c r="PBE78" i="13" s="1"/>
  <c r="PBF78" i="13" s="1"/>
  <c r="PBG78" i="13" s="1"/>
  <c r="PBH78" i="13" s="1"/>
  <c r="PBI78" i="13" s="1"/>
  <c r="PBJ78" i="13" s="1"/>
  <c r="PBK78" i="13" s="1"/>
  <c r="PBL78" i="13" s="1"/>
  <c r="PBM78" i="13" s="1"/>
  <c r="PBN78" i="13" s="1"/>
  <c r="PBO78" i="13" s="1"/>
  <c r="PBP78" i="13" s="1"/>
  <c r="PBQ78" i="13" s="1"/>
  <c r="PBR78" i="13" s="1"/>
  <c r="PBS78" i="13" s="1"/>
  <c r="PBT78" i="13" s="1"/>
  <c r="PBU78" i="13" s="1"/>
  <c r="PBV78" i="13" s="1"/>
  <c r="PBW78" i="13" s="1"/>
  <c r="PBX78" i="13" s="1"/>
  <c r="PBY78" i="13" s="1"/>
  <c r="PBZ78" i="13" s="1"/>
  <c r="PCA78" i="13" s="1"/>
  <c r="PCB78" i="13" s="1"/>
  <c r="PCC78" i="13" s="1"/>
  <c r="PCD78" i="13" s="1"/>
  <c r="PCE78" i="13" s="1"/>
  <c r="PCF78" i="13" s="1"/>
  <c r="PCG78" i="13" s="1"/>
  <c r="PCH78" i="13" s="1"/>
  <c r="PCI78" i="13" s="1"/>
  <c r="PCJ78" i="13" s="1"/>
  <c r="PCK78" i="13" s="1"/>
  <c r="PCL78" i="13" s="1"/>
  <c r="PCM78" i="13" s="1"/>
  <c r="PCN78" i="13" s="1"/>
  <c r="PCO78" i="13" s="1"/>
  <c r="PCP78" i="13" s="1"/>
  <c r="PCQ78" i="13" s="1"/>
  <c r="PCR78" i="13" s="1"/>
  <c r="PCS78" i="13" s="1"/>
  <c r="PCT78" i="13" s="1"/>
  <c r="PCU78" i="13" s="1"/>
  <c r="PCV78" i="13" s="1"/>
  <c r="PCW78" i="13" s="1"/>
  <c r="PCX78" i="13" s="1"/>
  <c r="PCY78" i="13" s="1"/>
  <c r="PCZ78" i="13" s="1"/>
  <c r="PDA78" i="13" s="1"/>
  <c r="PDB78" i="13" s="1"/>
  <c r="PDC78" i="13" s="1"/>
  <c r="PDD78" i="13" s="1"/>
  <c r="PDE78" i="13" s="1"/>
  <c r="PDF78" i="13" s="1"/>
  <c r="PDG78" i="13" s="1"/>
  <c r="PDH78" i="13" s="1"/>
  <c r="PDI78" i="13" s="1"/>
  <c r="PDJ78" i="13" s="1"/>
  <c r="PDK78" i="13" s="1"/>
  <c r="PDL78" i="13" s="1"/>
  <c r="PDM78" i="13" s="1"/>
  <c r="PDN78" i="13" s="1"/>
  <c r="PDO78" i="13" s="1"/>
  <c r="PDP78" i="13" s="1"/>
  <c r="PDQ78" i="13" s="1"/>
  <c r="PDR78" i="13" s="1"/>
  <c r="PDS78" i="13" s="1"/>
  <c r="PDT78" i="13" s="1"/>
  <c r="PDU78" i="13" s="1"/>
  <c r="PDV78" i="13" s="1"/>
  <c r="PDW78" i="13" s="1"/>
  <c r="PDX78" i="13" s="1"/>
  <c r="PDY78" i="13" s="1"/>
  <c r="PDZ78" i="13" s="1"/>
  <c r="PEA78" i="13" s="1"/>
  <c r="PEB78" i="13" s="1"/>
  <c r="PEC78" i="13" s="1"/>
  <c r="PED78" i="13" s="1"/>
  <c r="PEE78" i="13" s="1"/>
  <c r="PEF78" i="13" s="1"/>
  <c r="PEG78" i="13" s="1"/>
  <c r="PEH78" i="13" s="1"/>
  <c r="PEI78" i="13" s="1"/>
  <c r="PEJ78" i="13" s="1"/>
  <c r="PEK78" i="13" s="1"/>
  <c r="PEL78" i="13" s="1"/>
  <c r="PEM78" i="13" s="1"/>
  <c r="PEN78" i="13" s="1"/>
  <c r="PEO78" i="13" s="1"/>
  <c r="PEP78" i="13" s="1"/>
  <c r="PEQ78" i="13" s="1"/>
  <c r="PER78" i="13" s="1"/>
  <c r="PES78" i="13" s="1"/>
  <c r="PET78" i="13" s="1"/>
  <c r="PEU78" i="13" s="1"/>
  <c r="PEV78" i="13" s="1"/>
  <c r="PEW78" i="13" s="1"/>
  <c r="PEX78" i="13" s="1"/>
  <c r="PEY78" i="13" s="1"/>
  <c r="PEZ78" i="13" s="1"/>
  <c r="PFA78" i="13" s="1"/>
  <c r="PFB78" i="13" s="1"/>
  <c r="PFC78" i="13" s="1"/>
  <c r="PFD78" i="13" s="1"/>
  <c r="PFE78" i="13" s="1"/>
  <c r="PFF78" i="13" s="1"/>
  <c r="PFG78" i="13" s="1"/>
  <c r="PFH78" i="13" s="1"/>
  <c r="PFI78" i="13" s="1"/>
  <c r="PFJ78" i="13" s="1"/>
  <c r="PFK78" i="13" s="1"/>
  <c r="PFL78" i="13" s="1"/>
  <c r="PFM78" i="13" s="1"/>
  <c r="PFN78" i="13" s="1"/>
  <c r="PFO78" i="13" s="1"/>
  <c r="PFP78" i="13" s="1"/>
  <c r="PFQ78" i="13" s="1"/>
  <c r="PFR78" i="13" s="1"/>
  <c r="PFS78" i="13" s="1"/>
  <c r="PFT78" i="13" s="1"/>
  <c r="PFU78" i="13" s="1"/>
  <c r="PFV78" i="13" s="1"/>
  <c r="PFW78" i="13" s="1"/>
  <c r="PFX78" i="13" s="1"/>
  <c r="PFY78" i="13" s="1"/>
  <c r="PFZ78" i="13" s="1"/>
  <c r="PGA78" i="13" s="1"/>
  <c r="PGB78" i="13" s="1"/>
  <c r="PGC78" i="13" s="1"/>
  <c r="PGD78" i="13" s="1"/>
  <c r="PGE78" i="13" s="1"/>
  <c r="PGF78" i="13" s="1"/>
  <c r="PGG78" i="13" s="1"/>
  <c r="PGH78" i="13" s="1"/>
  <c r="PGI78" i="13" s="1"/>
  <c r="PGJ78" i="13" s="1"/>
  <c r="PGK78" i="13" s="1"/>
  <c r="PGL78" i="13" s="1"/>
  <c r="PGM78" i="13" s="1"/>
  <c r="PGN78" i="13" s="1"/>
  <c r="PGO78" i="13" s="1"/>
  <c r="PGP78" i="13" s="1"/>
  <c r="PGQ78" i="13" s="1"/>
  <c r="PGR78" i="13" s="1"/>
  <c r="PGS78" i="13" s="1"/>
  <c r="PGT78" i="13" s="1"/>
  <c r="PGU78" i="13" s="1"/>
  <c r="PGV78" i="13" s="1"/>
  <c r="PGW78" i="13" s="1"/>
  <c r="PGX78" i="13" s="1"/>
  <c r="PGY78" i="13" s="1"/>
  <c r="PGZ78" i="13" s="1"/>
  <c r="PHA78" i="13" s="1"/>
  <c r="PHB78" i="13" s="1"/>
  <c r="PHC78" i="13" s="1"/>
  <c r="PHD78" i="13" s="1"/>
  <c r="PHE78" i="13" s="1"/>
  <c r="PHF78" i="13" s="1"/>
  <c r="PHG78" i="13" s="1"/>
  <c r="PHH78" i="13" s="1"/>
  <c r="PHI78" i="13" s="1"/>
  <c r="PHJ78" i="13" s="1"/>
  <c r="PHK78" i="13" s="1"/>
  <c r="PHL78" i="13" s="1"/>
  <c r="PHM78" i="13" s="1"/>
  <c r="PHN78" i="13" s="1"/>
  <c r="PHO78" i="13" s="1"/>
  <c r="PHP78" i="13" s="1"/>
  <c r="PHQ78" i="13" s="1"/>
  <c r="PHR78" i="13" s="1"/>
  <c r="PHS78" i="13" s="1"/>
  <c r="PHT78" i="13" s="1"/>
  <c r="PHU78" i="13" s="1"/>
  <c r="PHV78" i="13" s="1"/>
  <c r="PHW78" i="13" s="1"/>
  <c r="PHX78" i="13" s="1"/>
  <c r="PHY78" i="13" s="1"/>
  <c r="PHZ78" i="13" s="1"/>
  <c r="PIA78" i="13" s="1"/>
  <c r="PIB78" i="13" s="1"/>
  <c r="PIC78" i="13" s="1"/>
  <c r="PID78" i="13" s="1"/>
  <c r="PIE78" i="13" s="1"/>
  <c r="PIF78" i="13" s="1"/>
  <c r="PIG78" i="13" s="1"/>
  <c r="PIH78" i="13" s="1"/>
  <c r="PII78" i="13" s="1"/>
  <c r="PIJ78" i="13" s="1"/>
  <c r="PIK78" i="13" s="1"/>
  <c r="PIL78" i="13" s="1"/>
  <c r="PIM78" i="13" s="1"/>
  <c r="PIN78" i="13" s="1"/>
  <c r="PIO78" i="13" s="1"/>
  <c r="PIP78" i="13" s="1"/>
  <c r="PIQ78" i="13" s="1"/>
  <c r="PIR78" i="13" s="1"/>
  <c r="PIS78" i="13" s="1"/>
  <c r="PIT78" i="13" s="1"/>
  <c r="PIU78" i="13" s="1"/>
  <c r="PIV78" i="13" s="1"/>
  <c r="PIW78" i="13" s="1"/>
  <c r="PIX78" i="13" s="1"/>
  <c r="PIY78" i="13" s="1"/>
  <c r="PIZ78" i="13" s="1"/>
  <c r="PJA78" i="13" s="1"/>
  <c r="PJB78" i="13" s="1"/>
  <c r="PJC78" i="13" s="1"/>
  <c r="PJD78" i="13" s="1"/>
  <c r="PJE78" i="13" s="1"/>
  <c r="PJF78" i="13" s="1"/>
  <c r="PJG78" i="13" s="1"/>
  <c r="PJH78" i="13" s="1"/>
  <c r="PJI78" i="13" s="1"/>
  <c r="PJJ78" i="13" s="1"/>
  <c r="PJK78" i="13" s="1"/>
  <c r="PJL78" i="13" s="1"/>
  <c r="PJM78" i="13" s="1"/>
  <c r="PJN78" i="13" s="1"/>
  <c r="PJO78" i="13" s="1"/>
  <c r="PJP78" i="13" s="1"/>
  <c r="PJQ78" i="13" s="1"/>
  <c r="PJR78" i="13" s="1"/>
  <c r="PJS78" i="13" s="1"/>
  <c r="PJT78" i="13" s="1"/>
  <c r="PJU78" i="13" s="1"/>
  <c r="PJV78" i="13" s="1"/>
  <c r="PJW78" i="13" s="1"/>
  <c r="PJX78" i="13" s="1"/>
  <c r="PJY78" i="13" s="1"/>
  <c r="PJZ78" i="13" s="1"/>
  <c r="PKA78" i="13" s="1"/>
  <c r="PKB78" i="13" s="1"/>
  <c r="PKC78" i="13" s="1"/>
  <c r="PKD78" i="13" s="1"/>
  <c r="PKE78" i="13" s="1"/>
  <c r="PKF78" i="13" s="1"/>
  <c r="PKG78" i="13" s="1"/>
  <c r="PKH78" i="13" s="1"/>
  <c r="PKI78" i="13" s="1"/>
  <c r="PKJ78" i="13" s="1"/>
  <c r="PKK78" i="13" s="1"/>
  <c r="PKL78" i="13" s="1"/>
  <c r="PKM78" i="13" s="1"/>
  <c r="PKN78" i="13" s="1"/>
  <c r="PKO78" i="13" s="1"/>
  <c r="PKP78" i="13" s="1"/>
  <c r="PKQ78" i="13" s="1"/>
  <c r="PKR78" i="13" s="1"/>
  <c r="PKS78" i="13" s="1"/>
  <c r="PKT78" i="13" s="1"/>
  <c r="PKU78" i="13" s="1"/>
  <c r="PKV78" i="13" s="1"/>
  <c r="PKW78" i="13" s="1"/>
  <c r="PKX78" i="13" s="1"/>
  <c r="PKY78" i="13" s="1"/>
  <c r="PKZ78" i="13" s="1"/>
  <c r="PLA78" i="13" s="1"/>
  <c r="PLB78" i="13" s="1"/>
  <c r="PLC78" i="13" s="1"/>
  <c r="PLD78" i="13" s="1"/>
  <c r="PLE78" i="13" s="1"/>
  <c r="PLF78" i="13" s="1"/>
  <c r="PLG78" i="13" s="1"/>
  <c r="PLH78" i="13" s="1"/>
  <c r="PLI78" i="13" s="1"/>
  <c r="PLJ78" i="13" s="1"/>
  <c r="PLK78" i="13" s="1"/>
  <c r="PLL78" i="13" s="1"/>
  <c r="PLM78" i="13" s="1"/>
  <c r="PLN78" i="13" s="1"/>
  <c r="PLO78" i="13" s="1"/>
  <c r="PLP78" i="13" s="1"/>
  <c r="PLQ78" i="13" s="1"/>
  <c r="PLR78" i="13" s="1"/>
  <c r="PLS78" i="13" s="1"/>
  <c r="PLT78" i="13" s="1"/>
  <c r="PLU78" i="13" s="1"/>
  <c r="PLV78" i="13" s="1"/>
  <c r="PLW78" i="13" s="1"/>
  <c r="PLX78" i="13" s="1"/>
  <c r="PLY78" i="13" s="1"/>
  <c r="PLZ78" i="13" s="1"/>
  <c r="PMA78" i="13" s="1"/>
  <c r="PMB78" i="13" s="1"/>
  <c r="PMC78" i="13" s="1"/>
  <c r="PMD78" i="13" s="1"/>
  <c r="PME78" i="13" s="1"/>
  <c r="PMF78" i="13" s="1"/>
  <c r="PMG78" i="13" s="1"/>
  <c r="PMH78" i="13" s="1"/>
  <c r="PMI78" i="13" s="1"/>
  <c r="PMJ78" i="13" s="1"/>
  <c r="PMK78" i="13" s="1"/>
  <c r="PML78" i="13" s="1"/>
  <c r="PMM78" i="13" s="1"/>
  <c r="PMN78" i="13" s="1"/>
  <c r="PMO78" i="13" s="1"/>
  <c r="PMP78" i="13" s="1"/>
  <c r="PMQ78" i="13" s="1"/>
  <c r="PMR78" i="13" s="1"/>
  <c r="PMS78" i="13" s="1"/>
  <c r="PMT78" i="13" s="1"/>
  <c r="PMU78" i="13" s="1"/>
  <c r="PMV78" i="13" s="1"/>
  <c r="PMW78" i="13" s="1"/>
  <c r="PMX78" i="13" s="1"/>
  <c r="PMY78" i="13" s="1"/>
  <c r="PMZ78" i="13" s="1"/>
  <c r="PNA78" i="13" s="1"/>
  <c r="PNB78" i="13" s="1"/>
  <c r="PNC78" i="13" s="1"/>
  <c r="PND78" i="13" s="1"/>
  <c r="PNE78" i="13" s="1"/>
  <c r="PNF78" i="13" s="1"/>
  <c r="PNG78" i="13" s="1"/>
  <c r="PNH78" i="13" s="1"/>
  <c r="PNI78" i="13" s="1"/>
  <c r="PNJ78" i="13" s="1"/>
  <c r="PNK78" i="13" s="1"/>
  <c r="PNL78" i="13" s="1"/>
  <c r="PNM78" i="13" s="1"/>
  <c r="PNN78" i="13" s="1"/>
  <c r="PNO78" i="13" s="1"/>
  <c r="PNP78" i="13" s="1"/>
  <c r="PNQ78" i="13" s="1"/>
  <c r="PNR78" i="13" s="1"/>
  <c r="PNS78" i="13" s="1"/>
  <c r="PNT78" i="13" s="1"/>
  <c r="PNU78" i="13" s="1"/>
  <c r="PNV78" i="13" s="1"/>
  <c r="PNW78" i="13" s="1"/>
  <c r="PNX78" i="13" s="1"/>
  <c r="PNY78" i="13" s="1"/>
  <c r="PNZ78" i="13" s="1"/>
  <c r="POA78" i="13" s="1"/>
  <c r="POB78" i="13" s="1"/>
  <c r="POC78" i="13" s="1"/>
  <c r="POD78" i="13" s="1"/>
  <c r="POE78" i="13" s="1"/>
  <c r="POF78" i="13" s="1"/>
  <c r="POG78" i="13" s="1"/>
  <c r="POH78" i="13" s="1"/>
  <c r="POI78" i="13" s="1"/>
  <c r="POJ78" i="13" s="1"/>
  <c r="POK78" i="13" s="1"/>
  <c r="POL78" i="13" s="1"/>
  <c r="POM78" i="13" s="1"/>
  <c r="PON78" i="13" s="1"/>
  <c r="POO78" i="13" s="1"/>
  <c r="POP78" i="13" s="1"/>
  <c r="POQ78" i="13" s="1"/>
  <c r="POR78" i="13" s="1"/>
  <c r="POS78" i="13" s="1"/>
  <c r="POT78" i="13" s="1"/>
  <c r="POU78" i="13" s="1"/>
  <c r="POV78" i="13" s="1"/>
  <c r="POW78" i="13" s="1"/>
  <c r="POX78" i="13" s="1"/>
  <c r="POY78" i="13" s="1"/>
  <c r="POZ78" i="13" s="1"/>
  <c r="PPA78" i="13" s="1"/>
  <c r="PPB78" i="13" s="1"/>
  <c r="PPC78" i="13" s="1"/>
  <c r="PPD78" i="13" s="1"/>
  <c r="PPE78" i="13" s="1"/>
  <c r="PPF78" i="13" s="1"/>
  <c r="PPG78" i="13" s="1"/>
  <c r="PPH78" i="13" s="1"/>
  <c r="PPI78" i="13" s="1"/>
  <c r="PPJ78" i="13" s="1"/>
  <c r="PPK78" i="13" s="1"/>
  <c r="PPL78" i="13" s="1"/>
  <c r="PPM78" i="13" s="1"/>
  <c r="PPN78" i="13" s="1"/>
  <c r="PPO78" i="13" s="1"/>
  <c r="PPP78" i="13" s="1"/>
  <c r="PPQ78" i="13" s="1"/>
  <c r="PPR78" i="13" s="1"/>
  <c r="PPS78" i="13" s="1"/>
  <c r="PPT78" i="13" s="1"/>
  <c r="PPU78" i="13" s="1"/>
  <c r="PPV78" i="13" s="1"/>
  <c r="PPW78" i="13" s="1"/>
  <c r="PPX78" i="13" s="1"/>
  <c r="PPY78" i="13" s="1"/>
  <c r="PPZ78" i="13" s="1"/>
  <c r="PQA78" i="13" s="1"/>
  <c r="PQB78" i="13" s="1"/>
  <c r="PQC78" i="13" s="1"/>
  <c r="PQD78" i="13" s="1"/>
  <c r="PQE78" i="13" s="1"/>
  <c r="PQF78" i="13" s="1"/>
  <c r="PQG78" i="13" s="1"/>
  <c r="PQH78" i="13" s="1"/>
  <c r="PQI78" i="13" s="1"/>
  <c r="PQJ78" i="13" s="1"/>
  <c r="PQK78" i="13" s="1"/>
  <c r="PQL78" i="13" s="1"/>
  <c r="PQM78" i="13" s="1"/>
  <c r="PQN78" i="13" s="1"/>
  <c r="PQO78" i="13" s="1"/>
  <c r="PQP78" i="13" s="1"/>
  <c r="PQQ78" i="13" s="1"/>
  <c r="PQR78" i="13" s="1"/>
  <c r="PQS78" i="13" s="1"/>
  <c r="PQT78" i="13" s="1"/>
  <c r="PQU78" i="13" s="1"/>
  <c r="PQV78" i="13" s="1"/>
  <c r="PQW78" i="13" s="1"/>
  <c r="PQX78" i="13" s="1"/>
  <c r="PQY78" i="13" s="1"/>
  <c r="PQZ78" i="13" s="1"/>
  <c r="PRA78" i="13" s="1"/>
  <c r="PRB78" i="13" s="1"/>
  <c r="PRC78" i="13" s="1"/>
  <c r="PRD78" i="13" s="1"/>
  <c r="PRE78" i="13" s="1"/>
  <c r="PRF78" i="13" s="1"/>
  <c r="PRG78" i="13" s="1"/>
  <c r="PRH78" i="13" s="1"/>
  <c r="PRI78" i="13" s="1"/>
  <c r="PRJ78" i="13" s="1"/>
  <c r="PRK78" i="13" s="1"/>
  <c r="PRL78" i="13" s="1"/>
  <c r="PRM78" i="13" s="1"/>
  <c r="PRN78" i="13" s="1"/>
  <c r="PRO78" i="13" s="1"/>
  <c r="PRP78" i="13" s="1"/>
  <c r="PRQ78" i="13" s="1"/>
  <c r="PRR78" i="13" s="1"/>
  <c r="PRS78" i="13" s="1"/>
  <c r="PRT78" i="13" s="1"/>
  <c r="PRU78" i="13" s="1"/>
  <c r="PRV78" i="13" s="1"/>
  <c r="PRW78" i="13" s="1"/>
  <c r="PRX78" i="13" s="1"/>
  <c r="PRY78" i="13" s="1"/>
  <c r="PRZ78" i="13" s="1"/>
  <c r="PSA78" i="13" s="1"/>
  <c r="PSB78" i="13" s="1"/>
  <c r="PSC78" i="13" s="1"/>
  <c r="PSD78" i="13" s="1"/>
  <c r="PSE78" i="13" s="1"/>
  <c r="PSF78" i="13" s="1"/>
  <c r="PSG78" i="13" s="1"/>
  <c r="PSH78" i="13" s="1"/>
  <c r="PSI78" i="13" s="1"/>
  <c r="PSJ78" i="13" s="1"/>
  <c r="PSK78" i="13" s="1"/>
  <c r="PSL78" i="13" s="1"/>
  <c r="PSM78" i="13" s="1"/>
  <c r="PSN78" i="13" s="1"/>
  <c r="PSO78" i="13" s="1"/>
  <c r="PSP78" i="13" s="1"/>
  <c r="PSQ78" i="13" s="1"/>
  <c r="PSR78" i="13" s="1"/>
  <c r="PSS78" i="13" s="1"/>
  <c r="PST78" i="13" s="1"/>
  <c r="PSU78" i="13" s="1"/>
  <c r="PSV78" i="13" s="1"/>
  <c r="PSW78" i="13" s="1"/>
  <c r="PSX78" i="13" s="1"/>
  <c r="PSY78" i="13" s="1"/>
  <c r="PSZ78" i="13" s="1"/>
  <c r="PTA78" i="13" s="1"/>
  <c r="PTB78" i="13" s="1"/>
  <c r="PTC78" i="13" s="1"/>
  <c r="PTD78" i="13" s="1"/>
  <c r="PTE78" i="13" s="1"/>
  <c r="PTF78" i="13" s="1"/>
  <c r="PTG78" i="13" s="1"/>
  <c r="PTH78" i="13" s="1"/>
  <c r="PTI78" i="13" s="1"/>
  <c r="PTJ78" i="13" s="1"/>
  <c r="PTK78" i="13" s="1"/>
  <c r="PTL78" i="13" s="1"/>
  <c r="PTM78" i="13" s="1"/>
  <c r="PTN78" i="13" s="1"/>
  <c r="PTO78" i="13" s="1"/>
  <c r="PTP78" i="13" s="1"/>
  <c r="PTQ78" i="13" s="1"/>
  <c r="PTR78" i="13" s="1"/>
  <c r="PTS78" i="13" s="1"/>
  <c r="PTT78" i="13" s="1"/>
  <c r="PTU78" i="13" s="1"/>
  <c r="PTV78" i="13" s="1"/>
  <c r="PTW78" i="13" s="1"/>
  <c r="PTX78" i="13" s="1"/>
  <c r="PTY78" i="13" s="1"/>
  <c r="PTZ78" i="13" s="1"/>
  <c r="PUA78" i="13" s="1"/>
  <c r="PUB78" i="13" s="1"/>
  <c r="PUC78" i="13" s="1"/>
  <c r="PUD78" i="13" s="1"/>
  <c r="PUE78" i="13" s="1"/>
  <c r="PUF78" i="13" s="1"/>
  <c r="PUG78" i="13" s="1"/>
  <c r="PUH78" i="13" s="1"/>
  <c r="PUI78" i="13" s="1"/>
  <c r="PUJ78" i="13" s="1"/>
  <c r="PUK78" i="13" s="1"/>
  <c r="PUL78" i="13" s="1"/>
  <c r="PUM78" i="13" s="1"/>
  <c r="PUN78" i="13" s="1"/>
  <c r="PUO78" i="13" s="1"/>
  <c r="PUP78" i="13" s="1"/>
  <c r="PUQ78" i="13" s="1"/>
  <c r="PUR78" i="13" s="1"/>
  <c r="PUS78" i="13" s="1"/>
  <c r="PUT78" i="13" s="1"/>
  <c r="PUU78" i="13" s="1"/>
  <c r="PUV78" i="13" s="1"/>
  <c r="PUW78" i="13" s="1"/>
  <c r="PUX78" i="13" s="1"/>
  <c r="PUY78" i="13" s="1"/>
  <c r="PUZ78" i="13" s="1"/>
  <c r="PVA78" i="13" s="1"/>
  <c r="PVB78" i="13" s="1"/>
  <c r="PVC78" i="13" s="1"/>
  <c r="PVD78" i="13" s="1"/>
  <c r="PVE78" i="13" s="1"/>
  <c r="PVF78" i="13" s="1"/>
  <c r="PVG78" i="13" s="1"/>
  <c r="PVH78" i="13" s="1"/>
  <c r="PVI78" i="13" s="1"/>
  <c r="PVJ78" i="13" s="1"/>
  <c r="PVK78" i="13" s="1"/>
  <c r="PVL78" i="13" s="1"/>
  <c r="PVM78" i="13" s="1"/>
  <c r="PVN78" i="13" s="1"/>
  <c r="PVO78" i="13" s="1"/>
  <c r="PVP78" i="13" s="1"/>
  <c r="PVQ78" i="13" s="1"/>
  <c r="PVR78" i="13" s="1"/>
  <c r="PVS78" i="13" s="1"/>
  <c r="PVT78" i="13" s="1"/>
  <c r="PVU78" i="13" s="1"/>
  <c r="PVV78" i="13" s="1"/>
  <c r="PVW78" i="13" s="1"/>
  <c r="PVX78" i="13" s="1"/>
  <c r="PVY78" i="13" s="1"/>
  <c r="PVZ78" i="13" s="1"/>
  <c r="PWA78" i="13" s="1"/>
  <c r="PWB78" i="13" s="1"/>
  <c r="PWC78" i="13" s="1"/>
  <c r="PWD78" i="13" s="1"/>
  <c r="PWE78" i="13" s="1"/>
  <c r="PWF78" i="13" s="1"/>
  <c r="PWG78" i="13" s="1"/>
  <c r="PWH78" i="13" s="1"/>
  <c r="PWI78" i="13" s="1"/>
  <c r="PWJ78" i="13" s="1"/>
  <c r="PWK78" i="13" s="1"/>
  <c r="PWL78" i="13" s="1"/>
  <c r="PWM78" i="13" s="1"/>
  <c r="PWN78" i="13" s="1"/>
  <c r="PWO78" i="13" s="1"/>
  <c r="PWP78" i="13" s="1"/>
  <c r="PWQ78" i="13" s="1"/>
  <c r="PWR78" i="13" s="1"/>
  <c r="PWS78" i="13" s="1"/>
  <c r="PWT78" i="13" s="1"/>
  <c r="PWU78" i="13" s="1"/>
  <c r="PWV78" i="13" s="1"/>
  <c r="PWW78" i="13" s="1"/>
  <c r="PWX78" i="13" s="1"/>
  <c r="PWY78" i="13" s="1"/>
  <c r="PWZ78" i="13" s="1"/>
  <c r="PXA78" i="13" s="1"/>
  <c r="PXB78" i="13" s="1"/>
  <c r="PXC78" i="13" s="1"/>
  <c r="PXD78" i="13" s="1"/>
  <c r="PXE78" i="13" s="1"/>
  <c r="PXF78" i="13" s="1"/>
  <c r="PXG78" i="13" s="1"/>
  <c r="PXH78" i="13" s="1"/>
  <c r="PXI78" i="13" s="1"/>
  <c r="PXJ78" i="13" s="1"/>
  <c r="PXK78" i="13" s="1"/>
  <c r="PXL78" i="13" s="1"/>
  <c r="PXM78" i="13" s="1"/>
  <c r="PXN78" i="13" s="1"/>
  <c r="PXO78" i="13" s="1"/>
  <c r="PXP78" i="13" s="1"/>
  <c r="PXQ78" i="13" s="1"/>
  <c r="PXR78" i="13" s="1"/>
  <c r="PXS78" i="13" s="1"/>
  <c r="PXT78" i="13" s="1"/>
  <c r="PXU78" i="13" s="1"/>
  <c r="PXV78" i="13" s="1"/>
  <c r="PXW78" i="13" s="1"/>
  <c r="PXX78" i="13" s="1"/>
  <c r="PXY78" i="13" s="1"/>
  <c r="PXZ78" i="13" s="1"/>
  <c r="PYA78" i="13" s="1"/>
  <c r="PYB78" i="13" s="1"/>
  <c r="PYC78" i="13" s="1"/>
  <c r="PYD78" i="13" s="1"/>
  <c r="PYE78" i="13" s="1"/>
  <c r="PYF78" i="13" s="1"/>
  <c r="PYG78" i="13" s="1"/>
  <c r="PYH78" i="13" s="1"/>
  <c r="PYI78" i="13" s="1"/>
  <c r="PYJ78" i="13" s="1"/>
  <c r="PYK78" i="13" s="1"/>
  <c r="PYL78" i="13" s="1"/>
  <c r="PYM78" i="13" s="1"/>
  <c r="PYN78" i="13" s="1"/>
  <c r="PYO78" i="13" s="1"/>
  <c r="PYP78" i="13" s="1"/>
  <c r="PYQ78" i="13" s="1"/>
  <c r="PYR78" i="13" s="1"/>
  <c r="PYS78" i="13" s="1"/>
  <c r="PYT78" i="13" s="1"/>
  <c r="PYU78" i="13" s="1"/>
  <c r="PYV78" i="13" s="1"/>
  <c r="PYW78" i="13" s="1"/>
  <c r="PYX78" i="13" s="1"/>
  <c r="PYY78" i="13" s="1"/>
  <c r="PYZ78" i="13" s="1"/>
  <c r="PZA78" i="13" s="1"/>
  <c r="PZB78" i="13" s="1"/>
  <c r="PZC78" i="13" s="1"/>
  <c r="PZD78" i="13" s="1"/>
  <c r="PZE78" i="13" s="1"/>
  <c r="PZF78" i="13" s="1"/>
  <c r="PZG78" i="13" s="1"/>
  <c r="PZH78" i="13" s="1"/>
  <c r="PZI78" i="13" s="1"/>
  <c r="PZJ78" i="13" s="1"/>
  <c r="PZK78" i="13" s="1"/>
  <c r="PZL78" i="13" s="1"/>
  <c r="PZM78" i="13" s="1"/>
  <c r="PZN78" i="13" s="1"/>
  <c r="PZO78" i="13" s="1"/>
  <c r="PZP78" i="13" s="1"/>
  <c r="PZQ78" i="13" s="1"/>
  <c r="PZR78" i="13" s="1"/>
  <c r="PZS78" i="13" s="1"/>
  <c r="PZT78" i="13" s="1"/>
  <c r="PZU78" i="13" s="1"/>
  <c r="PZV78" i="13" s="1"/>
  <c r="PZW78" i="13" s="1"/>
  <c r="PZX78" i="13" s="1"/>
  <c r="PZY78" i="13" s="1"/>
  <c r="PZZ78" i="13" s="1"/>
  <c r="QAA78" i="13" s="1"/>
  <c r="QAB78" i="13" s="1"/>
  <c r="QAC78" i="13" s="1"/>
  <c r="QAD78" i="13" s="1"/>
  <c r="QAE78" i="13" s="1"/>
  <c r="QAF78" i="13" s="1"/>
  <c r="QAG78" i="13" s="1"/>
  <c r="QAH78" i="13" s="1"/>
  <c r="QAI78" i="13" s="1"/>
  <c r="QAJ78" i="13" s="1"/>
  <c r="QAK78" i="13" s="1"/>
  <c r="QAL78" i="13" s="1"/>
  <c r="QAM78" i="13" s="1"/>
  <c r="QAN78" i="13" s="1"/>
  <c r="QAO78" i="13" s="1"/>
  <c r="QAP78" i="13" s="1"/>
  <c r="QAQ78" i="13" s="1"/>
  <c r="QAR78" i="13" s="1"/>
  <c r="QAS78" i="13" s="1"/>
  <c r="QAT78" i="13" s="1"/>
  <c r="QAU78" i="13" s="1"/>
  <c r="QAV78" i="13" s="1"/>
  <c r="QAW78" i="13" s="1"/>
  <c r="QAX78" i="13" s="1"/>
  <c r="QAY78" i="13" s="1"/>
  <c r="QAZ78" i="13" s="1"/>
  <c r="QBA78" i="13" s="1"/>
  <c r="QBB78" i="13" s="1"/>
  <c r="QBC78" i="13" s="1"/>
  <c r="QBD78" i="13" s="1"/>
  <c r="QBE78" i="13" s="1"/>
  <c r="QBF78" i="13" s="1"/>
  <c r="QBG78" i="13" s="1"/>
  <c r="QBH78" i="13" s="1"/>
  <c r="QBI78" i="13" s="1"/>
  <c r="QBJ78" i="13" s="1"/>
  <c r="QBK78" i="13" s="1"/>
  <c r="QBL78" i="13" s="1"/>
  <c r="QBM78" i="13" s="1"/>
  <c r="QBN78" i="13" s="1"/>
  <c r="QBO78" i="13" s="1"/>
  <c r="QBP78" i="13" s="1"/>
  <c r="QBQ78" i="13" s="1"/>
  <c r="QBR78" i="13" s="1"/>
  <c r="QBS78" i="13" s="1"/>
  <c r="QBT78" i="13" s="1"/>
  <c r="QBU78" i="13" s="1"/>
  <c r="QBV78" i="13" s="1"/>
  <c r="QBW78" i="13" s="1"/>
  <c r="QBX78" i="13" s="1"/>
  <c r="QBY78" i="13" s="1"/>
  <c r="QBZ78" i="13" s="1"/>
  <c r="QCA78" i="13" s="1"/>
  <c r="QCB78" i="13" s="1"/>
  <c r="QCC78" i="13" s="1"/>
  <c r="QCD78" i="13" s="1"/>
  <c r="QCE78" i="13" s="1"/>
  <c r="QCF78" i="13" s="1"/>
  <c r="QCG78" i="13" s="1"/>
  <c r="QCH78" i="13" s="1"/>
  <c r="QCI78" i="13" s="1"/>
  <c r="QCJ78" i="13" s="1"/>
  <c r="QCK78" i="13" s="1"/>
  <c r="QCL78" i="13" s="1"/>
  <c r="QCM78" i="13" s="1"/>
  <c r="QCN78" i="13" s="1"/>
  <c r="QCO78" i="13" s="1"/>
  <c r="QCP78" i="13" s="1"/>
  <c r="QCQ78" i="13" s="1"/>
  <c r="QCR78" i="13" s="1"/>
  <c r="QCS78" i="13" s="1"/>
  <c r="QCT78" i="13" s="1"/>
  <c r="QCU78" i="13" s="1"/>
  <c r="QCV78" i="13" s="1"/>
  <c r="QCW78" i="13" s="1"/>
  <c r="QCX78" i="13" s="1"/>
  <c r="QCY78" i="13" s="1"/>
  <c r="QCZ78" i="13" s="1"/>
  <c r="QDA78" i="13" s="1"/>
  <c r="QDB78" i="13" s="1"/>
  <c r="QDC78" i="13" s="1"/>
  <c r="QDD78" i="13" s="1"/>
  <c r="QDE78" i="13" s="1"/>
  <c r="QDF78" i="13" s="1"/>
  <c r="QDG78" i="13" s="1"/>
  <c r="QDH78" i="13" s="1"/>
  <c r="QDI78" i="13" s="1"/>
  <c r="QDJ78" i="13" s="1"/>
  <c r="QDK78" i="13" s="1"/>
  <c r="QDL78" i="13" s="1"/>
  <c r="QDM78" i="13" s="1"/>
  <c r="QDN78" i="13" s="1"/>
  <c r="QDO78" i="13" s="1"/>
  <c r="QDP78" i="13" s="1"/>
  <c r="QDQ78" i="13" s="1"/>
  <c r="QDR78" i="13" s="1"/>
  <c r="QDS78" i="13" s="1"/>
  <c r="QDT78" i="13" s="1"/>
  <c r="QDU78" i="13" s="1"/>
  <c r="QDV78" i="13" s="1"/>
  <c r="QDW78" i="13" s="1"/>
  <c r="QDX78" i="13" s="1"/>
  <c r="QDY78" i="13" s="1"/>
  <c r="QDZ78" i="13" s="1"/>
  <c r="QEA78" i="13" s="1"/>
  <c r="QEB78" i="13" s="1"/>
  <c r="QEC78" i="13" s="1"/>
  <c r="QED78" i="13" s="1"/>
  <c r="QEE78" i="13" s="1"/>
  <c r="QEF78" i="13" s="1"/>
  <c r="QEG78" i="13" s="1"/>
  <c r="QEH78" i="13" s="1"/>
  <c r="QEI78" i="13" s="1"/>
  <c r="QEJ78" i="13" s="1"/>
  <c r="QEK78" i="13" s="1"/>
  <c r="QEL78" i="13" s="1"/>
  <c r="QEM78" i="13" s="1"/>
  <c r="QEN78" i="13" s="1"/>
  <c r="QEO78" i="13" s="1"/>
  <c r="QEP78" i="13" s="1"/>
  <c r="QEQ78" i="13" s="1"/>
  <c r="QER78" i="13" s="1"/>
  <c r="QES78" i="13" s="1"/>
  <c r="QET78" i="13" s="1"/>
  <c r="QEU78" i="13" s="1"/>
  <c r="QEV78" i="13" s="1"/>
  <c r="QEW78" i="13" s="1"/>
  <c r="QEX78" i="13" s="1"/>
  <c r="QEY78" i="13" s="1"/>
  <c r="QEZ78" i="13" s="1"/>
  <c r="QFA78" i="13" s="1"/>
  <c r="QFB78" i="13" s="1"/>
  <c r="QFC78" i="13" s="1"/>
  <c r="QFD78" i="13" s="1"/>
  <c r="QFE78" i="13" s="1"/>
  <c r="QFF78" i="13" s="1"/>
  <c r="QFG78" i="13" s="1"/>
  <c r="QFH78" i="13" s="1"/>
  <c r="QFI78" i="13" s="1"/>
  <c r="QFJ78" i="13" s="1"/>
  <c r="QFK78" i="13" s="1"/>
  <c r="QFL78" i="13" s="1"/>
  <c r="QFM78" i="13" s="1"/>
  <c r="QFN78" i="13" s="1"/>
  <c r="QFO78" i="13" s="1"/>
  <c r="QFP78" i="13" s="1"/>
  <c r="QFQ78" i="13" s="1"/>
  <c r="QFR78" i="13" s="1"/>
  <c r="QFS78" i="13" s="1"/>
  <c r="QFT78" i="13" s="1"/>
  <c r="QFU78" i="13" s="1"/>
  <c r="QFV78" i="13" s="1"/>
  <c r="QFW78" i="13" s="1"/>
  <c r="QFX78" i="13" s="1"/>
  <c r="QFY78" i="13" s="1"/>
  <c r="QFZ78" i="13" s="1"/>
  <c r="QGA78" i="13" s="1"/>
  <c r="QGB78" i="13" s="1"/>
  <c r="QGC78" i="13" s="1"/>
  <c r="QGD78" i="13" s="1"/>
  <c r="QGE78" i="13" s="1"/>
  <c r="QGF78" i="13" s="1"/>
  <c r="QGG78" i="13" s="1"/>
  <c r="QGH78" i="13" s="1"/>
  <c r="QGI78" i="13" s="1"/>
  <c r="QGJ78" i="13" s="1"/>
  <c r="QGK78" i="13" s="1"/>
  <c r="QGL78" i="13" s="1"/>
  <c r="QGM78" i="13" s="1"/>
  <c r="QGN78" i="13" s="1"/>
  <c r="QGO78" i="13" s="1"/>
  <c r="QGP78" i="13" s="1"/>
  <c r="QGQ78" i="13" s="1"/>
  <c r="QGR78" i="13" s="1"/>
  <c r="QGS78" i="13" s="1"/>
  <c r="QGT78" i="13" s="1"/>
  <c r="QGU78" i="13" s="1"/>
  <c r="QGV78" i="13" s="1"/>
  <c r="QGW78" i="13" s="1"/>
  <c r="QGX78" i="13" s="1"/>
  <c r="QGY78" i="13" s="1"/>
  <c r="QGZ78" i="13" s="1"/>
  <c r="QHA78" i="13" s="1"/>
  <c r="QHB78" i="13" s="1"/>
  <c r="QHC78" i="13" s="1"/>
  <c r="QHD78" i="13" s="1"/>
  <c r="QHE78" i="13" s="1"/>
  <c r="QHF78" i="13" s="1"/>
  <c r="QHG78" i="13" s="1"/>
  <c r="QHH78" i="13" s="1"/>
  <c r="QHI78" i="13" s="1"/>
  <c r="QHJ78" i="13" s="1"/>
  <c r="QHK78" i="13" s="1"/>
  <c r="QHL78" i="13" s="1"/>
  <c r="QHM78" i="13" s="1"/>
  <c r="QHN78" i="13" s="1"/>
  <c r="QHO78" i="13" s="1"/>
  <c r="QHP78" i="13" s="1"/>
  <c r="QHQ78" i="13" s="1"/>
  <c r="QHR78" i="13" s="1"/>
  <c r="QHS78" i="13" s="1"/>
  <c r="QHT78" i="13" s="1"/>
  <c r="QHU78" i="13" s="1"/>
  <c r="QHV78" i="13" s="1"/>
  <c r="QHW78" i="13" s="1"/>
  <c r="QHX78" i="13" s="1"/>
  <c r="QHY78" i="13" s="1"/>
  <c r="QHZ78" i="13" s="1"/>
  <c r="QIA78" i="13" s="1"/>
  <c r="QIB78" i="13" s="1"/>
  <c r="QIC78" i="13" s="1"/>
  <c r="QID78" i="13" s="1"/>
  <c r="QIE78" i="13" s="1"/>
  <c r="QIF78" i="13" s="1"/>
  <c r="QIG78" i="13" s="1"/>
  <c r="QIH78" i="13" s="1"/>
  <c r="QII78" i="13" s="1"/>
  <c r="QIJ78" i="13" s="1"/>
  <c r="QIK78" i="13" s="1"/>
  <c r="QIL78" i="13" s="1"/>
  <c r="QIM78" i="13" s="1"/>
  <c r="QIN78" i="13" s="1"/>
  <c r="QIO78" i="13" s="1"/>
  <c r="QIP78" i="13" s="1"/>
  <c r="QIQ78" i="13" s="1"/>
  <c r="QIR78" i="13" s="1"/>
  <c r="QIS78" i="13" s="1"/>
  <c r="QIT78" i="13" s="1"/>
  <c r="QIU78" i="13" s="1"/>
  <c r="QIV78" i="13" s="1"/>
  <c r="QIW78" i="13" s="1"/>
  <c r="QIX78" i="13" s="1"/>
  <c r="QIY78" i="13" s="1"/>
  <c r="QIZ78" i="13" s="1"/>
  <c r="QJA78" i="13" s="1"/>
  <c r="QJB78" i="13" s="1"/>
  <c r="QJC78" i="13" s="1"/>
  <c r="QJD78" i="13" s="1"/>
  <c r="QJE78" i="13" s="1"/>
  <c r="QJF78" i="13" s="1"/>
  <c r="QJG78" i="13" s="1"/>
  <c r="QJH78" i="13" s="1"/>
  <c r="QJI78" i="13" s="1"/>
  <c r="QJJ78" i="13" s="1"/>
  <c r="QJK78" i="13" s="1"/>
  <c r="QJL78" i="13" s="1"/>
  <c r="QJM78" i="13" s="1"/>
  <c r="QJN78" i="13" s="1"/>
  <c r="QJO78" i="13" s="1"/>
  <c r="QJP78" i="13" s="1"/>
  <c r="QJQ78" i="13" s="1"/>
  <c r="QJR78" i="13" s="1"/>
  <c r="QJS78" i="13" s="1"/>
  <c r="QJT78" i="13" s="1"/>
  <c r="QJU78" i="13" s="1"/>
  <c r="QJV78" i="13" s="1"/>
  <c r="QJW78" i="13" s="1"/>
  <c r="QJX78" i="13" s="1"/>
  <c r="QJY78" i="13" s="1"/>
  <c r="QJZ78" i="13" s="1"/>
  <c r="QKA78" i="13" s="1"/>
  <c r="QKB78" i="13" s="1"/>
  <c r="QKC78" i="13" s="1"/>
  <c r="QKD78" i="13" s="1"/>
  <c r="QKE78" i="13" s="1"/>
  <c r="QKF78" i="13" s="1"/>
  <c r="QKG78" i="13" s="1"/>
  <c r="QKH78" i="13" s="1"/>
  <c r="QKI78" i="13" s="1"/>
  <c r="QKJ78" i="13" s="1"/>
  <c r="QKK78" i="13" s="1"/>
  <c r="QKL78" i="13" s="1"/>
  <c r="QKM78" i="13" s="1"/>
  <c r="QKN78" i="13" s="1"/>
  <c r="QKO78" i="13" s="1"/>
  <c r="QKP78" i="13" s="1"/>
  <c r="QKQ78" i="13" s="1"/>
  <c r="QKR78" i="13" s="1"/>
  <c r="QKS78" i="13" s="1"/>
  <c r="QKT78" i="13" s="1"/>
  <c r="QKU78" i="13" s="1"/>
  <c r="QKV78" i="13" s="1"/>
  <c r="QKW78" i="13" s="1"/>
  <c r="QKX78" i="13" s="1"/>
  <c r="QKY78" i="13" s="1"/>
  <c r="QKZ78" i="13" s="1"/>
  <c r="QLA78" i="13" s="1"/>
  <c r="QLB78" i="13" s="1"/>
  <c r="QLC78" i="13" s="1"/>
  <c r="QLD78" i="13" s="1"/>
  <c r="QLE78" i="13" s="1"/>
  <c r="QLF78" i="13" s="1"/>
  <c r="QLG78" i="13" s="1"/>
  <c r="QLH78" i="13" s="1"/>
  <c r="QLI78" i="13" s="1"/>
  <c r="QLJ78" i="13" s="1"/>
  <c r="QLK78" i="13" s="1"/>
  <c r="QLL78" i="13" s="1"/>
  <c r="QLM78" i="13" s="1"/>
  <c r="QLN78" i="13" s="1"/>
  <c r="QLO78" i="13" s="1"/>
  <c r="QLP78" i="13" s="1"/>
  <c r="QLQ78" i="13" s="1"/>
  <c r="QLR78" i="13" s="1"/>
  <c r="QLS78" i="13" s="1"/>
  <c r="QLT78" i="13" s="1"/>
  <c r="QLU78" i="13" s="1"/>
  <c r="QLV78" i="13" s="1"/>
  <c r="QLW78" i="13" s="1"/>
  <c r="QLX78" i="13" s="1"/>
  <c r="QLY78" i="13" s="1"/>
  <c r="QLZ78" i="13" s="1"/>
  <c r="QMA78" i="13" s="1"/>
  <c r="QMB78" i="13" s="1"/>
  <c r="QMC78" i="13" s="1"/>
  <c r="QMD78" i="13" s="1"/>
  <c r="QME78" i="13" s="1"/>
  <c r="QMF78" i="13" s="1"/>
  <c r="QMG78" i="13" s="1"/>
  <c r="QMH78" i="13" s="1"/>
  <c r="QMI78" i="13" s="1"/>
  <c r="QMJ78" i="13" s="1"/>
  <c r="QMK78" i="13" s="1"/>
  <c r="QML78" i="13" s="1"/>
  <c r="QMM78" i="13" s="1"/>
  <c r="QMN78" i="13" s="1"/>
  <c r="QMO78" i="13" s="1"/>
  <c r="QMP78" i="13" s="1"/>
  <c r="QMQ78" i="13" s="1"/>
  <c r="QMR78" i="13" s="1"/>
  <c r="QMS78" i="13" s="1"/>
  <c r="QMT78" i="13" s="1"/>
  <c r="QMU78" i="13" s="1"/>
  <c r="QMV78" i="13" s="1"/>
  <c r="QMW78" i="13" s="1"/>
  <c r="QMX78" i="13" s="1"/>
  <c r="QMY78" i="13" s="1"/>
  <c r="QMZ78" i="13" s="1"/>
  <c r="QNA78" i="13" s="1"/>
  <c r="QNB78" i="13" s="1"/>
  <c r="QNC78" i="13" s="1"/>
  <c r="QND78" i="13" s="1"/>
  <c r="QNE78" i="13" s="1"/>
  <c r="QNF78" i="13" s="1"/>
  <c r="QNG78" i="13" s="1"/>
  <c r="QNH78" i="13" s="1"/>
  <c r="QNI78" i="13" s="1"/>
  <c r="QNJ78" i="13" s="1"/>
  <c r="QNK78" i="13" s="1"/>
  <c r="QNL78" i="13" s="1"/>
  <c r="QNM78" i="13" s="1"/>
  <c r="QNN78" i="13" s="1"/>
  <c r="QNO78" i="13" s="1"/>
  <c r="QNP78" i="13" s="1"/>
  <c r="QNQ78" i="13" s="1"/>
  <c r="QNR78" i="13" s="1"/>
  <c r="QNS78" i="13" s="1"/>
  <c r="QNT78" i="13" s="1"/>
  <c r="QNU78" i="13" s="1"/>
  <c r="QNV78" i="13" s="1"/>
  <c r="QNW78" i="13" s="1"/>
  <c r="QNX78" i="13" s="1"/>
  <c r="QNY78" i="13" s="1"/>
  <c r="QNZ78" i="13" s="1"/>
  <c r="QOA78" i="13" s="1"/>
  <c r="QOB78" i="13" s="1"/>
  <c r="QOC78" i="13" s="1"/>
  <c r="QOD78" i="13" s="1"/>
  <c r="QOE78" i="13" s="1"/>
  <c r="QOF78" i="13" s="1"/>
  <c r="QOG78" i="13" s="1"/>
  <c r="QOH78" i="13" s="1"/>
  <c r="QOI78" i="13" s="1"/>
  <c r="QOJ78" i="13" s="1"/>
  <c r="QOK78" i="13" s="1"/>
  <c r="QOL78" i="13" s="1"/>
  <c r="QOM78" i="13" s="1"/>
  <c r="QON78" i="13" s="1"/>
  <c r="QOO78" i="13" s="1"/>
  <c r="QOP78" i="13" s="1"/>
  <c r="QOQ78" i="13" s="1"/>
  <c r="QOR78" i="13" s="1"/>
  <c r="QOS78" i="13" s="1"/>
  <c r="QOT78" i="13" s="1"/>
  <c r="QOU78" i="13" s="1"/>
  <c r="QOV78" i="13" s="1"/>
  <c r="QOW78" i="13" s="1"/>
  <c r="QOX78" i="13" s="1"/>
  <c r="QOY78" i="13" s="1"/>
  <c r="QOZ78" i="13" s="1"/>
  <c r="QPA78" i="13" s="1"/>
  <c r="QPB78" i="13" s="1"/>
  <c r="QPC78" i="13" s="1"/>
  <c r="QPD78" i="13" s="1"/>
  <c r="QPE78" i="13" s="1"/>
  <c r="QPF78" i="13" s="1"/>
  <c r="QPG78" i="13" s="1"/>
  <c r="QPH78" i="13" s="1"/>
  <c r="QPI78" i="13" s="1"/>
  <c r="QPJ78" i="13" s="1"/>
  <c r="QPK78" i="13" s="1"/>
  <c r="QPL78" i="13" s="1"/>
  <c r="QPM78" i="13" s="1"/>
  <c r="QPN78" i="13" s="1"/>
  <c r="QPO78" i="13" s="1"/>
  <c r="QPP78" i="13" s="1"/>
  <c r="QPQ78" i="13" s="1"/>
  <c r="QPR78" i="13" s="1"/>
  <c r="QPS78" i="13" s="1"/>
  <c r="QPT78" i="13" s="1"/>
  <c r="QPU78" i="13" s="1"/>
  <c r="QPV78" i="13" s="1"/>
  <c r="QPW78" i="13" s="1"/>
  <c r="QPX78" i="13" s="1"/>
  <c r="QPY78" i="13" s="1"/>
  <c r="QPZ78" i="13" s="1"/>
  <c r="QQA78" i="13" s="1"/>
  <c r="QQB78" i="13" s="1"/>
  <c r="QQC78" i="13" s="1"/>
  <c r="QQD78" i="13" s="1"/>
  <c r="QQE78" i="13" s="1"/>
  <c r="QQF78" i="13" s="1"/>
  <c r="QQG78" i="13" s="1"/>
  <c r="QQH78" i="13" s="1"/>
  <c r="QQI78" i="13" s="1"/>
  <c r="QQJ78" i="13" s="1"/>
  <c r="QQK78" i="13" s="1"/>
  <c r="QQL78" i="13" s="1"/>
  <c r="QQM78" i="13" s="1"/>
  <c r="QQN78" i="13" s="1"/>
  <c r="QQO78" i="13" s="1"/>
  <c r="QQP78" i="13" s="1"/>
  <c r="QQQ78" i="13" s="1"/>
  <c r="QQR78" i="13" s="1"/>
  <c r="QQS78" i="13" s="1"/>
  <c r="QQT78" i="13" s="1"/>
  <c r="QQU78" i="13" s="1"/>
  <c r="QQV78" i="13" s="1"/>
  <c r="QQW78" i="13" s="1"/>
  <c r="QQX78" i="13" s="1"/>
  <c r="QQY78" i="13" s="1"/>
  <c r="QQZ78" i="13" s="1"/>
  <c r="QRA78" i="13" s="1"/>
  <c r="QRB78" i="13" s="1"/>
  <c r="QRC78" i="13" s="1"/>
  <c r="QRD78" i="13" s="1"/>
  <c r="QRE78" i="13" s="1"/>
  <c r="QRF78" i="13" s="1"/>
  <c r="QRG78" i="13" s="1"/>
  <c r="QRH78" i="13" s="1"/>
  <c r="QRI78" i="13" s="1"/>
  <c r="QRJ78" i="13" s="1"/>
  <c r="QRK78" i="13" s="1"/>
  <c r="QRL78" i="13" s="1"/>
  <c r="QRM78" i="13" s="1"/>
  <c r="QRN78" i="13" s="1"/>
  <c r="QRO78" i="13" s="1"/>
  <c r="QRP78" i="13" s="1"/>
  <c r="QRQ78" i="13" s="1"/>
  <c r="QRR78" i="13" s="1"/>
  <c r="QRS78" i="13" s="1"/>
  <c r="QRT78" i="13" s="1"/>
  <c r="QRU78" i="13" s="1"/>
  <c r="QRV78" i="13" s="1"/>
  <c r="QRW78" i="13" s="1"/>
  <c r="QRX78" i="13" s="1"/>
  <c r="QRY78" i="13" s="1"/>
  <c r="QRZ78" i="13" s="1"/>
  <c r="QSA78" i="13" s="1"/>
  <c r="QSB78" i="13" s="1"/>
  <c r="QSC78" i="13" s="1"/>
  <c r="QSD78" i="13" s="1"/>
  <c r="QSE78" i="13" s="1"/>
  <c r="QSF78" i="13" s="1"/>
  <c r="QSG78" i="13" s="1"/>
  <c r="QSH78" i="13" s="1"/>
  <c r="QSI78" i="13" s="1"/>
  <c r="QSJ78" i="13" s="1"/>
  <c r="QSK78" i="13" s="1"/>
  <c r="QSL78" i="13" s="1"/>
  <c r="QSM78" i="13" s="1"/>
  <c r="QSN78" i="13" s="1"/>
  <c r="QSO78" i="13" s="1"/>
  <c r="QSP78" i="13" s="1"/>
  <c r="QSQ78" i="13" s="1"/>
  <c r="QSR78" i="13" s="1"/>
  <c r="QSS78" i="13" s="1"/>
  <c r="QST78" i="13" s="1"/>
  <c r="QSU78" i="13" s="1"/>
  <c r="QSV78" i="13" s="1"/>
  <c r="QSW78" i="13" s="1"/>
  <c r="QSX78" i="13" s="1"/>
  <c r="QSY78" i="13" s="1"/>
  <c r="QSZ78" i="13" s="1"/>
  <c r="QTA78" i="13" s="1"/>
  <c r="QTB78" i="13" s="1"/>
  <c r="QTC78" i="13" s="1"/>
  <c r="QTD78" i="13" s="1"/>
  <c r="QTE78" i="13" s="1"/>
  <c r="QTF78" i="13" s="1"/>
  <c r="QTG78" i="13" s="1"/>
  <c r="QTH78" i="13" s="1"/>
  <c r="QTI78" i="13" s="1"/>
  <c r="QTJ78" i="13" s="1"/>
  <c r="QTK78" i="13" s="1"/>
  <c r="QTL78" i="13" s="1"/>
  <c r="QTM78" i="13" s="1"/>
  <c r="QTN78" i="13" s="1"/>
  <c r="QTO78" i="13" s="1"/>
  <c r="QTP78" i="13" s="1"/>
  <c r="QTQ78" i="13" s="1"/>
  <c r="QTR78" i="13" s="1"/>
  <c r="QTS78" i="13" s="1"/>
  <c r="QTT78" i="13" s="1"/>
  <c r="QTU78" i="13" s="1"/>
  <c r="QTV78" i="13" s="1"/>
  <c r="QTW78" i="13" s="1"/>
  <c r="QTX78" i="13" s="1"/>
  <c r="QTY78" i="13" s="1"/>
  <c r="QTZ78" i="13" s="1"/>
  <c r="QUA78" i="13" s="1"/>
  <c r="QUB78" i="13" s="1"/>
  <c r="QUC78" i="13" s="1"/>
  <c r="QUD78" i="13" s="1"/>
  <c r="QUE78" i="13" s="1"/>
  <c r="QUF78" i="13" s="1"/>
  <c r="QUG78" i="13" s="1"/>
  <c r="QUH78" i="13" s="1"/>
  <c r="QUI78" i="13" s="1"/>
  <c r="QUJ78" i="13" s="1"/>
  <c r="QUK78" i="13" s="1"/>
  <c r="QUL78" i="13" s="1"/>
  <c r="QUM78" i="13" s="1"/>
  <c r="QUN78" i="13" s="1"/>
  <c r="QUO78" i="13" s="1"/>
  <c r="QUP78" i="13" s="1"/>
  <c r="QUQ78" i="13" s="1"/>
  <c r="QUR78" i="13" s="1"/>
  <c r="QUS78" i="13" s="1"/>
  <c r="QUT78" i="13" s="1"/>
  <c r="QUU78" i="13" s="1"/>
  <c r="QUV78" i="13" s="1"/>
  <c r="QUW78" i="13" s="1"/>
  <c r="QUX78" i="13" s="1"/>
  <c r="QUY78" i="13" s="1"/>
  <c r="QUZ78" i="13" s="1"/>
  <c r="QVA78" i="13" s="1"/>
  <c r="QVB78" i="13" s="1"/>
  <c r="QVC78" i="13" s="1"/>
  <c r="QVD78" i="13" s="1"/>
  <c r="QVE78" i="13" s="1"/>
  <c r="QVF78" i="13" s="1"/>
  <c r="QVG78" i="13" s="1"/>
  <c r="QVH78" i="13" s="1"/>
  <c r="QVI78" i="13" s="1"/>
  <c r="QVJ78" i="13" s="1"/>
  <c r="QVK78" i="13" s="1"/>
  <c r="QVL78" i="13" s="1"/>
  <c r="QVM78" i="13" s="1"/>
  <c r="QVN78" i="13" s="1"/>
  <c r="QVO78" i="13" s="1"/>
  <c r="QVP78" i="13" s="1"/>
  <c r="QVQ78" i="13" s="1"/>
  <c r="QVR78" i="13" s="1"/>
  <c r="QVS78" i="13" s="1"/>
  <c r="QVT78" i="13" s="1"/>
  <c r="QVU78" i="13" s="1"/>
  <c r="QVV78" i="13" s="1"/>
  <c r="QVW78" i="13" s="1"/>
  <c r="QVX78" i="13" s="1"/>
  <c r="QVY78" i="13" s="1"/>
  <c r="QVZ78" i="13" s="1"/>
  <c r="QWA78" i="13" s="1"/>
  <c r="QWB78" i="13" s="1"/>
  <c r="QWC78" i="13" s="1"/>
  <c r="QWD78" i="13" s="1"/>
  <c r="QWE78" i="13" s="1"/>
  <c r="QWF78" i="13" s="1"/>
  <c r="QWG78" i="13" s="1"/>
  <c r="QWH78" i="13" s="1"/>
  <c r="QWI78" i="13" s="1"/>
  <c r="QWJ78" i="13" s="1"/>
  <c r="QWK78" i="13" s="1"/>
  <c r="QWL78" i="13" s="1"/>
  <c r="QWM78" i="13" s="1"/>
  <c r="QWN78" i="13" s="1"/>
  <c r="QWO78" i="13" s="1"/>
  <c r="QWP78" i="13" s="1"/>
  <c r="QWQ78" i="13" s="1"/>
  <c r="QWR78" i="13" s="1"/>
  <c r="QWS78" i="13" s="1"/>
  <c r="QWT78" i="13" s="1"/>
  <c r="QWU78" i="13" s="1"/>
  <c r="QWV78" i="13" s="1"/>
  <c r="QWW78" i="13" s="1"/>
  <c r="QWX78" i="13" s="1"/>
  <c r="QWY78" i="13" s="1"/>
  <c r="QWZ78" i="13" s="1"/>
  <c r="QXA78" i="13" s="1"/>
  <c r="QXB78" i="13" s="1"/>
  <c r="QXC78" i="13" s="1"/>
  <c r="QXD78" i="13" s="1"/>
  <c r="QXE78" i="13" s="1"/>
  <c r="QXF78" i="13" s="1"/>
  <c r="QXG78" i="13" s="1"/>
  <c r="QXH78" i="13" s="1"/>
  <c r="QXI78" i="13" s="1"/>
  <c r="QXJ78" i="13" s="1"/>
  <c r="QXK78" i="13" s="1"/>
  <c r="QXL78" i="13" s="1"/>
  <c r="QXM78" i="13" s="1"/>
  <c r="QXN78" i="13" s="1"/>
  <c r="QXO78" i="13" s="1"/>
  <c r="QXP78" i="13" s="1"/>
  <c r="QXQ78" i="13" s="1"/>
  <c r="QXR78" i="13" s="1"/>
  <c r="QXS78" i="13" s="1"/>
  <c r="QXT78" i="13" s="1"/>
  <c r="QXU78" i="13" s="1"/>
  <c r="QXV78" i="13" s="1"/>
  <c r="QXW78" i="13" s="1"/>
  <c r="QXX78" i="13" s="1"/>
  <c r="QXY78" i="13" s="1"/>
  <c r="QXZ78" i="13" s="1"/>
  <c r="QYA78" i="13" s="1"/>
  <c r="QYB78" i="13" s="1"/>
  <c r="QYC78" i="13" s="1"/>
  <c r="QYD78" i="13" s="1"/>
  <c r="QYE78" i="13" s="1"/>
  <c r="QYF78" i="13" s="1"/>
  <c r="QYG78" i="13" s="1"/>
  <c r="QYH78" i="13" s="1"/>
  <c r="QYI78" i="13" s="1"/>
  <c r="QYJ78" i="13" s="1"/>
  <c r="QYK78" i="13" s="1"/>
  <c r="QYL78" i="13" s="1"/>
  <c r="QYM78" i="13" s="1"/>
  <c r="QYN78" i="13" s="1"/>
  <c r="QYO78" i="13" s="1"/>
  <c r="QYP78" i="13" s="1"/>
  <c r="QYQ78" i="13" s="1"/>
  <c r="QYR78" i="13" s="1"/>
  <c r="QYS78" i="13" s="1"/>
  <c r="QYT78" i="13" s="1"/>
  <c r="QYU78" i="13" s="1"/>
  <c r="QYV78" i="13" s="1"/>
  <c r="QYW78" i="13" s="1"/>
  <c r="QYX78" i="13" s="1"/>
  <c r="QYY78" i="13" s="1"/>
  <c r="QYZ78" i="13" s="1"/>
  <c r="QZA78" i="13" s="1"/>
  <c r="QZB78" i="13" s="1"/>
  <c r="QZC78" i="13" s="1"/>
  <c r="QZD78" i="13" s="1"/>
  <c r="QZE78" i="13" s="1"/>
  <c r="QZF78" i="13" s="1"/>
  <c r="QZG78" i="13" s="1"/>
  <c r="QZH78" i="13" s="1"/>
  <c r="QZI78" i="13" s="1"/>
  <c r="QZJ78" i="13" s="1"/>
  <c r="QZK78" i="13" s="1"/>
  <c r="QZL78" i="13" s="1"/>
  <c r="QZM78" i="13" s="1"/>
  <c r="QZN78" i="13" s="1"/>
  <c r="QZO78" i="13" s="1"/>
  <c r="QZP78" i="13" s="1"/>
  <c r="QZQ78" i="13" s="1"/>
  <c r="QZR78" i="13" s="1"/>
  <c r="QZS78" i="13" s="1"/>
  <c r="QZT78" i="13" s="1"/>
  <c r="QZU78" i="13" s="1"/>
  <c r="QZV78" i="13" s="1"/>
  <c r="QZW78" i="13" s="1"/>
  <c r="QZX78" i="13" s="1"/>
  <c r="QZY78" i="13" s="1"/>
  <c r="QZZ78" i="13" s="1"/>
  <c r="RAA78" i="13" s="1"/>
  <c r="RAB78" i="13" s="1"/>
  <c r="RAC78" i="13" s="1"/>
  <c r="RAD78" i="13" s="1"/>
  <c r="RAE78" i="13" s="1"/>
  <c r="RAF78" i="13" s="1"/>
  <c r="RAG78" i="13" s="1"/>
  <c r="RAH78" i="13" s="1"/>
  <c r="RAI78" i="13" s="1"/>
  <c r="RAJ78" i="13" s="1"/>
  <c r="RAK78" i="13" s="1"/>
  <c r="RAL78" i="13" s="1"/>
  <c r="RAM78" i="13" s="1"/>
  <c r="RAN78" i="13" s="1"/>
  <c r="RAO78" i="13" s="1"/>
  <c r="RAP78" i="13" s="1"/>
  <c r="RAQ78" i="13" s="1"/>
  <c r="RAR78" i="13" s="1"/>
  <c r="RAS78" i="13" s="1"/>
  <c r="RAT78" i="13" s="1"/>
  <c r="RAU78" i="13" s="1"/>
  <c r="RAV78" i="13" s="1"/>
  <c r="RAW78" i="13" s="1"/>
  <c r="RAX78" i="13" s="1"/>
  <c r="RAY78" i="13" s="1"/>
  <c r="RAZ78" i="13" s="1"/>
  <c r="RBA78" i="13" s="1"/>
  <c r="RBB78" i="13" s="1"/>
  <c r="RBC78" i="13" s="1"/>
  <c r="RBD78" i="13" s="1"/>
  <c r="RBE78" i="13" s="1"/>
  <c r="RBF78" i="13" s="1"/>
  <c r="RBG78" i="13" s="1"/>
  <c r="RBH78" i="13" s="1"/>
  <c r="RBI78" i="13" s="1"/>
  <c r="RBJ78" i="13" s="1"/>
  <c r="RBK78" i="13" s="1"/>
  <c r="RBL78" i="13" s="1"/>
  <c r="RBM78" i="13" s="1"/>
  <c r="RBN78" i="13" s="1"/>
  <c r="RBO78" i="13" s="1"/>
  <c r="RBP78" i="13" s="1"/>
  <c r="RBQ78" i="13" s="1"/>
  <c r="RBR78" i="13" s="1"/>
  <c r="RBS78" i="13" s="1"/>
  <c r="RBT78" i="13" s="1"/>
  <c r="RBU78" i="13" s="1"/>
  <c r="RBV78" i="13" s="1"/>
  <c r="RBW78" i="13" s="1"/>
  <c r="RBX78" i="13" s="1"/>
  <c r="RBY78" i="13" s="1"/>
  <c r="RBZ78" i="13" s="1"/>
  <c r="RCA78" i="13" s="1"/>
  <c r="RCB78" i="13" s="1"/>
  <c r="RCC78" i="13" s="1"/>
  <c r="RCD78" i="13" s="1"/>
  <c r="RCE78" i="13" s="1"/>
  <c r="RCF78" i="13" s="1"/>
  <c r="RCG78" i="13" s="1"/>
  <c r="RCH78" i="13" s="1"/>
  <c r="RCI78" i="13" s="1"/>
  <c r="RCJ78" i="13" s="1"/>
  <c r="RCK78" i="13" s="1"/>
  <c r="RCL78" i="13" s="1"/>
  <c r="RCM78" i="13" s="1"/>
  <c r="RCN78" i="13" s="1"/>
  <c r="RCO78" i="13" s="1"/>
  <c r="RCP78" i="13" s="1"/>
  <c r="RCQ78" i="13" s="1"/>
  <c r="RCR78" i="13" s="1"/>
  <c r="RCS78" i="13" s="1"/>
  <c r="RCT78" i="13" s="1"/>
  <c r="RCU78" i="13" s="1"/>
  <c r="RCV78" i="13" s="1"/>
  <c r="RCW78" i="13" s="1"/>
  <c r="RCX78" i="13" s="1"/>
  <c r="RCY78" i="13" s="1"/>
  <c r="RCZ78" i="13" s="1"/>
  <c r="RDA78" i="13" s="1"/>
  <c r="RDB78" i="13" s="1"/>
  <c r="RDC78" i="13" s="1"/>
  <c r="RDD78" i="13" s="1"/>
  <c r="RDE78" i="13" s="1"/>
  <c r="RDF78" i="13" s="1"/>
  <c r="RDG78" i="13" s="1"/>
  <c r="RDH78" i="13" s="1"/>
  <c r="RDI78" i="13" s="1"/>
  <c r="RDJ78" i="13" s="1"/>
  <c r="RDK78" i="13" s="1"/>
  <c r="RDL78" i="13" s="1"/>
  <c r="RDM78" i="13" s="1"/>
  <c r="RDN78" i="13" s="1"/>
  <c r="RDO78" i="13" s="1"/>
  <c r="RDP78" i="13" s="1"/>
  <c r="RDQ78" i="13" s="1"/>
  <c r="RDR78" i="13" s="1"/>
  <c r="RDS78" i="13" s="1"/>
  <c r="RDT78" i="13" s="1"/>
  <c r="RDU78" i="13" s="1"/>
  <c r="RDV78" i="13" s="1"/>
  <c r="RDW78" i="13" s="1"/>
  <c r="RDX78" i="13" s="1"/>
  <c r="RDY78" i="13" s="1"/>
  <c r="RDZ78" i="13" s="1"/>
  <c r="REA78" i="13" s="1"/>
  <c r="REB78" i="13" s="1"/>
  <c r="REC78" i="13" s="1"/>
  <c r="RED78" i="13" s="1"/>
  <c r="REE78" i="13" s="1"/>
  <c r="REF78" i="13" s="1"/>
  <c r="REG78" i="13" s="1"/>
  <c r="REH78" i="13" s="1"/>
  <c r="REI78" i="13" s="1"/>
  <c r="REJ78" i="13" s="1"/>
  <c r="REK78" i="13" s="1"/>
  <c r="REL78" i="13" s="1"/>
  <c r="REM78" i="13" s="1"/>
  <c r="REN78" i="13" s="1"/>
  <c r="REO78" i="13" s="1"/>
  <c r="REP78" i="13" s="1"/>
  <c r="REQ78" i="13" s="1"/>
  <c r="RER78" i="13" s="1"/>
  <c r="RES78" i="13" s="1"/>
  <c r="RET78" i="13" s="1"/>
  <c r="REU78" i="13" s="1"/>
  <c r="REV78" i="13" s="1"/>
  <c r="REW78" i="13" s="1"/>
  <c r="REX78" i="13" s="1"/>
  <c r="REY78" i="13" s="1"/>
  <c r="REZ78" i="13" s="1"/>
  <c r="RFA78" i="13" s="1"/>
  <c r="RFB78" i="13" s="1"/>
  <c r="RFC78" i="13" s="1"/>
  <c r="RFD78" i="13" s="1"/>
  <c r="RFE78" i="13" s="1"/>
  <c r="RFF78" i="13" s="1"/>
  <c r="RFG78" i="13" s="1"/>
  <c r="RFH78" i="13" s="1"/>
  <c r="RFI78" i="13" s="1"/>
  <c r="RFJ78" i="13" s="1"/>
  <c r="RFK78" i="13" s="1"/>
  <c r="RFL78" i="13" s="1"/>
  <c r="RFM78" i="13" s="1"/>
  <c r="RFN78" i="13" s="1"/>
  <c r="RFO78" i="13" s="1"/>
  <c r="RFP78" i="13" s="1"/>
  <c r="RFQ78" i="13" s="1"/>
  <c r="RFR78" i="13" s="1"/>
  <c r="RFS78" i="13" s="1"/>
  <c r="RFT78" i="13" s="1"/>
  <c r="RFU78" i="13" s="1"/>
  <c r="RFV78" i="13" s="1"/>
  <c r="RFW78" i="13" s="1"/>
  <c r="RFX78" i="13" s="1"/>
  <c r="RFY78" i="13" s="1"/>
  <c r="RFZ78" i="13" s="1"/>
  <c r="RGA78" i="13" s="1"/>
  <c r="RGB78" i="13" s="1"/>
  <c r="RGC78" i="13" s="1"/>
  <c r="RGD78" i="13" s="1"/>
  <c r="RGE78" i="13" s="1"/>
  <c r="RGF78" i="13" s="1"/>
  <c r="RGG78" i="13" s="1"/>
  <c r="RGH78" i="13" s="1"/>
  <c r="RGI78" i="13" s="1"/>
  <c r="RGJ78" i="13" s="1"/>
  <c r="RGK78" i="13" s="1"/>
  <c r="RGL78" i="13" s="1"/>
  <c r="RGM78" i="13" s="1"/>
  <c r="RGN78" i="13" s="1"/>
  <c r="RGO78" i="13" s="1"/>
  <c r="RGP78" i="13" s="1"/>
  <c r="RGQ78" i="13" s="1"/>
  <c r="RGR78" i="13" s="1"/>
  <c r="RGS78" i="13" s="1"/>
  <c r="RGT78" i="13" s="1"/>
  <c r="RGU78" i="13" s="1"/>
  <c r="RGV78" i="13" s="1"/>
  <c r="RGW78" i="13" s="1"/>
  <c r="RGX78" i="13" s="1"/>
  <c r="RGY78" i="13" s="1"/>
  <c r="RGZ78" i="13" s="1"/>
  <c r="RHA78" i="13" s="1"/>
  <c r="RHB78" i="13" s="1"/>
  <c r="RHC78" i="13" s="1"/>
  <c r="RHD78" i="13" s="1"/>
  <c r="RHE78" i="13" s="1"/>
  <c r="RHF78" i="13" s="1"/>
  <c r="RHG78" i="13" s="1"/>
  <c r="RHH78" i="13" s="1"/>
  <c r="RHI78" i="13" s="1"/>
  <c r="RHJ78" i="13" s="1"/>
  <c r="RHK78" i="13" s="1"/>
  <c r="RHL78" i="13" s="1"/>
  <c r="RHM78" i="13" s="1"/>
  <c r="RHN78" i="13" s="1"/>
  <c r="RHO78" i="13" s="1"/>
  <c r="RHP78" i="13" s="1"/>
  <c r="RHQ78" i="13" s="1"/>
  <c r="RHR78" i="13" s="1"/>
  <c r="RHS78" i="13" s="1"/>
  <c r="RHT78" i="13" s="1"/>
  <c r="RHU78" i="13" s="1"/>
  <c r="RHV78" i="13" s="1"/>
  <c r="RHW78" i="13" s="1"/>
  <c r="RHX78" i="13" s="1"/>
  <c r="RHY78" i="13" s="1"/>
  <c r="RHZ78" i="13" s="1"/>
  <c r="RIA78" i="13" s="1"/>
  <c r="RIB78" i="13" s="1"/>
  <c r="RIC78" i="13" s="1"/>
  <c r="RID78" i="13" s="1"/>
  <c r="RIE78" i="13" s="1"/>
  <c r="RIF78" i="13" s="1"/>
  <c r="RIG78" i="13" s="1"/>
  <c r="RIH78" i="13" s="1"/>
  <c r="RII78" i="13" s="1"/>
  <c r="RIJ78" i="13" s="1"/>
  <c r="RIK78" i="13" s="1"/>
  <c r="RIL78" i="13" s="1"/>
  <c r="RIM78" i="13" s="1"/>
  <c r="RIN78" i="13" s="1"/>
  <c r="RIO78" i="13" s="1"/>
  <c r="RIP78" i="13" s="1"/>
  <c r="RIQ78" i="13" s="1"/>
  <c r="RIR78" i="13" s="1"/>
  <c r="RIS78" i="13" s="1"/>
  <c r="RIT78" i="13" s="1"/>
  <c r="RIU78" i="13" s="1"/>
  <c r="RIV78" i="13" s="1"/>
  <c r="RIW78" i="13" s="1"/>
  <c r="RIX78" i="13" s="1"/>
  <c r="RIY78" i="13" s="1"/>
  <c r="RIZ78" i="13" s="1"/>
  <c r="RJA78" i="13" s="1"/>
  <c r="RJB78" i="13" s="1"/>
  <c r="RJC78" i="13" s="1"/>
  <c r="RJD78" i="13" s="1"/>
  <c r="RJE78" i="13" s="1"/>
  <c r="RJF78" i="13" s="1"/>
  <c r="RJG78" i="13" s="1"/>
  <c r="RJH78" i="13" s="1"/>
  <c r="RJI78" i="13" s="1"/>
  <c r="RJJ78" i="13" s="1"/>
  <c r="RJK78" i="13" s="1"/>
  <c r="RJL78" i="13" s="1"/>
  <c r="RJM78" i="13" s="1"/>
  <c r="RJN78" i="13" s="1"/>
  <c r="RJO78" i="13" s="1"/>
  <c r="RJP78" i="13" s="1"/>
  <c r="RJQ78" i="13" s="1"/>
  <c r="RJR78" i="13" s="1"/>
  <c r="RJS78" i="13" s="1"/>
  <c r="RJT78" i="13" s="1"/>
  <c r="RJU78" i="13" s="1"/>
  <c r="RJV78" i="13" s="1"/>
  <c r="RJW78" i="13" s="1"/>
  <c r="RJX78" i="13" s="1"/>
  <c r="RJY78" i="13" s="1"/>
  <c r="RJZ78" i="13" s="1"/>
  <c r="RKA78" i="13" s="1"/>
  <c r="RKB78" i="13" s="1"/>
  <c r="RKC78" i="13" s="1"/>
  <c r="RKD78" i="13" s="1"/>
  <c r="RKE78" i="13" s="1"/>
  <c r="RKF78" i="13" s="1"/>
  <c r="RKG78" i="13" s="1"/>
  <c r="RKH78" i="13" s="1"/>
  <c r="RKI78" i="13" s="1"/>
  <c r="RKJ78" i="13" s="1"/>
  <c r="RKK78" i="13" s="1"/>
  <c r="RKL78" i="13" s="1"/>
  <c r="RKM78" i="13" s="1"/>
  <c r="RKN78" i="13" s="1"/>
  <c r="RKO78" i="13" s="1"/>
  <c r="RKP78" i="13" s="1"/>
  <c r="RKQ78" i="13" s="1"/>
  <c r="RKR78" i="13" s="1"/>
  <c r="RKS78" i="13" s="1"/>
  <c r="RKT78" i="13" s="1"/>
  <c r="RKU78" i="13" s="1"/>
  <c r="RKV78" i="13" s="1"/>
  <c r="RKW78" i="13" s="1"/>
  <c r="RKX78" i="13" s="1"/>
  <c r="RKY78" i="13" s="1"/>
  <c r="RKZ78" i="13" s="1"/>
  <c r="RLA78" i="13" s="1"/>
  <c r="RLB78" i="13" s="1"/>
  <c r="RLC78" i="13" s="1"/>
  <c r="RLD78" i="13" s="1"/>
  <c r="RLE78" i="13" s="1"/>
  <c r="RLF78" i="13" s="1"/>
  <c r="RLG78" i="13" s="1"/>
  <c r="RLH78" i="13" s="1"/>
  <c r="RLI78" i="13" s="1"/>
  <c r="RLJ78" i="13" s="1"/>
  <c r="RLK78" i="13" s="1"/>
  <c r="RLL78" i="13" s="1"/>
  <c r="RLM78" i="13" s="1"/>
  <c r="RLN78" i="13" s="1"/>
  <c r="RLO78" i="13" s="1"/>
  <c r="RLP78" i="13" s="1"/>
  <c r="RLQ78" i="13" s="1"/>
  <c r="RLR78" i="13" s="1"/>
  <c r="RLS78" i="13" s="1"/>
  <c r="RLT78" i="13" s="1"/>
  <c r="RLU78" i="13" s="1"/>
  <c r="RLV78" i="13" s="1"/>
  <c r="RLW78" i="13" s="1"/>
  <c r="RLX78" i="13" s="1"/>
  <c r="RLY78" i="13" s="1"/>
  <c r="RLZ78" i="13" s="1"/>
  <c r="RMA78" i="13" s="1"/>
  <c r="RMB78" i="13" s="1"/>
  <c r="RMC78" i="13" s="1"/>
  <c r="RMD78" i="13" s="1"/>
  <c r="RME78" i="13" s="1"/>
  <c r="RMF78" i="13" s="1"/>
  <c r="RMG78" i="13" s="1"/>
  <c r="RMH78" i="13" s="1"/>
  <c r="RMI78" i="13" s="1"/>
  <c r="RMJ78" i="13" s="1"/>
  <c r="RMK78" i="13" s="1"/>
  <c r="RML78" i="13" s="1"/>
  <c r="RMM78" i="13" s="1"/>
  <c r="RMN78" i="13" s="1"/>
  <c r="RMO78" i="13" s="1"/>
  <c r="RMP78" i="13" s="1"/>
  <c r="RMQ78" i="13" s="1"/>
  <c r="RMR78" i="13" s="1"/>
  <c r="RMS78" i="13" s="1"/>
  <c r="RMT78" i="13" s="1"/>
  <c r="RMU78" i="13" s="1"/>
  <c r="RMV78" i="13" s="1"/>
  <c r="RMW78" i="13" s="1"/>
  <c r="RMX78" i="13" s="1"/>
  <c r="RMY78" i="13" s="1"/>
  <c r="RMZ78" i="13" s="1"/>
  <c r="RNA78" i="13" s="1"/>
  <c r="RNB78" i="13" s="1"/>
  <c r="RNC78" i="13" s="1"/>
  <c r="RND78" i="13" s="1"/>
  <c r="RNE78" i="13" s="1"/>
  <c r="RNF78" i="13" s="1"/>
  <c r="RNG78" i="13" s="1"/>
  <c r="RNH78" i="13" s="1"/>
  <c r="RNI78" i="13" s="1"/>
  <c r="RNJ78" i="13" s="1"/>
  <c r="RNK78" i="13" s="1"/>
  <c r="RNL78" i="13" s="1"/>
  <c r="RNM78" i="13" s="1"/>
  <c r="RNN78" i="13" s="1"/>
  <c r="RNO78" i="13" s="1"/>
  <c r="RNP78" i="13" s="1"/>
  <c r="RNQ78" i="13" s="1"/>
  <c r="RNR78" i="13" s="1"/>
  <c r="RNS78" i="13" s="1"/>
  <c r="RNT78" i="13" s="1"/>
  <c r="RNU78" i="13" s="1"/>
  <c r="RNV78" i="13" s="1"/>
  <c r="RNW78" i="13" s="1"/>
  <c r="RNX78" i="13" s="1"/>
  <c r="RNY78" i="13" s="1"/>
  <c r="RNZ78" i="13" s="1"/>
  <c r="ROA78" i="13" s="1"/>
  <c r="ROB78" i="13" s="1"/>
  <c r="ROC78" i="13" s="1"/>
  <c r="ROD78" i="13" s="1"/>
  <c r="ROE78" i="13" s="1"/>
  <c r="ROF78" i="13" s="1"/>
  <c r="ROG78" i="13" s="1"/>
  <c r="ROH78" i="13" s="1"/>
  <c r="ROI78" i="13" s="1"/>
  <c r="ROJ78" i="13" s="1"/>
  <c r="ROK78" i="13" s="1"/>
  <c r="ROL78" i="13" s="1"/>
  <c r="ROM78" i="13" s="1"/>
  <c r="RON78" i="13" s="1"/>
  <c r="ROO78" i="13" s="1"/>
  <c r="ROP78" i="13" s="1"/>
  <c r="ROQ78" i="13" s="1"/>
  <c r="ROR78" i="13" s="1"/>
  <c r="ROS78" i="13" s="1"/>
  <c r="ROT78" i="13" s="1"/>
  <c r="ROU78" i="13" s="1"/>
  <c r="ROV78" i="13" s="1"/>
  <c r="ROW78" i="13" s="1"/>
  <c r="ROX78" i="13" s="1"/>
  <c r="ROY78" i="13" s="1"/>
  <c r="ROZ78" i="13" s="1"/>
  <c r="RPA78" i="13" s="1"/>
  <c r="RPB78" i="13" s="1"/>
  <c r="RPC78" i="13" s="1"/>
  <c r="RPD78" i="13" s="1"/>
  <c r="RPE78" i="13" s="1"/>
  <c r="RPF78" i="13" s="1"/>
  <c r="RPG78" i="13" s="1"/>
  <c r="RPH78" i="13" s="1"/>
  <c r="RPI78" i="13" s="1"/>
  <c r="RPJ78" i="13" s="1"/>
  <c r="RPK78" i="13" s="1"/>
  <c r="RPL78" i="13" s="1"/>
  <c r="RPM78" i="13" s="1"/>
  <c r="RPN78" i="13" s="1"/>
  <c r="RPO78" i="13" s="1"/>
  <c r="RPP78" i="13" s="1"/>
  <c r="RPQ78" i="13" s="1"/>
  <c r="RPR78" i="13" s="1"/>
  <c r="RPS78" i="13" s="1"/>
  <c r="RPT78" i="13" s="1"/>
  <c r="RPU78" i="13" s="1"/>
  <c r="RPV78" i="13" s="1"/>
  <c r="RPW78" i="13" s="1"/>
  <c r="RPX78" i="13" s="1"/>
  <c r="RPY78" i="13" s="1"/>
  <c r="RPZ78" i="13" s="1"/>
  <c r="RQA78" i="13" s="1"/>
  <c r="RQB78" i="13" s="1"/>
  <c r="RQC78" i="13" s="1"/>
  <c r="RQD78" i="13" s="1"/>
  <c r="RQE78" i="13" s="1"/>
  <c r="RQF78" i="13" s="1"/>
  <c r="RQG78" i="13" s="1"/>
  <c r="RQH78" i="13" s="1"/>
  <c r="RQI78" i="13" s="1"/>
  <c r="RQJ78" i="13" s="1"/>
  <c r="RQK78" i="13" s="1"/>
  <c r="RQL78" i="13" s="1"/>
  <c r="RQM78" i="13" s="1"/>
  <c r="RQN78" i="13" s="1"/>
  <c r="RQO78" i="13" s="1"/>
  <c r="RQP78" i="13" s="1"/>
  <c r="RQQ78" i="13" s="1"/>
  <c r="RQR78" i="13" s="1"/>
  <c r="RQS78" i="13" s="1"/>
  <c r="RQT78" i="13" s="1"/>
  <c r="RQU78" i="13" s="1"/>
  <c r="RQV78" i="13" s="1"/>
  <c r="RQW78" i="13" s="1"/>
  <c r="RQX78" i="13" s="1"/>
  <c r="RQY78" i="13" s="1"/>
  <c r="RQZ78" i="13" s="1"/>
  <c r="RRA78" i="13" s="1"/>
  <c r="RRB78" i="13" s="1"/>
  <c r="RRC78" i="13" s="1"/>
  <c r="RRD78" i="13" s="1"/>
  <c r="RRE78" i="13" s="1"/>
  <c r="RRF78" i="13" s="1"/>
  <c r="RRG78" i="13" s="1"/>
  <c r="RRH78" i="13" s="1"/>
  <c r="RRI78" i="13" s="1"/>
  <c r="RRJ78" i="13" s="1"/>
  <c r="RRK78" i="13" s="1"/>
  <c r="RRL78" i="13" s="1"/>
  <c r="RRM78" i="13" s="1"/>
  <c r="RRN78" i="13" s="1"/>
  <c r="RRO78" i="13" s="1"/>
  <c r="RRP78" i="13" s="1"/>
  <c r="RRQ78" i="13" s="1"/>
  <c r="RRR78" i="13" s="1"/>
  <c r="RRS78" i="13" s="1"/>
  <c r="RRT78" i="13" s="1"/>
  <c r="RRU78" i="13" s="1"/>
  <c r="RRV78" i="13" s="1"/>
  <c r="RRW78" i="13" s="1"/>
  <c r="RRX78" i="13" s="1"/>
  <c r="RRY78" i="13" s="1"/>
  <c r="RRZ78" i="13" s="1"/>
  <c r="RSA78" i="13" s="1"/>
  <c r="RSB78" i="13" s="1"/>
  <c r="RSC78" i="13" s="1"/>
  <c r="RSD78" i="13" s="1"/>
  <c r="RSE78" i="13" s="1"/>
  <c r="RSF78" i="13" s="1"/>
  <c r="RSG78" i="13" s="1"/>
  <c r="RSH78" i="13" s="1"/>
  <c r="RSI78" i="13" s="1"/>
  <c r="RSJ78" i="13" s="1"/>
  <c r="RSK78" i="13" s="1"/>
  <c r="RSL78" i="13" s="1"/>
  <c r="RSM78" i="13" s="1"/>
  <c r="RSN78" i="13" s="1"/>
  <c r="RSO78" i="13" s="1"/>
  <c r="RSP78" i="13" s="1"/>
  <c r="RSQ78" i="13" s="1"/>
  <c r="RSR78" i="13" s="1"/>
  <c r="RSS78" i="13" s="1"/>
  <c r="RST78" i="13" s="1"/>
  <c r="RSU78" i="13" s="1"/>
  <c r="RSV78" i="13" s="1"/>
  <c r="RSW78" i="13" s="1"/>
  <c r="RSX78" i="13" s="1"/>
  <c r="RSY78" i="13" s="1"/>
  <c r="RSZ78" i="13" s="1"/>
  <c r="RTA78" i="13" s="1"/>
  <c r="RTB78" i="13" s="1"/>
  <c r="RTC78" i="13" s="1"/>
  <c r="RTD78" i="13" s="1"/>
  <c r="RTE78" i="13" s="1"/>
  <c r="RTF78" i="13" s="1"/>
  <c r="RTG78" i="13" s="1"/>
  <c r="RTH78" i="13" s="1"/>
  <c r="RTI78" i="13" s="1"/>
  <c r="RTJ78" i="13" s="1"/>
  <c r="RTK78" i="13" s="1"/>
  <c r="RTL78" i="13" s="1"/>
  <c r="RTM78" i="13" s="1"/>
  <c r="RTN78" i="13" s="1"/>
  <c r="RTO78" i="13" s="1"/>
  <c r="RTP78" i="13" s="1"/>
  <c r="RTQ78" i="13" s="1"/>
  <c r="RTR78" i="13" s="1"/>
  <c r="RTS78" i="13" s="1"/>
  <c r="RTT78" i="13" s="1"/>
  <c r="RTU78" i="13" s="1"/>
  <c r="RTV78" i="13" s="1"/>
  <c r="RTW78" i="13" s="1"/>
  <c r="RTX78" i="13" s="1"/>
  <c r="RTY78" i="13" s="1"/>
  <c r="RTZ78" i="13" s="1"/>
  <c r="RUA78" i="13" s="1"/>
  <c r="RUB78" i="13" s="1"/>
  <c r="RUC78" i="13" s="1"/>
  <c r="RUD78" i="13" s="1"/>
  <c r="RUE78" i="13" s="1"/>
  <c r="RUF78" i="13" s="1"/>
  <c r="RUG78" i="13" s="1"/>
  <c r="RUH78" i="13" s="1"/>
  <c r="RUI78" i="13" s="1"/>
  <c r="RUJ78" i="13" s="1"/>
  <c r="RUK78" i="13" s="1"/>
  <c r="RUL78" i="13" s="1"/>
  <c r="RUM78" i="13" s="1"/>
  <c r="RUN78" i="13" s="1"/>
  <c r="RUO78" i="13" s="1"/>
  <c r="RUP78" i="13" s="1"/>
  <c r="RUQ78" i="13" s="1"/>
  <c r="RUR78" i="13" s="1"/>
  <c r="RUS78" i="13" s="1"/>
  <c r="RUT78" i="13" s="1"/>
  <c r="RUU78" i="13" s="1"/>
  <c r="RUV78" i="13" s="1"/>
  <c r="RUW78" i="13" s="1"/>
  <c r="RUX78" i="13" s="1"/>
  <c r="RUY78" i="13" s="1"/>
  <c r="RUZ78" i="13" s="1"/>
  <c r="RVA78" i="13" s="1"/>
  <c r="RVB78" i="13" s="1"/>
  <c r="RVC78" i="13" s="1"/>
  <c r="RVD78" i="13" s="1"/>
  <c r="RVE78" i="13" s="1"/>
  <c r="RVF78" i="13" s="1"/>
  <c r="RVG78" i="13" s="1"/>
  <c r="RVH78" i="13" s="1"/>
  <c r="RVI78" i="13" s="1"/>
  <c r="RVJ78" i="13" s="1"/>
  <c r="RVK78" i="13" s="1"/>
  <c r="RVL78" i="13" s="1"/>
  <c r="RVM78" i="13" s="1"/>
  <c r="RVN78" i="13" s="1"/>
  <c r="RVO78" i="13" s="1"/>
  <c r="RVP78" i="13" s="1"/>
  <c r="RVQ78" i="13" s="1"/>
  <c r="RVR78" i="13" s="1"/>
  <c r="RVS78" i="13" s="1"/>
  <c r="RVT78" i="13" s="1"/>
  <c r="RVU78" i="13" s="1"/>
  <c r="RVV78" i="13" s="1"/>
  <c r="RVW78" i="13" s="1"/>
  <c r="RVX78" i="13" s="1"/>
  <c r="RVY78" i="13" s="1"/>
  <c r="RVZ78" i="13" s="1"/>
  <c r="RWA78" i="13" s="1"/>
  <c r="RWB78" i="13" s="1"/>
  <c r="RWC78" i="13" s="1"/>
  <c r="RWD78" i="13" s="1"/>
  <c r="RWE78" i="13" s="1"/>
  <c r="RWF78" i="13" s="1"/>
  <c r="RWG78" i="13" s="1"/>
  <c r="RWH78" i="13" s="1"/>
  <c r="RWI78" i="13" s="1"/>
  <c r="RWJ78" i="13" s="1"/>
  <c r="RWK78" i="13" s="1"/>
  <c r="RWL78" i="13" s="1"/>
  <c r="RWM78" i="13" s="1"/>
  <c r="RWN78" i="13" s="1"/>
  <c r="RWO78" i="13" s="1"/>
  <c r="RWP78" i="13" s="1"/>
  <c r="RWQ78" i="13" s="1"/>
  <c r="RWR78" i="13" s="1"/>
  <c r="RWS78" i="13" s="1"/>
  <c r="RWT78" i="13" s="1"/>
  <c r="RWU78" i="13" s="1"/>
  <c r="RWV78" i="13" s="1"/>
  <c r="RWW78" i="13" s="1"/>
  <c r="RWX78" i="13" s="1"/>
  <c r="RWY78" i="13" s="1"/>
  <c r="RWZ78" i="13" s="1"/>
  <c r="RXA78" i="13" s="1"/>
  <c r="RXB78" i="13" s="1"/>
  <c r="RXC78" i="13" s="1"/>
  <c r="RXD78" i="13" s="1"/>
  <c r="RXE78" i="13" s="1"/>
  <c r="RXF78" i="13" s="1"/>
  <c r="RXG78" i="13" s="1"/>
  <c r="RXH78" i="13" s="1"/>
  <c r="RXI78" i="13" s="1"/>
  <c r="RXJ78" i="13" s="1"/>
  <c r="RXK78" i="13" s="1"/>
  <c r="RXL78" i="13" s="1"/>
  <c r="RXM78" i="13" s="1"/>
  <c r="RXN78" i="13" s="1"/>
  <c r="RXO78" i="13" s="1"/>
  <c r="RXP78" i="13" s="1"/>
  <c r="RXQ78" i="13" s="1"/>
  <c r="RXR78" i="13" s="1"/>
  <c r="RXS78" i="13" s="1"/>
  <c r="RXT78" i="13" s="1"/>
  <c r="RXU78" i="13" s="1"/>
  <c r="RXV78" i="13" s="1"/>
  <c r="RXW78" i="13" s="1"/>
  <c r="RXX78" i="13" s="1"/>
  <c r="RXY78" i="13" s="1"/>
  <c r="RXZ78" i="13" s="1"/>
  <c r="RYA78" i="13" s="1"/>
  <c r="RYB78" i="13" s="1"/>
  <c r="RYC78" i="13" s="1"/>
  <c r="RYD78" i="13" s="1"/>
  <c r="RYE78" i="13" s="1"/>
  <c r="RYF78" i="13" s="1"/>
  <c r="RYG78" i="13" s="1"/>
  <c r="RYH78" i="13" s="1"/>
  <c r="RYI78" i="13" s="1"/>
  <c r="RYJ78" i="13" s="1"/>
  <c r="RYK78" i="13" s="1"/>
  <c r="RYL78" i="13" s="1"/>
  <c r="RYM78" i="13" s="1"/>
  <c r="RYN78" i="13" s="1"/>
  <c r="RYO78" i="13" s="1"/>
  <c r="RYP78" i="13" s="1"/>
  <c r="RYQ78" i="13" s="1"/>
  <c r="RYR78" i="13" s="1"/>
  <c r="RYS78" i="13" s="1"/>
  <c r="RYT78" i="13" s="1"/>
  <c r="RYU78" i="13" s="1"/>
  <c r="RYV78" i="13" s="1"/>
  <c r="RYW78" i="13" s="1"/>
  <c r="RYX78" i="13" s="1"/>
  <c r="RYY78" i="13" s="1"/>
  <c r="RYZ78" i="13" s="1"/>
  <c r="RZA78" i="13" s="1"/>
  <c r="RZB78" i="13" s="1"/>
  <c r="RZC78" i="13" s="1"/>
  <c r="RZD78" i="13" s="1"/>
  <c r="RZE78" i="13" s="1"/>
  <c r="RZF78" i="13" s="1"/>
  <c r="RZG78" i="13" s="1"/>
  <c r="RZH78" i="13" s="1"/>
  <c r="RZI78" i="13" s="1"/>
  <c r="RZJ78" i="13" s="1"/>
  <c r="RZK78" i="13" s="1"/>
  <c r="RZL78" i="13" s="1"/>
  <c r="RZM78" i="13" s="1"/>
  <c r="RZN78" i="13" s="1"/>
  <c r="RZO78" i="13" s="1"/>
  <c r="RZP78" i="13" s="1"/>
  <c r="RZQ78" i="13" s="1"/>
  <c r="RZR78" i="13" s="1"/>
  <c r="RZS78" i="13" s="1"/>
  <c r="RZT78" i="13" s="1"/>
  <c r="RZU78" i="13" s="1"/>
  <c r="RZV78" i="13" s="1"/>
  <c r="RZW78" i="13" s="1"/>
  <c r="RZX78" i="13" s="1"/>
  <c r="RZY78" i="13" s="1"/>
  <c r="RZZ78" i="13" s="1"/>
  <c r="SAA78" i="13" s="1"/>
  <c r="SAB78" i="13" s="1"/>
  <c r="SAC78" i="13" s="1"/>
  <c r="SAD78" i="13" s="1"/>
  <c r="SAE78" i="13" s="1"/>
  <c r="SAF78" i="13" s="1"/>
  <c r="SAG78" i="13" s="1"/>
  <c r="SAH78" i="13" s="1"/>
  <c r="SAI78" i="13" s="1"/>
  <c r="SAJ78" i="13" s="1"/>
  <c r="SAK78" i="13" s="1"/>
  <c r="SAL78" i="13" s="1"/>
  <c r="SAM78" i="13" s="1"/>
  <c r="SAN78" i="13" s="1"/>
  <c r="SAO78" i="13" s="1"/>
  <c r="SAP78" i="13" s="1"/>
  <c r="SAQ78" i="13" s="1"/>
  <c r="SAR78" i="13" s="1"/>
  <c r="SAS78" i="13" s="1"/>
  <c r="SAT78" i="13" s="1"/>
  <c r="SAU78" i="13" s="1"/>
  <c r="SAV78" i="13" s="1"/>
  <c r="SAW78" i="13" s="1"/>
  <c r="SAX78" i="13" s="1"/>
  <c r="SAY78" i="13" s="1"/>
  <c r="SAZ78" i="13" s="1"/>
  <c r="SBA78" i="13" s="1"/>
  <c r="SBB78" i="13" s="1"/>
  <c r="SBC78" i="13" s="1"/>
  <c r="SBD78" i="13" s="1"/>
  <c r="SBE78" i="13" s="1"/>
  <c r="SBF78" i="13" s="1"/>
  <c r="SBG78" i="13" s="1"/>
  <c r="SBH78" i="13" s="1"/>
  <c r="SBI78" i="13" s="1"/>
  <c r="SBJ78" i="13" s="1"/>
  <c r="SBK78" i="13" s="1"/>
  <c r="SBL78" i="13" s="1"/>
  <c r="SBM78" i="13" s="1"/>
  <c r="SBN78" i="13" s="1"/>
  <c r="SBO78" i="13" s="1"/>
  <c r="SBP78" i="13" s="1"/>
  <c r="SBQ78" i="13" s="1"/>
  <c r="SBR78" i="13" s="1"/>
  <c r="SBS78" i="13" s="1"/>
  <c r="SBT78" i="13" s="1"/>
  <c r="SBU78" i="13" s="1"/>
  <c r="SBV78" i="13" s="1"/>
  <c r="SBW78" i="13" s="1"/>
  <c r="SBX78" i="13" s="1"/>
  <c r="SBY78" i="13" s="1"/>
  <c r="SBZ78" i="13" s="1"/>
  <c r="SCA78" i="13" s="1"/>
  <c r="SCB78" i="13" s="1"/>
  <c r="SCC78" i="13" s="1"/>
  <c r="SCD78" i="13" s="1"/>
  <c r="SCE78" i="13" s="1"/>
  <c r="SCF78" i="13" s="1"/>
  <c r="SCG78" i="13" s="1"/>
  <c r="SCH78" i="13" s="1"/>
  <c r="SCI78" i="13" s="1"/>
  <c r="SCJ78" i="13" s="1"/>
  <c r="SCK78" i="13" s="1"/>
  <c r="SCL78" i="13" s="1"/>
  <c r="SCM78" i="13" s="1"/>
  <c r="SCN78" i="13" s="1"/>
  <c r="SCO78" i="13" s="1"/>
  <c r="SCP78" i="13" s="1"/>
  <c r="SCQ78" i="13" s="1"/>
  <c r="SCR78" i="13" s="1"/>
  <c r="SCS78" i="13" s="1"/>
  <c r="SCT78" i="13" s="1"/>
  <c r="SCU78" i="13" s="1"/>
  <c r="SCV78" i="13" s="1"/>
  <c r="SCW78" i="13" s="1"/>
  <c r="SCX78" i="13" s="1"/>
  <c r="SCY78" i="13" s="1"/>
  <c r="SCZ78" i="13" s="1"/>
  <c r="SDA78" i="13" s="1"/>
  <c r="SDB78" i="13" s="1"/>
  <c r="SDC78" i="13" s="1"/>
  <c r="SDD78" i="13" s="1"/>
  <c r="SDE78" i="13" s="1"/>
  <c r="SDF78" i="13" s="1"/>
  <c r="SDG78" i="13" s="1"/>
  <c r="SDH78" i="13" s="1"/>
  <c r="SDI78" i="13" s="1"/>
  <c r="SDJ78" i="13" s="1"/>
  <c r="SDK78" i="13" s="1"/>
  <c r="SDL78" i="13" s="1"/>
  <c r="SDM78" i="13" s="1"/>
  <c r="SDN78" i="13" s="1"/>
  <c r="SDO78" i="13" s="1"/>
  <c r="SDP78" i="13" s="1"/>
  <c r="SDQ78" i="13" s="1"/>
  <c r="SDR78" i="13" s="1"/>
  <c r="SDS78" i="13" s="1"/>
  <c r="SDT78" i="13" s="1"/>
  <c r="SDU78" i="13" s="1"/>
  <c r="SDV78" i="13" s="1"/>
  <c r="SDW78" i="13" s="1"/>
  <c r="SDX78" i="13" s="1"/>
  <c r="SDY78" i="13" s="1"/>
  <c r="SDZ78" i="13" s="1"/>
  <c r="SEA78" i="13" s="1"/>
  <c r="SEB78" i="13" s="1"/>
  <c r="SEC78" i="13" s="1"/>
  <c r="SED78" i="13" s="1"/>
  <c r="SEE78" i="13" s="1"/>
  <c r="SEF78" i="13" s="1"/>
  <c r="SEG78" i="13" s="1"/>
  <c r="SEH78" i="13" s="1"/>
  <c r="SEI78" i="13" s="1"/>
  <c r="SEJ78" i="13" s="1"/>
  <c r="SEK78" i="13" s="1"/>
  <c r="SEL78" i="13" s="1"/>
  <c r="SEM78" i="13" s="1"/>
  <c r="SEN78" i="13" s="1"/>
  <c r="SEO78" i="13" s="1"/>
  <c r="SEP78" i="13" s="1"/>
  <c r="SEQ78" i="13" s="1"/>
  <c r="SER78" i="13" s="1"/>
  <c r="SES78" i="13" s="1"/>
  <c r="SET78" i="13" s="1"/>
  <c r="SEU78" i="13" s="1"/>
  <c r="SEV78" i="13" s="1"/>
  <c r="SEW78" i="13" s="1"/>
  <c r="SEX78" i="13" s="1"/>
  <c r="SEY78" i="13" s="1"/>
  <c r="SEZ78" i="13" s="1"/>
  <c r="SFA78" i="13" s="1"/>
  <c r="SFB78" i="13" s="1"/>
  <c r="SFC78" i="13" s="1"/>
  <c r="SFD78" i="13" s="1"/>
  <c r="SFE78" i="13" s="1"/>
  <c r="SFF78" i="13" s="1"/>
  <c r="SFG78" i="13" s="1"/>
  <c r="SFH78" i="13" s="1"/>
  <c r="SFI78" i="13" s="1"/>
  <c r="SFJ78" i="13" s="1"/>
  <c r="SFK78" i="13" s="1"/>
  <c r="SFL78" i="13" s="1"/>
  <c r="SFM78" i="13" s="1"/>
  <c r="SFN78" i="13" s="1"/>
  <c r="SFO78" i="13" s="1"/>
  <c r="SFP78" i="13" s="1"/>
  <c r="SFQ78" i="13" s="1"/>
  <c r="SFR78" i="13" s="1"/>
  <c r="SFS78" i="13" s="1"/>
  <c r="SFT78" i="13" s="1"/>
  <c r="SFU78" i="13" s="1"/>
  <c r="SFV78" i="13" s="1"/>
  <c r="SFW78" i="13" s="1"/>
  <c r="SFX78" i="13" s="1"/>
  <c r="SFY78" i="13" s="1"/>
  <c r="SFZ78" i="13" s="1"/>
  <c r="SGA78" i="13" s="1"/>
  <c r="SGB78" i="13" s="1"/>
  <c r="SGC78" i="13" s="1"/>
  <c r="SGD78" i="13" s="1"/>
  <c r="SGE78" i="13" s="1"/>
  <c r="SGF78" i="13" s="1"/>
  <c r="SGG78" i="13" s="1"/>
  <c r="SGH78" i="13" s="1"/>
  <c r="SGI78" i="13" s="1"/>
  <c r="SGJ78" i="13" s="1"/>
  <c r="SGK78" i="13" s="1"/>
  <c r="SGL78" i="13" s="1"/>
  <c r="SGM78" i="13" s="1"/>
  <c r="SGN78" i="13" s="1"/>
  <c r="SGO78" i="13" s="1"/>
  <c r="SGP78" i="13" s="1"/>
  <c r="SGQ78" i="13" s="1"/>
  <c r="SGR78" i="13" s="1"/>
  <c r="SGS78" i="13" s="1"/>
  <c r="SGT78" i="13" s="1"/>
  <c r="SGU78" i="13" s="1"/>
  <c r="SGV78" i="13" s="1"/>
  <c r="SGW78" i="13" s="1"/>
  <c r="SGX78" i="13" s="1"/>
  <c r="SGY78" i="13" s="1"/>
  <c r="SGZ78" i="13" s="1"/>
  <c r="SHA78" i="13" s="1"/>
  <c r="SHB78" i="13" s="1"/>
  <c r="SHC78" i="13" s="1"/>
  <c r="SHD78" i="13" s="1"/>
  <c r="SHE78" i="13" s="1"/>
  <c r="SHF78" i="13" s="1"/>
  <c r="SHG78" i="13" s="1"/>
  <c r="SHH78" i="13" s="1"/>
  <c r="SHI78" i="13" s="1"/>
  <c r="SHJ78" i="13" s="1"/>
  <c r="SHK78" i="13" s="1"/>
  <c r="SHL78" i="13" s="1"/>
  <c r="SHM78" i="13" s="1"/>
  <c r="SHN78" i="13" s="1"/>
  <c r="SHO78" i="13" s="1"/>
  <c r="SHP78" i="13" s="1"/>
  <c r="SHQ78" i="13" s="1"/>
  <c r="SHR78" i="13" s="1"/>
  <c r="SHS78" i="13" s="1"/>
  <c r="SHT78" i="13" s="1"/>
  <c r="SHU78" i="13" s="1"/>
  <c r="SHV78" i="13" s="1"/>
  <c r="SHW78" i="13" s="1"/>
  <c r="SHX78" i="13" s="1"/>
  <c r="SHY78" i="13" s="1"/>
  <c r="SHZ78" i="13" s="1"/>
  <c r="SIA78" i="13" s="1"/>
  <c r="SIB78" i="13" s="1"/>
  <c r="SIC78" i="13" s="1"/>
  <c r="SID78" i="13" s="1"/>
  <c r="SIE78" i="13" s="1"/>
  <c r="SIF78" i="13" s="1"/>
  <c r="SIG78" i="13" s="1"/>
  <c r="SIH78" i="13" s="1"/>
  <c r="SII78" i="13" s="1"/>
  <c r="SIJ78" i="13" s="1"/>
  <c r="SIK78" i="13" s="1"/>
  <c r="SIL78" i="13" s="1"/>
  <c r="SIM78" i="13" s="1"/>
  <c r="SIN78" i="13" s="1"/>
  <c r="SIO78" i="13" s="1"/>
  <c r="SIP78" i="13" s="1"/>
  <c r="SIQ78" i="13" s="1"/>
  <c r="SIR78" i="13" s="1"/>
  <c r="SIS78" i="13" s="1"/>
  <c r="SIT78" i="13" s="1"/>
  <c r="SIU78" i="13" s="1"/>
  <c r="SIV78" i="13" s="1"/>
  <c r="SIW78" i="13" s="1"/>
  <c r="SIX78" i="13" s="1"/>
  <c r="SIY78" i="13" s="1"/>
  <c r="SIZ78" i="13" s="1"/>
  <c r="SJA78" i="13" s="1"/>
  <c r="SJB78" i="13" s="1"/>
  <c r="SJC78" i="13" s="1"/>
  <c r="SJD78" i="13" s="1"/>
  <c r="SJE78" i="13" s="1"/>
  <c r="SJF78" i="13" s="1"/>
  <c r="SJG78" i="13" s="1"/>
  <c r="SJH78" i="13" s="1"/>
  <c r="SJI78" i="13" s="1"/>
  <c r="SJJ78" i="13" s="1"/>
  <c r="SJK78" i="13" s="1"/>
  <c r="SJL78" i="13" s="1"/>
  <c r="SJM78" i="13" s="1"/>
  <c r="SJN78" i="13" s="1"/>
  <c r="SJO78" i="13" s="1"/>
  <c r="SJP78" i="13" s="1"/>
  <c r="SJQ78" i="13" s="1"/>
  <c r="SJR78" i="13" s="1"/>
  <c r="SJS78" i="13" s="1"/>
  <c r="SJT78" i="13" s="1"/>
  <c r="SJU78" i="13" s="1"/>
  <c r="SJV78" i="13" s="1"/>
  <c r="SJW78" i="13" s="1"/>
  <c r="SJX78" i="13" s="1"/>
  <c r="SJY78" i="13" s="1"/>
  <c r="SJZ78" i="13" s="1"/>
  <c r="SKA78" i="13" s="1"/>
  <c r="SKB78" i="13" s="1"/>
  <c r="SKC78" i="13" s="1"/>
  <c r="SKD78" i="13" s="1"/>
  <c r="SKE78" i="13" s="1"/>
  <c r="SKF78" i="13" s="1"/>
  <c r="SKG78" i="13" s="1"/>
  <c r="SKH78" i="13" s="1"/>
  <c r="SKI78" i="13" s="1"/>
  <c r="SKJ78" i="13" s="1"/>
  <c r="SKK78" i="13" s="1"/>
  <c r="SKL78" i="13" s="1"/>
  <c r="SKM78" i="13" s="1"/>
  <c r="SKN78" i="13" s="1"/>
  <c r="SKO78" i="13" s="1"/>
  <c r="SKP78" i="13" s="1"/>
  <c r="SKQ78" i="13" s="1"/>
  <c r="SKR78" i="13" s="1"/>
  <c r="SKS78" i="13" s="1"/>
  <c r="SKT78" i="13" s="1"/>
  <c r="SKU78" i="13" s="1"/>
  <c r="SKV78" i="13" s="1"/>
  <c r="SKW78" i="13" s="1"/>
  <c r="SKX78" i="13" s="1"/>
  <c r="SKY78" i="13" s="1"/>
  <c r="SKZ78" i="13" s="1"/>
  <c r="SLA78" i="13" s="1"/>
  <c r="SLB78" i="13" s="1"/>
  <c r="SLC78" i="13" s="1"/>
  <c r="SLD78" i="13" s="1"/>
  <c r="SLE78" i="13" s="1"/>
  <c r="SLF78" i="13" s="1"/>
  <c r="SLG78" i="13" s="1"/>
  <c r="SLH78" i="13" s="1"/>
  <c r="SLI78" i="13" s="1"/>
  <c r="SLJ78" i="13" s="1"/>
  <c r="SLK78" i="13" s="1"/>
  <c r="SLL78" i="13" s="1"/>
  <c r="SLM78" i="13" s="1"/>
  <c r="SLN78" i="13" s="1"/>
  <c r="SLO78" i="13" s="1"/>
  <c r="SLP78" i="13" s="1"/>
  <c r="SLQ78" i="13" s="1"/>
  <c r="SLR78" i="13" s="1"/>
  <c r="SLS78" i="13" s="1"/>
  <c r="SLT78" i="13" s="1"/>
  <c r="SLU78" i="13" s="1"/>
  <c r="SLV78" i="13" s="1"/>
  <c r="SLW78" i="13" s="1"/>
  <c r="SLX78" i="13" s="1"/>
  <c r="SLY78" i="13" s="1"/>
  <c r="SLZ78" i="13" s="1"/>
  <c r="SMA78" i="13" s="1"/>
  <c r="SMB78" i="13" s="1"/>
  <c r="SMC78" i="13" s="1"/>
  <c r="SMD78" i="13" s="1"/>
  <c r="SME78" i="13" s="1"/>
  <c r="SMF78" i="13" s="1"/>
  <c r="SMG78" i="13" s="1"/>
  <c r="SMH78" i="13" s="1"/>
  <c r="SMI78" i="13" s="1"/>
  <c r="SMJ78" i="13" s="1"/>
  <c r="SMK78" i="13" s="1"/>
  <c r="SML78" i="13" s="1"/>
  <c r="SMM78" i="13" s="1"/>
  <c r="SMN78" i="13" s="1"/>
  <c r="SMO78" i="13" s="1"/>
  <c r="SMP78" i="13" s="1"/>
  <c r="SMQ78" i="13" s="1"/>
  <c r="SMR78" i="13" s="1"/>
  <c r="SMS78" i="13" s="1"/>
  <c r="SMT78" i="13" s="1"/>
  <c r="SMU78" i="13" s="1"/>
  <c r="SMV78" i="13" s="1"/>
  <c r="SMW78" i="13" s="1"/>
  <c r="SMX78" i="13" s="1"/>
  <c r="SMY78" i="13" s="1"/>
  <c r="SMZ78" i="13" s="1"/>
  <c r="SNA78" i="13" s="1"/>
  <c r="SNB78" i="13" s="1"/>
  <c r="SNC78" i="13" s="1"/>
  <c r="SND78" i="13" s="1"/>
  <c r="SNE78" i="13" s="1"/>
  <c r="SNF78" i="13" s="1"/>
  <c r="SNG78" i="13" s="1"/>
  <c r="SNH78" i="13" s="1"/>
  <c r="SNI78" i="13" s="1"/>
  <c r="SNJ78" i="13" s="1"/>
  <c r="SNK78" i="13" s="1"/>
  <c r="SNL78" i="13" s="1"/>
  <c r="SNM78" i="13" s="1"/>
  <c r="SNN78" i="13" s="1"/>
  <c r="SNO78" i="13" s="1"/>
  <c r="SNP78" i="13" s="1"/>
  <c r="SNQ78" i="13" s="1"/>
  <c r="SNR78" i="13" s="1"/>
  <c r="SNS78" i="13" s="1"/>
  <c r="SNT78" i="13" s="1"/>
  <c r="SNU78" i="13" s="1"/>
  <c r="SNV78" i="13" s="1"/>
  <c r="SNW78" i="13" s="1"/>
  <c r="SNX78" i="13" s="1"/>
  <c r="SNY78" i="13" s="1"/>
  <c r="SNZ78" i="13" s="1"/>
  <c r="SOA78" i="13" s="1"/>
  <c r="SOB78" i="13" s="1"/>
  <c r="SOC78" i="13" s="1"/>
  <c r="SOD78" i="13" s="1"/>
  <c r="SOE78" i="13" s="1"/>
  <c r="SOF78" i="13" s="1"/>
  <c r="SOG78" i="13" s="1"/>
  <c r="SOH78" i="13" s="1"/>
  <c r="SOI78" i="13" s="1"/>
  <c r="SOJ78" i="13" s="1"/>
  <c r="SOK78" i="13" s="1"/>
  <c r="SOL78" i="13" s="1"/>
  <c r="SOM78" i="13" s="1"/>
  <c r="SON78" i="13" s="1"/>
  <c r="SOO78" i="13" s="1"/>
  <c r="SOP78" i="13" s="1"/>
  <c r="SOQ78" i="13" s="1"/>
  <c r="SOR78" i="13" s="1"/>
  <c r="SOS78" i="13" s="1"/>
  <c r="SOT78" i="13" s="1"/>
  <c r="SOU78" i="13" s="1"/>
  <c r="SOV78" i="13" s="1"/>
  <c r="SOW78" i="13" s="1"/>
  <c r="SOX78" i="13" s="1"/>
  <c r="SOY78" i="13" s="1"/>
  <c r="SOZ78" i="13" s="1"/>
  <c r="SPA78" i="13" s="1"/>
  <c r="SPB78" i="13" s="1"/>
  <c r="SPC78" i="13" s="1"/>
  <c r="SPD78" i="13" s="1"/>
  <c r="SPE78" i="13" s="1"/>
  <c r="SPF78" i="13" s="1"/>
  <c r="SPG78" i="13" s="1"/>
  <c r="SPH78" i="13" s="1"/>
  <c r="SPI78" i="13" s="1"/>
  <c r="SPJ78" i="13" s="1"/>
  <c r="SPK78" i="13" s="1"/>
  <c r="SPL78" i="13" s="1"/>
  <c r="SPM78" i="13" s="1"/>
  <c r="SPN78" i="13" s="1"/>
  <c r="SPO78" i="13" s="1"/>
  <c r="SPP78" i="13" s="1"/>
  <c r="SPQ78" i="13" s="1"/>
  <c r="SPR78" i="13" s="1"/>
  <c r="SPS78" i="13" s="1"/>
  <c r="SPT78" i="13" s="1"/>
  <c r="SPU78" i="13" s="1"/>
  <c r="SPV78" i="13" s="1"/>
  <c r="SPW78" i="13" s="1"/>
  <c r="SPX78" i="13" s="1"/>
  <c r="SPY78" i="13" s="1"/>
  <c r="SPZ78" i="13" s="1"/>
  <c r="SQA78" i="13" s="1"/>
  <c r="SQB78" i="13" s="1"/>
  <c r="SQC78" i="13" s="1"/>
  <c r="SQD78" i="13" s="1"/>
  <c r="SQE78" i="13" s="1"/>
  <c r="SQF78" i="13" s="1"/>
  <c r="SQG78" i="13" s="1"/>
  <c r="SQH78" i="13" s="1"/>
  <c r="SQI78" i="13" s="1"/>
  <c r="SQJ78" i="13" s="1"/>
  <c r="SQK78" i="13" s="1"/>
  <c r="SQL78" i="13" s="1"/>
  <c r="SQM78" i="13" s="1"/>
  <c r="SQN78" i="13" s="1"/>
  <c r="SQO78" i="13" s="1"/>
  <c r="SQP78" i="13" s="1"/>
  <c r="SQQ78" i="13" s="1"/>
  <c r="SQR78" i="13" s="1"/>
  <c r="SQS78" i="13" s="1"/>
  <c r="SQT78" i="13" s="1"/>
  <c r="SQU78" i="13" s="1"/>
  <c r="SQV78" i="13" s="1"/>
  <c r="SQW78" i="13" s="1"/>
  <c r="SQX78" i="13" s="1"/>
  <c r="SQY78" i="13" s="1"/>
  <c r="SQZ78" i="13" s="1"/>
  <c r="SRA78" i="13" s="1"/>
  <c r="SRB78" i="13" s="1"/>
  <c r="SRC78" i="13" s="1"/>
  <c r="SRD78" i="13" s="1"/>
  <c r="SRE78" i="13" s="1"/>
  <c r="SRF78" i="13" s="1"/>
  <c r="SRG78" i="13" s="1"/>
  <c r="SRH78" i="13" s="1"/>
  <c r="SRI78" i="13" s="1"/>
  <c r="SRJ78" i="13" s="1"/>
  <c r="SRK78" i="13" s="1"/>
  <c r="SRL78" i="13" s="1"/>
  <c r="SRM78" i="13" s="1"/>
  <c r="SRN78" i="13" s="1"/>
  <c r="SRO78" i="13" s="1"/>
  <c r="SRP78" i="13" s="1"/>
  <c r="SRQ78" i="13" s="1"/>
  <c r="SRR78" i="13" s="1"/>
  <c r="SRS78" i="13" s="1"/>
  <c r="SRT78" i="13" s="1"/>
  <c r="SRU78" i="13" s="1"/>
  <c r="SRV78" i="13" s="1"/>
  <c r="SRW78" i="13" s="1"/>
  <c r="SRX78" i="13" s="1"/>
  <c r="SRY78" i="13" s="1"/>
  <c r="SRZ78" i="13" s="1"/>
  <c r="SSA78" i="13" s="1"/>
  <c r="SSB78" i="13" s="1"/>
  <c r="SSC78" i="13" s="1"/>
  <c r="SSD78" i="13" s="1"/>
  <c r="SSE78" i="13" s="1"/>
  <c r="SSF78" i="13" s="1"/>
  <c r="SSG78" i="13" s="1"/>
  <c r="SSH78" i="13" s="1"/>
  <c r="SSI78" i="13" s="1"/>
  <c r="SSJ78" i="13" s="1"/>
  <c r="SSK78" i="13" s="1"/>
  <c r="SSL78" i="13" s="1"/>
  <c r="SSM78" i="13" s="1"/>
  <c r="SSN78" i="13" s="1"/>
  <c r="SSO78" i="13" s="1"/>
  <c r="SSP78" i="13" s="1"/>
  <c r="SSQ78" i="13" s="1"/>
  <c r="SSR78" i="13" s="1"/>
  <c r="SSS78" i="13" s="1"/>
  <c r="SST78" i="13" s="1"/>
  <c r="SSU78" i="13" s="1"/>
  <c r="SSV78" i="13" s="1"/>
  <c r="SSW78" i="13" s="1"/>
  <c r="SSX78" i="13" s="1"/>
  <c r="SSY78" i="13" s="1"/>
  <c r="SSZ78" i="13" s="1"/>
  <c r="STA78" i="13" s="1"/>
  <c r="STB78" i="13" s="1"/>
  <c r="STC78" i="13" s="1"/>
  <c r="STD78" i="13" s="1"/>
  <c r="STE78" i="13" s="1"/>
  <c r="STF78" i="13" s="1"/>
  <c r="STG78" i="13" s="1"/>
  <c r="STH78" i="13" s="1"/>
  <c r="STI78" i="13" s="1"/>
  <c r="STJ78" i="13" s="1"/>
  <c r="STK78" i="13" s="1"/>
  <c r="STL78" i="13" s="1"/>
  <c r="STM78" i="13" s="1"/>
  <c r="STN78" i="13" s="1"/>
  <c r="STO78" i="13" s="1"/>
  <c r="STP78" i="13" s="1"/>
  <c r="STQ78" i="13" s="1"/>
  <c r="STR78" i="13" s="1"/>
  <c r="STS78" i="13" s="1"/>
  <c r="STT78" i="13" s="1"/>
  <c r="STU78" i="13" s="1"/>
  <c r="STV78" i="13" s="1"/>
  <c r="STW78" i="13" s="1"/>
  <c r="STX78" i="13" s="1"/>
  <c r="STY78" i="13" s="1"/>
  <c r="STZ78" i="13" s="1"/>
  <c r="SUA78" i="13" s="1"/>
  <c r="SUB78" i="13" s="1"/>
  <c r="SUC78" i="13" s="1"/>
  <c r="SUD78" i="13" s="1"/>
  <c r="SUE78" i="13" s="1"/>
  <c r="SUF78" i="13" s="1"/>
  <c r="SUG78" i="13" s="1"/>
  <c r="SUH78" i="13" s="1"/>
  <c r="SUI78" i="13" s="1"/>
  <c r="SUJ78" i="13" s="1"/>
  <c r="SUK78" i="13" s="1"/>
  <c r="SUL78" i="13" s="1"/>
  <c r="SUM78" i="13" s="1"/>
  <c r="SUN78" i="13" s="1"/>
  <c r="SUO78" i="13" s="1"/>
  <c r="SUP78" i="13" s="1"/>
  <c r="SUQ78" i="13" s="1"/>
  <c r="SUR78" i="13" s="1"/>
  <c r="SUS78" i="13" s="1"/>
  <c r="SUT78" i="13" s="1"/>
  <c r="SUU78" i="13" s="1"/>
  <c r="SUV78" i="13" s="1"/>
  <c r="SUW78" i="13" s="1"/>
  <c r="SUX78" i="13" s="1"/>
  <c r="SUY78" i="13" s="1"/>
  <c r="SUZ78" i="13" s="1"/>
  <c r="SVA78" i="13" s="1"/>
  <c r="SVB78" i="13" s="1"/>
  <c r="SVC78" i="13" s="1"/>
  <c r="SVD78" i="13" s="1"/>
  <c r="SVE78" i="13" s="1"/>
  <c r="SVF78" i="13" s="1"/>
  <c r="SVG78" i="13" s="1"/>
  <c r="SVH78" i="13" s="1"/>
  <c r="SVI78" i="13" s="1"/>
  <c r="SVJ78" i="13" s="1"/>
  <c r="SVK78" i="13" s="1"/>
  <c r="SVL78" i="13" s="1"/>
  <c r="SVM78" i="13" s="1"/>
  <c r="SVN78" i="13" s="1"/>
  <c r="SVO78" i="13" s="1"/>
  <c r="SVP78" i="13" s="1"/>
  <c r="SVQ78" i="13" s="1"/>
  <c r="SVR78" i="13" s="1"/>
  <c r="SVS78" i="13" s="1"/>
  <c r="SVT78" i="13" s="1"/>
  <c r="SVU78" i="13" s="1"/>
  <c r="SVV78" i="13" s="1"/>
  <c r="SVW78" i="13" s="1"/>
  <c r="SVX78" i="13" s="1"/>
  <c r="SVY78" i="13" s="1"/>
  <c r="SVZ78" i="13" s="1"/>
  <c r="SWA78" i="13" s="1"/>
  <c r="SWB78" i="13" s="1"/>
  <c r="SWC78" i="13" s="1"/>
  <c r="SWD78" i="13" s="1"/>
  <c r="SWE78" i="13" s="1"/>
  <c r="SWF78" i="13" s="1"/>
  <c r="SWG78" i="13" s="1"/>
  <c r="SWH78" i="13" s="1"/>
  <c r="SWI78" i="13" s="1"/>
  <c r="SWJ78" i="13" s="1"/>
  <c r="SWK78" i="13" s="1"/>
  <c r="SWL78" i="13" s="1"/>
  <c r="SWM78" i="13" s="1"/>
  <c r="SWN78" i="13" s="1"/>
  <c r="SWO78" i="13" s="1"/>
  <c r="SWP78" i="13" s="1"/>
  <c r="SWQ78" i="13" s="1"/>
  <c r="SWR78" i="13" s="1"/>
  <c r="SWS78" i="13" s="1"/>
  <c r="SWT78" i="13" s="1"/>
  <c r="SWU78" i="13" s="1"/>
  <c r="SWV78" i="13" s="1"/>
  <c r="SWW78" i="13" s="1"/>
  <c r="SWX78" i="13" s="1"/>
  <c r="SWY78" i="13" s="1"/>
  <c r="SWZ78" i="13" s="1"/>
  <c r="SXA78" i="13" s="1"/>
  <c r="SXB78" i="13" s="1"/>
  <c r="SXC78" i="13" s="1"/>
  <c r="SXD78" i="13" s="1"/>
  <c r="SXE78" i="13" s="1"/>
  <c r="SXF78" i="13" s="1"/>
  <c r="SXG78" i="13" s="1"/>
  <c r="SXH78" i="13" s="1"/>
  <c r="SXI78" i="13" s="1"/>
  <c r="SXJ78" i="13" s="1"/>
  <c r="SXK78" i="13" s="1"/>
  <c r="SXL78" i="13" s="1"/>
  <c r="SXM78" i="13" s="1"/>
  <c r="SXN78" i="13" s="1"/>
  <c r="SXO78" i="13" s="1"/>
  <c r="SXP78" i="13" s="1"/>
  <c r="SXQ78" i="13" s="1"/>
  <c r="SXR78" i="13" s="1"/>
  <c r="SXS78" i="13" s="1"/>
  <c r="SXT78" i="13" s="1"/>
  <c r="SXU78" i="13" s="1"/>
  <c r="SXV78" i="13" s="1"/>
  <c r="SXW78" i="13" s="1"/>
  <c r="SXX78" i="13" s="1"/>
  <c r="SXY78" i="13" s="1"/>
  <c r="SXZ78" i="13" s="1"/>
  <c r="SYA78" i="13" s="1"/>
  <c r="SYB78" i="13" s="1"/>
  <c r="SYC78" i="13" s="1"/>
  <c r="SYD78" i="13" s="1"/>
  <c r="SYE78" i="13" s="1"/>
  <c r="SYF78" i="13" s="1"/>
  <c r="SYG78" i="13" s="1"/>
  <c r="SYH78" i="13" s="1"/>
  <c r="SYI78" i="13" s="1"/>
  <c r="SYJ78" i="13" s="1"/>
  <c r="SYK78" i="13" s="1"/>
  <c r="SYL78" i="13" s="1"/>
  <c r="SYM78" i="13" s="1"/>
  <c r="SYN78" i="13" s="1"/>
  <c r="SYO78" i="13" s="1"/>
  <c r="SYP78" i="13" s="1"/>
  <c r="SYQ78" i="13" s="1"/>
  <c r="SYR78" i="13" s="1"/>
  <c r="SYS78" i="13" s="1"/>
  <c r="SYT78" i="13" s="1"/>
  <c r="SYU78" i="13" s="1"/>
  <c r="SYV78" i="13" s="1"/>
  <c r="SYW78" i="13" s="1"/>
  <c r="SYX78" i="13" s="1"/>
  <c r="SYY78" i="13" s="1"/>
  <c r="SYZ78" i="13" s="1"/>
  <c r="SZA78" i="13" s="1"/>
  <c r="SZB78" i="13" s="1"/>
  <c r="SZC78" i="13" s="1"/>
  <c r="SZD78" i="13" s="1"/>
  <c r="SZE78" i="13" s="1"/>
  <c r="SZF78" i="13" s="1"/>
  <c r="SZG78" i="13" s="1"/>
  <c r="SZH78" i="13" s="1"/>
  <c r="SZI78" i="13" s="1"/>
  <c r="SZJ78" i="13" s="1"/>
  <c r="SZK78" i="13" s="1"/>
  <c r="SZL78" i="13" s="1"/>
  <c r="SZM78" i="13" s="1"/>
  <c r="SZN78" i="13" s="1"/>
  <c r="SZO78" i="13" s="1"/>
  <c r="SZP78" i="13" s="1"/>
  <c r="SZQ78" i="13" s="1"/>
  <c r="SZR78" i="13" s="1"/>
  <c r="SZS78" i="13" s="1"/>
  <c r="SZT78" i="13" s="1"/>
  <c r="SZU78" i="13" s="1"/>
  <c r="SZV78" i="13" s="1"/>
  <c r="SZW78" i="13" s="1"/>
  <c r="SZX78" i="13" s="1"/>
  <c r="SZY78" i="13" s="1"/>
  <c r="SZZ78" i="13" s="1"/>
  <c r="TAA78" i="13" s="1"/>
  <c r="TAB78" i="13" s="1"/>
  <c r="TAC78" i="13" s="1"/>
  <c r="TAD78" i="13" s="1"/>
  <c r="TAE78" i="13" s="1"/>
  <c r="TAF78" i="13" s="1"/>
  <c r="TAG78" i="13" s="1"/>
  <c r="TAH78" i="13" s="1"/>
  <c r="TAI78" i="13" s="1"/>
  <c r="TAJ78" i="13" s="1"/>
  <c r="TAK78" i="13" s="1"/>
  <c r="TAL78" i="13" s="1"/>
  <c r="TAM78" i="13" s="1"/>
  <c r="TAN78" i="13" s="1"/>
  <c r="TAO78" i="13" s="1"/>
  <c r="TAP78" i="13" s="1"/>
  <c r="TAQ78" i="13" s="1"/>
  <c r="TAR78" i="13" s="1"/>
  <c r="TAS78" i="13" s="1"/>
  <c r="TAT78" i="13" s="1"/>
  <c r="TAU78" i="13" s="1"/>
  <c r="TAV78" i="13" s="1"/>
  <c r="TAW78" i="13" s="1"/>
  <c r="TAX78" i="13" s="1"/>
  <c r="TAY78" i="13" s="1"/>
  <c r="TAZ78" i="13" s="1"/>
  <c r="TBA78" i="13" s="1"/>
  <c r="TBB78" i="13" s="1"/>
  <c r="TBC78" i="13" s="1"/>
  <c r="TBD78" i="13" s="1"/>
  <c r="TBE78" i="13" s="1"/>
  <c r="TBF78" i="13" s="1"/>
  <c r="TBG78" i="13" s="1"/>
  <c r="TBH78" i="13" s="1"/>
  <c r="TBI78" i="13" s="1"/>
  <c r="TBJ78" i="13" s="1"/>
  <c r="TBK78" i="13" s="1"/>
  <c r="TBL78" i="13" s="1"/>
  <c r="TBM78" i="13" s="1"/>
  <c r="TBN78" i="13" s="1"/>
  <c r="TBO78" i="13" s="1"/>
  <c r="TBP78" i="13" s="1"/>
  <c r="TBQ78" i="13" s="1"/>
  <c r="TBR78" i="13" s="1"/>
  <c r="TBS78" i="13" s="1"/>
  <c r="TBT78" i="13" s="1"/>
  <c r="TBU78" i="13" s="1"/>
  <c r="TBV78" i="13" s="1"/>
  <c r="TBW78" i="13" s="1"/>
  <c r="TBX78" i="13" s="1"/>
  <c r="TBY78" i="13" s="1"/>
  <c r="TBZ78" i="13" s="1"/>
  <c r="TCA78" i="13" s="1"/>
  <c r="TCB78" i="13" s="1"/>
  <c r="TCC78" i="13" s="1"/>
  <c r="TCD78" i="13" s="1"/>
  <c r="TCE78" i="13" s="1"/>
  <c r="TCF78" i="13" s="1"/>
  <c r="TCG78" i="13" s="1"/>
  <c r="TCH78" i="13" s="1"/>
  <c r="TCI78" i="13" s="1"/>
  <c r="TCJ78" i="13" s="1"/>
  <c r="TCK78" i="13" s="1"/>
  <c r="TCL78" i="13" s="1"/>
  <c r="TCM78" i="13" s="1"/>
  <c r="TCN78" i="13" s="1"/>
  <c r="TCO78" i="13" s="1"/>
  <c r="TCP78" i="13" s="1"/>
  <c r="TCQ78" i="13" s="1"/>
  <c r="TCR78" i="13" s="1"/>
  <c r="TCS78" i="13" s="1"/>
  <c r="TCT78" i="13" s="1"/>
  <c r="TCU78" i="13" s="1"/>
  <c r="TCV78" i="13" s="1"/>
  <c r="TCW78" i="13" s="1"/>
  <c r="TCX78" i="13" s="1"/>
  <c r="TCY78" i="13" s="1"/>
  <c r="TCZ78" i="13" s="1"/>
  <c r="TDA78" i="13" s="1"/>
  <c r="TDB78" i="13" s="1"/>
  <c r="TDC78" i="13" s="1"/>
  <c r="TDD78" i="13" s="1"/>
  <c r="TDE78" i="13" s="1"/>
  <c r="TDF78" i="13" s="1"/>
  <c r="TDG78" i="13" s="1"/>
  <c r="TDH78" i="13" s="1"/>
  <c r="TDI78" i="13" s="1"/>
  <c r="TDJ78" i="13" s="1"/>
  <c r="TDK78" i="13" s="1"/>
  <c r="TDL78" i="13" s="1"/>
  <c r="TDM78" i="13" s="1"/>
  <c r="TDN78" i="13" s="1"/>
  <c r="TDO78" i="13" s="1"/>
  <c r="TDP78" i="13" s="1"/>
  <c r="TDQ78" i="13" s="1"/>
  <c r="TDR78" i="13" s="1"/>
  <c r="TDS78" i="13" s="1"/>
  <c r="TDT78" i="13" s="1"/>
  <c r="TDU78" i="13" s="1"/>
  <c r="TDV78" i="13" s="1"/>
  <c r="TDW78" i="13" s="1"/>
  <c r="TDX78" i="13" s="1"/>
  <c r="TDY78" i="13" s="1"/>
  <c r="TDZ78" i="13" s="1"/>
  <c r="TEA78" i="13" s="1"/>
  <c r="TEB78" i="13" s="1"/>
  <c r="TEC78" i="13" s="1"/>
  <c r="TED78" i="13" s="1"/>
  <c r="TEE78" i="13" s="1"/>
  <c r="TEF78" i="13" s="1"/>
  <c r="TEG78" i="13" s="1"/>
  <c r="TEH78" i="13" s="1"/>
  <c r="TEI78" i="13" s="1"/>
  <c r="TEJ78" i="13" s="1"/>
  <c r="TEK78" i="13" s="1"/>
  <c r="TEL78" i="13" s="1"/>
  <c r="TEM78" i="13" s="1"/>
  <c r="TEN78" i="13" s="1"/>
  <c r="TEO78" i="13" s="1"/>
  <c r="TEP78" i="13" s="1"/>
  <c r="TEQ78" i="13" s="1"/>
  <c r="TER78" i="13" s="1"/>
  <c r="TES78" i="13" s="1"/>
  <c r="TET78" i="13" s="1"/>
  <c r="TEU78" i="13" s="1"/>
  <c r="TEV78" i="13" s="1"/>
  <c r="TEW78" i="13" s="1"/>
  <c r="TEX78" i="13" s="1"/>
  <c r="TEY78" i="13" s="1"/>
  <c r="TEZ78" i="13" s="1"/>
  <c r="TFA78" i="13" s="1"/>
  <c r="TFB78" i="13" s="1"/>
  <c r="TFC78" i="13" s="1"/>
  <c r="TFD78" i="13" s="1"/>
  <c r="TFE78" i="13" s="1"/>
  <c r="TFF78" i="13" s="1"/>
  <c r="TFG78" i="13" s="1"/>
  <c r="TFH78" i="13" s="1"/>
  <c r="TFI78" i="13" s="1"/>
  <c r="TFJ78" i="13" s="1"/>
  <c r="TFK78" i="13" s="1"/>
  <c r="TFL78" i="13" s="1"/>
  <c r="TFM78" i="13" s="1"/>
  <c r="TFN78" i="13" s="1"/>
  <c r="TFO78" i="13" s="1"/>
  <c r="TFP78" i="13" s="1"/>
  <c r="TFQ78" i="13" s="1"/>
  <c r="TFR78" i="13" s="1"/>
  <c r="TFS78" i="13" s="1"/>
  <c r="TFT78" i="13" s="1"/>
  <c r="TFU78" i="13" s="1"/>
  <c r="TFV78" i="13" s="1"/>
  <c r="TFW78" i="13" s="1"/>
  <c r="TFX78" i="13" s="1"/>
  <c r="TFY78" i="13" s="1"/>
  <c r="TFZ78" i="13" s="1"/>
  <c r="TGA78" i="13" s="1"/>
  <c r="TGB78" i="13" s="1"/>
  <c r="TGC78" i="13" s="1"/>
  <c r="TGD78" i="13" s="1"/>
  <c r="TGE78" i="13" s="1"/>
  <c r="TGF78" i="13" s="1"/>
  <c r="TGG78" i="13" s="1"/>
  <c r="TGH78" i="13" s="1"/>
  <c r="TGI78" i="13" s="1"/>
  <c r="TGJ78" i="13" s="1"/>
  <c r="TGK78" i="13" s="1"/>
  <c r="TGL78" i="13" s="1"/>
  <c r="TGM78" i="13" s="1"/>
  <c r="TGN78" i="13" s="1"/>
  <c r="TGO78" i="13" s="1"/>
  <c r="TGP78" i="13" s="1"/>
  <c r="TGQ78" i="13" s="1"/>
  <c r="TGR78" i="13" s="1"/>
  <c r="TGS78" i="13" s="1"/>
  <c r="TGT78" i="13" s="1"/>
  <c r="TGU78" i="13" s="1"/>
  <c r="TGV78" i="13" s="1"/>
  <c r="TGW78" i="13" s="1"/>
  <c r="TGX78" i="13" s="1"/>
  <c r="TGY78" i="13" s="1"/>
  <c r="TGZ78" i="13" s="1"/>
  <c r="THA78" i="13" s="1"/>
  <c r="THB78" i="13" s="1"/>
  <c r="THC78" i="13" s="1"/>
  <c r="THD78" i="13" s="1"/>
  <c r="THE78" i="13" s="1"/>
  <c r="THF78" i="13" s="1"/>
  <c r="THG78" i="13" s="1"/>
  <c r="THH78" i="13" s="1"/>
  <c r="THI78" i="13" s="1"/>
  <c r="THJ78" i="13" s="1"/>
  <c r="THK78" i="13" s="1"/>
  <c r="THL78" i="13" s="1"/>
  <c r="THM78" i="13" s="1"/>
  <c r="THN78" i="13" s="1"/>
  <c r="THO78" i="13" s="1"/>
  <c r="THP78" i="13" s="1"/>
  <c r="THQ78" i="13" s="1"/>
  <c r="THR78" i="13" s="1"/>
  <c r="THS78" i="13" s="1"/>
  <c r="THT78" i="13" s="1"/>
  <c r="THU78" i="13" s="1"/>
  <c r="THV78" i="13" s="1"/>
  <c r="THW78" i="13" s="1"/>
  <c r="THX78" i="13" s="1"/>
  <c r="THY78" i="13" s="1"/>
  <c r="THZ78" i="13" s="1"/>
  <c r="TIA78" i="13" s="1"/>
  <c r="TIB78" i="13" s="1"/>
  <c r="TIC78" i="13" s="1"/>
  <c r="TID78" i="13" s="1"/>
  <c r="TIE78" i="13" s="1"/>
  <c r="TIF78" i="13" s="1"/>
  <c r="TIG78" i="13" s="1"/>
  <c r="TIH78" i="13" s="1"/>
  <c r="TII78" i="13" s="1"/>
  <c r="TIJ78" i="13" s="1"/>
  <c r="TIK78" i="13" s="1"/>
  <c r="TIL78" i="13" s="1"/>
  <c r="TIM78" i="13" s="1"/>
  <c r="TIN78" i="13" s="1"/>
  <c r="TIO78" i="13" s="1"/>
  <c r="TIP78" i="13" s="1"/>
  <c r="TIQ78" i="13" s="1"/>
  <c r="TIR78" i="13" s="1"/>
  <c r="TIS78" i="13" s="1"/>
  <c r="TIT78" i="13" s="1"/>
  <c r="TIU78" i="13" s="1"/>
  <c r="TIV78" i="13" s="1"/>
  <c r="TIW78" i="13" s="1"/>
  <c r="TIX78" i="13" s="1"/>
  <c r="TIY78" i="13" s="1"/>
  <c r="TIZ78" i="13" s="1"/>
  <c r="TJA78" i="13" s="1"/>
  <c r="TJB78" i="13" s="1"/>
  <c r="TJC78" i="13" s="1"/>
  <c r="TJD78" i="13" s="1"/>
  <c r="TJE78" i="13" s="1"/>
  <c r="TJF78" i="13" s="1"/>
  <c r="TJG78" i="13" s="1"/>
  <c r="TJH78" i="13" s="1"/>
  <c r="TJI78" i="13" s="1"/>
  <c r="TJJ78" i="13" s="1"/>
  <c r="TJK78" i="13" s="1"/>
  <c r="TJL78" i="13" s="1"/>
  <c r="TJM78" i="13" s="1"/>
  <c r="TJN78" i="13" s="1"/>
  <c r="TJO78" i="13" s="1"/>
  <c r="TJP78" i="13" s="1"/>
  <c r="TJQ78" i="13" s="1"/>
  <c r="TJR78" i="13" s="1"/>
  <c r="TJS78" i="13" s="1"/>
  <c r="TJT78" i="13" s="1"/>
  <c r="TJU78" i="13" s="1"/>
  <c r="TJV78" i="13" s="1"/>
  <c r="TJW78" i="13" s="1"/>
  <c r="TJX78" i="13" s="1"/>
  <c r="TJY78" i="13" s="1"/>
  <c r="TJZ78" i="13" s="1"/>
  <c r="TKA78" i="13" s="1"/>
  <c r="TKB78" i="13" s="1"/>
  <c r="TKC78" i="13" s="1"/>
  <c r="TKD78" i="13" s="1"/>
  <c r="TKE78" i="13" s="1"/>
  <c r="TKF78" i="13" s="1"/>
  <c r="TKG78" i="13" s="1"/>
  <c r="TKH78" i="13" s="1"/>
  <c r="TKI78" i="13" s="1"/>
  <c r="TKJ78" i="13" s="1"/>
  <c r="TKK78" i="13" s="1"/>
  <c r="TKL78" i="13" s="1"/>
  <c r="TKM78" i="13" s="1"/>
  <c r="TKN78" i="13" s="1"/>
  <c r="TKO78" i="13" s="1"/>
  <c r="TKP78" i="13" s="1"/>
  <c r="TKQ78" i="13" s="1"/>
  <c r="TKR78" i="13" s="1"/>
  <c r="TKS78" i="13" s="1"/>
  <c r="TKT78" i="13" s="1"/>
  <c r="TKU78" i="13" s="1"/>
  <c r="TKV78" i="13" s="1"/>
  <c r="TKW78" i="13" s="1"/>
  <c r="TKX78" i="13" s="1"/>
  <c r="TKY78" i="13" s="1"/>
  <c r="TKZ78" i="13" s="1"/>
  <c r="TLA78" i="13" s="1"/>
  <c r="TLB78" i="13" s="1"/>
  <c r="TLC78" i="13" s="1"/>
  <c r="TLD78" i="13" s="1"/>
  <c r="TLE78" i="13" s="1"/>
  <c r="TLF78" i="13" s="1"/>
  <c r="TLG78" i="13" s="1"/>
  <c r="TLH78" i="13" s="1"/>
  <c r="TLI78" i="13" s="1"/>
  <c r="TLJ78" i="13" s="1"/>
  <c r="TLK78" i="13" s="1"/>
  <c r="TLL78" i="13" s="1"/>
  <c r="TLM78" i="13" s="1"/>
  <c r="TLN78" i="13" s="1"/>
  <c r="TLO78" i="13" s="1"/>
  <c r="TLP78" i="13" s="1"/>
  <c r="TLQ78" i="13" s="1"/>
  <c r="TLR78" i="13" s="1"/>
  <c r="TLS78" i="13" s="1"/>
  <c r="TLT78" i="13" s="1"/>
  <c r="TLU78" i="13" s="1"/>
  <c r="TLV78" i="13" s="1"/>
  <c r="TLW78" i="13" s="1"/>
  <c r="TLX78" i="13" s="1"/>
  <c r="TLY78" i="13" s="1"/>
  <c r="TLZ78" i="13" s="1"/>
  <c r="TMA78" i="13" s="1"/>
  <c r="TMB78" i="13" s="1"/>
  <c r="TMC78" i="13" s="1"/>
  <c r="TMD78" i="13" s="1"/>
  <c r="TME78" i="13" s="1"/>
  <c r="TMF78" i="13" s="1"/>
  <c r="TMG78" i="13" s="1"/>
  <c r="TMH78" i="13" s="1"/>
  <c r="TMI78" i="13" s="1"/>
  <c r="TMJ78" i="13" s="1"/>
  <c r="TMK78" i="13" s="1"/>
  <c r="TML78" i="13" s="1"/>
  <c r="TMM78" i="13" s="1"/>
  <c r="TMN78" i="13" s="1"/>
  <c r="TMO78" i="13" s="1"/>
  <c r="TMP78" i="13" s="1"/>
  <c r="TMQ78" i="13" s="1"/>
  <c r="TMR78" i="13" s="1"/>
  <c r="TMS78" i="13" s="1"/>
  <c r="TMT78" i="13" s="1"/>
  <c r="TMU78" i="13" s="1"/>
  <c r="TMV78" i="13" s="1"/>
  <c r="TMW78" i="13" s="1"/>
  <c r="TMX78" i="13" s="1"/>
  <c r="TMY78" i="13" s="1"/>
  <c r="TMZ78" i="13" s="1"/>
  <c r="TNA78" i="13" s="1"/>
  <c r="TNB78" i="13" s="1"/>
  <c r="TNC78" i="13" s="1"/>
  <c r="TND78" i="13" s="1"/>
  <c r="TNE78" i="13" s="1"/>
  <c r="TNF78" i="13" s="1"/>
  <c r="TNG78" i="13" s="1"/>
  <c r="TNH78" i="13" s="1"/>
  <c r="TNI78" i="13" s="1"/>
  <c r="TNJ78" i="13" s="1"/>
  <c r="TNK78" i="13" s="1"/>
  <c r="TNL78" i="13" s="1"/>
  <c r="TNM78" i="13" s="1"/>
  <c r="TNN78" i="13" s="1"/>
  <c r="TNO78" i="13" s="1"/>
  <c r="TNP78" i="13" s="1"/>
  <c r="TNQ78" i="13" s="1"/>
  <c r="TNR78" i="13" s="1"/>
  <c r="TNS78" i="13" s="1"/>
  <c r="TNT78" i="13" s="1"/>
  <c r="TNU78" i="13" s="1"/>
  <c r="TNV78" i="13" s="1"/>
  <c r="TNW78" i="13" s="1"/>
  <c r="TNX78" i="13" s="1"/>
  <c r="TNY78" i="13" s="1"/>
  <c r="TNZ78" i="13" s="1"/>
  <c r="TOA78" i="13" s="1"/>
  <c r="TOB78" i="13" s="1"/>
  <c r="TOC78" i="13" s="1"/>
  <c r="TOD78" i="13" s="1"/>
  <c r="TOE78" i="13" s="1"/>
  <c r="TOF78" i="13" s="1"/>
  <c r="TOG78" i="13" s="1"/>
  <c r="TOH78" i="13" s="1"/>
  <c r="TOI78" i="13" s="1"/>
  <c r="TOJ78" i="13" s="1"/>
  <c r="TOK78" i="13" s="1"/>
  <c r="TOL78" i="13" s="1"/>
  <c r="TOM78" i="13" s="1"/>
  <c r="TON78" i="13" s="1"/>
  <c r="TOO78" i="13" s="1"/>
  <c r="TOP78" i="13" s="1"/>
  <c r="TOQ78" i="13" s="1"/>
  <c r="TOR78" i="13" s="1"/>
  <c r="TOS78" i="13" s="1"/>
  <c r="TOT78" i="13" s="1"/>
  <c r="TOU78" i="13" s="1"/>
  <c r="TOV78" i="13" s="1"/>
  <c r="TOW78" i="13" s="1"/>
  <c r="TOX78" i="13" s="1"/>
  <c r="TOY78" i="13" s="1"/>
  <c r="TOZ78" i="13" s="1"/>
  <c r="TPA78" i="13" s="1"/>
  <c r="TPB78" i="13" s="1"/>
  <c r="TPC78" i="13" s="1"/>
  <c r="TPD78" i="13" s="1"/>
  <c r="TPE78" i="13" s="1"/>
  <c r="TPF78" i="13" s="1"/>
  <c r="TPG78" i="13" s="1"/>
  <c r="TPH78" i="13" s="1"/>
  <c r="TPI78" i="13" s="1"/>
  <c r="TPJ78" i="13" s="1"/>
  <c r="TPK78" i="13" s="1"/>
  <c r="TPL78" i="13" s="1"/>
  <c r="TPM78" i="13" s="1"/>
  <c r="TPN78" i="13" s="1"/>
  <c r="TPO78" i="13" s="1"/>
  <c r="TPP78" i="13" s="1"/>
  <c r="TPQ78" i="13" s="1"/>
  <c r="TPR78" i="13" s="1"/>
  <c r="TPS78" i="13" s="1"/>
  <c r="TPT78" i="13" s="1"/>
  <c r="TPU78" i="13" s="1"/>
  <c r="TPV78" i="13" s="1"/>
  <c r="TPW78" i="13" s="1"/>
  <c r="TPX78" i="13" s="1"/>
  <c r="TPY78" i="13" s="1"/>
  <c r="TPZ78" i="13" s="1"/>
  <c r="TQA78" i="13" s="1"/>
  <c r="TQB78" i="13" s="1"/>
  <c r="TQC78" i="13" s="1"/>
  <c r="TQD78" i="13" s="1"/>
  <c r="TQE78" i="13" s="1"/>
  <c r="TQF78" i="13" s="1"/>
  <c r="TQG78" i="13" s="1"/>
  <c r="TQH78" i="13" s="1"/>
  <c r="TQI78" i="13" s="1"/>
  <c r="TQJ78" i="13" s="1"/>
  <c r="TQK78" i="13" s="1"/>
  <c r="TQL78" i="13" s="1"/>
  <c r="TQM78" i="13" s="1"/>
  <c r="TQN78" i="13" s="1"/>
  <c r="TQO78" i="13" s="1"/>
  <c r="TQP78" i="13" s="1"/>
  <c r="TQQ78" i="13" s="1"/>
  <c r="TQR78" i="13" s="1"/>
  <c r="TQS78" i="13" s="1"/>
  <c r="TQT78" i="13" s="1"/>
  <c r="TQU78" i="13" s="1"/>
  <c r="TQV78" i="13" s="1"/>
  <c r="TQW78" i="13" s="1"/>
  <c r="TQX78" i="13" s="1"/>
  <c r="TQY78" i="13" s="1"/>
  <c r="TQZ78" i="13" s="1"/>
  <c r="TRA78" i="13" s="1"/>
  <c r="TRB78" i="13" s="1"/>
  <c r="TRC78" i="13" s="1"/>
  <c r="TRD78" i="13" s="1"/>
  <c r="TRE78" i="13" s="1"/>
  <c r="TRF78" i="13" s="1"/>
  <c r="TRG78" i="13" s="1"/>
  <c r="TRH78" i="13" s="1"/>
  <c r="TRI78" i="13" s="1"/>
  <c r="TRJ78" i="13" s="1"/>
  <c r="TRK78" i="13" s="1"/>
  <c r="TRL78" i="13" s="1"/>
  <c r="TRM78" i="13" s="1"/>
  <c r="TRN78" i="13" s="1"/>
  <c r="TRO78" i="13" s="1"/>
  <c r="TRP78" i="13" s="1"/>
  <c r="TRQ78" i="13" s="1"/>
  <c r="TRR78" i="13" s="1"/>
  <c r="TRS78" i="13" s="1"/>
  <c r="TRT78" i="13" s="1"/>
  <c r="TRU78" i="13" s="1"/>
  <c r="TRV78" i="13" s="1"/>
  <c r="TRW78" i="13" s="1"/>
  <c r="TRX78" i="13" s="1"/>
  <c r="TRY78" i="13" s="1"/>
  <c r="TRZ78" i="13" s="1"/>
  <c r="TSA78" i="13" s="1"/>
  <c r="TSB78" i="13" s="1"/>
  <c r="TSC78" i="13" s="1"/>
  <c r="TSD78" i="13" s="1"/>
  <c r="TSE78" i="13" s="1"/>
  <c r="TSF78" i="13" s="1"/>
  <c r="TSG78" i="13" s="1"/>
  <c r="TSH78" i="13" s="1"/>
  <c r="TSI78" i="13" s="1"/>
  <c r="TSJ78" i="13" s="1"/>
  <c r="TSK78" i="13" s="1"/>
  <c r="TSL78" i="13" s="1"/>
  <c r="TSM78" i="13" s="1"/>
  <c r="TSN78" i="13" s="1"/>
  <c r="TSO78" i="13" s="1"/>
  <c r="TSP78" i="13" s="1"/>
  <c r="TSQ78" i="13" s="1"/>
  <c r="TSR78" i="13" s="1"/>
  <c r="TSS78" i="13" s="1"/>
  <c r="TST78" i="13" s="1"/>
  <c r="TSU78" i="13" s="1"/>
  <c r="TSV78" i="13" s="1"/>
  <c r="TSW78" i="13" s="1"/>
  <c r="TSX78" i="13" s="1"/>
  <c r="TSY78" i="13" s="1"/>
  <c r="TSZ78" i="13" s="1"/>
  <c r="TTA78" i="13" s="1"/>
  <c r="TTB78" i="13" s="1"/>
  <c r="TTC78" i="13" s="1"/>
  <c r="TTD78" i="13" s="1"/>
  <c r="TTE78" i="13" s="1"/>
  <c r="TTF78" i="13" s="1"/>
  <c r="TTG78" i="13" s="1"/>
  <c r="TTH78" i="13" s="1"/>
  <c r="TTI78" i="13" s="1"/>
  <c r="TTJ78" i="13" s="1"/>
  <c r="TTK78" i="13" s="1"/>
  <c r="TTL78" i="13" s="1"/>
  <c r="TTM78" i="13" s="1"/>
  <c r="TTN78" i="13" s="1"/>
  <c r="TTO78" i="13" s="1"/>
  <c r="TTP78" i="13" s="1"/>
  <c r="TTQ78" i="13" s="1"/>
  <c r="TTR78" i="13" s="1"/>
  <c r="TTS78" i="13" s="1"/>
  <c r="TTT78" i="13" s="1"/>
  <c r="TTU78" i="13" s="1"/>
  <c r="TTV78" i="13" s="1"/>
  <c r="TTW78" i="13" s="1"/>
  <c r="TTX78" i="13" s="1"/>
  <c r="TTY78" i="13" s="1"/>
  <c r="TTZ78" i="13" s="1"/>
  <c r="TUA78" i="13" s="1"/>
  <c r="TUB78" i="13" s="1"/>
  <c r="TUC78" i="13" s="1"/>
  <c r="TUD78" i="13" s="1"/>
  <c r="TUE78" i="13" s="1"/>
  <c r="TUF78" i="13" s="1"/>
  <c r="TUG78" i="13" s="1"/>
  <c r="TUH78" i="13" s="1"/>
  <c r="TUI78" i="13" s="1"/>
  <c r="TUJ78" i="13" s="1"/>
  <c r="TUK78" i="13" s="1"/>
  <c r="TUL78" i="13" s="1"/>
  <c r="TUM78" i="13" s="1"/>
  <c r="TUN78" i="13" s="1"/>
  <c r="TUO78" i="13" s="1"/>
  <c r="TUP78" i="13" s="1"/>
  <c r="TUQ78" i="13" s="1"/>
  <c r="TUR78" i="13" s="1"/>
  <c r="TUS78" i="13" s="1"/>
  <c r="TUT78" i="13" s="1"/>
  <c r="TUU78" i="13" s="1"/>
  <c r="TUV78" i="13" s="1"/>
  <c r="TUW78" i="13" s="1"/>
  <c r="TUX78" i="13" s="1"/>
  <c r="TUY78" i="13" s="1"/>
  <c r="TUZ78" i="13" s="1"/>
  <c r="TVA78" i="13" s="1"/>
  <c r="TVB78" i="13" s="1"/>
  <c r="TVC78" i="13" s="1"/>
  <c r="TVD78" i="13" s="1"/>
  <c r="TVE78" i="13" s="1"/>
  <c r="TVF78" i="13" s="1"/>
  <c r="TVG78" i="13" s="1"/>
  <c r="TVH78" i="13" s="1"/>
  <c r="TVI78" i="13" s="1"/>
  <c r="TVJ78" i="13" s="1"/>
  <c r="TVK78" i="13" s="1"/>
  <c r="TVL78" i="13" s="1"/>
  <c r="TVM78" i="13" s="1"/>
  <c r="TVN78" i="13" s="1"/>
  <c r="TVO78" i="13" s="1"/>
  <c r="TVP78" i="13" s="1"/>
  <c r="TVQ78" i="13" s="1"/>
  <c r="TVR78" i="13" s="1"/>
  <c r="TVS78" i="13" s="1"/>
  <c r="TVT78" i="13" s="1"/>
  <c r="TVU78" i="13" s="1"/>
  <c r="TVV78" i="13" s="1"/>
  <c r="TVW78" i="13" s="1"/>
  <c r="TVX78" i="13" s="1"/>
  <c r="TVY78" i="13" s="1"/>
  <c r="TVZ78" i="13" s="1"/>
  <c r="TWA78" i="13" s="1"/>
  <c r="TWB78" i="13" s="1"/>
  <c r="TWC78" i="13" s="1"/>
  <c r="TWD78" i="13" s="1"/>
  <c r="TWE78" i="13" s="1"/>
  <c r="TWF78" i="13" s="1"/>
  <c r="TWG78" i="13" s="1"/>
  <c r="TWH78" i="13" s="1"/>
  <c r="TWI78" i="13" s="1"/>
  <c r="TWJ78" i="13" s="1"/>
  <c r="TWK78" i="13" s="1"/>
  <c r="TWL78" i="13" s="1"/>
  <c r="TWM78" i="13" s="1"/>
  <c r="TWN78" i="13" s="1"/>
  <c r="TWO78" i="13" s="1"/>
  <c r="TWP78" i="13" s="1"/>
  <c r="TWQ78" i="13" s="1"/>
  <c r="TWR78" i="13" s="1"/>
  <c r="TWS78" i="13" s="1"/>
  <c r="TWT78" i="13" s="1"/>
  <c r="TWU78" i="13" s="1"/>
  <c r="TWV78" i="13" s="1"/>
  <c r="TWW78" i="13" s="1"/>
  <c r="TWX78" i="13" s="1"/>
  <c r="TWY78" i="13" s="1"/>
  <c r="TWZ78" i="13" s="1"/>
  <c r="TXA78" i="13" s="1"/>
  <c r="TXB78" i="13" s="1"/>
  <c r="TXC78" i="13" s="1"/>
  <c r="TXD78" i="13" s="1"/>
  <c r="TXE78" i="13" s="1"/>
  <c r="TXF78" i="13" s="1"/>
  <c r="TXG78" i="13" s="1"/>
  <c r="TXH78" i="13" s="1"/>
  <c r="TXI78" i="13" s="1"/>
  <c r="TXJ78" i="13" s="1"/>
  <c r="TXK78" i="13" s="1"/>
  <c r="TXL78" i="13" s="1"/>
  <c r="TXM78" i="13" s="1"/>
  <c r="TXN78" i="13" s="1"/>
  <c r="TXO78" i="13" s="1"/>
  <c r="TXP78" i="13" s="1"/>
  <c r="TXQ78" i="13" s="1"/>
  <c r="TXR78" i="13" s="1"/>
  <c r="TXS78" i="13" s="1"/>
  <c r="TXT78" i="13" s="1"/>
  <c r="TXU78" i="13" s="1"/>
  <c r="TXV78" i="13" s="1"/>
  <c r="TXW78" i="13" s="1"/>
  <c r="TXX78" i="13" s="1"/>
  <c r="TXY78" i="13" s="1"/>
  <c r="TXZ78" i="13" s="1"/>
  <c r="TYA78" i="13" s="1"/>
  <c r="TYB78" i="13" s="1"/>
  <c r="TYC78" i="13" s="1"/>
  <c r="TYD78" i="13" s="1"/>
  <c r="TYE78" i="13" s="1"/>
  <c r="TYF78" i="13" s="1"/>
  <c r="TYG78" i="13" s="1"/>
  <c r="TYH78" i="13" s="1"/>
  <c r="TYI78" i="13" s="1"/>
  <c r="TYJ78" i="13" s="1"/>
  <c r="TYK78" i="13" s="1"/>
  <c r="TYL78" i="13" s="1"/>
  <c r="TYM78" i="13" s="1"/>
  <c r="TYN78" i="13" s="1"/>
  <c r="TYO78" i="13" s="1"/>
  <c r="TYP78" i="13" s="1"/>
  <c r="TYQ78" i="13" s="1"/>
  <c r="TYR78" i="13" s="1"/>
  <c r="TYS78" i="13" s="1"/>
  <c r="TYT78" i="13" s="1"/>
  <c r="TYU78" i="13" s="1"/>
  <c r="TYV78" i="13" s="1"/>
  <c r="TYW78" i="13" s="1"/>
  <c r="TYX78" i="13" s="1"/>
  <c r="TYY78" i="13" s="1"/>
  <c r="TYZ78" i="13" s="1"/>
  <c r="TZA78" i="13" s="1"/>
  <c r="TZB78" i="13" s="1"/>
  <c r="TZC78" i="13" s="1"/>
  <c r="TZD78" i="13" s="1"/>
  <c r="TZE78" i="13" s="1"/>
  <c r="TZF78" i="13" s="1"/>
  <c r="TZG78" i="13" s="1"/>
  <c r="TZH78" i="13" s="1"/>
  <c r="TZI78" i="13" s="1"/>
  <c r="TZJ78" i="13" s="1"/>
  <c r="TZK78" i="13" s="1"/>
  <c r="TZL78" i="13" s="1"/>
  <c r="TZM78" i="13" s="1"/>
  <c r="TZN78" i="13" s="1"/>
  <c r="TZO78" i="13" s="1"/>
  <c r="TZP78" i="13" s="1"/>
  <c r="TZQ78" i="13" s="1"/>
  <c r="TZR78" i="13" s="1"/>
  <c r="TZS78" i="13" s="1"/>
  <c r="TZT78" i="13" s="1"/>
  <c r="TZU78" i="13" s="1"/>
  <c r="TZV78" i="13" s="1"/>
  <c r="TZW78" i="13" s="1"/>
  <c r="TZX78" i="13" s="1"/>
  <c r="TZY78" i="13" s="1"/>
  <c r="TZZ78" i="13" s="1"/>
  <c r="UAA78" i="13" s="1"/>
  <c r="UAB78" i="13" s="1"/>
  <c r="UAC78" i="13" s="1"/>
  <c r="UAD78" i="13" s="1"/>
  <c r="UAE78" i="13" s="1"/>
  <c r="UAF78" i="13" s="1"/>
  <c r="UAG78" i="13" s="1"/>
  <c r="UAH78" i="13" s="1"/>
  <c r="UAI78" i="13" s="1"/>
  <c r="UAJ78" i="13" s="1"/>
  <c r="UAK78" i="13" s="1"/>
  <c r="UAL78" i="13" s="1"/>
  <c r="UAM78" i="13" s="1"/>
  <c r="UAN78" i="13" s="1"/>
  <c r="UAO78" i="13" s="1"/>
  <c r="UAP78" i="13" s="1"/>
  <c r="UAQ78" i="13" s="1"/>
  <c r="UAR78" i="13" s="1"/>
  <c r="UAS78" i="13" s="1"/>
  <c r="UAT78" i="13" s="1"/>
  <c r="UAU78" i="13" s="1"/>
  <c r="UAV78" i="13" s="1"/>
  <c r="UAW78" i="13" s="1"/>
  <c r="UAX78" i="13" s="1"/>
  <c r="UAY78" i="13" s="1"/>
  <c r="UAZ78" i="13" s="1"/>
  <c r="UBA78" i="13" s="1"/>
  <c r="UBB78" i="13" s="1"/>
  <c r="UBC78" i="13" s="1"/>
  <c r="UBD78" i="13" s="1"/>
  <c r="UBE78" i="13" s="1"/>
  <c r="UBF78" i="13" s="1"/>
  <c r="UBG78" i="13" s="1"/>
  <c r="UBH78" i="13" s="1"/>
  <c r="UBI78" i="13" s="1"/>
  <c r="UBJ78" i="13" s="1"/>
  <c r="UBK78" i="13" s="1"/>
  <c r="UBL78" i="13" s="1"/>
  <c r="UBM78" i="13" s="1"/>
  <c r="UBN78" i="13" s="1"/>
  <c r="UBO78" i="13" s="1"/>
  <c r="UBP78" i="13" s="1"/>
  <c r="UBQ78" i="13" s="1"/>
  <c r="UBR78" i="13" s="1"/>
  <c r="UBS78" i="13" s="1"/>
  <c r="UBT78" i="13" s="1"/>
  <c r="UBU78" i="13" s="1"/>
  <c r="UBV78" i="13" s="1"/>
  <c r="UBW78" i="13" s="1"/>
  <c r="UBX78" i="13" s="1"/>
  <c r="UBY78" i="13" s="1"/>
  <c r="UBZ78" i="13" s="1"/>
  <c r="UCA78" i="13" s="1"/>
  <c r="UCB78" i="13" s="1"/>
  <c r="UCC78" i="13" s="1"/>
  <c r="UCD78" i="13" s="1"/>
  <c r="UCE78" i="13" s="1"/>
  <c r="UCF78" i="13" s="1"/>
  <c r="UCG78" i="13" s="1"/>
  <c r="UCH78" i="13" s="1"/>
  <c r="UCI78" i="13" s="1"/>
  <c r="UCJ78" i="13" s="1"/>
  <c r="UCK78" i="13" s="1"/>
  <c r="UCL78" i="13" s="1"/>
  <c r="UCM78" i="13" s="1"/>
  <c r="UCN78" i="13" s="1"/>
  <c r="UCO78" i="13" s="1"/>
  <c r="UCP78" i="13" s="1"/>
  <c r="UCQ78" i="13" s="1"/>
  <c r="UCR78" i="13" s="1"/>
  <c r="UCS78" i="13" s="1"/>
  <c r="UCT78" i="13" s="1"/>
  <c r="UCU78" i="13" s="1"/>
  <c r="UCV78" i="13" s="1"/>
  <c r="UCW78" i="13" s="1"/>
  <c r="UCX78" i="13" s="1"/>
  <c r="UCY78" i="13" s="1"/>
  <c r="UCZ78" i="13" s="1"/>
  <c r="UDA78" i="13" s="1"/>
  <c r="UDB78" i="13" s="1"/>
  <c r="UDC78" i="13" s="1"/>
  <c r="UDD78" i="13" s="1"/>
  <c r="UDE78" i="13" s="1"/>
  <c r="UDF78" i="13" s="1"/>
  <c r="UDG78" i="13" s="1"/>
  <c r="UDH78" i="13" s="1"/>
  <c r="UDI78" i="13" s="1"/>
  <c r="UDJ78" i="13" s="1"/>
  <c r="UDK78" i="13" s="1"/>
  <c r="UDL78" i="13" s="1"/>
  <c r="UDM78" i="13" s="1"/>
  <c r="UDN78" i="13" s="1"/>
  <c r="UDO78" i="13" s="1"/>
  <c r="UDP78" i="13" s="1"/>
  <c r="UDQ78" i="13" s="1"/>
  <c r="UDR78" i="13" s="1"/>
  <c r="UDS78" i="13" s="1"/>
  <c r="UDT78" i="13" s="1"/>
  <c r="UDU78" i="13" s="1"/>
  <c r="UDV78" i="13" s="1"/>
  <c r="UDW78" i="13" s="1"/>
  <c r="UDX78" i="13" s="1"/>
  <c r="UDY78" i="13" s="1"/>
  <c r="UDZ78" i="13" s="1"/>
  <c r="UEA78" i="13" s="1"/>
  <c r="UEB78" i="13" s="1"/>
  <c r="UEC78" i="13" s="1"/>
  <c r="UED78" i="13" s="1"/>
  <c r="UEE78" i="13" s="1"/>
  <c r="UEF78" i="13" s="1"/>
  <c r="UEG78" i="13" s="1"/>
  <c r="UEH78" i="13" s="1"/>
  <c r="UEI78" i="13" s="1"/>
  <c r="UEJ78" i="13" s="1"/>
  <c r="UEK78" i="13" s="1"/>
  <c r="UEL78" i="13" s="1"/>
  <c r="UEM78" i="13" s="1"/>
  <c r="UEN78" i="13" s="1"/>
  <c r="UEO78" i="13" s="1"/>
  <c r="UEP78" i="13" s="1"/>
  <c r="UEQ78" i="13" s="1"/>
  <c r="UER78" i="13" s="1"/>
  <c r="UES78" i="13" s="1"/>
  <c r="UET78" i="13" s="1"/>
  <c r="UEU78" i="13" s="1"/>
  <c r="UEV78" i="13" s="1"/>
  <c r="UEW78" i="13" s="1"/>
  <c r="UEX78" i="13" s="1"/>
  <c r="UEY78" i="13" s="1"/>
  <c r="UEZ78" i="13" s="1"/>
  <c r="UFA78" i="13" s="1"/>
  <c r="UFB78" i="13" s="1"/>
  <c r="UFC78" i="13" s="1"/>
  <c r="UFD78" i="13" s="1"/>
  <c r="UFE78" i="13" s="1"/>
  <c r="UFF78" i="13" s="1"/>
  <c r="UFG78" i="13" s="1"/>
  <c r="UFH78" i="13" s="1"/>
  <c r="UFI78" i="13" s="1"/>
  <c r="UFJ78" i="13" s="1"/>
  <c r="UFK78" i="13" s="1"/>
  <c r="UFL78" i="13" s="1"/>
  <c r="UFM78" i="13" s="1"/>
  <c r="UFN78" i="13" s="1"/>
  <c r="UFO78" i="13" s="1"/>
  <c r="UFP78" i="13" s="1"/>
  <c r="UFQ78" i="13" s="1"/>
  <c r="UFR78" i="13" s="1"/>
  <c r="UFS78" i="13" s="1"/>
  <c r="UFT78" i="13" s="1"/>
  <c r="UFU78" i="13" s="1"/>
  <c r="UFV78" i="13" s="1"/>
  <c r="UFW78" i="13" s="1"/>
  <c r="UFX78" i="13" s="1"/>
  <c r="UFY78" i="13" s="1"/>
  <c r="UFZ78" i="13" s="1"/>
  <c r="UGA78" i="13" s="1"/>
  <c r="UGB78" i="13" s="1"/>
  <c r="UGC78" i="13" s="1"/>
  <c r="UGD78" i="13" s="1"/>
  <c r="UGE78" i="13" s="1"/>
  <c r="UGF78" i="13" s="1"/>
  <c r="UGG78" i="13" s="1"/>
  <c r="UGH78" i="13" s="1"/>
  <c r="UGI78" i="13" s="1"/>
  <c r="UGJ78" i="13" s="1"/>
  <c r="UGK78" i="13" s="1"/>
  <c r="UGL78" i="13" s="1"/>
  <c r="UGM78" i="13" s="1"/>
  <c r="UGN78" i="13" s="1"/>
  <c r="UGO78" i="13" s="1"/>
  <c r="UGP78" i="13" s="1"/>
  <c r="UGQ78" i="13" s="1"/>
  <c r="UGR78" i="13" s="1"/>
  <c r="UGS78" i="13" s="1"/>
  <c r="UGT78" i="13" s="1"/>
  <c r="UGU78" i="13" s="1"/>
  <c r="UGV78" i="13" s="1"/>
  <c r="UGW78" i="13" s="1"/>
  <c r="UGX78" i="13" s="1"/>
  <c r="UGY78" i="13" s="1"/>
  <c r="UGZ78" i="13" s="1"/>
  <c r="UHA78" i="13" s="1"/>
  <c r="UHB78" i="13" s="1"/>
  <c r="UHC78" i="13" s="1"/>
  <c r="UHD78" i="13" s="1"/>
  <c r="UHE78" i="13" s="1"/>
  <c r="UHF78" i="13" s="1"/>
  <c r="UHG78" i="13" s="1"/>
  <c r="UHH78" i="13" s="1"/>
  <c r="UHI78" i="13" s="1"/>
  <c r="UHJ78" i="13" s="1"/>
  <c r="UHK78" i="13" s="1"/>
  <c r="UHL78" i="13" s="1"/>
  <c r="UHM78" i="13" s="1"/>
  <c r="UHN78" i="13" s="1"/>
  <c r="UHO78" i="13" s="1"/>
  <c r="UHP78" i="13" s="1"/>
  <c r="UHQ78" i="13" s="1"/>
  <c r="UHR78" i="13" s="1"/>
  <c r="UHS78" i="13" s="1"/>
  <c r="UHT78" i="13" s="1"/>
  <c r="UHU78" i="13" s="1"/>
  <c r="UHV78" i="13" s="1"/>
  <c r="UHW78" i="13" s="1"/>
  <c r="UHX78" i="13" s="1"/>
  <c r="UHY78" i="13" s="1"/>
  <c r="UHZ78" i="13" s="1"/>
  <c r="UIA78" i="13" s="1"/>
  <c r="UIB78" i="13" s="1"/>
  <c r="UIC78" i="13" s="1"/>
  <c r="UID78" i="13" s="1"/>
  <c r="UIE78" i="13" s="1"/>
  <c r="UIF78" i="13" s="1"/>
  <c r="UIG78" i="13" s="1"/>
  <c r="UIH78" i="13" s="1"/>
  <c r="UII78" i="13" s="1"/>
  <c r="UIJ78" i="13" s="1"/>
  <c r="UIK78" i="13" s="1"/>
  <c r="UIL78" i="13" s="1"/>
  <c r="UIM78" i="13" s="1"/>
  <c r="UIN78" i="13" s="1"/>
  <c r="UIO78" i="13" s="1"/>
  <c r="UIP78" i="13" s="1"/>
  <c r="UIQ78" i="13" s="1"/>
  <c r="UIR78" i="13" s="1"/>
  <c r="UIS78" i="13" s="1"/>
  <c r="UIT78" i="13" s="1"/>
  <c r="UIU78" i="13" s="1"/>
  <c r="UIV78" i="13" s="1"/>
  <c r="UIW78" i="13" s="1"/>
  <c r="UIX78" i="13" s="1"/>
  <c r="UIY78" i="13" s="1"/>
  <c r="UIZ78" i="13" s="1"/>
  <c r="UJA78" i="13" s="1"/>
  <c r="UJB78" i="13" s="1"/>
  <c r="UJC78" i="13" s="1"/>
  <c r="UJD78" i="13" s="1"/>
  <c r="UJE78" i="13" s="1"/>
  <c r="UJF78" i="13" s="1"/>
  <c r="UJG78" i="13" s="1"/>
  <c r="UJH78" i="13" s="1"/>
  <c r="UJI78" i="13" s="1"/>
  <c r="UJJ78" i="13" s="1"/>
  <c r="UJK78" i="13" s="1"/>
  <c r="UJL78" i="13" s="1"/>
  <c r="UJM78" i="13" s="1"/>
  <c r="UJN78" i="13" s="1"/>
  <c r="UJO78" i="13" s="1"/>
  <c r="UJP78" i="13" s="1"/>
  <c r="UJQ78" i="13" s="1"/>
  <c r="UJR78" i="13" s="1"/>
  <c r="UJS78" i="13" s="1"/>
  <c r="UJT78" i="13" s="1"/>
  <c r="UJU78" i="13" s="1"/>
  <c r="UJV78" i="13" s="1"/>
  <c r="UJW78" i="13" s="1"/>
  <c r="UJX78" i="13" s="1"/>
  <c r="UJY78" i="13" s="1"/>
  <c r="UJZ78" i="13" s="1"/>
  <c r="UKA78" i="13" s="1"/>
  <c r="UKB78" i="13" s="1"/>
  <c r="UKC78" i="13" s="1"/>
  <c r="UKD78" i="13" s="1"/>
  <c r="UKE78" i="13" s="1"/>
  <c r="UKF78" i="13" s="1"/>
  <c r="UKG78" i="13" s="1"/>
  <c r="UKH78" i="13" s="1"/>
  <c r="UKI78" i="13" s="1"/>
  <c r="UKJ78" i="13" s="1"/>
  <c r="UKK78" i="13" s="1"/>
  <c r="UKL78" i="13" s="1"/>
  <c r="UKM78" i="13" s="1"/>
  <c r="UKN78" i="13" s="1"/>
  <c r="UKO78" i="13" s="1"/>
  <c r="UKP78" i="13" s="1"/>
  <c r="UKQ78" i="13" s="1"/>
  <c r="UKR78" i="13" s="1"/>
  <c r="UKS78" i="13" s="1"/>
  <c r="UKT78" i="13" s="1"/>
  <c r="UKU78" i="13" s="1"/>
  <c r="UKV78" i="13" s="1"/>
  <c r="UKW78" i="13" s="1"/>
  <c r="UKX78" i="13" s="1"/>
  <c r="UKY78" i="13" s="1"/>
  <c r="UKZ78" i="13" s="1"/>
  <c r="ULA78" i="13" s="1"/>
  <c r="ULB78" i="13" s="1"/>
  <c r="ULC78" i="13" s="1"/>
  <c r="ULD78" i="13" s="1"/>
  <c r="ULE78" i="13" s="1"/>
  <c r="ULF78" i="13" s="1"/>
  <c r="ULG78" i="13" s="1"/>
  <c r="ULH78" i="13" s="1"/>
  <c r="ULI78" i="13" s="1"/>
  <c r="ULJ78" i="13" s="1"/>
  <c r="ULK78" i="13" s="1"/>
  <c r="ULL78" i="13" s="1"/>
  <c r="ULM78" i="13" s="1"/>
  <c r="ULN78" i="13" s="1"/>
  <c r="ULO78" i="13" s="1"/>
  <c r="ULP78" i="13" s="1"/>
  <c r="ULQ78" i="13" s="1"/>
  <c r="ULR78" i="13" s="1"/>
  <c r="ULS78" i="13" s="1"/>
  <c r="ULT78" i="13" s="1"/>
  <c r="ULU78" i="13" s="1"/>
  <c r="ULV78" i="13" s="1"/>
  <c r="ULW78" i="13" s="1"/>
  <c r="ULX78" i="13" s="1"/>
  <c r="ULY78" i="13" s="1"/>
  <c r="ULZ78" i="13" s="1"/>
  <c r="UMA78" i="13" s="1"/>
  <c r="UMB78" i="13" s="1"/>
  <c r="UMC78" i="13" s="1"/>
  <c r="UMD78" i="13" s="1"/>
  <c r="UME78" i="13" s="1"/>
  <c r="UMF78" i="13" s="1"/>
  <c r="UMG78" i="13" s="1"/>
  <c r="UMH78" i="13" s="1"/>
  <c r="UMI78" i="13" s="1"/>
  <c r="UMJ78" i="13" s="1"/>
  <c r="UMK78" i="13" s="1"/>
  <c r="UML78" i="13" s="1"/>
  <c r="UMM78" i="13" s="1"/>
  <c r="UMN78" i="13" s="1"/>
  <c r="UMO78" i="13" s="1"/>
  <c r="UMP78" i="13" s="1"/>
  <c r="UMQ78" i="13" s="1"/>
  <c r="UMR78" i="13" s="1"/>
  <c r="UMS78" i="13" s="1"/>
  <c r="UMT78" i="13" s="1"/>
  <c r="UMU78" i="13" s="1"/>
  <c r="UMV78" i="13" s="1"/>
  <c r="UMW78" i="13" s="1"/>
  <c r="UMX78" i="13" s="1"/>
  <c r="UMY78" i="13" s="1"/>
  <c r="UMZ78" i="13" s="1"/>
  <c r="UNA78" i="13" s="1"/>
  <c r="UNB78" i="13" s="1"/>
  <c r="UNC78" i="13" s="1"/>
  <c r="UND78" i="13" s="1"/>
  <c r="UNE78" i="13" s="1"/>
  <c r="UNF78" i="13" s="1"/>
  <c r="UNG78" i="13" s="1"/>
  <c r="UNH78" i="13" s="1"/>
  <c r="UNI78" i="13" s="1"/>
  <c r="UNJ78" i="13" s="1"/>
  <c r="UNK78" i="13" s="1"/>
  <c r="UNL78" i="13" s="1"/>
  <c r="UNM78" i="13" s="1"/>
  <c r="UNN78" i="13" s="1"/>
  <c r="UNO78" i="13" s="1"/>
  <c r="UNP78" i="13" s="1"/>
  <c r="UNQ78" i="13" s="1"/>
  <c r="UNR78" i="13" s="1"/>
  <c r="UNS78" i="13" s="1"/>
  <c r="UNT78" i="13" s="1"/>
  <c r="UNU78" i="13" s="1"/>
  <c r="UNV78" i="13" s="1"/>
  <c r="UNW78" i="13" s="1"/>
  <c r="UNX78" i="13" s="1"/>
  <c r="UNY78" i="13" s="1"/>
  <c r="UNZ78" i="13" s="1"/>
  <c r="UOA78" i="13" s="1"/>
  <c r="UOB78" i="13" s="1"/>
  <c r="UOC78" i="13" s="1"/>
  <c r="UOD78" i="13" s="1"/>
  <c r="UOE78" i="13" s="1"/>
  <c r="UOF78" i="13" s="1"/>
  <c r="UOG78" i="13" s="1"/>
  <c r="UOH78" i="13" s="1"/>
  <c r="UOI78" i="13" s="1"/>
  <c r="UOJ78" i="13" s="1"/>
  <c r="UOK78" i="13" s="1"/>
  <c r="UOL78" i="13" s="1"/>
  <c r="UOM78" i="13" s="1"/>
  <c r="UON78" i="13" s="1"/>
  <c r="UOO78" i="13" s="1"/>
  <c r="UOP78" i="13" s="1"/>
  <c r="UOQ78" i="13" s="1"/>
  <c r="UOR78" i="13" s="1"/>
  <c r="UOS78" i="13" s="1"/>
  <c r="UOT78" i="13" s="1"/>
  <c r="UOU78" i="13" s="1"/>
  <c r="UOV78" i="13" s="1"/>
  <c r="UOW78" i="13" s="1"/>
  <c r="UOX78" i="13" s="1"/>
  <c r="UOY78" i="13" s="1"/>
  <c r="UOZ78" i="13" s="1"/>
  <c r="UPA78" i="13" s="1"/>
  <c r="UPB78" i="13" s="1"/>
  <c r="UPC78" i="13" s="1"/>
  <c r="UPD78" i="13" s="1"/>
  <c r="UPE78" i="13" s="1"/>
  <c r="UPF78" i="13" s="1"/>
  <c r="UPG78" i="13" s="1"/>
  <c r="UPH78" i="13" s="1"/>
  <c r="UPI78" i="13" s="1"/>
  <c r="UPJ78" i="13" s="1"/>
  <c r="UPK78" i="13" s="1"/>
  <c r="UPL78" i="13" s="1"/>
  <c r="UPM78" i="13" s="1"/>
  <c r="UPN78" i="13" s="1"/>
  <c r="UPO78" i="13" s="1"/>
  <c r="UPP78" i="13" s="1"/>
  <c r="UPQ78" i="13" s="1"/>
  <c r="UPR78" i="13" s="1"/>
  <c r="UPS78" i="13" s="1"/>
  <c r="UPT78" i="13" s="1"/>
  <c r="UPU78" i="13" s="1"/>
  <c r="UPV78" i="13" s="1"/>
  <c r="UPW78" i="13" s="1"/>
  <c r="UPX78" i="13" s="1"/>
  <c r="UPY78" i="13" s="1"/>
  <c r="UPZ78" i="13" s="1"/>
  <c r="UQA78" i="13" s="1"/>
  <c r="UQB78" i="13" s="1"/>
  <c r="UQC78" i="13" s="1"/>
  <c r="UQD78" i="13" s="1"/>
  <c r="UQE78" i="13" s="1"/>
  <c r="UQF78" i="13" s="1"/>
  <c r="UQG78" i="13" s="1"/>
  <c r="UQH78" i="13" s="1"/>
  <c r="UQI78" i="13" s="1"/>
  <c r="UQJ78" i="13" s="1"/>
  <c r="UQK78" i="13" s="1"/>
  <c r="UQL78" i="13" s="1"/>
  <c r="UQM78" i="13" s="1"/>
  <c r="UQN78" i="13" s="1"/>
  <c r="UQO78" i="13" s="1"/>
  <c r="UQP78" i="13" s="1"/>
  <c r="UQQ78" i="13" s="1"/>
  <c r="UQR78" i="13" s="1"/>
  <c r="UQS78" i="13" s="1"/>
  <c r="UQT78" i="13" s="1"/>
  <c r="UQU78" i="13" s="1"/>
  <c r="UQV78" i="13" s="1"/>
  <c r="UQW78" i="13" s="1"/>
  <c r="UQX78" i="13" s="1"/>
  <c r="UQY78" i="13" s="1"/>
  <c r="UQZ78" i="13" s="1"/>
  <c r="URA78" i="13" s="1"/>
  <c r="URB78" i="13" s="1"/>
  <c r="URC78" i="13" s="1"/>
  <c r="URD78" i="13" s="1"/>
  <c r="URE78" i="13" s="1"/>
  <c r="URF78" i="13" s="1"/>
  <c r="URG78" i="13" s="1"/>
  <c r="URH78" i="13" s="1"/>
  <c r="URI78" i="13" s="1"/>
  <c r="URJ78" i="13" s="1"/>
  <c r="URK78" i="13" s="1"/>
  <c r="URL78" i="13" s="1"/>
  <c r="URM78" i="13" s="1"/>
  <c r="URN78" i="13" s="1"/>
  <c r="URO78" i="13" s="1"/>
  <c r="URP78" i="13" s="1"/>
  <c r="URQ78" i="13" s="1"/>
  <c r="URR78" i="13" s="1"/>
  <c r="URS78" i="13" s="1"/>
  <c r="URT78" i="13" s="1"/>
  <c r="URU78" i="13" s="1"/>
  <c r="URV78" i="13" s="1"/>
  <c r="URW78" i="13" s="1"/>
  <c r="URX78" i="13" s="1"/>
  <c r="URY78" i="13" s="1"/>
  <c r="URZ78" i="13" s="1"/>
  <c r="USA78" i="13" s="1"/>
  <c r="USB78" i="13" s="1"/>
  <c r="USC78" i="13" s="1"/>
  <c r="USD78" i="13" s="1"/>
  <c r="USE78" i="13" s="1"/>
  <c r="USF78" i="13" s="1"/>
  <c r="USG78" i="13" s="1"/>
  <c r="USH78" i="13" s="1"/>
  <c r="USI78" i="13" s="1"/>
  <c r="USJ78" i="13" s="1"/>
  <c r="USK78" i="13" s="1"/>
  <c r="USL78" i="13" s="1"/>
  <c r="USM78" i="13" s="1"/>
  <c r="USN78" i="13" s="1"/>
  <c r="USO78" i="13" s="1"/>
  <c r="USP78" i="13" s="1"/>
  <c r="USQ78" i="13" s="1"/>
  <c r="USR78" i="13" s="1"/>
  <c r="USS78" i="13" s="1"/>
  <c r="UST78" i="13" s="1"/>
  <c r="USU78" i="13" s="1"/>
  <c r="USV78" i="13" s="1"/>
  <c r="USW78" i="13" s="1"/>
  <c r="USX78" i="13" s="1"/>
  <c r="USY78" i="13" s="1"/>
  <c r="USZ78" i="13" s="1"/>
  <c r="UTA78" i="13" s="1"/>
  <c r="UTB78" i="13" s="1"/>
  <c r="UTC78" i="13" s="1"/>
  <c r="UTD78" i="13" s="1"/>
  <c r="UTE78" i="13" s="1"/>
  <c r="UTF78" i="13" s="1"/>
  <c r="UTG78" i="13" s="1"/>
  <c r="UTH78" i="13" s="1"/>
  <c r="UTI78" i="13" s="1"/>
  <c r="UTJ78" i="13" s="1"/>
  <c r="UTK78" i="13" s="1"/>
  <c r="UTL78" i="13" s="1"/>
  <c r="UTM78" i="13" s="1"/>
  <c r="UTN78" i="13" s="1"/>
  <c r="UTO78" i="13" s="1"/>
  <c r="UTP78" i="13" s="1"/>
  <c r="UTQ78" i="13" s="1"/>
  <c r="UTR78" i="13" s="1"/>
  <c r="UTS78" i="13" s="1"/>
  <c r="UTT78" i="13" s="1"/>
  <c r="UTU78" i="13" s="1"/>
  <c r="UTV78" i="13" s="1"/>
  <c r="UTW78" i="13" s="1"/>
  <c r="UTX78" i="13" s="1"/>
  <c r="UTY78" i="13" s="1"/>
  <c r="UTZ78" i="13" s="1"/>
  <c r="UUA78" i="13" s="1"/>
  <c r="UUB78" i="13" s="1"/>
  <c r="UUC78" i="13" s="1"/>
  <c r="UUD78" i="13" s="1"/>
  <c r="UUE78" i="13" s="1"/>
  <c r="UUF78" i="13" s="1"/>
  <c r="UUG78" i="13" s="1"/>
  <c r="UUH78" i="13" s="1"/>
  <c r="UUI78" i="13" s="1"/>
  <c r="UUJ78" i="13" s="1"/>
  <c r="UUK78" i="13" s="1"/>
  <c r="UUL78" i="13" s="1"/>
  <c r="UUM78" i="13" s="1"/>
  <c r="UUN78" i="13" s="1"/>
  <c r="UUO78" i="13" s="1"/>
  <c r="UUP78" i="13" s="1"/>
  <c r="UUQ78" i="13" s="1"/>
  <c r="UUR78" i="13" s="1"/>
  <c r="UUS78" i="13" s="1"/>
  <c r="UUT78" i="13" s="1"/>
  <c r="UUU78" i="13" s="1"/>
  <c r="UUV78" i="13" s="1"/>
  <c r="UUW78" i="13" s="1"/>
  <c r="UUX78" i="13" s="1"/>
  <c r="UUY78" i="13" s="1"/>
  <c r="UUZ78" i="13" s="1"/>
  <c r="UVA78" i="13" s="1"/>
  <c r="UVB78" i="13" s="1"/>
  <c r="UVC78" i="13" s="1"/>
  <c r="UVD78" i="13" s="1"/>
  <c r="UVE78" i="13" s="1"/>
  <c r="UVF78" i="13" s="1"/>
  <c r="UVG78" i="13" s="1"/>
  <c r="UVH78" i="13" s="1"/>
  <c r="UVI78" i="13" s="1"/>
  <c r="UVJ78" i="13" s="1"/>
  <c r="UVK78" i="13" s="1"/>
  <c r="UVL78" i="13" s="1"/>
  <c r="UVM78" i="13" s="1"/>
  <c r="UVN78" i="13" s="1"/>
  <c r="UVO78" i="13" s="1"/>
  <c r="UVP78" i="13" s="1"/>
  <c r="UVQ78" i="13" s="1"/>
  <c r="UVR78" i="13" s="1"/>
  <c r="UVS78" i="13" s="1"/>
  <c r="UVT78" i="13" s="1"/>
  <c r="UVU78" i="13" s="1"/>
  <c r="UVV78" i="13" s="1"/>
  <c r="UVW78" i="13" s="1"/>
  <c r="UVX78" i="13" s="1"/>
  <c r="UVY78" i="13" s="1"/>
  <c r="UVZ78" i="13" s="1"/>
  <c r="UWA78" i="13" s="1"/>
  <c r="UWB78" i="13" s="1"/>
  <c r="UWC78" i="13" s="1"/>
  <c r="UWD78" i="13" s="1"/>
  <c r="UWE78" i="13" s="1"/>
  <c r="UWF78" i="13" s="1"/>
  <c r="UWG78" i="13" s="1"/>
  <c r="UWH78" i="13" s="1"/>
  <c r="UWI78" i="13" s="1"/>
  <c r="UWJ78" i="13" s="1"/>
  <c r="UWK78" i="13" s="1"/>
  <c r="UWL78" i="13" s="1"/>
  <c r="UWM78" i="13" s="1"/>
  <c r="UWN78" i="13" s="1"/>
  <c r="UWO78" i="13" s="1"/>
  <c r="UWP78" i="13" s="1"/>
  <c r="UWQ78" i="13" s="1"/>
  <c r="UWR78" i="13" s="1"/>
  <c r="UWS78" i="13" s="1"/>
  <c r="UWT78" i="13" s="1"/>
  <c r="UWU78" i="13" s="1"/>
  <c r="UWV78" i="13" s="1"/>
  <c r="UWW78" i="13" s="1"/>
  <c r="UWX78" i="13" s="1"/>
  <c r="UWY78" i="13" s="1"/>
  <c r="UWZ78" i="13" s="1"/>
  <c r="UXA78" i="13" s="1"/>
  <c r="UXB78" i="13" s="1"/>
  <c r="UXC78" i="13" s="1"/>
  <c r="UXD78" i="13" s="1"/>
  <c r="UXE78" i="13" s="1"/>
  <c r="UXF78" i="13" s="1"/>
  <c r="UXG78" i="13" s="1"/>
  <c r="UXH78" i="13" s="1"/>
  <c r="UXI78" i="13" s="1"/>
  <c r="UXJ78" i="13" s="1"/>
  <c r="UXK78" i="13" s="1"/>
  <c r="UXL78" i="13" s="1"/>
  <c r="UXM78" i="13" s="1"/>
  <c r="UXN78" i="13" s="1"/>
  <c r="UXO78" i="13" s="1"/>
  <c r="UXP78" i="13" s="1"/>
  <c r="UXQ78" i="13" s="1"/>
  <c r="UXR78" i="13" s="1"/>
  <c r="UXS78" i="13" s="1"/>
  <c r="UXT78" i="13" s="1"/>
  <c r="UXU78" i="13" s="1"/>
  <c r="UXV78" i="13" s="1"/>
  <c r="UXW78" i="13" s="1"/>
  <c r="UXX78" i="13" s="1"/>
  <c r="UXY78" i="13" s="1"/>
  <c r="UXZ78" i="13" s="1"/>
  <c r="UYA78" i="13" s="1"/>
  <c r="UYB78" i="13" s="1"/>
  <c r="UYC78" i="13" s="1"/>
  <c r="UYD78" i="13" s="1"/>
  <c r="UYE78" i="13" s="1"/>
  <c r="UYF78" i="13" s="1"/>
  <c r="UYG78" i="13" s="1"/>
  <c r="UYH78" i="13" s="1"/>
  <c r="UYI78" i="13" s="1"/>
  <c r="UYJ78" i="13" s="1"/>
  <c r="UYK78" i="13" s="1"/>
  <c r="UYL78" i="13" s="1"/>
  <c r="UYM78" i="13" s="1"/>
  <c r="UYN78" i="13" s="1"/>
  <c r="UYO78" i="13" s="1"/>
  <c r="UYP78" i="13" s="1"/>
  <c r="UYQ78" i="13" s="1"/>
  <c r="UYR78" i="13" s="1"/>
  <c r="UYS78" i="13" s="1"/>
  <c r="UYT78" i="13" s="1"/>
  <c r="UYU78" i="13" s="1"/>
  <c r="UYV78" i="13" s="1"/>
  <c r="UYW78" i="13" s="1"/>
  <c r="UYX78" i="13" s="1"/>
  <c r="UYY78" i="13" s="1"/>
  <c r="UYZ78" i="13" s="1"/>
  <c r="UZA78" i="13" s="1"/>
  <c r="UZB78" i="13" s="1"/>
  <c r="UZC78" i="13" s="1"/>
  <c r="UZD78" i="13" s="1"/>
  <c r="UZE78" i="13" s="1"/>
  <c r="UZF78" i="13" s="1"/>
  <c r="UZG78" i="13" s="1"/>
  <c r="UZH78" i="13" s="1"/>
  <c r="UZI78" i="13" s="1"/>
  <c r="UZJ78" i="13" s="1"/>
  <c r="UZK78" i="13" s="1"/>
  <c r="UZL78" i="13" s="1"/>
  <c r="UZM78" i="13" s="1"/>
  <c r="UZN78" i="13" s="1"/>
  <c r="UZO78" i="13" s="1"/>
  <c r="UZP78" i="13" s="1"/>
  <c r="UZQ78" i="13" s="1"/>
  <c r="UZR78" i="13" s="1"/>
  <c r="UZS78" i="13" s="1"/>
  <c r="UZT78" i="13" s="1"/>
  <c r="UZU78" i="13" s="1"/>
  <c r="UZV78" i="13" s="1"/>
  <c r="UZW78" i="13" s="1"/>
  <c r="UZX78" i="13" s="1"/>
  <c r="UZY78" i="13" s="1"/>
  <c r="UZZ78" i="13" s="1"/>
  <c r="VAA78" i="13" s="1"/>
  <c r="VAB78" i="13" s="1"/>
  <c r="VAC78" i="13" s="1"/>
  <c r="VAD78" i="13" s="1"/>
  <c r="VAE78" i="13" s="1"/>
  <c r="VAF78" i="13" s="1"/>
  <c r="VAG78" i="13" s="1"/>
  <c r="VAH78" i="13" s="1"/>
  <c r="VAI78" i="13" s="1"/>
  <c r="VAJ78" i="13" s="1"/>
  <c r="VAK78" i="13" s="1"/>
  <c r="VAL78" i="13" s="1"/>
  <c r="VAM78" i="13" s="1"/>
  <c r="VAN78" i="13" s="1"/>
  <c r="VAO78" i="13" s="1"/>
  <c r="VAP78" i="13" s="1"/>
  <c r="VAQ78" i="13" s="1"/>
  <c r="VAR78" i="13" s="1"/>
  <c r="VAS78" i="13" s="1"/>
  <c r="VAT78" i="13" s="1"/>
  <c r="VAU78" i="13" s="1"/>
  <c r="VAV78" i="13" s="1"/>
  <c r="VAW78" i="13" s="1"/>
  <c r="VAX78" i="13" s="1"/>
  <c r="VAY78" i="13" s="1"/>
  <c r="VAZ78" i="13" s="1"/>
  <c r="VBA78" i="13" s="1"/>
  <c r="VBB78" i="13" s="1"/>
  <c r="VBC78" i="13" s="1"/>
  <c r="VBD78" i="13" s="1"/>
  <c r="VBE78" i="13" s="1"/>
  <c r="VBF78" i="13" s="1"/>
  <c r="VBG78" i="13" s="1"/>
  <c r="VBH78" i="13" s="1"/>
  <c r="VBI78" i="13" s="1"/>
  <c r="VBJ78" i="13" s="1"/>
  <c r="VBK78" i="13" s="1"/>
  <c r="VBL78" i="13" s="1"/>
  <c r="VBM78" i="13" s="1"/>
  <c r="VBN78" i="13" s="1"/>
  <c r="VBO78" i="13" s="1"/>
  <c r="VBP78" i="13" s="1"/>
  <c r="VBQ78" i="13" s="1"/>
  <c r="VBR78" i="13" s="1"/>
  <c r="VBS78" i="13" s="1"/>
  <c r="VBT78" i="13" s="1"/>
  <c r="VBU78" i="13" s="1"/>
  <c r="VBV78" i="13" s="1"/>
  <c r="VBW78" i="13" s="1"/>
  <c r="VBX78" i="13" s="1"/>
  <c r="VBY78" i="13" s="1"/>
  <c r="VBZ78" i="13" s="1"/>
  <c r="VCA78" i="13" s="1"/>
  <c r="VCB78" i="13" s="1"/>
  <c r="VCC78" i="13" s="1"/>
  <c r="VCD78" i="13" s="1"/>
  <c r="VCE78" i="13" s="1"/>
  <c r="VCF78" i="13" s="1"/>
  <c r="VCG78" i="13" s="1"/>
  <c r="VCH78" i="13" s="1"/>
  <c r="VCI78" i="13" s="1"/>
  <c r="VCJ78" i="13" s="1"/>
  <c r="VCK78" i="13" s="1"/>
  <c r="VCL78" i="13" s="1"/>
  <c r="VCM78" i="13" s="1"/>
  <c r="VCN78" i="13" s="1"/>
  <c r="VCO78" i="13" s="1"/>
  <c r="VCP78" i="13" s="1"/>
  <c r="VCQ78" i="13" s="1"/>
  <c r="VCR78" i="13" s="1"/>
  <c r="VCS78" i="13" s="1"/>
  <c r="VCT78" i="13" s="1"/>
  <c r="VCU78" i="13" s="1"/>
  <c r="VCV78" i="13" s="1"/>
  <c r="VCW78" i="13" s="1"/>
  <c r="VCX78" i="13" s="1"/>
  <c r="VCY78" i="13" s="1"/>
  <c r="VCZ78" i="13" s="1"/>
  <c r="VDA78" i="13" s="1"/>
  <c r="VDB78" i="13" s="1"/>
  <c r="VDC78" i="13" s="1"/>
  <c r="VDD78" i="13" s="1"/>
  <c r="VDE78" i="13" s="1"/>
  <c r="VDF78" i="13" s="1"/>
  <c r="VDG78" i="13" s="1"/>
  <c r="VDH78" i="13" s="1"/>
  <c r="VDI78" i="13" s="1"/>
  <c r="VDJ78" i="13" s="1"/>
  <c r="VDK78" i="13" s="1"/>
  <c r="VDL78" i="13" s="1"/>
  <c r="VDM78" i="13" s="1"/>
  <c r="VDN78" i="13" s="1"/>
  <c r="VDO78" i="13" s="1"/>
  <c r="VDP78" i="13" s="1"/>
  <c r="VDQ78" i="13" s="1"/>
  <c r="VDR78" i="13" s="1"/>
  <c r="VDS78" i="13" s="1"/>
  <c r="VDT78" i="13" s="1"/>
  <c r="VDU78" i="13" s="1"/>
  <c r="VDV78" i="13" s="1"/>
  <c r="VDW78" i="13" s="1"/>
  <c r="VDX78" i="13" s="1"/>
  <c r="VDY78" i="13" s="1"/>
  <c r="VDZ78" i="13" s="1"/>
  <c r="VEA78" i="13" s="1"/>
  <c r="VEB78" i="13" s="1"/>
  <c r="VEC78" i="13" s="1"/>
  <c r="VED78" i="13" s="1"/>
  <c r="VEE78" i="13" s="1"/>
  <c r="VEF78" i="13" s="1"/>
  <c r="VEG78" i="13" s="1"/>
  <c r="VEH78" i="13" s="1"/>
  <c r="VEI78" i="13" s="1"/>
  <c r="VEJ78" i="13" s="1"/>
  <c r="VEK78" i="13" s="1"/>
  <c r="VEL78" i="13" s="1"/>
  <c r="VEM78" i="13" s="1"/>
  <c r="VEN78" i="13" s="1"/>
  <c r="VEO78" i="13" s="1"/>
  <c r="VEP78" i="13" s="1"/>
  <c r="VEQ78" i="13" s="1"/>
  <c r="VER78" i="13" s="1"/>
  <c r="VES78" i="13" s="1"/>
  <c r="VET78" i="13" s="1"/>
  <c r="VEU78" i="13" s="1"/>
  <c r="VEV78" i="13" s="1"/>
  <c r="VEW78" i="13" s="1"/>
  <c r="VEX78" i="13" s="1"/>
  <c r="VEY78" i="13" s="1"/>
  <c r="VEZ78" i="13" s="1"/>
  <c r="VFA78" i="13" s="1"/>
  <c r="VFB78" i="13" s="1"/>
  <c r="VFC78" i="13" s="1"/>
  <c r="VFD78" i="13" s="1"/>
  <c r="VFE78" i="13" s="1"/>
  <c r="VFF78" i="13" s="1"/>
  <c r="VFG78" i="13" s="1"/>
  <c r="VFH78" i="13" s="1"/>
  <c r="VFI78" i="13" s="1"/>
  <c r="VFJ78" i="13" s="1"/>
  <c r="VFK78" i="13" s="1"/>
  <c r="VFL78" i="13" s="1"/>
  <c r="VFM78" i="13" s="1"/>
  <c r="VFN78" i="13" s="1"/>
  <c r="VFO78" i="13" s="1"/>
  <c r="VFP78" i="13" s="1"/>
  <c r="VFQ78" i="13" s="1"/>
  <c r="VFR78" i="13" s="1"/>
  <c r="VFS78" i="13" s="1"/>
  <c r="VFT78" i="13" s="1"/>
  <c r="VFU78" i="13" s="1"/>
  <c r="VFV78" i="13" s="1"/>
  <c r="VFW78" i="13" s="1"/>
  <c r="VFX78" i="13" s="1"/>
  <c r="VFY78" i="13" s="1"/>
  <c r="VFZ78" i="13" s="1"/>
  <c r="VGA78" i="13" s="1"/>
  <c r="VGB78" i="13" s="1"/>
  <c r="VGC78" i="13" s="1"/>
  <c r="VGD78" i="13" s="1"/>
  <c r="VGE78" i="13" s="1"/>
  <c r="VGF78" i="13" s="1"/>
  <c r="VGG78" i="13" s="1"/>
  <c r="VGH78" i="13" s="1"/>
  <c r="VGI78" i="13" s="1"/>
  <c r="VGJ78" i="13" s="1"/>
  <c r="VGK78" i="13" s="1"/>
  <c r="VGL78" i="13" s="1"/>
  <c r="VGM78" i="13" s="1"/>
  <c r="VGN78" i="13" s="1"/>
  <c r="VGO78" i="13" s="1"/>
  <c r="VGP78" i="13" s="1"/>
  <c r="VGQ78" i="13" s="1"/>
  <c r="VGR78" i="13" s="1"/>
  <c r="VGS78" i="13" s="1"/>
  <c r="VGT78" i="13" s="1"/>
  <c r="VGU78" i="13" s="1"/>
  <c r="VGV78" i="13" s="1"/>
  <c r="VGW78" i="13" s="1"/>
  <c r="VGX78" i="13" s="1"/>
  <c r="VGY78" i="13" s="1"/>
  <c r="VGZ78" i="13" s="1"/>
  <c r="VHA78" i="13" s="1"/>
  <c r="VHB78" i="13" s="1"/>
  <c r="VHC78" i="13" s="1"/>
  <c r="VHD78" i="13" s="1"/>
  <c r="VHE78" i="13" s="1"/>
  <c r="VHF78" i="13" s="1"/>
  <c r="VHG78" i="13" s="1"/>
  <c r="VHH78" i="13" s="1"/>
  <c r="VHI78" i="13" s="1"/>
  <c r="VHJ78" i="13" s="1"/>
  <c r="VHK78" i="13" s="1"/>
  <c r="VHL78" i="13" s="1"/>
  <c r="VHM78" i="13" s="1"/>
  <c r="VHN78" i="13" s="1"/>
  <c r="VHO78" i="13" s="1"/>
  <c r="VHP78" i="13" s="1"/>
  <c r="VHQ78" i="13" s="1"/>
  <c r="VHR78" i="13" s="1"/>
  <c r="VHS78" i="13" s="1"/>
  <c r="VHT78" i="13" s="1"/>
  <c r="VHU78" i="13" s="1"/>
  <c r="VHV78" i="13" s="1"/>
  <c r="VHW78" i="13" s="1"/>
  <c r="VHX78" i="13" s="1"/>
  <c r="VHY78" i="13" s="1"/>
  <c r="VHZ78" i="13" s="1"/>
  <c r="VIA78" i="13" s="1"/>
  <c r="VIB78" i="13" s="1"/>
  <c r="VIC78" i="13" s="1"/>
  <c r="VID78" i="13" s="1"/>
  <c r="VIE78" i="13" s="1"/>
  <c r="VIF78" i="13" s="1"/>
  <c r="VIG78" i="13" s="1"/>
  <c r="VIH78" i="13" s="1"/>
  <c r="VII78" i="13" s="1"/>
  <c r="VIJ78" i="13" s="1"/>
  <c r="VIK78" i="13" s="1"/>
  <c r="VIL78" i="13" s="1"/>
  <c r="VIM78" i="13" s="1"/>
  <c r="VIN78" i="13" s="1"/>
  <c r="VIO78" i="13" s="1"/>
  <c r="VIP78" i="13" s="1"/>
  <c r="VIQ78" i="13" s="1"/>
  <c r="VIR78" i="13" s="1"/>
  <c r="VIS78" i="13" s="1"/>
  <c r="VIT78" i="13" s="1"/>
  <c r="VIU78" i="13" s="1"/>
  <c r="VIV78" i="13" s="1"/>
  <c r="VIW78" i="13" s="1"/>
  <c r="VIX78" i="13" s="1"/>
  <c r="VIY78" i="13" s="1"/>
  <c r="VIZ78" i="13" s="1"/>
  <c r="VJA78" i="13" s="1"/>
  <c r="VJB78" i="13" s="1"/>
  <c r="VJC78" i="13" s="1"/>
  <c r="VJD78" i="13" s="1"/>
  <c r="VJE78" i="13" s="1"/>
  <c r="VJF78" i="13" s="1"/>
  <c r="VJG78" i="13" s="1"/>
  <c r="VJH78" i="13" s="1"/>
  <c r="VJI78" i="13" s="1"/>
  <c r="VJJ78" i="13" s="1"/>
  <c r="VJK78" i="13" s="1"/>
  <c r="VJL78" i="13" s="1"/>
  <c r="VJM78" i="13" s="1"/>
  <c r="VJN78" i="13" s="1"/>
  <c r="VJO78" i="13" s="1"/>
  <c r="VJP78" i="13" s="1"/>
  <c r="VJQ78" i="13" s="1"/>
  <c r="VJR78" i="13" s="1"/>
  <c r="VJS78" i="13" s="1"/>
  <c r="VJT78" i="13" s="1"/>
  <c r="VJU78" i="13" s="1"/>
  <c r="VJV78" i="13" s="1"/>
  <c r="VJW78" i="13" s="1"/>
  <c r="VJX78" i="13" s="1"/>
  <c r="VJY78" i="13" s="1"/>
  <c r="VJZ78" i="13" s="1"/>
  <c r="VKA78" i="13" s="1"/>
  <c r="VKB78" i="13" s="1"/>
  <c r="VKC78" i="13" s="1"/>
  <c r="VKD78" i="13" s="1"/>
  <c r="VKE78" i="13" s="1"/>
  <c r="VKF78" i="13" s="1"/>
  <c r="VKG78" i="13" s="1"/>
  <c r="VKH78" i="13" s="1"/>
  <c r="VKI78" i="13" s="1"/>
  <c r="VKJ78" i="13" s="1"/>
  <c r="VKK78" i="13" s="1"/>
  <c r="VKL78" i="13" s="1"/>
  <c r="VKM78" i="13" s="1"/>
  <c r="VKN78" i="13" s="1"/>
  <c r="VKO78" i="13" s="1"/>
  <c r="VKP78" i="13" s="1"/>
  <c r="VKQ78" i="13" s="1"/>
  <c r="VKR78" i="13" s="1"/>
  <c r="VKS78" i="13" s="1"/>
  <c r="VKT78" i="13" s="1"/>
  <c r="VKU78" i="13" s="1"/>
  <c r="VKV78" i="13" s="1"/>
  <c r="VKW78" i="13" s="1"/>
  <c r="VKX78" i="13" s="1"/>
  <c r="VKY78" i="13" s="1"/>
  <c r="VKZ78" i="13" s="1"/>
  <c r="VLA78" i="13" s="1"/>
  <c r="VLB78" i="13" s="1"/>
  <c r="VLC78" i="13" s="1"/>
  <c r="VLD78" i="13" s="1"/>
  <c r="VLE78" i="13" s="1"/>
  <c r="VLF78" i="13" s="1"/>
  <c r="VLG78" i="13" s="1"/>
  <c r="VLH78" i="13" s="1"/>
  <c r="VLI78" i="13" s="1"/>
  <c r="VLJ78" i="13" s="1"/>
  <c r="VLK78" i="13" s="1"/>
  <c r="VLL78" i="13" s="1"/>
  <c r="VLM78" i="13" s="1"/>
  <c r="VLN78" i="13" s="1"/>
  <c r="VLO78" i="13" s="1"/>
  <c r="VLP78" i="13" s="1"/>
  <c r="VLQ78" i="13" s="1"/>
  <c r="VLR78" i="13" s="1"/>
  <c r="VLS78" i="13" s="1"/>
  <c r="VLT78" i="13" s="1"/>
  <c r="VLU78" i="13" s="1"/>
  <c r="VLV78" i="13" s="1"/>
  <c r="VLW78" i="13" s="1"/>
  <c r="VLX78" i="13" s="1"/>
  <c r="VLY78" i="13" s="1"/>
  <c r="VLZ78" i="13" s="1"/>
  <c r="VMA78" i="13" s="1"/>
  <c r="VMB78" i="13" s="1"/>
  <c r="VMC78" i="13" s="1"/>
  <c r="VMD78" i="13" s="1"/>
  <c r="VME78" i="13" s="1"/>
  <c r="VMF78" i="13" s="1"/>
  <c r="VMG78" i="13" s="1"/>
  <c r="VMH78" i="13" s="1"/>
  <c r="VMI78" i="13" s="1"/>
  <c r="VMJ78" i="13" s="1"/>
  <c r="VMK78" i="13" s="1"/>
  <c r="VML78" i="13" s="1"/>
  <c r="VMM78" i="13" s="1"/>
  <c r="VMN78" i="13" s="1"/>
  <c r="VMO78" i="13" s="1"/>
  <c r="VMP78" i="13" s="1"/>
  <c r="VMQ78" i="13" s="1"/>
  <c r="VMR78" i="13" s="1"/>
  <c r="VMS78" i="13" s="1"/>
  <c r="VMT78" i="13" s="1"/>
  <c r="VMU78" i="13" s="1"/>
  <c r="VMV78" i="13" s="1"/>
  <c r="VMW78" i="13" s="1"/>
  <c r="VMX78" i="13" s="1"/>
  <c r="VMY78" i="13" s="1"/>
  <c r="VMZ78" i="13" s="1"/>
  <c r="VNA78" i="13" s="1"/>
  <c r="VNB78" i="13" s="1"/>
  <c r="VNC78" i="13" s="1"/>
  <c r="VND78" i="13" s="1"/>
  <c r="VNE78" i="13" s="1"/>
  <c r="VNF78" i="13" s="1"/>
  <c r="VNG78" i="13" s="1"/>
  <c r="VNH78" i="13" s="1"/>
  <c r="VNI78" i="13" s="1"/>
  <c r="VNJ78" i="13" s="1"/>
  <c r="VNK78" i="13" s="1"/>
  <c r="VNL78" i="13" s="1"/>
  <c r="VNM78" i="13" s="1"/>
  <c r="VNN78" i="13" s="1"/>
  <c r="VNO78" i="13" s="1"/>
  <c r="VNP78" i="13" s="1"/>
  <c r="VNQ78" i="13" s="1"/>
  <c r="VNR78" i="13" s="1"/>
  <c r="VNS78" i="13" s="1"/>
  <c r="VNT78" i="13" s="1"/>
  <c r="VNU78" i="13" s="1"/>
  <c r="VNV78" i="13" s="1"/>
  <c r="VNW78" i="13" s="1"/>
  <c r="VNX78" i="13" s="1"/>
  <c r="VNY78" i="13" s="1"/>
  <c r="VNZ78" i="13" s="1"/>
  <c r="VOA78" i="13" s="1"/>
  <c r="VOB78" i="13" s="1"/>
  <c r="VOC78" i="13" s="1"/>
  <c r="VOD78" i="13" s="1"/>
  <c r="VOE78" i="13" s="1"/>
  <c r="VOF78" i="13" s="1"/>
  <c r="VOG78" i="13" s="1"/>
  <c r="VOH78" i="13" s="1"/>
  <c r="VOI78" i="13" s="1"/>
  <c r="VOJ78" i="13" s="1"/>
  <c r="VOK78" i="13" s="1"/>
  <c r="VOL78" i="13" s="1"/>
  <c r="VOM78" i="13" s="1"/>
  <c r="VON78" i="13" s="1"/>
  <c r="VOO78" i="13" s="1"/>
  <c r="VOP78" i="13" s="1"/>
  <c r="VOQ78" i="13" s="1"/>
  <c r="VOR78" i="13" s="1"/>
  <c r="VOS78" i="13" s="1"/>
  <c r="VOT78" i="13" s="1"/>
  <c r="VOU78" i="13" s="1"/>
  <c r="VOV78" i="13" s="1"/>
  <c r="VOW78" i="13" s="1"/>
  <c r="VOX78" i="13" s="1"/>
  <c r="VOY78" i="13" s="1"/>
  <c r="VOZ78" i="13" s="1"/>
  <c r="VPA78" i="13" s="1"/>
  <c r="VPB78" i="13" s="1"/>
  <c r="VPC78" i="13" s="1"/>
  <c r="VPD78" i="13" s="1"/>
  <c r="VPE78" i="13" s="1"/>
  <c r="VPF78" i="13" s="1"/>
  <c r="VPG78" i="13" s="1"/>
  <c r="VPH78" i="13" s="1"/>
  <c r="VPI78" i="13" s="1"/>
  <c r="VPJ78" i="13" s="1"/>
  <c r="VPK78" i="13" s="1"/>
  <c r="VPL78" i="13" s="1"/>
  <c r="VPM78" i="13" s="1"/>
  <c r="VPN78" i="13" s="1"/>
  <c r="VPO78" i="13" s="1"/>
  <c r="VPP78" i="13" s="1"/>
  <c r="VPQ78" i="13" s="1"/>
  <c r="VPR78" i="13" s="1"/>
  <c r="VPS78" i="13" s="1"/>
  <c r="VPT78" i="13" s="1"/>
  <c r="VPU78" i="13" s="1"/>
  <c r="VPV78" i="13" s="1"/>
  <c r="VPW78" i="13" s="1"/>
  <c r="VPX78" i="13" s="1"/>
  <c r="VPY78" i="13" s="1"/>
  <c r="VPZ78" i="13" s="1"/>
  <c r="VQA78" i="13" s="1"/>
  <c r="VQB78" i="13" s="1"/>
  <c r="VQC78" i="13" s="1"/>
  <c r="VQD78" i="13" s="1"/>
  <c r="VQE78" i="13" s="1"/>
  <c r="VQF78" i="13" s="1"/>
  <c r="VQG78" i="13" s="1"/>
  <c r="VQH78" i="13" s="1"/>
  <c r="VQI78" i="13" s="1"/>
  <c r="VQJ78" i="13" s="1"/>
  <c r="VQK78" i="13" s="1"/>
  <c r="VQL78" i="13" s="1"/>
  <c r="VQM78" i="13" s="1"/>
  <c r="VQN78" i="13" s="1"/>
  <c r="VQO78" i="13" s="1"/>
  <c r="VQP78" i="13" s="1"/>
  <c r="VQQ78" i="13" s="1"/>
  <c r="VQR78" i="13" s="1"/>
  <c r="VQS78" i="13" s="1"/>
  <c r="VQT78" i="13" s="1"/>
  <c r="VQU78" i="13" s="1"/>
  <c r="VQV78" i="13" s="1"/>
  <c r="VQW78" i="13" s="1"/>
  <c r="VQX78" i="13" s="1"/>
  <c r="VQY78" i="13" s="1"/>
  <c r="VQZ78" i="13" s="1"/>
  <c r="VRA78" i="13" s="1"/>
  <c r="VRB78" i="13" s="1"/>
  <c r="VRC78" i="13" s="1"/>
  <c r="VRD78" i="13" s="1"/>
  <c r="VRE78" i="13" s="1"/>
  <c r="VRF78" i="13" s="1"/>
  <c r="VRG78" i="13" s="1"/>
  <c r="VRH78" i="13" s="1"/>
  <c r="VRI78" i="13" s="1"/>
  <c r="VRJ78" i="13" s="1"/>
  <c r="VRK78" i="13" s="1"/>
  <c r="VRL78" i="13" s="1"/>
  <c r="VRM78" i="13" s="1"/>
  <c r="VRN78" i="13" s="1"/>
  <c r="VRO78" i="13" s="1"/>
  <c r="VRP78" i="13" s="1"/>
  <c r="VRQ78" i="13" s="1"/>
  <c r="VRR78" i="13" s="1"/>
  <c r="VRS78" i="13" s="1"/>
  <c r="VRT78" i="13" s="1"/>
  <c r="VRU78" i="13" s="1"/>
  <c r="VRV78" i="13" s="1"/>
  <c r="VRW78" i="13" s="1"/>
  <c r="VRX78" i="13" s="1"/>
  <c r="VRY78" i="13" s="1"/>
  <c r="VRZ78" i="13" s="1"/>
  <c r="VSA78" i="13" s="1"/>
  <c r="VSB78" i="13" s="1"/>
  <c r="VSC78" i="13" s="1"/>
  <c r="VSD78" i="13" s="1"/>
  <c r="VSE78" i="13" s="1"/>
  <c r="VSF78" i="13" s="1"/>
  <c r="VSG78" i="13" s="1"/>
  <c r="VSH78" i="13" s="1"/>
  <c r="VSI78" i="13" s="1"/>
  <c r="VSJ78" i="13" s="1"/>
  <c r="VSK78" i="13" s="1"/>
  <c r="VSL78" i="13" s="1"/>
  <c r="VSM78" i="13" s="1"/>
  <c r="VSN78" i="13" s="1"/>
  <c r="VSO78" i="13" s="1"/>
  <c r="VSP78" i="13" s="1"/>
  <c r="VSQ78" i="13" s="1"/>
  <c r="VSR78" i="13" s="1"/>
  <c r="VSS78" i="13" s="1"/>
  <c r="VST78" i="13" s="1"/>
  <c r="VSU78" i="13" s="1"/>
  <c r="VSV78" i="13" s="1"/>
  <c r="VSW78" i="13" s="1"/>
  <c r="VSX78" i="13" s="1"/>
  <c r="VSY78" i="13" s="1"/>
  <c r="VSZ78" i="13" s="1"/>
  <c r="VTA78" i="13" s="1"/>
  <c r="VTB78" i="13" s="1"/>
  <c r="VTC78" i="13" s="1"/>
  <c r="VTD78" i="13" s="1"/>
  <c r="VTE78" i="13" s="1"/>
  <c r="VTF78" i="13" s="1"/>
  <c r="VTG78" i="13" s="1"/>
  <c r="VTH78" i="13" s="1"/>
  <c r="VTI78" i="13" s="1"/>
  <c r="VTJ78" i="13" s="1"/>
  <c r="VTK78" i="13" s="1"/>
  <c r="VTL78" i="13" s="1"/>
  <c r="VTM78" i="13" s="1"/>
  <c r="VTN78" i="13" s="1"/>
  <c r="VTO78" i="13" s="1"/>
  <c r="VTP78" i="13" s="1"/>
  <c r="VTQ78" i="13" s="1"/>
  <c r="VTR78" i="13" s="1"/>
  <c r="VTS78" i="13" s="1"/>
  <c r="VTT78" i="13" s="1"/>
  <c r="VTU78" i="13" s="1"/>
  <c r="VTV78" i="13" s="1"/>
  <c r="VTW78" i="13" s="1"/>
  <c r="VTX78" i="13" s="1"/>
  <c r="VTY78" i="13" s="1"/>
  <c r="VTZ78" i="13" s="1"/>
  <c r="VUA78" i="13" s="1"/>
  <c r="VUB78" i="13" s="1"/>
  <c r="VUC78" i="13" s="1"/>
  <c r="VUD78" i="13" s="1"/>
  <c r="VUE78" i="13" s="1"/>
  <c r="VUF78" i="13" s="1"/>
  <c r="VUG78" i="13" s="1"/>
  <c r="VUH78" i="13" s="1"/>
  <c r="VUI78" i="13" s="1"/>
  <c r="VUJ78" i="13" s="1"/>
  <c r="VUK78" i="13" s="1"/>
  <c r="VUL78" i="13" s="1"/>
  <c r="VUM78" i="13" s="1"/>
  <c r="VUN78" i="13" s="1"/>
  <c r="VUO78" i="13" s="1"/>
  <c r="VUP78" i="13" s="1"/>
  <c r="VUQ78" i="13" s="1"/>
  <c r="VUR78" i="13" s="1"/>
  <c r="VUS78" i="13" s="1"/>
  <c r="VUT78" i="13" s="1"/>
  <c r="VUU78" i="13" s="1"/>
  <c r="VUV78" i="13" s="1"/>
  <c r="VUW78" i="13" s="1"/>
  <c r="VUX78" i="13" s="1"/>
  <c r="VUY78" i="13" s="1"/>
  <c r="VUZ78" i="13" s="1"/>
  <c r="VVA78" i="13" s="1"/>
  <c r="VVB78" i="13" s="1"/>
  <c r="VVC78" i="13" s="1"/>
  <c r="VVD78" i="13" s="1"/>
  <c r="VVE78" i="13" s="1"/>
  <c r="VVF78" i="13" s="1"/>
  <c r="VVG78" i="13" s="1"/>
  <c r="VVH78" i="13" s="1"/>
  <c r="VVI78" i="13" s="1"/>
  <c r="VVJ78" i="13" s="1"/>
  <c r="VVK78" i="13" s="1"/>
  <c r="VVL78" i="13" s="1"/>
  <c r="VVM78" i="13" s="1"/>
  <c r="VVN78" i="13" s="1"/>
  <c r="VVO78" i="13" s="1"/>
  <c r="VVP78" i="13" s="1"/>
  <c r="VVQ78" i="13" s="1"/>
  <c r="VVR78" i="13" s="1"/>
  <c r="VVS78" i="13" s="1"/>
  <c r="VVT78" i="13" s="1"/>
  <c r="VVU78" i="13" s="1"/>
  <c r="VVV78" i="13" s="1"/>
  <c r="VVW78" i="13" s="1"/>
  <c r="VVX78" i="13" s="1"/>
  <c r="VVY78" i="13" s="1"/>
  <c r="VVZ78" i="13" s="1"/>
  <c r="VWA78" i="13" s="1"/>
  <c r="VWB78" i="13" s="1"/>
  <c r="VWC78" i="13" s="1"/>
  <c r="VWD78" i="13" s="1"/>
  <c r="VWE78" i="13" s="1"/>
  <c r="VWF78" i="13" s="1"/>
  <c r="VWG78" i="13" s="1"/>
  <c r="VWH78" i="13" s="1"/>
  <c r="VWI78" i="13" s="1"/>
  <c r="VWJ78" i="13" s="1"/>
  <c r="VWK78" i="13" s="1"/>
  <c r="VWL78" i="13" s="1"/>
  <c r="VWM78" i="13" s="1"/>
  <c r="VWN78" i="13" s="1"/>
  <c r="VWO78" i="13" s="1"/>
  <c r="VWP78" i="13" s="1"/>
  <c r="VWQ78" i="13" s="1"/>
  <c r="VWR78" i="13" s="1"/>
  <c r="VWS78" i="13" s="1"/>
  <c r="VWT78" i="13" s="1"/>
  <c r="VWU78" i="13" s="1"/>
  <c r="VWV78" i="13" s="1"/>
  <c r="VWW78" i="13" s="1"/>
  <c r="VWX78" i="13" s="1"/>
  <c r="VWY78" i="13" s="1"/>
  <c r="VWZ78" i="13" s="1"/>
  <c r="VXA78" i="13" s="1"/>
  <c r="VXB78" i="13" s="1"/>
  <c r="VXC78" i="13" s="1"/>
  <c r="VXD78" i="13" s="1"/>
  <c r="VXE78" i="13" s="1"/>
  <c r="VXF78" i="13" s="1"/>
  <c r="VXG78" i="13" s="1"/>
  <c r="VXH78" i="13" s="1"/>
  <c r="VXI78" i="13" s="1"/>
  <c r="VXJ78" i="13" s="1"/>
  <c r="VXK78" i="13" s="1"/>
  <c r="VXL78" i="13" s="1"/>
  <c r="VXM78" i="13" s="1"/>
  <c r="VXN78" i="13" s="1"/>
  <c r="VXO78" i="13" s="1"/>
  <c r="VXP78" i="13" s="1"/>
  <c r="VXQ78" i="13" s="1"/>
  <c r="VXR78" i="13" s="1"/>
  <c r="VXS78" i="13" s="1"/>
  <c r="VXT78" i="13" s="1"/>
  <c r="VXU78" i="13" s="1"/>
  <c r="VXV78" i="13" s="1"/>
  <c r="VXW78" i="13" s="1"/>
  <c r="VXX78" i="13" s="1"/>
  <c r="VXY78" i="13" s="1"/>
  <c r="VXZ78" i="13" s="1"/>
  <c r="VYA78" i="13" s="1"/>
  <c r="VYB78" i="13" s="1"/>
  <c r="VYC78" i="13" s="1"/>
  <c r="VYD78" i="13" s="1"/>
  <c r="VYE78" i="13" s="1"/>
  <c r="VYF78" i="13" s="1"/>
  <c r="VYG78" i="13" s="1"/>
  <c r="VYH78" i="13" s="1"/>
  <c r="VYI78" i="13" s="1"/>
  <c r="VYJ78" i="13" s="1"/>
  <c r="VYK78" i="13" s="1"/>
  <c r="VYL78" i="13" s="1"/>
  <c r="VYM78" i="13" s="1"/>
  <c r="VYN78" i="13" s="1"/>
  <c r="VYO78" i="13" s="1"/>
  <c r="VYP78" i="13" s="1"/>
  <c r="VYQ78" i="13" s="1"/>
  <c r="VYR78" i="13" s="1"/>
  <c r="VYS78" i="13" s="1"/>
  <c r="VYT78" i="13" s="1"/>
  <c r="VYU78" i="13" s="1"/>
  <c r="VYV78" i="13" s="1"/>
  <c r="VYW78" i="13" s="1"/>
  <c r="VYX78" i="13" s="1"/>
  <c r="VYY78" i="13" s="1"/>
  <c r="VYZ78" i="13" s="1"/>
  <c r="VZA78" i="13" s="1"/>
  <c r="VZB78" i="13" s="1"/>
  <c r="VZC78" i="13" s="1"/>
  <c r="VZD78" i="13" s="1"/>
  <c r="VZE78" i="13" s="1"/>
  <c r="VZF78" i="13" s="1"/>
  <c r="VZG78" i="13" s="1"/>
  <c r="VZH78" i="13" s="1"/>
  <c r="VZI78" i="13" s="1"/>
  <c r="VZJ78" i="13" s="1"/>
  <c r="VZK78" i="13" s="1"/>
  <c r="VZL78" i="13" s="1"/>
  <c r="VZM78" i="13" s="1"/>
  <c r="VZN78" i="13" s="1"/>
  <c r="VZO78" i="13" s="1"/>
  <c r="VZP78" i="13" s="1"/>
  <c r="VZQ78" i="13" s="1"/>
  <c r="VZR78" i="13" s="1"/>
  <c r="VZS78" i="13" s="1"/>
  <c r="VZT78" i="13" s="1"/>
  <c r="VZU78" i="13" s="1"/>
  <c r="VZV78" i="13" s="1"/>
  <c r="VZW78" i="13" s="1"/>
  <c r="VZX78" i="13" s="1"/>
  <c r="VZY78" i="13" s="1"/>
  <c r="VZZ78" i="13" s="1"/>
  <c r="WAA78" i="13" s="1"/>
  <c r="WAB78" i="13" s="1"/>
  <c r="WAC78" i="13" s="1"/>
  <c r="WAD78" i="13" s="1"/>
  <c r="WAE78" i="13" s="1"/>
  <c r="WAF78" i="13" s="1"/>
  <c r="WAG78" i="13" s="1"/>
  <c r="WAH78" i="13" s="1"/>
  <c r="WAI78" i="13" s="1"/>
  <c r="WAJ78" i="13" s="1"/>
  <c r="WAK78" i="13" s="1"/>
  <c r="WAL78" i="13" s="1"/>
  <c r="WAM78" i="13" s="1"/>
  <c r="WAN78" i="13" s="1"/>
  <c r="WAO78" i="13" s="1"/>
  <c r="WAP78" i="13" s="1"/>
  <c r="WAQ78" i="13" s="1"/>
  <c r="WAR78" i="13" s="1"/>
  <c r="WAS78" i="13" s="1"/>
  <c r="WAT78" i="13" s="1"/>
  <c r="WAU78" i="13" s="1"/>
  <c r="WAV78" i="13" s="1"/>
  <c r="WAW78" i="13" s="1"/>
  <c r="WAX78" i="13" s="1"/>
  <c r="WAY78" i="13" s="1"/>
  <c r="WAZ78" i="13" s="1"/>
  <c r="WBA78" i="13" s="1"/>
  <c r="WBB78" i="13" s="1"/>
  <c r="WBC78" i="13" s="1"/>
  <c r="WBD78" i="13" s="1"/>
  <c r="WBE78" i="13" s="1"/>
  <c r="WBF78" i="13" s="1"/>
  <c r="WBG78" i="13" s="1"/>
  <c r="WBH78" i="13" s="1"/>
  <c r="WBI78" i="13" s="1"/>
  <c r="WBJ78" i="13" s="1"/>
  <c r="WBK78" i="13" s="1"/>
  <c r="WBL78" i="13" s="1"/>
  <c r="WBM78" i="13" s="1"/>
  <c r="WBN78" i="13" s="1"/>
  <c r="WBO78" i="13" s="1"/>
  <c r="WBP78" i="13" s="1"/>
  <c r="WBQ78" i="13" s="1"/>
  <c r="WBR78" i="13" s="1"/>
  <c r="WBS78" i="13" s="1"/>
  <c r="WBT78" i="13" s="1"/>
  <c r="WBU78" i="13" s="1"/>
  <c r="WBV78" i="13" s="1"/>
  <c r="WBW78" i="13" s="1"/>
  <c r="WBX78" i="13" s="1"/>
  <c r="WBY78" i="13" s="1"/>
  <c r="WBZ78" i="13" s="1"/>
  <c r="WCA78" i="13" s="1"/>
  <c r="WCB78" i="13" s="1"/>
  <c r="WCC78" i="13" s="1"/>
  <c r="WCD78" i="13" s="1"/>
  <c r="WCE78" i="13" s="1"/>
  <c r="WCF78" i="13" s="1"/>
  <c r="WCG78" i="13" s="1"/>
  <c r="WCH78" i="13" s="1"/>
  <c r="WCI78" i="13" s="1"/>
  <c r="WCJ78" i="13" s="1"/>
  <c r="WCK78" i="13" s="1"/>
  <c r="WCL78" i="13" s="1"/>
  <c r="WCM78" i="13" s="1"/>
  <c r="WCN78" i="13" s="1"/>
  <c r="WCO78" i="13" s="1"/>
  <c r="WCP78" i="13" s="1"/>
  <c r="WCQ78" i="13" s="1"/>
  <c r="WCR78" i="13" s="1"/>
  <c r="WCS78" i="13" s="1"/>
  <c r="WCT78" i="13" s="1"/>
  <c r="WCU78" i="13" s="1"/>
  <c r="WCV78" i="13" s="1"/>
  <c r="WCW78" i="13" s="1"/>
  <c r="WCX78" i="13" s="1"/>
  <c r="WCY78" i="13" s="1"/>
  <c r="WCZ78" i="13" s="1"/>
  <c r="WDA78" i="13" s="1"/>
  <c r="WDB78" i="13" s="1"/>
  <c r="WDC78" i="13" s="1"/>
  <c r="WDD78" i="13" s="1"/>
  <c r="WDE78" i="13" s="1"/>
  <c r="WDF78" i="13" s="1"/>
  <c r="WDG78" i="13" s="1"/>
  <c r="WDH78" i="13" s="1"/>
  <c r="WDI78" i="13" s="1"/>
  <c r="WDJ78" i="13" s="1"/>
  <c r="WDK78" i="13" s="1"/>
  <c r="WDL78" i="13" s="1"/>
  <c r="WDM78" i="13" s="1"/>
  <c r="WDN78" i="13" s="1"/>
  <c r="WDO78" i="13" s="1"/>
  <c r="WDP78" i="13" s="1"/>
  <c r="WDQ78" i="13" s="1"/>
  <c r="WDR78" i="13" s="1"/>
  <c r="WDS78" i="13" s="1"/>
  <c r="WDT78" i="13" s="1"/>
  <c r="WDU78" i="13" s="1"/>
  <c r="WDV78" i="13" s="1"/>
  <c r="WDW78" i="13" s="1"/>
  <c r="WDX78" i="13" s="1"/>
  <c r="WDY78" i="13" s="1"/>
  <c r="WDZ78" i="13" s="1"/>
  <c r="WEA78" i="13" s="1"/>
  <c r="WEB78" i="13" s="1"/>
  <c r="WEC78" i="13" s="1"/>
  <c r="WED78" i="13" s="1"/>
  <c r="WEE78" i="13" s="1"/>
  <c r="WEF78" i="13" s="1"/>
  <c r="WEG78" i="13" s="1"/>
  <c r="WEH78" i="13" s="1"/>
  <c r="WEI78" i="13" s="1"/>
  <c r="WEJ78" i="13" s="1"/>
  <c r="WEK78" i="13" s="1"/>
  <c r="WEL78" i="13" s="1"/>
  <c r="WEM78" i="13" s="1"/>
  <c r="WEN78" i="13" s="1"/>
  <c r="WEO78" i="13" s="1"/>
  <c r="WEP78" i="13" s="1"/>
  <c r="WEQ78" i="13" s="1"/>
  <c r="WER78" i="13" s="1"/>
  <c r="WES78" i="13" s="1"/>
  <c r="WET78" i="13" s="1"/>
  <c r="WEU78" i="13" s="1"/>
  <c r="WEV78" i="13" s="1"/>
  <c r="WEW78" i="13" s="1"/>
  <c r="WEX78" i="13" s="1"/>
  <c r="WEY78" i="13" s="1"/>
  <c r="WEZ78" i="13" s="1"/>
  <c r="WFA78" i="13" s="1"/>
  <c r="WFB78" i="13" s="1"/>
  <c r="WFC78" i="13" s="1"/>
  <c r="WFD78" i="13" s="1"/>
  <c r="WFE78" i="13" s="1"/>
  <c r="WFF78" i="13" s="1"/>
  <c r="WFG78" i="13" s="1"/>
  <c r="WFH78" i="13" s="1"/>
  <c r="WFI78" i="13" s="1"/>
  <c r="WFJ78" i="13" s="1"/>
  <c r="WFK78" i="13" s="1"/>
  <c r="WFL78" i="13" s="1"/>
  <c r="WFM78" i="13" s="1"/>
  <c r="WFN78" i="13" s="1"/>
  <c r="WFO78" i="13" s="1"/>
  <c r="WFP78" i="13" s="1"/>
  <c r="WFQ78" i="13" s="1"/>
  <c r="WFR78" i="13" s="1"/>
  <c r="WFS78" i="13" s="1"/>
  <c r="WFT78" i="13" s="1"/>
  <c r="WFU78" i="13" s="1"/>
  <c r="WFV78" i="13" s="1"/>
  <c r="WFW78" i="13" s="1"/>
  <c r="WFX78" i="13" s="1"/>
  <c r="WFY78" i="13" s="1"/>
  <c r="WFZ78" i="13" s="1"/>
  <c r="WGA78" i="13" s="1"/>
  <c r="WGB78" i="13" s="1"/>
  <c r="WGC78" i="13" s="1"/>
  <c r="WGD78" i="13" s="1"/>
  <c r="WGE78" i="13" s="1"/>
  <c r="WGF78" i="13" s="1"/>
  <c r="WGG78" i="13" s="1"/>
  <c r="WGH78" i="13" s="1"/>
  <c r="WGI78" i="13" s="1"/>
  <c r="WGJ78" i="13" s="1"/>
  <c r="WGK78" i="13" s="1"/>
  <c r="WGL78" i="13" s="1"/>
  <c r="WGM78" i="13" s="1"/>
  <c r="WGN78" i="13" s="1"/>
  <c r="WGO78" i="13" s="1"/>
  <c r="WGP78" i="13" s="1"/>
  <c r="WGQ78" i="13" s="1"/>
  <c r="WGR78" i="13" s="1"/>
  <c r="WGS78" i="13" s="1"/>
  <c r="WGT78" i="13" s="1"/>
  <c r="WGU78" i="13" s="1"/>
  <c r="WGV78" i="13" s="1"/>
  <c r="WGW78" i="13" s="1"/>
  <c r="WGX78" i="13" s="1"/>
  <c r="WGY78" i="13" s="1"/>
  <c r="WGZ78" i="13" s="1"/>
  <c r="WHA78" i="13" s="1"/>
  <c r="WHB78" i="13" s="1"/>
  <c r="WHC78" i="13" s="1"/>
  <c r="WHD78" i="13" s="1"/>
  <c r="WHE78" i="13" s="1"/>
  <c r="WHF78" i="13" s="1"/>
  <c r="WHG78" i="13" s="1"/>
  <c r="WHH78" i="13" s="1"/>
  <c r="WHI78" i="13" s="1"/>
  <c r="WHJ78" i="13" s="1"/>
  <c r="WHK78" i="13" s="1"/>
  <c r="WHL78" i="13" s="1"/>
  <c r="WHM78" i="13" s="1"/>
  <c r="WHN78" i="13" s="1"/>
  <c r="WHO78" i="13" s="1"/>
  <c r="WHP78" i="13" s="1"/>
  <c r="WHQ78" i="13" s="1"/>
  <c r="WHR78" i="13" s="1"/>
  <c r="WHS78" i="13" s="1"/>
  <c r="WHT78" i="13" s="1"/>
  <c r="WHU78" i="13" s="1"/>
  <c r="WHV78" i="13" s="1"/>
  <c r="WHW78" i="13" s="1"/>
  <c r="WHX78" i="13" s="1"/>
  <c r="WHY78" i="13" s="1"/>
  <c r="WHZ78" i="13" s="1"/>
  <c r="WIA78" i="13" s="1"/>
  <c r="WIB78" i="13" s="1"/>
  <c r="WIC78" i="13" s="1"/>
  <c r="WID78" i="13" s="1"/>
  <c r="WIE78" i="13" s="1"/>
  <c r="WIF78" i="13" s="1"/>
  <c r="WIG78" i="13" s="1"/>
  <c r="WIH78" i="13" s="1"/>
  <c r="WII78" i="13" s="1"/>
  <c r="WIJ78" i="13" s="1"/>
  <c r="WIK78" i="13" s="1"/>
  <c r="WIL78" i="13" s="1"/>
  <c r="WIM78" i="13" s="1"/>
  <c r="WIN78" i="13" s="1"/>
  <c r="WIO78" i="13" s="1"/>
  <c r="WIP78" i="13" s="1"/>
  <c r="WIQ78" i="13" s="1"/>
  <c r="WIR78" i="13" s="1"/>
  <c r="WIS78" i="13" s="1"/>
  <c r="WIT78" i="13" s="1"/>
  <c r="WIU78" i="13" s="1"/>
  <c r="WIV78" i="13" s="1"/>
  <c r="WIW78" i="13" s="1"/>
  <c r="WIX78" i="13" s="1"/>
  <c r="WIY78" i="13" s="1"/>
  <c r="WIZ78" i="13" s="1"/>
  <c r="WJA78" i="13" s="1"/>
  <c r="WJB78" i="13" s="1"/>
  <c r="WJC78" i="13" s="1"/>
  <c r="WJD78" i="13" s="1"/>
  <c r="WJE78" i="13" s="1"/>
  <c r="WJF78" i="13" s="1"/>
  <c r="WJG78" i="13" s="1"/>
  <c r="WJH78" i="13" s="1"/>
  <c r="WJI78" i="13" s="1"/>
  <c r="WJJ78" i="13" s="1"/>
  <c r="WJK78" i="13" s="1"/>
  <c r="WJL78" i="13" s="1"/>
  <c r="WJM78" i="13" s="1"/>
  <c r="WJN78" i="13" s="1"/>
  <c r="WJO78" i="13" s="1"/>
  <c r="WJP78" i="13" s="1"/>
  <c r="WJQ78" i="13" s="1"/>
  <c r="WJR78" i="13" s="1"/>
  <c r="WJS78" i="13" s="1"/>
  <c r="WJT78" i="13" s="1"/>
  <c r="WJU78" i="13" s="1"/>
  <c r="WJV78" i="13" s="1"/>
  <c r="WJW78" i="13" s="1"/>
  <c r="WJX78" i="13" s="1"/>
  <c r="WJY78" i="13" s="1"/>
  <c r="WJZ78" i="13" s="1"/>
  <c r="WKA78" i="13" s="1"/>
  <c r="WKB78" i="13" s="1"/>
  <c r="WKC78" i="13" s="1"/>
  <c r="WKD78" i="13" s="1"/>
  <c r="WKE78" i="13" s="1"/>
  <c r="WKF78" i="13" s="1"/>
  <c r="WKG78" i="13" s="1"/>
  <c r="WKH78" i="13" s="1"/>
  <c r="WKI78" i="13" s="1"/>
  <c r="WKJ78" i="13" s="1"/>
  <c r="WKK78" i="13" s="1"/>
  <c r="WKL78" i="13" s="1"/>
  <c r="WKM78" i="13" s="1"/>
  <c r="WKN78" i="13" s="1"/>
  <c r="WKO78" i="13" s="1"/>
  <c r="WKP78" i="13" s="1"/>
  <c r="WKQ78" i="13" s="1"/>
  <c r="WKR78" i="13" s="1"/>
  <c r="WKS78" i="13" s="1"/>
  <c r="WKT78" i="13" s="1"/>
  <c r="WKU78" i="13" s="1"/>
  <c r="WKV78" i="13" s="1"/>
  <c r="WKW78" i="13" s="1"/>
  <c r="WKX78" i="13" s="1"/>
  <c r="WKY78" i="13" s="1"/>
  <c r="WKZ78" i="13" s="1"/>
  <c r="WLA78" i="13" s="1"/>
  <c r="WLB78" i="13" s="1"/>
  <c r="WLC78" i="13" s="1"/>
  <c r="WLD78" i="13" s="1"/>
  <c r="WLE78" i="13" s="1"/>
  <c r="WLF78" i="13" s="1"/>
  <c r="WLG78" i="13" s="1"/>
  <c r="WLH78" i="13" s="1"/>
  <c r="WLI78" i="13" s="1"/>
  <c r="WLJ78" i="13" s="1"/>
  <c r="WLK78" i="13" s="1"/>
  <c r="WLL78" i="13" s="1"/>
  <c r="WLM78" i="13" s="1"/>
  <c r="WLN78" i="13" s="1"/>
  <c r="WLO78" i="13" s="1"/>
  <c r="WLP78" i="13" s="1"/>
  <c r="WLQ78" i="13" s="1"/>
  <c r="WLR78" i="13" s="1"/>
  <c r="WLS78" i="13" s="1"/>
  <c r="WLT78" i="13" s="1"/>
  <c r="WLU78" i="13" s="1"/>
  <c r="WLV78" i="13" s="1"/>
  <c r="WLW78" i="13" s="1"/>
  <c r="WLX78" i="13" s="1"/>
  <c r="WLY78" i="13" s="1"/>
  <c r="WLZ78" i="13" s="1"/>
  <c r="WMA78" i="13" s="1"/>
  <c r="WMB78" i="13" s="1"/>
  <c r="WMC78" i="13" s="1"/>
  <c r="WMD78" i="13" s="1"/>
  <c r="WME78" i="13" s="1"/>
  <c r="WMF78" i="13" s="1"/>
  <c r="WMG78" i="13" s="1"/>
  <c r="WMH78" i="13" s="1"/>
  <c r="WMI78" i="13" s="1"/>
  <c r="WMJ78" i="13" s="1"/>
  <c r="WMK78" i="13" s="1"/>
  <c r="WML78" i="13" s="1"/>
  <c r="WMM78" i="13" s="1"/>
  <c r="WMN78" i="13" s="1"/>
  <c r="WMO78" i="13" s="1"/>
  <c r="WMP78" i="13" s="1"/>
  <c r="WMQ78" i="13" s="1"/>
  <c r="WMR78" i="13" s="1"/>
  <c r="WMS78" i="13" s="1"/>
  <c r="WMT78" i="13" s="1"/>
  <c r="WMU78" i="13" s="1"/>
  <c r="WMV78" i="13" s="1"/>
  <c r="WMW78" i="13" s="1"/>
  <c r="WMX78" i="13" s="1"/>
  <c r="WMY78" i="13" s="1"/>
  <c r="WMZ78" i="13" s="1"/>
  <c r="WNA78" i="13" s="1"/>
  <c r="WNB78" i="13" s="1"/>
  <c r="WNC78" i="13" s="1"/>
  <c r="WND78" i="13" s="1"/>
  <c r="WNE78" i="13" s="1"/>
  <c r="WNF78" i="13" s="1"/>
  <c r="WNG78" i="13" s="1"/>
  <c r="WNH78" i="13" s="1"/>
  <c r="WNI78" i="13" s="1"/>
  <c r="WNJ78" i="13" s="1"/>
  <c r="WNK78" i="13" s="1"/>
  <c r="WNL78" i="13" s="1"/>
  <c r="WNM78" i="13" s="1"/>
  <c r="WNN78" i="13" s="1"/>
  <c r="WNO78" i="13" s="1"/>
  <c r="WNP78" i="13" s="1"/>
  <c r="WNQ78" i="13" s="1"/>
  <c r="WNR78" i="13" s="1"/>
  <c r="WNS78" i="13" s="1"/>
  <c r="WNT78" i="13" s="1"/>
  <c r="WNU78" i="13" s="1"/>
  <c r="WNV78" i="13" s="1"/>
  <c r="WNW78" i="13" s="1"/>
  <c r="WNX78" i="13" s="1"/>
  <c r="WNY78" i="13" s="1"/>
  <c r="WNZ78" i="13" s="1"/>
  <c r="WOA78" i="13" s="1"/>
  <c r="WOB78" i="13" s="1"/>
  <c r="WOC78" i="13" s="1"/>
  <c r="WOD78" i="13" s="1"/>
  <c r="WOE78" i="13" s="1"/>
  <c r="WOF78" i="13" s="1"/>
  <c r="WOG78" i="13" s="1"/>
  <c r="WOH78" i="13" s="1"/>
  <c r="WOI78" i="13" s="1"/>
  <c r="WOJ78" i="13" s="1"/>
  <c r="WOK78" i="13" s="1"/>
  <c r="WOL78" i="13" s="1"/>
  <c r="WOM78" i="13" s="1"/>
  <c r="WON78" i="13" s="1"/>
  <c r="WOO78" i="13" s="1"/>
  <c r="WOP78" i="13" s="1"/>
  <c r="WOQ78" i="13" s="1"/>
  <c r="WOR78" i="13" s="1"/>
  <c r="WOS78" i="13" s="1"/>
  <c r="WOT78" i="13" s="1"/>
  <c r="WOU78" i="13" s="1"/>
  <c r="WOV78" i="13" s="1"/>
  <c r="WOW78" i="13" s="1"/>
  <c r="WOX78" i="13" s="1"/>
  <c r="WOY78" i="13" s="1"/>
  <c r="WOZ78" i="13" s="1"/>
  <c r="WPA78" i="13" s="1"/>
  <c r="WPB78" i="13" s="1"/>
  <c r="WPC78" i="13" s="1"/>
  <c r="WPD78" i="13" s="1"/>
  <c r="WPE78" i="13" s="1"/>
  <c r="WPF78" i="13" s="1"/>
  <c r="WPG78" i="13" s="1"/>
  <c r="WPH78" i="13" s="1"/>
  <c r="WPI78" i="13" s="1"/>
  <c r="WPJ78" i="13" s="1"/>
  <c r="WPK78" i="13" s="1"/>
  <c r="WPL78" i="13" s="1"/>
  <c r="WPM78" i="13" s="1"/>
  <c r="WPN78" i="13" s="1"/>
  <c r="WPO78" i="13" s="1"/>
  <c r="WPP78" i="13" s="1"/>
  <c r="WPQ78" i="13" s="1"/>
  <c r="WPR78" i="13" s="1"/>
  <c r="WPS78" i="13" s="1"/>
  <c r="WPT78" i="13" s="1"/>
  <c r="WPU78" i="13" s="1"/>
  <c r="WPV78" i="13" s="1"/>
  <c r="WPW78" i="13" s="1"/>
  <c r="WPX78" i="13" s="1"/>
  <c r="WPY78" i="13" s="1"/>
  <c r="WPZ78" i="13" s="1"/>
  <c r="WQA78" i="13" s="1"/>
  <c r="WQB78" i="13" s="1"/>
  <c r="WQC78" i="13" s="1"/>
  <c r="WQD78" i="13" s="1"/>
  <c r="WQE78" i="13" s="1"/>
  <c r="WQF78" i="13" s="1"/>
  <c r="WQG78" i="13" s="1"/>
  <c r="WQH78" i="13" s="1"/>
  <c r="WQI78" i="13" s="1"/>
  <c r="WQJ78" i="13" s="1"/>
  <c r="WQK78" i="13" s="1"/>
  <c r="WQL78" i="13" s="1"/>
  <c r="WQM78" i="13" s="1"/>
  <c r="WQN78" i="13" s="1"/>
  <c r="WQO78" i="13" s="1"/>
  <c r="WQP78" i="13" s="1"/>
  <c r="WQQ78" i="13" s="1"/>
  <c r="WQR78" i="13" s="1"/>
  <c r="WQS78" i="13" s="1"/>
  <c r="WQT78" i="13" s="1"/>
  <c r="WQU78" i="13" s="1"/>
  <c r="WQV78" i="13" s="1"/>
  <c r="WQW78" i="13" s="1"/>
  <c r="WQX78" i="13" s="1"/>
  <c r="WQY78" i="13" s="1"/>
  <c r="WQZ78" i="13" s="1"/>
  <c r="WRA78" i="13" s="1"/>
  <c r="WRB78" i="13" s="1"/>
  <c r="WRC78" i="13" s="1"/>
  <c r="WRD78" i="13" s="1"/>
  <c r="WRE78" i="13" s="1"/>
  <c r="WRF78" i="13" s="1"/>
  <c r="WRG78" i="13" s="1"/>
  <c r="WRH78" i="13" s="1"/>
  <c r="WRI78" i="13" s="1"/>
  <c r="WRJ78" i="13" s="1"/>
  <c r="WRK78" i="13" s="1"/>
  <c r="WRL78" i="13" s="1"/>
  <c r="WRM78" i="13" s="1"/>
  <c r="WRN78" i="13" s="1"/>
  <c r="WRO78" i="13" s="1"/>
  <c r="WRP78" i="13" s="1"/>
  <c r="WRQ78" i="13" s="1"/>
  <c r="WRR78" i="13" s="1"/>
  <c r="WRS78" i="13" s="1"/>
  <c r="WRT78" i="13" s="1"/>
  <c r="WRU78" i="13" s="1"/>
  <c r="WRV78" i="13" s="1"/>
  <c r="WRW78" i="13" s="1"/>
  <c r="WRX78" i="13" s="1"/>
  <c r="WRY78" i="13" s="1"/>
  <c r="WRZ78" i="13" s="1"/>
  <c r="WSA78" i="13" s="1"/>
  <c r="WSB78" i="13" s="1"/>
  <c r="WSC78" i="13" s="1"/>
  <c r="WSD78" i="13" s="1"/>
  <c r="WSE78" i="13" s="1"/>
  <c r="WSF78" i="13" s="1"/>
  <c r="WSG78" i="13" s="1"/>
  <c r="WSH78" i="13" s="1"/>
  <c r="WSI78" i="13" s="1"/>
  <c r="WSJ78" i="13" s="1"/>
  <c r="WSK78" i="13" s="1"/>
  <c r="WSL78" i="13" s="1"/>
  <c r="WSM78" i="13" s="1"/>
  <c r="WSN78" i="13" s="1"/>
  <c r="WSO78" i="13" s="1"/>
  <c r="WSP78" i="13" s="1"/>
  <c r="WSQ78" i="13" s="1"/>
  <c r="WSR78" i="13" s="1"/>
  <c r="WSS78" i="13" s="1"/>
  <c r="WST78" i="13" s="1"/>
  <c r="WSU78" i="13" s="1"/>
  <c r="WSV78" i="13" s="1"/>
  <c r="WSW78" i="13" s="1"/>
  <c r="WSX78" i="13" s="1"/>
  <c r="WSY78" i="13" s="1"/>
  <c r="WSZ78" i="13" s="1"/>
  <c r="WTA78" i="13" s="1"/>
  <c r="WTB78" i="13" s="1"/>
  <c r="WTC78" i="13" s="1"/>
  <c r="WTD78" i="13" s="1"/>
  <c r="WTE78" i="13" s="1"/>
  <c r="WTF78" i="13" s="1"/>
  <c r="WTG78" i="13" s="1"/>
  <c r="WTH78" i="13" s="1"/>
  <c r="WTI78" i="13" s="1"/>
  <c r="WTJ78" i="13" s="1"/>
  <c r="WTK78" i="13" s="1"/>
  <c r="WTL78" i="13" s="1"/>
  <c r="WTM78" i="13" s="1"/>
  <c r="WTN78" i="13" s="1"/>
  <c r="WTO78" i="13" s="1"/>
  <c r="WTP78" i="13" s="1"/>
  <c r="WTQ78" i="13" s="1"/>
  <c r="WTR78" i="13" s="1"/>
  <c r="WTS78" i="13" s="1"/>
  <c r="WTT78" i="13" s="1"/>
  <c r="WTU78" i="13" s="1"/>
  <c r="WTV78" i="13" s="1"/>
  <c r="WTW78" i="13" s="1"/>
  <c r="WTX78" i="13" s="1"/>
  <c r="WTY78" i="13" s="1"/>
  <c r="WTZ78" i="13" s="1"/>
  <c r="WUA78" i="13" s="1"/>
  <c r="WUB78" i="13" s="1"/>
  <c r="WUC78" i="13" s="1"/>
  <c r="WUD78" i="13" s="1"/>
  <c r="WUE78" i="13" s="1"/>
  <c r="WUF78" i="13" s="1"/>
  <c r="WUG78" i="13" s="1"/>
  <c r="WUH78" i="13" s="1"/>
  <c r="WUI78" i="13" s="1"/>
  <c r="WUJ78" i="13" s="1"/>
  <c r="WUK78" i="13" s="1"/>
  <c r="WUL78" i="13" s="1"/>
  <c r="WUM78" i="13" s="1"/>
  <c r="WUN78" i="13" s="1"/>
  <c r="WUO78" i="13" s="1"/>
  <c r="WUP78" i="13" s="1"/>
  <c r="WUQ78" i="13" s="1"/>
  <c r="WUR78" i="13" s="1"/>
  <c r="WUS78" i="13" s="1"/>
  <c r="WUT78" i="13" s="1"/>
  <c r="WUU78" i="13" s="1"/>
  <c r="WUV78" i="13" s="1"/>
  <c r="WUW78" i="13" s="1"/>
  <c r="WUX78" i="13" s="1"/>
  <c r="WUY78" i="13" s="1"/>
  <c r="WUZ78" i="13" s="1"/>
  <c r="WVA78" i="13" s="1"/>
  <c r="WVB78" i="13" s="1"/>
  <c r="WVC78" i="13" s="1"/>
  <c r="WVD78" i="13" s="1"/>
  <c r="WVE78" i="13" s="1"/>
  <c r="WVF78" i="13" s="1"/>
  <c r="WVG78" i="13" s="1"/>
  <c r="WVH78" i="13" s="1"/>
  <c r="WVI78" i="13" s="1"/>
  <c r="WVJ78" i="13" s="1"/>
  <c r="WVK78" i="13" s="1"/>
  <c r="WVL78" i="13" s="1"/>
  <c r="WVM78" i="13" s="1"/>
  <c r="WVN78" i="13" s="1"/>
  <c r="WVO78" i="13" s="1"/>
  <c r="WVP78" i="13" s="1"/>
  <c r="WVQ78" i="13" s="1"/>
  <c r="WVR78" i="13" s="1"/>
  <c r="WVS78" i="13" s="1"/>
  <c r="WVT78" i="13" s="1"/>
  <c r="WVU78" i="13" s="1"/>
  <c r="WVV78" i="13" s="1"/>
  <c r="WVW78" i="13" s="1"/>
  <c r="WVX78" i="13" s="1"/>
  <c r="WVY78" i="13" s="1"/>
  <c r="WVZ78" i="13" s="1"/>
  <c r="WWA78" i="13" s="1"/>
  <c r="WWB78" i="13" s="1"/>
  <c r="WWC78" i="13" s="1"/>
  <c r="WWD78" i="13" s="1"/>
  <c r="WWE78" i="13" s="1"/>
  <c r="WWF78" i="13" s="1"/>
  <c r="WWG78" i="13" s="1"/>
  <c r="WWH78" i="13" s="1"/>
  <c r="WWI78" i="13" s="1"/>
  <c r="WWJ78" i="13" s="1"/>
  <c r="WWK78" i="13" s="1"/>
  <c r="WWL78" i="13" s="1"/>
  <c r="WWM78" i="13" s="1"/>
  <c r="WWN78" i="13" s="1"/>
  <c r="WWO78" i="13" s="1"/>
  <c r="WWP78" i="13" s="1"/>
  <c r="WWQ78" i="13" s="1"/>
  <c r="WWR78" i="13" s="1"/>
  <c r="WWS78" i="13" s="1"/>
  <c r="WWT78" i="13" s="1"/>
  <c r="WWU78" i="13" s="1"/>
  <c r="WWV78" i="13" s="1"/>
  <c r="WWW78" i="13" s="1"/>
  <c r="WWX78" i="13" s="1"/>
  <c r="WWY78" i="13" s="1"/>
  <c r="WWZ78" i="13" s="1"/>
  <c r="WXA78" i="13" s="1"/>
  <c r="WXB78" i="13" s="1"/>
  <c r="WXC78" i="13" s="1"/>
  <c r="WXD78" i="13" s="1"/>
  <c r="WXE78" i="13" s="1"/>
  <c r="WXF78" i="13" s="1"/>
  <c r="WXG78" i="13" s="1"/>
  <c r="WXH78" i="13" s="1"/>
  <c r="WXI78" i="13" s="1"/>
  <c r="WXJ78" i="13" s="1"/>
  <c r="WXK78" i="13" s="1"/>
  <c r="WXL78" i="13" s="1"/>
  <c r="WXM78" i="13" s="1"/>
  <c r="WXN78" i="13" s="1"/>
  <c r="WXO78" i="13" s="1"/>
  <c r="WXP78" i="13" s="1"/>
  <c r="WXQ78" i="13" s="1"/>
  <c r="WXR78" i="13" s="1"/>
  <c r="WXS78" i="13" s="1"/>
  <c r="WXT78" i="13" s="1"/>
  <c r="WXU78" i="13" s="1"/>
  <c r="WXV78" i="13" s="1"/>
  <c r="WXW78" i="13" s="1"/>
  <c r="WXX78" i="13" s="1"/>
  <c r="WXY78" i="13" s="1"/>
  <c r="WXZ78" i="13" s="1"/>
  <c r="WYA78" i="13" s="1"/>
  <c r="WYB78" i="13" s="1"/>
  <c r="WYC78" i="13" s="1"/>
  <c r="WYD78" i="13" s="1"/>
  <c r="WYE78" i="13" s="1"/>
  <c r="WYF78" i="13" s="1"/>
  <c r="WYG78" i="13" s="1"/>
  <c r="WYH78" i="13" s="1"/>
  <c r="WYI78" i="13" s="1"/>
  <c r="WYJ78" i="13" s="1"/>
  <c r="WYK78" i="13" s="1"/>
  <c r="WYL78" i="13" s="1"/>
  <c r="WYM78" i="13" s="1"/>
  <c r="WYN78" i="13" s="1"/>
  <c r="WYO78" i="13" s="1"/>
  <c r="WYP78" i="13" s="1"/>
  <c r="WYQ78" i="13" s="1"/>
  <c r="WYR78" i="13" s="1"/>
  <c r="WYS78" i="13" s="1"/>
  <c r="WYT78" i="13" s="1"/>
  <c r="WYU78" i="13" s="1"/>
  <c r="WYV78" i="13" s="1"/>
  <c r="WYW78" i="13" s="1"/>
  <c r="WYX78" i="13" s="1"/>
  <c r="WYY78" i="13" s="1"/>
  <c r="WYZ78" i="13" s="1"/>
  <c r="WZA78" i="13" s="1"/>
  <c r="WZB78" i="13" s="1"/>
  <c r="WZC78" i="13" s="1"/>
  <c r="WZD78" i="13" s="1"/>
  <c r="WZE78" i="13" s="1"/>
  <c r="WZF78" i="13" s="1"/>
  <c r="WZG78" i="13" s="1"/>
  <c r="WZH78" i="13" s="1"/>
  <c r="WZI78" i="13" s="1"/>
  <c r="AC87" i="13"/>
  <c r="AD8" i="13"/>
  <c r="N25" i="5"/>
  <c r="M25" i="5"/>
  <c r="L25" i="5"/>
  <c r="K25" i="5"/>
  <c r="J25" i="5"/>
  <c r="U24" i="5"/>
  <c r="U23" i="5"/>
  <c r="U22" i="5"/>
  <c r="U21" i="5"/>
  <c r="A4" i="5"/>
  <c r="A3" i="2"/>
  <c r="A3" i="1"/>
  <c r="A2" i="1"/>
  <c r="A3" i="5" s="1"/>
  <c r="D216" i="21"/>
  <c r="K219" i="21" s="1"/>
  <c r="D207" i="21"/>
  <c r="K203" i="21"/>
  <c r="J203" i="21"/>
  <c r="I203" i="21"/>
  <c r="H203" i="21"/>
  <c r="G203" i="21"/>
  <c r="F203" i="21"/>
  <c r="K199" i="21"/>
  <c r="J199" i="21"/>
  <c r="I199" i="21"/>
  <c r="H199" i="21"/>
  <c r="G199" i="21"/>
  <c r="F199" i="21"/>
  <c r="K195" i="21"/>
  <c r="J195" i="21"/>
  <c r="I195" i="21"/>
  <c r="H195" i="21"/>
  <c r="G195" i="21"/>
  <c r="F195" i="21"/>
  <c r="K191" i="21"/>
  <c r="J191" i="21"/>
  <c r="I191" i="21"/>
  <c r="H191" i="21"/>
  <c r="G191" i="21"/>
  <c r="F191" i="21"/>
  <c r="E178" i="21"/>
  <c r="D178" i="21"/>
  <c r="E177" i="21"/>
  <c r="D177" i="21"/>
  <c r="E176" i="21"/>
  <c r="D176" i="21"/>
  <c r="E175" i="21"/>
  <c r="D175" i="21"/>
  <c r="E174" i="21"/>
  <c r="D174" i="21"/>
  <c r="E173" i="21"/>
  <c r="D173" i="21"/>
  <c r="K172" i="21"/>
  <c r="J172" i="21"/>
  <c r="I172" i="21"/>
  <c r="H172" i="21"/>
  <c r="G172" i="21"/>
  <c r="F172" i="21"/>
  <c r="D171" i="21"/>
  <c r="C171" i="21"/>
  <c r="K170" i="21"/>
  <c r="J170" i="21"/>
  <c r="I170" i="21"/>
  <c r="G170" i="21"/>
  <c r="F170" i="21"/>
  <c r="D170" i="21"/>
  <c r="K169" i="21"/>
  <c r="J169" i="21"/>
  <c r="I169" i="21"/>
  <c r="H169" i="21"/>
  <c r="G169" i="21"/>
  <c r="F169" i="21"/>
  <c r="E169" i="21"/>
  <c r="D169" i="21"/>
  <c r="K168" i="21"/>
  <c r="J168" i="21"/>
  <c r="I168" i="21"/>
  <c r="H168" i="21"/>
  <c r="G168" i="21"/>
  <c r="F168" i="21"/>
  <c r="E168" i="21"/>
  <c r="D168" i="21"/>
  <c r="K167" i="21"/>
  <c r="J167" i="21"/>
  <c r="I167" i="21"/>
  <c r="H167" i="21"/>
  <c r="G167" i="21"/>
  <c r="F167" i="21"/>
  <c r="E167" i="21"/>
  <c r="D167" i="21"/>
  <c r="K166" i="21"/>
  <c r="J166" i="21"/>
  <c r="I166" i="21"/>
  <c r="H166" i="21"/>
  <c r="G166" i="21"/>
  <c r="F166" i="21"/>
  <c r="E166" i="21"/>
  <c r="D166" i="21"/>
  <c r="E165" i="21"/>
  <c r="D165" i="21"/>
  <c r="D164" i="21"/>
  <c r="F162" i="21"/>
  <c r="E162" i="21"/>
  <c r="D162" i="21"/>
  <c r="E161" i="21"/>
  <c r="D161" i="21"/>
  <c r="E159" i="21"/>
  <c r="D159" i="21"/>
  <c r="K158" i="21"/>
  <c r="J158" i="21"/>
  <c r="I158" i="21"/>
  <c r="H158" i="21"/>
  <c r="G158" i="21"/>
  <c r="F158" i="21"/>
  <c r="E158" i="21"/>
  <c r="D158" i="21"/>
  <c r="C158" i="21"/>
  <c r="E157" i="21"/>
  <c r="E156" i="21"/>
  <c r="D156" i="21"/>
  <c r="K155" i="21"/>
  <c r="J155" i="21"/>
  <c r="I155" i="21"/>
  <c r="H155" i="21"/>
  <c r="G155" i="21"/>
  <c r="F155" i="21"/>
  <c r="E155" i="21"/>
  <c r="D155" i="21"/>
  <c r="D154" i="21"/>
  <c r="K153" i="21"/>
  <c r="J153" i="21"/>
  <c r="I153" i="21"/>
  <c r="H153" i="21"/>
  <c r="G153" i="21"/>
  <c r="F153" i="21"/>
  <c r="E153" i="21"/>
  <c r="D153" i="21"/>
  <c r="C153" i="21"/>
  <c r="E152" i="21"/>
  <c r="D152" i="21"/>
  <c r="E151" i="21"/>
  <c r="D151" i="21"/>
  <c r="E150" i="21"/>
  <c r="D150" i="21"/>
  <c r="E149" i="21"/>
  <c r="D149" i="21"/>
  <c r="E148" i="21"/>
  <c r="D148" i="21"/>
  <c r="E147" i="21"/>
  <c r="D147" i="21"/>
  <c r="E146" i="21"/>
  <c r="D146" i="21"/>
  <c r="F145" i="21"/>
  <c r="D145" i="21"/>
  <c r="E144" i="21"/>
  <c r="D144" i="21"/>
  <c r="D143" i="21"/>
  <c r="E142" i="21"/>
  <c r="D142" i="21"/>
  <c r="E141" i="21"/>
  <c r="D141" i="21"/>
  <c r="E140" i="21"/>
  <c r="D140" i="21"/>
  <c r="E139" i="21"/>
  <c r="D139" i="21"/>
  <c r="E138" i="21"/>
  <c r="D138" i="21"/>
  <c r="E137" i="21"/>
  <c r="D137" i="21"/>
  <c r="E136" i="21"/>
  <c r="D136" i="21"/>
  <c r="D135" i="21"/>
  <c r="D134" i="21"/>
  <c r="E133" i="21"/>
  <c r="D133" i="21"/>
  <c r="E132" i="21"/>
  <c r="D132" i="21"/>
  <c r="E131" i="21"/>
  <c r="D131" i="21"/>
  <c r="E130" i="21"/>
  <c r="D130" i="21"/>
  <c r="E129" i="21"/>
  <c r="D129" i="21"/>
  <c r="E128" i="21"/>
  <c r="D128" i="21"/>
  <c r="G127" i="21"/>
  <c r="D127" i="21"/>
  <c r="E126" i="21"/>
  <c r="D126" i="21"/>
  <c r="E125" i="21"/>
  <c r="D125" i="21"/>
  <c r="E123" i="21"/>
  <c r="D123" i="21"/>
  <c r="E122" i="21"/>
  <c r="D122" i="21"/>
  <c r="E121" i="21"/>
  <c r="D121" i="21"/>
  <c r="E120" i="21"/>
  <c r="D120" i="21"/>
  <c r="E119" i="21"/>
  <c r="D119" i="21"/>
  <c r="E118" i="21"/>
  <c r="D118" i="21"/>
  <c r="E117" i="21"/>
  <c r="D117" i="21"/>
  <c r="E116" i="21"/>
  <c r="D116" i="21"/>
  <c r="E115" i="21"/>
  <c r="D115" i="21"/>
  <c r="E114" i="21"/>
  <c r="D114" i="21"/>
  <c r="F113" i="21"/>
  <c r="E113" i="21"/>
  <c r="D113" i="21"/>
  <c r="F112" i="21"/>
  <c r="E112" i="21"/>
  <c r="D112" i="21"/>
  <c r="E111" i="21"/>
  <c r="D111" i="21"/>
  <c r="E110" i="21"/>
  <c r="D110" i="21"/>
  <c r="E109" i="21"/>
  <c r="D109" i="21"/>
  <c r="E108" i="21"/>
  <c r="D108" i="21"/>
  <c r="E107" i="21"/>
  <c r="D107" i="21"/>
  <c r="E106" i="21"/>
  <c r="D106" i="21"/>
  <c r="F105" i="21"/>
  <c r="E105" i="21"/>
  <c r="D105" i="21"/>
  <c r="E104" i="21"/>
  <c r="D104" i="21"/>
  <c r="E103" i="21"/>
  <c r="D103" i="21"/>
  <c r="E102" i="21"/>
  <c r="D102" i="21"/>
  <c r="E101" i="21"/>
  <c r="D101" i="21"/>
  <c r="F90" i="21"/>
  <c r="K89" i="21"/>
  <c r="J89" i="21"/>
  <c r="I89" i="21"/>
  <c r="H89" i="21"/>
  <c r="G89" i="21"/>
  <c r="F89" i="21"/>
  <c r="K88" i="21"/>
  <c r="J88" i="21"/>
  <c r="I88" i="21"/>
  <c r="H88" i="21"/>
  <c r="G88" i="21"/>
  <c r="F88" i="21"/>
  <c r="D88" i="21"/>
  <c r="D87" i="21" s="1"/>
  <c r="E87" i="21"/>
  <c r="K86" i="21"/>
  <c r="J86" i="21"/>
  <c r="I86" i="21"/>
  <c r="H86" i="21"/>
  <c r="G86" i="21"/>
  <c r="F86" i="21"/>
  <c r="K85" i="21"/>
  <c r="K84" i="21" s="1"/>
  <c r="J85" i="21"/>
  <c r="I85" i="21"/>
  <c r="I84" i="21" s="1"/>
  <c r="H85" i="21"/>
  <c r="H84" i="21" s="1"/>
  <c r="G85" i="21"/>
  <c r="G84" i="21" s="1"/>
  <c r="J84" i="21"/>
  <c r="E84" i="21"/>
  <c r="D84" i="21"/>
  <c r="K80" i="21"/>
  <c r="J80" i="21"/>
  <c r="J79" i="21" s="1"/>
  <c r="I80" i="21"/>
  <c r="I79" i="21" s="1"/>
  <c r="H80" i="21"/>
  <c r="H79" i="21" s="1"/>
  <c r="G80" i="21"/>
  <c r="G79" i="21" s="1"/>
  <c r="F80" i="21"/>
  <c r="F79" i="21" s="1"/>
  <c r="K79" i="21"/>
  <c r="E77" i="21"/>
  <c r="D77" i="21"/>
  <c r="D74" i="21"/>
  <c r="D73" i="21"/>
  <c r="D43" i="21" s="1"/>
  <c r="D72" i="21"/>
  <c r="E69" i="21"/>
  <c r="E68" i="21" s="1"/>
  <c r="K66" i="21"/>
  <c r="K65" i="21" s="1"/>
  <c r="J66" i="21"/>
  <c r="J65" i="21" s="1"/>
  <c r="I66" i="21"/>
  <c r="H66" i="21"/>
  <c r="H65" i="21" s="1"/>
  <c r="G66" i="21"/>
  <c r="G65" i="21" s="1"/>
  <c r="I65" i="21"/>
  <c r="E65" i="21"/>
  <c r="D65" i="21"/>
  <c r="D60" i="21"/>
  <c r="E59" i="21"/>
  <c r="D59" i="21"/>
  <c r="E58" i="21"/>
  <c r="E56" i="21"/>
  <c r="D56" i="21"/>
  <c r="E55" i="21"/>
  <c r="D55" i="21"/>
  <c r="E52" i="21"/>
  <c r="D52" i="21"/>
  <c r="E51" i="21"/>
  <c r="D51" i="21"/>
  <c r="E50" i="21"/>
  <c r="D50" i="21"/>
  <c r="E49" i="21"/>
  <c r="D49" i="21"/>
  <c r="E48" i="21"/>
  <c r="D48" i="21"/>
  <c r="E46" i="21"/>
  <c r="D46" i="21"/>
  <c r="E45" i="21"/>
  <c r="D45" i="21"/>
  <c r="E44" i="21"/>
  <c r="C44" i="21"/>
  <c r="E43" i="21"/>
  <c r="E42" i="21"/>
  <c r="E41" i="21"/>
  <c r="D41" i="21"/>
  <c r="E40" i="21"/>
  <c r="D40" i="21"/>
  <c r="E36" i="21"/>
  <c r="D36" i="21"/>
  <c r="D29" i="21"/>
  <c r="K28" i="21"/>
  <c r="J28" i="21"/>
  <c r="I28" i="21"/>
  <c r="H28" i="21"/>
  <c r="G28" i="21"/>
  <c r="F28" i="21"/>
  <c r="E28" i="21"/>
  <c r="E31" i="21" s="1"/>
  <c r="E60" i="21" s="1"/>
  <c r="F26" i="21"/>
  <c r="F85" i="21" s="1"/>
  <c r="F84" i="21" s="1"/>
  <c r="K25" i="21"/>
  <c r="K24" i="21" s="1"/>
  <c r="J25" i="21"/>
  <c r="I25" i="21"/>
  <c r="I24" i="21" s="1"/>
  <c r="H25" i="21"/>
  <c r="G25" i="21"/>
  <c r="E25" i="21"/>
  <c r="D25" i="21"/>
  <c r="D54" i="21" s="1"/>
  <c r="F21" i="21"/>
  <c r="F20" i="21" s="1"/>
  <c r="F19" i="21"/>
  <c r="F78" i="21" s="1"/>
  <c r="F77" i="21" s="1"/>
  <c r="K18" i="21"/>
  <c r="J18" i="21"/>
  <c r="I18" i="21"/>
  <c r="H18" i="21"/>
  <c r="G18" i="21"/>
  <c r="E18" i="21"/>
  <c r="D18" i="21"/>
  <c r="D47" i="21" s="1"/>
  <c r="D15" i="21"/>
  <c r="D10" i="21" s="1"/>
  <c r="E10" i="21"/>
  <c r="E9" i="21"/>
  <c r="E8" i="21" s="1"/>
  <c r="F7" i="21"/>
  <c r="F66" i="21" s="1"/>
  <c r="F65" i="21" s="1"/>
  <c r="K6" i="21"/>
  <c r="J6" i="21"/>
  <c r="I6" i="21"/>
  <c r="H6" i="21"/>
  <c r="G6" i="21"/>
  <c r="E6" i="21"/>
  <c r="D6" i="21"/>
  <c r="D216" i="20"/>
  <c r="J219" i="20" s="1"/>
  <c r="D207" i="20"/>
  <c r="K203" i="20"/>
  <c r="J203" i="20"/>
  <c r="I203" i="20"/>
  <c r="H203" i="20"/>
  <c r="G203" i="20"/>
  <c r="F203" i="20"/>
  <c r="K199" i="20"/>
  <c r="J199" i="20"/>
  <c r="I199" i="20"/>
  <c r="H199" i="20"/>
  <c r="G199" i="20"/>
  <c r="F199" i="20"/>
  <c r="K195" i="20"/>
  <c r="J195" i="20"/>
  <c r="I195" i="20"/>
  <c r="H195" i="20"/>
  <c r="G195" i="20"/>
  <c r="F195" i="20"/>
  <c r="K191" i="20"/>
  <c r="J191" i="20"/>
  <c r="I191" i="20"/>
  <c r="H191" i="20"/>
  <c r="G191" i="20"/>
  <c r="F191" i="20"/>
  <c r="E178" i="20"/>
  <c r="D178" i="20"/>
  <c r="E177" i="20"/>
  <c r="D177" i="20"/>
  <c r="E176" i="20"/>
  <c r="D176" i="20"/>
  <c r="E175" i="20"/>
  <c r="D175" i="20"/>
  <c r="E174" i="20"/>
  <c r="D174" i="20"/>
  <c r="E173" i="20"/>
  <c r="D173" i="20"/>
  <c r="K172" i="20"/>
  <c r="J172" i="20"/>
  <c r="I172" i="20"/>
  <c r="H172" i="20"/>
  <c r="G172" i="20"/>
  <c r="F172" i="20"/>
  <c r="D171" i="20"/>
  <c r="C171" i="20"/>
  <c r="K170" i="20"/>
  <c r="J170" i="20"/>
  <c r="I170" i="20"/>
  <c r="G170" i="20"/>
  <c r="F170" i="20"/>
  <c r="D170" i="20"/>
  <c r="K169" i="20"/>
  <c r="J169" i="20"/>
  <c r="I169" i="20"/>
  <c r="H169" i="20"/>
  <c r="G169" i="20"/>
  <c r="F169" i="20"/>
  <c r="E169" i="20"/>
  <c r="D169" i="20"/>
  <c r="K168" i="20"/>
  <c r="J168" i="20"/>
  <c r="I168" i="20"/>
  <c r="H168" i="20"/>
  <c r="G168" i="20"/>
  <c r="F168" i="20"/>
  <c r="E168" i="20"/>
  <c r="D168" i="20"/>
  <c r="K167" i="20"/>
  <c r="J167" i="20"/>
  <c r="I167" i="20"/>
  <c r="H167" i="20"/>
  <c r="G167" i="20"/>
  <c r="F167" i="20"/>
  <c r="E167" i="20"/>
  <c r="D167" i="20"/>
  <c r="K166" i="20"/>
  <c r="J166" i="20"/>
  <c r="I166" i="20"/>
  <c r="H166" i="20"/>
  <c r="G166" i="20"/>
  <c r="F166" i="20"/>
  <c r="E166" i="20"/>
  <c r="D166" i="20"/>
  <c r="E165" i="20"/>
  <c r="D165" i="20"/>
  <c r="D164" i="20"/>
  <c r="F162" i="20"/>
  <c r="E162" i="20"/>
  <c r="D162" i="20"/>
  <c r="E161" i="20"/>
  <c r="D161" i="20"/>
  <c r="D160" i="20" s="1"/>
  <c r="E159" i="20"/>
  <c r="D159" i="20"/>
  <c r="K158" i="20"/>
  <c r="J158" i="20"/>
  <c r="I158" i="20"/>
  <c r="H158" i="20"/>
  <c r="G158" i="20"/>
  <c r="F158" i="20"/>
  <c r="E158" i="20"/>
  <c r="D158" i="20"/>
  <c r="C158" i="20"/>
  <c r="E157" i="20"/>
  <c r="E156" i="20"/>
  <c r="D156" i="20"/>
  <c r="K155" i="20"/>
  <c r="J155" i="20"/>
  <c r="I155" i="20"/>
  <c r="H155" i="20"/>
  <c r="G155" i="20"/>
  <c r="F155" i="20"/>
  <c r="E155" i="20"/>
  <c r="D155" i="20"/>
  <c r="D154" i="20"/>
  <c r="K153" i="20"/>
  <c r="J153" i="20"/>
  <c r="I153" i="20"/>
  <c r="H153" i="20"/>
  <c r="G153" i="20"/>
  <c r="F153" i="20"/>
  <c r="E153" i="20"/>
  <c r="D153" i="20"/>
  <c r="C153" i="20"/>
  <c r="E152" i="20"/>
  <c r="D152" i="20"/>
  <c r="E151" i="20"/>
  <c r="D151" i="20"/>
  <c r="E150" i="20"/>
  <c r="D150" i="20"/>
  <c r="E149" i="20"/>
  <c r="D149" i="20"/>
  <c r="E148" i="20"/>
  <c r="D148" i="20"/>
  <c r="E147" i="20"/>
  <c r="D147" i="20"/>
  <c r="E146" i="20"/>
  <c r="D146" i="20"/>
  <c r="F145" i="20"/>
  <c r="D145" i="20"/>
  <c r="E144" i="20"/>
  <c r="D144" i="20"/>
  <c r="D143" i="20"/>
  <c r="E142" i="20"/>
  <c r="D142" i="20"/>
  <c r="E141" i="20"/>
  <c r="D141" i="20"/>
  <c r="E140" i="20"/>
  <c r="D140" i="20"/>
  <c r="E139" i="20"/>
  <c r="D139" i="20"/>
  <c r="E138" i="20"/>
  <c r="D138" i="20"/>
  <c r="E137" i="20"/>
  <c r="D137" i="20"/>
  <c r="E136" i="20"/>
  <c r="D136" i="20"/>
  <c r="D135" i="20"/>
  <c r="D134" i="20"/>
  <c r="E133" i="20"/>
  <c r="D133" i="20"/>
  <c r="E132" i="20"/>
  <c r="D132" i="20"/>
  <c r="E131" i="20"/>
  <c r="D131" i="20"/>
  <c r="E130" i="20"/>
  <c r="D130" i="20"/>
  <c r="E129" i="20"/>
  <c r="D129" i="20"/>
  <c r="E128" i="20"/>
  <c r="D128" i="20"/>
  <c r="G127" i="20"/>
  <c r="D127" i="20"/>
  <c r="E126" i="20"/>
  <c r="D126" i="20"/>
  <c r="E125" i="20"/>
  <c r="D125" i="20"/>
  <c r="E123" i="20"/>
  <c r="D123" i="20"/>
  <c r="E122" i="20"/>
  <c r="D122" i="20"/>
  <c r="E121" i="20"/>
  <c r="D121" i="20"/>
  <c r="E120" i="20"/>
  <c r="D120" i="20"/>
  <c r="E119" i="20"/>
  <c r="D119" i="20"/>
  <c r="E118" i="20"/>
  <c r="D118" i="20"/>
  <c r="E117" i="20"/>
  <c r="D117" i="20"/>
  <c r="E116" i="20"/>
  <c r="D116" i="20"/>
  <c r="E115" i="20"/>
  <c r="D115" i="20"/>
  <c r="E114" i="20"/>
  <c r="D114" i="20"/>
  <c r="F113" i="20"/>
  <c r="E113" i="20"/>
  <c r="D113" i="20"/>
  <c r="F112" i="20"/>
  <c r="E112" i="20"/>
  <c r="D112" i="20"/>
  <c r="E111" i="20"/>
  <c r="D111" i="20"/>
  <c r="E110" i="20"/>
  <c r="D110" i="20"/>
  <c r="E109" i="20"/>
  <c r="D109" i="20"/>
  <c r="E108" i="20"/>
  <c r="D108" i="20"/>
  <c r="E107" i="20"/>
  <c r="D107" i="20"/>
  <c r="E106" i="20"/>
  <c r="D106" i="20"/>
  <c r="F105" i="20"/>
  <c r="E105" i="20"/>
  <c r="D105" i="20"/>
  <c r="E104" i="20"/>
  <c r="D104" i="20"/>
  <c r="E103" i="20"/>
  <c r="D103" i="20"/>
  <c r="E102" i="20"/>
  <c r="D102" i="20"/>
  <c r="E101" i="20"/>
  <c r="D101" i="20"/>
  <c r="F90" i="20"/>
  <c r="K89" i="20"/>
  <c r="J89" i="20"/>
  <c r="I89" i="20"/>
  <c r="H89" i="20"/>
  <c r="G89" i="20"/>
  <c r="F89" i="20"/>
  <c r="K88" i="20"/>
  <c r="J88" i="20"/>
  <c r="I88" i="20"/>
  <c r="H88" i="20"/>
  <c r="G88" i="20"/>
  <c r="F88" i="20"/>
  <c r="F87" i="20" s="1"/>
  <c r="D88" i="20"/>
  <c r="D87" i="20" s="1"/>
  <c r="E87" i="20"/>
  <c r="K86" i="20"/>
  <c r="J86" i="20"/>
  <c r="I86" i="20"/>
  <c r="H86" i="20"/>
  <c r="G86" i="20"/>
  <c r="F86" i="20"/>
  <c r="K85" i="20"/>
  <c r="K84" i="20" s="1"/>
  <c r="J85" i="20"/>
  <c r="J84" i="20" s="1"/>
  <c r="I85" i="20"/>
  <c r="I84" i="20" s="1"/>
  <c r="H85" i="20"/>
  <c r="H84" i="20" s="1"/>
  <c r="G85" i="20"/>
  <c r="G84" i="20" s="1"/>
  <c r="E84" i="20"/>
  <c r="D84" i="20"/>
  <c r="K80" i="20"/>
  <c r="K79" i="20" s="1"/>
  <c r="J80" i="20"/>
  <c r="J79" i="20" s="1"/>
  <c r="I80" i="20"/>
  <c r="I79" i="20" s="1"/>
  <c r="H80" i="20"/>
  <c r="H79" i="20" s="1"/>
  <c r="G80" i="20"/>
  <c r="G79" i="20" s="1"/>
  <c r="F80" i="20"/>
  <c r="F79" i="20" s="1"/>
  <c r="E77" i="20"/>
  <c r="D77" i="20"/>
  <c r="D74" i="20"/>
  <c r="D73" i="20"/>
  <c r="D43" i="20" s="1"/>
  <c r="D72" i="20"/>
  <c r="D42" i="20" s="1"/>
  <c r="E69" i="20"/>
  <c r="E68" i="20" s="1"/>
  <c r="K66" i="20"/>
  <c r="K65" i="20" s="1"/>
  <c r="J66" i="20"/>
  <c r="J65" i="20" s="1"/>
  <c r="I66" i="20"/>
  <c r="I65" i="20" s="1"/>
  <c r="H66" i="20"/>
  <c r="H65" i="20" s="1"/>
  <c r="G66" i="20"/>
  <c r="G65" i="20" s="1"/>
  <c r="E65" i="20"/>
  <c r="D65" i="20"/>
  <c r="D60" i="20"/>
  <c r="E59" i="20"/>
  <c r="D59" i="20"/>
  <c r="E58" i="20"/>
  <c r="E56" i="20"/>
  <c r="D56" i="20"/>
  <c r="E55" i="20"/>
  <c r="D55" i="20"/>
  <c r="E52" i="20"/>
  <c r="D52" i="20"/>
  <c r="E51" i="20"/>
  <c r="D51" i="20"/>
  <c r="E50" i="20"/>
  <c r="D50" i="20"/>
  <c r="E49" i="20"/>
  <c r="D49" i="20"/>
  <c r="E48" i="20"/>
  <c r="D48" i="20"/>
  <c r="E46" i="20"/>
  <c r="D46" i="20"/>
  <c r="E45" i="20"/>
  <c r="D45" i="20"/>
  <c r="E44" i="20"/>
  <c r="C44" i="20"/>
  <c r="E43" i="20"/>
  <c r="E42" i="20"/>
  <c r="E41" i="20"/>
  <c r="D41" i="20"/>
  <c r="E40" i="20"/>
  <c r="D40" i="20"/>
  <c r="E36" i="20"/>
  <c r="D36" i="20"/>
  <c r="D29" i="20"/>
  <c r="D28" i="20" s="1"/>
  <c r="K28" i="20"/>
  <c r="J28" i="20"/>
  <c r="I28" i="20"/>
  <c r="H28" i="20"/>
  <c r="G28" i="20"/>
  <c r="F28" i="20"/>
  <c r="E28" i="20"/>
  <c r="F26" i="20"/>
  <c r="F85" i="20" s="1"/>
  <c r="F84" i="20" s="1"/>
  <c r="K25" i="20"/>
  <c r="K24" i="20" s="1"/>
  <c r="J25" i="20"/>
  <c r="J24" i="20" s="1"/>
  <c r="I25" i="20"/>
  <c r="I24" i="20" s="1"/>
  <c r="H25" i="20"/>
  <c r="G25" i="20"/>
  <c r="E25" i="20"/>
  <c r="D25" i="20"/>
  <c r="F21" i="20"/>
  <c r="F20" i="20" s="1"/>
  <c r="F19" i="20"/>
  <c r="F18" i="20" s="1"/>
  <c r="K18" i="20"/>
  <c r="J18" i="20"/>
  <c r="I18" i="20"/>
  <c r="H18" i="20"/>
  <c r="G18" i="20"/>
  <c r="E18" i="20"/>
  <c r="D18" i="20"/>
  <c r="D15" i="20"/>
  <c r="E10" i="20"/>
  <c r="E9" i="20" s="1"/>
  <c r="F7" i="20"/>
  <c r="F66" i="20" s="1"/>
  <c r="F65" i="20" s="1"/>
  <c r="K6" i="20"/>
  <c r="J6" i="20"/>
  <c r="I6" i="20"/>
  <c r="H6" i="20"/>
  <c r="G6" i="20"/>
  <c r="E6" i="20"/>
  <c r="D6" i="20"/>
  <c r="D216" i="19"/>
  <c r="J219" i="19" s="1"/>
  <c r="D207" i="19"/>
  <c r="K203" i="19"/>
  <c r="J203" i="19"/>
  <c r="I203" i="19"/>
  <c r="H203" i="19"/>
  <c r="G203" i="19"/>
  <c r="F203" i="19"/>
  <c r="K199" i="19"/>
  <c r="J199" i="19"/>
  <c r="I199" i="19"/>
  <c r="H199" i="19"/>
  <c r="G199" i="19"/>
  <c r="F199" i="19"/>
  <c r="K195" i="19"/>
  <c r="J195" i="19"/>
  <c r="I195" i="19"/>
  <c r="H195" i="19"/>
  <c r="G195" i="19"/>
  <c r="F195" i="19"/>
  <c r="K191" i="19"/>
  <c r="J191" i="19"/>
  <c r="I191" i="19"/>
  <c r="H191" i="19"/>
  <c r="G191" i="19"/>
  <c r="F191" i="19"/>
  <c r="E178" i="19"/>
  <c r="D178" i="19"/>
  <c r="E177" i="19"/>
  <c r="D177" i="19"/>
  <c r="E176" i="19"/>
  <c r="D176" i="19"/>
  <c r="E175" i="19"/>
  <c r="D175" i="19"/>
  <c r="E174" i="19"/>
  <c r="D174" i="19"/>
  <c r="E173" i="19"/>
  <c r="D173" i="19"/>
  <c r="K172" i="19"/>
  <c r="J172" i="19"/>
  <c r="I172" i="19"/>
  <c r="H172" i="19"/>
  <c r="G172" i="19"/>
  <c r="F172" i="19"/>
  <c r="D171" i="19"/>
  <c r="C171" i="19"/>
  <c r="K170" i="19"/>
  <c r="J170" i="19"/>
  <c r="I170" i="19"/>
  <c r="G170" i="19"/>
  <c r="F170" i="19"/>
  <c r="D170" i="19"/>
  <c r="K169" i="19"/>
  <c r="J169" i="19"/>
  <c r="I169" i="19"/>
  <c r="H169" i="19"/>
  <c r="G169" i="19"/>
  <c r="F169" i="19"/>
  <c r="E169" i="19"/>
  <c r="D169" i="19"/>
  <c r="K168" i="19"/>
  <c r="J168" i="19"/>
  <c r="I168" i="19"/>
  <c r="H168" i="19"/>
  <c r="G168" i="19"/>
  <c r="F168" i="19"/>
  <c r="E168" i="19"/>
  <c r="D168" i="19"/>
  <c r="K167" i="19"/>
  <c r="J167" i="19"/>
  <c r="I167" i="19"/>
  <c r="H167" i="19"/>
  <c r="G167" i="19"/>
  <c r="F167" i="19"/>
  <c r="E167" i="19"/>
  <c r="D167" i="19"/>
  <c r="K166" i="19"/>
  <c r="J166" i="19"/>
  <c r="I166" i="19"/>
  <c r="H166" i="19"/>
  <c r="G166" i="19"/>
  <c r="F166" i="19"/>
  <c r="E166" i="19"/>
  <c r="D166" i="19"/>
  <c r="E165" i="19"/>
  <c r="D165" i="19"/>
  <c r="D164" i="19"/>
  <c r="F162" i="19"/>
  <c r="E162" i="19"/>
  <c r="D162" i="19"/>
  <c r="E161" i="19"/>
  <c r="D161" i="19"/>
  <c r="E159" i="19"/>
  <c r="D159" i="19"/>
  <c r="K158" i="19"/>
  <c r="J158" i="19"/>
  <c r="I158" i="19"/>
  <c r="H158" i="19"/>
  <c r="G158" i="19"/>
  <c r="F158" i="19"/>
  <c r="E158" i="19"/>
  <c r="D158" i="19"/>
  <c r="C158" i="19"/>
  <c r="E157" i="19"/>
  <c r="E156" i="19"/>
  <c r="D156" i="19"/>
  <c r="K155" i="19"/>
  <c r="J155" i="19"/>
  <c r="I155" i="19"/>
  <c r="H155" i="19"/>
  <c r="G155" i="19"/>
  <c r="F155" i="19"/>
  <c r="E155" i="19"/>
  <c r="D155" i="19"/>
  <c r="D154" i="19"/>
  <c r="K153" i="19"/>
  <c r="J153" i="19"/>
  <c r="I153" i="19"/>
  <c r="H153" i="19"/>
  <c r="G153" i="19"/>
  <c r="F153" i="19"/>
  <c r="E153" i="19"/>
  <c r="D153" i="19"/>
  <c r="C153" i="19"/>
  <c r="E152" i="19"/>
  <c r="D152" i="19"/>
  <c r="E151" i="19"/>
  <c r="D151" i="19"/>
  <c r="E150" i="19"/>
  <c r="D150" i="19"/>
  <c r="E149" i="19"/>
  <c r="D149" i="19"/>
  <c r="E148" i="19"/>
  <c r="D148" i="19"/>
  <c r="E147" i="19"/>
  <c r="D147" i="19"/>
  <c r="E146" i="19"/>
  <c r="D146" i="19"/>
  <c r="F145" i="19"/>
  <c r="D145" i="19"/>
  <c r="E144" i="19"/>
  <c r="D144" i="19"/>
  <c r="D143" i="19"/>
  <c r="E142" i="19"/>
  <c r="D142" i="19"/>
  <c r="E141" i="19"/>
  <c r="D141" i="19"/>
  <c r="E140" i="19"/>
  <c r="D140" i="19"/>
  <c r="E139" i="19"/>
  <c r="D139" i="19"/>
  <c r="E138" i="19"/>
  <c r="D138" i="19"/>
  <c r="E137" i="19"/>
  <c r="D137" i="19"/>
  <c r="E136" i="19"/>
  <c r="D136" i="19"/>
  <c r="D135" i="19"/>
  <c r="D134" i="19"/>
  <c r="E133" i="19"/>
  <c r="D133" i="19"/>
  <c r="E132" i="19"/>
  <c r="D132" i="19"/>
  <c r="E131" i="19"/>
  <c r="D131" i="19"/>
  <c r="E130" i="19"/>
  <c r="D130" i="19"/>
  <c r="E129" i="19"/>
  <c r="D129" i="19"/>
  <c r="E128" i="19"/>
  <c r="D128" i="19"/>
  <c r="G127" i="19"/>
  <c r="D127" i="19"/>
  <c r="E126" i="19"/>
  <c r="D126" i="19"/>
  <c r="E125" i="19"/>
  <c r="D125" i="19"/>
  <c r="E123" i="19"/>
  <c r="D123" i="19"/>
  <c r="E122" i="19"/>
  <c r="D122" i="19"/>
  <c r="E121" i="19"/>
  <c r="D121" i="19"/>
  <c r="E120" i="19"/>
  <c r="D120" i="19"/>
  <c r="E119" i="19"/>
  <c r="D119" i="19"/>
  <c r="E118" i="19"/>
  <c r="D118" i="19"/>
  <c r="E117" i="19"/>
  <c r="D117" i="19"/>
  <c r="E116" i="19"/>
  <c r="D116" i="19"/>
  <c r="E115" i="19"/>
  <c r="D115" i="19"/>
  <c r="E114" i="19"/>
  <c r="D114" i="19"/>
  <c r="F113" i="19"/>
  <c r="E113" i="19"/>
  <c r="D113" i="19"/>
  <c r="F112" i="19"/>
  <c r="E112" i="19"/>
  <c r="D112" i="19"/>
  <c r="E111" i="19"/>
  <c r="D111" i="19"/>
  <c r="E110" i="19"/>
  <c r="D110" i="19"/>
  <c r="E109" i="19"/>
  <c r="D109" i="19"/>
  <c r="E108" i="19"/>
  <c r="D108" i="19"/>
  <c r="E107" i="19"/>
  <c r="D107" i="19"/>
  <c r="E106" i="19"/>
  <c r="D106" i="19"/>
  <c r="F105" i="19"/>
  <c r="E105" i="19"/>
  <c r="D105" i="19"/>
  <c r="E104" i="19"/>
  <c r="D104" i="19"/>
  <c r="E103" i="19"/>
  <c r="D103" i="19"/>
  <c r="E102" i="19"/>
  <c r="D102" i="19"/>
  <c r="E101" i="19"/>
  <c r="D101" i="19"/>
  <c r="F90" i="19"/>
  <c r="K89" i="19"/>
  <c r="J89" i="19"/>
  <c r="I89" i="19"/>
  <c r="H89" i="19"/>
  <c r="G89" i="19"/>
  <c r="F89" i="19"/>
  <c r="K88" i="19"/>
  <c r="J88" i="19"/>
  <c r="I88" i="19"/>
  <c r="I87" i="19" s="1"/>
  <c r="H88" i="19"/>
  <c r="G88" i="19"/>
  <c r="F88" i="19"/>
  <c r="D88" i="19"/>
  <c r="D87" i="19" s="1"/>
  <c r="E87" i="19"/>
  <c r="K86" i="19"/>
  <c r="J86" i="19"/>
  <c r="I86" i="19"/>
  <c r="H86" i="19"/>
  <c r="G86" i="19"/>
  <c r="F86" i="19"/>
  <c r="K85" i="19"/>
  <c r="K84" i="19" s="1"/>
  <c r="J85" i="19"/>
  <c r="J84" i="19" s="1"/>
  <c r="I85" i="19"/>
  <c r="I84" i="19" s="1"/>
  <c r="H85" i="19"/>
  <c r="H84" i="19" s="1"/>
  <c r="G85" i="19"/>
  <c r="G84" i="19" s="1"/>
  <c r="E84" i="19"/>
  <c r="E83" i="19" s="1"/>
  <c r="D84" i="19"/>
  <c r="K80" i="19"/>
  <c r="K79" i="19" s="1"/>
  <c r="J80" i="19"/>
  <c r="J79" i="19" s="1"/>
  <c r="I80" i="19"/>
  <c r="H80" i="19"/>
  <c r="H79" i="19" s="1"/>
  <c r="G80" i="19"/>
  <c r="G79" i="19" s="1"/>
  <c r="F80" i="19"/>
  <c r="F79" i="19" s="1"/>
  <c r="I79" i="19"/>
  <c r="E77" i="19"/>
  <c r="D77" i="19"/>
  <c r="D74" i="19"/>
  <c r="D73" i="19"/>
  <c r="D43" i="19" s="1"/>
  <c r="D72" i="19"/>
  <c r="E69" i="19"/>
  <c r="E68" i="19" s="1"/>
  <c r="K66" i="19"/>
  <c r="K65" i="19" s="1"/>
  <c r="J66" i="19"/>
  <c r="J65" i="19" s="1"/>
  <c r="I66" i="19"/>
  <c r="I65" i="19" s="1"/>
  <c r="H66" i="19"/>
  <c r="H65" i="19" s="1"/>
  <c r="G66" i="19"/>
  <c r="G65" i="19" s="1"/>
  <c r="E65" i="19"/>
  <c r="D65" i="19"/>
  <c r="D60" i="19"/>
  <c r="E59" i="19"/>
  <c r="D59" i="19"/>
  <c r="E58" i="19"/>
  <c r="E56" i="19"/>
  <c r="D56" i="19"/>
  <c r="E55" i="19"/>
  <c r="D55" i="19"/>
  <c r="E52" i="19"/>
  <c r="D52" i="19"/>
  <c r="E51" i="19"/>
  <c r="D51" i="19"/>
  <c r="E50" i="19"/>
  <c r="D50" i="19"/>
  <c r="E49" i="19"/>
  <c r="D49" i="19"/>
  <c r="E48" i="19"/>
  <c r="D48" i="19"/>
  <c r="E46" i="19"/>
  <c r="D46" i="19"/>
  <c r="E45" i="19"/>
  <c r="D45" i="19"/>
  <c r="E44" i="19"/>
  <c r="C44" i="19"/>
  <c r="E43" i="19"/>
  <c r="E42" i="19"/>
  <c r="E41" i="19"/>
  <c r="D41" i="19"/>
  <c r="E40" i="19"/>
  <c r="D40" i="19"/>
  <c r="E36" i="19"/>
  <c r="D36" i="19"/>
  <c r="D29" i="19"/>
  <c r="D28" i="19" s="1"/>
  <c r="K28" i="19"/>
  <c r="J28" i="19"/>
  <c r="I28" i="19"/>
  <c r="H28" i="19"/>
  <c r="G28" i="19"/>
  <c r="F28" i="19"/>
  <c r="E28" i="19"/>
  <c r="F26" i="19"/>
  <c r="F85" i="19" s="1"/>
  <c r="F84" i="19" s="1"/>
  <c r="K25" i="19"/>
  <c r="K24" i="19" s="1"/>
  <c r="J25" i="19"/>
  <c r="I25" i="19"/>
  <c r="H25" i="19"/>
  <c r="G25" i="19"/>
  <c r="E25" i="19"/>
  <c r="D25" i="19"/>
  <c r="F21" i="19"/>
  <c r="F20" i="19" s="1"/>
  <c r="F19" i="19"/>
  <c r="F78" i="19" s="1"/>
  <c r="F77" i="19" s="1"/>
  <c r="K18" i="19"/>
  <c r="J18" i="19"/>
  <c r="I18" i="19"/>
  <c r="H18" i="19"/>
  <c r="G18" i="19"/>
  <c r="E18" i="19"/>
  <c r="D18" i="19"/>
  <c r="D15" i="19"/>
  <c r="D10" i="19" s="1"/>
  <c r="E10" i="19"/>
  <c r="E9" i="19" s="1"/>
  <c r="F7" i="19"/>
  <c r="F66" i="19" s="1"/>
  <c r="F65" i="19" s="1"/>
  <c r="K6" i="19"/>
  <c r="J6" i="19"/>
  <c r="I6" i="19"/>
  <c r="H6" i="19"/>
  <c r="G6" i="19"/>
  <c r="E6" i="19"/>
  <c r="E35" i="19" s="1"/>
  <c r="D6" i="19"/>
  <c r="F25" i="5"/>
  <c r="E25" i="5"/>
  <c r="D25" i="5"/>
  <c r="C25" i="5"/>
  <c r="B25" i="5"/>
  <c r="H24" i="5"/>
  <c r="H23" i="5"/>
  <c r="H22" i="5"/>
  <c r="H21" i="5"/>
  <c r="K87" i="20" l="1"/>
  <c r="E83" i="21"/>
  <c r="F6" i="19"/>
  <c r="E57" i="19"/>
  <c r="F87" i="19"/>
  <c r="I87" i="21"/>
  <c r="I83" i="21" s="1"/>
  <c r="U25" i="5"/>
  <c r="E8" i="20"/>
  <c r="E54" i="19"/>
  <c r="F83" i="20"/>
  <c r="E35" i="21"/>
  <c r="F87" i="21"/>
  <c r="J87" i="21"/>
  <c r="J83" i="21" s="1"/>
  <c r="K83" i="20"/>
  <c r="E47" i="19"/>
  <c r="I83" i="19"/>
  <c r="G87" i="19"/>
  <c r="G83" i="19" s="1"/>
  <c r="F25" i="20"/>
  <c r="E47" i="21"/>
  <c r="F83" i="19"/>
  <c r="H87" i="19"/>
  <c r="H83" i="19" s="1"/>
  <c r="F18" i="21"/>
  <c r="E54" i="21"/>
  <c r="AE8" i="13"/>
  <c r="AD87" i="13"/>
  <c r="H24" i="19"/>
  <c r="G24" i="20"/>
  <c r="E31" i="19"/>
  <c r="E60" i="19" s="1"/>
  <c r="I87" i="20"/>
  <c r="I83" i="20" s="1"/>
  <c r="F6" i="21"/>
  <c r="J219" i="21"/>
  <c r="D47" i="20"/>
  <c r="G24" i="21"/>
  <c r="H87" i="21"/>
  <c r="H83" i="21" s="1"/>
  <c r="F24" i="20"/>
  <c r="J87" i="20"/>
  <c r="J83" i="20" s="1"/>
  <c r="E95" i="21"/>
  <c r="E57" i="21"/>
  <c r="F83" i="21"/>
  <c r="E39" i="19"/>
  <c r="E24" i="19"/>
  <c r="E53" i="19" s="1"/>
  <c r="H24" i="21"/>
  <c r="F78" i="20"/>
  <c r="F77" i="20" s="1"/>
  <c r="J24" i="19"/>
  <c r="G24" i="19"/>
  <c r="J87" i="19"/>
  <c r="J83" i="19" s="1"/>
  <c r="H24" i="20"/>
  <c r="E54" i="20"/>
  <c r="D35" i="21"/>
  <c r="K87" i="21"/>
  <c r="K83" i="21" s="1"/>
  <c r="D35" i="19"/>
  <c r="D54" i="19"/>
  <c r="K87" i="19"/>
  <c r="E47" i="20"/>
  <c r="G87" i="20"/>
  <c r="J24" i="21"/>
  <c r="I24" i="19"/>
  <c r="E57" i="20"/>
  <c r="H87" i="20"/>
  <c r="H83" i="20" s="1"/>
  <c r="G87" i="21"/>
  <c r="D24" i="19"/>
  <c r="D24" i="20"/>
  <c r="V25" i="5"/>
  <c r="A3" i="8"/>
  <c r="A2" i="8"/>
  <c r="A2" i="2"/>
  <c r="D160" i="21"/>
  <c r="D160" i="19"/>
  <c r="E172" i="21"/>
  <c r="E172" i="20"/>
  <c r="F135" i="21"/>
  <c r="E160" i="19"/>
  <c r="E160" i="20"/>
  <c r="D163" i="20"/>
  <c r="D163" i="21"/>
  <c r="E172" i="19"/>
  <c r="D100" i="19"/>
  <c r="D163" i="19"/>
  <c r="D172" i="19"/>
  <c r="D172" i="21"/>
  <c r="D172" i="20"/>
  <c r="C116" i="19"/>
  <c r="C143" i="20"/>
  <c r="C163" i="19"/>
  <c r="D69" i="20"/>
  <c r="D68" i="20" s="1"/>
  <c r="D67" i="20" s="1"/>
  <c r="D69" i="19"/>
  <c r="D95" i="19" s="1"/>
  <c r="D44" i="21"/>
  <c r="D9" i="19"/>
  <c r="D8" i="19" s="1"/>
  <c r="D69" i="21"/>
  <c r="D68" i="21" s="1"/>
  <c r="D67" i="21" s="1"/>
  <c r="D58" i="21"/>
  <c r="D42" i="21"/>
  <c r="C73" i="21"/>
  <c r="D58" i="20"/>
  <c r="D83" i="19"/>
  <c r="D28" i="21"/>
  <c r="D57" i="21" s="1"/>
  <c r="D57" i="20"/>
  <c r="D83" i="21"/>
  <c r="D57" i="19"/>
  <c r="D58" i="19"/>
  <c r="D42" i="19"/>
  <c r="D44" i="19"/>
  <c r="C14" i="20"/>
  <c r="H25" i="5"/>
  <c r="C70" i="21"/>
  <c r="C70" i="20"/>
  <c r="C70" i="19"/>
  <c r="C26" i="21"/>
  <c r="C26" i="20"/>
  <c r="C26" i="19"/>
  <c r="C71" i="21"/>
  <c r="C71" i="20"/>
  <c r="C71" i="19"/>
  <c r="I25" i="5"/>
  <c r="C16" i="21"/>
  <c r="C16" i="20"/>
  <c r="C16" i="19"/>
  <c r="C88" i="21"/>
  <c r="C88" i="20"/>
  <c r="C88" i="19"/>
  <c r="C78" i="21"/>
  <c r="C78" i="20"/>
  <c r="C78" i="19"/>
  <c r="C29" i="21"/>
  <c r="C29" i="20"/>
  <c r="C29" i="19"/>
  <c r="C86" i="21"/>
  <c r="C86" i="20"/>
  <c r="C86" i="19"/>
  <c r="F12" i="21"/>
  <c r="F12" i="20"/>
  <c r="F12" i="19"/>
  <c r="C108" i="21"/>
  <c r="C108" i="20"/>
  <c r="C108" i="19"/>
  <c r="C115" i="21"/>
  <c r="C115" i="20"/>
  <c r="C115" i="19"/>
  <c r="C120" i="21"/>
  <c r="C120" i="20"/>
  <c r="C120" i="19"/>
  <c r="C122" i="21"/>
  <c r="C122" i="20"/>
  <c r="C122" i="19"/>
  <c r="C173" i="21"/>
  <c r="C173" i="20"/>
  <c r="C173" i="19"/>
  <c r="F119" i="21"/>
  <c r="F119" i="20"/>
  <c r="F119" i="19"/>
  <c r="F108" i="21"/>
  <c r="F108" i="20"/>
  <c r="F108" i="19"/>
  <c r="F15" i="21"/>
  <c r="F15" i="20"/>
  <c r="F15" i="19"/>
  <c r="F101" i="21"/>
  <c r="F101" i="20"/>
  <c r="F101" i="19"/>
  <c r="C30" i="21"/>
  <c r="C59" i="21" s="1"/>
  <c r="C30" i="20"/>
  <c r="C59" i="20" s="1"/>
  <c r="C30" i="19"/>
  <c r="C59" i="19" s="1"/>
  <c r="C90" i="21"/>
  <c r="C90" i="20"/>
  <c r="C90" i="19"/>
  <c r="F103" i="21"/>
  <c r="F103" i="20"/>
  <c r="F103" i="19"/>
  <c r="C82" i="21"/>
  <c r="C82" i="20"/>
  <c r="C82" i="19"/>
  <c r="C85" i="21"/>
  <c r="C85" i="20"/>
  <c r="C85" i="19"/>
  <c r="C110" i="21"/>
  <c r="C110" i="20"/>
  <c r="C110" i="19"/>
  <c r="C154" i="21"/>
  <c r="C154" i="20"/>
  <c r="C154" i="19"/>
  <c r="C167" i="21"/>
  <c r="C167" i="20"/>
  <c r="C167" i="19"/>
  <c r="C23" i="21"/>
  <c r="C23" i="20"/>
  <c r="C23" i="19"/>
  <c r="C81" i="21"/>
  <c r="C81" i="20"/>
  <c r="C81" i="19"/>
  <c r="F13" i="21"/>
  <c r="F13" i="20"/>
  <c r="F13" i="19"/>
  <c r="C106" i="21"/>
  <c r="C106" i="20"/>
  <c r="C106" i="19"/>
  <c r="C118" i="21"/>
  <c r="C118" i="20"/>
  <c r="C118" i="19"/>
  <c r="C135" i="21"/>
  <c r="C135" i="20"/>
  <c r="C135" i="19"/>
  <c r="C22" i="21"/>
  <c r="C22" i="20"/>
  <c r="C22" i="19"/>
  <c r="C101" i="21"/>
  <c r="C101" i="20"/>
  <c r="C101" i="19"/>
  <c r="C7" i="21"/>
  <c r="C6" i="21" s="1"/>
  <c r="C7" i="20"/>
  <c r="C6" i="20" s="1"/>
  <c r="C7" i="19"/>
  <c r="C6" i="19" s="1"/>
  <c r="C13" i="21"/>
  <c r="C13" i="20"/>
  <c r="C13" i="19"/>
  <c r="C11" i="21"/>
  <c r="C11" i="20"/>
  <c r="C11" i="19"/>
  <c r="C75" i="21"/>
  <c r="C75" i="20"/>
  <c r="C75" i="19"/>
  <c r="C121" i="21"/>
  <c r="C121" i="20"/>
  <c r="C121" i="19"/>
  <c r="C123" i="21"/>
  <c r="C123" i="20"/>
  <c r="C123" i="19"/>
  <c r="C125" i="21"/>
  <c r="C125" i="20"/>
  <c r="C125" i="19"/>
  <c r="G14" i="21"/>
  <c r="G14" i="20"/>
  <c r="G14" i="19"/>
  <c r="C117" i="21"/>
  <c r="C117" i="20"/>
  <c r="C117" i="19"/>
  <c r="F110" i="21"/>
  <c r="F110" i="20"/>
  <c r="F110" i="19"/>
  <c r="C76" i="21"/>
  <c r="C46" i="21" s="1"/>
  <c r="C76" i="20"/>
  <c r="C46" i="20" s="1"/>
  <c r="C76" i="19"/>
  <c r="C46" i="19" s="1"/>
  <c r="C31" i="21"/>
  <c r="C31" i="20"/>
  <c r="C31" i="19"/>
  <c r="C111" i="21"/>
  <c r="C111" i="20"/>
  <c r="C111" i="19"/>
  <c r="C133" i="21"/>
  <c r="C133" i="20"/>
  <c r="C133" i="19"/>
  <c r="C175" i="21"/>
  <c r="C175" i="20"/>
  <c r="C175" i="19"/>
  <c r="F121" i="21"/>
  <c r="F121" i="20"/>
  <c r="F121" i="19"/>
  <c r="F107" i="21"/>
  <c r="F107" i="20"/>
  <c r="F107" i="19"/>
  <c r="F14" i="21"/>
  <c r="F14" i="20"/>
  <c r="F14" i="19"/>
  <c r="C12" i="21"/>
  <c r="C12" i="20"/>
  <c r="C12" i="19"/>
  <c r="C66" i="21"/>
  <c r="C66" i="20"/>
  <c r="C66" i="19"/>
  <c r="C72" i="21"/>
  <c r="C72" i="20"/>
  <c r="C72" i="19"/>
  <c r="C19" i="21"/>
  <c r="C18" i="21" s="1"/>
  <c r="C19" i="20"/>
  <c r="C18" i="20" s="1"/>
  <c r="C19" i="19"/>
  <c r="C18" i="19" s="1"/>
  <c r="C27" i="21"/>
  <c r="C27" i="20"/>
  <c r="C27" i="19"/>
  <c r="C103" i="21"/>
  <c r="C103" i="20"/>
  <c r="C103" i="19"/>
  <c r="C107" i="21"/>
  <c r="C107" i="20"/>
  <c r="C107" i="19"/>
  <c r="C116" i="21"/>
  <c r="C136" i="21"/>
  <c r="C136" i="20"/>
  <c r="C136" i="19"/>
  <c r="C147" i="21"/>
  <c r="C147" i="20"/>
  <c r="C147" i="19"/>
  <c r="F120" i="21"/>
  <c r="F120" i="20"/>
  <c r="F120" i="19"/>
  <c r="F117" i="21"/>
  <c r="F117" i="20"/>
  <c r="F117" i="19"/>
  <c r="C105" i="21"/>
  <c r="C105" i="20"/>
  <c r="C105" i="19"/>
  <c r="C126" i="21"/>
  <c r="C126" i="20"/>
  <c r="C126" i="19"/>
  <c r="C128" i="21"/>
  <c r="C128" i="20"/>
  <c r="C128" i="19"/>
  <c r="C130" i="21"/>
  <c r="C130" i="20"/>
  <c r="C130" i="19"/>
  <c r="C132" i="21"/>
  <c r="C132" i="20"/>
  <c r="C132" i="19"/>
  <c r="C137" i="21"/>
  <c r="C137" i="20"/>
  <c r="C137" i="19"/>
  <c r="C139" i="21"/>
  <c r="C139" i="20"/>
  <c r="C139" i="19"/>
  <c r="C141" i="21"/>
  <c r="C141" i="20"/>
  <c r="C141" i="19"/>
  <c r="C165" i="21"/>
  <c r="C165" i="20"/>
  <c r="C165" i="19"/>
  <c r="F118" i="21"/>
  <c r="F118" i="20"/>
  <c r="F118" i="19"/>
  <c r="F109" i="21"/>
  <c r="F109" i="20"/>
  <c r="F109" i="19"/>
  <c r="F123" i="21"/>
  <c r="F123" i="20"/>
  <c r="F123" i="19"/>
  <c r="F102" i="21"/>
  <c r="F102" i="20"/>
  <c r="F102" i="19"/>
  <c r="C102" i="21"/>
  <c r="C102" i="20"/>
  <c r="C102" i="19"/>
  <c r="C112" i="21"/>
  <c r="C112" i="20"/>
  <c r="C112" i="19"/>
  <c r="C114" i="21"/>
  <c r="C114" i="20"/>
  <c r="C114" i="19"/>
  <c r="C119" i="21"/>
  <c r="C119" i="20"/>
  <c r="C119" i="19"/>
  <c r="C145" i="21"/>
  <c r="C145" i="20"/>
  <c r="C145" i="19"/>
  <c r="C159" i="21"/>
  <c r="C159" i="20"/>
  <c r="C159" i="19"/>
  <c r="F122" i="21"/>
  <c r="F122" i="20"/>
  <c r="F122" i="19"/>
  <c r="F104" i="21"/>
  <c r="F104" i="20"/>
  <c r="F104" i="19"/>
  <c r="F131" i="21"/>
  <c r="F131" i="20"/>
  <c r="F131" i="19"/>
  <c r="C149" i="21"/>
  <c r="C149" i="20"/>
  <c r="C149" i="19"/>
  <c r="C151" i="21"/>
  <c r="C151" i="20"/>
  <c r="C151" i="19"/>
  <c r="C155" i="21"/>
  <c r="C155" i="20"/>
  <c r="C155" i="19"/>
  <c r="C157" i="21"/>
  <c r="C157" i="20"/>
  <c r="C157" i="19"/>
  <c r="C162" i="21"/>
  <c r="C162" i="20"/>
  <c r="C162" i="19"/>
  <c r="C174" i="21"/>
  <c r="C174" i="20"/>
  <c r="C174" i="19"/>
  <c r="C104" i="21"/>
  <c r="C104" i="20"/>
  <c r="C104" i="19"/>
  <c r="C109" i="21"/>
  <c r="C109" i="20"/>
  <c r="C109" i="19"/>
  <c r="C127" i="21"/>
  <c r="C127" i="20"/>
  <c r="C127" i="19"/>
  <c r="C129" i="21"/>
  <c r="C129" i="20"/>
  <c r="C129" i="19"/>
  <c r="C131" i="21"/>
  <c r="C131" i="20"/>
  <c r="C131" i="19"/>
  <c r="C138" i="21"/>
  <c r="C138" i="20"/>
  <c r="C138" i="19"/>
  <c r="C140" i="20"/>
  <c r="C140" i="21"/>
  <c r="C140" i="19"/>
  <c r="C142" i="21"/>
  <c r="C142" i="20"/>
  <c r="C142" i="19"/>
  <c r="C169" i="21"/>
  <c r="C169" i="20"/>
  <c r="C169" i="19"/>
  <c r="C178" i="21"/>
  <c r="C178" i="20"/>
  <c r="C178" i="19"/>
  <c r="F111" i="21"/>
  <c r="F111" i="20"/>
  <c r="F111" i="19"/>
  <c r="F106" i="21"/>
  <c r="F106" i="20"/>
  <c r="F106" i="19"/>
  <c r="F114" i="21"/>
  <c r="F114" i="20"/>
  <c r="F114" i="19"/>
  <c r="C113" i="21"/>
  <c r="C113" i="20"/>
  <c r="C113" i="19"/>
  <c r="C144" i="21"/>
  <c r="C144" i="20"/>
  <c r="C144" i="19"/>
  <c r="C146" i="21"/>
  <c r="C146" i="20"/>
  <c r="C146" i="19"/>
  <c r="C164" i="20"/>
  <c r="C164" i="21"/>
  <c r="C164" i="19"/>
  <c r="C170" i="21"/>
  <c r="C170" i="20"/>
  <c r="C170" i="19"/>
  <c r="H14" i="21"/>
  <c r="H14" i="20"/>
  <c r="H14" i="19"/>
  <c r="C148" i="21"/>
  <c r="C148" i="20"/>
  <c r="C148" i="19"/>
  <c r="C150" i="21"/>
  <c r="C150" i="20"/>
  <c r="C150" i="19"/>
  <c r="C152" i="21"/>
  <c r="C152" i="20"/>
  <c r="C152" i="19"/>
  <c r="C156" i="20"/>
  <c r="C156" i="21"/>
  <c r="C156" i="19"/>
  <c r="C161" i="21"/>
  <c r="C161" i="20"/>
  <c r="C161" i="19"/>
  <c r="C176" i="21"/>
  <c r="C176" i="20"/>
  <c r="C176" i="19"/>
  <c r="F139" i="21"/>
  <c r="F139" i="20"/>
  <c r="F139" i="19"/>
  <c r="G113" i="21"/>
  <c r="G113" i="20"/>
  <c r="G113" i="19"/>
  <c r="F148" i="21"/>
  <c r="F148" i="20"/>
  <c r="F148" i="19"/>
  <c r="F151" i="21"/>
  <c r="F151" i="20"/>
  <c r="F151" i="19"/>
  <c r="F130" i="21"/>
  <c r="F130" i="20"/>
  <c r="F130" i="19"/>
  <c r="F140" i="21"/>
  <c r="F140" i="20"/>
  <c r="F140" i="19"/>
  <c r="F157" i="21"/>
  <c r="F157" i="20"/>
  <c r="F157" i="19"/>
  <c r="G105" i="21"/>
  <c r="G105" i="20"/>
  <c r="G105" i="19"/>
  <c r="G112" i="21"/>
  <c r="G112" i="20"/>
  <c r="G112" i="19"/>
  <c r="G130" i="21"/>
  <c r="G130" i="20"/>
  <c r="G130" i="19"/>
  <c r="F137" i="21"/>
  <c r="F137" i="20"/>
  <c r="F137" i="19"/>
  <c r="F152" i="21"/>
  <c r="F152" i="20"/>
  <c r="F152" i="19"/>
  <c r="F126" i="21"/>
  <c r="F126" i="20"/>
  <c r="F126" i="19"/>
  <c r="F149" i="21"/>
  <c r="F149" i="20"/>
  <c r="F149" i="19"/>
  <c r="F138" i="21"/>
  <c r="F138" i="20"/>
  <c r="F138" i="19"/>
  <c r="F146" i="21"/>
  <c r="F146" i="20"/>
  <c r="F146" i="19"/>
  <c r="F135" i="20"/>
  <c r="F135" i="19"/>
  <c r="F150" i="21"/>
  <c r="F150" i="20"/>
  <c r="F150" i="19"/>
  <c r="F132" i="21"/>
  <c r="F132" i="20"/>
  <c r="F132" i="19"/>
  <c r="F144" i="21"/>
  <c r="F144" i="20"/>
  <c r="F144" i="19"/>
  <c r="F147" i="21"/>
  <c r="F147" i="20"/>
  <c r="F147" i="19"/>
  <c r="G150" i="21"/>
  <c r="G150" i="20"/>
  <c r="G150" i="19"/>
  <c r="F165" i="21"/>
  <c r="F165" i="20"/>
  <c r="F165" i="19"/>
  <c r="F129" i="21"/>
  <c r="F129" i="20"/>
  <c r="F129" i="19"/>
  <c r="F133" i="21"/>
  <c r="F133" i="20"/>
  <c r="F133" i="19"/>
  <c r="F156" i="21"/>
  <c r="F156" i="20"/>
  <c r="F156" i="19"/>
  <c r="K161" i="21"/>
  <c r="K161" i="20"/>
  <c r="K161" i="19"/>
  <c r="E134" i="21"/>
  <c r="E134" i="20"/>
  <c r="E134" i="19"/>
  <c r="E145" i="21"/>
  <c r="E145" i="20"/>
  <c r="E145" i="19"/>
  <c r="E154" i="20"/>
  <c r="E154" i="21"/>
  <c r="E154" i="19"/>
  <c r="G162" i="21"/>
  <c r="G162" i="20"/>
  <c r="G162" i="19"/>
  <c r="E170" i="21"/>
  <c r="E170" i="20"/>
  <c r="E170" i="19"/>
  <c r="E127" i="21"/>
  <c r="E127" i="19"/>
  <c r="E127" i="20"/>
  <c r="E135" i="21"/>
  <c r="E135" i="20"/>
  <c r="E135" i="19"/>
  <c r="G145" i="21"/>
  <c r="G145" i="20"/>
  <c r="G145" i="19"/>
  <c r="F161" i="21"/>
  <c r="F160" i="21" s="1"/>
  <c r="F161" i="20"/>
  <c r="F160" i="20" s="1"/>
  <c r="F161" i="19"/>
  <c r="F160" i="19" s="1"/>
  <c r="E164" i="21"/>
  <c r="E163" i="21" s="1"/>
  <c r="E164" i="20"/>
  <c r="E163" i="20" s="1"/>
  <c r="E164" i="19"/>
  <c r="E163" i="19" s="1"/>
  <c r="G161" i="21"/>
  <c r="G161" i="20"/>
  <c r="G161" i="19"/>
  <c r="F128" i="21"/>
  <c r="F128" i="20"/>
  <c r="F128" i="19"/>
  <c r="F136" i="21"/>
  <c r="F136" i="20"/>
  <c r="F136" i="19"/>
  <c r="D157" i="21"/>
  <c r="D124" i="21" s="1"/>
  <c r="D157" i="20"/>
  <c r="D124" i="20" s="1"/>
  <c r="D157" i="19"/>
  <c r="D124" i="19" s="1"/>
  <c r="H161" i="21"/>
  <c r="H161" i="20"/>
  <c r="H161" i="19"/>
  <c r="H127" i="21"/>
  <c r="H127" i="20"/>
  <c r="H127" i="19"/>
  <c r="E143" i="21"/>
  <c r="E143" i="20"/>
  <c r="E143" i="19"/>
  <c r="I161" i="21"/>
  <c r="I161" i="20"/>
  <c r="I161" i="19"/>
  <c r="J161" i="21"/>
  <c r="J161" i="20"/>
  <c r="J161" i="19"/>
  <c r="E67" i="19"/>
  <c r="E38" i="19"/>
  <c r="K83" i="19"/>
  <c r="D47" i="19"/>
  <c r="E100" i="19"/>
  <c r="E95" i="19"/>
  <c r="E8" i="19"/>
  <c r="E32" i="19" s="1"/>
  <c r="F18" i="19"/>
  <c r="F25" i="19"/>
  <c r="F24" i="19" s="1"/>
  <c r="D83" i="20"/>
  <c r="D54" i="20"/>
  <c r="D35" i="20"/>
  <c r="E35" i="20"/>
  <c r="D44" i="20"/>
  <c r="D10" i="20"/>
  <c r="E67" i="20"/>
  <c r="E37" i="20" s="1"/>
  <c r="E38" i="20"/>
  <c r="F6" i="20"/>
  <c r="E95" i="20"/>
  <c r="D100" i="20"/>
  <c r="E31" i="20"/>
  <c r="E60" i="20" s="1"/>
  <c r="E24" i="20"/>
  <c r="E32" i="20" s="1"/>
  <c r="G83" i="20"/>
  <c r="E39" i="20"/>
  <c r="E83" i="20"/>
  <c r="E100" i="20"/>
  <c r="K219" i="19"/>
  <c r="E67" i="21"/>
  <c r="E37" i="21" s="1"/>
  <c r="E38" i="21"/>
  <c r="E39" i="21"/>
  <c r="K219" i="20"/>
  <c r="E100" i="21"/>
  <c r="D9" i="21"/>
  <c r="D8" i="21" s="1"/>
  <c r="E24" i="21"/>
  <c r="E53" i="21" s="1"/>
  <c r="F25" i="21"/>
  <c r="F24" i="21" s="1"/>
  <c r="E91" i="21"/>
  <c r="D100" i="21"/>
  <c r="E160" i="21"/>
  <c r="G83" i="21"/>
  <c r="D53" i="20" l="1"/>
  <c r="AF8" i="13"/>
  <c r="AE87" i="13"/>
  <c r="E53" i="20"/>
  <c r="D53" i="19"/>
  <c r="D32" i="19"/>
  <c r="F127" i="19"/>
  <c r="F127" i="20"/>
  <c r="F127" i="21"/>
  <c r="E124" i="20"/>
  <c r="E179" i="20" s="1"/>
  <c r="E180" i="20" s="1"/>
  <c r="C116" i="20"/>
  <c r="C143" i="21"/>
  <c r="C163" i="21"/>
  <c r="C163" i="20"/>
  <c r="C143" i="19"/>
  <c r="C42" i="21"/>
  <c r="D68" i="19"/>
  <c r="D38" i="19" s="1"/>
  <c r="D91" i="21"/>
  <c r="D39" i="19"/>
  <c r="D39" i="21"/>
  <c r="D24" i="21"/>
  <c r="D53" i="21" s="1"/>
  <c r="C14" i="21"/>
  <c r="C43" i="21" s="1"/>
  <c r="C73" i="19"/>
  <c r="C69" i="19" s="1"/>
  <c r="D95" i="21"/>
  <c r="C73" i="20"/>
  <c r="C43" i="20" s="1"/>
  <c r="C21" i="20"/>
  <c r="C20" i="20" s="1"/>
  <c r="C25" i="19"/>
  <c r="C21" i="21"/>
  <c r="C20" i="21" s="1"/>
  <c r="C56" i="19"/>
  <c r="C58" i="21"/>
  <c r="C45" i="19"/>
  <c r="D38" i="21"/>
  <c r="C45" i="20"/>
  <c r="C52" i="20"/>
  <c r="C14" i="19"/>
  <c r="C10" i="19" s="1"/>
  <c r="C28" i="21"/>
  <c r="D91" i="20"/>
  <c r="C52" i="19"/>
  <c r="D37" i="21"/>
  <c r="C42" i="19"/>
  <c r="C45" i="21"/>
  <c r="C42" i="20"/>
  <c r="C21" i="19"/>
  <c r="C20" i="19" s="1"/>
  <c r="C28" i="20"/>
  <c r="C124" i="21"/>
  <c r="C124" i="20"/>
  <c r="C124" i="19"/>
  <c r="D99" i="19"/>
  <c r="D179" i="19"/>
  <c r="D180" i="19" s="1"/>
  <c r="F159" i="21"/>
  <c r="F159" i="20"/>
  <c r="F159" i="19"/>
  <c r="G109" i="21"/>
  <c r="G109" i="20"/>
  <c r="G109" i="19"/>
  <c r="C134" i="21"/>
  <c r="C134" i="20"/>
  <c r="C134" i="19"/>
  <c r="H145" i="21"/>
  <c r="H145" i="20"/>
  <c r="H145" i="19"/>
  <c r="G123" i="21"/>
  <c r="G123" i="20"/>
  <c r="G123" i="19"/>
  <c r="C87" i="20"/>
  <c r="C60" i="20"/>
  <c r="G133" i="21"/>
  <c r="G133" i="20"/>
  <c r="G133" i="19"/>
  <c r="G138" i="21"/>
  <c r="G138" i="20"/>
  <c r="G138" i="19"/>
  <c r="H116" i="21"/>
  <c r="H116" i="20"/>
  <c r="H116" i="19"/>
  <c r="G114" i="21"/>
  <c r="G114" i="20"/>
  <c r="G114" i="19"/>
  <c r="G131" i="21"/>
  <c r="G131" i="20"/>
  <c r="G131" i="19"/>
  <c r="C10" i="20"/>
  <c r="C80" i="21"/>
  <c r="C51" i="21"/>
  <c r="C87" i="21"/>
  <c r="C60" i="21"/>
  <c r="C177" i="21"/>
  <c r="C177" i="20"/>
  <c r="C177" i="19"/>
  <c r="C56" i="20"/>
  <c r="C77" i="19"/>
  <c r="C47" i="19" s="1"/>
  <c r="C48" i="19"/>
  <c r="C25" i="20"/>
  <c r="C40" i="19"/>
  <c r="C172" i="21"/>
  <c r="C172" i="20"/>
  <c r="C172" i="19"/>
  <c r="G103" i="21"/>
  <c r="G103" i="20"/>
  <c r="G103" i="19"/>
  <c r="G101" i="21"/>
  <c r="G101" i="19"/>
  <c r="G101" i="20"/>
  <c r="E91" i="20"/>
  <c r="E91" i="19"/>
  <c r="E37" i="19"/>
  <c r="G147" i="21"/>
  <c r="G147" i="20"/>
  <c r="G147" i="19"/>
  <c r="H130" i="21"/>
  <c r="H130" i="20"/>
  <c r="H130" i="19"/>
  <c r="F125" i="21"/>
  <c r="F125" i="20"/>
  <c r="F125" i="19"/>
  <c r="G104" i="21"/>
  <c r="G104" i="20"/>
  <c r="G104" i="19"/>
  <c r="C160" i="21"/>
  <c r="C160" i="20"/>
  <c r="C160" i="19"/>
  <c r="G116" i="21"/>
  <c r="G116" i="20"/>
  <c r="G116" i="19"/>
  <c r="G121" i="21"/>
  <c r="G121" i="20"/>
  <c r="G121" i="19"/>
  <c r="G119" i="21"/>
  <c r="G119" i="20"/>
  <c r="G119" i="19"/>
  <c r="C56" i="21"/>
  <c r="C77" i="20"/>
  <c r="C47" i="20" s="1"/>
  <c r="C48" i="20"/>
  <c r="C25" i="21"/>
  <c r="C40" i="20"/>
  <c r="F141" i="21"/>
  <c r="F141" i="20"/>
  <c r="F141" i="19"/>
  <c r="C166" i="21"/>
  <c r="C166" i="20"/>
  <c r="C166" i="19"/>
  <c r="G102" i="21"/>
  <c r="G102" i="20"/>
  <c r="G102" i="19"/>
  <c r="J116" i="21"/>
  <c r="J116" i="20"/>
  <c r="J116" i="19"/>
  <c r="C52" i="21"/>
  <c r="C77" i="21"/>
  <c r="C47" i="21" s="1"/>
  <c r="C48" i="21"/>
  <c r="C69" i="21"/>
  <c r="C40" i="21"/>
  <c r="K116" i="21"/>
  <c r="K116" i="20"/>
  <c r="K116" i="19"/>
  <c r="C80" i="19"/>
  <c r="C51" i="19"/>
  <c r="C87" i="19"/>
  <c r="C60" i="19"/>
  <c r="D179" i="21"/>
  <c r="D180" i="21" s="1"/>
  <c r="D99" i="21"/>
  <c r="G149" i="21"/>
  <c r="G149" i="20"/>
  <c r="G149" i="19"/>
  <c r="G157" i="21"/>
  <c r="G157" i="20"/>
  <c r="G157" i="19"/>
  <c r="G110" i="21"/>
  <c r="G110" i="20"/>
  <c r="G110" i="19"/>
  <c r="C80" i="20"/>
  <c r="C51" i="20"/>
  <c r="G156" i="21"/>
  <c r="G156" i="20"/>
  <c r="G156" i="19"/>
  <c r="G135" i="21"/>
  <c r="G135" i="20"/>
  <c r="G135" i="19"/>
  <c r="H112" i="21"/>
  <c r="H112" i="20"/>
  <c r="H112" i="19"/>
  <c r="H113" i="21"/>
  <c r="H113" i="20"/>
  <c r="H113" i="19"/>
  <c r="G120" i="21"/>
  <c r="G120" i="20"/>
  <c r="G120" i="19"/>
  <c r="C36" i="19"/>
  <c r="C65" i="19"/>
  <c r="E32" i="21"/>
  <c r="G128" i="21"/>
  <c r="G128" i="20"/>
  <c r="G128" i="19"/>
  <c r="G160" i="19"/>
  <c r="H150" i="21"/>
  <c r="H150" i="20"/>
  <c r="H150" i="19"/>
  <c r="G132" i="21"/>
  <c r="G132" i="20"/>
  <c r="G132" i="19"/>
  <c r="G146" i="21"/>
  <c r="G146" i="20"/>
  <c r="G146" i="19"/>
  <c r="H105" i="21"/>
  <c r="H105" i="20"/>
  <c r="H105" i="19"/>
  <c r="G118" i="21"/>
  <c r="G118" i="20"/>
  <c r="G118" i="19"/>
  <c r="G117" i="21"/>
  <c r="G117" i="20"/>
  <c r="G117" i="19"/>
  <c r="C36" i="20"/>
  <c r="C65" i="20"/>
  <c r="G107" i="21"/>
  <c r="G107" i="20"/>
  <c r="G107" i="19"/>
  <c r="C84" i="19"/>
  <c r="C55" i="19"/>
  <c r="G108" i="21"/>
  <c r="G108" i="20"/>
  <c r="G108" i="19"/>
  <c r="C41" i="19"/>
  <c r="F116" i="21"/>
  <c r="F116" i="20"/>
  <c r="F116" i="19"/>
  <c r="G122" i="21"/>
  <c r="G122" i="20"/>
  <c r="G122" i="19"/>
  <c r="D95" i="20"/>
  <c r="D9" i="20"/>
  <c r="D39" i="20"/>
  <c r="C168" i="21"/>
  <c r="C168" i="20"/>
  <c r="C168" i="19"/>
  <c r="G136" i="20"/>
  <c r="G136" i="21"/>
  <c r="G136" i="19"/>
  <c r="G160" i="20"/>
  <c r="E124" i="19"/>
  <c r="E99" i="19" s="1"/>
  <c r="G137" i="21"/>
  <c r="G137" i="20"/>
  <c r="G137" i="19"/>
  <c r="F142" i="21"/>
  <c r="F142" i="20"/>
  <c r="F142" i="19"/>
  <c r="C36" i="21"/>
  <c r="C65" i="21"/>
  <c r="C84" i="20"/>
  <c r="C55" i="20"/>
  <c r="C28" i="19"/>
  <c r="C58" i="19"/>
  <c r="C41" i="20"/>
  <c r="I127" i="21"/>
  <c r="I127" i="20"/>
  <c r="I127" i="19"/>
  <c r="F154" i="21"/>
  <c r="F154" i="20"/>
  <c r="F154" i="19"/>
  <c r="H162" i="21"/>
  <c r="H160" i="21" s="1"/>
  <c r="H162" i="20"/>
  <c r="H160" i="20" s="1"/>
  <c r="H162" i="19"/>
  <c r="H160" i="19" s="1"/>
  <c r="G129" i="21"/>
  <c r="G129" i="20"/>
  <c r="G129" i="19"/>
  <c r="G144" i="20"/>
  <c r="G144" i="21"/>
  <c r="G144" i="19"/>
  <c r="G151" i="21"/>
  <c r="G151" i="20"/>
  <c r="G151" i="19"/>
  <c r="G139" i="21"/>
  <c r="G139" i="20"/>
  <c r="G139" i="19"/>
  <c r="I116" i="21"/>
  <c r="I116" i="20"/>
  <c r="I116" i="19"/>
  <c r="G111" i="21"/>
  <c r="G111" i="20"/>
  <c r="G111" i="19"/>
  <c r="D179" i="20"/>
  <c r="D180" i="20" s="1"/>
  <c r="D99" i="20"/>
  <c r="F143" i="21"/>
  <c r="F143" i="20"/>
  <c r="F143" i="19"/>
  <c r="G160" i="21"/>
  <c r="E124" i="21"/>
  <c r="E99" i="21" s="1"/>
  <c r="G165" i="21"/>
  <c r="G165" i="20"/>
  <c r="G165" i="19"/>
  <c r="G126" i="21"/>
  <c r="G126" i="20"/>
  <c r="G126" i="19"/>
  <c r="G152" i="21"/>
  <c r="G152" i="20"/>
  <c r="G152" i="19"/>
  <c r="G140" i="21"/>
  <c r="G140" i="20"/>
  <c r="G140" i="19"/>
  <c r="G148" i="21"/>
  <c r="G148" i="20"/>
  <c r="G148" i="19"/>
  <c r="C209" i="21"/>
  <c r="C209" i="20"/>
  <c r="C209" i="19"/>
  <c r="G106" i="21"/>
  <c r="G106" i="20"/>
  <c r="G106" i="19"/>
  <c r="C84" i="21"/>
  <c r="C55" i="21"/>
  <c r="C58" i="20"/>
  <c r="C41" i="21"/>
  <c r="E99" i="20" l="1"/>
  <c r="AG8" i="13"/>
  <c r="AF87" i="13"/>
  <c r="D67" i="19"/>
  <c r="H25" i="8"/>
  <c r="H27" i="8"/>
  <c r="H28" i="8"/>
  <c r="H24" i="8"/>
  <c r="H26" i="8"/>
  <c r="H20" i="8"/>
  <c r="C57" i="20"/>
  <c r="D181" i="21"/>
  <c r="E179" i="19"/>
  <c r="E180" i="19" s="1"/>
  <c r="E181" i="20"/>
  <c r="E179" i="21"/>
  <c r="E180" i="21" s="1"/>
  <c r="C179" i="21"/>
  <c r="C24" i="19"/>
  <c r="C24" i="21"/>
  <c r="C43" i="19"/>
  <c r="D32" i="21"/>
  <c r="C24" i="20"/>
  <c r="C57" i="21"/>
  <c r="C10" i="21"/>
  <c r="C39" i="21" s="1"/>
  <c r="J96" i="21"/>
  <c r="K43" i="21"/>
  <c r="I42" i="21"/>
  <c r="I78" i="21" s="1"/>
  <c r="I77" i="21" s="1"/>
  <c r="F43" i="21"/>
  <c r="F73" i="21" s="1"/>
  <c r="G96" i="20"/>
  <c r="J42" i="20"/>
  <c r="J78" i="20" s="1"/>
  <c r="J77" i="20" s="1"/>
  <c r="G43" i="20"/>
  <c r="G73" i="20" s="1"/>
  <c r="J96" i="20"/>
  <c r="G42" i="19"/>
  <c r="G78" i="19" s="1"/>
  <c r="G77" i="19" s="1"/>
  <c r="K43" i="19"/>
  <c r="K41" i="19"/>
  <c r="H43" i="19"/>
  <c r="H73" i="19" s="1"/>
  <c r="K96" i="21"/>
  <c r="H96" i="21"/>
  <c r="F40" i="21"/>
  <c r="F74" i="21" s="1"/>
  <c r="J41" i="21"/>
  <c r="G42" i="21"/>
  <c r="G78" i="21" s="1"/>
  <c r="G77" i="21" s="1"/>
  <c r="F41" i="20"/>
  <c r="F71" i="20" s="1"/>
  <c r="K41" i="20"/>
  <c r="I41" i="20"/>
  <c r="H96" i="19"/>
  <c r="H41" i="19"/>
  <c r="F40" i="19"/>
  <c r="F74" i="19" s="1"/>
  <c r="G96" i="21"/>
  <c r="J43" i="21"/>
  <c r="K40" i="21"/>
  <c r="H41" i="21"/>
  <c r="G40" i="20"/>
  <c r="K96" i="20"/>
  <c r="F43" i="20"/>
  <c r="F73" i="20" s="1"/>
  <c r="G43" i="19"/>
  <c r="G73" i="19" s="1"/>
  <c r="I40" i="19"/>
  <c r="K96" i="19"/>
  <c r="I42" i="19"/>
  <c r="I78" i="19" s="1"/>
  <c r="I77" i="19" s="1"/>
  <c r="H43" i="21"/>
  <c r="H73" i="21" s="1"/>
  <c r="I43" i="20"/>
  <c r="F43" i="19"/>
  <c r="F73" i="19" s="1"/>
  <c r="F42" i="21"/>
  <c r="F72" i="21" s="1"/>
  <c r="K42" i="21"/>
  <c r="K78" i="21" s="1"/>
  <c r="K77" i="21" s="1"/>
  <c r="G43" i="21"/>
  <c r="G73" i="21" s="1"/>
  <c r="I40" i="21"/>
  <c r="K43" i="20"/>
  <c r="H43" i="20"/>
  <c r="H73" i="20" s="1"/>
  <c r="H41" i="20"/>
  <c r="H42" i="19"/>
  <c r="H78" i="19" s="1"/>
  <c r="H77" i="19" s="1"/>
  <c r="F42" i="19"/>
  <c r="F72" i="19" s="1"/>
  <c r="J43" i="19"/>
  <c r="G40" i="19"/>
  <c r="G41" i="21"/>
  <c r="I43" i="21"/>
  <c r="H42" i="21"/>
  <c r="H78" i="21" s="1"/>
  <c r="H77" i="21" s="1"/>
  <c r="H96" i="20"/>
  <c r="F40" i="20"/>
  <c r="F74" i="20" s="1"/>
  <c r="I42" i="20"/>
  <c r="I78" i="20" s="1"/>
  <c r="I77" i="20" s="1"/>
  <c r="H42" i="20"/>
  <c r="H78" i="20" s="1"/>
  <c r="H77" i="20" s="1"/>
  <c r="I41" i="19"/>
  <c r="G41" i="19"/>
  <c r="K42" i="19"/>
  <c r="K78" i="19" s="1"/>
  <c r="K77" i="19" s="1"/>
  <c r="J42" i="19"/>
  <c r="J78" i="19" s="1"/>
  <c r="J77" i="19" s="1"/>
  <c r="H40" i="21"/>
  <c r="J42" i="21"/>
  <c r="J78" i="21" s="1"/>
  <c r="J77" i="21" s="1"/>
  <c r="I41" i="21"/>
  <c r="F42" i="20"/>
  <c r="F72" i="20" s="1"/>
  <c r="J43" i="20"/>
  <c r="J41" i="20"/>
  <c r="J40" i="20"/>
  <c r="J40" i="19"/>
  <c r="H40" i="19"/>
  <c r="J96" i="19"/>
  <c r="I96" i="19"/>
  <c r="G40" i="21"/>
  <c r="I96" i="21"/>
  <c r="H40" i="20"/>
  <c r="I40" i="20"/>
  <c r="J41" i="19"/>
  <c r="F41" i="21"/>
  <c r="F71" i="21" s="1"/>
  <c r="K41" i="21"/>
  <c r="J40" i="21"/>
  <c r="G41" i="20"/>
  <c r="K42" i="20"/>
  <c r="K78" i="20" s="1"/>
  <c r="K77" i="20" s="1"/>
  <c r="K40" i="20"/>
  <c r="G42" i="20"/>
  <c r="G78" i="20" s="1"/>
  <c r="G77" i="20" s="1"/>
  <c r="G96" i="19"/>
  <c r="F41" i="19"/>
  <c r="F71" i="19" s="1"/>
  <c r="I43" i="19"/>
  <c r="K40" i="19"/>
  <c r="I96" i="20"/>
  <c r="C69" i="20"/>
  <c r="C39" i="20" s="1"/>
  <c r="C39" i="19"/>
  <c r="C57" i="19"/>
  <c r="H137" i="21"/>
  <c r="H137" i="20"/>
  <c r="H137" i="19"/>
  <c r="I105" i="21"/>
  <c r="I105" i="20"/>
  <c r="I105" i="19"/>
  <c r="H156" i="21"/>
  <c r="H156" i="20"/>
  <c r="H156" i="19"/>
  <c r="H141" i="21"/>
  <c r="H141" i="20"/>
  <c r="H141" i="19"/>
  <c r="H132" i="21"/>
  <c r="H132" i="20"/>
  <c r="H132" i="19"/>
  <c r="I113" i="21"/>
  <c r="I113" i="20"/>
  <c r="I113" i="19"/>
  <c r="I130" i="21"/>
  <c r="I130" i="20"/>
  <c r="I130" i="19"/>
  <c r="H101" i="21"/>
  <c r="H101" i="20"/>
  <c r="H101" i="19"/>
  <c r="H115" i="21"/>
  <c r="H115" i="20"/>
  <c r="H115" i="19"/>
  <c r="H114" i="21"/>
  <c r="H114" i="20"/>
  <c r="H114" i="19"/>
  <c r="H152" i="21"/>
  <c r="H152" i="20"/>
  <c r="H152" i="19"/>
  <c r="C79" i="20"/>
  <c r="C49" i="20" s="1"/>
  <c r="C50" i="20"/>
  <c r="H102" i="21"/>
  <c r="H102" i="20"/>
  <c r="H102" i="19"/>
  <c r="H121" i="21"/>
  <c r="H121" i="20"/>
  <c r="H121" i="19"/>
  <c r="H138" i="21"/>
  <c r="H138" i="20"/>
  <c r="H138" i="19"/>
  <c r="I145" i="21"/>
  <c r="I145" i="20"/>
  <c r="I145" i="19"/>
  <c r="C83" i="21"/>
  <c r="C54" i="21"/>
  <c r="H133" i="21"/>
  <c r="H133" i="20"/>
  <c r="H133" i="19"/>
  <c r="H144" i="21"/>
  <c r="H144" i="20"/>
  <c r="H144" i="19"/>
  <c r="H157" i="21"/>
  <c r="H157" i="20"/>
  <c r="H157" i="19"/>
  <c r="E181" i="21"/>
  <c r="G142" i="21"/>
  <c r="G142" i="20"/>
  <c r="G142" i="19"/>
  <c r="H135" i="21"/>
  <c r="H135" i="20"/>
  <c r="H135" i="19"/>
  <c r="H110" i="21"/>
  <c r="H110" i="20"/>
  <c r="H110" i="19"/>
  <c r="C50" i="19"/>
  <c r="C79" i="19"/>
  <c r="C49" i="19" s="1"/>
  <c r="C95" i="19"/>
  <c r="C9" i="19"/>
  <c r="C8" i="19" s="1"/>
  <c r="C79" i="21"/>
  <c r="C49" i="21" s="1"/>
  <c r="C50" i="21"/>
  <c r="H122" i="21"/>
  <c r="H122" i="20"/>
  <c r="H122" i="19"/>
  <c r="H109" i="21"/>
  <c r="H109" i="20"/>
  <c r="H109" i="19"/>
  <c r="C68" i="21"/>
  <c r="C68" i="20"/>
  <c r="C68" i="19"/>
  <c r="C100" i="21"/>
  <c r="C100" i="20"/>
  <c r="C100" i="19"/>
  <c r="C99" i="21"/>
  <c r="C99" i="20"/>
  <c r="C99" i="19"/>
  <c r="G154" i="21"/>
  <c r="G154" i="20"/>
  <c r="G154" i="19"/>
  <c r="H165" i="21"/>
  <c r="H165" i="20"/>
  <c r="H165" i="19"/>
  <c r="I162" i="21"/>
  <c r="I160" i="21" s="1"/>
  <c r="I162" i="20"/>
  <c r="I160" i="20" s="1"/>
  <c r="I162" i="19"/>
  <c r="I160" i="19" s="1"/>
  <c r="D223" i="19"/>
  <c r="E224" i="19" s="1"/>
  <c r="K212" i="19"/>
  <c r="D38" i="20"/>
  <c r="D8" i="20"/>
  <c r="C35" i="20"/>
  <c r="H146" i="21"/>
  <c r="H146" i="20"/>
  <c r="H146" i="19"/>
  <c r="F115" i="21"/>
  <c r="F100" i="21" s="1"/>
  <c r="F115" i="20"/>
  <c r="F100" i="20" s="1"/>
  <c r="F115" i="19"/>
  <c r="F100" i="19" s="1"/>
  <c r="H119" i="21"/>
  <c r="H119" i="20"/>
  <c r="H119" i="19"/>
  <c r="H104" i="21"/>
  <c r="H104" i="20"/>
  <c r="H104" i="19"/>
  <c r="G125" i="21"/>
  <c r="G125" i="20"/>
  <c r="G125" i="19"/>
  <c r="H131" i="21"/>
  <c r="H131" i="20"/>
  <c r="H131" i="19"/>
  <c r="H123" i="21"/>
  <c r="H123" i="20"/>
  <c r="H123" i="19"/>
  <c r="H111" i="21"/>
  <c r="H111" i="20"/>
  <c r="H111" i="19"/>
  <c r="H108" i="21"/>
  <c r="H108" i="20"/>
  <c r="H108" i="19"/>
  <c r="G11" i="21"/>
  <c r="G11" i="20"/>
  <c r="G11" i="19"/>
  <c r="H148" i="21"/>
  <c r="H148" i="20"/>
  <c r="H148" i="19"/>
  <c r="H120" i="21"/>
  <c r="H120" i="20"/>
  <c r="H120" i="19"/>
  <c r="G159" i="21"/>
  <c r="G159" i="20"/>
  <c r="G159" i="19"/>
  <c r="G143" i="21"/>
  <c r="G143" i="20"/>
  <c r="G143" i="19"/>
  <c r="H129" i="21"/>
  <c r="H129" i="20"/>
  <c r="H129" i="19"/>
  <c r="D181" i="20"/>
  <c r="C35" i="21"/>
  <c r="H149" i="21"/>
  <c r="H149" i="20"/>
  <c r="H149" i="19"/>
  <c r="G141" i="21"/>
  <c r="G141" i="20"/>
  <c r="G141" i="19"/>
  <c r="H151" i="20"/>
  <c r="H151" i="21"/>
  <c r="H151" i="19"/>
  <c r="H136" i="21"/>
  <c r="H136" i="20"/>
  <c r="H136" i="19"/>
  <c r="H118" i="21"/>
  <c r="H118" i="20"/>
  <c r="H118" i="19"/>
  <c r="H140" i="21"/>
  <c r="H140" i="20"/>
  <c r="H140" i="19"/>
  <c r="D223" i="20"/>
  <c r="E224" i="20" s="1"/>
  <c r="K212" i="20"/>
  <c r="H106" i="21"/>
  <c r="H106" i="20"/>
  <c r="H106" i="19"/>
  <c r="D223" i="21"/>
  <c r="E224" i="21" s="1"/>
  <c r="K212" i="21"/>
  <c r="H126" i="21"/>
  <c r="H126" i="20"/>
  <c r="H126" i="19"/>
  <c r="H139" i="21"/>
  <c r="H139" i="20"/>
  <c r="H139" i="19"/>
  <c r="J127" i="21"/>
  <c r="J127" i="20"/>
  <c r="J127" i="19"/>
  <c r="C83" i="20"/>
  <c r="C54" i="20"/>
  <c r="C83" i="19"/>
  <c r="C54" i="19"/>
  <c r="H107" i="21"/>
  <c r="H107" i="20"/>
  <c r="H107" i="19"/>
  <c r="H117" i="21"/>
  <c r="H117" i="20"/>
  <c r="H117" i="19"/>
  <c r="I150" i="20"/>
  <c r="I150" i="21"/>
  <c r="I150" i="19"/>
  <c r="H128" i="21"/>
  <c r="H128" i="20"/>
  <c r="H128" i="19"/>
  <c r="C35" i="19"/>
  <c r="G115" i="21"/>
  <c r="G100" i="21" s="1"/>
  <c r="G115" i="20"/>
  <c r="G100" i="20" s="1"/>
  <c r="G115" i="19"/>
  <c r="G100" i="19" s="1"/>
  <c r="I112" i="21"/>
  <c r="I112" i="20"/>
  <c r="I112" i="19"/>
  <c r="H147" i="21"/>
  <c r="H147" i="20"/>
  <c r="H147" i="19"/>
  <c r="D37" i="19"/>
  <c r="D91" i="19"/>
  <c r="D181" i="19" s="1"/>
  <c r="H103" i="21"/>
  <c r="H103" i="20"/>
  <c r="H103" i="19"/>
  <c r="C9" i="20"/>
  <c r="C8" i="20" s="1"/>
  <c r="C32" i="20" s="1"/>
  <c r="H30" i="8" l="1"/>
  <c r="AH8" i="13"/>
  <c r="AG87" i="13"/>
  <c r="I28" i="8"/>
  <c r="I27" i="8"/>
  <c r="I25" i="8"/>
  <c r="I30" i="8"/>
  <c r="I23" i="8"/>
  <c r="I26" i="8"/>
  <c r="E181" i="19"/>
  <c r="C32" i="19"/>
  <c r="I24" i="8"/>
  <c r="C53" i="19"/>
  <c r="C179" i="19"/>
  <c r="C179" i="20"/>
  <c r="C53" i="21"/>
  <c r="C95" i="21"/>
  <c r="C53" i="20"/>
  <c r="C9" i="21"/>
  <c r="C8" i="21" s="1"/>
  <c r="C32" i="21" s="1"/>
  <c r="C95" i="20"/>
  <c r="I141" i="21"/>
  <c r="I141" i="20"/>
  <c r="I141" i="19"/>
  <c r="H100" i="20"/>
  <c r="I131" i="21"/>
  <c r="I131" i="20"/>
  <c r="I131" i="19"/>
  <c r="I122" i="21"/>
  <c r="I122" i="19"/>
  <c r="I122" i="20"/>
  <c r="I138" i="21"/>
  <c r="I138" i="20"/>
  <c r="I138" i="19"/>
  <c r="H11" i="21"/>
  <c r="H11" i="19"/>
  <c r="H11" i="20"/>
  <c r="I103" i="21"/>
  <c r="I103" i="20"/>
  <c r="I103" i="19"/>
  <c r="I140" i="21"/>
  <c r="I140" i="20"/>
  <c r="I140" i="19"/>
  <c r="I108" i="21"/>
  <c r="I108" i="20"/>
  <c r="I108" i="19"/>
  <c r="I139" i="21"/>
  <c r="I139" i="20"/>
  <c r="I139" i="19"/>
  <c r="H125" i="21"/>
  <c r="H125" i="20"/>
  <c r="H125" i="19"/>
  <c r="I109" i="21"/>
  <c r="I109" i="20"/>
  <c r="I109" i="19"/>
  <c r="F11" i="21"/>
  <c r="F11" i="20"/>
  <c r="F11" i="19"/>
  <c r="I144" i="21"/>
  <c r="I144" i="20"/>
  <c r="I144" i="19"/>
  <c r="I114" i="21"/>
  <c r="I114" i="20"/>
  <c r="I114" i="19"/>
  <c r="H100" i="21"/>
  <c r="I137" i="21"/>
  <c r="I137" i="20"/>
  <c r="I137" i="19"/>
  <c r="I149" i="21"/>
  <c r="I149" i="20"/>
  <c r="I149" i="19"/>
  <c r="I119" i="21"/>
  <c r="I119" i="20"/>
  <c r="I119" i="19"/>
  <c r="J112" i="21"/>
  <c r="J112" i="20"/>
  <c r="J112" i="19"/>
  <c r="I106" i="21"/>
  <c r="I106" i="20"/>
  <c r="I106" i="19"/>
  <c r="E223" i="19"/>
  <c r="H100" i="19"/>
  <c r="J113" i="21"/>
  <c r="J113" i="20"/>
  <c r="J113" i="19"/>
  <c r="I118" i="21"/>
  <c r="I118" i="20"/>
  <c r="I118" i="19"/>
  <c r="I165" i="21"/>
  <c r="I165" i="20"/>
  <c r="I165" i="19"/>
  <c r="C67" i="21"/>
  <c r="I151" i="21"/>
  <c r="I151" i="20"/>
  <c r="I151" i="19"/>
  <c r="I123" i="21"/>
  <c r="I123" i="20"/>
  <c r="I123" i="19"/>
  <c r="D37" i="20"/>
  <c r="D32" i="20"/>
  <c r="F164" i="21"/>
  <c r="F163" i="21" s="1"/>
  <c r="F164" i="20"/>
  <c r="F163" i="20" s="1"/>
  <c r="F164" i="19"/>
  <c r="F163" i="19" s="1"/>
  <c r="I157" i="21"/>
  <c r="I157" i="20"/>
  <c r="I157" i="19"/>
  <c r="J145" i="21"/>
  <c r="J145" i="20"/>
  <c r="J145" i="19"/>
  <c r="J130" i="21"/>
  <c r="J130" i="20"/>
  <c r="J130" i="19"/>
  <c r="I104" i="21"/>
  <c r="I104" i="20"/>
  <c r="I104" i="19"/>
  <c r="H154" i="21"/>
  <c r="H154" i="20"/>
  <c r="H154" i="19"/>
  <c r="C67" i="19"/>
  <c r="C38" i="19"/>
  <c r="I152" i="21"/>
  <c r="I152" i="20"/>
  <c r="I152" i="19"/>
  <c r="I147" i="21"/>
  <c r="I147" i="20"/>
  <c r="I147" i="19"/>
  <c r="J150" i="21"/>
  <c r="J150" i="20"/>
  <c r="J150" i="19"/>
  <c r="E223" i="20"/>
  <c r="I129" i="21"/>
  <c r="I129" i="20"/>
  <c r="I129" i="19"/>
  <c r="G70" i="21"/>
  <c r="C67" i="20"/>
  <c r="C38" i="20"/>
  <c r="I110" i="21"/>
  <c r="I110" i="20"/>
  <c r="I110" i="19"/>
  <c r="I121" i="21"/>
  <c r="I121" i="20"/>
  <c r="I121" i="19"/>
  <c r="I128" i="21"/>
  <c r="I128" i="20"/>
  <c r="I128" i="19"/>
  <c r="I107" i="21"/>
  <c r="I107" i="20"/>
  <c r="I107" i="19"/>
  <c r="E223" i="21"/>
  <c r="I146" i="21"/>
  <c r="I146" i="20"/>
  <c r="I146" i="19"/>
  <c r="J162" i="21"/>
  <c r="J160" i="21" s="1"/>
  <c r="J162" i="20"/>
  <c r="J160" i="20" s="1"/>
  <c r="J162" i="19"/>
  <c r="J160" i="19" s="1"/>
  <c r="I14" i="21"/>
  <c r="I73" i="21" s="1"/>
  <c r="I14" i="20"/>
  <c r="I73" i="20" s="1"/>
  <c r="I14" i="19"/>
  <c r="I73" i="19" s="1"/>
  <c r="I133" i="21"/>
  <c r="I133" i="20"/>
  <c r="I133" i="19"/>
  <c r="I117" i="21"/>
  <c r="I117" i="20"/>
  <c r="I117" i="19"/>
  <c r="I126" i="21"/>
  <c r="I126" i="20"/>
  <c r="I126" i="19"/>
  <c r="G70" i="20"/>
  <c r="F134" i="21"/>
  <c r="F124" i="21" s="1"/>
  <c r="F134" i="20"/>
  <c r="F124" i="20" s="1"/>
  <c r="F99" i="20" s="1"/>
  <c r="F134" i="19"/>
  <c r="F124" i="19" s="1"/>
  <c r="K127" i="21"/>
  <c r="K127" i="20"/>
  <c r="K127" i="19"/>
  <c r="H143" i="21"/>
  <c r="H143" i="20"/>
  <c r="H143" i="19"/>
  <c r="H142" i="21"/>
  <c r="H142" i="20"/>
  <c r="H142" i="19"/>
  <c r="I132" i="21"/>
  <c r="I132" i="20"/>
  <c r="I132" i="19"/>
  <c r="J105" i="21"/>
  <c r="J105" i="20"/>
  <c r="J105" i="19"/>
  <c r="I135" i="21"/>
  <c r="I135" i="20"/>
  <c r="I135" i="19"/>
  <c r="I102" i="21"/>
  <c r="I102" i="20"/>
  <c r="I102" i="19"/>
  <c r="I136" i="21"/>
  <c r="I136" i="20"/>
  <c r="I136" i="19"/>
  <c r="I120" i="21"/>
  <c r="I120" i="20"/>
  <c r="I120" i="19"/>
  <c r="I148" i="21"/>
  <c r="I148" i="20"/>
  <c r="I148" i="19"/>
  <c r="G70" i="19"/>
  <c r="I111" i="21"/>
  <c r="I111" i="20"/>
  <c r="I111" i="19"/>
  <c r="G15" i="21"/>
  <c r="G74" i="21" s="1"/>
  <c r="G15" i="20"/>
  <c r="G74" i="20" s="1"/>
  <c r="G15" i="19"/>
  <c r="G74" i="19" s="1"/>
  <c r="G13" i="21"/>
  <c r="G72" i="21" s="1"/>
  <c r="G13" i="20"/>
  <c r="G72" i="20" s="1"/>
  <c r="G13" i="19"/>
  <c r="G72" i="19" s="1"/>
  <c r="I115" i="21"/>
  <c r="I115" i="20"/>
  <c r="I115" i="19"/>
  <c r="I101" i="21"/>
  <c r="I101" i="20"/>
  <c r="I101" i="19"/>
  <c r="I156" i="21"/>
  <c r="I156" i="20"/>
  <c r="I156" i="19"/>
  <c r="J30" i="8" l="1"/>
  <c r="AI8" i="13"/>
  <c r="AH87" i="13"/>
  <c r="J27" i="8"/>
  <c r="J28" i="8"/>
  <c r="K28" i="8" s="1"/>
  <c r="L28" i="8" s="1"/>
  <c r="M28" i="8" s="1"/>
  <c r="N28" i="8" s="1"/>
  <c r="O28" i="8" s="1"/>
  <c r="P28" i="8" s="1"/>
  <c r="J24" i="8"/>
  <c r="J26" i="8"/>
  <c r="J25" i="8"/>
  <c r="J23" i="8"/>
  <c r="F179" i="19"/>
  <c r="F179" i="21"/>
  <c r="F179" i="20"/>
  <c r="F99" i="21"/>
  <c r="I100" i="21"/>
  <c r="C38" i="21"/>
  <c r="J135" i="21"/>
  <c r="J135" i="20"/>
  <c r="J135" i="19"/>
  <c r="J133" i="20"/>
  <c r="J133" i="21"/>
  <c r="J133" i="19"/>
  <c r="J129" i="21"/>
  <c r="J129" i="19"/>
  <c r="J129" i="20"/>
  <c r="J104" i="21"/>
  <c r="J104" i="20"/>
  <c r="J104" i="19"/>
  <c r="K113" i="21"/>
  <c r="K113" i="20"/>
  <c r="K113" i="19"/>
  <c r="J137" i="21"/>
  <c r="J137" i="20"/>
  <c r="J137" i="19"/>
  <c r="F10" i="20"/>
  <c r="F70" i="20"/>
  <c r="F69" i="20" s="1"/>
  <c r="I125" i="21"/>
  <c r="I125" i="20"/>
  <c r="I125" i="19"/>
  <c r="J140" i="21"/>
  <c r="J140" i="20"/>
  <c r="J140" i="19"/>
  <c r="J156" i="21"/>
  <c r="J156" i="20"/>
  <c r="J156" i="19"/>
  <c r="I100" i="19"/>
  <c r="J120" i="21"/>
  <c r="J120" i="20"/>
  <c r="J120" i="19"/>
  <c r="J107" i="21"/>
  <c r="J107" i="20"/>
  <c r="J107" i="19"/>
  <c r="I11" i="21"/>
  <c r="I11" i="20"/>
  <c r="I11" i="19"/>
  <c r="J106" i="21"/>
  <c r="J106" i="20"/>
  <c r="J106" i="19"/>
  <c r="J114" i="21"/>
  <c r="J114" i="20"/>
  <c r="J114" i="19"/>
  <c r="F10" i="21"/>
  <c r="F70" i="21"/>
  <c r="F69" i="21" s="1"/>
  <c r="H70" i="20"/>
  <c r="J122" i="21"/>
  <c r="J122" i="20"/>
  <c r="J122" i="19"/>
  <c r="I100" i="20"/>
  <c r="H13" i="21"/>
  <c r="H72" i="21" s="1"/>
  <c r="H13" i="20"/>
  <c r="H72" i="20" s="1"/>
  <c r="H13" i="19"/>
  <c r="H72" i="19" s="1"/>
  <c r="F99" i="19"/>
  <c r="J117" i="21"/>
  <c r="J117" i="20"/>
  <c r="J117" i="19"/>
  <c r="K162" i="21"/>
  <c r="K160" i="21" s="1"/>
  <c r="K162" i="20"/>
  <c r="K160" i="20" s="1"/>
  <c r="K162" i="19"/>
  <c r="K160" i="19" s="1"/>
  <c r="J152" i="21"/>
  <c r="J152" i="20"/>
  <c r="J152" i="19"/>
  <c r="C37" i="19"/>
  <c r="C91" i="19"/>
  <c r="C181" i="19" s="1"/>
  <c r="K145" i="21"/>
  <c r="K145" i="20"/>
  <c r="K145" i="19"/>
  <c r="J109" i="21"/>
  <c r="J109" i="20"/>
  <c r="J109" i="19"/>
  <c r="H70" i="19"/>
  <c r="K141" i="21"/>
  <c r="K141" i="20"/>
  <c r="K141" i="19"/>
  <c r="C37" i="20"/>
  <c r="C91" i="20"/>
  <c r="C181" i="20" s="1"/>
  <c r="J147" i="21"/>
  <c r="J147" i="20"/>
  <c r="J147" i="19"/>
  <c r="I154" i="21"/>
  <c r="I154" i="20"/>
  <c r="I154" i="19"/>
  <c r="C37" i="21"/>
  <c r="C91" i="21"/>
  <c r="C181" i="21" s="1"/>
  <c r="J118" i="21"/>
  <c r="J118" i="20"/>
  <c r="J118" i="19"/>
  <c r="J149" i="21"/>
  <c r="J149" i="20"/>
  <c r="J149" i="19"/>
  <c r="J108" i="21"/>
  <c r="J108" i="20"/>
  <c r="J108" i="19"/>
  <c r="H70" i="21"/>
  <c r="J165" i="20"/>
  <c r="J165" i="21"/>
  <c r="J165" i="19"/>
  <c r="J138" i="21"/>
  <c r="J138" i="20"/>
  <c r="J138" i="19"/>
  <c r="H159" i="20"/>
  <c r="H159" i="21"/>
  <c r="H159" i="19"/>
  <c r="J141" i="20"/>
  <c r="J141" i="21"/>
  <c r="J141" i="19"/>
  <c r="J111" i="21"/>
  <c r="J111" i="20"/>
  <c r="J111" i="19"/>
  <c r="J14" i="21"/>
  <c r="J73" i="21" s="1"/>
  <c r="J14" i="20"/>
  <c r="J73" i="20" s="1"/>
  <c r="J14" i="19"/>
  <c r="J73" i="19" s="1"/>
  <c r="J126" i="21"/>
  <c r="J126" i="20"/>
  <c r="J126" i="19"/>
  <c r="J110" i="21"/>
  <c r="J110" i="20"/>
  <c r="J110" i="19"/>
  <c r="K130" i="21"/>
  <c r="K130" i="20"/>
  <c r="K130" i="19"/>
  <c r="J151" i="21"/>
  <c r="J151" i="20"/>
  <c r="J151" i="19"/>
  <c r="J103" i="21"/>
  <c r="J103" i="20"/>
  <c r="J103" i="19"/>
  <c r="K105" i="21"/>
  <c r="K105" i="20"/>
  <c r="K105" i="19"/>
  <c r="J102" i="21"/>
  <c r="J102" i="20"/>
  <c r="J102" i="19"/>
  <c r="J148" i="21"/>
  <c r="J148" i="20"/>
  <c r="J148" i="19"/>
  <c r="J136" i="21"/>
  <c r="J136" i="20"/>
  <c r="J136" i="19"/>
  <c r="K14" i="21"/>
  <c r="K73" i="21" s="1"/>
  <c r="K14" i="20"/>
  <c r="K73" i="20" s="1"/>
  <c r="K14" i="19"/>
  <c r="K73" i="19" s="1"/>
  <c r="J115" i="21"/>
  <c r="J115" i="20"/>
  <c r="J115" i="19"/>
  <c r="G134" i="21"/>
  <c r="G124" i="21" s="1"/>
  <c r="G134" i="20"/>
  <c r="G124" i="20" s="1"/>
  <c r="G134" i="19"/>
  <c r="G124" i="19" s="1"/>
  <c r="J128" i="21"/>
  <c r="J128" i="20"/>
  <c r="J128" i="19"/>
  <c r="J121" i="21"/>
  <c r="J121" i="20"/>
  <c r="J121" i="19"/>
  <c r="K150" i="21"/>
  <c r="K150" i="20"/>
  <c r="K150" i="19"/>
  <c r="G164" i="21"/>
  <c r="G163" i="21" s="1"/>
  <c r="G164" i="20"/>
  <c r="G163" i="20" s="1"/>
  <c r="G164" i="19"/>
  <c r="G163" i="19" s="1"/>
  <c r="J123" i="21"/>
  <c r="J123" i="20"/>
  <c r="J123" i="19"/>
  <c r="K112" i="21"/>
  <c r="K112" i="20"/>
  <c r="K112" i="19"/>
  <c r="J101" i="21"/>
  <c r="J101" i="20"/>
  <c r="J101" i="19"/>
  <c r="H15" i="21"/>
  <c r="H74" i="21" s="1"/>
  <c r="H15" i="20"/>
  <c r="H74" i="20" s="1"/>
  <c r="H15" i="19"/>
  <c r="H74" i="19" s="1"/>
  <c r="J132" i="21"/>
  <c r="J132" i="20"/>
  <c r="J132" i="19"/>
  <c r="I143" i="21"/>
  <c r="I143" i="20"/>
  <c r="I143" i="19"/>
  <c r="I142" i="20"/>
  <c r="I142" i="21"/>
  <c r="I142" i="19"/>
  <c r="J146" i="21"/>
  <c r="J146" i="20"/>
  <c r="J146" i="19"/>
  <c r="J157" i="21"/>
  <c r="J157" i="20"/>
  <c r="J157" i="19"/>
  <c r="J119" i="21"/>
  <c r="J119" i="20"/>
  <c r="J119" i="19"/>
  <c r="J144" i="21"/>
  <c r="J144" i="20"/>
  <c r="J144" i="19"/>
  <c r="F70" i="19"/>
  <c r="F69" i="19" s="1"/>
  <c r="F10" i="19"/>
  <c r="J139" i="21"/>
  <c r="J139" i="20"/>
  <c r="J139" i="19"/>
  <c r="J131" i="21"/>
  <c r="J131" i="19"/>
  <c r="J131" i="20"/>
  <c r="K30" i="8" l="1"/>
  <c r="AJ8" i="13"/>
  <c r="AI87" i="13"/>
  <c r="K25" i="8"/>
  <c r="K26" i="8"/>
  <c r="K23" i="8"/>
  <c r="K24" i="8"/>
  <c r="K27" i="8"/>
  <c r="J100" i="21"/>
  <c r="K151" i="21"/>
  <c r="K151" i="20"/>
  <c r="K151" i="19"/>
  <c r="F95" i="21"/>
  <c r="G31" i="21" s="1"/>
  <c r="G90" i="21" s="1"/>
  <c r="F9" i="21"/>
  <c r="F8" i="21" s="1"/>
  <c r="F32" i="21" s="1"/>
  <c r="K139" i="21"/>
  <c r="K139" i="20"/>
  <c r="K139" i="19"/>
  <c r="J154" i="21"/>
  <c r="J154" i="20"/>
  <c r="J154" i="19"/>
  <c r="K114" i="21"/>
  <c r="K114" i="20"/>
  <c r="K114" i="19"/>
  <c r="I70" i="20"/>
  <c r="K156" i="21"/>
  <c r="K156" i="20"/>
  <c r="K156" i="19"/>
  <c r="K132" i="20"/>
  <c r="K132" i="21"/>
  <c r="K132" i="19"/>
  <c r="K128" i="21"/>
  <c r="K128" i="20"/>
  <c r="K128" i="19"/>
  <c r="K136" i="21"/>
  <c r="K136" i="20"/>
  <c r="K136" i="19"/>
  <c r="K111" i="21"/>
  <c r="K111" i="20"/>
  <c r="K111" i="19"/>
  <c r="K138" i="21"/>
  <c r="K138" i="20"/>
  <c r="K138" i="19"/>
  <c r="K165" i="21"/>
  <c r="K165" i="20"/>
  <c r="K165" i="19"/>
  <c r="K118" i="21"/>
  <c r="K118" i="20"/>
  <c r="K118" i="19"/>
  <c r="K152" i="21"/>
  <c r="K152" i="20"/>
  <c r="K152" i="19"/>
  <c r="I70" i="21"/>
  <c r="I70" i="19"/>
  <c r="K110" i="21"/>
  <c r="K110" i="20"/>
  <c r="K110" i="19"/>
  <c r="I13" i="21"/>
  <c r="I72" i="21" s="1"/>
  <c r="I13" i="20"/>
  <c r="I72" i="20" s="1"/>
  <c r="I13" i="19"/>
  <c r="I72" i="19" s="1"/>
  <c r="K157" i="21"/>
  <c r="K157" i="20"/>
  <c r="K157" i="19"/>
  <c r="H134" i="21"/>
  <c r="H124" i="21" s="1"/>
  <c r="H134" i="20"/>
  <c r="H124" i="20" s="1"/>
  <c r="H134" i="19"/>
  <c r="H124" i="19" s="1"/>
  <c r="K148" i="20"/>
  <c r="K148" i="21"/>
  <c r="K148" i="19"/>
  <c r="K107" i="21"/>
  <c r="K107" i="20"/>
  <c r="K107" i="19"/>
  <c r="K120" i="21"/>
  <c r="K120" i="20"/>
  <c r="K120" i="19"/>
  <c r="F68" i="20"/>
  <c r="F67" i="20" s="1"/>
  <c r="F91" i="20" s="1"/>
  <c r="F181" i="20" s="1"/>
  <c r="F186" i="20" s="1"/>
  <c r="F185" i="20" s="1"/>
  <c r="F207" i="20" s="1"/>
  <c r="K135" i="21"/>
  <c r="K135" i="20"/>
  <c r="K135" i="19"/>
  <c r="K101" i="21"/>
  <c r="K101" i="20"/>
  <c r="K101" i="19"/>
  <c r="K123" i="21"/>
  <c r="K123" i="20"/>
  <c r="K123" i="19"/>
  <c r="K117" i="21"/>
  <c r="K117" i="20"/>
  <c r="K117" i="19"/>
  <c r="F9" i="20"/>
  <c r="F8" i="20" s="1"/>
  <c r="F32" i="20" s="1"/>
  <c r="F95" i="20"/>
  <c r="G31" i="20" s="1"/>
  <c r="G90" i="20" s="1"/>
  <c r="K133" i="21"/>
  <c r="K133" i="20"/>
  <c r="K133" i="19"/>
  <c r="K142" i="21"/>
  <c r="K142" i="20"/>
  <c r="K142" i="19"/>
  <c r="K102" i="21"/>
  <c r="K102" i="20"/>
  <c r="K102" i="19"/>
  <c r="K140" i="21"/>
  <c r="K140" i="20"/>
  <c r="K140" i="19"/>
  <c r="K121" i="21"/>
  <c r="K121" i="20"/>
  <c r="K121" i="19"/>
  <c r="G179" i="19"/>
  <c r="G180" i="19" s="1"/>
  <c r="G99" i="19"/>
  <c r="K149" i="21"/>
  <c r="K149" i="20"/>
  <c r="K149" i="19"/>
  <c r="K11" i="21"/>
  <c r="K11" i="20"/>
  <c r="K11" i="19"/>
  <c r="K144" i="21"/>
  <c r="K144" i="20"/>
  <c r="K144" i="19"/>
  <c r="I159" i="21"/>
  <c r="I159" i="20"/>
  <c r="I159" i="19"/>
  <c r="K104" i="21"/>
  <c r="K104" i="20"/>
  <c r="K104" i="19"/>
  <c r="H164" i="21"/>
  <c r="H163" i="21" s="1"/>
  <c r="H164" i="20"/>
  <c r="H163" i="20" s="1"/>
  <c r="H164" i="19"/>
  <c r="H163" i="19" s="1"/>
  <c r="F9" i="19"/>
  <c r="F8" i="19" s="1"/>
  <c r="F32" i="19" s="1"/>
  <c r="F95" i="19"/>
  <c r="G31" i="19" s="1"/>
  <c r="G90" i="19" s="1"/>
  <c r="K119" i="21"/>
  <c r="K119" i="20"/>
  <c r="K119" i="19"/>
  <c r="J143" i="21"/>
  <c r="J143" i="20"/>
  <c r="J143" i="19"/>
  <c r="J100" i="19"/>
  <c r="I15" i="21"/>
  <c r="I74" i="21" s="1"/>
  <c r="I15" i="20"/>
  <c r="I74" i="20" s="1"/>
  <c r="I15" i="19"/>
  <c r="I74" i="19" s="1"/>
  <c r="G179" i="20"/>
  <c r="G99" i="20"/>
  <c r="K147" i="21"/>
  <c r="K147" i="20"/>
  <c r="K147" i="19"/>
  <c r="K109" i="21"/>
  <c r="K109" i="20"/>
  <c r="K109" i="19"/>
  <c r="K106" i="21"/>
  <c r="K106" i="20"/>
  <c r="K106" i="19"/>
  <c r="J125" i="21"/>
  <c r="J125" i="20"/>
  <c r="J125" i="19"/>
  <c r="J11" i="21"/>
  <c r="J11" i="20"/>
  <c r="J11" i="19"/>
  <c r="J142" i="21"/>
  <c r="J142" i="20"/>
  <c r="J142" i="19"/>
  <c r="K126" i="21"/>
  <c r="K126" i="20"/>
  <c r="K126" i="19"/>
  <c r="K131" i="21"/>
  <c r="K131" i="19"/>
  <c r="K131" i="20"/>
  <c r="K146" i="21"/>
  <c r="K146" i="20"/>
  <c r="K146" i="19"/>
  <c r="F68" i="19"/>
  <c r="F67" i="19" s="1"/>
  <c r="F91" i="19" s="1"/>
  <c r="F181" i="19" s="1"/>
  <c r="F186" i="19" s="1"/>
  <c r="F185" i="19" s="1"/>
  <c r="F207" i="19" s="1"/>
  <c r="J100" i="20"/>
  <c r="G99" i="21"/>
  <c r="G179" i="21"/>
  <c r="G180" i="21" s="1"/>
  <c r="K103" i="21"/>
  <c r="K103" i="20"/>
  <c r="K103" i="19"/>
  <c r="K115" i="21"/>
  <c r="K115" i="20"/>
  <c r="K115" i="19"/>
  <c r="K108" i="21"/>
  <c r="K108" i="20"/>
  <c r="K108" i="19"/>
  <c r="K122" i="21"/>
  <c r="K122" i="20"/>
  <c r="K122" i="19"/>
  <c r="F68" i="21"/>
  <c r="F67" i="21" s="1"/>
  <c r="F91" i="21" s="1"/>
  <c r="F181" i="21" s="1"/>
  <c r="F186" i="21" s="1"/>
  <c r="F185" i="21" s="1"/>
  <c r="F207" i="21" s="1"/>
  <c r="K137" i="21"/>
  <c r="K137" i="20"/>
  <c r="K137" i="19"/>
  <c r="K129" i="21"/>
  <c r="K129" i="20"/>
  <c r="K129" i="19"/>
  <c r="L30" i="8" l="1"/>
  <c r="AK8" i="13"/>
  <c r="AJ87" i="13"/>
  <c r="L24" i="8"/>
  <c r="L23" i="8"/>
  <c r="L25" i="8"/>
  <c r="L27" i="8"/>
  <c r="L26" i="8"/>
  <c r="K100" i="20"/>
  <c r="F224" i="20"/>
  <c r="F217" i="20" s="1"/>
  <c r="F223" i="20"/>
  <c r="F209" i="20" s="1"/>
  <c r="J70" i="20"/>
  <c r="J15" i="21"/>
  <c r="J74" i="21" s="1"/>
  <c r="J15" i="20"/>
  <c r="J74" i="20" s="1"/>
  <c r="J15" i="19"/>
  <c r="J74" i="19" s="1"/>
  <c r="I134" i="21"/>
  <c r="I124" i="21" s="1"/>
  <c r="I134" i="20"/>
  <c r="I124" i="20" s="1"/>
  <c r="I134" i="19"/>
  <c r="I124" i="19" s="1"/>
  <c r="K70" i="20"/>
  <c r="F224" i="21"/>
  <c r="F217" i="21" s="1"/>
  <c r="F223" i="21"/>
  <c r="F209" i="21" s="1"/>
  <c r="F213" i="21" s="1"/>
  <c r="J70" i="19"/>
  <c r="F224" i="19"/>
  <c r="F217" i="19" s="1"/>
  <c r="F223" i="19"/>
  <c r="F209" i="19" s="1"/>
  <c r="F213" i="19" s="1"/>
  <c r="K125" i="21"/>
  <c r="K125" i="20"/>
  <c r="K125" i="19"/>
  <c r="K70" i="21"/>
  <c r="J159" i="21"/>
  <c r="J159" i="20"/>
  <c r="J159" i="19"/>
  <c r="H179" i="19"/>
  <c r="H99" i="19"/>
  <c r="K100" i="21"/>
  <c r="J70" i="21"/>
  <c r="K143" i="21"/>
  <c r="K143" i="20"/>
  <c r="K143" i="19"/>
  <c r="H99" i="20"/>
  <c r="H179" i="20"/>
  <c r="J13" i="21"/>
  <c r="J72" i="21" s="1"/>
  <c r="J13" i="20"/>
  <c r="J72" i="20" s="1"/>
  <c r="J13" i="19"/>
  <c r="J72" i="19" s="1"/>
  <c r="I164" i="21"/>
  <c r="I163" i="21" s="1"/>
  <c r="I164" i="20"/>
  <c r="I163" i="20" s="1"/>
  <c r="I164" i="19"/>
  <c r="I163" i="19" s="1"/>
  <c r="K15" i="21"/>
  <c r="K74" i="21" s="1"/>
  <c r="K15" i="20"/>
  <c r="K74" i="20" s="1"/>
  <c r="K15" i="19"/>
  <c r="K74" i="19" s="1"/>
  <c r="H179" i="21"/>
  <c r="H99" i="21"/>
  <c r="K13" i="21"/>
  <c r="K72" i="21" s="1"/>
  <c r="K13" i="20"/>
  <c r="K72" i="20" s="1"/>
  <c r="K13" i="19"/>
  <c r="K72" i="19" s="1"/>
  <c r="K154" i="21"/>
  <c r="K154" i="20"/>
  <c r="K154" i="19"/>
  <c r="K70" i="19"/>
  <c r="K100" i="19"/>
  <c r="M30" i="8" l="1"/>
  <c r="AL8" i="13"/>
  <c r="AK87" i="13"/>
  <c r="M27" i="8"/>
  <c r="M23" i="8"/>
  <c r="M26" i="8"/>
  <c r="M25" i="8"/>
  <c r="M24" i="8"/>
  <c r="H180" i="21"/>
  <c r="F219" i="19"/>
  <c r="F218" i="19"/>
  <c r="I179" i="20"/>
  <c r="I99" i="20"/>
  <c r="K159" i="21"/>
  <c r="K159" i="20"/>
  <c r="K159" i="19"/>
  <c r="J164" i="21"/>
  <c r="J163" i="21" s="1"/>
  <c r="J164" i="20"/>
  <c r="J163" i="20" s="1"/>
  <c r="J164" i="19"/>
  <c r="J163" i="19" s="1"/>
  <c r="F212" i="20"/>
  <c r="F211" i="20"/>
  <c r="F219" i="21"/>
  <c r="F218" i="21"/>
  <c r="I99" i="21"/>
  <c r="I179" i="21"/>
  <c r="J134" i="21"/>
  <c r="J124" i="21" s="1"/>
  <c r="J134" i="20"/>
  <c r="J124" i="20" s="1"/>
  <c r="J134" i="19"/>
  <c r="J124" i="19" s="1"/>
  <c r="F219" i="20"/>
  <c r="F218" i="20"/>
  <c r="G12" i="21"/>
  <c r="G12" i="20"/>
  <c r="G12" i="19"/>
  <c r="H180" i="19"/>
  <c r="F213" i="20"/>
  <c r="F212" i="19"/>
  <c r="F211" i="19"/>
  <c r="F212" i="21"/>
  <c r="F211" i="21"/>
  <c r="I179" i="19"/>
  <c r="I99" i="19"/>
  <c r="N30" i="8" l="1"/>
  <c r="AM8" i="13"/>
  <c r="AM87" i="13" s="1"/>
  <c r="AL87" i="13"/>
  <c r="N26" i="8"/>
  <c r="N24" i="8"/>
  <c r="N23" i="8"/>
  <c r="N25" i="8"/>
  <c r="N27" i="8"/>
  <c r="J179" i="21"/>
  <c r="J99" i="21"/>
  <c r="K164" i="21"/>
  <c r="K163" i="21" s="1"/>
  <c r="K164" i="20"/>
  <c r="K163" i="20" s="1"/>
  <c r="K164" i="19"/>
  <c r="K163" i="19" s="1"/>
  <c r="G71" i="19"/>
  <c r="G69" i="19" s="1"/>
  <c r="G10" i="19"/>
  <c r="K134" i="21"/>
  <c r="K124" i="21" s="1"/>
  <c r="K134" i="20"/>
  <c r="K124" i="20" s="1"/>
  <c r="K134" i="19"/>
  <c r="K124" i="19" s="1"/>
  <c r="G71" i="20"/>
  <c r="G69" i="20" s="1"/>
  <c r="G10" i="20"/>
  <c r="I180" i="21"/>
  <c r="G71" i="21"/>
  <c r="G69" i="21" s="1"/>
  <c r="G10" i="21"/>
  <c r="J99" i="19"/>
  <c r="J179" i="19"/>
  <c r="I180" i="19"/>
  <c r="J99" i="20"/>
  <c r="J179" i="20"/>
  <c r="O30" i="8" l="1"/>
  <c r="O24" i="8"/>
  <c r="O25" i="8"/>
  <c r="O27" i="8"/>
  <c r="O23" i="8"/>
  <c r="O26" i="8"/>
  <c r="J180" i="19"/>
  <c r="I12" i="21"/>
  <c r="I12" i="20"/>
  <c r="I12" i="19"/>
  <c r="G9" i="19"/>
  <c r="G8" i="19" s="1"/>
  <c r="G32" i="19" s="1"/>
  <c r="G95" i="19"/>
  <c r="H31" i="19" s="1"/>
  <c r="H90" i="19" s="1"/>
  <c r="K179" i="21"/>
  <c r="K99" i="21"/>
  <c r="G68" i="19"/>
  <c r="G67" i="19" s="1"/>
  <c r="G91" i="19" s="1"/>
  <c r="G181" i="19" s="1"/>
  <c r="G63" i="19"/>
  <c r="J180" i="21"/>
  <c r="G95" i="21"/>
  <c r="H31" i="21" s="1"/>
  <c r="H90" i="21" s="1"/>
  <c r="G9" i="21"/>
  <c r="G8" i="21" s="1"/>
  <c r="G32" i="21" s="1"/>
  <c r="K179" i="19"/>
  <c r="K99" i="19"/>
  <c r="G9" i="20"/>
  <c r="G8" i="20" s="1"/>
  <c r="G32" i="20" s="1"/>
  <c r="G95" i="20"/>
  <c r="H31" i="20" s="1"/>
  <c r="H90" i="20" s="1"/>
  <c r="G63" i="20"/>
  <c r="G68" i="20"/>
  <c r="G67" i="20" s="1"/>
  <c r="G91" i="20" s="1"/>
  <c r="G181" i="20" s="1"/>
  <c r="G63" i="21"/>
  <c r="G68" i="21"/>
  <c r="G67" i="21" s="1"/>
  <c r="G91" i="21" s="1"/>
  <c r="G181" i="21" s="1"/>
  <c r="H12" i="21"/>
  <c r="H12" i="20"/>
  <c r="H12" i="19"/>
  <c r="K179" i="20"/>
  <c r="K99" i="20"/>
  <c r="P30" i="8" l="1"/>
  <c r="P26" i="8"/>
  <c r="P24" i="8"/>
  <c r="P23" i="8"/>
  <c r="P27" i="8"/>
  <c r="P25" i="8"/>
  <c r="G182" i="19"/>
  <c r="G186" i="19" s="1"/>
  <c r="G185" i="19" s="1"/>
  <c r="G207" i="19" s="1"/>
  <c r="H71" i="19"/>
  <c r="H69" i="19" s="1"/>
  <c r="H10" i="19"/>
  <c r="G61" i="19"/>
  <c r="G62" i="19"/>
  <c r="H71" i="20"/>
  <c r="H69" i="20" s="1"/>
  <c r="H62" i="20" s="1"/>
  <c r="H10" i="20"/>
  <c r="K180" i="21"/>
  <c r="G182" i="20"/>
  <c r="G186" i="20" s="1"/>
  <c r="G185" i="20" s="1"/>
  <c r="G207" i="20" s="1"/>
  <c r="H71" i="21"/>
  <c r="H69" i="21" s="1"/>
  <c r="H63" i="21" s="1"/>
  <c r="H10" i="21"/>
  <c r="I71" i="19"/>
  <c r="I69" i="19" s="1"/>
  <c r="I10" i="19"/>
  <c r="J12" i="21"/>
  <c r="J12" i="20"/>
  <c r="J12" i="19"/>
  <c r="I71" i="20"/>
  <c r="I69" i="20" s="1"/>
  <c r="I10" i="20"/>
  <c r="G61" i="20"/>
  <c r="G62" i="20"/>
  <c r="G182" i="21"/>
  <c r="G186" i="21" s="1"/>
  <c r="G185" i="21" s="1"/>
  <c r="G207" i="21" s="1"/>
  <c r="G61" i="21"/>
  <c r="G62" i="21"/>
  <c r="K180" i="19"/>
  <c r="I71" i="21"/>
  <c r="I69" i="21" s="1"/>
  <c r="I10" i="21"/>
  <c r="H63" i="20" l="1"/>
  <c r="J71" i="19"/>
  <c r="J69" i="19" s="1"/>
  <c r="J62" i="19" s="1"/>
  <c r="J10" i="19"/>
  <c r="J71" i="20"/>
  <c r="J69" i="20" s="1"/>
  <c r="J10" i="20"/>
  <c r="I62" i="19"/>
  <c r="H68" i="19"/>
  <c r="H67" i="19" s="1"/>
  <c r="H91" i="19" s="1"/>
  <c r="H181" i="19" s="1"/>
  <c r="G224" i="20"/>
  <c r="G217" i="20" s="1"/>
  <c r="G223" i="20"/>
  <c r="G209" i="20" s="1"/>
  <c r="H9" i="19"/>
  <c r="H8" i="19" s="1"/>
  <c r="H32" i="19" s="1"/>
  <c r="H95" i="19"/>
  <c r="I31" i="19" s="1"/>
  <c r="I90" i="19" s="1"/>
  <c r="H95" i="21"/>
  <c r="I31" i="21" s="1"/>
  <c r="I90" i="21" s="1"/>
  <c r="H9" i="21"/>
  <c r="H8" i="21" s="1"/>
  <c r="H32" i="21" s="1"/>
  <c r="J71" i="21"/>
  <c r="J69" i="21" s="1"/>
  <c r="J62" i="21" s="1"/>
  <c r="J10" i="21"/>
  <c r="I62" i="21"/>
  <c r="H68" i="21"/>
  <c r="H67" i="21" s="1"/>
  <c r="H91" i="21" s="1"/>
  <c r="H181" i="21" s="1"/>
  <c r="H95" i="20"/>
  <c r="I31" i="20" s="1"/>
  <c r="I90" i="20" s="1"/>
  <c r="H9" i="20"/>
  <c r="H8" i="20" s="1"/>
  <c r="H32" i="20" s="1"/>
  <c r="I68" i="21"/>
  <c r="I67" i="21" s="1"/>
  <c r="I63" i="21"/>
  <c r="I63" i="19"/>
  <c r="I68" i="19"/>
  <c r="I67" i="19" s="1"/>
  <c r="I62" i="20"/>
  <c r="H68" i="20"/>
  <c r="H67" i="20" s="1"/>
  <c r="H91" i="20" s="1"/>
  <c r="H181" i="20" s="1"/>
  <c r="I95" i="19"/>
  <c r="J31" i="19" s="1"/>
  <c r="J90" i="19" s="1"/>
  <c r="I9" i="19"/>
  <c r="I8" i="19" s="1"/>
  <c r="I95" i="20"/>
  <c r="J31" i="20" s="1"/>
  <c r="J90" i="20" s="1"/>
  <c r="I9" i="20"/>
  <c r="I8" i="20" s="1"/>
  <c r="G224" i="19"/>
  <c r="G217" i="19" s="1"/>
  <c r="G223" i="19"/>
  <c r="G209" i="19" s="1"/>
  <c r="H62" i="21"/>
  <c r="I68" i="20"/>
  <c r="I67" i="20" s="1"/>
  <c r="I63" i="20"/>
  <c r="H62" i="19"/>
  <c r="G224" i="21"/>
  <c r="G217" i="21" s="1"/>
  <c r="G223" i="21"/>
  <c r="G209" i="21" s="1"/>
  <c r="G213" i="21" s="1"/>
  <c r="I95" i="21"/>
  <c r="J31" i="21" s="1"/>
  <c r="J90" i="21" s="1"/>
  <c r="I9" i="21"/>
  <c r="I8" i="21" s="1"/>
  <c r="K12" i="21"/>
  <c r="K12" i="20"/>
  <c r="K12" i="19"/>
  <c r="H63" i="19"/>
  <c r="I91" i="21" l="1"/>
  <c r="I181" i="21" s="1"/>
  <c r="I182" i="21" s="1"/>
  <c r="I186" i="21" s="1"/>
  <c r="I185" i="21" s="1"/>
  <c r="I207" i="21" s="1"/>
  <c r="I32" i="21"/>
  <c r="J68" i="20"/>
  <c r="J67" i="20" s="1"/>
  <c r="J91" i="20" s="1"/>
  <c r="J181" i="20" s="1"/>
  <c r="J63" i="20"/>
  <c r="K71" i="19"/>
  <c r="K69" i="19" s="1"/>
  <c r="K68" i="19" s="1"/>
  <c r="K67" i="19" s="1"/>
  <c r="K10" i="19"/>
  <c r="G219" i="19"/>
  <c r="G218" i="19"/>
  <c r="I91" i="19"/>
  <c r="I181" i="19" s="1"/>
  <c r="H182" i="21"/>
  <c r="H186" i="21" s="1"/>
  <c r="H185" i="21" s="1"/>
  <c r="H207" i="21" s="1"/>
  <c r="J95" i="19"/>
  <c r="K31" i="19" s="1"/>
  <c r="K90" i="19" s="1"/>
  <c r="J9" i="19"/>
  <c r="J8" i="19" s="1"/>
  <c r="J32" i="19" s="1"/>
  <c r="J212" i="21"/>
  <c r="G212" i="21"/>
  <c r="G211" i="21"/>
  <c r="K71" i="20"/>
  <c r="K69" i="20" s="1"/>
  <c r="K68" i="20" s="1"/>
  <c r="K67" i="20" s="1"/>
  <c r="K10" i="20"/>
  <c r="K71" i="21"/>
  <c r="K69" i="21" s="1"/>
  <c r="K68" i="21" s="1"/>
  <c r="K67" i="21" s="1"/>
  <c r="K10" i="21"/>
  <c r="J95" i="21"/>
  <c r="K31" i="21" s="1"/>
  <c r="K90" i="21" s="1"/>
  <c r="J9" i="21"/>
  <c r="J8" i="21" s="1"/>
  <c r="J32" i="21" s="1"/>
  <c r="G219" i="20"/>
  <c r="G218" i="20"/>
  <c r="J212" i="20"/>
  <c r="G212" i="20"/>
  <c r="G211" i="20"/>
  <c r="I32" i="20"/>
  <c r="I91" i="20"/>
  <c r="I181" i="20" s="1"/>
  <c r="J68" i="21"/>
  <c r="J67" i="21" s="1"/>
  <c r="J91" i="21" s="1"/>
  <c r="J181" i="21" s="1"/>
  <c r="J63" i="21"/>
  <c r="G213" i="20"/>
  <c r="H182" i="20"/>
  <c r="H186" i="20" s="1"/>
  <c r="H185" i="20" s="1"/>
  <c r="H207" i="20" s="1"/>
  <c r="J95" i="20"/>
  <c r="K31" i="20" s="1"/>
  <c r="K90" i="20" s="1"/>
  <c r="J9" i="20"/>
  <c r="J8" i="20" s="1"/>
  <c r="J32" i="20" s="1"/>
  <c r="G219" i="21"/>
  <c r="G218" i="21"/>
  <c r="G212" i="19"/>
  <c r="G211" i="19"/>
  <c r="J62" i="20"/>
  <c r="I32" i="19"/>
  <c r="H182" i="19"/>
  <c r="H186" i="19" s="1"/>
  <c r="H185" i="19" s="1"/>
  <c r="H207" i="19" s="1"/>
  <c r="G213" i="19"/>
  <c r="J68" i="19"/>
  <c r="J67" i="19" s="1"/>
  <c r="J91" i="19" s="1"/>
  <c r="J181" i="19" s="1"/>
  <c r="J63" i="19"/>
  <c r="K62" i="19" l="1"/>
  <c r="K63" i="19"/>
  <c r="K63" i="21"/>
  <c r="K62" i="21"/>
  <c r="K91" i="19"/>
  <c r="K181" i="19" s="1"/>
  <c r="K182" i="19" s="1"/>
  <c r="H224" i="21"/>
  <c r="H217" i="21" s="1"/>
  <c r="H219" i="21" s="1"/>
  <c r="H223" i="21"/>
  <c r="H209" i="21" s="1"/>
  <c r="H212" i="21" s="1"/>
  <c r="I224" i="21"/>
  <c r="I217" i="21" s="1"/>
  <c r="I219" i="21" s="1"/>
  <c r="I223" i="21"/>
  <c r="I209" i="21" s="1"/>
  <c r="I212" i="21" s="1"/>
  <c r="J182" i="19"/>
  <c r="J186" i="19" s="1"/>
  <c r="J185" i="19" s="1"/>
  <c r="J207" i="19" s="1"/>
  <c r="I182" i="19"/>
  <c r="I186" i="19" s="1"/>
  <c r="I185" i="19" s="1"/>
  <c r="I207" i="19" s="1"/>
  <c r="K62" i="20"/>
  <c r="K95" i="19"/>
  <c r="K9" i="19"/>
  <c r="K8" i="19" s="1"/>
  <c r="K32" i="19" s="1"/>
  <c r="K91" i="20"/>
  <c r="K181" i="20" s="1"/>
  <c r="H223" i="19"/>
  <c r="H209" i="19" s="1"/>
  <c r="H212" i="19" s="1"/>
  <c r="H224" i="19"/>
  <c r="H217" i="19" s="1"/>
  <c r="H219" i="19" s="1"/>
  <c r="J182" i="20"/>
  <c r="J186" i="20" s="1"/>
  <c r="J185" i="20" s="1"/>
  <c r="J207" i="20" s="1"/>
  <c r="H224" i="20"/>
  <c r="H217" i="20" s="1"/>
  <c r="H219" i="20" s="1"/>
  <c r="H223" i="20"/>
  <c r="H209" i="20" s="1"/>
  <c r="H212" i="20" s="1"/>
  <c r="K95" i="21"/>
  <c r="K9" i="21"/>
  <c r="K8" i="21" s="1"/>
  <c r="K32" i="21" s="1"/>
  <c r="K95" i="20"/>
  <c r="K9" i="20"/>
  <c r="K8" i="20" s="1"/>
  <c r="K32" i="20" s="1"/>
  <c r="I182" i="20"/>
  <c r="I186" i="20" s="1"/>
  <c r="I185" i="20" s="1"/>
  <c r="I207" i="20" s="1"/>
  <c r="J182" i="21"/>
  <c r="J186" i="21" s="1"/>
  <c r="J185" i="21" s="1"/>
  <c r="J207" i="21" s="1"/>
  <c r="K91" i="21"/>
  <c r="K181" i="21" s="1"/>
  <c r="K63" i="20"/>
  <c r="K186" i="19" l="1"/>
  <c r="K185" i="19" s="1"/>
  <c r="K207" i="19" s="1"/>
  <c r="K224" i="19" s="1"/>
  <c r="I213" i="21"/>
  <c r="H218" i="21"/>
  <c r="I218" i="21" s="1"/>
  <c r="J218" i="21" s="1"/>
  <c r="K218" i="21" s="1"/>
  <c r="H211" i="21"/>
  <c r="I211" i="21" s="1"/>
  <c r="J211" i="21" s="1"/>
  <c r="K211" i="21" s="1"/>
  <c r="H213" i="19"/>
  <c r="H211" i="20"/>
  <c r="H211" i="19"/>
  <c r="H218" i="20"/>
  <c r="J224" i="20"/>
  <c r="J223" i="20"/>
  <c r="J213" i="20"/>
  <c r="I224" i="19"/>
  <c r="I217" i="19" s="1"/>
  <c r="I219" i="19" s="1"/>
  <c r="I223" i="19"/>
  <c r="I209" i="19" s="1"/>
  <c r="I212" i="19" s="1"/>
  <c r="J224" i="19"/>
  <c r="J223" i="19"/>
  <c r="J209" i="19" s="1"/>
  <c r="J212" i="19" s="1"/>
  <c r="K182" i="20"/>
  <c r="K186" i="20" s="1"/>
  <c r="K185" i="20" s="1"/>
  <c r="K207" i="20" s="1"/>
  <c r="H213" i="21"/>
  <c r="H213" i="20"/>
  <c r="I224" i="20"/>
  <c r="I217" i="20" s="1"/>
  <c r="I219" i="20" s="1"/>
  <c r="I223" i="20"/>
  <c r="I209" i="20" s="1"/>
  <c r="I212" i="20" s="1"/>
  <c r="K182" i="21"/>
  <c r="K186" i="21" s="1"/>
  <c r="K185" i="21" s="1"/>
  <c r="K207" i="21" s="1"/>
  <c r="J224" i="21"/>
  <c r="J223" i="21"/>
  <c r="J213" i="21"/>
  <c r="H218" i="19"/>
  <c r="D222" i="19" l="1"/>
  <c r="D224" i="19" s="1"/>
  <c r="K213" i="19"/>
  <c r="K221" i="19" s="1"/>
  <c r="K226" i="19" s="1"/>
  <c r="K223" i="19"/>
  <c r="J213" i="19"/>
  <c r="I218" i="19"/>
  <c r="J218" i="19" s="1"/>
  <c r="K218" i="19" s="1"/>
  <c r="I211" i="20"/>
  <c r="J211" i="20" s="1"/>
  <c r="K211" i="20" s="1"/>
  <c r="I211" i="19"/>
  <c r="J211" i="19" s="1"/>
  <c r="K211" i="19" s="1"/>
  <c r="I213" i="20"/>
  <c r="K224" i="20"/>
  <c r="K223" i="20"/>
  <c r="K213" i="20"/>
  <c r="K221" i="20" s="1"/>
  <c r="K226" i="20" s="1"/>
  <c r="D222" i="20"/>
  <c r="D224" i="20" s="1"/>
  <c r="K224" i="21"/>
  <c r="K223" i="21"/>
  <c r="K213" i="21"/>
  <c r="K221" i="21" s="1"/>
  <c r="K226" i="21" s="1"/>
  <c r="D222" i="21"/>
  <c r="D224" i="21" s="1"/>
  <c r="I218" i="20"/>
  <c r="J218" i="20" s="1"/>
  <c r="K218" i="20" s="1"/>
  <c r="I213" i="19"/>
  <c r="E177" i="25"/>
  <c r="E114" i="25" s="1"/>
  <c r="E182" i="25" s="1"/>
  <c r="G177" i="25"/>
  <c r="G114" i="25" s="1"/>
  <c r="G182" i="25" s="1"/>
  <c r="I177" i="25"/>
  <c r="I114" i="25" s="1"/>
  <c r="I182" i="25" s="1"/>
  <c r="F177" i="25"/>
  <c r="F114" i="25" s="1"/>
  <c r="F182" i="25" s="1"/>
  <c r="H177" i="25"/>
  <c r="H114" i="25" s="1"/>
  <c r="H182" i="25" s="1"/>
  <c r="D177" i="25"/>
  <c r="D114" i="25" s="1"/>
  <c r="D182" i="25" s="1"/>
  <c r="D188" i="25" s="1"/>
  <c r="D194" i="25" s="1"/>
  <c r="L177" i="25"/>
  <c r="L114" i="25" s="1"/>
  <c r="L182" i="25" s="1"/>
  <c r="K177" i="25"/>
  <c r="K114" i="25" s="1"/>
  <c r="K182" i="25" s="1"/>
  <c r="J177" i="25"/>
  <c r="J114" i="25" s="1"/>
  <c r="J182" i="25" s="1"/>
  <c r="D193" i="25" l="1"/>
  <c r="D199" i="25" s="1"/>
  <c r="G188" i="25"/>
  <c r="G194" i="25" s="1"/>
  <c r="G193" i="25" s="1"/>
  <c r="G199" i="25" s="1"/>
  <c r="G187" i="25"/>
  <c r="K188" i="25"/>
  <c r="K194" i="25" s="1"/>
  <c r="K193" i="25" s="1"/>
  <c r="K199" i="25" s="1"/>
  <c r="K187" i="25"/>
  <c r="L188" i="25"/>
  <c r="L194" i="25" s="1"/>
  <c r="L193" i="25" s="1"/>
  <c r="L199" i="25" s="1"/>
  <c r="L204" i="25" s="1"/>
  <c r="L187" i="25"/>
  <c r="F188" i="25"/>
  <c r="F194" i="25" s="1"/>
  <c r="F193" i="25" s="1"/>
  <c r="F199" i="25" s="1"/>
  <c r="F187" i="25"/>
  <c r="E188" i="25"/>
  <c r="E194" i="25" s="1"/>
  <c r="E193" i="25" s="1"/>
  <c r="E199" i="25" s="1"/>
  <c r="H188" i="25"/>
  <c r="H194" i="25" s="1"/>
  <c r="H187" i="25"/>
  <c r="D190" i="25"/>
  <c r="D189" i="25"/>
  <c r="D187" i="25"/>
  <c r="J188" i="25"/>
  <c r="J194" i="25" s="1"/>
  <c r="J193" i="25" s="1"/>
  <c r="J199" i="25" s="1"/>
  <c r="J187" i="25"/>
  <c r="I188" i="25"/>
  <c r="I194" i="25" s="1"/>
  <c r="I193" i="25" s="1"/>
  <c r="I199" i="25" s="1"/>
  <c r="I187" i="25"/>
  <c r="K204" i="25" l="1"/>
  <c r="N204" i="25" s="1"/>
  <c r="H193" i="25"/>
  <c r="H199" i="25" s="1"/>
  <c r="B194"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EMILIO ROCHA SIERRA</author>
  </authors>
  <commentList>
    <comment ref="K70" authorId="0" shapeId="0" xr:uid="{00000000-0006-0000-0800-000001000000}">
      <text>
        <r>
          <rPr>
            <b/>
            <sz val="9"/>
            <color indexed="81"/>
            <rFont val="Tahoma"/>
            <family val="2"/>
          </rPr>
          <t>EMILIO ROCHA SIERRA:</t>
        </r>
        <r>
          <rPr>
            <sz val="9"/>
            <color indexed="81"/>
            <rFont val="Tahoma"/>
            <family val="2"/>
          </rPr>
          <t xml:space="preserve">
Menos giro 
</t>
        </r>
      </text>
    </comment>
  </commentList>
</comments>
</file>

<file path=xl/sharedStrings.xml><?xml version="1.0" encoding="utf-8"?>
<sst xmlns="http://schemas.openxmlformats.org/spreadsheetml/2006/main" count="10422" uniqueCount="3519">
  <si>
    <t>SERVICIO HABILITADO 3100/2019</t>
  </si>
  <si>
    <t>TOTAL</t>
  </si>
  <si>
    <t>MUTUAL SER</t>
  </si>
  <si>
    <t>CAJACOPI</t>
  </si>
  <si>
    <t>NUEVA EPS</t>
  </si>
  <si>
    <t>PROMEDIO</t>
  </si>
  <si>
    <t>SERVICIO</t>
  </si>
  <si>
    <t>VARIACIÓN</t>
  </si>
  <si>
    <t>TOTAL ACTIVIDADES</t>
  </si>
  <si>
    <t>INGRESOS RECONOCIDOS</t>
  </si>
  <si>
    <t>INGRESOS RECAUDADOS</t>
  </si>
  <si>
    <t>VARIACIÓN INGRESO RECAUDADO</t>
  </si>
  <si>
    <t>COD</t>
  </si>
  <si>
    <t>CONCEPTO</t>
  </si>
  <si>
    <t>PROMEDIO ÚLTIMOS 5 AÑOS</t>
  </si>
  <si>
    <t>VARIAC.2021 /2017</t>
  </si>
  <si>
    <t xml:space="preserve">PROMEDIO </t>
  </si>
  <si>
    <t>PROMEDIO ÚLTIMOS 3 AÑOS</t>
  </si>
  <si>
    <t>1.1</t>
  </si>
  <si>
    <t>Dsponibilidad Inicial</t>
  </si>
  <si>
    <t>1.1.1</t>
  </si>
  <si>
    <t>caja y bancos</t>
  </si>
  <si>
    <t>1.2</t>
  </si>
  <si>
    <t>A. Total Ingresos Corrientes</t>
  </si>
  <si>
    <t>1.2.1</t>
  </si>
  <si>
    <t>Ingreso de Explotación</t>
  </si>
  <si>
    <t>1.2.1.1</t>
  </si>
  <si>
    <t>Venta de Servicios de Salud</t>
  </si>
  <si>
    <t>1.2.1.1.1</t>
  </si>
  <si>
    <t>Regimen Subsidiado</t>
  </si>
  <si>
    <t>1.2.1.1.2</t>
  </si>
  <si>
    <t>Régimen Contributivo</t>
  </si>
  <si>
    <t>1.2.1.1.4</t>
  </si>
  <si>
    <t>Municipios - PPNA y NO POS</t>
  </si>
  <si>
    <t>1.2.1.1.5</t>
  </si>
  <si>
    <t>Departamento/Distrito - PIC</t>
  </si>
  <si>
    <t>1.2.1.1.6</t>
  </si>
  <si>
    <t>Municipios - PIC</t>
  </si>
  <si>
    <t>1.2.1.1.8</t>
  </si>
  <si>
    <t>SOAT - Accidentes de Tránsito Cías de Seguros</t>
  </si>
  <si>
    <t>1.2.1.1.9</t>
  </si>
  <si>
    <t>FOSYGA- ECAT Accidentes de Tránsito</t>
  </si>
  <si>
    <t>1.2.1.1.13</t>
  </si>
  <si>
    <t>Otras ventas de servicios de salud- COVID</t>
  </si>
  <si>
    <t>1.2.2</t>
  </si>
  <si>
    <t>Aportes</t>
  </si>
  <si>
    <t>1.2.2.1</t>
  </si>
  <si>
    <t>Aportes Permanentes de la Nación</t>
  </si>
  <si>
    <t>1.2.2.4</t>
  </si>
  <si>
    <t>Aportes Permanentes del Municipio</t>
  </si>
  <si>
    <t>1.2.2.5</t>
  </si>
  <si>
    <t>Aportes Permanentes del Departamento/Distrito</t>
  </si>
  <si>
    <t>1.2.3</t>
  </si>
  <si>
    <t>Otros Ingresos Corrientes</t>
  </si>
  <si>
    <t>1.2.3.2</t>
  </si>
  <si>
    <t>1.3</t>
  </si>
  <si>
    <t>B. Ingresos No Corrientes</t>
  </si>
  <si>
    <t>1.3.1</t>
  </si>
  <si>
    <t>Recursos de Capital</t>
  </si>
  <si>
    <t>1.3.1.1</t>
  </si>
  <si>
    <t>Recursos del Crédito</t>
  </si>
  <si>
    <t>1.3.1.2</t>
  </si>
  <si>
    <t>1.3.1.2.1</t>
  </si>
  <si>
    <t>Aportes Ocasionales de la Nación</t>
  </si>
  <si>
    <t>1.3.1.2.2</t>
  </si>
  <si>
    <t>Aportes Ocasionales del Municipio</t>
  </si>
  <si>
    <t>1.3.1.2.3</t>
  </si>
  <si>
    <t>Aportes Ocasionales del Departamento/Distrito</t>
  </si>
  <si>
    <t>1.3.1.3</t>
  </si>
  <si>
    <t>Otros Recursos de Capital</t>
  </si>
  <si>
    <t>1.3.1.3.1</t>
  </si>
  <si>
    <t>Rendimientos y Participaciones</t>
  </si>
  <si>
    <t>1.3.1.3.2</t>
  </si>
  <si>
    <t>Otros</t>
  </si>
  <si>
    <t>1.9</t>
  </si>
  <si>
    <t>C. Recaudo cartera - Rezago Vigencia Anterior</t>
  </si>
  <si>
    <t xml:space="preserve">TOTAL INGRESOS </t>
  </si>
  <si>
    <t>VARIACION</t>
  </si>
  <si>
    <t>INDICADORES</t>
  </si>
  <si>
    <t>PROMEDIO 2017-2021</t>
  </si>
  <si>
    <t>% RECAUDO OPERACIÓN CORRIENTE</t>
  </si>
  <si>
    <t>% RECAUDO VIGENCIAS ANTERIORES</t>
  </si>
  <si>
    <t>% PARTICP.</t>
  </si>
  <si>
    <t>TOTAL PROYECCION VENTA CAPITA REGIMEN SUBSIDIADO</t>
  </si>
  <si>
    <t>PROYECCION 2023</t>
  </si>
  <si>
    <t>PROYECCION 2024</t>
  </si>
  <si>
    <t>PROYECCION 2025</t>
  </si>
  <si>
    <t>PROYECCION 2026</t>
  </si>
  <si>
    <t>HISTORICO DE FACTURADO EN OTROS SERVICIOS</t>
  </si>
  <si>
    <t xml:space="preserve">FACTURADO POR REGIMEN </t>
  </si>
  <si>
    <t>PORCENTAJE DE REFERENCIA PARA PROYECCION</t>
  </si>
  <si>
    <t>SALDO PENDIENTE A RECAUDAR POR COVID-19 PARA 2023</t>
  </si>
  <si>
    <t>PORCENTAJE DE VARIACION</t>
  </si>
  <si>
    <t>PROYECCION ANUAL</t>
  </si>
  <si>
    <t>REGIMEN</t>
  </si>
  <si>
    <t>PROMEDIO DE FACTURACION</t>
  </si>
  <si>
    <t>PROYECCION  2022</t>
  </si>
  <si>
    <t>PROYECCION  2027</t>
  </si>
  <si>
    <t>ENFERMERIA</t>
  </si>
  <si>
    <t>OBSERVACIONES</t>
  </si>
  <si>
    <t>CODIGO</t>
  </si>
  <si>
    <t>INGRESOS RECONOCIDOS (FACTURACIÓN)</t>
  </si>
  <si>
    <t>PROMEDIO ULTIMOS 5 AÑOS</t>
  </si>
  <si>
    <t>1.1.02.05.001.09.01.</t>
  </si>
  <si>
    <t>Orden Municipal- Atención Migrantes y Población no Cubierta</t>
  </si>
  <si>
    <t>Agendamiento y Aplicación Vacuna contra el Covid 19</t>
  </si>
  <si>
    <t>1.1.02.05.001.09.02.</t>
  </si>
  <si>
    <t>Venta de Servicios en Salud - Particulares</t>
  </si>
  <si>
    <t>Plan de Intervenciones Colectivas PIC (Municipal)</t>
  </si>
  <si>
    <t>TOTAL INGRESOS</t>
  </si>
  <si>
    <t xml:space="preserve">RADICADA </t>
  </si>
  <si>
    <t>PENDIENTE POR RADICAR</t>
  </si>
  <si>
    <t>GIRO PENDIENTE POR DESCARGAR</t>
  </si>
  <si>
    <t>% GLOSAS ACEPTADAS</t>
  </si>
  <si>
    <t>SUB CONCEPTO</t>
  </si>
  <si>
    <t>HASTA 60</t>
  </si>
  <si>
    <t>DE 61 A 90</t>
  </si>
  <si>
    <t>DE 91 A 180</t>
  </si>
  <si>
    <t>DE 181 A 360</t>
  </si>
  <si>
    <t>MAYO 360</t>
  </si>
  <si>
    <t>TOTAL CARTERA</t>
  </si>
  <si>
    <t>SUBTOTAL CONTRIBUTIVO</t>
  </si>
  <si>
    <t>EPS-ARS del régimen subsidiado en liquidación</t>
  </si>
  <si>
    <t>SUBTOTAL SUBSIDIADO</t>
  </si>
  <si>
    <t>SUBTOTAL POBL. POBRE SECR. MUNICIPALES</t>
  </si>
  <si>
    <t>CARTERA TOTAL DETALLADA</t>
  </si>
  <si>
    <t>% PARTICIPACIÓN CARTERA</t>
  </si>
  <si>
    <t>% CARTERA RADICADA</t>
  </si>
  <si>
    <t>% CARTERA POR RADICAR</t>
  </si>
  <si>
    <t>% TOTAL CARTERA</t>
  </si>
  <si>
    <t>PARTIC. PROMEDIO</t>
  </si>
  <si>
    <t>GASTOS COMPROMETIDOS</t>
  </si>
  <si>
    <t>GASTOS DE FUNCIONAMIENTO</t>
  </si>
  <si>
    <t>2.1.1.01.01.001</t>
  </si>
  <si>
    <t>Servicios Personales</t>
  </si>
  <si>
    <t>2.1.01.01.01.01</t>
  </si>
  <si>
    <t>Sueldos</t>
  </si>
  <si>
    <t>2.1.01.01.01.02</t>
  </si>
  <si>
    <t>vacaciones</t>
  </si>
  <si>
    <t>2.1.01.01.05</t>
  </si>
  <si>
    <t>Bonificacion por servicios prestados</t>
  </si>
  <si>
    <t>2.1.01.01.07</t>
  </si>
  <si>
    <t>Bonificacion Especial de Recreacion</t>
  </si>
  <si>
    <t>2.1.01.01.13</t>
  </si>
  <si>
    <t>Horas Extras y Días Festivos</t>
  </si>
  <si>
    <t>2.1.01.01.15</t>
  </si>
  <si>
    <t>Prima de Antigüedad o Incremento de Antigüedad</t>
  </si>
  <si>
    <t>2.1.01.01.17</t>
  </si>
  <si>
    <t>Prima de Navidad</t>
  </si>
  <si>
    <t>2.1.01.01.19</t>
  </si>
  <si>
    <t>Prima de servicios</t>
  </si>
  <si>
    <t>2.1.01.01.21</t>
  </si>
  <si>
    <t>Prima de Vacaciones</t>
  </si>
  <si>
    <t>2.1.01.01.23</t>
  </si>
  <si>
    <t>Subsidio de Alimentacion</t>
  </si>
  <si>
    <t>2.1.01.01.31</t>
  </si>
  <si>
    <t>Auxilio de Transporte</t>
  </si>
  <si>
    <t>2.1.01.01.33</t>
  </si>
  <si>
    <t>Indemnización por Vacaciones</t>
  </si>
  <si>
    <t>Otros Gastos en Servicios Personales</t>
  </si>
  <si>
    <t>2.1.01.01.98.01</t>
  </si>
  <si>
    <t>Intereses de Cesantias</t>
  </si>
  <si>
    <t>2.1.01.02.03</t>
  </si>
  <si>
    <t>Honorarios Profesionales</t>
  </si>
  <si>
    <t>2.1.01.02.09</t>
  </si>
  <si>
    <t>Remuneracion por Servicios Tecnicos</t>
  </si>
  <si>
    <t>2.1.01.03.01.01.01.1</t>
  </si>
  <si>
    <t>Cesantias (FNA)</t>
  </si>
  <si>
    <t>2.1.01.03.01.01.03.1</t>
  </si>
  <si>
    <t>Fondos de Pensiones</t>
  </si>
  <si>
    <t>2.1.01.03.01.01.05.1</t>
  </si>
  <si>
    <t>Empresas Promotoras de Salud</t>
  </si>
  <si>
    <t>2.1.01.03.01.03.01</t>
  </si>
  <si>
    <t>SENA</t>
  </si>
  <si>
    <t>2.1.01.03.01.03.03</t>
  </si>
  <si>
    <t>ICBF</t>
  </si>
  <si>
    <t>2.1.01.03.01.03.05</t>
  </si>
  <si>
    <t>CCF</t>
  </si>
  <si>
    <t>2.1.01.03.01.03.09</t>
  </si>
  <si>
    <t>Administradoras Riesgos Profesionales</t>
  </si>
  <si>
    <t>2.1.02</t>
  </si>
  <si>
    <t>GASTOS GENERALES</t>
  </si>
  <si>
    <t>2.1.02.01.01</t>
  </si>
  <si>
    <t>Materiales y Suministros</t>
  </si>
  <si>
    <t>202010122</t>
  </si>
  <si>
    <t>Papeleria, Utiles y Materiales de Oficina</t>
  </si>
  <si>
    <t>2.1.02.01.03</t>
  </si>
  <si>
    <t>Compra de Equipos</t>
  </si>
  <si>
    <t>2.1.02.01.05</t>
  </si>
  <si>
    <t>Dotacion de personal</t>
  </si>
  <si>
    <t>2.1.02.01.07</t>
  </si>
  <si>
    <t>Salud Ocupacional</t>
  </si>
  <si>
    <t>2.1.02.01.98.01</t>
  </si>
  <si>
    <t>Compra de software y licencias</t>
  </si>
  <si>
    <t>2.1.02.01.98.02</t>
  </si>
  <si>
    <t>Otras Adquisiciones de Bienes-PIC</t>
  </si>
  <si>
    <t>2.1.02.02.01</t>
  </si>
  <si>
    <t>Capacitacion</t>
  </si>
  <si>
    <t>2.1.02.02.03</t>
  </si>
  <si>
    <t>Viaticos y Gastos de Viaje</t>
  </si>
  <si>
    <t>2.1.02.02.05</t>
  </si>
  <si>
    <t>Comunicacion y Transporte</t>
  </si>
  <si>
    <t>2.1.02.02.07</t>
  </si>
  <si>
    <t>Servicios Publicos</t>
  </si>
  <si>
    <t>2.1.02.02.09</t>
  </si>
  <si>
    <t>Seguros</t>
  </si>
  <si>
    <t>2.1.02.02.11</t>
  </si>
  <si>
    <t>Servicios de apoyo logistico</t>
  </si>
  <si>
    <t>2.1.02.02.13</t>
  </si>
  <si>
    <t>Impresos y Publicaciones</t>
  </si>
  <si>
    <t>2.1.02.02.14</t>
  </si>
  <si>
    <t>Publicidad</t>
  </si>
  <si>
    <t>2.1.02.02.15</t>
  </si>
  <si>
    <t>Mantenimiento preventivo y correctivo de vehiculos</t>
  </si>
  <si>
    <t>2.1.02.02.17</t>
  </si>
  <si>
    <t>Vigilancia</t>
  </si>
  <si>
    <t>2.1.02.02.19</t>
  </si>
  <si>
    <t>Aseo</t>
  </si>
  <si>
    <t>2.1.02.02.21</t>
  </si>
  <si>
    <t>Arrendamientos</t>
  </si>
  <si>
    <t>2.1.02.02.23</t>
  </si>
  <si>
    <t>Comisiones, Intereses y demás Gastos Bancarios y Fiduciarios</t>
  </si>
  <si>
    <t>2.1.02.02.24</t>
  </si>
  <si>
    <t>Impuestos,Tasas, Contribuciones, Derechos y Multas</t>
  </si>
  <si>
    <t>2.1.02.02.25</t>
  </si>
  <si>
    <t>Sistematización</t>
  </si>
  <si>
    <t>2.1.02.02.27</t>
  </si>
  <si>
    <t>Bienestar social</t>
  </si>
  <si>
    <t>2.1.02.02.29</t>
  </si>
  <si>
    <t>Gastos Judiciales</t>
  </si>
  <si>
    <t>2.1.02.02.30</t>
  </si>
  <si>
    <t>Suministro de Alimentos</t>
  </si>
  <si>
    <t>201021191</t>
  </si>
  <si>
    <t>Dotación</t>
  </si>
  <si>
    <t>2.1.02.02.98.01</t>
  </si>
  <si>
    <t>Combustibles y Lubricantes</t>
  </si>
  <si>
    <t>2.1.02.02.98.02</t>
  </si>
  <si>
    <t>Otras Adquisiciones  de Servicios</t>
  </si>
  <si>
    <t>2.3.02</t>
  </si>
  <si>
    <t>DOTACIÓN</t>
  </si>
  <si>
    <t>2.3.02.01.01.13</t>
  </si>
  <si>
    <t>Dotación de equipos Biomedicos y muebles hospitalarios</t>
  </si>
  <si>
    <t>2.3.02.01.01.98</t>
  </si>
  <si>
    <t>Otros Gastos Adquisición y/o producción equipos, materiales,</t>
  </si>
  <si>
    <t>2.3.02.01.02.15</t>
  </si>
  <si>
    <t>Equipo de Laboratorio</t>
  </si>
  <si>
    <t>2.3.02.01.02.98</t>
  </si>
  <si>
    <t xml:space="preserve">Gastos en Mantenimiento de equipos, materiales, suministros </t>
  </si>
  <si>
    <t>MANTENIMIENTO</t>
  </si>
  <si>
    <t>2.3.01.01.03.53</t>
  </si>
  <si>
    <t xml:space="preserve">Mantenimiento preventivo y correctivo sede administrativa y </t>
  </si>
  <si>
    <t>TRANSFERENCIAS CORRIENTES</t>
  </si>
  <si>
    <t>2.1.03.98.05</t>
  </si>
  <si>
    <t>Cuota de Auditaje</t>
  </si>
  <si>
    <t>2.1.03.98.07</t>
  </si>
  <si>
    <t>Sentencias y Conciliaciones</t>
  </si>
  <si>
    <t>2.2</t>
  </si>
  <si>
    <t>GASTOS DE OPERACIÓN, COMERCIALIZACIÓN Y PRESTACIÓN DE SERVICIOS</t>
  </si>
  <si>
    <t>2.2.01.01.01.01</t>
  </si>
  <si>
    <t>Compra de medicamentos</t>
  </si>
  <si>
    <t>2.2.01.01.07.01</t>
  </si>
  <si>
    <t>Material medico-quirúrgico</t>
  </si>
  <si>
    <t>2.2.01.01.07.98</t>
  </si>
  <si>
    <t>Otros Materiales, mantenimiento y otros no especificados</t>
  </si>
  <si>
    <t>2.2.01.03.98</t>
  </si>
  <si>
    <t>Otras Compras de Servicios para la Venta</t>
  </si>
  <si>
    <t>2.3</t>
  </si>
  <si>
    <t>GASTOS DE INVERSIÓN</t>
  </si>
  <si>
    <t>2.5</t>
  </si>
  <si>
    <t>Cuentas por pagar vigencias anteriores</t>
  </si>
  <si>
    <t>2.5.03.10.90</t>
  </si>
  <si>
    <t>CXP vig. anteriores Gastos de Personal</t>
  </si>
  <si>
    <t>2.5.03.10.91</t>
  </si>
  <si>
    <t>Gastos de personal de otras vigencias</t>
  </si>
  <si>
    <t>2.5.03.10.92</t>
  </si>
  <si>
    <t>CXC  Vig. anteriores Gastos Generales</t>
  </si>
  <si>
    <t>2.5.03.10.93</t>
  </si>
  <si>
    <t>Gastos Generales otras vigencias</t>
  </si>
  <si>
    <t>2.5.03.10.94</t>
  </si>
  <si>
    <t>CXP Vig. anteriores bienes y servicios</t>
  </si>
  <si>
    <t>2.5.03.10.95</t>
  </si>
  <si>
    <t>Gastos y Servicios otras vigencias</t>
  </si>
  <si>
    <t>ITEM</t>
  </si>
  <si>
    <t>CÉDULA</t>
  </si>
  <si>
    <t>FUNCIONARIO</t>
  </si>
  <si>
    <t>CARGO</t>
  </si>
  <si>
    <t>DEPENDENCIA</t>
  </si>
  <si>
    <t>NATURALEZA DEL CARGO</t>
  </si>
  <si>
    <t>VINCULACIÓN</t>
  </si>
  <si>
    <t>ASIGNACIÓN BÁSICA (MES)</t>
  </si>
  <si>
    <t>AUXILIO DE TRANSPORTE (MES)</t>
  </si>
  <si>
    <t>SUBISIDIO ALIMENTACIÓN (MES)</t>
  </si>
  <si>
    <t>ASIGNACIÓN BÁSICA ANUAL (345 DIAS)</t>
  </si>
  <si>
    <t>AUXILIO DE TRANSPORTE ANUAL (345 DIAS)</t>
  </si>
  <si>
    <t>SUBISIDIO ALIMENTACIÓN ANUAL (345 DIAS)</t>
  </si>
  <si>
    <t>SALUD ANUAL</t>
  </si>
  <si>
    <t>PENSIÓN ANUAL</t>
  </si>
  <si>
    <t>ARL ANUAL</t>
  </si>
  <si>
    <t>CCF ANUAL</t>
  </si>
  <si>
    <t>ICBF ANUAL</t>
  </si>
  <si>
    <t>SENA ANUAL</t>
  </si>
  <si>
    <t xml:space="preserve">BONIF X ANIGUEDAD ANUAL </t>
  </si>
  <si>
    <t>BONIF X SERVICIOS PRESTADOS ANUAL</t>
  </si>
  <si>
    <t>PRIMA SEMESTRAL ANUAL</t>
  </si>
  <si>
    <t>PRIMA DE VACACIONES ANUAL</t>
  </si>
  <si>
    <t>VACACIONES ANUAL</t>
  </si>
  <si>
    <t>DIAS DE RECREACIÓN ANUAL</t>
  </si>
  <si>
    <t>PRIMA DE NAVIDAD ANUAL</t>
  </si>
  <si>
    <t>CESANTIAS  ANUAL</t>
  </si>
  <si>
    <t>INTERESES DE CESANTÌAS ANUAL</t>
  </si>
  <si>
    <t>TOTAL GENERAL 2022</t>
  </si>
  <si>
    <t xml:space="preserve">TOTALES </t>
  </si>
  <si>
    <t>Ajustes al Peso</t>
  </si>
  <si>
    <t>PROYECCIÓN PERSONAL INDIRECTO</t>
  </si>
  <si>
    <t>MODALIDAD</t>
  </si>
  <si>
    <t>RUBRO</t>
  </si>
  <si>
    <t>CENTRO DE SALUD / ÁREA</t>
  </si>
  <si>
    <t xml:space="preserve">NOMBRE </t>
  </si>
  <si>
    <t>OBJETO DEL CONTRATO</t>
  </si>
  <si>
    <t xml:space="preserve">VALOR MENSUALIDAD </t>
  </si>
  <si>
    <t>VALOR A DICIEMBRE 2022</t>
  </si>
  <si>
    <t>CPS</t>
  </si>
  <si>
    <t>HONORARIOS PROFESIONALES</t>
  </si>
  <si>
    <t xml:space="preserve">REMUNERACION POR SERVICIOS TECNICOS </t>
  </si>
  <si>
    <t>MANTENIMIENTO HOSPITALARIO</t>
  </si>
  <si>
    <t>SERVICIOS DE LIMPIEZA Y ASEO</t>
  </si>
  <si>
    <t>SERVICIOS DE VIGILANCIA Y SEGURIDAD</t>
  </si>
  <si>
    <t>TOTALES</t>
  </si>
  <si>
    <t>Cuenta</t>
  </si>
  <si>
    <t xml:space="preserve">Concepto </t>
  </si>
  <si>
    <t>MENOR A 360</t>
  </si>
  <si>
    <t>MAYOR 360</t>
  </si>
  <si>
    <t>Cuentas por pagar</t>
  </si>
  <si>
    <t xml:space="preserve">Beneficios a los Empleados a Corto Plazo </t>
  </si>
  <si>
    <t>INCREMENTO/DISMINUCIÓN 2021/2022</t>
  </si>
  <si>
    <t>FLUJO FINANCIERO PROYECTADO</t>
  </si>
  <si>
    <t>OPERACIÓN CORRIENTE DE LA ESE RIO GRANDE DE LA MAGDALENA</t>
  </si>
  <si>
    <t>31 MAYO 2021</t>
  </si>
  <si>
    <t>31 MAYO 2022</t>
  </si>
  <si>
    <t>1.0</t>
  </si>
  <si>
    <t>1.0.02</t>
  </si>
  <si>
    <t>1.1.02</t>
  </si>
  <si>
    <t>No Tributarios</t>
  </si>
  <si>
    <t>1.1.02.05</t>
  </si>
  <si>
    <t>Venta de Bienes y Servicios</t>
  </si>
  <si>
    <t>Regimen Contributivo</t>
  </si>
  <si>
    <t>Plan de Intervenciones Colectivas PIC (Departamental)</t>
  </si>
  <si>
    <t>1.1.02.05.002</t>
  </si>
  <si>
    <t>Ventas Incidentales de Establecimientos no de Mercado</t>
  </si>
  <si>
    <t>1.1.02.05.002.001.01</t>
  </si>
  <si>
    <t>Incapacidades Médicas</t>
  </si>
  <si>
    <t>1.1.02.06</t>
  </si>
  <si>
    <t>Transferencias Corrientes</t>
  </si>
  <si>
    <t>1.1.02.06.007.02.08</t>
  </si>
  <si>
    <t>Transferencias  para Empresas Sociales del Estado</t>
  </si>
  <si>
    <t>1.1.02.06.007.02.08.</t>
  </si>
  <si>
    <t>Aportes del Orden Nacional</t>
  </si>
  <si>
    <t>Aportes del Orden Departamental</t>
  </si>
  <si>
    <t>1.2.01</t>
  </si>
  <si>
    <t>Intereses</t>
  </si>
  <si>
    <t>1.2.02</t>
  </si>
  <si>
    <t>1.2.09</t>
  </si>
  <si>
    <t>Recuperación de Cartera</t>
  </si>
  <si>
    <t>1.2.09.01</t>
  </si>
  <si>
    <t>Cuentas por Cobrar Vig. Anteriores Régimen Contributivo</t>
  </si>
  <si>
    <t>1.2.09.02</t>
  </si>
  <si>
    <t>Cuentas por Cobrar Vig. Anteriores Régimen Subsidiado</t>
  </si>
  <si>
    <t>1..2.02</t>
  </si>
  <si>
    <t>REZAGO CUENTAS POR COBRAR</t>
  </si>
  <si>
    <t>RECAUDO DEL REZAGO</t>
  </si>
  <si>
    <t>PROMEDIO ULTIMOS 5 AÑOS (2017-2021)</t>
  </si>
  <si>
    <t>2023</t>
  </si>
  <si>
    <t>2024</t>
  </si>
  <si>
    <t>2025</t>
  </si>
  <si>
    <t>2026</t>
  </si>
  <si>
    <t>2027</t>
  </si>
  <si>
    <t xml:space="preserve">TOTAL GASTOS </t>
  </si>
  <si>
    <t>PROMEDIO ULTIMOS 3 AÑOS</t>
  </si>
  <si>
    <t>CREACION FONDO DE CONTINGENCIA 5% DEL RECAUDO EFECTIVO</t>
  </si>
  <si>
    <t>ESCENARIO FINANCIERO</t>
  </si>
  <si>
    <t>L.1</t>
  </si>
  <si>
    <t>1.  Recursos de la ESE</t>
  </si>
  <si>
    <t>L.1.1</t>
  </si>
  <si>
    <t xml:space="preserve">      Excedente</t>
  </si>
  <si>
    <t>L.1.2</t>
  </si>
  <si>
    <t xml:space="preserve">      Ingresos de Capital</t>
  </si>
  <si>
    <t>L.1.3</t>
  </si>
  <si>
    <t xml:space="preserve">      Recursos de Crédito</t>
  </si>
  <si>
    <t>L.1.4</t>
  </si>
  <si>
    <t xml:space="preserve">      Otros Ingresos </t>
  </si>
  <si>
    <t>L.2</t>
  </si>
  <si>
    <t xml:space="preserve">2.  Saldos Cuentas Maestras </t>
  </si>
  <si>
    <t>L.3</t>
  </si>
  <si>
    <t xml:space="preserve">3.  Excedentes rentas cedidas 2012 y 2013 </t>
  </si>
  <si>
    <t>L.3.1</t>
  </si>
  <si>
    <t xml:space="preserve">     Excedentes 2012</t>
  </si>
  <si>
    <t>L.3.2</t>
  </si>
  <si>
    <t xml:space="preserve">     Excedentes 2013</t>
  </si>
  <si>
    <t>L.4</t>
  </si>
  <si>
    <t xml:space="preserve">4.  Recursos FONSAET </t>
  </si>
  <si>
    <t>L.5</t>
  </si>
  <si>
    <t>5.  Recursos destinados por el Departamento/Distrito</t>
  </si>
  <si>
    <t>L.5.1</t>
  </si>
  <si>
    <t>L.5.2</t>
  </si>
  <si>
    <t xml:space="preserve">      Aportes Ocasionales del Departamento o Distrito para el </t>
  </si>
  <si>
    <t>L.5.3</t>
  </si>
  <si>
    <t xml:space="preserve">      Otros </t>
  </si>
  <si>
    <t>L.6</t>
  </si>
  <si>
    <t>6.  Recursos destinados por el Municipio</t>
  </si>
  <si>
    <t>L.6.1</t>
  </si>
  <si>
    <t>L.6.2</t>
  </si>
  <si>
    <t xml:space="preserve">      Aportes Ocasionales del Municipio para el PSFF</t>
  </si>
  <si>
    <t>L.6.3</t>
  </si>
  <si>
    <t>L.7</t>
  </si>
  <si>
    <t>7.  Recursos de la Nación</t>
  </si>
  <si>
    <t>L.7.1</t>
  </si>
  <si>
    <t xml:space="preserve">     Recursos de Crédito</t>
  </si>
  <si>
    <t>L.7.2</t>
  </si>
  <si>
    <t xml:space="preserve">     Aportes Ocasionales de la Nación para el PSFF</t>
  </si>
  <si>
    <t>L.7.3</t>
  </si>
  <si>
    <t xml:space="preserve">    Otros </t>
  </si>
  <si>
    <t>TOTAL INGRESOS RESTRUCTURACION DE PASIVOS</t>
  </si>
  <si>
    <t>TOTAL PASIVOS A FINANCIAR CON CORTE A 31 DE MAYO DEL 2022 SIN PROVISIONES</t>
  </si>
  <si>
    <t>SALDO PASIVOS DESPUES DEL PAGO</t>
  </si>
  <si>
    <t xml:space="preserve">% DE PAGOS </t>
  </si>
  <si>
    <t>BALANCE FINAL</t>
  </si>
  <si>
    <t>MANEJO DE LAS PROVISIONES</t>
  </si>
  <si>
    <t>TOTAL PROVISIONES  A FINANCIAR CON CORTE A 31 DE MAYO DEL 2022 PROVISIONES</t>
  </si>
  <si>
    <t>SALDO DE LA PROVISION</t>
  </si>
  <si>
    <t>% DE PAGOS PROVISION</t>
  </si>
  <si>
    <t>valor residual</t>
  </si>
  <si>
    <t>pasivos total</t>
  </si>
  <si>
    <t>Excedente</t>
  </si>
  <si>
    <t>EXCEDENTE FINAL</t>
  </si>
  <si>
    <t>Observación:  Valor ingresos presupuestados *VER TABLA INGRESOS RECONOCIDOS*</t>
  </si>
  <si>
    <t xml:space="preserve">EXCEDENTE (DÉFICIT) OPERACIÓN CORRIENTE (INGRESOS MENOS GASTOS) </t>
  </si>
  <si>
    <t>Contenido</t>
  </si>
  <si>
    <t>Propuesta de base para la negociación del Acuerdo</t>
  </si>
  <si>
    <t>Nombre de la ESE</t>
  </si>
  <si>
    <t>NIT</t>
  </si>
  <si>
    <t>Portafolio de servicos</t>
  </si>
  <si>
    <t>Producción de servicios 2017 a 2021</t>
  </si>
  <si>
    <t>HISTÓRICO</t>
  </si>
  <si>
    <t>PROYECCIÓN</t>
  </si>
  <si>
    <t>VARIACIÓN INGRESO RECONOCIDO</t>
  </si>
  <si>
    <t>Ingresos por venta de servicios de salud y recaudo</t>
  </si>
  <si>
    <t>Proyección ingresos por venta de servicios de salud y recaudo</t>
  </si>
  <si>
    <t xml:space="preserve">SALDO    
</t>
  </si>
  <si>
    <t xml:space="preserve">DEVOLUCIONES </t>
  </si>
  <si>
    <t>GLOSAS EN CONCILIACIÓN</t>
  </si>
  <si>
    <t>ACUERDOS DE PAGO</t>
  </si>
  <si>
    <t>CARTERA EN COBRO JURÍDICO</t>
  </si>
  <si>
    <t>Comportamiento de gastos 2017 - 2021</t>
  </si>
  <si>
    <t>DEUDA DE DIIFÍCIL RECAUDO</t>
  </si>
  <si>
    <t>Proyección gastos de personal</t>
  </si>
  <si>
    <t>Proyección otro personal</t>
  </si>
  <si>
    <t>Resumen procesos jurídicos</t>
  </si>
  <si>
    <t>E.S.E HOSPITAL SAN JERONIMO DE MONTERIA</t>
  </si>
  <si>
    <t>891079999-5</t>
  </si>
  <si>
    <t>CONSULTORIO</t>
  </si>
  <si>
    <t>CAMAS</t>
  </si>
  <si>
    <t>CAMILLAS</t>
  </si>
  <si>
    <t>SALAS</t>
  </si>
  <si>
    <t>UNIDADES</t>
  </si>
  <si>
    <t>CONSULTA MEDICA ESPECIALIZADA</t>
  </si>
  <si>
    <t>URGENCIAS</t>
  </si>
  <si>
    <t>CIRUGIA</t>
  </si>
  <si>
    <t>QUIROFANO</t>
  </si>
  <si>
    <t>SALAS DE PARTO</t>
  </si>
  <si>
    <t>HEMODIALISIS</t>
  </si>
  <si>
    <t>UNIDAD DE CUIDADOS INTENSIVOS ADULTO</t>
  </si>
  <si>
    <t>UNIDAD DE CUIDADOS INTERMEDIOS ADULTOS</t>
  </si>
  <si>
    <t>CUIDADO INTERMEDIO NEONATAL</t>
  </si>
  <si>
    <t>HOSPITALIZACION PEDIATRIA</t>
  </si>
  <si>
    <t>HOSPITALIZACION OBSTETRICA</t>
  </si>
  <si>
    <t>HOSPITALIZACION GENERAL ADULTO</t>
  </si>
  <si>
    <t>AMBULANCIA MEDICALIZADA</t>
  </si>
  <si>
    <t>PATOLOGÍA</t>
  </si>
  <si>
    <t>GESTION PRE-TRANSFUSIONAL</t>
  </si>
  <si>
    <t>IMÁGENES DIAGNOSTICAS - IONIZANTES</t>
  </si>
  <si>
    <t>FONOAUDIOLOGÍA Y/O TERAPIA DEL LENGUAJE</t>
  </si>
  <si>
    <t>FISIOTERAPIA</t>
  </si>
  <si>
    <t>TERAPIA OCUPACIONAL</t>
  </si>
  <si>
    <t>SERVICIO FARMACÉUTICO</t>
  </si>
  <si>
    <t>LABORATORIO CLÍNICO</t>
  </si>
  <si>
    <t>TRANSPORTE ASISTENCIAL MEDICALIZADO</t>
  </si>
  <si>
    <t>TRANSPORTE ASISTENCIAL BASICO</t>
  </si>
  <si>
    <t>ATENCIÓN DEL PARTO</t>
  </si>
  <si>
    <t>VACUNACIÓN</t>
  </si>
  <si>
    <t>NUTRICIÓN Y DIETÉTICA</t>
  </si>
  <si>
    <t>NEFROLOGÍA</t>
  </si>
  <si>
    <t>NEUROPEDIATRÍA</t>
  </si>
  <si>
    <t>NEUROCIRUGÍA</t>
  </si>
  <si>
    <t>CIRUGÍA VASCULAR</t>
  </si>
  <si>
    <t>CIRUGÍA PLÁSTICA Y ESTÉTICA</t>
  </si>
  <si>
    <t>PSICOLOGÍA</t>
  </si>
  <si>
    <t>PEDIATRÍA</t>
  </si>
  <si>
    <t>OTORRINOLARINGOLOGÍA</t>
  </si>
  <si>
    <t>ORTOPEDIA Y/O TRAUMATOLOGÍA</t>
  </si>
  <si>
    <t>OFTALMOLOGÍA</t>
  </si>
  <si>
    <t>MEDICINA INTERNA</t>
  </si>
  <si>
    <t>INFECTOLOGÍA</t>
  </si>
  <si>
    <t>GINECOBSTETRICIA</t>
  </si>
  <si>
    <t>GASTROENTEROLOGÍA</t>
  </si>
  <si>
    <t>DERMATOLOGÍA</t>
  </si>
  <si>
    <t>CIRUGÍA PEDIÁTRICA</t>
  </si>
  <si>
    <t>CIRUGÍA GENERAL</t>
  </si>
  <si>
    <t>CARDIOLOGÍA</t>
  </si>
  <si>
    <t>ANESTESIA</t>
  </si>
  <si>
    <t>HOSPITALIZACIÓN PEDIÁTRICA</t>
  </si>
  <si>
    <t>HOSPITALIZACIÓN ADULTOS</t>
  </si>
  <si>
    <t>CUIDADO INTENSIVO ADULTOS</t>
  </si>
  <si>
    <t>CUIDADO INTERMEDIO ADULTOS</t>
  </si>
  <si>
    <t>CIRUGÍA VASCULAR Y ANGIOLÓGICA</t>
  </si>
  <si>
    <t>CIRUGÍA OTORRINOLARINGOLOGÍA</t>
  </si>
  <si>
    <t>CIRUGÍA OFTALMOLÓGICA</t>
  </si>
  <si>
    <t>CIRUGÍA ORTOPÉDICA</t>
  </si>
  <si>
    <t>CIRUGÍA MAXILOFACIAL</t>
  </si>
  <si>
    <t>CIRUGÍA GINECOLÓGICA</t>
  </si>
  <si>
    <t>E.S.E HOSPITAL SAN JERÓNIMO DE MONTERÍA</t>
  </si>
  <si>
    <t xml:space="preserve"> PORTAFOLIO SERVICIOS'!A1</t>
  </si>
  <si>
    <t>Capacidad Instalada</t>
  </si>
  <si>
    <t>CAPACIDAD INSTALADA'!A1</t>
  </si>
  <si>
    <t>Contratación de servicios</t>
  </si>
  <si>
    <t>CONTRATACIÓN SERVICIOS'!A1</t>
  </si>
  <si>
    <t>PRODUCCIÓN DE SERVICIOS'!A1</t>
  </si>
  <si>
    <t>VENTA DE SERVICIOS Y RECAUDO'!A1</t>
  </si>
  <si>
    <t>Proyección venta de servicios</t>
  </si>
  <si>
    <t>Venta de servicios y recaudo</t>
  </si>
  <si>
    <t>Producción de servicios</t>
  </si>
  <si>
    <t>PROY. VTA DE SERVICIOS'!A1</t>
  </si>
  <si>
    <t>Proyección venta otros servicios</t>
  </si>
  <si>
    <t>PROY. VENTA OTROS SERV'!A1</t>
  </si>
  <si>
    <t>Cartera</t>
  </si>
  <si>
    <t>CARTERA!A1</t>
  </si>
  <si>
    <t>Comportamiento gastos</t>
  </si>
  <si>
    <t>COMPORTAMIENTO GASTOS'!A1</t>
  </si>
  <si>
    <t>Consolidado nomina</t>
  </si>
  <si>
    <t>2.2.3.2 CONSOLIDADO NÓMINA'!A1</t>
  </si>
  <si>
    <t>2.2.3.3 CONS. PERSONAL INDIRECT'!A1</t>
  </si>
  <si>
    <t>Consolidado personal indirecto</t>
  </si>
  <si>
    <t>Pasivo exigible</t>
  </si>
  <si>
    <t>2.2.3.4 PASIVO EXIGIBLE'!A1</t>
  </si>
  <si>
    <t>2.2.3.5 RESUMEN PROC. JURÍDICOS'!A1</t>
  </si>
  <si>
    <t>Proyección de gastos</t>
  </si>
  <si>
    <t>PROYECCIÓN GASTOS'!A1</t>
  </si>
  <si>
    <t>Escenario Financiero</t>
  </si>
  <si>
    <t>2.2.4 ESCENARIO FINANCIERO'!A1</t>
  </si>
  <si>
    <t>E.S.E HOSPITAL SAN JERÓNIMO DE MONTERIA</t>
  </si>
  <si>
    <t>ESE HOSPITAL SAN JERONIMO DE MONTERIA.</t>
  </si>
  <si>
    <t>NIT 891079999-5</t>
  </si>
  <si>
    <t>DIRECCION: CRA 14 # 22 -50 BARRIO COSTA DE ORO</t>
  </si>
  <si>
    <t>N°</t>
  </si>
  <si>
    <t>ENTIDAD</t>
  </si>
  <si>
    <t>DIRECCION</t>
  </si>
  <si>
    <t>TELEFONO / EMAIL</t>
  </si>
  <si>
    <t>TARIFAS DIFERENCIALES</t>
  </si>
  <si>
    <t>TARIFAS</t>
  </si>
  <si>
    <t>VIGENCIA DESDE/HASTA</t>
  </si>
  <si>
    <t>N° CONTRATO</t>
  </si>
  <si>
    <t>OTRO SI/CARTA DE INTENCION</t>
  </si>
  <si>
    <t>MONTO</t>
  </si>
  <si>
    <t>MEDICAMENTOS E INSUMOS</t>
  </si>
  <si>
    <t>MATERIAL DE OSTESINTESIS</t>
  </si>
  <si>
    <t>OXIGENO</t>
  </si>
  <si>
    <t>BANCO DE SANGRE</t>
  </si>
  <si>
    <t>LIQUIDACION</t>
  </si>
  <si>
    <t>DOCUMENTOS</t>
  </si>
  <si>
    <t>ESTADO</t>
  </si>
  <si>
    <t>POLIZA</t>
  </si>
  <si>
    <t>OBSERVACION</t>
  </si>
  <si>
    <t>SALUDTOTAL EPS</t>
  </si>
  <si>
    <t>800 130 907-4</t>
  </si>
  <si>
    <t>Subsidiado y contributivo</t>
  </si>
  <si>
    <t>Calle 29 # 6 -51 - Monteria</t>
  </si>
  <si>
    <t>(4)781 42 11</t>
  </si>
  <si>
    <t>N/A</t>
  </si>
  <si>
    <t>SOAT VIGENTE - 10%</t>
  </si>
  <si>
    <t>15/09/2020 - 15/09/2021, prorroga automatica, de no existir notificacion con 30 dias de antelacion.</t>
  </si>
  <si>
    <t>No tiene numero contractual</t>
  </si>
  <si>
    <t>No</t>
  </si>
  <si>
    <t>Indeterminado</t>
  </si>
  <si>
    <t>SERVICIOS Y TARIFAS: Los servicios que la IPS se obliga para con SALUD TOTAL S.A. EPS-S S.A.  a prestar a los afiliados, beneficiarios y/o usuarios de esta última son los  servicios de salud  habilitados  en  reps,  contenidos  dentro  del  Plan  Obligatorio  de  Salud  (POS),  debidamente habilitados por la IPS, que dentro de la contracción futura se encontrarán detallados en la Tabla de Negociación y en el Anexo de contenidos técnicos, documentos que harán parte integral del futuro acuerdo.TODOS LOS SERVICIOS HABILITADOS POR EL HOSPITAL EN REPS</t>
  </si>
  <si>
    <t>Evento</t>
  </si>
  <si>
    <t>Resolución 174 de 05 de mayo de 2021, medicamentos-sutura-insumos-ambulancia</t>
  </si>
  <si>
    <t>Suministra la  EPS</t>
  </si>
  <si>
    <t>16 Pesos/Litro</t>
  </si>
  <si>
    <t>SOAT vigente pleno</t>
  </si>
  <si>
    <t>Se liquidara dentro de los (4) meses siguientes a la expiración del término contratado</t>
  </si>
  <si>
    <t>No hay</t>
  </si>
  <si>
    <t>Inicia 15-09-2020</t>
  </si>
  <si>
    <t>PRESTADOR MEDIA COMPLEJIDAD 2  SMLMV=735 $ 735,000,000</t>
  </si>
  <si>
    <t>1.La póliza constituida no debe excluir y/o condicionar los daños extrapatrimoniales (daño moral, lucro cesante etc.) tampoco sublimitarlos, a no ser que el monto del sublímite equivalga o supere al fijado en esta caracterización. 2.No se acepta la constitución de seguros de la misma naturaleza o coexistencia de pólizas el cual asegure los mismos riesgos y que con ello se busque cumplir los montos exigidos mediante diferentes pólizas.3.Como regla general, adicional a la póliza constituida debe relacionarse el recibo de pago de caja o soporte en el que conste el pago de dicha póliza, de no relacionarse se devolverá hasta que se subsane.4 Al momento de realizar alguna novedad contractual en la cual se modifique el nivel de complejidad de la IPS contratada, debe ser informado de forma clara por la profesional de red de la sucursal, se debe exigir el ajuste al nuevo valor de la póliza conforme la presente tabla de caracterización y a su vez solicitar el ajuste de la clausula respectiva mediante otrosí donde se indique el nuevo valor de la póliza.</t>
  </si>
  <si>
    <t>900 156 264 -2</t>
  </si>
  <si>
    <t>Subsidiado</t>
  </si>
  <si>
    <t>Calle 30 con carrera 3 esquina</t>
  </si>
  <si>
    <t>(4)782 65 17</t>
  </si>
  <si>
    <t>Si, actividades con techo presupuestal</t>
  </si>
  <si>
    <t>SOAT VIGENTE -20% para todo lo que este fuera de actividades contratadas</t>
  </si>
  <si>
    <t>01/11/2020 - No tiene fecha Final</t>
  </si>
  <si>
    <t>Existe Acta</t>
  </si>
  <si>
    <t>Todos los servicios habilitados por el Hospital en REPS</t>
  </si>
  <si>
    <t>17 Pesos/Litro</t>
  </si>
  <si>
    <t>Una vez se materialice el contrato, se determina fecha.</t>
  </si>
  <si>
    <t>Vigente</t>
  </si>
  <si>
    <t xml:space="preserve">Poliza de responsabilidad civil extracontractual  y/o poliza de clinica y hospitales. </t>
  </si>
  <si>
    <t>MUTUAL SER EPS S</t>
  </si>
  <si>
    <t>806 008 394 - 7</t>
  </si>
  <si>
    <t>Barrio la Concepción, troncal N° 71b- 1, Cartagena</t>
  </si>
  <si>
    <t>(6)651 70 03</t>
  </si>
  <si>
    <t>Paquetes qxs especialidad de cirugía general y ginecología</t>
  </si>
  <si>
    <t>SOAT VIGENTE -35%</t>
  </si>
  <si>
    <t>01-03-2020 A 30-09-2022</t>
  </si>
  <si>
    <t xml:space="preserve">El objeto del presente contrato es la Prestación de Servicios de Salud, incluidos en el Plan de Beneficios en Salud, a los afiliados del régimen subsidiado y contributivo del CONTRATANTE, con cargo a la Unidad de Pago por Capitación – UPC. </t>
  </si>
  <si>
    <t>13 Pesos/Litro</t>
  </si>
  <si>
    <t>El presente contrato  se liquidara a más tardar dentro de los 4 meses siguientes a la terminación de la vigencia del mismo.</t>
  </si>
  <si>
    <t>PÓLIZA DE RESPONSABILIDAD CIVIL MEDICA, por un valor asegurado de Mil Millones de Pesos M/Cte. ($1.000.000.000).</t>
  </si>
  <si>
    <t xml:space="preserve"> Contributivo</t>
  </si>
  <si>
    <t>COOSALUD EPS SA</t>
  </si>
  <si>
    <t>900226715-3</t>
  </si>
  <si>
    <t>Barrio Boca grande, Cra 2 Calle 11 Edificio Torre Empresarial Grupo Área Piso 8</t>
  </si>
  <si>
    <t>645 51  80 - Cartagena - notificacionesjudiciales@coosalud.com</t>
  </si>
  <si>
    <t>SOAT VIGENTE -10%</t>
  </si>
  <si>
    <t>01/03/2018 A 28-02-2019 prorogado hasta: 28-02-2020 - otro si hasta 30 de junio de 2020 - RENOVACION AUTOMATICA</t>
  </si>
  <si>
    <t>SCO2018E3A031</t>
  </si>
  <si>
    <t>El contratista se obliga a prestar los servicios de recuperacion de salud, en la modalidad evento a todos los  afiliados reportados mensulamente por el contratante (BD)que soliciten los servicios relacionados.</t>
  </si>
  <si>
    <t>El presente contrato se liquidará dentro de los cuatro (4) meses siguientes a la fecha de vencimiento del plazo de ejecución o de terminación.</t>
  </si>
  <si>
    <t>Está en proceso de negociación para esta vigencia, actualización del contrato</t>
  </si>
  <si>
    <t xml:space="preserve">Activo con renovación automática, no obstante, el presente contrato se renovara automaticamente si una de las partes no le notifica a la otra, la no prorroga del mismo con minimo treinta (30) dias  antelacion al vencimiento </t>
  </si>
  <si>
    <t xml:space="preserve">Garantia1. cumplimiento del contrato por una cuantia equivalente al 10% del valor del contrato, y una vigencia igual a  la duracion de este y seis meses mas 2. pago de salarios prestaciones sociales e inmdeninzaciones laborales por una cuantia equivalente al 10% del valor del contrato, y una vigencia igual a  la duracion de este y tres años mas3.responsabilidad civil extracontractual, para garantizar la responsabilidad ante terceros.    </t>
  </si>
  <si>
    <t>Contrato por actualizar</t>
  </si>
  <si>
    <t>CAJA DE COMPENSACION FAMILIAR CAJACOPI  ATLANTICO</t>
  </si>
  <si>
    <t>890 102 044</t>
  </si>
  <si>
    <t>Calle 44  N° 46 -32 Barranquilla Distrito</t>
  </si>
  <si>
    <t>318 59 30 - 018000 111446</t>
  </si>
  <si>
    <t>SOAT VIGENTE -30%</t>
  </si>
  <si>
    <t>04-05.2020 A 03-05-2021, renovación automática  - otro si hasta 02 de mayo de 2023</t>
  </si>
  <si>
    <t>RC-2175-2020</t>
  </si>
  <si>
    <t>CLÁUSULA 1. OBJETO: El presente contrato tiene por objeto la prestación de los servicios de salud, procedimientos, intervenciones o actividades contenidos del Plan de Beneficios en Salud de conformidad con la normatividad vigente y las demás normas que lo adicionen, modifiquen o sustituyan, por parte de EL CONTRATISTA, a los usuarios afiliados de EL CONTRATANTE. Los servicios contratados para la atención ambulatoria y/o hospitalaria se encuentran debidamente habilitados e incorporados en el Registro Especial de Prestadores   y se prestaran de acuerdo con la modalidad en la que se habilito el servicio y están definidos en el ANEXO TÉCNICO N°1. SERVICIOS HABILITADOS</t>
  </si>
  <si>
    <t>Notificar una vez este ejecutado el 85% del contrato</t>
  </si>
  <si>
    <t>Renovacion automatica</t>
  </si>
  <si>
    <t>Acreditar poliza de responsabilidad civil medica que ampare la responsabilidad medica para los objetos y servicos incluidos en el contrato la cual permanecera vigente durante la vigencia del contrato y cuatro meses mas.</t>
  </si>
  <si>
    <t xml:space="preserve">03-05.2020 A 02-05-2021, renovación automática- otro si hasta 02 de mayo de 2023 </t>
  </si>
  <si>
    <t>RS-7998-2020</t>
  </si>
  <si>
    <t>ECOOPSOS EPS SAS</t>
  </si>
  <si>
    <t>901 093 846 -0</t>
  </si>
  <si>
    <t>Carrera 71D No. 50-35 - sede principal: Carrera 72 (avenida boyaca)  N° 50-34 Bogota DC</t>
  </si>
  <si>
    <t>519 00 88</t>
  </si>
  <si>
    <t>01-05-2020 A 30-04-2021, renovación automática</t>
  </si>
  <si>
    <t>EV-984</t>
  </si>
  <si>
    <t xml:space="preserve">CLÁUSULA PRIMERA – OBJETO. EL PRESTADOR se obliga para con ECOOPSOS a realizar y garantizar la prestación con calidad, directa, integral, oportuna y continua de los servicios de salud objeto del presente contrato, los cuales, se encuentran contenidos en  Anexo No. 1 de Servicios y Tarifas, Anexo No. 2 de  Medicamentos y  Anexo No. 3 de Insumos, bajo la modalidad de EVENTO en el marco de la normativa vigente, para la atención de la población afiliada de ECOOPSOS del  régimen Contributivo. Lo anterior, según el reporte del registro especial de prestadores del Ministerio de Salud y Protección Social  el cual se encuentra descrito en el PARÁGRAFO PRIMERO de la presente cláusula, esto, a los afiliados definidos como población objeto del presente contrato en el municipio de Montería en el departamento de Córdoba, su área de influencia y por georreferenciación, esto, cuando ECOOPSOS lo requiera. Todo de conformidad con las condiciones establecidas por las normas que regulan el Sistema General de Seguridad Social en Salud y el Plan de Beneficios en Salud vigentes al momento de la prestación del servicio.  
 </t>
  </si>
  <si>
    <t>a) PÓLIZA DE RESPONSABILIDAD CIVIL EXTRACONTRACTUAL: Por ECOOPSOS junto, sean la parte asegurada de la póliza, por un periodo igual al plazo de ejecución del contrato y seis (6) meses más, y por un valor del diez por ciento (10%) del valor estimado del contrato. b) RESPONSABILIDAD CIVIL PROFESIONAL PARA CLÍNICAS Y HOSPITALES: EL PRESTADOR realizará la respectiva extensión o endoso de la póliza global constituida por la Empresa Social del Estado.</t>
  </si>
  <si>
    <t>EV-983</t>
  </si>
  <si>
    <t xml:space="preserve">CLÁUSULA PRIMERA – OBJETO. EL PRESTADOR se obliga para con ECOOPSOS a realizar y garantizar la prestación con calidad, directa, integral, oportuna y continua de los servicios de salud objeto del presente contrato, los cuales, se encuentran contenidos en  Anexo No. 1 de Servicios y Tarifas, Anexo No. 2 de  Medicamentos y  Anexo No. 3 de Insumos,  bajo la modalidad de EVENTO en el marco de la normativa vigente, para la atención de la población afiliada de ECOOPSOS del  régimen Subsidiado. Lo anterior, según el reporte del registro especial de prestadores del Ministerio de Salud y Protección Social  el cual se encuentra descrito en el PARÁGRAFO PRIMERO de la presente cláusula, esto, a los afiliados definidos como población objeto del presente contrato en el municipio de Montería en el departamento de Córdoba, su área de influencia y por georreferenciación, esto, cuando ECOOPSOS lo requiera. Todo de conformidad con las condiciones establecidas por las normas que regulan el Sistema General de Seguridad Social en Salud y el Plan de Beneficios en Salud vigentes al momento de la prestación del servicio. 
 </t>
  </si>
  <si>
    <t>SAVIA SALUD- ALIANZA SUB</t>
  </si>
  <si>
    <t>900604350-0</t>
  </si>
  <si>
    <t>Subsidiado y Contributivo (Movilidad)</t>
  </si>
  <si>
    <t>Calle 45 # 55 -45 piso 13 Ed.Bussines Plaza Medellin - Antioquia</t>
  </si>
  <si>
    <t>(4) 4601674</t>
  </si>
  <si>
    <t>SOAT VIGENTE - 30%</t>
  </si>
  <si>
    <t>01-01-2021  a 31-12-2021 prorroga hasta 31 de agosto de 2022</t>
  </si>
  <si>
    <t>0106-2021</t>
  </si>
  <si>
    <t>LA CONTRATISTA, SE OBLIGA A LA PRESTACIÓN DE SERVICIOS INTEGRALES DE MEDIANA Y ALTA COMPLEJIDAD CON UN EQUIPOMEDICO ALTAMENTE CAPACITADO EN EL AREA MEDICA A LOS AFILIADOS DE LA CONTRATANTE, TANTO DEL RÉGIMEN SUBSIDIADO COMO CONTRIBUTIVO (MOVILIDAD), RESIDENTES EN EL DEPARTAMENTO DE ANTIOQUIA, Y QUE SE ENCUENTREN DEBIDAMENTE REGISTRADOS Y ACTIVOS EN LA BASE DE DATOS DE LA EPS, ASÍ COMO LOS AFILIADOS EN ESTADO DE PORTABILIDAD, CON DERECHO A LOS SERVICIOS CONTENIDOS ENEL PLAN DE BENEFICIOS EN SALUD -PBS- CONSAGRADO EN LA RESOLUCIÓN 5857 DE 2018 Y DEMÁS NORMAS QUE LA ACLAREN, MODIFIQUEN, ADICIONEN O SUSTITUYAN. LO ANTERIOR-, DE CONFORMIDAD CON LAS CONDICIONES ESTABLECIDAS EN EL ANEXO DENOMINADO "SERVICIOS ACTIVIDADES Y TECNOLOGIAS EN SALUD (ANEXO TÉCNICO)" QUE HACE PARTE INTEGRAL DE ESTE CONTRATO.</t>
  </si>
  <si>
    <t>Según formato FO-RS-53 Formato listado de medicamento.</t>
  </si>
  <si>
    <t>Lo suministra la EPS en caso de suministrar el hospital se facturara a precio de Compra + 12 %, Previa autorizacion de la EPS.</t>
  </si>
  <si>
    <t>No tiene renovacion automatica</t>
  </si>
  <si>
    <t xml:space="preserve">
FIDEICOMISO FONDO NACIONAL DE SALUD PPL/ FIDUCENTRAL </t>
  </si>
  <si>
    <t>901.495.943-2</t>
  </si>
  <si>
    <t>Especial</t>
  </si>
  <si>
    <t>Avenida El Dorado No 69 A 51 P3 BL B - Bogotá</t>
  </si>
  <si>
    <t xml:space="preserve">SOAT VIGENTE -10% </t>
  </si>
  <si>
    <t>01-01-2022 a 31-07-2022</t>
  </si>
  <si>
    <t xml:space="preserve"> El CONTRATISTA se obliga a prestar los servicios de salud a la 
población privada de la libertad correspondiente a bajo nivel de complejidad, por 
modalidad EVENTO, de conformidad con los servicios y tarifas ofertados para la población 
privada de la libertad-PPL bajo custodia y vigilancia del INPEC de conformidad con las 
condiciones establecidas en la Resolución 5159 de 2015, modificada por la Resolución 3595 
de 2016 expedida por el Ministerio de Salud y Protección Social, de conformidad con el 
Anexo No. 1 – Oferta de servicios, documento que para todos los efectos hace parte 
integral del contrato. 
</t>
  </si>
  <si>
    <t>Precio de Compra + 12 %, Previa autorizacion de la EPS</t>
  </si>
  <si>
    <t>El presente contrato se liquidará de común acuerdo dentro de los cuatro (4) meses siguientes a la fecha de vencimiento del plazo de ejecución o de terminación.</t>
  </si>
  <si>
    <t>Notificar mensualmente una vez este ejecutado el 70% del contrato</t>
  </si>
  <si>
    <t>UNION TEMPORAL DEL NORTE REGION 5 Y/O MEDICINA INTEGRAL</t>
  </si>
  <si>
    <t>800 250 634 - 3</t>
  </si>
  <si>
    <t>Calle 44 N° 14 - 282</t>
  </si>
  <si>
    <t>7918058 EXT 271 E MAIL: info@medicinaintegralsa.com</t>
  </si>
  <si>
    <t>SOAT VIGENTE</t>
  </si>
  <si>
    <t>06-02-2018 A 23 - 11- 2021 - carta continuidad de servicios - otro si hasta 31-10-2022</t>
  </si>
  <si>
    <t>DAF-CAS-109</t>
  </si>
  <si>
    <t>El contratista se compromete para con el contratante a prestar lo servicios medicos asistenciales con la capacidad instalada ( descritos en el item N° 5 de este contrato, anexo 001 que hace parte integral del presente contrato), para todos los afiliados del FONDO NACIONAL DE PRESTACIONES SOCIALES DEL MAGISTERIO, en el departamento de cordoba, segun el listado de usuarios enviado por el CONTRATANTE y siguiendo los estandares de calidad y oportunidad de los terminos consignados en los manuales de atencion definidos por el CONTRATANTE.</t>
  </si>
  <si>
    <t>No aparece en la minuta.</t>
  </si>
  <si>
    <t>NO aparece en la minuta</t>
  </si>
  <si>
    <t>Se liquidará dentro de los términos establecidos por la normatividad vigente</t>
  </si>
  <si>
    <t>ver clausula séptima del contrato: duración del contrato - parágrafo primero: este contrato se considerara prorrogado en una vigencia igual a la renovación que tenga el contrato.</t>
  </si>
  <si>
    <t>no solicito garantias</t>
  </si>
  <si>
    <t>SEGUROS DE VIDA SURAMERICANA S.A ARL</t>
  </si>
  <si>
    <t xml:space="preserve">890.903.790-5 </t>
  </si>
  <si>
    <t>Administradora de riesgos laborales (accidente de trabajo o enfermedad laboral y exámenes de medicina del trabajo como apoyo a los programas de vigilancia epidemiológica.)</t>
  </si>
  <si>
    <t>Calle 49a N°63 -55 Torre Suramérica P.7 Medellín -Colombia</t>
  </si>
  <si>
    <t>(054) 4307100 Ext.41358</t>
  </si>
  <si>
    <t>15-09-2020 A 14-09-2021- prorroga automatica</t>
  </si>
  <si>
    <t>CW2225535</t>
  </si>
  <si>
    <t>El contratista se obliga para con el contratante a prestar todos los servicios médicos de salud de acuerdo a su nivel de resolución, que sean requeridos por los afiliados de ésta última y sin ningún tipo de limitación, en los casos de accidente de trabajo o enfermedad laboral y exámenes de medicina del trabajo como apoyo a los programas de vigilancia epidemiológica.</t>
  </si>
  <si>
    <t>SOAT Vigente -10%</t>
  </si>
  <si>
    <t xml:space="preserve">En todo caso, la vigencia del contrato no podrá superar el término de cinco (05) años, es decir que, trascurridos cinco (05) años desde la suscripción del contrato no se seguirán aplicando prórrogas y se entenderá terminado de manera automática sin requerir formalidad alguna por las partes.  
</t>
  </si>
  <si>
    <t>El contrato podrá ser renovado, ya sea de forma automática o por mutuo acuerdo entre las partes.</t>
  </si>
  <si>
    <t>Activo a partir del 15 de septiembre de 2020</t>
  </si>
  <si>
    <t xml:space="preserve">Póliza RC clínicas y hospitales 1.500 smlmv </t>
  </si>
  <si>
    <t>DIRECCION GENERAL DE SANIDAD MILITAR-BRIGADA XI - RESOLUCION DE URGENCIAS</t>
  </si>
  <si>
    <t>Km 3 Avenida Sierra Chiquita - Montería</t>
  </si>
  <si>
    <t>314 335 65 24</t>
  </si>
  <si>
    <t>SOAT VIGENTE PLENO</t>
  </si>
  <si>
    <t>01-03-2020 - Indefinido</t>
  </si>
  <si>
    <t>Acta</t>
  </si>
  <si>
    <t>Prestar servicios de salud a los miembros de las fuerzas militares adscritas a la brigada xi del municipio de montería por resolución de urgencias, de acuerdo con los servicios habilitados por el hospital san jerónimo de montería.</t>
  </si>
  <si>
    <t>Hacen parte integral de esta acta. 
• ordenanza 033 de 1994 
• cedula de ciudadanía de representante legal de la ese
• resolución de intervención 0360 de 01 de febrero de 2019
• resolución de notificación y acta de posesión 006240 de 25 de junio de 2019 
• resolución 07566 de 01 de agosto de 2019 prorroga de intervención</t>
  </si>
  <si>
    <t>Ninguna</t>
  </si>
  <si>
    <t>Activo</t>
  </si>
  <si>
    <t>POSITIVA COMPAÑÍA DE SEGUROS</t>
  </si>
  <si>
    <t>860.011.153-6</t>
  </si>
  <si>
    <t xml:space="preserve"> Administración de Riesgos Laborales (ARL -por causa exclusiva de un accidente de trabajo, una enfermedad profesional), Accidentes Personales (AP Educativo Generación Positiva, AP Colectivos, AP Corto Plazo, AP Individual), Vida Individual, Vida Grupo, Planes de Salud </t>
  </si>
  <si>
    <t>Autopista Norte N°94-72, 4 piso Ala norte, Bogota , Colombia,</t>
  </si>
  <si>
    <t>(571) 6502200 ext 10417</t>
  </si>
  <si>
    <t>06-10-2020 a 06-10-2025</t>
  </si>
  <si>
    <t>543-2020</t>
  </si>
  <si>
    <t xml:space="preserve">El CONTRATISTA se obliga con POSITIVA a la prestación de los servicios de salud para los asegurados y/o afiliados a POSITIVA, que accedan a los servicios del CONTRATISTA en calidad de asegurados, a los ramos: Administración de Riesgos Laborales (ARL -por causa exclusiva de un accidente de trabajo, una enfermedad profesional), Accidentes Personales (AP Educativo Generación Positiva, AP Colectivos, AP Corto Plazo, AP Individual), Vida Individual, Vida Grupo, Planes de Salud (complicaciones quirúrgicas, de cirugía estética y bariátrica propias) y demás Ramos de Seguros autorizados a Positiva, encontrándose excluidos del presente contrato los servicios y todas aquellas actividades, procedimientos e intervenciones que no tengan por objeto contribuir al diagnóstico, tratamiento o rehabilitación de la patología derivada del evento calificado como profesional </t>
  </si>
  <si>
    <t xml:space="preserve">La liquidación de la presente aceptación de la oferta se realizará por mutuo acuerdo dentro de los 4 meses siguientes a la expiración del término previsto para la ejecución de la 
Pág 17 
---543 
presente aceptación de la oferta. La liquidación de la presente aceptación de la oferta de manera unilateral, procederá en aquellos casos en que EL CONTRATISTA no se presente a la liquidación por mutuo acuerdo, pese a los requerimientos realizados por escrito por parte de la Compañía, o cuando las partes no lleguen a un acuerdo sobre su contenido. La Compañía tendrá la facultad de liquidar de forma unilateral la presente aceptación de la oferta dentro de los 2 meses siguientes al vencimiento del plazo inicialmente previsto para la liquidación de mutuo acuerdo. 
 </t>
  </si>
  <si>
    <t>AMRITZAR SA</t>
  </si>
  <si>
    <t>900.259.947-1</t>
  </si>
  <si>
    <t>Carrera 14 N° 22-24 Interior Hospital San Jeronimo</t>
  </si>
  <si>
    <t>789 42 98 -314 500 29 02- 320 569 75 76</t>
  </si>
  <si>
    <t>AMRITZAR pagara al Hospital $800.000 mil pesos MCT por paciente remitido, con pago a 60 dias posterior a la radicacion de la factura.</t>
  </si>
  <si>
    <t>IMÁGENES DIAGNOSTICAS -SOAT VIGENTE -35%, SANGRE Y SUS HEMOCOMPONENTES SOAT VIGENTE -20%, LABORATORIOS(no incluye laboratorios especializados) SOAT VIGENTE -35%, SERVICIO DE AMBULANCIA (RESOLUCION VIGENTE -20%)</t>
  </si>
  <si>
    <t>01/01/2022 A 31/12/2022</t>
  </si>
  <si>
    <t>Integracion de los servicios de unidad de ciudados intensivos neonatales y pediatricos para la poblacion que requiere este servicio desde la ESE Hospital San Jeronimo de Monteria y esta se compromete con AMRITZAR a prestar los servicios de imágenes diagnosticas, suministro de sangree y sus hemoconponentes, laboratorios y servicios de ambulancia, para los usuarios que requieran estos servicios y que se encuentren siendo atentidos en Amritzar.</t>
  </si>
  <si>
    <t>SOAT vigente -20%</t>
  </si>
  <si>
    <t>No Hay</t>
  </si>
  <si>
    <t>CLINICA MATERNO INFANTIL CASA DEL NIÑO</t>
  </si>
  <si>
    <t>812.004.935-5</t>
  </si>
  <si>
    <t>Calle 39 N° 6-15 centro</t>
  </si>
  <si>
    <t>7890136-310 724 84 13</t>
  </si>
  <si>
    <t>SANGRE Y SUS HEMOCOMPONENTES SOAT VIGENTE -30 % PAGO A 60 DIAS</t>
  </si>
  <si>
    <t>04/04/2022 a 03/04/2023</t>
  </si>
  <si>
    <t>EL CONTRATISTA se compromete con EL CONTRATANTE a prestar los SERVICIOS DE SUMINISTRO DE SANGRE Y SUS HEMOCOMPONENTES, con la capacidad instalada descritos en el ítem siguiente, para los pacientes o servicios solicitados remitidos y/o referenciados por  CLINICA MATERNO INFANTIL CASA DEL NIÑO en el Municipio de  MONTERIA, Departamento CÓRDOBA según usuarios enviado por EL CONTRATANTE y siguiendo los estándares de calidad, eficiencia, eficacia, integralidad y oportunidad de los  términos consignados en la ley 1751 de 2015, en los manuales de atención y portafolio de servicios  definidos por  EL CONTRATANTE.</t>
  </si>
  <si>
    <t>activo</t>
  </si>
  <si>
    <t>CENTRO DE REFERENCIA ORTOPEDICO</t>
  </si>
  <si>
    <t>901.168.777-4</t>
  </si>
  <si>
    <t>Calle 24 N° 16A-50</t>
  </si>
  <si>
    <t>316 454 47 29</t>
  </si>
  <si>
    <t>SANGRE Y SUS HEMOCOMPONENTES SOAT VIGENTE -5 % PAGO A 60 DIAS /IMÁGENES DIAGNOSTICAS (TOMOGRAFIA, RADIOGRAFIA, ECOGRAFIA) SOAT VIGENTE -5%/SERVICIO DE ESTERILIZACION (GASAS, ALGODONES, INSTRUMENTAL QUIRURGICO) VER ANEXO1</t>
  </si>
  <si>
    <t>04/11/2021 a 03/11/2022</t>
  </si>
  <si>
    <t>EL CONTRATISTA se compromete con EL CONTRATANTE a prestar los SERVICIOS DE SUMINISTRO DE SANGRE Y SUS HEMOCOMPONENTES, IMÁGENES DIAGNOSTICAS (TOMOGRAFIA, RADIOGRAFIA,ECOGRAFIA), SERVICIO DE ESTERILIZACION (GASAS, ALGODONES, INSTRUMENTAL QUIRURGICO)   con la capacidad instalada descritos en el ítem siguiente, para los pacientes o servicios solicitados remitidos y/o referenciados por  CENTRO DE REFERENCIA ORTOPEDICO S.A.S en el Municipio de  MONTERIA, Departamento CÓRDOBA según usuarios enviado por EL CONTRATANTE y siguiendo los estándares de calidad, eficiencia, eficacia, integralidad y oportunidad de los  términos consignados en la ley 1751 de 2015, en los manuales de atención y portafolio de servicios  definidos por  EL CONTRATANTE.</t>
  </si>
  <si>
    <t>Ver tarifas</t>
  </si>
  <si>
    <t>CLINICA PAJONAL SAS</t>
  </si>
  <si>
    <t>811 002 429 -7</t>
  </si>
  <si>
    <t>Diagonal 20C 12-68</t>
  </si>
  <si>
    <t>301 486 74 26</t>
  </si>
  <si>
    <t>SANGRE Y SUS HEMOCOMPONENTES SOAT VIGENTE -25 % PAGO CONTADO</t>
  </si>
  <si>
    <t>01/06/2022 a 31/05/2023</t>
  </si>
  <si>
    <t>EL CONTRATISTA se compromete con EL CONTRATANTE a prestar los SERVICIOS DE SUMINISTRO DE SANGRE Y SUS HEMOCOMPONENTES, con la capacidad instalada descritos en el ítem siguiente, para los pacientes o servicios solicitados remitidos y/o referenciados por  CLINICA PAJONAL S.A.S en el Municipio de  MONTERIA, Departamento CÓRDOBA según usuarios enviado por EL CONTRATANTE y siguiendo los estándares de calidad, eficiencia, eficacia, integralidad y oportunidad de los  términos consignados en la ley 1751 de 2015, en los manuales de atención y portafolio de servicios  definidos por  EL CONTRATANTE.</t>
  </si>
  <si>
    <t>CRUZ ROJA COLOMBIANA</t>
  </si>
  <si>
    <t>O2020530</t>
  </si>
  <si>
    <t>Calle 96 N° 11B-37</t>
  </si>
  <si>
    <t>312 410 47 44</t>
  </si>
  <si>
    <t>15/02/2022 a 31/12/2022</t>
  </si>
  <si>
    <r>
      <t xml:space="preserve">El objeto del presente convenio de cooperación interinstitucional es el de aunar los esfuerzos para garantizar el acceso de población con enfoque diferencial en la prestación de los servicios de salud  en fisioterapia del  CENTRO REHABILITACION, ubicado en las instalaciones de la </t>
    </r>
    <r>
      <rPr>
        <b/>
        <i/>
        <sz val="9"/>
        <color theme="1"/>
        <rFont val="Arial"/>
        <family val="2"/>
      </rPr>
      <t>ESE HOSPITAL SAN JERONIMO DE MONTERIA</t>
    </r>
    <r>
      <rPr>
        <sz val="9"/>
        <color theme="1"/>
        <rFont val="Arial"/>
        <family val="2"/>
      </rPr>
      <t xml:space="preserve"> con sede en Carrera 14 N° 22-50 barrio Costa de Oro, Montería, Córdoba y del CICR (con sede en la calle 96 N°11B-37, Edificio Tarragona, Bogotá); con el fin de atender población; víctimas del conflicto armado en Colombia y de otras situaciones de violencia y alta vulnerabilidad (víctimas de contaminación por armas, personas desplazadas, heridas por arma de fuego, etc.) que como consecuencia de ello estén actualmente en condiciones de discapacidad física motora, a través del desarrollo de un programa de cooperación para su rehabilitación física</t>
    </r>
    <r>
      <rPr>
        <i/>
        <sz val="9"/>
        <color theme="1"/>
        <rFont val="Arial"/>
        <family val="2"/>
      </rPr>
      <t>.</t>
    </r>
  </si>
  <si>
    <t>HOSPITAL SAN DIEGO DE CERETE</t>
  </si>
  <si>
    <t>891.080.015-5</t>
  </si>
  <si>
    <t>Empresa Social del Estado</t>
  </si>
  <si>
    <t>Calle 23 Carrera 20</t>
  </si>
  <si>
    <t>(4) 7 64 18 12</t>
  </si>
  <si>
    <t>SOAT VIGENTE - 35%</t>
  </si>
  <si>
    <t>25/01/2022 a 31/12/2022</t>
  </si>
  <si>
    <t>Suministro de sangre y sus hemoderivados</t>
  </si>
  <si>
    <t>OPERACIÓN SONRISA</t>
  </si>
  <si>
    <t>800.252.821-3</t>
  </si>
  <si>
    <t>Fundacion</t>
  </si>
  <si>
    <t>Calle 90 N°19c - 41</t>
  </si>
  <si>
    <t>(1) 621 00 69</t>
  </si>
  <si>
    <t>PAQUETES</t>
  </si>
  <si>
    <t>01/03/2022 a 31/12/2022</t>
  </si>
  <si>
    <t>Atencion integral a usuarios direccionados por fundacion Sonrisa</t>
  </si>
  <si>
    <t>ALDEMAR ANTONIO URZOLA RAMIREZ</t>
  </si>
  <si>
    <t>TECNICO ADMINISTRATIVO</t>
  </si>
  <si>
    <t>ACTIVOS FIJOS</t>
  </si>
  <si>
    <t>CARRERA ADMINISTRATIVA</t>
  </si>
  <si>
    <t>ALEJANDRO ALBERTO CASTELLANOS PINEDO</t>
  </si>
  <si>
    <t>PROF ESP AUDIDTOR CONCURRENTE</t>
  </si>
  <si>
    <t>AUD CONCURRENTE HOSPITALIZACION</t>
  </si>
  <si>
    <t>ALEXANDRA SAENZ CORREA</t>
  </si>
  <si>
    <t>BACTERIOLOGA</t>
  </si>
  <si>
    <t>LABORATORIO</t>
  </si>
  <si>
    <t>PROVISIONAL</t>
  </si>
  <si>
    <t>ALEXI ANTONIO TENCH ORTEGA</t>
  </si>
  <si>
    <t>AUXILIAR ADMINISTRATIVO</t>
  </si>
  <si>
    <t>EPIDEMIOLOGIA</t>
  </si>
  <si>
    <t>ALEXIS MANUEL NAVARRO ESTRADA</t>
  </si>
  <si>
    <t>PROF. UNIVERSITARIO</t>
  </si>
  <si>
    <t>CONTADOR</t>
  </si>
  <si>
    <t>ALICIA GILMA SIBAJA CHARRASQUIEL</t>
  </si>
  <si>
    <t>AUXILIAR AREA DE LA SALUD</t>
  </si>
  <si>
    <t>NEONATOS</t>
  </si>
  <si>
    <t>AMILKAR ARROYO FRANCO</t>
  </si>
  <si>
    <t>HOSPITALIZACION</t>
  </si>
  <si>
    <t>ANGELICA MARIA COLEY ESPELETA</t>
  </si>
  <si>
    <t>SST</t>
  </si>
  <si>
    <t>ANGELICA MARIA LARA ESPITIA</t>
  </si>
  <si>
    <t>ENFERMERA</t>
  </si>
  <si>
    <t>URGENCIA PEDIATRICA</t>
  </si>
  <si>
    <t>ANGELICA MARIA MENCO CONTRERAS</t>
  </si>
  <si>
    <t>SISTEMAS</t>
  </si>
  <si>
    <t>ANTONIO JOSE MORALES DIAZ</t>
  </si>
  <si>
    <t>PROFESIONAL ESPECIALIZADO - LIDER UEN</t>
  </si>
  <si>
    <t>LIBRE NOMBRAMIENTO Y REMOSION</t>
  </si>
  <si>
    <t>AYUB ELIAS NASSIF SAEZ</t>
  </si>
  <si>
    <t>GLOSAS</t>
  </si>
  <si>
    <t>BERENICE DEL CARMEN HERNANDEZ LOPEZ</t>
  </si>
  <si>
    <t>CANDELARIA DEL SOCORRO SANCHEZ MUÑOZ</t>
  </si>
  <si>
    <t>PROF UNIVERSITARIO AREA DE LA SALUD</t>
  </si>
  <si>
    <t>SEGURIDAD AL PACIENTE</t>
  </si>
  <si>
    <t>CARLOS ALBERTO LLORENTE MENDEZ</t>
  </si>
  <si>
    <t>PROF UNIVERSITARIO</t>
  </si>
  <si>
    <t>ALMACEN Y SUMINISTROS</t>
  </si>
  <si>
    <t>CARLOS EDUARDO GONZALEZ HERRERA</t>
  </si>
  <si>
    <t>PROF ESPECIALISTA PLANEACION Y CALIDAD</t>
  </si>
  <si>
    <t>PLANEACION Y CALIDAD</t>
  </si>
  <si>
    <t>CARLOS ENRIQUE ECHENIQUE JIMENEZ</t>
  </si>
  <si>
    <t>TESORERIA</t>
  </si>
  <si>
    <t>CARMEN ALICIA AGAMEZ LOZANO</t>
  </si>
  <si>
    <t>CARTERA</t>
  </si>
  <si>
    <t>CARMEN ALICIA ARCIA MARTINEZ</t>
  </si>
  <si>
    <t>URGENCIA GINECOLOGICA</t>
  </si>
  <si>
    <t>CARMEN ALICIA MORENO TANO</t>
  </si>
  <si>
    <t>SECRETARIA EJECUTIVA</t>
  </si>
  <si>
    <t>SUBGERENCIA ASISTENCIAL</t>
  </si>
  <si>
    <t>CARMEN CECILIA DE LA VEGA PAEZ</t>
  </si>
  <si>
    <t>CESAR LUIS YANEZ MARTINEZ</t>
  </si>
  <si>
    <t>CIELO OVIEDO MARTINEZ</t>
  </si>
  <si>
    <t>DANIEL JOSE MESTRA VERGARA</t>
  </si>
  <si>
    <t>DENIS DEL CARMEN ACOSTA PIMIENTA</t>
  </si>
  <si>
    <t>PROFESIONAL ESPECIALIZADO</t>
  </si>
  <si>
    <t>DIANA ISABEL MORELO LORDUY</t>
  </si>
  <si>
    <t>PEDIATRIA</t>
  </si>
  <si>
    <t>EDILSA MARIA ZULUAGA NEGRETE</t>
  </si>
  <si>
    <t>TALENTO HUMANO</t>
  </si>
  <si>
    <t>EDITA ANGELINA HERRERA PAEZ</t>
  </si>
  <si>
    <t>CONSULTA EXTERNA</t>
  </si>
  <si>
    <t>EMIRO JOSE MULETT FLOREZ</t>
  </si>
  <si>
    <t>FARMACIA</t>
  </si>
  <si>
    <t>ESTHER NELLY JIMENEZ DE SIERRA</t>
  </si>
  <si>
    <t>SISTEMA DE INFORMACION Y SIAU</t>
  </si>
  <si>
    <t>FRANCISCO ALBERTO FRANCO ESQUIVIA</t>
  </si>
  <si>
    <t>JEFE DE LA OFICINA CONTROL INTERNO DISCIPLINARIO</t>
  </si>
  <si>
    <t>CONTROL INTERNO DISCIPLINARIO</t>
  </si>
  <si>
    <t>GINA PAOLA NISPERUZA LLORENTE</t>
  </si>
  <si>
    <t>SUBGERENTE ADMINISTRATIVA</t>
  </si>
  <si>
    <t>GLADIS ADRIANA LOPEZ DELGADO</t>
  </si>
  <si>
    <t>GESTION AMBIENTAL</t>
  </si>
  <si>
    <t>HECTOR MAURICIO ALVAREZ ENAMORADO</t>
  </si>
  <si>
    <t>ISBELIA REBECA HERRERA PAEZ</t>
  </si>
  <si>
    <t>CONTROL INTERNO CONTABLE</t>
  </si>
  <si>
    <t>JHON JESUS SIBAJA RIVAS</t>
  </si>
  <si>
    <t>JORGE LUIS ESPINOSA MEJIA</t>
  </si>
  <si>
    <t>JORGE REY SALAMANCA OTERO</t>
  </si>
  <si>
    <t>AMBIENTE FISICO</t>
  </si>
  <si>
    <t>JOSE JOAQUIN ORTEGA SAENZ</t>
  </si>
  <si>
    <t>ARCHIVO</t>
  </si>
  <si>
    <t>LAUDELINA BEDOYA VELLOJIN</t>
  </si>
  <si>
    <t>LELY LUNA CALDERON</t>
  </si>
  <si>
    <t>LIDA LINEY LOZANO GARCIA</t>
  </si>
  <si>
    <t>NUTRICION</t>
  </si>
  <si>
    <t>LIDA MARTINEZ VALLEJO</t>
  </si>
  <si>
    <t>LILIANA LUCIA AGAMEZ CAMACHO</t>
  </si>
  <si>
    <t>PRESUPUESTO</t>
  </si>
  <si>
    <t>LUIS FERNANDO GARCIA SALDARRIAGA</t>
  </si>
  <si>
    <t>SUBGERENTE ASISTENCIAL</t>
  </si>
  <si>
    <t>MANUEL ANTONIO PASTRANA REYES</t>
  </si>
  <si>
    <t>MANUEL DEL CRISTO PASTRANA MARTINEZ</t>
  </si>
  <si>
    <t>JURIDICA</t>
  </si>
  <si>
    <t>MARA MANUELA PEREZ RIVERA</t>
  </si>
  <si>
    <t>MARIA BERNARDA VALVERDE GANEM</t>
  </si>
  <si>
    <t>TECNICO AREA DE LA SALUD</t>
  </si>
  <si>
    <t>MIGUELINA PATERNINA CARABALLO</t>
  </si>
  <si>
    <t>MONICA CECILIA OVIEDO AMARIS</t>
  </si>
  <si>
    <t>JEFE DE OFICINA TALENTO HUMANO</t>
  </si>
  <si>
    <t>NEY PATRICIA OROZCO QUIÑONES</t>
  </si>
  <si>
    <t>NIDIA DEL SOCORRO PASTRANA RAMOS</t>
  </si>
  <si>
    <t>NIDRIS ROSA GUERRA HERNANDEZ</t>
  </si>
  <si>
    <t>NILDA ESTHER MARSIGLIA HERNANDEZ</t>
  </si>
  <si>
    <t>BACTERIOLOGO</t>
  </si>
  <si>
    <t>NOHORA STELLA CRISTANCHO DUMAR</t>
  </si>
  <si>
    <t>NURYS JUDITH QUIÑONEZ SANCHEZ</t>
  </si>
  <si>
    <t>OMAR DEVANIS DIAZ RAMIREZ</t>
  </si>
  <si>
    <t>ONAY DEL SOCORRO SALGADO CARASCAL</t>
  </si>
  <si>
    <t>PABLO MIGUEL SOLANO SUAREZ</t>
  </si>
  <si>
    <t>TESORERO</t>
  </si>
  <si>
    <t>RINA DEL CARMEN PACHECO DE LLANOS</t>
  </si>
  <si>
    <t>RINA ISABEL HERAZO MORALES</t>
  </si>
  <si>
    <t>SANDRA PATRICIA BRAND VASQUEZ</t>
  </si>
  <si>
    <t>SERGINA QUINTERO RASCH</t>
  </si>
  <si>
    <t>GERENCIA</t>
  </si>
  <si>
    <t>SERGIO LEONARDO MUÑOZ MORALES</t>
  </si>
  <si>
    <t>JEFE DE OFICINA JURIDICA</t>
  </si>
  <si>
    <t>SILVINA PATRICIA SAEZ SALCEDO</t>
  </si>
  <si>
    <t>PROF UNIVERSITARIO AREA SALUD</t>
  </si>
  <si>
    <t>TARCILA SOFIA MORENO GONZALEZ</t>
  </si>
  <si>
    <t>TERESA DE JESUS HERNANDEZ COHEN</t>
  </si>
  <si>
    <t>TERESA NUJET ALVAREZ CALDERA</t>
  </si>
  <si>
    <t>PROF U NIVERSITARIO</t>
  </si>
  <si>
    <t>FACTURACION</t>
  </si>
  <si>
    <t>TERESITA DE JESUS URIBE PUCHE</t>
  </si>
  <si>
    <t>WENDY YULEY BULA OLIVARES</t>
  </si>
  <si>
    <t>AMBULATORIO</t>
  </si>
  <si>
    <t>XIOMARA MARQUEZ VILLALBA</t>
  </si>
  <si>
    <t>YENIS MARIA MANCHEGO ROCHE</t>
  </si>
  <si>
    <t>JEFE CONTROL INTERNO DE GESTION</t>
  </si>
  <si>
    <t>CONTROL INTERNO DE GESTION</t>
  </si>
  <si>
    <t>PERIODO FIJO</t>
  </si>
  <si>
    <t>YINETH PAOLA MACHADO VERGARA</t>
  </si>
  <si>
    <t>YOLANDA ESTER LOZANO PASTRANA</t>
  </si>
  <si>
    <t>YUDY DEL ROSARIO JIMENEZ MOVILLA</t>
  </si>
  <si>
    <t>ENFERMERO</t>
  </si>
  <si>
    <t>ZOILA ESTHER ACOSTA ZUÑIGA</t>
  </si>
  <si>
    <t>ALCIDES MARIA ALVAREZ LOPEZ</t>
  </si>
  <si>
    <t>AUXILIAR CLINICO</t>
  </si>
  <si>
    <t>TRABAJADOR OFICIAL</t>
  </si>
  <si>
    <t>ELBER DANIEL PUPO PALENCIA</t>
  </si>
  <si>
    <t>.001</t>
  </si>
  <si>
    <t>SERVICIOS PERSONALES (PERSONAL ASISTENCIAL)</t>
  </si>
  <si>
    <t xml:space="preserve">ASISTENCIAL </t>
  </si>
  <si>
    <t xml:space="preserve">NORA PATRICIA MEJIA RUIZ </t>
  </si>
  <si>
    <t>PRESTACIÓN DE SERVICIOS DE APOYO A LA GESTIÓN ASISTENCIAL COMO AUXILIAR DE ENFERMERIA EN LA E.S.E HOSPITAL SAN JERONIMO DE MONTERIA.</t>
  </si>
  <si>
    <t xml:space="preserve">AUXILIAR DE ENFERMERIA </t>
  </si>
  <si>
    <t>.002</t>
  </si>
  <si>
    <t>ADA LUZ ORTEGA YANCES</t>
  </si>
  <si>
    <t>.003</t>
  </si>
  <si>
    <t xml:space="preserve">ADRIANA CONDE FIGUEROA </t>
  </si>
  <si>
    <t>.004</t>
  </si>
  <si>
    <t xml:space="preserve">AIDA YANETH IBARRA GUEVARA </t>
  </si>
  <si>
    <t>.005</t>
  </si>
  <si>
    <t xml:space="preserve">ANA CECILIA GARCES DIAZ </t>
  </si>
  <si>
    <t>.006</t>
  </si>
  <si>
    <t>ANA IRIS VEGA RAMOS</t>
  </si>
  <si>
    <t>.007</t>
  </si>
  <si>
    <t xml:space="preserve">ANA LEIDIS VELASQUEZ RADA </t>
  </si>
  <si>
    <t>.008</t>
  </si>
  <si>
    <t>ANA MYLE NIETO MARTINEZ</t>
  </si>
  <si>
    <t>.009</t>
  </si>
  <si>
    <t xml:space="preserve">ANA ROSA GOMEZ HERNANDEZ </t>
  </si>
  <si>
    <t>.010</t>
  </si>
  <si>
    <t xml:space="preserve">ANGELICA MARIA VERTEL MORANTES </t>
  </si>
  <si>
    <t>.011</t>
  </si>
  <si>
    <t>ANGIE PAOLA RAMOS HERAZO</t>
  </si>
  <si>
    <t>.012</t>
  </si>
  <si>
    <t xml:space="preserve">ANIRILIS DEL CARMEN FERNANDEZ SIBAJA </t>
  </si>
  <si>
    <t>.013</t>
  </si>
  <si>
    <t xml:space="preserve">ARAYS OYOLA RAMOS </t>
  </si>
  <si>
    <t>.014</t>
  </si>
  <si>
    <t xml:space="preserve">ASTRID DEL CARMEN SEGURA DE HOYOS </t>
  </si>
  <si>
    <t>.015</t>
  </si>
  <si>
    <t xml:space="preserve">AYLIN EBEY ARRIETA MESTRA </t>
  </si>
  <si>
    <t>.016</t>
  </si>
  <si>
    <t>BELKY YECENIA HOYOS SOTO</t>
  </si>
  <si>
    <t>.017</t>
  </si>
  <si>
    <t xml:space="preserve">BERTA TULIA MARTINEZ MORELOS </t>
  </si>
  <si>
    <t>.018</t>
  </si>
  <si>
    <t>BERTINA ISABEL CASARRUBIA HERNANDEZ</t>
  </si>
  <si>
    <t>.019</t>
  </si>
  <si>
    <t xml:space="preserve">CARMEN ALICIA PACHECO ORTEGA </t>
  </si>
  <si>
    <t>.020</t>
  </si>
  <si>
    <t xml:space="preserve">CELIA ESTHER TAMAYO CAUSIL </t>
  </si>
  <si>
    <t>.021</t>
  </si>
  <si>
    <t>CILA AGUSTINA FLOREZ MARTINEZ</t>
  </si>
  <si>
    <t>.022</t>
  </si>
  <si>
    <t>CLARA ISABEL ORTIZ CANTERO</t>
  </si>
  <si>
    <t>.023</t>
  </si>
  <si>
    <t>CLAUDIA DE LOS SANTOS ALVAREZ MARTINEZ</t>
  </si>
  <si>
    <t>.024</t>
  </si>
  <si>
    <t xml:space="preserve">CLAUDIA LORENA GONZALEZ RIVERA </t>
  </si>
  <si>
    <t>.025</t>
  </si>
  <si>
    <t xml:space="preserve">CLAUDIA MARIA ARCIA PLAZA </t>
  </si>
  <si>
    <t>.026</t>
  </si>
  <si>
    <t>INGRIS PATRICIA CANTERO DUQUE</t>
  </si>
  <si>
    <t>.027</t>
  </si>
  <si>
    <t>DARY ESTHER DIAZ ACOSTA</t>
  </si>
  <si>
    <t>.028</t>
  </si>
  <si>
    <t xml:space="preserve">DAYERLIN GINELA RACINIS  PICO </t>
  </si>
  <si>
    <t>.029</t>
  </si>
  <si>
    <t xml:space="preserve">DELIS ISABEL JIMENEZ VERTEL </t>
  </si>
  <si>
    <t>.030</t>
  </si>
  <si>
    <t xml:space="preserve">DIANA CAROLINA IBAÑEZ PUMAREJO </t>
  </si>
  <si>
    <t>.031</t>
  </si>
  <si>
    <t>LUZ DARIS GALARCIO SOTELO</t>
  </si>
  <si>
    <t>.032</t>
  </si>
  <si>
    <t xml:space="preserve">LEDYS ELENA CAUSIL SANCHEZ </t>
  </si>
  <si>
    <t>.033</t>
  </si>
  <si>
    <t>DOMINGA BETILDA ROMERO SAENZ</t>
  </si>
  <si>
    <t>.034</t>
  </si>
  <si>
    <t xml:space="preserve">DUBIS DEL CARMEN HERNANDEZ MONTES </t>
  </si>
  <si>
    <t>.035</t>
  </si>
  <si>
    <t xml:space="preserve">EDONIA MARIA YANEZ GONZALEZ </t>
  </si>
  <si>
    <t>.036</t>
  </si>
  <si>
    <t>ELIAS MANUEL JIMENEZ MENDEZ</t>
  </si>
  <si>
    <t>.037</t>
  </si>
  <si>
    <t xml:space="preserve">EMILIA ROSA NARVAEZ PAEZ </t>
  </si>
  <si>
    <t>.038</t>
  </si>
  <si>
    <t xml:space="preserve">ENADYS EDITH DIAZ OSORIO </t>
  </si>
  <si>
    <t>.039</t>
  </si>
  <si>
    <t xml:space="preserve">ENILDA ROSA GUERRERO PEREZ </t>
  </si>
  <si>
    <t>.040</t>
  </si>
  <si>
    <t xml:space="preserve">ENIS YANETH SALAS SANCHEZ </t>
  </si>
  <si>
    <t>.041</t>
  </si>
  <si>
    <t>ERMILA DEL CARMEN CERVANTES SOLANO</t>
  </si>
  <si>
    <t>.042</t>
  </si>
  <si>
    <t xml:space="preserve">ERNESTO DARIO ESPITIA TORRES </t>
  </si>
  <si>
    <t>.043</t>
  </si>
  <si>
    <t xml:space="preserve">ESNEIDER ANTONIO MARTINEZ BETANCOURT </t>
  </si>
  <si>
    <t>.044</t>
  </si>
  <si>
    <t xml:space="preserve">ESTHER MARIA MENA PATRON </t>
  </si>
  <si>
    <t>.045</t>
  </si>
  <si>
    <t xml:space="preserve">EVA LUZADI ENSUNCHO CARDENAS </t>
  </si>
  <si>
    <t>.046</t>
  </si>
  <si>
    <t>FABIOLA DEL CARMEN ARRIETA AGUIRRE</t>
  </si>
  <si>
    <t>.047</t>
  </si>
  <si>
    <t xml:space="preserve">FLOR MARIA ACOSTA GARCIA </t>
  </si>
  <si>
    <t>.048</t>
  </si>
  <si>
    <t>FLOR MARIA MOSQUERA GALVAN</t>
  </si>
  <si>
    <t>.049</t>
  </si>
  <si>
    <t xml:space="preserve">FREDY ANTONIO ANAYA COA </t>
  </si>
  <si>
    <t>.050</t>
  </si>
  <si>
    <t>GLORIA ELENA UBARNES GALARCIO</t>
  </si>
  <si>
    <t>.051</t>
  </si>
  <si>
    <t>INGRID JOHANA POLO MORELO</t>
  </si>
  <si>
    <t>.052</t>
  </si>
  <si>
    <t xml:space="preserve">JANIA ARLETH LLORENTE SILVA </t>
  </si>
  <si>
    <t>.053</t>
  </si>
  <si>
    <t>JOSE FERNEY OROZCO MURILLO</t>
  </si>
  <si>
    <t>.054</t>
  </si>
  <si>
    <t>JUAN CARLOS GUERRA MORENO</t>
  </si>
  <si>
    <t>.055</t>
  </si>
  <si>
    <t xml:space="preserve">JULIETH DEL CARMEN BARRERA JARAMILLO </t>
  </si>
  <si>
    <t>.056</t>
  </si>
  <si>
    <t xml:space="preserve">KAREN PATRICIA BARRERA MONTIEL </t>
  </si>
  <si>
    <t>.057</t>
  </si>
  <si>
    <t xml:space="preserve">KATIANA DEL CARMEN MORALES HERRERA </t>
  </si>
  <si>
    <t>.058</t>
  </si>
  <si>
    <t xml:space="preserve">KATY PAOLA MARTINEZ CONTRERAS </t>
  </si>
  <si>
    <t>.059</t>
  </si>
  <si>
    <t xml:space="preserve">KIARA CONDE ARRIETA </t>
  </si>
  <si>
    <t>.060</t>
  </si>
  <si>
    <t>LAURA ISABEL TOVAR PINZON</t>
  </si>
  <si>
    <t>.061</t>
  </si>
  <si>
    <t xml:space="preserve">LEYDIS JOHANA GOMEZ </t>
  </si>
  <si>
    <t>.062</t>
  </si>
  <si>
    <t xml:space="preserve">LEIDY ESTELY TORRENTE SIERRA </t>
  </si>
  <si>
    <t>.063</t>
  </si>
  <si>
    <t xml:space="preserve">LEIDYS DEL CARMEN MACEA PINEDA </t>
  </si>
  <si>
    <t>.064</t>
  </si>
  <si>
    <t xml:space="preserve">LEVIS ASCENDRA GARCIA </t>
  </si>
  <si>
    <t>.065</t>
  </si>
  <si>
    <t>LEYLA ROSA FUENTES GUERRA</t>
  </si>
  <si>
    <t>.066</t>
  </si>
  <si>
    <t>LILIANA MARIA ESQUIVIA PADILLA</t>
  </si>
  <si>
    <t>.067</t>
  </si>
  <si>
    <t xml:space="preserve">LINA CECILIA PEREZ PEREZ </t>
  </si>
  <si>
    <t>.068</t>
  </si>
  <si>
    <t xml:space="preserve">LINA MARCELA HERNANDEZ JIMENEZ </t>
  </si>
  <si>
    <t>.069</t>
  </si>
  <si>
    <t xml:space="preserve">LINA MARCELA PEREZ LOPEZ </t>
  </si>
  <si>
    <t>.070</t>
  </si>
  <si>
    <t>LISLEY ESTELLA CANTERO MADERA</t>
  </si>
  <si>
    <t>.071</t>
  </si>
  <si>
    <t xml:space="preserve">LUCY ESTER BARRERA MONTIEL </t>
  </si>
  <si>
    <t>.072</t>
  </si>
  <si>
    <t xml:space="preserve">LUCY ESTHER MONTES CARRASCAL </t>
  </si>
  <si>
    <t>.073</t>
  </si>
  <si>
    <t xml:space="preserve">LUDYS AMPARO ORTIZ GUERRERO </t>
  </si>
  <si>
    <t>.074</t>
  </si>
  <si>
    <t>LUISA FERNANDA MUÑOZ HERNANDEZ</t>
  </si>
  <si>
    <t>.075</t>
  </si>
  <si>
    <t xml:space="preserve">LUZ BREMILDA JAICK ALVAREZ </t>
  </si>
  <si>
    <t>.076</t>
  </si>
  <si>
    <t xml:space="preserve">LUZ ELENA BABILONIA GAVIRIA </t>
  </si>
  <si>
    <t>.077</t>
  </si>
  <si>
    <t xml:space="preserve">LUZ ESTELA IZQUIERDO VERTEL </t>
  </si>
  <si>
    <t>.078</t>
  </si>
  <si>
    <t xml:space="preserve">LUZ OMAIRA VELILLA LOPEZ </t>
  </si>
  <si>
    <t>.079</t>
  </si>
  <si>
    <t>MABEL MARIA DIAZ CONTRERAS</t>
  </si>
  <si>
    <t>.080</t>
  </si>
  <si>
    <t>MARA OLIVA ALVAREZ SOLANO</t>
  </si>
  <si>
    <t>.081</t>
  </si>
  <si>
    <t>MARCELA PAJARO LUNA</t>
  </si>
  <si>
    <t>.082</t>
  </si>
  <si>
    <t>MARGARITA AMALIA TIRADO SAEZ</t>
  </si>
  <si>
    <t>.083</t>
  </si>
  <si>
    <t xml:space="preserve">MARIA AGUEDA MEZA DIAZ </t>
  </si>
  <si>
    <t>.084</t>
  </si>
  <si>
    <t>MARIA ALBERTINA DEL TORO HUMANEZ</t>
  </si>
  <si>
    <t>.085</t>
  </si>
  <si>
    <t>MARIA DE LA PAZ LOPEZ DE LA ROSA</t>
  </si>
  <si>
    <t>.086</t>
  </si>
  <si>
    <t>MARIA DE JESUS BARRIOS NADAD</t>
  </si>
  <si>
    <t>.087</t>
  </si>
  <si>
    <t xml:space="preserve">MARIA DE JESUS BERNAL VARGAS </t>
  </si>
  <si>
    <t>.088</t>
  </si>
  <si>
    <t xml:space="preserve">MARIA DE LOS ANGELES SERPA SALGADO </t>
  </si>
  <si>
    <t>.089</t>
  </si>
  <si>
    <t xml:space="preserve">MARIA DELFINA MENDEZ FLOREZ </t>
  </si>
  <si>
    <t>.090</t>
  </si>
  <si>
    <t xml:space="preserve">MARIA GENY SERPA ALMANZA </t>
  </si>
  <si>
    <t>.091</t>
  </si>
  <si>
    <t xml:space="preserve">MARINELA LEON TREJO </t>
  </si>
  <si>
    <t>.092</t>
  </si>
  <si>
    <t xml:space="preserve">MARISOL DEL CARMEN CRUZ GALEANO </t>
  </si>
  <si>
    <t>.093</t>
  </si>
  <si>
    <t xml:space="preserve">MARLEYVI SUSANA LAMBRAÑO HERRERA </t>
  </si>
  <si>
    <t>.094</t>
  </si>
  <si>
    <t xml:space="preserve">MARTA ELCY VASQUEZ MORALES </t>
  </si>
  <si>
    <t>.095</t>
  </si>
  <si>
    <t>MARTHA CECILIA HOYOS ORTEGA</t>
  </si>
  <si>
    <t>.096</t>
  </si>
  <si>
    <t xml:space="preserve">SERVICIOS PERSONALES ADMINISTRATIVOS </t>
  </si>
  <si>
    <t>ADMINISTRATIVO</t>
  </si>
  <si>
    <t>EVA SANDRID MORALES CHAVEZ</t>
  </si>
  <si>
    <t xml:space="preserve">PRESTACION DE SERVICIOS DE APOYO A LA OFICINA DE PRESUPUESTO DE LA E.S.E HOSPITAL SAN JERONIMO DE MONTERIA </t>
  </si>
  <si>
    <t xml:space="preserve">PRESUPUESTO </t>
  </si>
  <si>
    <t>.097</t>
  </si>
  <si>
    <t xml:space="preserve">MIGUEL ALFREDO PALACIO GOMEZ </t>
  </si>
  <si>
    <t>.098</t>
  </si>
  <si>
    <t>MIRIAN DEL CARMEN ESPITIA PETRO</t>
  </si>
  <si>
    <t>.099</t>
  </si>
  <si>
    <t xml:space="preserve">MONICA PATRICIA PAZ GUERRA </t>
  </si>
  <si>
    <t>.100</t>
  </si>
  <si>
    <t xml:space="preserve">NAVIS SOFIA FLOREZ TORRES </t>
  </si>
  <si>
    <t>.101</t>
  </si>
  <si>
    <t xml:space="preserve">NELLY DEL CARMEN SAENZ POLO </t>
  </si>
  <si>
    <t>.102</t>
  </si>
  <si>
    <t xml:space="preserve">NELLYS DEL SOCORRO MESTRA GONZALEZ </t>
  </si>
  <si>
    <t>.103</t>
  </si>
  <si>
    <t>NELSI ESTHER JIMENEZ GALVIS</t>
  </si>
  <si>
    <t>.104</t>
  </si>
  <si>
    <t xml:space="preserve">NELVADIS CECILIA REYES OJEDA </t>
  </si>
  <si>
    <t>.105</t>
  </si>
  <si>
    <t xml:space="preserve">NERLYS YANETH HERNANDEZ MARTINEZ </t>
  </si>
  <si>
    <t>.106</t>
  </si>
  <si>
    <t xml:space="preserve">NEYLA INES ARAUJO FAJARDO </t>
  </si>
  <si>
    <t>.107</t>
  </si>
  <si>
    <t xml:space="preserve">NIMIA XIMENA HOYOS HERRERA </t>
  </si>
  <si>
    <t>.108</t>
  </si>
  <si>
    <t>NINI JOHANA URUETA FIGUEROA</t>
  </si>
  <si>
    <t>.109</t>
  </si>
  <si>
    <t>NOHARIA ROSSO MARTINEZ</t>
  </si>
  <si>
    <t>.110</t>
  </si>
  <si>
    <t xml:space="preserve">NOHEMI FLOREZ GOMEZ </t>
  </si>
  <si>
    <t>.111</t>
  </si>
  <si>
    <t>NORA ROSA ARRIETA THEVENING</t>
  </si>
  <si>
    <t>.112</t>
  </si>
  <si>
    <t xml:space="preserve">NORFIDIA DEL CARMEN MARAÑON CONTRERAS </t>
  </si>
  <si>
    <t>.113</t>
  </si>
  <si>
    <t>NORIS AYALA MADERA</t>
  </si>
  <si>
    <t>.114</t>
  </si>
  <si>
    <t>NORLA IRINA MACEA PATERNINA</t>
  </si>
  <si>
    <t>.115</t>
  </si>
  <si>
    <t>NORLEYBIS VANESSA FLOREZ CUELLO</t>
  </si>
  <si>
    <t>.116</t>
  </si>
  <si>
    <t xml:space="preserve">ODILA TERESA PINEDA BRAVO </t>
  </si>
  <si>
    <t>.117</t>
  </si>
  <si>
    <t xml:space="preserve">OLGA LUCIA VILLADIEGO NEGRETTE </t>
  </si>
  <si>
    <t>.118</t>
  </si>
  <si>
    <t xml:space="preserve">OLGA REGINA AYALA HERNANDEZ </t>
  </si>
  <si>
    <t>.119</t>
  </si>
  <si>
    <t>OTILIA MARIA NISPERUZA HERNANDEZ</t>
  </si>
  <si>
    <t>.120</t>
  </si>
  <si>
    <t>PAOLA PATRICIA PEREDO PAEZ</t>
  </si>
  <si>
    <t>.121</t>
  </si>
  <si>
    <t>RAFAELA GERTRUDIS VITOLA VILLALBA</t>
  </si>
  <si>
    <t>.122</t>
  </si>
  <si>
    <t xml:space="preserve">ROSA FELICIA ARRIETA SALGADO </t>
  </si>
  <si>
    <t>.123</t>
  </si>
  <si>
    <t xml:space="preserve">ROSIRIS HERNANDEZ ARTEAGA </t>
  </si>
  <si>
    <t>.124</t>
  </si>
  <si>
    <t xml:space="preserve">ROSMIRIS CONDE NEGRETE </t>
  </si>
  <si>
    <t>.125</t>
  </si>
  <si>
    <t>SAIDA MARIA HERNANDEZ RIVAS</t>
  </si>
  <si>
    <t>.126</t>
  </si>
  <si>
    <t xml:space="preserve">SALIMA PATRICIA PINEDA RHENALS </t>
  </si>
  <si>
    <t>.128</t>
  </si>
  <si>
    <t>SANDRA LILIANA LAGUNA DIAZ</t>
  </si>
  <si>
    <t>.129</t>
  </si>
  <si>
    <t>SANDRA MILENA LOPEZ RIVERO</t>
  </si>
  <si>
    <t>.130</t>
  </si>
  <si>
    <t>SANDRA PATRICIA BAZA</t>
  </si>
  <si>
    <t>.131</t>
  </si>
  <si>
    <t>SARA INES RAMOS GALINDO</t>
  </si>
  <si>
    <t>.132</t>
  </si>
  <si>
    <t>SAYURIS DIAZ VARGAS</t>
  </si>
  <si>
    <t>.133</t>
  </si>
  <si>
    <t xml:space="preserve">SHIRLY ASTRID GARNAUT VILLALBA </t>
  </si>
  <si>
    <t>.134</t>
  </si>
  <si>
    <t>SINDY PAOLA BARBA TORRENTE</t>
  </si>
  <si>
    <t>.135</t>
  </si>
  <si>
    <t>SONIA MARIA ATILANO RUBIO</t>
  </si>
  <si>
    <t>.136</t>
  </si>
  <si>
    <t xml:space="preserve">TATIANA ROMERO MONTES </t>
  </si>
  <si>
    <t>.137</t>
  </si>
  <si>
    <t xml:space="preserve">VANESA ALEXANDRA HOYOS PEREIRA </t>
  </si>
  <si>
    <t>.138</t>
  </si>
  <si>
    <t xml:space="preserve">VANESSA INES GOMEZ ESPITIA </t>
  </si>
  <si>
    <t>.139</t>
  </si>
  <si>
    <t>VIRGINIA DEL PILAR GALLEGO ROMERO</t>
  </si>
  <si>
    <t>.140</t>
  </si>
  <si>
    <t xml:space="preserve">WENDY YOHANA PEREZ GOMEZ </t>
  </si>
  <si>
    <t>.141</t>
  </si>
  <si>
    <t xml:space="preserve">YAMINA GALVAN LLORENTE </t>
  </si>
  <si>
    <t>.142</t>
  </si>
  <si>
    <t>YANETH DEL CARMEN ARTEAGA RODRIGUEZ</t>
  </si>
  <si>
    <t>.143</t>
  </si>
  <si>
    <t xml:space="preserve">YARLEDIS MARIA HERRERA ATENCIO </t>
  </si>
  <si>
    <t>.144</t>
  </si>
  <si>
    <t xml:space="preserve">YENIS DEL PILAR MARTINEZ PASTOR </t>
  </si>
  <si>
    <t>.145</t>
  </si>
  <si>
    <t xml:space="preserve">YENIS LUZ LONDOÑO ZUMAQUE </t>
  </si>
  <si>
    <t>.146</t>
  </si>
  <si>
    <t xml:space="preserve">YENIS YANETH AYALA LAGARES </t>
  </si>
  <si>
    <t>.147</t>
  </si>
  <si>
    <t xml:space="preserve">YENISA ESTELLA BORJA RIVERO </t>
  </si>
  <si>
    <t>.148</t>
  </si>
  <si>
    <t xml:space="preserve">YINA PAOLA FUENTES VASQUEZ </t>
  </si>
  <si>
    <t>.149</t>
  </si>
  <si>
    <t xml:space="preserve">YIOVANA PATRICIA FERNANDEZ LEON </t>
  </si>
  <si>
    <t>.150</t>
  </si>
  <si>
    <t>YOAN JOSE RAMOS DIAZ</t>
  </si>
  <si>
    <t>.151</t>
  </si>
  <si>
    <t xml:space="preserve">YOLANDA DEL ROSARIO VEGA ARGEL </t>
  </si>
  <si>
    <t>.152</t>
  </si>
  <si>
    <t>YOSHIRA FAIDID VILLEGAS GARCES</t>
  </si>
  <si>
    <t>.153</t>
  </si>
  <si>
    <t xml:space="preserve">YUDIS DEL CARMEN ARRIETA SOTELO </t>
  </si>
  <si>
    <t>.154</t>
  </si>
  <si>
    <t>YURANIS PATRICIA CORDERO VILORIA</t>
  </si>
  <si>
    <t>.155</t>
  </si>
  <si>
    <t>YUSELFI ADRIANA SANTANA DE LA OSSA</t>
  </si>
  <si>
    <t>.156</t>
  </si>
  <si>
    <t>SALUA MIRLETH SOTO MEDINA</t>
  </si>
  <si>
    <t>.157</t>
  </si>
  <si>
    <t xml:space="preserve">ROSIRIS DEL CARMEN OTERO PADILLA </t>
  </si>
  <si>
    <t>.158</t>
  </si>
  <si>
    <t>LUZ CENY CANO RADA</t>
  </si>
  <si>
    <t>.159</t>
  </si>
  <si>
    <t>YESENIA ISABEL BELLO SOLANO</t>
  </si>
  <si>
    <t>.160</t>
  </si>
  <si>
    <t>LISET PAOLA JUNCO CORREA</t>
  </si>
  <si>
    <t>.161</t>
  </si>
  <si>
    <t>JANINE DEL PILAR MAFFIOLY ACOSTA</t>
  </si>
  <si>
    <t>.162</t>
  </si>
  <si>
    <t>GILEN ANDREA MARTINEZ DORIA</t>
  </si>
  <si>
    <t>.163</t>
  </si>
  <si>
    <t xml:space="preserve">JENIFFER PEREZ CORREDOR </t>
  </si>
  <si>
    <t>.164</t>
  </si>
  <si>
    <t xml:space="preserve">CLAUDIA ESTHER BARRIOS OVIEDO </t>
  </si>
  <si>
    <t>.165</t>
  </si>
  <si>
    <t>MARIA JOSE VILLALOBOS GOMEZ</t>
  </si>
  <si>
    <t>.166</t>
  </si>
  <si>
    <t>ANGELICA MORENO OSPINO</t>
  </si>
  <si>
    <t>.167</t>
  </si>
  <si>
    <t>YANEIRY DEL CARMEN PADILLA MARQUEZ</t>
  </si>
  <si>
    <t>.168</t>
  </si>
  <si>
    <t>DIANA PATRICIA MENDOZA VARON</t>
  </si>
  <si>
    <t>.169</t>
  </si>
  <si>
    <t>FELIPE ANDRES PRETELT ARRIETA</t>
  </si>
  <si>
    <t>.170</t>
  </si>
  <si>
    <t>DELCY PAOLA ANAYA TAMARA</t>
  </si>
  <si>
    <t>.171</t>
  </si>
  <si>
    <t>YAIRA YALENA BEDOYA PEÑATA</t>
  </si>
  <si>
    <t>.172</t>
  </si>
  <si>
    <t>INGRIS JOHANA ROMERO ROJAS</t>
  </si>
  <si>
    <t>.173</t>
  </si>
  <si>
    <t>ARELIS QUINTANA MEJIA</t>
  </si>
  <si>
    <t>.174</t>
  </si>
  <si>
    <t>DENIS DEL CARMEN SERPA MURILLO</t>
  </si>
  <si>
    <t>.175</t>
  </si>
  <si>
    <t xml:space="preserve">DIANA MARIA DE ALBA ARTEAGA </t>
  </si>
  <si>
    <t>.176</t>
  </si>
  <si>
    <t xml:space="preserve">CAROLINA ESTHER DIAZ MORA </t>
  </si>
  <si>
    <t>.177</t>
  </si>
  <si>
    <t xml:space="preserve">OTTY MILENA ALCALA LLORENTE </t>
  </si>
  <si>
    <t>.178</t>
  </si>
  <si>
    <t xml:space="preserve">CHARLEYNNIS PIEDRAHITA TORREGLOSA </t>
  </si>
  <si>
    <t>.179</t>
  </si>
  <si>
    <t xml:space="preserve">SIRLY YENEYS PINEDA MESTRA </t>
  </si>
  <si>
    <t>.180</t>
  </si>
  <si>
    <t xml:space="preserve">DEIBY SOFIA GUETTE RANGEL </t>
  </si>
  <si>
    <t>.181</t>
  </si>
  <si>
    <t xml:space="preserve">LUIS BERNARDO BEDOYA MENESES </t>
  </si>
  <si>
    <t>.182</t>
  </si>
  <si>
    <t xml:space="preserve">LYDIS ESTHER PACHECO ORTEGA </t>
  </si>
  <si>
    <t>ANA MARIA OYOLA ALVAREZ</t>
  </si>
  <si>
    <t>PRESTACIÓN DE SERVICIOS PROFESIONALES PARA LA GESTIÓN ASISTENCIAL COMO ENFERMERA PROFESIONAL EN LA E.S.E HOSPITAL SAN JERONIMO DE MONTERIA</t>
  </si>
  <si>
    <t xml:space="preserve">ENFERMERIA PROFESIONAL </t>
  </si>
  <si>
    <t xml:space="preserve">ANA MARIA RUBIO JERONIMO </t>
  </si>
  <si>
    <t xml:space="preserve">BELKIS DEL CARMEN ALVAREZ OVIEDO </t>
  </si>
  <si>
    <t xml:space="preserve">BLANCA CECILIA DIAZ ARIZA </t>
  </si>
  <si>
    <t xml:space="preserve">CARMEN TERESA MONTIEL ALARCON </t>
  </si>
  <si>
    <t>GUSTAVO ANDRES TRIANA BENAVIDES</t>
  </si>
  <si>
    <t>JOHANA MARIA RACERO MORELO</t>
  </si>
  <si>
    <t xml:space="preserve">MADAMBIS RAMOS MEJIA </t>
  </si>
  <si>
    <t xml:space="preserve">MARIA ANGELICA SOLANO ROSSI </t>
  </si>
  <si>
    <t xml:space="preserve">MARIA CLEMENCIA GARCIA SANCLEMENTE </t>
  </si>
  <si>
    <t>MARIA MARCELINA ARGUMEDO RIOS</t>
  </si>
  <si>
    <t>MARLON HERRERA PRADA</t>
  </si>
  <si>
    <t xml:space="preserve">MARY LUZ MORENO FRANCO </t>
  </si>
  <si>
    <t xml:space="preserve">MAYRA ALEJANDRA BUSTAMANTE GAVIRIA </t>
  </si>
  <si>
    <t xml:space="preserve">NATALIA TERESA MOGOLLON SAFFAR </t>
  </si>
  <si>
    <t xml:space="preserve">NELLY SOFIA NEGRETE NEGRETE </t>
  </si>
  <si>
    <t xml:space="preserve">PABLA RAFAELA MORELO MARTINEZ </t>
  </si>
  <si>
    <t xml:space="preserve">YULIETH ERMINIA OSORIO VILLADIEGO </t>
  </si>
  <si>
    <t>FIAMA ESTHER ALVAREZ DÍAZ</t>
  </si>
  <si>
    <t>MARIA LORENZA ZUÑIGA HERAZO</t>
  </si>
  <si>
    <t>ANGEE LIA JIMENEZ MENDOZA</t>
  </si>
  <si>
    <t>OBER LUIS REGINO ARIZAL</t>
  </si>
  <si>
    <t>ALBA MARIA ROLDAN MARTINEZ</t>
  </si>
  <si>
    <t xml:space="preserve">RAFAEL ANDRES RIVERA OVIEDO </t>
  </si>
  <si>
    <t>GEYMI GRACIELA GIRALDO MERCADO</t>
  </si>
  <si>
    <t xml:space="preserve">YEMI JOHANA DURANDO  QUIÑONES </t>
  </si>
  <si>
    <t xml:space="preserve">LUCILA AURORA DIAZ HOYOS </t>
  </si>
  <si>
    <t xml:space="preserve">LIA SAILID HERNANDEZ TORDECILLA </t>
  </si>
  <si>
    <t xml:space="preserve">KATIA CAMACHO LEON </t>
  </si>
  <si>
    <t xml:space="preserve">ENA ESTHER MORA GARCES </t>
  </si>
  <si>
    <t xml:space="preserve">MARIA ANGELICA FERNANDEZ ESQUIVEL </t>
  </si>
  <si>
    <t>JAVIER FERNANDO  HOYOS SALGADO</t>
  </si>
  <si>
    <t>ENFERMERIA PROFESIONAL - TRIAGE</t>
  </si>
  <si>
    <t>LUIS ANGEL SOTO LOZANO</t>
  </si>
  <si>
    <t>ALICIA PAZ MAZA MANJARRES</t>
  </si>
  <si>
    <t>PRESTACIÓN DE SERVICIOS PROFESIONALES PARA LA GESTIÓN ASISTENCIAL COMO MEDICO GENERAL DE LA E.S.E HOSPITAL SAN JERONIMO DE MONTERIA.</t>
  </si>
  <si>
    <t xml:space="preserve">MEDICO </t>
  </si>
  <si>
    <t xml:space="preserve">NEUROSERVIS S.A.S </t>
  </si>
  <si>
    <t xml:space="preserve">CONTRATO DE PRESTACION DE SERVICIOS PROFESIONALES PARA LA EJECUCION DE LOS PROCESOS Y SUBPROCESOS EN LA ESPECIALIDAD DE NEUROCIRUGIA DE LA ESE HOSPITAL SAN JERONIMO DE MONTERIA. </t>
  </si>
  <si>
    <t>NEUROCIRUGIA</t>
  </si>
  <si>
    <t>POR EVENTO</t>
  </si>
  <si>
    <t xml:space="preserve">JOSE JULIAN RUIZ DORIA </t>
  </si>
  <si>
    <t>CINDY TATIANA MORENO GOMEZ</t>
  </si>
  <si>
    <t>CRISTINA ISABEL BALMACEDA HERRERA</t>
  </si>
  <si>
    <t>ELENA DEL CARMEN BURGOS GALEANO</t>
  </si>
  <si>
    <t>ERLINDA DEL CARMEN PADILLA MARTINEZ</t>
  </si>
  <si>
    <t>GUSTAVO ADOLFO ARRIETA VARELA</t>
  </si>
  <si>
    <t>ITURBIDE ANTONIO JIMENEZ HERNANDEZ</t>
  </si>
  <si>
    <t>JAIME DE JESUS SALGADO AMOR</t>
  </si>
  <si>
    <t>JESUS MIGUEL GALEANO LOPEZ</t>
  </si>
  <si>
    <t>JOHN HAMER PEÑARANDA CASTILLA</t>
  </si>
  <si>
    <t>JORGE ADOLFO FLOREZ CASTILLA</t>
  </si>
  <si>
    <t>JOSE FRANCISCO PASTRANA AVILA</t>
  </si>
  <si>
    <t>JUAN CARLOS MONTOYA BURGOS</t>
  </si>
  <si>
    <t xml:space="preserve">JUAN DE DIOS CEPEDA DIAZ </t>
  </si>
  <si>
    <t>KELLY JOHANNA VELASCO HERNANDEZ</t>
  </si>
  <si>
    <t>KEYLA PAOLA PEREZ RAMOS</t>
  </si>
  <si>
    <t>LORENZA ROSA FUENTES PACHECO</t>
  </si>
  <si>
    <t>LUIS FERNANDO ATILANO VELLOJIN</t>
  </si>
  <si>
    <t>MANUEL SALVADOR CAMPO MORELO</t>
  </si>
  <si>
    <t>MELISSA QUINTERO RASCH</t>
  </si>
  <si>
    <t>CARLOS DANIEL GARCIA SIERRA</t>
  </si>
  <si>
    <t xml:space="preserve">RAFAEL ANTONIO PETRO FLOREZ </t>
  </si>
  <si>
    <t>SEBASTIAN DURANGO CONDE</t>
  </si>
  <si>
    <t>YOLANDA ANAYA LOPEZ</t>
  </si>
  <si>
    <t>YUSSEF DAVID SAKR NASSAR</t>
  </si>
  <si>
    <t>MARIA DANIELA PRADA QUIÑONES</t>
  </si>
  <si>
    <t>BERNARDO DEL CRISTO USTA DÍAZ</t>
  </si>
  <si>
    <t>IRIS ELENA LOPEZ VELLOJIN</t>
  </si>
  <si>
    <t>RICARDO JOSE MORALES BERROCAL</t>
  </si>
  <si>
    <t>JORGE LEONARDO RIVERA PASTRANA</t>
  </si>
  <si>
    <t xml:space="preserve">ARANTXA MELISSA FUENMAYOR BARRIOS </t>
  </si>
  <si>
    <t xml:space="preserve">SANDRID MONTES ARCIA </t>
  </si>
  <si>
    <t>ELIECER JOSE CORDERO ARTEAGA</t>
  </si>
  <si>
    <t>CARLOS ANDRES BERROCAL MARTINEZ</t>
  </si>
  <si>
    <t xml:space="preserve">DANIELA SOTOMAYOR ORTEGA </t>
  </si>
  <si>
    <t>LACIDES AUGUSTO MARQUEZ VILORIA</t>
  </si>
  <si>
    <t>YORVIS CRISTIAN ESPITIA CORDERO</t>
  </si>
  <si>
    <t xml:space="preserve">ALCIRA ROSARIO NARVAEZ AGAMEZ </t>
  </si>
  <si>
    <t>YAMITH DE JESUS ALVAREZ CASTRO</t>
  </si>
  <si>
    <t xml:space="preserve">VALENTINA SALGADO ESPITIA </t>
  </si>
  <si>
    <t xml:space="preserve">MARIA FERNANDA ALMANZA MARTINEZ </t>
  </si>
  <si>
    <t xml:space="preserve">MARIA BELEN ANAYA HERAZO </t>
  </si>
  <si>
    <t xml:space="preserve">JUAN PABLO GARCIA RAMOS </t>
  </si>
  <si>
    <t xml:space="preserve">ALEJANDRO ENRIQUE VELASQUEZ GARAY </t>
  </si>
  <si>
    <t>ANA CONSUELO MARTINEZ NORIEGA</t>
  </si>
  <si>
    <t>PRESTACIÓN DE SERVICIOS PROFESIONALES PARA LA GESTION ASISTENCIAL COMO INSTRUMENTADOR QUIRURGICO EN LA E.S.E HOSPITAL SAN JERONIMO DE MONTERIA</t>
  </si>
  <si>
    <t>INSTRUMENTADOR QX</t>
  </si>
  <si>
    <t>ANILKA AGUAS NAVARRO</t>
  </si>
  <si>
    <t>ARLETH PATRICIA SAEZ ARGUMEDO</t>
  </si>
  <si>
    <t>DANYELA MARGARITA TORRES SIERRA</t>
  </si>
  <si>
    <t>DIANA ISABEL SERPA PEREZ</t>
  </si>
  <si>
    <t>INDIRA MARIA ARGEL CUADRADO</t>
  </si>
  <si>
    <t>MARIA ESTHER PADILLA TORRALVO</t>
  </si>
  <si>
    <t xml:space="preserve">PAULETH SOFIA PERDOMO CORONADO </t>
  </si>
  <si>
    <t xml:space="preserve">LINA MARGARITA PINILLA ESPITIA </t>
  </si>
  <si>
    <t xml:space="preserve">MARIA CAMILA ANAYA LOZANO </t>
  </si>
  <si>
    <t>ELVIRA BEATRIZ ROMERO JIMENEZ</t>
  </si>
  <si>
    <t>PRESTACION DE SERVICIOS PROFESIONALES PARA LA GESTION ASISTENCIAL COMO FISIOTERAPEUTA EN LA E.S.E HOSPITAL SAN JERONIMO DE MONTERIA.</t>
  </si>
  <si>
    <t xml:space="preserve">FISIOTERAPEUTA </t>
  </si>
  <si>
    <t>HILDA CONSTANZA PEREZ LOZANO</t>
  </si>
  <si>
    <t>MARIA ALEJANDRA GOMEZ SOTO</t>
  </si>
  <si>
    <t>NORMA AUXILIADORA VERGARA RIVERO</t>
  </si>
  <si>
    <t xml:space="preserve">CLARA EUGENIA MARTINEZ GOMEZ </t>
  </si>
  <si>
    <t>KARINA PATRICIA GRANDETT HERRERA</t>
  </si>
  <si>
    <t xml:space="preserve">JAQUELINE ANTONIA GOMEZ PEREIRA </t>
  </si>
  <si>
    <t>MONICA ELENA ANGEL BARREIRO</t>
  </si>
  <si>
    <t>LUCY MARIA CHICA BOLAÑOS</t>
  </si>
  <si>
    <t>CARMELO ANGEL PEÑATA CAUSIL</t>
  </si>
  <si>
    <t xml:space="preserve">LAYNA PATRICIA PAJARO VERGARA </t>
  </si>
  <si>
    <t>OSCAR IVAN GONZALEZ PEINADO</t>
  </si>
  <si>
    <t>ANABEL ALEAN LUNA</t>
  </si>
  <si>
    <t>ELIDA SOFIA MILED ORTIZ</t>
  </si>
  <si>
    <t>ADRIANA MARCELA FRANCO MASS</t>
  </si>
  <si>
    <t xml:space="preserve">KAREN SOFIA SAAH TABOADA </t>
  </si>
  <si>
    <t xml:space="preserve">LINA REGINA RIVERA VEGA </t>
  </si>
  <si>
    <t xml:space="preserve">KAREN VIVIAN BELLO ARRIETA </t>
  </si>
  <si>
    <t>ALEXANDER JOSE CAVADIA YANEZ</t>
  </si>
  <si>
    <t>PRESTACION DE SERVICIOS DE APOYO A LA GESTION ASISTENCIAL COMO AUXILIAR CLINICO EN LA E.S.E HOSPITAL SAN JERONIMO DE MONTERIA.</t>
  </si>
  <si>
    <t xml:space="preserve">AUXILIAR CLINICO </t>
  </si>
  <si>
    <t xml:space="preserve">EDILBERTO ENRIQUE VELEZ VARGAS </t>
  </si>
  <si>
    <t xml:space="preserve">HERMES LUIS ARROYO RODRIGUEZ </t>
  </si>
  <si>
    <t>JAIRO ANTONIO PASTRANA MORA</t>
  </si>
  <si>
    <t xml:space="preserve">JORGE ARMANDO BERRIO PATERNINA </t>
  </si>
  <si>
    <t>LAUREANO ANTONIO JAIMES RODRIGUEZ</t>
  </si>
  <si>
    <t xml:space="preserve">PEDRO JUAN CARABALLO ROJAS </t>
  </si>
  <si>
    <t xml:space="preserve">JAVIER DARIO NARANJO OTERO </t>
  </si>
  <si>
    <t xml:space="preserve">JORGE ARMANDO LOBELO SEPULVEDA </t>
  </si>
  <si>
    <t xml:space="preserve">CARLOS GUSTAVO NEGRETE VILLADIEGO </t>
  </si>
  <si>
    <t xml:space="preserve">EDWIN GREGORIO QUIÑONES ENAMORADO </t>
  </si>
  <si>
    <t xml:space="preserve">AUGUSTO PATRICIO HERNANDEZ RAMOS </t>
  </si>
  <si>
    <t>PRESTAR SERVICIOS TÉCNICOS COMO CONDUCTOR/A EN EL PROCESO DE TRASLADO BÁSICO Y ASISTENCIAL DE PACIENTES DERIVADOS DE LAS DIFERENTES ATENCIONES REALIZADAS EN LOS SERVICIOS HABILITADOS Y OFERTADOS POR LA ESE HOSPITAL SAN JERÓNIMO DE MONTERÍA.</t>
  </si>
  <si>
    <t>CONDUCTOR</t>
  </si>
  <si>
    <t xml:space="preserve">JOSE DE JESUS MARTINEZ POLO </t>
  </si>
  <si>
    <t xml:space="preserve">FERNANDO JAVIER DIAZ OSORIO  </t>
  </si>
  <si>
    <t>JUAN ANTONIO MARTINEZ DE LA HOZ</t>
  </si>
  <si>
    <t>ARLETH DEL CARMEN MORENO DIAZ</t>
  </si>
  <si>
    <t>PRESTACIÓN DE SERVICIOS DE APOYO LA GESTIÓN COMO AUXILIAR DE FARMACIA EN LA EJECUCIÓN Y DESARROLLO DEL PROCESO FARMACÉUTICO DE LA ESE HOSPITAL SAN JERÓNIMO DE MONTERÍA</t>
  </si>
  <si>
    <t xml:space="preserve">AUXILIAR DE FARMACIA </t>
  </si>
  <si>
    <t>CATALINA BLANCO PEREZ</t>
  </si>
  <si>
    <t>CLARA LORENA LOPEZ AYALA</t>
  </si>
  <si>
    <t>ENIO DAVID AGAMEZ LOZANO</t>
  </si>
  <si>
    <t>INGRID PAOLA LOPEZ GOMEZ</t>
  </si>
  <si>
    <t>LINA MARCELA SALCEDO SUAREZ</t>
  </si>
  <si>
    <t>MAIDIZ YOREIDIS QUIROZ LOPEZ</t>
  </si>
  <si>
    <t xml:space="preserve">RUBEN DARIO PUCHE RODRIGUEZ </t>
  </si>
  <si>
    <t xml:space="preserve">JOSUE DAVID PASTRANA CALAO </t>
  </si>
  <si>
    <t xml:space="preserve">JULIO CESAR JAIK RUIZ </t>
  </si>
  <si>
    <t>AZARY MABEL ROMERO ESCOBAR</t>
  </si>
  <si>
    <t>PRESTACIÓN DE SERVICIOS PROFESIONALES PARA LA GESTIÓN ASISTENCIAL COMO BACTERIÓLOGO DEL BANCO DE SANGRE DE LA ESE HOSPITAL SAN JERONIMO DE MONTERIA</t>
  </si>
  <si>
    <t>BACTERIOLOGO BS</t>
  </si>
  <si>
    <t>CARMEN INES CUADRO FRANCO</t>
  </si>
  <si>
    <t>MARGARITA ROSA POSADA PERNETT</t>
  </si>
  <si>
    <t>SARAY ALICIA PORTILLO WILCHES</t>
  </si>
  <si>
    <t>DIANA CAROLINA DIZ PEREZ</t>
  </si>
  <si>
    <t>PRESTACIÓN DE SERVICIOS PROFESIONALES PARA LA GESTIÓN ASISTENCIAL   COMO BACTERIÓLOGO DEL LABORATORIO CLINICO DE LA E.S.E HOSPITAL SAN JERONIMO DE MONTERIA.</t>
  </si>
  <si>
    <t>BACTERIOLOGO LB</t>
  </si>
  <si>
    <t>FRANCISCO JAVIER RODRIGUEZ PEREZ</t>
  </si>
  <si>
    <t>GERALDIN ARRIETA CARRASCAL</t>
  </si>
  <si>
    <t xml:space="preserve">ANABEL SOFAN CALAO </t>
  </si>
  <si>
    <t>ELSY LOPEZ MEJIA</t>
  </si>
  <si>
    <t>PRESTACIÓN DE SERVICIO DE APOYO A LA GESTIÓN ASISTENCIAL COMO AUXILIAR DE LABORATORIO CLÍNICO EN LA ESE HOSPITAL SAN JERÓNIMO DE MONTERÍA.</t>
  </si>
  <si>
    <t>AUXILIAR DE LABORATORIO</t>
  </si>
  <si>
    <t xml:space="preserve">KETTY PAOLA ACOSTA SAENZ </t>
  </si>
  <si>
    <t>JUANA SOFIA MORELO DICKSON</t>
  </si>
  <si>
    <t xml:space="preserve">LUBIS YANETH SUAREZ PEREZ </t>
  </si>
  <si>
    <t>ROSA MARIA ARTEAGA DORIA</t>
  </si>
  <si>
    <t>JUDITH SUSANA LUNA FAJARDO</t>
  </si>
  <si>
    <t>PRESTACIÓN DE SERVICIO DE APOYO A LA GESTIÓN ASISTENCIAL COMO AUXILIAR  DEL BANCO DE SANGRE EN LA  ESE HOSPITAL SAN JERONIMO DE MONTERIA</t>
  </si>
  <si>
    <t>AUXILIAR BANCO DE SANGRE</t>
  </si>
  <si>
    <t>SIRLEY LUCIA NEGRETTE GUEVARA</t>
  </si>
  <si>
    <t>DINA LUZ YANES BRAVO</t>
  </si>
  <si>
    <t>JORGE RAMON VERGARA ALVAREZ</t>
  </si>
  <si>
    <t xml:space="preserve">PRESTACIÓN DE SERVICIO DE APOYO A LA GESTIÓN ASISTENCIAL COMO TECNICO EN RX EN EL ÁREA DE IMAGENEOLOGÍA DE LA E.S.E HOSPITAL SAN JERONIMO DE MONTERIA </t>
  </si>
  <si>
    <t>TECNICO DE RX</t>
  </si>
  <si>
    <t xml:space="preserve">NORLEYS DEL CARMEN RIOS BARRERA </t>
  </si>
  <si>
    <t>MARTHA IRENE CORREA PADILLA</t>
  </si>
  <si>
    <t xml:space="preserve">DIANA DEL PILAR TATIS MONTERO </t>
  </si>
  <si>
    <t>PAUL ANDRES HENRIQUEZ MORILLO</t>
  </si>
  <si>
    <t>PRESTACIÓN DE SERVICIOS DE APOYO A LA GESTIÓN ASISTENCIAL COMO TECNOLOGO EN EL ÁREA DE IMAGENOLOGIA DE LA E.S.E HOSPITAL SAN JERONIMO DE MONTERIA</t>
  </si>
  <si>
    <t>TECNOLOGO DE RX</t>
  </si>
  <si>
    <t>ALVARO JAVIER FUENTES LICONA</t>
  </si>
  <si>
    <t>PRESTACIÓN DE SERVICIOS DE APOYO TÉCNICO A LA GESTIÓN EN LA EJECUCIÓN Y DESARROLLO DEL PROCESO FARMACÉUTICO DE ESE HOSPITAL SAN JERÓNIMO DE MONTERÍA.</t>
  </si>
  <si>
    <t xml:space="preserve">REGENTE DE FARMACIA </t>
  </si>
  <si>
    <t>ANGELICA MARIA CAÑAVERA BERROCAL</t>
  </si>
  <si>
    <t>JESUS ALBERTO NARANJO PICO</t>
  </si>
  <si>
    <t>KAREN SUSANA CHICA RIVERO</t>
  </si>
  <si>
    <t>YASMIN JUDITH PERALTA FUENTES</t>
  </si>
  <si>
    <t xml:space="preserve">DIANA CAROLINA ALVAREZ BOHORQUEZ </t>
  </si>
  <si>
    <t>PRESTACIÓN DE SERVICIOS DE AUXILIAR ADMINISTRATIVO DE APOYO TÉCNICO A LA GESTIÓN EN LA EJECUCIÓN Y DESARROLLO DE LAS ACTIVIDADES DEL PROCESO DE REFERENCIA Y CONTRAREFERENCIA EN EL ÁREA DE URGENCIA DE LA E.S.E. HOSPITAL SAN JERÓNIMO DE MONTERÍA.</t>
  </si>
  <si>
    <t>REFERENCIA Y CONTRAREFERENCIA</t>
  </si>
  <si>
    <t>SONIA MARGARITA COGOLLO ARRIETA</t>
  </si>
  <si>
    <t>JHAN CARLOS PATRON SOTO</t>
  </si>
  <si>
    <t>ANGELICA PATRICIA MORA CANTERO</t>
  </si>
  <si>
    <t>LUDIS ESTELA CORREA CALDERON</t>
  </si>
  <si>
    <t>PRESTACIÓN DE SERVICIOS DE APOYO A LA GESTIÓN EN LA EJECUCIÓN Y DESARROLLO DEL PROCESO DEL ÁREA DE TRABAJO SOCIAL COMO RESULTADO DE LA ATENCIÓN INTEGRAL DEL PACIENTE Y SU FAMILIA EN CADA UNO DE LOS SERVICIOS ASISTENCIALES DE LA ESE HOSPITAL SAN JERÓNIMO DE MONTERÍA.</t>
  </si>
  <si>
    <t>TRABAJADORA SOCIAL</t>
  </si>
  <si>
    <t>LUDDY ELENA RIVAS TAPIAS</t>
  </si>
  <si>
    <t xml:space="preserve">ANA DE JESUS MORENO HERNANDEZ </t>
  </si>
  <si>
    <t>PRESTACION DE SERVICIOS PROFESIONALES PARA LA GESTION ASISTENCIAL COMO AUDITOR (A) CONCURRENTE Y DE CUENTAS MEDICAS EN LA E.S.E HOSPITAL SAN JERONIMO DE MONTERIA</t>
  </si>
  <si>
    <t xml:space="preserve">AUDITORA CONCURRENTE </t>
  </si>
  <si>
    <t xml:space="preserve">LILIANA ISABEL CARRASCAL VELASQUEZ  </t>
  </si>
  <si>
    <t>PEDRO PABLO ORTEGA VASQUEZ</t>
  </si>
  <si>
    <t xml:space="preserve">PRESTACION DE SERVICIOS PROFESIONALES PARA LA GESTION ADMINISTRATIVA COMO AUDITOR(A) CONCURRENTE Y DE CUENTAS MEDICAS EN LA E.S.E HOSPITAL SAN JERONIMO DE MONTERIA. </t>
  </si>
  <si>
    <t xml:space="preserve">AUDITOR CUENTAS MEDICAS </t>
  </si>
  <si>
    <t>CAROLINA JARAMILLO ACUÑA</t>
  </si>
  <si>
    <t>PRESTACIÓN DE SERVICIOS PROFESIONALES PARA LA GESTION ASISTENCIAL COMO PSICOLOGA EN LA ESE HOSPITAL SAN JERONIMO DE MONTERIA.</t>
  </si>
  <si>
    <t>PSICOLOGO</t>
  </si>
  <si>
    <t>SAMIA ISLENA RAMOS MONTES</t>
  </si>
  <si>
    <t>CRISTIAN DE JESUS YANEZ GARCIA</t>
  </si>
  <si>
    <t>OSCAR EMILIO OCAMPO MEJIA</t>
  </si>
  <si>
    <t>PRESTACIÓN DE SERVICIOS PROFESIONALES PARA EL MANTENIMIENTO PREVENTIVO Y CORRECTIVO A LOS EQUIPOS BIOMÉDICOS, A LA RED Y SISTEMA DE GASES MEDICINALES Y EQUIPOS MÉDICOS DE APOYO HOSPITALARIO EN LA E.S.E HOSPITAL SAN JERONIMO DE MONTERIA</t>
  </si>
  <si>
    <t xml:space="preserve">INGENIERO MECANICO </t>
  </si>
  <si>
    <t>MAIRA ALEJANDRA PEÑA PEÑA</t>
  </si>
  <si>
    <t xml:space="preserve">CONTRATO DE PRESTACION DE SERVICIOS PROFESIONALES EN LA EJECUCION, DESARROLLO DE PROCESOS Y PROCEDIMIENTOS DE TERAPIA OCUPACIONALE EN LA E.S.E HOSPITAL SAN JERONIMO DE MONTERIA. </t>
  </si>
  <si>
    <t>TERAPISTA OCUPACIONAL</t>
  </si>
  <si>
    <t xml:space="preserve">KLEIDI GISEL ARTEAGA GAVIRIA </t>
  </si>
  <si>
    <t xml:space="preserve">CONTRATO DE PRESTACION DE SERVICIOS PROFESIONALES EN LA EJECUCION, DESARROLLO DE PROCESOS DE FONOUDIOLOGIA EN LA E.S.E HOSPITAL SAN JERONIMO DE MONTERIA. </t>
  </si>
  <si>
    <t xml:space="preserve">FONOAUDIOLOGIA </t>
  </si>
  <si>
    <t xml:space="preserve">ORIANA ALEJANDRA RAMOS GARCES </t>
  </si>
  <si>
    <t xml:space="preserve">PRESTACION DE SERVICIOS PROFESIONALES PARA LA GESTION ASISTENCIAL COMO NUTRICIONISTA EN LA ESE HOSPITAL SAN JERONIMO. </t>
  </si>
  <si>
    <t xml:space="preserve">NUTRICIONISTA </t>
  </si>
  <si>
    <t xml:space="preserve">RUBIELA DEL CARMEN GARCES DIAZ </t>
  </si>
  <si>
    <t>CONTRATO DE PRESTACION DE SERVICIOS DE APOYO A LA GESTION ADMINISTRATIVA COMO DIGITADORA EN EL AREA DE IMÁGENES DIAGNOSTICAS DE LA E.S.E HOSPITAL SAN JERONIMO DEMONTERIA</t>
  </si>
  <si>
    <t xml:space="preserve">DIGITADORA </t>
  </si>
  <si>
    <t xml:space="preserve">VICTORIA SOFIA PEREZ RODRIGUEZ </t>
  </si>
  <si>
    <t xml:space="preserve">TRANCRIPTORA </t>
  </si>
  <si>
    <t>RUBBY CHALITA CHAVEZ MARTINEZ</t>
  </si>
  <si>
    <t>PRESTACIÓN DE SERVICIOS DE APOYO A LA GESTIÓN ADMINISTRATIVA COMO AUXILIAR DE RECEPCION EN EL AREA DE IMÁGENES DIAGNOSTICAS EN LA E.S.E HOSPITAL SAN JERONIMO DE MONTERIA.</t>
  </si>
  <si>
    <t xml:space="preserve">RECEPCION </t>
  </si>
  <si>
    <t xml:space="preserve">MELISSA ANDREA CIFUENTES MARTINEZ </t>
  </si>
  <si>
    <t>PRESTACION DE SERVICIOS PROFESIONALES DE ABOGADO A LA OFICINA JURÍDICA PARA EL APOYO EN LOS ASUNTOS DE CARÁCTER LEGAL, ADEMÁS DE LOS RELACIONADOS CON LA REPRESENTACIÓN JUDICIAL EN PROCESOS DE DIVERSA NATURALEZA E INSTANCIAS JUDICIALES, ADMINISTRATIVAS Y OTRAS EN LAS QUE SE CONSIDERE NECESARIO SU PARTICIPACIÓN EN LA E.S.E HOSPITAL SAN JERONIMO DE MONTERIA</t>
  </si>
  <si>
    <t xml:space="preserve">ABOGADA </t>
  </si>
  <si>
    <t xml:space="preserve">WILSON JAVIER REGINO MENDEZ </t>
  </si>
  <si>
    <t xml:space="preserve">PRESTACION DE SERVICIOS DE APOYO A LA GESTION DOCUMENTAL COMO AUXILIAR DE ARCHIVO, PARA LA APLICACION DE LOS PROCESOS TECNICOS ARCHIVISTICOS EN LA FASE DE GESTION, ARCHIVO CENTRAL Y TRATAMIENTO DEL FONDO DOCUMENTAL ACOMULADO EN LA OFICINA TALENTO HUMANO DE LA E.S.E HOSPITAL SAN JERONIMO DE MONTERIA, CONFORME CON LAS ORIENTACIONES EXISTENTES EN MATERIA ARCHIVISTICA Y DE GESTION DOCUMENTAL EMANADA POR EL ARCHIVO GENERAL DE LA NACION Y EL SISTEMAS DE GESTION DE CALIDAD EN LA E.S.E HOSPITAL SAN JERONIMO DE MONTERIA. </t>
  </si>
  <si>
    <t xml:space="preserve">AUXILIAR ADMINISTRATIVO </t>
  </si>
  <si>
    <t>SARONY DEL SOCORRO NEGRETE TANO</t>
  </si>
  <si>
    <t xml:space="preserve">PRESTACION DE SERVICIOS DE APOYO A LA GESTION DOCUMENTAL COMO AUXILIAR DE ARCHIVO PARA LA APLICACIÓN DE LOS PROCESOS TECNICOS ARCHIVISTICOS EN LA FASE DE GESTION ARCHIVO CENTRAL Y TRATAMIENTO DEL FONDO DOCUMENTAL ACUMULADO EN LA OFICINA JURIDICA DE LA E.S.E HOSPITAL SAN JERONIMO DE MONTERIA CONFORME CON LAS ORIENTACIONES EXISTENTES EN MATERIA ARCHIVISTICA Y DE GESTION DOCUMENTAL EMANADA POR EL ARCHIVO GENERAL DE LA NACION Y EL SISTEMA DE GESTION DE CALIDAD EN LA E.S.E HOSPITAL SAN JERONIMO DE MONTERIA </t>
  </si>
  <si>
    <t>FABIAN ARTURO MANRIQUE MALAVER</t>
  </si>
  <si>
    <t>PRESTACIÓN DE SERVICIOS PROFESIONALES EN APOYO A LA SUBGERENCIA ADMINISTRATIVA Y FINANCIERA DE LA E. S. E. HOSPITAL SAN JERONIMO DE MONTERÍA.</t>
  </si>
  <si>
    <t xml:space="preserve">PROFESIONAL </t>
  </si>
  <si>
    <t xml:space="preserve">WILSON ANDRES PEÑA RIOS </t>
  </si>
  <si>
    <t xml:space="preserve">PRESTACION DE SERVICIOS DE APOYO A LA GESTION ADMINISTRATIVA COMO TECNICO PARA EL AREA DE SISTEMAS EN LA E.S.E HOSPITAL SN JEONIMO DE MONTERIA </t>
  </si>
  <si>
    <t xml:space="preserve">TECNICO SISTEMAS </t>
  </si>
  <si>
    <t>JAVIER DARIO BARROSO BERTEL</t>
  </si>
  <si>
    <t xml:space="preserve">ALEXANDRA DEL ROSARIO ARRIETA TABORDA </t>
  </si>
  <si>
    <t xml:space="preserve">PRESTACION DE SERVICIOS DE APOYO A LA GESTION ADMINISTRATIVA EN LA OFICINA DE CIRUGIA DE LA E.S.E HOSPITAL SAN JERONIMO DE MONTERIA. </t>
  </si>
  <si>
    <t xml:space="preserve">AUXILIAR ADMINISTRATIVO CIRUGIA </t>
  </si>
  <si>
    <t xml:space="preserve">YAQUELINE DEL CARMEN YANCES BORJA </t>
  </si>
  <si>
    <r>
      <t xml:space="preserve">CONTRATO DE PRESTACION DE SERVICIOS PROFESIONALES PARA EJECUTAR Y DESARROLLAR LOS PROCESOS Y PROCEDIMIENTOS EN LA ESPECIALIDAD DE </t>
    </r>
    <r>
      <rPr>
        <u/>
        <sz val="11"/>
        <color theme="1"/>
        <rFont val="Calibri"/>
        <family val="2"/>
        <scheme val="minor"/>
      </rPr>
      <t xml:space="preserve">OFTALMOLOGÍA </t>
    </r>
    <r>
      <rPr>
        <sz val="11"/>
        <color theme="1"/>
        <rFont val="Calibri"/>
        <family val="2"/>
        <scheme val="minor"/>
      </rPr>
      <t>EN LA E.S.E HOSPITAL SAN JERÓNIMO DE MONTERÍA</t>
    </r>
  </si>
  <si>
    <t xml:space="preserve">OFTALMOLOGIA </t>
  </si>
  <si>
    <t xml:space="preserve">MIGUEL ANSELMO CARDENAS AGAMEZ </t>
  </si>
  <si>
    <t xml:space="preserve">JUAN CARLOS GOMEZ DOMINGUEZ </t>
  </si>
  <si>
    <r>
      <t xml:space="preserve">CONTRATO DE PRESTACION DE SERVICIOS PROFESIONALES PARA EJECUTAR Y DESARROLLAR PROCESO Y PROCEDIMIENTOS EN LA ESPECIALIDAD DE </t>
    </r>
    <r>
      <rPr>
        <u/>
        <sz val="11"/>
        <color rgb="FF000000"/>
        <rFont val="Calibri"/>
        <family val="2"/>
        <scheme val="minor"/>
      </rPr>
      <t>ANESTESIOLOGIA</t>
    </r>
    <r>
      <rPr>
        <sz val="11"/>
        <color rgb="FF000000"/>
        <rFont val="Calibri"/>
        <family val="2"/>
        <scheme val="minor"/>
      </rPr>
      <t xml:space="preserve"> EN LA E.S.E HOSPITAL SAN JERONIMO DE MONTERIA.</t>
    </r>
  </si>
  <si>
    <t xml:space="preserve">ANESTESIOLOGIA </t>
  </si>
  <si>
    <t xml:space="preserve">MANUEL RAMON LORA SANCHEZ </t>
  </si>
  <si>
    <t xml:space="preserve">MARIO LUIS PUELLO YOLIS </t>
  </si>
  <si>
    <t xml:space="preserve">HUMBERTO MANUEL ANNICCHIARICO NEGRETE </t>
  </si>
  <si>
    <t xml:space="preserve">FABIO ANDRES MERCADO FLOREZ </t>
  </si>
  <si>
    <t>SALVADOR FILIPO CHIMENTO VILARO</t>
  </si>
  <si>
    <t xml:space="preserve">PEDRO FRANCISCO CARMONA RUBIO </t>
  </si>
  <si>
    <t>ROBERTO DE JESUS MARTELO DEL RIO</t>
  </si>
  <si>
    <t xml:space="preserve">CLARA INES PATIÑO FERNANDEZ </t>
  </si>
  <si>
    <r>
      <t xml:space="preserve">CONTRATO DE PRESTACION DE SERVICIOS PROFESIONALES PARA EJECUTAR Y DESARROLLAR PROCESOS Y PROCEDIMIENTOS EN LA ESPECIALIDAD DE </t>
    </r>
    <r>
      <rPr>
        <u/>
        <sz val="11"/>
        <color theme="1"/>
        <rFont val="Calibri"/>
        <family val="2"/>
        <scheme val="minor"/>
      </rPr>
      <t>MEDICINA CRITICA</t>
    </r>
    <r>
      <rPr>
        <sz val="11"/>
        <color theme="1"/>
        <rFont val="Calibri"/>
        <family val="2"/>
        <scheme val="minor"/>
      </rPr>
      <t xml:space="preserve"> EN LA E.S.E HOSPITAL SAN JERÓNIMO DE MONTERÍA.</t>
    </r>
  </si>
  <si>
    <t xml:space="preserve">MEDICINA CRITICA </t>
  </si>
  <si>
    <t xml:space="preserve">JESUS ANTONIO RAMIREZ DORIA </t>
  </si>
  <si>
    <t>HECTOR SANTANDER CANTILLO PACHECO</t>
  </si>
  <si>
    <t xml:space="preserve">ORLANDO RAFAEL VILLAREAL CHEVEL </t>
  </si>
  <si>
    <t xml:space="preserve">JESUS ENRIQUE JULIO GALEANO </t>
  </si>
  <si>
    <t xml:space="preserve">CONTRATO DE PRESTACION DE SERVICIOS PROFESIONALES PARA EJECUTAR Y DESARROLLAR LOS PROCESOS Y PROCEDIMIENTOS EN LA ESPECIALIDAD DE CIRUGIA PEDIATRICA EN LA E.S.E HOSPITAL SAN JERONIMO DE MONTERIA </t>
  </si>
  <si>
    <t xml:space="preserve">CIRUGIA PEDIATRICA </t>
  </si>
  <si>
    <t xml:space="preserve">JULIO CESAR ANICHIARICO CECERE </t>
  </si>
  <si>
    <t xml:space="preserve">MARIA ALEJNDRA SIERRA MORELO </t>
  </si>
  <si>
    <t xml:space="preserve">PRESTACION DE SERVICIOS PROFESIONALES DE ABOGADO A LA OFICINA JURIDICA PARA EL APOYO EN LOS ASUNTOS DE CARACTER LEGAL, ADEMAS DE LOS RELACIONADOS CON LA REPRESENTACION JUDICIAL EN PROCESOS DE DIVERSA NATURALEZA E INSTANCIAS JUDICIALES, ADMINISTRATIVAS Y OTRAS EN LAS QUE SE CONSIDERE NECESARIO SU PARTICIPACION EN LA E.S.E HOSPITAL SAN JERONIMO DE MONTERIA. </t>
  </si>
  <si>
    <t xml:space="preserve">VICTOR OTERO MARRUGO </t>
  </si>
  <si>
    <t>CONTRATO DE PRESTACION DE SERVICIOS PROFESIONALES PARA EJECUTAR Y DESARROLLAR PROCESOS Y PROCEDIMIENTOS EN LA ESPECIALIDAD DE DERMATOLOGIA EN LA E.S.E HOSPITAL SAN JERONIMO DE MONTERIA</t>
  </si>
  <si>
    <t xml:space="preserve">DERMATOLOGIA </t>
  </si>
  <si>
    <t xml:space="preserve">JAIRO ALBERTO CHEVEL MEJIA </t>
  </si>
  <si>
    <t>CONTRATO DE PRESTACION DE SERVICIOS PROFESIONALES EN LA EJECUCION, DESARROLLO DE PROCESOS Y PROCEDIMIENTOS DE LA ESPECIALIDAD DE MEDICINA INTERNA CON EL FIN DE BRINDAR ORIENTACION Y SEGUIMIENTO EN TEMAS REALCIONADOS EN INFECTOLOGIA EN LA E.S.E HOSPITAL SAN JERÓNIMO DE MONTERÍA</t>
  </si>
  <si>
    <t xml:space="preserve">INFECTOLOGIA </t>
  </si>
  <si>
    <t xml:space="preserve">EDUARDO SANCHEZ GARCIA </t>
  </si>
  <si>
    <t>CONTRATO DE PRESTACION DE SERVICIOS PROFESIONALES EN LA EJECUCION, DESARROLLO DE PROCESOS Y PROCEDIMIENTOS DE LA ESPECIALIDAD DE ORTOPEDIA – ARTROSCOPIA EN LA E.S.E HOSPITAL SAN JERÓNIMO DE MONTERÍA</t>
  </si>
  <si>
    <t>ORTOPEDIA ARTROSCOPIA</t>
  </si>
  <si>
    <t xml:space="preserve">MARIA PAULA GONZALEZ LENGUA </t>
  </si>
  <si>
    <t xml:space="preserve">CONTRATO DE PRESTACION DE SERVICIOS PROFESIONALES EN LA EJECUCION, DESARROLLO DE PROCESOS Y PROCEDIMIENTOS EN LA ESPECIALIDAD DE CIRUGIA MAXILOFACIAL EN LA E.S.E HOSPITAL SAN JERONIMO DE MONTERIA. </t>
  </si>
  <si>
    <t xml:space="preserve">CIRUGIA MAXILOFACIAL </t>
  </si>
  <si>
    <t xml:space="preserve">CARLOS ARTURO DURANGO GALVAN </t>
  </si>
  <si>
    <t>CONTRATO DE PRESTACION DE SERVICIOS PROFESIONALES PARA EJECUTAR Y DESARROLLAR PROCESOS Y PROCEDIMIENTOS EN LA ESPECIALIDAD DE NEUROLOGIA EN LA E.S.E HOSPITAL SAN JERONIMO DE MONTERIA</t>
  </si>
  <si>
    <t xml:space="preserve">NEUROLOGIA </t>
  </si>
  <si>
    <t>XIOMARA ESCOBAR OSPINO</t>
  </si>
  <si>
    <t>PRESTACION DE SERVICIOS PROFESIONALES EN LA EJECUCION DE LOS PROCESOS DE LA ESPECIALIDAD DE NEUROLOGIA PEDIATRIC EN LA MODALIDAD AMBULATORIA EN LA E.S.E HOSPITAL SAN JERONIMO DE MONTERIA</t>
  </si>
  <si>
    <t xml:space="preserve">NEUROLOGIA PEDIATRICA </t>
  </si>
  <si>
    <t xml:space="preserve">JESUS EDUARDO PUCHE MARTINEZ </t>
  </si>
  <si>
    <t xml:space="preserve">ESPECIALIDAD NEFROLOGIA </t>
  </si>
  <si>
    <t xml:space="preserve">CIRUPLASTICO GALENO GROUP S.A.S </t>
  </si>
  <si>
    <t xml:space="preserve">ESPECIALIDAD CIRUGIA PLASTICA </t>
  </si>
  <si>
    <t xml:space="preserve">CENTRO RADIOLOGOS DEL CARIBE S.A.S </t>
  </si>
  <si>
    <t xml:space="preserve">ESPECIALIDAD RADIOLOGIA </t>
  </si>
  <si>
    <t>HOSPICARDIO S.A.S</t>
  </si>
  <si>
    <t xml:space="preserve">ESPECIALIDAD CARDIOLOGIA </t>
  </si>
  <si>
    <t xml:space="preserve">SOCIEDAD DE PEDIATRAS DE MONTERIA </t>
  </si>
  <si>
    <t xml:space="preserve">ESPECIALIDAD PEDIATRIA </t>
  </si>
  <si>
    <t>SOCIEDAD DE PATOLOGOS S.A.S</t>
  </si>
  <si>
    <t>ESPECIALIDAD DE PATOLOGIA</t>
  </si>
  <si>
    <t>CIRUJANOS GENERALES DEL SINU S.A.S</t>
  </si>
  <si>
    <t xml:space="preserve">ESPECIALIDAD CIRUGIA GENERAL </t>
  </si>
  <si>
    <t xml:space="preserve">GRUPO ORTOPEDICO DE CORDOBA S.A.S </t>
  </si>
  <si>
    <t xml:space="preserve">ESPECIALIDAD DE ORTOPEDIA </t>
  </si>
  <si>
    <t xml:space="preserve">MEDICINA INTERNA WAB S.A.S </t>
  </si>
  <si>
    <t xml:space="preserve">ESPECIALIDAD MEDICINA INTERNA </t>
  </si>
  <si>
    <t xml:space="preserve">SOCIEDAD DE GINECOLOGIA SAN JERONIMO </t>
  </si>
  <si>
    <t xml:space="preserve">ESPECIALIDAD GINECOLOGIA </t>
  </si>
  <si>
    <t xml:space="preserve">CENTRO DE GASTROENTEROLOGIA Y ENDOSCOPIA DIGESTIVAS CEGASENDI S.A.S </t>
  </si>
  <si>
    <t>ESPECIALIDAD DE GASTROENTEROLOGIA</t>
  </si>
  <si>
    <t xml:space="preserve">OTORRINOLARINGOLOGOS ASOCIADOS DE CORDOBA S.A.S </t>
  </si>
  <si>
    <t>ESPECIALIDAD DE OTORRINOLARINGOLOGIA</t>
  </si>
  <si>
    <t xml:space="preserve">VICENTE ARELIS ROMERO CHAVEZ </t>
  </si>
  <si>
    <t xml:space="preserve">CIRUGIA VASCULAR </t>
  </si>
  <si>
    <t xml:space="preserve">LEONARDO ANTONIO TANO GALINDO </t>
  </si>
  <si>
    <t xml:space="preserve">INGENIERO SISTEMAS </t>
  </si>
  <si>
    <t xml:space="preserve">GLORIA PATRICIA VELLOJIN ANAYA </t>
  </si>
  <si>
    <t>PRESTACION DE SERVICIOS PROFESIONALES DE ABOGADO ESPECIALISTA A LA OFICINA CARTERA PARA EL APOYO EN LOS ASUNTOS DE CARÁCTER LEGAL, EN ESPECIAL AQUELLAS ACTIVIDADES DE GESTION DE COBRO PERSUACIVO Y COACTIVO A FIN DE GARANTIZAR LA GESTION DEL RECAUDO DE LA CARTERA DE LA INSTITUCION.  ADEMÁS DE LOS RELACIONADOS CON LA REPRESENTACIÓN JUDICIAL EN PROCESOS DE DIVERSA NATURALEZA E INSTANCIAS JUDICIALES, ADMINISTRATIVAS Y OTRAS EN LAS QUE SE CONSIDERE NECESARIO SU PARTICIPACIÓN EN LA E.S.E HOSPITAL SAN JERONIMO DE MONTERIA.</t>
  </si>
  <si>
    <t xml:space="preserve">WALTER RAFAEL MESTRA MARTINEZ </t>
  </si>
  <si>
    <t xml:space="preserve">PRESTACION DE SERVICIOS PROFESIONALES PARA APOYAR EL PROCESO DE CONTRATACION DE LA E.S.E HOSPITAL SAN JERONIMO DE MONTERIA CON LAS DIFERENTES ENTIDADES ADMIISTRADORAS DE PLANES DE BENEFICIOS EAPB. </t>
  </si>
  <si>
    <t xml:space="preserve">CONTRATACION </t>
  </si>
  <si>
    <t xml:space="preserve">NATALIA VALDERRAMA HERNANDEZ </t>
  </si>
  <si>
    <t>VICTOR ANDRES DAVID LYONS</t>
  </si>
  <si>
    <t>ABOGADO</t>
  </si>
  <si>
    <t xml:space="preserve">ADRIANA CAROLINA TORRES TUIRAN </t>
  </si>
  <si>
    <t xml:space="preserve">PRESTACION DE SERVICIOS DE APOYO TECNICO A LA GESTION EN LA EJECUCION Y DESARROLLO DEL PROCESO DE FACTURACION DE LA E.S.E HOSPITAL SAN JERONIMO DE MONTERIA. </t>
  </si>
  <si>
    <t xml:space="preserve">FACTURACION </t>
  </si>
  <si>
    <t xml:space="preserve">ANA MARYS VERGARA SOTO </t>
  </si>
  <si>
    <t xml:space="preserve">AYLIN SORAYA ESPITIA FUENTES </t>
  </si>
  <si>
    <t xml:space="preserve">RITA PAOLA PEREZ RAMOS </t>
  </si>
  <si>
    <t xml:space="preserve">LUIS EDUARDO LOPEZ PEÑA </t>
  </si>
  <si>
    <t>NANDO LUIS PEREZ HERNANDEZ</t>
  </si>
  <si>
    <t>NAVY LUZ DORIA HERNANDEZ</t>
  </si>
  <si>
    <t xml:space="preserve">ROGER MIGUEL ALVAREZ TUIRAN </t>
  </si>
  <si>
    <t>CARLOS ALBERTO GUERRA ALARCON</t>
  </si>
  <si>
    <t>EDITH CECILIA BRAVO TERAN</t>
  </si>
  <si>
    <t xml:space="preserve">JULIA PATRICIA LOPEZ ACOSTA </t>
  </si>
  <si>
    <t>KATERINE VANESSA HOYOS PEREZ</t>
  </si>
  <si>
    <t xml:space="preserve">JOSE ANTONIO PETRO MERCADO </t>
  </si>
  <si>
    <t>OLGA LUCIA TIRADO TAPIA</t>
  </si>
  <si>
    <t xml:space="preserve">CINDY PAOLA GALVAN NAVARRO </t>
  </si>
  <si>
    <t>ERICA SOFIA SOLERA JIMENEZ</t>
  </si>
  <si>
    <t xml:space="preserve">IVAN DARIO CONTRERAS ARROYO </t>
  </si>
  <si>
    <t>ENADIS DEL CARMEN ANDRADE HERNANDEZ</t>
  </si>
  <si>
    <t xml:space="preserve">RODOLFO FELIPE BURGOS LENES </t>
  </si>
  <si>
    <t>MARITZA DE JESUS TORREZ RAMOS</t>
  </si>
  <si>
    <t>ALICIA DEL ROSARIO MOLINA MARTINEZ</t>
  </si>
  <si>
    <t xml:space="preserve">MELISA ANDREA HERNANDEZ RIVERO </t>
  </si>
  <si>
    <t>ISABEL CRISTINA FERNANDEZ DIAZ</t>
  </si>
  <si>
    <t xml:space="preserve">CARMEN ROCIO JAIME BERRIO </t>
  </si>
  <si>
    <t>OSNAI MANUEL ROSARIO SOLANO</t>
  </si>
  <si>
    <t xml:space="preserve">OLGA LUCIA FLOREZ CAUSIL </t>
  </si>
  <si>
    <t xml:space="preserve">MAIKEL HERRERA REGINO </t>
  </si>
  <si>
    <t>PRESTACIÓN DE SERVICIOS DE APOYO TÉCNICO A LA GESTIÓN EN LA EJECUCIÓN Y DESARROLLO DE LAS ACTIVIDADES DE AUXILIAR CONTABLE EN EL ÁREA DE CONTABILIDAD DE LA ESE HOSPITAL SAN JERÓNIMO DE MONTERÍA.</t>
  </si>
  <si>
    <t xml:space="preserve">AUXILIAR CONTABLE </t>
  </si>
  <si>
    <t xml:space="preserve">ARTURO ARRIETA ARRIETA </t>
  </si>
  <si>
    <t>PRESTACION DE SERVICIOS DE APOYO TECNICO A LA GESTION EN LA GESTION EN LA EJECUCION Y DESARROLLO DE LAS ACTIVIDADES DE AUXILIAR CONTABLE EN EL AREA DE CONTABILIDAD DE LA E.S.E HOSPITAL SAN JERONIMO DE MONTERIA</t>
  </si>
  <si>
    <t xml:space="preserve">LAUREN LEZETH MENDOZA MANGAS </t>
  </si>
  <si>
    <t xml:space="preserve">PRESTACION DE SERVICIOS DE APOYO EN LA CONSOLIDACION DE LA INFORMACION PROVENIENTE DE LA DIFERENTES AREAS DE LA E.S.E HOSPITAL SAN JERONIMO DE MONTERIA, A TRAVES DEL ANALISIS DE LOS COSTOS TOTALES Y UNITARIOS DE PRODUCCION, UNIDADES PRODUCIDAS Y VENDIDAS </t>
  </si>
  <si>
    <t xml:space="preserve">COSTOS </t>
  </si>
  <si>
    <t xml:space="preserve">CARLOS ALFONSO DE LEON VILLADIEGO </t>
  </si>
  <si>
    <t>PRESTAR SUS SERVICIOS DE APOYO A LA GESTION EN LA EJECUCION DEL PROCESO DE GESTION DOCUMENTAL DEFINIDO DENTRO DEL SGC DE LA E.S.E HOSPITAL SAN JERONIMO DE MONTERIA Y APLICANDO LA NORMATIVIDAD VIGENTE POR EL ARCHIVO GENERAL DE LA NACION</t>
  </si>
  <si>
    <t xml:space="preserve">GESTOR DE ARCHIVO </t>
  </si>
  <si>
    <t xml:space="preserve">OSCAR DAVID GUERRA BARON </t>
  </si>
  <si>
    <t>PRESTACION DE SERVICIOS DE APOYO A LA GESTION DOCUMENTAL COMO AUXILIAR DE ARCHIVO PARA LA APLICACIÓN DE LOS PROCESOS TECNICOS ARCHIVISTICOS EN LA FASE DE GESTION ARCHIVO CENTRAL Y TRATAMIENTO DEL FONDO DOCUMENTAL ACUMULADO EN LA OFICINA JURIDICA DE LA E.S.E HOSPITAL SAN JERONIMO DE MONTERIA CONFORME CON LAS ORIENTACIONES EXISTENTES EN MATERIA ARCHIVISTICA Y DE GESTION DOCUMENTAL EMANADA POR EL ARCHIVO GENERAL DE LA NACION Y EL SISTEMA DE GESTION DE CALIDAD EN LA E.S.E HOSPITAL SAN JERONIMO DE MONTERIA</t>
  </si>
  <si>
    <t xml:space="preserve">AUXILIAR DE ARCHIVO </t>
  </si>
  <si>
    <t xml:space="preserve">GERARDO MIGUEL ANAYA REYES </t>
  </si>
  <si>
    <t>PRESTACION DE SERVICIOS OPERATIVOS DE APOYO A LA GESTION DOCUMENTAL COMO AUXILIAR DE ARCHIVO PARA LA APLICACIÓN DE PROCESOS TECNICOS ARCHIVISTICOS EN LAS FASES DE ARCHIVO DE GESTION, ARCHIVO CENTRAL Y TRATAMIENTO DEL FONDO DOCUMENTAL ACUMULADO DE LAS DIFERENTES AREAS DE LA E.S.E CONFORME CON LAS ORIENTACIONES EXISTENTES EN MATERIA ARCHIVISTICA Y DE GESTION DOCUMENTAL EMANADAS POR EL ARCHIVO GENERAL DE LA NACION Y EL SISTEMA DE GESTION DE CALIDAD DE LA E.S.E HOSPITAL SAN JERONIMO DE MONTERIA.</t>
  </si>
  <si>
    <t xml:space="preserve">ALEX DAVID MESTRA LORA </t>
  </si>
  <si>
    <t xml:space="preserve">MIGUEL ANGEL CONEO VERGARA </t>
  </si>
  <si>
    <t xml:space="preserve">VICTOR MANUEL HERNANDEZ PACHECO </t>
  </si>
  <si>
    <t>455-1</t>
  </si>
  <si>
    <t xml:space="preserve">OMAIRA ROSA MARQUEZ VEGA </t>
  </si>
  <si>
    <t xml:space="preserve">SANDRA LUZ SALGADO FERNANDEZ </t>
  </si>
  <si>
    <t xml:space="preserve">PRESTACION DE SERVICIOS PROFESIONALES PARA LA GESTION ADMINISTRATIVA COMO AUDITOR (A) DE CUENTAS MEDICAS EN LA E.S.E HOSPITAL SAN JERONIMO DE MONTERIA </t>
  </si>
  <si>
    <t xml:space="preserve">ANA LUZ ROSALES BARRERA </t>
  </si>
  <si>
    <t xml:space="preserve">PRESTACIN DE SERVICIOS DE APOYO TECNICO A LA GESTION EN LA EJECUCION Y CONTROL DE LAS ACTIVIDADES DEL PROCESO DE OBJECIONES Y GLOSAS EN EL AREA DE CARTERA DE LA E.S.E HOSPITAL SAN JERONIMO DE MONTERIA. </t>
  </si>
  <si>
    <t xml:space="preserve">GLOSAS </t>
  </si>
  <si>
    <t xml:space="preserve">SANDRA PATRICIA GARCES VANDERBILTH </t>
  </si>
  <si>
    <t xml:space="preserve">DIANA JUDITH DIAZ ALARCON </t>
  </si>
  <si>
    <t xml:space="preserve">EMILIO JOSE ROCHA SIERRA </t>
  </si>
  <si>
    <t xml:space="preserve">PRESTACION DE SERVICIOS PROFESIONALES DE APOYO EN LA EJECUCION DE LAS ACTIVIDADES INHERENTES AL PROCESO DE GESTION INTEGRAL DE CARTERA Y SUBPROCESO DE GLOSAS DE LA E.S.E HOSPITAL SAN JERONIMO DE MONTERIA. </t>
  </si>
  <si>
    <t xml:space="preserve">CARTERA </t>
  </si>
  <si>
    <t xml:space="preserve">XIOMARA INDIRA BERRIO DIAZ </t>
  </si>
  <si>
    <t>PRESTACION DE SERVICIOS PROFESIONALES DE APOYO A LA GESTION EN EL DESARROLLON Y EJECUCION DE LAS ACTIVIDADES DEL PROCESO DE GESTION INTEGRAL DE CARTERA DE LA E.S.E HOSPITAL SAN JERONIMO DE MONTERIA.</t>
  </si>
  <si>
    <t xml:space="preserve">AURA LUCIA GUERRA RACERO </t>
  </si>
  <si>
    <t xml:space="preserve">CARLOS ANDRES MUSKUS OTERO </t>
  </si>
  <si>
    <t xml:space="preserve">KATERINE ANDREA CORREA NEGRETE </t>
  </si>
  <si>
    <t xml:space="preserve">MARIA JOSE PITALUA DURANGO </t>
  </si>
  <si>
    <t xml:space="preserve">RITA MARCELY FLOREZ OCHOA </t>
  </si>
  <si>
    <t xml:space="preserve">YORVIS DEL CARMEN ARTEAGA HERNANDEZ </t>
  </si>
  <si>
    <t xml:space="preserve">PRESTACION DE SERVICIOS PROFESIONALES COMO CONTADOR PARA BRINDAR APOYO EN EL AREA ADMNISTRATIVA DE CUENTAS POR PAGAR EN LA E.S.E HOSPITAL SAN JERONIMO DE MONTERIA </t>
  </si>
  <si>
    <t xml:space="preserve">CUENTAS POR PAGAR </t>
  </si>
  <si>
    <t xml:space="preserve">VIANEIS VIVIANA VERGARA RAILLO </t>
  </si>
  <si>
    <t xml:space="preserve">PRESTACION DE SERVICIOS DE APOYO A LA GESTION COMO AUXILIAR ADMINISTRATIVO EN EL AREA DE CUENTAS POR PAGAR Y TESORERIA DE LA E.S.E HOSPITAL SAN JERONIMO DE MONTERIA </t>
  </si>
  <si>
    <t xml:space="preserve">OMEIRO ANTONIO PUERTA ZAPATA </t>
  </si>
  <si>
    <t>PRESTACION DE SERVICIOS PROFESIONALES DE APOYO A LA GESTION FINANCIERA N EL AREA CONTABLE, TESORERIA, PRESUPUESTO Y FINANCIERA DETRO DEL PROCESO DE INTERVENCION ADMINISTRATIVA FORZOZA PARA ADMINISTRAR LA E.S.E HOSPITAL SAN JERONIMO DE MONTERIA-CORDOBA</t>
  </si>
  <si>
    <t xml:space="preserve">FINANCIERO </t>
  </si>
  <si>
    <t xml:space="preserve">LILIANA DOMINGA BERROCAL RAMOS </t>
  </si>
  <si>
    <t xml:space="preserve">PRESTACION DE SERVICIOS PROFESIONALES COMO INGENIERA DE SISTEMAS PARA APOYAR EL PROCESO DE PARAMETRIZACION DE LOS CONTRATOS SUSCRITOS CON LAS DIFERENTES EPS, IPS Y OTROS DE LA E.S.E HOSPITAL SAN JERONIMO DE MONTERIA. </t>
  </si>
  <si>
    <t>PARAMETRIZACION</t>
  </si>
  <si>
    <t xml:space="preserve">GUIDO PAUL NOBLES MENDEZ </t>
  </si>
  <si>
    <t xml:space="preserve">PRESTACION DE SERVICIOS DE APOYO PARA REALIZAR LAS LABORES DE JARDINERIA Y LIMPIEZA DE AREAS VERDES INTRNAS Y EXTERNAS GENERALES EN LA E.S.E HOSPITAL SAN JERONIMO DE MONTERIA. </t>
  </si>
  <si>
    <t xml:space="preserve">JARDINERIA </t>
  </si>
  <si>
    <t xml:space="preserve">RICARDO ANDRES OQUENDO CAVADIA </t>
  </si>
  <si>
    <t xml:space="preserve">PRESTACION DE SERVICIOS DE AUXILIAR ADMINISTRATIVO DE APOYO TECNICO A LA GESTION EN LA EJECUCION Y DESARROLLO DE LAS ACTIVIDADES E MENSAJERIA EXTERNA DE LOS DIFERENTES REQUERIMIENTOS REALIZADOS POR LAS DIFERENTES AREAS DE LA E.S.E HOSPITAL SAN JERONIMO DE MONTERIA </t>
  </si>
  <si>
    <t xml:space="preserve">MENSAJERIA </t>
  </si>
  <si>
    <t xml:space="preserve">OMAR ANDRES COGOLLO PALENCIA </t>
  </si>
  <si>
    <t xml:space="preserve">PRESTACION DE SERVICIOS DE APOYO A LA GESTION ADMINISTRATIVA PARA EL CARGUE DE INFORMACION EN PORTALES SIHO, SECOP Y SIA EN LA E.S.E HOSPITAL SAN JERONIMO DE MONTERIA. </t>
  </si>
  <si>
    <t xml:space="preserve">AUXILIAR ADMINISTRATIVO JURIDICA </t>
  </si>
  <si>
    <t xml:space="preserve">JULIETA CAROLINA MARTINEZ MARTINEZ </t>
  </si>
  <si>
    <t>PRESTACION DE SERVICIOS DE APOYO A LA GESTION ADMINISTRATIVA EN EL ÁREA DE ESTADÍSTICAS COMO AUXILIAR DE ENFERMERIA EN LA E.S.E. HOSPITAL SAN JERONIMO DE MONTERIA.</t>
  </si>
  <si>
    <t xml:space="preserve">ESTADISTICA </t>
  </si>
  <si>
    <t xml:space="preserve">ALEXANDRA MARIA NEGRETE ROJAS </t>
  </si>
  <si>
    <t>PRESTACIÓN DE SERVICIOS PROFESIONALES COMO APOYO TECNICO EN AREA DE CALIDAD, AL SEGUIMIENTO Y DESARROLLO DE LAS ACTIVIDADES DE ACTUALIZACION DE PROCESOS EN LA E.S.E HOSPITAL SAN JERONIMO DE MONTERIA</t>
  </si>
  <si>
    <t xml:space="preserve"> PROFESIONAL DE CALIDAD </t>
  </si>
  <si>
    <t xml:space="preserve">CYNTHIA ZORAYA CARABALLO MERCADO </t>
  </si>
  <si>
    <t xml:space="preserve">PRESTACION DE SERVICIOS PROFESIONALES COMO COMUNICADOR SOCIAL Y PERIODISTA, EN APOYO AL AREA ADMINISTRATIVA EN PROCESOS DE MEJORAMIENTO Y FORTALECIMIENTO DE LA RED DE COMUNICACIÓN INTERNA Y EXTRENA, MANEJO DE PRESA, IMAGEN INSTITUCIONAL, REDES SOCIALES Y DESARROLLODE CONTENIDOS COMUNICATIVOS DE LA E.S.E HOSPITAL SAN JERONIMO DE MONTERIA. </t>
  </si>
  <si>
    <t xml:space="preserve">COMUNICADORA SOCIAL </t>
  </si>
  <si>
    <t xml:space="preserve">ALEXANDER DAVID RINCON RANGEL </t>
  </si>
  <si>
    <t xml:space="preserve">PRESTACION DE SERVICIOS COMO AUXILIAR ADMINISTRATIVO DE APOYO A LA GESTION ADMINISTRATIVA EN EL AREA DE ALMACEN Y SUMINISTRO DE LA E.S.E HOSPITAL SAN JERONIMO DE MONTERIA </t>
  </si>
  <si>
    <t>ALMACEN Y SUMINISTRO</t>
  </si>
  <si>
    <t>GISSEL PAOLA YANEZ ESQUIVEL</t>
  </si>
  <si>
    <t xml:space="preserve">PRESTACION DE SERVICIOS DE APOYO A LA GESTION ADMINISTRATIVA COMO AUXILIAR EN EL SISTEMA INTEGRAL DE ATENCION AL USUARIO (SIAU), EN MANEJO DE LA CENTRAL DE LLAMADAS DE LA E.S.E HOSPITAL SAN JERONIMO DE MONTERIA </t>
  </si>
  <si>
    <t>SIAU</t>
  </si>
  <si>
    <t>SILVIA MARIA CASTAÑO PAEZ</t>
  </si>
  <si>
    <t>PRESTACIÓN DE SERVICIOS DE APOYO A LA GESTIÓN EN ACTIVIDADES DEL AREA LAVANDERÍA DE LA ESE HOSPITAL SAN JERONIMO DE MONTERIA.</t>
  </si>
  <si>
    <t xml:space="preserve">LAVANDERIA </t>
  </si>
  <si>
    <t>AMID ENRIQUE GLORIA SAAH</t>
  </si>
  <si>
    <t xml:space="preserve">RAUL ANDRES PEREZ TABOADA </t>
  </si>
  <si>
    <t xml:space="preserve">CONTRATO DE PRESTACION DE SERVICIOS PROFESIONALES EN LA EJECUCION, DESARROLLO DE PROCESOS Y PROCEDIMIENTOS DE LA ESPECIALIDAD DE CIRUGIA VASCULAR EN LA E.S.E SAN JERONIMO DE MONTERIA </t>
  </si>
  <si>
    <t>CATALINA MAESTRE BERMUDEZ</t>
  </si>
  <si>
    <t xml:space="preserve">JOSE SEBASTIAN DIAZ PACHECO </t>
  </si>
  <si>
    <t xml:space="preserve">JAVIER DARIO DIAZ CARMONA </t>
  </si>
  <si>
    <t>PRESTACION DE SERVICIOS DE APOYO ADMINISTRATIVO (REFERENCIA Y CONTRAREFERENCIA) Y DE AUDITORIA ASISTENCIAL EN LA ESE HOSPITAL SAN JERONIMO DE MONTERIA.</t>
  </si>
  <si>
    <t xml:space="preserve">MARIA JOSE VILLADIEGO SANCHEZ </t>
  </si>
  <si>
    <t xml:space="preserve">PRESTACION DE SERVICIOS DE APOYO A LA GESTION ADMINISTRATIVA, EN LA ORGANIZACIÓN GENERAL DE LA CARTERA ADEUDADAPOR EL DEPARTAMENTO DE CORDOBA A LA ESE HOSPITAL SAN JERONIMO DE MONTERIA. </t>
  </si>
  <si>
    <t xml:space="preserve">AUXILIAR </t>
  </si>
  <si>
    <t xml:space="preserve">ELIANA MARIA TATIS CAMARGO </t>
  </si>
  <si>
    <t xml:space="preserve">ROSA MARIA SENA ARRIETA </t>
  </si>
  <si>
    <t xml:space="preserve">LEIDY TATIANA IBAÑEZ PEREIRA </t>
  </si>
  <si>
    <t xml:space="preserve">NATALY DIAZ VELASQUEZ </t>
  </si>
  <si>
    <t xml:space="preserve">VIVIANA MARGARITA COHEN SILGADO </t>
  </si>
  <si>
    <t xml:space="preserve">JOSE IGNACIO DIAZ TANO </t>
  </si>
  <si>
    <t xml:space="preserve">BRENDA VANESSA BERRIO MORELO </t>
  </si>
  <si>
    <t xml:space="preserve">GABRIELA YULIETH NIETO POSADA </t>
  </si>
  <si>
    <t>MIGUEL ANGEL SAENZ NEGRETE</t>
  </si>
  <si>
    <t xml:space="preserve">PRESTACION DE SERVICIOS PROFESIONALES PARA BRINDAR APOYO EN LA SUPERVISION DE ACCIONES DE SEGUIMIENTO, PREVENCION, MONITOREO Y CONTROL TECNICO, ADMINISTRATIVO Y FINANCIERO A LOS CONTRATOS CIVILES, ARQUITECTONICOS Y/O DE OBRA PUBLICA SUSCRITOS POR LA E.S.E HOSPITAL SAN JERONIMO DE MONTERIA Y EL APOYO TECNICO EN LOS DEMAS TEMAS CIVILES Y ARQUITECTONICOS QUE SE REQUIERAN </t>
  </si>
  <si>
    <t xml:space="preserve">INGENIERO CIVIL </t>
  </si>
  <si>
    <t xml:space="preserve">SEBASTIAN FERNANDO GIRALDO PEÑA </t>
  </si>
  <si>
    <t xml:space="preserve">LUIS CARLOS MONTES PAYARES </t>
  </si>
  <si>
    <t xml:space="preserve">STEFANY MARIA MORENO DORIA </t>
  </si>
  <si>
    <t xml:space="preserve">PRESTACION DE SERVICIOS OPERATIVOS DE APOYO A LA GESTION DOCUMENTAL COMO AUXILIAR DE ARCHIVO PARA LA APLICACIÓN DE PROCESOS TECNICOS ARCHIVISTICOS EN LAS FASES DE ARCHIVO DE GESTION, ARCHIVO CENTRAL Y TRATAMIENTO DEL FONDO DOCUMENTAL ACUMULADO DE LAS DIFERENTES AREAS DE LA E.S.E CONFORME CON SUS ORIENTACIONES EXISTENTES EN MATERIA ARCHIVISTICA Y DE GESTION DOCUMENTAL EMANADAS POR EL ARCHIVO GENERAL DE LA NACION Y EL SISTEMA DE GESTION DE CALIDAD DE LA E.S.E HOSPITAL SAN JERONIMO DE MONTERIA. </t>
  </si>
  <si>
    <t>PRESTACION DE SERVICIOS PROFESIONALES DE APOYO A LA GESTION FINANCIERA EN EL AREA CONTABLE, TESORERIA, PRESUPUESTO Y FINANCIERA DENTRO DEL PROCESO DE INTERVENCION ADMINISTRATIVA FORZOSA PARA ADMINISTRAR LA E.S.E. HOSPITAL SAN JERONIMO DE MONTERIA – CÓRDOBA</t>
  </si>
  <si>
    <t>CENTRO AVANZADO DE ATENCION EN TRATAMIENTOS DE HERIDAS SAS (CAATH)</t>
  </si>
  <si>
    <t xml:space="preserve">CONTRATO DE PRESTACION DE SERVICIOS PROFESIONALES EN LA EJECUCION, DESARROLLO DE PROCESOS Y PROCEDIMIENTOS DE CLINICA DE HERIDAS EN LA E.S.E HOSPITAL SAN JERONIMO DE MONTERIA. </t>
  </si>
  <si>
    <t xml:space="preserve">CLINICA DE HERIDAS </t>
  </si>
  <si>
    <t xml:space="preserve">POR EVENTO </t>
  </si>
  <si>
    <t>KATHERINE XIMENA RESTREPO PICO</t>
  </si>
  <si>
    <t>HUGO ARMANDO CORCHO RODIÑO</t>
  </si>
  <si>
    <t xml:space="preserve">ANGIE PAOLA ESPITIA ESPITIA </t>
  </si>
  <si>
    <t xml:space="preserve">PRESTACION DE SERVICIOS DE APOYO A LA GESTION COMO AUXILIAR DE FARMACIA EN LA EJECUCION Y DESARROLLO DEL PROCESO FARMACEUTICODE LA ESE HOSPITAL SAN JERONIMO DE MONTERIA </t>
  </si>
  <si>
    <t xml:space="preserve">ALEXANDRA ISABEL OTERO CARRASCAL </t>
  </si>
  <si>
    <t xml:space="preserve">CONTRATO DE PRESTACION DE SERVICIOS PROFESIONALES PARA EJECUTAR Y DESARROLLAR PROCESO Y PROCEDIMIENTOS EN LA ESPECIALIDAD DE CIRUGIA PLASTICA EN LA ESE HOSPITAL SAN JERONIMO DE MONTERIA. </t>
  </si>
  <si>
    <t xml:space="preserve">CIRUGIA PLASTICA </t>
  </si>
  <si>
    <t xml:space="preserve">PRESTACION DE SERVICIOS PROFESIONALES PARA LA GESTION ASISTENCIAL COMO MEDICO GENERAL DE LA ESE HOSPITAL SAN JERONIMO DE MONTERIA </t>
  </si>
  <si>
    <t xml:space="preserve">PRESTACION DE SERVICIOS PROFESIONALES PARA LA GESTION ASISTENCIAL COMO ENFERMERA PROFESIONAL EN LA ESE HOSPITAL SAN JERONIMO DE MONTERIA </t>
  </si>
  <si>
    <t xml:space="preserve">RUBBY CHALITA CHAVEZ MARTINEZ </t>
  </si>
  <si>
    <t xml:space="preserve">PRESTACION DE SERVICIOS DE APOYO A LA GESTION ADMINISTRATIVA COMO AUXILIAR DE RECEPCION EN EL AREA DE IMAGENES DIAGNOSTICAS EN LA ESE HOSPITAL SAN JERONIMO DE MONTERIA </t>
  </si>
  <si>
    <t xml:space="preserve">PRESTACION DE SERVICIO DE APOYO A LA GESTION ASISTENCIAL COMO AUXILIAR DE LABORATORIO CLINICO EN LA ESE HOSPITAL SAN JERONIMO DE MONTERIA </t>
  </si>
  <si>
    <t xml:space="preserve">JUAN CAMILO QUINTANA ALEAN </t>
  </si>
  <si>
    <t xml:space="preserve">DORIS MARINA LOPEZ BARRAGAN </t>
  </si>
  <si>
    <t xml:space="preserve">PRESTACION DE SERVICIOS PROFESIONALES PARA LA GESTION ADMINISTRATIVA COMO AUDITOR (A) DE CUENTAS MEDICAS EN LA ESE HOSPITAL SAN JERONIMO DE MONTERIA. </t>
  </si>
  <si>
    <t xml:space="preserve">AUDITORA DE CUENTAS MEDICAS </t>
  </si>
  <si>
    <t xml:space="preserve">MIRIAN NILETH PEREZ AYALA </t>
  </si>
  <si>
    <t xml:space="preserve">PRESTACION DE SERVICIOS DE APOYO A LA GESTION ASISTENCIAL COMO AUXILIAR DE ENFERMERIA EN LA E.S.E HOSPITAL SAN JERONIMO DE MONTERIA </t>
  </si>
  <si>
    <t xml:space="preserve">CARLOS ANDRES HERNANDEZ GUERRA </t>
  </si>
  <si>
    <t xml:space="preserve">MIGUEL ANGEL SAENZ NEGRETE </t>
  </si>
  <si>
    <t xml:space="preserve">ANGELO ANAYA CAPONE </t>
  </si>
  <si>
    <t>MEDICO</t>
  </si>
  <si>
    <t>PRESTACION DE SERVICIOS DE APOYO A LA GESTION EN ACTIVIDADES DEL AREA DE LAVANDERIA DE LA ESE HOSPITAL SAN JERONIMO DE MONTERIA</t>
  </si>
  <si>
    <t>ANA CRISTINA BAQUERO OSTEN</t>
  </si>
  <si>
    <t xml:space="preserve">PRESTACION DE SERVICIOS PROFESIONALES PARA LA GESTION ASISTENCIAL COMO BACTERIOLOGO DEL BANCO DE SANGRE DE LA ESE HOSPITAL SAN JERONIMO DE MONTERIA </t>
  </si>
  <si>
    <t xml:space="preserve">BACTERIOLOGO BS </t>
  </si>
  <si>
    <t>FEDER LUIS MESTRA SERPA</t>
  </si>
  <si>
    <t>PRESTACION DE SERVICIOS DE AUXILIAR ADMINISTRATIVO DE APOYO TECNICO A LA GESTION EN LA EJECUCION Y DESARROLLO DE LAS ACTIVIDADES DE MENSAJERIA EXTERNA DE LOS DIFERENTES REQUERIMIENTOS REALIZADOS POR LAS DIFERENTES AREAS DE LA ESE HOSPITAL SAN JERONIMO DE MONTERIA</t>
  </si>
  <si>
    <t>Estado de Cartera al 30 de junio de 2022</t>
  </si>
  <si>
    <t xml:space="preserve">TOTAL CARTERA JUNIO 2022 </t>
  </si>
  <si>
    <t>ALIANZA MEDELLIN ANTIOQUIA EPS SAVIA</t>
  </si>
  <si>
    <t>ASOCIACION DE INDIGENAS DEL CAUCA</t>
  </si>
  <si>
    <t>COMPENSAR EPS</t>
  </si>
  <si>
    <t>COOSALUD ENTIDAD PROMOTORA DE SALUD SA</t>
  </si>
  <si>
    <t>ENTIDAD PROMOTORA DE SALUD FAMISANAR SAS</t>
  </si>
  <si>
    <t>EPS SANITAS SA</t>
  </si>
  <si>
    <t>FONDO DE PASIVO SOCIAL DE LOS FERROCARILES</t>
  </si>
  <si>
    <t>FUNDACION SALUD MIA EPS</t>
  </si>
  <si>
    <t>NUEVA EPS SA</t>
  </si>
  <si>
    <t>SALUD TOTAL</t>
  </si>
  <si>
    <t>SERVICIO OCCIDENTAL DE SALUD SOS EPS</t>
  </si>
  <si>
    <t>SURA EPS</t>
  </si>
  <si>
    <t>CAPITAL SALUD EPS-S</t>
  </si>
  <si>
    <t>EPS-ARS del régimen contributivo en liquidación</t>
  </si>
  <si>
    <t>ALIANSALUD EPS SA</t>
  </si>
  <si>
    <t>ANAS WAYUU EPSI</t>
  </si>
  <si>
    <t>ASMET SALUD ARS</t>
  </si>
  <si>
    <t>ASMET SALUD SAS</t>
  </si>
  <si>
    <t>ASOCIACION DE CABILDOS INDIGENAS DEL CESAR Y LA GUAJIRA</t>
  </si>
  <si>
    <t>CAJA DE COMPENSACIÓN FAMILIAR DE LA GUAJIRA - COMFAGUAJIRA</t>
  </si>
  <si>
    <t>CAPRESOCA</t>
  </si>
  <si>
    <t>COMFACHOCO CAJA DE COMPENSACION FAMILIAR DEL CHOCO</t>
  </si>
  <si>
    <t>COMFAMILIAR HUILA</t>
  </si>
  <si>
    <t>COMFAMILIAR TUMACO NARIÑO</t>
  </si>
  <si>
    <t>CONVIDA</t>
  </si>
  <si>
    <t>EMPRESA PROMOTORA DE SALUD ECOOPSOS EPS SAS</t>
  </si>
  <si>
    <t>EMSSANAR ESS</t>
  </si>
  <si>
    <t>EMSSANAR SAS</t>
  </si>
  <si>
    <t>EPS FAMILIAR DE COLOMBIA S.A.S</t>
  </si>
  <si>
    <t>EPSS COMFASUCRE</t>
  </si>
  <si>
    <t>MALLAMAS EPS INDIGENAS</t>
  </si>
  <si>
    <t>ADMINISTRADORA DE LOS RECURSOS DEL SISTEMA GENERAL DE SEGURIDAD SOCIAL EN SALUD</t>
  </si>
  <si>
    <t>CIA MUNDIAL DE SEGUROS</t>
  </si>
  <si>
    <t>CONSORCIO SAYP 2011</t>
  </si>
  <si>
    <t>LA COMPAÑIA SURAMERICANA DE SEGUROS SA</t>
  </si>
  <si>
    <t>LA EQUIDAD SEGUROS GENERALES ORGANISMO COOPERATIVA</t>
  </si>
  <si>
    <t>LA PREVISORA SA  CIA DE SEGUROS</t>
  </si>
  <si>
    <t>LIBERTY SEGUROS SA</t>
  </si>
  <si>
    <t>SEGUROS COLPATRIA</t>
  </si>
  <si>
    <t>SEGUROS COMERCIALES BOLIVAR SA</t>
  </si>
  <si>
    <t>SEGUROS DEL ESTADO</t>
  </si>
  <si>
    <t>FIDUFOSYGA 2005</t>
  </si>
  <si>
    <t>MAPFRE SEGUROS GENERALES DE COLOMBIA</t>
  </si>
  <si>
    <t>SUBTOTAL SOAT y ECAT</t>
  </si>
  <si>
    <t>DEPARTAMENTO DE CORDOBA</t>
  </si>
  <si>
    <t>DEPARTAMENTO DEL QUINDIO</t>
  </si>
  <si>
    <t>DIREC  SEG  SOCIAL DE SUCRE DASALUD</t>
  </si>
  <si>
    <t>FONDO FINANCIERO DISTRITAL DE SALUD</t>
  </si>
  <si>
    <t>GOBERNACION DE BOYACA - SECRETARIA DE SALUD DE BOYACA</t>
  </si>
  <si>
    <t>GOBERNACION DE SUCRE</t>
  </si>
  <si>
    <t>INSTITUTO DEPARTAMENTAL DE SALUD DE NARIÑO</t>
  </si>
  <si>
    <t>SECRETARIA DE DESARROLLO DE LA SALUD DE BOLIVAR</t>
  </si>
  <si>
    <t>SECRETARIA DE SALUD DE ANTIOQUIA</t>
  </si>
  <si>
    <t>SECRETARIA DE SALUD DE CALDAS DIRECCION TERRITORIAL DE S C</t>
  </si>
  <si>
    <t>SECRETARIA DE SALUD DE CASANARE</t>
  </si>
  <si>
    <t>SECRETARIA DE SALUD DE CUNDINAMARCA</t>
  </si>
  <si>
    <t>SECRETARIA DE SALUD DE HUILA</t>
  </si>
  <si>
    <t>SECRETARIA DE SALUD DE LA GUAJIRA</t>
  </si>
  <si>
    <t>SECRETARIA DE SALUD DE SANTANDER</t>
  </si>
  <si>
    <t>SECRETARIA DE SALUD DEL CESAR</t>
  </si>
  <si>
    <t>SECRETARIA DE SALUD DEL CHOCO</t>
  </si>
  <si>
    <t>SECRETARIA DE SALUD DEL MAGDALENA - GOBERNACION DEL MAGDALENA</t>
  </si>
  <si>
    <t>SECRETARIA DE SALUD DEL TOLIMA</t>
  </si>
  <si>
    <t>SECRETARIA DEPTAL DE SALUD  ATLANTICO</t>
  </si>
  <si>
    <t>Otros deudores por venta de servicios de salud</t>
  </si>
  <si>
    <t xml:space="preserve">SUBTOTAL OTROS DEUDORES POR VENTA DE SERVICIOS DE SALUD </t>
  </si>
  <si>
    <t>Otros deudores por conceptos diferentes a venta de servicios de salud</t>
  </si>
  <si>
    <t>SUBTOTAL OTROS DEUDORES POR CONCEPTOS DIFERENTES A VENTA DE SERVICIOS DE SALUD</t>
  </si>
  <si>
    <t>Reuperación cartera de acuerdo a historial de recaudo 2017-2022  48%</t>
  </si>
  <si>
    <t>EPS-ARS del régimen subsidiado en liquidación (El saldo corresponde a las EMDISALUD ESS, COMFACOR, EPS SALUD VIDA SA, COMPARTA, COOMEVA EPS, MANEXKA, CAFESALUD, COMFACUNDI, CRUZ BLANCA, COMFAMILIAR CARTAGENA Y AMBUQ EPS)</t>
  </si>
  <si>
    <t>|</t>
  </si>
  <si>
    <t>PROMEDIO ÚLTIMOS 5 AÑOS (2017-2021)</t>
  </si>
  <si>
    <t>1.2.1.1.14</t>
  </si>
  <si>
    <t>IPS Privadas</t>
  </si>
  <si>
    <t>1.2.1.1.15</t>
  </si>
  <si>
    <t>Regimen Especial</t>
  </si>
  <si>
    <t>1.2.1.1.16</t>
  </si>
  <si>
    <t>Adminsitradoras de Riesgos Laborales</t>
  </si>
  <si>
    <t>1.2.1.1.17</t>
  </si>
  <si>
    <t>Cuota de recuperacion</t>
  </si>
  <si>
    <t>1.2.1.1.18</t>
  </si>
  <si>
    <t>Particulares</t>
  </si>
  <si>
    <t>Otros Ingresos (Arriendo de Bienes y otros)</t>
  </si>
  <si>
    <t>Otros (FONSAET)</t>
  </si>
  <si>
    <t>PROMEDIO FACTURADO 2017-2021</t>
  </si>
  <si>
    <t>FACTURADO A JUNIO 2022</t>
  </si>
  <si>
    <t>TOTAL VENTA DE SERVICIOS</t>
  </si>
  <si>
    <t>PROYECTADO A 6 MESES</t>
  </si>
  <si>
    <t>PROYECCION 2028</t>
  </si>
  <si>
    <t>PROYECCION 2029</t>
  </si>
  <si>
    <t>PROYECCION 2030</t>
  </si>
  <si>
    <t>PROYECCION 2031</t>
  </si>
  <si>
    <t>Prima Tecnica</t>
  </si>
  <si>
    <t>Cesantias</t>
  </si>
  <si>
    <t>COMPRA DE EQUIPO</t>
  </si>
  <si>
    <t>PAPELERIA</t>
  </si>
  <si>
    <t>MATERIALES DE OFICINA</t>
  </si>
  <si>
    <t>DOTACION</t>
  </si>
  <si>
    <t>IMPRESOS Y PUBLICACIONES</t>
  </si>
  <si>
    <t>SEGUROS</t>
  </si>
  <si>
    <t>COMUNICACIONES Y TRANSPORTE</t>
  </si>
  <si>
    <t>VIATICOS Y GASTOS DE VIAJE</t>
  </si>
  <si>
    <t>ARRENDAMIENTOS</t>
  </si>
  <si>
    <t>BIENESTAR SOCIAL</t>
  </si>
  <si>
    <t>CAPACITACION-</t>
  </si>
  <si>
    <t>SALUD OCUPACIONAL</t>
  </si>
  <si>
    <t>IMPUESTOS (4X1000, PREDIAL, VEHICULOS, OTROS)</t>
  </si>
  <si>
    <t>COMPRA DE EQUIPO E INSTR-MEDICO, LAB</t>
  </si>
  <si>
    <t>MATERIAL DE ASEO</t>
  </si>
  <si>
    <t>ROPERIA Y DOTACION</t>
  </si>
  <si>
    <t>COMBUSTIBLES</t>
  </si>
  <si>
    <t>SERVICIOS PUBLICOS</t>
  </si>
  <si>
    <t>PAGOS A OTRAS IPS</t>
  </si>
  <si>
    <t>COOPERATIVA DE HOSPITALES</t>
  </si>
  <si>
    <t>PRODUCTOS FARMACEUTICOS</t>
  </si>
  <si>
    <t>MATERIAL MEDICO QUIRURGICO</t>
  </si>
  <si>
    <t>MATERIAL DE LABORATORIO</t>
  </si>
  <si>
    <t>MATERIAL PARA BANCO DE SANGRE</t>
  </si>
  <si>
    <t>MATERIAL PARA RAYOS X</t>
  </si>
  <si>
    <t>MATERIAL PARA OSTEOSINTESIS</t>
  </si>
  <si>
    <t>ALIMENTACION</t>
  </si>
  <si>
    <t>DISPOSICION DE RESIDUOS</t>
  </si>
  <si>
    <t>Adquisicion de equipos y muebles</t>
  </si>
  <si>
    <t>Pago de Vigencias Anteriores</t>
  </si>
  <si>
    <t>Vigencias anteriores pagadas (sin compromisos en ejecuciones)</t>
  </si>
  <si>
    <t>Total con Vigencias Anteriores sin comprometer</t>
  </si>
  <si>
    <t>Variacion Compromismos con CXP de vigencias anteriores</t>
  </si>
  <si>
    <t>Variacion compromisos</t>
  </si>
  <si>
    <t>PROYECTADO 2022</t>
  </si>
  <si>
    <t>Vigencias Expiradas</t>
  </si>
  <si>
    <t>TOTAL FACTURADO</t>
  </si>
  <si>
    <t>Vehículo</t>
  </si>
  <si>
    <t>AMBULANCIA TERRESTRE</t>
  </si>
  <si>
    <t>FACTURACION AÑO</t>
  </si>
  <si>
    <t>FACTURACION MES</t>
  </si>
  <si>
    <t>FACTURACION DIA</t>
  </si>
  <si>
    <t>PRODUCCION / DIA / UNIDAD</t>
  </si>
  <si>
    <t>TARIFA PONDERADA</t>
  </si>
  <si>
    <t>CAPACIDAD INSTALADA</t>
  </si>
  <si>
    <t>UNIDAD DE MEDIDA</t>
  </si>
  <si>
    <t>% CAPACIDAD INSTALADA:</t>
  </si>
  <si>
    <t>SERVICIOS - AREAS</t>
  </si>
  <si>
    <t>UNIDAD  DE APOYO DIAGNOSTICO Y COMPLEMENTACION TERAPEUTICA</t>
  </si>
  <si>
    <t>UNIDAD ESTRATEGICA</t>
  </si>
  <si>
    <t>LABORATORIO CLINICO</t>
  </si>
  <si>
    <t>IMÁGENES DIAGNOSTICAS</t>
  </si>
  <si>
    <t>Salas</t>
  </si>
  <si>
    <t>PARTO</t>
  </si>
  <si>
    <t>Unidad</t>
  </si>
  <si>
    <t>Quirofano</t>
  </si>
  <si>
    <t>CIRUGIA (INCLUIDA CESARIAS)</t>
  </si>
  <si>
    <t>Camas</t>
  </si>
  <si>
    <t>Consultorios</t>
  </si>
  <si>
    <t>CONSULTA MEDICINA ESPECIALIZADA URGENCIAS</t>
  </si>
  <si>
    <t>PROYECCIÓN DE FACTURACION 2022 DESAGREGADA POR SERVICIOS</t>
  </si>
  <si>
    <t>CONSULTAS PROGRAMADAS ESPECIALIZADA</t>
  </si>
  <si>
    <t>Camillas</t>
  </si>
  <si>
    <t>GASTROENTEROLOGIA</t>
  </si>
  <si>
    <t>Total de egresos</t>
  </si>
  <si>
    <t>Porcentaje Ocupacional</t>
  </si>
  <si>
    <t>Promedio Dias Estancia</t>
  </si>
  <si>
    <t>Giro Cama</t>
  </si>
  <si>
    <t>Consultas Electivas</t>
  </si>
  <si>
    <t>Ingresos por el servicio de urgencias</t>
  </si>
  <si>
    <t>Cirugías</t>
  </si>
  <si>
    <t xml:space="preserve">De acuerdo con los días camas disponibles y el promedio día estancia la entidad tiene capacidad de atender hasta 17,250 pacientes en sus servicios hospitalarios, haciendo uso de las 189 camas habilitadas en REPS y garantizado la disponibiliad de estas. Refiriendo al tema de camas, se aclara que para el calculo del porcentaje de ocupación, se tiene en cuenta los días camas disponibles, que excluyen las camas inhabilitadas por motivos administrativos o por temas relacionados con la codición de salud del paciente, es decir, que este requiera aislamiento y las camas habilitadas para este fin este llenas, por lo cual la gestión asistencial es fundamental, a fin de garantizar el minimo de camas inhabilitadas.
Por otro lado en en el analisis de la información hospitalaria se pudo determinar que el 70% de los ingresos a la ESE, son trasladados a los servicios hospitalarios. Cabe resaltar que la capacidad resolutiva de esta área puede llegar hasta 36.000 atenciones al año, lo cual requerirá aumento de personal, capacidad resolutiva y aumento del número de camas hospitalarias, puesto que si se mantiene la tendencia de hospitalizar al menos el 70% de los ingresos, sería insuficiente la capacidad instalada de los servicios hospitalarios y esto generaría estancias mayores a 24 horas en las áreas de urgencias, inclusive afectado el servicio de cirugia. </t>
  </si>
  <si>
    <t>SOLICITUD PROMOCIÓN ACUERDO DE REESTRUCTURACION DE PASIVOS - LEY  550 DE 1999</t>
  </si>
  <si>
    <t>E.S.E. Hospital San Jeronimo de Monteria</t>
  </si>
  <si>
    <t>NIT. 897.079.999-5</t>
  </si>
  <si>
    <t>Fecha de corte: Junio 30 de 2022</t>
  </si>
  <si>
    <t>PASIVO EXIGIBLE</t>
  </si>
  <si>
    <t>240101</t>
  </si>
  <si>
    <t>BIENES Y SERVICIOS</t>
  </si>
  <si>
    <t>242401</t>
  </si>
  <si>
    <t>APORTES A FONDOS PENSIONALES</t>
  </si>
  <si>
    <t>242402</t>
  </si>
  <si>
    <t>APORTES A SEGURIDAD SOCIAL EN SALUD</t>
  </si>
  <si>
    <t>242404</t>
  </si>
  <si>
    <t>SINDICATOS</t>
  </si>
  <si>
    <t>242407</t>
  </si>
  <si>
    <t>LIBRANZAS</t>
  </si>
  <si>
    <t>242411</t>
  </si>
  <si>
    <t>EMBARGOS JUDICIALES</t>
  </si>
  <si>
    <t>243603</t>
  </si>
  <si>
    <t>HONORARIOS</t>
  </si>
  <si>
    <t>243604</t>
  </si>
  <si>
    <t>COMISIONES</t>
  </si>
  <si>
    <t>243605</t>
  </si>
  <si>
    <t>SERVICIOS</t>
  </si>
  <si>
    <t>243606</t>
  </si>
  <si>
    <t>243608</t>
  </si>
  <si>
    <t>COMPRAS.</t>
  </si>
  <si>
    <t>243615</t>
  </si>
  <si>
    <t>A EMPLEADOS</t>
  </si>
  <si>
    <t>243625</t>
  </si>
  <si>
    <t>IMPUESTO A LAS VENTAS RETENIDO POR CONSG</t>
  </si>
  <si>
    <t>243627</t>
  </si>
  <si>
    <t>RET DE IMPUT INDUS Y CCIO POR COMPRAS</t>
  </si>
  <si>
    <t>243690</t>
  </si>
  <si>
    <t>OTRAS RETENCIONES</t>
  </si>
  <si>
    <t>244003</t>
  </si>
  <si>
    <t>IMPUESTO PREDIAL UNIFICADO</t>
  </si>
  <si>
    <t>244502</t>
  </si>
  <si>
    <t>VENTA DE SERVICIOS</t>
  </si>
  <si>
    <t>246002</t>
  </si>
  <si>
    <t>SENTENCIAS Y CONCILIACIONES</t>
  </si>
  <si>
    <t>249026</t>
  </si>
  <si>
    <t>SUSCRIPCIONES</t>
  </si>
  <si>
    <t>249028</t>
  </si>
  <si>
    <t>249045</t>
  </si>
  <si>
    <t>MULTAS Y SANCIONES</t>
  </si>
  <si>
    <t>249050</t>
  </si>
  <si>
    <t>APORTES AL ICBF Y SENA</t>
  </si>
  <si>
    <t>249051</t>
  </si>
  <si>
    <t>SERVICIOS PÚBLICOS</t>
  </si>
  <si>
    <t>249053</t>
  </si>
  <si>
    <t>249054</t>
  </si>
  <si>
    <t>249055</t>
  </si>
  <si>
    <t>249058</t>
  </si>
  <si>
    <t>ARRENDAMIENTO OPERATIVO</t>
  </si>
  <si>
    <t>251101</t>
  </si>
  <si>
    <t>NOMINA POR PAGAR</t>
  </si>
  <si>
    <t>251102</t>
  </si>
  <si>
    <t>CESANTIAS</t>
  </si>
  <si>
    <t>251103</t>
  </si>
  <si>
    <t>INTERESES SOBRE CESANTIAS</t>
  </si>
  <si>
    <t>251104</t>
  </si>
  <si>
    <t>VACACIONES</t>
  </si>
  <si>
    <t>251105</t>
  </si>
  <si>
    <t>PRIMA DE VACACIONES</t>
  </si>
  <si>
    <t>251106</t>
  </si>
  <si>
    <t>PRIMA DE SERVICIOS</t>
  </si>
  <si>
    <t>251107</t>
  </si>
  <si>
    <t>PRIMA DE NAVIDAD</t>
  </si>
  <si>
    <t>251109</t>
  </si>
  <si>
    <t>BONIFICACIONES</t>
  </si>
  <si>
    <t>251111</t>
  </si>
  <si>
    <t>APORTES A RIESGOS LABORALES</t>
  </si>
  <si>
    <t>251115</t>
  </si>
  <si>
    <t>CAPACITACIÓN, BIENESTAR SOCIAL Y ESTÍMULOS</t>
  </si>
  <si>
    <t>251122</t>
  </si>
  <si>
    <t>APORTES A FONDOS PENSIONALES - EMPLEADOR</t>
  </si>
  <si>
    <t>251123</t>
  </si>
  <si>
    <t>APORTES DE SEGURIDAD SOCIAL SALUD - EMPLEADOR</t>
  </si>
  <si>
    <t>251124</t>
  </si>
  <si>
    <t>APORTES A CAJAS DE COMPENSACIÓN FAMILIAR</t>
  </si>
  <si>
    <t>251204</t>
  </si>
  <si>
    <t>CESANTÍAS RETROACTIVAS</t>
  </si>
  <si>
    <t>2028</t>
  </si>
  <si>
    <t>2029</t>
  </si>
  <si>
    <t>2030</t>
  </si>
  <si>
    <t>2031</t>
  </si>
  <si>
    <t>TOTAL GASTOS (Total con Vigencias Anteriores sin comprometer)</t>
  </si>
  <si>
    <t>Imágenes diagnósticas</t>
  </si>
  <si>
    <t>Laboratorio clínico</t>
  </si>
  <si>
    <t>Patología</t>
  </si>
  <si>
    <t>Terapia física</t>
  </si>
  <si>
    <t>1. PROCESOS JURÍDICOS EN CURSO</t>
  </si>
  <si>
    <t>PROCESOS JURÍDICOS 30 DE JUNIO DE 2022</t>
  </si>
  <si>
    <t>TPO DE PROCESO</t>
  </si>
  <si>
    <t>ESTADO DEL PROCESO</t>
  </si>
  <si>
    <t>NUMERO DE PROCESOS</t>
  </si>
  <si>
    <t>PRETENSIONES</t>
  </si>
  <si>
    <t xml:space="preserve">NUMERO DE PROCESOS EN PROVISION </t>
  </si>
  <si>
    <t>CUENTA 2701
VALOR PROVISIONADO</t>
  </si>
  <si>
    <t>VALOR CUENTA POR PAGAR</t>
  </si>
  <si>
    <t>PROCESOS PENDIENTES POR REGISTRO EN ESTADOS FINANCIEROS</t>
  </si>
  <si>
    <t xml:space="preserve">NUMERO DE PROCESOS CUENTA DE ORDEN </t>
  </si>
  <si>
    <t>CUENTA 9905
CUENTAS DE ORDEN</t>
  </si>
  <si>
    <t>Reparación directa</t>
  </si>
  <si>
    <t>EN CURSO</t>
  </si>
  <si>
    <t xml:space="preserve">Proceso ejecutivo </t>
  </si>
  <si>
    <t>SUSPENDIDOS</t>
  </si>
  <si>
    <t>Nulidad y Restablecimiento del Derecho</t>
  </si>
  <si>
    <t>Ordinario Laboral</t>
  </si>
  <si>
    <t>Controversia Contractual</t>
  </si>
  <si>
    <t>Arbital</t>
  </si>
  <si>
    <t>Verbal</t>
  </si>
  <si>
    <t>1. PROCESOS CON FALLO DEFINITIVO</t>
  </si>
  <si>
    <t xml:space="preserve"> CUENTA 2460
VALOR EXIGIBLE</t>
  </si>
  <si>
    <t>CUENTA POR PAGAR</t>
  </si>
  <si>
    <t>EJECUTORIADO</t>
  </si>
  <si>
    <t>Proceso ejecutivo</t>
  </si>
  <si>
    <t>Arbitral</t>
  </si>
  <si>
    <t>Conciliaciones extrajudiciales</t>
  </si>
  <si>
    <t>CONSULTA AMBULATORIA</t>
  </si>
  <si>
    <t>ESTANCIA</t>
  </si>
  <si>
    <t>VAL MEDICO GENERAL</t>
  </si>
  <si>
    <t>CURACIONES</t>
  </si>
  <si>
    <t>CLINICA DE HERIDAS</t>
  </si>
  <si>
    <t>PATOLOGIA</t>
  </si>
  <si>
    <t>CARDIODIAGNÓSTICO</t>
  </si>
  <si>
    <t>TERAPIA FISICA</t>
  </si>
  <si>
    <t>TERAPIA RESPIRATORIA</t>
  </si>
  <si>
    <t>La entidad ha establecido dentro de sus planes de mejora el manual tarifario, el cual permite realizar el proceso de contratación con las empresas responsables de pago de manera eficaz, a través, de unos costos establecidos para cada área y servicio producido en la ESE.
Esta proyección de facturación involucra a varios actores, puesto que es el desarrollo de una cadena de eventos secuenciales con aprendizaje continuo, trabajando como un equipo, en este sentido, aprender unos de otros y ser capaces de compartir técnicas y conocimientos. Realizar un adecuado registro clínico, insumo fundamental en el proceso de facturación.
El primer punto que debe destacarse a la hora de aumentar los ingresos del hospital es la gestión financiera estratégica, realizando un diagnóstico en todos los gastos fijos y los costos variables, verificando la facturación real mensual y realizando predicciones de riesgo. 
Basados en el informe mensual de rentabilidad de la ESE, se realizó la estimación de la producción con los datos del primer semestre de la presenta anualidad y se estableció un total facturado para la vigencia de $64.038.356.054 aproximadamente, sin incluir el consumo de medicamentos.</t>
  </si>
  <si>
    <t>VALOR A DICIEMBRE 2022 REFERENCIA</t>
  </si>
  <si>
    <t>1/06/2022 REFERENCIA</t>
  </si>
  <si>
    <t>PROMEDIO 2017 - 2021</t>
  </si>
  <si>
    <t>VARIACIÓN 2017 - 2021</t>
  </si>
  <si>
    <t>META DE CRECIMIETO EN VENTAS DE SERVICIOS</t>
  </si>
  <si>
    <t>Recursos para cubrir el Pasivo</t>
  </si>
  <si>
    <t>Financiacion de Proyectos para ampliacion de servicios</t>
  </si>
  <si>
    <t>2022 (Proyectado a cierre según facturacion)</t>
  </si>
  <si>
    <t>Pago de Vigencias expiradas - solo contempladas con el acuerdo de reestructuracion de pasivos</t>
  </si>
  <si>
    <t>2022 (Proyectado al cierre)</t>
  </si>
  <si>
    <t>Inversion</t>
  </si>
  <si>
    <t>RESULTADO PRESUPUESTAL CON RECAUDO TOTAL  Y GASTOS</t>
  </si>
  <si>
    <t>RESULTADO PRESUPUESTAL CON RECONOCIMIENTOS TOTAL  Y GASTOS</t>
  </si>
  <si>
    <t xml:space="preserve">EXCEDENTE (DÉFICIT) OPERACIÓN TOTAL (INGRESOS RECONOCIDOS - MENOS GASTOS COMPROMETIDOS) </t>
  </si>
  <si>
    <t xml:space="preserve">EXCEDENTE (DÉFICIT) OPERACIÓN TOTAL (INGRESOS  RECAUDADOS MENOS GASTOS COMPROMETIDOS) </t>
  </si>
  <si>
    <t>Total</t>
  </si>
  <si>
    <t>ESE HOSPITAL SAN JERONIMO DE MONTERIA</t>
  </si>
  <si>
    <t>Codigo: C.1.PR.004</t>
  </si>
  <si>
    <t>SISTEMA DE GESTION DE CALIDAD</t>
  </si>
  <si>
    <t>Version: 001</t>
  </si>
  <si>
    <t>Fecha: 1 de Octubre de 2019</t>
  </si>
  <si>
    <t>PROCESOS JURIDICOS</t>
  </si>
  <si>
    <t>Aprobado: G de Calidad</t>
  </si>
  <si>
    <t>REGRESAR</t>
  </si>
  <si>
    <t>1. PROCESOS JURÍDICOS (EN CURSO)</t>
  </si>
  <si>
    <t>CONSECUTIVO</t>
  </si>
  <si>
    <t xml:space="preserve">RADICADO </t>
  </si>
  <si>
    <t>TIPO DE PROCESO</t>
  </si>
  <si>
    <t>NIT/CEDULA</t>
  </si>
  <si>
    <t xml:space="preserve">DEMANDANTE	</t>
  </si>
  <si>
    <t>CUANTIA</t>
  </si>
  <si>
    <t xml:space="preserve">ESTADO ACTUAL DEL PROCESO	</t>
  </si>
  <si>
    <t xml:space="preserve">PROBABILIDAD DE OCURRENCIA - RIESGO </t>
  </si>
  <si>
    <t>% PROBABILIDAD DE PERDIDA</t>
  </si>
  <si>
    <t>VALOR CONTINGENTE (INDEXACIÓN)</t>
  </si>
  <si>
    <t>VALOR CONTINGENTE (INDEXACIÓN) POR % DE PERDIDA</t>
  </si>
  <si>
    <t>VALOR REGISTRADO EN CONTABILIDAD</t>
  </si>
  <si>
    <t>SALDO POR PAGAR</t>
  </si>
  <si>
    <t xml:space="preserve">OBSERVACIONES </t>
  </si>
  <si>
    <t>PRETENSIONES DE LA DEMANDA</t>
  </si>
  <si>
    <t>CAUSA DE LA DEMANDA</t>
  </si>
  <si>
    <t>DEPACHO JUDICIAL</t>
  </si>
  <si>
    <t>Con Fallo (Indicar Fecha de Fallo)</t>
  </si>
  <si>
    <t>Sin fallo</t>
  </si>
  <si>
    <t>Fase Procesal</t>
  </si>
  <si>
    <t>2012-00068</t>
  </si>
  <si>
    <t>REPARACION DIRECTA</t>
  </si>
  <si>
    <t>GUILLERMO NARVAEZ BURGOS Y OTROS</t>
  </si>
  <si>
    <t>8 DE MARZO DE 2022</t>
  </si>
  <si>
    <t>SEGUNDA INSTANCIA</t>
  </si>
  <si>
    <t>REMOTA</t>
  </si>
  <si>
    <t>VALOR QUE RESULTA DE LA APLICACIÓN DE LA METODOLOGIA PARA EL CALCULO CONTINGENTE CONFORME LA RESOLUCION 102 DEL 6 DE MARZO DE 2022.</t>
  </si>
  <si>
    <t>SE DECLARE ADMINISTRATIVA Y PATRIMONIALMENTE RESPONSABLE A LA E.S.E. POR EL DAÑO ALEGADO</t>
  </si>
  <si>
    <t>PACIENTE CON DIAGNÓSTICO ERRADO PUES EN EL PROCEDIMIENTO INICIAL PRACTICADO EN INSTITUCIÓN REMISORIA LE FUE LESIONADO EL CONDUCTO COLÉDOCO SIN QUE FUERA DETECTADO POR EL CIRUJANO, EL 18 DE MAYO FALLECE EN EL SAN JERÓNIMO.</t>
  </si>
  <si>
    <t>JUZGADO SEGUNDO ADMINISTRATIVO DEL CIRCUITO DE MONTERIA</t>
  </si>
  <si>
    <t>2015 -00090</t>
  </si>
  <si>
    <t>ORDINARIO LABORAL</t>
  </si>
  <si>
    <t>OLGA LUCIA TIRADO TAPIAS</t>
  </si>
  <si>
    <t>X</t>
  </si>
  <si>
    <t>MEDIA</t>
  </si>
  <si>
    <t>FRENTE A ESTE PROCESO SE SOLICITO EL REGISTRO EN CUENTAS DE ORDEN, SIN EMBARGO, AL VERIFICAR LOS ESTADOS CONTABLES FUE REGISTRADO EN PROVISIONES POR LO QUE EN JULIO 2022 SE REALIZARA EL AJUSTE PERTINENTE. EL VALOR DEL REGISTRO RESULTA DE LA APLICACIÓN DE LA METODOLOGIA PARA EL CALCULO CONTINGENTE CONFORME LA RESOLUCION 102 DEL 6 DE MARZO DE 2022.</t>
  </si>
  <si>
    <t>QUE SE DECLARE EL CONTRATO REALIDAD</t>
  </si>
  <si>
    <t>CONTRATO REALIDAD</t>
  </si>
  <si>
    <t>Juzgado Cuarto Laboral del Circuito de Monteria</t>
  </si>
  <si>
    <t>2016-00207</t>
  </si>
  <si>
    <t>RAFAEL MARQUEZ CUADRADO Y OTROS</t>
  </si>
  <si>
    <t>PRIMERA INSTANCIA</t>
  </si>
  <si>
    <t>BAJA</t>
  </si>
  <si>
    <t>FALLA EN EL SERVICIO POR MALA PRAXIS - PROCEDIMIENTO LAPAROTOMIA QUE ORIGINO HERNIA VENTRAL GIGANTE</t>
  </si>
  <si>
    <t>JUZGADO SEXTO ADMNISITRATVO DEL CIRCUITO DE MONTERIA</t>
  </si>
  <si>
    <t>2015-00530</t>
  </si>
  <si>
    <t>BLAS JOSE URIBE MORALES Y OTROS</t>
  </si>
  <si>
    <t>27 DE MAYO DE 2020</t>
  </si>
  <si>
    <t>FALLA, INOPORTUNIDAD Y NEGLIGENCIA EN LA PRESTACION DEL SERVICIO - NO REALIZARON CIRUGIA DEL SEGUNDO DEDO Y MALA PRAXIS CON EL TERCERO</t>
  </si>
  <si>
    <t>JUZGADO SEGUNDO ADMINISTRATIVO ORAL DEL CIRCUITO DE MONTERIA</t>
  </si>
  <si>
    <t>2017-00334</t>
  </si>
  <si>
    <t>NULIDAD Y RESTABLECIMIENTO DEL DERECHO</t>
  </si>
  <si>
    <t>ALVARO ANTONIO RAMOS CORDERO</t>
  </si>
  <si>
    <t>BONOS PENSIONALES</t>
  </si>
  <si>
    <t>2018-00442</t>
  </si>
  <si>
    <t>LUIS CARMELO PIONS ARTUZ</t>
  </si>
  <si>
    <t>29 DE MAYO 2020</t>
  </si>
  <si>
    <t>ALTA</t>
  </si>
  <si>
    <t>JUZGADO QUINTO MIXTO ADMINISTRATIVO DEL CIRCUITO DE MONTERIA</t>
  </si>
  <si>
    <t>2018-00278</t>
  </si>
  <si>
    <t>ALFREDO ESCOBAR SUAREZ</t>
  </si>
  <si>
    <t>JUZGADO OCTAVO ORAL ADMINISTRATIVO DEL CIRCUITO DE MONTERIA</t>
  </si>
  <si>
    <t>2014-00521 - (2017-00051)</t>
  </si>
  <si>
    <t xml:space="preserve">ENRIQUE GALARCIO PADILLA, ROBERTO BAQUERO Y OTROS </t>
  </si>
  <si>
    <t>MALA PRAXIS - PACIENTE DE POP QX EN CASA LE SANGRÓ LA HERIDA Y FALLECIÓ EN EL HOSPITAL</t>
  </si>
  <si>
    <t>TRIBUNAL ADMINISTRATIVO DE CORDOBA</t>
  </si>
  <si>
    <t>2017-00754</t>
  </si>
  <si>
    <t>ABEL JOAQUIN PACHECO ARISMENDI</t>
  </si>
  <si>
    <t>OBLITO QUIRURGICO - COMPRESAS EN LA HUMANIDAD DEL PACIENTE</t>
  </si>
  <si>
    <t>JUZGADO SEXTO ADMINISTRATIVO ORAL DEL CIRCUITO JUDICIAL DE MONTERIA, SE REMITIO AL OCTAVO</t>
  </si>
  <si>
    <t>2019-00320</t>
  </si>
  <si>
    <t>HERNANDO ANTONIO AGRESSOTT LUGO</t>
  </si>
  <si>
    <t>24 DE JUNIO DE 2021</t>
  </si>
  <si>
    <t>JUZGADO TERCERO LABORAL DEL CIRCUITO DE MONTERIA</t>
  </si>
  <si>
    <t>2016-00349</t>
  </si>
  <si>
    <t>JAVIER FRANCISCO PORTILLO Y O CONMUEBLES</t>
  </si>
  <si>
    <t xml:space="preserve">PAGO DE FACTURAS CM3205, CM3287 Y CM 3290 </t>
  </si>
  <si>
    <t>JUZGADO 3 ADMINISTRATIVO DE MONTERIA</t>
  </si>
  <si>
    <t>2018-00269</t>
  </si>
  <si>
    <t xml:space="preserve">LUIS ALFONSO RAMOS BUELVAS </t>
  </si>
  <si>
    <t>2013-00192</t>
  </si>
  <si>
    <t>11052162 - 71.728.543</t>
  </si>
  <si>
    <t>ELOIS ANTONIO REYES CELESTINO Y OTROS - ABOGADO: IVAN DARIO GUTIERREZ GUERRA</t>
  </si>
  <si>
    <t>DENGUE HEMORRAGICO FALLECE LA MADRE Y EL FETO</t>
  </si>
  <si>
    <t>JUZGADO TERCERO ADMINISTRATIVO DEL CIRCUITO DE MONTERIA</t>
  </si>
  <si>
    <t>2017 - 00072</t>
  </si>
  <si>
    <t>ISAAC SOLANO LUCAS, WILMER JOSE SOLANO LUCAS  Y OTROS</t>
  </si>
  <si>
    <t>NEGLIGENCIA MEDICA EN LA ATENCION AL DX DE DENGUE DEL PACIENTE EL CUAL VINO REMITIDO EN MALAS CONDICIONES</t>
  </si>
  <si>
    <t>JUZGADO SEXTO ADMINISTRATIVVO DEL CIRCUITO DE MONTERIA</t>
  </si>
  <si>
    <t>2017-00373</t>
  </si>
  <si>
    <t>SAMIR ANTONIO MEZA FUENTES Y OTROS</t>
  </si>
  <si>
    <t>INFECCION NOSOCOMIAL</t>
  </si>
  <si>
    <t xml:space="preserve">JUZGDO CUARTO ADMINISTRATVO DEL CIRUITO DE MONTERIA </t>
  </si>
  <si>
    <t>2015 - 00350 -02</t>
  </si>
  <si>
    <t>FELIPE DE JESUS PUCHE BURGOS</t>
  </si>
  <si>
    <t>2017-00015</t>
  </si>
  <si>
    <t>GUSTAVO PACHECO DORIA Y OTROS</t>
  </si>
  <si>
    <t>POLITRAUMATISMO SEVERO INTERVENIDO QUIRUGICAMENTE QUEDANDO CON SECUELAS PERMANENTES</t>
  </si>
  <si>
    <t>JUZGADO TERCERO ADMINISTRATIVO ORAL DEL CIRCUITO JUDICIAL DE MONTERIA</t>
  </si>
  <si>
    <t>2014-00129</t>
  </si>
  <si>
    <t>JUAN NEVER LOPEZ BULA</t>
  </si>
  <si>
    <t>JUZGADO SEPTIMO ADMINISTRATIVO DEL CIRCUITO DE MONTERIA</t>
  </si>
  <si>
    <t>2008-00302</t>
  </si>
  <si>
    <t>RUBIEL ANTONIO GIRALDO RIOS Y OTROS</t>
  </si>
  <si>
    <t xml:space="preserve">NEGLIGENCIA MEDICA </t>
  </si>
  <si>
    <t>2014-00625</t>
  </si>
  <si>
    <t>ANDRES AVELINO MARTINEZ Y OTROS</t>
  </si>
  <si>
    <t>NEFLIGENCIA MEDICA E INOPORTUNIDAD POR LA NO REALIZACION DE TAC CEREBRAL LA PACIENTE FALLECE</t>
  </si>
  <si>
    <t>2014-00107</t>
  </si>
  <si>
    <t>FAUSTO MANUEL SALGADO SANCHEZ Y OTROS</t>
  </si>
  <si>
    <t>5 DE OCTUBRE DE 2016</t>
  </si>
  <si>
    <t xml:space="preserve">FALTA DE OPORTUNIDAD Y NEGLIGENCIA MEDICA  POR MULTIPLES INGRESOS DE LA PACIENTE EN EL HOSPITAL Y TERMINO FALLECIENDO </t>
  </si>
  <si>
    <t>JUZGADO CUARTO ADMINISTRATIVO DE CORDOBA</t>
  </si>
  <si>
    <t>2015-00047</t>
  </si>
  <si>
    <t>ANA TERESA TORRALVO Y OTROS</t>
  </si>
  <si>
    <t>25 DE JULIO DE 2018</t>
  </si>
  <si>
    <t>JUZGADO QUINTO ADMINISTRATIVO DEL CIRCUITO DE MONTERIA</t>
  </si>
  <si>
    <t>2015-00001</t>
  </si>
  <si>
    <t>FERNEY DEL CARMEN YANEZ MARQUEZ Y OTROS</t>
  </si>
  <si>
    <t>EL SALDO POR PAGAR REPORTADO ES SUPERIOR AL VALOR REGISTRADO CONTABLEMENTE, ESTA DIFERENCIA SE AJUSTARA CON CORTE JULIO 2022.</t>
  </si>
  <si>
    <t>EVENTO ADVERSO - FISTULA VESICOVAGINAL POSTERIOR A CX DE HISTERECTOMIA ABDOMINAL</t>
  </si>
  <si>
    <t>JUZGADO QUINTO  ADMINISTRATIVO ORAL DEL CURCUITO DE MONTERIA</t>
  </si>
  <si>
    <t>2016 -00377</t>
  </si>
  <si>
    <t>POLICARPA HERNANDEZ DE PALACIO</t>
  </si>
  <si>
    <t>2019-00324</t>
  </si>
  <si>
    <t>NIVIA DEL CARMEN GUTIERREZ CAUSIL</t>
  </si>
  <si>
    <t>16 DE ABRIL DE 2021</t>
  </si>
  <si>
    <t>EL VALOR REGISTRADO EN CONTABILIDAD ES INFERIOR AL REPORTADO POR JURIDICA QUE FUE EL $38.379.256. EL VALOR A REGISTRAR RESULTA DE LA APLICACIÓN DE LA METODOLOGIA PARA EL CALCULO CONTINGENTE CONFORME LA RESOLUCION 102 DEL 6 DE MARZO DE 2022.</t>
  </si>
  <si>
    <t>Juzgado Tercero Laboral del Circuito de Monteria</t>
  </si>
  <si>
    <t>2019-00134</t>
  </si>
  <si>
    <t>ELOINA MATILDE DAUDER  MONTIEL Y OTROS</t>
  </si>
  <si>
    <t>PACIENTE CON EMBOLITA Y TROMBOSIS QUE REQUIERE UCI FALLECIENDO EN LA ESE, EXISTIENDO NEGLIGENCIA POR PARTE DEL H. DE AYAPEL YA QUE HUBO DEMORAS EN LA REMISION POR NO ESTAR AFILIADA A EPS</t>
  </si>
  <si>
    <t>JUZGADO TERCERO ADMINISTRATIVO ORAL DEL CIRCUITO DE MONTERIA</t>
  </si>
  <si>
    <t>2018-00334</t>
  </si>
  <si>
    <t>VIVIANA PATRICIA JIMENEZ GUZMAN</t>
  </si>
  <si>
    <t>2016-00013</t>
  </si>
  <si>
    <t>26158693 - 26.161.363</t>
  </si>
  <si>
    <t>SONIA DEL SOCORRO PEÑA MASS, LINA ISABEL SOTO PEÑA Y OTROS</t>
  </si>
  <si>
    <t>PERDIDA DE OPORTUNIDAD Y ERROR EN EL DIAGNOSTICO</t>
  </si>
  <si>
    <t>PACIENTE TRATADA POR MASA EN EL TORAX QUE LE FUE RETIRADA, DESPUES DE VARIOS DE MESES TRATADA MUERE POR CAUSA DESCONOCIDA</t>
  </si>
  <si>
    <t>JUZGADO PRIMERO DMINISTRATIVO DEL CIRCUITO REMITIDO AL JUZGADO OCTAVO</t>
  </si>
  <si>
    <t>2015-00465</t>
  </si>
  <si>
    <t>SILVIA HELENA RIVERA Y OTROS</t>
  </si>
  <si>
    <t>PACIENTE REMITIDO QUIEN FALLECE EN LA ESE</t>
  </si>
  <si>
    <t xml:space="preserve">JUZGADO OCTAVO ADMINISTRATIVO ORAL DEL CIRCUITO DE MONTERIA </t>
  </si>
  <si>
    <t>2017-00092</t>
  </si>
  <si>
    <t>IDALINA AGUIRRE PEREZ Y OTROS</t>
  </si>
  <si>
    <t>31 DE MARZO DE 2022</t>
  </si>
  <si>
    <t>OBLITO QUIRURGICO</t>
  </si>
  <si>
    <t>2014-00024</t>
  </si>
  <si>
    <t>MARELVIS MARTINEZ OSORIO  Y OTROS</t>
  </si>
  <si>
    <t xml:space="preserve">PACIENTE AL QUE LE FUE ESTIRPADO UN TESTICULO </t>
  </si>
  <si>
    <t>JUZGADO SEXTO ADMINISTRATIVO ORAL DEL CIRCUITO JUDICIAL DE MONTERIA</t>
  </si>
  <si>
    <t>2017-00374</t>
  </si>
  <si>
    <t>LUZ CLAUDIA CARRANZA POSADA Y OTROS</t>
  </si>
  <si>
    <t>PACIENTE CON GUILLEN BARRE REQUIERE UCI Y NO SE ACREDITA QUE SE MONTO EN REFERENCIA, DURA 3 DIAS Y FALLECE, NO SE REALIZARON EXAMENES NI IMÁGENES DIAGNOSTICAS - ADQUIERE INFECCION NOSOCOMIAL</t>
  </si>
  <si>
    <t>JUZGADO OCTAVO ADMINISTRATIVO  DE MONTERIA</t>
  </si>
  <si>
    <t>2016-00340</t>
  </si>
  <si>
    <t>MARTHA CECILIA FLOREZ CONTRERAS Y OTROS</t>
  </si>
  <si>
    <t>VALOR QUE RESULTA DE LA APLICACIÓN DE LA METODOLOGIA PARA EL CALCULO CONTINGENTE CONFORME LA RESOLUCION 102 DEL 6 DE MARZO DE 2022. FRENTE A ESTE TERCERO, NO CONTAMOS CON DOCUMENTO FISICO POR LO QUE QUEDO CARGADO AL TERCERO MARTA LUCIA FLOREZ FLOREZ, NOS ENCONTRAMOS REALIZANDO LAS GESTIONES PERTINENTES PARA REALIZAR LA RECLASIFICACION EN LOS AJUSTE DE JULIO 2022.</t>
  </si>
  <si>
    <t>NEGLIGENCIA MEDICA PACIENTE FALLECE A CAUSA DE HEMORRAGIA OBSTETRICA PREVENIBLE</t>
  </si>
  <si>
    <t>2017-00596</t>
  </si>
  <si>
    <t>CARMEN ESTHER CASTRO CANCHILA</t>
  </si>
  <si>
    <t>2018-00382</t>
  </si>
  <si>
    <t>YENIS DEL CARMEN MAUSSA MONTES</t>
  </si>
  <si>
    <t>2015 -00168</t>
  </si>
  <si>
    <t>YOLANDA VEGA ARGEL</t>
  </si>
  <si>
    <t>25 DE FEBRERO DE 2021</t>
  </si>
  <si>
    <t>2019-00026</t>
  </si>
  <si>
    <t>IRIS MARGOTH BLANCO FLOREZ</t>
  </si>
  <si>
    <t>Juzgado PRIMERO Laboral del Circuito de Monteria</t>
  </si>
  <si>
    <t>2017-00022</t>
  </si>
  <si>
    <t>ROSA DEYSSI CALLEJAS</t>
  </si>
  <si>
    <t>PERDIDA DE OPORTUNIDAD POR ACEPTAR PACIENTE SIN CONTAR CON CAMA EN UCI Y CONTRAREFERENCIARLA</t>
  </si>
  <si>
    <t xml:space="preserve">JUZGADO 19 ADMINISTRATIVO DE MEDELLIN </t>
  </si>
  <si>
    <t>2013-00171</t>
  </si>
  <si>
    <t>CORINA NARCISA SALGADO SIERRA Y OTROS</t>
  </si>
  <si>
    <t>6 DE DICIEMBRE DE 2017</t>
  </si>
  <si>
    <t>OBLITO QUIRURGICO - DREN EN LA HUMANIDAD DEL PACIENTE</t>
  </si>
  <si>
    <t>2015-00235</t>
  </si>
  <si>
    <t>RUBIELA RESTREPO MESA Y OTROS</t>
  </si>
  <si>
    <t>13 DE MAYO DE 2019</t>
  </si>
  <si>
    <t>NEGLIGENCIA E INOPORTUNIDAD EN LA ATENCION - EL PACIENTE FALLECE</t>
  </si>
  <si>
    <t>JUZGADO CUARENTA Y OCHO ADMINISTRATIVO DEL CIRCUITO DE BOGOTA - TRIBUNAL ADMINISTRATIVO DE CORDOBA</t>
  </si>
  <si>
    <t>2016-00595</t>
  </si>
  <si>
    <t>LUCILA  DEL CARMEN GOMEZ Y OTROS</t>
  </si>
  <si>
    <t>FALLA EN EL SERVICIO POR NEGLIGENCIA MEDICA AL NO PRACTICARSELE LOS EXAMANES MEDICOS REQUERIDOS POR NO HABER SIDO AUTORIZADOS POR LA EPS</t>
  </si>
  <si>
    <t>JUZGADO 65 ADMINISTRATIVO DEL CIRCUITO JUDICIAL DE BOGOTA</t>
  </si>
  <si>
    <t>2018 -00284</t>
  </si>
  <si>
    <t>TATIANA PATRICIA MENDOZA LENGUA</t>
  </si>
  <si>
    <t>JUZGADO SEXTO  ADMINISTRATIVO DEL CIRCUITO DE MONTERIA</t>
  </si>
  <si>
    <t>2015-00053</t>
  </si>
  <si>
    <t>SADID CASTELLANOS CORREA Y OTROS</t>
  </si>
  <si>
    <t>2 DE JUNIO DE 2020</t>
  </si>
  <si>
    <t>FALLA EN EL SERVICIO POR NEGLIGENCIA MEDICA QUE CONLLEVO A LA REALIZACION DE PROCEDIMIENTOS ADICIONALES INNECESARIOS - DX INICIAL ABORTO ESPONTANEO</t>
  </si>
  <si>
    <t>2017 -00048</t>
  </si>
  <si>
    <t>LUISA VENERANDA NEGRETE P</t>
  </si>
  <si>
    <t>3 DE MAYO DE 2018</t>
  </si>
  <si>
    <t>Juzgado Cuarto  Laboral del Circuito de Monteria</t>
  </si>
  <si>
    <t>2016-00064</t>
  </si>
  <si>
    <t>DENIS BUSTAMANTE TENORIO Y OTROS</t>
  </si>
  <si>
    <t>PERDIDA DE OPORTUNIDAD - SE ACEPTA  PACIENTE EN REMISION POR TENER EL SERVICIO SOLICITADO POR EL CAMU EL AMPARO SIN EMBARGO AL VALORAR A LA PACIENTE SE EVIDENCIA QUE EXISTIA ERROR EN EL DIAGNOSTICO INICIAL Y SE DEBIO MONTAR EN REFERENCIA POR NO CONTAR CON EL SERVICIO</t>
  </si>
  <si>
    <t>JUZGADO TERCERO ADMINISTRATIVO DEL CIRCUITO DE MONETRIA</t>
  </si>
  <si>
    <t>2016-00141</t>
  </si>
  <si>
    <t>MANUELA GOMEZ ARRIETA Y OTROS</t>
  </si>
  <si>
    <t>2 DE FEBRERO DE 2021</t>
  </si>
  <si>
    <t>PACIENTE QUE INGRESA CON SINTOMAS DE BRONQUITIS Y FALLECE DE SIDA, LA MEDICACION QUE LE DABAN PARA EL PRIMER DIAGNOSTICO LE AGRAVO EL SEGUNDO</t>
  </si>
  <si>
    <t>JUZGADO PRIMERO ADMINISTRATIVO ORAL DEL CIRCUITO JUDICIAL DE MONTERIA</t>
  </si>
  <si>
    <t>2017-00793</t>
  </si>
  <si>
    <t xml:space="preserve">YULIETH MARIA MESTRA FUENTES Y OTROS </t>
  </si>
  <si>
    <t>NEGLIGENCIA MEDICA - FALLA ADMINISTRATIVA DE CONSENTIMIENTO INFORMADO</t>
  </si>
  <si>
    <t>JUZGAO SEXTO ADMINISTRATIVO DEL CIRCUITO DE MONETERIA</t>
  </si>
  <si>
    <t>2018-00294</t>
  </si>
  <si>
    <t>CECILIA DEL CARMEN ALVAREZ RIVERO</t>
  </si>
  <si>
    <t>2019-00317</t>
  </si>
  <si>
    <t xml:space="preserve">JANET DEL CARMEN RODRIGUEZ MERCADO </t>
  </si>
  <si>
    <t>27 DE OCTUBRE DE 2021</t>
  </si>
  <si>
    <t>JUZGADO TERCERO LABORAL DEL CIRCUITO DE LABORAL</t>
  </si>
  <si>
    <t>2015 - 00482</t>
  </si>
  <si>
    <t>YINETH MARQUEZ BOHORQUEZ</t>
  </si>
  <si>
    <t>12 DE NOVIEMBRE  DE 2019</t>
  </si>
  <si>
    <t>OBLITO QUIRURGICO - CUERPO EXTRAÑO</t>
  </si>
  <si>
    <t>2016-00072</t>
  </si>
  <si>
    <t>NINI SOTO RAMIREZ Y OTROS</t>
  </si>
  <si>
    <t>FALLA ADMINISTRATIVA - PERDIDA DE HISTORIA CLINICA</t>
  </si>
  <si>
    <t>2018 -00347</t>
  </si>
  <si>
    <t>DILUZ MARIA DURANGO DIAZ</t>
  </si>
  <si>
    <t>JUZGADO SEXTO ADMINISTRATIVO ORAL DEL CIRCUITO DE MONTERIA</t>
  </si>
  <si>
    <t>2014-00577</t>
  </si>
  <si>
    <t>YARLY HOYOS MARTINEZ Y OTROS</t>
  </si>
  <si>
    <t>2 DE DICIEMBRE 2019</t>
  </si>
  <si>
    <t>PACIENTE CON HEMATOMA EPIDURAL Y CRANEOENCEFALICO QUIEN FUE OPERADO Y DEMORO EN TRASLADARSE A UCI</t>
  </si>
  <si>
    <t>2016-00144</t>
  </si>
  <si>
    <t>GLADYS FLOREZ RAMIREZ Y OTROS</t>
  </si>
  <si>
    <t>PACIENTE REMITIDA EN ESTADO CRITICO CON DX DE SINDROME CORONARIO E INSUFICIENCIA RENAL CRONICA QUIEN FALLECE EL MISMO DIA QUE INGRESA POR NO HABER SIDO VALORADA POR NEFROLOGO Y PRACTICADO HEMODIALISIS EN INST. REMISORIA</t>
  </si>
  <si>
    <t>2016-00010</t>
  </si>
  <si>
    <t xml:space="preserve">JOSE ANIBAL PATERNINA MORALES Y OTRO </t>
  </si>
  <si>
    <t>REMITIDO POR LESION VASCULAR CON OBJETO CORTOPUNZANTE A QUIEN SE LE REALIZA MANEJO VASCULAR PRESENTANDO ISQUEMIA Y DECIDEN AMPUTAR.LIMITACION FISICA PERMANENTE</t>
  </si>
  <si>
    <t>JUZGADO OCTAVO ADMINISTRATIVO DEL CIRCUITO DE MONTERIA</t>
  </si>
  <si>
    <t>2015-00545</t>
  </si>
  <si>
    <t>FERNANDO ALONSO QUINTERO</t>
  </si>
  <si>
    <t>16 DE SEPTIEMBRE DE 2019</t>
  </si>
  <si>
    <t>FALLA EN EL SERVICIO LE DIGANOSTICARON GASTRITIS Y ERA PERITONITIS - ERROR DE DIAGNOSTICO</t>
  </si>
  <si>
    <t>(2013-00649) 2013-00284</t>
  </si>
  <si>
    <t>HERIBERTO SALCEDO NARVAEZ Y OTROS</t>
  </si>
  <si>
    <t>16 DE FEBRERO DE 2018</t>
  </si>
  <si>
    <t>PACIENTE CON ACCESO EN LA MANO EL CUAL ES OPERADO Y QUEDO CON LIMITACION FUNCIONAL</t>
  </si>
  <si>
    <t>2015 -00324</t>
  </si>
  <si>
    <t>CARLOS ALFONSO MORELOS HOYOS</t>
  </si>
  <si>
    <t>JUZGADO PRIMERO ADMINISTRATIVO ORAL DEL CIRCUITO DE MONTERIA</t>
  </si>
  <si>
    <t>2018-00034</t>
  </si>
  <si>
    <t>ALVARO DE JESUS HERRERA GARCIA Y OTROS</t>
  </si>
  <si>
    <t>URGENCIA VITAL CON NEUMOTORAX DEJADO EN OBSERVACION 6 HORAS Y FALLECIO</t>
  </si>
  <si>
    <t>JUZGADO OCTAVO ADMINISRATIVO ORAL DEL CIRCUITO DE MONTERIA.</t>
  </si>
  <si>
    <t>2017-00589</t>
  </si>
  <si>
    <t xml:space="preserve">HECTOR MANUEL MARTINEZ MERCADO </t>
  </si>
  <si>
    <t>PACIENTE CON LESION EN EL URETER QUE CONLLEVO A PERITONITIS QUIMICA DESPUES DE HABERLE REALIZADO PROCEDIMIENTOS QUIRURICOS</t>
  </si>
  <si>
    <t>2017-00077</t>
  </si>
  <si>
    <t>ABEL ANTONIO PATERNINA NARVAEZ Y OTROS</t>
  </si>
  <si>
    <t>PACIENTE INTOXICADO POR FUMIGACION AEREA CON GLIFOSATO EL CUAL MUERE EN LA INSTITUCION</t>
  </si>
  <si>
    <t>2018-00311</t>
  </si>
  <si>
    <t>JUAN CARLOS BOLIVAR NARANJO</t>
  </si>
  <si>
    <t>29 DE OCTUBRE DE 2021</t>
  </si>
  <si>
    <t>2018-00286</t>
  </si>
  <si>
    <t>GUSTAVO ALFONSO BENAVIDES PEÑA</t>
  </si>
  <si>
    <t>JUZGADO CUARTO ADMINISRATIVO MIXTO DEL CIRCUITO DE MONTERIA PASA JUZGADO OCTAVO ADMINISTRATIVO</t>
  </si>
  <si>
    <t>2016-00095</t>
  </si>
  <si>
    <t>JOSE MOVILLA VILLADIEGO Y OTROS</t>
  </si>
  <si>
    <t xml:space="preserve">FALTA DE INFORMACION DE LOS RIESGOS EN EL CONSENTIMIENTO INFORMADO </t>
  </si>
  <si>
    <t>2018-00262</t>
  </si>
  <si>
    <t>EDWIN GREGORIO QUIÑONEZ ENAMORADO</t>
  </si>
  <si>
    <t>JUZGADO PRIMERO ADMINISTRATIVO ORAL DEL CIRCUITO DE MONTERIA PASA JUZGADO OCTAVO ADMINISTRATIVO</t>
  </si>
  <si>
    <t>2013-00220</t>
  </si>
  <si>
    <t>ORLANDO MANUEL DIAZ Y OTROS</t>
  </si>
  <si>
    <t>4 DE OCTUBRE DE 2018</t>
  </si>
  <si>
    <t>PACIENTE REMITIDA CON APENDICITIS A QUIEN SE LE DA UN TRATAMIENTO DISTINTO - ERROR DE DIAGNOSTICO Y PERDIDA DE OPORTUNIDAD</t>
  </si>
  <si>
    <t>JUZGADO SEGUNDO ADMINISTRATIVO DEL CIRCUITO DE MONTERIA - TRIBUNAL ADMINISTRATIVO DE CORDOBA</t>
  </si>
  <si>
    <t>2015-00165</t>
  </si>
  <si>
    <t>WILSON MARTINEZ LEON</t>
  </si>
  <si>
    <t>EVENTO ADVERSO - PERFORACION DE VISERA HUECA</t>
  </si>
  <si>
    <t>JUZGADO PRIMERO ADMINISRATIVO ORAL DEL CIRCUITO DE MONTERIA</t>
  </si>
  <si>
    <t xml:space="preserve">2014 -00251 </t>
  </si>
  <si>
    <t>MARTA CECILIA PUCHE GUERRERO</t>
  </si>
  <si>
    <t>24 DE OCTUBRE DE 2019</t>
  </si>
  <si>
    <t>2015-00565</t>
  </si>
  <si>
    <t>11 DE NOVIEMBRE DE 2019</t>
  </si>
  <si>
    <t>NULIDAD DEL ACTO ADMINISTRATIVO QUE DESMEJORA EL CARGO Y NIVEL SALARIAL Y SE RESTABLEZCAN LOS DERECHOS</t>
  </si>
  <si>
    <t>JUZGADO TERCERO ADMINISTRATIVO ORAL DEL CIRCUITO DE MONTERIA - TRIBUNAL ADMINISTRATIVO DE CORDOBA</t>
  </si>
  <si>
    <t>2015-00346 -02</t>
  </si>
  <si>
    <t>LUISA MARCELA FABRA SALGADO</t>
  </si>
  <si>
    <t>2015 -00348</t>
  </si>
  <si>
    <t>CESAR AUGUSTO PEREZ GARCIA</t>
  </si>
  <si>
    <t>Juzgado Quinto Laboral del Circuito de Monteria</t>
  </si>
  <si>
    <t>2017-00216</t>
  </si>
  <si>
    <t xml:space="preserve">DINA MARCELA ROATAN Y OTROS </t>
  </si>
  <si>
    <t>18 DE FEBRERO DE 2020</t>
  </si>
  <si>
    <t>MALA PRAXIS EN LA INTUBACION DE LA PACIENTE</t>
  </si>
  <si>
    <t>JUZADO PRIMERO ADMINISTRATIVO DEL CIRCUITO DE TURBO</t>
  </si>
  <si>
    <t>2011-00210</t>
  </si>
  <si>
    <t>YALIDIS BARRIOS ALEMAN Y OTROS</t>
  </si>
  <si>
    <t>MENOR NACE CON ENCEFALOPATIA HIPOXICA, FALLA EN EL SERVICIO POR MALA PRAXIS</t>
  </si>
  <si>
    <t>2012-00083</t>
  </si>
  <si>
    <t>ADY FABIOLA CASTRO CHAVEZ Y OTROS</t>
  </si>
  <si>
    <t>PACIENTE FALLECE POR TETANO POR ERROR EN DIAGNOSTICO POR PARTE DE VIDA SINU</t>
  </si>
  <si>
    <t>2015-00174</t>
  </si>
  <si>
    <t>DAISY DEL CARMEN DIAZ LOZANO</t>
  </si>
  <si>
    <t>31 DE OCTUBRE DE 2018</t>
  </si>
  <si>
    <t>NEGLIGENCIA MEDICA - EVENTO ADVERSO - POR PERFORACION DEL UTERO Y COLON DURANTE LEGRADO</t>
  </si>
  <si>
    <t>JUZGADO CUARTO ADMINISTRATIVO DEL CIRCUITO DE MONTERIA</t>
  </si>
  <si>
    <t>2019-00279</t>
  </si>
  <si>
    <t>REMBERTO MANUEL MORENO DIAZ</t>
  </si>
  <si>
    <t>JuzgadoTercero Laboral del Circuito de Monteria</t>
  </si>
  <si>
    <t>2018-00287</t>
  </si>
  <si>
    <t>JULIETH PAOLA BARRAGAN ALVAREZ</t>
  </si>
  <si>
    <t>29 DE MARZO DE 2022</t>
  </si>
  <si>
    <t>JUZGADO CUARTO ADMINISRATIVO MIXTO DEL CIRCUITO DE MONTERIA</t>
  </si>
  <si>
    <t>2017 - 00278</t>
  </si>
  <si>
    <t>LUZ MARINA ALVAREZ BARRIOS</t>
  </si>
  <si>
    <t>INDEMNIZACION SUSTITUTIVA DE PENSION DE VEJEZ</t>
  </si>
  <si>
    <t>2014-00376</t>
  </si>
  <si>
    <t>KATERINE OLEA</t>
  </si>
  <si>
    <t>SE LE TRANSFUNDIO SANGRE A MENOR DE EDAD QUEDANDO INFECTADA DE SIDA</t>
  </si>
  <si>
    <t>2014-00249</t>
  </si>
  <si>
    <t>ROSA URBANO BRUNO Y OTROS</t>
  </si>
  <si>
    <t>FALLA EN LA PRESTACION DEL SERVICIO DE OBSTETRICIA Y GINECOLOGIA</t>
  </si>
  <si>
    <t xml:space="preserve">INGRID PAOLA BENITEZ SALAZAR </t>
  </si>
  <si>
    <t>2 DE MARZO DE 2022</t>
  </si>
  <si>
    <t>2017-00038</t>
  </si>
  <si>
    <t>ALEJANDRO RAMIREZ BARRERA Y OTROS</t>
  </si>
  <si>
    <t>31 DE AGOSTO DE 2020</t>
  </si>
  <si>
    <t>OBLITO QUIRURGICO POR COMPRESA EN CAVIDAD ABDOMINAL</t>
  </si>
  <si>
    <t>2019-00014</t>
  </si>
  <si>
    <t>YURANY PAOLA CORONADO TIRADO</t>
  </si>
  <si>
    <t>JUZGADO SEPTIMO ADMINISTRATIVO ORAL DEL CIRCUITO DE MONTERIA PASA JUZGADO OCTAVO ADMINISTRATIVO</t>
  </si>
  <si>
    <t>2015-00145</t>
  </si>
  <si>
    <t>JESUS DAVID PEREZ GONZALES Y OTROS</t>
  </si>
  <si>
    <t>NEGLIGENCIA MEDICA FALTA DE ADHERENCIA A PROTOCOLOS Y PERDIDA DE OPORTUNIDAD EN DIAGNOSTICO DE INFECCION PROPIA DEL PERIODO PERINATAL</t>
  </si>
  <si>
    <t>2015-00121</t>
  </si>
  <si>
    <t>JUAN ALBERTO YANEZ Y OTROS</t>
  </si>
  <si>
    <t>NEGLIGENCIA MEDICA - DENGUE</t>
  </si>
  <si>
    <t>2014-00194</t>
  </si>
  <si>
    <t>DIANA CAROLINA PEREZ Y JOSE BELTRAN</t>
  </si>
  <si>
    <t>JUZGADO SEPTIMO ADMINISTRATIVO DEL CIRCUITO DE CUCUTA</t>
  </si>
  <si>
    <t>2017 - 00218</t>
  </si>
  <si>
    <t>LUZ MARINA HENRIQUEZ PLAZA</t>
  </si>
  <si>
    <t>PD</t>
  </si>
  <si>
    <t>2018-00374</t>
  </si>
  <si>
    <t>ACTIO IN REM VERSO - REPARACION DIRECTA</t>
  </si>
  <si>
    <t>812.003.272-6</t>
  </si>
  <si>
    <t>SOPACOR  LTDA</t>
  </si>
  <si>
    <t>20 DE FEBRERO DE 2020</t>
  </si>
  <si>
    <t>DECLARACION DE EXISTENCIA DE CONTRATO Y DEL MES DE AGOSTO DE 2016 SIN CONTRATO</t>
  </si>
  <si>
    <t>JUZGADO PRIMERO ADMINISTRATIVO DEL CIRCUITO DE MONTERIA</t>
  </si>
  <si>
    <t>2018-00039</t>
  </si>
  <si>
    <t>900.473.270-6</t>
  </si>
  <si>
    <t>RED BIOMEDICA SAS</t>
  </si>
  <si>
    <t>NO PAGO DE SERVICIOS SUMINISTRADOS SIN CONTRATO</t>
  </si>
  <si>
    <t>JUZGADO SEXTO ADMINISTRATIVO DEL CIRCUITO DE MONTERIA</t>
  </si>
  <si>
    <t>2017-00791</t>
  </si>
  <si>
    <t>900.503.124-9</t>
  </si>
  <si>
    <t>INSTITUTO NEUMOLOGICO DE CORDOBA</t>
  </si>
  <si>
    <t>7 DE OCTUBRE DE 2020</t>
  </si>
  <si>
    <t>PAGO DE SERVICIOS DE MEDICINA INTERNA Y NEUMOLOGÍA PRESTADOS DURANTE EL MES DE AGOSTO DE 2016 SIN MEDIAR CONTRATO ALGUNO.</t>
  </si>
  <si>
    <t>JUZGADO PRIMERO ADMINISRATIVO ORAL DEL CIRCUITO DE MONTERIA.</t>
  </si>
  <si>
    <t>2017-00375</t>
  </si>
  <si>
    <t>900.572.414-4</t>
  </si>
  <si>
    <t>SERVIAMBULANCIA  DEL CARIBE SAS</t>
  </si>
  <si>
    <t>SOLICITA EL PAGO DE LOS SERVICIOS DE AMBULANCIA DE LOS MESES SEPTIWMBRW, OCTUBRE Y NOVIEMBRE 2016 SIN CONTRATO</t>
  </si>
  <si>
    <t>2012-00062</t>
  </si>
  <si>
    <t>CLARENA BENITEZ D LEON</t>
  </si>
  <si>
    <t xml:space="preserve">PRIMERA INSTANCIA </t>
  </si>
  <si>
    <t>2018-00410</t>
  </si>
  <si>
    <t>EUCARIS PATRICIA ARIZAL REYES Y OTROS</t>
  </si>
  <si>
    <t>PACIENTE QUEMADA EN CIRUGIA CAUSANDOLE DEFORMIDAD FISICA PERMANENTE DEL 14,68%</t>
  </si>
  <si>
    <t>2017-00559</t>
  </si>
  <si>
    <t>GERALDIN TIRADO RUIZ Y OTROS</t>
  </si>
  <si>
    <t>PACIENTE CON PREECLAMPSIA SEVERA QUE NO SE LE REALIZARON LABORATORIOS, ELECTROCARDIOGRAMA, ECOGRAFIA, DOOPLER, ENTRE OTROS CAUSANDO LA MUERTE DEL MENOR Y LA MADRE</t>
  </si>
  <si>
    <t>JUZGADO OCTAVO ADMINISTRATIVO ORAL DEL CIRCUITO DE MONTERIA</t>
  </si>
  <si>
    <t>2015-00005</t>
  </si>
  <si>
    <t>N/R</t>
  </si>
  <si>
    <t>GUILLERMO PEREZ</t>
  </si>
  <si>
    <t>VALOR QUE RESULTA DE LA APLICACIÓN DE LA METODOLOGIA PARA EL CALCULO CONTINGENTE CONFORME LA RESOLUCION 102 DEL 6 DE MARZO DE 2022. EN LA ACTUALIDAD NO SE CUENTA CON NUMERO DE IDENTIFICACION DEL DEMANDANTE POR LO QUE NO FUE POSIBLE SUMINISTRARLO A CONTABILIDAD, NOS ENCONTRAMOS EN LA CONSECUCION DEL MISMO.</t>
  </si>
  <si>
    <t>2016-00118</t>
  </si>
  <si>
    <t>JOSE FRANCISCO OSORIO Y OTROS</t>
  </si>
  <si>
    <t>PERDIDA DE OPORTUNIDAD - SE ORDENA TAC CEREBRAL Y NO SE REALIZO EN EL HOSPITAL, LOS FAMILIARES LO HICIERON DE FORMA PARTICULAR PERDIENDO TIEMPO VALIOSO</t>
  </si>
  <si>
    <t>2018-00458</t>
  </si>
  <si>
    <t>MARTIN CAMPOS OLIVEROS Y OTROS</t>
  </si>
  <si>
    <t>PACIENTE PIERDE EL OJO POR UN TRATAMIENTO INADECUADO</t>
  </si>
  <si>
    <t>2011-00319</t>
  </si>
  <si>
    <t>NACIRA ISABEL DIAZ BERRIO Y OTROS</t>
  </si>
  <si>
    <t>INOPORTUNIDAD Y NEGLIGENCIA EN LA ATENCION - FETO FALLECE POR TARDANZA EN LA REALIZACION DE LA CESAREA</t>
  </si>
  <si>
    <t>2006-00737</t>
  </si>
  <si>
    <t>OMAR ANTONIO PACHECO BEGAMBRE Y OTROS</t>
  </si>
  <si>
    <t>30 DE SEPTIEMBRE DE 2010</t>
  </si>
  <si>
    <t>FALLA EN EL SERVICIO PARA EL CUAL FUE REMITIDA LA PACIENTE QUE SE AHOGABA CON UNA PEPA DE MAMON</t>
  </si>
  <si>
    <t>JUZGADO CUARTO ADMINISTRATIVO MIXTO DE MONTERIA</t>
  </si>
  <si>
    <t>2013-00263</t>
  </si>
  <si>
    <t>ROSEMBERT DIAZ LARA</t>
  </si>
  <si>
    <t xml:space="preserve">SEGUNDA INSTANCIA </t>
  </si>
  <si>
    <t>2009-00254</t>
  </si>
  <si>
    <t>YESENIA POLO</t>
  </si>
  <si>
    <t>2017-00006</t>
  </si>
  <si>
    <t>1073285452 DE SAN PELAYO</t>
  </si>
  <si>
    <t>YINA MARCELA ESPITIA Y OTROS</t>
  </si>
  <si>
    <t>JUZGADO CUARTO ADMINISTRATIVO DEL CIRCUITO DE MONTERIA - REMITIDO AL JUZGADO OCTAVO</t>
  </si>
  <si>
    <t>2014 - 00136</t>
  </si>
  <si>
    <t>MIRTHA DEL CARMEN MONTOYA</t>
  </si>
  <si>
    <t>JUZGADO SEPTIMO ADMINISTRATIVO ORAL DEL CIRCUITO DE MONTERIA</t>
  </si>
  <si>
    <t>2015 -00401</t>
  </si>
  <si>
    <t>NELLY MESTRA GONZALEZ</t>
  </si>
  <si>
    <t>2015 - 00129</t>
  </si>
  <si>
    <t>ROSA MARIA GOMEZ ORTEGA</t>
  </si>
  <si>
    <t>5 DE OCTUBRE DE 2015</t>
  </si>
  <si>
    <t>Juzgado Segundo Laboral del Circuito de Monteria</t>
  </si>
  <si>
    <t>NA</t>
  </si>
  <si>
    <t>PROCESO ARBITRAL</t>
  </si>
  <si>
    <t>SOCIEDAD DE ESTUDIOS ANATOMOPATOLOGICOS Y CITOLOGICOS DE CORDOBA</t>
  </si>
  <si>
    <t>PAGO DE FACTURAS 12 Y 13</t>
  </si>
  <si>
    <t>TRIBUNAL DE ARBITRAMENTO DE LA CAMARA DE COMERCIO</t>
  </si>
  <si>
    <t>2019 - 00242</t>
  </si>
  <si>
    <t>MARIA CAMILA ROMERO ARRIETA Y OTROS</t>
  </si>
  <si>
    <t>NEGLIGENCIA MEDICA POR ASPIRACION DE HECES FECALES POR PARTE DEL RECIEN NACIDO</t>
  </si>
  <si>
    <t>2019 - 00372</t>
  </si>
  <si>
    <t>HERNAN ALONSO RHENALS NEGRETE</t>
  </si>
  <si>
    <t>JUZGADO QUINTO MIXTO ADMINISTRATIVO DEL CIRCUITO DE MONTERIA PASA JUZGADO OCTAVO ADMINISTRATIVO</t>
  </si>
  <si>
    <t>2019 - 00451</t>
  </si>
  <si>
    <t>VIVIANA PATRICIA MONTES HERNANDEZ</t>
  </si>
  <si>
    <t>ESTAMPILLAS DEPARTAMENTALES</t>
  </si>
  <si>
    <t>COBRO ESTAMPILLAS DEPARTAMENTALES</t>
  </si>
  <si>
    <t>2018-00393</t>
  </si>
  <si>
    <t>TERESA ESTHER HOYOS OSPINA</t>
  </si>
  <si>
    <t>2018-00327</t>
  </si>
  <si>
    <t xml:space="preserve">LUZ MARGELIS MADERA PAEZ </t>
  </si>
  <si>
    <t>2019-00483</t>
  </si>
  <si>
    <t>OBEYDA ROSA SIERRA NAVARRO</t>
  </si>
  <si>
    <t>NEGLIGENCIA MEDICA POR SECUELAS DE LIMITACION FUNCIONAL EN LA MANO DE LA PACIENTE</t>
  </si>
  <si>
    <t>2019-00295</t>
  </si>
  <si>
    <t>JULIO BENITEZ PAYAREZ</t>
  </si>
  <si>
    <t>2019-00453</t>
  </si>
  <si>
    <t>ANTONIO MAR SANCHEZ BUELVAS</t>
  </si>
  <si>
    <t>18 DE JUNIO DE 2021</t>
  </si>
  <si>
    <t>2019-00254</t>
  </si>
  <si>
    <t>MARCELA CEBALLOS GOMEZ</t>
  </si>
  <si>
    <t>JUZGADO PRIMERO ADMINISTRATIVO ORAL DEL CIRCUITO DE MONTERIA - PASA JUZGADO OCTAVO ADMINISTRATIVO</t>
  </si>
  <si>
    <t>2019-00502</t>
  </si>
  <si>
    <t xml:space="preserve"> 30564345 - 1069462362</t>
  </si>
  <si>
    <t>LUZ ELVIRA CALLE RIVERA, DEIVER DAVID CALLE RIVERA,  Y OTROS</t>
  </si>
  <si>
    <t>NEGLENCIA EN LA ATENCION DEL PACIENTE QUIEN VINO REMITIDO CON SUFIMIENTO FETAL</t>
  </si>
  <si>
    <t>2019-00560</t>
  </si>
  <si>
    <t>LINA MARIA TAPIA HERRERA</t>
  </si>
  <si>
    <t>9 DE MAYO DE 2022</t>
  </si>
  <si>
    <t>INSUBSISTENCIA EN PROVISIONALIDAD</t>
  </si>
  <si>
    <t>2019-00218</t>
  </si>
  <si>
    <t>FABIO ANDRES SALAS DE LA HOZ</t>
  </si>
  <si>
    <t>2019-00491</t>
  </si>
  <si>
    <t>EILEEN CLARENA CORONADO RODRIGUEZ</t>
  </si>
  <si>
    <t>JUZGADO SEGUNDO ADMINISTRATIVO ORAL DEL CIRCUITO DE MONTERIA PASA JUZGADO OCTAVO ADMINISTRATIVO</t>
  </si>
  <si>
    <t>2019-00417</t>
  </si>
  <si>
    <t>CARMEN CECILIA BARBOSA ESPINOZA</t>
  </si>
  <si>
    <t>QUE SE DECLARE PENSION DE ALTO RIESGO</t>
  </si>
  <si>
    <t>PENSION DE VEJEZ</t>
  </si>
  <si>
    <t>2016-00462</t>
  </si>
  <si>
    <t>FELIPA DEL CARMEN LUNA CARMONA</t>
  </si>
  <si>
    <t>29 DE OCTUBRE 2020</t>
  </si>
  <si>
    <t>2020-00263</t>
  </si>
  <si>
    <t>HUMBERTO LOZADA ARDILA</t>
  </si>
  <si>
    <t>2020-00258</t>
  </si>
  <si>
    <t>GUSTAVO ADOLFO SAJAUD RODRIGUEZ</t>
  </si>
  <si>
    <t>EL VALOR A REGISTRAR RESULTA DE LA APLICACIÓN DE LA METODOLOGIA PARA EL CALCULO CONTINGENTE CONFORME LA RESOLUCION 102 DEL 6 DE MARZO DE 2022.</t>
  </si>
  <si>
    <t>2019-00623</t>
  </si>
  <si>
    <t>ZAIDA HELENA RUIZ HERNANDEZ</t>
  </si>
  <si>
    <t>2020-00272</t>
  </si>
  <si>
    <t>RAMIRO SALGADO GARCIA</t>
  </si>
  <si>
    <t>2020-00265</t>
  </si>
  <si>
    <t>LUIS EDUARDO GONZALEZ MERCADO</t>
  </si>
  <si>
    <t>11 DE MARZO DE 2021</t>
  </si>
  <si>
    <t>2020-00186</t>
  </si>
  <si>
    <t>JUAN DAVID MADERA NEGRETE Y OTROS</t>
  </si>
  <si>
    <t>NEGLIGENCIA MEDICA POR NO REALIZAR ANGIOTAC PARA DETERMINAR CONDUCTA LO QUE GENERO A SU VEZ PERDIDA DE OPORTUNIDAD</t>
  </si>
  <si>
    <t>2020-00260</t>
  </si>
  <si>
    <t>ANA ESCILDA MARTINEZ GUARIN</t>
  </si>
  <si>
    <t>JUZGADO CUARTO ADMINISTRATIVO ORAL DEL CIRCUITO DE MONTERIA</t>
  </si>
  <si>
    <t>2019-00280</t>
  </si>
  <si>
    <t>GLORIA CECILIA GOMEZ GENES</t>
  </si>
  <si>
    <t>2018-00314</t>
  </si>
  <si>
    <t>NIRIA AGAMEZ HERNANDEZ</t>
  </si>
  <si>
    <t>2020-00252</t>
  </si>
  <si>
    <t>PEDRO FARAEL OTERO GUERRA</t>
  </si>
  <si>
    <t>2020-00218</t>
  </si>
  <si>
    <t>ESPERANZA ELENA CORDERO MUÑOZ Y OTROS</t>
  </si>
  <si>
    <t>FALLA EN EL SERVICIO - EVENTO ADVERSO</t>
  </si>
  <si>
    <t>PACIENTE EN UCI QUE SE CAE DE LA CAMA, SE GOLPEA LA CABEZA Y FALLECE</t>
  </si>
  <si>
    <t>2019-00456</t>
  </si>
  <si>
    <t>MILDRED YAJARA CORREA OSORIO</t>
  </si>
  <si>
    <t>11 DE MARZO DE 2022</t>
  </si>
  <si>
    <t>DECLARATORIA DE INSUBSISTENCIA</t>
  </si>
  <si>
    <t>2021-00040</t>
  </si>
  <si>
    <t>BRIANDA OLIVARES SIBAJA</t>
  </si>
  <si>
    <t>2019 -00479</t>
  </si>
  <si>
    <t>GABRIEL JAIME SOLANO GALVÁN</t>
  </si>
  <si>
    <t>JUZGADO SEGUNDO ADMINISTRATIVO ORAL DEL CIRCUITO JUDICIAL DE MONTERIA</t>
  </si>
  <si>
    <t>2019 - 00177</t>
  </si>
  <si>
    <t>ORLANDO ENRIQUE CUAVAS HOYOS</t>
  </si>
  <si>
    <t>INDEMNIZACION SUSTITUTIVA</t>
  </si>
  <si>
    <t>JUZGADO SEXTO ADMINISTRATIVO DEL CIRCUITO JUDICIAL DE MONTERIA</t>
  </si>
  <si>
    <t>2020-00085</t>
  </si>
  <si>
    <t>CINDY PAOLA CARVAJAL HERNANDEZ</t>
  </si>
  <si>
    <t>JUZGADO CUARTO ADMINISTRATIVO ORAL DEL CIRCUITO JUDICIAL DE MONTERIA</t>
  </si>
  <si>
    <t>2021 - 00075</t>
  </si>
  <si>
    <t>TARCILA DEL CARMEN PEÑAFIEL Y OTROS</t>
  </si>
  <si>
    <t>NEGLIGENCIA MEDICA</t>
  </si>
  <si>
    <t>PACIENTE CON POLITRAUMATISMO QUIEN FALLECE A LA ESPERA DE QUIROFANO</t>
  </si>
  <si>
    <t>JUZGADO OCTAVO ADMINISTRATIVO ORAL DEL CIRCUITO JUDICIAL DE MONTERIA</t>
  </si>
  <si>
    <t>2021 - 00115</t>
  </si>
  <si>
    <t>MIRTA MARIA EMERY MARTINEZ</t>
  </si>
  <si>
    <t>FALLA EN EL SERVICIO POR PROCEDIMIENTO FALLIDO</t>
  </si>
  <si>
    <t>CESAREA + POMEROY, LA PACIENTE VUELVE A QUEDAR EMBARAZADA (HECHOS EN AGOSTO 2019)</t>
  </si>
  <si>
    <t>2019 - 00514</t>
  </si>
  <si>
    <t>NIDIA MARIA ALVAREZ GUTIERREZ</t>
  </si>
  <si>
    <t>JUZGADO SEPTIMO ADMINISTRATIVO ORAL DEL CIRCUITO JUDICIAL DE MONTERIA</t>
  </si>
  <si>
    <t>2021 - 00059</t>
  </si>
  <si>
    <t>WILLIAM ENRIQUE PEDRAZA MUÑOZ</t>
  </si>
  <si>
    <t>JUZGADO QUINTO ADMINISTRATIVO MIXTO DEL CIRCUITO DE MONTERÍA</t>
  </si>
  <si>
    <t>2020-00307</t>
  </si>
  <si>
    <t>DENIS DEL ROSARIO DIAZ RUBIO</t>
  </si>
  <si>
    <t>PENSION POR IMDENIZACION SUSTITUTIVA</t>
  </si>
  <si>
    <t>JUZGADO CUARTO ADMINISTRATIVO MIXTO DEL CIRCUITO DE MONTERÍA</t>
  </si>
  <si>
    <t>2019-00426</t>
  </si>
  <si>
    <t>YARLEDIS HERRERA ATENCIO</t>
  </si>
  <si>
    <t>JUZGADO SEXTO ADMINISTRATIVO MIXTO DEL CIRCUITO DE MONTERÍA</t>
  </si>
  <si>
    <t>2019 -00608</t>
  </si>
  <si>
    <t>MARIA VICTORIA HERNANDEZ MARTINEZ</t>
  </si>
  <si>
    <t>JUZGADO SÉPTIMO ADMINISTRATIVO ORAL DEL CIRCUITO JUDICIAL DE MONTERÍA</t>
  </si>
  <si>
    <t>2018 -00489</t>
  </si>
  <si>
    <t>EUCARIS ROSARIO JIMENEZ ALARCON</t>
  </si>
  <si>
    <t>JUZGADO SEXTO ADMINISTRATIVO ORAL DEL CIRCUITO JUDICIAL DE MONTERÍA</t>
  </si>
  <si>
    <t>2019 - 00161</t>
  </si>
  <si>
    <t>CONTROVERSIAS CONTRACTUALES</t>
  </si>
  <si>
    <t>900137145-3</t>
  </si>
  <si>
    <t>VITAL SAS</t>
  </si>
  <si>
    <t>VALOR QUE RESULTA DE LA APLICACIÓN DE LA METODOLOGIA PARA EL CALCULO CONTINGENTE CONFORME LA RESOLUCION 102 DEL 6 DE MARZO DE 2022. ESTE PROCESO REGISTRA UNA CUENTA POR PAGAR DE $459.742.361</t>
  </si>
  <si>
    <t>DECLRATORIA DE INCUMPLIMIENTO DE OBLIGACIONES CONTRACTUALES</t>
  </si>
  <si>
    <t>DECLARACION DE EXISTENCIA DE CONTRATO Y PAGO DE FACTURAS</t>
  </si>
  <si>
    <t>2021-00052</t>
  </si>
  <si>
    <t>LEDYS TIRADO DE ALDANA Y OTROS</t>
  </si>
  <si>
    <t>DECLARATORIA DE RESPONSABILIDAD PATRIMONIAL Y EXTRAPATRIMONIAL</t>
  </si>
  <si>
    <t>PACIENTE REMITIDO CON BLOQUEO DE RAMA IZQUIERDA E HIPERTROFIA CONCENTRICA DE VENTRICULO IZQUIERDO EL CUAL NO FUE INGRESADO A UCI SINO TRATADO EN URGENCIAS - FALLECE AL DIA SIGUIENTE</t>
  </si>
  <si>
    <t>2019-00588</t>
  </si>
  <si>
    <t>EDEY DEL SOCORRO SANTOS CASTILLO</t>
  </si>
  <si>
    <t>JUZGADO SEPTIMO DEL CIRCUITO DE CORDOBA</t>
  </si>
  <si>
    <t>2021 - 00231</t>
  </si>
  <si>
    <t xml:space="preserve">ANGELA ESTER HOYOS JIMENEZ </t>
  </si>
  <si>
    <t>EL SALDO POR PAGAR REPORTADO ES INFERIOR AL VALOR REGISTRADO CONTABLEMENTE POR LA SUMA DE $98.730.117, ESTA DIFERENCIA SE AJUSTARA CON CORTE JULIO 2022.</t>
  </si>
  <si>
    <t xml:space="preserve">2018 - 00315 </t>
  </si>
  <si>
    <t>1067860799 DE MONTERIA</t>
  </si>
  <si>
    <t>SANDRA MARCELA MACHADO JIMENEZ</t>
  </si>
  <si>
    <t>JUZGADO CUARTO ADMINISTRATIVO  DEL CIRCUITO DE MONTERIA</t>
  </si>
  <si>
    <t>2021 - 00091</t>
  </si>
  <si>
    <t>MARIA VICTORIA CANTERO CONDE</t>
  </si>
  <si>
    <t>RESPONSABILIDAD MEDICA POR NEGAR ATENCION AL PACIENTE</t>
  </si>
  <si>
    <t>NO REALIZACION DE TAC DE TORAX Y VALORACION POR CIRUGIA CARDIOVASCULAR (HECHOS EN DICIEMBRE 2019)</t>
  </si>
  <si>
    <t>2021-00152</t>
  </si>
  <si>
    <t>DIELA ESTHER DIZ BARROSO</t>
  </si>
  <si>
    <t>2016-00062</t>
  </si>
  <si>
    <t>JHON JAIRO ARBOLEDA OVIEDO Y OTROS</t>
  </si>
  <si>
    <t>ERROR EN EL DIAGNSOTICO</t>
  </si>
  <si>
    <t>SE LE DIAGNOSTICO DOLOR ABDOMINAL Y ERA APENDICITIS</t>
  </si>
  <si>
    <t>2020-00223</t>
  </si>
  <si>
    <t>MAIRA ALEJANDRA SERPA RAMOS Y OTROS</t>
  </si>
  <si>
    <t>RESPONSABILIDAD MEDICA POR FALLA EN EL SERVICIO Y PERIDA DE OPORTUNIDAD</t>
  </si>
  <si>
    <t>RESPONSABILIDAD MEDICA POR FALLA EN EL SERVICIO POR LA DEMORA EN REALIZACION DE CESAREA Y ESFACELACION DEL CUERO CABELLUDO DEL FETO</t>
  </si>
  <si>
    <t>2022-00101</t>
  </si>
  <si>
    <t>VALIDAMOS F &amp; SAS</t>
  </si>
  <si>
    <t>ESTE PROCESO NO TIENE REGISTRO CONTABLE DADO QUE SU FCATURAS SE ENCUENTRAN RECONOCIDAS EN CUENTAS POR PAGAR POR VALOR DE $448.988.212</t>
  </si>
  <si>
    <t>LIQUIDACION DE CONTRATO Y ORDENAR EL PAGO DE LO ADEUDADO</t>
  </si>
  <si>
    <t>LIQUIDACION DE CONTRATO Y ORDENAR EL PAGO DE LO ADEUDADO, ESTAN COBRANDO LAS FACTURAS 85, 86, 88 Y 90 QUE SE ENCUENTRAN COMO UNA CXP POR VALOR DE 448.988.212</t>
  </si>
  <si>
    <t>2020 - 00023</t>
  </si>
  <si>
    <t xml:space="preserve">MARTHA INES DE LA OSSA AGUILAR </t>
  </si>
  <si>
    <t>ESTE PROCESO NO TIENE REGISTRO CONTABLE PESE A HABERSE REPORTADO, POR LO QUE EL REGISTRO SE REALIZARA EN JULIO 2022.</t>
  </si>
  <si>
    <t>RESPONSABILIDAD MEDICA POR FALLA EN EL SERVICIO AL MOMENTO DE REALIZAR EL DILIGENCIAMIENTO DEL CONSENTIMIENTO INFORMADO PARA CIRUGIA DE HISTERECTOMIA TOTAL Y ADICIONALMENTE SI EL CONSENTIMIENTO DEL PACIENTE SE REALIZÓ ZALPINGOINSTERECTOMIA</t>
  </si>
  <si>
    <t>2021 - 00247</t>
  </si>
  <si>
    <t>DAMARIS PATRICIA MEDRANO SUAREZ</t>
  </si>
  <si>
    <t>SEÑORA QUE SE ENCONTRABA VINCULADA EN LA ESE MEDIANTE CONTRATO DE PRESTACION DE SERVICIOS COMO AUXILIAR DE ENFERMERIA Y COMO CONSECUENCIA SOLICITA EL PAGO DE SUS PRESTACIONES SOCIALES</t>
  </si>
  <si>
    <t>JUZGADO SEPTIMO ADMINISTRATIVO ORAL DEL CIRCUITO</t>
  </si>
  <si>
    <t>2021-00393</t>
  </si>
  <si>
    <t>VERBAL</t>
  </si>
  <si>
    <t>EQUITECH Y CIA SAS</t>
  </si>
  <si>
    <t>ESTE PROCESO NO TIENE REGISTRO CONTABLE DADO QUE SU FCATURAS SE ENCUENTRAN RECONOCIDAS EN CUENTAS POR PAGAR POR VALOR DE $ 58.855.982</t>
  </si>
  <si>
    <t>DECLARACION DE DEUDA DE FACTURAS</t>
  </si>
  <si>
    <t>FACTURAS POR SUMINISTRO</t>
  </si>
  <si>
    <t>JUZGADO PRIMERO CIVIL MUNICIPAL DE MONTERÍA</t>
  </si>
  <si>
    <t>2019 - 00133</t>
  </si>
  <si>
    <t>SIXTA VALDEZ  Y OTROS</t>
  </si>
  <si>
    <t>NEGLIGENCIA MEDICA EN ATENCION A MENOR INTOXICADO CON PESTICIDA</t>
  </si>
  <si>
    <t xml:space="preserve">JUZGADO SEGUNDO ADMINISTRATIVO DEL CIRCUITO DE TURBO </t>
  </si>
  <si>
    <t xml:space="preserve">DATOS DEMANDATE </t>
  </si>
  <si>
    <t xml:space="preserve">DATOS APODERADO DEMANDATE </t>
  </si>
  <si>
    <t>VALOR CONTINGENTE (PROVISIÓN) REGISTRAR EN CONTABILIDAD</t>
  </si>
  <si>
    <t>CUENTA CONTABLE 2701 CREDITOS JUDICIALES</t>
  </si>
  <si>
    <t>CUENTA POR PAGAR 2490</t>
  </si>
  <si>
    <t xml:space="preserve">TITULOS JUDICIALES ENTREGADOS  (Consultar el Procedimiento contable para el registro de los procesos judiciales, arbitrajes, conciliaciones extrajudiciales y embargos sobre cuentas bancarias del Marco Normativo para Entidades de Gobierno) </t>
  </si>
  <si>
    <t>TITULOS JUDICIALES NO ENTREGADOS (Consultar el Procedimiento contable para el registro de los procesos judiciales, arbitrajes, conciliaciones extrajudiciales y embargos sobre cuentas bancarias del Marco Normativo para Entidades de Gobierno)</t>
  </si>
  <si>
    <t xml:space="preserve">DIRECCIÓN </t>
  </si>
  <si>
    <t>TELEFONO</t>
  </si>
  <si>
    <t>CORREO ELECTRONICO</t>
  </si>
  <si>
    <t>Número</t>
  </si>
  <si>
    <t>Valor</t>
  </si>
  <si>
    <t>Entregado a:</t>
  </si>
  <si>
    <t>Fecha en que fue entregado:</t>
  </si>
  <si>
    <t>Fuente de recursos</t>
  </si>
  <si>
    <t xml:space="preserve">Número </t>
  </si>
  <si>
    <t>A nombre de:</t>
  </si>
  <si>
    <t>2017-00207</t>
  </si>
  <si>
    <t>EJECUTIVO</t>
  </si>
  <si>
    <t>1.003.716.621-1</t>
  </si>
  <si>
    <t xml:space="preserve">DOTI ASEO RL O  DIANA KARINA BARRAGAN BELTRAN </t>
  </si>
  <si>
    <t>Carrera 18 N° 27-38 barrio pasatiempo montería</t>
  </si>
  <si>
    <t>distrifarma25@hotmail.com</t>
  </si>
  <si>
    <t>Calle 15 # 1563 edificio caluma apto 209 barrio centro</t>
  </si>
  <si>
    <t>No Registra</t>
  </si>
  <si>
    <t>NO REGISTRA</t>
  </si>
  <si>
    <t>QUIMICOS JESCON SAS</t>
  </si>
  <si>
    <t>MUTUALSER EPS</t>
  </si>
  <si>
    <t>LA CARTERA DE ESTE PROCESO SE ENCUENTRA RECONOCIDA POR EL HOSPITAL Y FUE PAGADA  EL 6/07/2021. PROCESO ACTUALIZADO AL 31 DE MARZO DE 2022</t>
  </si>
  <si>
    <t>PAGO DE FACTURAS Y/O OBLIGACIONES</t>
  </si>
  <si>
    <t>SUMINISTRO Y BIENES DE ASEO</t>
  </si>
  <si>
    <t>JUZGADO CUARTO ADMINISTRATIVO MIXTO DEL CIRCUITO JUDICIAL DE MONTERÍA</t>
  </si>
  <si>
    <t>2015-00422</t>
  </si>
  <si>
    <t>1.067.846.111-5</t>
  </si>
  <si>
    <t xml:space="preserve">ANA GISSELLA FUENTES VARGAS / MAX PRINT </t>
  </si>
  <si>
    <t>Carrera 15 N° 13-09 Edificio Sopla Viento Barrio Urbina Monteria.</t>
  </si>
  <si>
    <t>7867889 - 3015414018</t>
  </si>
  <si>
    <t>maxprintsym@hotmail.com</t>
  </si>
  <si>
    <t>Calle 29 entre 1 y 2 Oficina 308 Edificio Banco Popular Monteria</t>
  </si>
  <si>
    <t>LA CARTERA DE ESTE PROCESO ES DE $31.775.000 Y NO SE ENCUENTRA REGISTRADA EN CUENTAS POR PAGAR. PROCESO ACTUALIZADO AL 31 DE MARZO DE 2022</t>
  </si>
  <si>
    <t>REMANUFACTURA TONER IMPRESORA HP LASER</t>
  </si>
  <si>
    <t>JUZGADO PRIMERO CIVIL MUNICIPAL DE MONTERIA</t>
  </si>
  <si>
    <t>2018-00216</t>
  </si>
  <si>
    <t>800.244.270-1</t>
  </si>
  <si>
    <t>INDUSTRIAS METALICAS LOS PINOS SA</t>
  </si>
  <si>
    <t>Calle 67b N° 45a - 82 - Itagui</t>
  </si>
  <si>
    <t>servicioalcliente@lospinos-sa.com</t>
  </si>
  <si>
    <t>Carrera 81 N° 32-204, oficina 305 - Medellín</t>
  </si>
  <si>
    <t>dirjuridica@impulsojuridico.co</t>
  </si>
  <si>
    <t>LA FACTURA 51650 FUE PAGADA POR EL HOSPITAL POR VALOR TOTAL DE $10.496.891. PROCESO ACTUALIZADO AL 31 DE MARZO DE 2022</t>
  </si>
  <si>
    <t>COMPRA DE COLCHON, COLCHONETA Y SILLA DE RUEDAS</t>
  </si>
  <si>
    <t>JUZGADO SEGUNDO DE PEQUEÑAS CAUSAS Y MULTIPLES COMPETENCIAS</t>
  </si>
  <si>
    <t>2017-00138 y 2017 - 00137 acumulación</t>
  </si>
  <si>
    <t>900.746.878-6</t>
  </si>
  <si>
    <t>SOCIEDAD SURTIMED SUMINISTROS</t>
  </si>
  <si>
    <t>Calle 35 N° 14-49 Montería</t>
  </si>
  <si>
    <t>7894764 - 3126607681
7827471</t>
  </si>
  <si>
    <t>surtimedcontable@hotmail.com</t>
  </si>
  <si>
    <t>Calle 27 N° 33 A - 46 Barrio el Socorro - Sincelejo Sucre</t>
  </si>
  <si>
    <t>2767768 - 3106428113</t>
  </si>
  <si>
    <t>saris1018@hotmail.es</t>
  </si>
  <si>
    <t>LAS FACTURAS DEL PROCESO REGISTRAN EN CUENTAS POR PAGAR POR VALOR DE $1.085.260.633 CON DEDUCCIONES APLICADAS DEBIENDOSE ABSOLUTAMENTE TODAS POR LO QUE SE DEBE RESTAR DEL VALOR A REGISTRAR EN CONTABILIDAD, ESTA ACTUALIZADO AL 31 DE MARZO DE 2022</t>
  </si>
  <si>
    <t>SUMINISTRO DE MEDICAMENTOS GENERICOS Y COMERCIALES</t>
  </si>
  <si>
    <t>JUZGADO PRIMERO CIVIL DEL CIRCUITO DE MONTERÍA</t>
  </si>
  <si>
    <t>2018-00338</t>
  </si>
  <si>
    <t>SURTIMED SUMINISTROS SA</t>
  </si>
  <si>
    <t>7827471 - 7814923 - 3126607681</t>
  </si>
  <si>
    <t>surtimedventas@hotmail.com</t>
  </si>
  <si>
    <t>Calle 62 N° 6-13 Of. 507 Edificio Plaza de la Castellana Montería</t>
  </si>
  <si>
    <t>UNA FACTURA QUE SE ENCUENTRA PAGA POR VALOR DE $14.636.953 MEDIANTE CESION DE CREDITO. ACTUALIZADO AL 31 DE MARZO DE 2022</t>
  </si>
  <si>
    <t>PAGO DE FACTURAS</t>
  </si>
  <si>
    <t>JUZGADO SEGUNDO ADMINISTRATIVO ORAL DEL CIRCUITO DE MONTERÍA</t>
  </si>
  <si>
    <t>JAIRO BENJAMIN CORCHO</t>
  </si>
  <si>
    <t>7814109 - 7827471
7815922</t>
  </si>
  <si>
    <t>lilianadelaossa79@hotmail.com</t>
  </si>
  <si>
    <t>7850890
3153489029</t>
  </si>
  <si>
    <t>SON 21 FACTURAS QUE SE ENCUENTRAN REGISTRADAS EN CXP POR VALOR DE $195.354.197. PROCESO ACTUALIZADO AL 31 DE MARZO DE 2022</t>
  </si>
  <si>
    <t>LILIANA DE LA OSSA y/O HOSPISALUD</t>
  </si>
  <si>
    <t>SON 3 FACTURAS QUE SE ENCUENTRAN REGISTRADAS EN CXP POR VALOR DE $29.710.869. ACTUALIZADO AL 31 DE MARZO DE 2022</t>
  </si>
  <si>
    <t>HOSPISALUD</t>
  </si>
  <si>
    <t>Calle 35 N° 14-53 Montería</t>
  </si>
  <si>
    <t>7827471 - 7814923</t>
  </si>
  <si>
    <t>hospisaludsuministros@hotmail.com</t>
  </si>
  <si>
    <t>SON 27 FACTURAS QUE SE ENCUENTRAN REGISTRADAS EN CXP POR VALOR DE $390.269.697. ACTUALIZADO AL 31 DE MARZO DE 2022</t>
  </si>
  <si>
    <t>2018-00644</t>
  </si>
  <si>
    <t>806.012.550-5</t>
  </si>
  <si>
    <t>FUNDACION DESARROLLO SOCIAL Y SOSTENIBLE DE AMERICA LATINA</t>
  </si>
  <si>
    <t>Barrio Centro, Avenida Daniel Lemaitre N° 8-21 Edificio Banco Popular, oficina 1506, Cartagena</t>
  </si>
  <si>
    <t>admin@saludcobro.com</t>
  </si>
  <si>
    <t>Barrio Centro, Avenida Daniel Lemaitre N° 8-21 Edificio Banco Popular, oficina 15-06, Cartagena</t>
  </si>
  <si>
    <t>EL CAPITAL NO APARECE EN CXP. ACTUALIZADO AL 31 DE MARZO DE 2022</t>
  </si>
  <si>
    <t>RECUPERACION DE CARTERA</t>
  </si>
  <si>
    <t>JUZGADO QUINTO ADMINISTRATIVO ORAL DEL CIRCUITO DE MONTERÍA</t>
  </si>
  <si>
    <t>2015-00184</t>
  </si>
  <si>
    <t xml:space="preserve">812.007.866-9  </t>
  </si>
  <si>
    <t>UROLOGOS ASOCIADOS LTDA</t>
  </si>
  <si>
    <t>Calle 26 N° 11-19 - Montería</t>
  </si>
  <si>
    <t>7826002 - 7821940</t>
  </si>
  <si>
    <t>Carrera 12 N° 59-42 Barrio la Castellana Montería</t>
  </si>
  <si>
    <t>SEGÚN SISTEMA FACTURACION DE LA DEMANDA FUE PAGADA A TRAVÉS DE FONSAET POR VALOR DE $146.484.480. ACTUALIZADO AL 31 DE MARZO DE 2022</t>
  </si>
  <si>
    <t>PRESTACION DE SERVICIOS DE UROLOGIA</t>
  </si>
  <si>
    <t>JUZGADO PRIMERO LABORAL DEL CIRCUITO JUDICIAL DE MONTERÍA</t>
  </si>
  <si>
    <t>2017-00509</t>
  </si>
  <si>
    <t>830.091.676-9</t>
  </si>
  <si>
    <t>MEDIREX SAS</t>
  </si>
  <si>
    <t>Calle 85A N° 24-26 - Bogotá</t>
  </si>
  <si>
    <t>informacion@medirexsas.com</t>
  </si>
  <si>
    <t>Calle 35 N° 8-49 Montería</t>
  </si>
  <si>
    <t>3106027527 - 7825195</t>
  </si>
  <si>
    <t>juanchyp@hotmail.com</t>
  </si>
  <si>
    <t>PARTE DE LA CARTERA DEL PROCESO REGISTRA EN CXP POR VALOR DE $50.818.208 Y ALGUNAS FACTURAS HAN SIDO PAGADAS POR VALOR DE $34.284.851. PROCESO ACTUALIZADO AL 31 DE MARZO DE 2022</t>
  </si>
  <si>
    <t>PAGO DE FACTURACION</t>
  </si>
  <si>
    <t>2018-00118</t>
  </si>
  <si>
    <t>890.317.417-9</t>
  </si>
  <si>
    <t>GILMEDICA SA</t>
  </si>
  <si>
    <t>Calle 13 N° 32-418 Yumbo</t>
  </si>
  <si>
    <t>contabilidad@gilmedica.com</t>
  </si>
  <si>
    <t>calle 62 N° 6-31-local 227 Centro Comercial Plaza de la Castellana - Montería</t>
  </si>
  <si>
    <t>hernandodelaespriella@gmail.com</t>
  </si>
  <si>
    <t>LA CARTERA ESTA REGISTRADA EN CUENTAS POR PAGAR. PROCESO ACTUALIZADO AL 31 DE MARZO DE 2022</t>
  </si>
  <si>
    <t>PRODUCTOS Y SERVICIOS DE SLAUD</t>
  </si>
  <si>
    <t>JUZGADO CUARTO CIVIL DEL CIRCUITO DE MONTERÍA</t>
  </si>
  <si>
    <t>2014-00243</t>
  </si>
  <si>
    <t>900.149.775-5</t>
  </si>
  <si>
    <t>KONEKTA TEMPORAL LTDA</t>
  </si>
  <si>
    <t>carrera 5a numero 36-42</t>
  </si>
  <si>
    <t>konektatemporal@gmail.com</t>
  </si>
  <si>
    <t>JAIME LUIS ARAUJO LEON</t>
  </si>
  <si>
    <t>EPS FAMISANAR LTDA</t>
  </si>
  <si>
    <t>SEGÚN SISTEMA, LA FACTURACION DE LA DEMANDA FUE PAGADA POR LA SUMA DE $4.006.456.201 POR TITULOS JUDICIALES, FONSAET, Y PAGOS DIRECTOS EXISTE ACUERDO DE PAGO QUE RECOGE TODOS LOS PROCESO ACUMULADOS. EXISTEN TITULOS QUE FUERON PAGADOS Y AFECTADOS EN LIQUIDACION DEL CREDITO POR VALOR DE $ 2.644.283.235 CORRESPONDIENTES AL No. 459831, 459833, 469642, 484972, 492600, 492601 y 496123</t>
  </si>
  <si>
    <t>FACTURAS POR PRESTACION DE SERVICIOS</t>
  </si>
  <si>
    <t>FAMISANAR  EPS  LTDA</t>
  </si>
  <si>
    <t>SALUD TOTAL  ENTIDAD</t>
  </si>
  <si>
    <t>SALUD TOTAL EPS</t>
  </si>
  <si>
    <t>SALUD TOTAL EPSS</t>
  </si>
  <si>
    <t>2015-00129</t>
  </si>
  <si>
    <t>900.232.369-2</t>
  </si>
  <si>
    <t>MEDIGEM LTDA</t>
  </si>
  <si>
    <t>calle 31 N° 16-15 Montería</t>
  </si>
  <si>
    <t>medigemltda@hotmail.com</t>
  </si>
  <si>
    <t>Calle 48b N° 14d-63 Urb Monteverde - Monteria</t>
  </si>
  <si>
    <t>7852730 - 3135721459 - 3015197660</t>
  </si>
  <si>
    <t>androibar@hotmail.com</t>
  </si>
  <si>
    <t>LA FACTURA 1299 POR VALOR DE $32.186.000 SE ENCUENTRA PAGADA POR LA ESE. ACTUALIZADO AL 31 DE MARZO DE 2022</t>
  </si>
  <si>
    <t>SUMINISTRO DE BOMBA DE INFUSION</t>
  </si>
  <si>
    <t>2015-00292</t>
  </si>
  <si>
    <t>900.281.369-1</t>
  </si>
  <si>
    <t>REPRESENTACIONES L Y L E.U</t>
  </si>
  <si>
    <t>Calle 55 N° 11 - 09 Barrio La Castellana Monteria</t>
  </si>
  <si>
    <t>7831393 - 3205494457</t>
  </si>
  <si>
    <t>representacioneslyl@hotmail.com</t>
  </si>
  <si>
    <t>Cra 12 N° 55-60, Casa 1 Cojunto Residencial Perpos, La Castellana, Monteria</t>
  </si>
  <si>
    <t>3205494454 - 3205494457</t>
  </si>
  <si>
    <t>EL CAPITAL DE LA DEMANDA ES POR VALOR DE $199.896.492 Y LOS INTERESES POR VALOR DE $431.768.2323 PARA UN TOTAL DE $631.664.724. EL CAPITAL APARECE RECONOCIDO EN CXP $ 78.952.678 Y SE HAN REALIZADO PAGOS POR $99.023.861. PROCESO ACTUALIZADO AL 31 DE MARZO DE 2022</t>
  </si>
  <si>
    <t>11 FACTURAS DERIVADAS DE CONTRATOS 248 DE 2010 Y 057 DE 2011</t>
  </si>
  <si>
    <t>2018-00263</t>
  </si>
  <si>
    <t>900.438.600-5</t>
  </si>
  <si>
    <t xml:space="preserve">PANORAMA IPS </t>
  </si>
  <si>
    <t>Calle 29 N° 11-77 Montería</t>
  </si>
  <si>
    <t>7920784
3205711136</t>
  </si>
  <si>
    <t>grupo.panorama@hotmail.com</t>
  </si>
  <si>
    <t>Calle 61A N° 13-10 segundo piso, Montería</t>
  </si>
  <si>
    <t>3205682838 - 7951497</t>
  </si>
  <si>
    <t>juannavarro202@hotmail.com</t>
  </si>
  <si>
    <t>LA CARTERA DEL PROCESO ESTA REGISTRADA EN CXP POR VALOR DE $122.957.165. ACTUALIZADO AL 31 DE MARZO DE 2022</t>
  </si>
  <si>
    <t>SUMINISTRO DE MEDICAMENTOS</t>
  </si>
  <si>
    <t>JUZGADO SEGUNDO CIVIL DEL CIRCUITO DE MONTERÍA</t>
  </si>
  <si>
    <t>2015-00148</t>
  </si>
  <si>
    <t>DE LAS FACTURAS 53 FACTURAS, 52 APARECEN EN CUENTAS POR PAGAR POR VALOR DE $337.563.672 , PROCESO ACTUALIZADO AL 31 DE MARZO DE 2022</t>
  </si>
  <si>
    <t>SUMINISTRO MATERIAL DE OSTEOSINTESIS</t>
  </si>
  <si>
    <t>2015-00368</t>
  </si>
  <si>
    <t>900.489.716-9</t>
  </si>
  <si>
    <t>SINTRACORP</t>
  </si>
  <si>
    <t>Cra 80C N° 33-11 Barrio Laureles Medellin</t>
  </si>
  <si>
    <t>directorath@grupoempresarialintegra.com</t>
  </si>
  <si>
    <t>SI BIEN LA CUANTIA OBEDECE AL VALOR DE $556.498.616 , AL MOMENTO DE HACER LA SUMATORIA DE LAS FACTURAS ESTAS CORRESPONDEN A LA SUMA DE $635.999.438, ESTE PROCESO SE ENCUENTRA UN ABONO DE $607.697.078 Y ESTA PENDIENTE UN SALDO REGISTRADO EN CUENTAS POR PAGAR POR VALOR DE $26.800.000 DE LA FACTURA 1461. ACTUALIZADO AL 31 DE MARZO DE 2022</t>
  </si>
  <si>
    <t>PRESTACION DE SERVICIOS DE SALUD DE CONTRATOS 114, 176 Y 868 DE 2014 Y 029 Y 077 DE 2015</t>
  </si>
  <si>
    <t>JUZGADO SEXTO ADMINISTRATIVO DEL CIRCUITO JUDICIAL DE MONTERÍA</t>
  </si>
  <si>
    <t>2017-00209</t>
  </si>
  <si>
    <t>900.518.349-4</t>
  </si>
  <si>
    <t>PROCESADORA DE ALIMENTOS SALCEDO</t>
  </si>
  <si>
    <t xml:space="preserve">Calle 70 N° 2-163 Apto 101 </t>
  </si>
  <si>
    <t>7853146 - 3013630050</t>
  </si>
  <si>
    <t>eddggardo@hotmail.com</t>
  </si>
  <si>
    <t>Calle 59 N° 27-90 Barrio El Recreo Monteria</t>
  </si>
  <si>
    <t>fsegundosaenz@hotmail.com</t>
  </si>
  <si>
    <t>FELIBERTO SEGUNDO SAENZ SIERRA</t>
  </si>
  <si>
    <t>CAJA DE COMPENSACION</t>
  </si>
  <si>
    <t>PROCESO REGISTRA PAGOS  POR TITULOS $724.477.191 Y POR COMFACOR AL DEMANDANTE POR LA SUMA DE $100.000.000 QUE HAN SIDO RECONOCIDOS DENTRO DEL PROCESO PERO QUE NO HAN SIDO AFECTADOS MEDIANTE AUTO. DE LOS PAGOS POR TITULOS JUDICIALES EL HOSPITAL TIENE PENDIENTE POR DESCARGAR $133.112.135. ESTE TERCERO TIENE ACUERDO DE PAGO POR VALOR DE 1.234.733.169 QUE CORRESPONDEN 804.379.345 A CAPITAL Y 428.700.435 A INTERESES.</t>
  </si>
  <si>
    <t>SUMINISTRO DE DOTACIONES DE ALIMENTOS Y MERIENDAS</t>
  </si>
  <si>
    <t>2015-00231</t>
  </si>
  <si>
    <t>900.635.373-3</t>
  </si>
  <si>
    <t>DIAGNOSTILAB VM S.A.S</t>
  </si>
  <si>
    <t>Carrera 13 N° 62b-39 Montería</t>
  </si>
  <si>
    <t>2753303 - 3174305495
3175007124</t>
  </si>
  <si>
    <t>diagnostilab2009@hotmail.com</t>
  </si>
  <si>
    <t>Cra 8 N° 26-18 Edificio Kalaira</t>
  </si>
  <si>
    <t>legalsolutionsas@hotmail.com</t>
  </si>
  <si>
    <t>DE LAS FACTURAS COBRADAS EN EL PROCESO, SE REALIZARON PAGOS POR TESORERIA DE $ 113.644.334 Y PAGOS POR CESION DE CRETITO CON EMDISALUD LA SUMA DE $ 1.171.560.950 PARA UN TOTAL PAGADO DE $ 1.285.205.284. EXISTEN FACTURAS QUE NO SE ENCUENTRAN REPORTADAS EN LA INSTITUCION TALES COMO: SJO003725-3887-3977-4629 Y 3638 POR VALOR DE $3.870.181. ACTUALIZADO AL 31 DE MARZO DE 2022</t>
  </si>
  <si>
    <t>COBRO DE 197 FACTURAS POR SUMINISTRO DE INSUMOS</t>
  </si>
  <si>
    <t>2018-00603</t>
  </si>
  <si>
    <t>900.882.821-9 ó 84075659</t>
  </si>
  <si>
    <t xml:space="preserve">J INSUMOS SAS Y/O  REPRESENTACIONES JIMENEZ ESCUDERO </t>
  </si>
  <si>
    <t>Cra 46 N° 79-184 Barranquilla</t>
  </si>
  <si>
    <t>suministroseinsumosj@hotmail.com
rafaeljimenez.76@hotmail.com</t>
  </si>
  <si>
    <t>Cra 44 N° 37-21 Of. 310 Edif. Suramericana Barranquilla</t>
  </si>
  <si>
    <t>darwinjosegomez65@gmail.com</t>
  </si>
  <si>
    <t>18 FACTURAS ENDOSADAS A J INSUMOS POR PARTE DE REPRESENTACIONES JIMENEZ ESCUDERO, LAS CUALES SE ENCUENTRAN RECONOCIDAS EN CUENTAS POR PAGAR CON EL NIT 84075659-0. PROCESO ACTUALIZADO AL 31 DE MARZO DE 2022</t>
  </si>
  <si>
    <t>18 FACTURAS ENDOSADAS DE REPRESENTACIONES JIMENEZ ESCUDERO</t>
  </si>
  <si>
    <t>JUZGADO CUARTO ADMINISTRATIVO DEL CIRCUITO DE MONTERÍA</t>
  </si>
  <si>
    <t>2015-00099</t>
  </si>
  <si>
    <t>UNION TEMPORAL OPORTUNIDAD DE LA COSTA</t>
  </si>
  <si>
    <t>Cra 17 N° 16A - 04 Barrio Urbina Montería</t>
  </si>
  <si>
    <t>7830867 - 7864650 - 3175133668</t>
  </si>
  <si>
    <t>oportunidadyvida@hotmail.com</t>
  </si>
  <si>
    <t>Cra 8 N° 26-18 Edificio Kalaira piso 3</t>
  </si>
  <si>
    <t>7817828 - 3173680096</t>
  </si>
  <si>
    <t>legalsolutionsas@hotmail.com  disimancas76@gmail.com</t>
  </si>
  <si>
    <t>ACTUALIZADO AL 31 DE MARZO DE 2022. EXISTEN PAGOS POR VALOR DE $731.249.754</t>
  </si>
  <si>
    <t>2017-00425</t>
  </si>
  <si>
    <t>PROSEGUR LTDA</t>
  </si>
  <si>
    <t>Carrera 6 N° 63-68 Vía Montería - Cerete</t>
  </si>
  <si>
    <t>marcela.hernandez@prosegur.com</t>
  </si>
  <si>
    <t>3106027527 - 3006472504 - 7825195</t>
  </si>
  <si>
    <t>BORIS LEON CASTELLANOS CORDERO - PROSEGUR</t>
  </si>
  <si>
    <t>BANCO DE BOGOTA S.A.</t>
  </si>
  <si>
    <t>EN CXP SE ENCUENTRAN REGISTRADAS LAS FACTURAS DEL PROCESO POR VALOR DE $189.520.917. ACTUALIZADO AL 31 DE MARZO DE 2022</t>
  </si>
  <si>
    <t>FCATURAS DERIVADAS DEL CONTRATO DE PRESTACION DE SERVICIOS DE VIGILANCIA</t>
  </si>
  <si>
    <t>TRIBUNAL ADMINISRATIVO DE CORDOBA</t>
  </si>
  <si>
    <t>COOSALUD</t>
  </si>
  <si>
    <t>2014-00396</t>
  </si>
  <si>
    <t>SERVICIOS DE SALUD ESPECIALIZADOS DOMICILIARIOS DE CORDOBA</t>
  </si>
  <si>
    <t>Calle 62B N° 8-88 Barrio Alcazares Monteria</t>
  </si>
  <si>
    <t>7847447 - 7851555
3106164518</t>
  </si>
  <si>
    <t>ssedgerencia@gmail.com
gerenciassed@gmail.com</t>
  </si>
  <si>
    <t>Calle 17 N° 5-38 Sahagun</t>
  </si>
  <si>
    <t>guidobrun10@hotmail.com</t>
  </si>
  <si>
    <t>DEL LAS 4 FRACTURAS DEL PROCESO LA 43,44, Y45 APARECEN RECONOCIDAS EN CXP POR VALOR DE $130.095.000 Y LA FFCATURA 42 APARECE PAGADA POR TESORERIA POR VALOR DE $43.065.000 PARA UN TOTAL DE $173.460.000. ACTUALIZADO AL 31 DE MARZO DE 2022</t>
  </si>
  <si>
    <t>FCATURAS DERIVADAS DEL CONTRATO DE PRESTACION DE SERVICIOS DE SALUD 018 DE 2014</t>
  </si>
  <si>
    <t>JUZGADO PRIMERO ADMINISTRATIVO ORAL DEL CIRCUITO DE MONTERÍA</t>
  </si>
  <si>
    <t>2015-00117</t>
  </si>
  <si>
    <t>900501329-2</t>
  </si>
  <si>
    <t>SINUANDES</t>
  </si>
  <si>
    <t>Calle 25 N° 7B-24 Barrio Villa Nueva Monteria</t>
  </si>
  <si>
    <t>3126491693
7852316</t>
  </si>
  <si>
    <t>sixtoarturo1965@hotmail.com</t>
  </si>
  <si>
    <t>Cra 8 N° 26-18 Edificio Kalaira Monteria</t>
  </si>
  <si>
    <t xml:space="preserve">disimancas76@gmail.com legalsolutionsas@hotmail.com </t>
  </si>
  <si>
    <t>PARTE DE LA CARTERA DEL PROCESO REGISTRA EN CXP POR VALOR DE $245.989.771 Y ALGUNAS FACTURAS HAN SIDO PAGADAS POR VALOR DE $71.345.038. PROCESO ACTUALIZADO AL 31 DE MARZO DE 2022</t>
  </si>
  <si>
    <t>63 FACTURAS DE SUMINISTRO DE INSUMOS Y DISPOSITIVOS MEDICOS</t>
  </si>
  <si>
    <t>2. PROCESOS JURÍDICOS (FALLADOS)</t>
  </si>
  <si>
    <t>DOMICILIO Y DIRECCION</t>
  </si>
  <si>
    <t>TELEFONO DEMANDANTE</t>
  </si>
  <si>
    <t>CORREO ELECTRONICO DEMANDANTE</t>
  </si>
  <si>
    <t>NOMBRE O RAZON SOCIAL DEL APODERADO</t>
  </si>
  <si>
    <t>IDENTIFICACIÓN APODERADO</t>
  </si>
  <si>
    <t xml:space="preserve">DOMICILIO Y DIRECCION </t>
  </si>
  <si>
    <t>TELEFONO APODERADO</t>
  </si>
  <si>
    <t>CORREO ELECTRONICO APODERADO</t>
  </si>
  <si>
    <t>CAUSA QUE ORIGINA LA DEMANDA Y/O ACUERDO</t>
  </si>
  <si>
    <t>VALOR CONDENA Y/O ACUERDO</t>
  </si>
  <si>
    <t>ACUERDO DE PAGO</t>
  </si>
  <si>
    <t xml:space="preserve"> VALOR EXIGIBLE</t>
  </si>
  <si>
    <t>SALDO PENDIENTE DE PAGO (VALOR REGISTRADO EN LA CUENTA DEL PASIVO CORRESPONDIENTE INCLUYENDO 2460 - Créditos judiciales)</t>
  </si>
  <si>
    <t>CUENTA CONTABLE 2460 CREDITOS JUDICIALES</t>
  </si>
  <si>
    <t>Capital por pagar</t>
  </si>
  <si>
    <t>Indexación del capital</t>
  </si>
  <si>
    <t>Honorarios, costas y/o agencias</t>
  </si>
  <si>
    <t>Valor pagado</t>
  </si>
  <si>
    <t>descuentos</t>
  </si>
  <si>
    <t>2010-00089 - 2019-00355</t>
  </si>
  <si>
    <t xml:space="preserve">REPARACION DIRECTA </t>
  </si>
  <si>
    <t xml:space="preserve">LUIS RAFAEL BANQUET - INES MARIA PEREZ LOZANO Y OTROS </t>
  </si>
  <si>
    <t>6882219 - 1067836300</t>
  </si>
  <si>
    <t>COREGIMIENTO ARENAS DEL NORTE MUNICIPIO DE SAHAGUN CORDOBA</t>
  </si>
  <si>
    <t>LUIS RAFAEL BANQUET</t>
  </si>
  <si>
    <t>CRA 23 N° 22C-45 APTO 201 URBANIZACION VILLA JARDIN MONTERIA</t>
  </si>
  <si>
    <t>luisbanquet1960@yahoo.es</t>
  </si>
  <si>
    <t>FALLA EN EL SERVICIO</t>
  </si>
  <si>
    <t>SI</t>
  </si>
  <si>
    <t>ESTE PROCESO CONTABA CON ACUERDO DE PAGO Y SOPORTE DE DISPONIBILIDAD PRESUPUESTAL NO. 1410 DEL 20 DE MARZO DE 2017 POR VALOR DE $298.112.254, QUE INCLUYE CAPITAL POR $154.000.000 E INTRESES POR $144.112.254. SE GENERARON COMPROBANTES DE EGRESO NO. 29861, 32029 Y 39098 POR VALOR DE $140.000.000 Y POR CONCEPTO DE RETENCIÓN EN LA FUENTE LA SUMA DE (10.087.858), QUEDANDO PENDIENTE DE PAGO LA SUMA DE ($148.024.396).
DURANTE LA INTERVENCIÓN, EL APODERADO DE LOS DEMANDANTES SUSCRIBIÓ OTRO SÍ DEL 16 DE JUNIO DE 2021 AL ACUERDO DE PAGO INICIAL ACCEDIENDO A REALIZAR UN DESCUENTO DEL 20% RESPECTO DEL VALOR PENDIENTE DE PAGO ($148.024.396), QUEDANDO ESTE EN LA SUMA DE ($118.419.517), PARA PAGO EN 24 CUOTAS MENSUALES, DE LOS CUALES CON CORTE JUNIO 2022 LA E.S.E. HA PAGADO FRENTE AL OTRO SÍ LA SUMA DE  $ 54.276.006, QUEDANDO PENDIENTE DE PAGO LA SUMA DE  $ 64.143.511,00 EL CUAL SERÁ CANCELADO EN 24 CUOTAS MENSUALES. EN LO QUE TIENE QUE VER CON LOS PAGOS TOTALES GENERADOS A ESTE TERCERO POR ACUERDOS, LA INSTITUCIÓN LE HA CANCELADO $ 204.363.864.</t>
  </si>
  <si>
    <t>2005-00759</t>
  </si>
  <si>
    <t xml:space="preserve">FRANCISCO JAVIER HENANDEZ SANCHEZ Y OTROS </t>
  </si>
  <si>
    <t>ROBERTO FERNANDO PAZ SALAS</t>
  </si>
  <si>
    <t>CALLE 50 N° 51-29 OF 306 EDIF BANCO BOGOTA, MEDELLIN</t>
  </si>
  <si>
    <t>notificacionesjudiciales@pazabogadossas.com</t>
  </si>
  <si>
    <t>NO</t>
  </si>
  <si>
    <t>INTERESES TASADOS CON CORTE AL 30/06/2022</t>
  </si>
  <si>
    <t>2013-00051</t>
  </si>
  <si>
    <t xml:space="preserve">EJECUTIVO CONEXO A INCIDENTE DE REGULACION DE HONORARIOS </t>
  </si>
  <si>
    <t xml:space="preserve">ARMANDO LUIS GONZALEZ CALAO </t>
  </si>
  <si>
    <t>CALLE 31 N° 4-47 OF, 507 EDIF, CENTRO DE EJECUTIVOS DE MONTERIA</t>
  </si>
  <si>
    <t>3157137071 - 3008117745</t>
  </si>
  <si>
    <t>gonzalezcalao@gmail.com</t>
  </si>
  <si>
    <t>MEDIANTE AUTO DEL 6 DE FEBRERO DE 2019, EL JUZGADO A TRAVÉS DE LIQUIDACIÓN DEL CREDITO TASO EL VALOR DE LA OBLIGACION POR LA SUMA DE $ 251.108.391, DEBIDO A QUE EL DEMANDANTE COBRO LOS SIGUIENTES TITULOS JUICIALES  638499, 638500, 658496, 662310, 667646, 672379, 675580, 679612, 683380, 687884, 688793, 688794, 688795, 691347 Y 696968 POR VALOR DE $ 377.969.143 Y RECIBIO PAGOS POR LA SUMA DE $218.645.120 CERTIFICADOS POR COMFACOR POR CONCEPTO DE CESION DE CREDITO. EN ESTE SENTIDO TODOS LOS PAGOS  FUERON AFECTADOS AL PROCESO ANTES DE LA LIQUIDACION DE CREDITO POR LO QUE NO SE DEBEN DESCONTAR AL VALOR A REGISTRAR.</t>
  </si>
  <si>
    <t>2018-00021</t>
  </si>
  <si>
    <t xml:space="preserve">CARRERA 19 N° 15-111 CALLE LAS FLOREZ </t>
  </si>
  <si>
    <t>MANOLA DEL PILAR JANNE PALENCIA</t>
  </si>
  <si>
    <t>CRA 26 N° 27-49 OF, 103 COROZAL SUCRE</t>
  </si>
  <si>
    <t>manojapal@hotmail.com</t>
  </si>
  <si>
    <t>PAGO DE FCATURAS</t>
  </si>
  <si>
    <t xml:space="preserve">EL CAPITAL APARECE CXP POR VALOR DE $743.047.137, TENIENDO EN CUENTA QUE SE REALIZARON PAGOS POR $5.200.846 Y EL SALDO DE DIFERENCIA CORRESPONDE A DEDUCCIONES DE LEY. INTERESES TASADOS AL 30 DE JUNIO DE 2022, SE CALCULAN LOS INTERESES DESDE EL 14 DE NOVIEMBRE DE 2018 QUE FUE LA FECHA DE CORTE DE LA ULTIMA LIQUIDACION DE CREDITO REALIZADA POR EL JUZGADO. </t>
  </si>
  <si>
    <t>2018-00060</t>
  </si>
  <si>
    <t>EL CAPITAL APARECE CXP POR VALOR DE $195.178.5715, TENIENDO EN CUENTA QUE SE REALIZARON PAGOS POR $7.745.084 Y EL SALDO DE DIFERENCIA CORRESPONDE A DEDUCCIONES DE LEY,  INTERESES TASADOS AL 30 DE JUNIO DE 2022.</t>
  </si>
  <si>
    <t>2014-00482</t>
  </si>
  <si>
    <t xml:space="preserve">GRAFICAS DEL CARIBE SA </t>
  </si>
  <si>
    <t>CRA 1B N° 40-42 MONTERIA</t>
  </si>
  <si>
    <t>7826622 - 3205425668</t>
  </si>
  <si>
    <t>secretaria@graficaribe.co</t>
  </si>
  <si>
    <t>PEDRO JOSE NAVARRO GARDEAZABAL</t>
  </si>
  <si>
    <t>CALLE 31 N° 4-47 OF, 602 MONTERIA</t>
  </si>
  <si>
    <t>pedrojnavarrog@gmail.com</t>
  </si>
  <si>
    <t>SE SUSCRIBIO ACUERDO DE PAGO CON EL DEMANDANTE EL 23 DE DICIEMBRE DE 2021 POR EL VALOR DEL CAPITAL $57.619.793 A 12 CUOTAS MENSUALES, DE LOS CUALES SE HAN PAGADO CON CORTE JUNIO 2022 LA SUMA DE $24.008.245 QUEDANDO PENDIENTE EL PAGO DE $33.611.548</t>
  </si>
  <si>
    <t>2013-00210</t>
  </si>
  <si>
    <t>ORTOPEDIA DEL SINU</t>
  </si>
  <si>
    <t>CRA 7 N° 29-40</t>
  </si>
  <si>
    <t>ortopediadelsinultda@hotmail.com</t>
  </si>
  <si>
    <t>JUAN CARLOS DIAZ GOMEZ</t>
  </si>
  <si>
    <t>CARRERA 6 N°21-67 MONTELIBANO</t>
  </si>
  <si>
    <t>juridicazomac@gmail.com</t>
  </si>
  <si>
    <t>EL CAPITAL APARECE CXP POR VALOR DE $299.324.124, TENIENDO EN CUENTA QUE SE REALIZARON PAGOS POR $34.590.000 Y EL SALDO DE DIFERENCIA CORRESPONDE A DEDUCCIONES DE LEY ,SE CALCULAN LOS INTERESES DESDE EL 16 DE ENERO DE 2018 QUE FUE LA FECHA DE CORTE DE LA ULTIMA LIQUIDACION DE CREDITO REALIZADA POR EL JUZGADO HASTA EL 30 DE JUNIO DE 2022</t>
  </si>
  <si>
    <t>2014-00387</t>
  </si>
  <si>
    <t>RICARDO PASTRANA MUÑOZ - SOPORTE</t>
  </si>
  <si>
    <t>CRA 4 N° 31 - 22 MONTERIA CORDOBA - BARRIO CENTRO</t>
  </si>
  <si>
    <t>soportemonteria@hotmail.com</t>
  </si>
  <si>
    <t>CALLE 31 N° 4-47 OF 602 MONTERIA</t>
  </si>
  <si>
    <t>SE SUSCRIBIO ACUERDO DE PAGO CON EL DEMANDANTE EL 23 DE DICIEMBRE DE 2021 POR LA SUMA DE $28.199.970 A 9 CUOTAS MENSUALES, DE LOS CUALES SE HAN PAGADO CON CORTE JUNIO 2022 LA SUMA DE $15.666.650 QUEDANDO PENDIENTE EL PAGO DE $12.533.3200</t>
  </si>
  <si>
    <t>VIPRIORIENTE LTDA</t>
  </si>
  <si>
    <t>CALLE 127D N° 46-62 BOGOTA</t>
  </si>
  <si>
    <t>viprioriente@hotmail.com</t>
  </si>
  <si>
    <t>ELBER VELASCO AVENDAÑO</t>
  </si>
  <si>
    <t>CALLE 127D N° 46-62 OF 301 BOGOTA</t>
  </si>
  <si>
    <t>elber_velasco@hotmail.com</t>
  </si>
  <si>
    <t>EL VALOR DEL CAPITAL SE ENCUENTRA REGISTRADO EN CONTABILIDAD ES DE $104.450.107.INTERESES  TASADOS CON CORTE 30/06/2022, SE PRESENTO FORMULA DE ARREGLO PERO NO FUE POSIBLE CONCILIAR CON EL DEMANDANTE.</t>
  </si>
  <si>
    <t>2006-00738</t>
  </si>
  <si>
    <t>NELLY HERRERA GABALO Y OTROS</t>
  </si>
  <si>
    <t>BARRIO LOS ARAUJOS MONTERIA CORDOBA</t>
  </si>
  <si>
    <t>NEVER NAYIB NORIEGA MARTINEZ</t>
  </si>
  <si>
    <t>CALLE 10 N° 21 - 30 LORICA CORDOBA</t>
  </si>
  <si>
    <t>iusnevernoriega@hotmail.com</t>
  </si>
  <si>
    <t>SE TASAN INTERESES  A CORTE 30/06/2022</t>
  </si>
  <si>
    <t>2014-00155</t>
  </si>
  <si>
    <t>SOCIEDAD SERVICIOS DE GESTION Y FACILITACION</t>
  </si>
  <si>
    <t>900164403-3</t>
  </si>
  <si>
    <t>CRA 8 N° 25-20 APTO 1 MONTERIA</t>
  </si>
  <si>
    <t>7849163 - 7822168 - 3147626644</t>
  </si>
  <si>
    <t>ssgfp.sas@gmail.com</t>
  </si>
  <si>
    <t>ANGELICA CABRALES HERNANDEZ</t>
  </si>
  <si>
    <t>CALLE 33 N° 14A-02</t>
  </si>
  <si>
    <t>angiecabrales@gmail.com</t>
  </si>
  <si>
    <t>PROCESO EN CURSO REGISTRADO COMO PROVISION QUE PASA A PROCESOS FALLADOS CON SENTENCIA DE MARZO 2020, VALORES CONCILIADOS CON CONTABILIDAD MEDIANTE ACTA  006 DE 18 DE MAYO DE 2020, DONDE SE DETERMINÓ QUE  SE HABIAN REALIZADO PAGOS POR PARTE DE LA ESE Y QUE HABIAN SIDO RECONOCIDOS POR EL JUZGADO SIN EMBARGO SE DEBEN LOS INTERESES CAUSADOS DESDE EL ORIGEN DE LA OBLIGACION HASTA EL 25 DE OCTUBRE DE 2016 IGUALMENTE LAS AGENCIAS Y COSTAS.</t>
  </si>
  <si>
    <t>2014-00156</t>
  </si>
  <si>
    <t>CALLE 33 N° 14A-03</t>
  </si>
  <si>
    <t>FALLO PARA REGISTRAR EN MARZO 2020, VALORES CONCILIADOS CON CONTABILIDAD MEDIANTE ACTA  006 DE 18 DE MAYO DE 2020, DONDE SE DETERMINÓ QUE  SE HABIAN REALIZADO PAGOS POR PARTE DE LA ESE RECONOCIDOS DENTRO DEL PROCESO, SIN EMBARGO SE DEBEN LOS INTERESES Y AGENCIAS DESDE EL ORIGEN DE LA OBLIGACION HASTA EL 25 DE OCTUBRE DE 2016, IGUALMENTE LAS AGENCIAS Y COSTAS.</t>
  </si>
  <si>
    <t>2014-00145</t>
  </si>
  <si>
    <t>SADASCOL SAS</t>
  </si>
  <si>
    <t>900062727-6</t>
  </si>
  <si>
    <t>CALLE 26 N° 13-19 PISO 4 MONTERIA</t>
  </si>
  <si>
    <t>CALLE 33 N° 14A-04</t>
  </si>
  <si>
    <t>JAIME HERNANDEZ GONZALEZ</t>
  </si>
  <si>
    <t>CARMEN LILIANA SUTACHAN BOHORQUEZ</t>
  </si>
  <si>
    <t>EL VALOR INICIAL DE LAS PRETENSIONES DE ESTE PROCESO ES LA SUMA DE $ 746.882.376,00, EN EL MÓDULO DE CUENTAS POR PAGAR NO SE ENCUENTRAN RECONOCIDAS FACTURAS PENDIENTES DE PAGO DEBIDO A QUE LA INSTITUCIÓN REALIZÓ EL PAGO DEL CAPITAL POR VALOR DE $ 728.210.318,00 REALIZADO A TRAVÉS DE FONSAET Y TESORERÍA, MEDIANTE NCDP 3032, 4034 Y COMPROBANTE DE EGRESO 12784 DEL 18/09/2014. EXISTEN PAGOS QUE POR ERROR INVOLUNTARIO FUERON REPORTADOS Y QUE SE DEBEN DESCARGAR. IGUALMENTE, SE DEBE MENCIONAR QUE DENTRO DEL PROCESO EXISTEN TÍTULOS JUDICIALES QUE MEDIANTE PROVIDENCIA EL DESPACHO EMITIÓ ORDEN DE PAGO, SIENDO ESTOS VALORES COBRADOS Y PAGADOS AL DEMANDANTE:FRENTE AL LISTADO ANTERIOR, TENEMOS LAS SIGUIENTES SITUACIONES:
-	LOS TÍTULOS JUDICIALES 503423, 506531, 545387, 553558, 555439, 559622, 565256, 571770, 585022, 610155, 601765, 595160, 603817, 604778 Y 606256 FUERON ORDENADOS, COBRADOS Y PAGADOS DENTRO DEL PROCESO A SADASCOL, POR VALOR DE $ 219.221.372,60
-	LOS TÍTULOS 503423, 506531, 545387, 553558, 555439, 559622, 565256, 571770, 585022, 610155 Y 601765, QUE SUMAN EL VALOR DE $ 184.365.722,60 ESTÁN REGISTRADOS EN LA SABANA DE BANCO AGRARIO CON LOS DATOS DEL DEMANDANTE SADASCOL.
-	LOS TÍTULOS 595160, 603817, 604778 Y 606256 QUE SUMAN EL VALOR DE $ 34.855.650, ESTAN REGISTRADOS EN LA SABANA DE BANCO AGRARIO, FUERON COBRADOS POR SADASCOL PERO EL BANCO ERRÓNEAMENTE RELACIONA COMO DEMANDANTE A SUMINISTROS DE LA COSTA.
-	LOS TÍTULOS ITEMS 503423 Y 506531 QUE SUMAN EL VALOR DE $ 59.479.434, FUERON TENIDOS EN CUENTA POR EL JUEZ PARA LA ÚLTIMA LIQUIDACIÓN DEL CRÉDITO, QUIERE DECIR QUE ESTÁN AFECTADOS ESTOS VALORES DENTRO DEL PROCESO.
-	LOS TÍTULOS 545387, 553558, 555439, 559622, 565256, 571770, 585022, 610155, 601765, 595160, 603817, 604778 Y 6062565, QUE SUMAN EL VALOR DE $ 159.741.938,60, FUERON COBRADOS Y PAGADOS A SADASCOL PERO A LA FECHA NO HAN SIDO AFECTADOS MEDIANTE LIQUIDACIÓN DEL CRÉDITO A INTERESES DENTRO DEL PROCESO.
EN LO QUE TIENE QUE VER CONTABLEMENTE CON EL REGISTRO DE DEPÓSITOS JUDICIALES, LA ESE TIENE CARGADA LA SUMA DE $ 183.594.140, SUMA QUE DIFIERE DEL VALOR PAGADO $ 219.221.372,60 POR ESTE CONCEPTO DENTRO DEL PROCESO, POR LO QUE SE DEBE REALIZAR CONCILIACIÓN DE TÍTULOS FRENTE A ESTE TERCERO.</t>
  </si>
  <si>
    <t>QBE SEGUROS SA</t>
  </si>
  <si>
    <t>BANCO DE BOGOTA</t>
  </si>
  <si>
    <t>2014-00031</t>
  </si>
  <si>
    <t>CANDIDA ROSA RUIZ RAMOS Y OTROS</t>
  </si>
  <si>
    <t>CRA 16a N° 38-97</t>
  </si>
  <si>
    <t>ROGER ENRIQUE SIMANCA ALVAREZ</t>
  </si>
  <si>
    <t>CRA 6 N° 27-41 OF 302 EDIF RSK - MONTERIA</t>
  </si>
  <si>
    <t>resa1664@hotmail.com</t>
  </si>
  <si>
    <t>FALLO DE SEGUNDA INSTANCIA NOTIFICADO EL 3 DE SEPTIEMBRE DE 2020, SE TASAN INTERESES A CORTE 30/06/2022</t>
  </si>
  <si>
    <t>2012-00267</t>
  </si>
  <si>
    <t>NULIDAD Y RESTABLECIMIENTO</t>
  </si>
  <si>
    <t>NILSA NOHEMI AVILA DE PASTRANA</t>
  </si>
  <si>
    <t>CALLE 42 N° 10 - 41, BARRIO LOS LAURELES MONTERIA</t>
  </si>
  <si>
    <t xml:space="preserve">nilsa_avila@hotmail.com </t>
  </si>
  <si>
    <t>NAFER GABRIEL CORONADO TUIRAN</t>
  </si>
  <si>
    <t>CALLE 30 N° 3 - 10 ED JULIO SALLEG OF. 204.</t>
  </si>
  <si>
    <t>nafer.co@hotmail.com</t>
  </si>
  <si>
    <t xml:space="preserve"> SE TASAN INTERESES A CORTE 31/12/2021. SE PRESENTO FORMULA DE ARREGLO PERO NO FUE POSIBLE CONCILIAR CON EL DEMANDANTE.</t>
  </si>
  <si>
    <t>2014-00217</t>
  </si>
  <si>
    <t>AUDITORES SAS</t>
  </si>
  <si>
    <t>900558287-7</t>
  </si>
  <si>
    <t>CARRERA 9 N° 27-55 MONTERIA</t>
  </si>
  <si>
    <t>3124223990 - 3126445216</t>
  </si>
  <si>
    <t>cogollocarmelo@hotmail.com</t>
  </si>
  <si>
    <t>GERARDO RAFAEL GOMEZ GOMEZ</t>
  </si>
  <si>
    <t>CRA 2 N° 27-41 EDIF, ARAUJO Y SEGOVIA OF 205 MONTERIA</t>
  </si>
  <si>
    <t>EL VALOR INICIAL DE LAS PRETENSIONES DE ESTE PROCESO ES LA SUMA DE $ 116.006.919, EN EL MÓDULO DE CUENTAS POR PAGAR Y EN EL DE PAGOS, NO EXISTE REGISTRO NI RECONOCIMIENTO ALGUNO FRENTE A ESTE PROCESO CON OCASION A LAS FACTURAS 12 Y 13. SE SOLICITA EL REGISTRO DE COSTAS E INTERESES A 30/06/2022 Y COSTAS.SE PRESENTO FORMULA DE ARREGLO PERO NO FUE POSIBLE CONCILIAR CON EL DEMANDANTE.</t>
  </si>
  <si>
    <t>2016-00099</t>
  </si>
  <si>
    <t xml:space="preserve">TERAPIAS SAS </t>
  </si>
  <si>
    <t>812000346-9</t>
  </si>
  <si>
    <t>CALLE 27 N° 14 - 06 MONTERIA CORDOBA</t>
  </si>
  <si>
    <t>terapiassas@hotmail.com</t>
  </si>
  <si>
    <t>CLAUDIA ELENA PEREZ VILLALBA</t>
  </si>
  <si>
    <t>CALLE 16B N° 23-59 BARRIO COSTA DE ORO MONTERIA</t>
  </si>
  <si>
    <t>claupevil22@hotmail.com</t>
  </si>
  <si>
    <t>SE SUSCRIBIO ACUERDO DE PAGO CON EL DEMANDANTE EL 23 DE DICIEMBRE DE 2021, EN EL QUE ACORDO QUE ESTE PROCESO SE ENCONTRABA COMPLETAMENTE PAGO,EL VALOR ESTIPULADO EN EL ITEM DE DESCUENTO POR VALOR DE $ 10.731.042 CORRESPONDE A $5.952.982 Y A DEDUCCIONES DE LEY $4.778.060</t>
  </si>
  <si>
    <t>2016-00475</t>
  </si>
  <si>
    <t>CASA DEL MEDICO SAS</t>
  </si>
  <si>
    <t>800019856-3</t>
  </si>
  <si>
    <t>CARRERA 8 N° 30-60 MONTERIA</t>
  </si>
  <si>
    <t>7811529 - 7811328 - 3107248913</t>
  </si>
  <si>
    <t>lacasadelmedico2003@yahoo.es</t>
  </si>
  <si>
    <t>DANTHIA LORENA HERNANDEZ HERNANDEZ</t>
  </si>
  <si>
    <t>CALLE 36 N° 1C 84 BARRIO JUAN XXIII MONTERIA</t>
  </si>
  <si>
    <t>lorenahernandez07@hotmail.com</t>
  </si>
  <si>
    <t>DANTIA LORENA HERNANDEZ</t>
  </si>
  <si>
    <t>UTINP UNION TEMPORAL</t>
  </si>
  <si>
    <t>EL CAPITAL SE ENCUENTRA REGISTRADO EN CXP POR LA SUMA DE $380.783.424, EXISTEN PAGOS POR DEPOSITOS JUDICALES POR LA SUMA DE $298.622.281; SIN EMBARGO NO SE HAN DESCARGO EN CUENTAS POR PAGAR. EN LA ACTUALIDAD CONTABLEMENTE DE LA SUMATORIA TOTAL CORRESPONDIENTE A $ 601.363.645 SE DEBEN DESCONTAR LOS VALORES DE CXP Y LOS PAGADOS ARROJANDO UN SALDO NEGATIVO PARA REGISTRO POR VALOR DE $ 78.046.059</t>
  </si>
  <si>
    <t>AMRITZAR S.A.</t>
  </si>
  <si>
    <t>CASA DEL MEDICO</t>
  </si>
  <si>
    <t>CLINICA MONTERIA</t>
  </si>
  <si>
    <t>EDITH DEL SOCORRO DIAZ QUINTANA</t>
  </si>
  <si>
    <t>2013-00213</t>
  </si>
  <si>
    <t>YULIETH CHACON , FRANCISCO HERNANDEZ Y OTROS</t>
  </si>
  <si>
    <t>HERMES SEGUNDO HERNANDEZ COGOLLO</t>
  </si>
  <si>
    <t>CALLE 21 N° 7-02 MONTERIA</t>
  </si>
  <si>
    <t>3053319698 - 3147174813</t>
  </si>
  <si>
    <t>hermeshernandez_09@hotmail.com</t>
  </si>
  <si>
    <t>SE TASAN INTERESES A CORTE 30/06/2022</t>
  </si>
  <si>
    <t>2014-00166</t>
  </si>
  <si>
    <t>KELLY MARTINEZ VILLADIEGO</t>
  </si>
  <si>
    <t>MZ 75 LOTE 4 SECTOR EL NISPERO BARRIO CANTA CLARO MONTERIA</t>
  </si>
  <si>
    <t>SE SUSCRIBIO ACUERDO DE PAGO CON EL DEMANDANTE EL 23 DE DICIEMBRE DE 2021 POR LA SUMA DE $9.085.260 A 12 CUOTAS DE LOS CUALES SE HAN PAGADO CON CORTE JUNIO 2022 LA SUMA DE $5.299.735 QUEDANDO PENDIENTE DE PAGO LA SUMA DE $3.785.525</t>
  </si>
  <si>
    <t>2015-00072</t>
  </si>
  <si>
    <t xml:space="preserve">EJECUTIVO </t>
  </si>
  <si>
    <t>SE SUSCRIBIO ACUERDO DE PAGO CON EL DEMANDANTE EL 23 DE DICIEMBRE DE 2021 POR LA SUMA DE $50.000.000 A 6 CUOTAS MENSUALES LOS CUALES CON CORTE JUNIO 2022 SE HAN PAGADO $41.666.665 Y SE DEBEN $8.333.335, SE DEBE ANOTAR QUE DENTRO DE LOS VALORES RECONOCIDOS EN LA ESE EXISTIA EL DE LA RESOLUCION 590 DE 2013 POR LA SUMA DE $4.451.613 EL CUAL FUE INCLUIDO DENTRO DEL ACUERDO SIN QUE HICIERA PARTE DE LO PRETENDIDO EN LA DEMANDA.</t>
  </si>
  <si>
    <t>DIPROMEDICOS</t>
  </si>
  <si>
    <t>AV 11E N° 5AN-66 BARRIO SANTA LUCIA CUCUTA</t>
  </si>
  <si>
    <t>contabilidad@dipromedico.com</t>
  </si>
  <si>
    <t>LUCI DEL SOCORRO PEINADO SOLANO</t>
  </si>
  <si>
    <t>lucy.peinado@gmail.com</t>
  </si>
  <si>
    <t>SE SUSCRIBIO ACUERDO DE PAGO CON EL DEMANDANTE EL 23 DE DICIEMBRE DE 2021 POR LA SUMA DE $152.861.049 A 24 CUOTAS DE LOS CUALES SE HAN PAGADO $31.846.050 QUEDANDO PENDIENTE UN SALDO DE $1121.014.999</t>
  </si>
  <si>
    <t>2017-00019</t>
  </si>
  <si>
    <t xml:space="preserve"> REPARACIÓN DIRECTA CON EJECUTIVO CONEXO EN CURSO</t>
  </si>
  <si>
    <t>NABORA ELVIRA LUGO YANEZ</t>
  </si>
  <si>
    <t>CALLE 34 N° 5-15 MONTERIA</t>
  </si>
  <si>
    <t>j.pablo11@hotmail.com</t>
  </si>
  <si>
    <t>MIGUEL ANTONIO LERECH PORTACIO</t>
  </si>
  <si>
    <t>CARRERA 6 N° 23-08 MONTERIA</t>
  </si>
  <si>
    <t>turco1365@hotmail.com</t>
  </si>
  <si>
    <t>PAGO DE SENTENCIA POR FALLA EN EL SERVICIO</t>
  </si>
  <si>
    <t>FALLO PARA INCLUIR EN NOVIEMBRE 2021, CARTERA NO APARECE EN CUENTAS POR PAGAR, PERO SI ESTA PROVISIONADO. INTERESES TASADOS A CORTE 30/06/2022</t>
  </si>
  <si>
    <t>2019-00343</t>
  </si>
  <si>
    <t>CESAR AUGUSTO GUILLEN</t>
  </si>
  <si>
    <t>MZ 7 LOTE 12 BARRIO VILLA MARGARITA MONTERIA</t>
  </si>
  <si>
    <t>EDUVITH FLOREZ GALEANO</t>
  </si>
  <si>
    <t>CRA 2 N° 23-28 OF 101 BARRIO CUCHURUBI CENTRO MONTERIA</t>
  </si>
  <si>
    <t>7923554 - 3114296089</t>
  </si>
  <si>
    <t>edubetoflorez@hotmail.com</t>
  </si>
  <si>
    <t>FALLO NOTIFICADO EN NOVIEMBRE DE 2021, INTERESES TASADOS A CORTE 30/06/2022</t>
  </si>
  <si>
    <t>2014-00370</t>
  </si>
  <si>
    <t>COOPERATIVA MULTIACTIVA  COOSALUD</t>
  </si>
  <si>
    <t>800.019.861-0</t>
  </si>
  <si>
    <t>CRA 3 N° 28-38 OF 204 MONTERIA</t>
  </si>
  <si>
    <t>notificacioncoosaludeps@coosalud.com</t>
  </si>
  <si>
    <t>MARIA ESTELLA ORTEGA DIAZ</t>
  </si>
  <si>
    <t>CALLE 50A N° 14C-65 BARRIO MONTEVERDE MONTERIA</t>
  </si>
  <si>
    <t>LAS PRETENSIONES DE LA DEMANDA GUARDAN SUSTENTO EN LA FACTURA DE VENTA No. 4 POR VALOR DE $72.400.000 Y FACTURA DE VENTA No. 5 POR $176.800.000, POR PARTE DE LA ESE SE EFECTUO EL PAGO DE LA FACTURA No 4, QUEDANDO UN SALDO POR PAGAR CORRESPONDIENTE A LA FACTURA No. 5, SIN EMBARGO EL JUZGADO CON CORTE 30 DE SEP 2017, ESTABLECIÓ QUE EL CAPITAL OBEDECIA A $28.143.994 POR LO QUE SE DEBE BAJAR EL CAPITAL RECONOCIDO EN CUENTAS POR PAGAR.   
POR OTRA PARTE, SE REPORTAN PAGOS A TRAVÉS DE DEPÓSITOS JUDICIALES POR VALOR DE $ 367.407.117 QUE SE ENCUENTRAN RECONOCIDOS DENTRO DEL PROCESO CONTENIDOS EN LOS NUEMEROS DE TITULOS 580239 Y 580242.  Y PAGOS POR FONSAET POR LA SUMA DE $ 72.400.000 TAMBIEN RECONOCIDOS PREVIO A LA LIQUIDACION.</t>
  </si>
  <si>
    <t>2017-00265</t>
  </si>
  <si>
    <t xml:space="preserve">J.A.S.O SERVICIO LTDA </t>
  </si>
  <si>
    <t>900.165.017-8</t>
  </si>
  <si>
    <t>CRA 11A N° 62B 72 APTO 103 TORRE SINU, BARRIO CASTILLA LA NUEVA</t>
  </si>
  <si>
    <t>sepulveda@hotmail.com</t>
  </si>
  <si>
    <t>ISMAEL MORALES CORREA</t>
  </si>
  <si>
    <t>CRA 21 N° 34-47 BARRIO SAN JOSE MONTERIA</t>
  </si>
  <si>
    <t>correaisma@hotmail.com</t>
  </si>
  <si>
    <t>PROCESO SE ADEDUDA COMPLETAMENTE. INTERESES TASADOS AL 30/06/2022</t>
  </si>
  <si>
    <t>2014-00184</t>
  </si>
  <si>
    <t xml:space="preserve">LABORANDO LTDA </t>
  </si>
  <si>
    <t>800.229.163-9</t>
  </si>
  <si>
    <t>CALLE 29 N°18-813PISO 2 SAN JOSE</t>
  </si>
  <si>
    <t>laborandoltda@laborando.co</t>
  </si>
  <si>
    <t>EDILSON SILVA MOLINA</t>
  </si>
  <si>
    <t>CALLE 29 N° 18-73 OF 201 MONTERIA</t>
  </si>
  <si>
    <t>786688 - 3216988910</t>
  </si>
  <si>
    <t>esilvamolina@hotmail.com</t>
  </si>
  <si>
    <t>PROCESO PAGADO POR FONSAET EL 30/09/2016 POR VALOR DE $243.475.544, EL CUAL NO HA SIDO REPORTADO AL JUZGADO. SE TASAN INTERESES CON CORTE 30/06/2022</t>
  </si>
  <si>
    <t>2016-00423</t>
  </si>
  <si>
    <t>CRA 9 N° 40-20 OF, 202 MONTERIA</t>
  </si>
  <si>
    <t>konektatemporal@hotmail.com</t>
  </si>
  <si>
    <t>KELVIN EDUARDO PEREZ VALENCIA</t>
  </si>
  <si>
    <t>CALLE 29 N° 1-56 OF, 208 EDIF, BANCO POPULAR MONTERIA</t>
  </si>
  <si>
    <t>CONCILIACION EXTRAJUDICIAL POR PRESTACION DE SERVICIOS DE PERSONAL</t>
  </si>
  <si>
    <t>FACTURAS DEL PROCESO NO REGISTRAN EN SISTEMA. SE TASAN INTERESES AL 30/06/2022</t>
  </si>
  <si>
    <t>2013-00688</t>
  </si>
  <si>
    <t xml:space="preserve">JESUS DAVID OCHOA PEÑARANDA </t>
  </si>
  <si>
    <t>73198073 - 830.105.903-9</t>
  </si>
  <si>
    <t>CALLE 32 N 8A-50 EDIFICIO CONCASA OFICINA 1203 CARTAGENA BOLIVAR</t>
  </si>
  <si>
    <t>derfelsas@hotmail.com</t>
  </si>
  <si>
    <t>JESUS DAVID OCHOA PEÑARANDA</t>
  </si>
  <si>
    <t>CONSORCIO FOPEP</t>
  </si>
  <si>
    <t>EL VALOR INICIAL DE LAS PRETENSIONES DE ESTE PROCESO ES LA SUMA DE $ 44.454.768, CON OCASIÓN A LA FACTURA 3471 DEL 22 DE FEBRERO DE 2012; SE DEBE ANOTAR, QUE EL PRESTADOR, SALUD SOLIDARIA COOPERATIVA, IDENTIFICADO CON NIT 830.105.903-9, ENDOSÓ ESTA FACTURA AL DEMANDANTE, FRENTE A LA CUAL, SEGÚN INFORMACIÓN DEL SOFTWARE, ESTA REPORTA UN PAGO TOTAL $ 44.454.768, SIN EMBARGO, FRENTE AL PROCESO JURÍDICO TENEMOS QUE, MEDIANTE AUTO DE LIQUIDACIÓN DEL CRÉDITO DEL 13 DE FEBRERO DE 2015, CONFORME A OFICIO RADICADO POR EL DEMANDANTE DE FECHA 28 DE OCTUBRE DE 2014, DONDE REPORTÓ ABONOS DE $35.636.512, QUEDANO UN CAPITAL POR PAGAR DE $ 44.361.164. EN ESTE SENTIDO, PODEMOS EVIDENCIAR, QUE LOS PAGOS REPORTADOS FUERON ATRIBUIDOS A INTERESES, NO OBSTANTE, EXISTE UNA DIFERENCIA ENTRE EL VALOR DEL PAGO EFECTUADO POR EL HOSPITAL Y EL VALOR DE LOS ABONOS REALIZADOS, EL CUAL CORRESPONDE A LA SUMA DE $ 8.911.860, DEBIÉNDOSE REPORTAR POR PARTE DE LA OFICINA JURÍDICA AL DESPACHO ESTE SALDO.
POSTERIOR A ELLO, CON FECHA 28 DE FEBRERO DE 2018, MEDIANTE AUTO DE APROBACIÓN DE LIQUIDACIÓN DE CRÉDITO EL JUEZ TASÓ COMO INTERESES DESDE EL 16 DE FEBRERO DE 2015 AL 22 DE NOVIEMBRE DE 2017, LA SUMA DE 37.104.920, DEBIÉNDOSE ACTUALIZAR AL CORTE 30 DE JUNIO 2022, ARROJANDO LA SUMA DE  $ 39.277.602,53.</t>
  </si>
  <si>
    <t>2016-00205</t>
  </si>
  <si>
    <t xml:space="preserve">DIAGNOSTICAR LTDA </t>
  </si>
  <si>
    <t>812000230-3</t>
  </si>
  <si>
    <t>CALLE 21 N° 11-59 BARRIO CENTRO MONTERIA</t>
  </si>
  <si>
    <t>mdiagnosticar1.ltda@gmail.com</t>
  </si>
  <si>
    <t>GUILLERMO PRECIADO LORDUY</t>
  </si>
  <si>
    <t>CALLE 31 N° 4-47 OF. 302 ED. CENTRO EJECUTIVOS MONTERIA</t>
  </si>
  <si>
    <t>gplabogado@gmail.com</t>
  </si>
  <si>
    <t>EL VALOR INICIAL DE LAS PRETENSIONES DE ESTE PROCESO ES LA SUMA DE $878.307.525, DE LOS CUALES SE ENCUENTRA RECONOCIDO EN EL MÓDULO DE CUENTAS POR PAGAR LA SUMA DE 846.443.945 Y PAGOS POR VALOR DE $ 320.803. SE TASAN INTERESES CON CORTE 30 DE JUNIO DE 2022.</t>
  </si>
  <si>
    <t>2016-01693</t>
  </si>
  <si>
    <t>HERNANDO GARZON LOZADA</t>
  </si>
  <si>
    <t>CALLE 33A N° 71A 07 MEDELLIN</t>
  </si>
  <si>
    <t>prejuridica1@grupoprovicredito.com</t>
  </si>
  <si>
    <t>ENDOSO DE FACTURA, TERCERO: PROVICREDITO NIT 800009633-5. INTERESES TASADOS AL 30/06/2022. NO SE ENCUENTRA RECONOCIDO EN SISTEMA</t>
  </si>
  <si>
    <t>00559-14-4</t>
  </si>
  <si>
    <t>ANYI PACHECO LOPEZ</t>
  </si>
  <si>
    <t>CARRERA7 N° 64a  - 53 MONTERIA CORDOBA</t>
  </si>
  <si>
    <t>CALLE 31 N° 4-47 PISO 6 OF 602 MONTERIA</t>
  </si>
  <si>
    <t>INTERESES TASADOS AL 30/06/2022. NO SE ENCUENTRA RECONOCIDO EN SISTEMA</t>
  </si>
  <si>
    <t>2015 -00266</t>
  </si>
  <si>
    <t>EMPERATRIZ VASQUEZ CASTILLO</t>
  </si>
  <si>
    <t>MZ 3 LOTE 16 ETAPA 8 BARRIO LA PRADERA MONTERIA</t>
  </si>
  <si>
    <t>REINALDO OLIVERO BUELVAS</t>
  </si>
  <si>
    <t>CRA 4 N° 22 - 33 BARRIO CENTRO MONTERIA</t>
  </si>
  <si>
    <t>2019-00319</t>
  </si>
  <si>
    <t>PEDRO CESAR COGOLLO</t>
  </si>
  <si>
    <t>MZ 20 LOTE 18 BARRIO VILLA MELISSA MONTERIA</t>
  </si>
  <si>
    <t>2019-00294</t>
  </si>
  <si>
    <t>MARISOL LOPEZ</t>
  </si>
  <si>
    <t>2018-00117</t>
  </si>
  <si>
    <t>NELLY PAEZ OLASCOAGA</t>
  </si>
  <si>
    <t>MZ 129 LOTE 6 ETAPA 14, BARRIO LA PRADERA MONTERIA</t>
  </si>
  <si>
    <t>irledurango11@hotmail.com</t>
  </si>
  <si>
    <t>YOHANA CRISTINA ZUMAQUE NIEVES</t>
  </si>
  <si>
    <t>CALLE 29 N° 1-56 OF 402. EDIF, BANCO POPULAR MONTERIA</t>
  </si>
  <si>
    <t>buelvasyzumaque@gmail.com bisababogadosespecialistas@gmail.com</t>
  </si>
  <si>
    <t>RELIQUIDACION PENSIONAL</t>
  </si>
  <si>
    <t>2003 -00472</t>
  </si>
  <si>
    <t>ENITH MARIA DIAZ GONZALEZ</t>
  </si>
  <si>
    <t>CRA 13A N° 10B-35 BARRIO SAMARIA 2</t>
  </si>
  <si>
    <t>INTERESES TASADOS AL 30 D EJUNIO DE 2022. PROCESO REPORTADO PARA EL MES DE JUNIO 2022</t>
  </si>
  <si>
    <t xml:space="preserve"> DELFINA ISABEL SERPA</t>
  </si>
  <si>
    <t>CARMEN MEDRANO ORTEGA</t>
  </si>
  <si>
    <t>ITEMS</t>
  </si>
  <si>
    <t>N° IDENTIFICACION</t>
  </si>
  <si>
    <t>DEMANDANTE/ACCIONANTE</t>
  </si>
  <si>
    <t>DEMANDADO/ACCIONADO</t>
  </si>
  <si>
    <t xml:space="preserve">VALOR DEL ACUERDO </t>
  </si>
  <si>
    <t>VALOR PAGADO</t>
  </si>
  <si>
    <t>DOMICILIO Y DIRECCION ACCIONANTE</t>
  </si>
  <si>
    <t>TELEFONO ACCIONANTE</t>
  </si>
  <si>
    <t>CORREO ELECTRONICO ACCIONANTE</t>
  </si>
  <si>
    <t>RAFAEL ANTONIO PETRO FLOREZ</t>
  </si>
  <si>
    <t>E.S.E. HOSPITAL SAN JERONIMO DE MONTERIA</t>
  </si>
  <si>
    <t>CALLE 31 N° 9 -37 BARRIO CEIBO</t>
  </si>
  <si>
    <t>rafaelpetro01@hotmail.com</t>
  </si>
  <si>
    <t>NORMAN JAVIER PICHOTT PEREZ</t>
  </si>
  <si>
    <t>CARRERA 3 N° 28 - 38 EDF MALENA OF 404</t>
  </si>
  <si>
    <t>normanpichott3@hotmail.com</t>
  </si>
  <si>
    <t>CONCILIACION POR PROCURADURIA</t>
  </si>
  <si>
    <t>DONALDO JOSE CABRALES PINEDA</t>
  </si>
  <si>
    <t xml:space="preserve">CALLE 63 CRA 4 - 88 </t>
  </si>
  <si>
    <t>dolokapl@hotmail.com</t>
  </si>
  <si>
    <t>VICTOR RAUL IRIARTE SILVA</t>
  </si>
  <si>
    <t>CALLE 25 N° 25 359 OF 203</t>
  </si>
  <si>
    <t>virairsi@hotmail.com</t>
  </si>
  <si>
    <t>GUIDO PAUL NOBLES MENDEZ</t>
  </si>
  <si>
    <t>MZ 2A LOTE 10 BARRIO LOS ARAUJO</t>
  </si>
  <si>
    <t>CESAR ANDRES DE LA HOZ SALGADO</t>
  </si>
  <si>
    <t>CALLE 13 N° 10-163 BARRIO CENTRO</t>
  </si>
  <si>
    <t>cesardlah@hotmail.com</t>
  </si>
  <si>
    <t>EDILBERTO ENRIQUE VELEZ VARGAS</t>
  </si>
  <si>
    <t>MZ 38 LOTE 16 BARRIO SANTA FE</t>
  </si>
  <si>
    <t>velezvargas1960@gmail.com</t>
  </si>
  <si>
    <t>JULIO CESAR ANICHARICO</t>
  </si>
  <si>
    <t>CALLE 31 N° 4 - 47 OF 101</t>
  </si>
  <si>
    <t>simonamiguel@hotmail.com</t>
  </si>
  <si>
    <t>CONCILIACION POR PROCURADURIA, NO SE ENCUENTRA REGISTRADO CONTABLEMENTE, EL REGISTRO SE REALIZARA EN JULIO 2022</t>
  </si>
  <si>
    <t>JESUS HERNANDO CANO ORREGO</t>
  </si>
  <si>
    <t>CALLE 59 N° 9 - 02</t>
  </si>
  <si>
    <t>patriciasofiacanoorrego@hotmail.com</t>
  </si>
  <si>
    <t>CARLOS ARTURO DURANGO GALVAN</t>
  </si>
  <si>
    <t>CRA 2 N° 68 - 20 APTO 401 BARRIO EL RECREO</t>
  </si>
  <si>
    <t>carlosarturodurango@gmail.com</t>
  </si>
  <si>
    <t>JORGE LUIS CABALLERO MUÑOZ</t>
  </si>
  <si>
    <t xml:space="preserve">CALLE 69 N° 1C - 166 BARRIO EL RECREO </t>
  </si>
  <si>
    <t>brlorgecaballero@hotmail.com</t>
  </si>
  <si>
    <t>MANUEL RAMON LORA</t>
  </si>
  <si>
    <t>CALLE 65A N° 1 - 66 802 EDF SANTORINI</t>
  </si>
  <si>
    <t>mlora45@hotmail.com</t>
  </si>
  <si>
    <t>URB CAMPESTRE LAS HELICONIAS</t>
  </si>
  <si>
    <t>robertomd8@hotmail.com</t>
  </si>
  <si>
    <t>HERMES LUIS ARROYO RODRIGUEZ</t>
  </si>
  <si>
    <t>MZ K LOTE 18 BARRIO MANUEL JIMENEZ</t>
  </si>
  <si>
    <t>ALEXANDER ENRIQUE GUZMAN CALDERIN</t>
  </si>
  <si>
    <t>MZ 86 LOTE 4 BARRIO VILLA PAZ</t>
  </si>
  <si>
    <t>GABRIEL OMAR JAYK PATERNINA</t>
  </si>
  <si>
    <t xml:space="preserve">MZ H LOTE 1 NUEVA COLOMBIA </t>
  </si>
  <si>
    <t>CALLE 42 N° 10 - 41 BARRIO LOS LAURELES</t>
  </si>
  <si>
    <t>jose1526@outlook.vom</t>
  </si>
  <si>
    <t>ORLANDO RAFAEL VILLAREAL CHEVEL</t>
  </si>
  <si>
    <t>CALLE 62 B - 7A BARRIO LA CASTELLANA</t>
  </si>
  <si>
    <t>consultoriasempresariales@hotmail.com</t>
  </si>
  <si>
    <t>NAFER LOAIZA BOLAÑOS</t>
  </si>
  <si>
    <t>JESUS ANTONIO RAMIREZ DORIA</t>
  </si>
  <si>
    <t>CALLE 59 N 12 - 34 BARRIO LA CASTELLANA</t>
  </si>
  <si>
    <t>jeantorado@hotmail.com</t>
  </si>
  <si>
    <t>FREDYS MIGUEL BURGOS PADILLA</t>
  </si>
  <si>
    <t xml:space="preserve">CALLE 14 B CRA 13 - 44 COTORRA </t>
  </si>
  <si>
    <t>MONTERROZA PEÑA AQUILES ROBERTO Y/O AQUIMEDICOS</t>
  </si>
  <si>
    <t>CRA 8 D N° 16A-37 BARRIO LACHARME</t>
  </si>
  <si>
    <t>aquimedicos@yahoo.es</t>
  </si>
  <si>
    <t>SILVIA ELENA RUIZ BUITRAGO</t>
  </si>
  <si>
    <t>CALLE 25 N° 11 - 17 MONTERIA</t>
  </si>
  <si>
    <t>pillita631@gmail.com</t>
  </si>
  <si>
    <t>CARLOS  FLOREZ GOMEZ</t>
  </si>
  <si>
    <t>CALLE 65 N° 3 - 138 BARRIO EL RECREO</t>
  </si>
  <si>
    <t>cardolfo1g@hotmail.com</t>
  </si>
  <si>
    <t>IVAN VLADIMIR MORENO LAFONT</t>
  </si>
  <si>
    <t>CRA 13B N° 64 - 30 BARRIO LA CASTELLANA</t>
  </si>
  <si>
    <t>morenolafont@hotmail.com</t>
  </si>
  <si>
    <t>ANA LUZ ROSALES</t>
  </si>
  <si>
    <t>VEREDA EL TAPAO CORREGIMIENTO EL SABANAL</t>
  </si>
  <si>
    <t>annisrsb@hotmail.com</t>
  </si>
  <si>
    <t>FRANCISCO DE ORO GUTIERREZ</t>
  </si>
  <si>
    <t>CRA 12 N° 53 - 42 BARRIIO LA CASTELLANA</t>
  </si>
  <si>
    <t>fodeoro86@hotmail.com</t>
  </si>
  <si>
    <t>KELYS YADIRA ARTEAGA CONTRERAS</t>
  </si>
  <si>
    <t>MA 5 LOTE B BARRIO RANCHO GRANDE</t>
  </si>
  <si>
    <t>NERILDA ROSA UBARNES CASTRO</t>
  </si>
  <si>
    <t>DG 2 TV 2C N° 2 - 34</t>
  </si>
  <si>
    <t>SINDY PAOLA FUENTES BAZA</t>
  </si>
  <si>
    <t>DG 12 N° 5 - 77 BARRIO LA GRANJA</t>
  </si>
  <si>
    <t>sindyfuentesbaza@hotmail.com</t>
  </si>
  <si>
    <t>YANDITH YANETH MUSKUS TOBIAS</t>
  </si>
  <si>
    <t>CRA 8 62A - 17 BARRIO LA CASTELLANA</t>
  </si>
  <si>
    <t>yayamuto@hotmail.com</t>
  </si>
  <si>
    <t>RUBY DEL SOCORRO COGOLLO BERROCAL</t>
  </si>
  <si>
    <t>CRA 19 N° 12- 36 BARRIO VENUS CERETE</t>
  </si>
  <si>
    <t>susanacogollob@hotmail.com</t>
  </si>
  <si>
    <t>NILSA MARÍA OJEDA NOVOA</t>
  </si>
  <si>
    <t>MZ 170 LOTE 16 BARRIO CANTA CLARO</t>
  </si>
  <si>
    <t>CARMEN  SUAREZ ESPITIA</t>
  </si>
  <si>
    <t>MZ 55 LOTE 7B BARRIO MOGAMBO</t>
  </si>
  <si>
    <t>MARISOL DEL CARMEN CRUZ GALEANO</t>
  </si>
  <si>
    <t>CRA 3 N° 6 - 67 BARRIO CAÑITO</t>
  </si>
  <si>
    <t>mariagaleano71@hotmail.com</t>
  </si>
  <si>
    <t>LILIANA PATRICIA CABRALES MARTINEZ</t>
  </si>
  <si>
    <t xml:space="preserve">DG 14 TV 5 N° 14 -03 BARRIO LA GRANJA </t>
  </si>
  <si>
    <t>310 511 9228</t>
  </si>
  <si>
    <t>ALBA MARIA NIEVES SERNA</t>
  </si>
  <si>
    <t>TV 18 N° 12-54 BARRIO EDMUNDO LOPEZ</t>
  </si>
  <si>
    <t>CLARA INES PATIÑO FERNANDEZ</t>
  </si>
  <si>
    <t>CALLE 59 N° 12 - 28 BARRIO LA CASTELLANA</t>
  </si>
  <si>
    <t>claripat@hotmail.com</t>
  </si>
  <si>
    <t>TIRSA ELENA MORENO GONZALEZ</t>
  </si>
  <si>
    <t>MZ 7 LOTE 5 BARRIO BRISAS DEL SINU</t>
  </si>
  <si>
    <t>tirsaelenamg10@hotmail.com</t>
  </si>
  <si>
    <t>MAXIMILIANA ISIDORA HERNANDEZ MESTRA</t>
  </si>
  <si>
    <t>MZ 2A LOTE 10 BARRIO LOS ARAUJOS</t>
  </si>
  <si>
    <t>ASTRID MARIA VERGARA PASTRANA</t>
  </si>
  <si>
    <t>BARRIO EDMUNDO LOPEZ TV 17 N° 13 - 90</t>
  </si>
  <si>
    <t>as-pastrana@hotmail.com</t>
  </si>
  <si>
    <t>AMALFI DE JESUS GONZALEZ</t>
  </si>
  <si>
    <t>MZ 8 LOTE 16 BARRIO VILLA CIELO</t>
  </si>
  <si>
    <t>XIOMARA  ESCOBAR OSPINO</t>
  </si>
  <si>
    <t>CRA 2 N° 264A - 50 BARRIO EL RECREO APTO 1203 RIO PORTO</t>
  </si>
  <si>
    <t>xescobar123@hotmail.com</t>
  </si>
  <si>
    <t>MARLENE BEATRIZ BAENA NIETO</t>
  </si>
  <si>
    <t>CRA 27 N° 16 -42 COSTA DE ORO</t>
  </si>
  <si>
    <t>mabani30@hotmail.com</t>
  </si>
  <si>
    <t>YAQUELINE DEL CARMEN YANCES BORJA</t>
  </si>
  <si>
    <t>CALLE 34 N 17A 35</t>
  </si>
  <si>
    <t>DAVID RICARDO BURGOS VERGARA</t>
  </si>
  <si>
    <t>CALLE 25 A N° SW-14</t>
  </si>
  <si>
    <t>davidricardoburgos@gmail.com</t>
  </si>
  <si>
    <t>KETYS MARIA RAMOS CHAMORRO</t>
  </si>
  <si>
    <t>AGUAS NEGRAS</t>
  </si>
  <si>
    <t>ISMARIS  PADILLA ALMANZA</t>
  </si>
  <si>
    <t>MZ 40 LOTE 7B BARRIO CANTA CLARO</t>
  </si>
  <si>
    <t>MARINELA  LEON TREJO</t>
  </si>
  <si>
    <t>CALLE 35 A N° 3-67 BARRIO JUAN 23</t>
  </si>
  <si>
    <t>DAMARIS DE JESUS MESTRA DORIA</t>
  </si>
  <si>
    <t>MZ 3 LOTE 2 ETAPA 5B MOGAMBO</t>
  </si>
  <si>
    <t>damalazo21@hotmail.com</t>
  </si>
  <si>
    <t>ALEXANDRA ISABEL OTERO CARRASCAL</t>
  </si>
  <si>
    <t>CALLE 26 N° 6 - 35</t>
  </si>
  <si>
    <t>oteroalex@yahoo.com</t>
  </si>
  <si>
    <t>AIDA LUZ RODRIGUEZ MAS</t>
  </si>
  <si>
    <t xml:space="preserve">MZ Z LOTE 27 BARRIO MANDALA </t>
  </si>
  <si>
    <t>LUZMILA DEL CARMEN PEÑA OLEA</t>
  </si>
  <si>
    <t>CALLE 8C N° 247 BARRIO ALFONSO LOPEZ</t>
  </si>
  <si>
    <t>ZAYDA BEATRIZ ZULUAGA RODRIGUEZ</t>
  </si>
  <si>
    <t>DG 16 N° 7 - 42 BARRIO LA GRANJA</t>
  </si>
  <si>
    <t>ALEXANDRA DEL ROSARIO ARRIETA TABORDA</t>
  </si>
  <si>
    <t>DG 4 6 - 62 BARRIO LA GRANJA</t>
  </si>
  <si>
    <t>alexandra.arrieta@hotmail.com</t>
  </si>
  <si>
    <t>NORIS  AYALA MADERA</t>
  </si>
  <si>
    <t>TV 10 APTO 502 BARRIO LA GLORIA</t>
  </si>
  <si>
    <t>CALLE 11 N° 12 - 05 BARRIO MARIA 2</t>
  </si>
  <si>
    <t>limar-1@hotmail.com</t>
  </si>
  <si>
    <t>MZ 46 LOTE 19 VILLA CIELO</t>
  </si>
  <si>
    <t>YOHANNA DEL CARMEN PORTILLO FLOREZ</t>
  </si>
  <si>
    <t>CALLE 48 N° 00- 11 VILLA DEL RIO</t>
  </si>
  <si>
    <t>cemiportillo@hotmail.com</t>
  </si>
  <si>
    <t>DEICY ISABEL ROJAS GOMEZ</t>
  </si>
  <si>
    <t>MZ 84 LOTE 9 BARRIO VILLA MELISA</t>
  </si>
  <si>
    <t>ANA ROSA GOMEZ HERNANDEZ</t>
  </si>
  <si>
    <t>MZ F LOTE 13 BARRIO VILLA ROCIO</t>
  </si>
  <si>
    <t>sandravaza0987@hgmail.com</t>
  </si>
  <si>
    <t>MARIA MATEA TOSCANO ACOSTA</t>
  </si>
  <si>
    <t>DG 9 N° 19 - 24 BARRIO EDMUNDO LOPEZ</t>
  </si>
  <si>
    <t>ROSALBA DEL CARMEN BALLESTAS ESTRADA</t>
  </si>
  <si>
    <t>DG 6 TV 2-3 N° 21-02</t>
  </si>
  <si>
    <t>ORIANY INES PADRON FERNANDEZ</t>
  </si>
  <si>
    <t>CRA 1 N° 43 - 87 BARRIO SUCRE</t>
  </si>
  <si>
    <t>DIANA MARIA DE ALBA ARTEAGA</t>
  </si>
  <si>
    <t>dianamariadealbaarteaga@gmail.com</t>
  </si>
  <si>
    <t>ROSIRIS  HERNANDEZ ARTEAGA</t>
  </si>
  <si>
    <t>CALLE 30 N° 10 - 35</t>
  </si>
  <si>
    <t>RUBIS  ZUÑIGA DIAZ</t>
  </si>
  <si>
    <t>CALLE 39 N° 15D-07 BARRIO FLORESTA</t>
  </si>
  <si>
    <t>FALLO DE TUTELA Y RESOLUCION 014 DE 2018</t>
  </si>
  <si>
    <t>MARTHA CECILIA MERCADO HERAZO</t>
  </si>
  <si>
    <t>CALLE 27B N° 14B 17</t>
  </si>
  <si>
    <t>CALLE 76 N 2 - 85 BARRIO SAN FRANCISCO</t>
  </si>
  <si>
    <t>hectorscantillo@hotmail.com</t>
  </si>
  <si>
    <t>LUCIANO JOSE LEPESQUEUR GOSSAIN</t>
  </si>
  <si>
    <t>CRA 19 N° 27 - 142</t>
  </si>
  <si>
    <t>ELVIS ROGELIO PEREZ CARDENAS</t>
  </si>
  <si>
    <t>CALLE 63 N° 10 - 56 BARRIO LA CASTELLANA</t>
  </si>
  <si>
    <t>elvisperezcar@gmail.com</t>
  </si>
  <si>
    <t>WILFREDO ALFONSO ROMERO VERGARA</t>
  </si>
  <si>
    <t>wilromero40@hotmail.com</t>
  </si>
  <si>
    <t>FRANCISCO JAVIER TAPIAS REYES</t>
  </si>
  <si>
    <t>CALLE 24 N° 16A 50 BARRIO COSTA DE ORO</t>
  </si>
  <si>
    <t>franciscotapia05-@hotmail.com</t>
  </si>
  <si>
    <t>ORLANDO GALEANO GALLO TORRES</t>
  </si>
  <si>
    <t>CRA 3 N° 62B - 40 ED BELLAGIO</t>
  </si>
  <si>
    <t>galeanogallo@hotmail.com</t>
  </si>
  <si>
    <t>JAIME ENRIQUE PACHECO CHAAR</t>
  </si>
  <si>
    <t>CALLE 8 N° 18 - 02 BARRIO CENTRO</t>
  </si>
  <si>
    <t>jaimepch27@hotmail.com</t>
  </si>
  <si>
    <t>ANDRES DANIEL ROMAN ACUÑA</t>
  </si>
  <si>
    <t>CALLE 9 58A BARRRIO CARTAGENITA</t>
  </si>
  <si>
    <t>ALEX JOSE RAMIREZ DORIA</t>
  </si>
  <si>
    <t>TV 12 N° 12-32 BARRIO 14 DE JULIO</t>
  </si>
  <si>
    <t>alexramirezdoria@hotmail.com</t>
  </si>
  <si>
    <t>MZ 11 TI 26 BARRIO VILLA MELISA</t>
  </si>
  <si>
    <t>WILLIAM ALBERTO SALAZAR ARBELAEZ</t>
  </si>
  <si>
    <t>CALLE N68 N° 3-65 BARRIO EL RECREO</t>
  </si>
  <si>
    <t>wisa_1@msn.com</t>
  </si>
  <si>
    <t>MIGUEL ANSELMO CARDENAS AGAMEZ</t>
  </si>
  <si>
    <t>CALLE 63 N° 4 - 20 APTO 303 BARRIO EL RECREO</t>
  </si>
  <si>
    <t>migcar8@hotmail.com</t>
  </si>
  <si>
    <t>HUMBERTO ANICHIARICO</t>
  </si>
  <si>
    <t>CALLE 69 N° 2 - 106 BARRIO EL RECREO</t>
  </si>
  <si>
    <t>310 496 3241</t>
  </si>
  <si>
    <t>humanete@hotmail.com</t>
  </si>
  <si>
    <t>LUIS ALBERTO HERNANDEZ MARTINEZ</t>
  </si>
  <si>
    <t>CALLE 15 N° 13 - 11 BARRIO EL CARMEN</t>
  </si>
  <si>
    <t>SOCIEDAD  DE PEDIATRAS DE MONTERIA LTDA</t>
  </si>
  <si>
    <t>CALLE 27 N° 13-08</t>
  </si>
  <si>
    <t>jlzapateiro@hotmail.com</t>
  </si>
  <si>
    <t>FUNDACION PARA EL DESARROLLO SOCIAL CULTURAL Y RECREATIVO - FUNSOCUR</t>
  </si>
  <si>
    <t>CALLE 38 N 9 - 42</t>
  </si>
  <si>
    <t>yesicaadamsalarcon@gmail.com</t>
  </si>
  <si>
    <t>PANORAMA I.P.S S.A.S</t>
  </si>
  <si>
    <t>CALLE 24 N° 13 - 77 BARRIO CENTRO</t>
  </si>
  <si>
    <t>panoramaips@hotmail.com</t>
  </si>
  <si>
    <t>OSCAR MAURICIO VELEZ SILVA</t>
  </si>
  <si>
    <t>CALLE 3 N° 28 - 38 OF 305 TORRE MALENA</t>
  </si>
  <si>
    <t>abogarasesoriasjuridicas@gmail.com</t>
  </si>
  <si>
    <t>KETTY TATIANA RODRIGUEZ RAMOS</t>
  </si>
  <si>
    <t>MZ 16 LOTE 177AGUAS NEGRAS</t>
  </si>
  <si>
    <t>tattys2504@hotmail.com</t>
  </si>
  <si>
    <t>CONCILIACION POR PROCURADURIA PENDIENTE DE REALIZAR DEPURACION DE SALDO PAGADO $ 385.000</t>
  </si>
  <si>
    <t>CALLE PRINCIPAL CORREGIMIENTO MANGUELITO</t>
  </si>
  <si>
    <t xml:space="preserve">CRA 31 N° 17 - 77 BARRIO CHUCHURUBY </t>
  </si>
  <si>
    <t xml:space="preserve">macalori12@hotmail.com </t>
  </si>
  <si>
    <t>CALLE 12A 60 BARRIO BUENAVISTA</t>
  </si>
  <si>
    <t>paulandres160@gmail.com</t>
  </si>
  <si>
    <t>ADALBERTO  RUIZ BALLESTA</t>
  </si>
  <si>
    <t>CALLE 48 14C BIS 11 MONTEVERDE</t>
  </si>
  <si>
    <t>ada128@hotmail.com</t>
  </si>
  <si>
    <t>CALLE 43 MZ A TV 12 BARRIO SANTA MARIA</t>
  </si>
  <si>
    <t>evamorales96@hotmail.com</t>
  </si>
  <si>
    <t>TV 2 N° 2 - 13 BARRIO LA GRANJA</t>
  </si>
  <si>
    <t>STANLIS EFRAIN SALGADO CARVAJAL</t>
  </si>
  <si>
    <t>MZ 18 LOTE 21 BARRIO RANCHO GRANDE</t>
  </si>
  <si>
    <t>stanli1c@hotmail.com</t>
  </si>
  <si>
    <t>EUCLIDES MIGUEL AGAMEZ AYALA</t>
  </si>
  <si>
    <t>BARRIO LAS PALMAS ETAPA 2 CRA 3 CERETE</t>
  </si>
  <si>
    <t>OLGA JUDITH CALONGE FALCO</t>
  </si>
  <si>
    <t>MZ 12 A - 10 -1191</t>
  </si>
  <si>
    <t>MIGUEL ANGEL CONEO VERGARA</t>
  </si>
  <si>
    <t>MZ 6 LOTE 8 URBANIZACION BONANZA</t>
  </si>
  <si>
    <t>e.coneo@hotmail.com</t>
  </si>
  <si>
    <t>ALVARO JOSE GUERRA CAMPO</t>
  </si>
  <si>
    <t>CALLE 39 N° 14 - 61</t>
  </si>
  <si>
    <t>aguerrajose@hotmail.com</t>
  </si>
  <si>
    <t>MAYRA ALEJANDRA MOGOLLON OLAVE</t>
  </si>
  <si>
    <t>CRA 14N° 24-23</t>
  </si>
  <si>
    <t>mayraalejandra@hotmail.com</t>
  </si>
  <si>
    <t>TOTAL PAGO DE PROVISIONES  CON CORTE A 30/06/2022 COIN GIRO DE GOBERNACION</t>
  </si>
  <si>
    <t>Analsis del Promedio sin Rezago (CXP) con reconocimientos</t>
  </si>
  <si>
    <t>Analsis del Promedio sin Rezago (CXP) con recaudo</t>
  </si>
  <si>
    <t>Proyecto de formalizacion laboral y apoyo de costos para aumento de prestacion de servicios de la salud via nuevos servicios de alta complejodad</t>
  </si>
  <si>
    <t>INVERSION EN TECNOLOGIA (EQUIPOS) CONFINANCIACION MINISTERIOS</t>
  </si>
  <si>
    <t>Otras ventas de servicios de salud</t>
  </si>
  <si>
    <t xml:space="preserve">TOTAL PAGO PASIVO EXIGIBLE </t>
  </si>
  <si>
    <t>SALDO PASIVO EXIGIBLE DESPUES DEL PAGO</t>
  </si>
  <si>
    <t>OTROS  PASIVOS (INGRESOS RECIBIDOS POR ANTICIPADO)</t>
  </si>
  <si>
    <t>TOTAL PASIVO EXIGIBLE + PASIVO EJECUTIVO + OTROS PASIVOS + PROVISIONES</t>
  </si>
  <si>
    <t>1.  Recursos propios (Superavit)</t>
  </si>
  <si>
    <t>Superavit</t>
  </si>
  <si>
    <t>2.  Recursos destinados por el Departamento/Distrito</t>
  </si>
  <si>
    <t>3.  Recursos de la Nación</t>
  </si>
  <si>
    <t>TOTAL PAGADO</t>
  </si>
  <si>
    <t>INGRESOS PARA FINANCIAR GASTOS</t>
  </si>
  <si>
    <t>GASTOS</t>
  </si>
  <si>
    <t>Prestamos por pagar</t>
  </si>
  <si>
    <t>231313</t>
  </si>
  <si>
    <t>PRÉSTAMOS DE EMPRESAS NO FINANCIERAS</t>
  </si>
  <si>
    <t>APORTES DEL DEPARTAMENTO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</si>
</sst>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8" formatCode="&quot;$&quot;#,##0.00;[Red]\-&quot;$&quot;#,##0.00"/>
    <numFmt numFmtId="41" formatCode="_-* #,##0_-;\-* #,##0_-;_-* &quot;-&quot;_-;_-@_-"/>
    <numFmt numFmtId="43" formatCode="_-* #,##0.00_-;\-* #,##0.00_-;_-* &quot;-&quot;??_-;_-@_-"/>
    <numFmt numFmtId="164" formatCode="&quot;$&quot;\ #,##0;[Red]\-&quot;$&quot;\ #,##0"/>
    <numFmt numFmtId="165" formatCode="&quot;$&quot;\ #,##0.00;[Red]\-&quot;$&quot;\ #,##0.00"/>
    <numFmt numFmtId="166" formatCode="_-&quot;$&quot;\ * #,##0.00_-;\-&quot;$&quot;\ * #,##0.00_-;_-&quot;$&quot;\ * &quot;-&quot;??_-;_-@_-"/>
    <numFmt numFmtId="167" formatCode="_-* #,##0_-;\-* #,##0_-;_-* &quot;-&quot;??_-;_-@"/>
    <numFmt numFmtId="168" formatCode="0.0%"/>
    <numFmt numFmtId="169" formatCode="_-* #,##0\ _€_-;\-* #,##0\ _€_-;_-* &quot;-&quot;??\ _€_-;_-@"/>
    <numFmt numFmtId="170" formatCode="_(* #,##0_);_(* \(#,##0\);_(* &quot;-&quot;??_);_(@_)"/>
    <numFmt numFmtId="171" formatCode="\ * #,##0\ ;\ * \(#,##0\);\ * &quot;-&quot;??\ "/>
    <numFmt numFmtId="172" formatCode="_-* #,##0.00_-;\-* #,##0.00_-;_-* &quot;-&quot;??_-;_-@"/>
    <numFmt numFmtId="173" formatCode="_-&quot;$&quot;\ * #,##0.00_-;\-&quot;$&quot;\ * #,##0.00_-;_-&quot;$&quot;\ * &quot;-&quot;??_-;_-@"/>
    <numFmt numFmtId="174" formatCode="_-[$$-240A]\ * #,##0.00_-;\-[$$-240A]\ * #,##0.00_-;_-[$$-240A]\ * &quot;-&quot;??_-;_-@"/>
    <numFmt numFmtId="175" formatCode="_-* #,##0.00\ _€_-;\-* #,##0.00\ _€_-;_-* &quot;-&quot;??\ _€_-;_-@"/>
    <numFmt numFmtId="176" formatCode="#,##0_ ;\-#,##0\ "/>
    <numFmt numFmtId="177" formatCode="_-&quot;$&quot;\ * #,##0_-;\-&quot;$&quot;\ * #,##0_-;_-&quot;$&quot;\ * &quot;-&quot;??_-;_-@"/>
    <numFmt numFmtId="178" formatCode="#,##0_);\-#,##0"/>
    <numFmt numFmtId="179" formatCode="[$$-240A]\ #,##0"/>
    <numFmt numFmtId="180" formatCode="_-* #,##0\ _$_-;\-* #,##0\ _$_-;_-* &quot;-&quot;??\ _$_-;_-@"/>
    <numFmt numFmtId="181" formatCode="#,##0;[Red]#,##0"/>
    <numFmt numFmtId="182" formatCode="#,##0_ ;[Red]\-#,##0\ "/>
    <numFmt numFmtId="183" formatCode="_(* #,##0_);_(* \(#,##0\);_(* &quot;-&quot;_);_(@_)"/>
    <numFmt numFmtId="184" formatCode="&quot;$&quot;\ #,##0"/>
    <numFmt numFmtId="185" formatCode="_-* #,##0_-;\-* #,##0_-;_-* &quot;-&quot;??_-;_-@_-"/>
    <numFmt numFmtId="186" formatCode="_-[$$-240A]\ * #,##0_-;\-[$$-240A]\ * #,##0_-;_-[$$-240A]\ * &quot;-&quot;_-;_-@"/>
    <numFmt numFmtId="187" formatCode="#,###,"/>
    <numFmt numFmtId="188" formatCode="_-* #,##0_-;\-* #,##0_-;_-* &quot;-&quot;_-;_-@"/>
    <numFmt numFmtId="189" formatCode="_-[$$-240A]\ * #,##0_-;\-[$$-240A]\ * #,##0_-;_-[$$-240A]\ * &quot;-&quot;??_-;_-@"/>
    <numFmt numFmtId="190" formatCode="_-&quot;$ &quot;* #,##0_-;&quot;-$ &quot;* #,##0_-;_-&quot;$ &quot;* \-_-;_-@_-"/>
    <numFmt numFmtId="191" formatCode="_-[$$-240A]\ * #,##0_-;\-[$$-240A]\ * #,##0_-;_-[$$-240A]\ * &quot;-&quot;??_-;_-@_-"/>
    <numFmt numFmtId="192" formatCode="_-&quot;$&quot;\ * #,##0_-;\-&quot;$&quot;\ * #,##0_-;_-&quot;$&quot;\ * &quot;-&quot;??_-;_-@_-"/>
    <numFmt numFmtId="193" formatCode="_-[$$-240A]\ * #,##0.00_-;\-[$$-240A]\ * #,##0.00_-;_-[$$-240A]\ * &quot;-&quot;??_-;_-@_-"/>
    <numFmt numFmtId="194" formatCode="[$-240A]d&quot; de &quot;mmmm&quot; de &quot;yyyy;@"/>
    <numFmt numFmtId="195" formatCode="[$-240A]dd/mm/yyyy"/>
    <numFmt numFmtId="196" formatCode="\$#,##0;[Red]&quot;-$&quot;#,##0"/>
    <numFmt numFmtId="197" formatCode="_-&quot;$&quot;\ * #,##0_-;\-&quot;$&quot;\ * #,##0_-;_-&quot;$&quot;\ * &quot;-&quot;_-;_-@_-"/>
    <numFmt numFmtId="198" formatCode="\ * #,##0.00\ ;\ * \(#,##0.00\);\ * &quot;-&quot;??\ "/>
  </numFmts>
  <fonts count="13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Narrow"/>
      <family val="2"/>
    </font>
    <font>
      <b/>
      <sz val="12"/>
      <color theme="1"/>
      <name val="Calibri"/>
      <family val="2"/>
    </font>
    <font>
      <sz val="11"/>
      <color theme="1"/>
      <name val="Calibri"/>
      <family val="2"/>
    </font>
    <font>
      <sz val="11"/>
      <name val="Calibri"/>
      <family val="2"/>
    </font>
    <font>
      <b/>
      <sz val="11"/>
      <color theme="1"/>
      <name val="Calibri"/>
      <family val="2"/>
    </font>
    <font>
      <b/>
      <sz val="12"/>
      <color rgb="FF000000"/>
      <name val="Calibri"/>
      <family val="2"/>
    </font>
    <font>
      <sz val="12"/>
      <color theme="1"/>
      <name val="Calibri"/>
      <family val="2"/>
    </font>
    <font>
      <sz val="12"/>
      <color rgb="FF000000"/>
      <name val="Calibri"/>
      <family val="2"/>
    </font>
    <font>
      <sz val="11"/>
      <color rgb="FFFF0000"/>
      <name val="Calibri"/>
      <family val="2"/>
    </font>
    <font>
      <sz val="11"/>
      <color theme="1"/>
      <name val="Arial"/>
      <family val="2"/>
    </font>
    <font>
      <b/>
      <sz val="10"/>
      <color theme="1"/>
      <name val="Arial"/>
      <family val="2"/>
    </font>
    <font>
      <sz val="10"/>
      <color theme="1"/>
      <name val="Arial"/>
      <family val="2"/>
    </font>
    <font>
      <b/>
      <sz val="14"/>
      <color theme="1"/>
      <name val="Calibri"/>
      <family val="2"/>
    </font>
    <font>
      <b/>
      <sz val="12"/>
      <color theme="0"/>
      <name val="Calibri"/>
      <family val="2"/>
    </font>
    <font>
      <sz val="11"/>
      <color rgb="FF000000"/>
      <name val="Calibri"/>
      <family val="2"/>
    </font>
    <font>
      <b/>
      <sz val="11"/>
      <color rgb="FF000000"/>
      <name val="Calibri"/>
      <family val="2"/>
    </font>
    <font>
      <b/>
      <sz val="11"/>
      <color rgb="FFF2F2F2"/>
      <name val="Calibri"/>
      <family val="2"/>
    </font>
    <font>
      <b/>
      <sz val="12"/>
      <color rgb="FF000000"/>
      <name val="Arial"/>
      <family val="2"/>
    </font>
    <font>
      <b/>
      <sz val="12"/>
      <color theme="1"/>
      <name val="Arial"/>
      <family val="2"/>
    </font>
    <font>
      <b/>
      <sz val="11"/>
      <color theme="0"/>
      <name val="Arial"/>
      <family val="2"/>
    </font>
    <font>
      <b/>
      <sz val="12"/>
      <color rgb="FFFF0000"/>
      <name val="Calibri"/>
      <family val="2"/>
    </font>
    <font>
      <sz val="12"/>
      <color rgb="FF000000"/>
      <name val="Arial"/>
      <family val="2"/>
    </font>
    <font>
      <sz val="12"/>
      <color theme="1"/>
      <name val="Arial"/>
      <family val="2"/>
    </font>
    <font>
      <b/>
      <sz val="12"/>
      <color rgb="FFC00000"/>
      <name val="Arial"/>
      <family val="2"/>
    </font>
    <font>
      <b/>
      <sz val="11"/>
      <color rgb="FFFF0000"/>
      <name val="Calibri"/>
      <family val="2"/>
    </font>
    <font>
      <sz val="8"/>
      <color theme="1"/>
      <name val="Arial"/>
      <family val="2"/>
    </font>
    <font>
      <b/>
      <sz val="11"/>
      <color theme="1"/>
      <name val="Arial Narrow"/>
      <family val="2"/>
    </font>
    <font>
      <b/>
      <sz val="11"/>
      <color theme="0"/>
      <name val="Arial Narrow"/>
      <family val="2"/>
    </font>
    <font>
      <b/>
      <sz val="10"/>
      <color theme="1"/>
      <name val="Arial Narrow"/>
      <family val="2"/>
    </font>
    <font>
      <sz val="9"/>
      <color theme="1"/>
      <name val="Arial Narrow"/>
      <family val="2"/>
    </font>
    <font>
      <b/>
      <sz val="9"/>
      <color theme="1"/>
      <name val="Arial Narrow"/>
      <family val="2"/>
    </font>
    <font>
      <sz val="9"/>
      <color rgb="FFFF0000"/>
      <name val="Arial Narrow"/>
      <family val="2"/>
    </font>
    <font>
      <sz val="8"/>
      <color rgb="FFFF0000"/>
      <name val="Arial"/>
      <family val="2"/>
    </font>
    <font>
      <b/>
      <sz val="8"/>
      <color theme="1"/>
      <name val="Arial"/>
      <family val="2"/>
    </font>
    <font>
      <b/>
      <sz val="10"/>
      <color theme="1"/>
      <name val="Calibri"/>
      <family val="2"/>
    </font>
    <font>
      <sz val="10"/>
      <color theme="1"/>
      <name val="Calibri"/>
      <family val="2"/>
    </font>
    <font>
      <b/>
      <sz val="10"/>
      <color theme="1"/>
      <name val="Times New Roman"/>
      <family val="1"/>
    </font>
    <font>
      <b/>
      <sz val="10"/>
      <color rgb="FF000000"/>
      <name val="Arial"/>
      <family val="2"/>
    </font>
    <font>
      <sz val="10"/>
      <color rgb="FF000000"/>
      <name val="Calibri"/>
      <family val="2"/>
    </font>
    <font>
      <b/>
      <sz val="10"/>
      <color rgb="FF000000"/>
      <name val="Calibri"/>
      <family val="2"/>
    </font>
    <font>
      <b/>
      <sz val="11"/>
      <color rgb="FFD9E2F3"/>
      <name val="Arial Narrow"/>
      <family val="2"/>
    </font>
    <font>
      <sz val="11"/>
      <color rgb="FF000000"/>
      <name val="Arial Narrow"/>
      <family val="2"/>
    </font>
    <font>
      <sz val="10"/>
      <color rgb="FF000000"/>
      <name val="Open Sans"/>
      <family val="2"/>
    </font>
    <font>
      <b/>
      <sz val="11"/>
      <color theme="1"/>
      <name val="Times New Roman"/>
      <family val="1"/>
    </font>
    <font>
      <b/>
      <sz val="12"/>
      <color theme="0"/>
      <name val="Times New Roman"/>
      <family val="1"/>
    </font>
    <font>
      <b/>
      <sz val="10"/>
      <color rgb="FFFF0000"/>
      <name val="Calibri"/>
      <family val="2"/>
    </font>
    <font>
      <sz val="10"/>
      <color rgb="FF000000"/>
      <name val="Arial"/>
      <family val="2"/>
    </font>
    <font>
      <sz val="10"/>
      <color rgb="FFFF0000"/>
      <name val="Calibri"/>
      <family val="2"/>
    </font>
    <font>
      <b/>
      <sz val="10"/>
      <color theme="0"/>
      <name val="Calibri"/>
      <family val="2"/>
    </font>
    <font>
      <b/>
      <i/>
      <sz val="10"/>
      <color rgb="FF000000"/>
      <name val="Calibri"/>
      <family val="2"/>
    </font>
    <font>
      <i/>
      <sz val="10"/>
      <color rgb="FF000000"/>
      <name val="Arial"/>
      <family val="2"/>
    </font>
    <font>
      <i/>
      <sz val="10"/>
      <color rgb="FF000000"/>
      <name val="Calibri"/>
      <family val="2"/>
    </font>
    <font>
      <b/>
      <i/>
      <sz val="10"/>
      <color rgb="FF000000"/>
      <name val="Arial"/>
      <family val="2"/>
    </font>
    <font>
      <b/>
      <sz val="10"/>
      <color rgb="FF0070C0"/>
      <name val="Calibri"/>
      <family val="2"/>
    </font>
    <font>
      <sz val="10"/>
      <color theme="0"/>
      <name val="Calibri"/>
      <family val="2"/>
    </font>
    <font>
      <sz val="10"/>
      <color rgb="FFC00000"/>
      <name val="Calibri"/>
      <family val="2"/>
    </font>
    <font>
      <b/>
      <sz val="11"/>
      <color theme="1"/>
      <name val="Calibri"/>
      <family val="2"/>
      <scheme val="minor"/>
    </font>
    <font>
      <b/>
      <sz val="14"/>
      <color theme="1"/>
      <name val="Calibri"/>
      <family val="2"/>
      <scheme val="minor"/>
    </font>
    <font>
      <sz val="11"/>
      <color theme="1"/>
      <name val="Arial"/>
      <family val="2"/>
    </font>
    <font>
      <b/>
      <sz val="11"/>
      <color theme="1"/>
      <name val="Arial"/>
      <family val="2"/>
    </font>
    <font>
      <b/>
      <sz val="14"/>
      <color theme="1"/>
      <name val="Arial"/>
      <family val="2"/>
    </font>
    <font>
      <b/>
      <sz val="10"/>
      <color theme="1"/>
      <name val="Arial"/>
      <family val="2"/>
    </font>
    <font>
      <sz val="10"/>
      <color theme="1"/>
      <name val="Arial"/>
      <family val="2"/>
    </font>
    <font>
      <b/>
      <sz val="12"/>
      <color theme="1"/>
      <name val="Calibri"/>
      <family val="2"/>
    </font>
    <font>
      <b/>
      <sz val="11"/>
      <color theme="1"/>
      <name val="Arial Narrow"/>
      <family val="2"/>
    </font>
    <font>
      <b/>
      <sz val="11"/>
      <color theme="0"/>
      <name val="Arial Narrow"/>
      <family val="2"/>
    </font>
    <font>
      <sz val="12"/>
      <color theme="1"/>
      <name val="Arial"/>
      <family val="2"/>
    </font>
    <font>
      <sz val="8"/>
      <color rgb="FF000000"/>
      <name val="Verdana"/>
      <family val="2"/>
    </font>
    <font>
      <u/>
      <sz val="11"/>
      <color theme="10"/>
      <name val="Calibri"/>
      <family val="2"/>
      <scheme val="minor"/>
    </font>
    <font>
      <sz val="11"/>
      <color theme="1"/>
      <name val="Calibri"/>
      <family val="2"/>
      <scheme val="minor"/>
    </font>
    <font>
      <sz val="11"/>
      <color theme="1"/>
      <name val="Calibri"/>
      <family val="2"/>
    </font>
    <font>
      <sz val="9"/>
      <color theme="1"/>
      <name val="Calibri"/>
      <family val="2"/>
      <scheme val="minor"/>
    </font>
    <font>
      <b/>
      <sz val="9"/>
      <color theme="1"/>
      <name val="Calibri"/>
      <family val="2"/>
      <scheme val="minor"/>
    </font>
    <font>
      <sz val="9"/>
      <name val="Calibri"/>
      <family val="2"/>
      <scheme val="minor"/>
    </font>
    <font>
      <sz val="9"/>
      <color rgb="FF201F1E"/>
      <name val="Inherit"/>
    </font>
    <font>
      <sz val="9"/>
      <color rgb="FF000000"/>
      <name val="Calibri"/>
      <family val="2"/>
      <scheme val="minor"/>
    </font>
    <font>
      <sz val="9"/>
      <color theme="1"/>
      <name val="Arial"/>
      <family val="2"/>
    </font>
    <font>
      <b/>
      <i/>
      <sz val="9"/>
      <color theme="1"/>
      <name val="Arial"/>
      <family val="2"/>
    </font>
    <font>
      <i/>
      <sz val="9"/>
      <color theme="1"/>
      <name val="Arial"/>
      <family val="2"/>
    </font>
    <font>
      <b/>
      <sz val="16"/>
      <color theme="1"/>
      <name val="Calibri"/>
      <family val="2"/>
    </font>
    <font>
      <b/>
      <sz val="10"/>
      <color theme="1"/>
      <name val="Arial Narrow"/>
      <family val="2"/>
    </font>
    <font>
      <sz val="9"/>
      <color theme="1"/>
      <name val="Arial Narrow"/>
      <family val="2"/>
    </font>
    <font>
      <b/>
      <sz val="9"/>
      <color theme="1"/>
      <name val="Arial Narrow"/>
      <family val="2"/>
    </font>
    <font>
      <sz val="10"/>
      <name val="Arial"/>
      <family val="2"/>
    </font>
    <font>
      <sz val="9"/>
      <name val="Arial Narrow"/>
      <family val="2"/>
    </font>
    <font>
      <sz val="11"/>
      <name val="Calibri"/>
      <family val="2"/>
    </font>
    <font>
      <b/>
      <sz val="11"/>
      <color rgb="FF7F7F7F"/>
      <name val="Calibri"/>
      <family val="2"/>
    </font>
    <font>
      <b/>
      <sz val="11"/>
      <color rgb="FFFF0000"/>
      <name val="Arial Narrow"/>
      <family val="2"/>
    </font>
    <font>
      <sz val="11"/>
      <color rgb="FF000000"/>
      <name val="Arial Narrow"/>
      <family val="2"/>
    </font>
    <font>
      <sz val="11"/>
      <color rgb="FF000000"/>
      <name val="Calibri"/>
      <family val="2"/>
      <scheme val="minor"/>
    </font>
    <font>
      <sz val="11"/>
      <color theme="1"/>
      <name val="Arial Narrow"/>
      <family val="2"/>
    </font>
    <font>
      <sz val="11"/>
      <name val="Calibri"/>
      <family val="2"/>
      <scheme val="minor"/>
    </font>
    <font>
      <u/>
      <sz val="11"/>
      <color theme="1"/>
      <name val="Calibri"/>
      <family val="2"/>
      <scheme val="minor"/>
    </font>
    <font>
      <u/>
      <sz val="11"/>
      <color rgb="FF000000"/>
      <name val="Calibri"/>
      <family val="2"/>
      <scheme val="minor"/>
    </font>
    <font>
      <sz val="8"/>
      <color rgb="FFFF0000"/>
      <name val="Arial"/>
      <family val="2"/>
    </font>
    <font>
      <sz val="8"/>
      <color theme="1"/>
      <name val="Arial"/>
      <family val="2"/>
    </font>
    <font>
      <sz val="8"/>
      <name val="Arial"/>
      <family val="2"/>
    </font>
    <font>
      <b/>
      <sz val="9"/>
      <color indexed="81"/>
      <name val="Tahoma"/>
      <family val="2"/>
    </font>
    <font>
      <sz val="9"/>
      <color indexed="81"/>
      <name val="Tahoma"/>
      <family val="2"/>
    </font>
    <font>
      <sz val="11"/>
      <color theme="1"/>
      <name val="Calibri"/>
      <family val="2"/>
      <scheme val="minor"/>
    </font>
    <font>
      <sz val="11"/>
      <color theme="1"/>
      <name val="Calibri"/>
      <family val="2"/>
      <scheme val="minor"/>
    </font>
    <font>
      <b/>
      <sz val="12"/>
      <color rgb="FF262626"/>
      <name val="Arial Narrow"/>
      <family val="2"/>
    </font>
    <font>
      <b/>
      <sz val="12"/>
      <color rgb="FF1F3864"/>
      <name val="Arial Narrow"/>
      <family val="2"/>
    </font>
    <font>
      <b/>
      <sz val="12"/>
      <color rgb="FF7F6000"/>
      <name val="Arial Narrow"/>
      <family val="2"/>
    </font>
    <font>
      <sz val="12"/>
      <color theme="1"/>
      <name val="Arial Narrow"/>
      <family val="2"/>
    </font>
    <font>
      <b/>
      <sz val="12"/>
      <color rgb="FF333F4F"/>
      <name val="Arial Narrow"/>
      <family val="2"/>
    </font>
    <font>
      <sz val="10"/>
      <color theme="1"/>
      <name val="Arial Narrow"/>
      <family val="2"/>
    </font>
    <font>
      <sz val="10"/>
      <color rgb="FF1F497D"/>
      <name val="Arial"/>
      <family val="2"/>
    </font>
    <font>
      <b/>
      <sz val="8"/>
      <color rgb="FF000000"/>
      <name val="Arial"/>
      <family val="2"/>
      <charset val="1"/>
    </font>
    <font>
      <sz val="11"/>
      <color rgb="FF000000"/>
      <name val="Calibri"/>
      <family val="2"/>
      <charset val="1"/>
    </font>
    <font>
      <sz val="8"/>
      <color rgb="FF000000"/>
      <name val="Arial"/>
      <family val="2"/>
      <charset val="1"/>
    </font>
    <font>
      <sz val="8"/>
      <color theme="1"/>
      <name val="Calibri"/>
      <family val="2"/>
      <scheme val="minor"/>
    </font>
    <font>
      <sz val="8"/>
      <name val="Arial"/>
      <family val="2"/>
      <charset val="1"/>
    </font>
    <font>
      <b/>
      <sz val="8"/>
      <name val="Arial"/>
      <family val="2"/>
      <charset val="1"/>
    </font>
    <font>
      <sz val="8"/>
      <color rgb="FF000000"/>
      <name val="Arial"/>
      <family val="2"/>
    </font>
    <font>
      <b/>
      <sz val="8"/>
      <name val="Arial"/>
      <family val="2"/>
    </font>
    <font>
      <b/>
      <sz val="8"/>
      <color rgb="FF000000"/>
      <name val="Arial"/>
      <family val="2"/>
    </font>
    <font>
      <u/>
      <sz val="8"/>
      <color theme="10"/>
      <name val="Calibri"/>
      <family val="2"/>
      <scheme val="minor"/>
    </font>
    <font>
      <sz val="8"/>
      <color theme="1"/>
      <name val="Arial Narrow"/>
      <family val="2"/>
    </font>
    <font>
      <u/>
      <sz val="9"/>
      <color theme="10"/>
      <name val="Calibri"/>
      <family val="2"/>
      <scheme val="minor"/>
    </font>
    <font>
      <sz val="8"/>
      <color rgb="FF000000"/>
      <name val="Arial Narrow"/>
      <family val="2"/>
    </font>
    <font>
      <b/>
      <sz val="8"/>
      <color theme="1"/>
      <name val="Arial Narrow"/>
      <family val="2"/>
    </font>
    <font>
      <b/>
      <sz val="9"/>
      <name val="Arial"/>
      <family val="2"/>
    </font>
    <font>
      <sz val="8"/>
      <name val="Arial Narrow"/>
      <family val="2"/>
    </font>
    <font>
      <u/>
      <sz val="8"/>
      <color theme="10"/>
      <name val="Arial Narrow"/>
      <family val="2"/>
    </font>
    <font>
      <b/>
      <sz val="11"/>
      <name val="Calibri"/>
      <family val="2"/>
    </font>
  </fonts>
  <fills count="61">
    <fill>
      <patternFill patternType="none"/>
    </fill>
    <fill>
      <patternFill patternType="gray125"/>
    </fill>
    <fill>
      <patternFill patternType="solid">
        <fgColor rgb="FFADB9CA"/>
        <bgColor rgb="FFADB9CA"/>
      </patternFill>
    </fill>
    <fill>
      <patternFill patternType="solid">
        <fgColor rgb="FF8496B0"/>
        <bgColor rgb="FF8496B0"/>
      </patternFill>
    </fill>
    <fill>
      <patternFill patternType="solid">
        <fgColor rgb="FFE2EFD9"/>
        <bgColor rgb="FFE2EFD9"/>
      </patternFill>
    </fill>
    <fill>
      <patternFill patternType="solid">
        <fgColor rgb="FFD6DCE4"/>
        <bgColor rgb="FFD6DCE4"/>
      </patternFill>
    </fill>
    <fill>
      <patternFill patternType="solid">
        <fgColor rgb="FFFFFFFF"/>
        <bgColor rgb="FFFFFFFF"/>
      </patternFill>
    </fill>
    <fill>
      <patternFill patternType="solid">
        <fgColor rgb="FF1E4E79"/>
        <bgColor rgb="FF1E4E79"/>
      </patternFill>
    </fill>
    <fill>
      <patternFill patternType="solid">
        <fgColor rgb="FFF4B083"/>
        <bgColor rgb="FFF4B083"/>
      </patternFill>
    </fill>
    <fill>
      <patternFill patternType="solid">
        <fgColor rgb="FF548135"/>
        <bgColor rgb="FF548135"/>
      </patternFill>
    </fill>
    <fill>
      <patternFill patternType="solid">
        <fgColor rgb="FFD8D8D8"/>
        <bgColor rgb="FFD8D8D8"/>
      </patternFill>
    </fill>
    <fill>
      <patternFill patternType="solid">
        <fgColor rgb="FFA8D08D"/>
        <bgColor rgb="FFA8D08D"/>
      </patternFill>
    </fill>
    <fill>
      <patternFill patternType="solid">
        <fgColor theme="0"/>
        <bgColor theme="0"/>
      </patternFill>
    </fill>
    <fill>
      <patternFill patternType="solid">
        <fgColor rgb="FFC5E0B3"/>
        <bgColor rgb="FFC5E0B3"/>
      </patternFill>
    </fill>
    <fill>
      <patternFill patternType="solid">
        <fgColor rgb="FFFBE4D5"/>
        <bgColor rgb="FFFBE4D5"/>
      </patternFill>
    </fill>
    <fill>
      <patternFill patternType="solid">
        <fgColor rgb="FFFFE598"/>
        <bgColor rgb="FFFFE598"/>
      </patternFill>
    </fill>
    <fill>
      <patternFill patternType="solid">
        <fgColor rgb="FFA5A5A5"/>
        <bgColor rgb="FFA5A5A5"/>
      </patternFill>
    </fill>
    <fill>
      <patternFill patternType="solid">
        <fgColor rgb="FFFFDC97"/>
        <bgColor rgb="FFFFDC97"/>
      </patternFill>
    </fill>
    <fill>
      <patternFill patternType="solid">
        <fgColor rgb="FFD0CECE"/>
        <bgColor rgb="FFD0CECE"/>
      </patternFill>
    </fill>
    <fill>
      <patternFill patternType="solid">
        <fgColor rgb="FFECECEC"/>
        <bgColor rgb="FFECECEC"/>
      </patternFill>
    </fill>
    <fill>
      <patternFill patternType="solid">
        <fgColor rgb="FFF6FAF4"/>
        <bgColor rgb="FFF6FAF4"/>
      </patternFill>
    </fill>
    <fill>
      <patternFill patternType="solid">
        <fgColor rgb="FFFEF5F0"/>
        <bgColor rgb="FFFEF5F0"/>
      </patternFill>
    </fill>
    <fill>
      <patternFill patternType="solid">
        <fgColor rgb="FFF2F2F2"/>
        <bgColor rgb="FFF2F2F2"/>
      </patternFill>
    </fill>
    <fill>
      <patternFill patternType="solid">
        <fgColor rgb="FFF7CAAC"/>
        <bgColor rgb="FFF7CAAC"/>
      </patternFill>
    </fill>
    <fill>
      <patternFill patternType="solid">
        <fgColor rgb="FF757070"/>
        <bgColor rgb="FF757070"/>
      </patternFill>
    </fill>
    <fill>
      <patternFill patternType="solid">
        <fgColor rgb="FFFEF2CB"/>
        <bgColor rgb="FFFEF2CB"/>
      </patternFill>
    </fill>
    <fill>
      <patternFill patternType="solid">
        <fgColor rgb="FF596E89"/>
        <bgColor rgb="FF596E89"/>
      </patternFill>
    </fill>
    <fill>
      <patternFill patternType="solid">
        <fgColor rgb="FFDEEAF6"/>
        <bgColor rgb="FFDEEAF6"/>
      </patternFill>
    </fill>
    <fill>
      <patternFill patternType="solid">
        <fgColor rgb="FFBF9000"/>
        <bgColor rgb="FFBF9000"/>
      </patternFill>
    </fill>
    <fill>
      <patternFill patternType="solid">
        <fgColor rgb="FF2F5496"/>
        <bgColor rgb="FF2F5496"/>
      </patternFill>
    </fill>
    <fill>
      <patternFill patternType="solid">
        <fgColor rgb="FFFFFF00"/>
        <bgColor rgb="FFFFFF00"/>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ADB9CA"/>
        <bgColor indexed="64"/>
      </patternFill>
    </fill>
    <fill>
      <patternFill patternType="solid">
        <fgColor rgb="FF4C8479"/>
        <bgColor indexed="64"/>
      </patternFill>
    </fill>
    <fill>
      <patternFill patternType="solid">
        <fgColor rgb="FF009999"/>
        <bgColor indexed="64"/>
      </patternFill>
    </fill>
    <fill>
      <patternFill patternType="solid">
        <fgColor rgb="FFCC99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rgb="FFD6DCE4"/>
      </patternFill>
    </fill>
    <fill>
      <patternFill patternType="solid">
        <fgColor theme="4" tint="0.79998168889431442"/>
        <bgColor rgb="FFE8EBF0"/>
      </patternFill>
    </fill>
    <fill>
      <patternFill patternType="solid">
        <fgColor rgb="FFFFFFFF"/>
        <bgColor rgb="FF000000"/>
      </patternFill>
    </fill>
    <fill>
      <patternFill patternType="solid">
        <fgColor rgb="FFD9D9D9"/>
        <bgColor rgb="FFD9D9D9"/>
      </patternFill>
    </fill>
    <fill>
      <patternFill patternType="solid">
        <fgColor rgb="FFAEABAB"/>
        <bgColor rgb="FFAEABAB"/>
      </patternFill>
    </fill>
    <fill>
      <patternFill patternType="solid">
        <fgColor rgb="FFC8C8C8"/>
        <bgColor rgb="FFC8C8C8"/>
      </patternFill>
    </fill>
    <fill>
      <patternFill patternType="solid">
        <fgColor rgb="FFBFBFBF"/>
        <bgColor rgb="FFBFBFBF"/>
      </patternFill>
    </fill>
    <fill>
      <patternFill patternType="solid">
        <fgColor theme="5" tint="0.59999389629810485"/>
        <bgColor rgb="FFD8D8D8"/>
      </patternFill>
    </fill>
    <fill>
      <patternFill patternType="solid">
        <fgColor theme="8" tint="0.39997558519241921"/>
        <bgColor rgb="FFADB9CA"/>
      </patternFill>
    </fill>
    <fill>
      <patternFill patternType="solid">
        <fgColor theme="5" tint="0.59999389629810485"/>
        <bgColor indexed="64"/>
      </patternFill>
    </fill>
    <fill>
      <patternFill patternType="solid">
        <fgColor theme="5" tint="0.79998168889431442"/>
        <bgColor rgb="FFFEF2CB"/>
      </patternFill>
    </fill>
    <fill>
      <patternFill patternType="solid">
        <fgColor theme="5" tint="0.59999389629810485"/>
        <bgColor rgb="FFE2EFD9"/>
      </patternFill>
    </fill>
    <fill>
      <patternFill patternType="solid">
        <fgColor theme="5" tint="0.79998168889431442"/>
        <bgColor rgb="FFFBE4D5"/>
      </patternFill>
    </fill>
    <fill>
      <patternFill patternType="solid">
        <fgColor theme="0"/>
        <bgColor rgb="FFD0CECE"/>
      </patternFill>
    </fill>
    <fill>
      <patternFill patternType="solid">
        <fgColor theme="5" tint="0.79998168889431442"/>
        <bgColor rgb="FFD0CECE"/>
      </patternFill>
    </fill>
    <fill>
      <patternFill patternType="solid">
        <fgColor theme="0"/>
        <bgColor rgb="FFF2F2F2"/>
      </patternFill>
    </fill>
    <fill>
      <patternFill patternType="solid">
        <fgColor theme="0"/>
        <bgColor rgb="FFFFFF00"/>
      </patternFill>
    </fill>
    <fill>
      <patternFill patternType="solid">
        <fgColor theme="0"/>
        <bgColor rgb="FFE2F0D9"/>
      </patternFill>
    </fill>
  </fills>
  <borders count="153">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double">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medium">
        <color rgb="FF000000"/>
      </bottom>
      <diagonal/>
    </border>
    <border>
      <left style="medium">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style="thin">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top/>
      <bottom/>
      <diagonal/>
    </border>
    <border>
      <left style="medium">
        <color rgb="FF000000"/>
      </left>
      <right style="medium">
        <color rgb="FF000000"/>
      </right>
      <top/>
      <bottom/>
      <diagonal/>
    </border>
    <border>
      <left/>
      <right/>
      <top/>
      <bottom style="thin">
        <color rgb="FF000000"/>
      </bottom>
      <diagonal/>
    </border>
    <border>
      <left style="thin">
        <color rgb="FF000000"/>
      </left>
      <right style="medium">
        <color rgb="FF000000"/>
      </right>
      <top style="medium">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94C7"/>
      </left>
      <right style="thin">
        <color rgb="FF0094C7"/>
      </right>
      <top style="thin">
        <color rgb="FF0094C7"/>
      </top>
      <bottom style="thin">
        <color rgb="FF0094C7"/>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000000"/>
      </top>
      <bottom/>
      <diagonal/>
    </border>
    <border>
      <left/>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style="thin">
        <color rgb="FF000000"/>
      </right>
      <top/>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right style="medium">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94C7"/>
      </left>
      <right/>
      <top style="thin">
        <color rgb="FF0094C7"/>
      </top>
      <bottom style="thin">
        <color rgb="FF0094C7"/>
      </bottom>
      <diagonal/>
    </border>
    <border>
      <left style="thin">
        <color rgb="FF0094C7"/>
      </left>
      <right/>
      <top style="thin">
        <color rgb="FF0094C7"/>
      </top>
      <bottom/>
      <diagonal/>
    </border>
    <border>
      <left/>
      <right/>
      <top style="medium">
        <color rgb="FF000000"/>
      </top>
      <bottom/>
      <diagonal/>
    </border>
    <border>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indexed="64"/>
      </right>
      <top/>
      <bottom style="medium">
        <color indexed="64"/>
      </bottom>
      <diagonal/>
    </border>
    <border>
      <left/>
      <right/>
      <top style="thin">
        <color indexed="64"/>
      </top>
      <bottom style="thin">
        <color indexed="64"/>
      </bottom>
      <diagonal/>
    </border>
    <border>
      <left/>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medium">
        <color rgb="FF000000"/>
      </right>
      <top/>
      <bottom style="thin">
        <color rgb="FF000000"/>
      </bottom>
      <diagonal/>
    </border>
    <border>
      <left style="medium">
        <color rgb="FF000000"/>
      </left>
      <right style="medium">
        <color indexed="64"/>
      </right>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diagonal/>
    </border>
    <border>
      <left style="medium">
        <color indexed="64"/>
      </left>
      <right style="medium">
        <color rgb="FF000000"/>
      </right>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thin">
        <color auto="1"/>
      </left>
      <right style="thin">
        <color indexed="64"/>
      </right>
      <top style="medium">
        <color indexed="64"/>
      </top>
      <bottom/>
      <diagonal/>
    </border>
    <border>
      <left style="thin">
        <color auto="1"/>
      </left>
      <right style="thin">
        <color auto="1"/>
      </right>
      <top/>
      <bottom style="medium">
        <color auto="1"/>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auto="1"/>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auto="1"/>
      </left>
      <right/>
      <top style="medium">
        <color indexed="64"/>
      </top>
      <bottom/>
      <diagonal/>
    </border>
    <border>
      <left style="thin">
        <color indexed="64"/>
      </left>
      <right/>
      <top/>
      <bottom/>
      <diagonal/>
    </border>
    <border>
      <left style="thin">
        <color auto="1"/>
      </left>
      <right/>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diagonal/>
    </border>
  </borders>
  <cellStyleXfs count="24">
    <xf numFmtId="0" fontId="0" fillId="0" borderId="0"/>
    <xf numFmtId="0" fontId="75" fillId="0" borderId="0" applyNumberFormat="0" applyFill="0" applyBorder="0" applyAlignment="0" applyProtection="0"/>
    <xf numFmtId="41" fontId="76" fillId="0" borderId="0" applyFont="0" applyFill="0" applyBorder="0" applyAlignment="0" applyProtection="0"/>
    <xf numFmtId="166" fontId="76" fillId="0" borderId="0" applyFont="0" applyFill="0" applyBorder="0" applyAlignment="0" applyProtection="0"/>
    <xf numFmtId="183" fontId="90" fillId="0" borderId="2" applyFont="0" applyFill="0" applyBorder="0" applyAlignment="0" applyProtection="0"/>
    <xf numFmtId="0" fontId="90" fillId="0" borderId="2"/>
    <xf numFmtId="0" fontId="76" fillId="0" borderId="2"/>
    <xf numFmtId="9" fontId="76" fillId="0" borderId="2" applyFont="0" applyFill="0" applyBorder="0" applyAlignment="0" applyProtection="0"/>
    <xf numFmtId="43" fontId="76" fillId="0" borderId="2" applyFont="0" applyFill="0" applyBorder="0" applyAlignment="0" applyProtection="0"/>
    <xf numFmtId="9" fontId="106" fillId="0" borderId="0" applyFont="0" applyFill="0" applyBorder="0" applyAlignment="0" applyProtection="0"/>
    <xf numFmtId="0" fontId="4" fillId="0" borderId="2"/>
    <xf numFmtId="0" fontId="107" fillId="0" borderId="2"/>
    <xf numFmtId="41" fontId="3" fillId="0" borderId="2" applyFont="0" applyFill="0" applyBorder="0" applyAlignment="0" applyProtection="0"/>
    <xf numFmtId="9" fontId="3" fillId="0" borderId="2" applyFont="0" applyFill="0" applyBorder="0" applyAlignment="0" applyProtection="0"/>
    <xf numFmtId="0" fontId="1" fillId="0" borderId="2"/>
    <xf numFmtId="9" fontId="1" fillId="0" borderId="2" applyFont="0" applyFill="0" applyBorder="0" applyAlignment="0" applyProtection="0"/>
    <xf numFmtId="41" fontId="1" fillId="0" borderId="2" applyFont="0" applyFill="0" applyBorder="0" applyAlignment="0" applyProtection="0"/>
    <xf numFmtId="166" fontId="1" fillId="0" borderId="2" applyFont="0" applyFill="0" applyBorder="0" applyAlignment="0" applyProtection="0"/>
    <xf numFmtId="0" fontId="1" fillId="0" borderId="2">
      <alignment horizontal="left" vertical="center"/>
    </xf>
    <xf numFmtId="190" fontId="116" fillId="0" borderId="2" applyBorder="0" applyProtection="0"/>
    <xf numFmtId="43" fontId="1" fillId="0" borderId="2" applyFont="0" applyFill="0" applyBorder="0" applyAlignment="0" applyProtection="0"/>
    <xf numFmtId="0" fontId="90" fillId="0" borderId="2"/>
    <xf numFmtId="0" fontId="75" fillId="0" borderId="2" applyNumberFormat="0" applyFill="0" applyBorder="0" applyAlignment="0" applyProtection="0"/>
    <xf numFmtId="197" fontId="1" fillId="0" borderId="2" applyFont="0" applyFill="0" applyBorder="0" applyAlignment="0" applyProtection="0"/>
  </cellStyleXfs>
  <cellXfs count="1612">
    <xf numFmtId="0" fontId="0" fillId="0" borderId="0" xfId="0"/>
    <xf numFmtId="0" fontId="16" fillId="0" borderId="0" xfId="0" applyFont="1"/>
    <xf numFmtId="0" fontId="13" fillId="0" borderId="0" xfId="0" applyFont="1"/>
    <xf numFmtId="0" fontId="25" fillId="2" borderId="1" xfId="0" applyFont="1" applyFill="1" applyBorder="1" applyAlignment="1">
      <alignment horizontal="center" vertical="center" wrapText="1"/>
    </xf>
    <xf numFmtId="0" fontId="13" fillId="0" borderId="0" xfId="0" applyFont="1" applyAlignment="1">
      <alignment horizontal="center"/>
    </xf>
    <xf numFmtId="173" fontId="13" fillId="0" borderId="0" xfId="0" applyNumberFormat="1" applyFont="1"/>
    <xf numFmtId="0" fontId="28" fillId="0" borderId="0" xfId="0" applyFont="1" applyAlignment="1">
      <alignment vertical="center"/>
    </xf>
    <xf numFmtId="0" fontId="28" fillId="0" borderId="0" xfId="0" applyFont="1" applyAlignment="1">
      <alignment horizontal="center" vertical="center" wrapText="1"/>
    </xf>
    <xf numFmtId="164" fontId="28" fillId="0" borderId="0" xfId="0" applyNumberFormat="1" applyFont="1" applyAlignment="1">
      <alignment vertical="center"/>
    </xf>
    <xf numFmtId="3" fontId="29" fillId="0" borderId="0" xfId="0" applyNumberFormat="1" applyFont="1" applyAlignment="1">
      <alignment horizontal="center" vertical="center" wrapText="1"/>
    </xf>
    <xf numFmtId="9" fontId="30" fillId="0" borderId="0" xfId="0" applyNumberFormat="1" applyFont="1" applyAlignment="1">
      <alignment vertical="center"/>
    </xf>
    <xf numFmtId="165" fontId="28" fillId="0" borderId="0" xfId="0" applyNumberFormat="1" applyFont="1" applyAlignment="1">
      <alignment vertical="center"/>
    </xf>
    <xf numFmtId="174" fontId="13" fillId="0" borderId="0" xfId="0" applyNumberFormat="1" applyFont="1"/>
    <xf numFmtId="0" fontId="13" fillId="0" borderId="0" xfId="0" applyFont="1" applyAlignment="1">
      <alignment wrapText="1"/>
    </xf>
    <xf numFmtId="164" fontId="13" fillId="0" borderId="0" xfId="0" applyNumberFormat="1" applyFont="1" applyAlignment="1">
      <alignment wrapText="1"/>
    </xf>
    <xf numFmtId="3" fontId="13" fillId="0" borderId="0" xfId="0" applyNumberFormat="1" applyFont="1"/>
    <xf numFmtId="164" fontId="13" fillId="0" borderId="0" xfId="0" applyNumberFormat="1" applyFont="1"/>
    <xf numFmtId="0" fontId="42" fillId="0" borderId="0" xfId="0" applyFont="1"/>
    <xf numFmtId="0" fontId="45" fillId="0" borderId="1" xfId="0" applyFont="1" applyBorder="1" applyAlignment="1">
      <alignment vertical="center"/>
    </xf>
    <xf numFmtId="3" fontId="42" fillId="0" borderId="1" xfId="0" applyNumberFormat="1" applyFont="1" applyBorder="1"/>
    <xf numFmtId="0" fontId="46" fillId="2" borderId="1" xfId="0" applyFont="1" applyFill="1" applyBorder="1" applyAlignment="1">
      <alignment vertical="center"/>
    </xf>
    <xf numFmtId="3" fontId="46" fillId="2" borderId="1" xfId="0" applyNumberFormat="1" applyFont="1" applyFill="1" applyBorder="1" applyAlignment="1">
      <alignment vertical="center"/>
    </xf>
    <xf numFmtId="0" fontId="46" fillId="0" borderId="1" xfId="0" applyFont="1" applyBorder="1" applyAlignment="1">
      <alignment vertical="center"/>
    </xf>
    <xf numFmtId="3" fontId="41" fillId="2" borderId="1" xfId="0" applyNumberFormat="1" applyFont="1" applyFill="1" applyBorder="1"/>
    <xf numFmtId="0" fontId="42" fillId="0" borderId="1" xfId="0" applyFont="1" applyBorder="1"/>
    <xf numFmtId="0" fontId="41" fillId="0" borderId="0" xfId="0" applyFont="1" applyAlignment="1">
      <alignment horizontal="center"/>
    </xf>
    <xf numFmtId="175" fontId="41" fillId="0" borderId="0" xfId="0" applyNumberFormat="1" applyFont="1" applyAlignment="1">
      <alignment horizontal="center"/>
    </xf>
    <xf numFmtId="176" fontId="41" fillId="0" borderId="0" xfId="0" applyNumberFormat="1" applyFont="1" applyAlignment="1">
      <alignment horizontal="center"/>
    </xf>
    <xf numFmtId="173" fontId="41" fillId="0" borderId="0" xfId="0" applyNumberFormat="1" applyFont="1" applyAlignment="1">
      <alignment horizontal="center"/>
    </xf>
    <xf numFmtId="171" fontId="52" fillId="0" borderId="0" xfId="0" applyNumberFormat="1" applyFont="1" applyAlignment="1">
      <alignment horizontal="center"/>
    </xf>
    <xf numFmtId="0" fontId="41" fillId="3" borderId="19" xfId="0" applyFont="1" applyFill="1" applyBorder="1" applyAlignment="1">
      <alignment horizontal="center" vertical="center" wrapText="1"/>
    </xf>
    <xf numFmtId="49" fontId="41" fillId="3" borderId="19" xfId="0" applyNumberFormat="1" applyFont="1" applyFill="1" applyBorder="1" applyAlignment="1">
      <alignment horizontal="center" vertical="center"/>
    </xf>
    <xf numFmtId="0" fontId="41" fillId="3" borderId="19" xfId="0" applyFont="1" applyFill="1" applyBorder="1" applyAlignment="1">
      <alignment horizontal="center" vertical="center"/>
    </xf>
    <xf numFmtId="0" fontId="46" fillId="18" borderId="1" xfId="0" applyFont="1" applyFill="1" applyBorder="1"/>
    <xf numFmtId="171" fontId="46" fillId="18" borderId="1" xfId="0" applyNumberFormat="1" applyFont="1" applyFill="1" applyBorder="1" applyAlignment="1">
      <alignment wrapText="1"/>
    </xf>
    <xf numFmtId="0" fontId="53" fillId="0" borderId="1" xfId="0" applyFont="1" applyBorder="1" applyAlignment="1">
      <alignment vertical="center"/>
    </xf>
    <xf numFmtId="171" fontId="45" fillId="0" borderId="1" xfId="0" applyNumberFormat="1" applyFont="1" applyBorder="1" applyAlignment="1">
      <alignment wrapText="1"/>
    </xf>
    <xf numFmtId="176" fontId="42" fillId="0" borderId="1" xfId="0" applyNumberFormat="1" applyFont="1" applyBorder="1"/>
    <xf numFmtId="0" fontId="44" fillId="0" borderId="1" xfId="0" applyFont="1" applyBorder="1" applyAlignment="1">
      <alignment vertical="center"/>
    </xf>
    <xf numFmtId="171" fontId="46" fillId="10" borderId="1" xfId="0" applyNumberFormat="1" applyFont="1" applyFill="1" applyBorder="1" applyAlignment="1">
      <alignment wrapText="1"/>
    </xf>
    <xf numFmtId="171" fontId="46" fillId="0" borderId="1" xfId="0" applyNumberFormat="1" applyFont="1" applyBorder="1" applyAlignment="1">
      <alignment wrapText="1"/>
    </xf>
    <xf numFmtId="0" fontId="53" fillId="0" borderId="1" xfId="0" applyFont="1" applyBorder="1" applyAlignment="1">
      <alignment vertical="center" wrapText="1"/>
    </xf>
    <xf numFmtId="0" fontId="54" fillId="0" borderId="0" xfId="0" applyFont="1" applyAlignment="1">
      <alignment wrapText="1"/>
    </xf>
    <xf numFmtId="0" fontId="42" fillId="0" borderId="1" xfId="0" applyFont="1" applyBorder="1" applyAlignment="1">
      <alignment horizontal="right"/>
    </xf>
    <xf numFmtId="0" fontId="44" fillId="0" borderId="1" xfId="0" applyFont="1" applyBorder="1" applyAlignment="1">
      <alignment vertical="center" wrapText="1"/>
    </xf>
    <xf numFmtId="176" fontId="41" fillId="0" borderId="1" xfId="0" applyNumberFormat="1" applyFont="1" applyBorder="1"/>
    <xf numFmtId="0" fontId="52" fillId="0" borderId="0" xfId="0" applyFont="1" applyAlignment="1">
      <alignment wrapText="1"/>
    </xf>
    <xf numFmtId="0" fontId="41" fillId="0" borderId="0" xfId="0" applyFont="1"/>
    <xf numFmtId="0" fontId="41" fillId="0" borderId="1" xfId="0" applyFont="1" applyBorder="1" applyAlignment="1">
      <alignment horizontal="right"/>
    </xf>
    <xf numFmtId="0" fontId="41" fillId="0" borderId="1" xfId="0" applyFont="1" applyBorder="1"/>
    <xf numFmtId="0" fontId="46" fillId="10" borderId="1" xfId="0" applyFont="1" applyFill="1" applyBorder="1"/>
    <xf numFmtId="171" fontId="46" fillId="0" borderId="1" xfId="0" applyNumberFormat="1" applyFont="1" applyBorder="1" applyAlignment="1">
      <alignment horizontal="left" vertical="top" wrapText="1"/>
    </xf>
    <xf numFmtId="171" fontId="45" fillId="0" borderId="1" xfId="0" applyNumberFormat="1" applyFont="1" applyBorder="1" applyAlignment="1">
      <alignment horizontal="left" vertical="top" wrapText="1"/>
    </xf>
    <xf numFmtId="171" fontId="42" fillId="0" borderId="0" xfId="0" applyNumberFormat="1" applyFont="1"/>
    <xf numFmtId="176" fontId="42" fillId="0" borderId="0" xfId="0" applyNumberFormat="1" applyFont="1"/>
    <xf numFmtId="0" fontId="56" fillId="0" borderId="1" xfId="0" applyFont="1" applyBorder="1"/>
    <xf numFmtId="171" fontId="56" fillId="0" borderId="1" xfId="0" applyNumberFormat="1" applyFont="1" applyBorder="1" applyAlignment="1">
      <alignment wrapText="1"/>
    </xf>
    <xf numFmtId="9" fontId="56" fillId="0" borderId="1" xfId="0" applyNumberFormat="1" applyFont="1" applyBorder="1" applyAlignment="1">
      <alignment wrapText="1"/>
    </xf>
    <xf numFmtId="0" fontId="57" fillId="0" borderId="1" xfId="0" applyFont="1" applyBorder="1" applyAlignment="1">
      <alignment vertical="center"/>
    </xf>
    <xf numFmtId="171" fontId="58" fillId="0" borderId="1" xfId="0" applyNumberFormat="1" applyFont="1" applyBorder="1" applyAlignment="1">
      <alignment wrapText="1"/>
    </xf>
    <xf numFmtId="0" fontId="59" fillId="0" borderId="1" xfId="0" applyFont="1" applyBorder="1" applyAlignment="1">
      <alignment vertical="center"/>
    </xf>
    <xf numFmtId="168" fontId="56" fillId="0" borderId="1" xfId="0" applyNumberFormat="1" applyFont="1" applyBorder="1" applyAlignment="1">
      <alignment wrapText="1"/>
    </xf>
    <xf numFmtId="0" fontId="57" fillId="0" borderId="1" xfId="0" applyFont="1" applyBorder="1" applyAlignment="1">
      <alignment vertical="center" wrapText="1"/>
    </xf>
    <xf numFmtId="0" fontId="59" fillId="0" borderId="1" xfId="0" applyFont="1" applyBorder="1" applyAlignment="1">
      <alignment vertical="center" wrapText="1"/>
    </xf>
    <xf numFmtId="171" fontId="46" fillId="0" borderId="0" xfId="0" applyNumberFormat="1" applyFont="1" applyAlignment="1">
      <alignment wrapText="1"/>
    </xf>
    <xf numFmtId="9" fontId="45" fillId="0" borderId="0" xfId="0" applyNumberFormat="1" applyFont="1" applyAlignment="1">
      <alignment wrapText="1"/>
    </xf>
    <xf numFmtId="0" fontId="41" fillId="3" borderId="1" xfId="0" applyFont="1" applyFill="1" applyBorder="1" applyAlignment="1">
      <alignment horizontal="center" vertical="center"/>
    </xf>
    <xf numFmtId="0" fontId="41" fillId="3" borderId="1" xfId="0" applyFont="1" applyFill="1" applyBorder="1" applyAlignment="1">
      <alignment horizontal="center" vertical="center" wrapText="1"/>
    </xf>
    <xf numFmtId="49" fontId="41" fillId="3" borderId="1" xfId="0" applyNumberFormat="1" applyFont="1" applyFill="1" applyBorder="1" applyAlignment="1">
      <alignment horizontal="center" vertical="center"/>
    </xf>
    <xf numFmtId="176" fontId="41" fillId="10" borderId="1" xfId="0" applyNumberFormat="1" applyFont="1" applyFill="1" applyBorder="1"/>
    <xf numFmtId="171" fontId="41" fillId="0" borderId="1" xfId="0" applyNumberFormat="1" applyFont="1" applyBorder="1"/>
    <xf numFmtId="9" fontId="41" fillId="0" borderId="1" xfId="0" applyNumberFormat="1" applyFont="1" applyBorder="1"/>
    <xf numFmtId="170" fontId="41" fillId="3" borderId="6" xfId="0" applyNumberFormat="1" applyFont="1" applyFill="1" applyBorder="1" applyAlignment="1">
      <alignment horizontal="center" vertical="center" wrapText="1"/>
    </xf>
    <xf numFmtId="170" fontId="41" fillId="3" borderId="5" xfId="0" applyNumberFormat="1" applyFont="1" applyFill="1" applyBorder="1" applyAlignment="1">
      <alignment horizontal="center" vertical="center" wrapText="1"/>
    </xf>
    <xf numFmtId="1" fontId="41" fillId="3" borderId="5" xfId="0" applyNumberFormat="1" applyFont="1" applyFill="1" applyBorder="1" applyAlignment="1">
      <alignment horizontal="center" vertical="center" wrapText="1"/>
    </xf>
    <xf numFmtId="49" fontId="41" fillId="3" borderId="5" xfId="0" applyNumberFormat="1" applyFont="1" applyFill="1" applyBorder="1" applyAlignment="1">
      <alignment horizontal="center" vertical="center" wrapText="1"/>
    </xf>
    <xf numFmtId="49" fontId="41" fillId="3" borderId="40" xfId="0" applyNumberFormat="1" applyFont="1" applyFill="1" applyBorder="1" applyAlignment="1">
      <alignment horizontal="center" vertical="center" wrapText="1"/>
    </xf>
    <xf numFmtId="170" fontId="41" fillId="0" borderId="1" xfId="0" applyNumberFormat="1" applyFont="1" applyBorder="1" applyAlignment="1">
      <alignment horizontal="left" vertical="center" wrapText="1"/>
    </xf>
    <xf numFmtId="3" fontId="41" fillId="0" borderId="1" xfId="0" applyNumberFormat="1" applyFont="1" applyBorder="1" applyAlignment="1">
      <alignment horizontal="right" vertical="center" wrapText="1"/>
    </xf>
    <xf numFmtId="3" fontId="41" fillId="0" borderId="1" xfId="0" applyNumberFormat="1" applyFont="1" applyBorder="1" applyAlignment="1">
      <alignment horizontal="right" vertical="center"/>
    </xf>
    <xf numFmtId="0" fontId="44" fillId="2" borderId="1" xfId="0" applyFont="1" applyFill="1" applyBorder="1" applyAlignment="1">
      <alignment vertical="center"/>
    </xf>
    <xf numFmtId="3" fontId="42" fillId="0" borderId="1" xfId="0" applyNumberFormat="1" applyFont="1" applyBorder="1" applyAlignment="1">
      <alignment horizontal="right" vertical="center" wrapText="1"/>
    </xf>
    <xf numFmtId="0" fontId="45" fillId="0" borderId="1" xfId="0" applyFont="1" applyBorder="1" applyAlignment="1">
      <alignment vertical="center" wrapText="1"/>
    </xf>
    <xf numFmtId="3" fontId="41" fillId="2" borderId="1" xfId="0" applyNumberFormat="1" applyFont="1" applyFill="1" applyBorder="1" applyAlignment="1">
      <alignment horizontal="right" vertical="center" wrapText="1"/>
    </xf>
    <xf numFmtId="3" fontId="42" fillId="2" borderId="1" xfId="0" applyNumberFormat="1" applyFont="1" applyFill="1" applyBorder="1"/>
    <xf numFmtId="177" fontId="46" fillId="0" borderId="1" xfId="0" applyNumberFormat="1" applyFont="1" applyBorder="1" applyAlignment="1">
      <alignment vertical="center"/>
    </xf>
    <xf numFmtId="171" fontId="55" fillId="9" borderId="16" xfId="0" applyNumberFormat="1" applyFont="1" applyFill="1" applyBorder="1" applyAlignment="1">
      <alignment horizontal="left" vertical="center" wrapText="1"/>
    </xf>
    <xf numFmtId="171" fontId="55" fillId="9" borderId="1" xfId="0" applyNumberFormat="1" applyFont="1" applyFill="1" applyBorder="1" applyAlignment="1">
      <alignment horizontal="left" vertical="center" wrapText="1"/>
    </xf>
    <xf numFmtId="170" fontId="55" fillId="9" borderId="1" xfId="0" applyNumberFormat="1" applyFont="1" applyFill="1" applyBorder="1"/>
    <xf numFmtId="171" fontId="45" fillId="0" borderId="0" xfId="0" applyNumberFormat="1" applyFont="1" applyAlignment="1">
      <alignment horizontal="left" vertical="top" wrapText="1"/>
    </xf>
    <xf numFmtId="170" fontId="45" fillId="0" borderId="0" xfId="0" applyNumberFormat="1" applyFont="1"/>
    <xf numFmtId="171" fontId="58" fillId="0" borderId="0" xfId="0" applyNumberFormat="1" applyFont="1" applyAlignment="1">
      <alignment horizontal="left" vertical="top" wrapText="1"/>
    </xf>
    <xf numFmtId="171" fontId="58" fillId="0" borderId="0" xfId="0" applyNumberFormat="1" applyFont="1" applyAlignment="1">
      <alignment horizontal="left" wrapText="1"/>
    </xf>
    <xf numFmtId="171" fontId="45" fillId="0" borderId="0" xfId="0" applyNumberFormat="1" applyFont="1" applyAlignment="1">
      <alignment horizontal="left" wrapText="1"/>
    </xf>
    <xf numFmtId="0" fontId="45" fillId="0" borderId="0" xfId="0" applyFont="1"/>
    <xf numFmtId="171" fontId="45" fillId="0" borderId="0" xfId="0" applyNumberFormat="1" applyFont="1"/>
    <xf numFmtId="0" fontId="45" fillId="0" borderId="0" xfId="0" applyFont="1" applyAlignment="1">
      <alignment vertical="center"/>
    </xf>
    <xf numFmtId="171" fontId="46" fillId="0" borderId="0" xfId="0" applyNumberFormat="1" applyFont="1" applyAlignment="1">
      <alignment horizontal="left" vertical="center" wrapText="1"/>
    </xf>
    <xf numFmtId="171" fontId="46" fillId="0" borderId="0" xfId="0" applyNumberFormat="1" applyFont="1" applyAlignment="1">
      <alignment horizontal="left" vertical="center"/>
    </xf>
    <xf numFmtId="0" fontId="42" fillId="0" borderId="0" xfId="0" applyFont="1" applyAlignment="1">
      <alignment vertical="center"/>
    </xf>
    <xf numFmtId="0" fontId="42" fillId="0" borderId="0" xfId="0" applyFont="1" applyAlignment="1">
      <alignment horizontal="left"/>
    </xf>
    <xf numFmtId="0" fontId="61" fillId="29" borderId="10" xfId="0" applyFont="1" applyFill="1" applyBorder="1"/>
    <xf numFmtId="0" fontId="42" fillId="17" borderId="1" xfId="0" applyFont="1" applyFill="1" applyBorder="1"/>
    <xf numFmtId="171" fontId="46" fillId="17" borderId="1" xfId="0" applyNumberFormat="1" applyFont="1" applyFill="1" applyBorder="1" applyAlignment="1">
      <alignment horizontal="left" wrapText="1"/>
    </xf>
    <xf numFmtId="177" fontId="46" fillId="17" borderId="1" xfId="0" applyNumberFormat="1" applyFont="1" applyFill="1" applyBorder="1" applyAlignment="1">
      <alignment horizontal="left" vertical="center"/>
    </xf>
    <xf numFmtId="0" fontId="41" fillId="17" borderId="1" xfId="0" applyFont="1" applyFill="1" applyBorder="1"/>
    <xf numFmtId="0" fontId="54" fillId="17" borderId="1" xfId="0" applyFont="1" applyFill="1" applyBorder="1"/>
    <xf numFmtId="171" fontId="52" fillId="17" borderId="1" xfId="0" applyNumberFormat="1" applyFont="1" applyFill="1" applyBorder="1" applyAlignment="1">
      <alignment horizontal="left" wrapText="1"/>
    </xf>
    <xf numFmtId="177" fontId="52" fillId="17" borderId="1" xfId="0" applyNumberFormat="1" applyFont="1" applyFill="1" applyBorder="1" applyAlignment="1">
      <alignment horizontal="left" vertical="center"/>
    </xf>
    <xf numFmtId="0" fontId="41" fillId="17" borderId="1" xfId="0" applyFont="1" applyFill="1" applyBorder="1" applyAlignment="1">
      <alignment horizontal="left"/>
    </xf>
    <xf numFmtId="170" fontId="41" fillId="17" borderId="1" xfId="0" applyNumberFormat="1" applyFont="1" applyFill="1" applyBorder="1" applyAlignment="1">
      <alignment horizontal="left"/>
    </xf>
    <xf numFmtId="171" fontId="41" fillId="17" borderId="1" xfId="0" applyNumberFormat="1" applyFont="1" applyFill="1" applyBorder="1" applyAlignment="1">
      <alignment horizontal="left"/>
    </xf>
    <xf numFmtId="171" fontId="46" fillId="0" borderId="1" xfId="0" applyNumberFormat="1" applyFont="1" applyBorder="1" applyAlignment="1">
      <alignment horizontal="left" wrapText="1"/>
    </xf>
    <xf numFmtId="171" fontId="46" fillId="0" borderId="1" xfId="0" applyNumberFormat="1" applyFont="1" applyBorder="1" applyAlignment="1">
      <alignment horizontal="left"/>
    </xf>
    <xf numFmtId="0" fontId="45" fillId="27" borderId="1" xfId="0" applyFont="1" applyFill="1" applyBorder="1" applyAlignment="1">
      <alignment vertical="center"/>
    </xf>
    <xf numFmtId="171" fontId="46" fillId="27" borderId="1" xfId="0" applyNumberFormat="1" applyFont="1" applyFill="1" applyBorder="1" applyAlignment="1">
      <alignment horizontal="left" vertical="center" wrapText="1"/>
    </xf>
    <xf numFmtId="171" fontId="46" fillId="27" borderId="1" xfId="0" applyNumberFormat="1" applyFont="1" applyFill="1" applyBorder="1" applyAlignment="1">
      <alignment horizontal="left" vertical="center"/>
    </xf>
    <xf numFmtId="9" fontId="46" fillId="27" borderId="1" xfId="0" applyNumberFormat="1" applyFont="1" applyFill="1" applyBorder="1" applyAlignment="1">
      <alignment horizontal="center" vertical="center"/>
    </xf>
    <xf numFmtId="177" fontId="42" fillId="0" borderId="0" xfId="0" applyNumberFormat="1" applyFont="1"/>
    <xf numFmtId="10" fontId="42" fillId="0" borderId="0" xfId="0" applyNumberFormat="1" applyFont="1"/>
    <xf numFmtId="170" fontId="42" fillId="0" borderId="0" xfId="0" applyNumberFormat="1" applyFont="1"/>
    <xf numFmtId="9" fontId="42" fillId="0" borderId="0" xfId="0" applyNumberFormat="1" applyFont="1"/>
    <xf numFmtId="173" fontId="42" fillId="0" borderId="0" xfId="0" applyNumberFormat="1" applyFont="1"/>
    <xf numFmtId="177" fontId="54" fillId="0" borderId="0" xfId="0" applyNumberFormat="1" applyFont="1"/>
    <xf numFmtId="171" fontId="56" fillId="0" borderId="0" xfId="0" applyNumberFormat="1" applyFont="1" applyAlignment="1">
      <alignment wrapText="1"/>
    </xf>
    <xf numFmtId="9" fontId="56" fillId="0" borderId="0" xfId="0" applyNumberFormat="1" applyFont="1" applyAlignment="1">
      <alignment wrapText="1"/>
    </xf>
    <xf numFmtId="10" fontId="46" fillId="0" borderId="0" xfId="0" applyNumberFormat="1" applyFont="1" applyAlignment="1">
      <alignment wrapText="1"/>
    </xf>
    <xf numFmtId="10" fontId="41" fillId="0" borderId="1" xfId="0" applyNumberFormat="1" applyFont="1" applyBorder="1"/>
    <xf numFmtId="0" fontId="55" fillId="29" borderId="28" xfId="0" applyFont="1" applyFill="1" applyBorder="1"/>
    <xf numFmtId="0" fontId="61" fillId="29" borderId="10" xfId="0" applyFont="1" applyFill="1" applyBorder="1" applyAlignment="1">
      <alignment horizontal="center"/>
    </xf>
    <xf numFmtId="0" fontId="61" fillId="29" borderId="17" xfId="0" applyFont="1" applyFill="1" applyBorder="1" applyAlignment="1">
      <alignment horizontal="center"/>
    </xf>
    <xf numFmtId="0" fontId="61" fillId="29" borderId="17" xfId="0" applyFont="1" applyFill="1" applyBorder="1"/>
    <xf numFmtId="0" fontId="41" fillId="3" borderId="2" xfId="0" applyFont="1" applyFill="1" applyBorder="1" applyAlignment="1">
      <alignment horizontal="center" vertical="center"/>
    </xf>
    <xf numFmtId="37" fontId="55" fillId="9" borderId="2" xfId="0" applyNumberFormat="1" applyFont="1" applyFill="1" applyBorder="1" applyAlignment="1">
      <alignment horizontal="left" vertical="top" wrapText="1"/>
    </xf>
    <xf numFmtId="171" fontId="55" fillId="9" borderId="2" xfId="0" applyNumberFormat="1" applyFont="1" applyFill="1" applyBorder="1" applyAlignment="1">
      <alignment wrapText="1"/>
    </xf>
    <xf numFmtId="9" fontId="56" fillId="0" borderId="17" xfId="0" applyNumberFormat="1" applyFont="1" applyBorder="1" applyAlignment="1">
      <alignment wrapText="1"/>
    </xf>
    <xf numFmtId="170" fontId="41" fillId="0" borderId="20" xfId="0" applyNumberFormat="1" applyFont="1" applyBorder="1" applyAlignment="1">
      <alignment horizontal="center" vertical="center" wrapText="1"/>
    </xf>
    <xf numFmtId="0" fontId="42" fillId="0" borderId="21" xfId="0" applyFont="1" applyBorder="1"/>
    <xf numFmtId="171" fontId="46" fillId="25" borderId="21" xfId="0" applyNumberFormat="1" applyFont="1" applyFill="1" applyBorder="1" applyAlignment="1">
      <alignment horizontal="left" vertical="center" wrapText="1"/>
    </xf>
    <xf numFmtId="171" fontId="60" fillId="19" borderId="14" xfId="0" applyNumberFormat="1" applyFont="1" applyFill="1" applyBorder="1" applyAlignment="1">
      <alignment horizontal="left" vertical="center" wrapText="1"/>
    </xf>
    <xf numFmtId="171" fontId="41" fillId="3" borderId="2" xfId="0" applyNumberFormat="1" applyFont="1" applyFill="1" applyBorder="1" applyAlignment="1">
      <alignment horizontal="center" vertical="center" wrapText="1"/>
    </xf>
    <xf numFmtId="1" fontId="41" fillId="3" borderId="2" xfId="0" applyNumberFormat="1" applyFont="1" applyFill="1" applyBorder="1" applyAlignment="1">
      <alignment horizontal="center" vertical="center" wrapText="1"/>
    </xf>
    <xf numFmtId="171" fontId="46" fillId="10" borderId="2" xfId="0" quotePrefix="1" applyNumberFormat="1" applyFont="1" applyFill="1" applyBorder="1" applyAlignment="1">
      <alignment horizontal="left" vertical="top" wrapText="1"/>
    </xf>
    <xf numFmtId="171" fontId="46" fillId="10" borderId="2" xfId="0" applyNumberFormat="1" applyFont="1" applyFill="1" applyBorder="1" applyAlignment="1">
      <alignment horizontal="left" vertical="center" wrapText="1"/>
    </xf>
    <xf numFmtId="170" fontId="46" fillId="10" borderId="2" xfId="0" applyNumberFormat="1" applyFont="1" applyFill="1" applyBorder="1"/>
    <xf numFmtId="170" fontId="45" fillId="10" borderId="2" xfId="0" applyNumberFormat="1" applyFont="1" applyFill="1" applyBorder="1"/>
    <xf numFmtId="171" fontId="46" fillId="10" borderId="2" xfId="0" applyNumberFormat="1" applyFont="1" applyFill="1" applyBorder="1" applyAlignment="1">
      <alignment horizontal="left" wrapText="1"/>
    </xf>
    <xf numFmtId="171" fontId="55" fillId="9" borderId="2" xfId="0" applyNumberFormat="1" applyFont="1" applyFill="1" applyBorder="1" applyAlignment="1">
      <alignment horizontal="left" vertical="top" wrapText="1"/>
    </xf>
    <xf numFmtId="170" fontId="55" fillId="9" borderId="2" xfId="0" applyNumberFormat="1" applyFont="1" applyFill="1" applyBorder="1"/>
    <xf numFmtId="0" fontId="45" fillId="27" borderId="2" xfId="0" applyFont="1" applyFill="1" applyBorder="1" applyAlignment="1">
      <alignment vertical="center"/>
    </xf>
    <xf numFmtId="171" fontId="46" fillId="27" borderId="2" xfId="0" applyNumberFormat="1" applyFont="1" applyFill="1" applyBorder="1" applyAlignment="1">
      <alignment horizontal="left" vertical="center" wrapText="1"/>
    </xf>
    <xf numFmtId="171" fontId="46" fillId="27" borderId="2" xfId="0" applyNumberFormat="1" applyFont="1" applyFill="1" applyBorder="1" applyAlignment="1">
      <alignment horizontal="left" vertical="center"/>
    </xf>
    <xf numFmtId="9" fontId="46" fillId="27" borderId="2" xfId="0" applyNumberFormat="1" applyFont="1" applyFill="1" applyBorder="1" applyAlignment="1">
      <alignment horizontal="center" vertical="center"/>
    </xf>
    <xf numFmtId="0" fontId="46" fillId="28" borderId="2" xfId="0" applyFont="1" applyFill="1" applyBorder="1"/>
    <xf numFmtId="0" fontId="46" fillId="28" borderId="2" xfId="0" applyFont="1" applyFill="1" applyBorder="1" applyAlignment="1">
      <alignment horizontal="left"/>
    </xf>
    <xf numFmtId="170" fontId="46" fillId="28" borderId="2" xfId="0" applyNumberFormat="1" applyFont="1" applyFill="1" applyBorder="1" applyAlignment="1">
      <alignment horizontal="left"/>
    </xf>
    <xf numFmtId="172" fontId="46" fillId="28" borderId="2" xfId="0" applyNumberFormat="1" applyFont="1" applyFill="1" applyBorder="1" applyAlignment="1">
      <alignment horizontal="left"/>
    </xf>
    <xf numFmtId="171" fontId="54" fillId="30" borderId="2" xfId="0" applyNumberFormat="1" applyFont="1" applyFill="1" applyBorder="1"/>
    <xf numFmtId="0" fontId="42" fillId="17" borderId="2" xfId="0" applyFont="1" applyFill="1" applyBorder="1"/>
    <xf numFmtId="170" fontId="62" fillId="17" borderId="2" xfId="0" applyNumberFormat="1" applyFont="1" applyFill="1" applyBorder="1"/>
    <xf numFmtId="170" fontId="42" fillId="0" borderId="21" xfId="0" applyNumberFormat="1" applyFont="1" applyBorder="1"/>
    <xf numFmtId="171" fontId="42" fillId="0" borderId="21" xfId="0" applyNumberFormat="1" applyFont="1" applyBorder="1"/>
    <xf numFmtId="170" fontId="41" fillId="25" borderId="21" xfId="0" applyNumberFormat="1" applyFont="1" applyFill="1" applyBorder="1"/>
    <xf numFmtId="171" fontId="46" fillId="19" borderId="14" xfId="0" applyNumberFormat="1" applyFont="1" applyFill="1" applyBorder="1" applyAlignment="1">
      <alignment horizontal="left" vertical="center" wrapText="1"/>
    </xf>
    <xf numFmtId="172" fontId="41" fillId="19" borderId="14" xfId="0" applyNumberFormat="1" applyFont="1" applyFill="1" applyBorder="1" applyAlignment="1">
      <alignment vertical="top"/>
    </xf>
    <xf numFmtId="0" fontId="41" fillId="19" borderId="14" xfId="0" applyFont="1" applyFill="1" applyBorder="1"/>
    <xf numFmtId="170" fontId="41" fillId="19" borderId="14" xfId="0" applyNumberFormat="1" applyFont="1" applyFill="1" applyBorder="1"/>
    <xf numFmtId="172" fontId="60" fillId="19" borderId="14" xfId="0" applyNumberFormat="1" applyFont="1" applyFill="1" applyBorder="1" applyAlignment="1">
      <alignment vertical="top"/>
    </xf>
    <xf numFmtId="0" fontId="60" fillId="19" borderId="14" xfId="0" applyFont="1" applyFill="1" applyBorder="1"/>
    <xf numFmtId="170" fontId="60" fillId="19" borderId="14" xfId="0" applyNumberFormat="1" applyFont="1" applyFill="1" applyBorder="1"/>
    <xf numFmtId="0" fontId="64" fillId="0" borderId="0" xfId="0" applyFont="1"/>
    <xf numFmtId="0" fontId="65" fillId="0" borderId="0" xfId="0" applyFont="1"/>
    <xf numFmtId="0" fontId="67" fillId="0" borderId="0" xfId="0" applyFont="1"/>
    <xf numFmtId="169" fontId="69" fillId="6" borderId="10" xfId="0" applyNumberFormat="1" applyFont="1" applyFill="1" applyBorder="1" applyAlignment="1">
      <alignment horizontal="center" vertical="center"/>
    </xf>
    <xf numFmtId="169" fontId="69" fillId="6" borderId="9" xfId="0" applyNumberFormat="1" applyFont="1" applyFill="1" applyBorder="1" applyAlignment="1">
      <alignment horizontal="center" vertical="center"/>
    </xf>
    <xf numFmtId="169" fontId="65" fillId="0" borderId="1" xfId="0" applyNumberFormat="1" applyFont="1" applyBorder="1"/>
    <xf numFmtId="9" fontId="65" fillId="0" borderId="1" xfId="0" applyNumberFormat="1" applyFont="1" applyBorder="1"/>
    <xf numFmtId="0" fontId="69" fillId="6" borderId="11" xfId="0" applyFont="1" applyFill="1" applyBorder="1" applyAlignment="1">
      <alignment horizontal="left" vertical="center" wrapText="1"/>
    </xf>
    <xf numFmtId="169" fontId="69" fillId="6" borderId="12" xfId="0" applyNumberFormat="1" applyFont="1" applyFill="1" applyBorder="1" applyAlignment="1">
      <alignment horizontal="center" vertical="center"/>
    </xf>
    <xf numFmtId="169" fontId="69" fillId="6" borderId="11" xfId="0" applyNumberFormat="1" applyFont="1" applyFill="1" applyBorder="1" applyAlignment="1">
      <alignment horizontal="center" vertical="center"/>
    </xf>
    <xf numFmtId="169" fontId="65" fillId="0" borderId="19" xfId="0" applyNumberFormat="1" applyFont="1" applyBorder="1"/>
    <xf numFmtId="9" fontId="65" fillId="0" borderId="19" xfId="0" applyNumberFormat="1" applyFont="1" applyBorder="1"/>
    <xf numFmtId="0" fontId="68" fillId="4" borderId="13" xfId="0" applyFont="1" applyFill="1" applyBorder="1" applyAlignment="1">
      <alignment horizontal="center" vertical="center"/>
    </xf>
    <xf numFmtId="169" fontId="68" fillId="4" borderId="21" xfId="0" applyNumberFormat="1" applyFont="1" applyFill="1" applyBorder="1" applyAlignment="1">
      <alignment horizontal="center" vertical="center"/>
    </xf>
    <xf numFmtId="169" fontId="68" fillId="4" borderId="13" xfId="0" applyNumberFormat="1" applyFont="1" applyFill="1" applyBorder="1" applyAlignment="1">
      <alignment horizontal="center" vertical="center"/>
    </xf>
    <xf numFmtId="169" fontId="68" fillId="4" borderId="30" xfId="0" applyNumberFormat="1" applyFont="1" applyFill="1" applyBorder="1" applyAlignment="1">
      <alignment horizontal="center" vertical="center"/>
    </xf>
    <xf numFmtId="169" fontId="68" fillId="4" borderId="7" xfId="0" applyNumberFormat="1" applyFont="1" applyFill="1" applyBorder="1" applyAlignment="1">
      <alignment horizontal="center" vertical="center"/>
    </xf>
    <xf numFmtId="9" fontId="68" fillId="4" borderId="15" xfId="0" applyNumberFormat="1" applyFont="1" applyFill="1" applyBorder="1" applyAlignment="1">
      <alignment horizontal="center" vertical="center"/>
    </xf>
    <xf numFmtId="169" fontId="68" fillId="5" borderId="21" xfId="0" applyNumberFormat="1" applyFont="1" applyFill="1" applyBorder="1" applyAlignment="1">
      <alignment horizontal="left"/>
    </xf>
    <xf numFmtId="169" fontId="68" fillId="5" borderId="13" xfId="0" applyNumberFormat="1" applyFont="1" applyFill="1" applyBorder="1" applyAlignment="1">
      <alignment horizontal="center" vertical="center"/>
    </xf>
    <xf numFmtId="169" fontId="68" fillId="5" borderId="21" xfId="0" applyNumberFormat="1" applyFont="1" applyFill="1" applyBorder="1" applyAlignment="1">
      <alignment horizontal="center" vertical="center"/>
    </xf>
    <xf numFmtId="169" fontId="68" fillId="5" borderId="30" xfId="0" applyNumberFormat="1" applyFont="1" applyFill="1" applyBorder="1" applyAlignment="1">
      <alignment horizontal="center" vertical="center"/>
    </xf>
    <xf numFmtId="0" fontId="67" fillId="34" borderId="2" xfId="0" applyFont="1" applyFill="1" applyBorder="1"/>
    <xf numFmtId="0" fontId="67" fillId="0" borderId="2" xfId="0" applyFont="1" applyBorder="1" applyAlignment="1"/>
    <xf numFmtId="0" fontId="73" fillId="0" borderId="0" xfId="0" applyFont="1"/>
    <xf numFmtId="0" fontId="67" fillId="0" borderId="0" xfId="0" applyFont="1" applyAlignment="1">
      <alignment vertical="center"/>
    </xf>
    <xf numFmtId="0" fontId="65" fillId="0" borderId="0" xfId="0" applyFont="1" applyAlignment="1">
      <alignment vertical="center"/>
    </xf>
    <xf numFmtId="0" fontId="74" fillId="35" borderId="46" xfId="0" applyFont="1" applyFill="1" applyBorder="1" applyAlignment="1">
      <alignment vertical="center" wrapText="1"/>
    </xf>
    <xf numFmtId="3" fontId="74" fillId="35" borderId="46" xfId="0" applyNumberFormat="1" applyFont="1" applyFill="1" applyBorder="1" applyAlignment="1">
      <alignment horizontal="right" vertical="center" wrapText="1"/>
    </xf>
    <xf numFmtId="0" fontId="6" fillId="0" borderId="0" xfId="0" applyFont="1"/>
    <xf numFmtId="0" fontId="0" fillId="0" borderId="0" xfId="0" applyAlignment="1">
      <alignment horizontal="center" vertical="center"/>
    </xf>
    <xf numFmtId="0" fontId="63" fillId="36" borderId="45" xfId="0" applyFont="1" applyFill="1" applyBorder="1" applyAlignment="1">
      <alignment horizontal="center" vertical="center"/>
    </xf>
    <xf numFmtId="0" fontId="6" fillId="0" borderId="45" xfId="0" applyFont="1" applyBorder="1"/>
    <xf numFmtId="0" fontId="0" fillId="0" borderId="45" xfId="0" applyBorder="1" applyAlignment="1">
      <alignment horizontal="center" vertical="center"/>
    </xf>
    <xf numFmtId="0" fontId="6" fillId="0" borderId="45" xfId="0" applyFont="1" applyFill="1" applyBorder="1"/>
    <xf numFmtId="0" fontId="75" fillId="0" borderId="45" xfId="1" quotePrefix="1" applyBorder="1"/>
    <xf numFmtId="0" fontId="75" fillId="0" borderId="45" xfId="1" applyBorder="1"/>
    <xf numFmtId="0" fontId="73" fillId="37" borderId="45" xfId="0" applyFont="1" applyFill="1" applyBorder="1"/>
    <xf numFmtId="0" fontId="73" fillId="38" borderId="45" xfId="0" applyFont="1" applyFill="1" applyBorder="1"/>
    <xf numFmtId="0" fontId="73" fillId="39" borderId="45" xfId="0" applyFont="1" applyFill="1" applyBorder="1"/>
    <xf numFmtId="0" fontId="73" fillId="40" borderId="45" xfId="0" applyFont="1" applyFill="1" applyBorder="1"/>
    <xf numFmtId="0" fontId="0" fillId="0" borderId="45" xfId="0" applyBorder="1" applyAlignment="1">
      <alignment wrapText="1"/>
    </xf>
    <xf numFmtId="0" fontId="7" fillId="2" borderId="45" xfId="0" applyFont="1" applyFill="1" applyBorder="1" applyAlignment="1">
      <alignment horizontal="center" vertical="center" wrapText="1"/>
    </xf>
    <xf numFmtId="0" fontId="67" fillId="0" borderId="0" xfId="0" applyFont="1" applyAlignment="1">
      <alignment horizontal="left"/>
    </xf>
    <xf numFmtId="0" fontId="78" fillId="0" borderId="0" xfId="0" applyFont="1"/>
    <xf numFmtId="0" fontId="78" fillId="0" borderId="0" xfId="0" applyFont="1" applyAlignment="1">
      <alignment horizontal="center"/>
    </xf>
    <xf numFmtId="0" fontId="79" fillId="0" borderId="0" xfId="0" applyFont="1" applyAlignment="1" applyProtection="1">
      <alignment horizontal="center" vertical="center"/>
      <protection locked="0"/>
    </xf>
    <xf numFmtId="0" fontId="79" fillId="41" borderId="55" xfId="0" applyFont="1" applyFill="1" applyBorder="1" applyAlignment="1" applyProtection="1">
      <alignment horizontal="center" vertical="center"/>
      <protection locked="0"/>
    </xf>
    <xf numFmtId="0" fontId="79" fillId="41" borderId="56" xfId="0" applyFont="1" applyFill="1" applyBorder="1" applyAlignment="1" applyProtection="1">
      <alignment horizontal="center" vertical="center" wrapText="1"/>
      <protection locked="0"/>
    </xf>
    <xf numFmtId="0" fontId="79" fillId="41" borderId="57" xfId="0" applyFont="1" applyFill="1" applyBorder="1" applyAlignment="1" applyProtection="1">
      <alignment horizontal="center" vertical="center" wrapText="1"/>
      <protection locked="0"/>
    </xf>
    <xf numFmtId="0" fontId="79" fillId="41" borderId="57" xfId="0" applyFont="1" applyFill="1" applyBorder="1" applyAlignment="1" applyProtection="1">
      <alignment horizontal="center" vertical="center"/>
      <protection locked="0"/>
    </xf>
    <xf numFmtId="0" fontId="79" fillId="41" borderId="58" xfId="0" applyFont="1" applyFill="1" applyBorder="1" applyAlignment="1" applyProtection="1">
      <alignment horizontal="center" vertical="center"/>
      <protection locked="0"/>
    </xf>
    <xf numFmtId="0" fontId="79" fillId="41" borderId="59"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8" fillId="0" borderId="60" xfId="0" applyFont="1" applyBorder="1" applyAlignment="1" applyProtection="1">
      <alignment horizontal="center" vertical="center" wrapText="1"/>
      <protection locked="0"/>
    </xf>
    <xf numFmtId="0" fontId="80" fillId="34" borderId="61" xfId="0" applyFont="1" applyFill="1" applyBorder="1" applyAlignment="1" applyProtection="1">
      <alignment horizontal="center" vertical="center" wrapText="1"/>
      <protection locked="0"/>
    </xf>
    <xf numFmtId="0" fontId="78" fillId="0" borderId="61" xfId="0" applyFont="1" applyBorder="1" applyAlignment="1" applyProtection="1">
      <alignment horizontal="center" vertical="center" wrapText="1"/>
      <protection locked="0"/>
    </xf>
    <xf numFmtId="14" fontId="78" fillId="0" borderId="61" xfId="0" applyNumberFormat="1" applyFont="1" applyBorder="1" applyAlignment="1" applyProtection="1">
      <alignment horizontal="center" vertical="center" wrapText="1"/>
      <protection locked="0"/>
    </xf>
    <xf numFmtId="0" fontId="78" fillId="0" borderId="61" xfId="0" applyFont="1" applyBorder="1" applyAlignment="1">
      <alignment horizontal="center" vertical="center" wrapText="1"/>
    </xf>
    <xf numFmtId="0" fontId="81" fillId="0" borderId="62" xfId="0" applyFont="1" applyBorder="1" applyAlignment="1">
      <alignment horizontal="left" vertical="center" wrapText="1" indent="1"/>
    </xf>
    <xf numFmtId="0" fontId="78" fillId="42" borderId="50" xfId="0" applyFont="1" applyFill="1" applyBorder="1" applyAlignment="1" applyProtection="1">
      <alignment horizontal="center" vertical="center" wrapText="1"/>
      <protection locked="0"/>
    </xf>
    <xf numFmtId="0" fontId="80" fillId="42" borderId="45" xfId="0" applyFont="1" applyFill="1" applyBorder="1" applyAlignment="1" applyProtection="1">
      <alignment horizontal="center" vertical="center" wrapText="1"/>
      <protection locked="0"/>
    </xf>
    <xf numFmtId="0" fontId="78" fillId="42" borderId="45" xfId="0" applyFont="1" applyFill="1" applyBorder="1" applyAlignment="1" applyProtection="1">
      <alignment horizontal="center" vertical="center" wrapText="1"/>
      <protection locked="0"/>
    </xf>
    <xf numFmtId="14" fontId="78" fillId="42" borderId="45" xfId="0" applyNumberFormat="1" applyFont="1" applyFill="1" applyBorder="1" applyAlignment="1" applyProtection="1">
      <alignment horizontal="center" vertical="center" wrapText="1"/>
      <protection locked="0"/>
    </xf>
    <xf numFmtId="0" fontId="78" fillId="42" borderId="45" xfId="0" applyFont="1" applyFill="1" applyBorder="1" applyAlignment="1">
      <alignment horizontal="center" vertical="center" wrapText="1"/>
    </xf>
    <xf numFmtId="0" fontId="81" fillId="42" borderId="51" xfId="0" applyFont="1" applyFill="1" applyBorder="1" applyAlignment="1">
      <alignment horizontal="left" vertical="center" wrapText="1" indent="1"/>
    </xf>
    <xf numFmtId="0" fontId="78" fillId="0" borderId="50" xfId="0" applyFont="1" applyBorder="1" applyAlignment="1" applyProtection="1">
      <alignment horizontal="center" vertical="center" wrapText="1"/>
      <protection locked="0"/>
    </xf>
    <xf numFmtId="0" fontId="80" fillId="34" borderId="45" xfId="0" applyFont="1" applyFill="1" applyBorder="1" applyAlignment="1">
      <alignment horizontal="center" vertical="center" wrapText="1"/>
    </xf>
    <xf numFmtId="0" fontId="78" fillId="0" borderId="45" xfId="0" applyFont="1" applyBorder="1" applyAlignment="1">
      <alignment horizontal="center" vertical="center" wrapText="1"/>
    </xf>
    <xf numFmtId="0" fontId="78" fillId="0" borderId="45" xfId="0" applyFont="1" applyBorder="1" applyAlignment="1" applyProtection="1">
      <alignment horizontal="center" vertical="center" wrapText="1"/>
      <protection locked="0"/>
    </xf>
    <xf numFmtId="3" fontId="78" fillId="0" borderId="45" xfId="0" applyNumberFormat="1" applyFont="1" applyBorder="1" applyAlignment="1" applyProtection="1">
      <alignment horizontal="center" vertical="center" wrapText="1"/>
      <protection locked="0"/>
    </xf>
    <xf numFmtId="0" fontId="78" fillId="0" borderId="45" xfId="0" applyFont="1" applyBorder="1" applyAlignment="1">
      <alignment wrapText="1"/>
    </xf>
    <xf numFmtId="0" fontId="81" fillId="0" borderId="51" xfId="0" applyFont="1" applyBorder="1" applyAlignment="1">
      <alignment horizontal="left" vertical="center" wrapText="1" indent="1"/>
    </xf>
    <xf numFmtId="0" fontId="80" fillId="42" borderId="45" xfId="0" applyFont="1" applyFill="1" applyBorder="1" applyAlignment="1">
      <alignment horizontal="center" vertical="center" wrapText="1"/>
    </xf>
    <xf numFmtId="3" fontId="78" fillId="42" borderId="45" xfId="0" applyNumberFormat="1" applyFont="1" applyFill="1" applyBorder="1" applyAlignment="1" applyProtection="1">
      <alignment horizontal="center" vertical="center" wrapText="1"/>
      <protection locked="0"/>
    </xf>
    <xf numFmtId="0" fontId="78" fillId="42" borderId="45" xfId="0" applyFont="1" applyFill="1" applyBorder="1" applyAlignment="1">
      <alignment wrapText="1"/>
    </xf>
    <xf numFmtId="0" fontId="78" fillId="34" borderId="0" xfId="0" applyFont="1" applyFill="1"/>
    <xf numFmtId="0" fontId="78" fillId="34" borderId="50" xfId="0" applyFont="1" applyFill="1" applyBorder="1" applyAlignment="1" applyProtection="1">
      <alignment horizontal="center" vertical="center" wrapText="1"/>
      <protection locked="0"/>
    </xf>
    <xf numFmtId="0" fontId="80" fillId="34" borderId="45" xfId="0" applyFont="1" applyFill="1" applyBorder="1" applyAlignment="1">
      <alignment horizontal="center" vertical="center"/>
    </xf>
    <xf numFmtId="0" fontId="78" fillId="34" borderId="45" xfId="0" applyFont="1" applyFill="1" applyBorder="1" applyAlignment="1">
      <alignment horizontal="center" vertical="center" wrapText="1"/>
    </xf>
    <xf numFmtId="0" fontId="82" fillId="34" borderId="45" xfId="0" applyFont="1" applyFill="1" applyBorder="1" applyAlignment="1">
      <alignment horizontal="center" vertical="center" wrapText="1"/>
    </xf>
    <xf numFmtId="0" fontId="78" fillId="34" borderId="45" xfId="0" applyFont="1" applyFill="1" applyBorder="1" applyAlignment="1">
      <alignment wrapText="1"/>
    </xf>
    <xf numFmtId="0" fontId="78" fillId="34" borderId="51" xfId="0" applyFont="1" applyFill="1" applyBorder="1" applyAlignment="1">
      <alignment horizontal="center" vertical="center" wrapText="1"/>
    </xf>
    <xf numFmtId="0" fontId="82" fillId="42" borderId="45" xfId="0" applyFont="1" applyFill="1" applyBorder="1" applyAlignment="1">
      <alignment horizontal="center" vertical="center" wrapText="1"/>
    </xf>
    <xf numFmtId="0" fontId="78" fillId="42" borderId="51" xfId="0" applyFont="1" applyFill="1" applyBorder="1"/>
    <xf numFmtId="0" fontId="78" fillId="34" borderId="45" xfId="0" applyFont="1" applyFill="1" applyBorder="1" applyAlignment="1">
      <alignment horizontal="center" wrapText="1"/>
    </xf>
    <xf numFmtId="0" fontId="78" fillId="34" borderId="45" xfId="0" applyFont="1" applyFill="1" applyBorder="1" applyAlignment="1">
      <alignment horizontal="center" vertical="center"/>
    </xf>
    <xf numFmtId="0" fontId="78" fillId="34" borderId="51" xfId="0" applyFont="1" applyFill="1" applyBorder="1"/>
    <xf numFmtId="0" fontId="80" fillId="42" borderId="45" xfId="1" applyFont="1" applyFill="1" applyBorder="1" applyAlignment="1">
      <alignment horizontal="center" vertical="center" wrapText="1"/>
    </xf>
    <xf numFmtId="0" fontId="80" fillId="34" borderId="45" xfId="1" applyFont="1" applyFill="1" applyBorder="1" applyAlignment="1">
      <alignment horizontal="center" vertical="center" wrapText="1"/>
    </xf>
    <xf numFmtId="0" fontId="78" fillId="34" borderId="0" xfId="0" applyFont="1" applyFill="1" applyAlignment="1">
      <alignment vertical="center"/>
    </xf>
    <xf numFmtId="0" fontId="80" fillId="42" borderId="45" xfId="0" applyFont="1" applyFill="1" applyBorder="1" applyAlignment="1">
      <alignment vertical="center"/>
    </xf>
    <xf numFmtId="0" fontId="78" fillId="42" borderId="45" xfId="0" applyFont="1" applyFill="1" applyBorder="1" applyAlignment="1">
      <alignment vertical="center" wrapText="1"/>
    </xf>
    <xf numFmtId="0" fontId="78" fillId="42" borderId="51" xfId="0" applyFont="1" applyFill="1" applyBorder="1" applyAlignment="1">
      <alignment vertical="center"/>
    </xf>
    <xf numFmtId="0" fontId="78" fillId="34" borderId="45" xfId="0" applyFont="1" applyFill="1" applyBorder="1" applyAlignment="1">
      <alignment vertical="center" wrapText="1"/>
    </xf>
    <xf numFmtId="0" fontId="80" fillId="42" borderId="45" xfId="0" applyFont="1" applyFill="1" applyBorder="1" applyAlignment="1">
      <alignment horizontal="center" wrapText="1"/>
    </xf>
    <xf numFmtId="0" fontId="78" fillId="42" borderId="45" xfId="0" applyFont="1" applyFill="1" applyBorder="1" applyAlignment="1">
      <alignment horizontal="center" wrapText="1"/>
    </xf>
    <xf numFmtId="1" fontId="80" fillId="34" borderId="45" xfId="0" applyNumberFormat="1" applyFont="1" applyFill="1" applyBorder="1" applyAlignment="1">
      <alignment horizontal="center" vertical="center" wrapText="1"/>
    </xf>
    <xf numFmtId="1" fontId="78" fillId="34" borderId="45" xfId="0" applyNumberFormat="1" applyFont="1" applyFill="1" applyBorder="1" applyAlignment="1">
      <alignment horizontal="center" vertical="center" wrapText="1"/>
    </xf>
    <xf numFmtId="1" fontId="78" fillId="42" borderId="45" xfId="0" applyNumberFormat="1" applyFont="1" applyFill="1" applyBorder="1" applyAlignment="1">
      <alignment horizontal="center" vertical="center" wrapText="1"/>
    </xf>
    <xf numFmtId="0" fontId="78" fillId="34" borderId="45" xfId="0" applyFont="1" applyFill="1" applyBorder="1" applyAlignment="1">
      <alignment horizontal="center"/>
    </xf>
    <xf numFmtId="0" fontId="78" fillId="34" borderId="45" xfId="0" applyFont="1" applyFill="1" applyBorder="1" applyAlignment="1" applyProtection="1">
      <alignment horizontal="center" vertical="center" wrapText="1"/>
      <protection locked="0"/>
    </xf>
    <xf numFmtId="0" fontId="78" fillId="42" borderId="50" xfId="0" applyFont="1" applyFill="1" applyBorder="1" applyAlignment="1">
      <alignment vertical="center"/>
    </xf>
    <xf numFmtId="0" fontId="78" fillId="42" borderId="45" xfId="0" applyFont="1" applyFill="1" applyBorder="1" applyAlignment="1">
      <alignment horizontal="center" vertical="center"/>
    </xf>
    <xf numFmtId="0" fontId="78" fillId="0" borderId="0" xfId="0" applyFont="1" applyAlignment="1">
      <alignment vertical="center"/>
    </xf>
    <xf numFmtId="0" fontId="78" fillId="0" borderId="50" xfId="0" applyFont="1" applyBorder="1" applyAlignment="1">
      <alignment vertical="center"/>
    </xf>
    <xf numFmtId="1" fontId="78" fillId="0" borderId="45" xfId="0" applyNumberFormat="1" applyFont="1" applyBorder="1" applyAlignment="1">
      <alignment horizontal="center" vertical="center" wrapText="1"/>
    </xf>
    <xf numFmtId="0" fontId="78" fillId="0" borderId="45" xfId="0" applyFont="1" applyBorder="1" applyAlignment="1">
      <alignment horizontal="center" vertical="center"/>
    </xf>
    <xf numFmtId="0" fontId="78" fillId="0" borderId="45" xfId="0" applyFont="1" applyBorder="1" applyAlignment="1">
      <alignment vertical="center"/>
    </xf>
    <xf numFmtId="0" fontId="78" fillId="0" borderId="51" xfId="0" applyFont="1" applyBorder="1" applyAlignment="1">
      <alignment vertical="center"/>
    </xf>
    <xf numFmtId="0" fontId="78" fillId="42" borderId="50" xfId="0" applyFont="1" applyFill="1" applyBorder="1"/>
    <xf numFmtId="0" fontId="78" fillId="42" borderId="45" xfId="0" applyFont="1" applyFill="1" applyBorder="1" applyAlignment="1">
      <alignment horizontal="center"/>
    </xf>
    <xf numFmtId="0" fontId="78" fillId="42" borderId="45" xfId="0" applyFont="1" applyFill="1" applyBorder="1" applyAlignment="1">
      <alignment vertical="center"/>
    </xf>
    <xf numFmtId="0" fontId="78" fillId="34" borderId="50" xfId="0" applyFont="1" applyFill="1" applyBorder="1" applyAlignment="1">
      <alignment vertical="center"/>
    </xf>
    <xf numFmtId="0" fontId="78" fillId="34" borderId="45" xfId="0" applyFont="1" applyFill="1" applyBorder="1" applyAlignment="1">
      <alignment vertical="center"/>
    </xf>
    <xf numFmtId="0" fontId="78" fillId="34" borderId="51" xfId="0" applyFont="1" applyFill="1" applyBorder="1" applyAlignment="1">
      <alignment vertical="center"/>
    </xf>
    <xf numFmtId="0" fontId="83" fillId="42" borderId="45" xfId="0" applyFont="1" applyFill="1" applyBorder="1" applyAlignment="1">
      <alignment horizontal="justify" vertical="center"/>
    </xf>
    <xf numFmtId="0" fontId="78" fillId="42" borderId="52" xfId="0" applyFont="1" applyFill="1" applyBorder="1" applyAlignment="1">
      <alignment vertical="center"/>
    </xf>
    <xf numFmtId="0" fontId="78" fillId="42" borderId="53" xfId="0" applyFont="1" applyFill="1" applyBorder="1" applyAlignment="1">
      <alignment horizontal="center" vertical="center"/>
    </xf>
    <xf numFmtId="0" fontId="78" fillId="42" borderId="53" xfId="0" applyFont="1" applyFill="1" applyBorder="1" applyAlignment="1" applyProtection="1">
      <alignment horizontal="center" vertical="center" wrapText="1"/>
      <protection locked="0"/>
    </xf>
    <xf numFmtId="0" fontId="78" fillId="42" borderId="53" xfId="0" applyFont="1" applyFill="1" applyBorder="1" applyAlignment="1">
      <alignment horizontal="center" vertical="center" wrapText="1"/>
    </xf>
    <xf numFmtId="0" fontId="78" fillId="42" borderId="53" xfId="0" applyFont="1" applyFill="1" applyBorder="1" applyAlignment="1">
      <alignment vertical="center"/>
    </xf>
    <xf numFmtId="0" fontId="78" fillId="42" borderId="54" xfId="0" applyFont="1" applyFill="1" applyBorder="1" applyAlignment="1">
      <alignment vertical="center"/>
    </xf>
    <xf numFmtId="0" fontId="77" fillId="34" borderId="0" xfId="0" applyFont="1" applyFill="1" applyAlignment="1">
      <alignment horizontal="center"/>
    </xf>
    <xf numFmtId="0" fontId="0" fillId="34" borderId="0" xfId="0" applyFill="1"/>
    <xf numFmtId="0" fontId="67" fillId="34" borderId="0" xfId="0" applyFont="1" applyFill="1"/>
    <xf numFmtId="0" fontId="86" fillId="34" borderId="0" xfId="0" applyFont="1" applyFill="1" applyAlignment="1">
      <alignment horizontal="center"/>
    </xf>
    <xf numFmtId="3" fontId="77" fillId="34" borderId="0" xfId="0" applyNumberFormat="1" applyFont="1" applyFill="1" applyAlignment="1">
      <alignment horizontal="left"/>
    </xf>
    <xf numFmtId="41" fontId="0" fillId="34" borderId="0" xfId="0" applyNumberFormat="1" applyFill="1"/>
    <xf numFmtId="3" fontId="87" fillId="2" borderId="63" xfId="0" applyNumberFormat="1" applyFont="1" applyFill="1" applyBorder="1" applyAlignment="1">
      <alignment horizontal="center" vertical="center" wrapText="1"/>
    </xf>
    <xf numFmtId="3" fontId="87" fillId="2" borderId="64" xfId="0" applyNumberFormat="1" applyFont="1" applyFill="1" applyBorder="1" applyAlignment="1">
      <alignment horizontal="center" vertical="center" wrapText="1"/>
    </xf>
    <xf numFmtId="0" fontId="87" fillId="2" borderId="64" xfId="0" applyFont="1" applyFill="1" applyBorder="1" applyAlignment="1">
      <alignment horizontal="center" vertical="center" wrapText="1"/>
    </xf>
    <xf numFmtId="0" fontId="87" fillId="4" borderId="64" xfId="0" applyFont="1" applyFill="1" applyBorder="1" applyAlignment="1">
      <alignment horizontal="center" vertical="center" wrapText="1"/>
    </xf>
    <xf numFmtId="0" fontId="87" fillId="5" borderId="64" xfId="0" applyFont="1" applyFill="1" applyBorder="1" applyAlignment="1">
      <alignment horizontal="center" vertical="center" wrapText="1"/>
    </xf>
    <xf numFmtId="0" fontId="87" fillId="43" borderId="64" xfId="0" applyFont="1" applyFill="1" applyBorder="1" applyAlignment="1">
      <alignment horizontal="center" vertical="center" wrapText="1"/>
    </xf>
    <xf numFmtId="0" fontId="87" fillId="14" borderId="64" xfId="0" applyFont="1" applyFill="1" applyBorder="1" applyAlignment="1">
      <alignment horizontal="center" vertical="center" wrapText="1"/>
    </xf>
    <xf numFmtId="0" fontId="88" fillId="0" borderId="22" xfId="0" applyFont="1" applyBorder="1" applyAlignment="1">
      <alignment horizontal="center"/>
    </xf>
    <xf numFmtId="41" fontId="88" fillId="0" borderId="61" xfId="2" applyFont="1" applyBorder="1"/>
    <xf numFmtId="181" fontId="88" fillId="0" borderId="61" xfId="0" applyNumberFormat="1" applyFont="1" applyBorder="1"/>
    <xf numFmtId="0" fontId="88" fillId="0" borderId="29" xfId="0" applyFont="1" applyBorder="1"/>
    <xf numFmtId="182" fontId="88" fillId="0" borderId="61" xfId="0" applyNumberFormat="1" applyFont="1" applyBorder="1"/>
    <xf numFmtId="179" fontId="88" fillId="10" borderId="29" xfId="0" applyNumberFormat="1" applyFont="1" applyFill="1" applyBorder="1"/>
    <xf numFmtId="179" fontId="88" fillId="20" borderId="39" xfId="0" applyNumberFormat="1" applyFont="1" applyFill="1" applyBorder="1"/>
    <xf numFmtId="179" fontId="88" fillId="20" borderId="66" xfId="0" applyNumberFormat="1" applyFont="1" applyFill="1" applyBorder="1"/>
    <xf numFmtId="179" fontId="88" fillId="44" borderId="66" xfId="0" applyNumberFormat="1" applyFont="1" applyFill="1" applyBorder="1"/>
    <xf numFmtId="179" fontId="88" fillId="44" borderId="29" xfId="0" applyNumberFormat="1" applyFont="1" applyFill="1" applyBorder="1"/>
    <xf numFmtId="3" fontId="88" fillId="44" borderId="29" xfId="0" applyNumberFormat="1" applyFont="1" applyFill="1" applyBorder="1"/>
    <xf numFmtId="179" fontId="88" fillId="21" borderId="29" xfId="0" applyNumberFormat="1" applyFont="1" applyFill="1" applyBorder="1"/>
    <xf numFmtId="179" fontId="88" fillId="34" borderId="2" xfId="0" applyNumberFormat="1" applyFont="1" applyFill="1" applyBorder="1"/>
    <xf numFmtId="0" fontId="88" fillId="0" borderId="0" xfId="0" applyFont="1"/>
    <xf numFmtId="0" fontId="88" fillId="0" borderId="9" xfId="0" applyFont="1" applyBorder="1" applyAlignment="1">
      <alignment horizontal="center"/>
    </xf>
    <xf numFmtId="41" fontId="88" fillId="0" borderId="45" xfId="2" applyFont="1" applyBorder="1"/>
    <xf numFmtId="181" fontId="88" fillId="0" borderId="45" xfId="0" applyNumberFormat="1" applyFont="1" applyBorder="1"/>
    <xf numFmtId="0" fontId="88" fillId="0" borderId="23" xfId="0" applyFont="1" applyBorder="1"/>
    <xf numFmtId="182" fontId="88" fillId="0" borderId="45" xfId="0" applyNumberFormat="1" applyFont="1" applyBorder="1"/>
    <xf numFmtId="179" fontId="88" fillId="10" borderId="23" xfId="0" applyNumberFormat="1" applyFont="1" applyFill="1" applyBorder="1"/>
    <xf numFmtId="179" fontId="88" fillId="20" borderId="10" xfId="0" applyNumberFormat="1" applyFont="1" applyFill="1" applyBorder="1"/>
    <xf numFmtId="179" fontId="88" fillId="20" borderId="67" xfId="0" applyNumberFormat="1" applyFont="1" applyFill="1" applyBorder="1"/>
    <xf numFmtId="179" fontId="88" fillId="44" borderId="67" xfId="0" applyNumberFormat="1" applyFont="1" applyFill="1" applyBorder="1"/>
    <xf numFmtId="179" fontId="88" fillId="44" borderId="23" xfId="0" applyNumberFormat="1" applyFont="1" applyFill="1" applyBorder="1"/>
    <xf numFmtId="3" fontId="88" fillId="44" borderId="23" xfId="0" applyNumberFormat="1" applyFont="1" applyFill="1" applyBorder="1"/>
    <xf numFmtId="179" fontId="88" fillId="21" borderId="23" xfId="0" applyNumberFormat="1" applyFont="1" applyFill="1" applyBorder="1"/>
    <xf numFmtId="179" fontId="89" fillId="21" borderId="23" xfId="0" applyNumberFormat="1" applyFont="1" applyFill="1" applyBorder="1"/>
    <xf numFmtId="41" fontId="88" fillId="34" borderId="45" xfId="2" applyFont="1" applyFill="1" applyBorder="1"/>
    <xf numFmtId="181" fontId="88" fillId="34" borderId="45" xfId="0" applyNumberFormat="1" applyFont="1" applyFill="1" applyBorder="1"/>
    <xf numFmtId="182" fontId="88" fillId="34" borderId="45" xfId="0" applyNumberFormat="1" applyFont="1" applyFill="1" applyBorder="1"/>
    <xf numFmtId="41" fontId="88" fillId="32" borderId="68" xfId="2" applyFont="1" applyFill="1" applyBorder="1"/>
    <xf numFmtId="41" fontId="88" fillId="32" borderId="69" xfId="2" applyFont="1" applyFill="1" applyBorder="1"/>
    <xf numFmtId="41" fontId="88" fillId="32" borderId="45" xfId="2" applyFont="1" applyFill="1" applyBorder="1"/>
    <xf numFmtId="3" fontId="88" fillId="32" borderId="45" xfId="2" applyNumberFormat="1" applyFont="1" applyFill="1" applyBorder="1"/>
    <xf numFmtId="41" fontId="88" fillId="0" borderId="70" xfId="2" applyFont="1" applyBorder="1"/>
    <xf numFmtId="181" fontId="88" fillId="0" borderId="70" xfId="0" applyNumberFormat="1" applyFont="1" applyBorder="1"/>
    <xf numFmtId="182" fontId="88" fillId="0" borderId="70" xfId="0" applyNumberFormat="1" applyFont="1" applyBorder="1"/>
    <xf numFmtId="183" fontId="91" fillId="0" borderId="45" xfId="4" applyFont="1" applyBorder="1"/>
    <xf numFmtId="0" fontId="91" fillId="0" borderId="45" xfId="5" applyFont="1" applyBorder="1"/>
    <xf numFmtId="0" fontId="88" fillId="0" borderId="36" xfId="0" applyFont="1" applyBorder="1"/>
    <xf numFmtId="182" fontId="91" fillId="0" borderId="45" xfId="4" applyNumberFormat="1" applyFont="1" applyBorder="1"/>
    <xf numFmtId="179" fontId="88" fillId="20" borderId="26" xfId="0" applyNumberFormat="1" applyFont="1" applyFill="1" applyBorder="1"/>
    <xf numFmtId="179" fontId="88" fillId="20" borderId="71" xfId="0" applyNumberFormat="1" applyFont="1" applyFill="1" applyBorder="1"/>
    <xf numFmtId="179" fontId="88" fillId="44" borderId="71" xfId="0" applyNumberFormat="1" applyFont="1" applyFill="1" applyBorder="1"/>
    <xf numFmtId="179" fontId="88" fillId="44" borderId="36" xfId="0" applyNumberFormat="1" applyFont="1" applyFill="1" applyBorder="1"/>
    <xf numFmtId="3" fontId="88" fillId="44" borderId="36" xfId="0" applyNumberFormat="1" applyFont="1" applyFill="1" applyBorder="1"/>
    <xf numFmtId="179" fontId="88" fillId="21" borderId="36" xfId="0" applyNumberFormat="1" applyFont="1" applyFill="1" applyBorder="1"/>
    <xf numFmtId="0" fontId="88" fillId="0" borderId="35" xfId="0" applyFont="1" applyBorder="1" applyAlignment="1">
      <alignment horizontal="center"/>
    </xf>
    <xf numFmtId="183" fontId="91" fillId="0" borderId="70" xfId="4" applyFont="1" applyBorder="1"/>
    <xf numFmtId="0" fontId="91" fillId="0" borderId="70" xfId="5" applyFont="1" applyBorder="1"/>
    <xf numFmtId="182" fontId="91" fillId="0" borderId="70" xfId="4" applyNumberFormat="1" applyFont="1" applyBorder="1"/>
    <xf numFmtId="179" fontId="88" fillId="10" borderId="36" xfId="0" applyNumberFormat="1" applyFont="1" applyFill="1" applyBorder="1"/>
    <xf numFmtId="179" fontId="88" fillId="21" borderId="32" xfId="0" applyNumberFormat="1" applyFont="1" applyFill="1" applyBorder="1"/>
    <xf numFmtId="179" fontId="70" fillId="5" borderId="73" xfId="0" applyNumberFormat="1" applyFont="1" applyFill="1" applyBorder="1"/>
    <xf numFmtId="179" fontId="70" fillId="5" borderId="63" xfId="0" applyNumberFormat="1" applyFont="1" applyFill="1" applyBorder="1"/>
    <xf numFmtId="179" fontId="70" fillId="5" borderId="74" xfId="0" applyNumberFormat="1" applyFont="1" applyFill="1" applyBorder="1"/>
    <xf numFmtId="179" fontId="70" fillId="5" borderId="75" xfId="0" applyNumberFormat="1" applyFont="1" applyFill="1" applyBorder="1"/>
    <xf numFmtId="0" fontId="77" fillId="0" borderId="0" xfId="0" applyFont="1" applyAlignment="1">
      <alignment horizontal="center"/>
    </xf>
    <xf numFmtId="3" fontId="77" fillId="0" borderId="0" xfId="0" applyNumberFormat="1" applyFont="1" applyAlignment="1">
      <alignment horizontal="left"/>
    </xf>
    <xf numFmtId="3" fontId="93" fillId="22" borderId="2" xfId="0" applyNumberFormat="1" applyFont="1" applyFill="1" applyBorder="1" applyAlignment="1">
      <alignment horizontal="center"/>
    </xf>
    <xf numFmtId="0" fontId="93" fillId="10" borderId="2" xfId="0" applyFont="1" applyFill="1" applyBorder="1"/>
    <xf numFmtId="179" fontId="93" fillId="0" borderId="0" xfId="0" applyNumberFormat="1" applyFont="1" applyAlignment="1">
      <alignment horizontal="center"/>
    </xf>
    <xf numFmtId="179" fontId="93" fillId="32" borderId="0" xfId="0" applyNumberFormat="1" applyFont="1" applyFill="1" applyAlignment="1">
      <alignment horizontal="center"/>
    </xf>
    <xf numFmtId="179" fontId="77" fillId="0" borderId="0" xfId="0" applyNumberFormat="1" applyFont="1"/>
    <xf numFmtId="0" fontId="0" fillId="32" borderId="0" xfId="0" applyFill="1"/>
    <xf numFmtId="179" fontId="0" fillId="34" borderId="0" xfId="0" applyNumberFormat="1" applyFill="1"/>
    <xf numFmtId="0" fontId="88" fillId="12" borderId="2" xfId="0" applyFont="1" applyFill="1" applyBorder="1" applyAlignment="1">
      <alignment horizontal="center" vertical="center" wrapText="1"/>
    </xf>
    <xf numFmtId="0" fontId="88" fillId="12" borderId="2" xfId="0" applyFont="1" applyFill="1" applyBorder="1" applyAlignment="1">
      <alignment horizontal="center" wrapText="1"/>
    </xf>
    <xf numFmtId="0" fontId="88" fillId="12" borderId="2" xfId="0" applyFont="1" applyFill="1" applyBorder="1" applyAlignment="1">
      <alignment horizontal="left" vertical="center" wrapText="1"/>
    </xf>
    <xf numFmtId="179" fontId="88" fillId="12" borderId="2" xfId="0" applyNumberFormat="1" applyFont="1" applyFill="1" applyBorder="1" applyAlignment="1">
      <alignment horizontal="center" vertical="center" wrapText="1"/>
    </xf>
    <xf numFmtId="0" fontId="71" fillId="5" borderId="27"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15" xfId="0" applyFont="1" applyFill="1" applyBorder="1" applyAlignment="1">
      <alignment horizontal="center" vertical="center" wrapText="1"/>
    </xf>
    <xf numFmtId="179" fontId="71" fillId="5" borderId="15" xfId="0" applyNumberFormat="1" applyFont="1" applyFill="1" applyBorder="1" applyAlignment="1">
      <alignment horizontal="center" vertical="center" wrapText="1"/>
    </xf>
    <xf numFmtId="0" fontId="95" fillId="6" borderId="33" xfId="0" applyFont="1" applyFill="1" applyBorder="1" applyAlignment="1">
      <alignment horizontal="center" vertical="center" wrapText="1"/>
    </xf>
    <xf numFmtId="41" fontId="5" fillId="34" borderId="45" xfId="2" applyFont="1" applyFill="1" applyBorder="1" applyAlignment="1">
      <alignment horizontal="center" vertical="center"/>
    </xf>
    <xf numFmtId="0" fontId="95" fillId="6" borderId="22" xfId="0" applyFont="1" applyFill="1" applyBorder="1" applyAlignment="1">
      <alignment horizontal="center" vertical="center" wrapText="1"/>
    </xf>
    <xf numFmtId="0" fontId="95" fillId="6" borderId="29" xfId="0" applyFont="1" applyFill="1" applyBorder="1" applyAlignment="1">
      <alignment horizontal="center" vertical="center" wrapText="1"/>
    </xf>
    <xf numFmtId="0" fontId="95" fillId="6" borderId="29" xfId="0" applyFont="1" applyFill="1" applyBorder="1" applyAlignment="1">
      <alignment horizontal="center" wrapText="1"/>
    </xf>
    <xf numFmtId="0" fontId="5" fillId="34" borderId="45" xfId="0" applyFont="1" applyFill="1" applyBorder="1" applyAlignment="1">
      <alignment horizontal="left" wrapText="1"/>
    </xf>
    <xf numFmtId="0" fontId="96" fillId="0" borderId="45" xfId="0" applyFont="1" applyBorder="1" applyAlignment="1">
      <alignment horizontal="center" wrapText="1"/>
    </xf>
    <xf numFmtId="0" fontId="5" fillId="0" borderId="45" xfId="0" applyFont="1" applyBorder="1" applyAlignment="1">
      <alignment horizontal="center"/>
    </xf>
    <xf numFmtId="164" fontId="95" fillId="6" borderId="29" xfId="0" applyNumberFormat="1" applyFont="1" applyFill="1" applyBorder="1" applyAlignment="1">
      <alignment horizontal="center" vertical="center" wrapText="1"/>
    </xf>
    <xf numFmtId="179" fontId="97" fillId="12" borderId="34" xfId="0" applyNumberFormat="1" applyFont="1" applyFill="1" applyBorder="1" applyAlignment="1">
      <alignment horizontal="center" vertical="center" wrapText="1"/>
    </xf>
    <xf numFmtId="0" fontId="95" fillId="6" borderId="24" xfId="0" applyFont="1" applyFill="1" applyBorder="1" applyAlignment="1">
      <alignment horizontal="center" vertical="center" wrapText="1"/>
    </xf>
    <xf numFmtId="0" fontId="5" fillId="34" borderId="45" xfId="0" applyFont="1" applyFill="1" applyBorder="1" applyAlignment="1">
      <alignment horizontal="center" vertical="center"/>
    </xf>
    <xf numFmtId="0" fontId="95" fillId="6" borderId="23" xfId="0" applyFont="1" applyFill="1" applyBorder="1" applyAlignment="1">
      <alignment horizontal="center" wrapText="1"/>
    </xf>
    <xf numFmtId="0" fontId="97" fillId="12" borderId="23" xfId="0" applyFont="1" applyFill="1" applyBorder="1" applyAlignment="1">
      <alignment horizontal="center" wrapText="1"/>
    </xf>
    <xf numFmtId="0" fontId="5" fillId="34" borderId="45" xfId="0" applyFont="1" applyFill="1" applyBorder="1" applyAlignment="1">
      <alignment horizontal="center"/>
    </xf>
    <xf numFmtId="0" fontId="95" fillId="6" borderId="23" xfId="0" applyFont="1" applyFill="1" applyBorder="1" applyAlignment="1">
      <alignment horizontal="center" vertical="center" wrapText="1"/>
    </xf>
    <xf numFmtId="0" fontId="5" fillId="0" borderId="45" xfId="0" applyFont="1" applyBorder="1" applyAlignment="1">
      <alignment horizontal="center" wrapText="1"/>
    </xf>
    <xf numFmtId="184" fontId="5" fillId="0" borderId="45" xfId="0" applyNumberFormat="1" applyFont="1" applyBorder="1" applyAlignment="1">
      <alignment horizontal="center"/>
    </xf>
    <xf numFmtId="0" fontId="95" fillId="6" borderId="23" xfId="0" applyFont="1" applyFill="1" applyBorder="1" applyAlignment="1">
      <alignment horizontal="center"/>
    </xf>
    <xf numFmtId="0" fontId="95" fillId="0" borderId="23" xfId="0" applyFont="1" applyBorder="1" applyAlignment="1">
      <alignment horizontal="center" wrapText="1"/>
    </xf>
    <xf numFmtId="0" fontId="5" fillId="34" borderId="45" xfId="0" applyFont="1" applyFill="1" applyBorder="1" applyAlignment="1">
      <alignment horizontal="left"/>
    </xf>
    <xf numFmtId="0" fontId="5" fillId="34" borderId="61" xfId="0" applyFont="1" applyFill="1" applyBorder="1" applyAlignment="1">
      <alignment horizontal="left" wrapText="1"/>
    </xf>
    <xf numFmtId="0" fontId="96" fillId="34" borderId="45" xfId="0" applyFont="1" applyFill="1" applyBorder="1" applyAlignment="1">
      <alignment horizontal="center" wrapText="1"/>
    </xf>
    <xf numFmtId="0" fontId="5" fillId="34" borderId="61" xfId="0" applyFont="1" applyFill="1" applyBorder="1" applyAlignment="1">
      <alignment horizontal="center" wrapText="1"/>
    </xf>
    <xf numFmtId="184" fontId="5" fillId="34" borderId="45" xfId="0" applyNumberFormat="1" applyFont="1" applyFill="1" applyBorder="1" applyAlignment="1">
      <alignment horizontal="center" wrapText="1"/>
    </xf>
    <xf numFmtId="0" fontId="95" fillId="0" borderId="36" xfId="0" applyFont="1" applyBorder="1" applyAlignment="1">
      <alignment horizontal="center" wrapText="1"/>
    </xf>
    <xf numFmtId="0" fontId="5" fillId="34" borderId="45" xfId="0" applyFont="1" applyFill="1" applyBorder="1" applyAlignment="1">
      <alignment horizontal="center" wrapText="1"/>
    </xf>
    <xf numFmtId="0" fontId="98" fillId="34" borderId="45" xfId="0" applyFont="1" applyFill="1" applyBorder="1" applyAlignment="1">
      <alignment horizontal="left" wrapText="1"/>
    </xf>
    <xf numFmtId="0" fontId="98" fillId="34" borderId="45" xfId="0" applyFont="1" applyFill="1" applyBorder="1" applyAlignment="1">
      <alignment horizontal="center" wrapText="1"/>
    </xf>
    <xf numFmtId="0" fontId="96" fillId="34" borderId="45" xfId="0" applyFont="1" applyFill="1" applyBorder="1" applyAlignment="1">
      <alignment horizontal="left" wrapText="1"/>
    </xf>
    <xf numFmtId="0" fontId="96" fillId="34" borderId="45" xfId="0" applyFont="1" applyFill="1" applyBorder="1" applyAlignment="1">
      <alignment horizontal="left" vertical="center" wrapText="1"/>
    </xf>
    <xf numFmtId="0" fontId="96" fillId="0" borderId="45" xfId="0" applyFont="1" applyBorder="1" applyAlignment="1">
      <alignment horizontal="center" vertical="center" wrapText="1"/>
    </xf>
    <xf numFmtId="184" fontId="5" fillId="34" borderId="45" xfId="0" applyNumberFormat="1" applyFont="1" applyFill="1" applyBorder="1" applyAlignment="1">
      <alignment horizontal="center"/>
    </xf>
    <xf numFmtId="0" fontId="96" fillId="34" borderId="45" xfId="0" applyFont="1" applyFill="1" applyBorder="1" applyAlignment="1">
      <alignment horizontal="left"/>
    </xf>
    <xf numFmtId="0" fontId="96" fillId="34" borderId="45" xfId="0" applyFont="1" applyFill="1" applyBorder="1" applyAlignment="1">
      <alignment horizontal="center"/>
    </xf>
    <xf numFmtId="0" fontId="5" fillId="34" borderId="61" xfId="0" applyFont="1" applyFill="1" applyBorder="1" applyAlignment="1">
      <alignment horizontal="left"/>
    </xf>
    <xf numFmtId="0" fontId="5" fillId="34" borderId="61" xfId="0" applyFont="1" applyFill="1" applyBorder="1" applyAlignment="1">
      <alignment horizontal="center"/>
    </xf>
    <xf numFmtId="184" fontId="5" fillId="34" borderId="61" xfId="0" applyNumberFormat="1" applyFont="1" applyFill="1" applyBorder="1" applyAlignment="1">
      <alignment horizontal="center"/>
    </xf>
    <xf numFmtId="0" fontId="95" fillId="0" borderId="26" xfId="0" applyFont="1" applyBorder="1" applyAlignment="1">
      <alignment horizontal="center" wrapText="1"/>
    </xf>
    <xf numFmtId="0" fontId="5" fillId="34" borderId="45" xfId="0" applyFont="1" applyFill="1" applyBorder="1" applyAlignment="1">
      <alignment horizontal="left" vertical="center"/>
    </xf>
    <xf numFmtId="0" fontId="95" fillId="6" borderId="34" xfId="0" applyFont="1" applyFill="1" applyBorder="1" applyAlignment="1">
      <alignment horizontal="center" vertical="center" wrapText="1"/>
    </xf>
    <xf numFmtId="0" fontId="95" fillId="6" borderId="45" xfId="0" applyFont="1" applyFill="1" applyBorder="1" applyAlignment="1">
      <alignment horizontal="center" vertical="center" wrapText="1"/>
    </xf>
    <xf numFmtId="0" fontId="96" fillId="0" borderId="1" xfId="0" applyFont="1" applyBorder="1" applyAlignment="1">
      <alignment horizontal="center" wrapText="1"/>
    </xf>
    <xf numFmtId="3" fontId="5" fillId="34" borderId="45" xfId="0" applyNumberFormat="1" applyFont="1" applyFill="1" applyBorder="1" applyAlignment="1">
      <alignment horizontal="center" wrapText="1"/>
    </xf>
    <xf numFmtId="0" fontId="5" fillId="34" borderId="0" xfId="0" applyFont="1" applyFill="1" applyAlignment="1">
      <alignment horizontal="left"/>
    </xf>
    <xf numFmtId="0" fontId="5" fillId="0" borderId="69" xfId="0" applyFont="1" applyBorder="1" applyAlignment="1">
      <alignment horizontal="center"/>
    </xf>
    <xf numFmtId="0" fontId="96" fillId="45" borderId="45" xfId="0" applyFont="1" applyFill="1" applyBorder="1" applyAlignment="1">
      <alignment horizontal="center" wrapText="1"/>
    </xf>
    <xf numFmtId="0" fontId="96" fillId="0" borderId="20" xfId="0" applyFont="1" applyBorder="1" applyAlignment="1">
      <alignment horizontal="center" wrapText="1"/>
    </xf>
    <xf numFmtId="0" fontId="5" fillId="0" borderId="70" xfId="0" applyFont="1" applyBorder="1" applyAlignment="1">
      <alignment horizontal="center" wrapText="1"/>
    </xf>
    <xf numFmtId="0" fontId="5" fillId="0" borderId="45" xfId="0" applyFont="1" applyBorder="1" applyAlignment="1">
      <alignment horizontal="left"/>
    </xf>
    <xf numFmtId="0" fontId="5" fillId="0" borderId="45" xfId="0" applyFont="1" applyBorder="1" applyAlignment="1">
      <alignment horizontal="left" wrapText="1"/>
    </xf>
    <xf numFmtId="0" fontId="96" fillId="0" borderId="1" xfId="0" applyFont="1" applyBorder="1" applyAlignment="1">
      <alignment horizontal="center" vertical="center" wrapText="1"/>
    </xf>
    <xf numFmtId="184" fontId="5" fillId="0" borderId="69" xfId="0" applyNumberFormat="1" applyFont="1" applyBorder="1" applyAlignment="1">
      <alignment horizontal="center"/>
    </xf>
    <xf numFmtId="0" fontId="96" fillId="0" borderId="19" xfId="0" applyFont="1" applyBorder="1" applyAlignment="1">
      <alignment horizontal="center" wrapText="1"/>
    </xf>
    <xf numFmtId="0" fontId="96" fillId="45" borderId="76" xfId="0" applyFont="1" applyFill="1" applyBorder="1" applyAlignment="1">
      <alignment horizontal="center" wrapText="1"/>
    </xf>
    <xf numFmtId="0" fontId="5" fillId="0" borderId="45" xfId="0" applyFont="1" applyBorder="1" applyAlignment="1">
      <alignment horizontal="center" vertical="center"/>
    </xf>
    <xf numFmtId="0" fontId="5" fillId="0" borderId="70" xfId="0" applyFont="1" applyBorder="1" applyAlignment="1">
      <alignment horizontal="center" vertical="center"/>
    </xf>
    <xf numFmtId="0" fontId="5" fillId="0" borderId="70" xfId="0" applyFont="1" applyBorder="1" applyAlignment="1">
      <alignment horizontal="left"/>
    </xf>
    <xf numFmtId="0" fontId="5" fillId="34" borderId="70" xfId="0" applyFont="1" applyFill="1" applyBorder="1" applyAlignment="1">
      <alignment horizontal="center" wrapText="1"/>
    </xf>
    <xf numFmtId="0" fontId="5" fillId="34" borderId="70" xfId="0" applyFont="1" applyFill="1" applyBorder="1" applyAlignment="1">
      <alignment horizontal="center"/>
    </xf>
    <xf numFmtId="184" fontId="5" fillId="34" borderId="70" xfId="0" applyNumberFormat="1" applyFont="1" applyFill="1" applyBorder="1" applyAlignment="1">
      <alignment horizontal="center"/>
    </xf>
    <xf numFmtId="184" fontId="5" fillId="0" borderId="70" xfId="0" applyNumberFormat="1" applyFont="1" applyBorder="1" applyAlignment="1">
      <alignment horizontal="center"/>
    </xf>
    <xf numFmtId="0" fontId="5" fillId="34" borderId="61" xfId="0" applyFont="1" applyFill="1" applyBorder="1" applyAlignment="1">
      <alignment horizontal="center" vertical="center"/>
    </xf>
    <xf numFmtId="0" fontId="5" fillId="0" borderId="61" xfId="0" applyFont="1" applyBorder="1" applyAlignment="1">
      <alignment horizontal="left"/>
    </xf>
    <xf numFmtId="0" fontId="5" fillId="0" borderId="61" xfId="0" applyFont="1" applyBorder="1" applyAlignment="1">
      <alignment horizontal="center" wrapText="1"/>
    </xf>
    <xf numFmtId="0" fontId="5" fillId="0" borderId="61" xfId="0" applyFont="1" applyBorder="1" applyAlignment="1">
      <alignment horizontal="center"/>
    </xf>
    <xf numFmtId="184" fontId="5" fillId="0" borderId="61" xfId="0" applyNumberFormat="1" applyFont="1" applyBorder="1" applyAlignment="1">
      <alignment horizontal="center"/>
    </xf>
    <xf numFmtId="0" fontId="5" fillId="0" borderId="61" xfId="0" applyFont="1" applyBorder="1" applyAlignment="1">
      <alignment horizontal="center" vertical="center"/>
    </xf>
    <xf numFmtId="184" fontId="5" fillId="34" borderId="45" xfId="3" applyNumberFormat="1" applyFont="1" applyFill="1" applyBorder="1" applyAlignment="1">
      <alignment horizontal="center"/>
    </xf>
    <xf numFmtId="0" fontId="5" fillId="0" borderId="0" xfId="0" applyFont="1" applyAlignment="1">
      <alignment horizontal="center" vertical="center"/>
    </xf>
    <xf numFmtId="0" fontId="96" fillId="0" borderId="1" xfId="0" applyFont="1" applyBorder="1" applyAlignment="1">
      <alignment horizontal="left" wrapText="1"/>
    </xf>
    <xf numFmtId="184" fontId="5" fillId="0" borderId="0" xfId="0" applyNumberFormat="1" applyFont="1" applyAlignment="1">
      <alignment horizontal="center"/>
    </xf>
    <xf numFmtId="164" fontId="96" fillId="0" borderId="1" xfId="0" applyNumberFormat="1" applyFont="1" applyBorder="1" applyAlignment="1">
      <alignment horizontal="center"/>
    </xf>
    <xf numFmtId="164" fontId="96" fillId="0" borderId="19" xfId="0" applyNumberFormat="1" applyFont="1" applyBorder="1" applyAlignment="1">
      <alignment horizontal="center"/>
    </xf>
    <xf numFmtId="0" fontId="96" fillId="0" borderId="17" xfId="0" applyFont="1" applyBorder="1" applyAlignment="1">
      <alignment horizontal="left" wrapText="1"/>
    </xf>
    <xf numFmtId="0" fontId="96" fillId="0" borderId="41" xfId="0" applyFont="1" applyBorder="1" applyAlignment="1">
      <alignment horizontal="center" wrapText="1"/>
    </xf>
    <xf numFmtId="0" fontId="5" fillId="0" borderId="70" xfId="0" applyFont="1" applyBorder="1" applyAlignment="1">
      <alignment horizontal="center"/>
    </xf>
    <xf numFmtId="0" fontId="96" fillId="0" borderId="1" xfId="0" applyFont="1" applyBorder="1" applyAlignment="1">
      <alignment horizontal="center" vertical="center"/>
    </xf>
    <xf numFmtId="0" fontId="96" fillId="0" borderId="1" xfId="0" applyFont="1" applyBorder="1" applyAlignment="1">
      <alignment horizontal="left"/>
    </xf>
    <xf numFmtId="0" fontId="96" fillId="0" borderId="19" xfId="0" applyFont="1" applyBorder="1" applyAlignment="1">
      <alignment horizontal="center" vertical="center"/>
    </xf>
    <xf numFmtId="0" fontId="96" fillId="0" borderId="19" xfId="0" applyFont="1" applyBorder="1" applyAlignment="1">
      <alignment horizontal="left"/>
    </xf>
    <xf numFmtId="0" fontId="5" fillId="0" borderId="77" xfId="0" applyFont="1" applyBorder="1" applyAlignment="1">
      <alignment horizontal="center"/>
    </xf>
    <xf numFmtId="0" fontId="96" fillId="0" borderId="76" xfId="0" applyFont="1" applyBorder="1" applyAlignment="1">
      <alignment horizontal="center" vertical="center"/>
    </xf>
    <xf numFmtId="0" fontId="96" fillId="0" borderId="45" xfId="0" applyFont="1" applyBorder="1" applyAlignment="1">
      <alignment horizontal="left" wrapText="1"/>
    </xf>
    <xf numFmtId="164" fontId="96" fillId="0" borderId="70" xfId="0" applyNumberFormat="1" applyFont="1" applyBorder="1" applyAlignment="1">
      <alignment horizontal="center"/>
    </xf>
    <xf numFmtId="164" fontId="5" fillId="0" borderId="45" xfId="0" applyNumberFormat="1" applyFont="1" applyBorder="1" applyAlignment="1">
      <alignment horizontal="center"/>
    </xf>
    <xf numFmtId="0" fontId="95" fillId="6" borderId="25" xfId="0" applyFont="1" applyFill="1" applyBorder="1" applyAlignment="1">
      <alignment horizontal="center" vertical="center" wrapText="1"/>
    </xf>
    <xf numFmtId="0" fontId="95" fillId="6" borderId="38" xfId="0" applyFont="1" applyFill="1" applyBorder="1" applyAlignment="1">
      <alignment horizontal="center" vertical="center" wrapText="1"/>
    </xf>
    <xf numFmtId="164" fontId="5" fillId="0" borderId="70" xfId="0" applyNumberFormat="1" applyFont="1" applyBorder="1" applyAlignment="1">
      <alignment horizontal="center"/>
    </xf>
    <xf numFmtId="0" fontId="95" fillId="0" borderId="69" xfId="0" applyFont="1" applyBorder="1" applyAlignment="1">
      <alignment horizontal="center" wrapText="1"/>
    </xf>
    <xf numFmtId="0" fontId="95" fillId="0" borderId="45" xfId="0" applyFont="1" applyBorder="1" applyAlignment="1">
      <alignment horizontal="center" wrapText="1"/>
    </xf>
    <xf numFmtId="179" fontId="71" fillId="5" borderId="30" xfId="0" applyNumberFormat="1" applyFont="1" applyFill="1" applyBorder="1" applyAlignment="1">
      <alignment horizontal="center" vertical="center" wrapText="1"/>
    </xf>
    <xf numFmtId="0" fontId="87" fillId="12" borderId="2" xfId="0" applyFont="1" applyFill="1" applyBorder="1" applyAlignment="1">
      <alignment horizontal="center" vertical="center" wrapText="1"/>
    </xf>
    <xf numFmtId="179" fontId="89" fillId="5" borderId="27" xfId="0" applyNumberFormat="1" applyFont="1" applyFill="1" applyBorder="1" applyAlignment="1">
      <alignment horizontal="center" vertical="center" wrapText="1"/>
    </xf>
    <xf numFmtId="0" fontId="87" fillId="2" borderId="7" xfId="0" applyFont="1" applyFill="1" applyBorder="1" applyAlignment="1">
      <alignment horizontal="center" vertical="center" wrapText="1"/>
    </xf>
    <xf numFmtId="0" fontId="87" fillId="2" borderId="15" xfId="0" applyFont="1" applyFill="1" applyBorder="1" applyAlignment="1">
      <alignment horizontal="center" vertical="center" wrapText="1"/>
    </xf>
    <xf numFmtId="179" fontId="88" fillId="12" borderId="1" xfId="0" applyNumberFormat="1" applyFont="1" applyFill="1" applyBorder="1" applyAlignment="1">
      <alignment vertical="center" wrapText="1"/>
    </xf>
    <xf numFmtId="179" fontId="88" fillId="12" borderId="1" xfId="0" applyNumberFormat="1" applyFont="1" applyFill="1" applyBorder="1" applyAlignment="1">
      <alignment horizontal="left" vertical="center" wrapText="1"/>
    </xf>
    <xf numFmtId="179" fontId="87" fillId="5" borderId="30" xfId="0" applyNumberFormat="1" applyFont="1" applyFill="1" applyBorder="1" applyAlignment="1">
      <alignment horizontal="center" vertical="center" wrapText="1"/>
    </xf>
    <xf numFmtId="0" fontId="0" fillId="0" borderId="0" xfId="0" applyAlignment="1">
      <alignment horizontal="left"/>
    </xf>
    <xf numFmtId="0" fontId="76" fillId="0" borderId="2" xfId="6"/>
    <xf numFmtId="0" fontId="32" fillId="0" borderId="2" xfId="6" applyFont="1"/>
    <xf numFmtId="4" fontId="32" fillId="0" borderId="2" xfId="6" applyNumberFormat="1" applyFont="1"/>
    <xf numFmtId="9" fontId="32" fillId="0" borderId="2" xfId="7" applyFont="1"/>
    <xf numFmtId="167" fontId="32" fillId="0" borderId="2" xfId="6" applyNumberFormat="1" applyFont="1"/>
    <xf numFmtId="185" fontId="32" fillId="0" borderId="2" xfId="8" applyNumberFormat="1" applyFont="1"/>
    <xf numFmtId="0" fontId="102" fillId="0" borderId="2" xfId="6" applyFont="1"/>
    <xf numFmtId="185" fontId="32" fillId="0" borderId="2" xfId="6" applyNumberFormat="1" applyFont="1"/>
    <xf numFmtId="9" fontId="32" fillId="0" borderId="2" xfId="6" applyNumberFormat="1" applyFont="1"/>
    <xf numFmtId="0" fontId="40" fillId="0" borderId="2" xfId="6" applyFont="1"/>
    <xf numFmtId="185" fontId="0" fillId="0" borderId="2" xfId="8" applyNumberFormat="1" applyFont="1"/>
    <xf numFmtId="3" fontId="101" fillId="0" borderId="2" xfId="6" applyNumberFormat="1" applyFont="1"/>
    <xf numFmtId="9" fontId="40" fillId="0" borderId="1" xfId="6" applyNumberFormat="1" applyFont="1" applyBorder="1"/>
    <xf numFmtId="10" fontId="32" fillId="0" borderId="19" xfId="6" applyNumberFormat="1" applyFont="1" applyBorder="1"/>
    <xf numFmtId="177" fontId="32" fillId="0" borderId="2" xfId="6" applyNumberFormat="1" applyFont="1"/>
    <xf numFmtId="173" fontId="103" fillId="0" borderId="2" xfId="6" applyNumberFormat="1" applyFont="1"/>
    <xf numFmtId="185" fontId="40" fillId="0" borderId="2" xfId="8" applyNumberFormat="1" applyFont="1"/>
    <xf numFmtId="10" fontId="32" fillId="0" borderId="1" xfId="6" applyNumberFormat="1" applyFont="1" applyBorder="1"/>
    <xf numFmtId="0" fontId="32" fillId="0" borderId="2" xfId="6" applyFont="1" applyAlignment="1">
      <alignment horizontal="left"/>
    </xf>
    <xf numFmtId="0" fontId="18" fillId="0" borderId="19" xfId="6" applyFont="1" applyBorder="1" applyAlignment="1">
      <alignment horizontal="left"/>
    </xf>
    <xf numFmtId="9" fontId="17" fillId="0" borderId="16" xfId="6" applyNumberFormat="1" applyFont="1" applyBorder="1"/>
    <xf numFmtId="10" fontId="17" fillId="0" borderId="16" xfId="6" applyNumberFormat="1" applyFont="1" applyBorder="1"/>
    <xf numFmtId="0" fontId="17" fillId="0" borderId="16" xfId="6" applyFont="1" applyBorder="1" applyAlignment="1">
      <alignment horizontal="left"/>
    </xf>
    <xf numFmtId="0" fontId="40" fillId="0" borderId="2" xfId="6" applyFont="1" applyAlignment="1">
      <alignment horizontal="center"/>
    </xf>
    <xf numFmtId="10" fontId="37" fillId="13" borderId="7" xfId="6" applyNumberFormat="1" applyFont="1" applyFill="1" applyBorder="1" applyAlignment="1">
      <alignment horizontal="center"/>
    </xf>
    <xf numFmtId="167" fontId="37" fillId="13" borderId="7" xfId="6" applyNumberFormat="1" applyFont="1" applyFill="1" applyBorder="1" applyAlignment="1">
      <alignment horizontal="center"/>
    </xf>
    <xf numFmtId="167" fontId="37" fillId="17" borderId="7" xfId="6" applyNumberFormat="1" applyFont="1" applyFill="1" applyBorder="1" applyAlignment="1">
      <alignment horizontal="center"/>
    </xf>
    <xf numFmtId="167" fontId="37" fillId="13" borderId="14" xfId="6" applyNumberFormat="1" applyFont="1" applyFill="1" applyBorder="1" applyAlignment="1">
      <alignment horizontal="center"/>
    </xf>
    <xf numFmtId="0" fontId="37" fillId="13" borderId="27" xfId="6" applyFont="1" applyFill="1" applyBorder="1" applyAlignment="1">
      <alignment horizontal="left"/>
    </xf>
    <xf numFmtId="167" fontId="35" fillId="16" borderId="35" xfId="6" applyNumberFormat="1" applyFont="1" applyFill="1" applyBorder="1" applyAlignment="1">
      <alignment wrapText="1"/>
    </xf>
    <xf numFmtId="167" fontId="35" fillId="16" borderId="26" xfId="6" applyNumberFormat="1" applyFont="1" applyFill="1" applyBorder="1" applyAlignment="1">
      <alignment wrapText="1"/>
    </xf>
    <xf numFmtId="0" fontId="87" fillId="16" borderId="25" xfId="6" applyFont="1" applyFill="1" applyBorder="1" applyAlignment="1">
      <alignment wrapText="1"/>
    </xf>
    <xf numFmtId="167" fontId="36" fillId="4" borderId="9" xfId="6" applyNumberFormat="1" applyFont="1" applyFill="1" applyBorder="1"/>
    <xf numFmtId="167" fontId="37" fillId="4" borderId="9" xfId="6" applyNumberFormat="1" applyFont="1" applyFill="1" applyBorder="1"/>
    <xf numFmtId="167" fontId="36" fillId="0" borderId="9" xfId="6" applyNumberFormat="1" applyFont="1" applyBorder="1"/>
    <xf numFmtId="167" fontId="36" fillId="0" borderId="10" xfId="6" applyNumberFormat="1" applyFont="1" applyBorder="1"/>
    <xf numFmtId="167" fontId="36" fillId="0" borderId="9" xfId="6" applyNumberFormat="1" applyFont="1" applyBorder="1" applyAlignment="1">
      <alignment wrapText="1"/>
    </xf>
    <xf numFmtId="167" fontId="36" fillId="0" borderId="10" xfId="6" applyNumberFormat="1" applyFont="1" applyBorder="1" applyAlignment="1">
      <alignment wrapText="1"/>
    </xf>
    <xf numFmtId="0" fontId="88" fillId="0" borderId="24" xfId="6" applyFont="1" applyBorder="1" applyAlignment="1">
      <alignment wrapText="1"/>
    </xf>
    <xf numFmtId="167" fontId="37" fillId="16" borderId="9" xfId="6" applyNumberFormat="1" applyFont="1" applyFill="1" applyBorder="1" applyAlignment="1">
      <alignment wrapText="1"/>
    </xf>
    <xf numFmtId="167" fontId="37" fillId="16" borderId="10" xfId="6" applyNumberFormat="1" applyFont="1" applyFill="1" applyBorder="1" applyAlignment="1">
      <alignment wrapText="1"/>
    </xf>
    <xf numFmtId="0" fontId="87" fillId="16" borderId="24" xfId="6" applyFont="1" applyFill="1" applyBorder="1" applyAlignment="1">
      <alignment wrapText="1"/>
    </xf>
    <xf numFmtId="167" fontId="36" fillId="4" borderId="9" xfId="6" applyNumberFormat="1" applyFont="1" applyFill="1" applyBorder="1" applyAlignment="1">
      <alignment wrapText="1"/>
    </xf>
    <xf numFmtId="167" fontId="37" fillId="4" borderId="9" xfId="6" applyNumberFormat="1" applyFont="1" applyFill="1" applyBorder="1" applyAlignment="1">
      <alignment wrapText="1"/>
    </xf>
    <xf numFmtId="167" fontId="35" fillId="16" borderId="9" xfId="6" applyNumberFormat="1" applyFont="1" applyFill="1" applyBorder="1" applyAlignment="1">
      <alignment wrapText="1"/>
    </xf>
    <xf numFmtId="167" fontId="35" fillId="16" borderId="10" xfId="6" applyNumberFormat="1" applyFont="1" applyFill="1" applyBorder="1" applyAlignment="1">
      <alignment wrapText="1"/>
    </xf>
    <xf numFmtId="0" fontId="35" fillId="16" borderId="34" xfId="6" applyFont="1" applyFill="1" applyBorder="1" applyAlignment="1">
      <alignment wrapText="1"/>
    </xf>
    <xf numFmtId="10" fontId="36" fillId="4" borderId="9" xfId="6" applyNumberFormat="1" applyFont="1" applyFill="1" applyBorder="1"/>
    <xf numFmtId="167" fontId="36" fillId="0" borderId="23" xfId="6" applyNumberFormat="1" applyFont="1" applyBorder="1" applyAlignment="1">
      <alignment wrapText="1"/>
    </xf>
    <xf numFmtId="0" fontId="36" fillId="0" borderId="83" xfId="6" applyFont="1" applyBorder="1" applyAlignment="1">
      <alignment wrapText="1"/>
    </xf>
    <xf numFmtId="0" fontId="36" fillId="0" borderId="67" xfId="6" applyFont="1" applyBorder="1" applyAlignment="1">
      <alignment wrapText="1"/>
    </xf>
    <xf numFmtId="167" fontId="91" fillId="0" borderId="10" xfId="6" applyNumberFormat="1" applyFont="1" applyBorder="1" applyAlignment="1">
      <alignment wrapText="1"/>
    </xf>
    <xf numFmtId="0" fontId="36" fillId="0" borderId="79" xfId="6" applyFont="1" applyBorder="1" applyAlignment="1">
      <alignment wrapText="1"/>
    </xf>
    <xf numFmtId="0" fontId="87" fillId="16" borderId="37" xfId="6" applyFont="1" applyFill="1" applyBorder="1" applyAlignment="1">
      <alignment wrapText="1"/>
    </xf>
    <xf numFmtId="167" fontId="91" fillId="0" borderId="10" xfId="6" applyNumberFormat="1" applyFont="1" applyBorder="1"/>
    <xf numFmtId="10" fontId="35" fillId="16" borderId="9" xfId="6" applyNumberFormat="1" applyFont="1" applyFill="1" applyBorder="1" applyAlignment="1">
      <alignment wrapText="1"/>
    </xf>
    <xf numFmtId="167" fontId="35" fillId="16" borderId="23" xfId="6" applyNumberFormat="1" applyFont="1" applyFill="1" applyBorder="1" applyAlignment="1">
      <alignment wrapText="1"/>
    </xf>
    <xf numFmtId="0" fontId="35" fillId="16" borderId="85" xfId="6" applyFont="1" applyFill="1" applyBorder="1" applyAlignment="1">
      <alignment wrapText="1"/>
    </xf>
    <xf numFmtId="0" fontId="39" fillId="0" borderId="2" xfId="6" applyFont="1"/>
    <xf numFmtId="167" fontId="38" fillId="4" borderId="9" xfId="6" applyNumberFormat="1" applyFont="1" applyFill="1" applyBorder="1"/>
    <xf numFmtId="167" fontId="91" fillId="0" borderId="23" xfId="6" applyNumberFormat="1" applyFont="1" applyBorder="1" applyAlignment="1">
      <alignment wrapText="1"/>
    </xf>
    <xf numFmtId="0" fontId="88" fillId="0" borderId="83" xfId="6" applyFont="1" applyBorder="1" applyAlignment="1">
      <alignment wrapText="1"/>
    </xf>
    <xf numFmtId="10" fontId="35" fillId="16" borderId="9" xfId="6" applyNumberFormat="1" applyFont="1" applyFill="1" applyBorder="1" applyAlignment="1">
      <alignment horizontal="right" wrapText="1"/>
    </xf>
    <xf numFmtId="167" fontId="35" fillId="16" borderId="9" xfId="6" applyNumberFormat="1" applyFont="1" applyFill="1" applyBorder="1" applyAlignment="1">
      <alignment horizontal="right" wrapText="1"/>
    </xf>
    <xf numFmtId="167" fontId="35" fillId="16" borderId="9" xfId="6" applyNumberFormat="1" applyFont="1" applyFill="1" applyBorder="1" applyAlignment="1">
      <alignment horizontal="center" wrapText="1"/>
    </xf>
    <xf numFmtId="167" fontId="35" fillId="16" borderId="10" xfId="6" applyNumberFormat="1" applyFont="1" applyFill="1" applyBorder="1" applyAlignment="1">
      <alignment horizontal="center" wrapText="1"/>
    </xf>
    <xf numFmtId="167" fontId="35" fillId="16" borderId="23" xfId="6" applyNumberFormat="1" applyFont="1" applyFill="1" applyBorder="1" applyAlignment="1">
      <alignment horizontal="center" wrapText="1"/>
    </xf>
    <xf numFmtId="167" fontId="35" fillId="16" borderId="29" xfId="6" applyNumberFormat="1" applyFont="1" applyFill="1" applyBorder="1" applyAlignment="1">
      <alignment horizontal="center" wrapText="1"/>
    </xf>
    <xf numFmtId="0" fontId="35" fillId="16" borderId="85" xfId="6" applyFont="1" applyFill="1" applyBorder="1" applyAlignment="1">
      <alignment horizontal="center" wrapText="1"/>
    </xf>
    <xf numFmtId="167" fontId="37" fillId="4" borderId="22" xfId="6" applyNumberFormat="1" applyFont="1" applyFill="1" applyBorder="1"/>
    <xf numFmtId="167" fontId="36" fillId="0" borderId="22" xfId="6" applyNumberFormat="1" applyFont="1" applyBorder="1"/>
    <xf numFmtId="167" fontId="36" fillId="0" borderId="39" xfId="6" applyNumberFormat="1" applyFont="1" applyBorder="1"/>
    <xf numFmtId="167" fontId="36" fillId="0" borderId="22" xfId="6" applyNumberFormat="1" applyFont="1" applyBorder="1" applyAlignment="1">
      <alignment wrapText="1"/>
    </xf>
    <xf numFmtId="167" fontId="36" fillId="0" borderId="84" xfId="6" applyNumberFormat="1" applyFont="1" applyBorder="1" applyAlignment="1">
      <alignment wrapText="1"/>
    </xf>
    <xf numFmtId="167" fontId="36" fillId="0" borderId="39" xfId="6" applyNumberFormat="1" applyFont="1" applyBorder="1" applyAlignment="1">
      <alignment wrapText="1"/>
    </xf>
    <xf numFmtId="167" fontId="36" fillId="0" borderId="82" xfId="6" applyNumberFormat="1" applyFont="1" applyBorder="1" applyAlignment="1">
      <alignment wrapText="1"/>
    </xf>
    <xf numFmtId="167" fontId="36" fillId="4" borderId="22" xfId="6" applyNumberFormat="1" applyFont="1" applyFill="1" applyBorder="1"/>
    <xf numFmtId="167" fontId="36" fillId="0" borderId="81" xfId="6" applyNumberFormat="1" applyFont="1" applyBorder="1" applyAlignment="1">
      <alignment wrapText="1"/>
    </xf>
    <xf numFmtId="0" fontId="36" fillId="0" borderId="67" xfId="6" applyFont="1" applyBorder="1"/>
    <xf numFmtId="10" fontId="37" fillId="4" borderId="9" xfId="6" applyNumberFormat="1" applyFont="1" applyFill="1" applyBorder="1"/>
    <xf numFmtId="167" fontId="36" fillId="0" borderId="80" xfId="6" applyNumberFormat="1" applyFont="1" applyBorder="1" applyAlignment="1">
      <alignment wrapText="1"/>
    </xf>
    <xf numFmtId="0" fontId="36" fillId="0" borderId="79" xfId="6" applyFont="1" applyBorder="1"/>
    <xf numFmtId="0" fontId="17" fillId="0" borderId="2" xfId="6" applyFont="1"/>
    <xf numFmtId="0" fontId="35" fillId="15" borderId="7" xfId="6" applyFont="1" applyFill="1" applyBorder="1" applyAlignment="1">
      <alignment horizontal="center" wrapText="1"/>
    </xf>
    <xf numFmtId="0" fontId="35" fillId="15" borderId="14" xfId="6" applyFont="1" applyFill="1" applyBorder="1" applyAlignment="1">
      <alignment horizontal="center" wrapText="1"/>
    </xf>
    <xf numFmtId="0" fontId="35" fillId="15" borderId="78" xfId="6" applyFont="1" applyFill="1" applyBorder="1" applyAlignment="1">
      <alignment horizontal="center" wrapText="1"/>
    </xf>
    <xf numFmtId="0" fontId="35" fillId="15" borderId="31" xfId="6" applyFont="1" applyFill="1" applyBorder="1" applyAlignment="1">
      <alignment horizontal="center" wrapText="1"/>
    </xf>
    <xf numFmtId="3" fontId="34" fillId="9" borderId="7" xfId="6" applyNumberFormat="1" applyFont="1" applyFill="1" applyBorder="1" applyAlignment="1">
      <alignment horizontal="center" vertical="center" wrapText="1"/>
    </xf>
    <xf numFmtId="3" fontId="72" fillId="9" borderId="7" xfId="6" applyNumberFormat="1" applyFont="1" applyFill="1" applyBorder="1" applyAlignment="1">
      <alignment horizontal="center" vertical="center" wrapText="1"/>
    </xf>
    <xf numFmtId="3" fontId="71" fillId="10" borderId="7" xfId="6" applyNumberFormat="1" applyFont="1" applyFill="1" applyBorder="1" applyAlignment="1">
      <alignment horizontal="center" wrapText="1"/>
    </xf>
    <xf numFmtId="4" fontId="33" fillId="10" borderId="14" xfId="6" applyNumberFormat="1" applyFont="1" applyFill="1" applyBorder="1" applyAlignment="1">
      <alignment horizontal="center" vertical="center" wrapText="1"/>
    </xf>
    <xf numFmtId="3" fontId="71" fillId="10" borderId="7" xfId="6" applyNumberFormat="1" applyFont="1" applyFill="1" applyBorder="1" applyAlignment="1">
      <alignment horizontal="center" vertical="center" wrapText="1"/>
    </xf>
    <xf numFmtId="3" fontId="33" fillId="10" borderId="14" xfId="6" applyNumberFormat="1" applyFont="1" applyFill="1" applyBorder="1" applyAlignment="1">
      <alignment horizontal="center" vertical="center" wrapText="1"/>
    </xf>
    <xf numFmtId="0" fontId="33" fillId="10" borderId="7" xfId="6" applyFont="1" applyFill="1" applyBorder="1" applyAlignment="1">
      <alignment horizontal="center" wrapText="1"/>
    </xf>
    <xf numFmtId="0" fontId="67" fillId="0" borderId="2" xfId="6" applyFont="1"/>
    <xf numFmtId="0" fontId="0" fillId="0" borderId="0" xfId="0"/>
    <xf numFmtId="43" fontId="28" fillId="0" borderId="0" xfId="0" applyNumberFormat="1" applyFont="1" applyAlignment="1">
      <alignment horizontal="center" vertical="center" wrapText="1"/>
    </xf>
    <xf numFmtId="10" fontId="8" fillId="4" borderId="1" xfId="0" applyNumberFormat="1" applyFont="1" applyFill="1" applyBorder="1" applyAlignment="1">
      <alignment horizontal="center" vertical="center"/>
    </xf>
    <xf numFmtId="3" fontId="16" fillId="0" borderId="0" xfId="0" applyNumberFormat="1" applyFont="1"/>
    <xf numFmtId="169" fontId="16" fillId="0" borderId="0" xfId="0" applyNumberFormat="1" applyFont="1"/>
    <xf numFmtId="0" fontId="25" fillId="4" borderId="45" xfId="0" applyFont="1" applyFill="1" applyBorder="1" applyAlignment="1">
      <alignment horizontal="center" vertical="center" wrapText="1"/>
    </xf>
    <xf numFmtId="0" fontId="13" fillId="0" borderId="45" xfId="0" applyFont="1" applyBorder="1" applyAlignment="1">
      <alignment wrapText="1"/>
    </xf>
    <xf numFmtId="41" fontId="13" fillId="0" borderId="45" xfId="2" applyFont="1" applyBorder="1"/>
    <xf numFmtId="0" fontId="8" fillId="10" borderId="45" xfId="0" applyFont="1" applyFill="1" applyBorder="1" applyAlignment="1">
      <alignment horizontal="center" wrapText="1"/>
    </xf>
    <xf numFmtId="41" fontId="8" fillId="10" borderId="45" xfId="2" applyFont="1" applyFill="1" applyBorder="1" applyAlignment="1">
      <alignment horizontal="center" wrapText="1"/>
    </xf>
    <xf numFmtId="9" fontId="8" fillId="10" borderId="45" xfId="0" applyNumberFormat="1" applyFont="1" applyFill="1" applyBorder="1" applyAlignment="1">
      <alignment horizontal="center" wrapText="1"/>
    </xf>
    <xf numFmtId="41" fontId="28" fillId="0" borderId="45" xfId="0" applyNumberFormat="1" applyFont="1" applyBorder="1" applyAlignment="1">
      <alignment vertical="center"/>
    </xf>
    <xf numFmtId="164" fontId="28" fillId="0" borderId="45" xfId="0" applyNumberFormat="1" applyFont="1" applyBorder="1" applyAlignment="1">
      <alignment vertical="center"/>
    </xf>
    <xf numFmtId="168" fontId="28" fillId="0" borderId="45" xfId="0" applyNumberFormat="1" applyFont="1" applyBorder="1" applyAlignment="1">
      <alignment horizontal="center" vertical="center"/>
    </xf>
    <xf numFmtId="41" fontId="8" fillId="10" borderId="45" xfId="0" applyNumberFormat="1" applyFont="1" applyFill="1" applyBorder="1" applyAlignment="1">
      <alignment horizontal="center" vertical="center"/>
    </xf>
    <xf numFmtId="164" fontId="8" fillId="10" borderId="45" xfId="0" applyNumberFormat="1" applyFont="1" applyFill="1" applyBorder="1" applyAlignment="1">
      <alignment horizontal="center" vertical="center"/>
    </xf>
    <xf numFmtId="165" fontId="24" fillId="10" borderId="45" xfId="0" applyNumberFormat="1" applyFont="1" applyFill="1" applyBorder="1" applyAlignment="1">
      <alignment vertical="center"/>
    </xf>
    <xf numFmtId="9" fontId="24" fillId="10" borderId="45" xfId="9" applyFont="1" applyFill="1" applyBorder="1" applyAlignment="1">
      <alignment horizontal="center" vertical="center"/>
    </xf>
    <xf numFmtId="0" fontId="67" fillId="0" borderId="2" xfId="5" applyFont="1"/>
    <xf numFmtId="0" fontId="90" fillId="0" borderId="2" xfId="5"/>
    <xf numFmtId="170" fontId="50" fillId="2" borderId="45" xfId="5" applyNumberFormat="1" applyFont="1" applyFill="1" applyBorder="1" applyAlignment="1">
      <alignment horizontal="center" vertical="center" wrapText="1"/>
    </xf>
    <xf numFmtId="1" fontId="51" fillId="26" borderId="45" xfId="5" applyNumberFormat="1" applyFont="1" applyFill="1" applyBorder="1" applyAlignment="1">
      <alignment horizontal="center" vertical="center" wrapText="1"/>
    </xf>
    <xf numFmtId="9" fontId="9" fillId="0" borderId="2" xfId="5" applyNumberFormat="1" applyFont="1"/>
    <xf numFmtId="9" fontId="15" fillId="0" borderId="2" xfId="5" applyNumberFormat="1" applyFont="1"/>
    <xf numFmtId="0" fontId="15" fillId="0" borderId="2" xfId="5" applyFont="1"/>
    <xf numFmtId="0" fontId="9" fillId="0" borderId="2" xfId="5" applyFont="1"/>
    <xf numFmtId="3" fontId="9" fillId="0" borderId="2" xfId="5" applyNumberFormat="1" applyFont="1"/>
    <xf numFmtId="178" fontId="9" fillId="0" borderId="2" xfId="5" applyNumberFormat="1" applyFont="1"/>
    <xf numFmtId="0" fontId="4" fillId="0" borderId="2" xfId="10"/>
    <xf numFmtId="164" fontId="9" fillId="0" borderId="2" xfId="10" applyNumberFormat="1" applyFont="1"/>
    <xf numFmtId="186" fontId="9" fillId="0" borderId="2" xfId="10" applyNumberFormat="1" applyFont="1"/>
    <xf numFmtId="169" fontId="9" fillId="0" borderId="2" xfId="10" applyNumberFormat="1" applyFont="1"/>
    <xf numFmtId="0" fontId="11" fillId="0" borderId="6" xfId="10" applyFont="1" applyBorder="1"/>
    <xf numFmtId="169" fontId="17" fillId="0" borderId="87" xfId="10" applyNumberFormat="1" applyFont="1" applyBorder="1" applyAlignment="1">
      <alignment vertical="center"/>
    </xf>
    <xf numFmtId="169" fontId="17" fillId="0" borderId="88" xfId="10" applyNumberFormat="1" applyFont="1" applyBorder="1" applyAlignment="1">
      <alignment vertical="center"/>
    </xf>
    <xf numFmtId="169" fontId="17" fillId="0" borderId="89" xfId="10" applyNumberFormat="1" applyFont="1" applyBorder="1" applyAlignment="1">
      <alignment vertical="center"/>
    </xf>
    <xf numFmtId="169" fontId="18" fillId="0" borderId="90" xfId="10" applyNumberFormat="1" applyFont="1" applyBorder="1" applyAlignment="1">
      <alignment vertical="center"/>
    </xf>
    <xf numFmtId="169" fontId="18" fillId="0" borderId="1" xfId="10" applyNumberFormat="1" applyFont="1" applyBorder="1" applyAlignment="1">
      <alignment vertical="center"/>
    </xf>
    <xf numFmtId="169" fontId="18" fillId="10" borderId="1" xfId="10" applyNumberFormat="1" applyFont="1" applyFill="1" applyBorder="1" applyAlignment="1">
      <alignment vertical="center"/>
    </xf>
    <xf numFmtId="0" fontId="21" fillId="0" borderId="1" xfId="10" applyFont="1" applyBorder="1" applyAlignment="1">
      <alignment vertical="center"/>
    </xf>
    <xf numFmtId="9" fontId="17" fillId="46" borderId="1" xfId="10" applyNumberFormat="1" applyFont="1" applyFill="1" applyBorder="1" applyAlignment="1">
      <alignment horizontal="center" vertical="center"/>
    </xf>
    <xf numFmtId="0" fontId="17" fillId="0" borderId="91" xfId="10" applyFont="1" applyBorder="1" applyAlignment="1">
      <alignment vertical="center" wrapText="1"/>
    </xf>
    <xf numFmtId="187" fontId="17" fillId="0" borderId="92" xfId="10" applyNumberFormat="1" applyFont="1" applyBorder="1" applyAlignment="1">
      <alignment horizontal="center" vertical="center" wrapText="1"/>
    </xf>
    <xf numFmtId="187" fontId="17" fillId="0" borderId="16" xfId="10" applyNumberFormat="1" applyFont="1" applyBorder="1" applyAlignment="1">
      <alignment horizontal="center" vertical="center" wrapText="1"/>
    </xf>
    <xf numFmtId="0" fontId="17" fillId="0" borderId="16" xfId="10" applyFont="1" applyBorder="1" applyAlignment="1">
      <alignment horizontal="center" vertical="center" wrapText="1"/>
    </xf>
    <xf numFmtId="0" fontId="17" fillId="0" borderId="16" xfId="10" applyFont="1" applyBorder="1" applyAlignment="1">
      <alignment vertical="center" wrapText="1"/>
    </xf>
    <xf numFmtId="0" fontId="17" fillId="0" borderId="93" xfId="10" applyFont="1" applyBorder="1" applyAlignment="1">
      <alignment horizontal="left" vertical="center"/>
    </xf>
    <xf numFmtId="0" fontId="17" fillId="3" borderId="6" xfId="10" applyFont="1" applyFill="1" applyBorder="1" applyAlignment="1">
      <alignment vertical="center" wrapText="1"/>
    </xf>
    <xf numFmtId="169" fontId="18" fillId="0" borderId="94" xfId="10" applyNumberFormat="1" applyFont="1" applyBorder="1" applyAlignment="1">
      <alignment vertical="center"/>
    </xf>
    <xf numFmtId="169" fontId="18" fillId="0" borderId="19" xfId="10" applyNumberFormat="1" applyFont="1" applyBorder="1" applyAlignment="1">
      <alignment vertical="center"/>
    </xf>
    <xf numFmtId="169" fontId="18" fillId="10" borderId="19" xfId="10" applyNumberFormat="1" applyFont="1" applyFill="1" applyBorder="1" applyAlignment="1">
      <alignment vertical="center"/>
    </xf>
    <xf numFmtId="9" fontId="17" fillId="46" borderId="19" xfId="10" applyNumberFormat="1" applyFont="1" applyFill="1" applyBorder="1" applyAlignment="1">
      <alignment horizontal="center" vertical="center"/>
    </xf>
    <xf numFmtId="0" fontId="17" fillId="0" borderId="95" xfId="10" applyFont="1" applyBorder="1" applyAlignment="1">
      <alignment horizontal="left" vertical="center"/>
    </xf>
    <xf numFmtId="187" fontId="17" fillId="0" borderId="90" xfId="10" applyNumberFormat="1" applyFont="1" applyBorder="1" applyAlignment="1">
      <alignment horizontal="center" vertical="center" wrapText="1"/>
    </xf>
    <xf numFmtId="187" fontId="17" fillId="0" borderId="1" xfId="10" applyNumberFormat="1" applyFont="1" applyBorder="1" applyAlignment="1">
      <alignment horizontal="center" vertical="center" wrapText="1"/>
    </xf>
    <xf numFmtId="0" fontId="17" fillId="0" borderId="1" xfId="10" applyFont="1" applyBorder="1" applyAlignment="1">
      <alignment horizontal="center" vertical="center" wrapText="1"/>
    </xf>
    <xf numFmtId="0" fontId="17" fillId="0" borderId="1" xfId="10" applyFont="1" applyBorder="1" applyAlignment="1">
      <alignment vertical="center" wrapText="1"/>
    </xf>
    <xf numFmtId="0" fontId="17" fillId="0" borderId="91" xfId="10" applyFont="1" applyBorder="1" applyAlignment="1">
      <alignment horizontal="left" vertical="center"/>
    </xf>
    <xf numFmtId="0" fontId="17" fillId="3" borderId="98" xfId="10" applyFont="1" applyFill="1" applyBorder="1" applyAlignment="1">
      <alignment vertical="center" wrapText="1"/>
    </xf>
    <xf numFmtId="0" fontId="21" fillId="0" borderId="19" xfId="10" applyFont="1" applyBorder="1" applyAlignment="1">
      <alignment vertical="center"/>
    </xf>
    <xf numFmtId="169" fontId="18" fillId="10" borderId="1" xfId="10" applyNumberFormat="1" applyFont="1" applyFill="1" applyBorder="1" applyAlignment="1">
      <alignment horizontal="center" vertical="center"/>
    </xf>
    <xf numFmtId="187" fontId="17" fillId="0" borderId="2" xfId="10" applyNumberFormat="1" applyFont="1" applyAlignment="1">
      <alignment horizontal="center" vertical="center" wrapText="1"/>
    </xf>
    <xf numFmtId="0" fontId="17" fillId="0" borderId="91" xfId="10" applyFont="1" applyBorder="1" applyAlignment="1">
      <alignment horizontal="left" vertical="center" wrapText="1"/>
    </xf>
    <xf numFmtId="0" fontId="9" fillId="12" borderId="2" xfId="10" applyFont="1" applyFill="1"/>
    <xf numFmtId="0" fontId="67" fillId="12" borderId="2" xfId="10" applyFont="1" applyFill="1" applyAlignment="1">
      <alignment horizontal="center"/>
    </xf>
    <xf numFmtId="0" fontId="67" fillId="0" borderId="2" xfId="10" applyFont="1"/>
    <xf numFmtId="0" fontId="74" fillId="0" borderId="99" xfId="0" applyFont="1" applyBorder="1" applyAlignment="1">
      <alignment vertical="center" wrapText="1"/>
    </xf>
    <xf numFmtId="169" fontId="18" fillId="0" borderId="45" xfId="0" applyNumberFormat="1" applyFont="1" applyBorder="1" applyAlignment="1">
      <alignment horizontal="center" vertical="center"/>
    </xf>
    <xf numFmtId="0" fontId="74" fillId="35" borderId="99" xfId="0" applyFont="1" applyFill="1" applyBorder="1" applyAlignment="1">
      <alignment vertical="center" wrapText="1"/>
    </xf>
    <xf numFmtId="169" fontId="18" fillId="6" borderId="45" xfId="0" applyNumberFormat="1" applyFont="1" applyFill="1" applyBorder="1" applyAlignment="1">
      <alignment horizontal="center" vertical="center"/>
    </xf>
    <xf numFmtId="169" fontId="18" fillId="0" borderId="10" xfId="0" applyNumberFormat="1" applyFont="1" applyBorder="1" applyAlignment="1">
      <alignment horizontal="center" vertical="center"/>
    </xf>
    <xf numFmtId="169" fontId="18" fillId="0" borderId="26" xfId="0" applyNumberFormat="1" applyFont="1" applyBorder="1" applyAlignment="1">
      <alignment horizontal="center" vertical="center"/>
    </xf>
    <xf numFmtId="169" fontId="18" fillId="0" borderId="39" xfId="0" applyNumberFormat="1" applyFont="1" applyBorder="1" applyAlignment="1">
      <alignment horizontal="center" vertical="center"/>
    </xf>
    <xf numFmtId="169" fontId="18" fillId="6" borderId="10" xfId="0" applyNumberFormat="1" applyFont="1" applyFill="1" applyBorder="1" applyAlignment="1">
      <alignment horizontal="center" vertical="center"/>
    </xf>
    <xf numFmtId="0" fontId="16" fillId="0" borderId="0" xfId="0" applyFont="1" applyAlignment="1">
      <alignment wrapText="1"/>
    </xf>
    <xf numFmtId="0" fontId="38" fillId="0" borderId="2" xfId="6" applyFont="1"/>
    <xf numFmtId="9" fontId="32" fillId="0" borderId="2" xfId="9" applyFont="1" applyBorder="1"/>
    <xf numFmtId="9" fontId="13" fillId="0" borderId="0" xfId="9" applyFont="1" applyAlignment="1">
      <alignment wrapText="1"/>
    </xf>
    <xf numFmtId="10" fontId="8" fillId="10" borderId="45" xfId="0" applyNumberFormat="1" applyFont="1" applyFill="1" applyBorder="1" applyAlignment="1">
      <alignment horizontal="center" wrapText="1"/>
    </xf>
    <xf numFmtId="0" fontId="74" fillId="35" borderId="100" xfId="0" applyFont="1" applyFill="1" applyBorder="1" applyAlignment="1">
      <alignment vertical="center" wrapText="1"/>
    </xf>
    <xf numFmtId="169" fontId="18" fillId="6" borderId="70" xfId="0" applyNumberFormat="1" applyFont="1" applyFill="1" applyBorder="1" applyAlignment="1">
      <alignment horizontal="center" vertical="center"/>
    </xf>
    <xf numFmtId="0" fontId="74" fillId="35" borderId="45" xfId="0" applyFont="1" applyFill="1" applyBorder="1" applyAlignment="1">
      <alignment vertical="center" wrapText="1"/>
    </xf>
    <xf numFmtId="169" fontId="18" fillId="6" borderId="26" xfId="0" applyNumberFormat="1" applyFont="1" applyFill="1" applyBorder="1" applyAlignment="1">
      <alignment horizontal="center" vertical="center"/>
    </xf>
    <xf numFmtId="0" fontId="68" fillId="5" borderId="2" xfId="0" applyFont="1" applyFill="1" applyBorder="1" applyAlignment="1">
      <alignment vertical="center"/>
    </xf>
    <xf numFmtId="0" fontId="68" fillId="5" borderId="21" xfId="0" applyFont="1" applyFill="1" applyBorder="1" applyAlignment="1">
      <alignment vertical="center"/>
    </xf>
    <xf numFmtId="169" fontId="18" fillId="50" borderId="1" xfId="10" applyNumberFormat="1" applyFont="1" applyFill="1" applyBorder="1" applyAlignment="1">
      <alignment vertical="center"/>
    </xf>
    <xf numFmtId="0" fontId="4" fillId="0" borderId="2" xfId="10"/>
    <xf numFmtId="0" fontId="2" fillId="0" borderId="2" xfId="10" applyFont="1"/>
    <xf numFmtId="169" fontId="18" fillId="10" borderId="19" xfId="10" applyNumberFormat="1" applyFont="1" applyFill="1" applyBorder="1" applyAlignment="1">
      <alignment horizontal="center" vertical="center"/>
    </xf>
    <xf numFmtId="169" fontId="18" fillId="50" borderId="28" xfId="10" applyNumberFormat="1" applyFont="1" applyFill="1" applyBorder="1" applyAlignment="1">
      <alignment vertical="center"/>
    </xf>
    <xf numFmtId="169" fontId="18" fillId="10" borderId="45" xfId="10" applyNumberFormat="1" applyFont="1" applyFill="1" applyBorder="1" applyAlignment="1">
      <alignment horizontal="center" vertical="center"/>
    </xf>
    <xf numFmtId="169" fontId="18" fillId="0" borderId="45" xfId="10" applyNumberFormat="1" applyFont="1" applyBorder="1" applyAlignment="1">
      <alignment vertical="center"/>
    </xf>
    <xf numFmtId="169" fontId="18" fillId="10" borderId="41" xfId="10" applyNumberFormat="1" applyFont="1" applyFill="1" applyBorder="1" applyAlignment="1">
      <alignment vertical="center"/>
    </xf>
    <xf numFmtId="0" fontId="17" fillId="0" borderId="45" xfId="10" applyFont="1" applyBorder="1" applyAlignment="1">
      <alignment horizontal="left" vertical="center"/>
    </xf>
    <xf numFmtId="9" fontId="17" fillId="46" borderId="45" xfId="10" applyNumberFormat="1" applyFont="1" applyFill="1" applyBorder="1" applyAlignment="1">
      <alignment horizontal="center" vertical="center"/>
    </xf>
    <xf numFmtId="0" fontId="21" fillId="0" borderId="45" xfId="10" applyFont="1" applyBorder="1" applyAlignment="1">
      <alignment vertical="center"/>
    </xf>
    <xf numFmtId="169" fontId="18" fillId="10" borderId="45" xfId="10" applyNumberFormat="1" applyFont="1" applyFill="1" applyBorder="1" applyAlignment="1">
      <alignment vertical="center"/>
    </xf>
    <xf numFmtId="169" fontId="18" fillId="50" borderId="76" xfId="10" applyNumberFormat="1" applyFont="1" applyFill="1" applyBorder="1" applyAlignment="1">
      <alignment vertical="center"/>
    </xf>
    <xf numFmtId="169" fontId="17" fillId="0" borderId="105" xfId="10" applyNumberFormat="1" applyFont="1" applyBorder="1" applyAlignment="1">
      <alignment vertical="center"/>
    </xf>
    <xf numFmtId="169" fontId="17" fillId="0" borderId="106" xfId="10" applyNumberFormat="1" applyFont="1" applyBorder="1" applyAlignment="1">
      <alignment vertical="center"/>
    </xf>
    <xf numFmtId="0" fontId="17" fillId="0" borderId="19" xfId="10" applyFont="1" applyBorder="1" applyAlignment="1">
      <alignment vertical="center" wrapText="1"/>
    </xf>
    <xf numFmtId="0" fontId="17" fillId="0" borderId="19" xfId="10" applyFont="1" applyBorder="1" applyAlignment="1">
      <alignment horizontal="center" vertical="center" wrapText="1"/>
    </xf>
    <xf numFmtId="187" fontId="17" fillId="0" borderId="19" xfId="10" applyNumberFormat="1" applyFont="1" applyBorder="1" applyAlignment="1">
      <alignment horizontal="center" vertical="center" wrapText="1"/>
    </xf>
    <xf numFmtId="187" fontId="17" fillId="0" borderId="94" xfId="10" applyNumberFormat="1" applyFont="1" applyBorder="1" applyAlignment="1">
      <alignment horizontal="center" vertical="center" wrapText="1"/>
    </xf>
    <xf numFmtId="0" fontId="17" fillId="0" borderId="45" xfId="10" applyFont="1" applyBorder="1" applyAlignment="1">
      <alignment vertical="center" wrapText="1"/>
    </xf>
    <xf numFmtId="0" fontId="0" fillId="34" borderId="2" xfId="0" applyFill="1" applyBorder="1"/>
    <xf numFmtId="0" fontId="87" fillId="2" borderId="72" xfId="0" applyFont="1" applyFill="1" applyBorder="1" applyAlignment="1">
      <alignment horizontal="center" vertical="center" wrapText="1"/>
    </xf>
    <xf numFmtId="9" fontId="0" fillId="34" borderId="45" xfId="0" applyNumberFormat="1" applyFill="1" applyBorder="1" applyAlignment="1">
      <alignment horizontal="center" vertical="center"/>
    </xf>
    <xf numFmtId="179" fontId="88" fillId="0" borderId="39" xfId="0" applyNumberFormat="1" applyFont="1" applyBorder="1"/>
    <xf numFmtId="179" fontId="88" fillId="0" borderId="2" xfId="0" applyNumberFormat="1" applyFont="1" applyBorder="1"/>
    <xf numFmtId="179" fontId="70" fillId="5" borderId="107" xfId="0" applyNumberFormat="1" applyFont="1" applyFill="1" applyBorder="1"/>
    <xf numFmtId="179" fontId="88" fillId="34" borderId="45" xfId="0" applyNumberFormat="1" applyFont="1" applyFill="1" applyBorder="1"/>
    <xf numFmtId="0" fontId="87" fillId="51" borderId="45"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71" fillId="2" borderId="13" xfId="0" applyFont="1" applyFill="1" applyBorder="1" applyAlignment="1">
      <alignment horizontal="center" vertical="center" wrapText="1"/>
    </xf>
    <xf numFmtId="10" fontId="94" fillId="23" borderId="59" xfId="0" applyNumberFormat="1" applyFont="1" applyFill="1" applyBorder="1" applyAlignment="1">
      <alignment horizontal="center"/>
    </xf>
    <xf numFmtId="0" fontId="71" fillId="2" borderId="32" xfId="0" applyFont="1" applyFill="1" applyBorder="1" applyAlignment="1">
      <alignment horizontal="center" vertical="center" wrapText="1"/>
    </xf>
    <xf numFmtId="179" fontId="97" fillId="12" borderId="45" xfId="0" applyNumberFormat="1" applyFont="1" applyFill="1" applyBorder="1" applyAlignment="1">
      <alignment horizontal="center" vertical="center" wrapText="1"/>
    </xf>
    <xf numFmtId="0" fontId="0" fillId="0" borderId="0" xfId="0"/>
    <xf numFmtId="10" fontId="31" fillId="23" borderId="45" xfId="5" applyNumberFormat="1" applyFont="1" applyFill="1" applyBorder="1" applyAlignment="1">
      <alignment horizontal="center"/>
    </xf>
    <xf numFmtId="0" fontId="71" fillId="2" borderId="18" xfId="0" applyFont="1" applyFill="1" applyBorder="1" applyAlignment="1">
      <alignment vertical="center"/>
    </xf>
    <xf numFmtId="0" fontId="92" fillId="0" borderId="21" xfId="0" applyFont="1" applyBorder="1" applyAlignment="1"/>
    <xf numFmtId="10" fontId="92" fillId="0" borderId="21" xfId="0" applyNumberFormat="1" applyFont="1" applyBorder="1" applyAlignment="1">
      <alignment horizontal="center" vertical="center"/>
    </xf>
    <xf numFmtId="179" fontId="33" fillId="5" borderId="27" xfId="0" applyNumberFormat="1" applyFont="1" applyFill="1" applyBorder="1" applyAlignment="1">
      <alignment horizontal="center" vertical="center" wrapText="1"/>
    </xf>
    <xf numFmtId="3" fontId="74" fillId="35" borderId="2" xfId="0" applyNumberFormat="1" applyFont="1" applyFill="1" applyBorder="1" applyAlignment="1">
      <alignment horizontal="right" vertical="center" wrapText="1"/>
    </xf>
    <xf numFmtId="169" fontId="69" fillId="6" borderId="26" xfId="0" applyNumberFormat="1" applyFont="1" applyFill="1" applyBorder="1" applyAlignment="1">
      <alignment horizontal="center" vertical="center"/>
    </xf>
    <xf numFmtId="17" fontId="40" fillId="5" borderId="45" xfId="0" applyNumberFormat="1" applyFont="1" applyFill="1" applyBorder="1" applyAlignment="1">
      <alignment horizontal="center" vertical="center" wrapText="1"/>
    </xf>
    <xf numFmtId="169" fontId="16" fillId="0" borderId="43" xfId="0" applyNumberFormat="1" applyFont="1" applyBorder="1"/>
    <xf numFmtId="9" fontId="16" fillId="0" borderId="61" xfId="0" applyNumberFormat="1" applyFont="1" applyBorder="1"/>
    <xf numFmtId="9" fontId="16" fillId="0" borderId="45" xfId="0" applyNumberFormat="1" applyFont="1" applyBorder="1"/>
    <xf numFmtId="169" fontId="17" fillId="5" borderId="38" xfId="0" applyNumberFormat="1" applyFont="1" applyFill="1" applyBorder="1" applyAlignment="1">
      <alignment horizontal="center" vertical="center"/>
    </xf>
    <xf numFmtId="169" fontId="17" fillId="5" borderId="2" xfId="0" applyNumberFormat="1" applyFont="1" applyFill="1" applyBorder="1" applyAlignment="1">
      <alignment horizontal="center" vertical="center"/>
    </xf>
    <xf numFmtId="169" fontId="17" fillId="5" borderId="32" xfId="0" applyNumberFormat="1" applyFont="1" applyFill="1" applyBorder="1" applyAlignment="1">
      <alignment horizontal="center" vertical="center"/>
    </xf>
    <xf numFmtId="169" fontId="16" fillId="0" borderId="44" xfId="0" applyNumberFormat="1" applyFont="1" applyBorder="1"/>
    <xf numFmtId="9" fontId="16" fillId="0" borderId="16" xfId="0" applyNumberFormat="1" applyFont="1" applyBorder="1"/>
    <xf numFmtId="169" fontId="16" fillId="0" borderId="17" xfId="0" applyNumberFormat="1" applyFont="1" applyBorder="1"/>
    <xf numFmtId="0" fontId="67" fillId="0" borderId="2" xfId="14" applyFont="1"/>
    <xf numFmtId="0" fontId="1" fillId="0" borderId="2" xfId="14"/>
    <xf numFmtId="171" fontId="1" fillId="0" borderId="2" xfId="14" applyNumberFormat="1"/>
    <xf numFmtId="9" fontId="0" fillId="0" borderId="2" xfId="15" applyFont="1"/>
    <xf numFmtId="0" fontId="1" fillId="0" borderId="2" xfId="14" applyBorder="1"/>
    <xf numFmtId="9" fontId="0" fillId="0" borderId="70" xfId="15" applyFont="1" applyBorder="1" applyAlignment="1">
      <alignment horizontal="center"/>
    </xf>
    <xf numFmtId="9" fontId="0" fillId="0" borderId="2" xfId="15" applyFont="1" applyBorder="1"/>
    <xf numFmtId="0" fontId="1" fillId="0" borderId="2" xfId="14"/>
    <xf numFmtId="0" fontId="9" fillId="0" borderId="2" xfId="14" applyFont="1"/>
    <xf numFmtId="1" fontId="20" fillId="3" borderId="45" xfId="14" applyNumberFormat="1" applyFont="1" applyFill="1" applyBorder="1" applyAlignment="1">
      <alignment horizontal="center" vertical="center" wrapText="1"/>
    </xf>
    <xf numFmtId="1" fontId="20" fillId="9" borderId="1" xfId="14" applyNumberFormat="1" applyFont="1" applyFill="1" applyBorder="1" applyAlignment="1">
      <alignment horizontal="center" vertical="center" wrapText="1"/>
    </xf>
    <xf numFmtId="0" fontId="14" fillId="10" borderId="45" xfId="14" applyFont="1" applyFill="1" applyBorder="1"/>
    <xf numFmtId="171" fontId="14" fillId="10" borderId="45" xfId="14" applyNumberFormat="1" applyFont="1" applyFill="1" applyBorder="1" applyAlignment="1">
      <alignment wrapText="1"/>
    </xf>
    <xf numFmtId="168" fontId="14" fillId="10" borderId="45" xfId="14" applyNumberFormat="1" applyFont="1" applyFill="1" applyBorder="1" applyAlignment="1">
      <alignment wrapText="1"/>
    </xf>
    <xf numFmtId="171" fontId="14" fillId="10" borderId="17" xfId="14" applyNumberFormat="1" applyFont="1" applyFill="1" applyBorder="1" applyAlignment="1">
      <alignment wrapText="1"/>
    </xf>
    <xf numFmtId="171" fontId="14" fillId="10" borderId="1" xfId="14" applyNumberFormat="1" applyFont="1" applyFill="1" applyBorder="1" applyAlignment="1">
      <alignment wrapText="1"/>
    </xf>
    <xf numFmtId="168" fontId="14" fillId="10" borderId="1" xfId="14" applyNumberFormat="1" applyFont="1" applyFill="1" applyBorder="1" applyAlignment="1">
      <alignment wrapText="1"/>
    </xf>
    <xf numFmtId="0" fontId="14" fillId="0" borderId="45" xfId="14" applyFont="1" applyBorder="1"/>
    <xf numFmtId="171" fontId="14" fillId="0" borderId="45" xfId="14" applyNumberFormat="1" applyFont="1" applyBorder="1" applyAlignment="1">
      <alignment wrapText="1"/>
    </xf>
    <xf numFmtId="171" fontId="21" fillId="0" borderId="45" xfId="14" applyNumberFormat="1" applyFont="1" applyBorder="1" applyAlignment="1">
      <alignment wrapText="1"/>
    </xf>
    <xf numFmtId="171" fontId="21" fillId="0" borderId="17" xfId="14" applyNumberFormat="1" applyFont="1" applyBorder="1" applyAlignment="1">
      <alignment wrapText="1"/>
    </xf>
    <xf numFmtId="171" fontId="21" fillId="0" borderId="1" xfId="14" applyNumberFormat="1" applyFont="1" applyBorder="1" applyAlignment="1">
      <alignment wrapText="1"/>
    </xf>
    <xf numFmtId="168" fontId="21" fillId="10" borderId="1" xfId="14" applyNumberFormat="1" applyFont="1" applyFill="1" applyBorder="1" applyAlignment="1">
      <alignment wrapText="1"/>
    </xf>
    <xf numFmtId="0" fontId="12" fillId="0" borderId="45" xfId="14" applyFont="1" applyBorder="1"/>
    <xf numFmtId="171" fontId="12" fillId="0" borderId="45" xfId="14" applyNumberFormat="1" applyFont="1" applyBorder="1" applyAlignment="1">
      <alignment wrapText="1"/>
    </xf>
    <xf numFmtId="171" fontId="12" fillId="10" borderId="45" xfId="14" applyNumberFormat="1" applyFont="1" applyFill="1" applyBorder="1" applyAlignment="1">
      <alignment wrapText="1"/>
    </xf>
    <xf numFmtId="168" fontId="12" fillId="10" borderId="45" xfId="14" applyNumberFormat="1" applyFont="1" applyFill="1" applyBorder="1" applyAlignment="1">
      <alignment wrapText="1"/>
    </xf>
    <xf numFmtId="171" fontId="12" fillId="0" borderId="17" xfId="14" applyNumberFormat="1" applyFont="1" applyBorder="1" applyAlignment="1">
      <alignment wrapText="1"/>
    </xf>
    <xf numFmtId="171" fontId="12" fillId="0" borderId="1" xfId="14" applyNumberFormat="1" applyFont="1" applyBorder="1" applyAlignment="1">
      <alignment wrapText="1"/>
    </xf>
    <xf numFmtId="168" fontId="22" fillId="10" borderId="1" xfId="14" applyNumberFormat="1" applyFont="1" applyFill="1" applyBorder="1" applyAlignment="1">
      <alignment wrapText="1"/>
    </xf>
    <xf numFmtId="0" fontId="11" fillId="0" borderId="2" xfId="14" applyFont="1"/>
    <xf numFmtId="171" fontId="22" fillId="0" borderId="45" xfId="14" applyNumberFormat="1" applyFont="1" applyBorder="1" applyAlignment="1">
      <alignment wrapText="1"/>
    </xf>
    <xf numFmtId="171" fontId="22" fillId="10" borderId="45" xfId="14" applyNumberFormat="1" applyFont="1" applyFill="1" applyBorder="1" applyAlignment="1">
      <alignment wrapText="1"/>
    </xf>
    <xf numFmtId="171" fontId="22" fillId="0" borderId="17" xfId="14" applyNumberFormat="1" applyFont="1" applyBorder="1" applyAlignment="1">
      <alignment wrapText="1"/>
    </xf>
    <xf numFmtId="171" fontId="22" fillId="0" borderId="1" xfId="14" applyNumberFormat="1" applyFont="1" applyBorder="1" applyAlignment="1">
      <alignment wrapText="1"/>
    </xf>
    <xf numFmtId="171" fontId="14" fillId="0" borderId="45" xfId="14" applyNumberFormat="1" applyFont="1" applyBorder="1" applyAlignment="1">
      <alignment horizontal="left" wrapText="1"/>
    </xf>
    <xf numFmtId="171" fontId="21" fillId="0" borderId="45" xfId="14" applyNumberFormat="1" applyFont="1" applyBorder="1" applyAlignment="1">
      <alignment horizontal="left" wrapText="1"/>
    </xf>
    <xf numFmtId="172" fontId="21" fillId="10" borderId="45" xfId="14" applyNumberFormat="1" applyFont="1" applyFill="1" applyBorder="1" applyAlignment="1">
      <alignment wrapText="1"/>
    </xf>
    <xf numFmtId="171" fontId="21" fillId="0" borderId="17" xfId="14" applyNumberFormat="1" applyFont="1" applyBorder="1" applyAlignment="1">
      <alignment horizontal="left" wrapText="1"/>
    </xf>
    <xf numFmtId="171" fontId="21" fillId="0" borderId="1" xfId="14" applyNumberFormat="1" applyFont="1" applyBorder="1" applyAlignment="1">
      <alignment horizontal="left" wrapText="1"/>
    </xf>
    <xf numFmtId="0" fontId="12" fillId="0" borderId="16" xfId="14" applyFont="1" applyBorder="1"/>
    <xf numFmtId="171" fontId="12" fillId="0" borderId="16" xfId="14" applyNumberFormat="1" applyFont="1" applyBorder="1" applyAlignment="1">
      <alignment wrapText="1"/>
    </xf>
    <xf numFmtId="171" fontId="22" fillId="0" borderId="16" xfId="14" applyNumberFormat="1" applyFont="1" applyBorder="1" applyAlignment="1">
      <alignment wrapText="1"/>
    </xf>
    <xf numFmtId="172" fontId="22" fillId="10" borderId="16" xfId="14" applyNumberFormat="1" applyFont="1" applyFill="1" applyBorder="1" applyAlignment="1">
      <alignment wrapText="1"/>
    </xf>
    <xf numFmtId="168" fontId="12" fillId="10" borderId="16" xfId="14" applyNumberFormat="1" applyFont="1" applyFill="1" applyBorder="1" applyAlignment="1">
      <alignment wrapText="1"/>
    </xf>
    <xf numFmtId="0" fontId="14" fillId="0" borderId="1" xfId="14" applyFont="1" applyBorder="1"/>
    <xf numFmtId="171" fontId="14" fillId="0" borderId="1" xfId="14" applyNumberFormat="1" applyFont="1" applyBorder="1" applyAlignment="1">
      <alignment horizontal="left" vertical="top" wrapText="1"/>
    </xf>
    <xf numFmtId="171" fontId="21" fillId="0" borderId="1" xfId="14" applyNumberFormat="1" applyFont="1" applyBorder="1" applyAlignment="1">
      <alignment horizontal="left" vertical="top" wrapText="1"/>
    </xf>
    <xf numFmtId="172" fontId="21" fillId="10" borderId="1" xfId="14" applyNumberFormat="1" applyFont="1" applyFill="1" applyBorder="1" applyAlignment="1">
      <alignment wrapText="1"/>
    </xf>
    <xf numFmtId="0" fontId="12" fillId="0" borderId="1" xfId="14" applyFont="1" applyBorder="1"/>
    <xf numFmtId="172" fontId="22" fillId="10" borderId="1" xfId="14" applyNumberFormat="1" applyFont="1" applyFill="1" applyBorder="1" applyAlignment="1">
      <alignment wrapText="1"/>
    </xf>
    <xf numFmtId="168" fontId="12" fillId="10" borderId="1" xfId="14" applyNumberFormat="1" applyFont="1" applyFill="1" applyBorder="1" applyAlignment="1">
      <alignment wrapText="1"/>
    </xf>
    <xf numFmtId="171" fontId="14" fillId="0" borderId="1" xfId="14" applyNumberFormat="1" applyFont="1" applyBorder="1" applyAlignment="1">
      <alignment wrapText="1"/>
    </xf>
    <xf numFmtId="170" fontId="21" fillId="0" borderId="1" xfId="14" applyNumberFormat="1" applyFont="1" applyBorder="1"/>
    <xf numFmtId="171" fontId="12" fillId="10" borderId="1" xfId="14" applyNumberFormat="1" applyFont="1" applyFill="1" applyBorder="1" applyAlignment="1">
      <alignment wrapText="1"/>
    </xf>
    <xf numFmtId="171" fontId="12" fillId="0" borderId="1" xfId="14" applyNumberFormat="1" applyFont="1" applyBorder="1" applyAlignment="1">
      <alignment horizontal="left" vertical="top" wrapText="1"/>
    </xf>
    <xf numFmtId="171" fontId="22" fillId="0" borderId="1" xfId="14" applyNumberFormat="1" applyFont="1" applyBorder="1" applyAlignment="1">
      <alignment horizontal="left" vertical="top" wrapText="1"/>
    </xf>
    <xf numFmtId="171" fontId="22" fillId="10" borderId="1" xfId="14" applyNumberFormat="1" applyFont="1" applyFill="1" applyBorder="1" applyAlignment="1">
      <alignment horizontal="left" vertical="top" wrapText="1"/>
    </xf>
    <xf numFmtId="170" fontId="22" fillId="0" borderId="1" xfId="14" applyNumberFormat="1" applyFont="1" applyBorder="1"/>
    <xf numFmtId="172" fontId="22" fillId="10" borderId="1" xfId="14" applyNumberFormat="1" applyFont="1" applyFill="1" applyBorder="1" applyAlignment="1">
      <alignment horizontal="left" vertical="top" wrapText="1"/>
    </xf>
    <xf numFmtId="170" fontId="22" fillId="10" borderId="1" xfId="14" applyNumberFormat="1" applyFont="1" applyFill="1" applyBorder="1"/>
    <xf numFmtId="167" fontId="22" fillId="10" borderId="1" xfId="14" applyNumberFormat="1" applyFont="1" applyFill="1" applyBorder="1"/>
    <xf numFmtId="37" fontId="8" fillId="11" borderId="1" xfId="14" applyNumberFormat="1" applyFont="1" applyFill="1" applyBorder="1" applyAlignment="1">
      <alignment horizontal="left" vertical="top" wrapText="1"/>
    </xf>
    <xf numFmtId="171" fontId="19" fillId="11" borderId="1" xfId="14" applyNumberFormat="1" applyFont="1" applyFill="1" applyBorder="1" applyAlignment="1">
      <alignment wrapText="1"/>
    </xf>
    <xf numFmtId="171" fontId="8" fillId="11" borderId="1" xfId="14" applyNumberFormat="1" applyFont="1" applyFill="1" applyBorder="1" applyAlignment="1">
      <alignment wrapText="1"/>
    </xf>
    <xf numFmtId="9" fontId="8" fillId="11" borderId="1" xfId="14" applyNumberFormat="1" applyFont="1" applyFill="1" applyBorder="1" applyAlignment="1">
      <alignment wrapText="1"/>
    </xf>
    <xf numFmtId="168" fontId="8" fillId="11" borderId="1" xfId="14" applyNumberFormat="1" applyFont="1" applyFill="1" applyBorder="1" applyAlignment="1">
      <alignment horizontal="right" wrapText="1"/>
    </xf>
    <xf numFmtId="0" fontId="9" fillId="0" borderId="1" xfId="14" applyFont="1" applyBorder="1"/>
    <xf numFmtId="9" fontId="11" fillId="0" borderId="1" xfId="14" applyNumberFormat="1" applyFont="1" applyBorder="1" applyAlignment="1">
      <alignment horizontal="center"/>
    </xf>
    <xf numFmtId="10" fontId="11" fillId="0" borderId="1" xfId="14" applyNumberFormat="1" applyFont="1" applyBorder="1" applyAlignment="1">
      <alignment horizontal="center"/>
    </xf>
    <xf numFmtId="171" fontId="9" fillId="0" borderId="2" xfId="14" applyNumberFormat="1" applyFont="1"/>
    <xf numFmtId="167" fontId="9" fillId="0" borderId="2" xfId="14" applyNumberFormat="1" applyFont="1"/>
    <xf numFmtId="9" fontId="9" fillId="0" borderId="2" xfId="14" applyNumberFormat="1" applyFont="1"/>
    <xf numFmtId="168" fontId="9" fillId="0" borderId="2" xfId="14" applyNumberFormat="1" applyFont="1"/>
    <xf numFmtId="0" fontId="23" fillId="3" borderId="1" xfId="14" applyFont="1" applyFill="1" applyBorder="1" applyAlignment="1">
      <alignment horizontal="center"/>
    </xf>
    <xf numFmtId="1" fontId="20" fillId="3" borderId="1" xfId="14" applyNumberFormat="1" applyFont="1" applyFill="1" applyBorder="1" applyAlignment="1">
      <alignment horizontal="center" vertical="center" wrapText="1"/>
    </xf>
    <xf numFmtId="10" fontId="9" fillId="0" borderId="1" xfId="14" applyNumberFormat="1" applyFont="1" applyBorder="1"/>
    <xf numFmtId="10" fontId="11" fillId="0" borderId="1" xfId="14" applyNumberFormat="1" applyFont="1" applyBorder="1"/>
    <xf numFmtId="9" fontId="9" fillId="0" borderId="1" xfId="14" applyNumberFormat="1" applyFont="1" applyBorder="1"/>
    <xf numFmtId="0" fontId="42" fillId="0" borderId="2" xfId="14" applyFont="1"/>
    <xf numFmtId="0" fontId="41" fillId="3" borderId="20" xfId="14" applyFont="1" applyFill="1" applyBorder="1" applyAlignment="1">
      <alignment horizontal="center" vertical="center" wrapText="1"/>
    </xf>
    <xf numFmtId="0" fontId="41" fillId="3" borderId="20" xfId="14" applyFont="1" applyFill="1" applyBorder="1" applyAlignment="1">
      <alignment horizontal="center" vertical="center"/>
    </xf>
    <xf numFmtId="171" fontId="46" fillId="18" borderId="1" xfId="14" applyNumberFormat="1" applyFont="1" applyFill="1" applyBorder="1" applyAlignment="1">
      <alignment wrapText="1"/>
    </xf>
    <xf numFmtId="171" fontId="45" fillId="0" borderId="1" xfId="14" applyNumberFormat="1" applyFont="1" applyBorder="1" applyAlignment="1">
      <alignment wrapText="1"/>
    </xf>
    <xf numFmtId="176" fontId="42" fillId="0" borderId="1" xfId="14" applyNumberFormat="1" applyFont="1" applyBorder="1"/>
    <xf numFmtId="171" fontId="46" fillId="10" borderId="1" xfId="14" applyNumberFormat="1" applyFont="1" applyFill="1" applyBorder="1" applyAlignment="1">
      <alignment wrapText="1"/>
    </xf>
    <xf numFmtId="171" fontId="46" fillId="0" borderId="1" xfId="14" applyNumberFormat="1" applyFont="1" applyBorder="1" applyAlignment="1">
      <alignment wrapText="1"/>
    </xf>
    <xf numFmtId="0" fontId="44" fillId="0" borderId="1" xfId="14" applyFont="1" applyBorder="1" applyAlignment="1">
      <alignment vertical="center" wrapText="1"/>
    </xf>
    <xf numFmtId="0" fontId="53" fillId="0" borderId="1" xfId="14" applyFont="1" applyBorder="1" applyAlignment="1">
      <alignment vertical="center"/>
    </xf>
    <xf numFmtId="0" fontId="44" fillId="0" borderId="1" xfId="14" applyFont="1" applyBorder="1" applyAlignment="1">
      <alignment vertical="center"/>
    </xf>
    <xf numFmtId="0" fontId="53" fillId="0" borderId="1" xfId="14" applyFont="1" applyBorder="1" applyAlignment="1">
      <alignment vertical="center" wrapText="1"/>
    </xf>
    <xf numFmtId="171" fontId="55" fillId="9" borderId="2" xfId="14" applyNumberFormat="1" applyFont="1" applyFill="1" applyBorder="1" applyAlignment="1">
      <alignment wrapText="1"/>
    </xf>
    <xf numFmtId="171" fontId="42" fillId="0" borderId="2" xfId="14" applyNumberFormat="1" applyFont="1"/>
    <xf numFmtId="171" fontId="56" fillId="0" borderId="19" xfId="14" applyNumberFormat="1" applyFont="1" applyBorder="1" applyAlignment="1">
      <alignment wrapText="1"/>
    </xf>
    <xf numFmtId="0" fontId="42" fillId="0" borderId="2" xfId="14" applyFont="1" applyBorder="1"/>
    <xf numFmtId="171" fontId="42" fillId="0" borderId="2" xfId="14" applyNumberFormat="1" applyFont="1" applyBorder="1"/>
    <xf numFmtId="171" fontId="58" fillId="0" borderId="45" xfId="14" applyNumberFormat="1" applyFont="1" applyBorder="1" applyAlignment="1">
      <alignment wrapText="1"/>
    </xf>
    <xf numFmtId="9" fontId="58" fillId="0" borderId="45" xfId="15" applyFont="1" applyBorder="1" applyAlignment="1">
      <alignment wrapText="1"/>
    </xf>
    <xf numFmtId="171" fontId="56" fillId="0" borderId="45" xfId="14" applyNumberFormat="1" applyFont="1" applyBorder="1" applyAlignment="1">
      <alignment wrapText="1"/>
    </xf>
    <xf numFmtId="9" fontId="56" fillId="0" borderId="45" xfId="15" applyFont="1" applyBorder="1" applyAlignment="1">
      <alignment wrapText="1"/>
    </xf>
    <xf numFmtId="0" fontId="59" fillId="0" borderId="45" xfId="14" applyFont="1" applyBorder="1" applyAlignment="1">
      <alignment vertical="center"/>
    </xf>
    <xf numFmtId="9" fontId="59" fillId="0" borderId="45" xfId="15" applyFont="1" applyBorder="1" applyAlignment="1">
      <alignment vertical="center"/>
    </xf>
    <xf numFmtId="0" fontId="57" fillId="0" borderId="45" xfId="14" applyFont="1" applyBorder="1" applyAlignment="1">
      <alignment vertical="center"/>
    </xf>
    <xf numFmtId="9" fontId="57" fillId="0" borderId="45" xfId="15" applyFont="1" applyBorder="1" applyAlignment="1">
      <alignment vertical="center"/>
    </xf>
    <xf numFmtId="0" fontId="59" fillId="0" borderId="45" xfId="14" applyFont="1" applyBorder="1" applyAlignment="1">
      <alignment vertical="center" wrapText="1"/>
    </xf>
    <xf numFmtId="9" fontId="59" fillId="0" borderId="45" xfId="15" applyFont="1" applyBorder="1" applyAlignment="1">
      <alignment vertical="center" wrapText="1"/>
    </xf>
    <xf numFmtId="0" fontId="53" fillId="0" borderId="45" xfId="14" applyFont="1" applyBorder="1" applyAlignment="1">
      <alignment vertical="center"/>
    </xf>
    <xf numFmtId="9" fontId="53" fillId="0" borderId="45" xfId="15" applyFont="1" applyBorder="1" applyAlignment="1">
      <alignment vertical="center"/>
    </xf>
    <xf numFmtId="0" fontId="57" fillId="0" borderId="45" xfId="14" applyFont="1" applyBorder="1" applyAlignment="1">
      <alignment vertical="center" wrapText="1"/>
    </xf>
    <xf numFmtId="9" fontId="57" fillId="0" borderId="45" xfId="15" applyFont="1" applyBorder="1" applyAlignment="1">
      <alignment vertical="center" wrapText="1"/>
    </xf>
    <xf numFmtId="171" fontId="46" fillId="0" borderId="2" xfId="14" applyNumberFormat="1" applyFont="1" applyAlignment="1">
      <alignment wrapText="1"/>
    </xf>
    <xf numFmtId="9" fontId="45" fillId="0" borderId="2" xfId="14" applyNumberFormat="1" applyFont="1" applyAlignment="1">
      <alignment wrapText="1"/>
    </xf>
    <xf numFmtId="41" fontId="42" fillId="0" borderId="2" xfId="14" applyNumberFormat="1" applyFont="1"/>
    <xf numFmtId="0" fontId="41" fillId="3" borderId="1" xfId="14" applyFont="1" applyFill="1" applyBorder="1" applyAlignment="1">
      <alignment horizontal="center" vertical="center"/>
    </xf>
    <xf numFmtId="0" fontId="41" fillId="3" borderId="1" xfId="14" applyFont="1" applyFill="1" applyBorder="1" applyAlignment="1">
      <alignment horizontal="center" vertical="center" wrapText="1"/>
    </xf>
    <xf numFmtId="176" fontId="41" fillId="10" borderId="1" xfId="14" applyNumberFormat="1" applyFont="1" applyFill="1" applyBorder="1"/>
    <xf numFmtId="3" fontId="42" fillId="0" borderId="2" xfId="14" applyNumberFormat="1" applyFont="1"/>
    <xf numFmtId="0" fontId="42" fillId="0" borderId="45" xfId="14" applyFont="1" applyBorder="1"/>
    <xf numFmtId="170" fontId="43" fillId="2" borderId="45" xfId="14" applyNumberFormat="1" applyFont="1" applyFill="1" applyBorder="1" applyAlignment="1">
      <alignment horizontal="left" vertical="center" wrapText="1"/>
    </xf>
    <xf numFmtId="41" fontId="43" fillId="2" borderId="45" xfId="16" applyFont="1" applyFill="1" applyBorder="1" applyAlignment="1">
      <alignment horizontal="left" vertical="center" wrapText="1"/>
    </xf>
    <xf numFmtId="170" fontId="43" fillId="13" borderId="45" xfId="14" applyNumberFormat="1" applyFont="1" applyFill="1" applyBorder="1" applyAlignment="1">
      <alignment horizontal="left" vertical="center" wrapText="1"/>
    </xf>
    <xf numFmtId="41" fontId="43" fillId="13" borderId="45" xfId="16" applyFont="1" applyFill="1" applyBorder="1" applyAlignment="1">
      <alignment horizontal="left" vertical="center" wrapText="1"/>
    </xf>
    <xf numFmtId="0" fontId="44" fillId="18" borderId="45" xfId="14" applyFont="1" applyFill="1" applyBorder="1" applyAlignment="1">
      <alignment vertical="center"/>
    </xf>
    <xf numFmtId="41" fontId="44" fillId="18" borderId="45" xfId="16" applyFont="1" applyFill="1" applyBorder="1" applyAlignment="1">
      <alignment vertical="center"/>
    </xf>
    <xf numFmtId="0" fontId="45" fillId="0" borderId="45" xfId="14" applyFont="1" applyBorder="1" applyAlignment="1">
      <alignment vertical="center"/>
    </xf>
    <xf numFmtId="41" fontId="45" fillId="0" borderId="45" xfId="16" applyFont="1" applyBorder="1" applyAlignment="1">
      <alignment vertical="center"/>
    </xf>
    <xf numFmtId="0" fontId="46" fillId="2" borderId="45" xfId="14" applyFont="1" applyFill="1" applyBorder="1" applyAlignment="1">
      <alignment vertical="center"/>
    </xf>
    <xf numFmtId="41" fontId="46" fillId="2" borderId="45" xfId="16" applyFont="1" applyFill="1" applyBorder="1" applyAlignment="1">
      <alignment vertical="center"/>
    </xf>
    <xf numFmtId="0" fontId="45" fillId="0" borderId="45" xfId="14" applyFont="1" applyBorder="1" applyAlignment="1">
      <alignment vertical="center" wrapText="1"/>
    </xf>
    <xf numFmtId="41" fontId="45" fillId="0" borderId="45" xfId="16" applyFont="1" applyBorder="1" applyAlignment="1">
      <alignment vertical="center" wrapText="1"/>
    </xf>
    <xf numFmtId="171" fontId="55" fillId="9" borderId="45" xfId="14" applyNumberFormat="1" applyFont="1" applyFill="1" applyBorder="1" applyAlignment="1">
      <alignment horizontal="left" vertical="center" wrapText="1"/>
    </xf>
    <xf numFmtId="41" fontId="55" fillId="9" borderId="45" xfId="16" applyFont="1" applyFill="1" applyBorder="1" applyAlignment="1">
      <alignment horizontal="left" vertical="center" wrapText="1"/>
    </xf>
    <xf numFmtId="0" fontId="1" fillId="0" borderId="2" xfId="14" applyFill="1" applyBorder="1"/>
    <xf numFmtId="3" fontId="41" fillId="0" borderId="2" xfId="14" applyNumberFormat="1" applyFont="1" applyFill="1" applyBorder="1" applyAlignment="1">
      <alignment horizontal="right" vertical="center" wrapText="1"/>
    </xf>
    <xf numFmtId="41" fontId="43" fillId="0" borderId="2" xfId="16" applyFont="1" applyFill="1" applyBorder="1" applyAlignment="1">
      <alignment horizontal="left" vertical="center" wrapText="1"/>
    </xf>
    <xf numFmtId="170" fontId="55" fillId="0" borderId="2" xfId="14" applyNumberFormat="1" applyFont="1" applyFill="1" applyBorder="1"/>
    <xf numFmtId="0" fontId="42" fillId="0" borderId="2" xfId="14" applyFont="1" applyFill="1" applyBorder="1"/>
    <xf numFmtId="171" fontId="55" fillId="0" borderId="2" xfId="14" applyNumberFormat="1" applyFont="1" applyFill="1" applyBorder="1" applyAlignment="1">
      <alignment horizontal="left" vertical="center" wrapText="1"/>
    </xf>
    <xf numFmtId="41" fontId="1" fillId="0" borderId="2" xfId="16" applyFont="1" applyBorder="1"/>
    <xf numFmtId="41" fontId="43" fillId="2" borderId="45" xfId="16" applyFont="1" applyFill="1" applyBorder="1" applyAlignment="1">
      <alignment horizontal="center" vertical="center" wrapText="1"/>
    </xf>
    <xf numFmtId="9" fontId="9" fillId="0" borderId="45" xfId="15" applyFont="1" applyBorder="1" applyAlignment="1">
      <alignment horizontal="center"/>
    </xf>
    <xf numFmtId="41" fontId="43" fillId="13" borderId="45" xfId="16" applyFont="1" applyFill="1" applyBorder="1" applyAlignment="1">
      <alignment horizontal="right" vertical="center" wrapText="1"/>
    </xf>
    <xf numFmtId="9" fontId="1" fillId="0" borderId="2" xfId="15" applyFont="1" applyBorder="1"/>
    <xf numFmtId="41" fontId="41" fillId="18" borderId="45" xfId="16" applyFont="1" applyFill="1" applyBorder="1"/>
    <xf numFmtId="41" fontId="42" fillId="0" borderId="45" xfId="16" applyFont="1" applyBorder="1" applyAlignment="1">
      <alignment vertical="center"/>
    </xf>
    <xf numFmtId="41" fontId="45" fillId="0" borderId="45" xfId="16" applyFont="1" applyBorder="1" applyAlignment="1">
      <alignment horizontal="right" vertical="center"/>
    </xf>
    <xf numFmtId="41" fontId="41" fillId="13" borderId="45" xfId="16" applyFont="1" applyFill="1" applyBorder="1" applyAlignment="1">
      <alignment horizontal="right" vertical="center"/>
    </xf>
    <xf numFmtId="0" fontId="1" fillId="0" borderId="2" xfId="14" applyFont="1"/>
    <xf numFmtId="3" fontId="1" fillId="0" borderId="2" xfId="14" applyNumberFormat="1"/>
    <xf numFmtId="41" fontId="1" fillId="0" borderId="2" xfId="14" applyNumberFormat="1"/>
    <xf numFmtId="0" fontId="10" fillId="0" borderId="2" xfId="14" applyFont="1" applyBorder="1"/>
    <xf numFmtId="41" fontId="10" fillId="0" borderId="2" xfId="16" applyFont="1" applyBorder="1" applyAlignment="1"/>
    <xf numFmtId="9" fontId="10" fillId="0" borderId="2" xfId="15" applyFont="1" applyBorder="1" applyAlignment="1"/>
    <xf numFmtId="170" fontId="43" fillId="2" borderId="45" xfId="14" applyNumberFormat="1" applyFont="1" applyFill="1" applyBorder="1" applyAlignment="1">
      <alignment horizontal="center" vertical="center" wrapText="1"/>
    </xf>
    <xf numFmtId="1" fontId="43" fillId="2" borderId="45" xfId="14" applyNumberFormat="1" applyFont="1" applyFill="1" applyBorder="1" applyAlignment="1">
      <alignment horizontal="center" vertical="center" wrapText="1"/>
    </xf>
    <xf numFmtId="10" fontId="43" fillId="2" borderId="45" xfId="15" applyNumberFormat="1" applyFont="1" applyFill="1" applyBorder="1" applyAlignment="1">
      <alignment horizontal="center" vertical="center" wrapText="1"/>
    </xf>
    <xf numFmtId="10" fontId="43" fillId="13" borderId="45" xfId="15" applyNumberFormat="1" applyFont="1" applyFill="1" applyBorder="1" applyAlignment="1">
      <alignment horizontal="center" vertical="center" wrapText="1"/>
    </xf>
    <xf numFmtId="10" fontId="43" fillId="13" borderId="45" xfId="14" applyNumberFormat="1" applyFont="1" applyFill="1" applyBorder="1" applyAlignment="1">
      <alignment horizontal="center" vertical="center" wrapText="1"/>
    </xf>
    <xf numFmtId="10" fontId="41" fillId="18" borderId="45" xfId="15" applyNumberFormat="1" applyFont="1" applyFill="1" applyBorder="1" applyAlignment="1">
      <alignment horizontal="center"/>
    </xf>
    <xf numFmtId="10" fontId="41" fillId="18" borderId="45" xfId="14" applyNumberFormat="1" applyFont="1" applyFill="1" applyBorder="1" applyAlignment="1">
      <alignment horizontal="center"/>
    </xf>
    <xf numFmtId="41" fontId="42" fillId="0" borderId="45" xfId="16" applyFont="1" applyBorder="1" applyAlignment="1">
      <alignment horizontal="right" vertical="center"/>
    </xf>
    <xf numFmtId="10" fontId="45" fillId="0" borderId="45" xfId="15" applyNumberFormat="1" applyFont="1" applyBorder="1" applyAlignment="1">
      <alignment horizontal="center" vertical="center"/>
    </xf>
    <xf numFmtId="10" fontId="42" fillId="0" borderId="45" xfId="14" applyNumberFormat="1" applyFont="1" applyBorder="1" applyAlignment="1">
      <alignment horizontal="center"/>
    </xf>
    <xf numFmtId="41" fontId="45" fillId="0" borderId="45" xfId="16" applyFont="1" applyBorder="1"/>
    <xf numFmtId="10" fontId="45" fillId="0" borderId="45" xfId="15" applyNumberFormat="1" applyFont="1" applyBorder="1" applyAlignment="1">
      <alignment horizontal="center"/>
    </xf>
    <xf numFmtId="10" fontId="46" fillId="2" borderId="45" xfId="15" applyNumberFormat="1" applyFont="1" applyFill="1" applyBorder="1" applyAlignment="1">
      <alignment horizontal="center" vertical="center"/>
    </xf>
    <xf numFmtId="10" fontId="41" fillId="2" borderId="45" xfId="14" applyNumberFormat="1" applyFont="1" applyFill="1" applyBorder="1" applyAlignment="1">
      <alignment horizontal="center"/>
    </xf>
    <xf numFmtId="41" fontId="42" fillId="0" borderId="45" xfId="16" applyFont="1" applyBorder="1"/>
    <xf numFmtId="10" fontId="42" fillId="0" borderId="45" xfId="15" applyNumberFormat="1" applyFont="1" applyBorder="1" applyAlignment="1">
      <alignment horizontal="center" vertical="center"/>
    </xf>
    <xf numFmtId="3" fontId="41" fillId="13" borderId="45" xfId="14" applyNumberFormat="1" applyFont="1" applyFill="1" applyBorder="1"/>
    <xf numFmtId="10" fontId="41" fillId="13" borderId="45" xfId="15" applyNumberFormat="1" applyFont="1" applyFill="1" applyBorder="1" applyAlignment="1">
      <alignment horizontal="center"/>
    </xf>
    <xf numFmtId="0" fontId="8" fillId="10" borderId="4" xfId="14" applyFont="1" applyFill="1" applyBorder="1" applyAlignment="1">
      <alignment horizontal="left" wrapText="1"/>
    </xf>
    <xf numFmtId="3" fontId="45" fillId="10" borderId="45" xfId="14" applyNumberFormat="1" applyFont="1" applyFill="1" applyBorder="1" applyAlignment="1">
      <alignment vertical="center"/>
    </xf>
    <xf numFmtId="9" fontId="42" fillId="10" borderId="45" xfId="14" applyNumberFormat="1" applyFont="1" applyFill="1" applyBorder="1"/>
    <xf numFmtId="168" fontId="42" fillId="10" borderId="45" xfId="15" applyNumberFormat="1" applyFont="1" applyFill="1" applyBorder="1" applyAlignment="1">
      <alignment horizontal="center"/>
    </xf>
    <xf numFmtId="0" fontId="8" fillId="10" borderId="95" xfId="14" applyFont="1" applyFill="1" applyBorder="1" applyAlignment="1">
      <alignment horizontal="left" wrapText="1"/>
    </xf>
    <xf numFmtId="3" fontId="45" fillId="10" borderId="70" xfId="14" applyNumberFormat="1" applyFont="1" applyFill="1" applyBorder="1" applyAlignment="1">
      <alignment vertical="center"/>
    </xf>
    <xf numFmtId="9" fontId="42" fillId="10" borderId="70" xfId="14" applyNumberFormat="1" applyFont="1" applyFill="1" applyBorder="1"/>
    <xf numFmtId="168" fontId="42" fillId="10" borderId="70" xfId="15" applyNumberFormat="1" applyFont="1" applyFill="1" applyBorder="1" applyAlignment="1">
      <alignment horizontal="center"/>
    </xf>
    <xf numFmtId="0" fontId="41" fillId="0" borderId="45" xfId="14" applyFont="1" applyBorder="1" applyAlignment="1">
      <alignment wrapText="1"/>
    </xf>
    <xf numFmtId="41" fontId="42" fillId="0" borderId="45" xfId="14" applyNumberFormat="1" applyFont="1" applyBorder="1"/>
    <xf numFmtId="0" fontId="1" fillId="0" borderId="2" xfId="14"/>
    <xf numFmtId="171" fontId="0" fillId="0" borderId="2" xfId="15" applyNumberFormat="1" applyFont="1"/>
    <xf numFmtId="0" fontId="16" fillId="0" borderId="2" xfId="14" applyFont="1" applyAlignment="1">
      <alignment wrapText="1"/>
    </xf>
    <xf numFmtId="0" fontId="1" fillId="0" borderId="2" xfId="14" applyAlignment="1">
      <alignment wrapText="1"/>
    </xf>
    <xf numFmtId="171" fontId="42" fillId="0" borderId="2" xfId="14" applyNumberFormat="1" applyFont="1" applyAlignment="1">
      <alignment wrapText="1"/>
    </xf>
    <xf numFmtId="0" fontId="42" fillId="0" borderId="2" xfId="14" applyFont="1" applyBorder="1" applyAlignment="1">
      <alignment wrapText="1"/>
    </xf>
    <xf numFmtId="9" fontId="53" fillId="0" borderId="45" xfId="15" applyFont="1" applyBorder="1" applyAlignment="1">
      <alignment vertical="center" wrapText="1"/>
    </xf>
    <xf numFmtId="0" fontId="42" fillId="0" borderId="2" xfId="14" applyFont="1" applyAlignment="1">
      <alignment wrapText="1"/>
    </xf>
    <xf numFmtId="41" fontId="44" fillId="0" borderId="1" xfId="16" applyFont="1" applyBorder="1" applyAlignment="1">
      <alignment vertical="center" wrapText="1"/>
    </xf>
    <xf numFmtId="3" fontId="42" fillId="0" borderId="2" xfId="14" applyNumberFormat="1" applyFont="1" applyAlignment="1">
      <alignment wrapText="1"/>
    </xf>
    <xf numFmtId="41" fontId="44" fillId="18" borderId="45" xfId="16" applyFont="1" applyFill="1" applyBorder="1" applyAlignment="1">
      <alignment vertical="center" wrapText="1"/>
    </xf>
    <xf numFmtId="41" fontId="46" fillId="2" borderId="45" xfId="16" applyFont="1" applyFill="1" applyBorder="1" applyAlignment="1">
      <alignment vertical="center" wrapText="1"/>
    </xf>
    <xf numFmtId="170" fontId="55" fillId="0" borderId="2" xfId="14" applyNumberFormat="1" applyFont="1" applyFill="1" applyBorder="1" applyAlignment="1">
      <alignment wrapText="1"/>
    </xf>
    <xf numFmtId="0" fontId="16" fillId="0" borderId="2" xfId="14" applyFont="1" applyAlignment="1"/>
    <xf numFmtId="168" fontId="56" fillId="0" borderId="45" xfId="15" applyNumberFormat="1" applyFont="1" applyFill="1" applyBorder="1" applyAlignment="1">
      <alignment wrapText="1"/>
    </xf>
    <xf numFmtId="9" fontId="57" fillId="0" borderId="45" xfId="15" applyFont="1" applyFill="1" applyBorder="1" applyAlignment="1">
      <alignment vertical="center"/>
    </xf>
    <xf numFmtId="10" fontId="59" fillId="0" borderId="45" xfId="15" applyNumberFormat="1" applyFont="1" applyFill="1" applyBorder="1" applyAlignment="1">
      <alignment vertical="center"/>
    </xf>
    <xf numFmtId="0" fontId="46" fillId="2" borderId="45" xfId="14" applyFont="1" applyFill="1" applyBorder="1" applyAlignment="1">
      <alignment vertical="center" wrapText="1"/>
    </xf>
    <xf numFmtId="9" fontId="1" fillId="0" borderId="2" xfId="9" applyFont="1" applyBorder="1"/>
    <xf numFmtId="41" fontId="41" fillId="13" borderId="45" xfId="16" applyFont="1" applyFill="1" applyBorder="1" applyAlignment="1">
      <alignment horizontal="left" vertical="center"/>
    </xf>
    <xf numFmtId="171" fontId="46" fillId="25" borderId="45" xfId="14" applyNumberFormat="1" applyFont="1" applyFill="1" applyBorder="1" applyAlignment="1">
      <alignment horizontal="left" vertical="center" wrapText="1"/>
    </xf>
    <xf numFmtId="170" fontId="41" fillId="25" borderId="45" xfId="14" applyNumberFormat="1" applyFont="1" applyFill="1" applyBorder="1" applyAlignment="1">
      <alignment vertical="center" wrapText="1"/>
    </xf>
    <xf numFmtId="0" fontId="41" fillId="3" borderId="20" xfId="14" applyFont="1" applyFill="1" applyBorder="1" applyAlignment="1">
      <alignment horizontal="left" vertical="center" wrapText="1"/>
    </xf>
    <xf numFmtId="41" fontId="46" fillId="18" borderId="1" xfId="2" applyFont="1" applyFill="1" applyBorder="1" applyAlignment="1">
      <alignment wrapText="1"/>
    </xf>
    <xf numFmtId="41" fontId="42" fillId="0" borderId="1" xfId="2" applyFont="1" applyBorder="1"/>
    <xf numFmtId="41" fontId="46" fillId="10" borderId="1" xfId="2" applyFont="1" applyFill="1" applyBorder="1" applyAlignment="1">
      <alignment wrapText="1"/>
    </xf>
    <xf numFmtId="41" fontId="46" fillId="0" borderId="1" xfId="2" applyFont="1" applyBorder="1" applyAlignment="1">
      <alignment wrapText="1"/>
    </xf>
    <xf numFmtId="41" fontId="42" fillId="0" borderId="1" xfId="2" applyFont="1" applyBorder="1" applyAlignment="1">
      <alignment horizontal="right"/>
    </xf>
    <xf numFmtId="41" fontId="41" fillId="0" borderId="1" xfId="2" applyFont="1" applyBorder="1"/>
    <xf numFmtId="41" fontId="55" fillId="9" borderId="2" xfId="2" applyFont="1" applyFill="1" applyBorder="1" applyAlignment="1">
      <alignment wrapText="1"/>
    </xf>
    <xf numFmtId="9" fontId="41" fillId="0" borderId="45" xfId="15" applyFont="1" applyBorder="1" applyAlignment="1">
      <alignment horizontal="center" vertical="center"/>
    </xf>
    <xf numFmtId="170" fontId="42" fillId="25" borderId="45" xfId="14" applyNumberFormat="1" applyFont="1" applyFill="1" applyBorder="1" applyAlignment="1">
      <alignment vertical="center" wrapText="1"/>
    </xf>
    <xf numFmtId="41" fontId="41" fillId="3" borderId="45" xfId="2" applyFont="1" applyFill="1" applyBorder="1" applyAlignment="1">
      <alignment horizontal="center" vertical="center" wrapText="1"/>
    </xf>
    <xf numFmtId="41" fontId="46" fillId="17" borderId="45" xfId="2" applyFont="1" applyFill="1" applyBorder="1" applyAlignment="1">
      <alignment horizontal="left" wrapText="1"/>
    </xf>
    <xf numFmtId="41" fontId="46" fillId="17" borderId="45" xfId="2" applyFont="1" applyFill="1" applyBorder="1" applyAlignment="1">
      <alignment horizontal="center" vertical="center" wrapText="1"/>
    </xf>
    <xf numFmtId="41" fontId="46" fillId="17" borderId="45" xfId="2" applyFont="1" applyFill="1" applyBorder="1" applyAlignment="1">
      <alignment horizontal="center" vertical="center"/>
    </xf>
    <xf numFmtId="0" fontId="97" fillId="0" borderId="2" xfId="14" applyFont="1"/>
    <xf numFmtId="0" fontId="97" fillId="0" borderId="2" xfId="14" applyFont="1" applyAlignment="1">
      <alignment horizontal="center"/>
    </xf>
    <xf numFmtId="49" fontId="97" fillId="0" borderId="2" xfId="14" applyNumberFormat="1" applyFont="1"/>
    <xf numFmtId="0" fontId="67" fillId="34" borderId="2" xfId="14" applyFont="1" applyFill="1"/>
    <xf numFmtId="166" fontId="97" fillId="0" borderId="2" xfId="17" applyFont="1"/>
    <xf numFmtId="0" fontId="33" fillId="0" borderId="2" xfId="14" applyFont="1"/>
    <xf numFmtId="0" fontId="108" fillId="47" borderId="27" xfId="14" applyFont="1" applyFill="1" applyBorder="1" applyAlignment="1">
      <alignment horizontal="center" vertical="center" wrapText="1"/>
    </xf>
    <xf numFmtId="0" fontId="108" fillId="47" borderId="7" xfId="14" applyFont="1" applyFill="1" applyBorder="1" applyAlignment="1">
      <alignment horizontal="center" wrapText="1"/>
    </xf>
    <xf numFmtId="0" fontId="108" fillId="47" borderId="14" xfId="14" applyFont="1" applyFill="1" applyBorder="1" applyAlignment="1">
      <alignment horizontal="center" vertical="center" wrapText="1"/>
    </xf>
    <xf numFmtId="0" fontId="108" fillId="47" borderId="63" xfId="14" applyFont="1" applyFill="1" applyBorder="1" applyAlignment="1">
      <alignment horizontal="center" vertical="center"/>
    </xf>
    <xf numFmtId="0" fontId="109" fillId="47" borderId="72" xfId="14" applyFont="1" applyFill="1" applyBorder="1" applyAlignment="1">
      <alignment horizontal="center" vertical="center" wrapText="1"/>
    </xf>
    <xf numFmtId="0" fontId="109" fillId="47" borderId="73" xfId="14" applyFont="1" applyFill="1" applyBorder="1" applyAlignment="1">
      <alignment horizontal="center" vertical="center" wrapText="1"/>
    </xf>
    <xf numFmtId="0" fontId="109" fillId="47" borderId="59" xfId="14" applyFont="1" applyFill="1" applyBorder="1" applyAlignment="1">
      <alignment horizontal="center" vertical="center" wrapText="1"/>
    </xf>
    <xf numFmtId="0" fontId="110" fillId="47" borderId="65" xfId="14" applyFont="1" applyFill="1" applyBorder="1" applyAlignment="1">
      <alignment horizontal="center" vertical="center" wrapText="1"/>
    </xf>
    <xf numFmtId="0" fontId="110" fillId="47" borderId="15" xfId="14" applyFont="1" applyFill="1" applyBorder="1" applyAlignment="1">
      <alignment horizontal="center" vertical="center" wrapText="1"/>
    </xf>
    <xf numFmtId="0" fontId="7" fillId="47" borderId="7" xfId="14" applyFont="1" applyFill="1" applyBorder="1" applyAlignment="1">
      <alignment horizontal="center" vertical="center"/>
    </xf>
    <xf numFmtId="0" fontId="113" fillId="0" borderId="2" xfId="14" applyFont="1"/>
    <xf numFmtId="188" fontId="111" fillId="5" borderId="31" xfId="14" applyNumberFormat="1" applyFont="1" applyFill="1" applyBorder="1" applyAlignment="1">
      <alignment vertical="center" wrapText="1"/>
    </xf>
    <xf numFmtId="188" fontId="111" fillId="0" borderId="22" xfId="14" applyNumberFormat="1" applyFont="1" applyBorder="1" applyAlignment="1">
      <alignment horizontal="center" vertical="center" wrapText="1"/>
    </xf>
    <xf numFmtId="0" fontId="111" fillId="0" borderId="16" xfId="14" applyFont="1" applyBorder="1" applyAlignment="1">
      <alignment horizontal="center" vertical="center" wrapText="1"/>
    </xf>
    <xf numFmtId="189" fontId="111" fillId="12" borderId="22" xfId="14" applyNumberFormat="1" applyFont="1" applyFill="1" applyBorder="1" applyAlignment="1">
      <alignment horizontal="center" vertical="center"/>
    </xf>
    <xf numFmtId="189" fontId="111" fillId="53" borderId="34" xfId="14" applyNumberFormat="1" applyFont="1" applyFill="1" applyBorder="1" applyAlignment="1">
      <alignment horizontal="center" vertical="center"/>
    </xf>
    <xf numFmtId="189" fontId="111" fillId="53" borderId="61" xfId="14" applyNumberFormat="1" applyFont="1" applyFill="1" applyBorder="1" applyAlignment="1">
      <alignment horizontal="center" vertical="center"/>
    </xf>
    <xf numFmtId="0" fontId="111" fillId="0" borderId="44" xfId="14" applyFont="1" applyBorder="1" applyAlignment="1">
      <alignment horizontal="center" vertical="center" wrapText="1"/>
    </xf>
    <xf numFmtId="189" fontId="111" fillId="14" borderId="22" xfId="14" applyNumberFormat="1" applyFont="1" applyFill="1" applyBorder="1" applyAlignment="1">
      <alignment horizontal="center" vertical="center"/>
    </xf>
    <xf numFmtId="189" fontId="111" fillId="54" borderId="22" xfId="14" applyNumberFormat="1" applyFont="1" applyFill="1" applyBorder="1" applyAlignment="1">
      <alignment horizontal="center" vertical="center"/>
    </xf>
    <xf numFmtId="188" fontId="111" fillId="5" borderId="24" xfId="14" applyNumberFormat="1" applyFont="1" applyFill="1" applyBorder="1" applyAlignment="1">
      <alignment vertical="center" wrapText="1"/>
    </xf>
    <xf numFmtId="188" fontId="111" fillId="0" borderId="9" xfId="14" applyNumberFormat="1" applyFont="1" applyBorder="1" applyAlignment="1">
      <alignment horizontal="center" vertical="center" wrapText="1"/>
    </xf>
    <xf numFmtId="0" fontId="111" fillId="0" borderId="1" xfId="14" applyFont="1" applyBorder="1" applyAlignment="1">
      <alignment horizontal="center" vertical="center" wrapText="1"/>
    </xf>
    <xf numFmtId="189" fontId="111" fillId="12" borderId="9" xfId="14" applyNumberFormat="1" applyFont="1" applyFill="1" applyBorder="1" applyAlignment="1">
      <alignment horizontal="center" vertical="center"/>
    </xf>
    <xf numFmtId="0" fontId="111" fillId="34" borderId="1" xfId="14" applyFont="1" applyFill="1" applyBorder="1" applyAlignment="1">
      <alignment horizontal="center" vertical="center" wrapText="1"/>
    </xf>
    <xf numFmtId="189" fontId="111" fillId="53" borderId="24" xfId="14" applyNumberFormat="1" applyFont="1" applyFill="1" applyBorder="1" applyAlignment="1">
      <alignment horizontal="center" vertical="center"/>
    </xf>
    <xf numFmtId="189" fontId="111" fillId="53" borderId="45" xfId="14" applyNumberFormat="1" applyFont="1" applyFill="1" applyBorder="1" applyAlignment="1">
      <alignment horizontal="center" vertical="center"/>
    </xf>
    <xf numFmtId="0" fontId="111" fillId="0" borderId="17" xfId="14" applyFont="1" applyBorder="1" applyAlignment="1">
      <alignment horizontal="center" vertical="center" wrapText="1"/>
    </xf>
    <xf numFmtId="189" fontId="111" fillId="14" borderId="9" xfId="14" applyNumberFormat="1" applyFont="1" applyFill="1" applyBorder="1" applyAlignment="1">
      <alignment horizontal="center" vertical="center"/>
    </xf>
    <xf numFmtId="189" fontId="97" fillId="0" borderId="2" xfId="14" applyNumberFormat="1" applyFont="1"/>
    <xf numFmtId="188" fontId="111" fillId="5" borderId="25" xfId="14" applyNumberFormat="1" applyFont="1" applyFill="1" applyBorder="1" applyAlignment="1">
      <alignment vertical="center" wrapText="1"/>
    </xf>
    <xf numFmtId="188" fontId="111" fillId="0" borderId="35" xfId="14" applyNumberFormat="1" applyFont="1" applyBorder="1" applyAlignment="1">
      <alignment horizontal="center" vertical="center" wrapText="1"/>
    </xf>
    <xf numFmtId="0" fontId="111" fillId="0" borderId="20" xfId="14" applyFont="1" applyBorder="1" applyAlignment="1">
      <alignment horizontal="center" vertical="center" wrapText="1"/>
    </xf>
    <xf numFmtId="189" fontId="111" fillId="12" borderId="35" xfId="14" applyNumberFormat="1" applyFont="1" applyFill="1" applyBorder="1" applyAlignment="1">
      <alignment horizontal="center" vertical="center"/>
    </xf>
    <xf numFmtId="0" fontId="111" fillId="0" borderId="2" xfId="14" applyFont="1" applyAlignment="1">
      <alignment horizontal="center" vertical="center"/>
    </xf>
    <xf numFmtId="189" fontId="111" fillId="53" borderId="25" xfId="14" applyNumberFormat="1" applyFont="1" applyFill="1" applyBorder="1" applyAlignment="1">
      <alignment horizontal="center" vertical="center"/>
    </xf>
    <xf numFmtId="189" fontId="111" fillId="53" borderId="70" xfId="14" applyNumberFormat="1" applyFont="1" applyFill="1" applyBorder="1" applyAlignment="1">
      <alignment horizontal="center" vertical="center"/>
    </xf>
    <xf numFmtId="0" fontId="111" fillId="0" borderId="102" xfId="14" applyFont="1" applyBorder="1" applyAlignment="1">
      <alignment horizontal="center" vertical="center" wrapText="1"/>
    </xf>
    <xf numFmtId="189" fontId="111" fillId="14" borderId="35" xfId="14" applyNumberFormat="1" applyFont="1" applyFill="1" applyBorder="1" applyAlignment="1">
      <alignment horizontal="center" vertical="center"/>
    </xf>
    <xf numFmtId="188" fontId="111" fillId="5" borderId="55" xfId="14" applyNumberFormat="1" applyFont="1" applyFill="1" applyBorder="1" applyAlignment="1">
      <alignment vertical="center" wrapText="1"/>
    </xf>
    <xf numFmtId="188" fontId="111" fillId="0" borderId="74" xfId="14" applyNumberFormat="1" applyFont="1" applyBorder="1" applyAlignment="1">
      <alignment horizontal="center" vertical="center" wrapText="1"/>
    </xf>
    <xf numFmtId="0" fontId="111" fillId="0" borderId="109" xfId="14" applyFont="1" applyBorder="1" applyAlignment="1">
      <alignment horizontal="center" vertical="center" wrapText="1"/>
    </xf>
    <xf numFmtId="189" fontId="111" fillId="12" borderId="110" xfId="14" applyNumberFormat="1" applyFont="1" applyFill="1" applyBorder="1" applyAlignment="1">
      <alignment horizontal="center" vertical="center"/>
    </xf>
    <xf numFmtId="0" fontId="111" fillId="0" borderId="109" xfId="14" applyFont="1" applyBorder="1" applyAlignment="1">
      <alignment horizontal="center" vertical="center"/>
    </xf>
    <xf numFmtId="189" fontId="111" fillId="53" borderId="111" xfId="14" applyNumberFormat="1" applyFont="1" applyFill="1" applyBorder="1" applyAlignment="1">
      <alignment horizontal="center" vertical="center"/>
    </xf>
    <xf numFmtId="0" fontId="111" fillId="0" borderId="70" xfId="14" applyFont="1" applyBorder="1" applyAlignment="1">
      <alignment horizontal="center" vertical="center" wrapText="1"/>
    </xf>
    <xf numFmtId="189" fontId="111" fillId="14" borderId="112" xfId="14" applyNumberFormat="1" applyFont="1" applyFill="1" applyBorder="1" applyAlignment="1">
      <alignment horizontal="center" vertical="center"/>
    </xf>
    <xf numFmtId="0" fontId="108" fillId="47" borderId="55" xfId="14" applyFont="1" applyFill="1" applyBorder="1" applyAlignment="1">
      <alignment horizontal="center" vertical="center" wrapText="1"/>
    </xf>
    <xf numFmtId="189" fontId="108" fillId="47" borderId="74" xfId="14" applyNumberFormat="1" applyFont="1" applyFill="1" applyBorder="1" applyAlignment="1">
      <alignment horizontal="center" vertical="center"/>
    </xf>
    <xf numFmtId="0" fontId="108" fillId="47" borderId="72" xfId="14" applyFont="1" applyFill="1" applyBorder="1" applyAlignment="1">
      <alignment horizontal="center" vertical="center" wrapText="1"/>
    </xf>
    <xf numFmtId="189" fontId="109" fillId="47" borderId="73" xfId="14" applyNumberFormat="1" applyFont="1" applyFill="1" applyBorder="1" applyAlignment="1">
      <alignment horizontal="center" vertical="center" wrapText="1"/>
    </xf>
    <xf numFmtId="189" fontId="109" fillId="47" borderId="59" xfId="14" applyNumberFormat="1" applyFont="1" applyFill="1" applyBorder="1" applyAlignment="1">
      <alignment horizontal="center" vertical="center" wrapText="1"/>
    </xf>
    <xf numFmtId="189" fontId="109" fillId="47" borderId="72" xfId="14" applyNumberFormat="1" applyFont="1" applyFill="1" applyBorder="1" applyAlignment="1">
      <alignment horizontal="center" vertical="center" wrapText="1"/>
    </xf>
    <xf numFmtId="0" fontId="108" fillId="47" borderId="59" xfId="14" applyFont="1" applyFill="1" applyBorder="1" applyAlignment="1">
      <alignment horizontal="center" vertical="center" wrapText="1"/>
    </xf>
    <xf numFmtId="189" fontId="110" fillId="47" borderId="65" xfId="14" applyNumberFormat="1" applyFont="1" applyFill="1" applyBorder="1" applyAlignment="1">
      <alignment horizontal="center" vertical="center" wrapText="1"/>
    </xf>
    <xf numFmtId="189" fontId="7" fillId="47" borderId="15" xfId="14" applyNumberFormat="1" applyFont="1" applyFill="1" applyBorder="1" applyAlignment="1">
      <alignment horizontal="center" vertical="center"/>
    </xf>
    <xf numFmtId="188" fontId="111" fillId="0" borderId="2" xfId="14" applyNumberFormat="1" applyFont="1"/>
    <xf numFmtId="0" fontId="111" fillId="0" borderId="2" xfId="14" applyFont="1"/>
    <xf numFmtId="0" fontId="13" fillId="0" borderId="2" xfId="14" applyFont="1"/>
    <xf numFmtId="0" fontId="111" fillId="0" borderId="2" xfId="14" applyFont="1" applyAlignment="1">
      <alignment horizontal="center"/>
    </xf>
    <xf numFmtId="49" fontId="111" fillId="0" borderId="2" xfId="14" applyNumberFormat="1" applyFont="1"/>
    <xf numFmtId="0" fontId="7" fillId="0" borderId="2" xfId="14" applyFont="1"/>
    <xf numFmtId="0" fontId="112" fillId="48" borderId="27" xfId="14" applyFont="1" applyFill="1" applyBorder="1" applyAlignment="1">
      <alignment horizontal="center" vertical="center" wrapText="1"/>
    </xf>
    <xf numFmtId="0" fontId="112" fillId="48" borderId="7" xfId="14" applyFont="1" applyFill="1" applyBorder="1" applyAlignment="1">
      <alignment horizontal="center" vertical="center" wrapText="1"/>
    </xf>
    <xf numFmtId="0" fontId="112" fillId="48" borderId="14" xfId="14" applyFont="1" applyFill="1" applyBorder="1" applyAlignment="1">
      <alignment horizontal="center" vertical="center" wrapText="1"/>
    </xf>
    <xf numFmtId="0" fontId="112" fillId="48" borderId="113" xfId="14" applyFont="1" applyFill="1" applyBorder="1" applyAlignment="1">
      <alignment horizontal="center" vertical="center" wrapText="1"/>
    </xf>
    <xf numFmtId="0" fontId="112" fillId="48" borderId="114" xfId="14" applyFont="1" applyFill="1" applyBorder="1" applyAlignment="1">
      <alignment horizontal="center" vertical="center" wrapText="1"/>
    </xf>
    <xf numFmtId="0" fontId="112" fillId="48" borderId="115" xfId="14" applyFont="1" applyFill="1" applyBorder="1" applyAlignment="1">
      <alignment horizontal="center" vertical="center"/>
    </xf>
    <xf numFmtId="0" fontId="7" fillId="0" borderId="2" xfId="14" applyFont="1" applyAlignment="1">
      <alignment horizontal="center" vertical="center" wrapText="1"/>
    </xf>
    <xf numFmtId="0" fontId="111" fillId="12" borderId="34" xfId="14" applyFont="1" applyFill="1" applyBorder="1"/>
    <xf numFmtId="188" fontId="111" fillId="12" borderId="22" xfId="14" applyNumberFormat="1" applyFont="1" applyFill="1" applyBorder="1" applyAlignment="1">
      <alignment horizontal="center" vertical="center" wrapText="1"/>
    </xf>
    <xf numFmtId="0" fontId="111" fillId="12" borderId="43" xfId="14" applyFont="1" applyFill="1" applyBorder="1" applyAlignment="1">
      <alignment horizontal="center" vertical="center" wrapText="1"/>
    </xf>
    <xf numFmtId="189" fontId="111" fillId="55" borderId="116" xfId="14" applyNumberFormat="1" applyFont="1" applyFill="1" applyBorder="1" applyAlignment="1">
      <alignment horizontal="center" vertical="center"/>
    </xf>
    <xf numFmtId="189" fontId="111" fillId="55" borderId="22" xfId="14" applyNumberFormat="1" applyFont="1" applyFill="1" applyBorder="1" applyAlignment="1">
      <alignment horizontal="center" vertical="center"/>
    </xf>
    <xf numFmtId="189" fontId="111" fillId="55" borderId="117" xfId="14" applyNumberFormat="1" applyFont="1" applyFill="1" applyBorder="1" applyAlignment="1">
      <alignment horizontal="center" vertical="center"/>
    </xf>
    <xf numFmtId="189" fontId="111" fillId="0" borderId="2" xfId="14" applyNumberFormat="1" applyFont="1" applyAlignment="1">
      <alignment horizontal="center" vertical="center"/>
    </xf>
    <xf numFmtId="188" fontId="111" fillId="0" borderId="2" xfId="14" applyNumberFormat="1" applyFont="1" applyAlignment="1">
      <alignment horizontal="center" vertical="center" wrapText="1"/>
    </xf>
    <xf numFmtId="0" fontId="111" fillId="12" borderId="24" xfId="14" applyFont="1" applyFill="1" applyBorder="1"/>
    <xf numFmtId="188" fontId="111" fillId="12" borderId="9" xfId="14" applyNumberFormat="1" applyFont="1" applyFill="1" applyBorder="1" applyAlignment="1">
      <alignment horizontal="center" vertical="center" wrapText="1"/>
    </xf>
    <xf numFmtId="0" fontId="111" fillId="12" borderId="28" xfId="14" applyFont="1" applyFill="1" applyBorder="1" applyAlignment="1">
      <alignment horizontal="center" vertical="center" wrapText="1"/>
    </xf>
    <xf numFmtId="189" fontId="111" fillId="55" borderId="118" xfId="14" applyNumberFormat="1" applyFont="1" applyFill="1" applyBorder="1" applyAlignment="1">
      <alignment horizontal="center" vertical="center"/>
    </xf>
    <xf numFmtId="0" fontId="111" fillId="12" borderId="24" xfId="14" applyFont="1" applyFill="1" applyBorder="1" applyAlignment="1">
      <alignment horizontal="left" vertical="top" wrapText="1"/>
    </xf>
    <xf numFmtId="0" fontId="111" fillId="12" borderId="25" xfId="14" applyFont="1" applyFill="1" applyBorder="1" applyAlignment="1">
      <alignment wrapText="1"/>
    </xf>
    <xf numFmtId="188" fontId="111" fillId="12" borderId="35" xfId="14" applyNumberFormat="1" applyFont="1" applyFill="1" applyBorder="1" applyAlignment="1">
      <alignment horizontal="center" vertical="center" wrapText="1"/>
    </xf>
    <xf numFmtId="0" fontId="111" fillId="12" borderId="103" xfId="14" applyFont="1" applyFill="1" applyBorder="1" applyAlignment="1">
      <alignment horizontal="center" vertical="center" wrapText="1"/>
    </xf>
    <xf numFmtId="189" fontId="111" fillId="55" borderId="119" xfId="14" applyNumberFormat="1" applyFont="1" applyFill="1" applyBorder="1" applyAlignment="1">
      <alignment horizontal="center" vertical="center"/>
    </xf>
    <xf numFmtId="0" fontId="111" fillId="12" borderId="45" xfId="14" applyFont="1" applyFill="1" applyBorder="1" applyAlignment="1">
      <alignment wrapText="1"/>
    </xf>
    <xf numFmtId="188" fontId="111" fillId="12" borderId="45" xfId="14" applyNumberFormat="1" applyFont="1" applyFill="1" applyBorder="1" applyAlignment="1">
      <alignment horizontal="center" vertical="center" wrapText="1"/>
    </xf>
    <xf numFmtId="0" fontId="111" fillId="12" borderId="45" xfId="14" applyFont="1" applyFill="1" applyBorder="1" applyAlignment="1">
      <alignment horizontal="center" vertical="center" wrapText="1"/>
    </xf>
    <xf numFmtId="189" fontId="111" fillId="14" borderId="50" xfId="14" applyNumberFormat="1" applyFont="1" applyFill="1" applyBorder="1" applyAlignment="1">
      <alignment horizontal="center" vertical="center"/>
    </xf>
    <xf numFmtId="189" fontId="111" fillId="14" borderId="32" xfId="14" applyNumberFormat="1" applyFont="1" applyFill="1" applyBorder="1" applyAlignment="1">
      <alignment horizontal="center" vertical="center"/>
    </xf>
    <xf numFmtId="189" fontId="111" fillId="14" borderId="117" xfId="14" applyNumberFormat="1" applyFont="1" applyFill="1" applyBorder="1" applyAlignment="1">
      <alignment horizontal="center" vertical="center"/>
    </xf>
    <xf numFmtId="0" fontId="112" fillId="49" borderId="18" xfId="14" applyFont="1" applyFill="1" applyBorder="1" applyAlignment="1">
      <alignment horizontal="center" vertical="center" wrapText="1"/>
    </xf>
    <xf numFmtId="0" fontId="112" fillId="49" borderId="13" xfId="14" applyFont="1" applyFill="1" applyBorder="1" applyAlignment="1">
      <alignment horizontal="center" vertical="center" wrapText="1"/>
    </xf>
    <xf numFmtId="0" fontId="7" fillId="49" borderId="18" xfId="14" applyFont="1" applyFill="1" applyBorder="1" applyAlignment="1">
      <alignment horizontal="center" vertical="center" wrapText="1"/>
    </xf>
    <xf numFmtId="189" fontId="7" fillId="49" borderId="120" xfId="14" applyNumberFormat="1" applyFont="1" applyFill="1" applyBorder="1" applyAlignment="1">
      <alignment horizontal="center" vertical="center"/>
    </xf>
    <xf numFmtId="189" fontId="7" fillId="49" borderId="121" xfId="14" applyNumberFormat="1" applyFont="1" applyFill="1" applyBorder="1" applyAlignment="1">
      <alignment horizontal="center" vertical="center"/>
    </xf>
    <xf numFmtId="189" fontId="7" fillId="49" borderId="122" xfId="14" applyNumberFormat="1" applyFont="1" applyFill="1" applyBorder="1" applyAlignment="1">
      <alignment horizontal="center" vertical="center"/>
    </xf>
    <xf numFmtId="188" fontId="7" fillId="0" borderId="2" xfId="14" applyNumberFormat="1" applyFont="1" applyAlignment="1">
      <alignment horizontal="center" vertical="center"/>
    </xf>
    <xf numFmtId="0" fontId="97" fillId="0" borderId="2" xfId="14" applyFont="1" applyAlignment="1">
      <alignment horizontal="justify" wrapText="1"/>
    </xf>
    <xf numFmtId="188" fontId="33" fillId="0" borderId="2" xfId="14" applyNumberFormat="1" applyFont="1" applyAlignment="1">
      <alignment horizontal="center"/>
    </xf>
    <xf numFmtId="0" fontId="40" fillId="34" borderId="124" xfId="18" applyFont="1" applyFill="1" applyBorder="1">
      <alignment horizontal="left" vertical="center"/>
    </xf>
    <xf numFmtId="0" fontId="18" fillId="34" borderId="2" xfId="14" applyFont="1" applyFill="1"/>
    <xf numFmtId="49" fontId="18" fillId="34" borderId="2" xfId="14" applyNumberFormat="1" applyFont="1" applyFill="1" applyAlignment="1">
      <alignment horizontal="justify" vertical="center"/>
    </xf>
    <xf numFmtId="0" fontId="40" fillId="34" borderId="68" xfId="18" applyFont="1" applyFill="1" applyBorder="1">
      <alignment horizontal="left" vertical="center"/>
    </xf>
    <xf numFmtId="166" fontId="18" fillId="34" borderId="2" xfId="17" applyFont="1" applyFill="1"/>
    <xf numFmtId="0" fontId="18" fillId="34" borderId="125" xfId="14" applyFont="1" applyFill="1" applyBorder="1"/>
    <xf numFmtId="0" fontId="18" fillId="34" borderId="2" xfId="14" applyFont="1" applyFill="1" applyAlignment="1">
      <alignment horizontal="center"/>
    </xf>
    <xf numFmtId="0" fontId="18" fillId="34" borderId="126" xfId="14" applyFont="1" applyFill="1" applyBorder="1"/>
    <xf numFmtId="0" fontId="40" fillId="34" borderId="130" xfId="18" applyFont="1" applyFill="1" applyBorder="1">
      <alignment horizontal="left" vertical="center"/>
    </xf>
    <xf numFmtId="166" fontId="18" fillId="34" borderId="2" xfId="14" applyNumberFormat="1" applyFont="1" applyFill="1"/>
    <xf numFmtId="0" fontId="66" fillId="34" borderId="2" xfId="14" applyFont="1" applyFill="1" applyAlignment="1">
      <alignment horizontal="left" vertical="center"/>
    </xf>
    <xf numFmtId="0" fontId="17" fillId="34" borderId="2" xfId="14" applyFont="1" applyFill="1" applyAlignment="1">
      <alignment horizontal="center" vertical="center"/>
    </xf>
    <xf numFmtId="49" fontId="17" fillId="34" borderId="2" xfId="14" applyNumberFormat="1" applyFont="1" applyFill="1" applyAlignment="1">
      <alignment horizontal="justify" vertical="center"/>
    </xf>
    <xf numFmtId="0" fontId="18" fillId="34" borderId="2" xfId="14" applyFont="1" applyFill="1" applyAlignment="1">
      <alignment horizontal="center" vertical="center"/>
    </xf>
    <xf numFmtId="10" fontId="114" fillId="34" borderId="2" xfId="14" applyNumberFormat="1" applyFont="1" applyFill="1"/>
    <xf numFmtId="0" fontId="117" fillId="58" borderId="2" xfId="14" applyFont="1" applyFill="1"/>
    <xf numFmtId="0" fontId="118" fillId="34" borderId="2" xfId="14" applyFont="1" applyFill="1"/>
    <xf numFmtId="0" fontId="117" fillId="34" borderId="133" xfId="14" applyFont="1" applyFill="1" applyBorder="1" applyAlignment="1">
      <alignment horizontal="center" vertical="center" wrapText="1"/>
    </xf>
    <xf numFmtId="0" fontId="119" fillId="34" borderId="61" xfId="14" applyFont="1" applyFill="1" applyBorder="1" applyAlignment="1">
      <alignment horizontal="center" vertical="center" wrapText="1"/>
    </xf>
    <xf numFmtId="0" fontId="117" fillId="34" borderId="61" xfId="14" applyFont="1" applyFill="1" applyBorder="1" applyAlignment="1">
      <alignment horizontal="center" vertical="center" wrapText="1"/>
    </xf>
    <xf numFmtId="181" fontId="117" fillId="34" borderId="61" xfId="14" applyNumberFormat="1" applyFont="1" applyFill="1" applyBorder="1" applyAlignment="1">
      <alignment horizontal="center" vertical="center" wrapText="1"/>
    </xf>
    <xf numFmtId="191" fontId="117" fillId="34" borderId="61" xfId="14" applyNumberFormat="1" applyFont="1" applyFill="1" applyBorder="1" applyAlignment="1">
      <alignment horizontal="center" vertical="center" wrapText="1"/>
    </xf>
    <xf numFmtId="0" fontId="117" fillId="34" borderId="61" xfId="14" applyFont="1" applyFill="1" applyBorder="1" applyAlignment="1">
      <alignment horizontal="center" vertical="center"/>
    </xf>
    <xf numFmtId="0" fontId="103" fillId="34" borderId="61" xfId="14" applyFont="1" applyFill="1" applyBorder="1" applyAlignment="1">
      <alignment horizontal="center" vertical="center" wrapText="1"/>
    </xf>
    <xf numFmtId="0" fontId="120" fillId="34" borderId="61" xfId="14" applyFont="1" applyFill="1" applyBorder="1" applyAlignment="1">
      <alignment horizontal="center" vertical="center" wrapText="1"/>
    </xf>
    <xf numFmtId="10" fontId="103" fillId="34" borderId="61" xfId="15" applyNumberFormat="1" applyFont="1" applyFill="1" applyBorder="1" applyAlignment="1" applyProtection="1">
      <alignment horizontal="center" vertical="center" wrapText="1"/>
    </xf>
    <xf numFmtId="192" fontId="103" fillId="34" borderId="61" xfId="17" applyNumberFormat="1" applyFont="1" applyFill="1" applyBorder="1" applyAlignment="1">
      <alignment horizontal="right" vertical="center" wrapText="1"/>
    </xf>
    <xf numFmtId="192" fontId="103" fillId="33" borderId="61" xfId="17" applyNumberFormat="1" applyFont="1" applyFill="1" applyBorder="1" applyAlignment="1">
      <alignment horizontal="right" vertical="center" wrapText="1"/>
    </xf>
    <xf numFmtId="49" fontId="103" fillId="34" borderId="61" xfId="20" applyNumberFormat="1" applyFont="1" applyFill="1" applyBorder="1" applyAlignment="1" applyProtection="1">
      <alignment horizontal="justify" vertical="center" wrapText="1"/>
    </xf>
    <xf numFmtId="0" fontId="121" fillId="34" borderId="61" xfId="14" applyFont="1" applyFill="1" applyBorder="1" applyAlignment="1">
      <alignment horizontal="center" vertical="center" wrapText="1"/>
    </xf>
    <xf numFmtId="0" fontId="32" fillId="34" borderId="2" xfId="14" applyFont="1" applyFill="1"/>
    <xf numFmtId="0" fontId="119" fillId="34" borderId="45" xfId="14" applyFont="1" applyFill="1" applyBorder="1" applyAlignment="1">
      <alignment horizontal="center" vertical="center" wrapText="1"/>
    </xf>
    <xf numFmtId="0" fontId="117" fillId="34" borderId="45" xfId="14" applyFont="1" applyFill="1" applyBorder="1" applyAlignment="1">
      <alignment horizontal="center" vertical="center" wrapText="1"/>
    </xf>
    <xf numFmtId="181" fontId="117" fillId="34" borderId="45" xfId="14" applyNumberFormat="1" applyFont="1" applyFill="1" applyBorder="1" applyAlignment="1">
      <alignment horizontal="center" vertical="center" wrapText="1"/>
    </xf>
    <xf numFmtId="193" fontId="117" fillId="34" borderId="45" xfId="14" applyNumberFormat="1" applyFont="1" applyFill="1" applyBorder="1" applyAlignment="1">
      <alignment horizontal="center" vertical="center" wrapText="1"/>
    </xf>
    <xf numFmtId="0" fontId="117" fillId="34" borderId="45" xfId="14" applyFont="1" applyFill="1" applyBorder="1" applyAlignment="1">
      <alignment horizontal="center" vertical="center"/>
    </xf>
    <xf numFmtId="0" fontId="120" fillId="34" borderId="45" xfId="14" applyFont="1" applyFill="1" applyBorder="1" applyAlignment="1">
      <alignment horizontal="center" vertical="center" wrapText="1"/>
    </xf>
    <xf numFmtId="10" fontId="103" fillId="34" borderId="45" xfId="15" applyNumberFormat="1" applyFont="1" applyFill="1" applyBorder="1" applyAlignment="1" applyProtection="1">
      <alignment horizontal="center" vertical="center" wrapText="1"/>
    </xf>
    <xf numFmtId="192" fontId="117" fillId="34" borderId="45" xfId="17" applyNumberFormat="1" applyFont="1" applyFill="1" applyBorder="1" applyAlignment="1">
      <alignment horizontal="right" vertical="center" wrapText="1"/>
    </xf>
    <xf numFmtId="191" fontId="117" fillId="34" borderId="45" xfId="14" applyNumberFormat="1" applyFont="1" applyFill="1" applyBorder="1" applyAlignment="1">
      <alignment horizontal="center" vertical="center" wrapText="1"/>
    </xf>
    <xf numFmtId="192" fontId="103" fillId="34" borderId="45" xfId="17" applyNumberFormat="1" applyFont="1" applyFill="1" applyBorder="1" applyAlignment="1">
      <alignment horizontal="right" vertical="center" wrapText="1"/>
    </xf>
    <xf numFmtId="0" fontId="121" fillId="34" borderId="45" xfId="14" applyFont="1" applyFill="1" applyBorder="1" applyAlignment="1">
      <alignment horizontal="center" vertical="center" wrapText="1"/>
    </xf>
    <xf numFmtId="192" fontId="103" fillId="34" borderId="45" xfId="17" applyNumberFormat="1" applyFont="1" applyFill="1" applyBorder="1" applyAlignment="1">
      <alignment horizontal="center" vertical="center" wrapText="1"/>
    </xf>
    <xf numFmtId="0" fontId="32" fillId="34" borderId="2" xfId="14" applyFont="1" applyFill="1" applyAlignment="1">
      <alignment horizontal="center" vertical="center"/>
    </xf>
    <xf numFmtId="194" fontId="117" fillId="34" borderId="45" xfId="14" applyNumberFormat="1" applyFont="1" applyFill="1" applyBorder="1" applyAlignment="1">
      <alignment horizontal="center" vertical="center" wrapText="1"/>
    </xf>
    <xf numFmtId="192" fontId="117" fillId="33" borderId="45" xfId="17" applyNumberFormat="1" applyFont="1" applyFill="1" applyBorder="1" applyAlignment="1">
      <alignment horizontal="right" vertical="center" wrapText="1"/>
    </xf>
    <xf numFmtId="14" fontId="117" fillId="34" borderId="61" xfId="14" applyNumberFormat="1" applyFont="1" applyFill="1" applyBorder="1" applyAlignment="1">
      <alignment horizontal="center" vertical="center" wrapText="1"/>
    </xf>
    <xf numFmtId="0" fontId="32" fillId="34" borderId="2" xfId="14" applyFont="1" applyFill="1" applyAlignment="1">
      <alignment vertical="center"/>
    </xf>
    <xf numFmtId="0" fontId="103" fillId="34" borderId="45" xfId="14" applyFont="1" applyFill="1" applyBorder="1" applyAlignment="1">
      <alignment horizontal="center" vertical="center" wrapText="1"/>
    </xf>
    <xf numFmtId="191" fontId="103" fillId="34" borderId="45" xfId="14" applyNumberFormat="1" applyFont="1" applyFill="1" applyBorder="1" applyAlignment="1">
      <alignment horizontal="center" vertical="center" wrapText="1"/>
    </xf>
    <xf numFmtId="0" fontId="103" fillId="34" borderId="45" xfId="14" applyFont="1" applyFill="1" applyBorder="1" applyAlignment="1">
      <alignment horizontal="center" vertical="center"/>
    </xf>
    <xf numFmtId="0" fontId="122" fillId="34" borderId="45" xfId="14" applyFont="1" applyFill="1" applyBorder="1" applyAlignment="1">
      <alignment horizontal="center" vertical="center" wrapText="1"/>
    </xf>
    <xf numFmtId="0" fontId="32" fillId="34" borderId="45" xfId="14" applyFont="1" applyFill="1" applyBorder="1" applyAlignment="1">
      <alignment horizontal="center" vertical="center" wrapText="1"/>
    </xf>
    <xf numFmtId="181" fontId="103" fillId="34" borderId="45" xfId="14" applyNumberFormat="1" applyFont="1" applyFill="1" applyBorder="1" applyAlignment="1">
      <alignment horizontal="center" vertical="center" wrapText="1"/>
    </xf>
    <xf numFmtId="181" fontId="103" fillId="34" borderId="61" xfId="14" applyNumberFormat="1" applyFont="1" applyFill="1" applyBorder="1" applyAlignment="1">
      <alignment horizontal="center" vertical="center" wrapText="1"/>
    </xf>
    <xf numFmtId="0" fontId="103" fillId="34" borderId="2" xfId="14" applyFont="1" applyFill="1"/>
    <xf numFmtId="3" fontId="121" fillId="34" borderId="45" xfId="14" applyNumberFormat="1" applyFont="1" applyFill="1" applyBorder="1" applyAlignment="1">
      <alignment horizontal="center" vertical="center" wrapText="1"/>
    </xf>
    <xf numFmtId="0" fontId="40" fillId="34" borderId="2" xfId="14" applyFont="1" applyFill="1"/>
    <xf numFmtId="181" fontId="119" fillId="34" borderId="45" xfId="14" applyNumberFormat="1" applyFont="1" applyFill="1" applyBorder="1" applyAlignment="1">
      <alignment horizontal="center" vertical="center" wrapText="1"/>
    </xf>
    <xf numFmtId="191" fontId="119" fillId="34" borderId="45" xfId="14" applyNumberFormat="1" applyFont="1" applyFill="1" applyBorder="1" applyAlignment="1">
      <alignment horizontal="center" vertical="center" wrapText="1"/>
    </xf>
    <xf numFmtId="0" fontId="119" fillId="34" borderId="45" xfId="14" applyFont="1" applyFill="1" applyBorder="1" applyAlignment="1">
      <alignment horizontal="center" vertical="center"/>
    </xf>
    <xf numFmtId="181" fontId="119" fillId="34" borderId="61" xfId="14" applyNumberFormat="1" applyFont="1" applyFill="1" applyBorder="1" applyAlignment="1">
      <alignment horizontal="center" vertical="center" wrapText="1"/>
    </xf>
    <xf numFmtId="0" fontId="40" fillId="34" borderId="2" xfId="14" applyFont="1" applyFill="1" applyAlignment="1">
      <alignment horizontal="center"/>
    </xf>
    <xf numFmtId="195" fontId="117" fillId="34" borderId="45" xfId="14" applyNumberFormat="1" applyFont="1" applyFill="1" applyBorder="1" applyAlignment="1">
      <alignment horizontal="center" vertical="center" wrapText="1"/>
    </xf>
    <xf numFmtId="14" fontId="117" fillId="34" borderId="45" xfId="14" applyNumberFormat="1" applyFont="1" applyFill="1" applyBorder="1" applyAlignment="1">
      <alignment horizontal="center" vertical="center" wrapText="1"/>
    </xf>
    <xf numFmtId="0" fontId="32" fillId="34" borderId="45" xfId="14" applyFont="1" applyFill="1" applyBorder="1" applyAlignment="1">
      <alignment horizontal="center" vertical="center"/>
    </xf>
    <xf numFmtId="43" fontId="117" fillId="34" borderId="45" xfId="20" applyFont="1" applyFill="1" applyBorder="1" applyAlignment="1" applyProtection="1">
      <alignment horizontal="center" vertical="center" wrapText="1"/>
    </xf>
    <xf numFmtId="192" fontId="103" fillId="33" borderId="45" xfId="17" applyNumberFormat="1" applyFont="1" applyFill="1" applyBorder="1" applyAlignment="1">
      <alignment horizontal="right" vertical="center" wrapText="1"/>
    </xf>
    <xf numFmtId="3" fontId="117" fillId="34" borderId="45" xfId="14" applyNumberFormat="1" applyFont="1" applyFill="1" applyBorder="1" applyAlignment="1">
      <alignment horizontal="center" vertical="center" wrapText="1"/>
    </xf>
    <xf numFmtId="0" fontId="123" fillId="34" borderId="45" xfId="14" applyFont="1" applyFill="1" applyBorder="1" applyAlignment="1">
      <alignment horizontal="center" vertical="center" wrapText="1"/>
    </xf>
    <xf numFmtId="193" fontId="119" fillId="34" borderId="45" xfId="14" applyNumberFormat="1" applyFont="1" applyFill="1" applyBorder="1" applyAlignment="1">
      <alignment horizontal="center" vertical="center" wrapText="1"/>
    </xf>
    <xf numFmtId="192" fontId="119" fillId="34" borderId="45" xfId="17" applyNumberFormat="1" applyFont="1" applyFill="1" applyBorder="1" applyAlignment="1">
      <alignment horizontal="center" vertical="center" wrapText="1"/>
    </xf>
    <xf numFmtId="193" fontId="117" fillId="34" borderId="45" xfId="19" applyNumberFormat="1" applyFont="1" applyFill="1" applyBorder="1" applyAlignment="1" applyProtection="1">
      <alignment horizontal="center" vertical="center" wrapText="1"/>
    </xf>
    <xf numFmtId="191" fontId="117" fillId="34" borderId="45" xfId="19" applyNumberFormat="1" applyFont="1" applyFill="1" applyBorder="1" applyAlignment="1" applyProtection="1">
      <alignment horizontal="center" vertical="center" wrapText="1"/>
    </xf>
    <xf numFmtId="1" fontId="117" fillId="34" borderId="45" xfId="14" applyNumberFormat="1" applyFont="1" applyFill="1" applyBorder="1" applyAlignment="1">
      <alignment horizontal="center" vertical="center" wrapText="1"/>
    </xf>
    <xf numFmtId="3" fontId="123" fillId="34" borderId="45" xfId="14" applyNumberFormat="1" applyFont="1" applyFill="1" applyBorder="1" applyAlignment="1">
      <alignment horizontal="center" vertical="center" wrapText="1"/>
    </xf>
    <xf numFmtId="193" fontId="117" fillId="33" borderId="45" xfId="19" applyNumberFormat="1" applyFont="1" applyFill="1" applyBorder="1" applyAlignment="1" applyProtection="1">
      <alignment horizontal="center" vertical="center" wrapText="1"/>
    </xf>
    <xf numFmtId="49" fontId="117" fillId="34" borderId="45" xfId="14" applyNumberFormat="1" applyFont="1" applyFill="1" applyBorder="1" applyAlignment="1">
      <alignment horizontal="center" vertical="center" wrapText="1"/>
    </xf>
    <xf numFmtId="192" fontId="119" fillId="33" borderId="45" xfId="17" applyNumberFormat="1" applyFont="1" applyFill="1" applyBorder="1" applyAlignment="1">
      <alignment horizontal="center" vertical="center" wrapText="1"/>
    </xf>
    <xf numFmtId="193" fontId="117" fillId="34" borderId="70" xfId="19" applyNumberFormat="1" applyFont="1" applyFill="1" applyBorder="1" applyAlignment="1" applyProtection="1">
      <alignment horizontal="center" vertical="center" wrapText="1"/>
    </xf>
    <xf numFmtId="0" fontId="115" fillId="34" borderId="45" xfId="14" applyFont="1" applyFill="1" applyBorder="1"/>
    <xf numFmtId="0" fontId="115" fillId="34" borderId="45" xfId="14" applyFont="1" applyFill="1" applyBorder="1" applyAlignment="1">
      <alignment horizontal="center"/>
    </xf>
    <xf numFmtId="193" fontId="115" fillId="34" borderId="45" xfId="14" applyNumberFormat="1" applyFont="1" applyFill="1" applyBorder="1" applyAlignment="1">
      <alignment horizontal="right"/>
    </xf>
    <xf numFmtId="193" fontId="115" fillId="33" borderId="45" xfId="14" applyNumberFormat="1" applyFont="1" applyFill="1" applyBorder="1" applyAlignment="1">
      <alignment horizontal="right"/>
    </xf>
    <xf numFmtId="49" fontId="115" fillId="34" borderId="45" xfId="14" applyNumberFormat="1" applyFont="1" applyFill="1" applyBorder="1" applyAlignment="1">
      <alignment horizontal="justify" vertical="center"/>
    </xf>
    <xf numFmtId="193" fontId="115" fillId="34" borderId="2" xfId="14" applyNumberFormat="1" applyFont="1" applyFill="1" applyAlignment="1">
      <alignment horizontal="right"/>
    </xf>
    <xf numFmtId="43" fontId="18" fillId="34" borderId="2" xfId="20" applyFont="1" applyFill="1"/>
    <xf numFmtId="192" fontId="18" fillId="34" borderId="2" xfId="14" applyNumberFormat="1" applyFont="1" applyFill="1"/>
    <xf numFmtId="193" fontId="18" fillId="34" borderId="2" xfId="14" applyNumberFormat="1" applyFont="1" applyFill="1"/>
    <xf numFmtId="0" fontId="67" fillId="34" borderId="2" xfId="14" applyFont="1" applyFill="1" applyAlignment="1">
      <alignment horizontal="center" vertical="center"/>
    </xf>
    <xf numFmtId="0" fontId="66" fillId="34" borderId="2" xfId="14" applyFont="1" applyFill="1" applyAlignment="1">
      <alignment horizontal="center" vertical="center"/>
    </xf>
    <xf numFmtId="0" fontId="117" fillId="58" borderId="2" xfId="14" applyFont="1" applyFill="1" applyAlignment="1">
      <alignment horizontal="center"/>
    </xf>
    <xf numFmtId="0" fontId="118" fillId="34" borderId="2" xfId="14" applyFont="1" applyFill="1" applyAlignment="1">
      <alignment horizontal="center"/>
    </xf>
    <xf numFmtId="0" fontId="122" fillId="34" borderId="53" xfId="21" applyFont="1" applyFill="1" applyBorder="1" applyAlignment="1">
      <alignment horizontal="center" vertical="center" wrapText="1"/>
    </xf>
    <xf numFmtId="193" fontId="117" fillId="34" borderId="61" xfId="14" applyNumberFormat="1" applyFont="1" applyFill="1" applyBorder="1" applyAlignment="1">
      <alignment horizontal="center" vertical="center" wrapText="1"/>
    </xf>
    <xf numFmtId="0" fontId="124" fillId="34" borderId="45" xfId="22" applyFont="1" applyFill="1" applyBorder="1" applyAlignment="1">
      <alignment horizontal="center" vertical="center" wrapText="1"/>
    </xf>
    <xf numFmtId="0" fontId="115" fillId="34" borderId="61" xfId="14" applyFont="1" applyFill="1" applyBorder="1" applyAlignment="1">
      <alignment horizontal="center" vertical="center"/>
    </xf>
    <xf numFmtId="192" fontId="117" fillId="34" borderId="61" xfId="17" applyNumberFormat="1" applyFont="1" applyFill="1" applyBorder="1" applyAlignment="1">
      <alignment horizontal="right" vertical="center" wrapText="1"/>
    </xf>
    <xf numFmtId="166" fontId="125" fillId="33" borderId="61" xfId="17" applyFont="1" applyFill="1" applyBorder="1" applyAlignment="1">
      <alignment horizontal="center" vertical="center" wrapText="1"/>
    </xf>
    <xf numFmtId="166" fontId="125" fillId="34" borderId="61" xfId="17" applyFont="1" applyFill="1" applyBorder="1" applyAlignment="1">
      <alignment horizontal="center" vertical="center" wrapText="1"/>
    </xf>
    <xf numFmtId="1" fontId="125" fillId="34" borderId="61" xfId="17" applyNumberFormat="1" applyFont="1" applyFill="1" applyBorder="1" applyAlignment="1">
      <alignment horizontal="center" vertical="center" wrapText="1"/>
    </xf>
    <xf numFmtId="49" fontId="117" fillId="34" borderId="61" xfId="14" applyNumberFormat="1" applyFont="1" applyFill="1" applyBorder="1" applyAlignment="1">
      <alignment horizontal="justify" vertical="center" wrapText="1"/>
    </xf>
    <xf numFmtId="0" fontId="115" fillId="34" borderId="45" xfId="14" applyFont="1" applyFill="1" applyBorder="1" applyAlignment="1">
      <alignment horizontal="center" vertical="center" wrapText="1"/>
    </xf>
    <xf numFmtId="166" fontId="125" fillId="34" borderId="45" xfId="17" applyFont="1" applyFill="1" applyBorder="1" applyAlignment="1">
      <alignment horizontal="center" vertical="center" wrapText="1"/>
    </xf>
    <xf numFmtId="49" fontId="117" fillId="34" borderId="45" xfId="20" applyNumberFormat="1" applyFont="1" applyFill="1" applyBorder="1" applyAlignment="1" applyProtection="1">
      <alignment horizontal="justify" vertical="center"/>
    </xf>
    <xf numFmtId="0" fontId="115" fillId="34" borderId="45" xfId="14" applyFont="1" applyFill="1" applyBorder="1" applyAlignment="1">
      <alignment horizontal="center" vertical="center"/>
    </xf>
    <xf numFmtId="192" fontId="117" fillId="34" borderId="45" xfId="17" applyNumberFormat="1" applyFont="1" applyFill="1" applyBorder="1" applyAlignment="1">
      <alignment horizontal="center" vertical="center" wrapText="1"/>
    </xf>
    <xf numFmtId="49" fontId="117" fillId="34" borderId="45" xfId="14" applyNumberFormat="1" applyFont="1" applyFill="1" applyBorder="1" applyAlignment="1">
      <alignment horizontal="justify" vertical="center" wrapText="1"/>
    </xf>
    <xf numFmtId="0" fontId="117" fillId="34" borderId="70" xfId="14" applyFont="1" applyFill="1" applyBorder="1" applyAlignment="1">
      <alignment horizontal="center" vertical="center"/>
    </xf>
    <xf numFmtId="0" fontId="117" fillId="34" borderId="70" xfId="14" applyFont="1" applyFill="1" applyBorder="1" applyAlignment="1">
      <alignment horizontal="center" vertical="center" wrapText="1"/>
    </xf>
    <xf numFmtId="0" fontId="115" fillId="34" borderId="70" xfId="14" applyFont="1" applyFill="1" applyBorder="1" applyAlignment="1">
      <alignment horizontal="center" vertical="center" wrapText="1"/>
    </xf>
    <xf numFmtId="49" fontId="117" fillId="34" borderId="45" xfId="20" applyNumberFormat="1" applyFont="1" applyFill="1" applyBorder="1" applyAlignment="1" applyProtection="1">
      <alignment horizontal="justify" vertical="center" wrapText="1"/>
    </xf>
    <xf numFmtId="0" fontId="126" fillId="34" borderId="45" xfId="22" applyFont="1" applyFill="1" applyBorder="1" applyAlignment="1">
      <alignment horizontal="center" vertical="center" wrapText="1"/>
    </xf>
    <xf numFmtId="0" fontId="117" fillId="34" borderId="143" xfId="14" applyFont="1" applyFill="1" applyBorder="1" applyAlignment="1">
      <alignment horizontal="center" vertical="center" wrapText="1"/>
    </xf>
    <xf numFmtId="181" fontId="117" fillId="34" borderId="45" xfId="14" applyNumberFormat="1" applyFont="1" applyFill="1" applyBorder="1" applyAlignment="1">
      <alignment horizontal="center" vertical="center"/>
    </xf>
    <xf numFmtId="0" fontId="127" fillId="34" borderId="45" xfId="14" applyFont="1" applyFill="1" applyBorder="1" applyAlignment="1">
      <alignment horizontal="center" vertical="center"/>
    </xf>
    <xf numFmtId="165" fontId="127" fillId="34" borderId="45" xfId="14" applyNumberFormat="1" applyFont="1" applyFill="1" applyBorder="1" applyAlignment="1">
      <alignment horizontal="center" vertical="center"/>
    </xf>
    <xf numFmtId="0" fontId="127" fillId="34" borderId="45" xfId="14" applyFont="1" applyFill="1" applyBorder="1" applyAlignment="1">
      <alignment horizontal="center" vertical="center" wrapText="1"/>
    </xf>
    <xf numFmtId="14" fontId="127" fillId="34" borderId="45" xfId="14" applyNumberFormat="1" applyFont="1" applyFill="1" applyBorder="1" applyAlignment="1">
      <alignment horizontal="center" vertical="center" wrapText="1"/>
    </xf>
    <xf numFmtId="166" fontId="125" fillId="34" borderId="70" xfId="17" applyFont="1" applyFill="1" applyBorder="1" applyAlignment="1">
      <alignment horizontal="center" vertical="center" wrapText="1"/>
    </xf>
    <xf numFmtId="165" fontId="127" fillId="34" borderId="45" xfId="14" applyNumberFormat="1" applyFont="1" applyFill="1" applyBorder="1" applyAlignment="1">
      <alignment horizontal="center" vertical="center" wrapText="1"/>
    </xf>
    <xf numFmtId="14" fontId="127" fillId="34" borderId="45" xfId="14" applyNumberFormat="1" applyFont="1" applyFill="1" applyBorder="1" applyAlignment="1">
      <alignment horizontal="center" vertical="center"/>
    </xf>
    <xf numFmtId="0" fontId="127" fillId="34" borderId="76" xfId="14" applyFont="1" applyFill="1" applyBorder="1" applyAlignment="1">
      <alignment horizontal="center" vertical="center" wrapText="1"/>
    </xf>
    <xf numFmtId="0" fontId="127" fillId="34" borderId="70" xfId="14" applyFont="1" applyFill="1" applyBorder="1" applyAlignment="1">
      <alignment horizontal="center" vertical="center"/>
    </xf>
    <xf numFmtId="165" fontId="127" fillId="34" borderId="70" xfId="14" applyNumberFormat="1" applyFont="1" applyFill="1" applyBorder="1" applyAlignment="1">
      <alignment horizontal="center" vertical="center" wrapText="1"/>
    </xf>
    <xf numFmtId="0" fontId="127" fillId="34" borderId="70" xfId="14" applyFont="1" applyFill="1" applyBorder="1" applyAlignment="1">
      <alignment horizontal="center" vertical="center" wrapText="1"/>
    </xf>
    <xf numFmtId="1" fontId="125" fillId="34" borderId="45" xfId="17" applyNumberFormat="1" applyFont="1" applyFill="1" applyBorder="1" applyAlignment="1">
      <alignment horizontal="center" vertical="center" wrapText="1"/>
    </xf>
    <xf numFmtId="0" fontId="32" fillId="34" borderId="45" xfId="14" applyFont="1" applyFill="1" applyBorder="1" applyAlignment="1">
      <alignment horizontal="center"/>
    </xf>
    <xf numFmtId="166" fontId="125" fillId="33" borderId="45" xfId="17" applyFont="1" applyFill="1" applyBorder="1" applyAlignment="1">
      <alignment horizontal="center" vertical="center" wrapText="1"/>
    </xf>
    <xf numFmtId="0" fontId="115" fillId="34" borderId="61" xfId="14" applyFont="1" applyFill="1" applyBorder="1"/>
    <xf numFmtId="0" fontId="115" fillId="34" borderId="61" xfId="14" applyFont="1" applyFill="1" applyBorder="1" applyAlignment="1">
      <alignment horizontal="center"/>
    </xf>
    <xf numFmtId="193" fontId="115" fillId="34" borderId="61" xfId="14" applyNumberFormat="1" applyFont="1" applyFill="1" applyBorder="1" applyAlignment="1">
      <alignment horizontal="right"/>
    </xf>
    <xf numFmtId="193" fontId="115" fillId="59" borderId="61" xfId="14" applyNumberFormat="1" applyFont="1" applyFill="1" applyBorder="1" applyAlignment="1">
      <alignment horizontal="right"/>
    </xf>
    <xf numFmtId="166" fontId="128" fillId="33" borderId="61" xfId="17" applyFont="1" applyFill="1" applyBorder="1" applyAlignment="1">
      <alignment horizontal="center" vertical="center" wrapText="1"/>
    </xf>
    <xf numFmtId="166" fontId="128" fillId="34" borderId="61" xfId="17" applyFont="1" applyFill="1" applyBorder="1" applyAlignment="1">
      <alignment horizontal="center" vertical="center" wrapText="1"/>
    </xf>
    <xf numFmtId="166" fontId="128" fillId="34" borderId="2" xfId="17" applyFont="1" applyFill="1" applyBorder="1" applyAlignment="1">
      <alignment horizontal="center" vertical="center" wrapText="1"/>
    </xf>
    <xf numFmtId="0" fontId="115" fillId="60" borderId="2" xfId="14" applyFont="1" applyFill="1" applyAlignment="1">
      <alignment horizontal="left" vertical="center"/>
    </xf>
    <xf numFmtId="0" fontId="115" fillId="60" borderId="2" xfId="14" applyFont="1" applyFill="1" applyAlignment="1">
      <alignment horizontal="center" vertical="center"/>
    </xf>
    <xf numFmtId="193" fontId="117" fillId="58" borderId="2" xfId="14" applyNumberFormat="1" applyFont="1" applyFill="1"/>
    <xf numFmtId="196" fontId="117" fillId="58" borderId="2" xfId="14" applyNumberFormat="1" applyFont="1" applyFill="1"/>
    <xf numFmtId="49" fontId="117" fillId="58" borderId="2" xfId="14" applyNumberFormat="1" applyFont="1" applyFill="1" applyAlignment="1">
      <alignment horizontal="justify" vertical="center"/>
    </xf>
    <xf numFmtId="0" fontId="117" fillId="34" borderId="60" xfId="14" applyFont="1" applyFill="1" applyBorder="1" applyAlignment="1">
      <alignment horizontal="center" vertical="center" wrapText="1"/>
    </xf>
    <xf numFmtId="0" fontId="117" fillId="58" borderId="61" xfId="14" applyFont="1" applyFill="1" applyBorder="1" applyAlignment="1">
      <alignment horizontal="center" vertical="center" wrapText="1"/>
    </xf>
    <xf numFmtId="0" fontId="121" fillId="58" borderId="61" xfId="14" applyFont="1" applyFill="1" applyBorder="1" applyAlignment="1">
      <alignment horizontal="center" vertical="center" wrapText="1"/>
    </xf>
    <xf numFmtId="0" fontId="127" fillId="34" borderId="61" xfId="14" applyFont="1" applyFill="1" applyBorder="1" applyAlignment="1">
      <alignment horizontal="center" vertical="center" wrapText="1"/>
    </xf>
    <xf numFmtId="0" fontId="130" fillId="34" borderId="61" xfId="21" applyFont="1" applyFill="1" applyBorder="1" applyAlignment="1">
      <alignment horizontal="center" vertical="center" wrapText="1"/>
    </xf>
    <xf numFmtId="0" fontId="125" fillId="34" borderId="61" xfId="14" applyFont="1" applyFill="1" applyBorder="1" applyAlignment="1">
      <alignment horizontal="center" vertical="center" wrapText="1"/>
    </xf>
    <xf numFmtId="0" fontId="131" fillId="34" borderId="61" xfId="22" applyFont="1" applyFill="1" applyBorder="1" applyAlignment="1">
      <alignment horizontal="center" vertical="center" wrapText="1"/>
    </xf>
    <xf numFmtId="0" fontId="127" fillId="58" borderId="61" xfId="14" applyFont="1" applyFill="1" applyBorder="1" applyAlignment="1">
      <alignment horizontal="center" vertical="center" wrapText="1"/>
    </xf>
    <xf numFmtId="193" fontId="121" fillId="34" borderId="61" xfId="14" applyNumberFormat="1" applyFont="1" applyFill="1" applyBorder="1" applyAlignment="1">
      <alignment horizontal="center" vertical="center" wrapText="1"/>
    </xf>
    <xf numFmtId="166" fontId="117" fillId="34" borderId="61" xfId="17" applyFont="1" applyFill="1" applyBorder="1" applyAlignment="1" applyProtection="1">
      <alignment horizontal="center" vertical="center" wrapText="1"/>
    </xf>
    <xf numFmtId="166" fontId="117" fillId="34" borderId="45" xfId="17" applyFont="1" applyFill="1" applyBorder="1" applyAlignment="1" applyProtection="1">
      <alignment horizontal="center" vertical="center" wrapText="1"/>
    </xf>
    <xf numFmtId="192" fontId="117" fillId="33" borderId="148" xfId="17" applyNumberFormat="1" applyFont="1" applyFill="1" applyBorder="1" applyAlignment="1">
      <alignment horizontal="center" vertical="center" wrapText="1"/>
    </xf>
    <xf numFmtId="0" fontId="121" fillId="34" borderId="61" xfId="14" applyFont="1" applyFill="1" applyBorder="1" applyAlignment="1">
      <alignment horizontal="justify" vertical="center" wrapText="1"/>
    </xf>
    <xf numFmtId="192" fontId="32" fillId="34" borderId="61" xfId="14" applyNumberFormat="1" applyFont="1" applyFill="1" applyBorder="1" applyAlignment="1">
      <alignment horizontal="center" vertical="center"/>
    </xf>
    <xf numFmtId="192" fontId="32" fillId="34" borderId="62" xfId="14" applyNumberFormat="1" applyFont="1" applyFill="1" applyBorder="1" applyAlignment="1">
      <alignment horizontal="center" vertical="center"/>
    </xf>
    <xf numFmtId="0" fontId="117" fillId="34" borderId="50" xfId="14" applyFont="1" applyFill="1" applyBorder="1" applyAlignment="1">
      <alignment horizontal="center" vertical="center" wrapText="1"/>
    </xf>
    <xf numFmtId="0" fontId="130" fillId="34" borderId="45" xfId="21" applyFont="1" applyFill="1" applyBorder="1" applyAlignment="1">
      <alignment horizontal="center" vertical="center" wrapText="1"/>
    </xf>
    <xf numFmtId="0" fontId="125" fillId="34" borderId="45" xfId="14" applyFont="1" applyFill="1" applyBorder="1" applyAlignment="1">
      <alignment horizontal="center" vertical="center" wrapText="1"/>
    </xf>
    <xf numFmtId="0" fontId="131" fillId="34" borderId="45" xfId="22" applyFont="1" applyFill="1" applyBorder="1" applyAlignment="1">
      <alignment horizontal="center" vertical="center" wrapText="1"/>
    </xf>
    <xf numFmtId="0" fontId="127" fillId="58" borderId="45" xfId="14" applyFont="1" applyFill="1" applyBorder="1" applyAlignment="1">
      <alignment horizontal="center" vertical="center" wrapText="1"/>
    </xf>
    <xf numFmtId="0" fontId="117" fillId="34" borderId="45" xfId="14" applyFont="1" applyFill="1" applyBorder="1" applyAlignment="1">
      <alignment horizontal="justify" vertical="center" wrapText="1"/>
    </xf>
    <xf numFmtId="192" fontId="32" fillId="34" borderId="45" xfId="14" applyNumberFormat="1" applyFont="1" applyFill="1" applyBorder="1" applyAlignment="1">
      <alignment horizontal="center" vertical="center"/>
    </xf>
    <xf numFmtId="192" fontId="32" fillId="34" borderId="51" xfId="14" applyNumberFormat="1" applyFont="1" applyFill="1" applyBorder="1" applyAlignment="1">
      <alignment horizontal="center" vertical="center"/>
    </xf>
    <xf numFmtId="0" fontId="117" fillId="34" borderId="149" xfId="14" applyFont="1" applyFill="1" applyBorder="1" applyAlignment="1">
      <alignment horizontal="center" vertical="center" wrapText="1"/>
    </xf>
    <xf numFmtId="0" fontId="103" fillId="58" borderId="70" xfId="14" applyFont="1" applyFill="1" applyBorder="1" applyAlignment="1">
      <alignment horizontal="center" vertical="center" wrapText="1"/>
    </xf>
    <xf numFmtId="1" fontId="103" fillId="58" borderId="70" xfId="14" applyNumberFormat="1" applyFont="1" applyFill="1" applyBorder="1" applyAlignment="1">
      <alignment horizontal="center" vertical="center" wrapText="1"/>
    </xf>
    <xf numFmtId="0" fontId="130" fillId="34" borderId="45" xfId="14" applyFont="1" applyFill="1" applyBorder="1" applyAlignment="1">
      <alignment horizontal="center" vertical="center" wrapText="1"/>
    </xf>
    <xf numFmtId="1" fontId="130" fillId="34" borderId="45" xfId="21" applyNumberFormat="1" applyFont="1" applyFill="1" applyBorder="1" applyAlignment="1">
      <alignment horizontal="center" vertical="center" wrapText="1"/>
    </xf>
    <xf numFmtId="193" fontId="103" fillId="34" borderId="70" xfId="14" applyNumberFormat="1" applyFont="1" applyFill="1" applyBorder="1" applyAlignment="1">
      <alignment horizontal="center" vertical="center" wrapText="1"/>
    </xf>
    <xf numFmtId="193" fontId="121" fillId="34" borderId="70" xfId="14" applyNumberFormat="1" applyFont="1" applyFill="1" applyBorder="1" applyAlignment="1">
      <alignment horizontal="center" vertical="center" wrapText="1"/>
    </xf>
    <xf numFmtId="193" fontId="117" fillId="34" borderId="70" xfId="14" applyNumberFormat="1" applyFont="1" applyFill="1" applyBorder="1" applyAlignment="1">
      <alignment horizontal="center" vertical="center" wrapText="1"/>
    </xf>
    <xf numFmtId="0" fontId="117" fillId="58" borderId="45" xfId="14" applyFont="1" applyFill="1" applyBorder="1" applyAlignment="1">
      <alignment horizontal="center" vertical="center" wrapText="1"/>
    </xf>
    <xf numFmtId="1" fontId="121" fillId="34" borderId="45" xfId="14" applyNumberFormat="1" applyFont="1" applyFill="1" applyBorder="1" applyAlignment="1">
      <alignment horizontal="center" vertical="center"/>
    </xf>
    <xf numFmtId="193" fontId="121" fillId="58" borderId="45" xfId="14" applyNumberFormat="1" applyFont="1" applyFill="1" applyBorder="1" applyAlignment="1">
      <alignment horizontal="center" vertical="center" wrapText="1"/>
    </xf>
    <xf numFmtId="193" fontId="117" fillId="58" borderId="45" xfId="14" applyNumberFormat="1" applyFont="1" applyFill="1" applyBorder="1" applyAlignment="1">
      <alignment horizontal="center" vertical="center" wrapText="1"/>
    </xf>
    <xf numFmtId="166" fontId="32" fillId="34" borderId="45" xfId="17" applyFont="1" applyFill="1" applyBorder="1" applyAlignment="1">
      <alignment horizontal="center" vertical="center"/>
    </xf>
    <xf numFmtId="166" fontId="32" fillId="34" borderId="51" xfId="17" applyFont="1" applyFill="1" applyBorder="1" applyAlignment="1">
      <alignment horizontal="center" vertical="center"/>
    </xf>
    <xf numFmtId="0" fontId="1" fillId="34" borderId="2" xfId="14" applyFill="1"/>
    <xf numFmtId="166" fontId="32" fillId="34" borderId="51" xfId="14" applyNumberFormat="1" applyFont="1" applyFill="1" applyBorder="1" applyAlignment="1">
      <alignment horizontal="center" vertical="center"/>
    </xf>
    <xf numFmtId="1" fontId="121" fillId="58" borderId="61" xfId="14" applyNumberFormat="1" applyFont="1" applyFill="1" applyBorder="1" applyAlignment="1">
      <alignment horizontal="center" vertical="center" wrapText="1"/>
    </xf>
    <xf numFmtId="1" fontId="117" fillId="34" borderId="61" xfId="14" applyNumberFormat="1" applyFont="1" applyFill="1" applyBorder="1" applyAlignment="1">
      <alignment horizontal="center" vertical="center" wrapText="1"/>
    </xf>
    <xf numFmtId="0" fontId="117" fillId="34" borderId="61" xfId="14" applyFont="1" applyFill="1" applyBorder="1" applyAlignment="1">
      <alignment horizontal="justify" vertical="center" wrapText="1"/>
    </xf>
    <xf numFmtId="1" fontId="119" fillId="34" borderId="45" xfId="14" applyNumberFormat="1" applyFont="1" applyFill="1" applyBorder="1" applyAlignment="1">
      <alignment horizontal="center" vertical="center" wrapText="1"/>
    </xf>
    <xf numFmtId="0" fontId="75" fillId="34" borderId="45" xfId="22" applyFill="1" applyBorder="1" applyAlignment="1">
      <alignment horizontal="center" vertical="center" wrapText="1"/>
    </xf>
    <xf numFmtId="0" fontId="127" fillId="34" borderId="76" xfId="14" applyFont="1" applyFill="1" applyBorder="1" applyAlignment="1">
      <alignment horizontal="center" vertical="center"/>
    </xf>
    <xf numFmtId="166" fontId="127" fillId="34" borderId="45" xfId="17" applyFont="1" applyFill="1" applyBorder="1" applyAlignment="1">
      <alignment horizontal="center" vertical="center"/>
    </xf>
    <xf numFmtId="166" fontId="117" fillId="34" borderId="69" xfId="17" applyFont="1" applyFill="1" applyBorder="1" applyAlignment="1" applyProtection="1">
      <alignment horizontal="center" vertical="center" wrapText="1"/>
    </xf>
    <xf numFmtId="193" fontId="121" fillId="34" borderId="45" xfId="14" applyNumberFormat="1" applyFont="1" applyFill="1" applyBorder="1" applyAlignment="1">
      <alignment horizontal="center" vertical="center" wrapText="1"/>
    </xf>
    <xf numFmtId="166" fontId="117" fillId="33" borderId="148" xfId="17" applyFont="1" applyFill="1" applyBorder="1" applyAlignment="1">
      <alignment horizontal="center" vertical="center" wrapText="1"/>
    </xf>
    <xf numFmtId="166" fontId="32" fillId="34" borderId="45" xfId="14" applyNumberFormat="1" applyFont="1" applyFill="1" applyBorder="1" applyAlignment="1">
      <alignment horizontal="center" vertical="center"/>
    </xf>
    <xf numFmtId="0" fontId="121" fillId="34" borderId="45" xfId="14" applyFont="1" applyFill="1" applyBorder="1" applyAlignment="1">
      <alignment horizontal="center" vertical="center"/>
    </xf>
    <xf numFmtId="165" fontId="117" fillId="34" borderId="45" xfId="17" applyNumberFormat="1" applyFont="1" applyFill="1" applyBorder="1" applyAlignment="1" applyProtection="1">
      <alignment horizontal="center" vertical="center" wrapText="1"/>
    </xf>
    <xf numFmtId="166" fontId="117" fillId="34" borderId="133" xfId="17" applyFont="1" applyFill="1" applyBorder="1" applyAlignment="1" applyProtection="1">
      <alignment horizontal="center" vertical="center" wrapText="1"/>
    </xf>
    <xf numFmtId="165" fontId="117" fillId="34" borderId="45" xfId="17" applyNumberFormat="1" applyFont="1" applyFill="1" applyBorder="1" applyAlignment="1">
      <alignment horizontal="center" vertical="center" wrapText="1"/>
    </xf>
    <xf numFmtId="166" fontId="117" fillId="34" borderId="45" xfId="17" applyFont="1" applyFill="1" applyBorder="1" applyAlignment="1">
      <alignment horizontal="center" vertical="center" wrapText="1"/>
    </xf>
    <xf numFmtId="193" fontId="117" fillId="34" borderId="45" xfId="14" applyNumberFormat="1" applyFont="1" applyFill="1" applyBorder="1" applyAlignment="1">
      <alignment horizontal="right" vertical="center" wrapText="1"/>
    </xf>
    <xf numFmtId="181" fontId="117" fillId="34" borderId="45" xfId="14" applyNumberFormat="1" applyFont="1" applyFill="1" applyBorder="1" applyAlignment="1">
      <alignment horizontal="justify" vertical="center" wrapText="1"/>
    </xf>
    <xf numFmtId="1" fontId="117" fillId="34" borderId="70" xfId="14" applyNumberFormat="1" applyFont="1" applyFill="1" applyBorder="1" applyAlignment="1">
      <alignment horizontal="center" vertical="center" wrapText="1"/>
    </xf>
    <xf numFmtId="193" fontId="117" fillId="34" borderId="70" xfId="14" applyNumberFormat="1" applyFont="1" applyFill="1" applyBorder="1" applyAlignment="1">
      <alignment horizontal="right" vertical="center" wrapText="1"/>
    </xf>
    <xf numFmtId="181" fontId="121" fillId="34" borderId="45" xfId="14" applyNumberFormat="1" applyFont="1" applyFill="1" applyBorder="1" applyAlignment="1">
      <alignment horizontal="justify" vertical="center" wrapText="1"/>
    </xf>
    <xf numFmtId="166" fontId="117" fillId="34" borderId="70" xfId="17" applyFont="1" applyFill="1" applyBorder="1" applyAlignment="1">
      <alignment horizontal="center" vertical="center" wrapText="1"/>
    </xf>
    <xf numFmtId="166" fontId="103" fillId="34" borderId="70" xfId="17" applyFont="1" applyFill="1" applyBorder="1" applyAlignment="1" applyProtection="1">
      <alignment horizontal="center" vertical="center" wrapText="1"/>
    </xf>
    <xf numFmtId="192" fontId="117" fillId="34" borderId="70" xfId="17" applyNumberFormat="1" applyFont="1" applyFill="1" applyBorder="1" applyAlignment="1">
      <alignment horizontal="right" vertical="center" wrapText="1"/>
    </xf>
    <xf numFmtId="192" fontId="117" fillId="34" borderId="70" xfId="17" applyNumberFormat="1" applyFont="1" applyFill="1" applyBorder="1" applyAlignment="1">
      <alignment horizontal="center" vertical="center" wrapText="1"/>
    </xf>
    <xf numFmtId="181" fontId="117" fillId="34" borderId="70" xfId="14" applyNumberFormat="1" applyFont="1" applyFill="1" applyBorder="1" applyAlignment="1">
      <alignment horizontal="center" vertical="center" wrapText="1"/>
    </xf>
    <xf numFmtId="193" fontId="32" fillId="34" borderId="45" xfId="14" applyNumberFormat="1" applyFont="1" applyFill="1" applyBorder="1" applyAlignment="1">
      <alignment horizontal="center" vertical="center" wrapText="1"/>
    </xf>
    <xf numFmtId="166" fontId="0" fillId="34" borderId="45" xfId="17" applyFont="1" applyFill="1" applyBorder="1" applyAlignment="1">
      <alignment horizontal="center" vertical="center"/>
    </xf>
    <xf numFmtId="0" fontId="32" fillId="34" borderId="70" xfId="14" applyFont="1" applyFill="1" applyBorder="1" applyAlignment="1">
      <alignment horizontal="center" vertical="center" wrapText="1"/>
    </xf>
    <xf numFmtId="193" fontId="32" fillId="34" borderId="70" xfId="14" applyNumberFormat="1" applyFont="1" applyFill="1" applyBorder="1" applyAlignment="1">
      <alignment horizontal="center" vertical="center" wrapText="1"/>
    </xf>
    <xf numFmtId="1" fontId="117" fillId="34" borderId="152" xfId="17" applyNumberFormat="1" applyFont="1" applyFill="1" applyBorder="1" applyAlignment="1" applyProtection="1">
      <alignment horizontal="center" vertical="center"/>
    </xf>
    <xf numFmtId="166" fontId="117" fillId="34" borderId="152" xfId="17" applyFont="1" applyFill="1" applyBorder="1" applyAlignment="1" applyProtection="1">
      <alignment horizontal="center" vertical="center"/>
    </xf>
    <xf numFmtId="166" fontId="117" fillId="34" borderId="152" xfId="17" applyFont="1" applyFill="1" applyBorder="1" applyAlignment="1" applyProtection="1">
      <alignment horizontal="center" vertical="center" wrapText="1"/>
    </xf>
    <xf numFmtId="166" fontId="103" fillId="34" borderId="45" xfId="17" applyFont="1" applyFill="1" applyBorder="1" applyAlignment="1" applyProtection="1">
      <alignment horizontal="center" vertical="center" wrapText="1"/>
    </xf>
    <xf numFmtId="166" fontId="117" fillId="34" borderId="45" xfId="17" applyFont="1" applyFill="1" applyBorder="1" applyAlignment="1">
      <alignment horizontal="right" vertical="center" wrapText="1"/>
    </xf>
    <xf numFmtId="197" fontId="117" fillId="34" borderId="45" xfId="23" applyFont="1" applyFill="1" applyBorder="1" applyAlignment="1">
      <alignment horizontal="center" vertical="center" wrapText="1"/>
    </xf>
    <xf numFmtId="197" fontId="117" fillId="34" borderId="45" xfId="23" applyFont="1" applyFill="1" applyBorder="1" applyAlignment="1" applyProtection="1">
      <alignment horizontal="center" vertical="center" wrapText="1"/>
    </xf>
    <xf numFmtId="197" fontId="117" fillId="34" borderId="45" xfId="23" applyFont="1" applyFill="1" applyBorder="1" applyAlignment="1">
      <alignment horizontal="right" vertical="center" wrapText="1"/>
    </xf>
    <xf numFmtId="197" fontId="117" fillId="34" borderId="70" xfId="23" applyFont="1" applyFill="1" applyBorder="1" applyAlignment="1">
      <alignment horizontal="center" vertical="center" wrapText="1"/>
    </xf>
    <xf numFmtId="197" fontId="117" fillId="34" borderId="70" xfId="23" applyFont="1" applyFill="1" applyBorder="1" applyAlignment="1" applyProtection="1">
      <alignment horizontal="center" vertical="center" wrapText="1"/>
    </xf>
    <xf numFmtId="197" fontId="117" fillId="34" borderId="70" xfId="23" applyFont="1" applyFill="1" applyBorder="1" applyAlignment="1">
      <alignment horizontal="right" vertical="center" wrapText="1"/>
    </xf>
    <xf numFmtId="181" fontId="121" fillId="34" borderId="70" xfId="14" applyNumberFormat="1" applyFont="1" applyFill="1" applyBorder="1" applyAlignment="1">
      <alignment horizontal="justify" vertical="center" wrapText="1"/>
    </xf>
    <xf numFmtId="193" fontId="123" fillId="58" borderId="52" xfId="14" applyNumberFormat="1" applyFont="1" applyFill="1" applyBorder="1" applyAlignment="1">
      <alignment horizontal="center" vertical="center"/>
    </xf>
    <xf numFmtId="193" fontId="123" fillId="58" borderId="53" xfId="14" applyNumberFormat="1" applyFont="1" applyFill="1" applyBorder="1" applyAlignment="1">
      <alignment horizontal="center" vertical="center"/>
    </xf>
    <xf numFmtId="192" fontId="40" fillId="33" borderId="53" xfId="14" applyNumberFormat="1" applyFont="1" applyFill="1" applyBorder="1" applyAlignment="1">
      <alignment horizontal="center" vertical="center"/>
    </xf>
    <xf numFmtId="192" fontId="40" fillId="34" borderId="53" xfId="14" applyNumberFormat="1" applyFont="1" applyFill="1" applyBorder="1" applyAlignment="1">
      <alignment horizontal="center" vertical="center"/>
    </xf>
    <xf numFmtId="166" fontId="40" fillId="34" borderId="53" xfId="17" applyFont="1" applyFill="1" applyBorder="1" applyAlignment="1">
      <alignment horizontal="center" vertical="center"/>
    </xf>
    <xf numFmtId="0" fontId="1" fillId="0" borderId="2" xfId="14" applyAlignment="1">
      <alignment horizontal="center" vertical="center"/>
    </xf>
    <xf numFmtId="0" fontId="1" fillId="0" borderId="2" xfId="14" applyAlignment="1">
      <alignment horizontal="center" vertical="center" wrapText="1"/>
    </xf>
    <xf numFmtId="0" fontId="125" fillId="0" borderId="45" xfId="14" applyFont="1" applyBorder="1" applyAlignment="1">
      <alignment horizontal="center" vertical="center"/>
    </xf>
    <xf numFmtId="0" fontId="128" fillId="0" borderId="45" xfId="14" applyFont="1" applyBorder="1" applyAlignment="1">
      <alignment horizontal="center" vertical="center" wrapText="1"/>
    </xf>
    <xf numFmtId="0" fontId="128" fillId="33" borderId="45" xfId="14" applyFont="1" applyFill="1" applyBorder="1" applyAlignment="1">
      <alignment horizontal="center" vertical="center" wrapText="1"/>
    </xf>
    <xf numFmtId="0" fontId="40" fillId="34" borderId="47" xfId="14" applyFont="1" applyFill="1" applyBorder="1" applyAlignment="1">
      <alignment horizontal="center" vertical="center" wrapText="1"/>
    </xf>
    <xf numFmtId="0" fontId="125" fillId="0" borderId="45" xfId="14" applyFont="1" applyBorder="1" applyAlignment="1">
      <alignment horizontal="center" vertical="center" wrapText="1"/>
    </xf>
    <xf numFmtId="192" fontId="125" fillId="0" borderId="45" xfId="17" applyNumberFormat="1" applyFont="1" applyBorder="1" applyAlignment="1">
      <alignment horizontal="center" vertical="center"/>
    </xf>
    <xf numFmtId="192" fontId="125" fillId="33" borderId="45" xfId="17" applyNumberFormat="1" applyFont="1" applyFill="1" applyBorder="1" applyAlignment="1">
      <alignment horizontal="center" vertical="center"/>
    </xf>
    <xf numFmtId="0" fontId="131" fillId="0" borderId="45" xfId="22" applyFont="1" applyBorder="1" applyAlignment="1">
      <alignment horizontal="center" vertical="center" wrapText="1"/>
    </xf>
    <xf numFmtId="0" fontId="125" fillId="0" borderId="76" xfId="14" applyFont="1" applyBorder="1" applyAlignment="1">
      <alignment horizontal="center" vertical="center" wrapText="1"/>
    </xf>
    <xf numFmtId="192" fontId="32" fillId="34" borderId="45" xfId="14" applyNumberFormat="1" applyFont="1" applyFill="1" applyBorder="1" applyAlignment="1">
      <alignment horizontal="center" vertical="center" wrapText="1"/>
    </xf>
    <xf numFmtId="166" fontId="32" fillId="34" borderId="45" xfId="17" applyFont="1" applyFill="1" applyBorder="1" applyAlignment="1">
      <alignment horizontal="center" vertical="center" wrapText="1"/>
    </xf>
    <xf numFmtId="166" fontId="32" fillId="34" borderId="45" xfId="14" applyNumberFormat="1" applyFont="1" applyFill="1" applyBorder="1" applyAlignment="1">
      <alignment horizontal="center" vertical="center" wrapText="1"/>
    </xf>
    <xf numFmtId="0" fontId="125" fillId="0" borderId="45" xfId="14" applyFont="1" applyBorder="1" applyAlignment="1">
      <alignment vertical="center" wrapText="1"/>
    </xf>
    <xf numFmtId="192" fontId="125" fillId="0" borderId="45" xfId="17" applyNumberFormat="1" applyFont="1" applyBorder="1" applyAlignment="1">
      <alignment vertical="center"/>
    </xf>
    <xf numFmtId="192" fontId="125" fillId="33" borderId="45" xfId="17" applyNumberFormat="1" applyFont="1" applyFill="1" applyBorder="1" applyAlignment="1">
      <alignment vertical="center"/>
    </xf>
    <xf numFmtId="0" fontId="125" fillId="34" borderId="45" xfId="14" applyFont="1" applyFill="1" applyBorder="1" applyAlignment="1">
      <alignment horizontal="center" vertical="center"/>
    </xf>
    <xf numFmtId="192" fontId="125" fillId="34" borderId="45" xfId="17" applyNumberFormat="1" applyFont="1" applyFill="1" applyBorder="1" applyAlignment="1">
      <alignment horizontal="center" vertical="center"/>
    </xf>
    <xf numFmtId="192" fontId="32" fillId="0" borderId="45" xfId="14" applyNumberFormat="1" applyFont="1" applyBorder="1" applyAlignment="1">
      <alignment horizontal="center" vertical="center" wrapText="1"/>
    </xf>
    <xf numFmtId="192" fontId="128" fillId="0" borderId="45" xfId="17" applyNumberFormat="1" applyFont="1" applyBorder="1" applyAlignment="1">
      <alignment horizontal="center" vertical="center"/>
    </xf>
    <xf numFmtId="192" fontId="128" fillId="33" borderId="45" xfId="17" applyNumberFormat="1" applyFont="1" applyFill="1" applyBorder="1" applyAlignment="1">
      <alignment horizontal="center" vertical="center"/>
    </xf>
    <xf numFmtId="192" fontId="1" fillId="0" borderId="2" xfId="14" applyNumberFormat="1"/>
    <xf numFmtId="0" fontId="1" fillId="0" borderId="2" xfId="14"/>
    <xf numFmtId="0" fontId="1" fillId="0" borderId="45" xfId="14" applyBorder="1"/>
    <xf numFmtId="41" fontId="45" fillId="0" borderId="45" xfId="2" applyFont="1" applyBorder="1"/>
    <xf numFmtId="41" fontId="46" fillId="0" borderId="45" xfId="2" applyFont="1" applyBorder="1" applyAlignment="1">
      <alignment wrapText="1"/>
    </xf>
    <xf numFmtId="0" fontId="46" fillId="0" borderId="45" xfId="14" applyFont="1" applyBorder="1" applyAlignment="1">
      <alignment vertical="center" wrapText="1"/>
    </xf>
    <xf numFmtId="41" fontId="46" fillId="0" borderId="45" xfId="16" applyFont="1" applyBorder="1" applyAlignment="1">
      <alignment vertical="center" wrapText="1"/>
    </xf>
    <xf numFmtId="41" fontId="46" fillId="0" borderId="45" xfId="16" applyFont="1" applyBorder="1" applyAlignment="1">
      <alignment vertical="center"/>
    </xf>
    <xf numFmtId="0" fontId="63" fillId="0" borderId="2" xfId="14" applyFont="1"/>
    <xf numFmtId="41" fontId="13" fillId="0" borderId="0" xfId="2" applyFont="1"/>
    <xf numFmtId="41" fontId="13" fillId="0" borderId="0" xfId="0" applyNumberFormat="1" applyFont="1"/>
    <xf numFmtId="8" fontId="13" fillId="0" borderId="0" xfId="0" applyNumberFormat="1" applyFont="1"/>
    <xf numFmtId="41" fontId="46" fillId="0" borderId="45" xfId="2" applyFont="1" applyFill="1" applyBorder="1" applyAlignment="1">
      <alignment horizontal="center" vertical="center"/>
    </xf>
    <xf numFmtId="0" fontId="1" fillId="0" borderId="2" xfId="14" applyFill="1"/>
    <xf numFmtId="41" fontId="1" fillId="0" borderId="45" xfId="2" applyFont="1" applyBorder="1" applyAlignment="1">
      <alignment wrapText="1"/>
    </xf>
    <xf numFmtId="41" fontId="42" fillId="0" borderId="2" xfId="2" applyFont="1" applyBorder="1" applyAlignment="1">
      <alignment wrapText="1"/>
    </xf>
    <xf numFmtId="0" fontId="1" fillId="0" borderId="45" xfId="14" applyFont="1" applyBorder="1" applyAlignment="1">
      <alignment wrapText="1"/>
    </xf>
    <xf numFmtId="41" fontId="46" fillId="0" borderId="45" xfId="2" applyFont="1" applyBorder="1" applyAlignment="1">
      <alignment horizontal="center" wrapText="1"/>
    </xf>
    <xf numFmtId="171" fontId="41" fillId="3" borderId="45" xfId="14" applyNumberFormat="1" applyFont="1" applyFill="1" applyBorder="1" applyAlignment="1">
      <alignment horizontal="center" vertical="center" wrapText="1"/>
    </xf>
    <xf numFmtId="1" fontId="41" fillId="3" borderId="45" xfId="14" applyNumberFormat="1" applyFont="1" applyFill="1" applyBorder="1" applyAlignment="1">
      <alignment horizontal="center" vertical="center" wrapText="1"/>
    </xf>
    <xf numFmtId="171" fontId="46" fillId="10" borderId="45" xfId="14" applyNumberFormat="1" applyFont="1" applyFill="1" applyBorder="1" applyAlignment="1">
      <alignment horizontal="left" wrapText="1"/>
    </xf>
    <xf numFmtId="170" fontId="46" fillId="10" borderId="45" xfId="14" applyNumberFormat="1" applyFont="1" applyFill="1" applyBorder="1"/>
    <xf numFmtId="171" fontId="45" fillId="0" borderId="45" xfId="14" applyNumberFormat="1" applyFont="1" applyBorder="1" applyAlignment="1">
      <alignment horizontal="left" wrapText="1"/>
    </xf>
    <xf numFmtId="171" fontId="46" fillId="0" borderId="45" xfId="14" applyNumberFormat="1" applyFont="1" applyBorder="1" applyAlignment="1">
      <alignment horizontal="left" wrapText="1"/>
    </xf>
    <xf numFmtId="170" fontId="45" fillId="0" borderId="45" xfId="14" applyNumberFormat="1" applyFont="1" applyBorder="1"/>
    <xf numFmtId="198" fontId="46" fillId="0" borderId="45" xfId="14" applyNumberFormat="1" applyFont="1" applyBorder="1" applyAlignment="1">
      <alignment horizontal="left" wrapText="1"/>
    </xf>
    <xf numFmtId="41" fontId="42" fillId="0" borderId="45" xfId="2" applyFont="1" applyBorder="1"/>
    <xf numFmtId="171" fontId="55" fillId="9" borderId="45" xfId="14" applyNumberFormat="1" applyFont="1" applyFill="1" applyBorder="1" applyAlignment="1">
      <alignment wrapText="1"/>
    </xf>
    <xf numFmtId="170" fontId="55" fillId="9" borderId="45" xfId="14" applyNumberFormat="1" applyFont="1" applyFill="1" applyBorder="1"/>
    <xf numFmtId="0" fontId="63" fillId="0" borderId="45" xfId="14" applyFont="1" applyBorder="1" applyAlignment="1">
      <alignment horizontal="center"/>
    </xf>
    <xf numFmtId="41" fontId="63" fillId="0" borderId="45" xfId="14" applyNumberFormat="1" applyFont="1" applyBorder="1" applyAlignment="1">
      <alignment horizontal="center"/>
    </xf>
    <xf numFmtId="0" fontId="63" fillId="0" borderId="45" xfId="14" applyFont="1" applyFill="1" applyBorder="1" applyAlignment="1">
      <alignment horizontal="center"/>
    </xf>
    <xf numFmtId="41" fontId="46" fillId="0" borderId="45" xfId="2" applyFont="1" applyBorder="1"/>
    <xf numFmtId="0" fontId="1" fillId="0" borderId="2" xfId="14" applyAlignment="1">
      <alignment horizontal="center"/>
    </xf>
    <xf numFmtId="14" fontId="1" fillId="0" borderId="2" xfId="14" applyNumberFormat="1" applyAlignment="1">
      <alignment horizontal="center"/>
    </xf>
    <xf numFmtId="0" fontId="47" fillId="24" borderId="1" xfId="14" applyFont="1" applyFill="1" applyBorder="1" applyAlignment="1">
      <alignment horizontal="center" vertical="center"/>
    </xf>
    <xf numFmtId="0" fontId="47" fillId="24" borderId="1" xfId="14" applyFont="1" applyFill="1" applyBorder="1" applyAlignment="1">
      <alignment horizontal="center"/>
    </xf>
    <xf numFmtId="0" fontId="47" fillId="24" borderId="17" xfId="14" applyFont="1" applyFill="1" applyBorder="1" applyAlignment="1">
      <alignment horizontal="center" vertical="center"/>
    </xf>
    <xf numFmtId="0" fontId="47" fillId="24" borderId="28" xfId="14" applyFont="1" applyFill="1" applyBorder="1" applyAlignment="1">
      <alignment horizontal="center" vertical="center"/>
    </xf>
    <xf numFmtId="0" fontId="48" fillId="0" borderId="2" xfId="14" applyFont="1" applyAlignment="1">
      <alignment horizontal="center" vertical="center"/>
    </xf>
    <xf numFmtId="0" fontId="49" fillId="0" borderId="2" xfId="14" applyFont="1"/>
    <xf numFmtId="0" fontId="33" fillId="2" borderId="39" xfId="14" applyFont="1" applyFill="1" applyBorder="1" applyAlignment="1">
      <alignment horizontal="center"/>
    </xf>
    <xf numFmtId="0" fontId="33" fillId="2" borderId="39" xfId="14" applyFont="1" applyFill="1" applyBorder="1" applyAlignment="1">
      <alignment vertical="center"/>
    </xf>
    <xf numFmtId="178" fontId="33" fillId="2" borderId="39" xfId="14" applyNumberFormat="1" applyFont="1" applyFill="1" applyBorder="1" applyAlignment="1">
      <alignment horizontal="right" vertical="center"/>
    </xf>
    <xf numFmtId="0" fontId="48" fillId="0" borderId="2" xfId="14" applyFont="1" applyAlignment="1">
      <alignment vertical="center"/>
    </xf>
    <xf numFmtId="178" fontId="48" fillId="0" borderId="2" xfId="14" applyNumberFormat="1" applyFont="1"/>
    <xf numFmtId="178" fontId="48" fillId="0" borderId="2" xfId="14" applyNumberFormat="1" applyFont="1" applyAlignment="1">
      <alignment horizontal="right" vertical="center"/>
    </xf>
    <xf numFmtId="0" fontId="48" fillId="0" borderId="2" xfId="14" applyFont="1" applyAlignment="1">
      <alignment horizontal="left" vertical="center"/>
    </xf>
    <xf numFmtId="0" fontId="33" fillId="2" borderId="39" xfId="14" applyFont="1" applyFill="1" applyBorder="1" applyAlignment="1">
      <alignment horizontal="center" vertical="center"/>
    </xf>
    <xf numFmtId="180" fontId="33" fillId="2" borderId="39" xfId="14" applyNumberFormat="1" applyFont="1" applyFill="1" applyBorder="1"/>
    <xf numFmtId="180" fontId="9" fillId="0" borderId="2" xfId="14" applyNumberFormat="1" applyFont="1"/>
    <xf numFmtId="178" fontId="9" fillId="0" borderId="2" xfId="14" applyNumberFormat="1" applyFont="1"/>
    <xf numFmtId="178" fontId="44" fillId="0" borderId="3" xfId="14" applyNumberFormat="1" applyFont="1" applyBorder="1" applyAlignment="1">
      <alignment horizontal="right" vertical="center"/>
    </xf>
    <xf numFmtId="170" fontId="1" fillId="0" borderId="45" xfId="14" applyNumberFormat="1" applyBorder="1"/>
    <xf numFmtId="41" fontId="42" fillId="0" borderId="2" xfId="14" applyNumberFormat="1" applyFont="1" applyAlignment="1">
      <alignment wrapText="1"/>
    </xf>
    <xf numFmtId="0" fontId="67" fillId="0" borderId="0" xfId="0" applyFont="1" applyAlignment="1">
      <alignment horizontal="center" vertical="center"/>
    </xf>
    <xf numFmtId="0" fontId="79" fillId="0" borderId="47" xfId="0" applyFont="1" applyBorder="1" applyAlignment="1">
      <alignment horizontal="left"/>
    </xf>
    <xf numFmtId="0" fontId="79" fillId="0" borderId="48" xfId="0" applyFont="1" applyBorder="1" applyAlignment="1">
      <alignment horizontal="left"/>
    </xf>
    <xf numFmtId="0" fontId="79" fillId="0" borderId="49" xfId="0" applyFont="1" applyBorder="1" applyAlignment="1">
      <alignment horizontal="left"/>
    </xf>
    <xf numFmtId="0" fontId="79" fillId="0" borderId="50" xfId="0" applyFont="1" applyBorder="1" applyAlignment="1">
      <alignment horizontal="left"/>
    </xf>
    <xf numFmtId="0" fontId="79" fillId="0" borderId="45" xfId="0" applyFont="1" applyBorder="1" applyAlignment="1">
      <alignment horizontal="left"/>
    </xf>
    <xf numFmtId="0" fontId="79" fillId="0" borderId="51" xfId="0" applyFont="1" applyBorder="1" applyAlignment="1">
      <alignment horizontal="left"/>
    </xf>
    <xf numFmtId="0" fontId="79" fillId="0" borderId="52" xfId="0" applyFont="1" applyBorder="1" applyAlignment="1">
      <alignment horizontal="left"/>
    </xf>
    <xf numFmtId="0" fontId="79" fillId="0" borderId="53" xfId="0" applyFont="1" applyBorder="1" applyAlignment="1">
      <alignment horizontal="left"/>
    </xf>
    <xf numFmtId="0" fontId="79" fillId="0" borderId="54" xfId="0" applyFont="1" applyBorder="1" applyAlignment="1">
      <alignment horizontal="left"/>
    </xf>
    <xf numFmtId="0" fontId="66" fillId="32" borderId="45" xfId="0" applyFont="1" applyFill="1" applyBorder="1" applyAlignment="1">
      <alignment horizontal="center"/>
    </xf>
    <xf numFmtId="0" fontId="66" fillId="31" borderId="45" xfId="0" applyFont="1" applyFill="1" applyBorder="1" applyAlignment="1">
      <alignment horizontal="center"/>
    </xf>
    <xf numFmtId="1" fontId="20" fillId="8" borderId="2" xfId="14" applyNumberFormat="1" applyFont="1" applyFill="1" applyBorder="1" applyAlignment="1">
      <alignment horizontal="center" vertical="center" wrapText="1"/>
    </xf>
    <xf numFmtId="1" fontId="20" fillId="8" borderId="39" xfId="14" applyNumberFormat="1" applyFont="1" applyFill="1" applyBorder="1" applyAlignment="1">
      <alignment horizontal="center" vertical="center" wrapText="1"/>
    </xf>
    <xf numFmtId="170" fontId="8" fillId="3" borderId="45" xfId="14" applyNumberFormat="1" applyFont="1" applyFill="1" applyBorder="1" applyAlignment="1">
      <alignment horizontal="center" vertical="center" wrapText="1"/>
    </xf>
    <xf numFmtId="170" fontId="8" fillId="3" borderId="45" xfId="14" applyNumberFormat="1" applyFont="1" applyFill="1" applyBorder="1" applyAlignment="1">
      <alignment horizontal="left" vertical="center" wrapText="1"/>
    </xf>
    <xf numFmtId="0" fontId="19" fillId="32" borderId="76" xfId="14" applyFont="1" applyFill="1" applyBorder="1" applyAlignment="1">
      <alignment horizontal="center"/>
    </xf>
    <xf numFmtId="0" fontId="19" fillId="32" borderId="108" xfId="14" applyFont="1" applyFill="1" applyBorder="1" applyAlignment="1">
      <alignment horizontal="center"/>
    </xf>
    <xf numFmtId="0" fontId="19" fillId="32" borderId="69" xfId="14" applyFont="1" applyFill="1" applyBorder="1" applyAlignment="1">
      <alignment horizontal="center"/>
    </xf>
    <xf numFmtId="0" fontId="19" fillId="33" borderId="2" xfId="14" applyFont="1" applyFill="1" applyBorder="1" applyAlignment="1">
      <alignment horizontal="center"/>
    </xf>
    <xf numFmtId="0" fontId="19" fillId="33" borderId="2" xfId="14" applyFont="1" applyFill="1" applyAlignment="1">
      <alignment horizontal="center"/>
    </xf>
    <xf numFmtId="1" fontId="20" fillId="7" borderId="45" xfId="14" applyNumberFormat="1" applyFont="1" applyFill="1" applyBorder="1" applyAlignment="1">
      <alignment horizontal="center" vertical="center" wrapText="1"/>
    </xf>
    <xf numFmtId="0" fontId="19" fillId="0" borderId="2" xfId="14" applyFont="1" applyAlignment="1">
      <alignment horizontal="center"/>
    </xf>
    <xf numFmtId="0" fontId="1" fillId="0" borderId="2" xfId="14"/>
    <xf numFmtId="0" fontId="19" fillId="0" borderId="45" xfId="14" applyFont="1" applyBorder="1" applyAlignment="1">
      <alignment horizontal="center"/>
    </xf>
    <xf numFmtId="0" fontId="1" fillId="0" borderId="45" xfId="14" applyBorder="1"/>
    <xf numFmtId="0" fontId="25" fillId="3" borderId="45" xfId="0" applyFont="1" applyFill="1" applyBorder="1" applyAlignment="1">
      <alignment horizontal="center" vertical="center"/>
    </xf>
    <xf numFmtId="0" fontId="26" fillId="2" borderId="19" xfId="0" applyFont="1" applyFill="1" applyBorder="1" applyAlignment="1">
      <alignment horizontal="center" vertical="center" wrapText="1"/>
    </xf>
    <xf numFmtId="0" fontId="10" fillId="0" borderId="20" xfId="0" applyFont="1" applyBorder="1" applyAlignment="1"/>
    <xf numFmtId="0" fontId="10" fillId="0" borderId="16" xfId="0" applyFont="1" applyBorder="1" applyAlignment="1"/>
    <xf numFmtId="3" fontId="27" fillId="4" borderId="19" xfId="0" applyNumberFormat="1" applyFont="1" applyFill="1" applyBorder="1" applyAlignment="1">
      <alignment horizontal="center" vertical="center"/>
    </xf>
    <xf numFmtId="0" fontId="25" fillId="4" borderId="45" xfId="0" applyFont="1" applyFill="1" applyBorder="1" applyAlignment="1">
      <alignment horizontal="center" vertical="center" wrapText="1"/>
    </xf>
    <xf numFmtId="0" fontId="17" fillId="3" borderId="86" xfId="10" applyFont="1" applyFill="1" applyBorder="1" applyAlignment="1">
      <alignment horizontal="center" vertical="center" wrapText="1"/>
    </xf>
    <xf numFmtId="0" fontId="10" fillId="0" borderId="14" xfId="10" applyFont="1" applyBorder="1"/>
    <xf numFmtId="0" fontId="10" fillId="0" borderId="15" xfId="10" applyFont="1" applyBorder="1"/>
    <xf numFmtId="0" fontId="17" fillId="0" borderId="27" xfId="10" applyFont="1" applyBorder="1" applyAlignment="1">
      <alignment horizontal="center" vertical="center" wrapText="1"/>
    </xf>
    <xf numFmtId="186" fontId="11" fillId="0" borderId="86" xfId="10" applyNumberFormat="1" applyFont="1" applyBorder="1" applyAlignment="1">
      <alignment horizontal="center"/>
    </xf>
    <xf numFmtId="186" fontId="9" fillId="0" borderId="2" xfId="10" applyNumberFormat="1" applyFont="1" applyAlignment="1">
      <alignment horizontal="center"/>
    </xf>
    <xf numFmtId="0" fontId="4" fillId="0" borderId="2" xfId="10"/>
    <xf numFmtId="0" fontId="2" fillId="0" borderId="2" xfId="10" applyFont="1" applyAlignment="1">
      <alignment horizontal="center" vertical="center" wrapText="1"/>
    </xf>
    <xf numFmtId="0" fontId="67" fillId="3" borderId="2" xfId="10" applyFont="1" applyFill="1" applyAlignment="1">
      <alignment horizontal="center"/>
    </xf>
    <xf numFmtId="0" fontId="10" fillId="0" borderId="2" xfId="10" applyFont="1"/>
    <xf numFmtId="0" fontId="17" fillId="3" borderId="97" xfId="10" applyFont="1" applyFill="1" applyBorder="1" applyAlignment="1">
      <alignment horizontal="center" vertical="center" wrapText="1"/>
    </xf>
    <xf numFmtId="0" fontId="10" fillId="0" borderId="8" xfId="10" applyFont="1" applyBorder="1"/>
    <xf numFmtId="0" fontId="10" fillId="0" borderId="96" xfId="10" applyFont="1" applyBorder="1"/>
    <xf numFmtId="0" fontId="17" fillId="0" borderId="18" xfId="10" applyFont="1" applyBorder="1" applyAlignment="1">
      <alignment horizontal="center" vertical="center" wrapText="1"/>
    </xf>
    <xf numFmtId="0" fontId="10" fillId="0" borderId="21" xfId="10" applyFont="1" applyBorder="1"/>
    <xf numFmtId="0" fontId="10" fillId="0" borderId="104" xfId="10" applyFont="1" applyBorder="1"/>
    <xf numFmtId="0" fontId="17" fillId="0" borderId="28" xfId="6" applyFont="1" applyBorder="1" applyAlignment="1">
      <alignment horizontal="left"/>
    </xf>
    <xf numFmtId="0" fontId="10" fillId="0" borderId="10" xfId="6" applyFont="1" applyBorder="1"/>
    <xf numFmtId="0" fontId="10" fillId="0" borderId="17" xfId="6" applyFont="1" applyBorder="1"/>
    <xf numFmtId="0" fontId="33" fillId="10" borderId="27" xfId="6" applyFont="1" applyFill="1" applyBorder="1" applyAlignment="1">
      <alignment horizontal="center" vertical="center"/>
    </xf>
    <xf numFmtId="0" fontId="33" fillId="10" borderId="14" xfId="6" applyFont="1" applyFill="1" applyBorder="1" applyAlignment="1">
      <alignment horizontal="center" vertical="center"/>
    </xf>
    <xf numFmtId="0" fontId="33" fillId="10" borderId="15" xfId="6" applyFont="1" applyFill="1" applyBorder="1" applyAlignment="1">
      <alignment horizontal="center" vertical="center"/>
    </xf>
    <xf numFmtId="0" fontId="32" fillId="0" borderId="2" xfId="6" applyFont="1" applyAlignment="1">
      <alignment wrapText="1"/>
    </xf>
    <xf numFmtId="0" fontId="76" fillId="0" borderId="2" xfId="6"/>
    <xf numFmtId="0" fontId="18" fillId="0" borderId="28" xfId="6" applyFont="1" applyBorder="1" applyAlignment="1">
      <alignment horizontal="left"/>
    </xf>
    <xf numFmtId="10" fontId="31" fillId="23" borderId="45" xfId="5" applyNumberFormat="1" applyFont="1" applyFill="1" applyBorder="1" applyAlignment="1">
      <alignment horizontal="center"/>
    </xf>
    <xf numFmtId="0" fontId="70" fillId="5" borderId="55" xfId="0" applyFont="1" applyFill="1" applyBorder="1" applyAlignment="1">
      <alignment horizontal="center"/>
    </xf>
    <xf numFmtId="0" fontId="92" fillId="0" borderId="72" xfId="0" applyFont="1" applyBorder="1"/>
    <xf numFmtId="0" fontId="92" fillId="0" borderId="64" xfId="0" applyFont="1" applyBorder="1"/>
    <xf numFmtId="9" fontId="0" fillId="34" borderId="45" xfId="0" applyNumberFormat="1" applyFill="1" applyBorder="1" applyAlignment="1">
      <alignment horizontal="center"/>
    </xf>
    <xf numFmtId="0" fontId="0" fillId="34" borderId="45" xfId="0" applyFill="1" applyBorder="1" applyAlignment="1">
      <alignment horizontal="center"/>
    </xf>
    <xf numFmtId="0" fontId="71" fillId="5" borderId="18" xfId="0" applyFont="1" applyFill="1" applyBorder="1" applyAlignment="1">
      <alignment horizontal="center" vertical="center"/>
    </xf>
    <xf numFmtId="0" fontId="92" fillId="0" borderId="21" xfId="0" applyFont="1" applyBorder="1"/>
    <xf numFmtId="0" fontId="92" fillId="0" borderId="30" xfId="0" applyFont="1" applyBorder="1"/>
    <xf numFmtId="9" fontId="15" fillId="52" borderId="55" xfId="0" applyNumberFormat="1" applyFont="1" applyFill="1" applyBorder="1" applyAlignment="1">
      <alignment horizontal="center"/>
    </xf>
    <xf numFmtId="0" fontId="15" fillId="52" borderId="72" xfId="0" applyFont="1" applyFill="1" applyBorder="1" applyAlignment="1">
      <alignment horizontal="center"/>
    </xf>
    <xf numFmtId="0" fontId="15" fillId="52" borderId="65" xfId="0" applyFont="1" applyFill="1" applyBorder="1" applyAlignment="1">
      <alignment horizontal="center"/>
    </xf>
    <xf numFmtId="0" fontId="11" fillId="0" borderId="3" xfId="14" applyFont="1" applyBorder="1" applyAlignment="1">
      <alignment horizontal="center"/>
    </xf>
    <xf numFmtId="0" fontId="10" fillId="0" borderId="3" xfId="14" applyFont="1" applyBorder="1"/>
    <xf numFmtId="0" fontId="25" fillId="0" borderId="2" xfId="14" applyFont="1" applyAlignment="1">
      <alignment horizontal="center"/>
    </xf>
    <xf numFmtId="0" fontId="25" fillId="0" borderId="2" xfId="14" applyFont="1" applyAlignment="1">
      <alignment horizontal="center" vertical="center"/>
    </xf>
    <xf numFmtId="0" fontId="7" fillId="2" borderId="27" xfId="14" applyFont="1" applyFill="1" applyBorder="1" applyAlignment="1">
      <alignment horizontal="center"/>
    </xf>
    <xf numFmtId="0" fontId="10" fillId="0" borderId="14" xfId="14" applyFont="1" applyBorder="1"/>
    <xf numFmtId="0" fontId="10" fillId="0" borderId="101" xfId="14" applyFont="1" applyBorder="1"/>
    <xf numFmtId="0" fontId="10" fillId="0" borderId="15" xfId="14" applyFont="1" applyBorder="1"/>
    <xf numFmtId="0" fontId="108" fillId="47" borderId="18" xfId="14" applyFont="1" applyFill="1" applyBorder="1" applyAlignment="1">
      <alignment horizontal="center" wrapText="1"/>
    </xf>
    <xf numFmtId="0" fontId="10" fillId="0" borderId="21" xfId="14" applyFont="1" applyBorder="1"/>
    <xf numFmtId="0" fontId="128" fillId="0" borderId="45" xfId="14" applyFont="1" applyBorder="1" applyAlignment="1">
      <alignment horizontal="center" vertical="center"/>
    </xf>
    <xf numFmtId="0" fontId="129" fillId="34" borderId="48" xfId="21" applyFont="1" applyFill="1" applyBorder="1" applyAlignment="1">
      <alignment horizontal="center" vertical="center" wrapText="1"/>
    </xf>
    <xf numFmtId="0" fontId="129" fillId="34" borderId="45" xfId="21" applyFont="1" applyFill="1" applyBorder="1" applyAlignment="1">
      <alignment horizontal="center" vertical="center" wrapText="1"/>
    </xf>
    <xf numFmtId="0" fontId="129" fillId="34" borderId="53" xfId="21" applyFont="1" applyFill="1" applyBorder="1" applyAlignment="1">
      <alignment horizontal="center" vertical="center" wrapText="1"/>
    </xf>
    <xf numFmtId="0" fontId="123" fillId="56" borderId="47" xfId="14" applyFont="1" applyFill="1" applyBorder="1" applyAlignment="1">
      <alignment horizontal="center" vertical="center" wrapText="1"/>
    </xf>
    <xf numFmtId="0" fontId="123" fillId="56" borderId="50" xfId="14" applyFont="1" applyFill="1" applyBorder="1" applyAlignment="1">
      <alignment horizontal="center" vertical="center" wrapText="1"/>
    </xf>
    <xf numFmtId="0" fontId="123" fillId="56" borderId="52" xfId="14" applyFont="1" applyFill="1" applyBorder="1" applyAlignment="1">
      <alignment horizontal="center" vertical="center" wrapText="1"/>
    </xf>
    <xf numFmtId="0" fontId="123" fillId="56" borderId="48" xfId="14" applyFont="1" applyFill="1" applyBorder="1" applyAlignment="1">
      <alignment horizontal="center" vertical="center" wrapText="1"/>
    </xf>
    <xf numFmtId="0" fontId="123" fillId="56" borderId="45" xfId="14" applyFont="1" applyFill="1" applyBorder="1" applyAlignment="1">
      <alignment horizontal="center" vertical="center" wrapText="1"/>
    </xf>
    <xf numFmtId="0" fontId="123" fillId="56" borderId="53" xfId="14" applyFont="1" applyFill="1" applyBorder="1" applyAlignment="1">
      <alignment horizontal="center" vertical="center" wrapText="1"/>
    </xf>
    <xf numFmtId="0" fontId="123" fillId="56" borderId="48" xfId="14" applyFont="1" applyFill="1" applyBorder="1" applyAlignment="1">
      <alignment horizontal="center" vertical="center"/>
    </xf>
    <xf numFmtId="0" fontId="123" fillId="56" borderId="45" xfId="14" applyFont="1" applyFill="1" applyBorder="1" applyAlignment="1">
      <alignment horizontal="center" vertical="center"/>
    </xf>
    <xf numFmtId="0" fontId="123" fillId="56" borderId="53" xfId="14" applyFont="1" applyFill="1" applyBorder="1" applyAlignment="1">
      <alignment horizontal="center" vertical="center"/>
    </xf>
    <xf numFmtId="0" fontId="123" fillId="56" borderId="131" xfId="14" applyFont="1" applyFill="1" applyBorder="1" applyAlignment="1">
      <alignment horizontal="center" vertical="center" wrapText="1"/>
    </xf>
    <xf numFmtId="0" fontId="123" fillId="56" borderId="77" xfId="14" applyFont="1" applyFill="1" applyBorder="1" applyAlignment="1">
      <alignment horizontal="center" vertical="center" wrapText="1"/>
    </xf>
    <xf numFmtId="0" fontId="123" fillId="56" borderId="132" xfId="14" applyFont="1" applyFill="1" applyBorder="1" applyAlignment="1">
      <alignment horizontal="center" vertical="center" wrapText="1"/>
    </xf>
    <xf numFmtId="0" fontId="123" fillId="56" borderId="70" xfId="14" applyFont="1" applyFill="1" applyBorder="1" applyAlignment="1">
      <alignment horizontal="center" vertical="center" wrapText="1"/>
    </xf>
    <xf numFmtId="49" fontId="123" fillId="56" borderId="48" xfId="14" applyNumberFormat="1" applyFont="1" applyFill="1" applyBorder="1" applyAlignment="1">
      <alignment horizontal="center" vertical="center" wrapText="1"/>
    </xf>
    <xf numFmtId="49" fontId="123" fillId="56" borderId="45" xfId="14" applyNumberFormat="1" applyFont="1" applyFill="1" applyBorder="1" applyAlignment="1">
      <alignment horizontal="center" vertical="center" wrapText="1"/>
    </xf>
    <xf numFmtId="0" fontId="123" fillId="57" borderId="145" xfId="14" applyFont="1" applyFill="1" applyBorder="1" applyAlignment="1">
      <alignment horizontal="center" vertical="center" wrapText="1"/>
    </xf>
    <xf numFmtId="0" fontId="123" fillId="57" borderId="146" xfId="14" applyFont="1" applyFill="1" applyBorder="1" applyAlignment="1">
      <alignment horizontal="center" vertical="center" wrapText="1"/>
    </xf>
    <xf numFmtId="0" fontId="123" fillId="57" borderId="147" xfId="14" applyFont="1" applyFill="1" applyBorder="1" applyAlignment="1">
      <alignment horizontal="center" vertical="center" wrapText="1"/>
    </xf>
    <xf numFmtId="0" fontId="123" fillId="56" borderId="58" xfId="14" applyFont="1" applyFill="1" applyBorder="1" applyAlignment="1">
      <alignment horizontal="center" vertical="center"/>
    </xf>
    <xf numFmtId="0" fontId="40" fillId="34" borderId="47" xfId="14" applyFont="1" applyFill="1" applyBorder="1" applyAlignment="1">
      <alignment horizontal="center" vertical="center" wrapText="1"/>
    </xf>
    <xf numFmtId="0" fontId="40" fillId="34" borderId="50" xfId="14" applyFont="1" applyFill="1" applyBorder="1" applyAlignment="1">
      <alignment horizontal="center" vertical="center" wrapText="1"/>
    </xf>
    <xf numFmtId="0" fontId="40" fillId="34" borderId="52" xfId="14" applyFont="1" applyFill="1" applyBorder="1" applyAlignment="1">
      <alignment horizontal="center" vertical="center" wrapText="1"/>
    </xf>
    <xf numFmtId="0" fontId="40" fillId="34" borderId="49" xfId="14" applyFont="1" applyFill="1" applyBorder="1" applyAlignment="1">
      <alignment horizontal="center" vertical="center" wrapText="1"/>
    </xf>
    <xf numFmtId="0" fontId="40" fillId="34" borderId="51" xfId="14" applyFont="1" applyFill="1" applyBorder="1" applyAlignment="1">
      <alignment horizontal="center" vertical="center" wrapText="1"/>
    </xf>
    <xf numFmtId="0" fontId="40" fillId="34" borderId="54" xfId="14" applyFont="1" applyFill="1" applyBorder="1" applyAlignment="1">
      <alignment horizontal="center" vertical="center" wrapText="1"/>
    </xf>
    <xf numFmtId="0" fontId="125" fillId="34" borderId="70" xfId="14" applyFont="1" applyFill="1" applyBorder="1" applyAlignment="1">
      <alignment horizontal="center" vertical="center" wrapText="1"/>
    </xf>
    <xf numFmtId="0" fontId="125" fillId="34" borderId="77" xfId="14" applyFont="1" applyFill="1" applyBorder="1" applyAlignment="1">
      <alignment horizontal="center" vertical="center" wrapText="1"/>
    </xf>
    <xf numFmtId="0" fontId="125" fillId="34" borderId="61" xfId="14" applyFont="1" applyFill="1" applyBorder="1" applyAlignment="1">
      <alignment horizontal="center" vertical="center" wrapText="1"/>
    </xf>
    <xf numFmtId="0" fontId="117" fillId="34" borderId="149" xfId="14" applyFont="1" applyFill="1" applyBorder="1" applyAlignment="1">
      <alignment horizontal="center" vertical="center" wrapText="1"/>
    </xf>
    <xf numFmtId="0" fontId="117" fillId="34" borderId="150" xfId="14" applyFont="1" applyFill="1" applyBorder="1" applyAlignment="1">
      <alignment horizontal="center" vertical="center" wrapText="1"/>
    </xf>
    <xf numFmtId="0" fontId="117" fillId="34" borderId="60" xfId="14" applyFont="1" applyFill="1" applyBorder="1" applyAlignment="1">
      <alignment horizontal="center" vertical="center" wrapText="1"/>
    </xf>
    <xf numFmtId="0" fontId="119" fillId="34" borderId="70" xfId="14" applyFont="1" applyFill="1" applyBorder="1" applyAlignment="1">
      <alignment horizontal="center" vertical="center" wrapText="1"/>
    </xf>
    <xf numFmtId="0" fontId="119" fillId="34" borderId="77" xfId="14" applyFont="1" applyFill="1" applyBorder="1" applyAlignment="1">
      <alignment horizontal="center" vertical="center" wrapText="1"/>
    </xf>
    <xf numFmtId="0" fontId="119" fillId="34" borderId="61" xfId="14" applyFont="1" applyFill="1" applyBorder="1" applyAlignment="1">
      <alignment horizontal="center" vertical="center" wrapText="1"/>
    </xf>
    <xf numFmtId="0" fontId="117" fillId="34" borderId="70" xfId="14" applyFont="1" applyFill="1" applyBorder="1" applyAlignment="1">
      <alignment horizontal="center" vertical="center" wrapText="1"/>
    </xf>
    <xf numFmtId="0" fontId="117" fillId="34" borderId="77" xfId="14" applyFont="1" applyFill="1" applyBorder="1" applyAlignment="1">
      <alignment horizontal="center" vertical="center" wrapText="1"/>
    </xf>
    <xf numFmtId="0" fontId="117" fillId="34" borderId="61" xfId="14" applyFont="1" applyFill="1" applyBorder="1" applyAlignment="1">
      <alignment horizontal="center" vertical="center" wrapText="1"/>
    </xf>
    <xf numFmtId="1" fontId="117" fillId="34" borderId="70" xfId="14" applyNumberFormat="1" applyFont="1" applyFill="1" applyBorder="1" applyAlignment="1">
      <alignment horizontal="center" vertical="center" wrapText="1"/>
    </xf>
    <xf numFmtId="1" fontId="117" fillId="34" borderId="77" xfId="14" applyNumberFormat="1" applyFont="1" applyFill="1" applyBorder="1" applyAlignment="1">
      <alignment horizontal="center" vertical="center" wrapText="1"/>
    </xf>
    <xf numFmtId="1" fontId="117" fillId="34" borderId="61" xfId="14" applyNumberFormat="1" applyFont="1" applyFill="1" applyBorder="1" applyAlignment="1">
      <alignment horizontal="center" vertical="center" wrapText="1"/>
    </xf>
    <xf numFmtId="0" fontId="127" fillId="34" borderId="70" xfId="14" applyFont="1" applyFill="1" applyBorder="1" applyAlignment="1">
      <alignment horizontal="center" vertical="center" wrapText="1"/>
    </xf>
    <xf numFmtId="0" fontId="127" fillId="34" borderId="77" xfId="14" applyFont="1" applyFill="1" applyBorder="1" applyAlignment="1">
      <alignment horizontal="center" vertical="center" wrapText="1"/>
    </xf>
    <xf numFmtId="0" fontId="127" fillId="34" borderId="61" xfId="14" applyFont="1" applyFill="1" applyBorder="1" applyAlignment="1">
      <alignment horizontal="center" vertical="center" wrapText="1"/>
    </xf>
    <xf numFmtId="0" fontId="130" fillId="34" borderId="70" xfId="21" applyFont="1" applyFill="1" applyBorder="1" applyAlignment="1">
      <alignment horizontal="center" vertical="center" wrapText="1"/>
    </xf>
    <xf numFmtId="0" fontId="130" fillId="34" borderId="77" xfId="21" applyFont="1" applyFill="1" applyBorder="1" applyAlignment="1">
      <alignment horizontal="center" vertical="center" wrapText="1"/>
    </xf>
    <xf numFmtId="0" fontId="130" fillId="34" borderId="61" xfId="21" applyFont="1" applyFill="1" applyBorder="1" applyAlignment="1">
      <alignment horizontal="center" vertical="center" wrapText="1"/>
    </xf>
    <xf numFmtId="166" fontId="117" fillId="34" borderId="70" xfId="17" applyFont="1" applyFill="1" applyBorder="1" applyAlignment="1" applyProtection="1">
      <alignment horizontal="center" vertical="center" wrapText="1"/>
    </xf>
    <xf numFmtId="166" fontId="117" fillId="34" borderId="77" xfId="17" applyFont="1" applyFill="1" applyBorder="1" applyAlignment="1" applyProtection="1">
      <alignment horizontal="center" vertical="center" wrapText="1"/>
    </xf>
    <xf numFmtId="166" fontId="117" fillId="34" borderId="61" xfId="17" applyFont="1" applyFill="1" applyBorder="1" applyAlignment="1" applyProtection="1">
      <alignment horizontal="center" vertical="center" wrapText="1"/>
    </xf>
    <xf numFmtId="193" fontId="117" fillId="34" borderId="70" xfId="14" applyNumberFormat="1" applyFont="1" applyFill="1" applyBorder="1" applyAlignment="1">
      <alignment horizontal="center" vertical="center" wrapText="1"/>
    </xf>
    <xf numFmtId="193" fontId="117" fillId="34" borderId="77" xfId="14" applyNumberFormat="1" applyFont="1" applyFill="1" applyBorder="1" applyAlignment="1">
      <alignment horizontal="center" vertical="center" wrapText="1"/>
    </xf>
    <xf numFmtId="193" fontId="117" fillId="34" borderId="61" xfId="14" applyNumberFormat="1" applyFont="1" applyFill="1" applyBorder="1" applyAlignment="1">
      <alignment horizontal="center" vertical="center" wrapText="1"/>
    </xf>
    <xf numFmtId="0" fontId="131" fillId="34" borderId="70" xfId="22" applyFont="1" applyFill="1" applyBorder="1" applyAlignment="1">
      <alignment horizontal="center" vertical="center" wrapText="1"/>
    </xf>
    <xf numFmtId="0" fontId="131" fillId="34" borderId="77" xfId="22" applyFont="1" applyFill="1" applyBorder="1" applyAlignment="1">
      <alignment horizontal="center" vertical="center" wrapText="1"/>
    </xf>
    <xf numFmtId="0" fontId="131" fillId="34" borderId="61" xfId="22" applyFont="1" applyFill="1" applyBorder="1" applyAlignment="1">
      <alignment horizontal="center" vertical="center" wrapText="1"/>
    </xf>
    <xf numFmtId="0" fontId="127" fillId="58" borderId="70" xfId="14" applyFont="1" applyFill="1" applyBorder="1" applyAlignment="1">
      <alignment horizontal="center" vertical="center" wrapText="1"/>
    </xf>
    <xf numFmtId="0" fontId="127" fillId="58" borderId="77" xfId="14" applyFont="1" applyFill="1" applyBorder="1" applyAlignment="1">
      <alignment horizontal="center" vertical="center" wrapText="1"/>
    </xf>
    <xf numFmtId="0" fontId="127" fillId="58" borderId="61" xfId="14" applyFont="1" applyFill="1" applyBorder="1" applyAlignment="1">
      <alignment horizontal="center" vertical="center" wrapText="1"/>
    </xf>
    <xf numFmtId="193" fontId="121" fillId="34" borderId="70" xfId="14" applyNumberFormat="1" applyFont="1" applyFill="1" applyBorder="1" applyAlignment="1">
      <alignment horizontal="center" vertical="center" wrapText="1"/>
    </xf>
    <xf numFmtId="193" fontId="121" fillId="34" borderId="77" xfId="14" applyNumberFormat="1" applyFont="1" applyFill="1" applyBorder="1" applyAlignment="1">
      <alignment horizontal="center" vertical="center" wrapText="1"/>
    </xf>
    <xf numFmtId="193" fontId="121" fillId="34" borderId="61" xfId="14" applyNumberFormat="1" applyFont="1" applyFill="1" applyBorder="1" applyAlignment="1">
      <alignment horizontal="center" vertical="center" wrapText="1"/>
    </xf>
    <xf numFmtId="192" fontId="32" fillId="34" borderId="139" xfId="14" applyNumberFormat="1" applyFont="1" applyFill="1" applyBorder="1" applyAlignment="1">
      <alignment horizontal="center" vertical="center"/>
    </xf>
    <xf numFmtId="192" fontId="32" fillId="34" borderId="151" xfId="14" applyNumberFormat="1" applyFont="1" applyFill="1" applyBorder="1" applyAlignment="1">
      <alignment horizontal="center" vertical="center"/>
    </xf>
    <xf numFmtId="192" fontId="32" fillId="34" borderId="62" xfId="14" applyNumberFormat="1" applyFont="1" applyFill="1" applyBorder="1" applyAlignment="1">
      <alignment horizontal="center" vertical="center"/>
    </xf>
    <xf numFmtId="0" fontId="103" fillId="34" borderId="70" xfId="14" applyFont="1" applyFill="1" applyBorder="1" applyAlignment="1">
      <alignment horizontal="center" vertical="center" wrapText="1"/>
    </xf>
    <xf numFmtId="0" fontId="103" fillId="34" borderId="77" xfId="14" applyFont="1" applyFill="1" applyBorder="1" applyAlignment="1">
      <alignment horizontal="center" vertical="center" wrapText="1"/>
    </xf>
    <xf numFmtId="0" fontId="103" fillId="34" borderId="61" xfId="14" applyFont="1" applyFill="1" applyBorder="1" applyAlignment="1">
      <alignment horizontal="center" vertical="center" wrapText="1"/>
    </xf>
    <xf numFmtId="192" fontId="117" fillId="33" borderId="70" xfId="17" applyNumberFormat="1" applyFont="1" applyFill="1" applyBorder="1" applyAlignment="1">
      <alignment horizontal="center" vertical="center" wrapText="1"/>
    </xf>
    <xf numFmtId="192" fontId="117" fillId="33" borderId="77" xfId="17" applyNumberFormat="1" applyFont="1" applyFill="1" applyBorder="1" applyAlignment="1">
      <alignment horizontal="center" vertical="center" wrapText="1"/>
    </xf>
    <xf numFmtId="192" fontId="117" fillId="33" borderId="61" xfId="17" applyNumberFormat="1" applyFont="1" applyFill="1" applyBorder="1" applyAlignment="1">
      <alignment horizontal="center" vertical="center" wrapText="1"/>
    </xf>
    <xf numFmtId="0" fontId="117" fillId="34" borderId="70" xfId="14" applyFont="1" applyFill="1" applyBorder="1" applyAlignment="1">
      <alignment horizontal="justify" vertical="center" wrapText="1"/>
    </xf>
    <xf numFmtId="0" fontId="117" fillId="34" borderId="77" xfId="14" applyFont="1" applyFill="1" applyBorder="1" applyAlignment="1">
      <alignment horizontal="justify" vertical="center" wrapText="1"/>
    </xf>
    <xf numFmtId="0" fontId="117" fillId="34" borderId="61" xfId="14" applyFont="1" applyFill="1" applyBorder="1" applyAlignment="1">
      <alignment horizontal="justify" vertical="center" wrapText="1"/>
    </xf>
    <xf numFmtId="192" fontId="32" fillId="34" borderId="70" xfId="14" applyNumberFormat="1" applyFont="1" applyFill="1" applyBorder="1" applyAlignment="1">
      <alignment horizontal="center" vertical="center"/>
    </xf>
    <xf numFmtId="0" fontId="32" fillId="34" borderId="77" xfId="14" applyFont="1" applyFill="1" applyBorder="1" applyAlignment="1">
      <alignment horizontal="center" vertical="center"/>
    </xf>
    <xf numFmtId="0" fontId="32" fillId="34" borderId="61" xfId="14" applyFont="1" applyFill="1" applyBorder="1" applyAlignment="1">
      <alignment horizontal="center" vertical="center"/>
    </xf>
    <xf numFmtId="166" fontId="32" fillId="34" borderId="70" xfId="17" applyFont="1" applyFill="1" applyBorder="1" applyAlignment="1">
      <alignment horizontal="center" vertical="center"/>
    </xf>
    <xf numFmtId="166" fontId="32" fillId="34" borderId="77" xfId="17" applyFont="1" applyFill="1" applyBorder="1" applyAlignment="1">
      <alignment horizontal="center" vertical="center"/>
    </xf>
    <xf numFmtId="166" fontId="32" fillId="34" borderId="61" xfId="17" applyFont="1" applyFill="1" applyBorder="1" applyAlignment="1">
      <alignment horizontal="center" vertical="center"/>
    </xf>
    <xf numFmtId="166" fontId="32" fillId="34" borderId="139" xfId="17" applyFont="1" applyFill="1" applyBorder="1" applyAlignment="1">
      <alignment horizontal="center" vertical="center"/>
    </xf>
    <xf numFmtId="166" fontId="32" fillId="34" borderId="151" xfId="17" applyFont="1" applyFill="1" applyBorder="1" applyAlignment="1">
      <alignment horizontal="center" vertical="center"/>
    </xf>
    <xf numFmtId="166" fontId="32" fillId="34" borderId="62" xfId="17" applyFont="1" applyFill="1" applyBorder="1" applyAlignment="1">
      <alignment horizontal="center" vertical="center"/>
    </xf>
    <xf numFmtId="0" fontId="115" fillId="56" borderId="131" xfId="14" applyFont="1" applyFill="1" applyBorder="1" applyAlignment="1">
      <alignment horizontal="center" vertical="center" wrapText="1"/>
    </xf>
    <xf numFmtId="0" fontId="115" fillId="56" borderId="77" xfId="14" applyFont="1" applyFill="1" applyBorder="1" applyAlignment="1">
      <alignment horizontal="center" vertical="center" wrapText="1"/>
    </xf>
    <xf numFmtId="0" fontId="115" fillId="56" borderId="132" xfId="14" applyFont="1" applyFill="1" applyBorder="1" applyAlignment="1">
      <alignment horizontal="center" vertical="center" wrapText="1"/>
    </xf>
    <xf numFmtId="0" fontId="40" fillId="34" borderId="134" xfId="14" applyFont="1" applyFill="1" applyBorder="1" applyAlignment="1">
      <alignment horizontal="center" vertical="center" wrapText="1"/>
    </xf>
    <xf numFmtId="0" fontId="40" fillId="34" borderId="135" xfId="14" applyFont="1" applyFill="1" applyBorder="1" applyAlignment="1">
      <alignment horizontal="center" vertical="center" wrapText="1"/>
    </xf>
    <xf numFmtId="0" fontId="40" fillId="34" borderId="136" xfId="14" applyFont="1" applyFill="1" applyBorder="1" applyAlignment="1">
      <alignment horizontal="center" vertical="center" wrapText="1"/>
    </xf>
    <xf numFmtId="0" fontId="40" fillId="34" borderId="137" xfId="14" applyFont="1" applyFill="1" applyBorder="1" applyAlignment="1">
      <alignment horizontal="center" vertical="center" wrapText="1"/>
    </xf>
    <xf numFmtId="0" fontId="115" fillId="56" borderId="57" xfId="14" applyFont="1" applyFill="1" applyBorder="1" applyAlignment="1">
      <alignment horizontal="center" vertical="center" wrapText="1"/>
    </xf>
    <xf numFmtId="10" fontId="115" fillId="56" borderId="57" xfId="14" applyNumberFormat="1" applyFont="1" applyFill="1" applyBorder="1" applyAlignment="1" applyProtection="1">
      <alignment horizontal="center" vertical="center" wrapText="1"/>
      <protection locked="0"/>
    </xf>
    <xf numFmtId="0" fontId="40" fillId="34" borderId="139" xfId="14" applyFont="1" applyFill="1" applyBorder="1" applyAlignment="1">
      <alignment horizontal="center" vertical="center" wrapText="1"/>
    </xf>
    <xf numFmtId="0" fontId="40" fillId="34" borderId="141" xfId="14" applyFont="1" applyFill="1" applyBorder="1" applyAlignment="1">
      <alignment horizontal="center" vertical="center" wrapText="1"/>
    </xf>
    <xf numFmtId="0" fontId="18" fillId="34" borderId="123" xfId="14" applyFont="1" applyFill="1" applyBorder="1" applyAlignment="1">
      <alignment horizontal="center"/>
    </xf>
    <xf numFmtId="0" fontId="18" fillId="34" borderId="112" xfId="14" applyFont="1" applyFill="1" applyBorder="1" applyAlignment="1">
      <alignment horizontal="center"/>
    </xf>
    <xf numFmtId="0" fontId="18" fillId="34" borderId="125" xfId="14" applyFont="1" applyFill="1" applyBorder="1" applyAlignment="1">
      <alignment horizontal="center"/>
    </xf>
    <xf numFmtId="0" fontId="18" fillId="34" borderId="126" xfId="14" applyFont="1" applyFill="1" applyBorder="1" applyAlignment="1">
      <alignment horizontal="center"/>
    </xf>
    <xf numFmtId="0" fontId="18" fillId="34" borderId="127" xfId="14" applyFont="1" applyFill="1" applyBorder="1" applyAlignment="1">
      <alignment horizontal="center"/>
    </xf>
    <xf numFmtId="0" fontId="18" fillId="34" borderId="128" xfId="14" applyFont="1" applyFill="1" applyBorder="1" applyAlignment="1">
      <alignment horizontal="center"/>
    </xf>
    <xf numFmtId="0" fontId="17" fillId="34" borderId="123" xfId="14" applyFont="1" applyFill="1" applyBorder="1" applyAlignment="1">
      <alignment horizontal="center" vertical="center"/>
    </xf>
    <xf numFmtId="0" fontId="17" fillId="34" borderId="109" xfId="14" applyFont="1" applyFill="1" applyBorder="1" applyAlignment="1">
      <alignment horizontal="center" vertical="center"/>
    </xf>
    <xf numFmtId="0" fontId="17" fillId="34" borderId="125" xfId="14" applyFont="1" applyFill="1" applyBorder="1" applyAlignment="1">
      <alignment horizontal="center" vertical="center"/>
    </xf>
    <xf numFmtId="0" fontId="17" fillId="34" borderId="2" xfId="14" applyFont="1" applyFill="1" applyAlignment="1">
      <alignment horizontal="center" vertical="center"/>
    </xf>
    <xf numFmtId="0" fontId="17" fillId="34" borderId="127" xfId="14" applyFont="1" applyFill="1" applyBorder="1" applyAlignment="1">
      <alignment horizontal="center" vertical="center"/>
    </xf>
    <xf numFmtId="0" fontId="17" fillId="34" borderId="129" xfId="14" applyFont="1" applyFill="1" applyBorder="1" applyAlignment="1">
      <alignment horizontal="center" vertical="center"/>
    </xf>
    <xf numFmtId="0" fontId="115" fillId="56" borderId="56" xfId="14" applyFont="1" applyFill="1" applyBorder="1" applyAlignment="1">
      <alignment horizontal="center" vertical="center" wrapText="1"/>
    </xf>
    <xf numFmtId="181" fontId="115" fillId="56" borderId="57" xfId="14" applyNumberFormat="1" applyFont="1" applyFill="1" applyBorder="1" applyAlignment="1">
      <alignment horizontal="center" vertical="center" wrapText="1"/>
    </xf>
    <xf numFmtId="49" fontId="115" fillId="56" borderId="58" xfId="14" applyNumberFormat="1" applyFont="1" applyFill="1" applyBorder="1" applyAlignment="1">
      <alignment horizontal="center" vertical="center" wrapText="1"/>
    </xf>
    <xf numFmtId="181" fontId="115" fillId="56" borderId="48" xfId="14" applyNumberFormat="1" applyFont="1" applyFill="1" applyBorder="1" applyAlignment="1">
      <alignment horizontal="center" vertical="center" wrapText="1"/>
    </xf>
    <xf numFmtId="181" fontId="115" fillId="56" borderId="132" xfId="14" applyNumberFormat="1" applyFont="1" applyFill="1" applyBorder="1" applyAlignment="1">
      <alignment horizontal="center" vertical="center" wrapText="1"/>
    </xf>
    <xf numFmtId="181" fontId="115" fillId="56" borderId="131" xfId="14" applyNumberFormat="1" applyFont="1" applyFill="1" applyBorder="1" applyAlignment="1">
      <alignment horizontal="center" vertical="center" wrapText="1"/>
    </xf>
    <xf numFmtId="181" fontId="115" fillId="56" borderId="77" xfId="14" applyNumberFormat="1" applyFont="1" applyFill="1" applyBorder="1" applyAlignment="1">
      <alignment horizontal="center" vertical="center" wrapText="1"/>
    </xf>
    <xf numFmtId="0" fontId="40" fillId="34" borderId="70" xfId="14" applyFont="1" applyFill="1" applyBorder="1" applyAlignment="1">
      <alignment horizontal="center" vertical="center" wrapText="1"/>
    </xf>
    <xf numFmtId="0" fontId="40" fillId="34" borderId="132" xfId="14" applyFont="1" applyFill="1" applyBorder="1" applyAlignment="1">
      <alignment horizontal="center" vertical="center" wrapText="1"/>
    </xf>
    <xf numFmtId="0" fontId="40" fillId="34" borderId="70" xfId="14" applyFont="1" applyFill="1" applyBorder="1" applyAlignment="1">
      <alignment horizontal="center" vertical="center"/>
    </xf>
    <xf numFmtId="0" fontId="40" fillId="34" borderId="132" xfId="14" applyFont="1" applyFill="1" applyBorder="1" applyAlignment="1">
      <alignment horizontal="center" vertical="center"/>
    </xf>
    <xf numFmtId="190" fontId="115" fillId="56" borderId="57" xfId="19" applyFont="1" applyFill="1" applyBorder="1" applyAlignment="1" applyProtection="1">
      <alignment horizontal="center" vertical="center" wrapText="1"/>
    </xf>
    <xf numFmtId="166" fontId="123" fillId="57" borderId="138" xfId="17" applyFont="1" applyFill="1" applyBorder="1" applyAlignment="1">
      <alignment horizontal="center" vertical="center" wrapText="1"/>
    </xf>
    <xf numFmtId="166" fontId="123" fillId="57" borderId="140" xfId="17" applyFont="1" applyFill="1" applyBorder="1" applyAlignment="1">
      <alignment horizontal="center" vertical="center" wrapText="1"/>
    </xf>
    <xf numFmtId="166" fontId="123" fillId="57" borderId="142" xfId="17" applyFont="1" applyFill="1" applyBorder="1" applyAlignment="1">
      <alignment horizontal="center" vertical="center" wrapText="1"/>
    </xf>
    <xf numFmtId="0" fontId="32" fillId="34" borderId="70" xfId="14" applyFont="1" applyFill="1" applyBorder="1" applyAlignment="1">
      <alignment horizontal="center" vertical="center"/>
    </xf>
    <xf numFmtId="0" fontId="124" fillId="34" borderId="70" xfId="22" applyFont="1" applyFill="1" applyBorder="1" applyAlignment="1">
      <alignment horizontal="center" vertical="center" wrapText="1"/>
    </xf>
    <xf numFmtId="0" fontId="124" fillId="34" borderId="77" xfId="22" applyFont="1" applyFill="1" applyBorder="1" applyAlignment="1">
      <alignment horizontal="center" vertical="center" wrapText="1"/>
    </xf>
    <xf numFmtId="0" fontId="124" fillId="34" borderId="61" xfId="22" applyFont="1" applyFill="1" applyBorder="1" applyAlignment="1">
      <alignment horizontal="center" vertical="center" wrapText="1"/>
    </xf>
    <xf numFmtId="0" fontId="32" fillId="34" borderId="70" xfId="14" applyFont="1" applyFill="1" applyBorder="1" applyAlignment="1">
      <alignment horizontal="center" vertical="center" wrapText="1"/>
    </xf>
    <xf numFmtId="0" fontId="32" fillId="34" borderId="77" xfId="14" applyFont="1" applyFill="1" applyBorder="1" applyAlignment="1">
      <alignment horizontal="center" vertical="center" wrapText="1"/>
    </xf>
    <xf numFmtId="0" fontId="32" fillId="34" borderId="61" xfId="14" applyFont="1" applyFill="1" applyBorder="1" applyAlignment="1">
      <alignment horizontal="center" vertical="center" wrapText="1"/>
    </xf>
    <xf numFmtId="0" fontId="117" fillId="34" borderId="143" xfId="14" applyFont="1" applyFill="1" applyBorder="1" applyAlignment="1">
      <alignment horizontal="center" vertical="center" wrapText="1"/>
    </xf>
    <xf numFmtId="0" fontId="117" fillId="34" borderId="144" xfId="14" applyFont="1" applyFill="1" applyBorder="1" applyAlignment="1">
      <alignment horizontal="center" vertical="center" wrapText="1"/>
    </xf>
    <xf numFmtId="0" fontId="117" fillId="34" borderId="133" xfId="14" applyFont="1" applyFill="1" applyBorder="1" applyAlignment="1">
      <alignment horizontal="center" vertical="center" wrapText="1"/>
    </xf>
    <xf numFmtId="181" fontId="117" fillId="34" borderId="70" xfId="14" applyNumberFormat="1" applyFont="1" applyFill="1" applyBorder="1" applyAlignment="1">
      <alignment horizontal="center" vertical="center" wrapText="1"/>
    </xf>
    <xf numFmtId="181" fontId="117" fillId="34" borderId="77" xfId="14" applyNumberFormat="1" applyFont="1" applyFill="1" applyBorder="1" applyAlignment="1">
      <alignment horizontal="center" vertical="center" wrapText="1"/>
    </xf>
    <xf numFmtId="181" fontId="117" fillId="34" borderId="61" xfId="14" applyNumberFormat="1" applyFont="1" applyFill="1" applyBorder="1" applyAlignment="1">
      <alignment horizontal="center" vertical="center" wrapText="1"/>
    </xf>
    <xf numFmtId="0" fontId="117" fillId="34" borderId="70" xfId="14" applyFont="1" applyFill="1" applyBorder="1" applyAlignment="1">
      <alignment horizontal="center" vertical="center"/>
    </xf>
    <xf numFmtId="0" fontId="117" fillId="34" borderId="77" xfId="14" applyFont="1" applyFill="1" applyBorder="1" applyAlignment="1">
      <alignment horizontal="center" vertical="center"/>
    </xf>
    <xf numFmtId="0" fontId="117" fillId="34" borderId="61" xfId="14" applyFont="1" applyFill="1" applyBorder="1" applyAlignment="1">
      <alignment horizontal="center" vertical="center"/>
    </xf>
    <xf numFmtId="166" fontId="125" fillId="33" borderId="70" xfId="17" applyFont="1" applyFill="1" applyBorder="1" applyAlignment="1">
      <alignment horizontal="center" vertical="center" wrapText="1"/>
    </xf>
    <xf numFmtId="166" fontId="125" fillId="33" borderId="77" xfId="17" applyFont="1" applyFill="1" applyBorder="1" applyAlignment="1">
      <alignment horizontal="center" vertical="center" wrapText="1"/>
    </xf>
    <xf numFmtId="166" fontId="125" fillId="33" borderId="61" xfId="17" applyFont="1" applyFill="1" applyBorder="1" applyAlignment="1">
      <alignment horizontal="center" vertical="center" wrapText="1"/>
    </xf>
    <xf numFmtId="166" fontId="125" fillId="34" borderId="45" xfId="17" applyFont="1" applyFill="1" applyBorder="1" applyAlignment="1">
      <alignment horizontal="center" vertical="center" wrapText="1"/>
    </xf>
    <xf numFmtId="166" fontId="125" fillId="34" borderId="70" xfId="17" applyFont="1" applyFill="1" applyBorder="1" applyAlignment="1">
      <alignment horizontal="center" vertical="center" wrapText="1"/>
    </xf>
    <xf numFmtId="166" fontId="125" fillId="34" borderId="77" xfId="17" applyFont="1" applyFill="1" applyBorder="1" applyAlignment="1">
      <alignment horizontal="center" vertical="center" wrapText="1"/>
    </xf>
    <xf numFmtId="166" fontId="125" fillId="34" borderId="61" xfId="17" applyFont="1" applyFill="1" applyBorder="1" applyAlignment="1">
      <alignment horizontal="center" vertical="center" wrapText="1"/>
    </xf>
    <xf numFmtId="49" fontId="117" fillId="34" borderId="70" xfId="20" applyNumberFormat="1" applyFont="1" applyFill="1" applyBorder="1" applyAlignment="1" applyProtection="1">
      <alignment horizontal="center" vertical="center" wrapText="1"/>
    </xf>
    <xf numFmtId="49" fontId="117" fillId="34" borderId="77" xfId="20" applyNumberFormat="1" applyFont="1" applyFill="1" applyBorder="1" applyAlignment="1" applyProtection="1">
      <alignment horizontal="center" vertical="center" wrapText="1"/>
    </xf>
    <xf numFmtId="49" fontId="117" fillId="34" borderId="61" xfId="20" applyNumberFormat="1" applyFont="1" applyFill="1" applyBorder="1" applyAlignment="1" applyProtection="1">
      <alignment horizontal="center" vertical="center" wrapText="1"/>
    </xf>
    <xf numFmtId="0" fontId="115" fillId="34" borderId="70" xfId="14" applyFont="1" applyFill="1" applyBorder="1" applyAlignment="1">
      <alignment horizontal="center" vertical="center" wrapText="1"/>
    </xf>
    <xf numFmtId="0" fontId="115" fillId="34" borderId="77" xfId="14" applyFont="1" applyFill="1" applyBorder="1" applyAlignment="1">
      <alignment horizontal="center" vertical="center" wrapText="1"/>
    </xf>
    <xf numFmtId="0" fontId="115" fillId="34" borderId="61" xfId="14" applyFont="1" applyFill="1" applyBorder="1" applyAlignment="1">
      <alignment horizontal="center" vertical="center" wrapText="1"/>
    </xf>
    <xf numFmtId="10" fontId="103" fillId="34" borderId="70" xfId="15" applyNumberFormat="1" applyFont="1" applyFill="1" applyBorder="1" applyAlignment="1" applyProtection="1">
      <alignment horizontal="center" vertical="center" wrapText="1"/>
    </xf>
    <xf numFmtId="10" fontId="103" fillId="34" borderId="77" xfId="15" applyNumberFormat="1" applyFont="1" applyFill="1" applyBorder="1" applyAlignment="1" applyProtection="1">
      <alignment horizontal="center" vertical="center" wrapText="1"/>
    </xf>
    <xf numFmtId="10" fontId="103" fillId="34" borderId="61" xfId="15" applyNumberFormat="1" applyFont="1" applyFill="1" applyBorder="1" applyAlignment="1" applyProtection="1">
      <alignment horizontal="center" vertical="center" wrapText="1"/>
    </xf>
    <xf numFmtId="192" fontId="117" fillId="34" borderId="70" xfId="17" applyNumberFormat="1" applyFont="1" applyFill="1" applyBorder="1" applyAlignment="1">
      <alignment horizontal="center" vertical="center" wrapText="1"/>
    </xf>
    <xf numFmtId="192" fontId="117" fillId="34" borderId="77" xfId="17" applyNumberFormat="1" applyFont="1" applyFill="1" applyBorder="1" applyAlignment="1">
      <alignment horizontal="center" vertical="center" wrapText="1"/>
    </xf>
    <xf numFmtId="192" fontId="117" fillId="34" borderId="61" xfId="17" applyNumberFormat="1" applyFont="1" applyFill="1" applyBorder="1" applyAlignment="1">
      <alignment horizontal="center" vertical="center" wrapText="1"/>
    </xf>
    <xf numFmtId="0" fontId="115" fillId="34" borderId="70" xfId="14" applyFont="1" applyFill="1" applyBorder="1" applyAlignment="1">
      <alignment horizontal="center" vertical="center"/>
    </xf>
    <xf numFmtId="0" fontId="115" fillId="34" borderId="77" xfId="14" applyFont="1" applyFill="1" applyBorder="1" applyAlignment="1">
      <alignment horizontal="center" vertical="center"/>
    </xf>
    <xf numFmtId="0" fontId="115" fillId="34" borderId="61" xfId="14" applyFont="1" applyFill="1" applyBorder="1" applyAlignment="1">
      <alignment horizontal="center" vertical="center"/>
    </xf>
    <xf numFmtId="49" fontId="117" fillId="34" borderId="70" xfId="14" applyNumberFormat="1" applyFont="1" applyFill="1" applyBorder="1" applyAlignment="1">
      <alignment horizontal="center" vertical="center" wrapText="1"/>
    </xf>
    <xf numFmtId="49" fontId="117" fillId="34" borderId="61" xfId="14" applyNumberFormat="1" applyFont="1" applyFill="1" applyBorder="1" applyAlignment="1">
      <alignment horizontal="center" vertical="center" wrapText="1"/>
    </xf>
    <xf numFmtId="0" fontId="17" fillId="34" borderId="112" xfId="14" applyFont="1" applyFill="1" applyBorder="1" applyAlignment="1">
      <alignment horizontal="center" vertical="center"/>
    </xf>
    <xf numFmtId="0" fontId="17" fillId="34" borderId="126" xfId="14" applyFont="1" applyFill="1" applyBorder="1" applyAlignment="1">
      <alignment horizontal="center" vertical="center"/>
    </xf>
    <xf numFmtId="0" fontId="17" fillId="34" borderId="128" xfId="14" applyFont="1" applyFill="1" applyBorder="1" applyAlignment="1">
      <alignment horizontal="center" vertical="center"/>
    </xf>
    <xf numFmtId="0" fontId="115" fillId="56" borderId="48" xfId="14" applyFont="1" applyFill="1" applyBorder="1" applyAlignment="1">
      <alignment horizontal="center" vertical="center" wrapText="1"/>
    </xf>
    <xf numFmtId="0" fontId="115" fillId="56" borderId="53" xfId="14" applyFont="1" applyFill="1" applyBorder="1" applyAlignment="1">
      <alignment horizontal="center" vertical="center" wrapText="1"/>
    </xf>
    <xf numFmtId="0" fontId="115" fillId="56" borderId="53" xfId="14" applyFont="1" applyFill="1" applyBorder="1" applyAlignment="1">
      <alignment horizontal="center" vertical="center"/>
    </xf>
    <xf numFmtId="0" fontId="115" fillId="57" borderId="131" xfId="14" applyFont="1" applyFill="1" applyBorder="1" applyAlignment="1">
      <alignment horizontal="center" vertical="center" wrapText="1"/>
    </xf>
    <xf numFmtId="0" fontId="115" fillId="57" borderId="77" xfId="14" applyFont="1" applyFill="1" applyBorder="1" applyAlignment="1">
      <alignment horizontal="center" vertical="center" wrapText="1"/>
    </xf>
    <xf numFmtId="0" fontId="115" fillId="57" borderId="132" xfId="14" applyFont="1" applyFill="1" applyBorder="1" applyAlignment="1">
      <alignment horizontal="center" vertical="center" wrapText="1"/>
    </xf>
    <xf numFmtId="49" fontId="115" fillId="56" borderId="58" xfId="14" applyNumberFormat="1" applyFont="1" applyFill="1" applyBorder="1" applyAlignment="1">
      <alignment horizontal="justify" vertical="center" wrapText="1"/>
    </xf>
    <xf numFmtId="0" fontId="41" fillId="3" borderId="76" xfId="14" applyFont="1" applyFill="1" applyBorder="1" applyAlignment="1">
      <alignment horizontal="left" vertical="center" wrapText="1"/>
    </xf>
    <xf numFmtId="0" fontId="41" fillId="3" borderId="108" xfId="14" applyFont="1" applyFill="1" applyBorder="1" applyAlignment="1">
      <alignment horizontal="left" vertical="center" wrapText="1"/>
    </xf>
    <xf numFmtId="0" fontId="41" fillId="3" borderId="69" xfId="14" applyFont="1" applyFill="1" applyBorder="1" applyAlignment="1">
      <alignment horizontal="left" vertical="center" wrapText="1"/>
    </xf>
    <xf numFmtId="0" fontId="132" fillId="0" borderId="76" xfId="14" applyFont="1" applyBorder="1" applyAlignment="1">
      <alignment horizontal="left"/>
    </xf>
    <xf numFmtId="0" fontId="132" fillId="0" borderId="69" xfId="14" applyFont="1" applyBorder="1" applyAlignment="1">
      <alignment horizontal="left"/>
    </xf>
    <xf numFmtId="177" fontId="41" fillId="17" borderId="19" xfId="0" applyNumberFormat="1" applyFont="1" applyFill="1" applyBorder="1" applyAlignment="1">
      <alignment horizontal="center" vertical="center"/>
    </xf>
    <xf numFmtId="171" fontId="46" fillId="17" borderId="19" xfId="0" applyNumberFormat="1" applyFont="1" applyFill="1" applyBorder="1" applyAlignment="1">
      <alignment horizontal="center" vertical="center"/>
    </xf>
    <xf numFmtId="0" fontId="41" fillId="0" borderId="0" xfId="0" applyFont="1" applyAlignment="1">
      <alignment horizontal="center"/>
    </xf>
    <xf numFmtId="0" fontId="0" fillId="0" borderId="0" xfId="0" applyAlignment="1"/>
    <xf numFmtId="0" fontId="42" fillId="0" borderId="0" xfId="0" applyFont="1" applyAlignment="1">
      <alignment horizontal="center"/>
    </xf>
    <xf numFmtId="177" fontId="46" fillId="17" borderId="19" xfId="0" applyNumberFormat="1" applyFont="1" applyFill="1" applyBorder="1" applyAlignment="1">
      <alignment horizontal="center" vertical="center"/>
    </xf>
    <xf numFmtId="177" fontId="46" fillId="17" borderId="41" xfId="0" applyNumberFormat="1" applyFont="1" applyFill="1" applyBorder="1" applyAlignment="1">
      <alignment horizontal="center" vertical="center"/>
    </xf>
    <xf numFmtId="0" fontId="10" fillId="0" borderId="42" xfId="0" applyFont="1" applyBorder="1" applyAlignment="1"/>
    <xf numFmtId="0" fontId="10" fillId="0" borderId="43" xfId="0" applyFont="1" applyBorder="1" applyAlignment="1"/>
    <xf numFmtId="0" fontId="10" fillId="0" borderId="44" xfId="0" applyFont="1" applyBorder="1" applyAlignment="1"/>
    <xf numFmtId="0" fontId="54" fillId="0" borderId="0" xfId="0" applyFont="1" applyAlignment="1">
      <alignment horizontal="center" wrapText="1"/>
    </xf>
    <xf numFmtId="171" fontId="41" fillId="3" borderId="2" xfId="0" applyNumberFormat="1" applyFont="1" applyFill="1" applyBorder="1" applyAlignment="1">
      <alignment horizontal="center" vertical="center" wrapText="1"/>
    </xf>
    <xf numFmtId="0" fontId="10" fillId="0" borderId="2" xfId="0" applyFont="1" applyBorder="1" applyAlignment="1"/>
    <xf numFmtId="0" fontId="45" fillId="17" borderId="19" xfId="0" applyFont="1" applyFill="1" applyBorder="1" applyAlignment="1">
      <alignment horizontal="center"/>
    </xf>
    <xf numFmtId="171" fontId="46" fillId="17" borderId="19" xfId="0" applyNumberFormat="1" applyFont="1" applyFill="1" applyBorder="1" applyAlignment="1">
      <alignment horizontal="center" wrapText="1"/>
    </xf>
  </cellXfs>
  <cellStyles count="24">
    <cellStyle name="Excel Built-in Currency [0] 2" xfId="19" xr:uid="{AE23F77E-1EB0-904E-9F9D-6288E1A43515}"/>
    <cellStyle name="Hipervínculo" xfId="1" builtinId="8"/>
    <cellStyle name="Hipervínculo 2" xfId="22" xr:uid="{637C5605-4969-E34D-8898-86BC3FBE1CEA}"/>
    <cellStyle name="Millares [0]" xfId="2" builtinId="6"/>
    <cellStyle name="Millares [0] 2" xfId="4" xr:uid="{00000000-0005-0000-0000-000002000000}"/>
    <cellStyle name="Millares [0] 3" xfId="12" xr:uid="{00000000-0005-0000-0000-000003000000}"/>
    <cellStyle name="Millares [0] 4" xfId="16" xr:uid="{00000000-0005-0000-0000-000004000000}"/>
    <cellStyle name="Millares 2" xfId="8" xr:uid="{00000000-0005-0000-0000-000005000000}"/>
    <cellStyle name="Millares 3" xfId="20" xr:uid="{767C6B97-D870-4D4D-B5FD-BD4A606C0345}"/>
    <cellStyle name="Moneda" xfId="3" builtinId="4"/>
    <cellStyle name="Moneda [0] 2" xfId="23" xr:uid="{6B3F2744-7436-9740-BFCD-1B7ABBF538CD}"/>
    <cellStyle name="Moneda 2" xfId="17" xr:uid="{0C44BD2C-E7B7-8C45-A124-57014FA72556}"/>
    <cellStyle name="Normal" xfId="0" builtinId="0"/>
    <cellStyle name="Normal 2" xfId="5" xr:uid="{00000000-0005-0000-0000-000008000000}"/>
    <cellStyle name="Normal 2 2" xfId="18" xr:uid="{43BDA9B4-135E-BD4E-8C14-D58B3194A58A}"/>
    <cellStyle name="Normal 3" xfId="6" xr:uid="{00000000-0005-0000-0000-000009000000}"/>
    <cellStyle name="Normal 4" xfId="10" xr:uid="{00000000-0005-0000-0000-00000A000000}"/>
    <cellStyle name="Normal 5" xfId="11" xr:uid="{00000000-0005-0000-0000-00000B000000}"/>
    <cellStyle name="Normal 6" xfId="14" xr:uid="{00000000-0005-0000-0000-00000C000000}"/>
    <cellStyle name="Normal 6 2" xfId="21" xr:uid="{65BDF357-A05F-9D4C-9E93-0589EB3DD2C2}"/>
    <cellStyle name="Porcentaje" xfId="9" builtinId="5"/>
    <cellStyle name="Porcentaje 2" xfId="7" xr:uid="{00000000-0005-0000-0000-00000E000000}"/>
    <cellStyle name="Porcentaje 3" xfId="13" xr:uid="{00000000-0005-0000-0000-00000F000000}"/>
    <cellStyle name="Porcentaje 4" xfId="15" xr:uid="{00000000-0005-0000-0000-000010000000}"/>
  </cellStyles>
  <dxfs count="1">
    <dxf>
      <font>
        <color rgb="FF9C0006"/>
      </font>
      <fill>
        <patternFill>
          <bgColor rgb="FFFFC7CE"/>
        </patternFill>
      </fill>
    </dxf>
  </dxfs>
  <tableStyles count="0" defaultTableStyle="TableStyleMedium2" defaultPivotStyle="PivotStyleLight16"/>
  <colors>
    <mruColors>
      <color rgb="FFADB9CA"/>
      <color rgb="FF33CCCC"/>
      <color rgb="FFCC9900"/>
      <color rgb="FF009999"/>
      <color rgb="FF4C8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1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1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13.xml.rels><?xml version="1.0" encoding="UTF-8" standalone="yes"?>
<Relationships xmlns="http://schemas.openxmlformats.org/package/2006/relationships"><Relationship Id="rId2" Type="http://schemas.openxmlformats.org/officeDocument/2006/relationships/hyperlink" Target="#Contenido!A1"/><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hyperlink" Target="#Contenido!A1"/><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1" Type="http://schemas.openxmlformats.org/officeDocument/2006/relationships/hyperlink" Target="#CONTENIDO!A1"/></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0</xdr:row>
      <xdr:rowOff>0</xdr:rowOff>
    </xdr:from>
    <xdr:to>
      <xdr:col>5</xdr:col>
      <xdr:colOff>704850</xdr:colOff>
      <xdr:row>3</xdr:row>
      <xdr:rowOff>66675</xdr:rowOff>
    </xdr:to>
    <xdr:pic>
      <xdr:nvPicPr>
        <xdr:cNvPr id="3" name="Gráfico 2" descr="Hogar con relleno sólido">
          <a:hlinkClick xmlns:r="http://schemas.openxmlformats.org/officeDocument/2006/relationships" r:id="rId1"/>
          <a:extLst>
            <a:ext uri="{FF2B5EF4-FFF2-40B4-BE49-F238E27FC236}">
              <a16:creationId xmlns:a16="http://schemas.microsoft.com/office/drawing/2014/main" id="{7AB0EFC6-52CD-27A5-0559-36EFBE1EB3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991350" y="0"/>
          <a:ext cx="638175" cy="6381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295275</xdr:colOff>
      <xdr:row>0</xdr:row>
      <xdr:rowOff>0</xdr:rowOff>
    </xdr:from>
    <xdr:to>
      <xdr:col>6</xdr:col>
      <xdr:colOff>933450</xdr:colOff>
      <xdr:row>2</xdr:row>
      <xdr:rowOff>190500</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77E076A4-1587-463A-9618-322FD5EEF4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38975" y="0"/>
          <a:ext cx="638175" cy="638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1295400</xdr:colOff>
      <xdr:row>0</xdr:row>
      <xdr:rowOff>38100</xdr:rowOff>
    </xdr:from>
    <xdr:to>
      <xdr:col>6</xdr:col>
      <xdr:colOff>1933575</xdr:colOff>
      <xdr:row>3</xdr:row>
      <xdr:rowOff>28575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61A59D54-C378-4249-A490-93270BCB10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581900" y="38100"/>
          <a:ext cx="638175" cy="638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219075</xdr:colOff>
      <xdr:row>0</xdr:row>
      <xdr:rowOff>0</xdr:rowOff>
    </xdr:from>
    <xdr:to>
      <xdr:col>9</xdr:col>
      <xdr:colOff>0</xdr:colOff>
      <xdr:row>3</xdr:row>
      <xdr:rowOff>66675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EFC9A76D-CE41-D044-AF16-C8C8BDA54C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055475" y="0"/>
          <a:ext cx="987425" cy="6889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313246</xdr:colOff>
      <xdr:row>4</xdr:row>
      <xdr:rowOff>27497</xdr:rowOff>
    </xdr:to>
    <xdr:pic>
      <xdr:nvPicPr>
        <xdr:cNvPr id="2" name="Imagen 1">
          <a:extLst>
            <a:ext uri="{FF2B5EF4-FFF2-40B4-BE49-F238E27FC236}">
              <a16:creationId xmlns:a16="http://schemas.microsoft.com/office/drawing/2014/main" id="{CCE63E02-CCF8-BA46-B4B4-529AD70DB98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248" t="16404" r="36289" b="50250"/>
        <a:stretch/>
      </xdr:blipFill>
      <xdr:spPr bwMode="auto">
        <a:xfrm>
          <a:off x="1" y="1"/>
          <a:ext cx="1418145" cy="700596"/>
        </a:xfrm>
        <a:prstGeom prst="rect">
          <a:avLst/>
        </a:prstGeom>
        <a:ln>
          <a:noFill/>
        </a:ln>
        <a:effectLst/>
        <a:extLst>
          <a:ext uri="{53640926-AAD7-44D8-BBD7-CCE9431645EC}">
            <a14:shadowObscured xmlns:a14="http://schemas.microsoft.com/office/drawing/2010/main"/>
          </a:ext>
        </a:extLst>
      </xdr:spPr>
    </xdr:pic>
    <xdr:clientData/>
  </xdr:twoCellAnchor>
  <xdr:twoCellAnchor>
    <xdr:from>
      <xdr:col>0</xdr:col>
      <xdr:colOff>123825</xdr:colOff>
      <xdr:row>5</xdr:row>
      <xdr:rowOff>9525</xdr:rowOff>
    </xdr:from>
    <xdr:to>
      <xdr:col>0</xdr:col>
      <xdr:colOff>390525</xdr:colOff>
      <xdr:row>5</xdr:row>
      <xdr:rowOff>219075</xdr:rowOff>
    </xdr:to>
    <xdr:sp macro="" textlink="">
      <xdr:nvSpPr>
        <xdr:cNvPr id="3" name="Flecha: a la derecha 5">
          <a:hlinkClick xmlns:r="http://schemas.openxmlformats.org/officeDocument/2006/relationships" r:id="rId2"/>
          <a:extLst>
            <a:ext uri="{FF2B5EF4-FFF2-40B4-BE49-F238E27FC236}">
              <a16:creationId xmlns:a16="http://schemas.microsoft.com/office/drawing/2014/main" id="{BCE21349-8666-0C4A-9659-651673A81D07}"/>
            </a:ext>
          </a:extLst>
        </xdr:cNvPr>
        <xdr:cNvSpPr/>
      </xdr:nvSpPr>
      <xdr:spPr>
        <a:xfrm>
          <a:off x="123825" y="911225"/>
          <a:ext cx="254000" cy="158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35943</xdr:colOff>
      <xdr:row>4</xdr:row>
      <xdr:rowOff>17972</xdr:rowOff>
    </xdr:to>
    <xdr:pic>
      <xdr:nvPicPr>
        <xdr:cNvPr id="2" name="Imagen 1">
          <a:extLst>
            <a:ext uri="{FF2B5EF4-FFF2-40B4-BE49-F238E27FC236}">
              <a16:creationId xmlns:a16="http://schemas.microsoft.com/office/drawing/2014/main" id="{975A2D0B-CA68-F44F-A067-7C830E815A9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248" t="16404" r="36289" b="50250"/>
        <a:stretch/>
      </xdr:blipFill>
      <xdr:spPr bwMode="auto">
        <a:xfrm>
          <a:off x="1" y="1"/>
          <a:ext cx="1458342" cy="691071"/>
        </a:xfrm>
        <a:prstGeom prst="rect">
          <a:avLst/>
        </a:prstGeom>
        <a:ln>
          <a:noFill/>
        </a:ln>
        <a:effectLst/>
        <a:extLst>
          <a:ext uri="{53640926-AAD7-44D8-BBD7-CCE9431645EC}">
            <a14:shadowObscured xmlns:a14="http://schemas.microsoft.com/office/drawing/2010/main"/>
          </a:ext>
        </a:extLst>
      </xdr:spPr>
    </xdr:pic>
    <xdr:clientData/>
  </xdr:twoCellAnchor>
  <xdr:twoCellAnchor>
    <xdr:from>
      <xdr:col>0</xdr:col>
      <xdr:colOff>123825</xdr:colOff>
      <xdr:row>5</xdr:row>
      <xdr:rowOff>9525</xdr:rowOff>
    </xdr:from>
    <xdr:to>
      <xdr:col>0</xdr:col>
      <xdr:colOff>390525</xdr:colOff>
      <xdr:row>5</xdr:row>
      <xdr:rowOff>219075</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A8F45BD1-7354-8C49-AAEA-56BEFF8D579B}"/>
            </a:ext>
          </a:extLst>
        </xdr:cNvPr>
        <xdr:cNvSpPr/>
      </xdr:nvSpPr>
      <xdr:spPr>
        <a:xfrm>
          <a:off x="123825" y="911225"/>
          <a:ext cx="266700" cy="158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352425</xdr:colOff>
      <xdr:row>0</xdr:row>
      <xdr:rowOff>0</xdr:rowOff>
    </xdr:from>
    <xdr:to>
      <xdr:col>4</xdr:col>
      <xdr:colOff>990600</xdr:colOff>
      <xdr:row>3</xdr:row>
      <xdr:rowOff>15875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A4D170A6-F8ED-4926-8376-500F89494EB2}"/>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6511925" y="0"/>
          <a:ext cx="638175" cy="638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38100</xdr:colOff>
      <xdr:row>0</xdr:row>
      <xdr:rowOff>0</xdr:rowOff>
    </xdr:from>
    <xdr:to>
      <xdr:col>4</xdr:col>
      <xdr:colOff>676275</xdr:colOff>
      <xdr:row>2</xdr:row>
      <xdr:rowOff>209550</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5B5E3F9D-A380-426E-8419-758B4C6D04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524625" y="0"/>
          <a:ext cx="638175"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76200</xdr:colOff>
      <xdr:row>0</xdr:row>
      <xdr:rowOff>66675</xdr:rowOff>
    </xdr:from>
    <xdr:to>
      <xdr:col>5</xdr:col>
      <xdr:colOff>714375</xdr:colOff>
      <xdr:row>4</xdr:row>
      <xdr:rowOff>76200</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D90B1A98-704B-4602-A5A6-12076A6DA7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695825" y="66675"/>
          <a:ext cx="638175" cy="638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809625</xdr:colOff>
      <xdr:row>0</xdr:row>
      <xdr:rowOff>76200</xdr:rowOff>
    </xdr:from>
    <xdr:to>
      <xdr:col>5</xdr:col>
      <xdr:colOff>438150</xdr:colOff>
      <xdr:row>3</xdr:row>
      <xdr:rowOff>104775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CF50104A-DCE4-4E70-BF41-BFD471AEC9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24975" y="76200"/>
          <a:ext cx="638175"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276225</xdr:colOff>
      <xdr:row>0</xdr:row>
      <xdr:rowOff>0</xdr:rowOff>
    </xdr:from>
    <xdr:to>
      <xdr:col>5</xdr:col>
      <xdr:colOff>914400</xdr:colOff>
      <xdr:row>3</xdr:row>
      <xdr:rowOff>28575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A0ABCDFA-8A30-48A2-A47A-9A8C155DEB68}"/>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4140200" y="0"/>
          <a:ext cx="638175" cy="638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28575</xdr:colOff>
      <xdr:row>0</xdr:row>
      <xdr:rowOff>0</xdr:rowOff>
    </xdr:from>
    <xdr:to>
      <xdr:col>6</xdr:col>
      <xdr:colOff>666750</xdr:colOff>
      <xdr:row>3</xdr:row>
      <xdr:rowOff>66675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78F94D92-287F-4123-A6B5-ECB026EC7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134225" y="0"/>
          <a:ext cx="638175" cy="638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133350</xdr:colOff>
      <xdr:row>0</xdr:row>
      <xdr:rowOff>0</xdr:rowOff>
    </xdr:from>
    <xdr:to>
      <xdr:col>6</xdr:col>
      <xdr:colOff>771525</xdr:colOff>
      <xdr:row>3</xdr:row>
      <xdr:rowOff>66675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345957CB-92DE-4B93-92B3-D2A21A22E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477000" y="0"/>
          <a:ext cx="638175" cy="638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161925</xdr:colOff>
      <xdr:row>0</xdr:row>
      <xdr:rowOff>0</xdr:rowOff>
    </xdr:from>
    <xdr:to>
      <xdr:col>5</xdr:col>
      <xdr:colOff>800100</xdr:colOff>
      <xdr:row>3</xdr:row>
      <xdr:rowOff>28575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BBD2FCB8-F552-4DFB-8275-A24BAFE6F28C}"/>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6702425" y="0"/>
          <a:ext cx="638175"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838200</xdr:colOff>
      <xdr:row>0</xdr:row>
      <xdr:rowOff>19050</xdr:rowOff>
    </xdr:from>
    <xdr:to>
      <xdr:col>5</xdr:col>
      <xdr:colOff>38100</xdr:colOff>
      <xdr:row>3</xdr:row>
      <xdr:rowOff>9525</xdr:rowOff>
    </xdr:to>
    <xdr:pic>
      <xdr:nvPicPr>
        <xdr:cNvPr id="2" name="Gráfico 1" descr="Hogar con relleno sólido">
          <a:hlinkClick xmlns:r="http://schemas.openxmlformats.org/officeDocument/2006/relationships" r:id="rId1"/>
          <a:extLst>
            <a:ext uri="{FF2B5EF4-FFF2-40B4-BE49-F238E27FC236}">
              <a16:creationId xmlns:a16="http://schemas.microsoft.com/office/drawing/2014/main" id="{B348BB47-DB70-4980-90D9-72ADD515D896}"/>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7480300" y="19050"/>
          <a:ext cx="838200" cy="63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rogramaci&#243;n%20de%20ausencias%20del%20empleado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Financiero%20HSJM/Documents/BK-SJ-20220216/Documents/A&#209;O%202022/SUPER%20SALUD/GOBERNACION/INFORMACION%20SUPERSALUD/RECIBIDOS/PERSONAL/CONSOL.%20PERSONAL%20INDIRECT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vdavid/Downloads/provision_contable_%20pocesos%20judiciales%20-%20MAYO%20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Ruben%20Trejos/Downloads/MATRIZ%20DE%20PROYECCI&#211;N%20FINANCIERAdefini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morales/Downloads/INFORMACION/ORIGINA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inanciero%20HSJM/Documents/BK-SJ-20220216/Documents/A&#209;O%202022/SUPER%20SALUD/GOBERNACION/INFORMACION%20SUPERSALUD/RECIBIDOS/PRESUPUESTO/MATRIZ%20DE%20PROYECCI&#211;N%20FINANCIERAPP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FINANCIERO/MATRIZ%20DE%20PROYECCI&#211;N%20FINANCIERA%20PPTOOPZ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Financiero%20HSJM/Documents/BK-SJ-20220216/Documents/A&#209;O%202022/SUPER%20SALUD/GOBERNACION/INFORMACION%20SUPERSALUD/RECIBIDOS/cartera/MATRIZ%20DE%20PROYECCI&#211;N%20FINANCIERAEMIL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CRITORIO/EMILIO/2022/JULIO/4.%20PROPUESTA%20BASE%20NEGOCIACI&#211;N%20ACUERDO/CARTERA%20GENERAL%20A%2030%20DE%20JUNIO%20DE%20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agamez/Downloads/MATRIZ%20DE%20PROYECCI&#211;N%20FINANCIERA%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FINANCIERO/MATRIZ%20DE%20PROYECCI&#211;N%20FINANCIERA%20PPTO%20OPZ.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inanciero%20HSJM/Documents/BK-SJ-20220216/Documents/A&#209;O%202022/SUPER%20SALUD/GOBERNACION/INFORMACION%20SUPERSALUD/RECIBIDOS/PERSONAL/CONSOLIDADO%20NOM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Programación de ausencias del e"/>
    </sheetNames>
    <sheetDataSet>
      <sheetData sheetId="0">
        <row r="1">
          <cell r="B1" t="str">
            <v>Programación de ausencias del empleado</v>
          </cell>
        </row>
        <row r="2">
          <cell r="C2" t="str">
            <v>V</v>
          </cell>
          <cell r="G2" t="str">
            <v>P</v>
          </cell>
          <cell r="K2" t="str">
            <v>E</v>
          </cell>
        </row>
        <row r="4">
          <cell r="AH4">
            <v>2016</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 PORTAFOLIO SERVICIOS"/>
      <sheetName val="CAPACIDAD INSTALADA"/>
      <sheetName val="CONTRATACIÓN SERVICIOS"/>
      <sheetName val="PRODUCCIÓN DE SERVICIOS"/>
      <sheetName val="VENTA DE SERVICIOS Y RECAUDO"/>
      <sheetName val="PROY. VTA DE SERVICIOS"/>
      <sheetName val="PROY. VENTA OTROS SERV"/>
      <sheetName val="PROYECCIÓN VENTA DE SERVICIOS"/>
      <sheetName val="CARTERA"/>
      <sheetName val="COMPORTAMIENTO GASTOS"/>
      <sheetName val="2.2.3.2 CONSOLIDADO NÓMINA"/>
      <sheetName val="2.2.3.3 CONS. PERSONAL INDIRECT"/>
      <sheetName val="2.2.3.4 PASIVO EXIGIBLE"/>
      <sheetName val="2.2.3.5 RESUMEN PROC. JURÍDICOS"/>
      <sheetName val="PROYECCIÓN GASTOS"/>
      <sheetName val="2.2.4 ESCENARIO FINANCIERO"/>
      <sheetName val="word"/>
      <sheetName val="word (2)"/>
      <sheetName val="word (3)"/>
    </sheetNames>
    <sheetDataSet>
      <sheetData sheetId="0"/>
      <sheetData sheetId="1"/>
      <sheetData sheetId="2"/>
      <sheetData sheetId="3"/>
      <sheetData sheetId="4"/>
      <sheetData sheetId="5"/>
      <sheetData sheetId="6"/>
      <sheetData sheetId="7">
        <row r="2">
          <cell r="A2" t="str">
            <v>Nombre de la ESE</v>
          </cell>
        </row>
        <row r="3">
          <cell r="A3" t="str">
            <v>NIT</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estimación provisión"/>
      <sheetName val="Masiva"/>
      <sheetName val="Actualizar sentencias"/>
      <sheetName val="TES"/>
      <sheetName val="IPC"/>
      <sheetName val="INFLACION_TOTAL"/>
      <sheetName val="Hoja2"/>
    </sheetNames>
    <sheetDataSet>
      <sheetData sheetId="0" refreshError="1"/>
      <sheetData sheetId="1" refreshError="1"/>
      <sheetData sheetId="2" refreshError="1">
        <row r="9">
          <cell r="C9">
            <v>1234533228</v>
          </cell>
        </row>
      </sheetData>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 PORTAFOLIO SERVICIOS"/>
      <sheetName val="CAPACIDAD INSTALADA"/>
      <sheetName val="CONTRATACIÓN SERVICIOS"/>
      <sheetName val="PRODUCCIÓN DE SERVICIOS"/>
      <sheetName val="VENTA DE SERVICIOS Y RECAUDO"/>
      <sheetName val="PROY. VENTA OTROS SERV"/>
      <sheetName val="CARTERA"/>
      <sheetName val="2.2.4 ESCENARIO FINANCIERO"/>
      <sheetName val="PROYECCIÓN GASTOS"/>
      <sheetName val="COMPORTAMIENTO GASTOS"/>
      <sheetName val="2.2.3.2 CONSOLIDADO NÓMINA"/>
      <sheetName val="PROYECCIÓN VENTA DE SERVICIOS"/>
      <sheetName val="2.2.3.3 CONS. PERSONAL INDIRECT"/>
      <sheetName val="2.2.3.4 PASIVO EXIGIBLE"/>
      <sheetName val="2.2.3.5 RESUMEN PROC. JURÍDICOS"/>
      <sheetName val="word"/>
      <sheetName val="word (2)"/>
      <sheetName val="word (3)"/>
    </sheetNames>
    <sheetDataSet>
      <sheetData sheetId="0" refreshError="1"/>
      <sheetData sheetId="1" refreshError="1"/>
      <sheetData sheetId="2" refreshError="1"/>
      <sheetData sheetId="3" refreshError="1"/>
      <sheetData sheetId="4" refreshError="1"/>
      <sheetData sheetId="5" refreshError="1">
        <row r="10">
          <cell r="B10" t="str">
            <v>Dsponibilidad Inicial</v>
          </cell>
        </row>
        <row r="11">
          <cell r="B11" t="str">
            <v>caja y bancos</v>
          </cell>
          <cell r="E11">
            <v>162721862</v>
          </cell>
          <cell r="F11">
            <v>2569952624</v>
          </cell>
          <cell r="G11">
            <v>10216963924</v>
          </cell>
          <cell r="H11">
            <v>1317216002</v>
          </cell>
          <cell r="I11">
            <v>2991894928.2620001</v>
          </cell>
          <cell r="M11">
            <v>162721862</v>
          </cell>
          <cell r="N11">
            <v>2569952624</v>
          </cell>
          <cell r="O11">
            <v>10216963924</v>
          </cell>
          <cell r="Q11">
            <v>2991894928.2620001</v>
          </cell>
        </row>
        <row r="12">
          <cell r="B12" t="str">
            <v>A. Total Ingresos Corrientes</v>
          </cell>
        </row>
        <row r="13">
          <cell r="B13" t="str">
            <v>Ingreso de Explotación</v>
          </cell>
        </row>
        <row r="14">
          <cell r="B14" t="str">
            <v>Venta de Servicios de Salud</v>
          </cell>
        </row>
        <row r="15">
          <cell r="B15" t="str">
            <v>Regimen Subsidiado</v>
          </cell>
          <cell r="E15">
            <v>42930793033</v>
          </cell>
          <cell r="F15">
            <v>29127321207</v>
          </cell>
          <cell r="G15">
            <v>42137284463</v>
          </cell>
          <cell r="I15">
            <v>42633174519.199997</v>
          </cell>
          <cell r="M15">
            <v>18565688934</v>
          </cell>
          <cell r="N15">
            <v>20214651777</v>
          </cell>
          <cell r="O15">
            <v>29371496465</v>
          </cell>
          <cell r="Q15">
            <v>21040887920</v>
          </cell>
        </row>
        <row r="16">
          <cell r="B16" t="str">
            <v>Régimen Contributivo</v>
          </cell>
          <cell r="E16">
            <v>1924508918</v>
          </cell>
          <cell r="F16">
            <v>2325377069</v>
          </cell>
          <cell r="G16">
            <v>4052766635</v>
          </cell>
          <cell r="I16">
            <v>2239221101.4000001</v>
          </cell>
          <cell r="M16">
            <v>76073426</v>
          </cell>
          <cell r="N16">
            <v>287287054</v>
          </cell>
          <cell r="O16">
            <v>2443736767</v>
          </cell>
          <cell r="Q16">
            <v>591430587.58399999</v>
          </cell>
        </row>
        <row r="17">
          <cell r="B17" t="str">
            <v>Municipios - PPNA y NO POS</v>
          </cell>
          <cell r="E17">
            <v>7814835874</v>
          </cell>
          <cell r="F17">
            <v>5249237811</v>
          </cell>
          <cell r="G17">
            <v>5802199633</v>
          </cell>
          <cell r="I17">
            <v>5697562490</v>
          </cell>
          <cell r="Q17">
            <v>1334151812.4000001</v>
          </cell>
        </row>
        <row r="18">
          <cell r="B18" t="str">
            <v>Departamento/Distrito - PIC</v>
          </cell>
          <cell r="I18">
            <v>0</v>
          </cell>
          <cell r="Q18">
            <v>0</v>
          </cell>
        </row>
        <row r="19">
          <cell r="B19" t="str">
            <v>Municipios - PIC</v>
          </cell>
          <cell r="I19">
            <v>0</v>
          </cell>
          <cell r="Q19">
            <v>0</v>
          </cell>
        </row>
        <row r="20">
          <cell r="B20" t="str">
            <v>SOAT - Accidentes de Tránsito Cías de Seguros</v>
          </cell>
          <cell r="E20">
            <v>1143925725</v>
          </cell>
          <cell r="F20">
            <v>752150517</v>
          </cell>
          <cell r="G20">
            <v>2469932502</v>
          </cell>
          <cell r="I20">
            <v>1177818990.4000001</v>
          </cell>
          <cell r="M20">
            <v>67231819</v>
          </cell>
          <cell r="N20">
            <v>293810869</v>
          </cell>
          <cell r="O20">
            <v>968487889</v>
          </cell>
          <cell r="Q20">
            <v>359435607.19999999</v>
          </cell>
        </row>
        <row r="21">
          <cell r="B21" t="str">
            <v>FOSYGA- ECAT Accidentes de Tránsito</v>
          </cell>
          <cell r="E21">
            <v>76794164</v>
          </cell>
          <cell r="F21">
            <v>85031856</v>
          </cell>
          <cell r="G21">
            <v>99423016</v>
          </cell>
          <cell r="I21">
            <v>52249807.200000003</v>
          </cell>
          <cell r="M21">
            <v>0</v>
          </cell>
          <cell r="N21">
            <v>0</v>
          </cell>
          <cell r="O21">
            <v>71095270</v>
          </cell>
          <cell r="Q21">
            <v>14219054</v>
          </cell>
        </row>
        <row r="22">
          <cell r="B22" t="str">
            <v>Otras ventas de servicios de salud- COVID</v>
          </cell>
          <cell r="I22">
            <v>0</v>
          </cell>
        </row>
        <row r="23">
          <cell r="B23" t="str">
            <v>IPS Privadas</v>
          </cell>
          <cell r="E23">
            <v>608501054</v>
          </cell>
          <cell r="F23">
            <v>602925653</v>
          </cell>
          <cell r="G23">
            <v>617210108</v>
          </cell>
          <cell r="I23">
            <v>717975364.20000005</v>
          </cell>
          <cell r="M23">
            <v>117778706</v>
          </cell>
          <cell r="N23">
            <v>268710535</v>
          </cell>
          <cell r="O23">
            <v>339209919</v>
          </cell>
          <cell r="Q23">
            <v>189750376</v>
          </cell>
        </row>
        <row r="24">
          <cell r="B24" t="str">
            <v>Regimen Especial</v>
          </cell>
          <cell r="E24">
            <v>47523645</v>
          </cell>
          <cell r="F24">
            <v>229767993</v>
          </cell>
          <cell r="G24">
            <v>196357961</v>
          </cell>
          <cell r="I24">
            <v>127431325.2</v>
          </cell>
          <cell r="M24">
            <v>496937</v>
          </cell>
          <cell r="N24">
            <v>109005317</v>
          </cell>
          <cell r="O24">
            <v>47853077.700000003</v>
          </cell>
          <cell r="Q24">
            <v>44566750.739999995</v>
          </cell>
        </row>
        <row r="25">
          <cell r="B25" t="str">
            <v>Adminsitradoras de Riesgos Laborales</v>
          </cell>
          <cell r="E25">
            <v>5400111</v>
          </cell>
          <cell r="F25">
            <v>54918049</v>
          </cell>
          <cell r="G25">
            <v>14331235</v>
          </cell>
          <cell r="I25">
            <v>21388332.800000001</v>
          </cell>
          <cell r="M25">
            <v>3412453.57</v>
          </cell>
          <cell r="N25">
            <v>52202297</v>
          </cell>
          <cell r="O25">
            <v>5647678</v>
          </cell>
          <cell r="Q25">
            <v>13124347.914000001</v>
          </cell>
        </row>
        <row r="26">
          <cell r="B26" t="str">
            <v>Cuota de recuperacion</v>
          </cell>
          <cell r="E26">
            <v>51540526</v>
          </cell>
          <cell r="F26">
            <v>22222324</v>
          </cell>
          <cell r="G26">
            <v>22618498</v>
          </cell>
          <cell r="I26">
            <v>58880945.600000001</v>
          </cell>
          <cell r="M26">
            <v>51540526</v>
          </cell>
          <cell r="N26">
            <v>22222324</v>
          </cell>
          <cell r="O26">
            <v>18007799</v>
          </cell>
          <cell r="Q26">
            <v>57958805.799999997</v>
          </cell>
        </row>
        <row r="27">
          <cell r="B27" t="str">
            <v>Particulares</v>
          </cell>
          <cell r="E27">
            <v>582081767</v>
          </cell>
          <cell r="F27">
            <v>222837844</v>
          </cell>
          <cell r="G27">
            <v>368339881</v>
          </cell>
          <cell r="I27">
            <v>511099764.80000001</v>
          </cell>
          <cell r="M27">
            <v>251137315</v>
          </cell>
          <cell r="N27">
            <v>100601210</v>
          </cell>
          <cell r="O27">
            <v>253967420</v>
          </cell>
          <cell r="Q27">
            <v>264282368.64000002</v>
          </cell>
        </row>
        <row r="33">
          <cell r="B33" t="str">
            <v>Otros Ingresos (Arriendo de Bienes y otros)</v>
          </cell>
          <cell r="E33">
            <v>348007122</v>
          </cell>
          <cell r="F33">
            <v>815595200</v>
          </cell>
          <cell r="G33">
            <v>833715178</v>
          </cell>
          <cell r="I33">
            <v>470024241.76599997</v>
          </cell>
          <cell r="M33">
            <v>348007122</v>
          </cell>
          <cell r="N33">
            <v>815595200</v>
          </cell>
          <cell r="O33">
            <v>818097392</v>
          </cell>
          <cell r="Q33">
            <v>466900684.56599998</v>
          </cell>
        </row>
        <row r="38">
          <cell r="E38">
            <v>128000000</v>
          </cell>
          <cell r="F38">
            <v>2809952202</v>
          </cell>
          <cell r="G38">
            <v>3335308634</v>
          </cell>
          <cell r="H38">
            <v>1612816701</v>
          </cell>
          <cell r="I38">
            <v>1254652167.2</v>
          </cell>
          <cell r="M38">
            <v>128000000</v>
          </cell>
          <cell r="N38">
            <v>2809952202</v>
          </cell>
          <cell r="O38">
            <v>3335308634</v>
          </cell>
          <cell r="Q38">
            <v>1254652167.2</v>
          </cell>
        </row>
        <row r="43">
          <cell r="H43">
            <v>0</v>
          </cell>
          <cell r="I43">
            <v>2503486003.1999998</v>
          </cell>
          <cell r="Q43">
            <v>2503486003.1999998</v>
          </cell>
        </row>
        <row r="44">
          <cell r="E44">
            <v>25703313022.439999</v>
          </cell>
          <cell r="F44">
            <v>22280261256</v>
          </cell>
          <cell r="G44">
            <v>15589826662</v>
          </cell>
          <cell r="I44">
            <v>21084407418.142002</v>
          </cell>
          <cell r="K44">
            <v>23480539245.869999</v>
          </cell>
          <cell r="L44">
            <v>18368096904.400002</v>
          </cell>
          <cell r="M44">
            <v>25703313022.439999</v>
          </cell>
          <cell r="N44">
            <v>22280261256</v>
          </cell>
          <cell r="O44">
            <v>15589826662</v>
          </cell>
        </row>
      </sheetData>
      <sheetData sheetId="6" refreshError="1"/>
      <sheetData sheetId="7" refreshError="1"/>
      <sheetData sheetId="8" refreshError="1"/>
      <sheetData sheetId="9" refreshError="1"/>
      <sheetData sheetId="10" refreshError="1">
        <row r="11">
          <cell r="D11">
            <v>4208646617</v>
          </cell>
          <cell r="E11">
            <v>4531125584</v>
          </cell>
          <cell r="F11">
            <v>4517352959</v>
          </cell>
        </row>
        <row r="12">
          <cell r="D12">
            <v>0</v>
          </cell>
          <cell r="E12">
            <v>0</v>
          </cell>
          <cell r="F12">
            <v>0</v>
          </cell>
        </row>
        <row r="13">
          <cell r="D13">
            <v>102131144</v>
          </cell>
          <cell r="E13">
            <v>116927655</v>
          </cell>
          <cell r="F13">
            <v>138435871</v>
          </cell>
        </row>
        <row r="14">
          <cell r="D14">
            <v>19099631</v>
          </cell>
          <cell r="E14">
            <v>16930314</v>
          </cell>
          <cell r="F14">
            <v>24997516</v>
          </cell>
        </row>
        <row r="15">
          <cell r="D15">
            <v>468286275</v>
          </cell>
          <cell r="E15">
            <v>407434258</v>
          </cell>
          <cell r="F15">
            <v>410560787</v>
          </cell>
        </row>
        <row r="16">
          <cell r="D16">
            <v>17754330</v>
          </cell>
          <cell r="E16">
            <v>15812948</v>
          </cell>
          <cell r="F16">
            <v>13934941</v>
          </cell>
        </row>
        <row r="17">
          <cell r="D17">
            <v>397288133</v>
          </cell>
          <cell r="E17">
            <v>441068296</v>
          </cell>
          <cell r="F17">
            <v>450057489</v>
          </cell>
        </row>
        <row r="18">
          <cell r="D18">
            <v>193960036</v>
          </cell>
          <cell r="E18">
            <v>192322453</v>
          </cell>
          <cell r="F18">
            <v>210477493</v>
          </cell>
        </row>
        <row r="19">
          <cell r="D19">
            <v>201676339</v>
          </cell>
          <cell r="E19">
            <v>162614261</v>
          </cell>
          <cell r="F19">
            <v>288891028</v>
          </cell>
        </row>
        <row r="20">
          <cell r="D20">
            <v>298091322</v>
          </cell>
          <cell r="E20">
            <v>308075597</v>
          </cell>
          <cell r="F20">
            <v>247907215</v>
          </cell>
        </row>
        <row r="21">
          <cell r="D21">
            <v>2334212</v>
          </cell>
          <cell r="E21">
            <v>1713066</v>
          </cell>
          <cell r="F21">
            <v>1710749</v>
          </cell>
        </row>
        <row r="22">
          <cell r="D22">
            <v>3764201</v>
          </cell>
          <cell r="E22">
            <v>2718182</v>
          </cell>
          <cell r="F22">
            <v>2686918</v>
          </cell>
        </row>
        <row r="23">
          <cell r="D23">
            <v>24706219</v>
          </cell>
          <cell r="E23">
            <v>2105190</v>
          </cell>
          <cell r="F23">
            <v>5325822</v>
          </cell>
        </row>
        <row r="24">
          <cell r="D24">
            <v>509472655</v>
          </cell>
          <cell r="E24">
            <v>998067626</v>
          </cell>
          <cell r="F24">
            <v>617840678</v>
          </cell>
        </row>
        <row r="25">
          <cell r="D25">
            <v>13780584868.5</v>
          </cell>
          <cell r="E25">
            <v>14065251569</v>
          </cell>
          <cell r="F25">
            <v>15838286031.869999</v>
          </cell>
        </row>
        <row r="26">
          <cell r="D26">
            <v>4537599261</v>
          </cell>
          <cell r="E26">
            <v>5588453236</v>
          </cell>
          <cell r="F26">
            <v>5647886764</v>
          </cell>
        </row>
        <row r="27">
          <cell r="D27">
            <v>626806604</v>
          </cell>
          <cell r="E27">
            <v>565085435</v>
          </cell>
          <cell r="F27">
            <v>596889694</v>
          </cell>
        </row>
        <row r="28">
          <cell r="D28">
            <v>424427620</v>
          </cell>
          <cell r="E28">
            <v>453008540</v>
          </cell>
          <cell r="F28">
            <v>399684650</v>
          </cell>
        </row>
        <row r="29">
          <cell r="D29">
            <v>99735900</v>
          </cell>
          <cell r="E29">
            <v>105798000</v>
          </cell>
          <cell r="F29">
            <v>95237300</v>
          </cell>
        </row>
        <row r="30">
          <cell r="D30">
            <v>149579000</v>
          </cell>
          <cell r="E30">
            <v>158669100</v>
          </cell>
          <cell r="F30">
            <v>142834700</v>
          </cell>
        </row>
        <row r="31">
          <cell r="D31">
            <v>200359000</v>
          </cell>
          <cell r="E31">
            <v>211829400</v>
          </cell>
          <cell r="F31">
            <v>191636800</v>
          </cell>
        </row>
        <row r="32">
          <cell r="D32">
            <v>83948200</v>
          </cell>
          <cell r="E32">
            <v>86245600</v>
          </cell>
          <cell r="F32">
            <v>76431873</v>
          </cell>
        </row>
        <row r="34">
          <cell r="D34">
            <v>158707703</v>
          </cell>
          <cell r="E34">
            <v>110906320</v>
          </cell>
          <cell r="F34">
            <v>216633581</v>
          </cell>
        </row>
        <row r="35">
          <cell r="D35">
            <v>43386445</v>
          </cell>
          <cell r="E35">
            <v>7812216</v>
          </cell>
          <cell r="F35">
            <v>13664258</v>
          </cell>
        </row>
        <row r="36">
          <cell r="D36">
            <v>2908650</v>
          </cell>
          <cell r="E36">
            <v>7623808</v>
          </cell>
          <cell r="F36">
            <v>20167071</v>
          </cell>
        </row>
        <row r="37">
          <cell r="D37">
            <v>0</v>
          </cell>
          <cell r="E37">
            <v>4461340</v>
          </cell>
          <cell r="F37">
            <v>0</v>
          </cell>
        </row>
        <row r="38">
          <cell r="D38">
            <v>153448330</v>
          </cell>
          <cell r="E38">
            <v>151682050</v>
          </cell>
          <cell r="F38">
            <v>152309209</v>
          </cell>
        </row>
        <row r="39">
          <cell r="D39">
            <v>62826877</v>
          </cell>
          <cell r="E39">
            <v>429643994</v>
          </cell>
          <cell r="F39">
            <v>487158654</v>
          </cell>
        </row>
        <row r="41">
          <cell r="D41">
            <v>30983470</v>
          </cell>
          <cell r="E41">
            <v>28786412</v>
          </cell>
          <cell r="F41">
            <v>24793640</v>
          </cell>
        </row>
        <row r="42">
          <cell r="D42">
            <v>97334018</v>
          </cell>
          <cell r="E42">
            <v>27304073</v>
          </cell>
          <cell r="F42">
            <v>20514146</v>
          </cell>
        </row>
        <row r="43">
          <cell r="D43">
            <v>202017389</v>
          </cell>
          <cell r="E43">
            <v>408860915</v>
          </cell>
          <cell r="F43">
            <v>532362649</v>
          </cell>
        </row>
        <row r="44">
          <cell r="D44">
            <v>130000000</v>
          </cell>
          <cell r="E44">
            <v>162186298</v>
          </cell>
          <cell r="F44">
            <v>111490409</v>
          </cell>
        </row>
        <row r="45">
          <cell r="D45">
            <v>8503096</v>
          </cell>
          <cell r="E45">
            <v>2186600</v>
          </cell>
          <cell r="F45">
            <v>70561450</v>
          </cell>
        </row>
        <row r="46">
          <cell r="D46">
            <v>4745000</v>
          </cell>
          <cell r="E46">
            <v>2340000</v>
          </cell>
          <cell r="F46">
            <v>4760595</v>
          </cell>
        </row>
        <row r="47">
          <cell r="D47">
            <v>98685446</v>
          </cell>
          <cell r="E47">
            <v>158938752.25</v>
          </cell>
          <cell r="F47">
            <v>1178906849</v>
          </cell>
        </row>
        <row r="48">
          <cell r="D48">
            <v>759168125</v>
          </cell>
          <cell r="E48">
            <v>927697205</v>
          </cell>
          <cell r="F48">
            <v>783023016</v>
          </cell>
        </row>
        <row r="49">
          <cell r="D49">
            <v>944307338</v>
          </cell>
          <cell r="E49">
            <v>909265116</v>
          </cell>
          <cell r="F49">
            <v>553097038</v>
          </cell>
        </row>
        <row r="50">
          <cell r="D50">
            <v>1330000</v>
          </cell>
          <cell r="E50">
            <v>6650000</v>
          </cell>
          <cell r="F50">
            <v>4397800</v>
          </cell>
        </row>
        <row r="51">
          <cell r="D51">
            <v>107276330</v>
          </cell>
          <cell r="E51">
            <v>124300459</v>
          </cell>
          <cell r="F51">
            <v>129448586</v>
          </cell>
        </row>
        <row r="52">
          <cell r="D52">
            <v>184758804</v>
          </cell>
          <cell r="E52">
            <v>123697180</v>
          </cell>
          <cell r="F52">
            <v>182176150</v>
          </cell>
        </row>
        <row r="53">
          <cell r="D53">
            <v>77895786</v>
          </cell>
          <cell r="E53">
            <v>39017609</v>
          </cell>
          <cell r="F53">
            <v>3947060</v>
          </cell>
        </row>
        <row r="54">
          <cell r="D54">
            <v>16917221</v>
          </cell>
          <cell r="E54">
            <v>21899359</v>
          </cell>
          <cell r="F54">
            <v>17242781</v>
          </cell>
        </row>
        <row r="55">
          <cell r="D55">
            <v>3118000432</v>
          </cell>
          <cell r="E55">
            <v>4105525296.8499999</v>
          </cell>
          <cell r="F55">
            <v>4157569416.8000002</v>
          </cell>
        </row>
        <row r="56">
          <cell r="D56">
            <v>1419755098</v>
          </cell>
          <cell r="E56">
            <v>1690159091</v>
          </cell>
          <cell r="F56">
            <v>1930711587</v>
          </cell>
        </row>
        <row r="57">
          <cell r="D57">
            <v>231161941</v>
          </cell>
          <cell r="E57">
            <v>107419502</v>
          </cell>
          <cell r="F57">
            <v>3057000</v>
          </cell>
        </row>
        <row r="59">
          <cell r="D59">
            <v>152308176</v>
          </cell>
          <cell r="E59">
            <v>181386666</v>
          </cell>
          <cell r="F59">
            <v>206677653</v>
          </cell>
        </row>
        <row r="60">
          <cell r="D60">
            <v>0</v>
          </cell>
          <cell r="E60">
            <v>389991976</v>
          </cell>
          <cell r="F60">
            <v>501119095</v>
          </cell>
        </row>
        <row r="62">
          <cell r="D62">
            <v>0</v>
          </cell>
          <cell r="E62">
            <v>1316705</v>
          </cell>
          <cell r="F62">
            <v>0</v>
          </cell>
        </row>
        <row r="63">
          <cell r="D63">
            <v>2774056572</v>
          </cell>
          <cell r="E63">
            <v>2805443195</v>
          </cell>
          <cell r="F63">
            <v>4111998741</v>
          </cell>
        </row>
        <row r="64">
          <cell r="D64">
            <v>2038323290</v>
          </cell>
          <cell r="E64">
            <v>3739374571</v>
          </cell>
          <cell r="F64">
            <v>3562831995</v>
          </cell>
        </row>
        <row r="65">
          <cell r="D65">
            <v>1007930816</v>
          </cell>
          <cell r="E65">
            <v>721333028</v>
          </cell>
          <cell r="F65">
            <v>917099830</v>
          </cell>
        </row>
        <row r="66">
          <cell r="D66">
            <v>949999207</v>
          </cell>
          <cell r="E66">
            <v>578435126</v>
          </cell>
          <cell r="F66">
            <v>520514446</v>
          </cell>
        </row>
        <row r="68">
          <cell r="D68">
            <v>599366516</v>
          </cell>
          <cell r="E68">
            <v>695609110</v>
          </cell>
          <cell r="F68">
            <v>1012692399</v>
          </cell>
        </row>
        <row r="69">
          <cell r="D69">
            <v>1186594302</v>
          </cell>
          <cell r="E69">
            <v>836947571</v>
          </cell>
          <cell r="F69">
            <v>947718112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ACREENCIAS 25072022"/>
      <sheetName val="Hoja4"/>
      <sheetName val="Hoja2"/>
      <sheetName val="Hoja3"/>
      <sheetName val="ACREENCIAS 26072022"/>
      <sheetName val="Hoja1"/>
    </sheetNames>
    <sheetDataSet>
      <sheetData sheetId="0"/>
      <sheetData sheetId="1"/>
      <sheetData sheetId="2"/>
      <sheetData sheetId="3"/>
      <sheetData sheetId="4"/>
      <sheetData sheetId="5"/>
      <sheetData sheetId="6">
        <row r="1">
          <cell r="I1">
            <v>30158</v>
          </cell>
          <cell r="K1">
            <v>59378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 PORTAFOLIO SERVICIOS"/>
      <sheetName val="CAPACIDAD INSTALADA"/>
      <sheetName val="CONTRATACIÓN SERVICIOS"/>
      <sheetName val="PRODUCCIÓN DE SERVICIOS"/>
      <sheetName val="VENTA DE SERVICIOS Y RECAUDO"/>
      <sheetName val="PROY. VTA DE SERVICIOS"/>
      <sheetName val="PROY. VENTA OTROS SERV"/>
      <sheetName val="PROYECCIÓN VENTA DE SERVICIOS"/>
      <sheetName val="CARTERA"/>
      <sheetName val="COMPORTAMIENTO GASTOS"/>
      <sheetName val="2.2.3.2 CONSOLIDADO NÓMINA"/>
      <sheetName val="2.2.3.3 CONS. PERSONAL INDIRECT"/>
      <sheetName val="2.2.3.4 PASIVO EXIGIBLE"/>
      <sheetName val="2.2.3.5 RESUMEN PROC. JURÍDICOS"/>
      <sheetName val="PROYECCIÓN GASTOS"/>
      <sheetName val="2.2.4 ESCENARIO FINANCIERO"/>
      <sheetName val="word"/>
      <sheetName val="word (2)"/>
      <sheetName val="word (3)"/>
    </sheetNames>
    <sheetDataSet>
      <sheetData sheetId="0"/>
      <sheetData sheetId="1"/>
      <sheetData sheetId="2"/>
      <sheetData sheetId="3"/>
      <sheetData sheetId="4">
        <row r="3">
          <cell r="A3" t="str">
            <v>Nombre de la ESE</v>
          </cell>
        </row>
        <row r="4">
          <cell r="A4" t="str">
            <v>NIT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 DE SERVICIOS Y RECAUDO"/>
      <sheetName val="PROY. VENTA OTROS SERV"/>
      <sheetName val="PROYECCIÓN VENTA DE SERVICIOS"/>
      <sheetName val="CARTERA"/>
      <sheetName val="COMPORTAMIENTO GASTOS"/>
      <sheetName val="PROYECCIÓN GASTOS "/>
      <sheetName val="2.2.3.2 CONSOLIDADO NÓMINA"/>
      <sheetName val="2.2.3.3 CONS. PERSONAL INDIRECT"/>
      <sheetName val="2.2.3.4 PASIVO EXIGIBLE"/>
      <sheetName val="2.2.3.5 RESUMEN PROC. JURÍDICOS"/>
      <sheetName val="2.2.4 ESCENARIO FINANCIERO"/>
      <sheetName val="word"/>
      <sheetName val="word (2)"/>
      <sheetName val="word (3)"/>
    </sheetNames>
    <sheetDataSet>
      <sheetData sheetId="0" refreshError="1"/>
      <sheetData sheetId="1">
        <row r="2">
          <cell r="A2">
            <v>0</v>
          </cell>
        </row>
        <row r="3">
          <cell r="A3">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 PORTAFOLIO SERVICIOS"/>
      <sheetName val="CAPACIDAD INSTALADA"/>
      <sheetName val="CONTRATACIÓN SERVICIOS"/>
      <sheetName val="PRODUCCIÓN DE SERVICIOS"/>
      <sheetName val="VENTA DE SERVICIOS Y RECAUDO"/>
      <sheetName val="PROY. VTA DE SERVICIOS"/>
      <sheetName val="PROY. VENTA OTROS SERV"/>
      <sheetName val="PROYECCIÓN VENTA DE SERVICIOS"/>
      <sheetName val="COMPORTAMIENTO GASTOS"/>
      <sheetName val="2.2.3.2 CONSOLIDADO NÓMINA"/>
      <sheetName val="2.2.3.3 CONS. PERSONAL INDIRECT"/>
      <sheetName val="2.2.3.4 PASIVO EXIGIBLE"/>
      <sheetName val="2.2.3.5 RESUMEN PROC. JURÍDICOS"/>
      <sheetName val="PROYECCIÓN GASTOS"/>
      <sheetName val="2.2.4 ESCENARIO FINANCIERO"/>
      <sheetName val="word"/>
      <sheetName val="word (2)"/>
      <sheetName val="word (3)"/>
    </sheetNames>
    <sheetDataSet>
      <sheetData sheetId="0"/>
      <sheetData sheetId="1"/>
      <sheetData sheetId="2"/>
      <sheetData sheetId="3"/>
      <sheetData sheetId="4"/>
      <sheetData sheetId="5"/>
      <sheetData sheetId="6"/>
      <sheetData sheetId="7">
        <row r="2">
          <cell r="A2" t="str">
            <v>Nombre de la ESE</v>
          </cell>
        </row>
        <row r="3">
          <cell r="A3" t="str">
            <v>NIT</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4"/>
      <sheetName val="Hoja5"/>
      <sheetName val="CARTERA GENERAL A 30 DE JUNIO D"/>
      <sheetName val="Hoja2"/>
      <sheetName val="ANTICIPOS "/>
    </sheetNames>
    <sheetDataSet>
      <sheetData sheetId="0" refreshError="1"/>
      <sheetData sheetId="1" refreshError="1"/>
      <sheetData sheetId="2" refreshError="1"/>
      <sheetData sheetId="3" refreshError="1"/>
      <sheetData sheetId="4" refreshError="1"/>
      <sheetData sheetId="5" refreshError="1">
        <row r="9">
          <cell r="A9" t="str">
            <v>DEPARTAMENTO DE CORDOBA</v>
          </cell>
          <cell r="B9">
            <v>42788501</v>
          </cell>
          <cell r="C9">
            <v>6.8306275560423265E-3</v>
          </cell>
          <cell r="H9">
            <v>42788501</v>
          </cell>
        </row>
        <row r="10">
          <cell r="A10" t="str">
            <v>MEDICINA INTEGRAL SA</v>
          </cell>
          <cell r="B10">
            <v>36453315</v>
          </cell>
          <cell r="C10">
            <v>5.819297524540322E-3</v>
          </cell>
          <cell r="G10">
            <v>36453315</v>
          </cell>
        </row>
        <row r="11">
          <cell r="A11" t="str">
            <v>COOSALUD ESS</v>
          </cell>
          <cell r="B11">
            <v>29634998</v>
          </cell>
          <cell r="C11">
            <v>4.7308419138604374E-3</v>
          </cell>
          <cell r="E11">
            <v>29634998</v>
          </cell>
        </row>
        <row r="12">
          <cell r="A12" t="str">
            <v xml:space="preserve">PARTICULARES </v>
          </cell>
          <cell r="B12">
            <v>21629714</v>
          </cell>
          <cell r="C12">
            <v>3.4529024626900225E-3</v>
          </cell>
          <cell r="G12">
            <v>21629714</v>
          </cell>
        </row>
        <row r="13">
          <cell r="A13" t="str">
            <v>ALCALDIA DE TIERRALTA</v>
          </cell>
          <cell r="B13">
            <v>18934377</v>
          </cell>
          <cell r="C13">
            <v>3.0226269738379951E-3</v>
          </cell>
          <cell r="H13">
            <v>18934377</v>
          </cell>
        </row>
        <row r="14">
          <cell r="A14" t="str">
            <v>CAPRECOM</v>
          </cell>
          <cell r="B14">
            <v>18468851.309999999</v>
          </cell>
          <cell r="C14">
            <v>2.9483118533770183E-3</v>
          </cell>
          <cell r="G14">
            <v>18468851.309999999</v>
          </cell>
        </row>
        <row r="15">
          <cell r="A15" t="str">
            <v>ASMET SALUD SAS</v>
          </cell>
          <cell r="B15">
            <v>15830313</v>
          </cell>
          <cell r="C15">
            <v>2.5271035364986278E-3</v>
          </cell>
          <cell r="E15">
            <v>15830313</v>
          </cell>
        </row>
        <row r="16">
          <cell r="A16" t="str">
            <v>EPS SANITAS SA</v>
          </cell>
          <cell r="B16">
            <v>15758147</v>
          </cell>
          <cell r="C16">
            <v>2.5155831733943124E-3</v>
          </cell>
          <cell r="D16">
            <v>6933584.6799999997</v>
          </cell>
          <cell r="E16">
            <v>8824562.3200000003</v>
          </cell>
        </row>
        <row r="17">
          <cell r="A17" t="str">
            <v>MUTUAL SER</v>
          </cell>
          <cell r="B17">
            <v>12083575.91</v>
          </cell>
          <cell r="C17">
            <v>1.928985700769822E-3</v>
          </cell>
          <cell r="E17">
            <v>12083575.91</v>
          </cell>
        </row>
        <row r="18">
          <cell r="A18" t="str">
            <v>ALCALDIA DE CERETE</v>
          </cell>
          <cell r="B18">
            <v>9326728</v>
          </cell>
          <cell r="C18">
            <v>1.4888907953216574E-3</v>
          </cell>
          <cell r="G18">
            <v>9326728</v>
          </cell>
        </row>
        <row r="19">
          <cell r="A19" t="str">
            <v>FIDEICOMISOS PATRIMONIOS AUTONOMOS FIDUCIARIA LA PREVISORA SA</v>
          </cell>
          <cell r="B19">
            <v>8167309.0999999996</v>
          </cell>
          <cell r="C19">
            <v>1.3038046506274022E-3</v>
          </cell>
          <cell r="G19">
            <v>8167309.0999999996</v>
          </cell>
        </row>
        <row r="20">
          <cell r="A20" t="str">
            <v>ESE HOSPITAL SAN DIEGO  DE CERETE</v>
          </cell>
          <cell r="B20">
            <v>7418600</v>
          </cell>
          <cell r="C20">
            <v>1.1842829826465666E-3</v>
          </cell>
          <cell r="G20">
            <v>7418600</v>
          </cell>
        </row>
        <row r="21">
          <cell r="A21" t="str">
            <v>CAPRESOCA</v>
          </cell>
          <cell r="B21">
            <v>7025315</v>
          </cell>
          <cell r="C21">
            <v>1.1215001485767753E-3</v>
          </cell>
          <cell r="E21">
            <v>7025315</v>
          </cell>
        </row>
        <row r="22">
          <cell r="A22" t="str">
            <v>TESORERIA DEPARTAMENTAL DE CORDOBA</v>
          </cell>
          <cell r="B22">
            <v>6386111</v>
          </cell>
          <cell r="C22">
            <v>1.0194595452770129E-3</v>
          </cell>
          <cell r="H22">
            <v>6386111</v>
          </cell>
        </row>
        <row r="23">
          <cell r="A23" t="str">
            <v>CAJA DE COMPENSACIÓN FAMILIAR DE LA GUAJIRA - COMFAGUAJIRA</v>
          </cell>
          <cell r="B23">
            <v>4533721</v>
          </cell>
          <cell r="C23">
            <v>7.237495792154011E-4</v>
          </cell>
          <cell r="E23">
            <v>4533721</v>
          </cell>
        </row>
        <row r="24">
          <cell r="A24" t="str">
            <v>E.S.E. HOSPITAL SAN JERONIMO DE MONTERIA</v>
          </cell>
          <cell r="B24">
            <v>3956306</v>
          </cell>
          <cell r="C24">
            <v>6.3157278596264897E-4</v>
          </cell>
          <cell r="G24">
            <v>3956306</v>
          </cell>
        </row>
        <row r="25">
          <cell r="A25" t="str">
            <v>SECRETARIA DE SALUD DE ANTIOQUIA</v>
          </cell>
          <cell r="B25">
            <v>2971573</v>
          </cell>
          <cell r="C25">
            <v>4.7437297274310599E-4</v>
          </cell>
          <cell r="H25">
            <v>2971573</v>
          </cell>
        </row>
        <row r="26">
          <cell r="A26" t="str">
            <v>SEGUROS DE SURAMER</v>
          </cell>
          <cell r="B26">
            <v>2600510</v>
          </cell>
          <cell r="C26">
            <v>4.1513759189095291E-4</v>
          </cell>
          <cell r="G26">
            <v>2600510</v>
          </cell>
        </row>
        <row r="27">
          <cell r="A27" t="str">
            <v>MINISTERIO DE HACIENDA Y CREDITO PUBLICO</v>
          </cell>
          <cell r="B27">
            <v>1561742</v>
          </cell>
          <cell r="C27">
            <v>2.4931179385388275E-4</v>
          </cell>
          <cell r="G27">
            <v>1561742</v>
          </cell>
        </row>
        <row r="28">
          <cell r="A28" t="str">
            <v>SECRETARIA DE SALUD DEL TOLIMA</v>
          </cell>
          <cell r="B28">
            <v>1391253</v>
          </cell>
          <cell r="C28">
            <v>2.2209544286738521E-4</v>
          </cell>
          <cell r="H28">
            <v>1391253</v>
          </cell>
        </row>
        <row r="29">
          <cell r="A29" t="str">
            <v>SERVICIO OCCIDENTAL DE SALUD SOS EPS</v>
          </cell>
          <cell r="B29">
            <v>1354800</v>
          </cell>
          <cell r="C29">
            <v>2.162761956284971E-4</v>
          </cell>
          <cell r="D29">
            <v>1354800</v>
          </cell>
        </row>
        <row r="30">
          <cell r="A30" t="str">
            <v>ASOCIACION DE INDIGENAS DEL CAUCA</v>
          </cell>
          <cell r="B30">
            <v>1349633</v>
          </cell>
          <cell r="C30">
            <v>2.1545135129515458E-4</v>
          </cell>
          <cell r="D30">
            <v>175452.29</v>
          </cell>
          <cell r="E30">
            <v>1174180.71</v>
          </cell>
        </row>
        <row r="31">
          <cell r="A31" t="str">
            <v>GOBERNACION DEL META</v>
          </cell>
          <cell r="B31">
            <v>1123983</v>
          </cell>
          <cell r="C31">
            <v>1.7942926423907961E-4</v>
          </cell>
          <cell r="H31">
            <v>1123983</v>
          </cell>
        </row>
        <row r="32">
          <cell r="A32" t="str">
            <v>CAJA COMPENSACION FAMILIAR FENALCO TOLIMA COMFENALCO</v>
          </cell>
          <cell r="B32">
            <v>805330</v>
          </cell>
          <cell r="C32">
            <v>1.2856045809381278E-4</v>
          </cell>
          <cell r="G32">
            <v>805330</v>
          </cell>
        </row>
        <row r="33">
          <cell r="A33" t="str">
            <v>SEGUROS COLPATRIA</v>
          </cell>
          <cell r="B33">
            <v>768240</v>
          </cell>
          <cell r="C33">
            <v>1.2263952209155344E-4</v>
          </cell>
          <cell r="F33">
            <v>768240</v>
          </cell>
        </row>
        <row r="34">
          <cell r="A34" t="str">
            <v>CENTRO HOSPITALARIO DE CORDOBA CENTRO HOSPITALARIO DE CORDOBA</v>
          </cell>
          <cell r="B34">
            <v>748100</v>
          </cell>
          <cell r="C34">
            <v>1.1942443308951777E-4</v>
          </cell>
          <cell r="G34">
            <v>748100</v>
          </cell>
        </row>
        <row r="35">
          <cell r="A35" t="str">
            <v>CRUZ BLANCA</v>
          </cell>
          <cell r="B35">
            <v>689951.27</v>
          </cell>
          <cell r="C35">
            <v>1.1014174479233099E-4</v>
          </cell>
          <cell r="E35">
            <v>689951.27</v>
          </cell>
        </row>
        <row r="36">
          <cell r="A36" t="str">
            <v>POSITIVA COMPAÑIA DE SEGUROS S A</v>
          </cell>
          <cell r="B36">
            <v>608124</v>
          </cell>
          <cell r="C36">
            <v>9.7079085614396347E-5</v>
          </cell>
          <cell r="G36">
            <v>608124</v>
          </cell>
        </row>
        <row r="37">
          <cell r="A37" t="str">
            <v>ORG CLINICA GENERAL DEL NORTE</v>
          </cell>
          <cell r="B37">
            <v>480486</v>
          </cell>
          <cell r="C37">
            <v>7.6703339336251888E-5</v>
          </cell>
          <cell r="G37">
            <v>480486</v>
          </cell>
        </row>
        <row r="38">
          <cell r="A38" t="str">
            <v>POLICIA NACIONAL</v>
          </cell>
          <cell r="B38">
            <v>453038</v>
          </cell>
          <cell r="C38">
            <v>7.2321623202792337E-5</v>
          </cell>
          <cell r="G38">
            <v>453038</v>
          </cell>
        </row>
        <row r="39">
          <cell r="A39" t="str">
            <v>COLSUBSIDIO ESP SUBSIDIADA</v>
          </cell>
          <cell r="B39">
            <v>409171</v>
          </cell>
          <cell r="C39">
            <v>6.5318827311417019E-5</v>
          </cell>
          <cell r="G39">
            <v>409171</v>
          </cell>
        </row>
        <row r="40">
          <cell r="A40" t="str">
            <v>SUMIMEDICAL SAS</v>
          </cell>
          <cell r="B40">
            <v>404161</v>
          </cell>
          <cell r="C40">
            <v>6.4519045985687192E-5</v>
          </cell>
          <cell r="G40">
            <v>404161</v>
          </cell>
        </row>
        <row r="41">
          <cell r="A41" t="str">
            <v>CAJACOPI</v>
          </cell>
          <cell r="B41">
            <v>345247.94</v>
          </cell>
          <cell r="C41">
            <v>5.511434234704431E-5</v>
          </cell>
          <cell r="E41">
            <v>345247.94</v>
          </cell>
        </row>
        <row r="42">
          <cell r="A42" t="str">
            <v>HOSPITAL SAN VICENTE DE PAUL LORICA</v>
          </cell>
          <cell r="B42">
            <v>336700</v>
          </cell>
          <cell r="C42">
            <v>5.3749774924796996E-5</v>
          </cell>
          <cell r="G42">
            <v>336700</v>
          </cell>
        </row>
        <row r="43">
          <cell r="A43" t="str">
            <v>CLINICA MONTERIA</v>
          </cell>
          <cell r="B43">
            <v>319600</v>
          </cell>
          <cell r="C43">
            <v>5.1019982375898782E-5</v>
          </cell>
          <cell r="G43">
            <v>319600</v>
          </cell>
        </row>
        <row r="44">
          <cell r="A44" t="str">
            <v>SECRETARIA DE SALUD DEL MUNICIPIO CERRITO VALLE DEL CAUCA</v>
          </cell>
          <cell r="B44">
            <v>233348</v>
          </cell>
          <cell r="C44">
            <v>3.7250972614052655E-5</v>
          </cell>
          <cell r="H44">
            <v>233348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 PORTAFOLIO SERVICIOS"/>
      <sheetName val="CAPACIDAD INSTALADA"/>
      <sheetName val="CONTRATACIÓN SERVICIOS"/>
      <sheetName val="PRODUCCIÓN DE SERVICIOS"/>
      <sheetName val="VENTA DE SERVICIOS Y RECAUDO"/>
      <sheetName val="PROY. VTA DE SERVICIOS"/>
      <sheetName val="PROY. VENTA OTROS SERV"/>
      <sheetName val="PROYECCIÓN VENTA DE SERVICIOS"/>
      <sheetName val="CARTERA"/>
      <sheetName val="COMPORTAMIENTO GASTOS"/>
      <sheetName val="2.2.3.2 CONSOLIDADO NÓMINA"/>
      <sheetName val="2.2.3.3 CONS. PERSONAL INDIRECT"/>
      <sheetName val="2.2.3.4 PASIVO EXIGIBLE"/>
      <sheetName val="2.2.3.5 RESUMEN PROC. JURÍDICOS"/>
      <sheetName val="PROYECCIÓN GASTOS"/>
      <sheetName val="2.2.4 ESCENARIO FINANCIERO"/>
      <sheetName val="word"/>
      <sheetName val="word (2)"/>
      <sheetName val="word (3)"/>
    </sheetNames>
    <sheetDataSet>
      <sheetData sheetId="0"/>
      <sheetData sheetId="1"/>
      <sheetData sheetId="2"/>
      <sheetData sheetId="3"/>
      <sheetData sheetId="4"/>
      <sheetData sheetId="5"/>
      <sheetData sheetId="6"/>
      <sheetData sheetId="7">
        <row r="2">
          <cell r="A2" t="str">
            <v>Nombre de la ESE</v>
          </cell>
        </row>
        <row r="3">
          <cell r="A3" t="str">
            <v>NIT</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 DE SERVICIOS Y RECAUDO"/>
      <sheetName val="PROY. VENTA OTROS SERV"/>
      <sheetName val="PROYECCIÓN VENTA DE SERVICIOS"/>
      <sheetName val="CARTERA"/>
      <sheetName val="COMPORTAMIENTO GASTOS"/>
      <sheetName val="PROYECCIÓN GASTOS "/>
      <sheetName val="2.2.3.2 CONSOLIDADO NÓMINA"/>
      <sheetName val="2.2.3.3 CONS. PERSONAL INDIRECT"/>
      <sheetName val="2.2.3.4 PASIVO EXIGIBLE"/>
      <sheetName val="2.2.3.5 RESUMEN PROC. JURÍDICOS"/>
      <sheetName val="2.2.4 ESCENARIO FINANCIERO"/>
      <sheetName val="word"/>
      <sheetName val="word (2)"/>
      <sheetName val="word (3)"/>
    </sheetNames>
    <sheetDataSet>
      <sheetData sheetId="0" refreshError="1"/>
      <sheetData sheetId="1">
        <row r="2">
          <cell r="A2">
            <v>0</v>
          </cell>
        </row>
      </sheetData>
      <sheetData sheetId="2" refreshError="1"/>
      <sheetData sheetId="3" refreshError="1"/>
      <sheetData sheetId="4">
        <row r="11">
          <cell r="F11">
            <v>4517352959</v>
          </cell>
          <cell r="H11">
            <v>4291129346.5999999</v>
          </cell>
        </row>
        <row r="12">
          <cell r="F12">
            <v>0</v>
          </cell>
          <cell r="H12">
            <v>0</v>
          </cell>
        </row>
        <row r="13">
          <cell r="F13">
            <v>138435871</v>
          </cell>
          <cell r="H13">
            <v>119061607.8</v>
          </cell>
        </row>
        <row r="14">
          <cell r="F14">
            <v>24997516</v>
          </cell>
          <cell r="H14">
            <v>20997246.399999999</v>
          </cell>
        </row>
        <row r="15">
          <cell r="F15">
            <v>410560787</v>
          </cell>
          <cell r="H15">
            <v>459846972.39999998</v>
          </cell>
        </row>
        <row r="16">
          <cell r="F16">
            <v>13934941</v>
          </cell>
          <cell r="H16">
            <v>18076493.800000001</v>
          </cell>
        </row>
        <row r="17">
          <cell r="F17">
            <v>450057489</v>
          </cell>
          <cell r="H17">
            <v>416989250.60000002</v>
          </cell>
        </row>
        <row r="18">
          <cell r="F18">
            <v>210477493</v>
          </cell>
          <cell r="H18">
            <v>189082729.80000001</v>
          </cell>
        </row>
        <row r="19">
          <cell r="F19">
            <v>288891028</v>
          </cell>
          <cell r="H19">
            <v>206841136.19999999</v>
          </cell>
        </row>
        <row r="20">
          <cell r="F20">
            <v>247907215</v>
          </cell>
          <cell r="H20">
            <v>281302310.39999998</v>
          </cell>
        </row>
        <row r="21">
          <cell r="F21">
            <v>1710749</v>
          </cell>
          <cell r="H21">
            <v>2062701.8</v>
          </cell>
        </row>
        <row r="22">
          <cell r="F22">
            <v>2686918</v>
          </cell>
          <cell r="H22">
            <v>3212409.4</v>
          </cell>
        </row>
        <row r="23">
          <cell r="F23">
            <v>5325822</v>
          </cell>
          <cell r="H23">
            <v>27825465</v>
          </cell>
        </row>
        <row r="24">
          <cell r="F24">
            <v>617840678</v>
          </cell>
          <cell r="H24">
            <v>625734708.79999995</v>
          </cell>
        </row>
        <row r="25">
          <cell r="F25">
            <v>15838286031.869999</v>
          </cell>
          <cell r="H25">
            <v>15207492206.674</v>
          </cell>
        </row>
        <row r="26">
          <cell r="F26">
            <v>5647886764</v>
          </cell>
          <cell r="H26">
            <v>5282029692.8000002</v>
          </cell>
        </row>
        <row r="27">
          <cell r="F27">
            <v>596889694</v>
          </cell>
          <cell r="H27">
            <v>596633864.79999995</v>
          </cell>
        </row>
        <row r="28">
          <cell r="F28">
            <v>399684650</v>
          </cell>
          <cell r="H28">
            <v>426242498</v>
          </cell>
        </row>
        <row r="29">
          <cell r="F29">
            <v>95237300</v>
          </cell>
          <cell r="H29">
            <v>99713209.599999994</v>
          </cell>
        </row>
        <row r="30">
          <cell r="F30">
            <v>142834700</v>
          </cell>
          <cell r="H30">
            <v>146785504.59999999</v>
          </cell>
        </row>
        <row r="31">
          <cell r="F31">
            <v>191636800</v>
          </cell>
          <cell r="H31">
            <v>202890100.40000001</v>
          </cell>
        </row>
        <row r="32">
          <cell r="F32">
            <v>76431873</v>
          </cell>
          <cell r="H32">
            <v>83926414.599999994</v>
          </cell>
        </row>
        <row r="34">
          <cell r="F34">
            <v>216633581</v>
          </cell>
          <cell r="H34">
            <v>110557618.40000001</v>
          </cell>
        </row>
        <row r="35">
          <cell r="F35">
            <v>13664258</v>
          </cell>
          <cell r="H35">
            <v>74374313.799999997</v>
          </cell>
        </row>
        <row r="36">
          <cell r="F36">
            <v>20167071</v>
          </cell>
          <cell r="H36">
            <v>28250790.199999999</v>
          </cell>
        </row>
        <row r="37">
          <cell r="F37">
            <v>0</v>
          </cell>
          <cell r="H37">
            <v>892268</v>
          </cell>
        </row>
        <row r="38">
          <cell r="F38">
            <v>152309209</v>
          </cell>
          <cell r="H38">
            <v>175116758.59999999</v>
          </cell>
        </row>
        <row r="39">
          <cell r="F39">
            <v>487158654</v>
          </cell>
          <cell r="H39">
            <v>222908916</v>
          </cell>
        </row>
        <row r="40">
          <cell r="F40">
            <v>222908800</v>
          </cell>
          <cell r="H40">
            <v>118884991.59999999</v>
          </cell>
        </row>
        <row r="41">
          <cell r="F41">
            <v>24793640</v>
          </cell>
          <cell r="H41">
            <v>27157625.199999999</v>
          </cell>
        </row>
        <row r="42">
          <cell r="F42">
            <v>20514146</v>
          </cell>
          <cell r="H42">
            <v>49630796</v>
          </cell>
        </row>
        <row r="43">
          <cell r="F43">
            <v>532362649</v>
          </cell>
          <cell r="H43">
            <v>240436190.59999999</v>
          </cell>
        </row>
        <row r="44">
          <cell r="F44">
            <v>111490409</v>
          </cell>
          <cell r="H44">
            <v>209531741.40000001</v>
          </cell>
        </row>
        <row r="45">
          <cell r="F45">
            <v>70561450</v>
          </cell>
          <cell r="H45">
            <v>17230299.199999999</v>
          </cell>
        </row>
        <row r="46">
          <cell r="F46">
            <v>4760595</v>
          </cell>
          <cell r="H46">
            <v>2369119</v>
          </cell>
        </row>
        <row r="47">
          <cell r="F47">
            <v>1178906849</v>
          </cell>
          <cell r="H47">
            <v>322147593.05000001</v>
          </cell>
        </row>
        <row r="48">
          <cell r="F48">
            <v>783023016</v>
          </cell>
          <cell r="H48">
            <v>643834667.79999995</v>
          </cell>
        </row>
        <row r="49">
          <cell r="F49">
            <v>553097038</v>
          </cell>
          <cell r="H49">
            <v>552272907.20000005</v>
          </cell>
        </row>
        <row r="50">
          <cell r="F50">
            <v>4397800</v>
          </cell>
          <cell r="H50">
            <v>22091210.199999999</v>
          </cell>
        </row>
        <row r="51">
          <cell r="F51">
            <v>129448586</v>
          </cell>
          <cell r="H51">
            <v>116306729.8</v>
          </cell>
        </row>
        <row r="52">
          <cell r="F52">
            <v>182176150</v>
          </cell>
          <cell r="H52">
            <v>227423140.80000001</v>
          </cell>
        </row>
        <row r="53">
          <cell r="F53">
            <v>3947060</v>
          </cell>
          <cell r="H53">
            <v>26135070.199999999</v>
          </cell>
        </row>
        <row r="54">
          <cell r="F54">
            <v>17242781</v>
          </cell>
          <cell r="H54">
            <v>18713099.199999999</v>
          </cell>
        </row>
        <row r="55">
          <cell r="F55">
            <v>4157569416.8000002</v>
          </cell>
          <cell r="H55">
            <v>3051485948.3300004</v>
          </cell>
        </row>
        <row r="56">
          <cell r="F56">
            <v>1930711587</v>
          </cell>
          <cell r="H56">
            <v>1809823353.2</v>
          </cell>
        </row>
        <row r="57">
          <cell r="F57">
            <v>3057000</v>
          </cell>
          <cell r="H57">
            <v>85413647.400000006</v>
          </cell>
        </row>
        <row r="59">
          <cell r="F59">
            <v>206677653</v>
          </cell>
          <cell r="H59">
            <v>193948666.40000001</v>
          </cell>
        </row>
        <row r="60">
          <cell r="F60">
            <v>501119095</v>
          </cell>
          <cell r="H60">
            <v>414607356.39999998</v>
          </cell>
        </row>
        <row r="62">
          <cell r="F62">
            <v>0</v>
          </cell>
          <cell r="H62">
            <v>263341</v>
          </cell>
        </row>
        <row r="63">
          <cell r="F63">
            <v>4111998741</v>
          </cell>
          <cell r="H63">
            <v>3744959968.5999999</v>
          </cell>
        </row>
        <row r="64">
          <cell r="F64">
            <v>3562831995</v>
          </cell>
          <cell r="H64">
            <v>3223022065.1999998</v>
          </cell>
        </row>
        <row r="65">
          <cell r="F65">
            <v>917099830</v>
          </cell>
          <cell r="H65">
            <v>865974624.79999995</v>
          </cell>
        </row>
        <row r="66">
          <cell r="F66">
            <v>520514446</v>
          </cell>
          <cell r="H66">
            <v>1125486432.2</v>
          </cell>
        </row>
        <row r="67">
          <cell r="F67">
            <v>0</v>
          </cell>
          <cell r="H67">
            <v>2820296.4</v>
          </cell>
        </row>
        <row r="68">
          <cell r="F68">
            <v>1012692399</v>
          </cell>
          <cell r="H68">
            <v>566821096.20000005</v>
          </cell>
        </row>
        <row r="69">
          <cell r="F69">
            <v>947718112</v>
          </cell>
          <cell r="H69">
            <v>1264377285.2</v>
          </cell>
        </row>
        <row r="70">
          <cell r="F70">
            <v>1264376832</v>
          </cell>
          <cell r="H70">
            <v>0</v>
          </cell>
        </row>
        <row r="72">
          <cell r="F72">
            <v>1083187760</v>
          </cell>
          <cell r="H72">
            <v>216637552</v>
          </cell>
        </row>
        <row r="74">
          <cell r="F74">
            <v>17502092072</v>
          </cell>
          <cell r="H74">
            <v>12048630036.799999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 PORTAFOLIO SERVICIOS"/>
      <sheetName val="CAPACIDAD INSTALADA"/>
      <sheetName val="CONTRATACIÓN SERVICIOS"/>
      <sheetName val="PRODUCCIÓN DE SERVICIOS"/>
      <sheetName val="VENTA DE SERVICIOS Y RECAUDO"/>
      <sheetName val="PROY. VTA DE SERVICIOS"/>
      <sheetName val="PROY. VENTA OTROS SERV"/>
      <sheetName val="PROYECCIÓN VENTA DE SERVICIOS"/>
      <sheetName val="CARTERA"/>
      <sheetName val="COMPORTAMIENTO GASTOS"/>
      <sheetName val="2.2.3.2 CONSOLIDADO NÓMINA"/>
      <sheetName val="2.2.3.3 CONS. PERSONAL INDIRECT"/>
      <sheetName val="2.2.3.4 PASIVO EXIGIBLE"/>
      <sheetName val="2.2.3.5 RESUMEN PROC. JURÍDICOS"/>
      <sheetName val="PROYECCIÓN GASTOS"/>
      <sheetName val="2.2.4 ESCENARIO FINANCIERO"/>
      <sheetName val="Hoja1"/>
      <sheetName val="Hoja2"/>
      <sheetName val="Hoja3"/>
      <sheetName val="Hoja4"/>
      <sheetName val="Hoja5"/>
      <sheetName val="Hoja6"/>
      <sheetName val="word"/>
      <sheetName val="word (2)"/>
      <sheetName val="word (3)"/>
    </sheetNames>
    <sheetDataSet>
      <sheetData sheetId="0"/>
      <sheetData sheetId="1"/>
      <sheetData sheetId="2"/>
      <sheetData sheetId="3"/>
      <sheetData sheetId="4"/>
      <sheetData sheetId="5"/>
      <sheetData sheetId="6"/>
      <sheetData sheetId="7">
        <row r="2">
          <cell r="A2" t="str">
            <v>Nombre de la ESE</v>
          </cell>
        </row>
        <row r="3">
          <cell r="A3" t="str">
            <v>NIT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6" Type="http://schemas.openxmlformats.org/officeDocument/2006/relationships/hyperlink" Target="mailto:cesardlah@hotmail.com" TargetMode="External"/><Relationship Id="rId117" Type="http://schemas.openxmlformats.org/officeDocument/2006/relationships/hyperlink" Target="mailto:virairsi@hotmail.com" TargetMode="External"/><Relationship Id="rId21" Type="http://schemas.openxmlformats.org/officeDocument/2006/relationships/hyperlink" Target="mailto:cesardlah@hotmail.com" TargetMode="External"/><Relationship Id="rId42" Type="http://schemas.openxmlformats.org/officeDocument/2006/relationships/hyperlink" Target="mailto:carlosarturodurango@gmail.com" TargetMode="External"/><Relationship Id="rId47" Type="http://schemas.openxmlformats.org/officeDocument/2006/relationships/hyperlink" Target="mailto:cesardlah@hotmail.com" TargetMode="External"/><Relationship Id="rId63" Type="http://schemas.openxmlformats.org/officeDocument/2006/relationships/hyperlink" Target="mailto:dianamariadealbaarteaga@gmail.com" TargetMode="External"/><Relationship Id="rId68" Type="http://schemas.openxmlformats.org/officeDocument/2006/relationships/hyperlink" Target="mailto:ada128@hotmail.com" TargetMode="External"/><Relationship Id="rId84" Type="http://schemas.openxmlformats.org/officeDocument/2006/relationships/hyperlink" Target="mailto:virairsi@hotmail.com" TargetMode="External"/><Relationship Id="rId89" Type="http://schemas.openxmlformats.org/officeDocument/2006/relationships/hyperlink" Target="mailto:mlora45@hotmail.com" TargetMode="External"/><Relationship Id="rId112" Type="http://schemas.openxmlformats.org/officeDocument/2006/relationships/hyperlink" Target="mailto:normanpichott3@hotmail.com" TargetMode="External"/><Relationship Id="rId16" Type="http://schemas.openxmlformats.org/officeDocument/2006/relationships/hyperlink" Target="mailto:mariagaleano71@hotmail.com" TargetMode="External"/><Relationship Id="rId107" Type="http://schemas.openxmlformats.org/officeDocument/2006/relationships/hyperlink" Target="mailto:as-pastrana@hotmail.com" TargetMode="External"/><Relationship Id="rId11" Type="http://schemas.openxmlformats.org/officeDocument/2006/relationships/hyperlink" Target="mailto:normanpichott3@hotmail.com" TargetMode="External"/><Relationship Id="rId32" Type="http://schemas.openxmlformats.org/officeDocument/2006/relationships/hyperlink" Target="mailto:cesardlah@hotmail.com" TargetMode="External"/><Relationship Id="rId37" Type="http://schemas.openxmlformats.org/officeDocument/2006/relationships/hyperlink" Target="mailto:cesardlah@hotmail.com" TargetMode="External"/><Relationship Id="rId53" Type="http://schemas.openxmlformats.org/officeDocument/2006/relationships/hyperlink" Target="mailto:cesardlah@hotmail.com" TargetMode="External"/><Relationship Id="rId58" Type="http://schemas.openxmlformats.org/officeDocument/2006/relationships/hyperlink" Target="mailto:xescobar123@hotmail.com" TargetMode="External"/><Relationship Id="rId74" Type="http://schemas.openxmlformats.org/officeDocument/2006/relationships/hyperlink" Target="mailto:stanli1c@hotmail.com" TargetMode="External"/><Relationship Id="rId79" Type="http://schemas.openxmlformats.org/officeDocument/2006/relationships/hyperlink" Target="mailto:virairsi@hotmail.com" TargetMode="External"/><Relationship Id="rId102" Type="http://schemas.openxmlformats.org/officeDocument/2006/relationships/hyperlink" Target="mailto:davidricardoburgos@gmail.com" TargetMode="External"/><Relationship Id="rId123" Type="http://schemas.openxmlformats.org/officeDocument/2006/relationships/hyperlink" Target="mailto:limar-1@hotmail.com" TargetMode="External"/><Relationship Id="rId5" Type="http://schemas.openxmlformats.org/officeDocument/2006/relationships/hyperlink" Target="mailto:normanpichott3@hotmail.com" TargetMode="External"/><Relationship Id="rId90" Type="http://schemas.openxmlformats.org/officeDocument/2006/relationships/hyperlink" Target="mailto:robertomd8@hotmail.com" TargetMode="External"/><Relationship Id="rId95" Type="http://schemas.openxmlformats.org/officeDocument/2006/relationships/hyperlink" Target="mailto:franciscotapia05-@hotmail.com" TargetMode="External"/><Relationship Id="rId22" Type="http://schemas.openxmlformats.org/officeDocument/2006/relationships/hyperlink" Target="mailto:cesardlah@hotmail.com" TargetMode="External"/><Relationship Id="rId27" Type="http://schemas.openxmlformats.org/officeDocument/2006/relationships/hyperlink" Target="mailto:cesardlah@hotmail.com" TargetMode="External"/><Relationship Id="rId43" Type="http://schemas.openxmlformats.org/officeDocument/2006/relationships/hyperlink" Target="mailto:brlorgecaballero@hotmail.com" TargetMode="External"/><Relationship Id="rId48" Type="http://schemas.openxmlformats.org/officeDocument/2006/relationships/hyperlink" Target="mailto:cesardlah@hotmail.com" TargetMode="External"/><Relationship Id="rId64" Type="http://schemas.openxmlformats.org/officeDocument/2006/relationships/hyperlink" Target="mailto:jaimepch27@hotmail.com" TargetMode="External"/><Relationship Id="rId69" Type="http://schemas.openxmlformats.org/officeDocument/2006/relationships/hyperlink" Target="mailto:evamorales96@hotmail.com" TargetMode="External"/><Relationship Id="rId113" Type="http://schemas.openxmlformats.org/officeDocument/2006/relationships/hyperlink" Target="mailto:normanpichott3@hotmail.com" TargetMode="External"/><Relationship Id="rId118" Type="http://schemas.openxmlformats.org/officeDocument/2006/relationships/hyperlink" Target="mailto:simonamiguel@hotmail.com" TargetMode="External"/><Relationship Id="rId80" Type="http://schemas.openxmlformats.org/officeDocument/2006/relationships/hyperlink" Target="mailto:virairsi@hotmail.com" TargetMode="External"/><Relationship Id="rId85" Type="http://schemas.openxmlformats.org/officeDocument/2006/relationships/hyperlink" Target="mailto:virairsi@hotmail.com" TargetMode="External"/><Relationship Id="rId12" Type="http://schemas.openxmlformats.org/officeDocument/2006/relationships/hyperlink" Target="mailto:normanpichott3@hotmail.com" TargetMode="External"/><Relationship Id="rId17" Type="http://schemas.openxmlformats.org/officeDocument/2006/relationships/hyperlink" Target="mailto:alexramirezdoria@hotmail.com" TargetMode="External"/><Relationship Id="rId33" Type="http://schemas.openxmlformats.org/officeDocument/2006/relationships/hyperlink" Target="mailto:cesardlah@hotmail.com" TargetMode="External"/><Relationship Id="rId38" Type="http://schemas.openxmlformats.org/officeDocument/2006/relationships/hyperlink" Target="mailto:cesardlah@hotmail.com" TargetMode="External"/><Relationship Id="rId59" Type="http://schemas.openxmlformats.org/officeDocument/2006/relationships/hyperlink" Target="mailto:damalazo21@hotmail.com" TargetMode="External"/><Relationship Id="rId103" Type="http://schemas.openxmlformats.org/officeDocument/2006/relationships/hyperlink" Target="mailto:davidricardoburgos@gmail.com" TargetMode="External"/><Relationship Id="rId108" Type="http://schemas.openxmlformats.org/officeDocument/2006/relationships/hyperlink" Target="mailto:hectorscantillo@hotmail.com" TargetMode="External"/><Relationship Id="rId124" Type="http://schemas.openxmlformats.org/officeDocument/2006/relationships/hyperlink" Target="mailto:virairsi@hotmail.com" TargetMode="External"/><Relationship Id="rId54" Type="http://schemas.openxmlformats.org/officeDocument/2006/relationships/hyperlink" Target="mailto:cesardlah@hotmail.com" TargetMode="External"/><Relationship Id="rId70" Type="http://schemas.openxmlformats.org/officeDocument/2006/relationships/hyperlink" Target="mailto:e.coneo@hotmail.com" TargetMode="External"/><Relationship Id="rId75" Type="http://schemas.openxmlformats.org/officeDocument/2006/relationships/hyperlink" Target="mailto:pillita631@gmail.com" TargetMode="External"/><Relationship Id="rId91" Type="http://schemas.openxmlformats.org/officeDocument/2006/relationships/hyperlink" Target="mailto:morenolafont@hotmail.com" TargetMode="External"/><Relationship Id="rId96" Type="http://schemas.openxmlformats.org/officeDocument/2006/relationships/hyperlink" Target="mailto:humanete@hotmail.com" TargetMode="External"/><Relationship Id="rId1" Type="http://schemas.openxmlformats.org/officeDocument/2006/relationships/hyperlink" Target="mailto:rafaelpetro01@hotmail.com" TargetMode="External"/><Relationship Id="rId6" Type="http://schemas.openxmlformats.org/officeDocument/2006/relationships/hyperlink" Target="mailto:normanpichott3@hotmail.com" TargetMode="External"/><Relationship Id="rId23" Type="http://schemas.openxmlformats.org/officeDocument/2006/relationships/hyperlink" Target="mailto:cesardlah@hotmail.com" TargetMode="External"/><Relationship Id="rId28" Type="http://schemas.openxmlformats.org/officeDocument/2006/relationships/hyperlink" Target="mailto:cesardlah@hotmail.com" TargetMode="External"/><Relationship Id="rId49" Type="http://schemas.openxmlformats.org/officeDocument/2006/relationships/hyperlink" Target="mailto:sindyfuentesbaza@hotmail.com" TargetMode="External"/><Relationship Id="rId114" Type="http://schemas.openxmlformats.org/officeDocument/2006/relationships/hyperlink" Target="mailto:normanpichott3@hotmail.com" TargetMode="External"/><Relationship Id="rId119" Type="http://schemas.openxmlformats.org/officeDocument/2006/relationships/hyperlink" Target="mailto:cesardlah@hotmail.com" TargetMode="External"/><Relationship Id="rId44" Type="http://schemas.openxmlformats.org/officeDocument/2006/relationships/hyperlink" Target="mailto:jose1526@outlook.vom" TargetMode="External"/><Relationship Id="rId60" Type="http://schemas.openxmlformats.org/officeDocument/2006/relationships/hyperlink" Target="mailto:oteroalex@yahoo.com" TargetMode="External"/><Relationship Id="rId65" Type="http://schemas.openxmlformats.org/officeDocument/2006/relationships/hyperlink" Target="mailto:wisa_1@msn.com" TargetMode="External"/><Relationship Id="rId81" Type="http://schemas.openxmlformats.org/officeDocument/2006/relationships/hyperlink" Target="mailto:virairsi@hotmail.com" TargetMode="External"/><Relationship Id="rId86" Type="http://schemas.openxmlformats.org/officeDocument/2006/relationships/hyperlink" Target="mailto:virairsi@hotmail.com" TargetMode="External"/><Relationship Id="rId13" Type="http://schemas.openxmlformats.org/officeDocument/2006/relationships/hyperlink" Target="mailto:normanpichott3@hotmail.com" TargetMode="External"/><Relationship Id="rId18" Type="http://schemas.openxmlformats.org/officeDocument/2006/relationships/hyperlink" Target="mailto:macalori12@hotmail.com" TargetMode="External"/><Relationship Id="rId39" Type="http://schemas.openxmlformats.org/officeDocument/2006/relationships/hyperlink" Target="mailto:cesardlah@hotmail.com" TargetMode="External"/><Relationship Id="rId109" Type="http://schemas.openxmlformats.org/officeDocument/2006/relationships/hyperlink" Target="mailto:elvisperezcar@gmail.com" TargetMode="External"/><Relationship Id="rId34" Type="http://schemas.openxmlformats.org/officeDocument/2006/relationships/hyperlink" Target="mailto:cesardlah@hotmail.com" TargetMode="External"/><Relationship Id="rId50" Type="http://schemas.openxmlformats.org/officeDocument/2006/relationships/hyperlink" Target="mailto:susanacogollob@hotmail.com" TargetMode="External"/><Relationship Id="rId55" Type="http://schemas.openxmlformats.org/officeDocument/2006/relationships/hyperlink" Target="mailto:cesardlah@hotmail.com" TargetMode="External"/><Relationship Id="rId76" Type="http://schemas.openxmlformats.org/officeDocument/2006/relationships/hyperlink" Target="mailto:aquimedicos@yahoo.es" TargetMode="External"/><Relationship Id="rId97" Type="http://schemas.openxmlformats.org/officeDocument/2006/relationships/hyperlink" Target="mailto:aguerrajose@hotmail.com" TargetMode="External"/><Relationship Id="rId104" Type="http://schemas.openxmlformats.org/officeDocument/2006/relationships/hyperlink" Target="mailto:migcar8@hotmail.com" TargetMode="External"/><Relationship Id="rId120" Type="http://schemas.openxmlformats.org/officeDocument/2006/relationships/hyperlink" Target="mailto:cesardlah@hotmail.com" TargetMode="External"/><Relationship Id="rId125" Type="http://schemas.openxmlformats.org/officeDocument/2006/relationships/hyperlink" Target="mailto:galeanogallo@hotmail.com" TargetMode="External"/><Relationship Id="rId7" Type="http://schemas.openxmlformats.org/officeDocument/2006/relationships/hyperlink" Target="mailto:normanpichott3@hotmail.com" TargetMode="External"/><Relationship Id="rId71" Type="http://schemas.openxmlformats.org/officeDocument/2006/relationships/hyperlink" Target="mailto:mayraalejandra@hotmail.com" TargetMode="External"/><Relationship Id="rId92" Type="http://schemas.openxmlformats.org/officeDocument/2006/relationships/hyperlink" Target="mailto:yayamuto@hotmail.com" TargetMode="External"/><Relationship Id="rId2" Type="http://schemas.openxmlformats.org/officeDocument/2006/relationships/hyperlink" Target="mailto:dolokapl@hotmail.com" TargetMode="External"/><Relationship Id="rId29" Type="http://schemas.openxmlformats.org/officeDocument/2006/relationships/hyperlink" Target="mailto:cesardlah@hotmail.com" TargetMode="External"/><Relationship Id="rId24" Type="http://schemas.openxmlformats.org/officeDocument/2006/relationships/hyperlink" Target="mailto:cesardlah@hotmail.com" TargetMode="External"/><Relationship Id="rId40" Type="http://schemas.openxmlformats.org/officeDocument/2006/relationships/hyperlink" Target="mailto:cesardlah@hotmail.com" TargetMode="External"/><Relationship Id="rId45" Type="http://schemas.openxmlformats.org/officeDocument/2006/relationships/hyperlink" Target="mailto:consultoriasempresariales@hotmail.com" TargetMode="External"/><Relationship Id="rId66" Type="http://schemas.openxmlformats.org/officeDocument/2006/relationships/hyperlink" Target="mailto:jlzapateiro@hotmail.com" TargetMode="External"/><Relationship Id="rId87" Type="http://schemas.openxmlformats.org/officeDocument/2006/relationships/hyperlink" Target="mailto:virairsi@hotmail.com" TargetMode="External"/><Relationship Id="rId110" Type="http://schemas.openxmlformats.org/officeDocument/2006/relationships/hyperlink" Target="mailto:cesardlah@hotmail.com" TargetMode="External"/><Relationship Id="rId115" Type="http://schemas.openxmlformats.org/officeDocument/2006/relationships/hyperlink" Target="mailto:normanpichott3@hotmail.com" TargetMode="External"/><Relationship Id="rId61" Type="http://schemas.openxmlformats.org/officeDocument/2006/relationships/hyperlink" Target="mailto:cemiportillo@hotmail.com" TargetMode="External"/><Relationship Id="rId82" Type="http://schemas.openxmlformats.org/officeDocument/2006/relationships/hyperlink" Target="mailto:virairsi@hotmail.com" TargetMode="External"/><Relationship Id="rId19" Type="http://schemas.openxmlformats.org/officeDocument/2006/relationships/hyperlink" Target="mailto:cesardlah@hotmail.com" TargetMode="External"/><Relationship Id="rId14" Type="http://schemas.openxmlformats.org/officeDocument/2006/relationships/hyperlink" Target="mailto:normanpichott3@hotmail.com" TargetMode="External"/><Relationship Id="rId30" Type="http://schemas.openxmlformats.org/officeDocument/2006/relationships/hyperlink" Target="mailto:cesardlah@hotmail.com" TargetMode="External"/><Relationship Id="rId35" Type="http://schemas.openxmlformats.org/officeDocument/2006/relationships/hyperlink" Target="mailto:cesardlah@hotmail.com" TargetMode="External"/><Relationship Id="rId56" Type="http://schemas.openxmlformats.org/officeDocument/2006/relationships/hyperlink" Target="mailto:claripat@hotmail.com" TargetMode="External"/><Relationship Id="rId77" Type="http://schemas.openxmlformats.org/officeDocument/2006/relationships/hyperlink" Target="mailto:virairsi@hotmail.com" TargetMode="External"/><Relationship Id="rId100" Type="http://schemas.openxmlformats.org/officeDocument/2006/relationships/hyperlink" Target="mailto:davidricardoburgos@gmail.com" TargetMode="External"/><Relationship Id="rId105" Type="http://schemas.openxmlformats.org/officeDocument/2006/relationships/hyperlink" Target="mailto:abogarasesoriasjuridicas@gmail.com" TargetMode="External"/><Relationship Id="rId8" Type="http://schemas.openxmlformats.org/officeDocument/2006/relationships/hyperlink" Target="mailto:normanpichott3@hotmail.com" TargetMode="External"/><Relationship Id="rId51" Type="http://schemas.openxmlformats.org/officeDocument/2006/relationships/hyperlink" Target="mailto:cesardlah@hotmail.com" TargetMode="External"/><Relationship Id="rId72" Type="http://schemas.openxmlformats.org/officeDocument/2006/relationships/hyperlink" Target="mailto:tattys2504@hotmail.com" TargetMode="External"/><Relationship Id="rId93" Type="http://schemas.openxmlformats.org/officeDocument/2006/relationships/hyperlink" Target="mailto:mabani30@hotmail.com" TargetMode="External"/><Relationship Id="rId98" Type="http://schemas.openxmlformats.org/officeDocument/2006/relationships/hyperlink" Target="mailto:fodeoro86@hotmail.com" TargetMode="External"/><Relationship Id="rId121" Type="http://schemas.openxmlformats.org/officeDocument/2006/relationships/hyperlink" Target="mailto:alexandra.arrieta@hotmail.com" TargetMode="External"/><Relationship Id="rId3" Type="http://schemas.openxmlformats.org/officeDocument/2006/relationships/hyperlink" Target="mailto:velezvargas1960@gmail.com" TargetMode="External"/><Relationship Id="rId25" Type="http://schemas.openxmlformats.org/officeDocument/2006/relationships/hyperlink" Target="mailto:cesardlah@hotmail.com" TargetMode="External"/><Relationship Id="rId46" Type="http://schemas.openxmlformats.org/officeDocument/2006/relationships/hyperlink" Target="mailto:cardolfo1g@hotmail.com" TargetMode="External"/><Relationship Id="rId67" Type="http://schemas.openxmlformats.org/officeDocument/2006/relationships/hyperlink" Target="mailto:paulandres160@gmail.com" TargetMode="External"/><Relationship Id="rId116" Type="http://schemas.openxmlformats.org/officeDocument/2006/relationships/hyperlink" Target="mailto:normanpichott3@hotmail.com" TargetMode="External"/><Relationship Id="rId20" Type="http://schemas.openxmlformats.org/officeDocument/2006/relationships/hyperlink" Target="mailto:cesardlah@hotmail.com" TargetMode="External"/><Relationship Id="rId41" Type="http://schemas.openxmlformats.org/officeDocument/2006/relationships/hyperlink" Target="mailto:cesardlah@hotmail.com" TargetMode="External"/><Relationship Id="rId62" Type="http://schemas.openxmlformats.org/officeDocument/2006/relationships/hyperlink" Target="mailto:sandravaza0987@hgmail.com" TargetMode="External"/><Relationship Id="rId83" Type="http://schemas.openxmlformats.org/officeDocument/2006/relationships/hyperlink" Target="mailto:virairsi@hotmail.com" TargetMode="External"/><Relationship Id="rId88" Type="http://schemas.openxmlformats.org/officeDocument/2006/relationships/hyperlink" Target="mailto:patriciasofiacanoorrego@hotmail.com" TargetMode="External"/><Relationship Id="rId111" Type="http://schemas.openxmlformats.org/officeDocument/2006/relationships/hyperlink" Target="mailto:normanpichott3@hotmail.com" TargetMode="External"/><Relationship Id="rId15" Type="http://schemas.openxmlformats.org/officeDocument/2006/relationships/hyperlink" Target="mailto:jeantorado@hotmail.com" TargetMode="External"/><Relationship Id="rId36" Type="http://schemas.openxmlformats.org/officeDocument/2006/relationships/hyperlink" Target="mailto:cesardlah@hotmail.com" TargetMode="External"/><Relationship Id="rId57" Type="http://schemas.openxmlformats.org/officeDocument/2006/relationships/hyperlink" Target="mailto:tirsaelenamg10@hotmail.com" TargetMode="External"/><Relationship Id="rId106" Type="http://schemas.openxmlformats.org/officeDocument/2006/relationships/hyperlink" Target="mailto:panoramaips@hotmail.com" TargetMode="External"/><Relationship Id="rId10" Type="http://schemas.openxmlformats.org/officeDocument/2006/relationships/hyperlink" Target="mailto:normanpichott3@hotmail.com" TargetMode="External"/><Relationship Id="rId31" Type="http://schemas.openxmlformats.org/officeDocument/2006/relationships/hyperlink" Target="mailto:cesardlah@hotmail.com" TargetMode="External"/><Relationship Id="rId52" Type="http://schemas.openxmlformats.org/officeDocument/2006/relationships/hyperlink" Target="mailto:cesardlah@hotmail.com" TargetMode="External"/><Relationship Id="rId73" Type="http://schemas.openxmlformats.org/officeDocument/2006/relationships/hyperlink" Target="mailto:fodeoro86@hotmail.com" TargetMode="External"/><Relationship Id="rId78" Type="http://schemas.openxmlformats.org/officeDocument/2006/relationships/hyperlink" Target="mailto:virairsi@hotmail.com" TargetMode="External"/><Relationship Id="rId94" Type="http://schemas.openxmlformats.org/officeDocument/2006/relationships/hyperlink" Target="mailto:wilromero40@hotmail.com" TargetMode="External"/><Relationship Id="rId99" Type="http://schemas.openxmlformats.org/officeDocument/2006/relationships/hyperlink" Target="mailto:annisrsb@hotmail.com" TargetMode="External"/><Relationship Id="rId101" Type="http://schemas.openxmlformats.org/officeDocument/2006/relationships/hyperlink" Target="mailto:yesicaadamsalarcon@gmail.com" TargetMode="External"/><Relationship Id="rId122" Type="http://schemas.openxmlformats.org/officeDocument/2006/relationships/hyperlink" Target="mailto:cesardlah@hotmail.com" TargetMode="External"/><Relationship Id="rId4" Type="http://schemas.openxmlformats.org/officeDocument/2006/relationships/hyperlink" Target="mailto:normanpichott3@hotmail.com" TargetMode="External"/><Relationship Id="rId9" Type="http://schemas.openxmlformats.org/officeDocument/2006/relationships/hyperlink" Target="mailto:normanpichott3@hotmail.com"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mailto:gonzalezcalao@gmail.com" TargetMode="External"/><Relationship Id="rId18" Type="http://schemas.openxmlformats.org/officeDocument/2006/relationships/hyperlink" Target="mailto:luisbanquet1960@yahoo.es" TargetMode="External"/><Relationship Id="rId26" Type="http://schemas.openxmlformats.org/officeDocument/2006/relationships/hyperlink" Target="mailto:sepulveda@hotmail.com" TargetMode="External"/><Relationship Id="rId39" Type="http://schemas.openxmlformats.org/officeDocument/2006/relationships/hyperlink" Target="mailto:gplabogado@gmail.com" TargetMode="External"/><Relationship Id="rId21" Type="http://schemas.openxmlformats.org/officeDocument/2006/relationships/hyperlink" Target="mailto:angiecabrales@gmail.com" TargetMode="External"/><Relationship Id="rId34" Type="http://schemas.openxmlformats.org/officeDocument/2006/relationships/hyperlink" Target="mailto:esilvamolina@hotmail.com" TargetMode="External"/><Relationship Id="rId42" Type="http://schemas.openxmlformats.org/officeDocument/2006/relationships/hyperlink" Target="mailto:buelvasyzumaque@gmail.com" TargetMode="External"/><Relationship Id="rId47" Type="http://schemas.openxmlformats.org/officeDocument/2006/relationships/hyperlink" Target="mailto:hermeshernandez_09@hotmail.com" TargetMode="External"/><Relationship Id="rId50" Type="http://schemas.openxmlformats.org/officeDocument/2006/relationships/hyperlink" Target="mailto:cogollocarmelo@hotmail.com" TargetMode="External"/><Relationship Id="rId55" Type="http://schemas.openxmlformats.org/officeDocument/2006/relationships/hyperlink" Target="mailto:laborandoltda@laborando.co" TargetMode="External"/><Relationship Id="rId7" Type="http://schemas.openxmlformats.org/officeDocument/2006/relationships/hyperlink" Target="mailto:soportemonteria@hotmail.com" TargetMode="External"/><Relationship Id="rId2" Type="http://schemas.openxmlformats.org/officeDocument/2006/relationships/hyperlink" Target="mailto:ortopediadelsinultda@hotmail.com" TargetMode="External"/><Relationship Id="rId16" Type="http://schemas.openxmlformats.org/officeDocument/2006/relationships/hyperlink" Target="mailto:elber_velasco@hotmail.com" TargetMode="External"/><Relationship Id="rId29" Type="http://schemas.openxmlformats.org/officeDocument/2006/relationships/hyperlink" Target="mailto:nilsa_avila@hotmail.com" TargetMode="External"/><Relationship Id="rId11" Type="http://schemas.openxmlformats.org/officeDocument/2006/relationships/hyperlink" Target="mailto:manojapal@hotmail.com" TargetMode="External"/><Relationship Id="rId24" Type="http://schemas.openxmlformats.org/officeDocument/2006/relationships/hyperlink" Target="mailto:terapiassas@hotmail.com" TargetMode="External"/><Relationship Id="rId32" Type="http://schemas.openxmlformats.org/officeDocument/2006/relationships/hyperlink" Target="mailto:claupevil22@hotmail.com" TargetMode="External"/><Relationship Id="rId37" Type="http://schemas.openxmlformats.org/officeDocument/2006/relationships/hyperlink" Target="mailto:prejuridica1@grupoprovicredito.com" TargetMode="External"/><Relationship Id="rId40" Type="http://schemas.openxmlformats.org/officeDocument/2006/relationships/hyperlink" Target="mailto:edubetoflorez@hotmail.com" TargetMode="External"/><Relationship Id="rId45" Type="http://schemas.openxmlformats.org/officeDocument/2006/relationships/hyperlink" Target="mailto:resa1664@hotmail.com" TargetMode="External"/><Relationship Id="rId53" Type="http://schemas.openxmlformats.org/officeDocument/2006/relationships/hyperlink" Target="mailto:lucy.peinado@gmail.com" TargetMode="External"/><Relationship Id="rId58" Type="http://schemas.openxmlformats.org/officeDocument/2006/relationships/hyperlink" Target="mailto:derfelsas@hotmail.com" TargetMode="External"/><Relationship Id="rId5" Type="http://schemas.openxmlformats.org/officeDocument/2006/relationships/hyperlink" Target="mailto:diagnostilab2009@hotmail.com" TargetMode="External"/><Relationship Id="rId19" Type="http://schemas.openxmlformats.org/officeDocument/2006/relationships/hyperlink" Target="mailto:juridicazomac@gmail.com" TargetMode="External"/><Relationship Id="rId4" Type="http://schemas.openxmlformats.org/officeDocument/2006/relationships/hyperlink" Target="mailto:diagnostilab2009@hotmail.com" TargetMode="External"/><Relationship Id="rId9" Type="http://schemas.openxmlformats.org/officeDocument/2006/relationships/hyperlink" Target="mailto:viprioriente@hotmail.com" TargetMode="External"/><Relationship Id="rId14" Type="http://schemas.openxmlformats.org/officeDocument/2006/relationships/hyperlink" Target="mailto:pedrojnavarrog@gmail.com" TargetMode="External"/><Relationship Id="rId22" Type="http://schemas.openxmlformats.org/officeDocument/2006/relationships/hyperlink" Target="mailto:angiecabrales@gmail.com" TargetMode="External"/><Relationship Id="rId27" Type="http://schemas.openxmlformats.org/officeDocument/2006/relationships/hyperlink" Target="mailto:prejuridica1@grupoprovicredito.com" TargetMode="External"/><Relationship Id="rId30" Type="http://schemas.openxmlformats.org/officeDocument/2006/relationships/hyperlink" Target="mailto:contabilidad@dipromedico.com" TargetMode="External"/><Relationship Id="rId35" Type="http://schemas.openxmlformats.org/officeDocument/2006/relationships/hyperlink" Target="mailto:lorenahernandez07@hotmail.com" TargetMode="External"/><Relationship Id="rId43" Type="http://schemas.openxmlformats.org/officeDocument/2006/relationships/hyperlink" Target="mailto:edubetoflorez@hotmail.com" TargetMode="External"/><Relationship Id="rId48" Type="http://schemas.openxmlformats.org/officeDocument/2006/relationships/hyperlink" Target="mailto:turco1365@hotmail.com" TargetMode="External"/><Relationship Id="rId56" Type="http://schemas.openxmlformats.org/officeDocument/2006/relationships/hyperlink" Target="mailto:konektatemporal@hotmail.com" TargetMode="External"/><Relationship Id="rId8" Type="http://schemas.openxmlformats.org/officeDocument/2006/relationships/hyperlink" Target="mailto:ssgfp.sas@gmail.com" TargetMode="External"/><Relationship Id="rId51" Type="http://schemas.openxmlformats.org/officeDocument/2006/relationships/hyperlink" Target="mailto:irledurango11@hotmail.com" TargetMode="External"/><Relationship Id="rId3" Type="http://schemas.openxmlformats.org/officeDocument/2006/relationships/hyperlink" Target="mailto:secretaria@graficaribe.co" TargetMode="External"/><Relationship Id="rId12" Type="http://schemas.openxmlformats.org/officeDocument/2006/relationships/hyperlink" Target="mailto:manojapal@hotmail.com" TargetMode="External"/><Relationship Id="rId17" Type="http://schemas.openxmlformats.org/officeDocument/2006/relationships/hyperlink" Target="mailto:notificacionesjudiciales@pazabogadossas.com" TargetMode="External"/><Relationship Id="rId25" Type="http://schemas.openxmlformats.org/officeDocument/2006/relationships/hyperlink" Target="mailto:lacasadelmedico2003@yahoo.es" TargetMode="External"/><Relationship Id="rId33" Type="http://schemas.openxmlformats.org/officeDocument/2006/relationships/hyperlink" Target="mailto:claupevil22@hotmail.com" TargetMode="External"/><Relationship Id="rId38" Type="http://schemas.openxmlformats.org/officeDocument/2006/relationships/hyperlink" Target="mailto:pedrojnavarrog@gmail.com" TargetMode="External"/><Relationship Id="rId46" Type="http://schemas.openxmlformats.org/officeDocument/2006/relationships/hyperlink" Target="mailto:resa1664@hotmail.com" TargetMode="External"/><Relationship Id="rId59" Type="http://schemas.openxmlformats.org/officeDocument/2006/relationships/hyperlink" Target="mailto:soportemonteria@hotmail.com" TargetMode="External"/><Relationship Id="rId20" Type="http://schemas.openxmlformats.org/officeDocument/2006/relationships/hyperlink" Target="mailto:iusnevernoriega@hotmail.com" TargetMode="External"/><Relationship Id="rId41" Type="http://schemas.openxmlformats.org/officeDocument/2006/relationships/hyperlink" Target="mailto:edubetoflorez@hotmail.com" TargetMode="External"/><Relationship Id="rId54" Type="http://schemas.openxmlformats.org/officeDocument/2006/relationships/hyperlink" Target="mailto:notificacioncoosaludeps@coosalud.com" TargetMode="External"/><Relationship Id="rId1" Type="http://schemas.openxmlformats.org/officeDocument/2006/relationships/hyperlink" Target="mailto:ssgfp.sas@gmail.com" TargetMode="External"/><Relationship Id="rId6" Type="http://schemas.openxmlformats.org/officeDocument/2006/relationships/hyperlink" Target="mailto:gonzalezcalao@gmail.com" TargetMode="External"/><Relationship Id="rId15" Type="http://schemas.openxmlformats.org/officeDocument/2006/relationships/hyperlink" Target="mailto:angiecabrales@gmail.com" TargetMode="External"/><Relationship Id="rId23" Type="http://schemas.openxmlformats.org/officeDocument/2006/relationships/hyperlink" Target="mailto:terapiassas@hotmail.com" TargetMode="External"/><Relationship Id="rId28" Type="http://schemas.openxmlformats.org/officeDocument/2006/relationships/hyperlink" Target="mailto:mdiagnosticar1.ltda@gmail.com" TargetMode="External"/><Relationship Id="rId36" Type="http://schemas.openxmlformats.org/officeDocument/2006/relationships/hyperlink" Target="mailto:correaisma@hotmail.com" TargetMode="External"/><Relationship Id="rId49" Type="http://schemas.openxmlformats.org/officeDocument/2006/relationships/hyperlink" Target="mailto:nafer.co@hotmail.com" TargetMode="External"/><Relationship Id="rId57" Type="http://schemas.openxmlformats.org/officeDocument/2006/relationships/hyperlink" Target="mailto:derfelsas@hotmail.com" TargetMode="External"/><Relationship Id="rId10" Type="http://schemas.openxmlformats.org/officeDocument/2006/relationships/hyperlink" Target="mailto:pedrojnavarrog@gmail.com" TargetMode="External"/><Relationship Id="rId31" Type="http://schemas.openxmlformats.org/officeDocument/2006/relationships/hyperlink" Target="mailto:j.pablo11@hotmail.com" TargetMode="External"/><Relationship Id="rId44" Type="http://schemas.openxmlformats.org/officeDocument/2006/relationships/hyperlink" Target="mailto:edubetoflorez@hotmail.com" TargetMode="External"/><Relationship Id="rId52" Type="http://schemas.openxmlformats.org/officeDocument/2006/relationships/hyperlink" Target="mailto:edubetoflorez@hotmail.com" TargetMode="External"/><Relationship Id="rId60"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3" Type="http://schemas.openxmlformats.org/officeDocument/2006/relationships/hyperlink" Target="mailto:darwinjosegomez65@gmail.com" TargetMode="External"/><Relationship Id="rId18" Type="http://schemas.openxmlformats.org/officeDocument/2006/relationships/hyperlink" Target="mailto:representacioneslyl@hotmail.com" TargetMode="External"/><Relationship Id="rId26" Type="http://schemas.openxmlformats.org/officeDocument/2006/relationships/hyperlink" Target="mailto:grupo.panorama@hotmail.com" TargetMode="External"/><Relationship Id="rId39" Type="http://schemas.openxmlformats.org/officeDocument/2006/relationships/hyperlink" Target="mailto:maxprintsym@hotmail.com" TargetMode="External"/><Relationship Id="rId21" Type="http://schemas.openxmlformats.org/officeDocument/2006/relationships/hyperlink" Target="mailto:juanchyp@hotmail.com" TargetMode="External"/><Relationship Id="rId34" Type="http://schemas.openxmlformats.org/officeDocument/2006/relationships/hyperlink" Target="mailto:dirjuridica@impulsojuridico.co" TargetMode="External"/><Relationship Id="rId7" Type="http://schemas.openxmlformats.org/officeDocument/2006/relationships/hyperlink" Target="mailto:ssedgerencia@gmail.com" TargetMode="External"/><Relationship Id="rId2" Type="http://schemas.openxmlformats.org/officeDocument/2006/relationships/hyperlink" Target="mailto:marcela.hernandez@prosegur.com" TargetMode="External"/><Relationship Id="rId16" Type="http://schemas.openxmlformats.org/officeDocument/2006/relationships/hyperlink" Target="mailto:fsegundosaenz@hotmail.com" TargetMode="External"/><Relationship Id="rId20" Type="http://schemas.openxmlformats.org/officeDocument/2006/relationships/hyperlink" Target="mailto:grupo.panorama@hotmail.com" TargetMode="External"/><Relationship Id="rId29" Type="http://schemas.openxmlformats.org/officeDocument/2006/relationships/hyperlink" Target="mailto:hernandodelaespriella@gmail.com" TargetMode="External"/><Relationship Id="rId41" Type="http://schemas.openxmlformats.org/officeDocument/2006/relationships/drawing" Target="../drawings/drawing13.xml"/><Relationship Id="rId1" Type="http://schemas.openxmlformats.org/officeDocument/2006/relationships/hyperlink" Target="mailto:sixtoarturo1965@hotmail.com" TargetMode="External"/><Relationship Id="rId6" Type="http://schemas.openxmlformats.org/officeDocument/2006/relationships/hyperlink" Target="mailto:lilianadelaossa79@hotmail.com" TargetMode="External"/><Relationship Id="rId11" Type="http://schemas.openxmlformats.org/officeDocument/2006/relationships/hyperlink" Target="mailto:legalsolutionsas@hotmail.com" TargetMode="External"/><Relationship Id="rId24" Type="http://schemas.openxmlformats.org/officeDocument/2006/relationships/hyperlink" Target="mailto:contabilidad@gilmedica.com" TargetMode="External"/><Relationship Id="rId32" Type="http://schemas.openxmlformats.org/officeDocument/2006/relationships/hyperlink" Target="mailto:hospisaludsuministros@hotmail.com" TargetMode="External"/><Relationship Id="rId37" Type="http://schemas.openxmlformats.org/officeDocument/2006/relationships/hyperlink" Target="mailto:saris1018@hotmail.es" TargetMode="External"/><Relationship Id="rId40" Type="http://schemas.openxmlformats.org/officeDocument/2006/relationships/printerSettings" Target="../printerSettings/printerSettings9.bin"/><Relationship Id="rId5" Type="http://schemas.openxmlformats.org/officeDocument/2006/relationships/hyperlink" Target="mailto:lilianadelaossa79@hotmail.com" TargetMode="External"/><Relationship Id="rId15" Type="http://schemas.openxmlformats.org/officeDocument/2006/relationships/hyperlink" Target="mailto:legalsolutionsas@hotmail.com" TargetMode="External"/><Relationship Id="rId23" Type="http://schemas.openxmlformats.org/officeDocument/2006/relationships/hyperlink" Target="mailto:hernandodelaespriella@gmail.com" TargetMode="External"/><Relationship Id="rId28" Type="http://schemas.openxmlformats.org/officeDocument/2006/relationships/hyperlink" Target="mailto:androibar@hotmail.com" TargetMode="External"/><Relationship Id="rId36" Type="http://schemas.openxmlformats.org/officeDocument/2006/relationships/hyperlink" Target="mailto:distrifarma25@hotmail.com" TargetMode="External"/><Relationship Id="rId10" Type="http://schemas.openxmlformats.org/officeDocument/2006/relationships/hyperlink" Target="mailto:juanchyp@hotmail.com" TargetMode="External"/><Relationship Id="rId19" Type="http://schemas.openxmlformats.org/officeDocument/2006/relationships/hyperlink" Target="mailto:juannavarro202@hotmail.com" TargetMode="External"/><Relationship Id="rId31" Type="http://schemas.openxmlformats.org/officeDocument/2006/relationships/hyperlink" Target="mailto:admin@saludcobro.com" TargetMode="External"/><Relationship Id="rId4" Type="http://schemas.openxmlformats.org/officeDocument/2006/relationships/hyperlink" Target="mailto:directorath@grupoempresarialintegra.com" TargetMode="External"/><Relationship Id="rId9" Type="http://schemas.openxmlformats.org/officeDocument/2006/relationships/hyperlink" Target="mailto:disimancas76@gmail.com" TargetMode="External"/><Relationship Id="rId14" Type="http://schemas.openxmlformats.org/officeDocument/2006/relationships/hyperlink" Target="mailto:suministroseinsumosj@hotmail.com" TargetMode="External"/><Relationship Id="rId22" Type="http://schemas.openxmlformats.org/officeDocument/2006/relationships/hyperlink" Target="mailto:informacion@medirexsas.com" TargetMode="External"/><Relationship Id="rId27" Type="http://schemas.openxmlformats.org/officeDocument/2006/relationships/hyperlink" Target="mailto:medigemltda@hotmail.com" TargetMode="External"/><Relationship Id="rId30" Type="http://schemas.openxmlformats.org/officeDocument/2006/relationships/hyperlink" Target="mailto:konektatemporal@gmail.com" TargetMode="External"/><Relationship Id="rId35" Type="http://schemas.openxmlformats.org/officeDocument/2006/relationships/hyperlink" Target="mailto:servicioalcliente@lospinos-sa.com" TargetMode="External"/><Relationship Id="rId8" Type="http://schemas.openxmlformats.org/officeDocument/2006/relationships/hyperlink" Target="mailto:guidobrun10@hotmail.com" TargetMode="External"/><Relationship Id="rId3" Type="http://schemas.openxmlformats.org/officeDocument/2006/relationships/hyperlink" Target="mailto:diagnostilab2009@hotmail.com" TargetMode="External"/><Relationship Id="rId12" Type="http://schemas.openxmlformats.org/officeDocument/2006/relationships/hyperlink" Target="mailto:oportunidadyvida@hotmail.com" TargetMode="External"/><Relationship Id="rId17" Type="http://schemas.openxmlformats.org/officeDocument/2006/relationships/hyperlink" Target="mailto:eddggardo@hotmail.com" TargetMode="External"/><Relationship Id="rId25" Type="http://schemas.openxmlformats.org/officeDocument/2006/relationships/hyperlink" Target="mailto:hernandodelaespriella@gmail.com" TargetMode="External"/><Relationship Id="rId33" Type="http://schemas.openxmlformats.org/officeDocument/2006/relationships/hyperlink" Target="mailto:surtimedventas@hotmail.com" TargetMode="External"/><Relationship Id="rId38" Type="http://schemas.openxmlformats.org/officeDocument/2006/relationships/hyperlink" Target="mailto:surtimedcontable@hotmail.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48"/>
  <sheetViews>
    <sheetView topLeftCell="A13" zoomScale="221" workbookViewId="0">
      <selection activeCell="B24" sqref="B24"/>
    </sheetView>
  </sheetViews>
  <sheetFormatPr baseColWidth="10" defaultColWidth="11.5" defaultRowHeight="14"/>
  <cols>
    <col min="1" max="1" width="36.6640625" style="171" customWidth="1"/>
    <col min="2" max="2" width="49" style="171" customWidth="1"/>
    <col min="3" max="16384" width="11.5" style="171"/>
  </cols>
  <sheetData>
    <row r="2" spans="1:2" s="196" customFormat="1" ht="22.5" customHeight="1">
      <c r="A2" s="1339" t="s">
        <v>437</v>
      </c>
      <c r="B2" s="1339"/>
    </row>
    <row r="3" spans="1:2" s="196" customFormat="1" ht="22.5" customHeight="1">
      <c r="A3" s="195" t="s">
        <v>438</v>
      </c>
      <c r="B3" s="196" t="s">
        <v>519</v>
      </c>
    </row>
    <row r="4" spans="1:2" s="196" customFormat="1" ht="22.5" customHeight="1">
      <c r="A4" s="195" t="s">
        <v>439</v>
      </c>
      <c r="B4" s="196" t="s">
        <v>458</v>
      </c>
    </row>
    <row r="5" spans="1:2" s="196" customFormat="1"/>
    <row r="7" spans="1:2" ht="18">
      <c r="A7" s="193" t="s">
        <v>436</v>
      </c>
    </row>
    <row r="9" spans="1:2" s="194" customFormat="1" ht="16">
      <c r="A9" s="209" t="s">
        <v>440</v>
      </c>
      <c r="B9" s="205" t="s">
        <v>520</v>
      </c>
    </row>
    <row r="10" spans="1:2" s="194" customFormat="1" ht="16">
      <c r="A10" s="209" t="s">
        <v>521</v>
      </c>
      <c r="B10" s="205" t="s">
        <v>522</v>
      </c>
    </row>
    <row r="11" spans="1:2" s="194" customFormat="1" ht="16">
      <c r="A11" s="209" t="s">
        <v>523</v>
      </c>
      <c r="B11" s="205" t="s">
        <v>524</v>
      </c>
    </row>
    <row r="12" spans="1:2" s="194" customFormat="1" ht="16">
      <c r="A12" s="210" t="s">
        <v>529</v>
      </c>
      <c r="B12" s="205" t="s">
        <v>525</v>
      </c>
    </row>
    <row r="13" spans="1:2" s="194" customFormat="1" ht="16">
      <c r="A13" s="210" t="s">
        <v>528</v>
      </c>
      <c r="B13" s="205" t="s">
        <v>526</v>
      </c>
    </row>
    <row r="14" spans="1:2" s="194" customFormat="1" ht="16">
      <c r="A14" s="210" t="s">
        <v>527</v>
      </c>
      <c r="B14" s="205" t="s">
        <v>530</v>
      </c>
    </row>
    <row r="15" spans="1:2" s="194" customFormat="1" ht="16">
      <c r="A15" s="210" t="s">
        <v>531</v>
      </c>
      <c r="B15" s="205" t="s">
        <v>532</v>
      </c>
    </row>
    <row r="16" spans="1:2" s="194" customFormat="1" ht="16">
      <c r="A16" s="210" t="s">
        <v>533</v>
      </c>
      <c r="B16" s="206" t="s">
        <v>534</v>
      </c>
    </row>
    <row r="17" spans="1:2" s="194" customFormat="1" ht="16">
      <c r="A17" s="207" t="s">
        <v>535</v>
      </c>
      <c r="B17" s="205" t="s">
        <v>536</v>
      </c>
    </row>
    <row r="18" spans="1:2" s="194" customFormat="1" ht="16">
      <c r="A18" s="207" t="s">
        <v>537</v>
      </c>
      <c r="B18" s="205" t="s">
        <v>538</v>
      </c>
    </row>
    <row r="19" spans="1:2" s="194" customFormat="1" ht="16">
      <c r="A19" s="207" t="s">
        <v>540</v>
      </c>
      <c r="B19" s="205" t="s">
        <v>539</v>
      </c>
    </row>
    <row r="20" spans="1:2" s="194" customFormat="1" ht="16">
      <c r="A20" s="207" t="s">
        <v>541</v>
      </c>
      <c r="B20" s="205" t="s">
        <v>542</v>
      </c>
    </row>
    <row r="21" spans="1:2" s="194" customFormat="1" ht="16">
      <c r="A21" s="207" t="s">
        <v>456</v>
      </c>
      <c r="B21" s="205" t="s">
        <v>543</v>
      </c>
    </row>
    <row r="22" spans="1:2" s="194" customFormat="1" ht="16">
      <c r="A22" s="207" t="s">
        <v>544</v>
      </c>
      <c r="B22" s="205" t="s">
        <v>545</v>
      </c>
    </row>
    <row r="23" spans="1:2" s="194" customFormat="1" ht="16">
      <c r="A23" s="208" t="s">
        <v>546</v>
      </c>
      <c r="B23" s="205" t="s">
        <v>547</v>
      </c>
    </row>
    <row r="24" spans="1:2" s="194" customFormat="1" ht="16"/>
    <row r="25" spans="1:2" s="194" customFormat="1" ht="16"/>
    <row r="26" spans="1:2" s="194" customFormat="1" ht="16"/>
    <row r="27" spans="1:2" s="194" customFormat="1" ht="16"/>
    <row r="28" spans="1:2" s="194" customFormat="1" ht="16"/>
    <row r="29" spans="1:2" s="194" customFormat="1" ht="16"/>
    <row r="30" spans="1:2" s="194" customFormat="1" ht="16"/>
    <row r="31" spans="1:2" s="194" customFormat="1" ht="16"/>
    <row r="32" spans="1:2" s="194" customFormat="1" ht="16"/>
    <row r="33" s="194" customFormat="1" ht="16"/>
    <row r="34" s="194" customFormat="1" ht="16"/>
    <row r="35" s="194" customFormat="1" ht="16"/>
    <row r="36" s="194" customFormat="1" ht="16"/>
    <row r="37" s="194" customFormat="1" ht="16"/>
    <row r="38" s="194" customFormat="1" ht="16"/>
    <row r="39" s="194" customFormat="1" ht="16"/>
    <row r="40" s="194" customFormat="1" ht="16"/>
    <row r="41" s="194" customFormat="1" ht="16"/>
    <row r="42" s="194" customFormat="1" ht="16"/>
    <row r="43" s="194" customFormat="1" ht="16"/>
    <row r="44" s="194" customFormat="1" ht="16"/>
    <row r="45" s="194" customFormat="1" ht="16"/>
    <row r="46" s="194" customFormat="1" ht="16"/>
    <row r="47" s="194" customFormat="1" ht="16"/>
    <row r="48" s="194" customFormat="1" ht="16"/>
  </sheetData>
  <mergeCells count="1">
    <mergeCell ref="A2:B2"/>
  </mergeCells>
  <hyperlinks>
    <hyperlink ref="B9" location="' PORTAFOLIO SERVICIOS'!A1" display="' PORTAFOLIO SERVICIOS'!A1" xr:uid="{00000000-0004-0000-0000-000000000000}"/>
    <hyperlink ref="B10" location="'CAPACIDAD INSTALADA'!A1" display="'CAPACIDAD INSTALADA'!A1" xr:uid="{00000000-0004-0000-0000-000001000000}"/>
    <hyperlink ref="B11" location="'CONTRATACIÓN SERVICIOS'!A1" display="'CONTRATACIÓN SERVICIOS'!A1" xr:uid="{00000000-0004-0000-0000-000002000000}"/>
    <hyperlink ref="B12" location="'PRODUCCIÓN DE SERVICIOS'!A1" display="'PRODUCCIÓN DE SERVICIOS'!A1" xr:uid="{00000000-0004-0000-0000-000003000000}"/>
    <hyperlink ref="B13" location="'VENTA DE SERVICIOS Y RECAUDO'!A1" display="'VENTA DE SERVICIOS Y RECAUDO'!A1" xr:uid="{00000000-0004-0000-0000-000004000000}"/>
    <hyperlink ref="B14" location="'PROY. VTA DE SERVICIOS'!A1" display="'PROY. VTA DE SERVICIOS'!A1" xr:uid="{00000000-0004-0000-0000-000005000000}"/>
    <hyperlink ref="B15" location="'PROY. VENTA OTROS SERV'!A1" display="'PROY. VENTA OTROS SERV'!A1" xr:uid="{00000000-0004-0000-0000-000006000000}"/>
    <hyperlink ref="B16" location="CARTERA!A1" display="CARTERA!A1" xr:uid="{00000000-0004-0000-0000-000007000000}"/>
    <hyperlink ref="B17" location="'COMPORTAMIENTO GASTOS'!A1" display="'COMPORTAMIENTO GASTOS'!A1" xr:uid="{00000000-0004-0000-0000-000008000000}"/>
    <hyperlink ref="B18" location="'2.2.3.2 CONSOLIDADO NÓMINA'!A1" display="'2.2.3.2 CONSOLIDADO NÓMINA'!A1" xr:uid="{00000000-0004-0000-0000-000009000000}"/>
    <hyperlink ref="B19" location="'2.2.3.3 CONS. PERSONAL INDIRECT'!A1" display="'2.2.3.3 CONS. PERSONAL INDIRECT'!A1" xr:uid="{00000000-0004-0000-0000-00000A000000}"/>
    <hyperlink ref="B20" location="'2.2.3.4 PASIVO EXIGIBLE'!A1" display="'2.2.3.4 PASIVO EXIGIBLE'!A1" xr:uid="{00000000-0004-0000-0000-00000B000000}"/>
    <hyperlink ref="B21" location="'2.2.3.5 RESUMEN PROC. JURÍDICOS'!A1" display="'2.2.3.5 RESUMEN PROC. JURÍDICOS'!A1" xr:uid="{00000000-0004-0000-0000-00000C000000}"/>
    <hyperlink ref="B22" location="'PROYECCIÓN GASTOS'!A1" display="'PROYECCIÓN GASTOS'!A1" xr:uid="{00000000-0004-0000-0000-00000D000000}"/>
    <hyperlink ref="B23" location="'2.2.4 ESCENARIO FINANCIERO'!A1" display="'2.2.4 ESCENARIO FINANCIERO'!A1" xr:uid="{00000000-0004-0000-0000-00000E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496B0"/>
  </sheetPr>
  <dimension ref="A1:Y969"/>
  <sheetViews>
    <sheetView zoomScale="206" workbookViewId="0">
      <pane ySplit="7" topLeftCell="A8" activePane="bottomLeft" state="frozen"/>
      <selection pane="bottomLeft" activeCell="H71" sqref="H71:H72"/>
    </sheetView>
  </sheetViews>
  <sheetFormatPr baseColWidth="10" defaultColWidth="14.5" defaultRowHeight="15" customHeight="1"/>
  <cols>
    <col min="1" max="1" width="39.6640625" style="712" customWidth="1"/>
    <col min="2" max="2" width="16.33203125" style="712" hidden="1" customWidth="1"/>
    <col min="3" max="4" width="15.1640625" style="712" bestFit="1" customWidth="1"/>
    <col min="5" max="5" width="15.83203125" style="712" bestFit="1" customWidth="1"/>
    <col min="6" max="6" width="15.1640625" style="712" bestFit="1" customWidth="1"/>
    <col min="7" max="7" width="15.1640625" style="712" customWidth="1"/>
    <col min="8" max="8" width="14.1640625" style="712" customWidth="1"/>
    <col min="9" max="9" width="11.5" style="712" customWidth="1"/>
    <col min="10" max="10" width="13" style="712" customWidth="1"/>
    <col min="11" max="11" width="14.5" style="712" bestFit="1" customWidth="1"/>
    <col min="12" max="25" width="11.5" style="712" customWidth="1"/>
    <col min="26" max="16384" width="14.5" style="712"/>
  </cols>
  <sheetData>
    <row r="1" spans="1:25">
      <c r="A1" s="858" t="s">
        <v>457</v>
      </c>
    </row>
    <row r="2" spans="1:25">
      <c r="A2" s="859">
        <v>891079999</v>
      </c>
    </row>
    <row r="3" spans="1:25" ht="18">
      <c r="A3" s="711" t="s">
        <v>452</v>
      </c>
      <c r="G3" s="860"/>
    </row>
    <row r="4" spans="1:25" ht="15" customHeight="1">
      <c r="B4" s="860"/>
      <c r="C4" s="860"/>
      <c r="D4" s="860"/>
      <c r="E4" s="860"/>
      <c r="F4" s="860"/>
      <c r="G4" s="860"/>
    </row>
    <row r="5" spans="1:25" ht="12.75" customHeight="1">
      <c r="A5" s="861"/>
      <c r="B5" s="862"/>
      <c r="C5" s="862"/>
      <c r="D5" s="862"/>
      <c r="E5" s="862"/>
      <c r="F5" s="862"/>
      <c r="G5" s="862"/>
      <c r="H5" s="863">
        <f>+H57/H8</f>
        <v>1.6241404633926544E-2</v>
      </c>
      <c r="I5" s="861"/>
      <c r="J5" s="861"/>
      <c r="K5" s="790"/>
      <c r="L5" s="790"/>
      <c r="M5" s="790"/>
      <c r="N5" s="790"/>
      <c r="O5" s="790"/>
      <c r="P5" s="790"/>
      <c r="Q5" s="790"/>
      <c r="R5" s="790"/>
      <c r="S5" s="790"/>
      <c r="T5" s="790"/>
      <c r="U5" s="790"/>
      <c r="V5" s="790"/>
      <c r="W5" s="790"/>
      <c r="X5" s="790"/>
      <c r="Y5" s="790"/>
    </row>
    <row r="6" spans="1:25" ht="35.25" customHeight="1">
      <c r="A6" s="864" t="s">
        <v>13</v>
      </c>
      <c r="B6" s="865">
        <v>2017</v>
      </c>
      <c r="C6" s="865">
        <v>2018</v>
      </c>
      <c r="D6" s="865">
        <v>2019</v>
      </c>
      <c r="E6" s="865">
        <v>2020</v>
      </c>
      <c r="F6" s="865">
        <v>2021</v>
      </c>
      <c r="G6" s="865">
        <v>2022</v>
      </c>
      <c r="H6" s="865" t="s">
        <v>16</v>
      </c>
      <c r="I6" s="865" t="s">
        <v>130</v>
      </c>
      <c r="J6" s="865" t="s">
        <v>15</v>
      </c>
      <c r="K6" s="790"/>
      <c r="L6" s="790"/>
      <c r="M6" s="790"/>
      <c r="N6" s="790"/>
      <c r="O6" s="790"/>
      <c r="P6" s="790"/>
      <c r="Q6" s="790"/>
      <c r="R6" s="790"/>
      <c r="S6" s="790"/>
      <c r="T6" s="790"/>
      <c r="U6" s="790"/>
      <c r="V6" s="790"/>
      <c r="W6" s="790"/>
      <c r="X6" s="790"/>
      <c r="Y6" s="790"/>
    </row>
    <row r="7" spans="1:25" ht="12.75" customHeight="1">
      <c r="A7" s="829" t="s">
        <v>131</v>
      </c>
      <c r="B7" s="850">
        <f t="shared" ref="B7:G7" si="0">+B8+B60+B70</f>
        <v>53021067831</v>
      </c>
      <c r="C7" s="850">
        <f t="shared" si="0"/>
        <v>45027977790</v>
      </c>
      <c r="D7" s="850">
        <f t="shared" si="0"/>
        <v>43029513019.5</v>
      </c>
      <c r="E7" s="850">
        <f t="shared" si="0"/>
        <v>47939457854.099998</v>
      </c>
      <c r="F7" s="850">
        <f t="shared" si="0"/>
        <v>53380900255.669998</v>
      </c>
      <c r="G7" s="850">
        <f t="shared" si="0"/>
        <v>47026363528</v>
      </c>
      <c r="H7" s="850">
        <f>SUM(B7:F7)/5</f>
        <v>48479783350.054001</v>
      </c>
      <c r="I7" s="866">
        <f>+H7/$H$7</f>
        <v>1</v>
      </c>
      <c r="J7" s="866">
        <f>+F7/B7-1</f>
        <v>6.7865933182811311E-3</v>
      </c>
      <c r="K7" s="823"/>
      <c r="L7" s="790"/>
      <c r="M7" s="790"/>
      <c r="N7" s="790"/>
      <c r="O7" s="790"/>
      <c r="P7" s="790"/>
      <c r="Q7" s="790"/>
      <c r="R7" s="790"/>
      <c r="S7" s="790"/>
      <c r="T7" s="790"/>
      <c r="U7" s="790"/>
      <c r="V7" s="790"/>
      <c r="W7" s="790"/>
      <c r="X7" s="790"/>
      <c r="Y7" s="790"/>
    </row>
    <row r="8" spans="1:25" ht="12.75" customHeight="1">
      <c r="A8" s="831" t="s">
        <v>132</v>
      </c>
      <c r="B8" s="852">
        <f t="shared" ref="B8:G8" si="1">+B9+B32+B57</f>
        <v>39130881268</v>
      </c>
      <c r="C8" s="852">
        <f t="shared" si="1"/>
        <v>33957124337</v>
      </c>
      <c r="D8" s="852">
        <f t="shared" si="1"/>
        <v>34473242316.5</v>
      </c>
      <c r="E8" s="852">
        <f t="shared" si="1"/>
        <v>38560998548.099998</v>
      </c>
      <c r="F8" s="852">
        <f t="shared" si="1"/>
        <v>41224856972.669998</v>
      </c>
      <c r="G8" s="852">
        <f t="shared" si="1"/>
        <v>34140356297</v>
      </c>
      <c r="H8" s="852">
        <f>SUM(B8:F8)/5</f>
        <v>37469420688.454002</v>
      </c>
      <c r="I8" s="867">
        <f>+H8/$H$7</f>
        <v>0.77288754402843807</v>
      </c>
      <c r="J8" s="868">
        <f>+F8/B8-1</f>
        <v>5.3512101869844342E-2</v>
      </c>
      <c r="K8" s="790"/>
      <c r="L8" s="790"/>
      <c r="M8" s="790"/>
      <c r="N8" s="790"/>
      <c r="O8" s="790"/>
      <c r="P8" s="790"/>
      <c r="Q8" s="790"/>
      <c r="R8" s="790"/>
      <c r="S8" s="790"/>
      <c r="T8" s="790"/>
      <c r="U8" s="790"/>
      <c r="V8" s="790"/>
      <c r="W8" s="790"/>
      <c r="X8" s="790"/>
      <c r="Y8" s="790"/>
    </row>
    <row r="9" spans="1:25" ht="12.75" customHeight="1">
      <c r="A9" s="833" t="s">
        <v>134</v>
      </c>
      <c r="B9" s="854">
        <f t="shared" ref="B9:G9" si="2">SUM(B10:B31)</f>
        <v>31481390962</v>
      </c>
      <c r="C9" s="854">
        <f t="shared" si="2"/>
        <v>27357413234</v>
      </c>
      <c r="D9" s="854">
        <f t="shared" si="2"/>
        <v>26350251567.5</v>
      </c>
      <c r="E9" s="854">
        <f t="shared" si="2"/>
        <v>28431256310</v>
      </c>
      <c r="F9" s="854">
        <f t="shared" si="2"/>
        <v>29919067278.869999</v>
      </c>
      <c r="G9" s="854">
        <f t="shared" si="2"/>
        <v>26277094932</v>
      </c>
      <c r="H9" s="854">
        <f t="shared" ref="H9:H72" si="3">SUM(B9:F9)/5</f>
        <v>28707875870.473999</v>
      </c>
      <c r="I9" s="869">
        <f t="shared" ref="I9:I70" si="4">+H9/$H$7</f>
        <v>0.59216180202756663</v>
      </c>
      <c r="J9" s="870">
        <f>IFERROR(+F9/B9-1,0)</f>
        <v>-4.962689498109607E-2</v>
      </c>
      <c r="K9" s="790"/>
      <c r="L9" s="790"/>
      <c r="M9" s="790"/>
      <c r="N9" s="790"/>
      <c r="O9" s="790"/>
      <c r="P9" s="790"/>
      <c r="Q9" s="790"/>
      <c r="R9" s="790"/>
      <c r="S9" s="790"/>
      <c r="T9" s="790"/>
      <c r="U9" s="790"/>
      <c r="V9" s="790"/>
      <c r="W9" s="790"/>
      <c r="X9" s="790"/>
      <c r="Y9" s="790"/>
    </row>
    <row r="10" spans="1:25" ht="12.75" customHeight="1">
      <c r="A10" s="835" t="s">
        <v>136</v>
      </c>
      <c r="B10" s="836">
        <v>4080313934</v>
      </c>
      <c r="C10" s="855">
        <v>4118207639</v>
      </c>
      <c r="D10" s="855">
        <v>4208646617</v>
      </c>
      <c r="E10" s="871">
        <v>4531125584</v>
      </c>
      <c r="F10" s="856">
        <v>4517352959</v>
      </c>
      <c r="G10" s="856">
        <v>2220397181</v>
      </c>
      <c r="H10" s="856">
        <f t="shared" si="3"/>
        <v>4291129346.5999999</v>
      </c>
      <c r="I10" s="872">
        <f>+H10/$H$7</f>
        <v>8.8513789668064183E-2</v>
      </c>
      <c r="J10" s="873">
        <f>IFERROR(+F10/B10-1,0)</f>
        <v>0.10710916661541359</v>
      </c>
      <c r="K10" s="790"/>
      <c r="L10" s="790"/>
      <c r="M10" s="790"/>
      <c r="N10" s="790"/>
      <c r="O10" s="790"/>
      <c r="P10" s="790"/>
      <c r="Q10" s="790"/>
      <c r="R10" s="790"/>
      <c r="S10" s="790"/>
      <c r="T10" s="790"/>
      <c r="U10" s="790"/>
      <c r="V10" s="790"/>
      <c r="W10" s="790"/>
      <c r="X10" s="790"/>
      <c r="Y10" s="790"/>
    </row>
    <row r="11" spans="1:25" ht="12.75" customHeight="1">
      <c r="A11" s="835" t="s">
        <v>138</v>
      </c>
      <c r="B11" s="836">
        <v>0</v>
      </c>
      <c r="C11" s="855">
        <v>0</v>
      </c>
      <c r="D11" s="855">
        <v>0</v>
      </c>
      <c r="E11" s="871">
        <v>0</v>
      </c>
      <c r="F11" s="856">
        <v>0</v>
      </c>
      <c r="G11" s="856">
        <v>97141810</v>
      </c>
      <c r="H11" s="856">
        <f t="shared" si="3"/>
        <v>0</v>
      </c>
      <c r="I11" s="872">
        <f t="shared" si="4"/>
        <v>0</v>
      </c>
      <c r="J11" s="873">
        <f>IFERROR(+F11/B11-1,0)</f>
        <v>0</v>
      </c>
      <c r="K11" s="790"/>
      <c r="L11" s="790"/>
      <c r="M11" s="790"/>
      <c r="N11" s="790"/>
      <c r="O11" s="790"/>
      <c r="P11" s="790"/>
      <c r="Q11" s="790"/>
      <c r="R11" s="790"/>
      <c r="S11" s="790"/>
      <c r="T11" s="790"/>
      <c r="U11" s="790"/>
      <c r="V11" s="790"/>
      <c r="W11" s="790"/>
      <c r="X11" s="790"/>
      <c r="Y11" s="790"/>
    </row>
    <row r="12" spans="1:25" ht="12.75" customHeight="1">
      <c r="A12" s="835" t="s">
        <v>140</v>
      </c>
      <c r="B12" s="836">
        <v>103188726</v>
      </c>
      <c r="C12" s="855">
        <v>134624643</v>
      </c>
      <c r="D12" s="855">
        <v>102131144</v>
      </c>
      <c r="E12" s="871">
        <v>116927655</v>
      </c>
      <c r="F12" s="856">
        <v>138435871</v>
      </c>
      <c r="G12" s="856">
        <v>77414111</v>
      </c>
      <c r="H12" s="856">
        <f t="shared" si="3"/>
        <v>119061607.8</v>
      </c>
      <c r="I12" s="872">
        <f t="shared" si="4"/>
        <v>2.4559022250636229E-3</v>
      </c>
      <c r="J12" s="873">
        <f t="shared" ref="J12:J71" si="5">IFERROR(+F12/B12-1,0)</f>
        <v>0.34157941827869842</v>
      </c>
      <c r="K12" s="790"/>
      <c r="L12" s="790"/>
      <c r="M12" s="790"/>
      <c r="N12" s="790"/>
      <c r="O12" s="790"/>
      <c r="P12" s="790"/>
      <c r="Q12" s="790"/>
      <c r="R12" s="790"/>
      <c r="S12" s="790"/>
      <c r="T12" s="790"/>
      <c r="U12" s="790"/>
      <c r="V12" s="790"/>
      <c r="W12" s="790"/>
      <c r="X12" s="790"/>
      <c r="Y12" s="790"/>
    </row>
    <row r="13" spans="1:25" ht="12.75" customHeight="1">
      <c r="A13" s="835" t="s">
        <v>142</v>
      </c>
      <c r="B13" s="836">
        <v>19987839</v>
      </c>
      <c r="C13" s="855">
        <v>23970932</v>
      </c>
      <c r="D13" s="855">
        <v>19099631</v>
      </c>
      <c r="E13" s="871">
        <v>16930314</v>
      </c>
      <c r="F13" s="856">
        <v>24997516</v>
      </c>
      <c r="G13" s="856">
        <v>8551585</v>
      </c>
      <c r="H13" s="856">
        <f t="shared" si="3"/>
        <v>20997246.399999999</v>
      </c>
      <c r="I13" s="872">
        <f>+H13/$H$7</f>
        <v>4.3311345367174812E-4</v>
      </c>
      <c r="J13" s="873">
        <f>IFERROR(+F13/B13-1,0)</f>
        <v>0.25063624937143025</v>
      </c>
      <c r="K13" s="790"/>
      <c r="L13" s="790"/>
      <c r="M13" s="790"/>
      <c r="N13" s="790"/>
      <c r="O13" s="790"/>
      <c r="P13" s="790"/>
      <c r="Q13" s="790"/>
      <c r="R13" s="790"/>
      <c r="S13" s="790"/>
      <c r="T13" s="790"/>
      <c r="U13" s="790"/>
      <c r="V13" s="790"/>
      <c r="W13" s="790"/>
      <c r="X13" s="790"/>
      <c r="Y13" s="790"/>
    </row>
    <row r="14" spans="1:25" ht="12.75" customHeight="1">
      <c r="A14" s="835" t="s">
        <v>144</v>
      </c>
      <c r="B14" s="836">
        <v>488571992</v>
      </c>
      <c r="C14" s="855">
        <v>524381550</v>
      </c>
      <c r="D14" s="855">
        <v>468286275</v>
      </c>
      <c r="E14" s="855">
        <v>407434258</v>
      </c>
      <c r="F14" s="874">
        <v>410560787</v>
      </c>
      <c r="G14" s="874">
        <v>207384136</v>
      </c>
      <c r="H14" s="874">
        <f t="shared" si="3"/>
        <v>459846972.39999998</v>
      </c>
      <c r="I14" s="875">
        <f t="shared" si="4"/>
        <v>9.4853347235407514E-3</v>
      </c>
      <c r="J14" s="873">
        <f t="shared" si="5"/>
        <v>-0.15967187288132556</v>
      </c>
      <c r="K14" s="790"/>
      <c r="L14" s="790"/>
      <c r="M14" s="790"/>
      <c r="N14" s="790"/>
      <c r="O14" s="790"/>
      <c r="P14" s="790"/>
      <c r="Q14" s="790"/>
      <c r="R14" s="790"/>
      <c r="S14" s="790"/>
      <c r="T14" s="790"/>
      <c r="U14" s="790"/>
      <c r="V14" s="790"/>
      <c r="W14" s="790"/>
      <c r="X14" s="790"/>
      <c r="Y14" s="790"/>
    </row>
    <row r="15" spans="1:25" ht="12.75" customHeight="1">
      <c r="A15" s="835" t="s">
        <v>146</v>
      </c>
      <c r="B15" s="836">
        <v>21686830</v>
      </c>
      <c r="C15" s="855">
        <v>21193420</v>
      </c>
      <c r="D15" s="855">
        <v>17754330</v>
      </c>
      <c r="E15" s="871">
        <v>15812948</v>
      </c>
      <c r="F15" s="856">
        <v>13934941</v>
      </c>
      <c r="G15" s="856">
        <v>0</v>
      </c>
      <c r="H15" s="856">
        <f t="shared" si="3"/>
        <v>18076493.800000001</v>
      </c>
      <c r="I15" s="872">
        <f t="shared" si="4"/>
        <v>3.7286663740793851E-4</v>
      </c>
      <c r="J15" s="873">
        <f>IFERROR(+F15/B15-1,0)</f>
        <v>-0.35744684677290317</v>
      </c>
      <c r="K15" s="790"/>
      <c r="L15" s="790"/>
      <c r="M15" s="790"/>
      <c r="N15" s="790"/>
      <c r="O15" s="790"/>
      <c r="P15" s="790"/>
      <c r="Q15" s="790"/>
      <c r="R15" s="790"/>
      <c r="S15" s="790"/>
      <c r="T15" s="790"/>
      <c r="U15" s="790"/>
      <c r="V15" s="790"/>
      <c r="W15" s="790"/>
      <c r="X15" s="790"/>
      <c r="Y15" s="790"/>
    </row>
    <row r="16" spans="1:25" ht="12.75" customHeight="1">
      <c r="A16" s="835" t="s">
        <v>148</v>
      </c>
      <c r="B16" s="836">
        <v>396723879</v>
      </c>
      <c r="C16" s="855">
        <v>399808456</v>
      </c>
      <c r="D16" s="855">
        <v>397288133</v>
      </c>
      <c r="E16" s="871">
        <v>441068296</v>
      </c>
      <c r="F16" s="856">
        <v>450057489</v>
      </c>
      <c r="G16" s="856">
        <v>1977227</v>
      </c>
      <c r="H16" s="856">
        <f t="shared" si="3"/>
        <v>416989250.60000002</v>
      </c>
      <c r="I16" s="872">
        <f t="shared" si="4"/>
        <v>8.6013018579121914E-3</v>
      </c>
      <c r="J16" s="873">
        <f t="shared" si="5"/>
        <v>0.13443508904590029</v>
      </c>
      <c r="K16" s="790"/>
      <c r="L16" s="790"/>
      <c r="M16" s="790"/>
      <c r="N16" s="790"/>
      <c r="O16" s="790"/>
      <c r="P16" s="790"/>
      <c r="Q16" s="790"/>
      <c r="R16" s="790"/>
      <c r="S16" s="790"/>
      <c r="T16" s="790"/>
      <c r="U16" s="790"/>
      <c r="V16" s="790"/>
      <c r="W16" s="790"/>
      <c r="X16" s="790"/>
      <c r="Y16" s="790"/>
    </row>
    <row r="17" spans="1:25" ht="12.75" customHeight="1">
      <c r="A17" s="835" t="s">
        <v>150</v>
      </c>
      <c r="B17" s="836">
        <v>169269396</v>
      </c>
      <c r="C17" s="855">
        <v>179384271</v>
      </c>
      <c r="D17" s="855">
        <v>193960036</v>
      </c>
      <c r="E17" s="871">
        <v>192322453</v>
      </c>
      <c r="F17" s="856">
        <v>210477493</v>
      </c>
      <c r="G17" s="856">
        <v>201245884</v>
      </c>
      <c r="H17" s="856">
        <f t="shared" si="3"/>
        <v>189082729.80000001</v>
      </c>
      <c r="I17" s="872">
        <f t="shared" si="4"/>
        <v>3.9002387538472653E-3</v>
      </c>
      <c r="J17" s="873">
        <f t="shared" si="5"/>
        <v>0.24344682484718039</v>
      </c>
      <c r="K17" s="790"/>
      <c r="L17" s="790"/>
      <c r="M17" s="790"/>
      <c r="N17" s="790"/>
      <c r="O17" s="790"/>
      <c r="P17" s="790"/>
      <c r="Q17" s="790"/>
      <c r="R17" s="790"/>
      <c r="S17" s="790"/>
      <c r="T17" s="790"/>
      <c r="U17" s="790"/>
      <c r="V17" s="790"/>
      <c r="W17" s="790"/>
      <c r="X17" s="790"/>
      <c r="Y17" s="790"/>
    </row>
    <row r="18" spans="1:25" ht="12.75" customHeight="1">
      <c r="A18" s="835" t="s">
        <v>152</v>
      </c>
      <c r="B18" s="836">
        <v>180809035</v>
      </c>
      <c r="C18" s="855">
        <v>200215018</v>
      </c>
      <c r="D18" s="855">
        <v>201676339</v>
      </c>
      <c r="E18" s="871">
        <v>162614261</v>
      </c>
      <c r="F18" s="856">
        <v>288891028</v>
      </c>
      <c r="G18" s="856">
        <v>80218681</v>
      </c>
      <c r="H18" s="856">
        <f t="shared" si="3"/>
        <v>206841136.19999999</v>
      </c>
      <c r="I18" s="872">
        <f t="shared" si="4"/>
        <v>4.2665441531881268E-3</v>
      </c>
      <c r="J18" s="873">
        <f t="shared" si="5"/>
        <v>0.59776876194267614</v>
      </c>
      <c r="K18" s="790"/>
      <c r="L18" s="790"/>
      <c r="M18" s="790"/>
      <c r="N18" s="790"/>
      <c r="O18" s="790"/>
      <c r="P18" s="790"/>
      <c r="Q18" s="790"/>
      <c r="R18" s="790"/>
      <c r="S18" s="790"/>
      <c r="T18" s="790"/>
      <c r="U18" s="790"/>
      <c r="V18" s="790"/>
      <c r="W18" s="790"/>
      <c r="X18" s="790"/>
      <c r="Y18" s="790"/>
    </row>
    <row r="19" spans="1:25" ht="12.75" customHeight="1">
      <c r="A19" s="835" t="s">
        <v>1877</v>
      </c>
      <c r="B19" s="836">
        <v>268204546</v>
      </c>
      <c r="C19" s="855">
        <v>284232872</v>
      </c>
      <c r="D19" s="855">
        <v>298091322</v>
      </c>
      <c r="E19" s="871">
        <v>308075597</v>
      </c>
      <c r="F19" s="856">
        <v>247907215</v>
      </c>
      <c r="G19" s="856">
        <v>94951394</v>
      </c>
      <c r="H19" s="856">
        <f t="shared" si="3"/>
        <v>281302310.39999998</v>
      </c>
      <c r="I19" s="872">
        <f t="shared" si="4"/>
        <v>5.8024663264029759E-3</v>
      </c>
      <c r="J19" s="873">
        <f>IFERROR(+F19/B19-1,0)</f>
        <v>-7.5678549460529987E-2</v>
      </c>
      <c r="K19" s="790"/>
      <c r="L19" s="790"/>
      <c r="M19" s="790"/>
      <c r="N19" s="790"/>
      <c r="O19" s="790"/>
      <c r="P19" s="790"/>
      <c r="Q19" s="790"/>
      <c r="R19" s="790"/>
      <c r="S19" s="790"/>
      <c r="T19" s="790"/>
      <c r="U19" s="790"/>
      <c r="V19" s="790"/>
      <c r="W19" s="790"/>
      <c r="X19" s="790"/>
      <c r="Y19" s="790"/>
    </row>
    <row r="20" spans="1:25" ht="12.75" customHeight="1">
      <c r="A20" s="835" t="s">
        <v>154</v>
      </c>
      <c r="B20" s="836">
        <v>2074471</v>
      </c>
      <c r="C20" s="855">
        <v>2481011</v>
      </c>
      <c r="D20" s="855">
        <v>2334212</v>
      </c>
      <c r="E20" s="871">
        <v>1713066</v>
      </c>
      <c r="F20" s="856">
        <v>1710749</v>
      </c>
      <c r="G20" s="856">
        <v>970468</v>
      </c>
      <c r="H20" s="856">
        <f t="shared" si="3"/>
        <v>2062701.8</v>
      </c>
      <c r="I20" s="872">
        <f t="shared" si="4"/>
        <v>4.2547669512176199E-5</v>
      </c>
      <c r="J20" s="873">
        <f t="shared" si="5"/>
        <v>-0.17533241004574174</v>
      </c>
      <c r="K20" s="790"/>
      <c r="L20" s="790"/>
      <c r="M20" s="790"/>
      <c r="N20" s="790"/>
      <c r="O20" s="790"/>
      <c r="P20" s="790"/>
      <c r="Q20" s="790"/>
      <c r="R20" s="790"/>
      <c r="S20" s="790"/>
      <c r="T20" s="790"/>
      <c r="U20" s="790"/>
      <c r="V20" s="790"/>
      <c r="W20" s="790"/>
      <c r="X20" s="790"/>
      <c r="Y20" s="790"/>
    </row>
    <row r="21" spans="1:25" ht="12.75" customHeight="1">
      <c r="A21" s="835" t="s">
        <v>156</v>
      </c>
      <c r="B21" s="836">
        <v>3215716</v>
      </c>
      <c r="C21" s="855">
        <v>3677030</v>
      </c>
      <c r="D21" s="855">
        <v>3764201</v>
      </c>
      <c r="E21" s="855">
        <v>2718182</v>
      </c>
      <c r="F21" s="874">
        <v>2686918</v>
      </c>
      <c r="G21" s="874">
        <v>1563077</v>
      </c>
      <c r="H21" s="874">
        <f t="shared" si="3"/>
        <v>3212409.4</v>
      </c>
      <c r="I21" s="875">
        <f t="shared" si="4"/>
        <v>6.6262866250956989E-5</v>
      </c>
      <c r="J21" s="873">
        <f t="shared" si="5"/>
        <v>-0.16444176040421477</v>
      </c>
      <c r="K21" s="790"/>
      <c r="L21" s="790"/>
      <c r="M21" s="790"/>
      <c r="N21" s="790"/>
      <c r="O21" s="790"/>
      <c r="P21" s="790"/>
      <c r="Q21" s="790"/>
      <c r="R21" s="790"/>
      <c r="S21" s="790"/>
      <c r="T21" s="790"/>
      <c r="U21" s="790"/>
      <c r="V21" s="790"/>
      <c r="W21" s="790"/>
      <c r="X21" s="790"/>
      <c r="Y21" s="790"/>
    </row>
    <row r="22" spans="1:25" ht="12.75" customHeight="1">
      <c r="A22" s="835" t="s">
        <v>158</v>
      </c>
      <c r="B22" s="836">
        <v>45764943</v>
      </c>
      <c r="C22" s="855">
        <v>61225151</v>
      </c>
      <c r="D22" s="855">
        <v>24706219</v>
      </c>
      <c r="E22" s="855">
        <v>2105190</v>
      </c>
      <c r="F22" s="874">
        <v>5325822</v>
      </c>
      <c r="G22" s="874">
        <v>0</v>
      </c>
      <c r="H22" s="874">
        <f t="shared" si="3"/>
        <v>27825465</v>
      </c>
      <c r="I22" s="875">
        <f t="shared" si="4"/>
        <v>5.7396017632923278E-4</v>
      </c>
      <c r="J22" s="873">
        <f t="shared" si="5"/>
        <v>-0.88362660038711294</v>
      </c>
      <c r="K22" s="790"/>
      <c r="L22" s="790"/>
      <c r="M22" s="790"/>
      <c r="N22" s="790"/>
      <c r="O22" s="790"/>
      <c r="P22" s="790"/>
      <c r="Q22" s="790"/>
      <c r="R22" s="790"/>
      <c r="S22" s="790"/>
      <c r="T22" s="790"/>
      <c r="U22" s="790"/>
      <c r="V22" s="790"/>
      <c r="W22" s="790"/>
      <c r="X22" s="790"/>
      <c r="Y22" s="790"/>
    </row>
    <row r="23" spans="1:25" ht="12.75" customHeight="1">
      <c r="A23" s="835" t="s">
        <v>1878</v>
      </c>
      <c r="B23" s="836">
        <v>486750352</v>
      </c>
      <c r="C23" s="855">
        <v>516542233</v>
      </c>
      <c r="D23" s="855">
        <v>509472655</v>
      </c>
      <c r="E23" s="871">
        <v>998067626</v>
      </c>
      <c r="F23" s="856">
        <v>617840678</v>
      </c>
      <c r="G23" s="856">
        <v>531755326</v>
      </c>
      <c r="H23" s="856">
        <f t="shared" si="3"/>
        <v>625734708.79999995</v>
      </c>
      <c r="I23" s="872">
        <f t="shared" si="4"/>
        <v>1.2907126755947084E-2</v>
      </c>
      <c r="J23" s="873">
        <f t="shared" si="5"/>
        <v>0.26931737277921886</v>
      </c>
      <c r="K23" s="790"/>
      <c r="L23" s="790"/>
      <c r="M23" s="790"/>
      <c r="N23" s="790"/>
      <c r="O23" s="790"/>
      <c r="P23" s="790"/>
      <c r="Q23" s="790"/>
      <c r="R23" s="790"/>
      <c r="S23" s="790"/>
      <c r="T23" s="790"/>
      <c r="U23" s="790"/>
      <c r="V23" s="790"/>
      <c r="W23" s="790"/>
      <c r="X23" s="790"/>
      <c r="Y23" s="790"/>
    </row>
    <row r="24" spans="1:25" ht="12.75" customHeight="1">
      <c r="A24" s="835" t="s">
        <v>163</v>
      </c>
      <c r="B24" s="836">
        <v>17873069548</v>
      </c>
      <c r="C24" s="855">
        <v>14480269016</v>
      </c>
      <c r="D24" s="855">
        <v>13780584868.5</v>
      </c>
      <c r="E24" s="871">
        <v>14065251569</v>
      </c>
      <c r="F24" s="856">
        <v>15838286031.869999</v>
      </c>
      <c r="G24" s="856">
        <v>22043718008</v>
      </c>
      <c r="H24" s="856">
        <f t="shared" si="3"/>
        <v>15207492206.674</v>
      </c>
      <c r="I24" s="872">
        <f t="shared" si="4"/>
        <v>0.31368729717429855</v>
      </c>
      <c r="J24" s="873">
        <f t="shared" si="5"/>
        <v>-0.11384633795920596</v>
      </c>
      <c r="K24" s="790"/>
      <c r="L24" s="790"/>
      <c r="M24" s="790"/>
      <c r="N24" s="790"/>
      <c r="O24" s="790"/>
      <c r="P24" s="790"/>
      <c r="Q24" s="790"/>
      <c r="R24" s="790"/>
      <c r="S24" s="790"/>
      <c r="T24" s="790"/>
      <c r="U24" s="790"/>
      <c r="V24" s="790"/>
      <c r="W24" s="790"/>
      <c r="X24" s="790"/>
      <c r="Y24" s="790"/>
    </row>
    <row r="25" spans="1:25" ht="12.75" customHeight="1">
      <c r="A25" s="835" t="s">
        <v>165</v>
      </c>
      <c r="B25" s="836">
        <v>5795163790</v>
      </c>
      <c r="C25" s="855">
        <v>4841045413</v>
      </c>
      <c r="D25" s="855">
        <v>4537599261</v>
      </c>
      <c r="E25" s="871">
        <v>5588453236</v>
      </c>
      <c r="F25" s="856">
        <v>5647886764</v>
      </c>
      <c r="G25" s="856">
        <v>0</v>
      </c>
      <c r="H25" s="856">
        <f t="shared" si="3"/>
        <v>5282029692.8000002</v>
      </c>
      <c r="I25" s="872">
        <f t="shared" si="4"/>
        <v>0.10895324458569629</v>
      </c>
      <c r="J25" s="873">
        <f t="shared" si="5"/>
        <v>-2.5413781445511097E-2</v>
      </c>
      <c r="K25" s="790"/>
      <c r="L25" s="790"/>
      <c r="M25" s="790"/>
      <c r="N25" s="790"/>
      <c r="O25" s="790"/>
      <c r="P25" s="790"/>
      <c r="Q25" s="790"/>
      <c r="R25" s="790"/>
      <c r="S25" s="790"/>
      <c r="T25" s="790"/>
      <c r="U25" s="790"/>
      <c r="V25" s="790"/>
      <c r="W25" s="790"/>
      <c r="X25" s="790"/>
      <c r="Y25" s="790"/>
    </row>
    <row r="26" spans="1:25" ht="12.75" customHeight="1">
      <c r="A26" s="835" t="s">
        <v>169</v>
      </c>
      <c r="B26" s="836">
        <v>598835462</v>
      </c>
      <c r="C26" s="855">
        <v>595552129</v>
      </c>
      <c r="D26" s="855">
        <v>626806604</v>
      </c>
      <c r="E26" s="871">
        <v>565085435</v>
      </c>
      <c r="F26" s="856">
        <v>596889694</v>
      </c>
      <c r="G26" s="856">
        <v>285746734</v>
      </c>
      <c r="H26" s="856">
        <f t="shared" si="3"/>
        <v>596633864.79999995</v>
      </c>
      <c r="I26" s="872">
        <f t="shared" si="4"/>
        <v>1.2306859139446534E-2</v>
      </c>
      <c r="J26" s="873">
        <f t="shared" si="5"/>
        <v>-3.24925313123825E-3</v>
      </c>
      <c r="K26" s="790"/>
      <c r="L26" s="790"/>
      <c r="M26" s="790"/>
      <c r="N26" s="790"/>
      <c r="O26" s="790"/>
      <c r="P26" s="790"/>
      <c r="Q26" s="790"/>
      <c r="R26" s="790"/>
      <c r="S26" s="790"/>
      <c r="T26" s="790"/>
      <c r="U26" s="790"/>
      <c r="V26" s="790"/>
      <c r="W26" s="790"/>
      <c r="X26" s="790"/>
      <c r="Y26" s="790"/>
    </row>
    <row r="27" spans="1:25" ht="12.75" customHeight="1">
      <c r="A27" s="835" t="s">
        <v>171</v>
      </c>
      <c r="B27" s="836">
        <v>420670930</v>
      </c>
      <c r="C27" s="855">
        <v>433420750</v>
      </c>
      <c r="D27" s="855">
        <v>424427620</v>
      </c>
      <c r="E27" s="871">
        <v>453008540</v>
      </c>
      <c r="F27" s="856">
        <v>399684650</v>
      </c>
      <c r="G27" s="856">
        <v>190685910</v>
      </c>
      <c r="H27" s="856">
        <f t="shared" si="3"/>
        <v>426242498</v>
      </c>
      <c r="I27" s="872">
        <f t="shared" si="4"/>
        <v>8.7921700252302226E-3</v>
      </c>
      <c r="J27" s="873">
        <f t="shared" si="5"/>
        <v>-4.9887640203709838E-2</v>
      </c>
      <c r="K27" s="790"/>
      <c r="L27" s="790"/>
      <c r="M27" s="790"/>
      <c r="N27" s="790"/>
      <c r="O27" s="790"/>
      <c r="P27" s="790"/>
      <c r="Q27" s="790"/>
      <c r="R27" s="790"/>
      <c r="S27" s="790"/>
      <c r="T27" s="790"/>
      <c r="U27" s="790"/>
      <c r="V27" s="790"/>
      <c r="W27" s="790"/>
      <c r="X27" s="790"/>
      <c r="Y27" s="790"/>
    </row>
    <row r="28" spans="1:25" ht="12.75" customHeight="1">
      <c r="A28" s="835" t="s">
        <v>173</v>
      </c>
      <c r="B28" s="836">
        <v>98117148</v>
      </c>
      <c r="C28" s="855">
        <v>99677700</v>
      </c>
      <c r="D28" s="855">
        <v>99735900</v>
      </c>
      <c r="E28" s="871">
        <v>105798000</v>
      </c>
      <c r="F28" s="856">
        <v>95237300</v>
      </c>
      <c r="G28" s="856">
        <v>43881000</v>
      </c>
      <c r="H28" s="856">
        <f t="shared" si="3"/>
        <v>99713209.599999994</v>
      </c>
      <c r="I28" s="872">
        <f t="shared" si="4"/>
        <v>2.0567998185967331E-3</v>
      </c>
      <c r="J28" s="873">
        <f t="shared" si="5"/>
        <v>-2.9351118114440133E-2</v>
      </c>
      <c r="K28" s="790"/>
      <c r="L28" s="790"/>
      <c r="M28" s="790"/>
      <c r="N28" s="790"/>
      <c r="O28" s="790"/>
      <c r="P28" s="790"/>
      <c r="Q28" s="790"/>
      <c r="R28" s="790"/>
      <c r="S28" s="790"/>
      <c r="T28" s="790"/>
      <c r="U28" s="790"/>
      <c r="V28" s="790"/>
      <c r="W28" s="790"/>
      <c r="X28" s="790"/>
      <c r="Y28" s="790"/>
    </row>
    <row r="29" spans="1:25" ht="12.75" customHeight="1">
      <c r="A29" s="835" t="s">
        <v>175</v>
      </c>
      <c r="B29" s="836">
        <v>147161123</v>
      </c>
      <c r="C29" s="855">
        <v>135683600</v>
      </c>
      <c r="D29" s="855">
        <v>149579000</v>
      </c>
      <c r="E29" s="871">
        <v>158669100</v>
      </c>
      <c r="F29" s="856">
        <v>142834700</v>
      </c>
      <c r="G29" s="856">
        <v>65807200</v>
      </c>
      <c r="H29" s="856">
        <f t="shared" si="3"/>
        <v>146785504.59999999</v>
      </c>
      <c r="I29" s="872">
        <f t="shared" si="4"/>
        <v>3.0277673383999663E-3</v>
      </c>
      <c r="J29" s="873">
        <f t="shared" si="5"/>
        <v>-2.9399225228799009E-2</v>
      </c>
      <c r="K29" s="790"/>
      <c r="L29" s="790"/>
      <c r="M29" s="790"/>
      <c r="N29" s="790"/>
      <c r="O29" s="790"/>
      <c r="P29" s="790"/>
      <c r="Q29" s="790"/>
      <c r="R29" s="790"/>
      <c r="S29" s="790"/>
      <c r="T29" s="790"/>
      <c r="U29" s="790"/>
      <c r="V29" s="790"/>
      <c r="W29" s="790"/>
      <c r="X29" s="790"/>
      <c r="Y29" s="790"/>
    </row>
    <row r="30" spans="1:25" ht="12.75" customHeight="1">
      <c r="A30" s="835" t="s">
        <v>177</v>
      </c>
      <c r="B30" s="836">
        <v>196184602</v>
      </c>
      <c r="C30" s="855">
        <v>214440700</v>
      </c>
      <c r="D30" s="855">
        <v>200359000</v>
      </c>
      <c r="E30" s="871">
        <v>211829400</v>
      </c>
      <c r="F30" s="856">
        <v>191636800</v>
      </c>
      <c r="G30" s="856">
        <v>87738800</v>
      </c>
      <c r="H30" s="856">
        <f t="shared" si="3"/>
        <v>202890100.40000001</v>
      </c>
      <c r="I30" s="872">
        <f t="shared" si="4"/>
        <v>4.1850455257815009E-3</v>
      </c>
      <c r="J30" s="873">
        <f t="shared" si="5"/>
        <v>-2.3181238250288394E-2</v>
      </c>
      <c r="K30" s="790"/>
      <c r="L30" s="790"/>
      <c r="M30" s="790"/>
      <c r="N30" s="790"/>
      <c r="O30" s="790"/>
      <c r="P30" s="790"/>
      <c r="Q30" s="790"/>
      <c r="R30" s="790"/>
      <c r="S30" s="790"/>
      <c r="T30" s="790"/>
      <c r="U30" s="790"/>
      <c r="V30" s="790"/>
      <c r="W30" s="790"/>
      <c r="X30" s="790"/>
      <c r="Y30" s="790"/>
    </row>
    <row r="31" spans="1:25" ht="12.75" customHeight="1">
      <c r="A31" s="835" t="s">
        <v>179</v>
      </c>
      <c r="B31" s="836">
        <v>85626700</v>
      </c>
      <c r="C31" s="855">
        <v>87379700</v>
      </c>
      <c r="D31" s="855">
        <v>83948200</v>
      </c>
      <c r="E31" s="871">
        <v>86245600</v>
      </c>
      <c r="F31" s="856">
        <v>76431873</v>
      </c>
      <c r="G31" s="856">
        <v>35946400</v>
      </c>
      <c r="H31" s="856">
        <f t="shared" si="3"/>
        <v>83926414.599999994</v>
      </c>
      <c r="I31" s="872">
        <f t="shared" si="4"/>
        <v>1.7311631529786221E-3</v>
      </c>
      <c r="J31" s="873">
        <f t="shared" si="5"/>
        <v>-0.10738270889804236</v>
      </c>
      <c r="K31" s="790"/>
      <c r="L31" s="790"/>
      <c r="M31" s="790"/>
      <c r="N31" s="790"/>
      <c r="O31" s="790"/>
      <c r="P31" s="790"/>
      <c r="Q31" s="790"/>
      <c r="R31" s="790"/>
      <c r="S31" s="790"/>
      <c r="T31" s="790"/>
      <c r="U31" s="790"/>
      <c r="V31" s="790"/>
      <c r="W31" s="790"/>
      <c r="X31" s="790"/>
      <c r="Y31" s="790"/>
    </row>
    <row r="32" spans="1:25" ht="12.75" customHeight="1">
      <c r="A32" s="837" t="s">
        <v>181</v>
      </c>
      <c r="B32" s="838">
        <f>SUM(B33:B56)</f>
        <v>6233847636</v>
      </c>
      <c r="C32" s="838">
        <f>SUM(C33:C56)</f>
        <v>6404057225</v>
      </c>
      <c r="D32" s="838">
        <f t="shared" ref="D32:G32" si="6">SUM(D33:D56)</f>
        <v>7970682573</v>
      </c>
      <c r="E32" s="838">
        <f t="shared" si="6"/>
        <v>9558363596.1000004</v>
      </c>
      <c r="F32" s="838">
        <f t="shared" si="6"/>
        <v>10597992945.799999</v>
      </c>
      <c r="G32" s="838">
        <f t="shared" si="6"/>
        <v>7385345832</v>
      </c>
      <c r="H32" s="838">
        <f t="shared" si="3"/>
        <v>8152988795.1799984</v>
      </c>
      <c r="I32" s="876">
        <f t="shared" si="4"/>
        <v>0.16817296266178378</v>
      </c>
      <c r="J32" s="877">
        <f t="shared" si="5"/>
        <v>0.70007250170783597</v>
      </c>
      <c r="K32" s="790"/>
      <c r="L32" s="790"/>
      <c r="M32" s="790"/>
      <c r="N32" s="790"/>
      <c r="O32" s="790"/>
      <c r="P32" s="790"/>
      <c r="Q32" s="790"/>
      <c r="R32" s="790"/>
      <c r="S32" s="790"/>
      <c r="T32" s="790"/>
      <c r="U32" s="790"/>
      <c r="V32" s="790"/>
      <c r="W32" s="790"/>
      <c r="X32" s="790"/>
      <c r="Y32" s="790"/>
    </row>
    <row r="33" spans="1:25" ht="12.75" customHeight="1">
      <c r="A33" s="835" t="s">
        <v>1879</v>
      </c>
      <c r="B33" s="836">
        <v>22054978</v>
      </c>
      <c r="C33" s="855">
        <v>44485510</v>
      </c>
      <c r="D33" s="855">
        <v>158707703</v>
      </c>
      <c r="E33" s="871">
        <v>110906320</v>
      </c>
      <c r="F33" s="856">
        <v>216633581</v>
      </c>
      <c r="G33" s="856">
        <v>31537996</v>
      </c>
      <c r="H33" s="856">
        <f t="shared" si="3"/>
        <v>110557618.40000001</v>
      </c>
      <c r="I33" s="872">
        <f t="shared" si="4"/>
        <v>2.2804891185611467E-3</v>
      </c>
      <c r="J33" s="873">
        <f t="shared" si="5"/>
        <v>8.822434690254509</v>
      </c>
      <c r="K33" s="790"/>
      <c r="L33" s="790"/>
      <c r="M33" s="790"/>
      <c r="N33" s="790"/>
      <c r="O33" s="790"/>
      <c r="P33" s="790"/>
      <c r="Q33" s="790"/>
      <c r="R33" s="790"/>
      <c r="S33" s="790"/>
      <c r="T33" s="790"/>
      <c r="U33" s="790"/>
      <c r="V33" s="790"/>
      <c r="W33" s="790"/>
      <c r="X33" s="790"/>
      <c r="Y33" s="790"/>
    </row>
    <row r="34" spans="1:25" ht="12.75" customHeight="1">
      <c r="A34" s="835" t="s">
        <v>1880</v>
      </c>
      <c r="B34" s="836">
        <v>120419344</v>
      </c>
      <c r="C34" s="855">
        <v>186589306</v>
      </c>
      <c r="D34" s="855">
        <v>43386445</v>
      </c>
      <c r="E34" s="871">
        <v>7812216</v>
      </c>
      <c r="F34" s="856">
        <v>13664258</v>
      </c>
      <c r="G34" s="856"/>
      <c r="H34" s="856">
        <f t="shared" si="3"/>
        <v>74374313.799999997</v>
      </c>
      <c r="I34" s="872">
        <f t="shared" si="4"/>
        <v>1.5341304902905914E-3</v>
      </c>
      <c r="J34" s="873">
        <f t="shared" si="5"/>
        <v>-0.88652771601213842</v>
      </c>
      <c r="K34" s="790"/>
      <c r="L34" s="790"/>
      <c r="M34" s="790"/>
      <c r="N34" s="790"/>
      <c r="O34" s="790"/>
      <c r="P34" s="790"/>
      <c r="Q34" s="790"/>
      <c r="R34" s="790"/>
      <c r="S34" s="790"/>
      <c r="T34" s="790"/>
      <c r="U34" s="790"/>
      <c r="V34" s="790"/>
      <c r="W34" s="790"/>
      <c r="X34" s="790"/>
      <c r="Y34" s="790"/>
    </row>
    <row r="35" spans="1:25" ht="12.75" customHeight="1">
      <c r="A35" s="835" t="s">
        <v>1881</v>
      </c>
      <c r="B35" s="836">
        <v>34579274</v>
      </c>
      <c r="C35" s="855">
        <v>75975148</v>
      </c>
      <c r="D35" s="855">
        <v>2908650</v>
      </c>
      <c r="E35" s="871">
        <v>7623808</v>
      </c>
      <c r="F35" s="856">
        <v>20167071</v>
      </c>
      <c r="G35" s="856"/>
      <c r="H35" s="856">
        <f t="shared" si="3"/>
        <v>28250790.199999999</v>
      </c>
      <c r="I35" s="872">
        <f t="shared" si="4"/>
        <v>5.8273342510654046E-4</v>
      </c>
      <c r="J35" s="873">
        <f t="shared" si="5"/>
        <v>-0.4167873217928173</v>
      </c>
      <c r="K35" s="790"/>
      <c r="L35" s="790"/>
      <c r="M35" s="790"/>
      <c r="N35" s="790"/>
      <c r="O35" s="790"/>
      <c r="P35" s="790"/>
      <c r="Q35" s="790"/>
      <c r="R35" s="790"/>
      <c r="S35" s="790"/>
      <c r="T35" s="790"/>
      <c r="U35" s="790"/>
      <c r="V35" s="790"/>
      <c r="W35" s="790"/>
      <c r="X35" s="790"/>
      <c r="Y35" s="790"/>
    </row>
    <row r="36" spans="1:25" ht="12.75" customHeight="1">
      <c r="A36" s="835" t="s">
        <v>1882</v>
      </c>
      <c r="B36" s="836">
        <v>0</v>
      </c>
      <c r="C36" s="855">
        <v>0</v>
      </c>
      <c r="D36" s="855">
        <v>0</v>
      </c>
      <c r="E36" s="871">
        <v>4461340</v>
      </c>
      <c r="F36" s="874">
        <v>0</v>
      </c>
      <c r="G36" s="874"/>
      <c r="H36" s="874">
        <f t="shared" si="3"/>
        <v>892268</v>
      </c>
      <c r="I36" s="875">
        <f t="shared" si="4"/>
        <v>1.8404950235797744E-5</v>
      </c>
      <c r="J36" s="873">
        <f t="shared" si="5"/>
        <v>0</v>
      </c>
      <c r="K36" s="790"/>
      <c r="L36" s="790"/>
      <c r="M36" s="790"/>
      <c r="N36" s="790"/>
      <c r="O36" s="790"/>
      <c r="P36" s="790"/>
      <c r="Q36" s="790"/>
      <c r="R36" s="790"/>
      <c r="S36" s="790"/>
      <c r="T36" s="790"/>
      <c r="U36" s="790"/>
      <c r="V36" s="790"/>
      <c r="W36" s="790"/>
      <c r="X36" s="790"/>
      <c r="Y36" s="790"/>
    </row>
    <row r="37" spans="1:25" ht="12.75" customHeight="1">
      <c r="A37" s="835" t="s">
        <v>1883</v>
      </c>
      <c r="B37" s="836">
        <v>199262440</v>
      </c>
      <c r="C37" s="855">
        <v>218881764</v>
      </c>
      <c r="D37" s="855">
        <v>153448330</v>
      </c>
      <c r="E37" s="871">
        <v>151682050</v>
      </c>
      <c r="F37" s="856">
        <v>152309209</v>
      </c>
      <c r="G37" s="856"/>
      <c r="H37" s="856">
        <f t="shared" si="3"/>
        <v>175116758.59999999</v>
      </c>
      <c r="I37" s="872">
        <f t="shared" si="4"/>
        <v>3.6121605027718204E-3</v>
      </c>
      <c r="J37" s="873">
        <f t="shared" si="5"/>
        <v>-0.23563513023327431</v>
      </c>
      <c r="K37" s="790"/>
      <c r="L37" s="790"/>
      <c r="M37" s="790"/>
      <c r="N37" s="790"/>
      <c r="O37" s="790"/>
      <c r="P37" s="790"/>
      <c r="Q37" s="790"/>
      <c r="R37" s="790"/>
      <c r="S37" s="790"/>
      <c r="T37" s="790"/>
      <c r="U37" s="790"/>
      <c r="V37" s="790"/>
      <c r="W37" s="790"/>
      <c r="X37" s="790"/>
      <c r="Y37" s="790"/>
    </row>
    <row r="38" spans="1:25" ht="12.75" customHeight="1">
      <c r="A38" s="835" t="s">
        <v>1884</v>
      </c>
      <c r="B38" s="836">
        <v>65928254</v>
      </c>
      <c r="C38" s="855">
        <v>68986801</v>
      </c>
      <c r="D38" s="855">
        <v>62826877</v>
      </c>
      <c r="E38" s="855">
        <v>429643994</v>
      </c>
      <c r="F38" s="856">
        <v>487158654</v>
      </c>
      <c r="G38" s="856">
        <v>452843913</v>
      </c>
      <c r="H38" s="856">
        <f t="shared" si="3"/>
        <v>222908916</v>
      </c>
      <c r="I38" s="872">
        <f t="shared" si="4"/>
        <v>4.5979767357964422E-3</v>
      </c>
      <c r="J38" s="873">
        <f t="shared" si="5"/>
        <v>6.3892242618771613</v>
      </c>
      <c r="K38" s="790"/>
      <c r="L38" s="790"/>
      <c r="M38" s="790"/>
      <c r="N38" s="790"/>
      <c r="O38" s="790"/>
      <c r="P38" s="790"/>
      <c r="Q38" s="790"/>
      <c r="R38" s="790"/>
      <c r="S38" s="790"/>
      <c r="T38" s="790"/>
      <c r="U38" s="790"/>
      <c r="V38" s="790"/>
      <c r="W38" s="790"/>
      <c r="X38" s="790"/>
      <c r="Y38" s="790"/>
    </row>
    <row r="39" spans="1:25" ht="12.75" customHeight="1">
      <c r="A39" s="835" t="s">
        <v>1883</v>
      </c>
      <c r="B39" s="836">
        <v>164915700</v>
      </c>
      <c r="C39" s="855">
        <v>312944184</v>
      </c>
      <c r="D39" s="855">
        <v>116565074</v>
      </c>
      <c r="E39" s="871"/>
      <c r="F39" s="856"/>
      <c r="G39" s="856"/>
      <c r="H39" s="856">
        <f t="shared" si="3"/>
        <v>118884991.59999999</v>
      </c>
      <c r="I39" s="872">
        <f t="shared" si="4"/>
        <v>2.4522591353508508E-3</v>
      </c>
      <c r="J39" s="873">
        <f t="shared" si="5"/>
        <v>-1</v>
      </c>
      <c r="K39" s="790"/>
      <c r="L39" s="790"/>
      <c r="M39" s="790"/>
      <c r="N39" s="790"/>
      <c r="O39" s="790"/>
      <c r="P39" s="790"/>
      <c r="Q39" s="790"/>
      <c r="R39" s="790"/>
      <c r="S39" s="790"/>
      <c r="T39" s="790"/>
      <c r="U39" s="790"/>
      <c r="V39" s="790"/>
      <c r="W39" s="790"/>
      <c r="X39" s="790"/>
      <c r="Y39" s="790"/>
    </row>
    <row r="40" spans="1:25" ht="12.75" customHeight="1">
      <c r="A40" s="835" t="s">
        <v>1885</v>
      </c>
      <c r="B40" s="836">
        <v>23527704</v>
      </c>
      <c r="C40" s="855">
        <v>27696900</v>
      </c>
      <c r="D40" s="855">
        <v>30983470</v>
      </c>
      <c r="E40" s="855">
        <v>28786412</v>
      </c>
      <c r="F40" s="874">
        <v>24793640</v>
      </c>
      <c r="G40" s="874">
        <v>29090000</v>
      </c>
      <c r="H40" s="874">
        <f t="shared" si="3"/>
        <v>27157625.199999999</v>
      </c>
      <c r="I40" s="875">
        <f t="shared" si="4"/>
        <v>5.6018454133561525E-4</v>
      </c>
      <c r="J40" s="873">
        <f t="shared" si="5"/>
        <v>5.3806185252925687E-2</v>
      </c>
      <c r="K40" s="790"/>
      <c r="L40" s="790"/>
      <c r="M40" s="790"/>
      <c r="N40" s="790"/>
      <c r="O40" s="790"/>
      <c r="P40" s="790"/>
      <c r="Q40" s="790"/>
      <c r="R40" s="790"/>
      <c r="S40" s="790"/>
      <c r="T40" s="790"/>
      <c r="U40" s="790"/>
      <c r="V40" s="790"/>
      <c r="W40" s="790"/>
      <c r="X40" s="790"/>
      <c r="Y40" s="790"/>
    </row>
    <row r="41" spans="1:25" ht="12.75" customHeight="1">
      <c r="A41" s="835" t="s">
        <v>1886</v>
      </c>
      <c r="B41" s="836">
        <v>61119595</v>
      </c>
      <c r="C41" s="855">
        <v>41882148</v>
      </c>
      <c r="D41" s="855">
        <v>97334018</v>
      </c>
      <c r="E41" s="871">
        <v>27304073</v>
      </c>
      <c r="F41" s="856">
        <v>20514146</v>
      </c>
      <c r="G41" s="856">
        <v>13953271</v>
      </c>
      <c r="H41" s="856">
        <f t="shared" si="3"/>
        <v>49630796</v>
      </c>
      <c r="I41" s="872">
        <f t="shared" si="4"/>
        <v>1.0237421162061508E-3</v>
      </c>
      <c r="J41" s="873">
        <f t="shared" si="5"/>
        <v>-0.66436057045207841</v>
      </c>
      <c r="K41" s="790"/>
      <c r="L41" s="790"/>
      <c r="M41" s="790"/>
      <c r="N41" s="790"/>
      <c r="O41" s="790"/>
      <c r="P41" s="790"/>
      <c r="Q41" s="790"/>
      <c r="R41" s="790"/>
      <c r="S41" s="790"/>
      <c r="T41" s="790"/>
      <c r="U41" s="790"/>
      <c r="V41" s="790"/>
      <c r="W41" s="790"/>
      <c r="X41" s="790"/>
      <c r="Y41" s="790"/>
    </row>
    <row r="42" spans="1:25" ht="12.75" customHeight="1">
      <c r="A42" s="835" t="s">
        <v>1887</v>
      </c>
      <c r="B42" s="836">
        <v>11100000</v>
      </c>
      <c r="C42" s="855">
        <v>47840000</v>
      </c>
      <c r="D42" s="855">
        <v>202017389</v>
      </c>
      <c r="E42" s="871">
        <v>408860915</v>
      </c>
      <c r="F42" s="856">
        <v>532362649</v>
      </c>
      <c r="G42" s="856">
        <v>189248022</v>
      </c>
      <c r="H42" s="856">
        <f t="shared" si="3"/>
        <v>240436190.59999999</v>
      </c>
      <c r="I42" s="872">
        <f t="shared" si="4"/>
        <v>4.9595145436996304E-3</v>
      </c>
      <c r="J42" s="873">
        <f t="shared" si="5"/>
        <v>46.960599009009009</v>
      </c>
      <c r="K42" s="790"/>
      <c r="L42" s="790"/>
      <c r="M42" s="790"/>
      <c r="N42" s="790"/>
      <c r="O42" s="790"/>
      <c r="P42" s="790"/>
      <c r="Q42" s="790"/>
      <c r="R42" s="790"/>
      <c r="S42" s="790"/>
      <c r="T42" s="790"/>
      <c r="U42" s="790"/>
      <c r="V42" s="790"/>
      <c r="W42" s="790"/>
      <c r="X42" s="790"/>
      <c r="Y42" s="790"/>
    </row>
    <row r="43" spans="1:25" ht="12.75" customHeight="1">
      <c r="A43" s="835" t="s">
        <v>1888</v>
      </c>
      <c r="B43" s="836">
        <v>320600000</v>
      </c>
      <c r="C43" s="855">
        <v>323382000</v>
      </c>
      <c r="D43" s="855">
        <v>130000000</v>
      </c>
      <c r="E43" s="871">
        <v>162186298</v>
      </c>
      <c r="F43" s="856">
        <v>111490409</v>
      </c>
      <c r="G43" s="856"/>
      <c r="H43" s="856">
        <f t="shared" si="3"/>
        <v>209531741.40000001</v>
      </c>
      <c r="I43" s="872">
        <f t="shared" si="4"/>
        <v>4.3220436833855324E-3</v>
      </c>
      <c r="J43" s="873">
        <f t="shared" si="5"/>
        <v>-0.65224451341235179</v>
      </c>
      <c r="K43" s="790"/>
      <c r="L43" s="790"/>
      <c r="M43" s="790"/>
      <c r="N43" s="790"/>
      <c r="O43" s="790"/>
      <c r="P43" s="790"/>
      <c r="Q43" s="790"/>
      <c r="R43" s="790"/>
      <c r="S43" s="790"/>
      <c r="T43" s="790"/>
      <c r="U43" s="790"/>
      <c r="V43" s="790"/>
      <c r="W43" s="790"/>
      <c r="X43" s="790"/>
      <c r="Y43" s="790"/>
    </row>
    <row r="44" spans="1:25" ht="12.75" customHeight="1">
      <c r="A44" s="835" t="s">
        <v>1889</v>
      </c>
      <c r="B44" s="836">
        <v>4192300</v>
      </c>
      <c r="C44" s="855">
        <v>708050</v>
      </c>
      <c r="D44" s="855">
        <v>8503096</v>
      </c>
      <c r="E44" s="871">
        <v>2186600</v>
      </c>
      <c r="F44" s="856">
        <v>70561450</v>
      </c>
      <c r="G44" s="856">
        <v>74002000</v>
      </c>
      <c r="H44" s="856">
        <f t="shared" si="3"/>
        <v>17230299.199999999</v>
      </c>
      <c r="I44" s="872">
        <f t="shared" si="4"/>
        <v>3.5541205033006416E-4</v>
      </c>
      <c r="J44" s="873">
        <f t="shared" si="5"/>
        <v>15.831202442573289</v>
      </c>
      <c r="K44" s="790"/>
      <c r="L44" s="790"/>
      <c r="M44" s="790"/>
      <c r="N44" s="790"/>
      <c r="O44" s="790"/>
      <c r="P44" s="790"/>
      <c r="Q44" s="790"/>
      <c r="R44" s="790"/>
      <c r="S44" s="790"/>
      <c r="T44" s="790"/>
      <c r="U44" s="790"/>
      <c r="V44" s="790"/>
      <c r="W44" s="790"/>
      <c r="X44" s="790"/>
      <c r="Y44" s="790"/>
    </row>
    <row r="45" spans="1:25" ht="12.75" customHeight="1">
      <c r="A45" s="835" t="s">
        <v>1890</v>
      </c>
      <c r="B45" s="836"/>
      <c r="C45" s="855"/>
      <c r="D45" s="855">
        <v>4745000</v>
      </c>
      <c r="E45" s="878">
        <v>2340000</v>
      </c>
      <c r="F45" s="874">
        <v>4760595</v>
      </c>
      <c r="G45" s="874"/>
      <c r="H45" s="874">
        <f t="shared" si="3"/>
        <v>2369119</v>
      </c>
      <c r="I45" s="875">
        <f t="shared" si="4"/>
        <v>4.8868184556302499E-5</v>
      </c>
      <c r="J45" s="873">
        <f t="shared" si="5"/>
        <v>0</v>
      </c>
      <c r="K45" s="790"/>
      <c r="L45" s="790"/>
      <c r="M45" s="790"/>
      <c r="N45" s="790"/>
      <c r="O45" s="790"/>
      <c r="P45" s="790"/>
      <c r="Q45" s="790"/>
      <c r="R45" s="790"/>
      <c r="S45" s="790"/>
      <c r="T45" s="790"/>
      <c r="U45" s="790"/>
      <c r="V45" s="790"/>
      <c r="W45" s="790"/>
      <c r="X45" s="790"/>
      <c r="Y45" s="790"/>
    </row>
    <row r="46" spans="1:25" ht="12.75" customHeight="1">
      <c r="A46" s="835" t="s">
        <v>1891</v>
      </c>
      <c r="B46" s="836">
        <v>98074876</v>
      </c>
      <c r="C46" s="855">
        <v>76132042</v>
      </c>
      <c r="D46" s="855">
        <v>98685446</v>
      </c>
      <c r="E46" s="871">
        <v>158938752.25</v>
      </c>
      <c r="F46" s="856">
        <v>1178906849</v>
      </c>
      <c r="G46" s="856">
        <v>14010663</v>
      </c>
      <c r="H46" s="856">
        <f t="shared" si="3"/>
        <v>322147593.05000001</v>
      </c>
      <c r="I46" s="872">
        <f t="shared" si="4"/>
        <v>6.6449882979858895E-3</v>
      </c>
      <c r="J46" s="873">
        <f t="shared" si="5"/>
        <v>11.020477588980077</v>
      </c>
      <c r="K46" s="790"/>
      <c r="L46" s="790"/>
      <c r="M46" s="790"/>
      <c r="N46" s="790"/>
      <c r="O46" s="790"/>
      <c r="P46" s="790"/>
      <c r="Q46" s="790"/>
      <c r="R46" s="790"/>
      <c r="S46" s="790"/>
      <c r="T46" s="790"/>
      <c r="U46" s="790"/>
      <c r="V46" s="790"/>
      <c r="W46" s="790"/>
      <c r="X46" s="790"/>
      <c r="Y46" s="790"/>
    </row>
    <row r="47" spans="1:25" ht="12.75" customHeight="1">
      <c r="A47" s="835" t="s">
        <v>324</v>
      </c>
      <c r="B47" s="836">
        <v>259906048</v>
      </c>
      <c r="C47" s="855">
        <v>489378945</v>
      </c>
      <c r="D47" s="855">
        <v>759168125</v>
      </c>
      <c r="E47" s="871">
        <v>927697205</v>
      </c>
      <c r="F47" s="856">
        <v>783023016</v>
      </c>
      <c r="G47" s="856"/>
      <c r="H47" s="856">
        <f t="shared" si="3"/>
        <v>643834667.79999995</v>
      </c>
      <c r="I47" s="872">
        <f t="shared" si="4"/>
        <v>1.3280477413669852E-2</v>
      </c>
      <c r="J47" s="873">
        <f t="shared" si="5"/>
        <v>2.0127156409996276</v>
      </c>
      <c r="K47" s="790"/>
      <c r="L47" s="790"/>
      <c r="M47" s="790"/>
      <c r="N47" s="790"/>
      <c r="O47" s="790"/>
      <c r="P47" s="790"/>
      <c r="Q47" s="790"/>
      <c r="R47" s="790"/>
      <c r="S47" s="790"/>
      <c r="T47" s="790"/>
      <c r="U47" s="790"/>
      <c r="V47" s="790"/>
      <c r="W47" s="790"/>
      <c r="X47" s="790"/>
      <c r="Y47" s="790"/>
    </row>
    <row r="48" spans="1:25" ht="12.75" customHeight="1">
      <c r="A48" s="835" t="s">
        <v>1892</v>
      </c>
      <c r="B48" s="836">
        <v>298150272</v>
      </c>
      <c r="C48" s="855">
        <v>56544772</v>
      </c>
      <c r="D48" s="855">
        <v>944307338</v>
      </c>
      <c r="E48" s="871">
        <v>909265116</v>
      </c>
      <c r="F48" s="856">
        <v>553097038</v>
      </c>
      <c r="G48" s="856">
        <v>2504492</v>
      </c>
      <c r="H48" s="856">
        <f t="shared" si="3"/>
        <v>552272907.20000005</v>
      </c>
      <c r="I48" s="872">
        <f t="shared" si="4"/>
        <v>1.1391818796141234E-2</v>
      </c>
      <c r="J48" s="873">
        <f t="shared" si="5"/>
        <v>0.85509486303604643</v>
      </c>
      <c r="K48" s="790"/>
      <c r="L48" s="790"/>
      <c r="M48" s="790"/>
      <c r="N48" s="790"/>
      <c r="O48" s="790"/>
      <c r="P48" s="790"/>
      <c r="Q48" s="790"/>
      <c r="R48" s="790"/>
      <c r="S48" s="790"/>
      <c r="T48" s="790"/>
      <c r="U48" s="790"/>
      <c r="V48" s="790"/>
      <c r="W48" s="790"/>
      <c r="X48" s="790"/>
      <c r="Y48" s="790"/>
    </row>
    <row r="49" spans="1:25" ht="12.75" customHeight="1">
      <c r="A49" s="835" t="s">
        <v>1880</v>
      </c>
      <c r="B49" s="836">
        <v>39999985</v>
      </c>
      <c r="C49" s="855">
        <v>58078266</v>
      </c>
      <c r="D49" s="855">
        <v>1330000</v>
      </c>
      <c r="E49" s="871">
        <v>6650000</v>
      </c>
      <c r="F49" s="856">
        <v>4397800</v>
      </c>
      <c r="G49" s="856">
        <v>29119367</v>
      </c>
      <c r="H49" s="856">
        <f t="shared" si="3"/>
        <v>22091210.199999999</v>
      </c>
      <c r="I49" s="872">
        <f t="shared" si="4"/>
        <v>4.556788144139962E-4</v>
      </c>
      <c r="J49" s="873">
        <f t="shared" si="5"/>
        <v>-0.89005495877060958</v>
      </c>
      <c r="K49" s="790"/>
      <c r="L49" s="790"/>
      <c r="M49" s="790"/>
      <c r="N49" s="790"/>
      <c r="O49" s="790"/>
      <c r="P49" s="790"/>
      <c r="Q49" s="790"/>
      <c r="R49" s="790"/>
      <c r="S49" s="790"/>
      <c r="T49" s="790"/>
      <c r="U49" s="790"/>
      <c r="V49" s="790"/>
      <c r="W49" s="790"/>
      <c r="X49" s="790"/>
      <c r="Y49" s="790"/>
    </row>
    <row r="50" spans="1:25" ht="12.75" customHeight="1">
      <c r="A50" s="835" t="s">
        <v>1883</v>
      </c>
      <c r="B50" s="836">
        <v>129866848</v>
      </c>
      <c r="C50" s="855">
        <v>90641426</v>
      </c>
      <c r="D50" s="855">
        <v>107276330</v>
      </c>
      <c r="E50" s="871">
        <v>124300459</v>
      </c>
      <c r="F50" s="874">
        <v>129448586</v>
      </c>
      <c r="G50" s="874">
        <v>145800000</v>
      </c>
      <c r="H50" s="874">
        <f t="shared" si="3"/>
        <v>116306729.8</v>
      </c>
      <c r="I50" s="875">
        <f t="shared" si="4"/>
        <v>2.3990769298656623E-3</v>
      </c>
      <c r="J50" s="873">
        <f t="shared" si="5"/>
        <v>-3.220698788346632E-3</v>
      </c>
      <c r="K50" s="790"/>
      <c r="L50" s="790"/>
      <c r="M50" s="790"/>
      <c r="N50" s="790"/>
      <c r="O50" s="790"/>
      <c r="P50" s="790"/>
      <c r="Q50" s="790"/>
      <c r="R50" s="790"/>
      <c r="S50" s="790"/>
      <c r="T50" s="790"/>
      <c r="U50" s="790"/>
      <c r="V50" s="790"/>
      <c r="W50" s="790"/>
      <c r="X50" s="790"/>
      <c r="Y50" s="790"/>
    </row>
    <row r="51" spans="1:25" ht="12.75" customHeight="1">
      <c r="A51" s="835" t="s">
        <v>1893</v>
      </c>
      <c r="B51" s="836">
        <v>287493484</v>
      </c>
      <c r="C51" s="855">
        <v>358990086</v>
      </c>
      <c r="D51" s="855">
        <v>184758804</v>
      </c>
      <c r="E51" s="871">
        <v>123697180</v>
      </c>
      <c r="F51" s="856">
        <v>182176150</v>
      </c>
      <c r="G51" s="856">
        <v>224947715</v>
      </c>
      <c r="H51" s="856">
        <f t="shared" si="3"/>
        <v>227423140.80000001</v>
      </c>
      <c r="I51" s="872">
        <f t="shared" si="4"/>
        <v>4.6910923499361452E-3</v>
      </c>
      <c r="J51" s="873">
        <f t="shared" si="5"/>
        <v>-0.36632946435752956</v>
      </c>
      <c r="K51" s="790"/>
      <c r="L51" s="790"/>
      <c r="M51" s="790"/>
      <c r="N51" s="790"/>
      <c r="O51" s="790"/>
      <c r="P51" s="790"/>
      <c r="Q51" s="790"/>
      <c r="R51" s="790"/>
      <c r="S51" s="790"/>
      <c r="T51" s="790"/>
      <c r="U51" s="790"/>
      <c r="V51" s="790"/>
      <c r="W51" s="790"/>
      <c r="X51" s="790"/>
      <c r="Y51" s="790"/>
    </row>
    <row r="52" spans="1:25" ht="12.75" customHeight="1">
      <c r="A52" s="835" t="s">
        <v>1894</v>
      </c>
      <c r="B52" s="836">
        <v>0</v>
      </c>
      <c r="C52" s="855">
        <v>9814896</v>
      </c>
      <c r="D52" s="855">
        <v>77895786</v>
      </c>
      <c r="E52" s="871">
        <v>39017609</v>
      </c>
      <c r="F52" s="856">
        <v>3947060</v>
      </c>
      <c r="G52" s="856">
        <v>162758795</v>
      </c>
      <c r="H52" s="856">
        <f t="shared" si="3"/>
        <v>26135070.199999999</v>
      </c>
      <c r="I52" s="872">
        <f t="shared" si="4"/>
        <v>5.3909214097118874E-4</v>
      </c>
      <c r="J52" s="873">
        <f t="shared" si="5"/>
        <v>0</v>
      </c>
      <c r="K52" s="790"/>
      <c r="L52" s="790"/>
      <c r="M52" s="790"/>
      <c r="N52" s="790"/>
      <c r="O52" s="790"/>
      <c r="P52" s="790"/>
      <c r="Q52" s="790"/>
      <c r="R52" s="790"/>
      <c r="S52" s="790"/>
      <c r="T52" s="790"/>
      <c r="U52" s="790"/>
      <c r="V52" s="790"/>
      <c r="W52" s="790"/>
      <c r="X52" s="790"/>
      <c r="Y52" s="790"/>
    </row>
    <row r="53" spans="1:25" ht="12.75" customHeight="1">
      <c r="A53" s="835" t="s">
        <v>1895</v>
      </c>
      <c r="B53" s="836">
        <v>20672471</v>
      </c>
      <c r="C53" s="855">
        <v>16833664</v>
      </c>
      <c r="D53" s="855">
        <v>16917221</v>
      </c>
      <c r="E53" s="871">
        <v>21899359</v>
      </c>
      <c r="F53" s="856">
        <v>17242781</v>
      </c>
      <c r="G53" s="856">
        <v>18000000</v>
      </c>
      <c r="H53" s="856">
        <f t="shared" si="3"/>
        <v>18713099.199999999</v>
      </c>
      <c r="I53" s="872">
        <f t="shared" si="4"/>
        <v>3.8599799559498559E-4</v>
      </c>
      <c r="J53" s="873">
        <f t="shared" si="5"/>
        <v>-0.16590614639149814</v>
      </c>
      <c r="K53" s="790"/>
      <c r="L53" s="790"/>
      <c r="M53" s="790"/>
      <c r="N53" s="790"/>
      <c r="O53" s="790"/>
      <c r="P53" s="790"/>
      <c r="Q53" s="790"/>
      <c r="R53" s="790"/>
      <c r="S53" s="790"/>
      <c r="T53" s="790"/>
      <c r="U53" s="790"/>
      <c r="V53" s="790"/>
      <c r="W53" s="790"/>
      <c r="X53" s="790"/>
      <c r="Y53" s="790"/>
    </row>
    <row r="54" spans="1:25" ht="12.75" customHeight="1">
      <c r="A54" s="835" t="s">
        <v>324</v>
      </c>
      <c r="B54" s="836">
        <v>2018706633</v>
      </c>
      <c r="C54" s="855">
        <v>1857627963</v>
      </c>
      <c r="D54" s="855">
        <v>3118000432</v>
      </c>
      <c r="E54" s="871">
        <v>4105525296.8499999</v>
      </c>
      <c r="F54" s="856">
        <v>4157569416.8000002</v>
      </c>
      <c r="G54" s="856">
        <v>5097653707</v>
      </c>
      <c r="H54" s="856">
        <f t="shared" si="3"/>
        <v>3051485948.3300004</v>
      </c>
      <c r="I54" s="872">
        <f t="shared" si="4"/>
        <v>6.2943473288574456E-2</v>
      </c>
      <c r="J54" s="873">
        <f t="shared" si="5"/>
        <v>1.0595213533436683</v>
      </c>
      <c r="K54" s="790"/>
      <c r="L54" s="790"/>
      <c r="M54" s="790"/>
      <c r="N54" s="790"/>
      <c r="O54" s="790"/>
      <c r="P54" s="790"/>
      <c r="Q54" s="790"/>
      <c r="R54" s="790"/>
      <c r="S54" s="790"/>
      <c r="T54" s="790"/>
      <c r="U54" s="790"/>
      <c r="V54" s="790"/>
      <c r="W54" s="790"/>
      <c r="X54" s="790"/>
      <c r="Y54" s="790"/>
    </row>
    <row r="55" spans="1:25" ht="12.75" customHeight="1">
      <c r="A55" s="835" t="s">
        <v>1896</v>
      </c>
      <c r="B55" s="836">
        <v>2008433376</v>
      </c>
      <c r="C55" s="855">
        <v>2000057614</v>
      </c>
      <c r="D55" s="855">
        <v>1419755098</v>
      </c>
      <c r="E55" s="871">
        <v>1690159091</v>
      </c>
      <c r="F55" s="856">
        <v>1930711587</v>
      </c>
      <c r="G55" s="856">
        <v>829875891</v>
      </c>
      <c r="H55" s="856">
        <f t="shared" si="3"/>
        <v>1809823353.2</v>
      </c>
      <c r="I55" s="872">
        <f t="shared" si="4"/>
        <v>3.7331506622708205E-2</v>
      </c>
      <c r="J55" s="873">
        <f t="shared" si="5"/>
        <v>-3.8697718295635397E-2</v>
      </c>
      <c r="K55" s="790"/>
      <c r="L55" s="790"/>
      <c r="M55" s="790"/>
      <c r="N55" s="790"/>
      <c r="O55" s="790"/>
      <c r="P55" s="790"/>
      <c r="Q55" s="790"/>
      <c r="R55" s="790"/>
      <c r="S55" s="790"/>
      <c r="T55" s="790"/>
      <c r="U55" s="790"/>
      <c r="V55" s="790"/>
      <c r="W55" s="790"/>
      <c r="X55" s="790"/>
      <c r="Y55" s="790"/>
    </row>
    <row r="56" spans="1:25" ht="12.75" customHeight="1">
      <c r="A56" s="835" t="s">
        <v>1897</v>
      </c>
      <c r="B56" s="836">
        <v>44844054</v>
      </c>
      <c r="C56" s="855">
        <v>40585740</v>
      </c>
      <c r="D56" s="855">
        <v>231161941</v>
      </c>
      <c r="E56" s="855">
        <v>107419502</v>
      </c>
      <c r="F56" s="874">
        <v>3057000</v>
      </c>
      <c r="G56" s="874">
        <v>70000000</v>
      </c>
      <c r="H56" s="874">
        <f t="shared" si="3"/>
        <v>85413647.400000006</v>
      </c>
      <c r="I56" s="875">
        <f t="shared" si="4"/>
        <v>1.7618405342957224E-3</v>
      </c>
      <c r="J56" s="873">
        <f t="shared" si="5"/>
        <v>-0.93183042728474108</v>
      </c>
      <c r="K56" s="790"/>
      <c r="L56" s="790"/>
      <c r="M56" s="790"/>
      <c r="N56" s="790"/>
      <c r="O56" s="790"/>
      <c r="P56" s="790"/>
      <c r="Q56" s="790"/>
      <c r="R56" s="790"/>
      <c r="S56" s="790"/>
      <c r="T56" s="790"/>
      <c r="U56" s="790"/>
      <c r="V56" s="790"/>
      <c r="W56" s="790"/>
      <c r="X56" s="790"/>
      <c r="Y56" s="790"/>
    </row>
    <row r="57" spans="1:25" ht="12.75" customHeight="1">
      <c r="A57" s="837" t="s">
        <v>251</v>
      </c>
      <c r="B57" s="838">
        <f>SUM(B58:B59)</f>
        <v>1415642670</v>
      </c>
      <c r="C57" s="838">
        <f t="shared" ref="C57:G57" si="7">SUM(C58:C59)</f>
        <v>195653878</v>
      </c>
      <c r="D57" s="838">
        <f t="shared" si="7"/>
        <v>152308176</v>
      </c>
      <c r="E57" s="838">
        <f t="shared" si="7"/>
        <v>571378642</v>
      </c>
      <c r="F57" s="838">
        <f t="shared" si="7"/>
        <v>707796748</v>
      </c>
      <c r="G57" s="838">
        <f t="shared" si="7"/>
        <v>477915533</v>
      </c>
      <c r="H57" s="838">
        <f t="shared" si="3"/>
        <v>608556022.79999995</v>
      </c>
      <c r="I57" s="876">
        <f t="shared" si="4"/>
        <v>1.2552779339087581E-2</v>
      </c>
      <c r="J57" s="877">
        <f t="shared" si="5"/>
        <v>-0.50001736808343034</v>
      </c>
      <c r="K57" s="790"/>
      <c r="L57" s="790"/>
      <c r="M57" s="790"/>
      <c r="N57" s="790"/>
      <c r="O57" s="790"/>
      <c r="P57" s="790"/>
      <c r="Q57" s="790"/>
      <c r="R57" s="790"/>
      <c r="S57" s="790"/>
      <c r="T57" s="790"/>
      <c r="U57" s="790"/>
      <c r="V57" s="790"/>
      <c r="W57" s="790"/>
      <c r="X57" s="790"/>
      <c r="Y57" s="790"/>
    </row>
    <row r="58" spans="1:25" ht="12.75" customHeight="1">
      <c r="A58" s="835" t="s">
        <v>253</v>
      </c>
      <c r="B58" s="836">
        <v>241743626</v>
      </c>
      <c r="C58" s="855">
        <v>187627211</v>
      </c>
      <c r="D58" s="855">
        <v>152308176</v>
      </c>
      <c r="E58" s="871">
        <v>181386666</v>
      </c>
      <c r="F58" s="871">
        <v>206677653</v>
      </c>
      <c r="G58" s="871">
        <v>115121840</v>
      </c>
      <c r="H58" s="871">
        <f t="shared" si="3"/>
        <v>193948666.40000001</v>
      </c>
      <c r="I58" s="879">
        <f t="shared" si="4"/>
        <v>4.0006091817607918E-3</v>
      </c>
      <c r="J58" s="873">
        <f t="shared" si="5"/>
        <v>-0.14505438501199619</v>
      </c>
      <c r="K58" s="790"/>
      <c r="L58" s="790"/>
      <c r="M58" s="790"/>
      <c r="N58" s="790"/>
      <c r="O58" s="790"/>
      <c r="P58" s="790"/>
      <c r="Q58" s="790"/>
      <c r="R58" s="790"/>
      <c r="S58" s="790"/>
      <c r="T58" s="790"/>
      <c r="U58" s="790"/>
      <c r="V58" s="790"/>
      <c r="W58" s="790"/>
      <c r="X58" s="790"/>
      <c r="Y58" s="790"/>
    </row>
    <row r="59" spans="1:25" ht="12.75" customHeight="1">
      <c r="A59" s="835" t="s">
        <v>255</v>
      </c>
      <c r="B59" s="836">
        <v>1173899044</v>
      </c>
      <c r="C59" s="855">
        <v>8026667</v>
      </c>
      <c r="D59" s="855">
        <v>0</v>
      </c>
      <c r="E59" s="871">
        <v>389991976</v>
      </c>
      <c r="F59" s="871">
        <v>501119095</v>
      </c>
      <c r="G59" s="871">
        <v>362793693</v>
      </c>
      <c r="H59" s="871">
        <f t="shared" si="3"/>
        <v>414607356.39999998</v>
      </c>
      <c r="I59" s="879">
        <f t="shared" si="4"/>
        <v>8.5521701573267883E-3</v>
      </c>
      <c r="J59" s="873">
        <f t="shared" si="5"/>
        <v>-0.57311568012487446</v>
      </c>
      <c r="K59" s="790"/>
      <c r="L59" s="790"/>
      <c r="M59" s="790"/>
      <c r="N59" s="790"/>
      <c r="O59" s="790"/>
      <c r="P59" s="790"/>
      <c r="Q59" s="790"/>
      <c r="R59" s="790"/>
      <c r="S59" s="790"/>
      <c r="T59" s="790"/>
      <c r="U59" s="790"/>
      <c r="V59" s="790"/>
      <c r="W59" s="790"/>
      <c r="X59" s="790"/>
      <c r="Y59" s="790"/>
    </row>
    <row r="60" spans="1:25" ht="12.75" customHeight="1">
      <c r="A60" s="831" t="s">
        <v>257</v>
      </c>
      <c r="B60" s="852">
        <f>SUM(B61:B69)</f>
        <v>13890186563</v>
      </c>
      <c r="C60" s="852">
        <f t="shared" ref="C60:G60" si="8">SUM(C61:C69)</f>
        <v>11070853453</v>
      </c>
      <c r="D60" s="852">
        <f t="shared" si="8"/>
        <v>8556270703</v>
      </c>
      <c r="E60" s="852">
        <f t="shared" si="8"/>
        <v>9378459306</v>
      </c>
      <c r="F60" s="852">
        <f t="shared" si="8"/>
        <v>11072855523</v>
      </c>
      <c r="G60" s="852">
        <f t="shared" si="8"/>
        <v>11250676133</v>
      </c>
      <c r="H60" s="831">
        <f t="shared" si="3"/>
        <v>10793725109.6</v>
      </c>
      <c r="I60" s="867">
        <f>+H60/$H$7</f>
        <v>0.2226438396323398</v>
      </c>
      <c r="J60" s="867">
        <f t="shared" si="5"/>
        <v>-0.20282888406298794</v>
      </c>
      <c r="K60" s="790"/>
      <c r="L60" s="790"/>
      <c r="M60" s="790"/>
      <c r="N60" s="790"/>
      <c r="O60" s="790"/>
      <c r="P60" s="790"/>
      <c r="Q60" s="790"/>
      <c r="R60" s="790"/>
      <c r="S60" s="790"/>
      <c r="T60" s="790"/>
      <c r="U60" s="790"/>
      <c r="V60" s="790"/>
      <c r="W60" s="790"/>
      <c r="X60" s="790"/>
      <c r="Y60" s="790"/>
    </row>
    <row r="61" spans="1:25" ht="12.75" customHeight="1">
      <c r="A61" s="835" t="s">
        <v>1898</v>
      </c>
      <c r="B61" s="836">
        <v>0</v>
      </c>
      <c r="C61" s="855">
        <v>0</v>
      </c>
      <c r="D61" s="855">
        <v>0</v>
      </c>
      <c r="E61" s="856">
        <v>1316705</v>
      </c>
      <c r="F61" s="871">
        <v>0</v>
      </c>
      <c r="G61" s="871">
        <v>1500000</v>
      </c>
      <c r="H61" s="871">
        <f t="shared" si="3"/>
        <v>263341</v>
      </c>
      <c r="I61" s="879">
        <f t="shared" si="4"/>
        <v>5.4319755948271302E-6</v>
      </c>
      <c r="J61" s="873">
        <f t="shared" si="5"/>
        <v>0</v>
      </c>
      <c r="K61" s="790"/>
      <c r="L61" s="790"/>
      <c r="M61" s="790"/>
      <c r="N61" s="790"/>
      <c r="O61" s="790"/>
      <c r="P61" s="790"/>
      <c r="Q61" s="790"/>
      <c r="R61" s="790"/>
      <c r="S61" s="790"/>
      <c r="T61" s="790"/>
      <c r="U61" s="790"/>
      <c r="V61" s="790"/>
      <c r="W61" s="790"/>
      <c r="X61" s="790"/>
      <c r="Y61" s="790"/>
    </row>
    <row r="62" spans="1:25" ht="12.75" customHeight="1">
      <c r="A62" s="835" t="s">
        <v>1899</v>
      </c>
      <c r="B62" s="836">
        <v>4980486329</v>
      </c>
      <c r="C62" s="855">
        <v>4052815006</v>
      </c>
      <c r="D62" s="855">
        <v>2774056572</v>
      </c>
      <c r="E62" s="856">
        <v>2805443195</v>
      </c>
      <c r="F62" s="871">
        <v>4111998741</v>
      </c>
      <c r="G62" s="871">
        <v>4026314894</v>
      </c>
      <c r="H62" s="871">
        <f t="shared" si="3"/>
        <v>3744959968.5999999</v>
      </c>
      <c r="I62" s="879">
        <f t="shared" si="4"/>
        <v>7.724786931408241E-2</v>
      </c>
      <c r="J62" s="873">
        <f t="shared" si="5"/>
        <v>-0.17437806885304274</v>
      </c>
      <c r="K62" s="790"/>
      <c r="L62" s="790"/>
      <c r="M62" s="790"/>
      <c r="N62" s="790"/>
      <c r="O62" s="790"/>
      <c r="P62" s="790"/>
      <c r="Q62" s="790"/>
      <c r="R62" s="790"/>
      <c r="S62" s="790"/>
      <c r="T62" s="790"/>
      <c r="U62" s="790"/>
      <c r="V62" s="790"/>
      <c r="W62" s="790"/>
      <c r="X62" s="790"/>
      <c r="Y62" s="790"/>
    </row>
    <row r="63" spans="1:25" ht="12.75" customHeight="1">
      <c r="A63" s="835" t="s">
        <v>1900</v>
      </c>
      <c r="B63" s="836">
        <v>3565092903</v>
      </c>
      <c r="C63" s="855">
        <v>3209487567</v>
      </c>
      <c r="D63" s="855">
        <v>2038323290</v>
      </c>
      <c r="E63" s="856">
        <v>3739374571</v>
      </c>
      <c r="F63" s="871">
        <v>3562831995</v>
      </c>
      <c r="G63" s="871">
        <v>3998042981</v>
      </c>
      <c r="H63" s="871">
        <f t="shared" si="3"/>
        <v>3223022065.1999998</v>
      </c>
      <c r="I63" s="879">
        <f t="shared" si="4"/>
        <v>6.6481775339790369E-2</v>
      </c>
      <c r="J63" s="873">
        <f t="shared" si="5"/>
        <v>-6.3417926587483464E-4</v>
      </c>
      <c r="K63" s="790"/>
      <c r="L63" s="790"/>
      <c r="M63" s="790"/>
      <c r="N63" s="790"/>
      <c r="O63" s="790"/>
      <c r="P63" s="790"/>
      <c r="Q63" s="790"/>
      <c r="R63" s="790"/>
      <c r="S63" s="790"/>
      <c r="T63" s="790"/>
      <c r="U63" s="790"/>
      <c r="V63" s="790"/>
      <c r="W63" s="790"/>
      <c r="X63" s="790"/>
      <c r="Y63" s="790"/>
    </row>
    <row r="64" spans="1:25" ht="12.75" customHeight="1">
      <c r="A64" s="835" t="s">
        <v>1901</v>
      </c>
      <c r="B64" s="836">
        <v>961076636</v>
      </c>
      <c r="C64" s="855">
        <v>722432814</v>
      </c>
      <c r="D64" s="855">
        <v>1007930816</v>
      </c>
      <c r="E64" s="856">
        <v>721333028</v>
      </c>
      <c r="F64" s="871">
        <v>917099830</v>
      </c>
      <c r="G64" s="871"/>
      <c r="H64" s="871">
        <f t="shared" si="3"/>
        <v>865974624.79999995</v>
      </c>
      <c r="I64" s="879">
        <f t="shared" si="4"/>
        <v>1.786259271307233E-2</v>
      </c>
      <c r="J64" s="873">
        <f t="shared" si="5"/>
        <v>-4.5757855672188041E-2</v>
      </c>
      <c r="K64" s="790"/>
      <c r="L64" s="790"/>
      <c r="M64" s="790"/>
      <c r="N64" s="790"/>
      <c r="O64" s="790"/>
      <c r="P64" s="790"/>
      <c r="Q64" s="790"/>
      <c r="R64" s="790"/>
      <c r="S64" s="790"/>
      <c r="T64" s="790"/>
      <c r="U64" s="790"/>
      <c r="V64" s="790"/>
      <c r="W64" s="790"/>
      <c r="X64" s="790"/>
      <c r="Y64" s="790"/>
    </row>
    <row r="65" spans="1:25" ht="12.75" customHeight="1">
      <c r="A65" s="835" t="s">
        <v>1902</v>
      </c>
      <c r="B65" s="836">
        <v>2238273926</v>
      </c>
      <c r="C65" s="855">
        <v>1340209456</v>
      </c>
      <c r="D65" s="855">
        <v>949999207</v>
      </c>
      <c r="E65" s="856">
        <v>578435126</v>
      </c>
      <c r="F65" s="874">
        <v>520514446</v>
      </c>
      <c r="G65" s="874">
        <v>1167027786</v>
      </c>
      <c r="H65" s="874">
        <f t="shared" si="3"/>
        <v>1125486432.2</v>
      </c>
      <c r="I65" s="875">
        <f t="shared" si="4"/>
        <v>2.3215582959051042E-2</v>
      </c>
      <c r="J65" s="873">
        <f t="shared" si="5"/>
        <v>-0.76744828237792728</v>
      </c>
      <c r="K65" s="790"/>
      <c r="L65" s="790"/>
      <c r="M65" s="790"/>
      <c r="N65" s="790"/>
      <c r="O65" s="790"/>
      <c r="P65" s="790"/>
      <c r="Q65" s="790"/>
      <c r="R65" s="790"/>
      <c r="S65" s="790"/>
      <c r="T65" s="790"/>
      <c r="U65" s="790"/>
      <c r="V65" s="790"/>
      <c r="W65" s="790"/>
      <c r="X65" s="790"/>
      <c r="Y65" s="790"/>
    </row>
    <row r="66" spans="1:25" ht="12.75" customHeight="1">
      <c r="A66" s="835" t="s">
        <v>1903</v>
      </c>
      <c r="B66" s="836">
        <v>14101482</v>
      </c>
      <c r="C66" s="855">
        <v>0</v>
      </c>
      <c r="D66" s="855">
        <v>0</v>
      </c>
      <c r="E66" s="836"/>
      <c r="F66" s="874">
        <v>0</v>
      </c>
      <c r="G66" s="874"/>
      <c r="H66" s="874">
        <f t="shared" si="3"/>
        <v>2820296.4</v>
      </c>
      <c r="I66" s="875">
        <f t="shared" si="4"/>
        <v>5.8174690667153287E-5</v>
      </c>
      <c r="J66" s="873">
        <f t="shared" si="5"/>
        <v>-1</v>
      </c>
      <c r="K66" s="790"/>
      <c r="L66" s="790"/>
      <c r="M66" s="790"/>
      <c r="N66" s="790"/>
      <c r="O66" s="790"/>
      <c r="P66" s="790"/>
      <c r="Q66" s="790"/>
      <c r="R66" s="790"/>
      <c r="S66" s="790"/>
      <c r="T66" s="790"/>
      <c r="U66" s="790"/>
      <c r="V66" s="790"/>
      <c r="W66" s="790"/>
      <c r="X66" s="790"/>
      <c r="Y66" s="790"/>
    </row>
    <row r="67" spans="1:25" ht="12.75" customHeight="1">
      <c r="A67" s="835" t="s">
        <v>1904</v>
      </c>
      <c r="B67" s="836">
        <v>311832000</v>
      </c>
      <c r="C67" s="855">
        <v>214605456</v>
      </c>
      <c r="D67" s="855">
        <v>599366516</v>
      </c>
      <c r="E67" s="856">
        <v>695609110</v>
      </c>
      <c r="F67" s="874">
        <v>1012692399</v>
      </c>
      <c r="G67" s="874">
        <v>1182006493</v>
      </c>
      <c r="H67" s="874">
        <f t="shared" si="3"/>
        <v>566821096.20000005</v>
      </c>
      <c r="I67" s="875">
        <f t="shared" si="4"/>
        <v>1.1691906543954651E-2</v>
      </c>
      <c r="J67" s="873">
        <f t="shared" si="5"/>
        <v>2.2475576560455628</v>
      </c>
      <c r="K67" s="790"/>
      <c r="L67" s="790"/>
      <c r="M67" s="790"/>
      <c r="N67" s="790"/>
      <c r="O67" s="790"/>
      <c r="P67" s="790"/>
      <c r="Q67" s="790"/>
      <c r="R67" s="790"/>
      <c r="S67" s="790"/>
      <c r="T67" s="790"/>
      <c r="U67" s="790"/>
      <c r="V67" s="790"/>
      <c r="W67" s="790"/>
      <c r="X67" s="790"/>
      <c r="Y67" s="790"/>
    </row>
    <row r="68" spans="1:25" ht="12.75" customHeight="1">
      <c r="A68" s="835" t="s">
        <v>1905</v>
      </c>
      <c r="B68" s="836">
        <v>1819323287</v>
      </c>
      <c r="C68" s="855">
        <v>1531303154</v>
      </c>
      <c r="D68" s="855">
        <v>1186594302</v>
      </c>
      <c r="E68" s="871">
        <v>836947571</v>
      </c>
      <c r="F68" s="874">
        <v>947718112</v>
      </c>
      <c r="G68" s="874">
        <v>675053979</v>
      </c>
      <c r="H68" s="874">
        <f t="shared" si="3"/>
        <v>1264377285.2</v>
      </c>
      <c r="I68" s="875">
        <f>+H68/$H$7</f>
        <v>2.6080506096127009E-2</v>
      </c>
      <c r="J68" s="873">
        <f t="shared" si="5"/>
        <v>-0.47908207476266973</v>
      </c>
      <c r="K68" s="790"/>
      <c r="L68" s="790"/>
      <c r="M68" s="790"/>
      <c r="N68" s="790"/>
      <c r="O68" s="790"/>
      <c r="P68" s="790"/>
      <c r="Q68" s="790"/>
      <c r="R68" s="790"/>
      <c r="S68" s="790"/>
      <c r="T68" s="790"/>
      <c r="U68" s="790"/>
      <c r="V68" s="790"/>
      <c r="W68" s="790"/>
      <c r="X68" s="790"/>
      <c r="Y68" s="790"/>
    </row>
    <row r="69" spans="1:25" ht="12.75" customHeight="1">
      <c r="A69" s="835" t="s">
        <v>1906</v>
      </c>
      <c r="B69" s="836"/>
      <c r="C69" s="855"/>
      <c r="D69" s="855"/>
      <c r="E69" s="871"/>
      <c r="F69" s="856"/>
      <c r="G69" s="856">
        <v>200730000</v>
      </c>
      <c r="H69" s="856">
        <f t="shared" si="3"/>
        <v>0</v>
      </c>
      <c r="I69" s="872">
        <f t="shared" si="4"/>
        <v>0</v>
      </c>
      <c r="J69" s="873">
        <f t="shared" si="5"/>
        <v>0</v>
      </c>
      <c r="K69" s="790"/>
      <c r="L69" s="790"/>
      <c r="M69" s="790"/>
      <c r="N69" s="790"/>
      <c r="O69" s="790"/>
      <c r="P69" s="790"/>
      <c r="Q69" s="790"/>
      <c r="R69" s="790"/>
      <c r="S69" s="790"/>
      <c r="T69" s="790"/>
      <c r="U69" s="790"/>
      <c r="V69" s="790"/>
      <c r="W69" s="790"/>
      <c r="X69" s="790"/>
      <c r="Y69" s="790"/>
    </row>
    <row r="70" spans="1:25" ht="12.75" customHeight="1">
      <c r="A70" s="831" t="s">
        <v>267</v>
      </c>
      <c r="B70" s="852">
        <f>+B71</f>
        <v>0</v>
      </c>
      <c r="C70" s="852">
        <f t="shared" ref="C70:G70" si="9">+C71</f>
        <v>0</v>
      </c>
      <c r="D70" s="852">
        <f t="shared" si="9"/>
        <v>0</v>
      </c>
      <c r="E70" s="852">
        <f t="shared" si="9"/>
        <v>0</v>
      </c>
      <c r="F70" s="852">
        <f t="shared" si="9"/>
        <v>1083187760</v>
      </c>
      <c r="G70" s="852">
        <f t="shared" si="9"/>
        <v>1635331098</v>
      </c>
      <c r="H70" s="831">
        <f t="shared" si="3"/>
        <v>216637552</v>
      </c>
      <c r="I70" s="867">
        <f t="shared" si="4"/>
        <v>4.4686163392221243E-3</v>
      </c>
      <c r="J70" s="867">
        <f>IFERROR(+F70/B70-1,0)</f>
        <v>0</v>
      </c>
      <c r="K70" s="790"/>
      <c r="L70" s="790"/>
      <c r="M70" s="790"/>
      <c r="N70" s="790"/>
      <c r="O70" s="790"/>
      <c r="P70" s="790"/>
      <c r="Q70" s="790"/>
      <c r="R70" s="790"/>
      <c r="S70" s="790"/>
      <c r="T70" s="790"/>
      <c r="U70" s="790"/>
      <c r="V70" s="790"/>
      <c r="W70" s="790"/>
      <c r="X70" s="790"/>
      <c r="Y70" s="790"/>
    </row>
    <row r="71" spans="1:25" ht="12.75" customHeight="1">
      <c r="A71" s="835" t="s">
        <v>1907</v>
      </c>
      <c r="B71" s="855"/>
      <c r="C71" s="855"/>
      <c r="D71" s="855"/>
      <c r="E71" s="836">
        <v>0</v>
      </c>
      <c r="F71" s="836">
        <v>1083187760</v>
      </c>
      <c r="G71" s="836">
        <v>1635331098</v>
      </c>
      <c r="H71" s="836">
        <f t="shared" si="3"/>
        <v>216637552</v>
      </c>
      <c r="I71" s="872">
        <f>+H71/$H$7</f>
        <v>4.4686163392221243E-3</v>
      </c>
      <c r="J71" s="873">
        <f t="shared" si="5"/>
        <v>0</v>
      </c>
      <c r="K71" s="790"/>
      <c r="L71" s="790"/>
      <c r="M71" s="790"/>
      <c r="N71" s="790"/>
      <c r="O71" s="790"/>
      <c r="P71" s="790"/>
      <c r="Q71" s="790"/>
      <c r="R71" s="790"/>
      <c r="S71" s="790"/>
      <c r="T71" s="790"/>
      <c r="U71" s="790"/>
      <c r="V71" s="790"/>
      <c r="W71" s="790"/>
      <c r="X71" s="790"/>
      <c r="Y71" s="790"/>
    </row>
    <row r="72" spans="1:25" ht="12.75" customHeight="1">
      <c r="A72" s="837" t="s">
        <v>1908</v>
      </c>
      <c r="B72" s="838">
        <f t="shared" ref="B72:F72" si="10">SUM(B73:B73)</f>
        <v>15596728015</v>
      </c>
      <c r="C72" s="838">
        <f t="shared" si="10"/>
        <v>3895147962</v>
      </c>
      <c r="D72" s="838">
        <f t="shared" si="10"/>
        <v>9345167111</v>
      </c>
      <c r="E72" s="838">
        <f t="shared" si="10"/>
        <v>13904015024</v>
      </c>
      <c r="F72" s="838">
        <f t="shared" si="10"/>
        <v>17502092072</v>
      </c>
      <c r="G72" s="838">
        <f>SUM(G73:G73)</f>
        <v>7825865407</v>
      </c>
      <c r="H72" s="838">
        <f t="shared" si="3"/>
        <v>12048630036.799999</v>
      </c>
      <c r="I72" s="876">
        <f>H72/$H$74</f>
        <v>0.199057423821666</v>
      </c>
      <c r="J72" s="876">
        <f>IFERROR(+F72/B72-1,0)</f>
        <v>0.12216434467328874</v>
      </c>
      <c r="K72" s="790"/>
      <c r="L72" s="790"/>
      <c r="M72" s="790"/>
      <c r="N72" s="790"/>
      <c r="O72" s="790"/>
      <c r="P72" s="790"/>
      <c r="Q72" s="790"/>
      <c r="R72" s="790"/>
      <c r="S72" s="790"/>
      <c r="T72" s="790"/>
      <c r="U72" s="790"/>
      <c r="V72" s="790"/>
      <c r="W72" s="790"/>
      <c r="X72" s="790"/>
      <c r="Y72" s="790"/>
    </row>
    <row r="73" spans="1:25" ht="27" customHeight="1">
      <c r="A73" s="839" t="s">
        <v>1909</v>
      </c>
      <c r="B73" s="856">
        <v>15596728015</v>
      </c>
      <c r="C73" s="856">
        <v>3895147962</v>
      </c>
      <c r="D73" s="856">
        <v>9345167111</v>
      </c>
      <c r="E73" s="856">
        <v>13904015024</v>
      </c>
      <c r="F73" s="856">
        <v>17502092072</v>
      </c>
      <c r="G73" s="856">
        <v>7825865407</v>
      </c>
      <c r="H73" s="856">
        <f>SUM(B73:F73)/5</f>
        <v>12048630036.799999</v>
      </c>
      <c r="I73" s="873">
        <f>H73/$H$74</f>
        <v>0.199057423821666</v>
      </c>
      <c r="J73" s="873">
        <f t="shared" ref="J73:J78" si="11">IFERROR(+F73/B73-1,0)</f>
        <v>0.12216434467328874</v>
      </c>
      <c r="K73" s="790"/>
      <c r="L73" s="790"/>
      <c r="M73" s="790"/>
      <c r="N73" s="790"/>
      <c r="O73" s="790"/>
      <c r="P73" s="790"/>
      <c r="Q73" s="790"/>
      <c r="R73" s="790"/>
      <c r="S73" s="790"/>
      <c r="T73" s="790"/>
      <c r="U73" s="790"/>
      <c r="V73" s="790"/>
      <c r="W73" s="790"/>
      <c r="X73" s="790"/>
      <c r="Y73" s="790"/>
    </row>
    <row r="74" spans="1:25" ht="12.75" customHeight="1">
      <c r="A74" s="911" t="s">
        <v>1910</v>
      </c>
      <c r="B74" s="857">
        <f>+B9+B32+B57+B60+B70+B72</f>
        <v>68617795846</v>
      </c>
      <c r="C74" s="857">
        <f>C72+C7</f>
        <v>48923125752</v>
      </c>
      <c r="D74" s="857">
        <f t="shared" ref="D74:G74" si="12">D72+D7</f>
        <v>52374680130.5</v>
      </c>
      <c r="E74" s="857">
        <f t="shared" si="12"/>
        <v>61843472878.099998</v>
      </c>
      <c r="F74" s="857">
        <f t="shared" si="12"/>
        <v>70882992327.669998</v>
      </c>
      <c r="G74" s="857">
        <f t="shared" si="12"/>
        <v>54852228935</v>
      </c>
      <c r="H74" s="880">
        <f>AVERAGE(B74:F74)</f>
        <v>60528413386.854004</v>
      </c>
      <c r="I74" s="881">
        <f t="shared" ref="I74:I78" si="13">H74/$H$74</f>
        <v>1</v>
      </c>
      <c r="J74" s="881">
        <f>IFERROR(+F74/B74-1,0)</f>
        <v>3.301179313240854E-2</v>
      </c>
      <c r="K74" s="790"/>
      <c r="L74" s="790"/>
      <c r="M74" s="790"/>
      <c r="N74" s="790"/>
      <c r="O74" s="790"/>
      <c r="P74" s="790"/>
      <c r="Q74" s="790"/>
      <c r="R74" s="790"/>
      <c r="S74" s="790"/>
      <c r="T74" s="790"/>
      <c r="U74" s="790"/>
      <c r="V74" s="790"/>
      <c r="W74" s="790"/>
      <c r="X74" s="790"/>
      <c r="Y74" s="790"/>
    </row>
    <row r="75" spans="1:25" ht="33" customHeight="1" thickBot="1">
      <c r="A75" s="882" t="s">
        <v>1911</v>
      </c>
      <c r="B75" s="883">
        <v>0</v>
      </c>
      <c r="C75" s="884">
        <f>+C74/B74-1</f>
        <v>-0.28701985907855532</v>
      </c>
      <c r="D75" s="884">
        <f t="shared" ref="D75:G75" si="14">+D74/C74-1</f>
        <v>7.0550569397314078E-2</v>
      </c>
      <c r="E75" s="884">
        <f t="shared" si="14"/>
        <v>0.18078950981670849</v>
      </c>
      <c r="F75" s="884">
        <f t="shared" si="14"/>
        <v>0.14616772035729375</v>
      </c>
      <c r="G75" s="884">
        <f t="shared" si="14"/>
        <v>-0.2261581074140433</v>
      </c>
      <c r="H75" s="885">
        <f>+AVERAGE(B75:F75)</f>
        <v>2.2097588098552202E-2</v>
      </c>
      <c r="I75" s="873">
        <f t="shared" si="13"/>
        <v>3.6507793385100553E-13</v>
      </c>
      <c r="J75" s="873">
        <f t="shared" si="11"/>
        <v>0</v>
      </c>
      <c r="K75" s="790"/>
      <c r="L75" s="790"/>
      <c r="M75" s="790"/>
      <c r="N75" s="790"/>
      <c r="O75" s="790"/>
      <c r="P75" s="790"/>
      <c r="Q75" s="790"/>
      <c r="R75" s="790"/>
      <c r="S75" s="790"/>
      <c r="T75" s="790"/>
      <c r="U75" s="790"/>
      <c r="V75" s="790"/>
      <c r="W75" s="790"/>
      <c r="X75" s="790"/>
      <c r="Y75" s="790"/>
    </row>
    <row r="76" spans="1:25" ht="20" customHeight="1">
      <c r="A76" s="886" t="s">
        <v>1912</v>
      </c>
      <c r="B76" s="887">
        <v>0</v>
      </c>
      <c r="C76" s="888">
        <f>+C7/B7-1</f>
        <v>-0.15075309434501161</v>
      </c>
      <c r="D76" s="888">
        <f t="shared" ref="D76:G76" si="15">+D7/C7-1</f>
        <v>-4.4382734215166697E-2</v>
      </c>
      <c r="E76" s="888">
        <f t="shared" si="15"/>
        <v>0.11410644671658088</v>
      </c>
      <c r="F76" s="888">
        <f t="shared" si="15"/>
        <v>0.11350654857488385</v>
      </c>
      <c r="G76" s="888">
        <f t="shared" si="15"/>
        <v>-0.11904139303074102</v>
      </c>
      <c r="H76" s="889">
        <f>+AVERAGE(B76:F76)</f>
        <v>6.4954333462572842E-3</v>
      </c>
      <c r="I76" s="873">
        <f t="shared" si="13"/>
        <v>1.073121362812396E-13</v>
      </c>
      <c r="J76" s="873">
        <f t="shared" si="11"/>
        <v>0</v>
      </c>
      <c r="K76" s="790"/>
      <c r="L76" s="790"/>
      <c r="M76" s="790"/>
      <c r="N76" s="790"/>
      <c r="O76" s="790"/>
      <c r="P76" s="790"/>
      <c r="Q76" s="790"/>
      <c r="R76" s="790"/>
      <c r="S76" s="790"/>
      <c r="T76" s="790"/>
      <c r="U76" s="790"/>
      <c r="V76" s="790"/>
      <c r="W76" s="790"/>
      <c r="X76" s="790"/>
      <c r="Y76" s="790"/>
    </row>
    <row r="77" spans="1:25" ht="30" customHeight="1">
      <c r="A77" s="890" t="s">
        <v>2091</v>
      </c>
      <c r="B77" s="891">
        <f>'VENTA DE SERVICIOS Y RECAUD'!K45-'COMPORTAMIENTO GASTOS'!B74</f>
        <v>-18361080835.820007</v>
      </c>
      <c r="C77" s="891">
        <f>'VENTA DE SERVICIOS Y RECAUD'!L45-'COMPORTAMIENTO GASTOS'!C74</f>
        <v>-11733864564.649994</v>
      </c>
      <c r="D77" s="891">
        <f>'VENTA DE SERVICIOS Y RECAUD'!M45-'COMPORTAMIENTO GASTOS'!D74</f>
        <v>-4745922869.4900055</v>
      </c>
      <c r="E77" s="891">
        <f>'VENTA DE SERVICIOS Y RECAUD'!N45-'COMPORTAMIENTO GASTOS'!E74</f>
        <v>657838924.90000153</v>
      </c>
      <c r="F77" s="891">
        <f>'VENTA DE SERVICIOS Y RECAUD'!O45-'COMPORTAMIENTO GASTOS'!F74</f>
        <v>-7403293430.9700012</v>
      </c>
      <c r="G77" s="891">
        <f>'VENTA DE SERVICIOS Y RECAUD'!P45-'COMPORTAMIENTO GASTOS'!G74</f>
        <v>-26994513303</v>
      </c>
      <c r="H77" s="891">
        <f>'VENTA DE SERVICIOS Y RECAUD'!Q45-'COMPORTAMIENTO GASTOS'!H74</f>
        <v>-8317264555.2060089</v>
      </c>
      <c r="I77" s="873">
        <f t="shared" si="13"/>
        <v>-0.13741091315326651</v>
      </c>
      <c r="J77" s="873">
        <f t="shared" si="11"/>
        <v>-0.59679424663676839</v>
      </c>
      <c r="K77" s="790"/>
      <c r="L77" s="790"/>
      <c r="M77" s="790"/>
      <c r="N77" s="790"/>
      <c r="O77" s="790"/>
      <c r="P77" s="790"/>
      <c r="Q77" s="790"/>
      <c r="R77" s="790"/>
      <c r="S77" s="790"/>
      <c r="T77" s="790"/>
      <c r="U77" s="790"/>
      <c r="V77" s="790"/>
      <c r="W77" s="790"/>
      <c r="X77" s="790"/>
      <c r="Y77" s="790"/>
    </row>
    <row r="78" spans="1:25" ht="30" customHeight="1">
      <c r="A78" s="890" t="s">
        <v>2092</v>
      </c>
      <c r="B78" s="828"/>
      <c r="C78" s="891">
        <f>'VENTA DE SERVICIOS Y RECAUD'!C45-C74</f>
        <v>38005261253.179993</v>
      </c>
      <c r="D78" s="891">
        <f>'VENTA DE SERVICIOS Y RECAUD'!D45-D74</f>
        <v>21454063086.730011</v>
      </c>
      <c r="E78" s="891">
        <f>'VENTA DE SERVICIOS Y RECAUD'!E45-E74</f>
        <v>19684473945.340004</v>
      </c>
      <c r="F78" s="891">
        <f>'VENTA DE SERVICIOS Y RECAUD'!F45-F74</f>
        <v>8781989293.3300018</v>
      </c>
      <c r="G78" s="891">
        <f>'VENTA DE SERVICIOS Y RECAUD'!G45-G74</f>
        <v>30904049395</v>
      </c>
      <c r="H78" s="891">
        <f>'VENTA DE SERVICIOS Y RECAUD'!H45-H74</f>
        <v>-14321524809.854004</v>
      </c>
      <c r="I78" s="873">
        <f t="shared" si="13"/>
        <v>-0.23660829697155841</v>
      </c>
      <c r="J78" s="873">
        <f t="shared" si="11"/>
        <v>0</v>
      </c>
      <c r="K78" s="790"/>
      <c r="L78" s="790"/>
      <c r="M78" s="790"/>
      <c r="N78" s="790"/>
      <c r="O78" s="790"/>
      <c r="P78" s="790"/>
      <c r="Q78" s="790"/>
      <c r="R78" s="790"/>
      <c r="S78" s="790"/>
      <c r="T78" s="790"/>
      <c r="U78" s="790"/>
      <c r="V78" s="790"/>
      <c r="W78" s="790"/>
      <c r="X78" s="790"/>
      <c r="Y78" s="790"/>
    </row>
    <row r="79" spans="1:25" ht="12.75" customHeight="1">
      <c r="A79" s="790"/>
      <c r="B79" s="790"/>
      <c r="C79" s="790"/>
      <c r="D79" s="790"/>
      <c r="E79" s="827"/>
      <c r="F79" s="790"/>
      <c r="G79" s="790"/>
      <c r="H79" s="790"/>
      <c r="I79" s="790"/>
      <c r="J79" s="790"/>
      <c r="K79" s="790"/>
      <c r="L79" s="790"/>
      <c r="M79" s="790"/>
      <c r="N79" s="790"/>
      <c r="O79" s="790"/>
      <c r="P79" s="790"/>
      <c r="Q79" s="790"/>
      <c r="R79" s="790"/>
      <c r="S79" s="790"/>
      <c r="T79" s="790"/>
      <c r="U79" s="790"/>
      <c r="V79" s="790"/>
      <c r="W79" s="790"/>
      <c r="X79" s="790"/>
      <c r="Y79" s="790"/>
    </row>
    <row r="80" spans="1:25" ht="12.75" customHeight="1">
      <c r="A80" s="790"/>
      <c r="B80" s="790"/>
      <c r="C80" s="790"/>
      <c r="D80" s="790"/>
      <c r="E80" s="827"/>
      <c r="F80" s="790"/>
      <c r="G80" s="790"/>
      <c r="H80" s="790"/>
      <c r="I80" s="790"/>
      <c r="J80" s="790"/>
      <c r="K80" s="790"/>
      <c r="L80" s="790"/>
      <c r="M80" s="790"/>
      <c r="N80" s="790"/>
      <c r="O80" s="790"/>
      <c r="P80" s="790"/>
      <c r="Q80" s="790"/>
      <c r="R80" s="790"/>
      <c r="S80" s="790"/>
      <c r="T80" s="790"/>
      <c r="U80" s="790"/>
      <c r="V80" s="790"/>
      <c r="W80" s="790"/>
      <c r="X80" s="790"/>
      <c r="Y80" s="790"/>
    </row>
    <row r="81" spans="1:25" ht="12.75" customHeight="1">
      <c r="A81" s="790"/>
      <c r="B81" s="790"/>
      <c r="C81" s="790"/>
      <c r="D81" s="790"/>
      <c r="E81" s="827"/>
      <c r="F81" s="790"/>
      <c r="G81" s="790"/>
      <c r="H81" s="790"/>
      <c r="I81" s="790"/>
      <c r="J81" s="790"/>
      <c r="K81" s="790"/>
      <c r="L81" s="790"/>
      <c r="M81" s="790"/>
      <c r="N81" s="790"/>
      <c r="O81" s="790"/>
      <c r="P81" s="790"/>
      <c r="Q81" s="790"/>
      <c r="R81" s="790"/>
      <c r="S81" s="790"/>
      <c r="T81" s="790"/>
      <c r="U81" s="790"/>
      <c r="V81" s="790"/>
      <c r="W81" s="790"/>
      <c r="X81" s="790"/>
      <c r="Y81" s="790"/>
    </row>
    <row r="82" spans="1:25" ht="12.75" customHeight="1">
      <c r="A82" s="790"/>
      <c r="B82" s="790"/>
      <c r="C82" s="790"/>
      <c r="D82" s="790"/>
      <c r="E82" s="827"/>
      <c r="F82" s="790"/>
      <c r="G82" s="790"/>
      <c r="H82" s="790"/>
      <c r="I82" s="790"/>
      <c r="J82" s="790"/>
      <c r="K82" s="790"/>
      <c r="L82" s="790"/>
      <c r="M82" s="790"/>
      <c r="N82" s="790"/>
      <c r="O82" s="790"/>
      <c r="P82" s="790"/>
      <c r="Q82" s="790"/>
      <c r="R82" s="790"/>
      <c r="S82" s="790"/>
      <c r="T82" s="790"/>
      <c r="U82" s="790"/>
      <c r="V82" s="790"/>
      <c r="W82" s="790"/>
      <c r="X82" s="790"/>
      <c r="Y82" s="790"/>
    </row>
    <row r="83" spans="1:25" ht="12.75" customHeight="1">
      <c r="A83" s="790"/>
      <c r="B83" s="790"/>
      <c r="C83" s="790"/>
      <c r="D83" s="790"/>
      <c r="E83" s="827"/>
      <c r="F83" s="790"/>
      <c r="G83" s="790"/>
      <c r="H83" s="790"/>
      <c r="I83" s="790"/>
      <c r="J83" s="790"/>
      <c r="K83" s="790"/>
      <c r="L83" s="790"/>
      <c r="M83" s="790"/>
      <c r="N83" s="790"/>
      <c r="O83" s="790"/>
      <c r="P83" s="790"/>
      <c r="Q83" s="790"/>
      <c r="R83" s="790"/>
      <c r="S83" s="790"/>
      <c r="T83" s="790"/>
      <c r="U83" s="790"/>
      <c r="V83" s="790"/>
      <c r="W83" s="790"/>
      <c r="X83" s="790"/>
      <c r="Y83" s="790"/>
    </row>
    <row r="84" spans="1:25" ht="12.75" customHeight="1">
      <c r="A84" s="790"/>
      <c r="B84" s="790"/>
      <c r="C84" s="790"/>
      <c r="D84" s="790"/>
      <c r="E84" s="827"/>
      <c r="F84" s="790"/>
      <c r="G84" s="790"/>
      <c r="H84" s="790"/>
      <c r="I84" s="790"/>
      <c r="J84" s="790"/>
      <c r="K84" s="790"/>
      <c r="L84" s="790"/>
      <c r="M84" s="790"/>
      <c r="N84" s="790"/>
      <c r="O84" s="790"/>
      <c r="P84" s="790"/>
      <c r="Q84" s="790"/>
      <c r="R84" s="790"/>
      <c r="S84" s="790"/>
      <c r="T84" s="790"/>
      <c r="U84" s="790"/>
      <c r="V84" s="790"/>
      <c r="W84" s="790"/>
      <c r="X84" s="790"/>
      <c r="Y84" s="790"/>
    </row>
    <row r="85" spans="1:25" ht="12.75" customHeight="1">
      <c r="A85" s="790"/>
      <c r="B85" s="790"/>
      <c r="C85" s="790"/>
      <c r="D85" s="790"/>
      <c r="E85" s="827"/>
      <c r="F85" s="790"/>
      <c r="G85" s="790"/>
      <c r="H85" s="790"/>
      <c r="I85" s="790"/>
      <c r="J85" s="790"/>
      <c r="K85" s="790"/>
      <c r="L85" s="790"/>
      <c r="M85" s="790"/>
      <c r="N85" s="790"/>
      <c r="O85" s="790"/>
      <c r="P85" s="790"/>
      <c r="Q85" s="790"/>
      <c r="R85" s="790"/>
      <c r="S85" s="790"/>
      <c r="T85" s="790"/>
      <c r="U85" s="790"/>
      <c r="V85" s="790"/>
      <c r="W85" s="790"/>
      <c r="X85" s="790"/>
      <c r="Y85" s="790"/>
    </row>
    <row r="86" spans="1:25" ht="12.75" customHeight="1">
      <c r="A86" s="790"/>
      <c r="B86" s="790"/>
      <c r="C86" s="790"/>
      <c r="D86" s="790"/>
      <c r="E86" s="827"/>
      <c r="F86" s="790"/>
      <c r="G86" s="790"/>
      <c r="H86" s="790"/>
      <c r="I86" s="790"/>
      <c r="J86" s="790"/>
      <c r="K86" s="790"/>
      <c r="L86" s="790"/>
      <c r="M86" s="790"/>
      <c r="N86" s="790"/>
      <c r="O86" s="790"/>
      <c r="P86" s="790"/>
      <c r="Q86" s="790"/>
      <c r="R86" s="790"/>
      <c r="S86" s="790"/>
      <c r="T86" s="790"/>
      <c r="U86" s="790"/>
      <c r="V86" s="790"/>
      <c r="W86" s="790"/>
      <c r="X86" s="790"/>
      <c r="Y86" s="790"/>
    </row>
    <row r="87" spans="1:25" ht="12.75" customHeight="1">
      <c r="A87" s="790"/>
      <c r="B87" s="790"/>
      <c r="C87" s="790"/>
      <c r="D87" s="790"/>
      <c r="E87" s="827"/>
      <c r="F87" s="790"/>
      <c r="G87" s="790"/>
      <c r="H87" s="790"/>
      <c r="I87" s="790"/>
      <c r="J87" s="790"/>
      <c r="K87" s="790"/>
      <c r="L87" s="790"/>
      <c r="M87" s="790"/>
      <c r="N87" s="790"/>
      <c r="O87" s="790"/>
      <c r="P87" s="790"/>
      <c r="Q87" s="790"/>
      <c r="R87" s="790"/>
      <c r="S87" s="790"/>
      <c r="T87" s="790"/>
      <c r="U87" s="790"/>
      <c r="V87" s="790"/>
      <c r="W87" s="790"/>
      <c r="X87" s="790"/>
      <c r="Y87" s="790"/>
    </row>
    <row r="88" spans="1:25" ht="12.75" customHeight="1">
      <c r="A88" s="790"/>
      <c r="B88" s="790"/>
      <c r="C88" s="790"/>
      <c r="D88" s="790"/>
      <c r="E88" s="827"/>
      <c r="F88" s="790"/>
      <c r="G88" s="790"/>
      <c r="H88" s="790"/>
      <c r="I88" s="790"/>
      <c r="J88" s="790"/>
      <c r="K88" s="790"/>
      <c r="L88" s="790"/>
      <c r="M88" s="790"/>
      <c r="N88" s="790"/>
      <c r="O88" s="790"/>
      <c r="P88" s="790"/>
      <c r="Q88" s="790"/>
      <c r="R88" s="790"/>
      <c r="S88" s="790"/>
      <c r="T88" s="790"/>
      <c r="U88" s="790"/>
      <c r="V88" s="790"/>
      <c r="W88" s="790"/>
      <c r="X88" s="790"/>
      <c r="Y88" s="790"/>
    </row>
    <row r="89" spans="1:25" ht="12.75" customHeight="1">
      <c r="A89" s="790"/>
      <c r="B89" s="790"/>
      <c r="C89" s="790"/>
      <c r="D89" s="790"/>
      <c r="E89" s="827"/>
      <c r="F89" s="790"/>
      <c r="G89" s="790"/>
      <c r="H89" s="790"/>
      <c r="I89" s="790"/>
      <c r="J89" s="790"/>
      <c r="K89" s="790"/>
      <c r="L89" s="790"/>
      <c r="M89" s="790"/>
      <c r="N89" s="790"/>
      <c r="O89" s="790"/>
      <c r="P89" s="790"/>
      <c r="Q89" s="790"/>
      <c r="R89" s="790"/>
      <c r="S89" s="790"/>
      <c r="T89" s="790"/>
      <c r="U89" s="790"/>
      <c r="V89" s="790"/>
      <c r="W89" s="790"/>
      <c r="X89" s="790"/>
      <c r="Y89" s="790"/>
    </row>
    <row r="90" spans="1:25" ht="12.75" customHeight="1">
      <c r="A90" s="790"/>
      <c r="B90" s="790"/>
      <c r="C90" s="790"/>
      <c r="D90" s="790"/>
      <c r="E90" s="827"/>
      <c r="F90" s="790"/>
      <c r="G90" s="790"/>
      <c r="H90" s="790"/>
      <c r="I90" s="790"/>
      <c r="J90" s="790"/>
      <c r="K90" s="790"/>
      <c r="L90" s="790"/>
      <c r="M90" s="790"/>
      <c r="N90" s="790"/>
      <c r="O90" s="790"/>
      <c r="P90" s="790"/>
      <c r="Q90" s="790"/>
      <c r="R90" s="790"/>
      <c r="S90" s="790"/>
      <c r="T90" s="790"/>
      <c r="U90" s="790"/>
      <c r="V90" s="790"/>
      <c r="W90" s="790"/>
      <c r="X90" s="790"/>
      <c r="Y90" s="790"/>
    </row>
    <row r="91" spans="1:25" ht="12.75" customHeight="1">
      <c r="A91" s="790"/>
      <c r="B91" s="790"/>
      <c r="C91" s="790"/>
      <c r="D91" s="790"/>
      <c r="E91" s="827"/>
      <c r="F91" s="790"/>
      <c r="G91" s="790"/>
      <c r="H91" s="790"/>
      <c r="I91" s="790"/>
      <c r="J91" s="790"/>
      <c r="K91" s="790"/>
      <c r="L91" s="790"/>
      <c r="M91" s="790"/>
      <c r="N91" s="790"/>
      <c r="O91" s="790"/>
      <c r="P91" s="790"/>
      <c r="Q91" s="790"/>
      <c r="R91" s="790"/>
      <c r="S91" s="790"/>
      <c r="T91" s="790"/>
      <c r="U91" s="790"/>
      <c r="V91" s="790"/>
      <c r="W91" s="790"/>
      <c r="X91" s="790"/>
      <c r="Y91" s="790"/>
    </row>
    <row r="92" spans="1:25" ht="12.75" customHeight="1">
      <c r="A92" s="790"/>
      <c r="B92" s="790"/>
      <c r="C92" s="790"/>
      <c r="D92" s="790"/>
      <c r="E92" s="827"/>
      <c r="F92" s="790"/>
      <c r="G92" s="790"/>
      <c r="H92" s="790"/>
      <c r="I92" s="790"/>
      <c r="J92" s="790"/>
      <c r="K92" s="790"/>
      <c r="L92" s="790"/>
      <c r="M92" s="790"/>
      <c r="N92" s="790"/>
      <c r="O92" s="790"/>
      <c r="P92" s="790"/>
      <c r="Q92" s="790"/>
      <c r="R92" s="790"/>
      <c r="S92" s="790"/>
      <c r="T92" s="790"/>
      <c r="U92" s="790"/>
      <c r="V92" s="790"/>
      <c r="W92" s="790"/>
      <c r="X92" s="790"/>
      <c r="Y92" s="790"/>
    </row>
    <row r="93" spans="1:25" ht="12.75" customHeight="1">
      <c r="A93" s="790"/>
      <c r="B93" s="790"/>
      <c r="C93" s="790"/>
      <c r="D93" s="790"/>
      <c r="E93" s="827"/>
      <c r="F93" s="790"/>
      <c r="G93" s="790"/>
      <c r="H93" s="790"/>
      <c r="I93" s="790"/>
      <c r="J93" s="790"/>
      <c r="K93" s="790"/>
      <c r="L93" s="790"/>
      <c r="M93" s="790"/>
      <c r="N93" s="790"/>
      <c r="O93" s="790"/>
      <c r="P93" s="790"/>
      <c r="Q93" s="790"/>
      <c r="R93" s="790"/>
      <c r="S93" s="790"/>
      <c r="T93" s="790"/>
      <c r="U93" s="790"/>
      <c r="V93" s="790"/>
      <c r="W93" s="790"/>
      <c r="X93" s="790"/>
      <c r="Y93" s="790"/>
    </row>
    <row r="94" spans="1:25" ht="12.75" customHeight="1">
      <c r="A94" s="790"/>
      <c r="B94" s="790"/>
      <c r="C94" s="790"/>
      <c r="D94" s="790"/>
      <c r="E94" s="827"/>
      <c r="F94" s="790"/>
      <c r="G94" s="790"/>
      <c r="H94" s="790"/>
      <c r="I94" s="790"/>
      <c r="J94" s="790"/>
      <c r="K94" s="790"/>
      <c r="L94" s="790"/>
      <c r="M94" s="790"/>
      <c r="N94" s="790"/>
      <c r="O94" s="790"/>
      <c r="P94" s="790"/>
      <c r="Q94" s="790"/>
      <c r="R94" s="790"/>
      <c r="S94" s="790"/>
      <c r="T94" s="790"/>
      <c r="U94" s="790"/>
      <c r="V94" s="790"/>
      <c r="W94" s="790"/>
      <c r="X94" s="790"/>
      <c r="Y94" s="790"/>
    </row>
    <row r="95" spans="1:25" ht="12.75" customHeight="1">
      <c r="A95" s="790"/>
      <c r="B95" s="790"/>
      <c r="C95" s="790"/>
      <c r="D95" s="790"/>
      <c r="E95" s="827"/>
      <c r="F95" s="790"/>
      <c r="G95" s="790"/>
      <c r="H95" s="790"/>
      <c r="I95" s="790"/>
      <c r="J95" s="790"/>
      <c r="K95" s="790"/>
      <c r="L95" s="790"/>
      <c r="M95" s="790"/>
      <c r="N95" s="790"/>
      <c r="O95" s="790"/>
      <c r="P95" s="790"/>
      <c r="Q95" s="790"/>
      <c r="R95" s="790"/>
      <c r="S95" s="790"/>
      <c r="T95" s="790"/>
      <c r="U95" s="790"/>
      <c r="V95" s="790"/>
      <c r="W95" s="790"/>
      <c r="X95" s="790"/>
      <c r="Y95" s="790"/>
    </row>
    <row r="96" spans="1:25" ht="12.75" customHeight="1">
      <c r="A96" s="790"/>
      <c r="B96" s="790"/>
      <c r="C96" s="790"/>
      <c r="D96" s="790"/>
      <c r="E96" s="827"/>
      <c r="F96" s="790"/>
      <c r="G96" s="790"/>
      <c r="H96" s="790"/>
      <c r="I96" s="790"/>
      <c r="J96" s="790"/>
      <c r="K96" s="790"/>
      <c r="L96" s="790"/>
      <c r="M96" s="790"/>
      <c r="N96" s="790"/>
      <c r="O96" s="790"/>
      <c r="P96" s="790"/>
      <c r="Q96" s="790"/>
      <c r="R96" s="790"/>
      <c r="S96" s="790"/>
      <c r="T96" s="790"/>
      <c r="U96" s="790"/>
      <c r="V96" s="790"/>
      <c r="W96" s="790"/>
      <c r="X96" s="790"/>
      <c r="Y96" s="790"/>
    </row>
    <row r="97" spans="1:25" ht="12.75" customHeight="1">
      <c r="A97" s="790"/>
      <c r="B97" s="790"/>
      <c r="C97" s="790"/>
      <c r="D97" s="790"/>
      <c r="E97" s="827"/>
      <c r="F97" s="790"/>
      <c r="G97" s="790"/>
      <c r="H97" s="790"/>
      <c r="I97" s="790"/>
      <c r="J97" s="790"/>
      <c r="K97" s="790"/>
      <c r="L97" s="790"/>
      <c r="M97" s="790"/>
      <c r="N97" s="790"/>
      <c r="O97" s="790"/>
      <c r="P97" s="790"/>
      <c r="Q97" s="790"/>
      <c r="R97" s="790"/>
      <c r="S97" s="790"/>
      <c r="T97" s="790"/>
      <c r="U97" s="790"/>
      <c r="V97" s="790"/>
      <c r="W97" s="790"/>
      <c r="X97" s="790"/>
      <c r="Y97" s="790"/>
    </row>
    <row r="98" spans="1:25" ht="12.75" customHeight="1">
      <c r="A98" s="790"/>
      <c r="B98" s="790"/>
      <c r="C98" s="790"/>
      <c r="D98" s="790"/>
      <c r="E98" s="827"/>
      <c r="F98" s="790"/>
      <c r="G98" s="790"/>
      <c r="H98" s="790"/>
      <c r="I98" s="790"/>
      <c r="J98" s="790"/>
      <c r="K98" s="790"/>
      <c r="L98" s="790"/>
      <c r="M98" s="790"/>
      <c r="N98" s="790"/>
      <c r="O98" s="790"/>
      <c r="P98" s="790"/>
      <c r="Q98" s="790"/>
      <c r="R98" s="790"/>
      <c r="S98" s="790"/>
      <c r="T98" s="790"/>
      <c r="U98" s="790"/>
      <c r="V98" s="790"/>
      <c r="W98" s="790"/>
      <c r="X98" s="790"/>
      <c r="Y98" s="790"/>
    </row>
    <row r="99" spans="1:25" ht="12.75" customHeight="1">
      <c r="A99" s="790"/>
      <c r="B99" s="790"/>
      <c r="C99" s="790"/>
      <c r="D99" s="790"/>
      <c r="E99" s="827"/>
      <c r="F99" s="790"/>
      <c r="G99" s="790"/>
      <c r="H99" s="790"/>
      <c r="I99" s="790"/>
      <c r="J99" s="790"/>
      <c r="K99" s="790"/>
      <c r="L99" s="790"/>
      <c r="M99" s="790"/>
      <c r="N99" s="790"/>
      <c r="O99" s="790"/>
      <c r="P99" s="790"/>
      <c r="Q99" s="790"/>
      <c r="R99" s="790"/>
      <c r="S99" s="790"/>
      <c r="T99" s="790"/>
      <c r="U99" s="790"/>
      <c r="V99" s="790"/>
      <c r="W99" s="790"/>
      <c r="X99" s="790"/>
      <c r="Y99" s="790"/>
    </row>
    <row r="100" spans="1:25" ht="12.75" customHeight="1">
      <c r="A100" s="790"/>
      <c r="B100" s="790"/>
      <c r="C100" s="790"/>
      <c r="D100" s="790"/>
      <c r="E100" s="827"/>
      <c r="F100" s="790"/>
      <c r="G100" s="790"/>
      <c r="H100" s="790"/>
      <c r="I100" s="790"/>
      <c r="J100" s="790"/>
      <c r="K100" s="790"/>
      <c r="L100" s="790"/>
      <c r="M100" s="790"/>
      <c r="N100" s="790"/>
      <c r="O100" s="790"/>
      <c r="P100" s="790"/>
      <c r="Q100" s="790"/>
      <c r="R100" s="790"/>
      <c r="S100" s="790"/>
      <c r="T100" s="790"/>
      <c r="U100" s="790"/>
      <c r="V100" s="790"/>
      <c r="W100" s="790"/>
      <c r="X100" s="790"/>
      <c r="Y100" s="790"/>
    </row>
    <row r="101" spans="1:25" ht="12.75" customHeight="1">
      <c r="A101" s="790"/>
      <c r="B101" s="790"/>
      <c r="C101" s="790"/>
      <c r="D101" s="790"/>
      <c r="E101" s="827"/>
      <c r="F101" s="790"/>
      <c r="G101" s="790"/>
      <c r="H101" s="790"/>
      <c r="I101" s="790"/>
      <c r="J101" s="790"/>
      <c r="K101" s="790"/>
      <c r="L101" s="790"/>
      <c r="M101" s="790"/>
      <c r="N101" s="790"/>
      <c r="O101" s="790"/>
      <c r="P101" s="790"/>
      <c r="Q101" s="790"/>
      <c r="R101" s="790"/>
      <c r="S101" s="790"/>
      <c r="T101" s="790"/>
      <c r="U101" s="790"/>
      <c r="V101" s="790"/>
      <c r="W101" s="790"/>
      <c r="X101" s="790"/>
      <c r="Y101" s="790"/>
    </row>
    <row r="102" spans="1:25" ht="12.75" customHeight="1">
      <c r="A102" s="790"/>
      <c r="B102" s="790"/>
      <c r="C102" s="790"/>
      <c r="D102" s="790"/>
      <c r="E102" s="827"/>
      <c r="F102" s="790"/>
      <c r="G102" s="790"/>
      <c r="H102" s="790"/>
      <c r="I102" s="790"/>
      <c r="J102" s="790"/>
      <c r="K102" s="790"/>
      <c r="L102" s="790"/>
      <c r="M102" s="790"/>
      <c r="N102" s="790"/>
      <c r="O102" s="790"/>
      <c r="P102" s="790"/>
      <c r="Q102" s="790"/>
      <c r="R102" s="790"/>
      <c r="S102" s="790"/>
      <c r="T102" s="790"/>
      <c r="U102" s="790"/>
      <c r="V102" s="790"/>
      <c r="W102" s="790"/>
      <c r="X102" s="790"/>
      <c r="Y102" s="790"/>
    </row>
    <row r="103" spans="1:25" ht="12.75" customHeight="1">
      <c r="A103" s="790"/>
      <c r="B103" s="790"/>
      <c r="C103" s="790"/>
      <c r="D103" s="790"/>
      <c r="E103" s="827"/>
      <c r="F103" s="790"/>
      <c r="G103" s="790"/>
      <c r="H103" s="790"/>
      <c r="I103" s="790"/>
      <c r="J103" s="790"/>
      <c r="K103" s="790"/>
      <c r="L103" s="790"/>
      <c r="M103" s="790"/>
      <c r="N103" s="790"/>
      <c r="O103" s="790"/>
      <c r="P103" s="790"/>
      <c r="Q103" s="790"/>
      <c r="R103" s="790"/>
      <c r="S103" s="790"/>
      <c r="T103" s="790"/>
      <c r="U103" s="790"/>
      <c r="V103" s="790"/>
      <c r="W103" s="790"/>
      <c r="X103" s="790"/>
      <c r="Y103" s="790"/>
    </row>
    <row r="104" spans="1:25" ht="12.75" customHeight="1">
      <c r="A104" s="790"/>
      <c r="B104" s="790"/>
      <c r="C104" s="790"/>
      <c r="D104" s="790"/>
      <c r="E104" s="827"/>
      <c r="F104" s="790"/>
      <c r="G104" s="790"/>
      <c r="H104" s="790"/>
      <c r="I104" s="790"/>
      <c r="J104" s="790"/>
      <c r="K104" s="790"/>
      <c r="L104" s="790"/>
      <c r="M104" s="790"/>
      <c r="N104" s="790"/>
      <c r="O104" s="790"/>
      <c r="P104" s="790"/>
      <c r="Q104" s="790"/>
      <c r="R104" s="790"/>
      <c r="S104" s="790"/>
      <c r="T104" s="790"/>
      <c r="U104" s="790"/>
      <c r="V104" s="790"/>
      <c r="W104" s="790"/>
      <c r="X104" s="790"/>
      <c r="Y104" s="790"/>
    </row>
    <row r="105" spans="1:25" ht="12.75" customHeight="1">
      <c r="A105" s="790"/>
      <c r="B105" s="790"/>
      <c r="C105" s="790"/>
      <c r="D105" s="790"/>
      <c r="E105" s="827"/>
      <c r="F105" s="790"/>
      <c r="G105" s="790"/>
      <c r="H105" s="790"/>
      <c r="I105" s="790"/>
      <c r="J105" s="790"/>
      <c r="K105" s="790"/>
      <c r="L105" s="790"/>
      <c r="M105" s="790"/>
      <c r="N105" s="790"/>
      <c r="O105" s="790"/>
      <c r="P105" s="790"/>
      <c r="Q105" s="790"/>
      <c r="R105" s="790"/>
      <c r="S105" s="790"/>
      <c r="T105" s="790"/>
      <c r="U105" s="790"/>
      <c r="V105" s="790"/>
      <c r="W105" s="790"/>
      <c r="X105" s="790"/>
      <c r="Y105" s="790"/>
    </row>
    <row r="106" spans="1:25" ht="12.75" customHeight="1">
      <c r="A106" s="790"/>
      <c r="B106" s="790"/>
      <c r="C106" s="790"/>
      <c r="D106" s="790"/>
      <c r="E106" s="827"/>
      <c r="F106" s="790"/>
      <c r="G106" s="790"/>
      <c r="H106" s="790"/>
      <c r="I106" s="790"/>
      <c r="J106" s="790"/>
      <c r="K106" s="790"/>
      <c r="L106" s="790"/>
      <c r="M106" s="790"/>
      <c r="N106" s="790"/>
      <c r="O106" s="790"/>
      <c r="P106" s="790"/>
      <c r="Q106" s="790"/>
      <c r="R106" s="790"/>
      <c r="S106" s="790"/>
      <c r="T106" s="790"/>
      <c r="U106" s="790"/>
      <c r="V106" s="790"/>
      <c r="W106" s="790"/>
      <c r="X106" s="790"/>
      <c r="Y106" s="790"/>
    </row>
    <row r="107" spans="1:25" ht="12.75" customHeight="1">
      <c r="A107" s="790"/>
      <c r="B107" s="790"/>
      <c r="C107" s="790"/>
      <c r="D107" s="790"/>
      <c r="E107" s="827"/>
      <c r="F107" s="790"/>
      <c r="G107" s="790"/>
      <c r="H107" s="790"/>
      <c r="I107" s="790"/>
      <c r="J107" s="790"/>
      <c r="K107" s="790"/>
      <c r="L107" s="790"/>
      <c r="M107" s="790"/>
      <c r="N107" s="790"/>
      <c r="O107" s="790"/>
      <c r="P107" s="790"/>
      <c r="Q107" s="790"/>
      <c r="R107" s="790"/>
      <c r="S107" s="790"/>
      <c r="T107" s="790"/>
      <c r="U107" s="790"/>
      <c r="V107" s="790"/>
      <c r="W107" s="790"/>
      <c r="X107" s="790"/>
      <c r="Y107" s="790"/>
    </row>
    <row r="108" spans="1:25" ht="12.75" customHeight="1">
      <c r="A108" s="790"/>
      <c r="B108" s="790"/>
      <c r="C108" s="790"/>
      <c r="D108" s="790"/>
      <c r="E108" s="827"/>
      <c r="F108" s="790"/>
      <c r="G108" s="790"/>
      <c r="H108" s="790"/>
      <c r="I108" s="790"/>
      <c r="J108" s="790"/>
      <c r="K108" s="790"/>
      <c r="L108" s="790"/>
      <c r="M108" s="790"/>
      <c r="N108" s="790"/>
      <c r="O108" s="790"/>
      <c r="P108" s="790"/>
      <c r="Q108" s="790"/>
      <c r="R108" s="790"/>
      <c r="S108" s="790"/>
      <c r="T108" s="790"/>
      <c r="U108" s="790"/>
      <c r="V108" s="790"/>
      <c r="W108" s="790"/>
      <c r="X108" s="790"/>
      <c r="Y108" s="790"/>
    </row>
    <row r="109" spans="1:25" ht="12.75" customHeight="1">
      <c r="A109" s="790"/>
      <c r="B109" s="790"/>
      <c r="C109" s="790"/>
      <c r="D109" s="790"/>
      <c r="E109" s="827"/>
      <c r="F109" s="790"/>
      <c r="G109" s="790"/>
      <c r="H109" s="790"/>
      <c r="I109" s="790"/>
      <c r="J109" s="790"/>
      <c r="K109" s="790"/>
      <c r="L109" s="790"/>
      <c r="M109" s="790"/>
      <c r="N109" s="790"/>
      <c r="O109" s="790"/>
      <c r="P109" s="790"/>
      <c r="Q109" s="790"/>
      <c r="R109" s="790"/>
      <c r="S109" s="790"/>
      <c r="T109" s="790"/>
      <c r="U109" s="790"/>
      <c r="V109" s="790"/>
      <c r="W109" s="790"/>
      <c r="X109" s="790"/>
      <c r="Y109" s="790"/>
    </row>
    <row r="110" spans="1:25" ht="12.75" customHeight="1">
      <c r="A110" s="790"/>
      <c r="B110" s="790"/>
      <c r="C110" s="790"/>
      <c r="D110" s="790"/>
      <c r="E110" s="827"/>
      <c r="F110" s="790"/>
      <c r="G110" s="790"/>
      <c r="H110" s="790"/>
      <c r="I110" s="790"/>
      <c r="J110" s="790"/>
      <c r="K110" s="790"/>
      <c r="L110" s="790"/>
      <c r="M110" s="790"/>
      <c r="N110" s="790"/>
      <c r="O110" s="790"/>
      <c r="P110" s="790"/>
      <c r="Q110" s="790"/>
      <c r="R110" s="790"/>
      <c r="S110" s="790"/>
      <c r="T110" s="790"/>
      <c r="U110" s="790"/>
      <c r="V110" s="790"/>
      <c r="W110" s="790"/>
      <c r="X110" s="790"/>
      <c r="Y110" s="790"/>
    </row>
    <row r="111" spans="1:25" ht="12.75" customHeight="1">
      <c r="A111" s="790"/>
      <c r="B111" s="790"/>
      <c r="C111" s="790"/>
      <c r="D111" s="790"/>
      <c r="E111" s="827"/>
      <c r="F111" s="790"/>
      <c r="G111" s="790"/>
      <c r="H111" s="790"/>
      <c r="I111" s="790"/>
      <c r="J111" s="790"/>
      <c r="K111" s="790"/>
      <c r="L111" s="790"/>
      <c r="M111" s="790"/>
      <c r="N111" s="790"/>
      <c r="O111" s="790"/>
      <c r="P111" s="790"/>
      <c r="Q111" s="790"/>
      <c r="R111" s="790"/>
      <c r="S111" s="790"/>
      <c r="T111" s="790"/>
      <c r="U111" s="790"/>
      <c r="V111" s="790"/>
      <c r="W111" s="790"/>
      <c r="X111" s="790"/>
      <c r="Y111" s="790"/>
    </row>
    <row r="112" spans="1:25" ht="12.75" customHeight="1">
      <c r="A112" s="790"/>
      <c r="B112" s="790"/>
      <c r="C112" s="790"/>
      <c r="D112" s="790"/>
      <c r="E112" s="827"/>
      <c r="F112" s="790"/>
      <c r="G112" s="790"/>
      <c r="H112" s="790"/>
      <c r="I112" s="790"/>
      <c r="J112" s="790"/>
      <c r="K112" s="790"/>
      <c r="L112" s="790"/>
      <c r="M112" s="790"/>
      <c r="N112" s="790"/>
      <c r="O112" s="790"/>
      <c r="P112" s="790"/>
      <c r="Q112" s="790"/>
      <c r="R112" s="790"/>
      <c r="S112" s="790"/>
      <c r="T112" s="790"/>
      <c r="U112" s="790"/>
      <c r="V112" s="790"/>
      <c r="W112" s="790"/>
      <c r="X112" s="790"/>
      <c r="Y112" s="790"/>
    </row>
    <row r="113" spans="1:25" ht="12.75" customHeight="1">
      <c r="A113" s="790"/>
      <c r="B113" s="790"/>
      <c r="C113" s="790"/>
      <c r="D113" s="790"/>
      <c r="E113" s="827"/>
      <c r="F113" s="790"/>
      <c r="G113" s="790"/>
      <c r="H113" s="790"/>
      <c r="I113" s="790"/>
      <c r="J113" s="790"/>
      <c r="K113" s="790"/>
      <c r="L113" s="790"/>
      <c r="M113" s="790"/>
      <c r="N113" s="790"/>
      <c r="O113" s="790"/>
      <c r="P113" s="790"/>
      <c r="Q113" s="790"/>
      <c r="R113" s="790"/>
      <c r="S113" s="790"/>
      <c r="T113" s="790"/>
      <c r="U113" s="790"/>
      <c r="V113" s="790"/>
      <c r="W113" s="790"/>
      <c r="X113" s="790"/>
      <c r="Y113" s="790"/>
    </row>
    <row r="114" spans="1:25" ht="12.75" customHeight="1">
      <c r="A114" s="790"/>
      <c r="B114" s="790"/>
      <c r="C114" s="790"/>
      <c r="D114" s="790"/>
      <c r="E114" s="827"/>
      <c r="F114" s="790"/>
      <c r="G114" s="790"/>
      <c r="H114" s="790"/>
      <c r="I114" s="790"/>
      <c r="J114" s="790"/>
      <c r="K114" s="790"/>
      <c r="L114" s="790"/>
      <c r="M114" s="790"/>
      <c r="N114" s="790"/>
      <c r="O114" s="790"/>
      <c r="P114" s="790"/>
      <c r="Q114" s="790"/>
      <c r="R114" s="790"/>
      <c r="S114" s="790"/>
      <c r="T114" s="790"/>
      <c r="U114" s="790"/>
      <c r="V114" s="790"/>
      <c r="W114" s="790"/>
      <c r="X114" s="790"/>
      <c r="Y114" s="790"/>
    </row>
    <row r="115" spans="1:25" ht="12.75" customHeight="1">
      <c r="A115" s="790"/>
      <c r="B115" s="790"/>
      <c r="C115" s="790"/>
      <c r="D115" s="790"/>
      <c r="E115" s="827"/>
      <c r="F115" s="790"/>
      <c r="G115" s="790"/>
      <c r="H115" s="790"/>
      <c r="I115" s="790"/>
      <c r="J115" s="790"/>
      <c r="K115" s="790"/>
      <c r="L115" s="790"/>
      <c r="M115" s="790"/>
      <c r="N115" s="790"/>
      <c r="O115" s="790"/>
      <c r="P115" s="790"/>
      <c r="Q115" s="790"/>
      <c r="R115" s="790"/>
      <c r="S115" s="790"/>
      <c r="T115" s="790"/>
      <c r="U115" s="790"/>
      <c r="V115" s="790"/>
      <c r="W115" s="790"/>
      <c r="X115" s="790"/>
      <c r="Y115" s="790"/>
    </row>
    <row r="116" spans="1:25" ht="12.75" customHeight="1">
      <c r="A116" s="790"/>
      <c r="B116" s="790"/>
      <c r="C116" s="790"/>
      <c r="D116" s="790"/>
      <c r="E116" s="827"/>
      <c r="F116" s="790"/>
      <c r="G116" s="790"/>
      <c r="H116" s="790"/>
      <c r="I116" s="790"/>
      <c r="J116" s="790"/>
      <c r="K116" s="790"/>
      <c r="L116" s="790"/>
      <c r="M116" s="790"/>
      <c r="N116" s="790"/>
      <c r="O116" s="790"/>
      <c r="P116" s="790"/>
      <c r="Q116" s="790"/>
      <c r="R116" s="790"/>
      <c r="S116" s="790"/>
      <c r="T116" s="790"/>
      <c r="U116" s="790"/>
      <c r="V116" s="790"/>
      <c r="W116" s="790"/>
      <c r="X116" s="790"/>
      <c r="Y116" s="790"/>
    </row>
    <row r="117" spans="1:25" ht="12.75" customHeight="1">
      <c r="A117" s="790"/>
      <c r="B117" s="790"/>
      <c r="C117" s="790"/>
      <c r="D117" s="790"/>
      <c r="E117" s="827"/>
      <c r="F117" s="790"/>
      <c r="G117" s="790"/>
      <c r="H117" s="790"/>
      <c r="I117" s="790"/>
      <c r="J117" s="790"/>
      <c r="K117" s="790"/>
      <c r="L117" s="790"/>
      <c r="M117" s="790"/>
      <c r="N117" s="790"/>
      <c r="O117" s="790"/>
      <c r="P117" s="790"/>
      <c r="Q117" s="790"/>
      <c r="R117" s="790"/>
      <c r="S117" s="790"/>
      <c r="T117" s="790"/>
      <c r="U117" s="790"/>
      <c r="V117" s="790"/>
      <c r="W117" s="790"/>
      <c r="X117" s="790"/>
      <c r="Y117" s="790"/>
    </row>
    <row r="118" spans="1:25" ht="12.75" customHeight="1">
      <c r="A118" s="790"/>
      <c r="B118" s="790"/>
      <c r="C118" s="790"/>
      <c r="D118" s="790"/>
      <c r="E118" s="827"/>
      <c r="F118" s="790"/>
      <c r="G118" s="790"/>
      <c r="H118" s="790"/>
      <c r="I118" s="790"/>
      <c r="J118" s="790"/>
      <c r="K118" s="790"/>
      <c r="L118" s="790"/>
      <c r="M118" s="790"/>
      <c r="N118" s="790"/>
      <c r="O118" s="790"/>
      <c r="P118" s="790"/>
      <c r="Q118" s="790"/>
      <c r="R118" s="790"/>
      <c r="S118" s="790"/>
      <c r="T118" s="790"/>
      <c r="U118" s="790"/>
      <c r="V118" s="790"/>
      <c r="W118" s="790"/>
      <c r="X118" s="790"/>
      <c r="Y118" s="790"/>
    </row>
    <row r="119" spans="1:25" ht="12.75" customHeight="1">
      <c r="A119" s="790"/>
      <c r="B119" s="790"/>
      <c r="C119" s="790"/>
      <c r="D119" s="790"/>
      <c r="E119" s="827"/>
      <c r="F119" s="790"/>
      <c r="G119" s="790"/>
      <c r="H119" s="790"/>
      <c r="I119" s="790"/>
      <c r="J119" s="790"/>
      <c r="K119" s="790"/>
      <c r="L119" s="790"/>
      <c r="M119" s="790"/>
      <c r="N119" s="790"/>
      <c r="O119" s="790"/>
      <c r="P119" s="790"/>
      <c r="Q119" s="790"/>
      <c r="R119" s="790"/>
      <c r="S119" s="790"/>
      <c r="T119" s="790"/>
      <c r="U119" s="790"/>
      <c r="V119" s="790"/>
      <c r="W119" s="790"/>
      <c r="X119" s="790"/>
      <c r="Y119" s="790"/>
    </row>
    <row r="120" spans="1:25" ht="12.75" customHeight="1">
      <c r="A120" s="790"/>
      <c r="B120" s="790"/>
      <c r="C120" s="790"/>
      <c r="D120" s="790"/>
      <c r="E120" s="827"/>
      <c r="F120" s="790"/>
      <c r="G120" s="790"/>
      <c r="H120" s="790"/>
      <c r="I120" s="790"/>
      <c r="J120" s="790"/>
      <c r="K120" s="790"/>
      <c r="L120" s="790"/>
      <c r="M120" s="790"/>
      <c r="N120" s="790"/>
      <c r="O120" s="790"/>
      <c r="P120" s="790"/>
      <c r="Q120" s="790"/>
      <c r="R120" s="790"/>
      <c r="S120" s="790"/>
      <c r="T120" s="790"/>
      <c r="U120" s="790"/>
      <c r="V120" s="790"/>
      <c r="W120" s="790"/>
      <c r="X120" s="790"/>
      <c r="Y120" s="790"/>
    </row>
    <row r="121" spans="1:25" ht="12.75" customHeight="1">
      <c r="A121" s="790"/>
      <c r="B121" s="790"/>
      <c r="C121" s="790"/>
      <c r="D121" s="790"/>
      <c r="E121" s="827"/>
      <c r="F121" s="790"/>
      <c r="G121" s="790"/>
      <c r="H121" s="790"/>
      <c r="I121" s="790"/>
      <c r="J121" s="790"/>
      <c r="K121" s="790"/>
      <c r="L121" s="790"/>
      <c r="M121" s="790"/>
      <c r="N121" s="790"/>
      <c r="O121" s="790"/>
      <c r="P121" s="790"/>
      <c r="Q121" s="790"/>
      <c r="R121" s="790"/>
      <c r="S121" s="790"/>
      <c r="T121" s="790"/>
      <c r="U121" s="790"/>
      <c r="V121" s="790"/>
      <c r="W121" s="790"/>
      <c r="X121" s="790"/>
      <c r="Y121" s="790"/>
    </row>
    <row r="122" spans="1:25" ht="12.75" customHeight="1">
      <c r="A122" s="790"/>
      <c r="B122" s="790"/>
      <c r="C122" s="790"/>
      <c r="D122" s="790"/>
      <c r="E122" s="827"/>
      <c r="F122" s="790"/>
      <c r="G122" s="790"/>
      <c r="H122" s="790"/>
      <c r="I122" s="790"/>
      <c r="J122" s="790"/>
      <c r="K122" s="790"/>
      <c r="L122" s="790"/>
      <c r="M122" s="790"/>
      <c r="N122" s="790"/>
      <c r="O122" s="790"/>
      <c r="P122" s="790"/>
      <c r="Q122" s="790"/>
      <c r="R122" s="790"/>
      <c r="S122" s="790"/>
      <c r="T122" s="790"/>
      <c r="U122" s="790"/>
      <c r="V122" s="790"/>
      <c r="W122" s="790"/>
      <c r="X122" s="790"/>
      <c r="Y122" s="790"/>
    </row>
    <row r="123" spans="1:25" ht="12.75" customHeight="1">
      <c r="A123" s="790"/>
      <c r="B123" s="790"/>
      <c r="C123" s="790"/>
      <c r="D123" s="790"/>
      <c r="E123" s="827"/>
      <c r="F123" s="790"/>
      <c r="G123" s="790"/>
      <c r="H123" s="790"/>
      <c r="I123" s="790"/>
      <c r="J123" s="790"/>
      <c r="K123" s="790"/>
      <c r="L123" s="790"/>
      <c r="M123" s="790"/>
      <c r="N123" s="790"/>
      <c r="O123" s="790"/>
      <c r="P123" s="790"/>
      <c r="Q123" s="790"/>
      <c r="R123" s="790"/>
      <c r="S123" s="790"/>
      <c r="T123" s="790"/>
      <c r="U123" s="790"/>
      <c r="V123" s="790"/>
      <c r="W123" s="790"/>
      <c r="X123" s="790"/>
      <c r="Y123" s="790"/>
    </row>
    <row r="124" spans="1:25" ht="12.75" customHeight="1">
      <c r="A124" s="790"/>
      <c r="B124" s="790"/>
      <c r="C124" s="790"/>
      <c r="D124" s="790"/>
      <c r="E124" s="827"/>
      <c r="F124" s="790"/>
      <c r="G124" s="790"/>
      <c r="H124" s="790"/>
      <c r="I124" s="790"/>
      <c r="J124" s="790"/>
      <c r="K124" s="790"/>
      <c r="L124" s="790"/>
      <c r="M124" s="790"/>
      <c r="N124" s="790"/>
      <c r="O124" s="790"/>
      <c r="P124" s="790"/>
      <c r="Q124" s="790"/>
      <c r="R124" s="790"/>
      <c r="S124" s="790"/>
      <c r="T124" s="790"/>
      <c r="U124" s="790"/>
      <c r="V124" s="790"/>
      <c r="W124" s="790"/>
      <c r="X124" s="790"/>
      <c r="Y124" s="790"/>
    </row>
    <row r="125" spans="1:25" ht="12.75" customHeight="1">
      <c r="A125" s="790"/>
      <c r="B125" s="790"/>
      <c r="C125" s="790"/>
      <c r="D125" s="790"/>
      <c r="E125" s="827"/>
      <c r="F125" s="790"/>
      <c r="G125" s="790"/>
      <c r="H125" s="790"/>
      <c r="I125" s="790"/>
      <c r="J125" s="790"/>
      <c r="K125" s="790"/>
      <c r="L125" s="790"/>
      <c r="M125" s="790"/>
      <c r="N125" s="790"/>
      <c r="O125" s="790"/>
      <c r="P125" s="790"/>
      <c r="Q125" s="790"/>
      <c r="R125" s="790"/>
      <c r="S125" s="790"/>
      <c r="T125" s="790"/>
      <c r="U125" s="790"/>
      <c r="V125" s="790"/>
      <c r="W125" s="790"/>
      <c r="X125" s="790"/>
      <c r="Y125" s="790"/>
    </row>
    <row r="126" spans="1:25" ht="12.75" customHeight="1">
      <c r="A126" s="790"/>
      <c r="B126" s="790"/>
      <c r="C126" s="790"/>
      <c r="D126" s="790"/>
      <c r="E126" s="827"/>
      <c r="F126" s="790"/>
      <c r="G126" s="790"/>
      <c r="H126" s="790"/>
      <c r="I126" s="790"/>
      <c r="J126" s="790"/>
      <c r="K126" s="790"/>
      <c r="L126" s="790"/>
      <c r="M126" s="790"/>
      <c r="N126" s="790"/>
      <c r="O126" s="790"/>
      <c r="P126" s="790"/>
      <c r="Q126" s="790"/>
      <c r="R126" s="790"/>
      <c r="S126" s="790"/>
      <c r="T126" s="790"/>
      <c r="U126" s="790"/>
      <c r="V126" s="790"/>
      <c r="W126" s="790"/>
      <c r="X126" s="790"/>
      <c r="Y126" s="790"/>
    </row>
    <row r="127" spans="1:25" ht="12.75" customHeight="1">
      <c r="A127" s="790"/>
      <c r="B127" s="790"/>
      <c r="C127" s="790"/>
      <c r="D127" s="790"/>
      <c r="E127" s="827"/>
      <c r="F127" s="790"/>
      <c r="G127" s="790"/>
      <c r="H127" s="790"/>
      <c r="I127" s="790"/>
      <c r="J127" s="790"/>
      <c r="K127" s="790"/>
      <c r="L127" s="790"/>
      <c r="M127" s="790"/>
      <c r="N127" s="790"/>
      <c r="O127" s="790"/>
      <c r="P127" s="790"/>
      <c r="Q127" s="790"/>
      <c r="R127" s="790"/>
      <c r="S127" s="790"/>
      <c r="T127" s="790"/>
      <c r="U127" s="790"/>
      <c r="V127" s="790"/>
      <c r="W127" s="790"/>
      <c r="X127" s="790"/>
      <c r="Y127" s="790"/>
    </row>
    <row r="128" spans="1:25" ht="12.75" customHeight="1">
      <c r="A128" s="790"/>
      <c r="B128" s="790"/>
      <c r="C128" s="790"/>
      <c r="D128" s="790"/>
      <c r="E128" s="827"/>
      <c r="F128" s="790"/>
      <c r="G128" s="790"/>
      <c r="H128" s="790"/>
      <c r="I128" s="790"/>
      <c r="J128" s="790"/>
      <c r="K128" s="790"/>
      <c r="L128" s="790"/>
      <c r="M128" s="790"/>
      <c r="N128" s="790"/>
      <c r="O128" s="790"/>
      <c r="P128" s="790"/>
      <c r="Q128" s="790"/>
      <c r="R128" s="790"/>
      <c r="S128" s="790"/>
      <c r="T128" s="790"/>
      <c r="U128" s="790"/>
      <c r="V128" s="790"/>
      <c r="W128" s="790"/>
      <c r="X128" s="790"/>
      <c r="Y128" s="790"/>
    </row>
    <row r="129" spans="1:25" ht="12.75" customHeight="1">
      <c r="A129" s="790"/>
      <c r="B129" s="790"/>
      <c r="C129" s="790"/>
      <c r="D129" s="790"/>
      <c r="E129" s="827"/>
      <c r="F129" s="790"/>
      <c r="G129" s="790"/>
      <c r="H129" s="790"/>
      <c r="I129" s="790"/>
      <c r="J129" s="790"/>
      <c r="K129" s="790"/>
      <c r="L129" s="790"/>
      <c r="M129" s="790"/>
      <c r="N129" s="790"/>
      <c r="O129" s="790"/>
      <c r="P129" s="790"/>
      <c r="Q129" s="790"/>
      <c r="R129" s="790"/>
      <c r="S129" s="790"/>
      <c r="T129" s="790"/>
      <c r="U129" s="790"/>
      <c r="V129" s="790"/>
      <c r="W129" s="790"/>
      <c r="X129" s="790"/>
      <c r="Y129" s="790"/>
    </row>
    <row r="130" spans="1:25" ht="12.75" customHeight="1">
      <c r="A130" s="790"/>
      <c r="B130" s="790"/>
      <c r="C130" s="790"/>
      <c r="D130" s="790"/>
      <c r="E130" s="827"/>
      <c r="F130" s="790"/>
      <c r="G130" s="790"/>
      <c r="H130" s="790"/>
      <c r="I130" s="790"/>
      <c r="J130" s="790"/>
      <c r="K130" s="790"/>
      <c r="L130" s="790"/>
      <c r="M130" s="790"/>
      <c r="N130" s="790"/>
      <c r="O130" s="790"/>
      <c r="P130" s="790"/>
      <c r="Q130" s="790"/>
      <c r="R130" s="790"/>
      <c r="S130" s="790"/>
      <c r="T130" s="790"/>
      <c r="U130" s="790"/>
      <c r="V130" s="790"/>
      <c r="W130" s="790"/>
      <c r="X130" s="790"/>
      <c r="Y130" s="790"/>
    </row>
    <row r="131" spans="1:25" ht="12.75" customHeight="1">
      <c r="A131" s="790"/>
      <c r="B131" s="790"/>
      <c r="C131" s="790"/>
      <c r="D131" s="790"/>
      <c r="E131" s="827"/>
      <c r="F131" s="790"/>
      <c r="G131" s="790"/>
      <c r="H131" s="790"/>
      <c r="I131" s="790"/>
      <c r="J131" s="790"/>
      <c r="K131" s="790"/>
      <c r="L131" s="790"/>
      <c r="M131" s="790"/>
      <c r="N131" s="790"/>
      <c r="O131" s="790"/>
      <c r="P131" s="790"/>
      <c r="Q131" s="790"/>
      <c r="R131" s="790"/>
      <c r="S131" s="790"/>
      <c r="T131" s="790"/>
      <c r="U131" s="790"/>
      <c r="V131" s="790"/>
      <c r="W131" s="790"/>
      <c r="X131" s="790"/>
      <c r="Y131" s="790"/>
    </row>
    <row r="132" spans="1:25" ht="12.75" customHeight="1">
      <c r="A132" s="790"/>
      <c r="B132" s="790"/>
      <c r="C132" s="790"/>
      <c r="D132" s="790"/>
      <c r="E132" s="827"/>
      <c r="F132" s="790"/>
      <c r="G132" s="790"/>
      <c r="H132" s="790"/>
      <c r="I132" s="790"/>
      <c r="J132" s="790"/>
      <c r="K132" s="790"/>
      <c r="L132" s="790"/>
      <c r="M132" s="790"/>
      <c r="N132" s="790"/>
      <c r="O132" s="790"/>
      <c r="P132" s="790"/>
      <c r="Q132" s="790"/>
      <c r="R132" s="790"/>
      <c r="S132" s="790"/>
      <c r="T132" s="790"/>
      <c r="U132" s="790"/>
      <c r="V132" s="790"/>
      <c r="W132" s="790"/>
      <c r="X132" s="790"/>
      <c r="Y132" s="790"/>
    </row>
    <row r="133" spans="1:25" ht="12.75" customHeight="1">
      <c r="A133" s="790"/>
      <c r="B133" s="790"/>
      <c r="C133" s="790"/>
      <c r="D133" s="790"/>
      <c r="E133" s="827"/>
      <c r="F133" s="790"/>
      <c r="G133" s="790"/>
      <c r="H133" s="790"/>
      <c r="I133" s="790"/>
      <c r="J133" s="790"/>
      <c r="K133" s="790"/>
      <c r="L133" s="790"/>
      <c r="M133" s="790"/>
      <c r="N133" s="790"/>
      <c r="O133" s="790"/>
      <c r="P133" s="790"/>
      <c r="Q133" s="790"/>
      <c r="R133" s="790"/>
      <c r="S133" s="790"/>
      <c r="T133" s="790"/>
      <c r="U133" s="790"/>
      <c r="V133" s="790"/>
      <c r="W133" s="790"/>
      <c r="X133" s="790"/>
      <c r="Y133" s="790"/>
    </row>
    <row r="134" spans="1:25" ht="12.75" customHeight="1">
      <c r="A134" s="790"/>
      <c r="B134" s="790"/>
      <c r="C134" s="790"/>
      <c r="D134" s="790"/>
      <c r="E134" s="827"/>
      <c r="F134" s="790"/>
      <c r="G134" s="790"/>
      <c r="H134" s="790"/>
      <c r="I134" s="790"/>
      <c r="J134" s="790"/>
      <c r="K134" s="790"/>
      <c r="L134" s="790"/>
      <c r="M134" s="790"/>
      <c r="N134" s="790"/>
      <c r="O134" s="790"/>
      <c r="P134" s="790"/>
      <c r="Q134" s="790"/>
      <c r="R134" s="790"/>
      <c r="S134" s="790"/>
      <c r="T134" s="790"/>
      <c r="U134" s="790"/>
      <c r="V134" s="790"/>
      <c r="W134" s="790"/>
      <c r="X134" s="790"/>
      <c r="Y134" s="790"/>
    </row>
    <row r="135" spans="1:25" ht="12.75" customHeight="1">
      <c r="A135" s="790"/>
      <c r="B135" s="790"/>
      <c r="C135" s="790"/>
      <c r="D135" s="790"/>
      <c r="E135" s="827"/>
      <c r="F135" s="790"/>
      <c r="G135" s="790"/>
      <c r="H135" s="790"/>
      <c r="I135" s="790"/>
      <c r="J135" s="790"/>
      <c r="K135" s="790"/>
      <c r="L135" s="790"/>
      <c r="M135" s="790"/>
      <c r="N135" s="790"/>
      <c r="O135" s="790"/>
      <c r="P135" s="790"/>
      <c r="Q135" s="790"/>
      <c r="R135" s="790"/>
      <c r="S135" s="790"/>
      <c r="T135" s="790"/>
      <c r="U135" s="790"/>
      <c r="V135" s="790"/>
      <c r="W135" s="790"/>
      <c r="X135" s="790"/>
      <c r="Y135" s="790"/>
    </row>
    <row r="136" spans="1:25" ht="12.75" customHeight="1">
      <c r="A136" s="790"/>
      <c r="B136" s="790"/>
      <c r="C136" s="790"/>
      <c r="D136" s="790"/>
      <c r="E136" s="827"/>
      <c r="F136" s="790"/>
      <c r="G136" s="790"/>
      <c r="H136" s="790"/>
      <c r="I136" s="790"/>
      <c r="J136" s="790"/>
      <c r="K136" s="790"/>
      <c r="L136" s="790"/>
      <c r="M136" s="790"/>
      <c r="N136" s="790"/>
      <c r="O136" s="790"/>
      <c r="P136" s="790"/>
      <c r="Q136" s="790"/>
      <c r="R136" s="790"/>
      <c r="S136" s="790"/>
      <c r="T136" s="790"/>
      <c r="U136" s="790"/>
      <c r="V136" s="790"/>
      <c r="W136" s="790"/>
      <c r="X136" s="790"/>
      <c r="Y136" s="790"/>
    </row>
    <row r="137" spans="1:25" ht="12.75" customHeight="1">
      <c r="A137" s="790"/>
      <c r="B137" s="790"/>
      <c r="C137" s="790"/>
      <c r="D137" s="790"/>
      <c r="E137" s="827"/>
      <c r="F137" s="790"/>
      <c r="G137" s="790"/>
      <c r="H137" s="790"/>
      <c r="I137" s="790"/>
      <c r="J137" s="790"/>
      <c r="K137" s="790"/>
      <c r="L137" s="790"/>
      <c r="M137" s="790"/>
      <c r="N137" s="790"/>
      <c r="O137" s="790"/>
      <c r="P137" s="790"/>
      <c r="Q137" s="790"/>
      <c r="R137" s="790"/>
      <c r="S137" s="790"/>
      <c r="T137" s="790"/>
      <c r="U137" s="790"/>
      <c r="V137" s="790"/>
      <c r="W137" s="790"/>
      <c r="X137" s="790"/>
      <c r="Y137" s="790"/>
    </row>
    <row r="138" spans="1:25" ht="12.75" customHeight="1">
      <c r="A138" s="790"/>
      <c r="B138" s="790"/>
      <c r="C138" s="790"/>
      <c r="D138" s="790"/>
      <c r="E138" s="827"/>
      <c r="F138" s="790"/>
      <c r="G138" s="790"/>
      <c r="H138" s="790"/>
      <c r="I138" s="790"/>
      <c r="J138" s="790"/>
      <c r="K138" s="790"/>
      <c r="L138" s="790"/>
      <c r="M138" s="790"/>
      <c r="N138" s="790"/>
      <c r="O138" s="790"/>
      <c r="P138" s="790"/>
      <c r="Q138" s="790"/>
      <c r="R138" s="790"/>
      <c r="S138" s="790"/>
      <c r="T138" s="790"/>
      <c r="U138" s="790"/>
      <c r="V138" s="790"/>
      <c r="W138" s="790"/>
      <c r="X138" s="790"/>
      <c r="Y138" s="790"/>
    </row>
    <row r="139" spans="1:25" ht="12.75" customHeight="1">
      <c r="A139" s="790"/>
      <c r="B139" s="790"/>
      <c r="C139" s="790"/>
      <c r="D139" s="790"/>
      <c r="E139" s="827"/>
      <c r="F139" s="790"/>
      <c r="G139" s="790"/>
      <c r="H139" s="790"/>
      <c r="I139" s="790"/>
      <c r="J139" s="790"/>
      <c r="K139" s="790"/>
      <c r="L139" s="790"/>
      <c r="M139" s="790"/>
      <c r="N139" s="790"/>
      <c r="O139" s="790"/>
      <c r="P139" s="790"/>
      <c r="Q139" s="790"/>
      <c r="R139" s="790"/>
      <c r="S139" s="790"/>
      <c r="T139" s="790"/>
      <c r="U139" s="790"/>
      <c r="V139" s="790"/>
      <c r="W139" s="790"/>
      <c r="X139" s="790"/>
      <c r="Y139" s="790"/>
    </row>
    <row r="140" spans="1:25" ht="12.75" customHeight="1">
      <c r="A140" s="790"/>
      <c r="B140" s="790"/>
      <c r="C140" s="790"/>
      <c r="D140" s="790"/>
      <c r="E140" s="827"/>
      <c r="F140" s="790"/>
      <c r="G140" s="790"/>
      <c r="H140" s="790"/>
      <c r="I140" s="790"/>
      <c r="J140" s="790"/>
      <c r="K140" s="790"/>
      <c r="L140" s="790"/>
      <c r="M140" s="790"/>
      <c r="N140" s="790"/>
      <c r="O140" s="790"/>
      <c r="P140" s="790"/>
      <c r="Q140" s="790"/>
      <c r="R140" s="790"/>
      <c r="S140" s="790"/>
      <c r="T140" s="790"/>
      <c r="U140" s="790"/>
      <c r="V140" s="790"/>
      <c r="W140" s="790"/>
      <c r="X140" s="790"/>
      <c r="Y140" s="790"/>
    </row>
    <row r="141" spans="1:25" ht="12.75" customHeight="1">
      <c r="A141" s="790"/>
      <c r="B141" s="790"/>
      <c r="C141" s="790"/>
      <c r="D141" s="790"/>
      <c r="E141" s="827"/>
      <c r="F141" s="790"/>
      <c r="G141" s="790"/>
      <c r="H141" s="790"/>
      <c r="I141" s="790"/>
      <c r="J141" s="790"/>
      <c r="K141" s="790"/>
      <c r="L141" s="790"/>
      <c r="M141" s="790"/>
      <c r="N141" s="790"/>
      <c r="O141" s="790"/>
      <c r="P141" s="790"/>
      <c r="Q141" s="790"/>
      <c r="R141" s="790"/>
      <c r="S141" s="790"/>
      <c r="T141" s="790"/>
      <c r="U141" s="790"/>
      <c r="V141" s="790"/>
      <c r="W141" s="790"/>
      <c r="X141" s="790"/>
      <c r="Y141" s="790"/>
    </row>
    <row r="142" spans="1:25" ht="12.75" customHeight="1">
      <c r="A142" s="790"/>
      <c r="B142" s="790"/>
      <c r="C142" s="790"/>
      <c r="D142" s="790"/>
      <c r="E142" s="827"/>
      <c r="F142" s="790"/>
      <c r="G142" s="790"/>
      <c r="H142" s="790"/>
      <c r="I142" s="790"/>
      <c r="J142" s="790"/>
      <c r="K142" s="790"/>
      <c r="L142" s="790"/>
      <c r="M142" s="790"/>
      <c r="N142" s="790"/>
      <c r="O142" s="790"/>
      <c r="P142" s="790"/>
      <c r="Q142" s="790"/>
      <c r="R142" s="790"/>
      <c r="S142" s="790"/>
      <c r="T142" s="790"/>
      <c r="U142" s="790"/>
      <c r="V142" s="790"/>
      <c r="W142" s="790"/>
      <c r="X142" s="790"/>
      <c r="Y142" s="790"/>
    </row>
    <row r="143" spans="1:25" ht="12.75" customHeight="1">
      <c r="A143" s="790"/>
      <c r="B143" s="790"/>
      <c r="C143" s="790"/>
      <c r="D143" s="790"/>
      <c r="E143" s="827"/>
      <c r="F143" s="790"/>
      <c r="G143" s="790"/>
      <c r="H143" s="790"/>
      <c r="I143" s="790"/>
      <c r="J143" s="790"/>
      <c r="K143" s="790"/>
      <c r="L143" s="790"/>
      <c r="M143" s="790"/>
      <c r="N143" s="790"/>
      <c r="O143" s="790"/>
      <c r="P143" s="790"/>
      <c r="Q143" s="790"/>
      <c r="R143" s="790"/>
      <c r="S143" s="790"/>
      <c r="T143" s="790"/>
      <c r="U143" s="790"/>
      <c r="V143" s="790"/>
      <c r="W143" s="790"/>
      <c r="X143" s="790"/>
      <c r="Y143" s="790"/>
    </row>
    <row r="144" spans="1:25" ht="12.75" customHeight="1">
      <c r="A144" s="790"/>
      <c r="B144" s="790"/>
      <c r="C144" s="790"/>
      <c r="D144" s="790"/>
      <c r="E144" s="827"/>
      <c r="F144" s="790"/>
      <c r="G144" s="790"/>
      <c r="H144" s="790"/>
      <c r="I144" s="790"/>
      <c r="J144" s="790"/>
      <c r="K144" s="790"/>
      <c r="L144" s="790"/>
      <c r="M144" s="790"/>
      <c r="N144" s="790"/>
      <c r="O144" s="790"/>
      <c r="P144" s="790"/>
      <c r="Q144" s="790"/>
      <c r="R144" s="790"/>
      <c r="S144" s="790"/>
      <c r="T144" s="790"/>
      <c r="U144" s="790"/>
      <c r="V144" s="790"/>
      <c r="W144" s="790"/>
      <c r="X144" s="790"/>
      <c r="Y144" s="790"/>
    </row>
    <row r="145" spans="1:25" ht="12.75" customHeight="1">
      <c r="A145" s="790"/>
      <c r="B145" s="790"/>
      <c r="C145" s="790"/>
      <c r="D145" s="790"/>
      <c r="E145" s="827"/>
      <c r="F145" s="790"/>
      <c r="G145" s="790"/>
      <c r="H145" s="790"/>
      <c r="I145" s="790"/>
      <c r="J145" s="790"/>
      <c r="K145" s="790"/>
      <c r="L145" s="790"/>
      <c r="M145" s="790"/>
      <c r="N145" s="790"/>
      <c r="O145" s="790"/>
      <c r="P145" s="790"/>
      <c r="Q145" s="790"/>
      <c r="R145" s="790"/>
      <c r="S145" s="790"/>
      <c r="T145" s="790"/>
      <c r="U145" s="790"/>
      <c r="V145" s="790"/>
      <c r="W145" s="790"/>
      <c r="X145" s="790"/>
      <c r="Y145" s="790"/>
    </row>
    <row r="146" spans="1:25" ht="12.75" customHeight="1">
      <c r="A146" s="790"/>
      <c r="B146" s="790"/>
      <c r="C146" s="790"/>
      <c r="D146" s="790"/>
      <c r="E146" s="827"/>
      <c r="F146" s="790"/>
      <c r="G146" s="790"/>
      <c r="H146" s="790"/>
      <c r="I146" s="790"/>
      <c r="J146" s="790"/>
      <c r="K146" s="790"/>
      <c r="L146" s="790"/>
      <c r="M146" s="790"/>
      <c r="N146" s="790"/>
      <c r="O146" s="790"/>
      <c r="P146" s="790"/>
      <c r="Q146" s="790"/>
      <c r="R146" s="790"/>
      <c r="S146" s="790"/>
      <c r="T146" s="790"/>
      <c r="U146" s="790"/>
      <c r="V146" s="790"/>
      <c r="W146" s="790"/>
      <c r="X146" s="790"/>
      <c r="Y146" s="790"/>
    </row>
    <row r="147" spans="1:25" ht="12.75" customHeight="1">
      <c r="A147" s="790"/>
      <c r="B147" s="790"/>
      <c r="C147" s="790"/>
      <c r="D147" s="790"/>
      <c r="E147" s="827"/>
      <c r="F147" s="790"/>
      <c r="G147" s="790"/>
      <c r="H147" s="790"/>
      <c r="I147" s="790"/>
      <c r="J147" s="790"/>
      <c r="K147" s="790"/>
      <c r="L147" s="790"/>
      <c r="M147" s="790"/>
      <c r="N147" s="790"/>
      <c r="O147" s="790"/>
      <c r="P147" s="790"/>
      <c r="Q147" s="790"/>
      <c r="R147" s="790"/>
      <c r="S147" s="790"/>
      <c r="T147" s="790"/>
      <c r="U147" s="790"/>
      <c r="V147" s="790"/>
      <c r="W147" s="790"/>
      <c r="X147" s="790"/>
      <c r="Y147" s="790"/>
    </row>
    <row r="148" spans="1:25" ht="12.75" customHeight="1">
      <c r="A148" s="790"/>
      <c r="B148" s="790"/>
      <c r="C148" s="790"/>
      <c r="D148" s="790"/>
      <c r="E148" s="827"/>
      <c r="F148" s="790"/>
      <c r="G148" s="790"/>
      <c r="H148" s="790"/>
      <c r="I148" s="790"/>
      <c r="J148" s="790"/>
      <c r="K148" s="790"/>
      <c r="L148" s="790"/>
      <c r="M148" s="790"/>
      <c r="N148" s="790"/>
      <c r="O148" s="790"/>
      <c r="P148" s="790"/>
      <c r="Q148" s="790"/>
      <c r="R148" s="790"/>
      <c r="S148" s="790"/>
      <c r="T148" s="790"/>
      <c r="U148" s="790"/>
      <c r="V148" s="790"/>
      <c r="W148" s="790"/>
      <c r="X148" s="790"/>
      <c r="Y148" s="790"/>
    </row>
    <row r="149" spans="1:25" ht="12.75" customHeight="1">
      <c r="A149" s="790"/>
      <c r="B149" s="790"/>
      <c r="C149" s="790"/>
      <c r="D149" s="790"/>
      <c r="E149" s="827"/>
      <c r="F149" s="790"/>
      <c r="G149" s="790"/>
      <c r="H149" s="790"/>
      <c r="I149" s="790"/>
      <c r="J149" s="790"/>
      <c r="K149" s="790"/>
      <c r="L149" s="790"/>
      <c r="M149" s="790"/>
      <c r="N149" s="790"/>
      <c r="O149" s="790"/>
      <c r="P149" s="790"/>
      <c r="Q149" s="790"/>
      <c r="R149" s="790"/>
      <c r="S149" s="790"/>
      <c r="T149" s="790"/>
      <c r="U149" s="790"/>
      <c r="V149" s="790"/>
      <c r="W149" s="790"/>
      <c r="X149" s="790"/>
      <c r="Y149" s="790"/>
    </row>
    <row r="150" spans="1:25" ht="12.75" customHeight="1">
      <c r="A150" s="790"/>
      <c r="B150" s="790"/>
      <c r="C150" s="790"/>
      <c r="D150" s="790"/>
      <c r="E150" s="827"/>
      <c r="F150" s="790"/>
      <c r="G150" s="790"/>
      <c r="H150" s="790"/>
      <c r="I150" s="790"/>
      <c r="J150" s="790"/>
      <c r="K150" s="790"/>
      <c r="L150" s="790"/>
      <c r="M150" s="790"/>
      <c r="N150" s="790"/>
      <c r="O150" s="790"/>
      <c r="P150" s="790"/>
      <c r="Q150" s="790"/>
      <c r="R150" s="790"/>
      <c r="S150" s="790"/>
      <c r="T150" s="790"/>
      <c r="U150" s="790"/>
      <c r="V150" s="790"/>
      <c r="W150" s="790"/>
      <c r="X150" s="790"/>
      <c r="Y150" s="790"/>
    </row>
    <row r="151" spans="1:25" ht="12.75" customHeight="1">
      <c r="A151" s="790"/>
      <c r="B151" s="790"/>
      <c r="C151" s="790"/>
      <c r="D151" s="790"/>
      <c r="E151" s="827"/>
      <c r="F151" s="790"/>
      <c r="G151" s="790"/>
      <c r="H151" s="790"/>
      <c r="I151" s="790"/>
      <c r="J151" s="790"/>
      <c r="K151" s="790"/>
      <c r="L151" s="790"/>
      <c r="M151" s="790"/>
      <c r="N151" s="790"/>
      <c r="O151" s="790"/>
      <c r="P151" s="790"/>
      <c r="Q151" s="790"/>
      <c r="R151" s="790"/>
      <c r="S151" s="790"/>
      <c r="T151" s="790"/>
      <c r="U151" s="790"/>
      <c r="V151" s="790"/>
      <c r="W151" s="790"/>
      <c r="X151" s="790"/>
      <c r="Y151" s="790"/>
    </row>
    <row r="152" spans="1:25" ht="12.75" customHeight="1">
      <c r="A152" s="790"/>
      <c r="B152" s="790"/>
      <c r="C152" s="790"/>
      <c r="D152" s="790"/>
      <c r="E152" s="827"/>
      <c r="F152" s="790"/>
      <c r="G152" s="790"/>
      <c r="H152" s="790"/>
      <c r="I152" s="790"/>
      <c r="J152" s="790"/>
      <c r="K152" s="790"/>
      <c r="L152" s="790"/>
      <c r="M152" s="790"/>
      <c r="N152" s="790"/>
      <c r="O152" s="790"/>
      <c r="P152" s="790"/>
      <c r="Q152" s="790"/>
      <c r="R152" s="790"/>
      <c r="S152" s="790"/>
      <c r="T152" s="790"/>
      <c r="U152" s="790"/>
      <c r="V152" s="790"/>
      <c r="W152" s="790"/>
      <c r="X152" s="790"/>
      <c r="Y152" s="790"/>
    </row>
    <row r="153" spans="1:25" ht="12.75" customHeight="1">
      <c r="A153" s="790"/>
      <c r="B153" s="790"/>
      <c r="C153" s="790"/>
      <c r="D153" s="790"/>
      <c r="E153" s="827"/>
      <c r="F153" s="790"/>
      <c r="G153" s="790"/>
      <c r="H153" s="790"/>
      <c r="I153" s="790"/>
      <c r="J153" s="790"/>
      <c r="K153" s="790"/>
      <c r="L153" s="790"/>
      <c r="M153" s="790"/>
      <c r="N153" s="790"/>
      <c r="O153" s="790"/>
      <c r="P153" s="790"/>
      <c r="Q153" s="790"/>
      <c r="R153" s="790"/>
      <c r="S153" s="790"/>
      <c r="T153" s="790"/>
      <c r="U153" s="790"/>
      <c r="V153" s="790"/>
      <c r="W153" s="790"/>
      <c r="X153" s="790"/>
      <c r="Y153" s="790"/>
    </row>
    <row r="154" spans="1:25" ht="12.75" customHeight="1">
      <c r="A154" s="790"/>
      <c r="B154" s="790"/>
      <c r="C154" s="790"/>
      <c r="D154" s="790"/>
      <c r="E154" s="827"/>
      <c r="F154" s="790"/>
      <c r="G154" s="790"/>
      <c r="H154" s="790"/>
      <c r="I154" s="790"/>
      <c r="J154" s="790"/>
      <c r="K154" s="790"/>
      <c r="L154" s="790"/>
      <c r="M154" s="790"/>
      <c r="N154" s="790"/>
      <c r="O154" s="790"/>
      <c r="P154" s="790"/>
      <c r="Q154" s="790"/>
      <c r="R154" s="790"/>
      <c r="S154" s="790"/>
      <c r="T154" s="790"/>
      <c r="U154" s="790"/>
      <c r="V154" s="790"/>
      <c r="W154" s="790"/>
      <c r="X154" s="790"/>
      <c r="Y154" s="790"/>
    </row>
    <row r="155" spans="1:25" ht="12.75" customHeight="1">
      <c r="A155" s="790"/>
      <c r="B155" s="790"/>
      <c r="C155" s="790"/>
      <c r="D155" s="790"/>
      <c r="E155" s="827"/>
      <c r="F155" s="790"/>
      <c r="G155" s="790"/>
      <c r="H155" s="790"/>
      <c r="I155" s="790"/>
      <c r="J155" s="790"/>
      <c r="K155" s="790"/>
      <c r="L155" s="790"/>
      <c r="M155" s="790"/>
      <c r="N155" s="790"/>
      <c r="O155" s="790"/>
      <c r="P155" s="790"/>
      <c r="Q155" s="790"/>
      <c r="R155" s="790"/>
      <c r="S155" s="790"/>
      <c r="T155" s="790"/>
      <c r="U155" s="790"/>
      <c r="V155" s="790"/>
      <c r="W155" s="790"/>
      <c r="X155" s="790"/>
      <c r="Y155" s="790"/>
    </row>
    <row r="156" spans="1:25" ht="12.75" customHeight="1">
      <c r="A156" s="790"/>
      <c r="B156" s="790"/>
      <c r="C156" s="790"/>
      <c r="D156" s="790"/>
      <c r="E156" s="827"/>
      <c r="F156" s="790"/>
      <c r="G156" s="790"/>
      <c r="H156" s="790"/>
      <c r="I156" s="790"/>
      <c r="J156" s="790"/>
      <c r="K156" s="790"/>
      <c r="L156" s="790"/>
      <c r="M156" s="790"/>
      <c r="N156" s="790"/>
      <c r="O156" s="790"/>
      <c r="P156" s="790"/>
      <c r="Q156" s="790"/>
      <c r="R156" s="790"/>
      <c r="S156" s="790"/>
      <c r="T156" s="790"/>
      <c r="U156" s="790"/>
      <c r="V156" s="790"/>
      <c r="W156" s="790"/>
      <c r="X156" s="790"/>
      <c r="Y156" s="790"/>
    </row>
    <row r="157" spans="1:25" ht="12.75" customHeight="1">
      <c r="A157" s="790"/>
      <c r="B157" s="790"/>
      <c r="C157" s="790"/>
      <c r="D157" s="790"/>
      <c r="E157" s="827"/>
      <c r="F157" s="790"/>
      <c r="G157" s="790"/>
      <c r="H157" s="790"/>
      <c r="I157" s="790"/>
      <c r="J157" s="790"/>
      <c r="K157" s="790"/>
      <c r="L157" s="790"/>
      <c r="M157" s="790"/>
      <c r="N157" s="790"/>
      <c r="O157" s="790"/>
      <c r="P157" s="790"/>
      <c r="Q157" s="790"/>
      <c r="R157" s="790"/>
      <c r="S157" s="790"/>
      <c r="T157" s="790"/>
      <c r="U157" s="790"/>
      <c r="V157" s="790"/>
      <c r="W157" s="790"/>
      <c r="X157" s="790"/>
      <c r="Y157" s="790"/>
    </row>
    <row r="158" spans="1:25" ht="12.75" customHeight="1">
      <c r="A158" s="790"/>
      <c r="B158" s="790"/>
      <c r="C158" s="790"/>
      <c r="D158" s="790"/>
      <c r="E158" s="827"/>
      <c r="F158" s="790"/>
      <c r="G158" s="790"/>
      <c r="H158" s="790"/>
      <c r="I158" s="790"/>
      <c r="J158" s="790"/>
      <c r="K158" s="790"/>
      <c r="L158" s="790"/>
      <c r="M158" s="790"/>
      <c r="N158" s="790"/>
      <c r="O158" s="790"/>
      <c r="P158" s="790"/>
      <c r="Q158" s="790"/>
      <c r="R158" s="790"/>
      <c r="S158" s="790"/>
      <c r="T158" s="790"/>
      <c r="U158" s="790"/>
      <c r="V158" s="790"/>
      <c r="W158" s="790"/>
      <c r="X158" s="790"/>
      <c r="Y158" s="790"/>
    </row>
    <row r="159" spans="1:25" ht="12.75" customHeight="1">
      <c r="A159" s="790"/>
      <c r="B159" s="790"/>
      <c r="C159" s="790"/>
      <c r="D159" s="790"/>
      <c r="E159" s="827"/>
      <c r="F159" s="790"/>
      <c r="G159" s="790"/>
      <c r="H159" s="790"/>
      <c r="I159" s="790"/>
      <c r="J159" s="790"/>
      <c r="K159" s="790"/>
      <c r="L159" s="790"/>
      <c r="M159" s="790"/>
      <c r="N159" s="790"/>
      <c r="O159" s="790"/>
      <c r="P159" s="790"/>
      <c r="Q159" s="790"/>
      <c r="R159" s="790"/>
      <c r="S159" s="790"/>
      <c r="T159" s="790"/>
      <c r="U159" s="790"/>
      <c r="V159" s="790"/>
      <c r="W159" s="790"/>
      <c r="X159" s="790"/>
      <c r="Y159" s="790"/>
    </row>
    <row r="160" spans="1:25" ht="12.75" customHeight="1">
      <c r="A160" s="790"/>
      <c r="B160" s="790"/>
      <c r="C160" s="790"/>
      <c r="D160" s="790"/>
      <c r="E160" s="827"/>
      <c r="F160" s="790"/>
      <c r="G160" s="790"/>
      <c r="H160" s="790"/>
      <c r="I160" s="790"/>
      <c r="J160" s="790"/>
      <c r="K160" s="790"/>
      <c r="L160" s="790"/>
      <c r="M160" s="790"/>
      <c r="N160" s="790"/>
      <c r="O160" s="790"/>
      <c r="P160" s="790"/>
      <c r="Q160" s="790"/>
      <c r="R160" s="790"/>
      <c r="S160" s="790"/>
      <c r="T160" s="790"/>
      <c r="U160" s="790"/>
      <c r="V160" s="790"/>
      <c r="W160" s="790"/>
      <c r="X160" s="790"/>
      <c r="Y160" s="790"/>
    </row>
    <row r="161" spans="1:25" ht="12.75" customHeight="1">
      <c r="A161" s="790"/>
      <c r="B161" s="790"/>
      <c r="C161" s="790"/>
      <c r="D161" s="790"/>
      <c r="E161" s="827"/>
      <c r="F161" s="790"/>
      <c r="G161" s="790"/>
      <c r="H161" s="790"/>
      <c r="I161" s="790"/>
      <c r="J161" s="790"/>
      <c r="K161" s="790"/>
      <c r="L161" s="790"/>
      <c r="M161" s="790"/>
      <c r="N161" s="790"/>
      <c r="O161" s="790"/>
      <c r="P161" s="790"/>
      <c r="Q161" s="790"/>
      <c r="R161" s="790"/>
      <c r="S161" s="790"/>
      <c r="T161" s="790"/>
      <c r="U161" s="790"/>
      <c r="V161" s="790"/>
      <c r="W161" s="790"/>
      <c r="X161" s="790"/>
      <c r="Y161" s="790"/>
    </row>
    <row r="162" spans="1:25" ht="12.75" customHeight="1">
      <c r="A162" s="790"/>
      <c r="B162" s="790"/>
      <c r="C162" s="790"/>
      <c r="D162" s="790"/>
      <c r="E162" s="827"/>
      <c r="F162" s="790"/>
      <c r="G162" s="790"/>
      <c r="H162" s="790"/>
      <c r="I162" s="790"/>
      <c r="J162" s="790"/>
      <c r="K162" s="790"/>
      <c r="L162" s="790"/>
      <c r="M162" s="790"/>
      <c r="N162" s="790"/>
      <c r="O162" s="790"/>
      <c r="P162" s="790"/>
      <c r="Q162" s="790"/>
      <c r="R162" s="790"/>
      <c r="S162" s="790"/>
      <c r="T162" s="790"/>
      <c r="U162" s="790"/>
      <c r="V162" s="790"/>
      <c r="W162" s="790"/>
      <c r="X162" s="790"/>
      <c r="Y162" s="790"/>
    </row>
    <row r="163" spans="1:25" ht="12.75" customHeight="1">
      <c r="A163" s="790"/>
      <c r="B163" s="790"/>
      <c r="C163" s="790"/>
      <c r="D163" s="790"/>
      <c r="E163" s="827"/>
      <c r="F163" s="790"/>
      <c r="G163" s="790"/>
      <c r="H163" s="790"/>
      <c r="I163" s="790"/>
      <c r="J163" s="790"/>
      <c r="K163" s="790"/>
      <c r="L163" s="790"/>
      <c r="M163" s="790"/>
      <c r="N163" s="790"/>
      <c r="O163" s="790"/>
      <c r="P163" s="790"/>
      <c r="Q163" s="790"/>
      <c r="R163" s="790"/>
      <c r="S163" s="790"/>
      <c r="T163" s="790"/>
      <c r="U163" s="790"/>
      <c r="V163" s="790"/>
      <c r="W163" s="790"/>
      <c r="X163" s="790"/>
      <c r="Y163" s="790"/>
    </row>
    <row r="164" spans="1:25" ht="12.75" customHeight="1">
      <c r="A164" s="790"/>
      <c r="B164" s="790"/>
      <c r="C164" s="790"/>
      <c r="D164" s="790"/>
      <c r="E164" s="827"/>
      <c r="F164" s="790"/>
      <c r="G164" s="790"/>
      <c r="H164" s="790"/>
      <c r="I164" s="790"/>
      <c r="J164" s="790"/>
      <c r="K164" s="790"/>
      <c r="L164" s="790"/>
      <c r="M164" s="790"/>
      <c r="N164" s="790"/>
      <c r="O164" s="790"/>
      <c r="P164" s="790"/>
      <c r="Q164" s="790"/>
      <c r="R164" s="790"/>
      <c r="S164" s="790"/>
      <c r="T164" s="790"/>
      <c r="U164" s="790"/>
      <c r="V164" s="790"/>
      <c r="W164" s="790"/>
      <c r="X164" s="790"/>
      <c r="Y164" s="790"/>
    </row>
    <row r="165" spans="1:25" ht="12.75" customHeight="1">
      <c r="A165" s="790"/>
      <c r="B165" s="790"/>
      <c r="C165" s="790"/>
      <c r="D165" s="790"/>
      <c r="E165" s="827"/>
      <c r="F165" s="790"/>
      <c r="G165" s="790"/>
      <c r="H165" s="790"/>
      <c r="I165" s="790"/>
      <c r="J165" s="790"/>
      <c r="K165" s="790"/>
      <c r="L165" s="790"/>
      <c r="M165" s="790"/>
      <c r="N165" s="790"/>
      <c r="O165" s="790"/>
      <c r="P165" s="790"/>
      <c r="Q165" s="790"/>
      <c r="R165" s="790"/>
      <c r="S165" s="790"/>
      <c r="T165" s="790"/>
      <c r="U165" s="790"/>
      <c r="V165" s="790"/>
      <c r="W165" s="790"/>
      <c r="X165" s="790"/>
      <c r="Y165" s="790"/>
    </row>
    <row r="166" spans="1:25" ht="12.75" customHeight="1">
      <c r="A166" s="790"/>
      <c r="B166" s="790"/>
      <c r="C166" s="790"/>
      <c r="D166" s="790"/>
      <c r="E166" s="827"/>
      <c r="F166" s="790"/>
      <c r="G166" s="790"/>
      <c r="H166" s="790"/>
      <c r="I166" s="790"/>
      <c r="J166" s="790"/>
      <c r="K166" s="790"/>
      <c r="L166" s="790"/>
      <c r="M166" s="790"/>
      <c r="N166" s="790"/>
      <c r="O166" s="790"/>
      <c r="P166" s="790"/>
      <c r="Q166" s="790"/>
      <c r="R166" s="790"/>
      <c r="S166" s="790"/>
      <c r="T166" s="790"/>
      <c r="U166" s="790"/>
      <c r="V166" s="790"/>
      <c r="W166" s="790"/>
      <c r="X166" s="790"/>
      <c r="Y166" s="790"/>
    </row>
    <row r="167" spans="1:25" ht="12.75" customHeight="1">
      <c r="A167" s="790"/>
      <c r="B167" s="790"/>
      <c r="C167" s="790"/>
      <c r="D167" s="790"/>
      <c r="E167" s="827"/>
      <c r="F167" s="790"/>
      <c r="G167" s="790"/>
      <c r="H167" s="790"/>
      <c r="I167" s="790"/>
      <c r="J167" s="790"/>
      <c r="K167" s="790"/>
      <c r="L167" s="790"/>
      <c r="M167" s="790"/>
      <c r="N167" s="790"/>
      <c r="O167" s="790"/>
      <c r="P167" s="790"/>
      <c r="Q167" s="790"/>
      <c r="R167" s="790"/>
      <c r="S167" s="790"/>
      <c r="T167" s="790"/>
      <c r="U167" s="790"/>
      <c r="V167" s="790"/>
      <c r="W167" s="790"/>
      <c r="X167" s="790"/>
      <c r="Y167" s="790"/>
    </row>
    <row r="168" spans="1:25" ht="12.75" customHeight="1">
      <c r="A168" s="790"/>
      <c r="B168" s="790"/>
      <c r="C168" s="790"/>
      <c r="D168" s="790"/>
      <c r="E168" s="827"/>
      <c r="F168" s="790"/>
      <c r="G168" s="790"/>
      <c r="H168" s="790"/>
      <c r="I168" s="790"/>
      <c r="J168" s="790"/>
      <c r="K168" s="790"/>
      <c r="L168" s="790"/>
      <c r="M168" s="790"/>
      <c r="N168" s="790"/>
      <c r="O168" s="790"/>
      <c r="P168" s="790"/>
      <c r="Q168" s="790"/>
      <c r="R168" s="790"/>
      <c r="S168" s="790"/>
      <c r="T168" s="790"/>
      <c r="U168" s="790"/>
      <c r="V168" s="790"/>
      <c r="W168" s="790"/>
      <c r="X168" s="790"/>
      <c r="Y168" s="790"/>
    </row>
    <row r="169" spans="1:25" ht="12.75" customHeight="1">
      <c r="A169" s="790"/>
      <c r="B169" s="790"/>
      <c r="C169" s="790"/>
      <c r="D169" s="790"/>
      <c r="E169" s="827"/>
      <c r="F169" s="790"/>
      <c r="G169" s="790"/>
      <c r="H169" s="790"/>
      <c r="I169" s="790"/>
      <c r="J169" s="790"/>
      <c r="K169" s="790"/>
      <c r="L169" s="790"/>
      <c r="M169" s="790"/>
      <c r="N169" s="790"/>
      <c r="O169" s="790"/>
      <c r="P169" s="790"/>
      <c r="Q169" s="790"/>
      <c r="R169" s="790"/>
      <c r="S169" s="790"/>
      <c r="T169" s="790"/>
      <c r="U169" s="790"/>
      <c r="V169" s="790"/>
      <c r="W169" s="790"/>
      <c r="X169" s="790"/>
      <c r="Y169" s="790"/>
    </row>
    <row r="170" spans="1:25" ht="12.75" customHeight="1">
      <c r="A170" s="790"/>
      <c r="B170" s="790"/>
      <c r="C170" s="790"/>
      <c r="D170" s="790"/>
      <c r="E170" s="827"/>
      <c r="F170" s="790"/>
      <c r="G170" s="790"/>
      <c r="H170" s="790"/>
      <c r="I170" s="790"/>
      <c r="J170" s="790"/>
      <c r="K170" s="790"/>
      <c r="L170" s="790"/>
      <c r="M170" s="790"/>
      <c r="N170" s="790"/>
      <c r="O170" s="790"/>
      <c r="P170" s="790"/>
      <c r="Q170" s="790"/>
      <c r="R170" s="790"/>
      <c r="S170" s="790"/>
      <c r="T170" s="790"/>
      <c r="U170" s="790"/>
      <c r="V170" s="790"/>
      <c r="W170" s="790"/>
      <c r="X170" s="790"/>
      <c r="Y170" s="790"/>
    </row>
    <row r="171" spans="1:25" ht="12.75" customHeight="1">
      <c r="A171" s="790"/>
      <c r="B171" s="790"/>
      <c r="C171" s="790"/>
      <c r="D171" s="790"/>
      <c r="E171" s="827"/>
      <c r="F171" s="790"/>
      <c r="G171" s="790"/>
      <c r="H171" s="790"/>
      <c r="I171" s="790"/>
      <c r="J171" s="790"/>
      <c r="K171" s="790"/>
      <c r="L171" s="790"/>
      <c r="M171" s="790"/>
      <c r="N171" s="790"/>
      <c r="O171" s="790"/>
      <c r="P171" s="790"/>
      <c r="Q171" s="790"/>
      <c r="R171" s="790"/>
      <c r="S171" s="790"/>
      <c r="T171" s="790"/>
      <c r="U171" s="790"/>
      <c r="V171" s="790"/>
      <c r="W171" s="790"/>
      <c r="X171" s="790"/>
      <c r="Y171" s="790"/>
    </row>
    <row r="172" spans="1:25" ht="12.75" customHeight="1">
      <c r="A172" s="790"/>
      <c r="B172" s="790"/>
      <c r="C172" s="790"/>
      <c r="D172" s="790"/>
      <c r="E172" s="827"/>
      <c r="F172" s="790"/>
      <c r="G172" s="790"/>
      <c r="H172" s="790"/>
      <c r="I172" s="790"/>
      <c r="J172" s="790"/>
      <c r="K172" s="790"/>
      <c r="L172" s="790"/>
      <c r="M172" s="790"/>
      <c r="N172" s="790"/>
      <c r="O172" s="790"/>
      <c r="P172" s="790"/>
      <c r="Q172" s="790"/>
      <c r="R172" s="790"/>
      <c r="S172" s="790"/>
      <c r="T172" s="790"/>
      <c r="U172" s="790"/>
      <c r="V172" s="790"/>
      <c r="W172" s="790"/>
      <c r="X172" s="790"/>
      <c r="Y172" s="790"/>
    </row>
    <row r="173" spans="1:25" ht="12.75" customHeight="1">
      <c r="A173" s="790"/>
      <c r="B173" s="790"/>
      <c r="C173" s="790"/>
      <c r="D173" s="790"/>
      <c r="E173" s="827"/>
      <c r="F173" s="790"/>
      <c r="G173" s="790"/>
      <c r="H173" s="790"/>
      <c r="I173" s="790"/>
      <c r="J173" s="790"/>
      <c r="K173" s="790"/>
      <c r="L173" s="790"/>
      <c r="M173" s="790"/>
      <c r="N173" s="790"/>
      <c r="O173" s="790"/>
      <c r="P173" s="790"/>
      <c r="Q173" s="790"/>
      <c r="R173" s="790"/>
      <c r="S173" s="790"/>
      <c r="T173" s="790"/>
      <c r="U173" s="790"/>
      <c r="V173" s="790"/>
      <c r="W173" s="790"/>
      <c r="X173" s="790"/>
      <c r="Y173" s="790"/>
    </row>
    <row r="174" spans="1:25" ht="12.75" customHeight="1">
      <c r="A174" s="790"/>
      <c r="B174" s="790"/>
      <c r="C174" s="790"/>
      <c r="D174" s="790"/>
      <c r="E174" s="827"/>
      <c r="F174" s="790"/>
      <c r="G174" s="790"/>
      <c r="H174" s="790"/>
      <c r="I174" s="790"/>
      <c r="J174" s="790"/>
      <c r="K174" s="790"/>
      <c r="L174" s="790"/>
      <c r="M174" s="790"/>
      <c r="N174" s="790"/>
      <c r="O174" s="790"/>
      <c r="P174" s="790"/>
      <c r="Q174" s="790"/>
      <c r="R174" s="790"/>
      <c r="S174" s="790"/>
      <c r="T174" s="790"/>
      <c r="U174" s="790"/>
      <c r="V174" s="790"/>
      <c r="W174" s="790"/>
      <c r="X174" s="790"/>
      <c r="Y174" s="790"/>
    </row>
    <row r="175" spans="1:25" ht="12.75" customHeight="1">
      <c r="A175" s="790"/>
      <c r="B175" s="790"/>
      <c r="C175" s="790"/>
      <c r="D175" s="790"/>
      <c r="E175" s="827"/>
      <c r="F175" s="790"/>
      <c r="G175" s="790"/>
      <c r="H175" s="790"/>
      <c r="I175" s="790"/>
      <c r="J175" s="790"/>
      <c r="K175" s="790"/>
      <c r="L175" s="790"/>
      <c r="M175" s="790"/>
      <c r="N175" s="790"/>
      <c r="O175" s="790"/>
      <c r="P175" s="790"/>
      <c r="Q175" s="790"/>
      <c r="R175" s="790"/>
      <c r="S175" s="790"/>
      <c r="T175" s="790"/>
      <c r="U175" s="790"/>
      <c r="V175" s="790"/>
      <c r="W175" s="790"/>
      <c r="X175" s="790"/>
      <c r="Y175" s="790"/>
    </row>
    <row r="176" spans="1:25" ht="12.75" customHeight="1">
      <c r="A176" s="790"/>
      <c r="B176" s="790"/>
      <c r="C176" s="790"/>
      <c r="D176" s="790"/>
      <c r="E176" s="827"/>
      <c r="F176" s="790"/>
      <c r="G176" s="790"/>
      <c r="H176" s="790"/>
      <c r="I176" s="790"/>
      <c r="J176" s="790"/>
      <c r="K176" s="790"/>
      <c r="L176" s="790"/>
      <c r="M176" s="790"/>
      <c r="N176" s="790"/>
      <c r="O176" s="790"/>
      <c r="P176" s="790"/>
      <c r="Q176" s="790"/>
      <c r="R176" s="790"/>
      <c r="S176" s="790"/>
      <c r="T176" s="790"/>
      <c r="U176" s="790"/>
      <c r="V176" s="790"/>
      <c r="W176" s="790"/>
      <c r="X176" s="790"/>
      <c r="Y176" s="790"/>
    </row>
    <row r="177" spans="1:25" ht="12.75" customHeight="1">
      <c r="A177" s="790"/>
      <c r="B177" s="790"/>
      <c r="C177" s="790"/>
      <c r="D177" s="790"/>
      <c r="E177" s="827"/>
      <c r="F177" s="790"/>
      <c r="G177" s="790"/>
      <c r="H177" s="790"/>
      <c r="I177" s="790"/>
      <c r="J177" s="790"/>
      <c r="K177" s="790"/>
      <c r="L177" s="790"/>
      <c r="M177" s="790"/>
      <c r="N177" s="790"/>
      <c r="O177" s="790"/>
      <c r="P177" s="790"/>
      <c r="Q177" s="790"/>
      <c r="R177" s="790"/>
      <c r="S177" s="790"/>
      <c r="T177" s="790"/>
      <c r="U177" s="790"/>
      <c r="V177" s="790"/>
      <c r="W177" s="790"/>
      <c r="X177" s="790"/>
      <c r="Y177" s="790"/>
    </row>
    <row r="178" spans="1:25" ht="12.75" customHeight="1">
      <c r="A178" s="790"/>
      <c r="B178" s="790"/>
      <c r="C178" s="790"/>
      <c r="D178" s="790"/>
      <c r="E178" s="827"/>
      <c r="F178" s="790"/>
      <c r="G178" s="790"/>
      <c r="H178" s="790"/>
      <c r="I178" s="790"/>
      <c r="J178" s="790"/>
      <c r="K178" s="790"/>
      <c r="L178" s="790"/>
      <c r="M178" s="790"/>
      <c r="N178" s="790"/>
      <c r="O178" s="790"/>
      <c r="P178" s="790"/>
      <c r="Q178" s="790"/>
      <c r="R178" s="790"/>
      <c r="S178" s="790"/>
      <c r="T178" s="790"/>
      <c r="U178" s="790"/>
      <c r="V178" s="790"/>
      <c r="W178" s="790"/>
      <c r="X178" s="790"/>
      <c r="Y178" s="790"/>
    </row>
    <row r="179" spans="1:25" ht="12.75" customHeight="1">
      <c r="A179" s="790"/>
      <c r="B179" s="790"/>
      <c r="C179" s="790"/>
      <c r="D179" s="790"/>
      <c r="E179" s="827"/>
      <c r="F179" s="790"/>
      <c r="G179" s="790"/>
      <c r="H179" s="790"/>
      <c r="I179" s="790"/>
      <c r="J179" s="790"/>
      <c r="K179" s="790"/>
      <c r="L179" s="790"/>
      <c r="M179" s="790"/>
      <c r="N179" s="790"/>
      <c r="O179" s="790"/>
      <c r="P179" s="790"/>
      <c r="Q179" s="790"/>
      <c r="R179" s="790"/>
      <c r="S179" s="790"/>
      <c r="T179" s="790"/>
      <c r="U179" s="790"/>
      <c r="V179" s="790"/>
      <c r="W179" s="790"/>
      <c r="X179" s="790"/>
      <c r="Y179" s="790"/>
    </row>
    <row r="180" spans="1:25" ht="12.75" customHeight="1">
      <c r="A180" s="790"/>
      <c r="B180" s="790"/>
      <c r="C180" s="790"/>
      <c r="D180" s="790"/>
      <c r="E180" s="827"/>
      <c r="F180" s="790"/>
      <c r="G180" s="790"/>
      <c r="H180" s="790"/>
      <c r="I180" s="790"/>
      <c r="J180" s="790"/>
      <c r="K180" s="790"/>
      <c r="L180" s="790"/>
      <c r="M180" s="790"/>
      <c r="N180" s="790"/>
      <c r="O180" s="790"/>
      <c r="P180" s="790"/>
      <c r="Q180" s="790"/>
      <c r="R180" s="790"/>
      <c r="S180" s="790"/>
      <c r="T180" s="790"/>
      <c r="U180" s="790"/>
      <c r="V180" s="790"/>
      <c r="W180" s="790"/>
      <c r="X180" s="790"/>
      <c r="Y180" s="790"/>
    </row>
    <row r="181" spans="1:25" ht="12.75" customHeight="1">
      <c r="A181" s="790"/>
      <c r="B181" s="790"/>
      <c r="C181" s="790"/>
      <c r="D181" s="790"/>
      <c r="E181" s="827"/>
      <c r="F181" s="790"/>
      <c r="G181" s="790"/>
      <c r="H181" s="790"/>
      <c r="I181" s="790"/>
      <c r="J181" s="790"/>
      <c r="K181" s="790"/>
      <c r="L181" s="790"/>
      <c r="M181" s="790"/>
      <c r="N181" s="790"/>
      <c r="O181" s="790"/>
      <c r="P181" s="790"/>
      <c r="Q181" s="790"/>
      <c r="R181" s="790"/>
      <c r="S181" s="790"/>
      <c r="T181" s="790"/>
      <c r="U181" s="790"/>
      <c r="V181" s="790"/>
      <c r="W181" s="790"/>
      <c r="X181" s="790"/>
      <c r="Y181" s="790"/>
    </row>
    <row r="182" spans="1:25" ht="12.75" customHeight="1">
      <c r="A182" s="790"/>
      <c r="B182" s="790"/>
      <c r="C182" s="790"/>
      <c r="D182" s="790"/>
      <c r="E182" s="827"/>
      <c r="F182" s="790"/>
      <c r="G182" s="790"/>
      <c r="H182" s="790"/>
      <c r="I182" s="790"/>
      <c r="J182" s="790"/>
      <c r="K182" s="790"/>
      <c r="L182" s="790"/>
      <c r="M182" s="790"/>
      <c r="N182" s="790"/>
      <c r="O182" s="790"/>
      <c r="P182" s="790"/>
      <c r="Q182" s="790"/>
      <c r="R182" s="790"/>
      <c r="S182" s="790"/>
      <c r="T182" s="790"/>
      <c r="U182" s="790"/>
      <c r="V182" s="790"/>
      <c r="W182" s="790"/>
      <c r="X182" s="790"/>
      <c r="Y182" s="790"/>
    </row>
    <row r="183" spans="1:25" ht="12.75" customHeight="1">
      <c r="A183" s="790"/>
      <c r="B183" s="790"/>
      <c r="C183" s="790"/>
      <c r="D183" s="790"/>
      <c r="E183" s="827"/>
      <c r="F183" s="790"/>
      <c r="G183" s="790"/>
      <c r="H183" s="790"/>
      <c r="I183" s="790"/>
      <c r="J183" s="790"/>
      <c r="K183" s="790"/>
      <c r="L183" s="790"/>
      <c r="M183" s="790"/>
      <c r="N183" s="790"/>
      <c r="O183" s="790"/>
      <c r="P183" s="790"/>
      <c r="Q183" s="790"/>
      <c r="R183" s="790"/>
      <c r="S183" s="790"/>
      <c r="T183" s="790"/>
      <c r="U183" s="790"/>
      <c r="V183" s="790"/>
      <c r="W183" s="790"/>
      <c r="X183" s="790"/>
      <c r="Y183" s="790"/>
    </row>
    <row r="184" spans="1:25" ht="12.75" customHeight="1">
      <c r="A184" s="790"/>
      <c r="B184" s="790"/>
      <c r="C184" s="790"/>
      <c r="D184" s="790"/>
      <c r="E184" s="827"/>
      <c r="F184" s="790"/>
      <c r="G184" s="790"/>
      <c r="H184" s="790"/>
      <c r="I184" s="790"/>
      <c r="J184" s="790"/>
      <c r="K184" s="790"/>
      <c r="L184" s="790"/>
      <c r="M184" s="790"/>
      <c r="N184" s="790"/>
      <c r="O184" s="790"/>
      <c r="P184" s="790"/>
      <c r="Q184" s="790"/>
      <c r="R184" s="790"/>
      <c r="S184" s="790"/>
      <c r="T184" s="790"/>
      <c r="U184" s="790"/>
      <c r="V184" s="790"/>
      <c r="W184" s="790"/>
      <c r="X184" s="790"/>
      <c r="Y184" s="790"/>
    </row>
    <row r="185" spans="1:25" ht="12.75" customHeight="1">
      <c r="A185" s="790"/>
      <c r="B185" s="790"/>
      <c r="C185" s="790"/>
      <c r="D185" s="790"/>
      <c r="E185" s="827"/>
      <c r="F185" s="790"/>
      <c r="G185" s="790"/>
      <c r="H185" s="790"/>
      <c r="I185" s="790"/>
      <c r="J185" s="790"/>
      <c r="K185" s="790"/>
      <c r="L185" s="790"/>
      <c r="M185" s="790"/>
      <c r="N185" s="790"/>
      <c r="O185" s="790"/>
      <c r="P185" s="790"/>
      <c r="Q185" s="790"/>
      <c r="R185" s="790"/>
      <c r="S185" s="790"/>
      <c r="T185" s="790"/>
      <c r="U185" s="790"/>
      <c r="V185" s="790"/>
      <c r="W185" s="790"/>
      <c r="X185" s="790"/>
      <c r="Y185" s="790"/>
    </row>
    <row r="186" spans="1:25" ht="12.75" customHeight="1">
      <c r="A186" s="790"/>
      <c r="B186" s="790"/>
      <c r="C186" s="790"/>
      <c r="D186" s="790"/>
      <c r="E186" s="827"/>
      <c r="F186" s="790"/>
      <c r="G186" s="790"/>
      <c r="H186" s="790"/>
      <c r="I186" s="790"/>
      <c r="J186" s="790"/>
      <c r="K186" s="790"/>
      <c r="L186" s="790"/>
      <c r="M186" s="790"/>
      <c r="N186" s="790"/>
      <c r="O186" s="790"/>
      <c r="P186" s="790"/>
      <c r="Q186" s="790"/>
      <c r="R186" s="790"/>
      <c r="S186" s="790"/>
      <c r="T186" s="790"/>
      <c r="U186" s="790"/>
      <c r="V186" s="790"/>
      <c r="W186" s="790"/>
      <c r="X186" s="790"/>
      <c r="Y186" s="790"/>
    </row>
    <row r="187" spans="1:25" ht="12.75" customHeight="1">
      <c r="A187" s="790"/>
      <c r="B187" s="790"/>
      <c r="C187" s="790"/>
      <c r="D187" s="790"/>
      <c r="E187" s="827"/>
      <c r="F187" s="790"/>
      <c r="G187" s="790"/>
      <c r="H187" s="790"/>
      <c r="I187" s="790"/>
      <c r="J187" s="790"/>
      <c r="K187" s="790"/>
      <c r="L187" s="790"/>
      <c r="M187" s="790"/>
      <c r="N187" s="790"/>
      <c r="O187" s="790"/>
      <c r="P187" s="790"/>
      <c r="Q187" s="790"/>
      <c r="R187" s="790"/>
      <c r="S187" s="790"/>
      <c r="T187" s="790"/>
      <c r="U187" s="790"/>
      <c r="V187" s="790"/>
      <c r="W187" s="790"/>
      <c r="X187" s="790"/>
      <c r="Y187" s="790"/>
    </row>
    <row r="188" spans="1:25" ht="12.75" customHeight="1">
      <c r="A188" s="790"/>
      <c r="B188" s="790"/>
      <c r="C188" s="790"/>
      <c r="D188" s="790"/>
      <c r="E188" s="827"/>
      <c r="F188" s="790"/>
      <c r="G188" s="790"/>
      <c r="H188" s="790"/>
      <c r="I188" s="790"/>
      <c r="J188" s="790"/>
      <c r="K188" s="790"/>
      <c r="L188" s="790"/>
      <c r="M188" s="790"/>
      <c r="N188" s="790"/>
      <c r="O188" s="790"/>
      <c r="P188" s="790"/>
      <c r="Q188" s="790"/>
      <c r="R188" s="790"/>
      <c r="S188" s="790"/>
      <c r="T188" s="790"/>
      <c r="U188" s="790"/>
      <c r="V188" s="790"/>
      <c r="W188" s="790"/>
      <c r="X188" s="790"/>
      <c r="Y188" s="790"/>
    </row>
    <row r="189" spans="1:25" ht="12.75" customHeight="1">
      <c r="A189" s="790"/>
      <c r="B189" s="790"/>
      <c r="C189" s="790"/>
      <c r="D189" s="790"/>
      <c r="E189" s="827"/>
      <c r="F189" s="790"/>
      <c r="G189" s="790"/>
      <c r="H189" s="790"/>
      <c r="I189" s="790"/>
      <c r="J189" s="790"/>
      <c r="K189" s="790"/>
      <c r="L189" s="790"/>
      <c r="M189" s="790"/>
      <c r="N189" s="790"/>
      <c r="O189" s="790"/>
      <c r="P189" s="790"/>
      <c r="Q189" s="790"/>
      <c r="R189" s="790"/>
      <c r="S189" s="790"/>
      <c r="T189" s="790"/>
      <c r="U189" s="790"/>
      <c r="V189" s="790"/>
      <c r="W189" s="790"/>
      <c r="X189" s="790"/>
      <c r="Y189" s="790"/>
    </row>
    <row r="190" spans="1:25" ht="12.75" customHeight="1">
      <c r="A190" s="790"/>
      <c r="B190" s="790"/>
      <c r="C190" s="790"/>
      <c r="D190" s="790"/>
      <c r="E190" s="827"/>
      <c r="F190" s="790"/>
      <c r="G190" s="790"/>
      <c r="H190" s="790"/>
      <c r="I190" s="790"/>
      <c r="J190" s="790"/>
      <c r="K190" s="790"/>
      <c r="L190" s="790"/>
      <c r="M190" s="790"/>
      <c r="N190" s="790"/>
      <c r="O190" s="790"/>
      <c r="P190" s="790"/>
      <c r="Q190" s="790"/>
      <c r="R190" s="790"/>
      <c r="S190" s="790"/>
      <c r="T190" s="790"/>
      <c r="U190" s="790"/>
      <c r="V190" s="790"/>
      <c r="W190" s="790"/>
      <c r="X190" s="790"/>
      <c r="Y190" s="790"/>
    </row>
    <row r="191" spans="1:25" ht="12.75" customHeight="1">
      <c r="A191" s="790"/>
      <c r="B191" s="790"/>
      <c r="C191" s="790"/>
      <c r="D191" s="790"/>
      <c r="E191" s="827"/>
      <c r="F191" s="790"/>
      <c r="G191" s="790"/>
      <c r="H191" s="790"/>
      <c r="I191" s="790"/>
      <c r="J191" s="790"/>
      <c r="K191" s="790"/>
      <c r="L191" s="790"/>
      <c r="M191" s="790"/>
      <c r="N191" s="790"/>
      <c r="O191" s="790"/>
      <c r="P191" s="790"/>
      <c r="Q191" s="790"/>
      <c r="R191" s="790"/>
      <c r="S191" s="790"/>
      <c r="T191" s="790"/>
      <c r="U191" s="790"/>
      <c r="V191" s="790"/>
      <c r="W191" s="790"/>
      <c r="X191" s="790"/>
      <c r="Y191" s="790"/>
    </row>
    <row r="192" spans="1:25" ht="12.75" customHeight="1">
      <c r="A192" s="790"/>
      <c r="B192" s="790"/>
      <c r="C192" s="790"/>
      <c r="D192" s="790"/>
      <c r="E192" s="827"/>
      <c r="F192" s="790"/>
      <c r="G192" s="790"/>
      <c r="H192" s="790"/>
      <c r="I192" s="790"/>
      <c r="J192" s="790"/>
      <c r="K192" s="790"/>
      <c r="L192" s="790"/>
      <c r="M192" s="790"/>
      <c r="N192" s="790"/>
      <c r="O192" s="790"/>
      <c r="P192" s="790"/>
      <c r="Q192" s="790"/>
      <c r="R192" s="790"/>
      <c r="S192" s="790"/>
      <c r="T192" s="790"/>
      <c r="U192" s="790"/>
      <c r="V192" s="790"/>
      <c r="W192" s="790"/>
      <c r="X192" s="790"/>
      <c r="Y192" s="790"/>
    </row>
    <row r="193" spans="1:25" ht="12.75" customHeight="1">
      <c r="A193" s="790"/>
      <c r="B193" s="790"/>
      <c r="C193" s="790"/>
      <c r="D193" s="790"/>
      <c r="E193" s="827"/>
      <c r="F193" s="790"/>
      <c r="G193" s="790"/>
      <c r="H193" s="790"/>
      <c r="I193" s="790"/>
      <c r="J193" s="790"/>
      <c r="K193" s="790"/>
      <c r="L193" s="790"/>
      <c r="M193" s="790"/>
      <c r="N193" s="790"/>
      <c r="O193" s="790"/>
      <c r="P193" s="790"/>
      <c r="Q193" s="790"/>
      <c r="R193" s="790"/>
      <c r="S193" s="790"/>
      <c r="T193" s="790"/>
      <c r="U193" s="790"/>
      <c r="V193" s="790"/>
      <c r="W193" s="790"/>
      <c r="X193" s="790"/>
      <c r="Y193" s="790"/>
    </row>
    <row r="194" spans="1:25" ht="12.75" customHeight="1">
      <c r="A194" s="790"/>
      <c r="B194" s="790"/>
      <c r="C194" s="790"/>
      <c r="D194" s="790"/>
      <c r="E194" s="827"/>
      <c r="F194" s="790"/>
      <c r="G194" s="790"/>
      <c r="H194" s="790"/>
      <c r="I194" s="790"/>
      <c r="J194" s="790"/>
      <c r="K194" s="790"/>
      <c r="L194" s="790"/>
      <c r="M194" s="790"/>
      <c r="N194" s="790"/>
      <c r="O194" s="790"/>
      <c r="P194" s="790"/>
      <c r="Q194" s="790"/>
      <c r="R194" s="790"/>
      <c r="S194" s="790"/>
      <c r="T194" s="790"/>
      <c r="U194" s="790"/>
      <c r="V194" s="790"/>
      <c r="W194" s="790"/>
      <c r="X194" s="790"/>
      <c r="Y194" s="790"/>
    </row>
    <row r="195" spans="1:25" ht="12.75" customHeight="1">
      <c r="A195" s="790"/>
      <c r="B195" s="790"/>
      <c r="C195" s="790"/>
      <c r="D195" s="790"/>
      <c r="E195" s="827"/>
      <c r="F195" s="790"/>
      <c r="G195" s="790"/>
      <c r="H195" s="790"/>
      <c r="I195" s="790"/>
      <c r="J195" s="790"/>
      <c r="K195" s="790"/>
      <c r="L195" s="790"/>
      <c r="M195" s="790"/>
      <c r="N195" s="790"/>
      <c r="O195" s="790"/>
      <c r="P195" s="790"/>
      <c r="Q195" s="790"/>
      <c r="R195" s="790"/>
      <c r="S195" s="790"/>
      <c r="T195" s="790"/>
      <c r="U195" s="790"/>
      <c r="V195" s="790"/>
      <c r="W195" s="790"/>
      <c r="X195" s="790"/>
      <c r="Y195" s="790"/>
    </row>
    <row r="196" spans="1:25" ht="12.75" customHeight="1">
      <c r="A196" s="790"/>
      <c r="B196" s="790"/>
      <c r="C196" s="790"/>
      <c r="D196" s="790"/>
      <c r="E196" s="827"/>
      <c r="F196" s="790"/>
      <c r="G196" s="790"/>
      <c r="H196" s="790"/>
      <c r="I196" s="790"/>
      <c r="J196" s="790"/>
      <c r="K196" s="790"/>
      <c r="L196" s="790"/>
      <c r="M196" s="790"/>
      <c r="N196" s="790"/>
      <c r="O196" s="790"/>
      <c r="P196" s="790"/>
      <c r="Q196" s="790"/>
      <c r="R196" s="790"/>
      <c r="S196" s="790"/>
      <c r="T196" s="790"/>
      <c r="U196" s="790"/>
      <c r="V196" s="790"/>
      <c r="W196" s="790"/>
      <c r="X196" s="790"/>
      <c r="Y196" s="790"/>
    </row>
    <row r="197" spans="1:25" ht="12.75" customHeight="1">
      <c r="A197" s="790"/>
      <c r="B197" s="790"/>
      <c r="C197" s="790"/>
      <c r="D197" s="790"/>
      <c r="E197" s="827"/>
      <c r="F197" s="790"/>
      <c r="G197" s="790"/>
      <c r="H197" s="790"/>
      <c r="I197" s="790"/>
      <c r="J197" s="790"/>
      <c r="K197" s="790"/>
      <c r="L197" s="790"/>
      <c r="M197" s="790"/>
      <c r="N197" s="790"/>
      <c r="O197" s="790"/>
      <c r="P197" s="790"/>
      <c r="Q197" s="790"/>
      <c r="R197" s="790"/>
      <c r="S197" s="790"/>
      <c r="T197" s="790"/>
      <c r="U197" s="790"/>
      <c r="V197" s="790"/>
      <c r="W197" s="790"/>
      <c r="X197" s="790"/>
      <c r="Y197" s="790"/>
    </row>
    <row r="198" spans="1:25" ht="12.75" customHeight="1">
      <c r="A198" s="790"/>
      <c r="B198" s="790"/>
      <c r="C198" s="790"/>
      <c r="D198" s="790"/>
      <c r="E198" s="827"/>
      <c r="F198" s="790"/>
      <c r="G198" s="790"/>
      <c r="H198" s="790"/>
      <c r="I198" s="790"/>
      <c r="J198" s="790"/>
      <c r="K198" s="790"/>
      <c r="L198" s="790"/>
      <c r="M198" s="790"/>
      <c r="N198" s="790"/>
      <c r="O198" s="790"/>
      <c r="P198" s="790"/>
      <c r="Q198" s="790"/>
      <c r="R198" s="790"/>
      <c r="S198" s="790"/>
      <c r="T198" s="790"/>
      <c r="U198" s="790"/>
      <c r="V198" s="790"/>
      <c r="W198" s="790"/>
      <c r="X198" s="790"/>
      <c r="Y198" s="790"/>
    </row>
    <row r="199" spans="1:25" ht="12.75" customHeight="1">
      <c r="A199" s="790"/>
      <c r="B199" s="790"/>
      <c r="C199" s="790"/>
      <c r="D199" s="790"/>
      <c r="E199" s="827"/>
      <c r="F199" s="790"/>
      <c r="G199" s="790"/>
      <c r="H199" s="790"/>
      <c r="I199" s="790"/>
      <c r="J199" s="790"/>
      <c r="K199" s="790"/>
      <c r="L199" s="790"/>
      <c r="M199" s="790"/>
      <c r="N199" s="790"/>
      <c r="O199" s="790"/>
      <c r="P199" s="790"/>
      <c r="Q199" s="790"/>
      <c r="R199" s="790"/>
      <c r="S199" s="790"/>
      <c r="T199" s="790"/>
      <c r="U199" s="790"/>
      <c r="V199" s="790"/>
      <c r="W199" s="790"/>
      <c r="X199" s="790"/>
      <c r="Y199" s="790"/>
    </row>
    <row r="200" spans="1:25" ht="12.75" customHeight="1">
      <c r="A200" s="790"/>
      <c r="B200" s="790"/>
      <c r="C200" s="790"/>
      <c r="D200" s="790"/>
      <c r="E200" s="827"/>
      <c r="F200" s="790"/>
      <c r="G200" s="790"/>
      <c r="H200" s="790"/>
      <c r="I200" s="790"/>
      <c r="J200" s="790"/>
      <c r="K200" s="790"/>
      <c r="L200" s="790"/>
      <c r="M200" s="790"/>
      <c r="N200" s="790"/>
      <c r="O200" s="790"/>
      <c r="P200" s="790"/>
      <c r="Q200" s="790"/>
      <c r="R200" s="790"/>
      <c r="S200" s="790"/>
      <c r="T200" s="790"/>
      <c r="U200" s="790"/>
      <c r="V200" s="790"/>
      <c r="W200" s="790"/>
      <c r="X200" s="790"/>
      <c r="Y200" s="790"/>
    </row>
    <row r="201" spans="1:25" ht="12.75" customHeight="1">
      <c r="A201" s="790"/>
      <c r="B201" s="790"/>
      <c r="C201" s="790"/>
      <c r="D201" s="790"/>
      <c r="E201" s="827"/>
      <c r="F201" s="790"/>
      <c r="G201" s="790"/>
      <c r="H201" s="790"/>
      <c r="I201" s="790"/>
      <c r="J201" s="790"/>
      <c r="K201" s="790"/>
      <c r="L201" s="790"/>
      <c r="M201" s="790"/>
      <c r="N201" s="790"/>
      <c r="O201" s="790"/>
      <c r="P201" s="790"/>
      <c r="Q201" s="790"/>
      <c r="R201" s="790"/>
      <c r="S201" s="790"/>
      <c r="T201" s="790"/>
      <c r="U201" s="790"/>
      <c r="V201" s="790"/>
      <c r="W201" s="790"/>
      <c r="X201" s="790"/>
      <c r="Y201" s="790"/>
    </row>
    <row r="202" spans="1:25" ht="12.75" customHeight="1">
      <c r="A202" s="790"/>
      <c r="B202" s="790"/>
      <c r="C202" s="790"/>
      <c r="D202" s="790"/>
      <c r="E202" s="827"/>
      <c r="F202" s="790"/>
      <c r="G202" s="790"/>
      <c r="H202" s="790"/>
      <c r="I202" s="790"/>
      <c r="J202" s="790"/>
      <c r="K202" s="790"/>
      <c r="L202" s="790"/>
      <c r="M202" s="790"/>
      <c r="N202" s="790"/>
      <c r="O202" s="790"/>
      <c r="P202" s="790"/>
      <c r="Q202" s="790"/>
      <c r="R202" s="790"/>
      <c r="S202" s="790"/>
      <c r="T202" s="790"/>
      <c r="U202" s="790"/>
      <c r="V202" s="790"/>
      <c r="W202" s="790"/>
      <c r="X202" s="790"/>
      <c r="Y202" s="790"/>
    </row>
    <row r="203" spans="1:25" ht="12.75" customHeight="1">
      <c r="A203" s="790"/>
      <c r="B203" s="790"/>
      <c r="C203" s="790"/>
      <c r="D203" s="790"/>
      <c r="E203" s="827"/>
      <c r="F203" s="790"/>
      <c r="G203" s="790"/>
      <c r="H203" s="790"/>
      <c r="I203" s="790"/>
      <c r="J203" s="790"/>
      <c r="K203" s="790"/>
      <c r="L203" s="790"/>
      <c r="M203" s="790"/>
      <c r="N203" s="790"/>
      <c r="O203" s="790"/>
      <c r="P203" s="790"/>
      <c r="Q203" s="790"/>
      <c r="R203" s="790"/>
      <c r="S203" s="790"/>
      <c r="T203" s="790"/>
      <c r="U203" s="790"/>
      <c r="V203" s="790"/>
      <c r="W203" s="790"/>
      <c r="X203" s="790"/>
      <c r="Y203" s="790"/>
    </row>
    <row r="204" spans="1:25" ht="12.75" customHeight="1">
      <c r="A204" s="790"/>
      <c r="B204" s="790"/>
      <c r="C204" s="790"/>
      <c r="D204" s="790"/>
      <c r="E204" s="827"/>
      <c r="F204" s="790"/>
      <c r="G204" s="790"/>
      <c r="H204" s="790"/>
      <c r="I204" s="790"/>
      <c r="J204" s="790"/>
      <c r="K204" s="790"/>
      <c r="L204" s="790"/>
      <c r="M204" s="790"/>
      <c r="N204" s="790"/>
      <c r="O204" s="790"/>
      <c r="P204" s="790"/>
      <c r="Q204" s="790"/>
      <c r="R204" s="790"/>
      <c r="S204" s="790"/>
      <c r="T204" s="790"/>
      <c r="U204" s="790"/>
      <c r="V204" s="790"/>
      <c r="W204" s="790"/>
      <c r="X204" s="790"/>
      <c r="Y204" s="790"/>
    </row>
    <row r="205" spans="1:25" ht="12.75" customHeight="1">
      <c r="A205" s="790"/>
      <c r="B205" s="790"/>
      <c r="C205" s="790"/>
      <c r="D205" s="790"/>
      <c r="E205" s="827"/>
      <c r="F205" s="790"/>
      <c r="G205" s="790"/>
      <c r="H205" s="790"/>
      <c r="I205" s="790"/>
      <c r="J205" s="790"/>
      <c r="K205" s="790"/>
      <c r="L205" s="790"/>
      <c r="M205" s="790"/>
      <c r="N205" s="790"/>
      <c r="O205" s="790"/>
      <c r="P205" s="790"/>
      <c r="Q205" s="790"/>
      <c r="R205" s="790"/>
      <c r="S205" s="790"/>
      <c r="T205" s="790"/>
      <c r="U205" s="790"/>
      <c r="V205" s="790"/>
      <c r="W205" s="790"/>
      <c r="X205" s="790"/>
      <c r="Y205" s="790"/>
    </row>
    <row r="206" spans="1:25" ht="12.75" customHeight="1">
      <c r="A206" s="790"/>
      <c r="B206" s="790"/>
      <c r="C206" s="790"/>
      <c r="D206" s="790"/>
      <c r="E206" s="827"/>
      <c r="F206" s="790"/>
      <c r="G206" s="790"/>
      <c r="H206" s="790"/>
      <c r="I206" s="790"/>
      <c r="J206" s="790"/>
      <c r="K206" s="790"/>
      <c r="L206" s="790"/>
      <c r="M206" s="790"/>
      <c r="N206" s="790"/>
      <c r="O206" s="790"/>
      <c r="P206" s="790"/>
      <c r="Q206" s="790"/>
      <c r="R206" s="790"/>
      <c r="S206" s="790"/>
      <c r="T206" s="790"/>
      <c r="U206" s="790"/>
      <c r="V206" s="790"/>
      <c r="W206" s="790"/>
      <c r="X206" s="790"/>
      <c r="Y206" s="790"/>
    </row>
    <row r="207" spans="1:25" ht="12.75" customHeight="1">
      <c r="A207" s="790"/>
      <c r="B207" s="790"/>
      <c r="C207" s="790"/>
      <c r="D207" s="790"/>
      <c r="E207" s="827"/>
      <c r="F207" s="790"/>
      <c r="G207" s="790"/>
      <c r="H207" s="790"/>
      <c r="I207" s="790"/>
      <c r="J207" s="790"/>
      <c r="K207" s="790"/>
      <c r="L207" s="790"/>
      <c r="M207" s="790"/>
      <c r="N207" s="790"/>
      <c r="O207" s="790"/>
      <c r="P207" s="790"/>
      <c r="Q207" s="790"/>
      <c r="R207" s="790"/>
      <c r="S207" s="790"/>
      <c r="T207" s="790"/>
      <c r="U207" s="790"/>
      <c r="V207" s="790"/>
      <c r="W207" s="790"/>
      <c r="X207" s="790"/>
      <c r="Y207" s="790"/>
    </row>
    <row r="208" spans="1:25" ht="12.75" customHeight="1">
      <c r="A208" s="790"/>
      <c r="B208" s="790"/>
      <c r="C208" s="790"/>
      <c r="D208" s="790"/>
      <c r="E208" s="827"/>
      <c r="F208" s="790"/>
      <c r="G208" s="790"/>
      <c r="H208" s="790"/>
      <c r="I208" s="790"/>
      <c r="J208" s="790"/>
      <c r="K208" s="790"/>
      <c r="L208" s="790"/>
      <c r="M208" s="790"/>
      <c r="N208" s="790"/>
      <c r="O208" s="790"/>
      <c r="P208" s="790"/>
      <c r="Q208" s="790"/>
      <c r="R208" s="790"/>
      <c r="S208" s="790"/>
      <c r="T208" s="790"/>
      <c r="U208" s="790"/>
      <c r="V208" s="790"/>
      <c r="W208" s="790"/>
      <c r="X208" s="790"/>
      <c r="Y208" s="790"/>
    </row>
    <row r="209" spans="1:25" ht="12.75" customHeight="1">
      <c r="A209" s="790"/>
      <c r="B209" s="790"/>
      <c r="C209" s="790"/>
      <c r="D209" s="790"/>
      <c r="E209" s="827"/>
      <c r="F209" s="790"/>
      <c r="G209" s="790"/>
      <c r="H209" s="790"/>
      <c r="I209" s="790"/>
      <c r="J209" s="790"/>
      <c r="K209" s="790"/>
      <c r="L209" s="790"/>
      <c r="M209" s="790"/>
      <c r="N209" s="790"/>
      <c r="O209" s="790"/>
      <c r="P209" s="790"/>
      <c r="Q209" s="790"/>
      <c r="R209" s="790"/>
      <c r="S209" s="790"/>
      <c r="T209" s="790"/>
      <c r="U209" s="790"/>
      <c r="V209" s="790"/>
      <c r="W209" s="790"/>
      <c r="X209" s="790"/>
      <c r="Y209" s="790"/>
    </row>
    <row r="210" spans="1:25" ht="12.75" customHeight="1">
      <c r="A210" s="790"/>
      <c r="B210" s="790"/>
      <c r="C210" s="790"/>
      <c r="D210" s="790"/>
      <c r="E210" s="827"/>
      <c r="F210" s="790"/>
      <c r="G210" s="790"/>
      <c r="H210" s="790"/>
      <c r="I210" s="790"/>
      <c r="J210" s="790"/>
      <c r="K210" s="790"/>
      <c r="L210" s="790"/>
      <c r="M210" s="790"/>
      <c r="N210" s="790"/>
      <c r="O210" s="790"/>
      <c r="P210" s="790"/>
      <c r="Q210" s="790"/>
      <c r="R210" s="790"/>
      <c r="S210" s="790"/>
      <c r="T210" s="790"/>
      <c r="U210" s="790"/>
      <c r="V210" s="790"/>
      <c r="W210" s="790"/>
      <c r="X210" s="790"/>
      <c r="Y210" s="790"/>
    </row>
    <row r="211" spans="1:25" ht="12.75" customHeight="1">
      <c r="A211" s="790"/>
      <c r="B211" s="790"/>
      <c r="C211" s="790"/>
      <c r="D211" s="790"/>
      <c r="E211" s="827"/>
      <c r="F211" s="790"/>
      <c r="G211" s="790"/>
      <c r="H211" s="790"/>
      <c r="I211" s="790"/>
      <c r="J211" s="790"/>
      <c r="K211" s="790"/>
      <c r="L211" s="790"/>
      <c r="M211" s="790"/>
      <c r="N211" s="790"/>
      <c r="O211" s="790"/>
      <c r="P211" s="790"/>
      <c r="Q211" s="790"/>
      <c r="R211" s="790"/>
      <c r="S211" s="790"/>
      <c r="T211" s="790"/>
      <c r="U211" s="790"/>
      <c r="V211" s="790"/>
      <c r="W211" s="790"/>
      <c r="X211" s="790"/>
      <c r="Y211" s="790"/>
    </row>
    <row r="212" spans="1:25" ht="12.75" customHeight="1">
      <c r="A212" s="790"/>
      <c r="B212" s="790"/>
      <c r="C212" s="790"/>
      <c r="D212" s="790"/>
      <c r="E212" s="827"/>
      <c r="F212" s="790"/>
      <c r="G212" s="790"/>
      <c r="H212" s="790"/>
      <c r="I212" s="790"/>
      <c r="J212" s="790"/>
      <c r="K212" s="790"/>
      <c r="L212" s="790"/>
      <c r="M212" s="790"/>
      <c r="N212" s="790"/>
      <c r="O212" s="790"/>
      <c r="P212" s="790"/>
      <c r="Q212" s="790"/>
      <c r="R212" s="790"/>
      <c r="S212" s="790"/>
      <c r="T212" s="790"/>
      <c r="U212" s="790"/>
      <c r="V212" s="790"/>
      <c r="W212" s="790"/>
      <c r="X212" s="790"/>
      <c r="Y212" s="790"/>
    </row>
    <row r="213" spans="1:25" ht="12.75" customHeight="1">
      <c r="A213" s="790"/>
      <c r="B213" s="790"/>
      <c r="C213" s="790"/>
      <c r="D213" s="790"/>
      <c r="E213" s="827"/>
      <c r="F213" s="790"/>
      <c r="G213" s="790"/>
      <c r="H213" s="790"/>
      <c r="I213" s="790"/>
      <c r="J213" s="790"/>
      <c r="K213" s="790"/>
      <c r="L213" s="790"/>
      <c r="M213" s="790"/>
      <c r="N213" s="790"/>
      <c r="O213" s="790"/>
      <c r="P213" s="790"/>
      <c r="Q213" s="790"/>
      <c r="R213" s="790"/>
      <c r="S213" s="790"/>
      <c r="T213" s="790"/>
      <c r="U213" s="790"/>
      <c r="V213" s="790"/>
      <c r="W213" s="790"/>
      <c r="X213" s="790"/>
      <c r="Y213" s="790"/>
    </row>
    <row r="214" spans="1:25" ht="12.75" customHeight="1">
      <c r="A214" s="790"/>
      <c r="B214" s="790"/>
      <c r="C214" s="790"/>
      <c r="D214" s="790"/>
      <c r="E214" s="827"/>
      <c r="F214" s="790"/>
      <c r="G214" s="790"/>
      <c r="H214" s="790"/>
      <c r="I214" s="790"/>
      <c r="J214" s="790"/>
      <c r="K214" s="790"/>
      <c r="L214" s="790"/>
      <c r="M214" s="790"/>
      <c r="N214" s="790"/>
      <c r="O214" s="790"/>
      <c r="P214" s="790"/>
      <c r="Q214" s="790"/>
      <c r="R214" s="790"/>
      <c r="S214" s="790"/>
      <c r="T214" s="790"/>
      <c r="U214" s="790"/>
      <c r="V214" s="790"/>
      <c r="W214" s="790"/>
      <c r="X214" s="790"/>
      <c r="Y214" s="790"/>
    </row>
    <row r="215" spans="1:25" ht="12.75" customHeight="1">
      <c r="A215" s="790"/>
      <c r="B215" s="790"/>
      <c r="C215" s="790"/>
      <c r="D215" s="790"/>
      <c r="E215" s="827"/>
      <c r="F215" s="790"/>
      <c r="G215" s="790"/>
      <c r="H215" s="790"/>
      <c r="I215" s="790"/>
      <c r="J215" s="790"/>
      <c r="K215" s="790"/>
      <c r="L215" s="790"/>
      <c r="M215" s="790"/>
      <c r="N215" s="790"/>
      <c r="O215" s="790"/>
      <c r="P215" s="790"/>
      <c r="Q215" s="790"/>
      <c r="R215" s="790"/>
      <c r="S215" s="790"/>
      <c r="T215" s="790"/>
      <c r="U215" s="790"/>
      <c r="V215" s="790"/>
      <c r="W215" s="790"/>
      <c r="X215" s="790"/>
      <c r="Y215" s="790"/>
    </row>
    <row r="216" spans="1:25" ht="12.75" customHeight="1">
      <c r="A216" s="790"/>
      <c r="B216" s="790"/>
      <c r="C216" s="790"/>
      <c r="D216" s="790"/>
      <c r="E216" s="827"/>
      <c r="F216" s="790"/>
      <c r="G216" s="790"/>
      <c r="H216" s="790"/>
      <c r="I216" s="790"/>
      <c r="J216" s="790"/>
      <c r="K216" s="790"/>
      <c r="L216" s="790"/>
      <c r="M216" s="790"/>
      <c r="N216" s="790"/>
      <c r="O216" s="790"/>
      <c r="P216" s="790"/>
      <c r="Q216" s="790"/>
      <c r="R216" s="790"/>
      <c r="S216" s="790"/>
      <c r="T216" s="790"/>
      <c r="U216" s="790"/>
      <c r="V216" s="790"/>
      <c r="W216" s="790"/>
      <c r="X216" s="790"/>
      <c r="Y216" s="790"/>
    </row>
    <row r="217" spans="1:25" ht="12.75" customHeight="1">
      <c r="A217" s="790"/>
      <c r="B217" s="790"/>
      <c r="C217" s="790"/>
      <c r="D217" s="790"/>
      <c r="E217" s="827"/>
      <c r="F217" s="790"/>
      <c r="G217" s="790"/>
      <c r="H217" s="790"/>
      <c r="I217" s="790"/>
      <c r="J217" s="790"/>
      <c r="K217" s="790"/>
      <c r="L217" s="790"/>
      <c r="M217" s="790"/>
      <c r="N217" s="790"/>
      <c r="O217" s="790"/>
      <c r="P217" s="790"/>
      <c r="Q217" s="790"/>
      <c r="R217" s="790"/>
      <c r="S217" s="790"/>
      <c r="T217" s="790"/>
      <c r="U217" s="790"/>
      <c r="V217" s="790"/>
      <c r="W217" s="790"/>
      <c r="X217" s="790"/>
      <c r="Y217" s="790"/>
    </row>
    <row r="218" spans="1:25" ht="12.75" customHeight="1">
      <c r="A218" s="790"/>
      <c r="B218" s="790"/>
      <c r="C218" s="790"/>
      <c r="D218" s="790"/>
      <c r="E218" s="827"/>
      <c r="F218" s="790"/>
      <c r="G218" s="790"/>
      <c r="H218" s="790"/>
      <c r="I218" s="790"/>
      <c r="J218" s="790"/>
      <c r="K218" s="790"/>
      <c r="L218" s="790"/>
      <c r="M218" s="790"/>
      <c r="N218" s="790"/>
      <c r="O218" s="790"/>
      <c r="P218" s="790"/>
      <c r="Q218" s="790"/>
      <c r="R218" s="790"/>
      <c r="S218" s="790"/>
      <c r="T218" s="790"/>
      <c r="U218" s="790"/>
      <c r="V218" s="790"/>
      <c r="W218" s="790"/>
      <c r="X218" s="790"/>
      <c r="Y218" s="790"/>
    </row>
    <row r="219" spans="1:25" ht="12.75" customHeight="1">
      <c r="A219" s="790"/>
      <c r="B219" s="790"/>
      <c r="C219" s="790"/>
      <c r="D219" s="790"/>
      <c r="E219" s="827"/>
      <c r="F219" s="790"/>
      <c r="G219" s="790"/>
      <c r="H219" s="790"/>
      <c r="I219" s="790"/>
      <c r="J219" s="790"/>
      <c r="K219" s="790"/>
      <c r="L219" s="790"/>
      <c r="M219" s="790"/>
      <c r="N219" s="790"/>
      <c r="O219" s="790"/>
      <c r="P219" s="790"/>
      <c r="Q219" s="790"/>
      <c r="R219" s="790"/>
      <c r="S219" s="790"/>
      <c r="T219" s="790"/>
      <c r="U219" s="790"/>
      <c r="V219" s="790"/>
      <c r="W219" s="790"/>
      <c r="X219" s="790"/>
      <c r="Y219" s="790"/>
    </row>
    <row r="220" spans="1:25" ht="12.75" customHeight="1">
      <c r="A220" s="790"/>
      <c r="B220" s="790"/>
      <c r="C220" s="790"/>
      <c r="D220" s="790"/>
      <c r="E220" s="827"/>
      <c r="F220" s="790"/>
      <c r="G220" s="790"/>
      <c r="H220" s="790"/>
      <c r="I220" s="790"/>
      <c r="J220" s="790"/>
      <c r="K220" s="790"/>
      <c r="L220" s="790"/>
      <c r="M220" s="790"/>
      <c r="N220" s="790"/>
      <c r="O220" s="790"/>
      <c r="P220" s="790"/>
      <c r="Q220" s="790"/>
      <c r="R220" s="790"/>
      <c r="S220" s="790"/>
      <c r="T220" s="790"/>
      <c r="U220" s="790"/>
      <c r="V220" s="790"/>
      <c r="W220" s="790"/>
      <c r="X220" s="790"/>
      <c r="Y220" s="790"/>
    </row>
    <row r="221" spans="1:25" ht="12.75" customHeight="1">
      <c r="A221" s="790"/>
      <c r="B221" s="790"/>
      <c r="C221" s="790"/>
      <c r="D221" s="790"/>
      <c r="E221" s="827"/>
      <c r="F221" s="790"/>
      <c r="G221" s="790"/>
      <c r="H221" s="790"/>
      <c r="I221" s="790"/>
      <c r="J221" s="790"/>
      <c r="K221" s="790"/>
      <c r="L221" s="790"/>
      <c r="M221" s="790"/>
      <c r="N221" s="790"/>
      <c r="O221" s="790"/>
      <c r="P221" s="790"/>
      <c r="Q221" s="790"/>
      <c r="R221" s="790"/>
      <c r="S221" s="790"/>
      <c r="T221" s="790"/>
      <c r="U221" s="790"/>
      <c r="V221" s="790"/>
      <c r="W221" s="790"/>
      <c r="X221" s="790"/>
      <c r="Y221" s="790"/>
    </row>
    <row r="222" spans="1:25" ht="12.75" customHeight="1">
      <c r="A222" s="790"/>
      <c r="B222" s="790"/>
      <c r="C222" s="790"/>
      <c r="D222" s="790"/>
      <c r="E222" s="827"/>
      <c r="F222" s="790"/>
      <c r="G222" s="790"/>
      <c r="H222" s="790"/>
      <c r="I222" s="790"/>
      <c r="J222" s="790"/>
      <c r="K222" s="790"/>
      <c r="L222" s="790"/>
      <c r="M222" s="790"/>
      <c r="N222" s="790"/>
      <c r="O222" s="790"/>
      <c r="P222" s="790"/>
      <c r="Q222" s="790"/>
      <c r="R222" s="790"/>
      <c r="S222" s="790"/>
      <c r="T222" s="790"/>
      <c r="U222" s="790"/>
      <c r="V222" s="790"/>
      <c r="W222" s="790"/>
      <c r="X222" s="790"/>
      <c r="Y222" s="790"/>
    </row>
    <row r="223" spans="1:25" ht="12.75" customHeight="1">
      <c r="A223" s="790"/>
      <c r="B223" s="790"/>
      <c r="C223" s="790"/>
      <c r="D223" s="790"/>
      <c r="E223" s="827"/>
      <c r="F223" s="790"/>
      <c r="G223" s="790"/>
      <c r="H223" s="790"/>
      <c r="I223" s="790"/>
      <c r="J223" s="790"/>
      <c r="K223" s="790"/>
      <c r="L223" s="790"/>
      <c r="M223" s="790"/>
      <c r="N223" s="790"/>
      <c r="O223" s="790"/>
      <c r="P223" s="790"/>
      <c r="Q223" s="790"/>
      <c r="R223" s="790"/>
      <c r="S223" s="790"/>
      <c r="T223" s="790"/>
      <c r="U223" s="790"/>
      <c r="V223" s="790"/>
      <c r="W223" s="790"/>
      <c r="X223" s="790"/>
      <c r="Y223" s="790"/>
    </row>
    <row r="224" spans="1:25" ht="12.75" customHeight="1">
      <c r="A224" s="790"/>
      <c r="B224" s="790"/>
      <c r="C224" s="790"/>
      <c r="D224" s="790"/>
      <c r="E224" s="827"/>
      <c r="F224" s="790"/>
      <c r="G224" s="790"/>
      <c r="H224" s="790"/>
      <c r="I224" s="790"/>
      <c r="J224" s="790"/>
      <c r="K224" s="790"/>
      <c r="L224" s="790"/>
      <c r="M224" s="790"/>
      <c r="N224" s="790"/>
      <c r="O224" s="790"/>
      <c r="P224" s="790"/>
      <c r="Q224" s="790"/>
      <c r="R224" s="790"/>
      <c r="S224" s="790"/>
      <c r="T224" s="790"/>
      <c r="U224" s="790"/>
      <c r="V224" s="790"/>
      <c r="W224" s="790"/>
      <c r="X224" s="790"/>
      <c r="Y224" s="790"/>
    </row>
    <row r="225" spans="1:25" ht="12.75" customHeight="1">
      <c r="A225" s="790"/>
      <c r="B225" s="790"/>
      <c r="C225" s="790"/>
      <c r="D225" s="790"/>
      <c r="E225" s="827"/>
      <c r="F225" s="790"/>
      <c r="G225" s="790"/>
      <c r="H225" s="790"/>
      <c r="I225" s="790"/>
      <c r="J225" s="790"/>
      <c r="K225" s="790"/>
      <c r="L225" s="790"/>
      <c r="M225" s="790"/>
      <c r="N225" s="790"/>
      <c r="O225" s="790"/>
      <c r="P225" s="790"/>
      <c r="Q225" s="790"/>
      <c r="R225" s="790"/>
      <c r="S225" s="790"/>
      <c r="T225" s="790"/>
      <c r="U225" s="790"/>
      <c r="V225" s="790"/>
      <c r="W225" s="790"/>
      <c r="X225" s="790"/>
      <c r="Y225" s="790"/>
    </row>
    <row r="226" spans="1:25" ht="12.75" customHeight="1">
      <c r="A226" s="790"/>
      <c r="B226" s="790"/>
      <c r="C226" s="790"/>
      <c r="D226" s="790"/>
      <c r="E226" s="827"/>
      <c r="F226" s="790"/>
      <c r="G226" s="790"/>
      <c r="H226" s="790"/>
      <c r="I226" s="790"/>
      <c r="J226" s="790"/>
      <c r="K226" s="790"/>
      <c r="L226" s="790"/>
      <c r="M226" s="790"/>
      <c r="N226" s="790"/>
      <c r="O226" s="790"/>
      <c r="P226" s="790"/>
      <c r="Q226" s="790"/>
      <c r="R226" s="790"/>
      <c r="S226" s="790"/>
      <c r="T226" s="790"/>
      <c r="U226" s="790"/>
      <c r="V226" s="790"/>
      <c r="W226" s="790"/>
      <c r="X226" s="790"/>
      <c r="Y226" s="790"/>
    </row>
    <row r="227" spans="1:25" ht="12.75" customHeight="1">
      <c r="A227" s="790"/>
      <c r="B227" s="790"/>
      <c r="C227" s="790"/>
      <c r="D227" s="790"/>
      <c r="E227" s="827"/>
      <c r="F227" s="790"/>
      <c r="G227" s="790"/>
      <c r="H227" s="790"/>
      <c r="I227" s="790"/>
      <c r="J227" s="790"/>
      <c r="K227" s="790"/>
      <c r="L227" s="790"/>
      <c r="M227" s="790"/>
      <c r="N227" s="790"/>
      <c r="O227" s="790"/>
      <c r="P227" s="790"/>
      <c r="Q227" s="790"/>
      <c r="R227" s="790"/>
      <c r="S227" s="790"/>
      <c r="T227" s="790"/>
      <c r="U227" s="790"/>
      <c r="V227" s="790"/>
      <c r="W227" s="790"/>
      <c r="X227" s="790"/>
      <c r="Y227" s="790"/>
    </row>
    <row r="228" spans="1:25" ht="12.75" customHeight="1">
      <c r="A228" s="790"/>
      <c r="B228" s="790"/>
      <c r="C228" s="790"/>
      <c r="D228" s="790"/>
      <c r="E228" s="827"/>
      <c r="F228" s="790"/>
      <c r="G228" s="790"/>
      <c r="H228" s="790"/>
      <c r="I228" s="790"/>
      <c r="J228" s="790"/>
      <c r="K228" s="790"/>
      <c r="L228" s="790"/>
      <c r="M228" s="790"/>
      <c r="N228" s="790"/>
      <c r="O228" s="790"/>
      <c r="P228" s="790"/>
      <c r="Q228" s="790"/>
      <c r="R228" s="790"/>
      <c r="S228" s="790"/>
      <c r="T228" s="790"/>
      <c r="U228" s="790"/>
      <c r="V228" s="790"/>
      <c r="W228" s="790"/>
      <c r="X228" s="790"/>
      <c r="Y228" s="790"/>
    </row>
    <row r="229" spans="1:25" ht="12.75" customHeight="1">
      <c r="A229" s="790"/>
      <c r="B229" s="790"/>
      <c r="C229" s="790"/>
      <c r="D229" s="790"/>
      <c r="E229" s="827"/>
      <c r="F229" s="790"/>
      <c r="G229" s="790"/>
      <c r="H229" s="790"/>
      <c r="I229" s="790"/>
      <c r="J229" s="790"/>
      <c r="K229" s="790"/>
      <c r="L229" s="790"/>
      <c r="M229" s="790"/>
      <c r="N229" s="790"/>
      <c r="O229" s="790"/>
      <c r="P229" s="790"/>
      <c r="Q229" s="790"/>
      <c r="R229" s="790"/>
      <c r="S229" s="790"/>
      <c r="T229" s="790"/>
      <c r="U229" s="790"/>
      <c r="V229" s="790"/>
      <c r="W229" s="790"/>
      <c r="X229" s="790"/>
      <c r="Y229" s="790"/>
    </row>
    <row r="230" spans="1:25" ht="12.75" customHeight="1">
      <c r="A230" s="790"/>
      <c r="B230" s="790"/>
      <c r="C230" s="790"/>
      <c r="D230" s="790"/>
      <c r="E230" s="827"/>
      <c r="F230" s="790"/>
      <c r="G230" s="790"/>
      <c r="H230" s="790"/>
      <c r="I230" s="790"/>
      <c r="J230" s="790"/>
      <c r="K230" s="790"/>
      <c r="L230" s="790"/>
      <c r="M230" s="790"/>
      <c r="N230" s="790"/>
      <c r="O230" s="790"/>
      <c r="P230" s="790"/>
      <c r="Q230" s="790"/>
      <c r="R230" s="790"/>
      <c r="S230" s="790"/>
      <c r="T230" s="790"/>
      <c r="U230" s="790"/>
      <c r="V230" s="790"/>
      <c r="W230" s="790"/>
      <c r="X230" s="790"/>
      <c r="Y230" s="790"/>
    </row>
    <row r="231" spans="1:25" ht="12.75" customHeight="1">
      <c r="A231" s="790"/>
      <c r="B231" s="790"/>
      <c r="C231" s="790"/>
      <c r="D231" s="790"/>
      <c r="E231" s="827"/>
      <c r="F231" s="790"/>
      <c r="G231" s="790"/>
      <c r="H231" s="790"/>
      <c r="I231" s="790"/>
      <c r="J231" s="790"/>
      <c r="K231" s="790"/>
      <c r="L231" s="790"/>
      <c r="M231" s="790"/>
      <c r="N231" s="790"/>
      <c r="O231" s="790"/>
      <c r="P231" s="790"/>
      <c r="Q231" s="790"/>
      <c r="R231" s="790"/>
      <c r="S231" s="790"/>
      <c r="T231" s="790"/>
      <c r="U231" s="790"/>
      <c r="V231" s="790"/>
      <c r="W231" s="790"/>
      <c r="X231" s="790"/>
      <c r="Y231" s="790"/>
    </row>
    <row r="232" spans="1:25" ht="12.75" customHeight="1">
      <c r="A232" s="790"/>
      <c r="B232" s="790"/>
      <c r="C232" s="790"/>
      <c r="D232" s="790"/>
      <c r="E232" s="827"/>
      <c r="F232" s="790"/>
      <c r="G232" s="790"/>
      <c r="H232" s="790"/>
      <c r="I232" s="790"/>
      <c r="J232" s="790"/>
      <c r="K232" s="790"/>
      <c r="L232" s="790"/>
      <c r="M232" s="790"/>
      <c r="N232" s="790"/>
      <c r="O232" s="790"/>
      <c r="P232" s="790"/>
      <c r="Q232" s="790"/>
      <c r="R232" s="790"/>
      <c r="S232" s="790"/>
      <c r="T232" s="790"/>
      <c r="U232" s="790"/>
      <c r="V232" s="790"/>
      <c r="W232" s="790"/>
      <c r="X232" s="790"/>
      <c r="Y232" s="790"/>
    </row>
    <row r="233" spans="1:25" ht="12.75" customHeight="1">
      <c r="A233" s="790"/>
      <c r="B233" s="790"/>
      <c r="C233" s="790"/>
      <c r="D233" s="790"/>
      <c r="E233" s="827"/>
      <c r="F233" s="790"/>
      <c r="G233" s="790"/>
      <c r="H233" s="790"/>
      <c r="I233" s="790"/>
      <c r="J233" s="790"/>
      <c r="K233" s="790"/>
      <c r="L233" s="790"/>
      <c r="M233" s="790"/>
      <c r="N233" s="790"/>
      <c r="O233" s="790"/>
      <c r="P233" s="790"/>
      <c r="Q233" s="790"/>
      <c r="R233" s="790"/>
      <c r="S233" s="790"/>
      <c r="T233" s="790"/>
      <c r="U233" s="790"/>
      <c r="V233" s="790"/>
      <c r="W233" s="790"/>
      <c r="X233" s="790"/>
      <c r="Y233" s="790"/>
    </row>
    <row r="234" spans="1:25" ht="12.75" customHeight="1">
      <c r="A234" s="790"/>
      <c r="B234" s="790"/>
      <c r="C234" s="790"/>
      <c r="D234" s="790"/>
      <c r="E234" s="827"/>
      <c r="F234" s="790"/>
      <c r="G234" s="790"/>
      <c r="H234" s="790"/>
      <c r="I234" s="790"/>
      <c r="J234" s="790"/>
      <c r="K234" s="790"/>
      <c r="L234" s="790"/>
      <c r="M234" s="790"/>
      <c r="N234" s="790"/>
      <c r="O234" s="790"/>
      <c r="P234" s="790"/>
      <c r="Q234" s="790"/>
      <c r="R234" s="790"/>
      <c r="S234" s="790"/>
      <c r="T234" s="790"/>
      <c r="U234" s="790"/>
      <c r="V234" s="790"/>
      <c r="W234" s="790"/>
      <c r="X234" s="790"/>
      <c r="Y234" s="790"/>
    </row>
    <row r="235" spans="1:25" ht="12.75" customHeight="1">
      <c r="A235" s="790"/>
      <c r="B235" s="790"/>
      <c r="C235" s="790"/>
      <c r="D235" s="790"/>
      <c r="E235" s="827"/>
      <c r="F235" s="790"/>
      <c r="G235" s="790"/>
      <c r="H235" s="790"/>
      <c r="I235" s="790"/>
      <c r="J235" s="790"/>
      <c r="K235" s="790"/>
      <c r="L235" s="790"/>
      <c r="M235" s="790"/>
      <c r="N235" s="790"/>
      <c r="O235" s="790"/>
      <c r="P235" s="790"/>
      <c r="Q235" s="790"/>
      <c r="R235" s="790"/>
      <c r="S235" s="790"/>
      <c r="T235" s="790"/>
      <c r="U235" s="790"/>
      <c r="V235" s="790"/>
      <c r="W235" s="790"/>
      <c r="X235" s="790"/>
      <c r="Y235" s="790"/>
    </row>
    <row r="236" spans="1:25" ht="12.75" customHeight="1">
      <c r="A236" s="790"/>
      <c r="B236" s="790"/>
      <c r="C236" s="790"/>
      <c r="D236" s="790"/>
      <c r="E236" s="827"/>
      <c r="F236" s="790"/>
      <c r="G236" s="790"/>
      <c r="H236" s="790"/>
      <c r="I236" s="790"/>
      <c r="J236" s="790"/>
      <c r="K236" s="790"/>
      <c r="L236" s="790"/>
      <c r="M236" s="790"/>
      <c r="N236" s="790"/>
      <c r="O236" s="790"/>
      <c r="P236" s="790"/>
      <c r="Q236" s="790"/>
      <c r="R236" s="790"/>
      <c r="S236" s="790"/>
      <c r="T236" s="790"/>
      <c r="U236" s="790"/>
      <c r="V236" s="790"/>
      <c r="W236" s="790"/>
      <c r="X236" s="790"/>
      <c r="Y236" s="790"/>
    </row>
    <row r="237" spans="1:25" ht="12.75" customHeight="1">
      <c r="A237" s="790"/>
      <c r="B237" s="790"/>
      <c r="C237" s="790"/>
      <c r="D237" s="790"/>
      <c r="E237" s="827"/>
      <c r="F237" s="790"/>
      <c r="G237" s="790"/>
      <c r="H237" s="790"/>
      <c r="I237" s="790"/>
      <c r="J237" s="790"/>
      <c r="K237" s="790"/>
      <c r="L237" s="790"/>
      <c r="M237" s="790"/>
      <c r="N237" s="790"/>
      <c r="O237" s="790"/>
      <c r="P237" s="790"/>
      <c r="Q237" s="790"/>
      <c r="R237" s="790"/>
      <c r="S237" s="790"/>
      <c r="T237" s="790"/>
      <c r="U237" s="790"/>
      <c r="V237" s="790"/>
      <c r="W237" s="790"/>
      <c r="X237" s="790"/>
      <c r="Y237" s="790"/>
    </row>
    <row r="238" spans="1:25" ht="12.75" customHeight="1">
      <c r="A238" s="790"/>
      <c r="B238" s="790"/>
      <c r="C238" s="790"/>
      <c r="D238" s="790"/>
      <c r="E238" s="827"/>
      <c r="F238" s="790"/>
      <c r="G238" s="790"/>
      <c r="H238" s="790"/>
      <c r="I238" s="790"/>
      <c r="J238" s="790"/>
      <c r="K238" s="790"/>
      <c r="L238" s="790"/>
      <c r="M238" s="790"/>
      <c r="N238" s="790"/>
      <c r="O238" s="790"/>
      <c r="P238" s="790"/>
      <c r="Q238" s="790"/>
      <c r="R238" s="790"/>
      <c r="S238" s="790"/>
      <c r="T238" s="790"/>
      <c r="U238" s="790"/>
      <c r="V238" s="790"/>
      <c r="W238" s="790"/>
      <c r="X238" s="790"/>
      <c r="Y238" s="790"/>
    </row>
    <row r="239" spans="1:25" ht="12.75" customHeight="1">
      <c r="A239" s="790"/>
      <c r="B239" s="790"/>
      <c r="C239" s="790"/>
      <c r="D239" s="790"/>
      <c r="E239" s="827"/>
      <c r="F239" s="790"/>
      <c r="G239" s="790"/>
      <c r="H239" s="790"/>
      <c r="I239" s="790"/>
      <c r="J239" s="790"/>
      <c r="K239" s="790"/>
      <c r="L239" s="790"/>
      <c r="M239" s="790"/>
      <c r="N239" s="790"/>
      <c r="O239" s="790"/>
      <c r="P239" s="790"/>
      <c r="Q239" s="790"/>
      <c r="R239" s="790"/>
      <c r="S239" s="790"/>
      <c r="T239" s="790"/>
      <c r="U239" s="790"/>
      <c r="V239" s="790"/>
      <c r="W239" s="790"/>
      <c r="X239" s="790"/>
      <c r="Y239" s="790"/>
    </row>
    <row r="240" spans="1:25" ht="12.75" customHeight="1">
      <c r="A240" s="790"/>
      <c r="B240" s="790"/>
      <c r="C240" s="790"/>
      <c r="D240" s="790"/>
      <c r="E240" s="827"/>
      <c r="F240" s="790"/>
      <c r="G240" s="790"/>
      <c r="H240" s="790"/>
      <c r="I240" s="790"/>
      <c r="J240" s="790"/>
      <c r="K240" s="790"/>
      <c r="L240" s="790"/>
      <c r="M240" s="790"/>
      <c r="N240" s="790"/>
      <c r="O240" s="790"/>
      <c r="P240" s="790"/>
      <c r="Q240" s="790"/>
      <c r="R240" s="790"/>
      <c r="S240" s="790"/>
      <c r="T240" s="790"/>
      <c r="U240" s="790"/>
      <c r="V240" s="790"/>
      <c r="W240" s="790"/>
      <c r="X240" s="790"/>
      <c r="Y240" s="790"/>
    </row>
    <row r="241" spans="1:25" ht="12.75" customHeight="1">
      <c r="A241" s="790"/>
      <c r="B241" s="790"/>
      <c r="C241" s="790"/>
      <c r="D241" s="790"/>
      <c r="E241" s="827"/>
      <c r="F241" s="790"/>
      <c r="G241" s="790"/>
      <c r="H241" s="790"/>
      <c r="I241" s="790"/>
      <c r="J241" s="790"/>
      <c r="K241" s="790"/>
      <c r="L241" s="790"/>
      <c r="M241" s="790"/>
      <c r="N241" s="790"/>
      <c r="O241" s="790"/>
      <c r="P241" s="790"/>
      <c r="Q241" s="790"/>
      <c r="R241" s="790"/>
      <c r="S241" s="790"/>
      <c r="T241" s="790"/>
      <c r="U241" s="790"/>
      <c r="V241" s="790"/>
      <c r="W241" s="790"/>
      <c r="X241" s="790"/>
      <c r="Y241" s="790"/>
    </row>
    <row r="242" spans="1:25" ht="12.75" customHeight="1">
      <c r="A242" s="790"/>
      <c r="B242" s="790"/>
      <c r="C242" s="790"/>
      <c r="D242" s="790"/>
      <c r="E242" s="827"/>
      <c r="F242" s="790"/>
      <c r="G242" s="790"/>
      <c r="H242" s="790"/>
      <c r="I242" s="790"/>
      <c r="J242" s="790"/>
      <c r="K242" s="790"/>
      <c r="L242" s="790"/>
      <c r="M242" s="790"/>
      <c r="N242" s="790"/>
      <c r="O242" s="790"/>
      <c r="P242" s="790"/>
      <c r="Q242" s="790"/>
      <c r="R242" s="790"/>
      <c r="S242" s="790"/>
      <c r="T242" s="790"/>
      <c r="U242" s="790"/>
      <c r="V242" s="790"/>
      <c r="W242" s="790"/>
      <c r="X242" s="790"/>
      <c r="Y242" s="790"/>
    </row>
    <row r="243" spans="1:25" ht="12.75" customHeight="1">
      <c r="A243" s="790"/>
      <c r="B243" s="790"/>
      <c r="C243" s="790"/>
      <c r="D243" s="790"/>
      <c r="E243" s="827"/>
      <c r="F243" s="790"/>
      <c r="G243" s="790"/>
      <c r="H243" s="790"/>
      <c r="I243" s="790"/>
      <c r="J243" s="790"/>
      <c r="K243" s="790"/>
      <c r="L243" s="790"/>
      <c r="M243" s="790"/>
      <c r="N243" s="790"/>
      <c r="O243" s="790"/>
      <c r="P243" s="790"/>
      <c r="Q243" s="790"/>
      <c r="R243" s="790"/>
      <c r="S243" s="790"/>
      <c r="T243" s="790"/>
      <c r="U243" s="790"/>
      <c r="V243" s="790"/>
      <c r="W243" s="790"/>
      <c r="X243" s="790"/>
      <c r="Y243" s="790"/>
    </row>
    <row r="244" spans="1:25" ht="12.75" customHeight="1">
      <c r="A244" s="790"/>
      <c r="B244" s="790"/>
      <c r="C244" s="790"/>
      <c r="D244" s="790"/>
      <c r="E244" s="827"/>
      <c r="F244" s="790"/>
      <c r="G244" s="790"/>
      <c r="H244" s="790"/>
      <c r="I244" s="790"/>
      <c r="J244" s="790"/>
      <c r="K244" s="790"/>
      <c r="L244" s="790"/>
      <c r="M244" s="790"/>
      <c r="N244" s="790"/>
      <c r="O244" s="790"/>
      <c r="P244" s="790"/>
      <c r="Q244" s="790"/>
      <c r="R244" s="790"/>
      <c r="S244" s="790"/>
      <c r="T244" s="790"/>
      <c r="U244" s="790"/>
      <c r="V244" s="790"/>
      <c r="W244" s="790"/>
      <c r="X244" s="790"/>
      <c r="Y244" s="790"/>
    </row>
    <row r="245" spans="1:25" ht="12.75" customHeight="1">
      <c r="A245" s="790"/>
      <c r="B245" s="790"/>
      <c r="C245" s="790"/>
      <c r="D245" s="790"/>
      <c r="E245" s="827"/>
      <c r="F245" s="790"/>
      <c r="G245" s="790"/>
      <c r="H245" s="790"/>
      <c r="I245" s="790"/>
      <c r="J245" s="790"/>
      <c r="K245" s="790"/>
      <c r="L245" s="790"/>
      <c r="M245" s="790"/>
      <c r="N245" s="790"/>
      <c r="O245" s="790"/>
      <c r="P245" s="790"/>
      <c r="Q245" s="790"/>
      <c r="R245" s="790"/>
      <c r="S245" s="790"/>
      <c r="T245" s="790"/>
      <c r="U245" s="790"/>
      <c r="V245" s="790"/>
      <c r="W245" s="790"/>
      <c r="X245" s="790"/>
      <c r="Y245" s="790"/>
    </row>
    <row r="246" spans="1:25" ht="12.75" customHeight="1">
      <c r="A246" s="790"/>
      <c r="B246" s="790"/>
      <c r="C246" s="790"/>
      <c r="D246" s="790"/>
      <c r="E246" s="827"/>
      <c r="F246" s="790"/>
      <c r="G246" s="790"/>
      <c r="H246" s="790"/>
      <c r="I246" s="790"/>
      <c r="J246" s="790"/>
      <c r="K246" s="790"/>
      <c r="L246" s="790"/>
      <c r="M246" s="790"/>
      <c r="N246" s="790"/>
      <c r="O246" s="790"/>
      <c r="P246" s="790"/>
      <c r="Q246" s="790"/>
      <c r="R246" s="790"/>
      <c r="S246" s="790"/>
      <c r="T246" s="790"/>
      <c r="U246" s="790"/>
      <c r="V246" s="790"/>
      <c r="W246" s="790"/>
      <c r="X246" s="790"/>
      <c r="Y246" s="790"/>
    </row>
    <row r="247" spans="1:25" ht="12.75" customHeight="1">
      <c r="A247" s="790"/>
      <c r="B247" s="790"/>
      <c r="C247" s="790"/>
      <c r="D247" s="790"/>
      <c r="E247" s="827"/>
      <c r="F247" s="790"/>
      <c r="G247" s="790"/>
      <c r="H247" s="790"/>
      <c r="I247" s="790"/>
      <c r="J247" s="790"/>
      <c r="K247" s="790"/>
      <c r="L247" s="790"/>
      <c r="M247" s="790"/>
      <c r="N247" s="790"/>
      <c r="O247" s="790"/>
      <c r="P247" s="790"/>
      <c r="Q247" s="790"/>
      <c r="R247" s="790"/>
      <c r="S247" s="790"/>
      <c r="T247" s="790"/>
      <c r="U247" s="790"/>
      <c r="V247" s="790"/>
      <c r="W247" s="790"/>
      <c r="X247" s="790"/>
      <c r="Y247" s="790"/>
    </row>
    <row r="248" spans="1:25" ht="12.75" customHeight="1">
      <c r="A248" s="790"/>
      <c r="B248" s="790"/>
      <c r="C248" s="790"/>
      <c r="D248" s="790"/>
      <c r="E248" s="827"/>
      <c r="F248" s="790"/>
      <c r="G248" s="790"/>
      <c r="H248" s="790"/>
      <c r="I248" s="790"/>
      <c r="J248" s="790"/>
      <c r="K248" s="790"/>
      <c r="L248" s="790"/>
      <c r="M248" s="790"/>
      <c r="N248" s="790"/>
      <c r="O248" s="790"/>
      <c r="P248" s="790"/>
      <c r="Q248" s="790"/>
      <c r="R248" s="790"/>
      <c r="S248" s="790"/>
      <c r="T248" s="790"/>
      <c r="U248" s="790"/>
      <c r="V248" s="790"/>
      <c r="W248" s="790"/>
      <c r="X248" s="790"/>
      <c r="Y248" s="790"/>
    </row>
    <row r="249" spans="1:25" ht="12.75" customHeight="1">
      <c r="A249" s="790"/>
      <c r="B249" s="790"/>
      <c r="C249" s="790"/>
      <c r="D249" s="790"/>
      <c r="E249" s="827"/>
      <c r="F249" s="790"/>
      <c r="G249" s="790"/>
      <c r="H249" s="790"/>
      <c r="I249" s="790"/>
      <c r="J249" s="790"/>
      <c r="K249" s="790"/>
      <c r="L249" s="790"/>
      <c r="M249" s="790"/>
      <c r="N249" s="790"/>
      <c r="O249" s="790"/>
      <c r="P249" s="790"/>
      <c r="Q249" s="790"/>
      <c r="R249" s="790"/>
      <c r="S249" s="790"/>
      <c r="T249" s="790"/>
      <c r="U249" s="790"/>
      <c r="V249" s="790"/>
      <c r="W249" s="790"/>
      <c r="X249" s="790"/>
      <c r="Y249" s="790"/>
    </row>
    <row r="250" spans="1:25" ht="12.75" customHeight="1">
      <c r="A250" s="790"/>
      <c r="B250" s="790"/>
      <c r="C250" s="790"/>
      <c r="D250" s="790"/>
      <c r="E250" s="827"/>
      <c r="F250" s="790"/>
      <c r="G250" s="790"/>
      <c r="H250" s="790"/>
      <c r="I250" s="790"/>
      <c r="J250" s="790"/>
      <c r="K250" s="790"/>
      <c r="L250" s="790"/>
      <c r="M250" s="790"/>
      <c r="N250" s="790"/>
      <c r="O250" s="790"/>
      <c r="P250" s="790"/>
      <c r="Q250" s="790"/>
      <c r="R250" s="790"/>
      <c r="S250" s="790"/>
      <c r="T250" s="790"/>
      <c r="U250" s="790"/>
      <c r="V250" s="790"/>
      <c r="W250" s="790"/>
      <c r="X250" s="790"/>
      <c r="Y250" s="790"/>
    </row>
    <row r="251" spans="1:25" ht="12.75" customHeight="1">
      <c r="A251" s="790"/>
      <c r="B251" s="790"/>
      <c r="C251" s="790"/>
      <c r="D251" s="790"/>
      <c r="E251" s="827"/>
      <c r="F251" s="790"/>
      <c r="G251" s="790"/>
      <c r="H251" s="790"/>
      <c r="I251" s="790"/>
      <c r="J251" s="790"/>
      <c r="K251" s="790"/>
      <c r="L251" s="790"/>
      <c r="M251" s="790"/>
      <c r="N251" s="790"/>
      <c r="O251" s="790"/>
      <c r="P251" s="790"/>
      <c r="Q251" s="790"/>
      <c r="R251" s="790"/>
      <c r="S251" s="790"/>
      <c r="T251" s="790"/>
      <c r="U251" s="790"/>
      <c r="V251" s="790"/>
      <c r="W251" s="790"/>
      <c r="X251" s="790"/>
      <c r="Y251" s="790"/>
    </row>
    <row r="252" spans="1:25" ht="12.75" customHeight="1">
      <c r="A252" s="790"/>
      <c r="B252" s="790"/>
      <c r="C252" s="790"/>
      <c r="D252" s="790"/>
      <c r="E252" s="827"/>
      <c r="F252" s="790"/>
      <c r="G252" s="790"/>
      <c r="H252" s="790"/>
      <c r="I252" s="790"/>
      <c r="J252" s="790"/>
      <c r="K252" s="790"/>
      <c r="L252" s="790"/>
      <c r="M252" s="790"/>
      <c r="N252" s="790"/>
      <c r="O252" s="790"/>
      <c r="P252" s="790"/>
      <c r="Q252" s="790"/>
      <c r="R252" s="790"/>
      <c r="S252" s="790"/>
      <c r="T252" s="790"/>
      <c r="U252" s="790"/>
      <c r="V252" s="790"/>
      <c r="W252" s="790"/>
      <c r="X252" s="790"/>
      <c r="Y252" s="790"/>
    </row>
    <row r="253" spans="1:25" ht="12.75" customHeight="1">
      <c r="A253" s="790"/>
      <c r="B253" s="790"/>
      <c r="C253" s="790"/>
      <c r="D253" s="790"/>
      <c r="E253" s="827"/>
      <c r="F253" s="790"/>
      <c r="G253" s="790"/>
      <c r="H253" s="790"/>
      <c r="I253" s="790"/>
      <c r="J253" s="790"/>
      <c r="K253" s="790"/>
      <c r="L253" s="790"/>
      <c r="M253" s="790"/>
      <c r="N253" s="790"/>
      <c r="O253" s="790"/>
      <c r="P253" s="790"/>
      <c r="Q253" s="790"/>
      <c r="R253" s="790"/>
      <c r="S253" s="790"/>
      <c r="T253" s="790"/>
      <c r="U253" s="790"/>
      <c r="V253" s="790"/>
      <c r="W253" s="790"/>
      <c r="X253" s="790"/>
      <c r="Y253" s="790"/>
    </row>
    <row r="254" spans="1:25" ht="12.75" customHeight="1">
      <c r="A254" s="790"/>
      <c r="B254" s="790"/>
      <c r="C254" s="790"/>
      <c r="D254" s="790"/>
      <c r="E254" s="827"/>
      <c r="F254" s="790"/>
      <c r="G254" s="790"/>
      <c r="H254" s="790"/>
      <c r="I254" s="790"/>
      <c r="J254" s="790"/>
      <c r="K254" s="790"/>
      <c r="L254" s="790"/>
      <c r="M254" s="790"/>
      <c r="N254" s="790"/>
      <c r="O254" s="790"/>
      <c r="P254" s="790"/>
      <c r="Q254" s="790"/>
      <c r="R254" s="790"/>
      <c r="S254" s="790"/>
      <c r="T254" s="790"/>
      <c r="U254" s="790"/>
      <c r="V254" s="790"/>
      <c r="W254" s="790"/>
      <c r="X254" s="790"/>
      <c r="Y254" s="790"/>
    </row>
    <row r="255" spans="1:25" ht="12.75" customHeight="1">
      <c r="A255" s="790"/>
      <c r="B255" s="790"/>
      <c r="C255" s="790"/>
      <c r="D255" s="790"/>
      <c r="E255" s="827"/>
      <c r="F255" s="790"/>
      <c r="G255" s="790"/>
      <c r="H255" s="790"/>
      <c r="I255" s="790"/>
      <c r="J255" s="790"/>
      <c r="K255" s="790"/>
      <c r="L255" s="790"/>
      <c r="M255" s="790"/>
      <c r="N255" s="790"/>
      <c r="O255" s="790"/>
      <c r="P255" s="790"/>
      <c r="Q255" s="790"/>
      <c r="R255" s="790"/>
      <c r="S255" s="790"/>
      <c r="T255" s="790"/>
      <c r="U255" s="790"/>
      <c r="V255" s="790"/>
      <c r="W255" s="790"/>
      <c r="X255" s="790"/>
      <c r="Y255" s="790"/>
    </row>
    <row r="256" spans="1:25" ht="12.75" customHeight="1">
      <c r="A256" s="790"/>
      <c r="B256" s="790"/>
      <c r="C256" s="790"/>
      <c r="D256" s="790"/>
      <c r="E256" s="827"/>
      <c r="F256" s="790"/>
      <c r="G256" s="790"/>
      <c r="H256" s="790"/>
      <c r="I256" s="790"/>
      <c r="J256" s="790"/>
      <c r="K256" s="790"/>
      <c r="L256" s="790"/>
      <c r="M256" s="790"/>
      <c r="N256" s="790"/>
      <c r="O256" s="790"/>
      <c r="P256" s="790"/>
      <c r="Q256" s="790"/>
      <c r="R256" s="790"/>
      <c r="S256" s="790"/>
      <c r="T256" s="790"/>
      <c r="U256" s="790"/>
      <c r="V256" s="790"/>
      <c r="W256" s="790"/>
      <c r="X256" s="790"/>
      <c r="Y256" s="790"/>
    </row>
    <row r="257" spans="1:25" ht="12.75" customHeight="1">
      <c r="A257" s="790"/>
      <c r="B257" s="790"/>
      <c r="C257" s="790"/>
      <c r="D257" s="790"/>
      <c r="E257" s="827"/>
      <c r="F257" s="790"/>
      <c r="G257" s="790"/>
      <c r="H257" s="790"/>
      <c r="I257" s="790"/>
      <c r="J257" s="790"/>
      <c r="K257" s="790"/>
      <c r="L257" s="790"/>
      <c r="M257" s="790"/>
      <c r="N257" s="790"/>
      <c r="O257" s="790"/>
      <c r="P257" s="790"/>
      <c r="Q257" s="790"/>
      <c r="R257" s="790"/>
      <c r="S257" s="790"/>
      <c r="T257" s="790"/>
      <c r="U257" s="790"/>
      <c r="V257" s="790"/>
      <c r="W257" s="790"/>
      <c r="X257" s="790"/>
      <c r="Y257" s="790"/>
    </row>
    <row r="258" spans="1:25" ht="12.75" customHeight="1">
      <c r="A258" s="790"/>
      <c r="B258" s="790"/>
      <c r="C258" s="790"/>
      <c r="D258" s="790"/>
      <c r="E258" s="827"/>
      <c r="F258" s="790"/>
      <c r="G258" s="790"/>
      <c r="H258" s="790"/>
      <c r="I258" s="790"/>
      <c r="J258" s="790"/>
      <c r="K258" s="790"/>
      <c r="L258" s="790"/>
      <c r="M258" s="790"/>
      <c r="N258" s="790"/>
      <c r="O258" s="790"/>
      <c r="P258" s="790"/>
      <c r="Q258" s="790"/>
      <c r="R258" s="790"/>
      <c r="S258" s="790"/>
      <c r="T258" s="790"/>
      <c r="U258" s="790"/>
      <c r="V258" s="790"/>
      <c r="W258" s="790"/>
      <c r="X258" s="790"/>
      <c r="Y258" s="790"/>
    </row>
    <row r="259" spans="1:25" ht="12.75" customHeight="1">
      <c r="A259" s="790"/>
      <c r="B259" s="790"/>
      <c r="C259" s="790"/>
      <c r="D259" s="790"/>
      <c r="E259" s="827"/>
      <c r="F259" s="790"/>
      <c r="G259" s="790"/>
      <c r="H259" s="790"/>
      <c r="I259" s="790"/>
      <c r="J259" s="790"/>
      <c r="K259" s="790"/>
      <c r="L259" s="790"/>
      <c r="M259" s="790"/>
      <c r="N259" s="790"/>
      <c r="O259" s="790"/>
      <c r="P259" s="790"/>
      <c r="Q259" s="790"/>
      <c r="R259" s="790"/>
      <c r="S259" s="790"/>
      <c r="T259" s="790"/>
      <c r="U259" s="790"/>
      <c r="V259" s="790"/>
      <c r="W259" s="790"/>
      <c r="X259" s="790"/>
      <c r="Y259" s="790"/>
    </row>
    <row r="260" spans="1:25" ht="12.75" customHeight="1">
      <c r="A260" s="790"/>
      <c r="B260" s="790"/>
      <c r="C260" s="790"/>
      <c r="D260" s="790"/>
      <c r="E260" s="827"/>
      <c r="F260" s="790"/>
      <c r="G260" s="790"/>
      <c r="H260" s="790"/>
      <c r="I260" s="790"/>
      <c r="J260" s="790"/>
      <c r="K260" s="790"/>
      <c r="L260" s="790"/>
      <c r="M260" s="790"/>
      <c r="N260" s="790"/>
      <c r="O260" s="790"/>
      <c r="P260" s="790"/>
      <c r="Q260" s="790"/>
      <c r="R260" s="790"/>
      <c r="S260" s="790"/>
      <c r="T260" s="790"/>
      <c r="U260" s="790"/>
      <c r="V260" s="790"/>
      <c r="W260" s="790"/>
      <c r="X260" s="790"/>
      <c r="Y260" s="790"/>
    </row>
    <row r="261" spans="1:25" ht="12.75" customHeight="1">
      <c r="A261" s="790"/>
      <c r="B261" s="790"/>
      <c r="C261" s="790"/>
      <c r="D261" s="790"/>
      <c r="E261" s="827"/>
      <c r="F261" s="790"/>
      <c r="G261" s="790"/>
      <c r="H261" s="790"/>
      <c r="I261" s="790"/>
      <c r="J261" s="790"/>
      <c r="K261" s="790"/>
      <c r="L261" s="790"/>
      <c r="M261" s="790"/>
      <c r="N261" s="790"/>
      <c r="O261" s="790"/>
      <c r="P261" s="790"/>
      <c r="Q261" s="790"/>
      <c r="R261" s="790"/>
      <c r="S261" s="790"/>
      <c r="T261" s="790"/>
      <c r="U261" s="790"/>
      <c r="V261" s="790"/>
      <c r="W261" s="790"/>
      <c r="X261" s="790"/>
      <c r="Y261" s="790"/>
    </row>
    <row r="262" spans="1:25" ht="12.75" customHeight="1">
      <c r="A262" s="790"/>
      <c r="B262" s="790"/>
      <c r="C262" s="790"/>
      <c r="D262" s="790"/>
      <c r="E262" s="827"/>
      <c r="F262" s="790"/>
      <c r="G262" s="790"/>
      <c r="H262" s="790"/>
      <c r="I262" s="790"/>
      <c r="J262" s="790"/>
      <c r="K262" s="790"/>
      <c r="L262" s="790"/>
      <c r="M262" s="790"/>
      <c r="N262" s="790"/>
      <c r="O262" s="790"/>
      <c r="P262" s="790"/>
      <c r="Q262" s="790"/>
      <c r="R262" s="790"/>
      <c r="S262" s="790"/>
      <c r="T262" s="790"/>
      <c r="U262" s="790"/>
      <c r="V262" s="790"/>
      <c r="W262" s="790"/>
      <c r="X262" s="790"/>
      <c r="Y262" s="790"/>
    </row>
    <row r="263" spans="1:25" ht="12.75" customHeight="1">
      <c r="A263" s="790"/>
      <c r="B263" s="790"/>
      <c r="C263" s="790"/>
      <c r="D263" s="790"/>
      <c r="E263" s="827"/>
      <c r="F263" s="790"/>
      <c r="G263" s="790"/>
      <c r="H263" s="790"/>
      <c r="I263" s="790"/>
      <c r="J263" s="790"/>
      <c r="K263" s="790"/>
      <c r="L263" s="790"/>
      <c r="M263" s="790"/>
      <c r="N263" s="790"/>
      <c r="O263" s="790"/>
      <c r="P263" s="790"/>
      <c r="Q263" s="790"/>
      <c r="R263" s="790"/>
      <c r="S263" s="790"/>
      <c r="T263" s="790"/>
      <c r="U263" s="790"/>
      <c r="V263" s="790"/>
      <c r="W263" s="790"/>
      <c r="X263" s="790"/>
      <c r="Y263" s="790"/>
    </row>
    <row r="264" spans="1:25" ht="12.75" customHeight="1">
      <c r="A264" s="790"/>
      <c r="B264" s="790"/>
      <c r="C264" s="790"/>
      <c r="D264" s="790"/>
      <c r="E264" s="827"/>
      <c r="F264" s="790"/>
      <c r="G264" s="790"/>
      <c r="H264" s="790"/>
      <c r="I264" s="790"/>
      <c r="J264" s="790"/>
      <c r="K264" s="790"/>
      <c r="L264" s="790"/>
      <c r="M264" s="790"/>
      <c r="N264" s="790"/>
      <c r="O264" s="790"/>
      <c r="P264" s="790"/>
      <c r="Q264" s="790"/>
      <c r="R264" s="790"/>
      <c r="S264" s="790"/>
      <c r="T264" s="790"/>
      <c r="U264" s="790"/>
      <c r="V264" s="790"/>
      <c r="W264" s="790"/>
      <c r="X264" s="790"/>
      <c r="Y264" s="790"/>
    </row>
    <row r="265" spans="1:25" ht="12.75" customHeight="1">
      <c r="A265" s="790"/>
      <c r="B265" s="790"/>
      <c r="C265" s="790"/>
      <c r="D265" s="790"/>
      <c r="E265" s="827"/>
      <c r="F265" s="790"/>
      <c r="G265" s="790"/>
      <c r="H265" s="790"/>
      <c r="I265" s="790"/>
      <c r="J265" s="790"/>
      <c r="K265" s="790"/>
      <c r="L265" s="790"/>
      <c r="M265" s="790"/>
      <c r="N265" s="790"/>
      <c r="O265" s="790"/>
      <c r="P265" s="790"/>
      <c r="Q265" s="790"/>
      <c r="R265" s="790"/>
      <c r="S265" s="790"/>
      <c r="T265" s="790"/>
      <c r="U265" s="790"/>
      <c r="V265" s="790"/>
      <c r="W265" s="790"/>
      <c r="X265" s="790"/>
      <c r="Y265" s="790"/>
    </row>
    <row r="266" spans="1:25" ht="12.75" customHeight="1">
      <c r="A266" s="790"/>
      <c r="B266" s="790"/>
      <c r="C266" s="790"/>
      <c r="D266" s="790"/>
      <c r="E266" s="827"/>
      <c r="F266" s="790"/>
      <c r="G266" s="790"/>
      <c r="H266" s="790"/>
      <c r="I266" s="790"/>
      <c r="J266" s="790"/>
      <c r="K266" s="790"/>
      <c r="L266" s="790"/>
      <c r="M266" s="790"/>
      <c r="N266" s="790"/>
      <c r="O266" s="790"/>
      <c r="P266" s="790"/>
      <c r="Q266" s="790"/>
      <c r="R266" s="790"/>
      <c r="S266" s="790"/>
      <c r="T266" s="790"/>
      <c r="U266" s="790"/>
      <c r="V266" s="790"/>
      <c r="W266" s="790"/>
      <c r="X266" s="790"/>
      <c r="Y266" s="790"/>
    </row>
    <row r="267" spans="1:25" ht="12.75" customHeight="1">
      <c r="A267" s="790"/>
      <c r="B267" s="790"/>
      <c r="C267" s="790"/>
      <c r="D267" s="790"/>
      <c r="E267" s="827"/>
      <c r="F267" s="790"/>
      <c r="G267" s="790"/>
      <c r="H267" s="790"/>
      <c r="I267" s="790"/>
      <c r="J267" s="790"/>
      <c r="K267" s="790"/>
      <c r="L267" s="790"/>
      <c r="M267" s="790"/>
      <c r="N267" s="790"/>
      <c r="O267" s="790"/>
      <c r="P267" s="790"/>
      <c r="Q267" s="790"/>
      <c r="R267" s="790"/>
      <c r="S267" s="790"/>
      <c r="T267" s="790"/>
      <c r="U267" s="790"/>
      <c r="V267" s="790"/>
      <c r="W267" s="790"/>
      <c r="X267" s="790"/>
      <c r="Y267" s="790"/>
    </row>
    <row r="268" spans="1:25" ht="12.75" customHeight="1">
      <c r="A268" s="790"/>
      <c r="B268" s="790"/>
      <c r="C268" s="790"/>
      <c r="D268" s="790"/>
      <c r="E268" s="827"/>
      <c r="F268" s="790"/>
      <c r="G268" s="790"/>
      <c r="H268" s="790"/>
      <c r="I268" s="790"/>
      <c r="J268" s="790"/>
      <c r="K268" s="790"/>
      <c r="L268" s="790"/>
      <c r="M268" s="790"/>
      <c r="N268" s="790"/>
      <c r="O268" s="790"/>
      <c r="P268" s="790"/>
      <c r="Q268" s="790"/>
      <c r="R268" s="790"/>
      <c r="S268" s="790"/>
      <c r="T268" s="790"/>
      <c r="U268" s="790"/>
      <c r="V268" s="790"/>
      <c r="W268" s="790"/>
      <c r="X268" s="790"/>
      <c r="Y268" s="790"/>
    </row>
    <row r="269" spans="1:25" ht="12.75" customHeight="1">
      <c r="A269" s="790"/>
      <c r="B269" s="790"/>
      <c r="C269" s="790"/>
      <c r="D269" s="790"/>
      <c r="E269" s="827"/>
      <c r="F269" s="790"/>
      <c r="G269" s="790"/>
      <c r="H269" s="790"/>
      <c r="I269" s="790"/>
      <c r="J269" s="790"/>
      <c r="K269" s="790"/>
      <c r="L269" s="790"/>
      <c r="M269" s="790"/>
      <c r="N269" s="790"/>
      <c r="O269" s="790"/>
      <c r="P269" s="790"/>
      <c r="Q269" s="790"/>
      <c r="R269" s="790"/>
      <c r="S269" s="790"/>
      <c r="T269" s="790"/>
      <c r="U269" s="790"/>
      <c r="V269" s="790"/>
      <c r="W269" s="790"/>
      <c r="X269" s="790"/>
      <c r="Y269" s="790"/>
    </row>
    <row r="270" spans="1:25" ht="12.75" customHeight="1">
      <c r="A270" s="790"/>
      <c r="B270" s="790"/>
      <c r="C270" s="790"/>
      <c r="D270" s="790"/>
      <c r="E270" s="827"/>
      <c r="F270" s="790"/>
      <c r="G270" s="790"/>
      <c r="H270" s="790"/>
      <c r="I270" s="790"/>
      <c r="J270" s="790"/>
      <c r="K270" s="790"/>
      <c r="L270" s="790"/>
      <c r="M270" s="790"/>
      <c r="N270" s="790"/>
      <c r="O270" s="790"/>
      <c r="P270" s="790"/>
      <c r="Q270" s="790"/>
      <c r="R270" s="790"/>
      <c r="S270" s="790"/>
      <c r="T270" s="790"/>
      <c r="U270" s="790"/>
      <c r="V270" s="790"/>
      <c r="W270" s="790"/>
      <c r="X270" s="790"/>
      <c r="Y270" s="790"/>
    </row>
    <row r="271" spans="1:25" ht="12.75" customHeight="1">
      <c r="A271" s="790"/>
      <c r="B271" s="790"/>
      <c r="C271" s="790"/>
      <c r="D271" s="790"/>
      <c r="E271" s="827"/>
      <c r="F271" s="790"/>
      <c r="G271" s="790"/>
      <c r="H271" s="790"/>
      <c r="I271" s="790"/>
      <c r="J271" s="790"/>
      <c r="K271" s="790"/>
      <c r="L271" s="790"/>
      <c r="M271" s="790"/>
      <c r="N271" s="790"/>
      <c r="O271" s="790"/>
      <c r="P271" s="790"/>
      <c r="Q271" s="790"/>
      <c r="R271" s="790"/>
      <c r="S271" s="790"/>
      <c r="T271" s="790"/>
      <c r="U271" s="790"/>
      <c r="V271" s="790"/>
      <c r="W271" s="790"/>
      <c r="X271" s="790"/>
      <c r="Y271" s="790"/>
    </row>
    <row r="272" spans="1:25" ht="12.75" customHeight="1">
      <c r="A272" s="790"/>
      <c r="B272" s="790"/>
      <c r="C272" s="790"/>
      <c r="D272" s="790"/>
      <c r="E272" s="827"/>
      <c r="F272" s="790"/>
      <c r="G272" s="790"/>
      <c r="H272" s="790"/>
      <c r="I272" s="790"/>
      <c r="J272" s="790"/>
      <c r="K272" s="790"/>
      <c r="L272" s="790"/>
      <c r="M272" s="790"/>
      <c r="N272" s="790"/>
      <c r="O272" s="790"/>
      <c r="P272" s="790"/>
      <c r="Q272" s="790"/>
      <c r="R272" s="790"/>
      <c r="S272" s="790"/>
      <c r="T272" s="790"/>
      <c r="U272" s="790"/>
      <c r="V272" s="790"/>
      <c r="W272" s="790"/>
      <c r="X272" s="790"/>
      <c r="Y272" s="790"/>
    </row>
    <row r="273" spans="1:25" ht="12.75" customHeight="1">
      <c r="A273" s="790"/>
      <c r="B273" s="790"/>
      <c r="C273" s="790"/>
      <c r="D273" s="790"/>
      <c r="E273" s="827"/>
      <c r="F273" s="790"/>
      <c r="G273" s="790"/>
      <c r="H273" s="790"/>
      <c r="I273" s="790"/>
      <c r="J273" s="790"/>
      <c r="K273" s="790"/>
      <c r="L273" s="790"/>
      <c r="M273" s="790"/>
      <c r="N273" s="790"/>
      <c r="O273" s="790"/>
      <c r="P273" s="790"/>
      <c r="Q273" s="790"/>
      <c r="R273" s="790"/>
      <c r="S273" s="790"/>
      <c r="T273" s="790"/>
      <c r="U273" s="790"/>
      <c r="V273" s="790"/>
      <c r="W273" s="790"/>
      <c r="X273" s="790"/>
      <c r="Y273" s="790"/>
    </row>
    <row r="274" spans="1:25" ht="12.75" customHeight="1">
      <c r="A274" s="790"/>
      <c r="B274" s="790"/>
      <c r="C274" s="790"/>
      <c r="D274" s="790"/>
      <c r="E274" s="827"/>
      <c r="F274" s="790"/>
      <c r="G274" s="790"/>
      <c r="H274" s="790"/>
      <c r="I274" s="790"/>
      <c r="J274" s="790"/>
      <c r="K274" s="790"/>
      <c r="L274" s="790"/>
      <c r="M274" s="790"/>
      <c r="N274" s="790"/>
      <c r="O274" s="790"/>
      <c r="P274" s="790"/>
      <c r="Q274" s="790"/>
      <c r="R274" s="790"/>
      <c r="S274" s="790"/>
      <c r="T274" s="790"/>
      <c r="U274" s="790"/>
      <c r="V274" s="790"/>
      <c r="W274" s="790"/>
      <c r="X274" s="790"/>
      <c r="Y274" s="790"/>
    </row>
    <row r="275" spans="1:25" ht="12.75" customHeight="1">
      <c r="A275" s="790"/>
      <c r="B275" s="790"/>
      <c r="C275" s="790"/>
      <c r="D275" s="790"/>
      <c r="E275" s="827"/>
      <c r="F275" s="790"/>
      <c r="G275" s="790"/>
      <c r="H275" s="790"/>
      <c r="I275" s="790"/>
      <c r="J275" s="790"/>
      <c r="K275" s="790"/>
      <c r="L275" s="790"/>
      <c r="M275" s="790"/>
      <c r="N275" s="790"/>
      <c r="O275" s="790"/>
      <c r="P275" s="790"/>
      <c r="Q275" s="790"/>
      <c r="R275" s="790"/>
      <c r="S275" s="790"/>
      <c r="T275" s="790"/>
      <c r="U275" s="790"/>
      <c r="V275" s="790"/>
      <c r="W275" s="790"/>
      <c r="X275" s="790"/>
      <c r="Y275" s="790"/>
    </row>
    <row r="276" spans="1:25" ht="12.75" customHeight="1">
      <c r="A276" s="790"/>
      <c r="B276" s="790"/>
      <c r="C276" s="790"/>
      <c r="D276" s="790"/>
      <c r="E276" s="827"/>
      <c r="F276" s="790"/>
      <c r="G276" s="790"/>
      <c r="H276" s="790"/>
      <c r="I276" s="790"/>
      <c r="J276" s="790"/>
      <c r="K276" s="790"/>
      <c r="L276" s="790"/>
      <c r="M276" s="790"/>
      <c r="N276" s="790"/>
      <c r="O276" s="790"/>
      <c r="P276" s="790"/>
      <c r="Q276" s="790"/>
      <c r="R276" s="790"/>
      <c r="S276" s="790"/>
      <c r="T276" s="790"/>
      <c r="U276" s="790"/>
      <c r="V276" s="790"/>
      <c r="W276" s="790"/>
      <c r="X276" s="790"/>
      <c r="Y276" s="790"/>
    </row>
    <row r="277" spans="1:25" ht="12.75" customHeight="1">
      <c r="A277" s="790"/>
      <c r="B277" s="790"/>
      <c r="C277" s="790"/>
      <c r="D277" s="790"/>
      <c r="E277" s="827"/>
      <c r="F277" s="790"/>
      <c r="G277" s="790"/>
      <c r="H277" s="790"/>
      <c r="I277" s="790"/>
      <c r="J277" s="790"/>
      <c r="K277" s="790"/>
      <c r="L277" s="790"/>
      <c r="M277" s="790"/>
      <c r="N277" s="790"/>
      <c r="O277" s="790"/>
      <c r="P277" s="790"/>
      <c r="Q277" s="790"/>
      <c r="R277" s="790"/>
      <c r="S277" s="790"/>
      <c r="T277" s="790"/>
      <c r="U277" s="790"/>
      <c r="V277" s="790"/>
      <c r="W277" s="790"/>
      <c r="X277" s="790"/>
      <c r="Y277" s="790"/>
    </row>
    <row r="278" spans="1:25" ht="12.75" customHeight="1">
      <c r="A278" s="790"/>
      <c r="B278" s="790"/>
      <c r="C278" s="790"/>
      <c r="D278" s="790"/>
      <c r="E278" s="827"/>
      <c r="F278" s="790"/>
      <c r="G278" s="790"/>
      <c r="H278" s="790"/>
      <c r="I278" s="790"/>
      <c r="J278" s="790"/>
      <c r="K278" s="790"/>
      <c r="L278" s="790"/>
      <c r="M278" s="790"/>
      <c r="N278" s="790"/>
      <c r="O278" s="790"/>
      <c r="P278" s="790"/>
      <c r="Q278" s="790"/>
      <c r="R278" s="790"/>
      <c r="S278" s="790"/>
      <c r="T278" s="790"/>
      <c r="U278" s="790"/>
      <c r="V278" s="790"/>
      <c r="W278" s="790"/>
      <c r="X278" s="790"/>
      <c r="Y278" s="790"/>
    </row>
    <row r="279" spans="1:25" ht="12.75" customHeight="1">
      <c r="A279" s="790"/>
      <c r="B279" s="790"/>
      <c r="C279" s="790"/>
      <c r="D279" s="790"/>
      <c r="E279" s="827"/>
      <c r="F279" s="790"/>
      <c r="G279" s="790"/>
      <c r="H279" s="790"/>
      <c r="I279" s="790"/>
      <c r="J279" s="790"/>
      <c r="K279" s="790"/>
      <c r="L279" s="790"/>
      <c r="M279" s="790"/>
      <c r="N279" s="790"/>
      <c r="O279" s="790"/>
      <c r="P279" s="790"/>
      <c r="Q279" s="790"/>
      <c r="R279" s="790"/>
      <c r="S279" s="790"/>
      <c r="T279" s="790"/>
      <c r="U279" s="790"/>
      <c r="V279" s="790"/>
      <c r="W279" s="790"/>
      <c r="X279" s="790"/>
      <c r="Y279" s="790"/>
    </row>
    <row r="280" spans="1:25" ht="12.75" customHeight="1">
      <c r="A280" s="790"/>
      <c r="B280" s="790"/>
      <c r="C280" s="790"/>
      <c r="D280" s="790"/>
      <c r="E280" s="827"/>
      <c r="F280" s="790"/>
      <c r="G280" s="790"/>
      <c r="H280" s="790"/>
      <c r="I280" s="790"/>
      <c r="J280" s="790"/>
      <c r="K280" s="790"/>
      <c r="L280" s="790"/>
      <c r="M280" s="790"/>
      <c r="N280" s="790"/>
      <c r="O280" s="790"/>
      <c r="P280" s="790"/>
      <c r="Q280" s="790"/>
      <c r="R280" s="790"/>
      <c r="S280" s="790"/>
      <c r="T280" s="790"/>
      <c r="U280" s="790"/>
      <c r="V280" s="790"/>
      <c r="W280" s="790"/>
      <c r="X280" s="790"/>
      <c r="Y280" s="790"/>
    </row>
    <row r="281" spans="1:25" ht="12.75" customHeight="1">
      <c r="A281" s="790"/>
      <c r="B281" s="790"/>
      <c r="C281" s="790"/>
      <c r="D281" s="790"/>
      <c r="E281" s="827"/>
      <c r="F281" s="790"/>
      <c r="G281" s="790"/>
      <c r="H281" s="790"/>
      <c r="I281" s="790"/>
      <c r="J281" s="790"/>
      <c r="K281" s="790"/>
      <c r="L281" s="790"/>
      <c r="M281" s="790"/>
      <c r="N281" s="790"/>
      <c r="O281" s="790"/>
      <c r="P281" s="790"/>
      <c r="Q281" s="790"/>
      <c r="R281" s="790"/>
      <c r="S281" s="790"/>
      <c r="T281" s="790"/>
      <c r="U281" s="790"/>
      <c r="V281" s="790"/>
      <c r="W281" s="790"/>
      <c r="X281" s="790"/>
      <c r="Y281" s="790"/>
    </row>
    <row r="282" spans="1:25" ht="12.75" customHeight="1">
      <c r="A282" s="790"/>
      <c r="B282" s="790"/>
      <c r="C282" s="790"/>
      <c r="D282" s="790"/>
      <c r="E282" s="827"/>
      <c r="F282" s="790"/>
      <c r="G282" s="790"/>
      <c r="H282" s="790"/>
      <c r="I282" s="790"/>
      <c r="J282" s="790"/>
      <c r="K282" s="790"/>
      <c r="L282" s="790"/>
      <c r="M282" s="790"/>
      <c r="N282" s="790"/>
      <c r="O282" s="790"/>
      <c r="P282" s="790"/>
      <c r="Q282" s="790"/>
      <c r="R282" s="790"/>
      <c r="S282" s="790"/>
      <c r="T282" s="790"/>
      <c r="U282" s="790"/>
      <c r="V282" s="790"/>
      <c r="W282" s="790"/>
      <c r="X282" s="790"/>
      <c r="Y282" s="790"/>
    </row>
    <row r="283" spans="1:25" ht="12.75" customHeight="1">
      <c r="A283" s="790"/>
      <c r="B283" s="790"/>
      <c r="C283" s="790"/>
      <c r="D283" s="790"/>
      <c r="E283" s="827"/>
      <c r="F283" s="790"/>
      <c r="G283" s="790"/>
      <c r="H283" s="790"/>
      <c r="I283" s="790"/>
      <c r="J283" s="790"/>
      <c r="K283" s="790"/>
      <c r="L283" s="790"/>
      <c r="M283" s="790"/>
      <c r="N283" s="790"/>
      <c r="O283" s="790"/>
      <c r="P283" s="790"/>
      <c r="Q283" s="790"/>
      <c r="R283" s="790"/>
      <c r="S283" s="790"/>
      <c r="T283" s="790"/>
      <c r="U283" s="790"/>
      <c r="V283" s="790"/>
      <c r="W283" s="790"/>
      <c r="X283" s="790"/>
      <c r="Y283" s="790"/>
    </row>
    <row r="284" spans="1:25" ht="12.75" customHeight="1">
      <c r="A284" s="790"/>
      <c r="B284" s="790"/>
      <c r="C284" s="790"/>
      <c r="D284" s="790"/>
      <c r="E284" s="827"/>
      <c r="F284" s="790"/>
      <c r="G284" s="790"/>
      <c r="H284" s="790"/>
      <c r="I284" s="790"/>
      <c r="J284" s="790"/>
      <c r="K284" s="790"/>
      <c r="L284" s="790"/>
      <c r="M284" s="790"/>
      <c r="N284" s="790"/>
      <c r="O284" s="790"/>
      <c r="P284" s="790"/>
      <c r="Q284" s="790"/>
      <c r="R284" s="790"/>
      <c r="S284" s="790"/>
      <c r="T284" s="790"/>
      <c r="U284" s="790"/>
      <c r="V284" s="790"/>
      <c r="W284" s="790"/>
      <c r="X284" s="790"/>
      <c r="Y284" s="790"/>
    </row>
    <row r="285" spans="1:25" ht="12.75" customHeight="1">
      <c r="A285" s="790"/>
      <c r="B285" s="790"/>
      <c r="C285" s="790"/>
      <c r="D285" s="790"/>
      <c r="E285" s="827"/>
      <c r="F285" s="790"/>
      <c r="G285" s="790"/>
      <c r="H285" s="790"/>
      <c r="I285" s="790"/>
      <c r="J285" s="790"/>
      <c r="K285" s="790"/>
      <c r="L285" s="790"/>
      <c r="M285" s="790"/>
      <c r="N285" s="790"/>
      <c r="O285" s="790"/>
      <c r="P285" s="790"/>
      <c r="Q285" s="790"/>
      <c r="R285" s="790"/>
      <c r="S285" s="790"/>
      <c r="T285" s="790"/>
      <c r="U285" s="790"/>
      <c r="V285" s="790"/>
      <c r="W285" s="790"/>
      <c r="X285" s="790"/>
      <c r="Y285" s="790"/>
    </row>
    <row r="286" spans="1:25" ht="12.75" customHeight="1">
      <c r="A286" s="790"/>
      <c r="B286" s="790"/>
      <c r="C286" s="790"/>
      <c r="D286" s="790"/>
      <c r="E286" s="827"/>
      <c r="F286" s="790"/>
      <c r="G286" s="790"/>
      <c r="H286" s="790"/>
      <c r="I286" s="790"/>
      <c r="J286" s="790"/>
      <c r="K286" s="790"/>
      <c r="L286" s="790"/>
      <c r="M286" s="790"/>
      <c r="N286" s="790"/>
      <c r="O286" s="790"/>
      <c r="P286" s="790"/>
      <c r="Q286" s="790"/>
      <c r="R286" s="790"/>
      <c r="S286" s="790"/>
      <c r="T286" s="790"/>
      <c r="U286" s="790"/>
      <c r="V286" s="790"/>
      <c r="W286" s="790"/>
      <c r="X286" s="790"/>
      <c r="Y286" s="790"/>
    </row>
    <row r="287" spans="1:25" ht="12.75" customHeight="1">
      <c r="A287" s="790"/>
      <c r="B287" s="790"/>
      <c r="C287" s="790"/>
      <c r="D287" s="790"/>
      <c r="E287" s="827"/>
      <c r="F287" s="790"/>
      <c r="G287" s="790"/>
      <c r="H287" s="790"/>
      <c r="I287" s="790"/>
      <c r="J287" s="790"/>
      <c r="K287" s="790"/>
      <c r="L287" s="790"/>
      <c r="M287" s="790"/>
      <c r="N287" s="790"/>
      <c r="O287" s="790"/>
      <c r="P287" s="790"/>
      <c r="Q287" s="790"/>
      <c r="R287" s="790"/>
      <c r="S287" s="790"/>
      <c r="T287" s="790"/>
      <c r="U287" s="790"/>
      <c r="V287" s="790"/>
      <c r="W287" s="790"/>
      <c r="X287" s="790"/>
      <c r="Y287" s="790"/>
    </row>
    <row r="288" spans="1:25" ht="12.75" customHeight="1">
      <c r="A288" s="790"/>
      <c r="B288" s="790"/>
      <c r="C288" s="790"/>
      <c r="D288" s="790"/>
      <c r="E288" s="827"/>
      <c r="F288" s="790"/>
      <c r="G288" s="790"/>
      <c r="H288" s="790"/>
      <c r="I288" s="790"/>
      <c r="J288" s="790"/>
      <c r="K288" s="790"/>
      <c r="L288" s="790"/>
      <c r="M288" s="790"/>
      <c r="N288" s="790"/>
      <c r="O288" s="790"/>
      <c r="P288" s="790"/>
      <c r="Q288" s="790"/>
      <c r="R288" s="790"/>
      <c r="S288" s="790"/>
      <c r="T288" s="790"/>
      <c r="U288" s="790"/>
      <c r="V288" s="790"/>
      <c r="W288" s="790"/>
      <c r="X288" s="790"/>
      <c r="Y288" s="790"/>
    </row>
    <row r="289" spans="1:25" ht="12.75" customHeight="1">
      <c r="A289" s="790"/>
      <c r="B289" s="790"/>
      <c r="C289" s="790"/>
      <c r="D289" s="790"/>
      <c r="E289" s="827"/>
      <c r="F289" s="790"/>
      <c r="G289" s="790"/>
      <c r="H289" s="790"/>
      <c r="I289" s="790"/>
      <c r="J289" s="790"/>
      <c r="K289" s="790"/>
      <c r="L289" s="790"/>
      <c r="M289" s="790"/>
      <c r="N289" s="790"/>
      <c r="O289" s="790"/>
      <c r="P289" s="790"/>
      <c r="Q289" s="790"/>
      <c r="R289" s="790"/>
      <c r="S289" s="790"/>
      <c r="T289" s="790"/>
      <c r="U289" s="790"/>
      <c r="V289" s="790"/>
      <c r="W289" s="790"/>
      <c r="X289" s="790"/>
      <c r="Y289" s="790"/>
    </row>
    <row r="290" spans="1:25" ht="12.75" customHeight="1">
      <c r="A290" s="790"/>
      <c r="B290" s="790"/>
      <c r="C290" s="790"/>
      <c r="D290" s="790"/>
      <c r="E290" s="827"/>
      <c r="F290" s="790"/>
      <c r="G290" s="790"/>
      <c r="H290" s="790"/>
      <c r="I290" s="790"/>
      <c r="J290" s="790"/>
      <c r="K290" s="790"/>
      <c r="L290" s="790"/>
      <c r="M290" s="790"/>
      <c r="N290" s="790"/>
      <c r="O290" s="790"/>
      <c r="P290" s="790"/>
      <c r="Q290" s="790"/>
      <c r="R290" s="790"/>
      <c r="S290" s="790"/>
      <c r="T290" s="790"/>
      <c r="U290" s="790"/>
      <c r="V290" s="790"/>
      <c r="W290" s="790"/>
      <c r="X290" s="790"/>
      <c r="Y290" s="790"/>
    </row>
    <row r="291" spans="1:25" ht="12.75" customHeight="1">
      <c r="A291" s="790"/>
      <c r="B291" s="790"/>
      <c r="C291" s="790"/>
      <c r="D291" s="790"/>
      <c r="E291" s="827"/>
      <c r="F291" s="790"/>
      <c r="G291" s="790"/>
      <c r="H291" s="790"/>
      <c r="I291" s="790"/>
      <c r="J291" s="790"/>
      <c r="K291" s="790"/>
      <c r="L291" s="790"/>
      <c r="M291" s="790"/>
      <c r="N291" s="790"/>
      <c r="O291" s="790"/>
      <c r="P291" s="790"/>
      <c r="Q291" s="790"/>
      <c r="R291" s="790"/>
      <c r="S291" s="790"/>
      <c r="T291" s="790"/>
      <c r="U291" s="790"/>
      <c r="V291" s="790"/>
      <c r="W291" s="790"/>
      <c r="X291" s="790"/>
      <c r="Y291" s="790"/>
    </row>
    <row r="292" spans="1:25" ht="12.75" customHeight="1">
      <c r="A292" s="790"/>
      <c r="B292" s="790"/>
      <c r="C292" s="790"/>
      <c r="D292" s="790"/>
      <c r="E292" s="827"/>
      <c r="F292" s="790"/>
      <c r="G292" s="790"/>
      <c r="H292" s="790"/>
      <c r="I292" s="790"/>
      <c r="J292" s="790"/>
      <c r="K292" s="790"/>
      <c r="L292" s="790"/>
      <c r="M292" s="790"/>
      <c r="N292" s="790"/>
      <c r="O292" s="790"/>
      <c r="P292" s="790"/>
      <c r="Q292" s="790"/>
      <c r="R292" s="790"/>
      <c r="S292" s="790"/>
      <c r="T292" s="790"/>
      <c r="U292" s="790"/>
      <c r="V292" s="790"/>
      <c r="W292" s="790"/>
      <c r="X292" s="790"/>
      <c r="Y292" s="790"/>
    </row>
    <row r="293" spans="1:25" ht="12.75" customHeight="1">
      <c r="A293" s="790"/>
      <c r="B293" s="790"/>
      <c r="C293" s="790"/>
      <c r="D293" s="790"/>
      <c r="E293" s="827"/>
      <c r="F293" s="790"/>
      <c r="G293" s="790"/>
      <c r="H293" s="790"/>
      <c r="I293" s="790"/>
      <c r="J293" s="790"/>
      <c r="K293" s="790"/>
      <c r="L293" s="790"/>
      <c r="M293" s="790"/>
      <c r="N293" s="790"/>
      <c r="O293" s="790"/>
      <c r="P293" s="790"/>
      <c r="Q293" s="790"/>
      <c r="R293" s="790"/>
      <c r="S293" s="790"/>
      <c r="T293" s="790"/>
      <c r="U293" s="790"/>
      <c r="V293" s="790"/>
      <c r="W293" s="790"/>
      <c r="X293" s="790"/>
      <c r="Y293" s="790"/>
    </row>
    <row r="294" spans="1:25" ht="12.75" customHeight="1">
      <c r="A294" s="790"/>
      <c r="B294" s="790"/>
      <c r="C294" s="790"/>
      <c r="D294" s="790"/>
      <c r="E294" s="827"/>
      <c r="F294" s="790"/>
      <c r="G294" s="790"/>
      <c r="H294" s="790"/>
      <c r="I294" s="790"/>
      <c r="J294" s="790"/>
      <c r="K294" s="790"/>
      <c r="L294" s="790"/>
      <c r="M294" s="790"/>
      <c r="N294" s="790"/>
      <c r="O294" s="790"/>
      <c r="P294" s="790"/>
      <c r="Q294" s="790"/>
      <c r="R294" s="790"/>
      <c r="S294" s="790"/>
      <c r="T294" s="790"/>
      <c r="U294" s="790"/>
      <c r="V294" s="790"/>
      <c r="W294" s="790"/>
      <c r="X294" s="790"/>
      <c r="Y294" s="790"/>
    </row>
    <row r="295" spans="1:25" ht="12.75" customHeight="1">
      <c r="A295" s="790"/>
      <c r="B295" s="790"/>
      <c r="C295" s="790"/>
      <c r="D295" s="790"/>
      <c r="E295" s="827"/>
      <c r="F295" s="790"/>
      <c r="G295" s="790"/>
      <c r="H295" s="790"/>
      <c r="I295" s="790"/>
      <c r="J295" s="790"/>
      <c r="K295" s="790"/>
      <c r="L295" s="790"/>
      <c r="M295" s="790"/>
      <c r="N295" s="790"/>
      <c r="O295" s="790"/>
      <c r="P295" s="790"/>
      <c r="Q295" s="790"/>
      <c r="R295" s="790"/>
      <c r="S295" s="790"/>
      <c r="T295" s="790"/>
      <c r="U295" s="790"/>
      <c r="V295" s="790"/>
      <c r="W295" s="790"/>
      <c r="X295" s="790"/>
      <c r="Y295" s="790"/>
    </row>
    <row r="296" spans="1:25" ht="12.75" customHeight="1">
      <c r="A296" s="790"/>
      <c r="B296" s="790"/>
      <c r="C296" s="790"/>
      <c r="D296" s="790"/>
      <c r="E296" s="827"/>
      <c r="F296" s="790"/>
      <c r="G296" s="790"/>
      <c r="H296" s="790"/>
      <c r="I296" s="790"/>
      <c r="J296" s="790"/>
      <c r="K296" s="790"/>
      <c r="L296" s="790"/>
      <c r="M296" s="790"/>
      <c r="N296" s="790"/>
      <c r="O296" s="790"/>
      <c r="P296" s="790"/>
      <c r="Q296" s="790"/>
      <c r="R296" s="790"/>
      <c r="S296" s="790"/>
      <c r="T296" s="790"/>
      <c r="U296" s="790"/>
      <c r="V296" s="790"/>
      <c r="W296" s="790"/>
      <c r="X296" s="790"/>
      <c r="Y296" s="790"/>
    </row>
    <row r="297" spans="1:25" ht="12.75" customHeight="1">
      <c r="A297" s="790"/>
      <c r="B297" s="790"/>
      <c r="C297" s="790"/>
      <c r="D297" s="790"/>
      <c r="E297" s="827"/>
      <c r="F297" s="790"/>
      <c r="G297" s="790"/>
      <c r="H297" s="790"/>
      <c r="I297" s="790"/>
      <c r="J297" s="790"/>
      <c r="K297" s="790"/>
      <c r="L297" s="790"/>
      <c r="M297" s="790"/>
      <c r="N297" s="790"/>
      <c r="O297" s="790"/>
      <c r="P297" s="790"/>
      <c r="Q297" s="790"/>
      <c r="R297" s="790"/>
      <c r="S297" s="790"/>
      <c r="T297" s="790"/>
      <c r="U297" s="790"/>
      <c r="V297" s="790"/>
      <c r="W297" s="790"/>
      <c r="X297" s="790"/>
      <c r="Y297" s="790"/>
    </row>
    <row r="298" spans="1:25" ht="12.75" customHeight="1">
      <c r="A298" s="790"/>
      <c r="B298" s="790"/>
      <c r="C298" s="790"/>
      <c r="D298" s="790"/>
      <c r="E298" s="827"/>
      <c r="F298" s="790"/>
      <c r="G298" s="790"/>
      <c r="H298" s="790"/>
      <c r="I298" s="790"/>
      <c r="J298" s="790"/>
      <c r="K298" s="790"/>
      <c r="L298" s="790"/>
      <c r="M298" s="790"/>
      <c r="N298" s="790"/>
      <c r="O298" s="790"/>
      <c r="P298" s="790"/>
      <c r="Q298" s="790"/>
      <c r="R298" s="790"/>
      <c r="S298" s="790"/>
      <c r="T298" s="790"/>
      <c r="U298" s="790"/>
      <c r="V298" s="790"/>
      <c r="W298" s="790"/>
      <c r="X298" s="790"/>
      <c r="Y298" s="790"/>
    </row>
    <row r="299" spans="1:25" ht="12.75" customHeight="1">
      <c r="A299" s="790"/>
      <c r="B299" s="790"/>
      <c r="C299" s="790"/>
      <c r="D299" s="790"/>
      <c r="E299" s="827"/>
      <c r="F299" s="790"/>
      <c r="G299" s="790"/>
      <c r="H299" s="790"/>
      <c r="I299" s="790"/>
      <c r="J299" s="790"/>
      <c r="K299" s="790"/>
      <c r="L299" s="790"/>
      <c r="M299" s="790"/>
      <c r="N299" s="790"/>
      <c r="O299" s="790"/>
      <c r="P299" s="790"/>
      <c r="Q299" s="790"/>
      <c r="R299" s="790"/>
      <c r="S299" s="790"/>
      <c r="T299" s="790"/>
      <c r="U299" s="790"/>
      <c r="V299" s="790"/>
      <c r="W299" s="790"/>
      <c r="X299" s="790"/>
      <c r="Y299" s="790"/>
    </row>
    <row r="300" spans="1:25" ht="12.75" customHeight="1">
      <c r="A300" s="790"/>
      <c r="B300" s="790"/>
      <c r="C300" s="790"/>
      <c r="D300" s="790"/>
      <c r="E300" s="827"/>
      <c r="F300" s="790"/>
      <c r="G300" s="790"/>
      <c r="H300" s="790"/>
      <c r="I300" s="790"/>
      <c r="J300" s="790"/>
      <c r="K300" s="790"/>
      <c r="L300" s="790"/>
      <c r="M300" s="790"/>
      <c r="N300" s="790"/>
      <c r="O300" s="790"/>
      <c r="P300" s="790"/>
      <c r="Q300" s="790"/>
      <c r="R300" s="790"/>
      <c r="S300" s="790"/>
      <c r="T300" s="790"/>
      <c r="U300" s="790"/>
      <c r="V300" s="790"/>
      <c r="W300" s="790"/>
      <c r="X300" s="790"/>
      <c r="Y300" s="790"/>
    </row>
    <row r="301" spans="1:25" ht="12.75" customHeight="1">
      <c r="A301" s="790"/>
      <c r="B301" s="790"/>
      <c r="C301" s="790"/>
      <c r="D301" s="790"/>
      <c r="E301" s="827"/>
      <c r="F301" s="790"/>
      <c r="G301" s="790"/>
      <c r="H301" s="790"/>
      <c r="I301" s="790"/>
      <c r="J301" s="790"/>
      <c r="K301" s="790"/>
      <c r="L301" s="790"/>
      <c r="M301" s="790"/>
      <c r="N301" s="790"/>
      <c r="O301" s="790"/>
      <c r="P301" s="790"/>
      <c r="Q301" s="790"/>
      <c r="R301" s="790"/>
      <c r="S301" s="790"/>
      <c r="T301" s="790"/>
      <c r="U301" s="790"/>
      <c r="V301" s="790"/>
      <c r="W301" s="790"/>
      <c r="X301" s="790"/>
      <c r="Y301" s="790"/>
    </row>
    <row r="302" spans="1:25" ht="12.75" customHeight="1">
      <c r="A302" s="790"/>
      <c r="B302" s="790"/>
      <c r="C302" s="790"/>
      <c r="D302" s="790"/>
      <c r="E302" s="827"/>
      <c r="F302" s="790"/>
      <c r="G302" s="790"/>
      <c r="H302" s="790"/>
      <c r="I302" s="790"/>
      <c r="J302" s="790"/>
      <c r="K302" s="790"/>
      <c r="L302" s="790"/>
      <c r="M302" s="790"/>
      <c r="N302" s="790"/>
      <c r="O302" s="790"/>
      <c r="P302" s="790"/>
      <c r="Q302" s="790"/>
      <c r="R302" s="790"/>
      <c r="S302" s="790"/>
      <c r="T302" s="790"/>
      <c r="U302" s="790"/>
      <c r="V302" s="790"/>
      <c r="W302" s="790"/>
      <c r="X302" s="790"/>
      <c r="Y302" s="790"/>
    </row>
    <row r="303" spans="1:25" ht="12.75" customHeight="1">
      <c r="A303" s="790"/>
      <c r="B303" s="790"/>
      <c r="C303" s="790"/>
      <c r="D303" s="790"/>
      <c r="E303" s="827"/>
      <c r="F303" s="790"/>
      <c r="G303" s="790"/>
      <c r="H303" s="790"/>
      <c r="I303" s="790"/>
      <c r="J303" s="790"/>
      <c r="K303" s="790"/>
      <c r="L303" s="790"/>
      <c r="M303" s="790"/>
      <c r="N303" s="790"/>
      <c r="O303" s="790"/>
      <c r="P303" s="790"/>
      <c r="Q303" s="790"/>
      <c r="R303" s="790"/>
      <c r="S303" s="790"/>
      <c r="T303" s="790"/>
      <c r="U303" s="790"/>
      <c r="V303" s="790"/>
      <c r="W303" s="790"/>
      <c r="X303" s="790"/>
      <c r="Y303" s="790"/>
    </row>
    <row r="304" spans="1:25" ht="12.75" customHeight="1">
      <c r="A304" s="790"/>
      <c r="B304" s="790"/>
      <c r="C304" s="790"/>
      <c r="D304" s="790"/>
      <c r="E304" s="827"/>
      <c r="F304" s="790"/>
      <c r="G304" s="790"/>
      <c r="H304" s="790"/>
      <c r="I304" s="790"/>
      <c r="J304" s="790"/>
      <c r="K304" s="790"/>
      <c r="L304" s="790"/>
      <c r="M304" s="790"/>
      <c r="N304" s="790"/>
      <c r="O304" s="790"/>
      <c r="P304" s="790"/>
      <c r="Q304" s="790"/>
      <c r="R304" s="790"/>
      <c r="S304" s="790"/>
      <c r="T304" s="790"/>
      <c r="U304" s="790"/>
      <c r="V304" s="790"/>
      <c r="W304" s="790"/>
      <c r="X304" s="790"/>
      <c r="Y304" s="790"/>
    </row>
    <row r="305" spans="1:25" ht="12.75" customHeight="1">
      <c r="A305" s="790"/>
      <c r="B305" s="790"/>
      <c r="C305" s="790"/>
      <c r="D305" s="790"/>
      <c r="E305" s="827"/>
      <c r="F305" s="790"/>
      <c r="G305" s="790"/>
      <c r="H305" s="790"/>
      <c r="I305" s="790"/>
      <c r="J305" s="790"/>
      <c r="K305" s="790"/>
      <c r="L305" s="790"/>
      <c r="M305" s="790"/>
      <c r="N305" s="790"/>
      <c r="O305" s="790"/>
      <c r="P305" s="790"/>
      <c r="Q305" s="790"/>
      <c r="R305" s="790"/>
      <c r="S305" s="790"/>
      <c r="T305" s="790"/>
      <c r="U305" s="790"/>
      <c r="V305" s="790"/>
      <c r="W305" s="790"/>
      <c r="X305" s="790"/>
      <c r="Y305" s="790"/>
    </row>
    <row r="306" spans="1:25" ht="12.75" customHeight="1">
      <c r="A306" s="790"/>
      <c r="B306" s="790"/>
      <c r="C306" s="790"/>
      <c r="D306" s="790"/>
      <c r="E306" s="827"/>
      <c r="F306" s="790"/>
      <c r="G306" s="790"/>
      <c r="H306" s="790"/>
      <c r="I306" s="790"/>
      <c r="J306" s="790"/>
      <c r="K306" s="790"/>
      <c r="L306" s="790"/>
      <c r="M306" s="790"/>
      <c r="N306" s="790"/>
      <c r="O306" s="790"/>
      <c r="P306" s="790"/>
      <c r="Q306" s="790"/>
      <c r="R306" s="790"/>
      <c r="S306" s="790"/>
      <c r="T306" s="790"/>
      <c r="U306" s="790"/>
      <c r="V306" s="790"/>
      <c r="W306" s="790"/>
      <c r="X306" s="790"/>
      <c r="Y306" s="790"/>
    </row>
    <row r="307" spans="1:25" ht="12.75" customHeight="1">
      <c r="A307" s="790"/>
      <c r="B307" s="790"/>
      <c r="C307" s="790"/>
      <c r="D307" s="790"/>
      <c r="E307" s="827"/>
      <c r="F307" s="790"/>
      <c r="G307" s="790"/>
      <c r="H307" s="790"/>
      <c r="I307" s="790"/>
      <c r="J307" s="790"/>
      <c r="K307" s="790"/>
      <c r="L307" s="790"/>
      <c r="M307" s="790"/>
      <c r="N307" s="790"/>
      <c r="O307" s="790"/>
      <c r="P307" s="790"/>
      <c r="Q307" s="790"/>
      <c r="R307" s="790"/>
      <c r="S307" s="790"/>
      <c r="T307" s="790"/>
      <c r="U307" s="790"/>
      <c r="V307" s="790"/>
      <c r="W307" s="790"/>
      <c r="X307" s="790"/>
      <c r="Y307" s="790"/>
    </row>
    <row r="308" spans="1:25" ht="12.75" customHeight="1">
      <c r="A308" s="790"/>
      <c r="B308" s="790"/>
      <c r="C308" s="790"/>
      <c r="D308" s="790"/>
      <c r="E308" s="827"/>
      <c r="F308" s="790"/>
      <c r="G308" s="790"/>
      <c r="H308" s="790"/>
      <c r="I308" s="790"/>
      <c r="J308" s="790"/>
      <c r="K308" s="790"/>
      <c r="L308" s="790"/>
      <c r="M308" s="790"/>
      <c r="N308" s="790"/>
      <c r="O308" s="790"/>
      <c r="P308" s="790"/>
      <c r="Q308" s="790"/>
      <c r="R308" s="790"/>
      <c r="S308" s="790"/>
      <c r="T308" s="790"/>
      <c r="U308" s="790"/>
      <c r="V308" s="790"/>
      <c r="W308" s="790"/>
      <c r="X308" s="790"/>
      <c r="Y308" s="790"/>
    </row>
    <row r="309" spans="1:25" ht="12.75" customHeight="1">
      <c r="A309" s="790"/>
      <c r="B309" s="790"/>
      <c r="C309" s="790"/>
      <c r="D309" s="790"/>
      <c r="E309" s="827"/>
      <c r="F309" s="790"/>
      <c r="G309" s="790"/>
      <c r="H309" s="790"/>
      <c r="I309" s="790"/>
      <c r="J309" s="790"/>
      <c r="K309" s="790"/>
      <c r="L309" s="790"/>
      <c r="M309" s="790"/>
      <c r="N309" s="790"/>
      <c r="O309" s="790"/>
      <c r="P309" s="790"/>
      <c r="Q309" s="790"/>
      <c r="R309" s="790"/>
      <c r="S309" s="790"/>
      <c r="T309" s="790"/>
      <c r="U309" s="790"/>
      <c r="V309" s="790"/>
      <c r="W309" s="790"/>
      <c r="X309" s="790"/>
      <c r="Y309" s="790"/>
    </row>
    <row r="310" spans="1:25" ht="12.75" customHeight="1">
      <c r="A310" s="790"/>
      <c r="B310" s="790"/>
      <c r="C310" s="790"/>
      <c r="D310" s="790"/>
      <c r="E310" s="827"/>
      <c r="F310" s="790"/>
      <c r="G310" s="790"/>
      <c r="H310" s="790"/>
      <c r="I310" s="790"/>
      <c r="J310" s="790"/>
      <c r="K310" s="790"/>
      <c r="L310" s="790"/>
      <c r="M310" s="790"/>
      <c r="N310" s="790"/>
      <c r="O310" s="790"/>
      <c r="P310" s="790"/>
      <c r="Q310" s="790"/>
      <c r="R310" s="790"/>
      <c r="S310" s="790"/>
      <c r="T310" s="790"/>
      <c r="U310" s="790"/>
      <c r="V310" s="790"/>
      <c r="W310" s="790"/>
      <c r="X310" s="790"/>
      <c r="Y310" s="790"/>
    </row>
    <row r="311" spans="1:25" ht="12.75" customHeight="1">
      <c r="A311" s="790"/>
      <c r="B311" s="790"/>
      <c r="C311" s="790"/>
      <c r="D311" s="790"/>
      <c r="E311" s="827"/>
      <c r="F311" s="790"/>
      <c r="G311" s="790"/>
      <c r="H311" s="790"/>
      <c r="I311" s="790"/>
      <c r="J311" s="790"/>
      <c r="K311" s="790"/>
      <c r="L311" s="790"/>
      <c r="M311" s="790"/>
      <c r="N311" s="790"/>
      <c r="O311" s="790"/>
      <c r="P311" s="790"/>
      <c r="Q311" s="790"/>
      <c r="R311" s="790"/>
      <c r="S311" s="790"/>
      <c r="T311" s="790"/>
      <c r="U311" s="790"/>
      <c r="V311" s="790"/>
      <c r="W311" s="790"/>
      <c r="X311" s="790"/>
      <c r="Y311" s="790"/>
    </row>
    <row r="312" spans="1:25" ht="12.75" customHeight="1">
      <c r="A312" s="790"/>
      <c r="B312" s="790"/>
      <c r="C312" s="790"/>
      <c r="D312" s="790"/>
      <c r="E312" s="827"/>
      <c r="F312" s="790"/>
      <c r="G312" s="790"/>
      <c r="H312" s="790"/>
      <c r="I312" s="790"/>
      <c r="J312" s="790"/>
      <c r="K312" s="790"/>
      <c r="L312" s="790"/>
      <c r="M312" s="790"/>
      <c r="N312" s="790"/>
      <c r="O312" s="790"/>
      <c r="P312" s="790"/>
      <c r="Q312" s="790"/>
      <c r="R312" s="790"/>
      <c r="S312" s="790"/>
      <c r="T312" s="790"/>
      <c r="U312" s="790"/>
      <c r="V312" s="790"/>
      <c r="W312" s="790"/>
      <c r="X312" s="790"/>
      <c r="Y312" s="790"/>
    </row>
    <row r="313" spans="1:25" ht="12.75" customHeight="1">
      <c r="A313" s="790"/>
      <c r="B313" s="790"/>
      <c r="C313" s="790"/>
      <c r="D313" s="790"/>
      <c r="E313" s="827"/>
      <c r="F313" s="790"/>
      <c r="G313" s="790"/>
      <c r="H313" s="790"/>
      <c r="I313" s="790"/>
      <c r="J313" s="790"/>
      <c r="K313" s="790"/>
      <c r="L313" s="790"/>
      <c r="M313" s="790"/>
      <c r="N313" s="790"/>
      <c r="O313" s="790"/>
      <c r="P313" s="790"/>
      <c r="Q313" s="790"/>
      <c r="R313" s="790"/>
      <c r="S313" s="790"/>
      <c r="T313" s="790"/>
      <c r="U313" s="790"/>
      <c r="V313" s="790"/>
      <c r="W313" s="790"/>
      <c r="X313" s="790"/>
      <c r="Y313" s="790"/>
    </row>
    <row r="314" spans="1:25" ht="12.75" customHeight="1">
      <c r="A314" s="790"/>
      <c r="B314" s="790"/>
      <c r="C314" s="790"/>
      <c r="D314" s="790"/>
      <c r="E314" s="827"/>
      <c r="F314" s="790"/>
      <c r="G314" s="790"/>
      <c r="H314" s="790"/>
      <c r="I314" s="790"/>
      <c r="J314" s="790"/>
      <c r="K314" s="790"/>
      <c r="L314" s="790"/>
      <c r="M314" s="790"/>
      <c r="N314" s="790"/>
      <c r="O314" s="790"/>
      <c r="P314" s="790"/>
      <c r="Q314" s="790"/>
      <c r="R314" s="790"/>
      <c r="S314" s="790"/>
      <c r="T314" s="790"/>
      <c r="U314" s="790"/>
      <c r="V314" s="790"/>
      <c r="W314" s="790"/>
      <c r="X314" s="790"/>
      <c r="Y314" s="790"/>
    </row>
    <row r="315" spans="1:25" ht="12.75" customHeight="1">
      <c r="A315" s="790"/>
      <c r="B315" s="790"/>
      <c r="C315" s="790"/>
      <c r="D315" s="790"/>
      <c r="E315" s="827"/>
      <c r="F315" s="790"/>
      <c r="G315" s="790"/>
      <c r="H315" s="790"/>
      <c r="I315" s="790"/>
      <c r="J315" s="790"/>
      <c r="K315" s="790"/>
      <c r="L315" s="790"/>
      <c r="M315" s="790"/>
      <c r="N315" s="790"/>
      <c r="O315" s="790"/>
      <c r="P315" s="790"/>
      <c r="Q315" s="790"/>
      <c r="R315" s="790"/>
      <c r="S315" s="790"/>
      <c r="T315" s="790"/>
      <c r="U315" s="790"/>
      <c r="V315" s="790"/>
      <c r="W315" s="790"/>
      <c r="X315" s="790"/>
      <c r="Y315" s="790"/>
    </row>
    <row r="316" spans="1:25" ht="12.75" customHeight="1">
      <c r="A316" s="790"/>
      <c r="B316" s="790"/>
      <c r="C316" s="790"/>
      <c r="D316" s="790"/>
      <c r="E316" s="827"/>
      <c r="F316" s="790"/>
      <c r="G316" s="790"/>
      <c r="H316" s="790"/>
      <c r="I316" s="790"/>
      <c r="J316" s="790"/>
      <c r="K316" s="790"/>
      <c r="L316" s="790"/>
      <c r="M316" s="790"/>
      <c r="N316" s="790"/>
      <c r="O316" s="790"/>
      <c r="P316" s="790"/>
      <c r="Q316" s="790"/>
      <c r="R316" s="790"/>
      <c r="S316" s="790"/>
      <c r="T316" s="790"/>
      <c r="U316" s="790"/>
      <c r="V316" s="790"/>
      <c r="W316" s="790"/>
      <c r="X316" s="790"/>
      <c r="Y316" s="790"/>
    </row>
    <row r="317" spans="1:25" ht="12.75" customHeight="1">
      <c r="A317" s="790"/>
      <c r="B317" s="790"/>
      <c r="C317" s="790"/>
      <c r="D317" s="790"/>
      <c r="E317" s="827"/>
      <c r="F317" s="790"/>
      <c r="G317" s="790"/>
      <c r="H317" s="790"/>
      <c r="I317" s="790"/>
      <c r="J317" s="790"/>
      <c r="K317" s="790"/>
      <c r="L317" s="790"/>
      <c r="M317" s="790"/>
      <c r="N317" s="790"/>
      <c r="O317" s="790"/>
      <c r="P317" s="790"/>
      <c r="Q317" s="790"/>
      <c r="R317" s="790"/>
      <c r="S317" s="790"/>
      <c r="T317" s="790"/>
      <c r="U317" s="790"/>
      <c r="V317" s="790"/>
      <c r="W317" s="790"/>
      <c r="X317" s="790"/>
      <c r="Y317" s="790"/>
    </row>
    <row r="318" spans="1:25" ht="12.75" customHeight="1">
      <c r="A318" s="790"/>
      <c r="B318" s="790"/>
      <c r="C318" s="790"/>
      <c r="D318" s="790"/>
      <c r="E318" s="827"/>
      <c r="F318" s="790"/>
      <c r="G318" s="790"/>
      <c r="H318" s="790"/>
      <c r="I318" s="790"/>
      <c r="J318" s="790"/>
      <c r="K318" s="790"/>
      <c r="L318" s="790"/>
      <c r="M318" s="790"/>
      <c r="N318" s="790"/>
      <c r="O318" s="790"/>
      <c r="P318" s="790"/>
      <c r="Q318" s="790"/>
      <c r="R318" s="790"/>
      <c r="S318" s="790"/>
      <c r="T318" s="790"/>
      <c r="U318" s="790"/>
      <c r="V318" s="790"/>
      <c r="W318" s="790"/>
      <c r="X318" s="790"/>
      <c r="Y318" s="790"/>
    </row>
    <row r="319" spans="1:25" ht="12.75" customHeight="1">
      <c r="A319" s="790"/>
      <c r="B319" s="790"/>
      <c r="C319" s="790"/>
      <c r="D319" s="790"/>
      <c r="E319" s="827"/>
      <c r="F319" s="790"/>
      <c r="G319" s="790"/>
      <c r="H319" s="790"/>
      <c r="I319" s="790"/>
      <c r="J319" s="790"/>
      <c r="K319" s="790"/>
      <c r="L319" s="790"/>
      <c r="M319" s="790"/>
      <c r="N319" s="790"/>
      <c r="O319" s="790"/>
      <c r="P319" s="790"/>
      <c r="Q319" s="790"/>
      <c r="R319" s="790"/>
      <c r="S319" s="790"/>
      <c r="T319" s="790"/>
      <c r="U319" s="790"/>
      <c r="V319" s="790"/>
      <c r="W319" s="790"/>
      <c r="X319" s="790"/>
      <c r="Y319" s="790"/>
    </row>
    <row r="320" spans="1:25" ht="12.75" customHeight="1">
      <c r="A320" s="790"/>
      <c r="B320" s="790"/>
      <c r="C320" s="790"/>
      <c r="D320" s="790"/>
      <c r="E320" s="827"/>
      <c r="F320" s="790"/>
      <c r="G320" s="790"/>
      <c r="H320" s="790"/>
      <c r="I320" s="790"/>
      <c r="J320" s="790"/>
      <c r="K320" s="790"/>
      <c r="L320" s="790"/>
      <c r="M320" s="790"/>
      <c r="N320" s="790"/>
      <c r="O320" s="790"/>
      <c r="P320" s="790"/>
      <c r="Q320" s="790"/>
      <c r="R320" s="790"/>
      <c r="S320" s="790"/>
      <c r="T320" s="790"/>
      <c r="U320" s="790"/>
      <c r="V320" s="790"/>
      <c r="W320" s="790"/>
      <c r="X320" s="790"/>
      <c r="Y320" s="790"/>
    </row>
    <row r="321" spans="1:25" ht="12.75" customHeight="1">
      <c r="A321" s="790"/>
      <c r="B321" s="790"/>
      <c r="C321" s="790"/>
      <c r="D321" s="790"/>
      <c r="E321" s="827"/>
      <c r="F321" s="790"/>
      <c r="G321" s="790"/>
      <c r="H321" s="790"/>
      <c r="I321" s="790"/>
      <c r="J321" s="790"/>
      <c r="K321" s="790"/>
      <c r="L321" s="790"/>
      <c r="M321" s="790"/>
      <c r="N321" s="790"/>
      <c r="O321" s="790"/>
      <c r="P321" s="790"/>
      <c r="Q321" s="790"/>
      <c r="R321" s="790"/>
      <c r="S321" s="790"/>
      <c r="T321" s="790"/>
      <c r="U321" s="790"/>
      <c r="V321" s="790"/>
      <c r="W321" s="790"/>
      <c r="X321" s="790"/>
      <c r="Y321" s="790"/>
    </row>
    <row r="322" spans="1:25" ht="12.75" customHeight="1">
      <c r="A322" s="790"/>
      <c r="B322" s="790"/>
      <c r="C322" s="790"/>
      <c r="D322" s="790"/>
      <c r="E322" s="827"/>
      <c r="F322" s="790"/>
      <c r="G322" s="790"/>
      <c r="H322" s="790"/>
      <c r="I322" s="790"/>
      <c r="J322" s="790"/>
      <c r="K322" s="790"/>
      <c r="L322" s="790"/>
      <c r="M322" s="790"/>
      <c r="N322" s="790"/>
      <c r="O322" s="790"/>
      <c r="P322" s="790"/>
      <c r="Q322" s="790"/>
      <c r="R322" s="790"/>
      <c r="S322" s="790"/>
      <c r="T322" s="790"/>
      <c r="U322" s="790"/>
      <c r="V322" s="790"/>
      <c r="W322" s="790"/>
      <c r="X322" s="790"/>
      <c r="Y322" s="790"/>
    </row>
    <row r="323" spans="1:25" ht="12.75" customHeight="1">
      <c r="A323" s="790"/>
      <c r="B323" s="790"/>
      <c r="C323" s="790"/>
      <c r="D323" s="790"/>
      <c r="E323" s="827"/>
      <c r="F323" s="790"/>
      <c r="G323" s="790"/>
      <c r="H323" s="790"/>
      <c r="I323" s="790"/>
      <c r="J323" s="790"/>
      <c r="K323" s="790"/>
      <c r="L323" s="790"/>
      <c r="M323" s="790"/>
      <c r="N323" s="790"/>
      <c r="O323" s="790"/>
      <c r="P323" s="790"/>
      <c r="Q323" s="790"/>
      <c r="R323" s="790"/>
      <c r="S323" s="790"/>
      <c r="T323" s="790"/>
      <c r="U323" s="790"/>
      <c r="V323" s="790"/>
      <c r="W323" s="790"/>
      <c r="X323" s="790"/>
      <c r="Y323" s="790"/>
    </row>
    <row r="324" spans="1:25" ht="12.75" customHeight="1">
      <c r="A324" s="790"/>
      <c r="B324" s="790"/>
      <c r="C324" s="790"/>
      <c r="D324" s="790"/>
      <c r="E324" s="827"/>
      <c r="F324" s="790"/>
      <c r="G324" s="790"/>
      <c r="H324" s="790"/>
      <c r="I324" s="790"/>
      <c r="J324" s="790"/>
      <c r="K324" s="790"/>
      <c r="L324" s="790"/>
      <c r="M324" s="790"/>
      <c r="N324" s="790"/>
      <c r="O324" s="790"/>
      <c r="P324" s="790"/>
      <c r="Q324" s="790"/>
      <c r="R324" s="790"/>
      <c r="S324" s="790"/>
      <c r="T324" s="790"/>
      <c r="U324" s="790"/>
      <c r="V324" s="790"/>
      <c r="W324" s="790"/>
      <c r="X324" s="790"/>
      <c r="Y324" s="790"/>
    </row>
    <row r="325" spans="1:25" ht="12.75" customHeight="1">
      <c r="A325" s="790"/>
      <c r="B325" s="790"/>
      <c r="C325" s="790"/>
      <c r="D325" s="790"/>
      <c r="E325" s="827"/>
      <c r="F325" s="790"/>
      <c r="G325" s="790"/>
      <c r="H325" s="790"/>
      <c r="I325" s="790"/>
      <c r="J325" s="790"/>
      <c r="K325" s="790"/>
      <c r="L325" s="790"/>
      <c r="M325" s="790"/>
      <c r="N325" s="790"/>
      <c r="O325" s="790"/>
      <c r="P325" s="790"/>
      <c r="Q325" s="790"/>
      <c r="R325" s="790"/>
      <c r="S325" s="790"/>
      <c r="T325" s="790"/>
      <c r="U325" s="790"/>
      <c r="V325" s="790"/>
      <c r="W325" s="790"/>
      <c r="X325" s="790"/>
      <c r="Y325" s="790"/>
    </row>
    <row r="326" spans="1:25" ht="12.75" customHeight="1">
      <c r="A326" s="790"/>
      <c r="B326" s="790"/>
      <c r="C326" s="790"/>
      <c r="D326" s="790"/>
      <c r="E326" s="827"/>
      <c r="F326" s="790"/>
      <c r="G326" s="790"/>
      <c r="H326" s="790"/>
      <c r="I326" s="790"/>
      <c r="J326" s="790"/>
      <c r="K326" s="790"/>
      <c r="L326" s="790"/>
      <c r="M326" s="790"/>
      <c r="N326" s="790"/>
      <c r="O326" s="790"/>
      <c r="P326" s="790"/>
      <c r="Q326" s="790"/>
      <c r="R326" s="790"/>
      <c r="S326" s="790"/>
      <c r="T326" s="790"/>
      <c r="U326" s="790"/>
      <c r="V326" s="790"/>
      <c r="W326" s="790"/>
      <c r="X326" s="790"/>
      <c r="Y326" s="790"/>
    </row>
    <row r="327" spans="1:25" ht="12.75" customHeight="1">
      <c r="A327" s="790"/>
      <c r="B327" s="790"/>
      <c r="C327" s="790"/>
      <c r="D327" s="790"/>
      <c r="E327" s="827"/>
      <c r="F327" s="790"/>
      <c r="G327" s="790"/>
      <c r="H327" s="790"/>
      <c r="I327" s="790"/>
      <c r="J327" s="790"/>
      <c r="K327" s="790"/>
      <c r="L327" s="790"/>
      <c r="M327" s="790"/>
      <c r="N327" s="790"/>
      <c r="O327" s="790"/>
      <c r="P327" s="790"/>
      <c r="Q327" s="790"/>
      <c r="R327" s="790"/>
      <c r="S327" s="790"/>
      <c r="T327" s="790"/>
      <c r="U327" s="790"/>
      <c r="V327" s="790"/>
      <c r="W327" s="790"/>
      <c r="X327" s="790"/>
      <c r="Y327" s="790"/>
    </row>
    <row r="328" spans="1:25" ht="12.75" customHeight="1">
      <c r="A328" s="790"/>
      <c r="B328" s="790"/>
      <c r="C328" s="790"/>
      <c r="D328" s="790"/>
      <c r="E328" s="827"/>
      <c r="F328" s="790"/>
      <c r="G328" s="790"/>
      <c r="H328" s="790"/>
      <c r="I328" s="790"/>
      <c r="J328" s="790"/>
      <c r="K328" s="790"/>
      <c r="L328" s="790"/>
      <c r="M328" s="790"/>
      <c r="N328" s="790"/>
      <c r="O328" s="790"/>
      <c r="P328" s="790"/>
      <c r="Q328" s="790"/>
      <c r="R328" s="790"/>
      <c r="S328" s="790"/>
      <c r="T328" s="790"/>
      <c r="U328" s="790"/>
      <c r="V328" s="790"/>
      <c r="W328" s="790"/>
      <c r="X328" s="790"/>
      <c r="Y328" s="790"/>
    </row>
    <row r="329" spans="1:25" ht="12.75" customHeight="1">
      <c r="A329" s="790"/>
      <c r="B329" s="790"/>
      <c r="C329" s="790"/>
      <c r="D329" s="790"/>
      <c r="E329" s="827"/>
      <c r="F329" s="790"/>
      <c r="G329" s="790"/>
      <c r="H329" s="790"/>
      <c r="I329" s="790"/>
      <c r="J329" s="790"/>
      <c r="K329" s="790"/>
      <c r="L329" s="790"/>
      <c r="M329" s="790"/>
      <c r="N329" s="790"/>
      <c r="O329" s="790"/>
      <c r="P329" s="790"/>
      <c r="Q329" s="790"/>
      <c r="R329" s="790"/>
      <c r="S329" s="790"/>
      <c r="T329" s="790"/>
      <c r="U329" s="790"/>
      <c r="V329" s="790"/>
      <c r="W329" s="790"/>
      <c r="X329" s="790"/>
      <c r="Y329" s="790"/>
    </row>
    <row r="330" spans="1:25" ht="12.75" customHeight="1">
      <c r="A330" s="790"/>
      <c r="B330" s="790"/>
      <c r="C330" s="790"/>
      <c r="D330" s="790"/>
      <c r="E330" s="827"/>
      <c r="F330" s="790"/>
      <c r="G330" s="790"/>
      <c r="H330" s="790"/>
      <c r="I330" s="790"/>
      <c r="J330" s="790"/>
      <c r="K330" s="790"/>
      <c r="L330" s="790"/>
      <c r="M330" s="790"/>
      <c r="N330" s="790"/>
      <c r="O330" s="790"/>
      <c r="P330" s="790"/>
      <c r="Q330" s="790"/>
      <c r="R330" s="790"/>
      <c r="S330" s="790"/>
      <c r="T330" s="790"/>
      <c r="U330" s="790"/>
      <c r="V330" s="790"/>
      <c r="W330" s="790"/>
      <c r="X330" s="790"/>
      <c r="Y330" s="790"/>
    </row>
    <row r="331" spans="1:25" ht="12.75" customHeight="1">
      <c r="A331" s="790"/>
      <c r="B331" s="790"/>
      <c r="C331" s="790"/>
      <c r="D331" s="790"/>
      <c r="E331" s="827"/>
      <c r="F331" s="790"/>
      <c r="G331" s="790"/>
      <c r="H331" s="790"/>
      <c r="I331" s="790"/>
      <c r="J331" s="790"/>
      <c r="K331" s="790"/>
      <c r="L331" s="790"/>
      <c r="M331" s="790"/>
      <c r="N331" s="790"/>
      <c r="O331" s="790"/>
      <c r="P331" s="790"/>
      <c r="Q331" s="790"/>
      <c r="R331" s="790"/>
      <c r="S331" s="790"/>
      <c r="T331" s="790"/>
      <c r="U331" s="790"/>
      <c r="V331" s="790"/>
      <c r="W331" s="790"/>
      <c r="X331" s="790"/>
      <c r="Y331" s="790"/>
    </row>
    <row r="332" spans="1:25" ht="12.75" customHeight="1">
      <c r="A332" s="790"/>
      <c r="B332" s="790"/>
      <c r="C332" s="790"/>
      <c r="D332" s="790"/>
      <c r="E332" s="827"/>
      <c r="F332" s="790"/>
      <c r="G332" s="790"/>
      <c r="H332" s="790"/>
      <c r="I332" s="790"/>
      <c r="J332" s="790"/>
      <c r="K332" s="790"/>
      <c r="L332" s="790"/>
      <c r="M332" s="790"/>
      <c r="N332" s="790"/>
      <c r="O332" s="790"/>
      <c r="P332" s="790"/>
      <c r="Q332" s="790"/>
      <c r="R332" s="790"/>
      <c r="S332" s="790"/>
      <c r="T332" s="790"/>
      <c r="U332" s="790"/>
      <c r="V332" s="790"/>
      <c r="W332" s="790"/>
      <c r="X332" s="790"/>
      <c r="Y332" s="790"/>
    </row>
    <row r="333" spans="1:25" ht="12.75" customHeight="1">
      <c r="A333" s="790"/>
      <c r="B333" s="790"/>
      <c r="C333" s="790"/>
      <c r="D333" s="790"/>
      <c r="E333" s="827"/>
      <c r="F333" s="790"/>
      <c r="G333" s="790"/>
      <c r="H333" s="790"/>
      <c r="I333" s="790"/>
      <c r="J333" s="790"/>
      <c r="K333" s="790"/>
      <c r="L333" s="790"/>
      <c r="M333" s="790"/>
      <c r="N333" s="790"/>
      <c r="O333" s="790"/>
      <c r="P333" s="790"/>
      <c r="Q333" s="790"/>
      <c r="R333" s="790"/>
      <c r="S333" s="790"/>
      <c r="T333" s="790"/>
      <c r="U333" s="790"/>
      <c r="V333" s="790"/>
      <c r="W333" s="790"/>
      <c r="X333" s="790"/>
      <c r="Y333" s="790"/>
    </row>
    <row r="334" spans="1:25" ht="12.75" customHeight="1">
      <c r="A334" s="790"/>
      <c r="B334" s="790"/>
      <c r="C334" s="790"/>
      <c r="D334" s="790"/>
      <c r="E334" s="827"/>
      <c r="F334" s="790"/>
      <c r="G334" s="790"/>
      <c r="H334" s="790"/>
      <c r="I334" s="790"/>
      <c r="J334" s="790"/>
      <c r="K334" s="790"/>
      <c r="L334" s="790"/>
      <c r="M334" s="790"/>
      <c r="N334" s="790"/>
      <c r="O334" s="790"/>
      <c r="P334" s="790"/>
      <c r="Q334" s="790"/>
      <c r="R334" s="790"/>
      <c r="S334" s="790"/>
      <c r="T334" s="790"/>
      <c r="U334" s="790"/>
      <c r="V334" s="790"/>
      <c r="W334" s="790"/>
      <c r="X334" s="790"/>
      <c r="Y334" s="790"/>
    </row>
    <row r="335" spans="1:25" ht="12.75" customHeight="1">
      <c r="A335" s="790"/>
      <c r="B335" s="790"/>
      <c r="C335" s="790"/>
      <c r="D335" s="790"/>
      <c r="E335" s="827"/>
      <c r="F335" s="790"/>
      <c r="G335" s="790"/>
      <c r="H335" s="790"/>
      <c r="I335" s="790"/>
      <c r="J335" s="790"/>
      <c r="K335" s="790"/>
      <c r="L335" s="790"/>
      <c r="M335" s="790"/>
      <c r="N335" s="790"/>
      <c r="O335" s="790"/>
      <c r="P335" s="790"/>
      <c r="Q335" s="790"/>
      <c r="R335" s="790"/>
      <c r="S335" s="790"/>
      <c r="T335" s="790"/>
      <c r="U335" s="790"/>
      <c r="V335" s="790"/>
      <c r="W335" s="790"/>
      <c r="X335" s="790"/>
      <c r="Y335" s="790"/>
    </row>
    <row r="336" spans="1:25" ht="12.75" customHeight="1">
      <c r="A336" s="790"/>
      <c r="B336" s="790"/>
      <c r="C336" s="790"/>
      <c r="D336" s="790"/>
      <c r="E336" s="827"/>
      <c r="F336" s="790"/>
      <c r="G336" s="790"/>
      <c r="H336" s="790"/>
      <c r="I336" s="790"/>
      <c r="J336" s="790"/>
      <c r="K336" s="790"/>
      <c r="L336" s="790"/>
      <c r="M336" s="790"/>
      <c r="N336" s="790"/>
      <c r="O336" s="790"/>
      <c r="P336" s="790"/>
      <c r="Q336" s="790"/>
      <c r="R336" s="790"/>
      <c r="S336" s="790"/>
      <c r="T336" s="790"/>
      <c r="U336" s="790"/>
      <c r="V336" s="790"/>
      <c r="W336" s="790"/>
      <c r="X336" s="790"/>
      <c r="Y336" s="790"/>
    </row>
    <row r="337" spans="1:25" ht="12.75" customHeight="1">
      <c r="A337" s="790"/>
      <c r="B337" s="790"/>
      <c r="C337" s="790"/>
      <c r="D337" s="790"/>
      <c r="E337" s="827"/>
      <c r="F337" s="790"/>
      <c r="G337" s="790"/>
      <c r="H337" s="790"/>
      <c r="I337" s="790"/>
      <c r="J337" s="790"/>
      <c r="K337" s="790"/>
      <c r="L337" s="790"/>
      <c r="M337" s="790"/>
      <c r="N337" s="790"/>
      <c r="O337" s="790"/>
      <c r="P337" s="790"/>
      <c r="Q337" s="790"/>
      <c r="R337" s="790"/>
      <c r="S337" s="790"/>
      <c r="T337" s="790"/>
      <c r="U337" s="790"/>
      <c r="V337" s="790"/>
      <c r="W337" s="790"/>
      <c r="X337" s="790"/>
      <c r="Y337" s="790"/>
    </row>
    <row r="338" spans="1:25" ht="12.75" customHeight="1">
      <c r="A338" s="790"/>
      <c r="B338" s="790"/>
      <c r="C338" s="790"/>
      <c r="D338" s="790"/>
      <c r="E338" s="827"/>
      <c r="F338" s="790"/>
      <c r="G338" s="790"/>
      <c r="H338" s="790"/>
      <c r="I338" s="790"/>
      <c r="J338" s="790"/>
      <c r="K338" s="790"/>
      <c r="L338" s="790"/>
      <c r="M338" s="790"/>
      <c r="N338" s="790"/>
      <c r="O338" s="790"/>
      <c r="P338" s="790"/>
      <c r="Q338" s="790"/>
      <c r="R338" s="790"/>
      <c r="S338" s="790"/>
      <c r="T338" s="790"/>
      <c r="U338" s="790"/>
      <c r="V338" s="790"/>
      <c r="W338" s="790"/>
      <c r="X338" s="790"/>
      <c r="Y338" s="790"/>
    </row>
    <row r="339" spans="1:25" ht="12.75" customHeight="1">
      <c r="A339" s="790"/>
      <c r="B339" s="790"/>
      <c r="C339" s="790"/>
      <c r="D339" s="790"/>
      <c r="E339" s="827"/>
      <c r="F339" s="790"/>
      <c r="G339" s="790"/>
      <c r="H339" s="790"/>
      <c r="I339" s="790"/>
      <c r="J339" s="790"/>
      <c r="K339" s="790"/>
      <c r="L339" s="790"/>
      <c r="M339" s="790"/>
      <c r="N339" s="790"/>
      <c r="O339" s="790"/>
      <c r="P339" s="790"/>
      <c r="Q339" s="790"/>
      <c r="R339" s="790"/>
      <c r="S339" s="790"/>
      <c r="T339" s="790"/>
      <c r="U339" s="790"/>
      <c r="V339" s="790"/>
      <c r="W339" s="790"/>
      <c r="X339" s="790"/>
      <c r="Y339" s="790"/>
    </row>
    <row r="340" spans="1:25" ht="12.75" customHeight="1">
      <c r="A340" s="790"/>
      <c r="B340" s="790"/>
      <c r="C340" s="790"/>
      <c r="D340" s="790"/>
      <c r="E340" s="827"/>
      <c r="F340" s="790"/>
      <c r="G340" s="790"/>
      <c r="H340" s="790"/>
      <c r="I340" s="790"/>
      <c r="J340" s="790"/>
      <c r="K340" s="790"/>
      <c r="L340" s="790"/>
      <c r="M340" s="790"/>
      <c r="N340" s="790"/>
      <c r="O340" s="790"/>
      <c r="P340" s="790"/>
      <c r="Q340" s="790"/>
      <c r="R340" s="790"/>
      <c r="S340" s="790"/>
      <c r="T340" s="790"/>
      <c r="U340" s="790"/>
      <c r="V340" s="790"/>
      <c r="W340" s="790"/>
      <c r="X340" s="790"/>
      <c r="Y340" s="790"/>
    </row>
    <row r="341" spans="1:25" ht="12.75" customHeight="1">
      <c r="A341" s="790"/>
      <c r="B341" s="790"/>
      <c r="C341" s="790"/>
      <c r="D341" s="790"/>
      <c r="E341" s="827"/>
      <c r="F341" s="790"/>
      <c r="G341" s="790"/>
      <c r="H341" s="790"/>
      <c r="I341" s="790"/>
      <c r="J341" s="790"/>
      <c r="K341" s="790"/>
      <c r="L341" s="790"/>
      <c r="M341" s="790"/>
      <c r="N341" s="790"/>
      <c r="O341" s="790"/>
      <c r="P341" s="790"/>
      <c r="Q341" s="790"/>
      <c r="R341" s="790"/>
      <c r="S341" s="790"/>
      <c r="T341" s="790"/>
      <c r="U341" s="790"/>
      <c r="V341" s="790"/>
      <c r="W341" s="790"/>
      <c r="X341" s="790"/>
      <c r="Y341" s="790"/>
    </row>
    <row r="342" spans="1:25" ht="12.75" customHeight="1">
      <c r="A342" s="790"/>
      <c r="B342" s="790"/>
      <c r="C342" s="790"/>
      <c r="D342" s="790"/>
      <c r="E342" s="827"/>
      <c r="F342" s="790"/>
      <c r="G342" s="790"/>
      <c r="H342" s="790"/>
      <c r="I342" s="790"/>
      <c r="J342" s="790"/>
      <c r="K342" s="790"/>
      <c r="L342" s="790"/>
      <c r="M342" s="790"/>
      <c r="N342" s="790"/>
      <c r="O342" s="790"/>
      <c r="P342" s="790"/>
      <c r="Q342" s="790"/>
      <c r="R342" s="790"/>
      <c r="S342" s="790"/>
      <c r="T342" s="790"/>
      <c r="U342" s="790"/>
      <c r="V342" s="790"/>
      <c r="W342" s="790"/>
      <c r="X342" s="790"/>
      <c r="Y342" s="790"/>
    </row>
    <row r="343" spans="1:25" ht="12.75" customHeight="1">
      <c r="A343" s="790"/>
      <c r="B343" s="790"/>
      <c r="C343" s="790"/>
      <c r="D343" s="790"/>
      <c r="E343" s="827"/>
      <c r="F343" s="790"/>
      <c r="G343" s="790"/>
      <c r="H343" s="790"/>
      <c r="I343" s="790"/>
      <c r="J343" s="790"/>
      <c r="K343" s="790"/>
      <c r="L343" s="790"/>
      <c r="M343" s="790"/>
      <c r="N343" s="790"/>
      <c r="O343" s="790"/>
      <c r="P343" s="790"/>
      <c r="Q343" s="790"/>
      <c r="R343" s="790"/>
      <c r="S343" s="790"/>
      <c r="T343" s="790"/>
      <c r="U343" s="790"/>
      <c r="V343" s="790"/>
      <c r="W343" s="790"/>
      <c r="X343" s="790"/>
      <c r="Y343" s="790"/>
    </row>
    <row r="344" spans="1:25" ht="12.75" customHeight="1">
      <c r="A344" s="790"/>
      <c r="B344" s="790"/>
      <c r="C344" s="790"/>
      <c r="D344" s="790"/>
      <c r="E344" s="827"/>
      <c r="F344" s="790"/>
      <c r="G344" s="790"/>
      <c r="H344" s="790"/>
      <c r="I344" s="790"/>
      <c r="J344" s="790"/>
      <c r="K344" s="790"/>
      <c r="L344" s="790"/>
      <c r="M344" s="790"/>
      <c r="N344" s="790"/>
      <c r="O344" s="790"/>
      <c r="P344" s="790"/>
      <c r="Q344" s="790"/>
      <c r="R344" s="790"/>
      <c r="S344" s="790"/>
      <c r="T344" s="790"/>
      <c r="U344" s="790"/>
      <c r="V344" s="790"/>
      <c r="W344" s="790"/>
      <c r="X344" s="790"/>
      <c r="Y344" s="790"/>
    </row>
    <row r="345" spans="1:25" ht="12.75" customHeight="1">
      <c r="A345" s="790"/>
      <c r="B345" s="790"/>
      <c r="C345" s="790"/>
      <c r="D345" s="790"/>
      <c r="E345" s="827"/>
      <c r="F345" s="790"/>
      <c r="G345" s="790"/>
      <c r="H345" s="790"/>
      <c r="I345" s="790"/>
      <c r="J345" s="790"/>
      <c r="K345" s="790"/>
      <c r="L345" s="790"/>
      <c r="M345" s="790"/>
      <c r="N345" s="790"/>
      <c r="O345" s="790"/>
      <c r="P345" s="790"/>
      <c r="Q345" s="790"/>
      <c r="R345" s="790"/>
      <c r="S345" s="790"/>
      <c r="T345" s="790"/>
      <c r="U345" s="790"/>
      <c r="V345" s="790"/>
      <c r="W345" s="790"/>
      <c r="X345" s="790"/>
      <c r="Y345" s="790"/>
    </row>
    <row r="346" spans="1:25" ht="12.75" customHeight="1">
      <c r="A346" s="790"/>
      <c r="B346" s="790"/>
      <c r="C346" s="790"/>
      <c r="D346" s="790"/>
      <c r="E346" s="827"/>
      <c r="F346" s="790"/>
      <c r="G346" s="790"/>
      <c r="H346" s="790"/>
      <c r="I346" s="790"/>
      <c r="J346" s="790"/>
      <c r="K346" s="790"/>
      <c r="L346" s="790"/>
      <c r="M346" s="790"/>
      <c r="N346" s="790"/>
      <c r="O346" s="790"/>
      <c r="P346" s="790"/>
      <c r="Q346" s="790"/>
      <c r="R346" s="790"/>
      <c r="S346" s="790"/>
      <c r="T346" s="790"/>
      <c r="U346" s="790"/>
      <c r="V346" s="790"/>
      <c r="W346" s="790"/>
      <c r="X346" s="790"/>
      <c r="Y346" s="790"/>
    </row>
    <row r="347" spans="1:25" ht="12.75" customHeight="1">
      <c r="A347" s="790"/>
      <c r="B347" s="790"/>
      <c r="C347" s="790"/>
      <c r="D347" s="790"/>
      <c r="E347" s="827"/>
      <c r="F347" s="790"/>
      <c r="G347" s="790"/>
      <c r="H347" s="790"/>
      <c r="I347" s="790"/>
      <c r="J347" s="790"/>
      <c r="K347" s="790"/>
      <c r="L347" s="790"/>
      <c r="M347" s="790"/>
      <c r="N347" s="790"/>
      <c r="O347" s="790"/>
      <c r="P347" s="790"/>
      <c r="Q347" s="790"/>
      <c r="R347" s="790"/>
      <c r="S347" s="790"/>
      <c r="T347" s="790"/>
      <c r="U347" s="790"/>
      <c r="V347" s="790"/>
      <c r="W347" s="790"/>
      <c r="X347" s="790"/>
      <c r="Y347" s="790"/>
    </row>
    <row r="348" spans="1:25" ht="12.75" customHeight="1">
      <c r="A348" s="790"/>
      <c r="B348" s="790"/>
      <c r="C348" s="790"/>
      <c r="D348" s="790"/>
      <c r="E348" s="827"/>
      <c r="F348" s="790"/>
      <c r="G348" s="790"/>
      <c r="H348" s="790"/>
      <c r="I348" s="790"/>
      <c r="J348" s="790"/>
      <c r="K348" s="790"/>
      <c r="L348" s="790"/>
      <c r="M348" s="790"/>
      <c r="N348" s="790"/>
      <c r="O348" s="790"/>
      <c r="P348" s="790"/>
      <c r="Q348" s="790"/>
      <c r="R348" s="790"/>
      <c r="S348" s="790"/>
      <c r="T348" s="790"/>
      <c r="U348" s="790"/>
      <c r="V348" s="790"/>
      <c r="W348" s="790"/>
      <c r="X348" s="790"/>
      <c r="Y348" s="790"/>
    </row>
    <row r="349" spans="1:25" ht="12.75" customHeight="1">
      <c r="A349" s="790"/>
      <c r="B349" s="790"/>
      <c r="C349" s="790"/>
      <c r="D349" s="790"/>
      <c r="E349" s="827"/>
      <c r="F349" s="790"/>
      <c r="G349" s="790"/>
      <c r="H349" s="790"/>
      <c r="I349" s="790"/>
      <c r="J349" s="790"/>
      <c r="K349" s="790"/>
      <c r="L349" s="790"/>
      <c r="M349" s="790"/>
      <c r="N349" s="790"/>
      <c r="O349" s="790"/>
      <c r="P349" s="790"/>
      <c r="Q349" s="790"/>
      <c r="R349" s="790"/>
      <c r="S349" s="790"/>
      <c r="T349" s="790"/>
      <c r="U349" s="790"/>
      <c r="V349" s="790"/>
      <c r="W349" s="790"/>
      <c r="X349" s="790"/>
      <c r="Y349" s="790"/>
    </row>
    <row r="350" spans="1:25" ht="12.75" customHeight="1">
      <c r="A350" s="790"/>
      <c r="B350" s="790"/>
      <c r="C350" s="790"/>
      <c r="D350" s="790"/>
      <c r="E350" s="827"/>
      <c r="F350" s="790"/>
      <c r="G350" s="790"/>
      <c r="H350" s="790"/>
      <c r="I350" s="790"/>
      <c r="J350" s="790"/>
      <c r="K350" s="790"/>
      <c r="L350" s="790"/>
      <c r="M350" s="790"/>
      <c r="N350" s="790"/>
      <c r="O350" s="790"/>
      <c r="P350" s="790"/>
      <c r="Q350" s="790"/>
      <c r="R350" s="790"/>
      <c r="S350" s="790"/>
      <c r="T350" s="790"/>
      <c r="U350" s="790"/>
      <c r="V350" s="790"/>
      <c r="W350" s="790"/>
      <c r="X350" s="790"/>
      <c r="Y350" s="790"/>
    </row>
    <row r="351" spans="1:25" ht="12.75" customHeight="1">
      <c r="A351" s="790"/>
      <c r="B351" s="790"/>
      <c r="C351" s="790"/>
      <c r="D351" s="790"/>
      <c r="E351" s="827"/>
      <c r="F351" s="790"/>
      <c r="G351" s="790"/>
      <c r="H351" s="790"/>
      <c r="I351" s="790"/>
      <c r="J351" s="790"/>
      <c r="K351" s="790"/>
      <c r="L351" s="790"/>
      <c r="M351" s="790"/>
      <c r="N351" s="790"/>
      <c r="O351" s="790"/>
      <c r="P351" s="790"/>
      <c r="Q351" s="790"/>
      <c r="R351" s="790"/>
      <c r="S351" s="790"/>
      <c r="T351" s="790"/>
      <c r="U351" s="790"/>
      <c r="V351" s="790"/>
      <c r="W351" s="790"/>
      <c r="X351" s="790"/>
      <c r="Y351" s="790"/>
    </row>
    <row r="352" spans="1:25" ht="12.75" customHeight="1">
      <c r="A352" s="790"/>
      <c r="B352" s="790"/>
      <c r="C352" s="790"/>
      <c r="D352" s="790"/>
      <c r="E352" s="827"/>
      <c r="F352" s="790"/>
      <c r="G352" s="790"/>
      <c r="H352" s="790"/>
      <c r="I352" s="790"/>
      <c r="J352" s="790"/>
      <c r="K352" s="790"/>
      <c r="L352" s="790"/>
      <c r="M352" s="790"/>
      <c r="N352" s="790"/>
      <c r="O352" s="790"/>
      <c r="P352" s="790"/>
      <c r="Q352" s="790"/>
      <c r="R352" s="790"/>
      <c r="S352" s="790"/>
      <c r="T352" s="790"/>
      <c r="U352" s="790"/>
      <c r="V352" s="790"/>
      <c r="W352" s="790"/>
      <c r="X352" s="790"/>
      <c r="Y352" s="790"/>
    </row>
    <row r="353" spans="1:25" ht="12.75" customHeight="1">
      <c r="A353" s="790"/>
      <c r="B353" s="790"/>
      <c r="C353" s="790"/>
      <c r="D353" s="790"/>
      <c r="E353" s="827"/>
      <c r="F353" s="790"/>
      <c r="G353" s="790"/>
      <c r="H353" s="790"/>
      <c r="I353" s="790"/>
      <c r="J353" s="790"/>
      <c r="K353" s="790"/>
      <c r="L353" s="790"/>
      <c r="M353" s="790"/>
      <c r="N353" s="790"/>
      <c r="O353" s="790"/>
      <c r="P353" s="790"/>
      <c r="Q353" s="790"/>
      <c r="R353" s="790"/>
      <c r="S353" s="790"/>
      <c r="T353" s="790"/>
      <c r="U353" s="790"/>
      <c r="V353" s="790"/>
      <c r="W353" s="790"/>
      <c r="X353" s="790"/>
      <c r="Y353" s="790"/>
    </row>
    <row r="354" spans="1:25" ht="12.75" customHeight="1">
      <c r="A354" s="790"/>
      <c r="B354" s="790"/>
      <c r="C354" s="790"/>
      <c r="D354" s="790"/>
      <c r="E354" s="827"/>
      <c r="F354" s="790"/>
      <c r="G354" s="790"/>
      <c r="H354" s="790"/>
      <c r="I354" s="790"/>
      <c r="J354" s="790"/>
      <c r="K354" s="790"/>
      <c r="L354" s="790"/>
      <c r="M354" s="790"/>
      <c r="N354" s="790"/>
      <c r="O354" s="790"/>
      <c r="P354" s="790"/>
      <c r="Q354" s="790"/>
      <c r="R354" s="790"/>
      <c r="S354" s="790"/>
      <c r="T354" s="790"/>
      <c r="U354" s="790"/>
      <c r="V354" s="790"/>
      <c r="W354" s="790"/>
      <c r="X354" s="790"/>
      <c r="Y354" s="790"/>
    </row>
    <row r="355" spans="1:25" ht="12.75" customHeight="1">
      <c r="A355" s="790"/>
      <c r="B355" s="790"/>
      <c r="C355" s="790"/>
      <c r="D355" s="790"/>
      <c r="E355" s="827"/>
      <c r="F355" s="790"/>
      <c r="G355" s="790"/>
      <c r="H355" s="790"/>
      <c r="I355" s="790"/>
      <c r="J355" s="790"/>
      <c r="K355" s="790"/>
      <c r="L355" s="790"/>
      <c r="M355" s="790"/>
      <c r="N355" s="790"/>
      <c r="O355" s="790"/>
      <c r="P355" s="790"/>
      <c r="Q355" s="790"/>
      <c r="R355" s="790"/>
      <c r="S355" s="790"/>
      <c r="T355" s="790"/>
      <c r="U355" s="790"/>
      <c r="V355" s="790"/>
      <c r="W355" s="790"/>
      <c r="X355" s="790"/>
      <c r="Y355" s="790"/>
    </row>
    <row r="356" spans="1:25" ht="12.75" customHeight="1">
      <c r="A356" s="790"/>
      <c r="B356" s="790"/>
      <c r="C356" s="790"/>
      <c r="D356" s="790"/>
      <c r="E356" s="827"/>
      <c r="F356" s="790"/>
      <c r="G356" s="790"/>
      <c r="H356" s="790"/>
      <c r="I356" s="790"/>
      <c r="J356" s="790"/>
      <c r="K356" s="790"/>
      <c r="L356" s="790"/>
      <c r="M356" s="790"/>
      <c r="N356" s="790"/>
      <c r="O356" s="790"/>
      <c r="P356" s="790"/>
      <c r="Q356" s="790"/>
      <c r="R356" s="790"/>
      <c r="S356" s="790"/>
      <c r="T356" s="790"/>
      <c r="U356" s="790"/>
      <c r="V356" s="790"/>
      <c r="W356" s="790"/>
      <c r="X356" s="790"/>
      <c r="Y356" s="790"/>
    </row>
    <row r="357" spans="1:25" ht="12.75" customHeight="1">
      <c r="A357" s="790"/>
      <c r="B357" s="790"/>
      <c r="C357" s="790"/>
      <c r="D357" s="790"/>
      <c r="E357" s="827"/>
      <c r="F357" s="790"/>
      <c r="G357" s="790"/>
      <c r="H357" s="790"/>
      <c r="I357" s="790"/>
      <c r="J357" s="790"/>
      <c r="K357" s="790"/>
      <c r="L357" s="790"/>
      <c r="M357" s="790"/>
      <c r="N357" s="790"/>
      <c r="O357" s="790"/>
      <c r="P357" s="790"/>
      <c r="Q357" s="790"/>
      <c r="R357" s="790"/>
      <c r="S357" s="790"/>
      <c r="T357" s="790"/>
      <c r="U357" s="790"/>
      <c r="V357" s="790"/>
      <c r="W357" s="790"/>
      <c r="X357" s="790"/>
      <c r="Y357" s="790"/>
    </row>
    <row r="358" spans="1:25" ht="12.75" customHeight="1">
      <c r="A358" s="790"/>
      <c r="B358" s="790"/>
      <c r="C358" s="790"/>
      <c r="D358" s="790"/>
      <c r="E358" s="827"/>
      <c r="F358" s="790"/>
      <c r="G358" s="790"/>
      <c r="H358" s="790"/>
      <c r="I358" s="790"/>
      <c r="J358" s="790"/>
      <c r="K358" s="790"/>
      <c r="L358" s="790"/>
      <c r="M358" s="790"/>
      <c r="N358" s="790"/>
      <c r="O358" s="790"/>
      <c r="P358" s="790"/>
      <c r="Q358" s="790"/>
      <c r="R358" s="790"/>
      <c r="S358" s="790"/>
      <c r="T358" s="790"/>
      <c r="U358" s="790"/>
      <c r="V358" s="790"/>
      <c r="W358" s="790"/>
      <c r="X358" s="790"/>
      <c r="Y358" s="790"/>
    </row>
    <row r="359" spans="1:25" ht="12.75" customHeight="1">
      <c r="A359" s="790"/>
      <c r="B359" s="790"/>
      <c r="C359" s="790"/>
      <c r="D359" s="790"/>
      <c r="E359" s="827"/>
      <c r="F359" s="790"/>
      <c r="G359" s="790"/>
      <c r="H359" s="790"/>
      <c r="I359" s="790"/>
      <c r="J359" s="790"/>
      <c r="K359" s="790"/>
      <c r="L359" s="790"/>
      <c r="M359" s="790"/>
      <c r="N359" s="790"/>
      <c r="O359" s="790"/>
      <c r="P359" s="790"/>
      <c r="Q359" s="790"/>
      <c r="R359" s="790"/>
      <c r="S359" s="790"/>
      <c r="T359" s="790"/>
      <c r="U359" s="790"/>
      <c r="V359" s="790"/>
      <c r="W359" s="790"/>
      <c r="X359" s="790"/>
      <c r="Y359" s="790"/>
    </row>
    <row r="360" spans="1:25" ht="12.75" customHeight="1">
      <c r="A360" s="790"/>
      <c r="B360" s="790"/>
      <c r="C360" s="790"/>
      <c r="D360" s="790"/>
      <c r="E360" s="827"/>
      <c r="F360" s="790"/>
      <c r="G360" s="790"/>
      <c r="H360" s="790"/>
      <c r="I360" s="790"/>
      <c r="J360" s="790"/>
      <c r="K360" s="790"/>
      <c r="L360" s="790"/>
      <c r="M360" s="790"/>
      <c r="N360" s="790"/>
      <c r="O360" s="790"/>
      <c r="P360" s="790"/>
      <c r="Q360" s="790"/>
      <c r="R360" s="790"/>
      <c r="S360" s="790"/>
      <c r="T360" s="790"/>
      <c r="U360" s="790"/>
      <c r="V360" s="790"/>
      <c r="W360" s="790"/>
      <c r="X360" s="790"/>
      <c r="Y360" s="790"/>
    </row>
    <row r="361" spans="1:25" ht="12.75" customHeight="1">
      <c r="A361" s="790"/>
      <c r="B361" s="790"/>
      <c r="C361" s="790"/>
      <c r="D361" s="790"/>
      <c r="E361" s="827"/>
      <c r="F361" s="790"/>
      <c r="G361" s="790"/>
      <c r="H361" s="790"/>
      <c r="I361" s="790"/>
      <c r="J361" s="790"/>
      <c r="K361" s="790"/>
      <c r="L361" s="790"/>
      <c r="M361" s="790"/>
      <c r="N361" s="790"/>
      <c r="O361" s="790"/>
      <c r="P361" s="790"/>
      <c r="Q361" s="790"/>
      <c r="R361" s="790"/>
      <c r="S361" s="790"/>
      <c r="T361" s="790"/>
      <c r="U361" s="790"/>
      <c r="V361" s="790"/>
      <c r="W361" s="790"/>
      <c r="X361" s="790"/>
      <c r="Y361" s="790"/>
    </row>
    <row r="362" spans="1:25" ht="12.75" customHeight="1">
      <c r="A362" s="790"/>
      <c r="B362" s="790"/>
      <c r="C362" s="790"/>
      <c r="D362" s="790"/>
      <c r="E362" s="827"/>
      <c r="F362" s="790"/>
      <c r="G362" s="790"/>
      <c r="H362" s="790"/>
      <c r="I362" s="790"/>
      <c r="J362" s="790"/>
      <c r="K362" s="790"/>
      <c r="L362" s="790"/>
      <c r="M362" s="790"/>
      <c r="N362" s="790"/>
      <c r="O362" s="790"/>
      <c r="P362" s="790"/>
      <c r="Q362" s="790"/>
      <c r="R362" s="790"/>
      <c r="S362" s="790"/>
      <c r="T362" s="790"/>
      <c r="U362" s="790"/>
      <c r="V362" s="790"/>
      <c r="W362" s="790"/>
      <c r="X362" s="790"/>
      <c r="Y362" s="790"/>
    </row>
    <row r="363" spans="1:25" ht="12.75" customHeight="1">
      <c r="A363" s="790"/>
      <c r="B363" s="790"/>
      <c r="C363" s="790"/>
      <c r="D363" s="790"/>
      <c r="E363" s="827"/>
      <c r="F363" s="790"/>
      <c r="G363" s="790"/>
      <c r="H363" s="790"/>
      <c r="I363" s="790"/>
      <c r="J363" s="790"/>
      <c r="K363" s="790"/>
      <c r="L363" s="790"/>
      <c r="M363" s="790"/>
      <c r="N363" s="790"/>
      <c r="O363" s="790"/>
      <c r="P363" s="790"/>
      <c r="Q363" s="790"/>
      <c r="R363" s="790"/>
      <c r="S363" s="790"/>
      <c r="T363" s="790"/>
      <c r="U363" s="790"/>
      <c r="V363" s="790"/>
      <c r="W363" s="790"/>
      <c r="X363" s="790"/>
      <c r="Y363" s="790"/>
    </row>
    <row r="364" spans="1:25" ht="12.75" customHeight="1">
      <c r="A364" s="790"/>
      <c r="B364" s="790"/>
      <c r="C364" s="790"/>
      <c r="D364" s="790"/>
      <c r="E364" s="827"/>
      <c r="F364" s="790"/>
      <c r="G364" s="790"/>
      <c r="H364" s="790"/>
      <c r="I364" s="790"/>
      <c r="J364" s="790"/>
      <c r="K364" s="790"/>
      <c r="L364" s="790"/>
      <c r="M364" s="790"/>
      <c r="N364" s="790"/>
      <c r="O364" s="790"/>
      <c r="P364" s="790"/>
      <c r="Q364" s="790"/>
      <c r="R364" s="790"/>
      <c r="S364" s="790"/>
      <c r="T364" s="790"/>
      <c r="U364" s="790"/>
      <c r="V364" s="790"/>
      <c r="W364" s="790"/>
      <c r="X364" s="790"/>
      <c r="Y364" s="790"/>
    </row>
    <row r="365" spans="1:25" ht="12.75" customHeight="1">
      <c r="A365" s="790"/>
      <c r="B365" s="790"/>
      <c r="C365" s="790"/>
      <c r="D365" s="790"/>
      <c r="E365" s="827"/>
      <c r="F365" s="790"/>
      <c r="G365" s="790"/>
      <c r="H365" s="790"/>
      <c r="I365" s="790"/>
      <c r="J365" s="790"/>
      <c r="K365" s="790"/>
      <c r="L365" s="790"/>
      <c r="M365" s="790"/>
      <c r="N365" s="790"/>
      <c r="O365" s="790"/>
      <c r="P365" s="790"/>
      <c r="Q365" s="790"/>
      <c r="R365" s="790"/>
      <c r="S365" s="790"/>
      <c r="T365" s="790"/>
      <c r="U365" s="790"/>
      <c r="V365" s="790"/>
      <c r="W365" s="790"/>
      <c r="X365" s="790"/>
      <c r="Y365" s="790"/>
    </row>
    <row r="366" spans="1:25" ht="12.75" customHeight="1">
      <c r="A366" s="790"/>
      <c r="B366" s="790"/>
      <c r="C366" s="790"/>
      <c r="D366" s="790"/>
      <c r="E366" s="827"/>
      <c r="F366" s="790"/>
      <c r="G366" s="790"/>
      <c r="H366" s="790"/>
      <c r="I366" s="790"/>
      <c r="J366" s="790"/>
      <c r="K366" s="790"/>
      <c r="L366" s="790"/>
      <c r="M366" s="790"/>
      <c r="N366" s="790"/>
      <c r="O366" s="790"/>
      <c r="P366" s="790"/>
      <c r="Q366" s="790"/>
      <c r="R366" s="790"/>
      <c r="S366" s="790"/>
      <c r="T366" s="790"/>
      <c r="U366" s="790"/>
      <c r="V366" s="790"/>
      <c r="W366" s="790"/>
      <c r="X366" s="790"/>
      <c r="Y366" s="790"/>
    </row>
    <row r="367" spans="1:25" ht="12.75" customHeight="1">
      <c r="A367" s="790"/>
      <c r="B367" s="790"/>
      <c r="C367" s="790"/>
      <c r="D367" s="790"/>
      <c r="E367" s="827"/>
      <c r="F367" s="790"/>
      <c r="G367" s="790"/>
      <c r="H367" s="790"/>
      <c r="I367" s="790"/>
      <c r="J367" s="790"/>
      <c r="K367" s="790"/>
      <c r="L367" s="790"/>
      <c r="M367" s="790"/>
      <c r="N367" s="790"/>
      <c r="O367" s="790"/>
      <c r="P367" s="790"/>
      <c r="Q367" s="790"/>
      <c r="R367" s="790"/>
      <c r="S367" s="790"/>
      <c r="T367" s="790"/>
      <c r="U367" s="790"/>
      <c r="V367" s="790"/>
      <c r="W367" s="790"/>
      <c r="X367" s="790"/>
      <c r="Y367" s="790"/>
    </row>
    <row r="368" spans="1:25" ht="12.75" customHeight="1">
      <c r="A368" s="790"/>
      <c r="B368" s="790"/>
      <c r="C368" s="790"/>
      <c r="D368" s="790"/>
      <c r="E368" s="827"/>
      <c r="F368" s="790"/>
      <c r="G368" s="790"/>
      <c r="H368" s="790"/>
      <c r="I368" s="790"/>
      <c r="J368" s="790"/>
      <c r="K368" s="790"/>
      <c r="L368" s="790"/>
      <c r="M368" s="790"/>
      <c r="N368" s="790"/>
      <c r="O368" s="790"/>
      <c r="P368" s="790"/>
      <c r="Q368" s="790"/>
      <c r="R368" s="790"/>
      <c r="S368" s="790"/>
      <c r="T368" s="790"/>
      <c r="U368" s="790"/>
      <c r="V368" s="790"/>
      <c r="W368" s="790"/>
      <c r="X368" s="790"/>
      <c r="Y368" s="790"/>
    </row>
    <row r="369" spans="1:25" ht="12.75" customHeight="1">
      <c r="A369" s="790"/>
      <c r="B369" s="790"/>
      <c r="C369" s="790"/>
      <c r="D369" s="790"/>
      <c r="E369" s="827"/>
      <c r="F369" s="790"/>
      <c r="G369" s="790"/>
      <c r="H369" s="790"/>
      <c r="I369" s="790"/>
      <c r="J369" s="790"/>
      <c r="K369" s="790"/>
      <c r="L369" s="790"/>
      <c r="M369" s="790"/>
      <c r="N369" s="790"/>
      <c r="O369" s="790"/>
      <c r="P369" s="790"/>
      <c r="Q369" s="790"/>
      <c r="R369" s="790"/>
      <c r="S369" s="790"/>
      <c r="T369" s="790"/>
      <c r="U369" s="790"/>
      <c r="V369" s="790"/>
      <c r="W369" s="790"/>
      <c r="X369" s="790"/>
      <c r="Y369" s="790"/>
    </row>
    <row r="370" spans="1:25" ht="12.75" customHeight="1">
      <c r="A370" s="790"/>
      <c r="B370" s="790"/>
      <c r="C370" s="790"/>
      <c r="D370" s="790"/>
      <c r="E370" s="827"/>
      <c r="F370" s="790"/>
      <c r="G370" s="790"/>
      <c r="H370" s="790"/>
      <c r="I370" s="790"/>
      <c r="J370" s="790"/>
      <c r="K370" s="790"/>
      <c r="L370" s="790"/>
      <c r="M370" s="790"/>
      <c r="N370" s="790"/>
      <c r="O370" s="790"/>
      <c r="P370" s="790"/>
      <c r="Q370" s="790"/>
      <c r="R370" s="790"/>
      <c r="S370" s="790"/>
      <c r="T370" s="790"/>
      <c r="U370" s="790"/>
      <c r="V370" s="790"/>
      <c r="W370" s="790"/>
      <c r="X370" s="790"/>
      <c r="Y370" s="790"/>
    </row>
    <row r="371" spans="1:25" ht="12.75" customHeight="1">
      <c r="A371" s="790"/>
      <c r="B371" s="790"/>
      <c r="C371" s="790"/>
      <c r="D371" s="790"/>
      <c r="E371" s="827"/>
      <c r="F371" s="790"/>
      <c r="G371" s="790"/>
      <c r="H371" s="790"/>
      <c r="I371" s="790"/>
      <c r="J371" s="790"/>
      <c r="K371" s="790"/>
      <c r="L371" s="790"/>
      <c r="M371" s="790"/>
      <c r="N371" s="790"/>
      <c r="O371" s="790"/>
      <c r="P371" s="790"/>
      <c r="Q371" s="790"/>
      <c r="R371" s="790"/>
      <c r="S371" s="790"/>
      <c r="T371" s="790"/>
      <c r="U371" s="790"/>
      <c r="V371" s="790"/>
      <c r="W371" s="790"/>
      <c r="X371" s="790"/>
      <c r="Y371" s="790"/>
    </row>
    <row r="372" spans="1:25" ht="12.75" customHeight="1">
      <c r="A372" s="790"/>
      <c r="B372" s="790"/>
      <c r="C372" s="790"/>
      <c r="D372" s="790"/>
      <c r="E372" s="827"/>
      <c r="F372" s="790"/>
      <c r="G372" s="790"/>
      <c r="H372" s="790"/>
      <c r="I372" s="790"/>
      <c r="J372" s="790"/>
      <c r="K372" s="790"/>
      <c r="L372" s="790"/>
      <c r="M372" s="790"/>
      <c r="N372" s="790"/>
      <c r="O372" s="790"/>
      <c r="P372" s="790"/>
      <c r="Q372" s="790"/>
      <c r="R372" s="790"/>
      <c r="S372" s="790"/>
      <c r="T372" s="790"/>
      <c r="U372" s="790"/>
      <c r="V372" s="790"/>
      <c r="W372" s="790"/>
      <c r="X372" s="790"/>
      <c r="Y372" s="790"/>
    </row>
    <row r="373" spans="1:25" ht="12.75" customHeight="1">
      <c r="A373" s="790"/>
      <c r="B373" s="790"/>
      <c r="C373" s="790"/>
      <c r="D373" s="790"/>
      <c r="E373" s="827"/>
      <c r="F373" s="790"/>
      <c r="G373" s="790"/>
      <c r="H373" s="790"/>
      <c r="I373" s="790"/>
      <c r="J373" s="790"/>
      <c r="K373" s="790"/>
      <c r="L373" s="790"/>
      <c r="M373" s="790"/>
      <c r="N373" s="790"/>
      <c r="O373" s="790"/>
      <c r="P373" s="790"/>
      <c r="Q373" s="790"/>
      <c r="R373" s="790"/>
      <c r="S373" s="790"/>
      <c r="T373" s="790"/>
      <c r="U373" s="790"/>
      <c r="V373" s="790"/>
      <c r="W373" s="790"/>
      <c r="X373" s="790"/>
      <c r="Y373" s="790"/>
    </row>
    <row r="374" spans="1:25" ht="12.75" customHeight="1">
      <c r="A374" s="790"/>
      <c r="B374" s="790"/>
      <c r="C374" s="790"/>
      <c r="D374" s="790"/>
      <c r="E374" s="827"/>
      <c r="F374" s="790"/>
      <c r="G374" s="790"/>
      <c r="H374" s="790"/>
      <c r="I374" s="790"/>
      <c r="J374" s="790"/>
      <c r="K374" s="790"/>
      <c r="L374" s="790"/>
      <c r="M374" s="790"/>
      <c r="N374" s="790"/>
      <c r="O374" s="790"/>
      <c r="P374" s="790"/>
      <c r="Q374" s="790"/>
      <c r="R374" s="790"/>
      <c r="S374" s="790"/>
      <c r="T374" s="790"/>
      <c r="U374" s="790"/>
      <c r="V374" s="790"/>
      <c r="W374" s="790"/>
      <c r="X374" s="790"/>
      <c r="Y374" s="790"/>
    </row>
    <row r="375" spans="1:25" ht="12.75" customHeight="1">
      <c r="A375" s="790"/>
      <c r="B375" s="790"/>
      <c r="C375" s="790"/>
      <c r="D375" s="790"/>
      <c r="E375" s="827"/>
      <c r="F375" s="790"/>
      <c r="G375" s="790"/>
      <c r="H375" s="790"/>
      <c r="I375" s="790"/>
      <c r="J375" s="790"/>
      <c r="K375" s="790"/>
      <c r="L375" s="790"/>
      <c r="M375" s="790"/>
      <c r="N375" s="790"/>
      <c r="O375" s="790"/>
      <c r="P375" s="790"/>
      <c r="Q375" s="790"/>
      <c r="R375" s="790"/>
      <c r="S375" s="790"/>
      <c r="T375" s="790"/>
      <c r="U375" s="790"/>
      <c r="V375" s="790"/>
      <c r="W375" s="790"/>
      <c r="X375" s="790"/>
      <c r="Y375" s="790"/>
    </row>
    <row r="376" spans="1:25" ht="12.75" customHeight="1">
      <c r="A376" s="790"/>
      <c r="B376" s="790"/>
      <c r="C376" s="790"/>
      <c r="D376" s="790"/>
      <c r="E376" s="827"/>
      <c r="F376" s="790"/>
      <c r="G376" s="790"/>
      <c r="H376" s="790"/>
      <c r="I376" s="790"/>
      <c r="J376" s="790"/>
      <c r="K376" s="790"/>
      <c r="L376" s="790"/>
      <c r="M376" s="790"/>
      <c r="N376" s="790"/>
      <c r="O376" s="790"/>
      <c r="P376" s="790"/>
      <c r="Q376" s="790"/>
      <c r="R376" s="790"/>
      <c r="S376" s="790"/>
      <c r="T376" s="790"/>
      <c r="U376" s="790"/>
      <c r="V376" s="790"/>
      <c r="W376" s="790"/>
      <c r="X376" s="790"/>
      <c r="Y376" s="790"/>
    </row>
    <row r="377" spans="1:25" ht="12.75" customHeight="1">
      <c r="A377" s="790"/>
      <c r="B377" s="790"/>
      <c r="C377" s="790"/>
      <c r="D377" s="790"/>
      <c r="E377" s="827"/>
      <c r="F377" s="790"/>
      <c r="G377" s="790"/>
      <c r="H377" s="790"/>
      <c r="I377" s="790"/>
      <c r="J377" s="790"/>
      <c r="K377" s="790"/>
      <c r="L377" s="790"/>
      <c r="M377" s="790"/>
      <c r="N377" s="790"/>
      <c r="O377" s="790"/>
      <c r="P377" s="790"/>
      <c r="Q377" s="790"/>
      <c r="R377" s="790"/>
      <c r="S377" s="790"/>
      <c r="T377" s="790"/>
      <c r="U377" s="790"/>
      <c r="V377" s="790"/>
      <c r="W377" s="790"/>
      <c r="X377" s="790"/>
      <c r="Y377" s="790"/>
    </row>
    <row r="378" spans="1:25" ht="12.75" customHeight="1">
      <c r="A378" s="790"/>
      <c r="B378" s="790"/>
      <c r="C378" s="790"/>
      <c r="D378" s="790"/>
      <c r="E378" s="827"/>
      <c r="F378" s="790"/>
      <c r="G378" s="790"/>
      <c r="H378" s="790"/>
      <c r="I378" s="790"/>
      <c r="J378" s="790"/>
      <c r="K378" s="790"/>
      <c r="L378" s="790"/>
      <c r="M378" s="790"/>
      <c r="N378" s="790"/>
      <c r="O378" s="790"/>
      <c r="P378" s="790"/>
      <c r="Q378" s="790"/>
      <c r="R378" s="790"/>
      <c r="S378" s="790"/>
      <c r="T378" s="790"/>
      <c r="U378" s="790"/>
      <c r="V378" s="790"/>
      <c r="W378" s="790"/>
      <c r="X378" s="790"/>
      <c r="Y378" s="790"/>
    </row>
    <row r="379" spans="1:25" ht="12.75" customHeight="1">
      <c r="A379" s="790"/>
      <c r="B379" s="790"/>
      <c r="C379" s="790"/>
      <c r="D379" s="790"/>
      <c r="E379" s="827"/>
      <c r="F379" s="790"/>
      <c r="G379" s="790"/>
      <c r="H379" s="790"/>
      <c r="I379" s="790"/>
      <c r="J379" s="790"/>
      <c r="K379" s="790"/>
      <c r="L379" s="790"/>
      <c r="M379" s="790"/>
      <c r="N379" s="790"/>
      <c r="O379" s="790"/>
      <c r="P379" s="790"/>
      <c r="Q379" s="790"/>
      <c r="R379" s="790"/>
      <c r="S379" s="790"/>
      <c r="T379" s="790"/>
      <c r="U379" s="790"/>
      <c r="V379" s="790"/>
      <c r="W379" s="790"/>
      <c r="X379" s="790"/>
      <c r="Y379" s="790"/>
    </row>
    <row r="380" spans="1:25" ht="12.75" customHeight="1">
      <c r="A380" s="790"/>
      <c r="B380" s="790"/>
      <c r="C380" s="790"/>
      <c r="D380" s="790"/>
      <c r="E380" s="827"/>
      <c r="F380" s="790"/>
      <c r="G380" s="790"/>
      <c r="H380" s="790"/>
      <c r="I380" s="790"/>
      <c r="J380" s="790"/>
      <c r="K380" s="790"/>
      <c r="L380" s="790"/>
      <c r="M380" s="790"/>
      <c r="N380" s="790"/>
      <c r="O380" s="790"/>
      <c r="P380" s="790"/>
      <c r="Q380" s="790"/>
      <c r="R380" s="790"/>
      <c r="S380" s="790"/>
      <c r="T380" s="790"/>
      <c r="U380" s="790"/>
      <c r="V380" s="790"/>
      <c r="W380" s="790"/>
      <c r="X380" s="790"/>
      <c r="Y380" s="790"/>
    </row>
    <row r="381" spans="1:25" ht="12.75" customHeight="1">
      <c r="A381" s="790"/>
      <c r="B381" s="790"/>
      <c r="C381" s="790"/>
      <c r="D381" s="790"/>
      <c r="E381" s="827"/>
      <c r="F381" s="790"/>
      <c r="G381" s="790"/>
      <c r="H381" s="790"/>
      <c r="I381" s="790"/>
      <c r="J381" s="790"/>
      <c r="K381" s="790"/>
      <c r="L381" s="790"/>
      <c r="M381" s="790"/>
      <c r="N381" s="790"/>
      <c r="O381" s="790"/>
      <c r="P381" s="790"/>
      <c r="Q381" s="790"/>
      <c r="R381" s="790"/>
      <c r="S381" s="790"/>
      <c r="T381" s="790"/>
      <c r="U381" s="790"/>
      <c r="V381" s="790"/>
      <c r="W381" s="790"/>
      <c r="X381" s="790"/>
      <c r="Y381" s="790"/>
    </row>
    <row r="382" spans="1:25" ht="12.75" customHeight="1">
      <c r="A382" s="790"/>
      <c r="B382" s="790"/>
      <c r="C382" s="790"/>
      <c r="D382" s="790"/>
      <c r="E382" s="827"/>
      <c r="F382" s="790"/>
      <c r="G382" s="790"/>
      <c r="H382" s="790"/>
      <c r="I382" s="790"/>
      <c r="J382" s="790"/>
      <c r="K382" s="790"/>
      <c r="L382" s="790"/>
      <c r="M382" s="790"/>
      <c r="N382" s="790"/>
      <c r="O382" s="790"/>
      <c r="P382" s="790"/>
      <c r="Q382" s="790"/>
      <c r="R382" s="790"/>
      <c r="S382" s="790"/>
      <c r="T382" s="790"/>
      <c r="U382" s="790"/>
      <c r="V382" s="790"/>
      <c r="W382" s="790"/>
      <c r="X382" s="790"/>
      <c r="Y382" s="790"/>
    </row>
    <row r="383" spans="1:25" ht="12.75" customHeight="1">
      <c r="A383" s="790"/>
      <c r="B383" s="790"/>
      <c r="C383" s="790"/>
      <c r="D383" s="790"/>
      <c r="E383" s="827"/>
      <c r="F383" s="790"/>
      <c r="G383" s="790"/>
      <c r="H383" s="790"/>
      <c r="I383" s="790"/>
      <c r="J383" s="790"/>
      <c r="K383" s="790"/>
      <c r="L383" s="790"/>
      <c r="M383" s="790"/>
      <c r="N383" s="790"/>
      <c r="O383" s="790"/>
      <c r="P383" s="790"/>
      <c r="Q383" s="790"/>
      <c r="R383" s="790"/>
      <c r="S383" s="790"/>
      <c r="T383" s="790"/>
      <c r="U383" s="790"/>
      <c r="V383" s="790"/>
      <c r="W383" s="790"/>
      <c r="X383" s="790"/>
      <c r="Y383" s="790"/>
    </row>
    <row r="384" spans="1:25" ht="12.75" customHeight="1">
      <c r="A384" s="790"/>
      <c r="B384" s="790"/>
      <c r="C384" s="790"/>
      <c r="D384" s="790"/>
      <c r="E384" s="827"/>
      <c r="F384" s="790"/>
      <c r="G384" s="790"/>
      <c r="H384" s="790"/>
      <c r="I384" s="790"/>
      <c r="J384" s="790"/>
      <c r="K384" s="790"/>
      <c r="L384" s="790"/>
      <c r="M384" s="790"/>
      <c r="N384" s="790"/>
      <c r="O384" s="790"/>
      <c r="P384" s="790"/>
      <c r="Q384" s="790"/>
      <c r="R384" s="790"/>
      <c r="S384" s="790"/>
      <c r="T384" s="790"/>
      <c r="U384" s="790"/>
      <c r="V384" s="790"/>
      <c r="W384" s="790"/>
      <c r="X384" s="790"/>
      <c r="Y384" s="790"/>
    </row>
    <row r="385" spans="1:25" ht="12.75" customHeight="1">
      <c r="A385" s="790"/>
      <c r="B385" s="790"/>
      <c r="C385" s="790"/>
      <c r="D385" s="790"/>
      <c r="E385" s="827"/>
      <c r="F385" s="790"/>
      <c r="G385" s="790"/>
      <c r="H385" s="790"/>
      <c r="I385" s="790"/>
      <c r="J385" s="790"/>
      <c r="K385" s="790"/>
      <c r="L385" s="790"/>
      <c r="M385" s="790"/>
      <c r="N385" s="790"/>
      <c r="O385" s="790"/>
      <c r="P385" s="790"/>
      <c r="Q385" s="790"/>
      <c r="R385" s="790"/>
      <c r="S385" s="790"/>
      <c r="T385" s="790"/>
      <c r="U385" s="790"/>
      <c r="V385" s="790"/>
      <c r="W385" s="790"/>
      <c r="X385" s="790"/>
      <c r="Y385" s="790"/>
    </row>
    <row r="386" spans="1:25" ht="12.75" customHeight="1">
      <c r="A386" s="790"/>
      <c r="B386" s="790"/>
      <c r="C386" s="790"/>
      <c r="D386" s="790"/>
      <c r="E386" s="827"/>
      <c r="F386" s="790"/>
      <c r="G386" s="790"/>
      <c r="H386" s="790"/>
      <c r="I386" s="790"/>
      <c r="J386" s="790"/>
      <c r="K386" s="790"/>
      <c r="L386" s="790"/>
      <c r="M386" s="790"/>
      <c r="N386" s="790"/>
      <c r="O386" s="790"/>
      <c r="P386" s="790"/>
      <c r="Q386" s="790"/>
      <c r="R386" s="790"/>
      <c r="S386" s="790"/>
      <c r="T386" s="790"/>
      <c r="U386" s="790"/>
      <c r="V386" s="790"/>
      <c r="W386" s="790"/>
      <c r="X386" s="790"/>
      <c r="Y386" s="790"/>
    </row>
    <row r="387" spans="1:25" ht="12.75" customHeight="1">
      <c r="A387" s="790"/>
      <c r="B387" s="790"/>
      <c r="C387" s="790"/>
      <c r="D387" s="790"/>
      <c r="E387" s="827"/>
      <c r="F387" s="790"/>
      <c r="G387" s="790"/>
      <c r="H387" s="790"/>
      <c r="I387" s="790"/>
      <c r="J387" s="790"/>
      <c r="K387" s="790"/>
      <c r="L387" s="790"/>
      <c r="M387" s="790"/>
      <c r="N387" s="790"/>
      <c r="O387" s="790"/>
      <c r="P387" s="790"/>
      <c r="Q387" s="790"/>
      <c r="R387" s="790"/>
      <c r="S387" s="790"/>
      <c r="T387" s="790"/>
      <c r="U387" s="790"/>
      <c r="V387" s="790"/>
      <c r="W387" s="790"/>
      <c r="X387" s="790"/>
      <c r="Y387" s="790"/>
    </row>
    <row r="388" spans="1:25" ht="12.75" customHeight="1">
      <c r="A388" s="790"/>
      <c r="B388" s="790"/>
      <c r="C388" s="790"/>
      <c r="D388" s="790"/>
      <c r="E388" s="827"/>
      <c r="F388" s="790"/>
      <c r="G388" s="790"/>
      <c r="H388" s="790"/>
      <c r="I388" s="790"/>
      <c r="J388" s="790"/>
      <c r="K388" s="790"/>
      <c r="L388" s="790"/>
      <c r="M388" s="790"/>
      <c r="N388" s="790"/>
      <c r="O388" s="790"/>
      <c r="P388" s="790"/>
      <c r="Q388" s="790"/>
      <c r="R388" s="790"/>
      <c r="S388" s="790"/>
      <c r="T388" s="790"/>
      <c r="U388" s="790"/>
      <c r="V388" s="790"/>
      <c r="W388" s="790"/>
      <c r="X388" s="790"/>
      <c r="Y388" s="790"/>
    </row>
    <row r="389" spans="1:25" ht="12.75" customHeight="1">
      <c r="A389" s="790"/>
      <c r="B389" s="790"/>
      <c r="C389" s="790"/>
      <c r="D389" s="790"/>
      <c r="E389" s="827"/>
      <c r="F389" s="790"/>
      <c r="G389" s="790"/>
      <c r="H389" s="790"/>
      <c r="I389" s="790"/>
      <c r="J389" s="790"/>
      <c r="K389" s="790"/>
      <c r="L389" s="790"/>
      <c r="M389" s="790"/>
      <c r="N389" s="790"/>
      <c r="O389" s="790"/>
      <c r="P389" s="790"/>
      <c r="Q389" s="790"/>
      <c r="R389" s="790"/>
      <c r="S389" s="790"/>
      <c r="T389" s="790"/>
      <c r="U389" s="790"/>
      <c r="V389" s="790"/>
      <c r="W389" s="790"/>
      <c r="X389" s="790"/>
      <c r="Y389" s="790"/>
    </row>
    <row r="390" spans="1:25" ht="12.75" customHeight="1">
      <c r="A390" s="790"/>
      <c r="B390" s="790"/>
      <c r="C390" s="790"/>
      <c r="D390" s="790"/>
      <c r="E390" s="827"/>
      <c r="F390" s="790"/>
      <c r="G390" s="790"/>
      <c r="H390" s="790"/>
      <c r="I390" s="790"/>
      <c r="J390" s="790"/>
      <c r="K390" s="790"/>
      <c r="L390" s="790"/>
      <c r="M390" s="790"/>
      <c r="N390" s="790"/>
      <c r="O390" s="790"/>
      <c r="P390" s="790"/>
      <c r="Q390" s="790"/>
      <c r="R390" s="790"/>
      <c r="S390" s="790"/>
      <c r="T390" s="790"/>
      <c r="U390" s="790"/>
      <c r="V390" s="790"/>
      <c r="W390" s="790"/>
      <c r="X390" s="790"/>
      <c r="Y390" s="790"/>
    </row>
    <row r="391" spans="1:25" ht="12.75" customHeight="1">
      <c r="A391" s="790"/>
      <c r="B391" s="790"/>
      <c r="C391" s="790"/>
      <c r="D391" s="790"/>
      <c r="E391" s="827"/>
      <c r="F391" s="790"/>
      <c r="G391" s="790"/>
      <c r="H391" s="790"/>
      <c r="I391" s="790"/>
      <c r="J391" s="790"/>
      <c r="K391" s="790"/>
      <c r="L391" s="790"/>
      <c r="M391" s="790"/>
      <c r="N391" s="790"/>
      <c r="O391" s="790"/>
      <c r="P391" s="790"/>
      <c r="Q391" s="790"/>
      <c r="R391" s="790"/>
      <c r="S391" s="790"/>
      <c r="T391" s="790"/>
      <c r="U391" s="790"/>
      <c r="V391" s="790"/>
      <c r="W391" s="790"/>
      <c r="X391" s="790"/>
      <c r="Y391" s="790"/>
    </row>
    <row r="392" spans="1:25" ht="12.75" customHeight="1">
      <c r="A392" s="790"/>
      <c r="B392" s="790"/>
      <c r="C392" s="790"/>
      <c r="D392" s="790"/>
      <c r="E392" s="827"/>
      <c r="F392" s="790"/>
      <c r="G392" s="790"/>
      <c r="H392" s="790"/>
      <c r="I392" s="790"/>
      <c r="J392" s="790"/>
      <c r="K392" s="790"/>
      <c r="L392" s="790"/>
      <c r="M392" s="790"/>
      <c r="N392" s="790"/>
      <c r="O392" s="790"/>
      <c r="P392" s="790"/>
      <c r="Q392" s="790"/>
      <c r="R392" s="790"/>
      <c r="S392" s="790"/>
      <c r="T392" s="790"/>
      <c r="U392" s="790"/>
      <c r="V392" s="790"/>
      <c r="W392" s="790"/>
      <c r="X392" s="790"/>
      <c r="Y392" s="790"/>
    </row>
    <row r="393" spans="1:25" ht="12.75" customHeight="1">
      <c r="A393" s="790"/>
      <c r="B393" s="790"/>
      <c r="C393" s="790"/>
      <c r="D393" s="790"/>
      <c r="E393" s="827"/>
      <c r="F393" s="790"/>
      <c r="G393" s="790"/>
      <c r="H393" s="790"/>
      <c r="I393" s="790"/>
      <c r="J393" s="790"/>
      <c r="K393" s="790"/>
      <c r="L393" s="790"/>
      <c r="M393" s="790"/>
      <c r="N393" s="790"/>
      <c r="O393" s="790"/>
      <c r="P393" s="790"/>
      <c r="Q393" s="790"/>
      <c r="R393" s="790"/>
      <c r="S393" s="790"/>
      <c r="T393" s="790"/>
      <c r="U393" s="790"/>
      <c r="V393" s="790"/>
      <c r="W393" s="790"/>
      <c r="X393" s="790"/>
      <c r="Y393" s="790"/>
    </row>
    <row r="394" spans="1:25" ht="12.75" customHeight="1">
      <c r="A394" s="790"/>
      <c r="B394" s="790"/>
      <c r="C394" s="790"/>
      <c r="D394" s="790"/>
      <c r="E394" s="827"/>
      <c r="F394" s="790"/>
      <c r="G394" s="790"/>
      <c r="H394" s="790"/>
      <c r="I394" s="790"/>
      <c r="J394" s="790"/>
      <c r="K394" s="790"/>
      <c r="L394" s="790"/>
      <c r="M394" s="790"/>
      <c r="N394" s="790"/>
      <c r="O394" s="790"/>
      <c r="P394" s="790"/>
      <c r="Q394" s="790"/>
      <c r="R394" s="790"/>
      <c r="S394" s="790"/>
      <c r="T394" s="790"/>
      <c r="U394" s="790"/>
      <c r="V394" s="790"/>
      <c r="W394" s="790"/>
      <c r="X394" s="790"/>
      <c r="Y394" s="790"/>
    </row>
    <row r="395" spans="1:25" ht="12.75" customHeight="1">
      <c r="A395" s="790"/>
      <c r="B395" s="790"/>
      <c r="C395" s="790"/>
      <c r="D395" s="790"/>
      <c r="E395" s="827"/>
      <c r="F395" s="790"/>
      <c r="G395" s="790"/>
      <c r="H395" s="790"/>
      <c r="I395" s="790"/>
      <c r="J395" s="790"/>
      <c r="K395" s="790"/>
      <c r="L395" s="790"/>
      <c r="M395" s="790"/>
      <c r="N395" s="790"/>
      <c r="O395" s="790"/>
      <c r="P395" s="790"/>
      <c r="Q395" s="790"/>
      <c r="R395" s="790"/>
      <c r="S395" s="790"/>
      <c r="T395" s="790"/>
      <c r="U395" s="790"/>
      <c r="V395" s="790"/>
      <c r="W395" s="790"/>
      <c r="X395" s="790"/>
      <c r="Y395" s="790"/>
    </row>
    <row r="396" spans="1:25" ht="12.75" customHeight="1">
      <c r="A396" s="790"/>
      <c r="B396" s="790"/>
      <c r="C396" s="790"/>
      <c r="D396" s="790"/>
      <c r="E396" s="827"/>
      <c r="F396" s="790"/>
      <c r="G396" s="790"/>
      <c r="H396" s="790"/>
      <c r="I396" s="790"/>
      <c r="J396" s="790"/>
      <c r="K396" s="790"/>
      <c r="L396" s="790"/>
      <c r="M396" s="790"/>
      <c r="N396" s="790"/>
      <c r="O396" s="790"/>
      <c r="P396" s="790"/>
      <c r="Q396" s="790"/>
      <c r="R396" s="790"/>
      <c r="S396" s="790"/>
      <c r="T396" s="790"/>
      <c r="U396" s="790"/>
      <c r="V396" s="790"/>
      <c r="W396" s="790"/>
      <c r="X396" s="790"/>
      <c r="Y396" s="790"/>
    </row>
    <row r="397" spans="1:25" ht="12.75" customHeight="1">
      <c r="A397" s="790"/>
      <c r="B397" s="790"/>
      <c r="C397" s="790"/>
      <c r="D397" s="790"/>
      <c r="E397" s="827"/>
      <c r="F397" s="790"/>
      <c r="G397" s="790"/>
      <c r="H397" s="790"/>
      <c r="I397" s="790"/>
      <c r="J397" s="790"/>
      <c r="K397" s="790"/>
      <c r="L397" s="790"/>
      <c r="M397" s="790"/>
      <c r="N397" s="790"/>
      <c r="O397" s="790"/>
      <c r="P397" s="790"/>
      <c r="Q397" s="790"/>
      <c r="R397" s="790"/>
      <c r="S397" s="790"/>
      <c r="T397" s="790"/>
      <c r="U397" s="790"/>
      <c r="V397" s="790"/>
      <c r="W397" s="790"/>
      <c r="X397" s="790"/>
      <c r="Y397" s="790"/>
    </row>
    <row r="398" spans="1:25" ht="12.75" customHeight="1">
      <c r="A398" s="790"/>
      <c r="B398" s="790"/>
      <c r="C398" s="790"/>
      <c r="D398" s="790"/>
      <c r="E398" s="827"/>
      <c r="F398" s="790"/>
      <c r="G398" s="790"/>
      <c r="H398" s="790"/>
      <c r="I398" s="790"/>
      <c r="J398" s="790"/>
      <c r="K398" s="790"/>
      <c r="L398" s="790"/>
      <c r="M398" s="790"/>
      <c r="N398" s="790"/>
      <c r="O398" s="790"/>
      <c r="P398" s="790"/>
      <c r="Q398" s="790"/>
      <c r="R398" s="790"/>
      <c r="S398" s="790"/>
      <c r="T398" s="790"/>
      <c r="U398" s="790"/>
      <c r="V398" s="790"/>
      <c r="W398" s="790"/>
      <c r="X398" s="790"/>
      <c r="Y398" s="790"/>
    </row>
    <row r="399" spans="1:25" ht="12.75" customHeight="1">
      <c r="A399" s="790"/>
      <c r="B399" s="790"/>
      <c r="C399" s="790"/>
      <c r="D399" s="790"/>
      <c r="E399" s="827"/>
      <c r="F399" s="790"/>
      <c r="G399" s="790"/>
      <c r="H399" s="790"/>
      <c r="I399" s="790"/>
      <c r="J399" s="790"/>
      <c r="K399" s="790"/>
      <c r="L399" s="790"/>
      <c r="M399" s="790"/>
      <c r="N399" s="790"/>
      <c r="O399" s="790"/>
      <c r="P399" s="790"/>
      <c r="Q399" s="790"/>
      <c r="R399" s="790"/>
      <c r="S399" s="790"/>
      <c r="T399" s="790"/>
      <c r="U399" s="790"/>
      <c r="V399" s="790"/>
      <c r="W399" s="790"/>
      <c r="X399" s="790"/>
      <c r="Y399" s="790"/>
    </row>
    <row r="400" spans="1:25" ht="12.75" customHeight="1">
      <c r="A400" s="790"/>
      <c r="B400" s="790"/>
      <c r="C400" s="790"/>
      <c r="D400" s="790"/>
      <c r="E400" s="827"/>
      <c r="F400" s="790"/>
      <c r="G400" s="790"/>
      <c r="H400" s="790"/>
      <c r="I400" s="790"/>
      <c r="J400" s="790"/>
      <c r="K400" s="790"/>
      <c r="L400" s="790"/>
      <c r="M400" s="790"/>
      <c r="N400" s="790"/>
      <c r="O400" s="790"/>
      <c r="P400" s="790"/>
      <c r="Q400" s="790"/>
      <c r="R400" s="790"/>
      <c r="S400" s="790"/>
      <c r="T400" s="790"/>
      <c r="U400" s="790"/>
      <c r="V400" s="790"/>
      <c r="W400" s="790"/>
      <c r="X400" s="790"/>
      <c r="Y400" s="790"/>
    </row>
    <row r="401" spans="1:25" ht="12.75" customHeight="1">
      <c r="A401" s="790"/>
      <c r="B401" s="790"/>
      <c r="C401" s="790"/>
      <c r="D401" s="790"/>
      <c r="E401" s="827"/>
      <c r="F401" s="790"/>
      <c r="G401" s="790"/>
      <c r="H401" s="790"/>
      <c r="I401" s="790"/>
      <c r="J401" s="790"/>
      <c r="K401" s="790"/>
      <c r="L401" s="790"/>
      <c r="M401" s="790"/>
      <c r="N401" s="790"/>
      <c r="O401" s="790"/>
      <c r="P401" s="790"/>
      <c r="Q401" s="790"/>
      <c r="R401" s="790"/>
      <c r="S401" s="790"/>
      <c r="T401" s="790"/>
      <c r="U401" s="790"/>
      <c r="V401" s="790"/>
      <c r="W401" s="790"/>
      <c r="X401" s="790"/>
      <c r="Y401" s="790"/>
    </row>
    <row r="402" spans="1:25" ht="12.75" customHeight="1">
      <c r="A402" s="790"/>
      <c r="B402" s="790"/>
      <c r="C402" s="790"/>
      <c r="D402" s="790"/>
      <c r="E402" s="827"/>
      <c r="F402" s="790"/>
      <c r="G402" s="790"/>
      <c r="H402" s="790"/>
      <c r="I402" s="790"/>
      <c r="J402" s="790"/>
      <c r="K402" s="790"/>
      <c r="L402" s="790"/>
      <c r="M402" s="790"/>
      <c r="N402" s="790"/>
      <c r="O402" s="790"/>
      <c r="P402" s="790"/>
      <c r="Q402" s="790"/>
      <c r="R402" s="790"/>
      <c r="S402" s="790"/>
      <c r="T402" s="790"/>
      <c r="U402" s="790"/>
      <c r="V402" s="790"/>
      <c r="W402" s="790"/>
      <c r="X402" s="790"/>
      <c r="Y402" s="790"/>
    </row>
    <row r="403" spans="1:25" ht="12.75" customHeight="1">
      <c r="A403" s="790"/>
      <c r="B403" s="790"/>
      <c r="C403" s="790"/>
      <c r="D403" s="790"/>
      <c r="E403" s="827"/>
      <c r="F403" s="790"/>
      <c r="G403" s="790"/>
      <c r="H403" s="790"/>
      <c r="I403" s="790"/>
      <c r="J403" s="790"/>
      <c r="K403" s="790"/>
      <c r="L403" s="790"/>
      <c r="M403" s="790"/>
      <c r="N403" s="790"/>
      <c r="O403" s="790"/>
      <c r="P403" s="790"/>
      <c r="Q403" s="790"/>
      <c r="R403" s="790"/>
      <c r="S403" s="790"/>
      <c r="T403" s="790"/>
      <c r="U403" s="790"/>
      <c r="V403" s="790"/>
      <c r="W403" s="790"/>
      <c r="X403" s="790"/>
      <c r="Y403" s="790"/>
    </row>
    <row r="404" spans="1:25" ht="12.75" customHeight="1">
      <c r="A404" s="790"/>
      <c r="B404" s="790"/>
      <c r="C404" s="790"/>
      <c r="D404" s="790"/>
      <c r="E404" s="827"/>
      <c r="F404" s="790"/>
      <c r="G404" s="790"/>
      <c r="H404" s="790"/>
      <c r="I404" s="790"/>
      <c r="J404" s="790"/>
      <c r="K404" s="790"/>
      <c r="L404" s="790"/>
      <c r="M404" s="790"/>
      <c r="N404" s="790"/>
      <c r="O404" s="790"/>
      <c r="P404" s="790"/>
      <c r="Q404" s="790"/>
      <c r="R404" s="790"/>
      <c r="S404" s="790"/>
      <c r="T404" s="790"/>
      <c r="U404" s="790"/>
      <c r="V404" s="790"/>
      <c r="W404" s="790"/>
      <c r="X404" s="790"/>
      <c r="Y404" s="790"/>
    </row>
    <row r="405" spans="1:25" ht="12.75" customHeight="1">
      <c r="A405" s="790"/>
      <c r="B405" s="790"/>
      <c r="C405" s="790"/>
      <c r="D405" s="790"/>
      <c r="E405" s="827"/>
      <c r="F405" s="790"/>
      <c r="G405" s="790"/>
      <c r="H405" s="790"/>
      <c r="I405" s="790"/>
      <c r="J405" s="790"/>
      <c r="K405" s="790"/>
      <c r="L405" s="790"/>
      <c r="M405" s="790"/>
      <c r="N405" s="790"/>
      <c r="O405" s="790"/>
      <c r="P405" s="790"/>
      <c r="Q405" s="790"/>
      <c r="R405" s="790"/>
      <c r="S405" s="790"/>
      <c r="T405" s="790"/>
      <c r="U405" s="790"/>
      <c r="V405" s="790"/>
      <c r="W405" s="790"/>
      <c r="X405" s="790"/>
      <c r="Y405" s="790"/>
    </row>
    <row r="406" spans="1:25" ht="12.75" customHeight="1">
      <c r="A406" s="790"/>
      <c r="B406" s="790"/>
      <c r="C406" s="790"/>
      <c r="D406" s="790"/>
      <c r="E406" s="827"/>
      <c r="F406" s="790"/>
      <c r="G406" s="790"/>
      <c r="H406" s="790"/>
      <c r="I406" s="790"/>
      <c r="J406" s="790"/>
      <c r="K406" s="790"/>
      <c r="L406" s="790"/>
      <c r="M406" s="790"/>
      <c r="N406" s="790"/>
      <c r="O406" s="790"/>
      <c r="P406" s="790"/>
      <c r="Q406" s="790"/>
      <c r="R406" s="790"/>
      <c r="S406" s="790"/>
      <c r="T406" s="790"/>
      <c r="U406" s="790"/>
      <c r="V406" s="790"/>
      <c r="W406" s="790"/>
      <c r="X406" s="790"/>
      <c r="Y406" s="790"/>
    </row>
    <row r="407" spans="1:25" ht="12.75" customHeight="1">
      <c r="A407" s="790"/>
      <c r="B407" s="790"/>
      <c r="C407" s="790"/>
      <c r="D407" s="790"/>
      <c r="E407" s="827"/>
      <c r="F407" s="790"/>
      <c r="G407" s="790"/>
      <c r="H407" s="790"/>
      <c r="I407" s="790"/>
      <c r="J407" s="790"/>
      <c r="K407" s="790"/>
      <c r="L407" s="790"/>
      <c r="M407" s="790"/>
      <c r="N407" s="790"/>
      <c r="O407" s="790"/>
      <c r="P407" s="790"/>
      <c r="Q407" s="790"/>
      <c r="R407" s="790"/>
      <c r="S407" s="790"/>
      <c r="T407" s="790"/>
      <c r="U407" s="790"/>
      <c r="V407" s="790"/>
      <c r="W407" s="790"/>
      <c r="X407" s="790"/>
      <c r="Y407" s="790"/>
    </row>
    <row r="408" spans="1:25" ht="12.75" customHeight="1">
      <c r="A408" s="790"/>
      <c r="B408" s="790"/>
      <c r="C408" s="790"/>
      <c r="D408" s="790"/>
      <c r="E408" s="827"/>
      <c r="F408" s="790"/>
      <c r="G408" s="790"/>
      <c r="H408" s="790"/>
      <c r="I408" s="790"/>
      <c r="J408" s="790"/>
      <c r="K408" s="790"/>
      <c r="L408" s="790"/>
      <c r="M408" s="790"/>
      <c r="N408" s="790"/>
      <c r="O408" s="790"/>
      <c r="P408" s="790"/>
      <c r="Q408" s="790"/>
      <c r="R408" s="790"/>
      <c r="S408" s="790"/>
      <c r="T408" s="790"/>
      <c r="U408" s="790"/>
      <c r="V408" s="790"/>
      <c r="W408" s="790"/>
      <c r="X408" s="790"/>
      <c r="Y408" s="790"/>
    </row>
    <row r="409" spans="1:25" ht="12.75" customHeight="1">
      <c r="A409" s="790"/>
      <c r="B409" s="790"/>
      <c r="C409" s="790"/>
      <c r="D409" s="790"/>
      <c r="E409" s="827"/>
      <c r="F409" s="790"/>
      <c r="G409" s="790"/>
      <c r="H409" s="790"/>
      <c r="I409" s="790"/>
      <c r="J409" s="790"/>
      <c r="K409" s="790"/>
      <c r="L409" s="790"/>
      <c r="M409" s="790"/>
      <c r="N409" s="790"/>
      <c r="O409" s="790"/>
      <c r="P409" s="790"/>
      <c r="Q409" s="790"/>
      <c r="R409" s="790"/>
      <c r="S409" s="790"/>
      <c r="T409" s="790"/>
      <c r="U409" s="790"/>
      <c r="V409" s="790"/>
      <c r="W409" s="790"/>
      <c r="X409" s="790"/>
      <c r="Y409" s="790"/>
    </row>
    <row r="410" spans="1:25" ht="12.75" customHeight="1">
      <c r="A410" s="790"/>
      <c r="B410" s="790"/>
      <c r="C410" s="790"/>
      <c r="D410" s="790"/>
      <c r="E410" s="827"/>
      <c r="F410" s="790"/>
      <c r="G410" s="790"/>
      <c r="H410" s="790"/>
      <c r="I410" s="790"/>
      <c r="J410" s="790"/>
      <c r="K410" s="790"/>
      <c r="L410" s="790"/>
      <c r="M410" s="790"/>
      <c r="N410" s="790"/>
      <c r="O410" s="790"/>
      <c r="P410" s="790"/>
      <c r="Q410" s="790"/>
      <c r="R410" s="790"/>
      <c r="S410" s="790"/>
      <c r="T410" s="790"/>
      <c r="U410" s="790"/>
      <c r="V410" s="790"/>
      <c r="W410" s="790"/>
      <c r="X410" s="790"/>
      <c r="Y410" s="790"/>
    </row>
    <row r="411" spans="1:25" ht="12.75" customHeight="1">
      <c r="A411" s="790"/>
      <c r="B411" s="790"/>
      <c r="C411" s="790"/>
      <c r="D411" s="790"/>
      <c r="E411" s="827"/>
      <c r="F411" s="790"/>
      <c r="G411" s="790"/>
      <c r="H411" s="790"/>
      <c r="I411" s="790"/>
      <c r="J411" s="790"/>
      <c r="K411" s="790"/>
      <c r="L411" s="790"/>
      <c r="M411" s="790"/>
      <c r="N411" s="790"/>
      <c r="O411" s="790"/>
      <c r="P411" s="790"/>
      <c r="Q411" s="790"/>
      <c r="R411" s="790"/>
      <c r="S411" s="790"/>
      <c r="T411" s="790"/>
      <c r="U411" s="790"/>
      <c r="V411" s="790"/>
      <c r="W411" s="790"/>
      <c r="X411" s="790"/>
      <c r="Y411" s="790"/>
    </row>
    <row r="412" spans="1:25" ht="12.75" customHeight="1">
      <c r="A412" s="790"/>
      <c r="B412" s="790"/>
      <c r="C412" s="790"/>
      <c r="D412" s="790"/>
      <c r="E412" s="827"/>
      <c r="F412" s="790"/>
      <c r="G412" s="790"/>
      <c r="H412" s="790"/>
      <c r="I412" s="790"/>
      <c r="J412" s="790"/>
      <c r="K412" s="790"/>
      <c r="L412" s="790"/>
      <c r="M412" s="790"/>
      <c r="N412" s="790"/>
      <c r="O412" s="790"/>
      <c r="P412" s="790"/>
      <c r="Q412" s="790"/>
      <c r="R412" s="790"/>
      <c r="S412" s="790"/>
      <c r="T412" s="790"/>
      <c r="U412" s="790"/>
      <c r="V412" s="790"/>
      <c r="W412" s="790"/>
      <c r="X412" s="790"/>
      <c r="Y412" s="790"/>
    </row>
    <row r="413" spans="1:25" ht="12.75" customHeight="1">
      <c r="A413" s="790"/>
      <c r="B413" s="790"/>
      <c r="C413" s="790"/>
      <c r="D413" s="790"/>
      <c r="E413" s="827"/>
      <c r="F413" s="790"/>
      <c r="G413" s="790"/>
      <c r="H413" s="790"/>
      <c r="I413" s="790"/>
      <c r="J413" s="790"/>
      <c r="K413" s="790"/>
      <c r="L413" s="790"/>
      <c r="M413" s="790"/>
      <c r="N413" s="790"/>
      <c r="O413" s="790"/>
      <c r="P413" s="790"/>
      <c r="Q413" s="790"/>
      <c r="R413" s="790"/>
      <c r="S413" s="790"/>
      <c r="T413" s="790"/>
      <c r="U413" s="790"/>
      <c r="V413" s="790"/>
      <c r="W413" s="790"/>
      <c r="X413" s="790"/>
      <c r="Y413" s="790"/>
    </row>
    <row r="414" spans="1:25" ht="12.75" customHeight="1">
      <c r="A414" s="790"/>
      <c r="B414" s="790"/>
      <c r="C414" s="790"/>
      <c r="D414" s="790"/>
      <c r="E414" s="827"/>
      <c r="F414" s="790"/>
      <c r="G414" s="790"/>
      <c r="H414" s="790"/>
      <c r="I414" s="790"/>
      <c r="J414" s="790"/>
      <c r="K414" s="790"/>
      <c r="L414" s="790"/>
      <c r="M414" s="790"/>
      <c r="N414" s="790"/>
      <c r="O414" s="790"/>
      <c r="P414" s="790"/>
      <c r="Q414" s="790"/>
      <c r="R414" s="790"/>
      <c r="S414" s="790"/>
      <c r="T414" s="790"/>
      <c r="U414" s="790"/>
      <c r="V414" s="790"/>
      <c r="W414" s="790"/>
      <c r="X414" s="790"/>
      <c r="Y414" s="790"/>
    </row>
    <row r="415" spans="1:25" ht="12.75" customHeight="1">
      <c r="A415" s="790"/>
      <c r="B415" s="790"/>
      <c r="C415" s="790"/>
      <c r="D415" s="790"/>
      <c r="E415" s="827"/>
      <c r="F415" s="790"/>
      <c r="G415" s="790"/>
      <c r="H415" s="790"/>
      <c r="I415" s="790"/>
      <c r="J415" s="790"/>
      <c r="K415" s="790"/>
      <c r="L415" s="790"/>
      <c r="M415" s="790"/>
      <c r="N415" s="790"/>
      <c r="O415" s="790"/>
      <c r="P415" s="790"/>
      <c r="Q415" s="790"/>
      <c r="R415" s="790"/>
      <c r="S415" s="790"/>
      <c r="T415" s="790"/>
      <c r="U415" s="790"/>
      <c r="V415" s="790"/>
      <c r="W415" s="790"/>
      <c r="X415" s="790"/>
      <c r="Y415" s="790"/>
    </row>
    <row r="416" spans="1:25" ht="12.75" customHeight="1">
      <c r="A416" s="790"/>
      <c r="B416" s="790"/>
      <c r="C416" s="790"/>
      <c r="D416" s="790"/>
      <c r="E416" s="827"/>
      <c r="F416" s="790"/>
      <c r="G416" s="790"/>
      <c r="H416" s="790"/>
      <c r="I416" s="790"/>
      <c r="J416" s="790"/>
      <c r="K416" s="790"/>
      <c r="L416" s="790"/>
      <c r="M416" s="790"/>
      <c r="N416" s="790"/>
      <c r="O416" s="790"/>
      <c r="P416" s="790"/>
      <c r="Q416" s="790"/>
      <c r="R416" s="790"/>
      <c r="S416" s="790"/>
      <c r="T416" s="790"/>
      <c r="U416" s="790"/>
      <c r="V416" s="790"/>
      <c r="W416" s="790"/>
      <c r="X416" s="790"/>
      <c r="Y416" s="790"/>
    </row>
    <row r="417" spans="1:25" ht="12.75" customHeight="1">
      <c r="A417" s="790"/>
      <c r="B417" s="790"/>
      <c r="C417" s="790"/>
      <c r="D417" s="790"/>
      <c r="E417" s="827"/>
      <c r="F417" s="790"/>
      <c r="G417" s="790"/>
      <c r="H417" s="790"/>
      <c r="I417" s="790"/>
      <c r="J417" s="790"/>
      <c r="K417" s="790"/>
      <c r="L417" s="790"/>
      <c r="M417" s="790"/>
      <c r="N417" s="790"/>
      <c r="O417" s="790"/>
      <c r="P417" s="790"/>
      <c r="Q417" s="790"/>
      <c r="R417" s="790"/>
      <c r="S417" s="790"/>
      <c r="T417" s="790"/>
      <c r="U417" s="790"/>
      <c r="V417" s="790"/>
      <c r="W417" s="790"/>
      <c r="X417" s="790"/>
      <c r="Y417" s="790"/>
    </row>
    <row r="418" spans="1:25" ht="12.75" customHeight="1">
      <c r="A418" s="790"/>
      <c r="B418" s="790"/>
      <c r="C418" s="790"/>
      <c r="D418" s="790"/>
      <c r="E418" s="827"/>
      <c r="F418" s="790"/>
      <c r="G418" s="790"/>
      <c r="H418" s="790"/>
      <c r="I418" s="790"/>
      <c r="J418" s="790"/>
      <c r="K418" s="790"/>
      <c r="L418" s="790"/>
      <c r="M418" s="790"/>
      <c r="N418" s="790"/>
      <c r="O418" s="790"/>
      <c r="P418" s="790"/>
      <c r="Q418" s="790"/>
      <c r="R418" s="790"/>
      <c r="S418" s="790"/>
      <c r="T418" s="790"/>
      <c r="U418" s="790"/>
      <c r="V418" s="790"/>
      <c r="W418" s="790"/>
      <c r="X418" s="790"/>
      <c r="Y418" s="790"/>
    </row>
    <row r="419" spans="1:25" ht="12.75" customHeight="1">
      <c r="A419" s="790"/>
      <c r="B419" s="790"/>
      <c r="C419" s="790"/>
      <c r="D419" s="790"/>
      <c r="E419" s="827"/>
      <c r="F419" s="790"/>
      <c r="G419" s="790"/>
      <c r="H419" s="790"/>
      <c r="I419" s="790"/>
      <c r="J419" s="790"/>
      <c r="K419" s="790"/>
      <c r="L419" s="790"/>
      <c r="M419" s="790"/>
      <c r="N419" s="790"/>
      <c r="O419" s="790"/>
      <c r="P419" s="790"/>
      <c r="Q419" s="790"/>
      <c r="R419" s="790"/>
      <c r="S419" s="790"/>
      <c r="T419" s="790"/>
      <c r="U419" s="790"/>
      <c r="V419" s="790"/>
      <c r="W419" s="790"/>
      <c r="X419" s="790"/>
      <c r="Y419" s="790"/>
    </row>
    <row r="420" spans="1:25" ht="12.75" customHeight="1">
      <c r="A420" s="790"/>
      <c r="B420" s="790"/>
      <c r="C420" s="790"/>
      <c r="D420" s="790"/>
      <c r="E420" s="827"/>
      <c r="F420" s="790"/>
      <c r="G420" s="790"/>
      <c r="H420" s="790"/>
      <c r="I420" s="790"/>
      <c r="J420" s="790"/>
      <c r="K420" s="790"/>
      <c r="L420" s="790"/>
      <c r="M420" s="790"/>
      <c r="N420" s="790"/>
      <c r="O420" s="790"/>
      <c r="P420" s="790"/>
      <c r="Q420" s="790"/>
      <c r="R420" s="790"/>
      <c r="S420" s="790"/>
      <c r="T420" s="790"/>
      <c r="U420" s="790"/>
      <c r="V420" s="790"/>
      <c r="W420" s="790"/>
      <c r="X420" s="790"/>
      <c r="Y420" s="790"/>
    </row>
    <row r="421" spans="1:25" ht="12.75" customHeight="1">
      <c r="A421" s="790"/>
      <c r="B421" s="790"/>
      <c r="C421" s="790"/>
      <c r="D421" s="790"/>
      <c r="E421" s="827"/>
      <c r="F421" s="790"/>
      <c r="G421" s="790"/>
      <c r="H421" s="790"/>
      <c r="I421" s="790"/>
      <c r="J421" s="790"/>
      <c r="K421" s="790"/>
      <c r="L421" s="790"/>
      <c r="M421" s="790"/>
      <c r="N421" s="790"/>
      <c r="O421" s="790"/>
      <c r="P421" s="790"/>
      <c r="Q421" s="790"/>
      <c r="R421" s="790"/>
      <c r="S421" s="790"/>
      <c r="T421" s="790"/>
      <c r="U421" s="790"/>
      <c r="V421" s="790"/>
      <c r="W421" s="790"/>
      <c r="X421" s="790"/>
      <c r="Y421" s="790"/>
    </row>
    <row r="422" spans="1:25" ht="12.75" customHeight="1">
      <c r="A422" s="790"/>
      <c r="B422" s="790"/>
      <c r="C422" s="790"/>
      <c r="D422" s="790"/>
      <c r="E422" s="827"/>
      <c r="F422" s="790"/>
      <c r="G422" s="790"/>
      <c r="H422" s="790"/>
      <c r="I422" s="790"/>
      <c r="J422" s="790"/>
      <c r="K422" s="790"/>
      <c r="L422" s="790"/>
      <c r="M422" s="790"/>
      <c r="N422" s="790"/>
      <c r="O422" s="790"/>
      <c r="P422" s="790"/>
      <c r="Q422" s="790"/>
      <c r="R422" s="790"/>
      <c r="S422" s="790"/>
      <c r="T422" s="790"/>
      <c r="U422" s="790"/>
      <c r="V422" s="790"/>
      <c r="W422" s="790"/>
      <c r="X422" s="790"/>
      <c r="Y422" s="790"/>
    </row>
    <row r="423" spans="1:25" ht="12.75" customHeight="1">
      <c r="A423" s="790"/>
      <c r="B423" s="790"/>
      <c r="C423" s="790"/>
      <c r="D423" s="790"/>
      <c r="E423" s="827"/>
      <c r="F423" s="790"/>
      <c r="G423" s="790"/>
      <c r="H423" s="790"/>
      <c r="I423" s="790"/>
      <c r="J423" s="790"/>
      <c r="K423" s="790"/>
      <c r="L423" s="790"/>
      <c r="M423" s="790"/>
      <c r="N423" s="790"/>
      <c r="O423" s="790"/>
      <c r="P423" s="790"/>
      <c r="Q423" s="790"/>
      <c r="R423" s="790"/>
      <c r="S423" s="790"/>
      <c r="T423" s="790"/>
      <c r="U423" s="790"/>
      <c r="V423" s="790"/>
      <c r="W423" s="790"/>
      <c r="X423" s="790"/>
      <c r="Y423" s="790"/>
    </row>
    <row r="424" spans="1:25" ht="12.75" customHeight="1">
      <c r="A424" s="790"/>
      <c r="B424" s="790"/>
      <c r="C424" s="790"/>
      <c r="D424" s="790"/>
      <c r="E424" s="827"/>
      <c r="F424" s="790"/>
      <c r="G424" s="790"/>
      <c r="H424" s="790"/>
      <c r="I424" s="790"/>
      <c r="J424" s="790"/>
      <c r="K424" s="790"/>
      <c r="L424" s="790"/>
      <c r="M424" s="790"/>
      <c r="N424" s="790"/>
      <c r="O424" s="790"/>
      <c r="P424" s="790"/>
      <c r="Q424" s="790"/>
      <c r="R424" s="790"/>
      <c r="S424" s="790"/>
      <c r="T424" s="790"/>
      <c r="U424" s="790"/>
      <c r="V424" s="790"/>
      <c r="W424" s="790"/>
      <c r="X424" s="790"/>
      <c r="Y424" s="790"/>
    </row>
    <row r="425" spans="1:25" ht="12.75" customHeight="1">
      <c r="A425" s="790"/>
      <c r="B425" s="790"/>
      <c r="C425" s="790"/>
      <c r="D425" s="790"/>
      <c r="E425" s="827"/>
      <c r="F425" s="790"/>
      <c r="G425" s="790"/>
      <c r="H425" s="790"/>
      <c r="I425" s="790"/>
      <c r="J425" s="790"/>
      <c r="K425" s="790"/>
      <c r="L425" s="790"/>
      <c r="M425" s="790"/>
      <c r="N425" s="790"/>
      <c r="O425" s="790"/>
      <c r="P425" s="790"/>
      <c r="Q425" s="790"/>
      <c r="R425" s="790"/>
      <c r="S425" s="790"/>
      <c r="T425" s="790"/>
      <c r="U425" s="790"/>
      <c r="V425" s="790"/>
      <c r="W425" s="790"/>
      <c r="X425" s="790"/>
      <c r="Y425" s="790"/>
    </row>
    <row r="426" spans="1:25" ht="12.75" customHeight="1">
      <c r="A426" s="790"/>
      <c r="B426" s="790"/>
      <c r="C426" s="790"/>
      <c r="D426" s="790"/>
      <c r="E426" s="827"/>
      <c r="F426" s="790"/>
      <c r="G426" s="790"/>
      <c r="H426" s="790"/>
      <c r="I426" s="790"/>
      <c r="J426" s="790"/>
      <c r="K426" s="790"/>
      <c r="L426" s="790"/>
      <c r="M426" s="790"/>
      <c r="N426" s="790"/>
      <c r="O426" s="790"/>
      <c r="P426" s="790"/>
      <c r="Q426" s="790"/>
      <c r="R426" s="790"/>
      <c r="S426" s="790"/>
      <c r="T426" s="790"/>
      <c r="U426" s="790"/>
      <c r="V426" s="790"/>
      <c r="W426" s="790"/>
      <c r="X426" s="790"/>
      <c r="Y426" s="790"/>
    </row>
    <row r="427" spans="1:25" ht="12.75" customHeight="1">
      <c r="A427" s="790"/>
      <c r="B427" s="790"/>
      <c r="C427" s="790"/>
      <c r="D427" s="790"/>
      <c r="E427" s="827"/>
      <c r="F427" s="790"/>
      <c r="G427" s="790"/>
      <c r="H427" s="790"/>
      <c r="I427" s="790"/>
      <c r="J427" s="790"/>
      <c r="K427" s="790"/>
      <c r="L427" s="790"/>
      <c r="M427" s="790"/>
      <c r="N427" s="790"/>
      <c r="O427" s="790"/>
      <c r="P427" s="790"/>
      <c r="Q427" s="790"/>
      <c r="R427" s="790"/>
      <c r="S427" s="790"/>
      <c r="T427" s="790"/>
      <c r="U427" s="790"/>
      <c r="V427" s="790"/>
      <c r="W427" s="790"/>
      <c r="X427" s="790"/>
      <c r="Y427" s="790"/>
    </row>
    <row r="428" spans="1:25" ht="12.75" customHeight="1">
      <c r="A428" s="790"/>
      <c r="B428" s="790"/>
      <c r="C428" s="790"/>
      <c r="D428" s="790"/>
      <c r="E428" s="827"/>
      <c r="F428" s="790"/>
      <c r="G428" s="790"/>
      <c r="H428" s="790"/>
      <c r="I428" s="790"/>
      <c r="J428" s="790"/>
      <c r="K428" s="790"/>
      <c r="L428" s="790"/>
      <c r="M428" s="790"/>
      <c r="N428" s="790"/>
      <c r="O428" s="790"/>
      <c r="P428" s="790"/>
      <c r="Q428" s="790"/>
      <c r="R428" s="790"/>
      <c r="S428" s="790"/>
      <c r="T428" s="790"/>
      <c r="U428" s="790"/>
      <c r="V428" s="790"/>
      <c r="W428" s="790"/>
      <c r="X428" s="790"/>
      <c r="Y428" s="790"/>
    </row>
    <row r="429" spans="1:25" ht="12.75" customHeight="1">
      <c r="A429" s="790"/>
      <c r="B429" s="790"/>
      <c r="C429" s="790"/>
      <c r="D429" s="790"/>
      <c r="E429" s="827"/>
      <c r="F429" s="790"/>
      <c r="G429" s="790"/>
      <c r="H429" s="790"/>
      <c r="I429" s="790"/>
      <c r="J429" s="790"/>
      <c r="K429" s="790"/>
      <c r="L429" s="790"/>
      <c r="M429" s="790"/>
      <c r="N429" s="790"/>
      <c r="O429" s="790"/>
      <c r="P429" s="790"/>
      <c r="Q429" s="790"/>
      <c r="R429" s="790"/>
      <c r="S429" s="790"/>
      <c r="T429" s="790"/>
      <c r="U429" s="790"/>
      <c r="V429" s="790"/>
      <c r="W429" s="790"/>
      <c r="X429" s="790"/>
      <c r="Y429" s="790"/>
    </row>
    <row r="430" spans="1:25" ht="12.75" customHeight="1">
      <c r="A430" s="790"/>
      <c r="B430" s="790"/>
      <c r="C430" s="790"/>
      <c r="D430" s="790"/>
      <c r="E430" s="827"/>
      <c r="F430" s="790"/>
      <c r="G430" s="790"/>
      <c r="H430" s="790"/>
      <c r="I430" s="790"/>
      <c r="J430" s="790"/>
      <c r="K430" s="790"/>
      <c r="L430" s="790"/>
      <c r="M430" s="790"/>
      <c r="N430" s="790"/>
      <c r="O430" s="790"/>
      <c r="P430" s="790"/>
      <c r="Q430" s="790"/>
      <c r="R430" s="790"/>
      <c r="S430" s="790"/>
      <c r="T430" s="790"/>
      <c r="U430" s="790"/>
      <c r="V430" s="790"/>
      <c r="W430" s="790"/>
      <c r="X430" s="790"/>
      <c r="Y430" s="790"/>
    </row>
    <row r="431" spans="1:25" ht="12.75" customHeight="1">
      <c r="A431" s="790"/>
      <c r="B431" s="790"/>
      <c r="C431" s="790"/>
      <c r="D431" s="790"/>
      <c r="E431" s="827"/>
      <c r="F431" s="790"/>
      <c r="G431" s="790"/>
      <c r="H431" s="790"/>
      <c r="I431" s="790"/>
      <c r="J431" s="790"/>
      <c r="K431" s="790"/>
      <c r="L431" s="790"/>
      <c r="M431" s="790"/>
      <c r="N431" s="790"/>
      <c r="O431" s="790"/>
      <c r="P431" s="790"/>
      <c r="Q431" s="790"/>
      <c r="R431" s="790"/>
      <c r="S431" s="790"/>
      <c r="T431" s="790"/>
      <c r="U431" s="790"/>
      <c r="V431" s="790"/>
      <c r="W431" s="790"/>
      <c r="X431" s="790"/>
      <c r="Y431" s="790"/>
    </row>
    <row r="432" spans="1:25" ht="12.75" customHeight="1">
      <c r="A432" s="790"/>
      <c r="B432" s="790"/>
      <c r="C432" s="790"/>
      <c r="D432" s="790"/>
      <c r="E432" s="827"/>
      <c r="F432" s="790"/>
      <c r="G432" s="790"/>
      <c r="H432" s="790"/>
      <c r="I432" s="790"/>
      <c r="J432" s="790"/>
      <c r="K432" s="790"/>
      <c r="L432" s="790"/>
      <c r="M432" s="790"/>
      <c r="N432" s="790"/>
      <c r="O432" s="790"/>
      <c r="P432" s="790"/>
      <c r="Q432" s="790"/>
      <c r="R432" s="790"/>
      <c r="S432" s="790"/>
      <c r="T432" s="790"/>
      <c r="U432" s="790"/>
      <c r="V432" s="790"/>
      <c r="W432" s="790"/>
      <c r="X432" s="790"/>
      <c r="Y432" s="790"/>
    </row>
    <row r="433" spans="1:25" ht="12.75" customHeight="1">
      <c r="A433" s="790"/>
      <c r="B433" s="790"/>
      <c r="C433" s="790"/>
      <c r="D433" s="790"/>
      <c r="E433" s="827"/>
      <c r="F433" s="790"/>
      <c r="G433" s="790"/>
      <c r="H433" s="790"/>
      <c r="I433" s="790"/>
      <c r="J433" s="790"/>
      <c r="K433" s="790"/>
      <c r="L433" s="790"/>
      <c r="M433" s="790"/>
      <c r="N433" s="790"/>
      <c r="O433" s="790"/>
      <c r="P433" s="790"/>
      <c r="Q433" s="790"/>
      <c r="R433" s="790"/>
      <c r="S433" s="790"/>
      <c r="T433" s="790"/>
      <c r="U433" s="790"/>
      <c r="V433" s="790"/>
      <c r="W433" s="790"/>
      <c r="X433" s="790"/>
      <c r="Y433" s="790"/>
    </row>
    <row r="434" spans="1:25" ht="12.75" customHeight="1">
      <c r="A434" s="790"/>
      <c r="B434" s="790"/>
      <c r="C434" s="790"/>
      <c r="D434" s="790"/>
      <c r="E434" s="827"/>
      <c r="F434" s="790"/>
      <c r="G434" s="790"/>
      <c r="H434" s="790"/>
      <c r="I434" s="790"/>
      <c r="J434" s="790"/>
      <c r="K434" s="790"/>
      <c r="L434" s="790"/>
      <c r="M434" s="790"/>
      <c r="N434" s="790"/>
      <c r="O434" s="790"/>
      <c r="P434" s="790"/>
      <c r="Q434" s="790"/>
      <c r="R434" s="790"/>
      <c r="S434" s="790"/>
      <c r="T434" s="790"/>
      <c r="U434" s="790"/>
      <c r="V434" s="790"/>
      <c r="W434" s="790"/>
      <c r="X434" s="790"/>
      <c r="Y434" s="790"/>
    </row>
    <row r="435" spans="1:25" ht="12.75" customHeight="1">
      <c r="A435" s="790"/>
      <c r="B435" s="790"/>
      <c r="C435" s="790"/>
      <c r="D435" s="790"/>
      <c r="E435" s="827"/>
      <c r="F435" s="790"/>
      <c r="G435" s="790"/>
      <c r="H435" s="790"/>
      <c r="I435" s="790"/>
      <c r="J435" s="790"/>
      <c r="K435" s="790"/>
      <c r="L435" s="790"/>
      <c r="M435" s="790"/>
      <c r="N435" s="790"/>
      <c r="O435" s="790"/>
      <c r="P435" s="790"/>
      <c r="Q435" s="790"/>
      <c r="R435" s="790"/>
      <c r="S435" s="790"/>
      <c r="T435" s="790"/>
      <c r="U435" s="790"/>
      <c r="V435" s="790"/>
      <c r="W435" s="790"/>
      <c r="X435" s="790"/>
      <c r="Y435" s="790"/>
    </row>
    <row r="436" spans="1:25" ht="12.75" customHeight="1">
      <c r="A436" s="790"/>
      <c r="B436" s="790"/>
      <c r="C436" s="790"/>
      <c r="D436" s="790"/>
      <c r="E436" s="827"/>
      <c r="F436" s="790"/>
      <c r="G436" s="790"/>
      <c r="H436" s="790"/>
      <c r="I436" s="790"/>
      <c r="J436" s="790"/>
      <c r="K436" s="790"/>
      <c r="L436" s="790"/>
      <c r="M436" s="790"/>
      <c r="N436" s="790"/>
      <c r="O436" s="790"/>
      <c r="P436" s="790"/>
      <c r="Q436" s="790"/>
      <c r="R436" s="790"/>
      <c r="S436" s="790"/>
      <c r="T436" s="790"/>
      <c r="U436" s="790"/>
      <c r="V436" s="790"/>
      <c r="W436" s="790"/>
      <c r="X436" s="790"/>
      <c r="Y436" s="790"/>
    </row>
    <row r="437" spans="1:25" ht="12.75" customHeight="1">
      <c r="A437" s="790"/>
      <c r="B437" s="790"/>
      <c r="C437" s="790"/>
      <c r="D437" s="790"/>
      <c r="E437" s="827"/>
      <c r="F437" s="790"/>
      <c r="G437" s="790"/>
      <c r="H437" s="790"/>
      <c r="I437" s="790"/>
      <c r="J437" s="790"/>
      <c r="K437" s="790"/>
      <c r="L437" s="790"/>
      <c r="M437" s="790"/>
      <c r="N437" s="790"/>
      <c r="O437" s="790"/>
      <c r="P437" s="790"/>
      <c r="Q437" s="790"/>
      <c r="R437" s="790"/>
      <c r="S437" s="790"/>
      <c r="T437" s="790"/>
      <c r="U437" s="790"/>
      <c r="V437" s="790"/>
      <c r="W437" s="790"/>
      <c r="X437" s="790"/>
      <c r="Y437" s="790"/>
    </row>
    <row r="438" spans="1:25" ht="12.75" customHeight="1">
      <c r="A438" s="790"/>
      <c r="B438" s="790"/>
      <c r="C438" s="790"/>
      <c r="D438" s="790"/>
      <c r="E438" s="827"/>
      <c r="F438" s="790"/>
      <c r="G438" s="790"/>
      <c r="H438" s="790"/>
      <c r="I438" s="790"/>
      <c r="J438" s="790"/>
      <c r="K438" s="790"/>
      <c r="L438" s="790"/>
      <c r="M438" s="790"/>
      <c r="N438" s="790"/>
      <c r="O438" s="790"/>
      <c r="P438" s="790"/>
      <c r="Q438" s="790"/>
      <c r="R438" s="790"/>
      <c r="S438" s="790"/>
      <c r="T438" s="790"/>
      <c r="U438" s="790"/>
      <c r="V438" s="790"/>
      <c r="W438" s="790"/>
      <c r="X438" s="790"/>
      <c r="Y438" s="790"/>
    </row>
    <row r="439" spans="1:25" ht="12.75" customHeight="1">
      <c r="A439" s="790"/>
      <c r="B439" s="790"/>
      <c r="C439" s="790"/>
      <c r="D439" s="790"/>
      <c r="E439" s="827"/>
      <c r="F439" s="790"/>
      <c r="G439" s="790"/>
      <c r="H439" s="790"/>
      <c r="I439" s="790"/>
      <c r="J439" s="790"/>
      <c r="K439" s="790"/>
      <c r="L439" s="790"/>
      <c r="M439" s="790"/>
      <c r="N439" s="790"/>
      <c r="O439" s="790"/>
      <c r="P439" s="790"/>
      <c r="Q439" s="790"/>
      <c r="R439" s="790"/>
      <c r="S439" s="790"/>
      <c r="T439" s="790"/>
      <c r="U439" s="790"/>
      <c r="V439" s="790"/>
      <c r="W439" s="790"/>
      <c r="X439" s="790"/>
      <c r="Y439" s="790"/>
    </row>
    <row r="440" spans="1:25" ht="12.75" customHeight="1">
      <c r="A440" s="790"/>
      <c r="B440" s="790"/>
      <c r="C440" s="790"/>
      <c r="D440" s="790"/>
      <c r="E440" s="827"/>
      <c r="F440" s="790"/>
      <c r="G440" s="790"/>
      <c r="H440" s="790"/>
      <c r="I440" s="790"/>
      <c r="J440" s="790"/>
      <c r="K440" s="790"/>
      <c r="L440" s="790"/>
      <c r="M440" s="790"/>
      <c r="N440" s="790"/>
      <c r="O440" s="790"/>
      <c r="P440" s="790"/>
      <c r="Q440" s="790"/>
      <c r="R440" s="790"/>
      <c r="S440" s="790"/>
      <c r="T440" s="790"/>
      <c r="U440" s="790"/>
      <c r="V440" s="790"/>
      <c r="W440" s="790"/>
      <c r="X440" s="790"/>
      <c r="Y440" s="790"/>
    </row>
    <row r="441" spans="1:25" ht="12.75" customHeight="1">
      <c r="A441" s="790"/>
      <c r="B441" s="790"/>
      <c r="C441" s="790"/>
      <c r="D441" s="790"/>
      <c r="E441" s="827"/>
      <c r="F441" s="790"/>
      <c r="G441" s="790"/>
      <c r="H441" s="790"/>
      <c r="I441" s="790"/>
      <c r="J441" s="790"/>
      <c r="K441" s="790"/>
      <c r="L441" s="790"/>
      <c r="M441" s="790"/>
      <c r="N441" s="790"/>
      <c r="O441" s="790"/>
      <c r="P441" s="790"/>
      <c r="Q441" s="790"/>
      <c r="R441" s="790"/>
      <c r="S441" s="790"/>
      <c r="T441" s="790"/>
      <c r="U441" s="790"/>
      <c r="V441" s="790"/>
      <c r="W441" s="790"/>
      <c r="X441" s="790"/>
      <c r="Y441" s="790"/>
    </row>
    <row r="442" spans="1:25" ht="12.75" customHeight="1">
      <c r="A442" s="790"/>
      <c r="B442" s="790"/>
      <c r="C442" s="790"/>
      <c r="D442" s="790"/>
      <c r="E442" s="827"/>
      <c r="F442" s="790"/>
      <c r="G442" s="790"/>
      <c r="H442" s="790"/>
      <c r="I442" s="790"/>
      <c r="J442" s="790"/>
      <c r="K442" s="790"/>
      <c r="L442" s="790"/>
      <c r="M442" s="790"/>
      <c r="N442" s="790"/>
      <c r="O442" s="790"/>
      <c r="P442" s="790"/>
      <c r="Q442" s="790"/>
      <c r="R442" s="790"/>
      <c r="S442" s="790"/>
      <c r="T442" s="790"/>
      <c r="U442" s="790"/>
      <c r="V442" s="790"/>
      <c r="W442" s="790"/>
      <c r="X442" s="790"/>
      <c r="Y442" s="790"/>
    </row>
    <row r="443" spans="1:25" ht="12.75" customHeight="1">
      <c r="A443" s="790"/>
      <c r="B443" s="790"/>
      <c r="C443" s="790"/>
      <c r="D443" s="790"/>
      <c r="E443" s="827"/>
      <c r="F443" s="790"/>
      <c r="G443" s="790"/>
      <c r="H443" s="790"/>
      <c r="I443" s="790"/>
      <c r="J443" s="790"/>
      <c r="K443" s="790"/>
      <c r="L443" s="790"/>
      <c r="M443" s="790"/>
      <c r="N443" s="790"/>
      <c r="O443" s="790"/>
      <c r="P443" s="790"/>
      <c r="Q443" s="790"/>
      <c r="R443" s="790"/>
      <c r="S443" s="790"/>
      <c r="T443" s="790"/>
      <c r="U443" s="790"/>
      <c r="V443" s="790"/>
      <c r="W443" s="790"/>
      <c r="X443" s="790"/>
      <c r="Y443" s="790"/>
    </row>
    <row r="444" spans="1:25" ht="12.75" customHeight="1">
      <c r="A444" s="790"/>
      <c r="B444" s="790"/>
      <c r="C444" s="790"/>
      <c r="D444" s="790"/>
      <c r="E444" s="827"/>
      <c r="F444" s="790"/>
      <c r="G444" s="790"/>
      <c r="H444" s="790"/>
      <c r="I444" s="790"/>
      <c r="J444" s="790"/>
      <c r="K444" s="790"/>
      <c r="L444" s="790"/>
      <c r="M444" s="790"/>
      <c r="N444" s="790"/>
      <c r="O444" s="790"/>
      <c r="P444" s="790"/>
      <c r="Q444" s="790"/>
      <c r="R444" s="790"/>
      <c r="S444" s="790"/>
      <c r="T444" s="790"/>
      <c r="U444" s="790"/>
      <c r="V444" s="790"/>
      <c r="W444" s="790"/>
      <c r="X444" s="790"/>
      <c r="Y444" s="790"/>
    </row>
    <row r="445" spans="1:25" ht="12.75" customHeight="1">
      <c r="A445" s="790"/>
      <c r="B445" s="790"/>
      <c r="C445" s="790"/>
      <c r="D445" s="790"/>
      <c r="E445" s="827"/>
      <c r="F445" s="790"/>
      <c r="G445" s="790"/>
      <c r="H445" s="790"/>
      <c r="I445" s="790"/>
      <c r="J445" s="790"/>
      <c r="K445" s="790"/>
      <c r="L445" s="790"/>
      <c r="M445" s="790"/>
      <c r="N445" s="790"/>
      <c r="O445" s="790"/>
      <c r="P445" s="790"/>
      <c r="Q445" s="790"/>
      <c r="R445" s="790"/>
      <c r="S445" s="790"/>
      <c r="T445" s="790"/>
      <c r="U445" s="790"/>
      <c r="V445" s="790"/>
      <c r="W445" s="790"/>
      <c r="X445" s="790"/>
      <c r="Y445" s="790"/>
    </row>
    <row r="446" spans="1:25" ht="12.75" customHeight="1">
      <c r="A446" s="790"/>
      <c r="B446" s="790"/>
      <c r="C446" s="790"/>
      <c r="D446" s="790"/>
      <c r="E446" s="827"/>
      <c r="F446" s="790"/>
      <c r="G446" s="790"/>
      <c r="H446" s="790"/>
      <c r="I446" s="790"/>
      <c r="J446" s="790"/>
      <c r="K446" s="790"/>
      <c r="L446" s="790"/>
      <c r="M446" s="790"/>
      <c r="N446" s="790"/>
      <c r="O446" s="790"/>
      <c r="P446" s="790"/>
      <c r="Q446" s="790"/>
      <c r="R446" s="790"/>
      <c r="S446" s="790"/>
      <c r="T446" s="790"/>
      <c r="U446" s="790"/>
      <c r="V446" s="790"/>
      <c r="W446" s="790"/>
      <c r="X446" s="790"/>
      <c r="Y446" s="790"/>
    </row>
    <row r="447" spans="1:25" ht="12.75" customHeight="1">
      <c r="A447" s="790"/>
      <c r="B447" s="790"/>
      <c r="C447" s="790"/>
      <c r="D447" s="790"/>
      <c r="E447" s="827"/>
      <c r="F447" s="790"/>
      <c r="G447" s="790"/>
      <c r="H447" s="790"/>
      <c r="I447" s="790"/>
      <c r="J447" s="790"/>
      <c r="K447" s="790"/>
      <c r="L447" s="790"/>
      <c r="M447" s="790"/>
      <c r="N447" s="790"/>
      <c r="O447" s="790"/>
      <c r="P447" s="790"/>
      <c r="Q447" s="790"/>
      <c r="R447" s="790"/>
      <c r="S447" s="790"/>
      <c r="T447" s="790"/>
      <c r="U447" s="790"/>
      <c r="V447" s="790"/>
      <c r="W447" s="790"/>
      <c r="X447" s="790"/>
      <c r="Y447" s="790"/>
    </row>
    <row r="448" spans="1:25" ht="12.75" customHeight="1">
      <c r="A448" s="790"/>
      <c r="B448" s="790"/>
      <c r="C448" s="790"/>
      <c r="D448" s="790"/>
      <c r="E448" s="827"/>
      <c r="F448" s="790"/>
      <c r="G448" s="790"/>
      <c r="H448" s="790"/>
      <c r="I448" s="790"/>
      <c r="J448" s="790"/>
      <c r="K448" s="790"/>
      <c r="L448" s="790"/>
      <c r="M448" s="790"/>
      <c r="N448" s="790"/>
      <c r="O448" s="790"/>
      <c r="P448" s="790"/>
      <c r="Q448" s="790"/>
      <c r="R448" s="790"/>
      <c r="S448" s="790"/>
      <c r="T448" s="790"/>
      <c r="U448" s="790"/>
      <c r="V448" s="790"/>
      <c r="W448" s="790"/>
      <c r="X448" s="790"/>
      <c r="Y448" s="790"/>
    </row>
    <row r="449" spans="1:25" ht="12.75" customHeight="1">
      <c r="A449" s="790"/>
      <c r="B449" s="790"/>
      <c r="C449" s="790"/>
      <c r="D449" s="790"/>
      <c r="E449" s="827"/>
      <c r="F449" s="790"/>
      <c r="G449" s="790"/>
      <c r="H449" s="790"/>
      <c r="I449" s="790"/>
      <c r="J449" s="790"/>
      <c r="K449" s="790"/>
      <c r="L449" s="790"/>
      <c r="M449" s="790"/>
      <c r="N449" s="790"/>
      <c r="O449" s="790"/>
      <c r="P449" s="790"/>
      <c r="Q449" s="790"/>
      <c r="R449" s="790"/>
      <c r="S449" s="790"/>
      <c r="T449" s="790"/>
      <c r="U449" s="790"/>
      <c r="V449" s="790"/>
      <c r="W449" s="790"/>
      <c r="X449" s="790"/>
      <c r="Y449" s="790"/>
    </row>
    <row r="450" spans="1:25" ht="12.75" customHeight="1">
      <c r="A450" s="790"/>
      <c r="B450" s="790"/>
      <c r="C450" s="790"/>
      <c r="D450" s="790"/>
      <c r="E450" s="827"/>
      <c r="F450" s="790"/>
      <c r="G450" s="790"/>
      <c r="H450" s="790"/>
      <c r="I450" s="790"/>
      <c r="J450" s="790"/>
      <c r="K450" s="790"/>
      <c r="L450" s="790"/>
      <c r="M450" s="790"/>
      <c r="N450" s="790"/>
      <c r="O450" s="790"/>
      <c r="P450" s="790"/>
      <c r="Q450" s="790"/>
      <c r="R450" s="790"/>
      <c r="S450" s="790"/>
      <c r="T450" s="790"/>
      <c r="U450" s="790"/>
      <c r="V450" s="790"/>
      <c r="W450" s="790"/>
      <c r="X450" s="790"/>
      <c r="Y450" s="790"/>
    </row>
    <row r="451" spans="1:25" ht="12.75" customHeight="1">
      <c r="A451" s="790"/>
      <c r="B451" s="790"/>
      <c r="C451" s="790"/>
      <c r="D451" s="790"/>
      <c r="E451" s="827"/>
      <c r="F451" s="790"/>
      <c r="G451" s="790"/>
      <c r="H451" s="790"/>
      <c r="I451" s="790"/>
      <c r="J451" s="790"/>
      <c r="K451" s="790"/>
      <c r="L451" s="790"/>
      <c r="M451" s="790"/>
      <c r="N451" s="790"/>
      <c r="O451" s="790"/>
      <c r="P451" s="790"/>
      <c r="Q451" s="790"/>
      <c r="R451" s="790"/>
      <c r="S451" s="790"/>
      <c r="T451" s="790"/>
      <c r="U451" s="790"/>
      <c r="V451" s="790"/>
      <c r="W451" s="790"/>
      <c r="X451" s="790"/>
      <c r="Y451" s="790"/>
    </row>
    <row r="452" spans="1:25" ht="12.75" customHeight="1">
      <c r="A452" s="790"/>
      <c r="B452" s="790"/>
      <c r="C452" s="790"/>
      <c r="D452" s="790"/>
      <c r="E452" s="827"/>
      <c r="F452" s="790"/>
      <c r="G452" s="790"/>
      <c r="H452" s="790"/>
      <c r="I452" s="790"/>
      <c r="J452" s="790"/>
      <c r="K452" s="790"/>
      <c r="L452" s="790"/>
      <c r="M452" s="790"/>
      <c r="N452" s="790"/>
      <c r="O452" s="790"/>
      <c r="P452" s="790"/>
      <c r="Q452" s="790"/>
      <c r="R452" s="790"/>
      <c r="S452" s="790"/>
      <c r="T452" s="790"/>
      <c r="U452" s="790"/>
      <c r="V452" s="790"/>
      <c r="W452" s="790"/>
      <c r="X452" s="790"/>
      <c r="Y452" s="790"/>
    </row>
    <row r="453" spans="1:25" ht="12.75" customHeight="1">
      <c r="A453" s="790"/>
      <c r="B453" s="790"/>
      <c r="C453" s="790"/>
      <c r="D453" s="790"/>
      <c r="E453" s="827"/>
      <c r="F453" s="790"/>
      <c r="G453" s="790"/>
      <c r="H453" s="790"/>
      <c r="I453" s="790"/>
      <c r="J453" s="790"/>
      <c r="K453" s="790"/>
      <c r="L453" s="790"/>
      <c r="M453" s="790"/>
      <c r="N453" s="790"/>
      <c r="O453" s="790"/>
      <c r="P453" s="790"/>
      <c r="Q453" s="790"/>
      <c r="R453" s="790"/>
      <c r="S453" s="790"/>
      <c r="T453" s="790"/>
      <c r="U453" s="790"/>
      <c r="V453" s="790"/>
      <c r="W453" s="790"/>
      <c r="X453" s="790"/>
      <c r="Y453" s="790"/>
    </row>
    <row r="454" spans="1:25" ht="12.75" customHeight="1">
      <c r="A454" s="790"/>
      <c r="B454" s="790"/>
      <c r="C454" s="790"/>
      <c r="D454" s="790"/>
      <c r="E454" s="827"/>
      <c r="F454" s="790"/>
      <c r="G454" s="790"/>
      <c r="H454" s="790"/>
      <c r="I454" s="790"/>
      <c r="J454" s="790"/>
      <c r="K454" s="790"/>
      <c r="L454" s="790"/>
      <c r="M454" s="790"/>
      <c r="N454" s="790"/>
      <c r="O454" s="790"/>
      <c r="P454" s="790"/>
      <c r="Q454" s="790"/>
      <c r="R454" s="790"/>
      <c r="S454" s="790"/>
      <c r="T454" s="790"/>
      <c r="U454" s="790"/>
      <c r="V454" s="790"/>
      <c r="W454" s="790"/>
      <c r="X454" s="790"/>
      <c r="Y454" s="790"/>
    </row>
    <row r="455" spans="1:25" ht="12.75" customHeight="1">
      <c r="A455" s="790"/>
      <c r="B455" s="790"/>
      <c r="C455" s="790"/>
      <c r="D455" s="790"/>
      <c r="E455" s="827"/>
      <c r="F455" s="790"/>
      <c r="G455" s="790"/>
      <c r="H455" s="790"/>
      <c r="I455" s="790"/>
      <c r="J455" s="790"/>
      <c r="K455" s="790"/>
      <c r="L455" s="790"/>
      <c r="M455" s="790"/>
      <c r="N455" s="790"/>
      <c r="O455" s="790"/>
      <c r="P455" s="790"/>
      <c r="Q455" s="790"/>
      <c r="R455" s="790"/>
      <c r="S455" s="790"/>
      <c r="T455" s="790"/>
      <c r="U455" s="790"/>
      <c r="V455" s="790"/>
      <c r="W455" s="790"/>
      <c r="X455" s="790"/>
      <c r="Y455" s="790"/>
    </row>
    <row r="456" spans="1:25" ht="12.75" customHeight="1">
      <c r="A456" s="790"/>
      <c r="B456" s="790"/>
      <c r="C456" s="790"/>
      <c r="D456" s="790"/>
      <c r="E456" s="827"/>
      <c r="F456" s="790"/>
      <c r="G456" s="790"/>
      <c r="H456" s="790"/>
      <c r="I456" s="790"/>
      <c r="J456" s="790"/>
      <c r="K456" s="790"/>
      <c r="L456" s="790"/>
      <c r="M456" s="790"/>
      <c r="N456" s="790"/>
      <c r="O456" s="790"/>
      <c r="P456" s="790"/>
      <c r="Q456" s="790"/>
      <c r="R456" s="790"/>
      <c r="S456" s="790"/>
      <c r="T456" s="790"/>
      <c r="U456" s="790"/>
      <c r="V456" s="790"/>
      <c r="W456" s="790"/>
      <c r="X456" s="790"/>
      <c r="Y456" s="790"/>
    </row>
    <row r="457" spans="1:25" ht="12.75" customHeight="1">
      <c r="A457" s="790"/>
      <c r="B457" s="790"/>
      <c r="C457" s="790"/>
      <c r="D457" s="790"/>
      <c r="E457" s="827"/>
      <c r="F457" s="790"/>
      <c r="G457" s="790"/>
      <c r="H457" s="790"/>
      <c r="I457" s="790"/>
      <c r="J457" s="790"/>
      <c r="K457" s="790"/>
      <c r="L457" s="790"/>
      <c r="M457" s="790"/>
      <c r="N457" s="790"/>
      <c r="O457" s="790"/>
      <c r="P457" s="790"/>
      <c r="Q457" s="790"/>
      <c r="R457" s="790"/>
      <c r="S457" s="790"/>
      <c r="T457" s="790"/>
      <c r="U457" s="790"/>
      <c r="V457" s="790"/>
      <c r="W457" s="790"/>
      <c r="X457" s="790"/>
      <c r="Y457" s="790"/>
    </row>
    <row r="458" spans="1:25" ht="12.75" customHeight="1">
      <c r="A458" s="790"/>
      <c r="B458" s="790"/>
      <c r="C458" s="790"/>
      <c r="D458" s="790"/>
      <c r="E458" s="827"/>
      <c r="F458" s="790"/>
      <c r="G458" s="790"/>
      <c r="H458" s="790"/>
      <c r="I458" s="790"/>
      <c r="J458" s="790"/>
      <c r="K458" s="790"/>
      <c r="L458" s="790"/>
      <c r="M458" s="790"/>
      <c r="N458" s="790"/>
      <c r="O458" s="790"/>
      <c r="P458" s="790"/>
      <c r="Q458" s="790"/>
      <c r="R458" s="790"/>
      <c r="S458" s="790"/>
      <c r="T458" s="790"/>
      <c r="U458" s="790"/>
      <c r="V458" s="790"/>
      <c r="W458" s="790"/>
      <c r="X458" s="790"/>
      <c r="Y458" s="790"/>
    </row>
    <row r="459" spans="1:25" ht="12.75" customHeight="1">
      <c r="A459" s="790"/>
      <c r="B459" s="790"/>
      <c r="C459" s="790"/>
      <c r="D459" s="790"/>
      <c r="E459" s="827"/>
      <c r="F459" s="790"/>
      <c r="G459" s="790"/>
      <c r="H459" s="790"/>
      <c r="I459" s="790"/>
      <c r="J459" s="790"/>
      <c r="K459" s="790"/>
      <c r="L459" s="790"/>
      <c r="M459" s="790"/>
      <c r="N459" s="790"/>
      <c r="O459" s="790"/>
      <c r="P459" s="790"/>
      <c r="Q459" s="790"/>
      <c r="R459" s="790"/>
      <c r="S459" s="790"/>
      <c r="T459" s="790"/>
      <c r="U459" s="790"/>
      <c r="V459" s="790"/>
      <c r="W459" s="790"/>
      <c r="X459" s="790"/>
      <c r="Y459" s="790"/>
    </row>
    <row r="460" spans="1:25" ht="12.75" customHeight="1">
      <c r="A460" s="790"/>
      <c r="B460" s="790"/>
      <c r="C460" s="790"/>
      <c r="D460" s="790"/>
      <c r="E460" s="827"/>
      <c r="F460" s="790"/>
      <c r="G460" s="790"/>
      <c r="H460" s="790"/>
      <c r="I460" s="790"/>
      <c r="J460" s="790"/>
      <c r="K460" s="790"/>
      <c r="L460" s="790"/>
      <c r="M460" s="790"/>
      <c r="N460" s="790"/>
      <c r="O460" s="790"/>
      <c r="P460" s="790"/>
      <c r="Q460" s="790"/>
      <c r="R460" s="790"/>
      <c r="S460" s="790"/>
      <c r="T460" s="790"/>
      <c r="U460" s="790"/>
      <c r="V460" s="790"/>
      <c r="W460" s="790"/>
      <c r="X460" s="790"/>
      <c r="Y460" s="790"/>
    </row>
    <row r="461" spans="1:25" ht="12.75" customHeight="1">
      <c r="A461" s="790"/>
      <c r="B461" s="790"/>
      <c r="C461" s="790"/>
      <c r="D461" s="790"/>
      <c r="E461" s="827"/>
      <c r="F461" s="790"/>
      <c r="G461" s="790"/>
      <c r="H461" s="790"/>
      <c r="I461" s="790"/>
      <c r="J461" s="790"/>
      <c r="K461" s="790"/>
      <c r="L461" s="790"/>
      <c r="M461" s="790"/>
      <c r="N461" s="790"/>
      <c r="O461" s="790"/>
      <c r="P461" s="790"/>
      <c r="Q461" s="790"/>
      <c r="R461" s="790"/>
      <c r="S461" s="790"/>
      <c r="T461" s="790"/>
      <c r="U461" s="790"/>
      <c r="V461" s="790"/>
      <c r="W461" s="790"/>
      <c r="X461" s="790"/>
      <c r="Y461" s="790"/>
    </row>
    <row r="462" spans="1:25" ht="12.75" customHeight="1">
      <c r="A462" s="790"/>
      <c r="B462" s="790"/>
      <c r="C462" s="790"/>
      <c r="D462" s="790"/>
      <c r="E462" s="827"/>
      <c r="F462" s="790"/>
      <c r="G462" s="790"/>
      <c r="H462" s="790"/>
      <c r="I462" s="790"/>
      <c r="J462" s="790"/>
      <c r="K462" s="790"/>
      <c r="L462" s="790"/>
      <c r="M462" s="790"/>
      <c r="N462" s="790"/>
      <c r="O462" s="790"/>
      <c r="P462" s="790"/>
      <c r="Q462" s="790"/>
      <c r="R462" s="790"/>
      <c r="S462" s="790"/>
      <c r="T462" s="790"/>
      <c r="U462" s="790"/>
      <c r="V462" s="790"/>
      <c r="W462" s="790"/>
      <c r="X462" s="790"/>
      <c r="Y462" s="790"/>
    </row>
    <row r="463" spans="1:25" ht="12.75" customHeight="1">
      <c r="A463" s="790"/>
      <c r="B463" s="790"/>
      <c r="C463" s="790"/>
      <c r="D463" s="790"/>
      <c r="E463" s="827"/>
      <c r="F463" s="790"/>
      <c r="G463" s="790"/>
      <c r="H463" s="790"/>
      <c r="I463" s="790"/>
      <c r="J463" s="790"/>
      <c r="K463" s="790"/>
      <c r="L463" s="790"/>
      <c r="M463" s="790"/>
      <c r="N463" s="790"/>
      <c r="O463" s="790"/>
      <c r="P463" s="790"/>
      <c r="Q463" s="790"/>
      <c r="R463" s="790"/>
      <c r="S463" s="790"/>
      <c r="T463" s="790"/>
      <c r="U463" s="790"/>
      <c r="V463" s="790"/>
      <c r="W463" s="790"/>
      <c r="X463" s="790"/>
      <c r="Y463" s="790"/>
    </row>
    <row r="464" spans="1:25" ht="12.75" customHeight="1">
      <c r="A464" s="790"/>
      <c r="B464" s="790"/>
      <c r="C464" s="790"/>
      <c r="D464" s="790"/>
      <c r="E464" s="827"/>
      <c r="F464" s="790"/>
      <c r="G464" s="790"/>
      <c r="H464" s="790"/>
      <c r="I464" s="790"/>
      <c r="J464" s="790"/>
      <c r="K464" s="790"/>
      <c r="L464" s="790"/>
      <c r="M464" s="790"/>
      <c r="N464" s="790"/>
      <c r="O464" s="790"/>
      <c r="P464" s="790"/>
      <c r="Q464" s="790"/>
      <c r="R464" s="790"/>
      <c r="S464" s="790"/>
      <c r="T464" s="790"/>
      <c r="U464" s="790"/>
      <c r="V464" s="790"/>
      <c r="W464" s="790"/>
      <c r="X464" s="790"/>
      <c r="Y464" s="790"/>
    </row>
    <row r="465" spans="1:25" ht="12.75" customHeight="1">
      <c r="A465" s="790"/>
      <c r="B465" s="790"/>
      <c r="C465" s="790"/>
      <c r="D465" s="790"/>
      <c r="E465" s="827"/>
      <c r="F465" s="790"/>
      <c r="G465" s="790"/>
      <c r="H465" s="790"/>
      <c r="I465" s="790"/>
      <c r="J465" s="790"/>
      <c r="K465" s="790"/>
      <c r="L465" s="790"/>
      <c r="M465" s="790"/>
      <c r="N465" s="790"/>
      <c r="O465" s="790"/>
      <c r="P465" s="790"/>
      <c r="Q465" s="790"/>
      <c r="R465" s="790"/>
      <c r="S465" s="790"/>
      <c r="T465" s="790"/>
      <c r="U465" s="790"/>
      <c r="V465" s="790"/>
      <c r="W465" s="790"/>
      <c r="X465" s="790"/>
      <c r="Y465" s="790"/>
    </row>
    <row r="466" spans="1:25" ht="12.75" customHeight="1">
      <c r="A466" s="790"/>
      <c r="B466" s="790"/>
      <c r="C466" s="790"/>
      <c r="D466" s="790"/>
      <c r="E466" s="827"/>
      <c r="F466" s="790"/>
      <c r="G466" s="790"/>
      <c r="H466" s="790"/>
      <c r="I466" s="790"/>
      <c r="J466" s="790"/>
      <c r="K466" s="790"/>
      <c r="L466" s="790"/>
      <c r="M466" s="790"/>
      <c r="N466" s="790"/>
      <c r="O466" s="790"/>
      <c r="P466" s="790"/>
      <c r="Q466" s="790"/>
      <c r="R466" s="790"/>
      <c r="S466" s="790"/>
      <c r="T466" s="790"/>
      <c r="U466" s="790"/>
      <c r="V466" s="790"/>
      <c r="W466" s="790"/>
      <c r="X466" s="790"/>
      <c r="Y466" s="790"/>
    </row>
    <row r="467" spans="1:25" ht="12.75" customHeight="1">
      <c r="A467" s="790"/>
      <c r="B467" s="790"/>
      <c r="C467" s="790"/>
      <c r="D467" s="790"/>
      <c r="E467" s="827"/>
      <c r="F467" s="790"/>
      <c r="G467" s="790"/>
      <c r="H467" s="790"/>
      <c r="I467" s="790"/>
      <c r="J467" s="790"/>
      <c r="K467" s="790"/>
      <c r="L467" s="790"/>
      <c r="M467" s="790"/>
      <c r="N467" s="790"/>
      <c r="O467" s="790"/>
      <c r="P467" s="790"/>
      <c r="Q467" s="790"/>
      <c r="R467" s="790"/>
      <c r="S467" s="790"/>
      <c r="T467" s="790"/>
      <c r="U467" s="790"/>
      <c r="V467" s="790"/>
      <c r="W467" s="790"/>
      <c r="X467" s="790"/>
      <c r="Y467" s="790"/>
    </row>
    <row r="468" spans="1:25" ht="12.75" customHeight="1">
      <c r="A468" s="790"/>
      <c r="B468" s="790"/>
      <c r="C468" s="790"/>
      <c r="D468" s="790"/>
      <c r="E468" s="827"/>
      <c r="F468" s="790"/>
      <c r="G468" s="790"/>
      <c r="H468" s="790"/>
      <c r="I468" s="790"/>
      <c r="J468" s="790"/>
      <c r="K468" s="790"/>
      <c r="L468" s="790"/>
      <c r="M468" s="790"/>
      <c r="N468" s="790"/>
      <c r="O468" s="790"/>
      <c r="P468" s="790"/>
      <c r="Q468" s="790"/>
      <c r="R468" s="790"/>
      <c r="S468" s="790"/>
      <c r="T468" s="790"/>
      <c r="U468" s="790"/>
      <c r="V468" s="790"/>
      <c r="W468" s="790"/>
      <c r="X468" s="790"/>
      <c r="Y468" s="790"/>
    </row>
    <row r="469" spans="1:25" ht="12.75" customHeight="1">
      <c r="A469" s="790"/>
      <c r="B469" s="790"/>
      <c r="C469" s="790"/>
      <c r="D469" s="790"/>
      <c r="E469" s="827"/>
      <c r="F469" s="790"/>
      <c r="G469" s="790"/>
      <c r="H469" s="790"/>
      <c r="I469" s="790"/>
      <c r="J469" s="790"/>
      <c r="K469" s="790"/>
      <c r="L469" s="790"/>
      <c r="M469" s="790"/>
      <c r="N469" s="790"/>
      <c r="O469" s="790"/>
      <c r="P469" s="790"/>
      <c r="Q469" s="790"/>
      <c r="R469" s="790"/>
      <c r="S469" s="790"/>
      <c r="T469" s="790"/>
      <c r="U469" s="790"/>
      <c r="V469" s="790"/>
      <c r="W469" s="790"/>
      <c r="X469" s="790"/>
      <c r="Y469" s="790"/>
    </row>
    <row r="470" spans="1:25" ht="12.75" customHeight="1">
      <c r="A470" s="790"/>
      <c r="B470" s="790"/>
      <c r="C470" s="790"/>
      <c r="D470" s="790"/>
      <c r="E470" s="827"/>
      <c r="F470" s="790"/>
      <c r="G470" s="790"/>
      <c r="H470" s="790"/>
      <c r="I470" s="790"/>
      <c r="J470" s="790"/>
      <c r="K470" s="790"/>
      <c r="L470" s="790"/>
      <c r="M470" s="790"/>
      <c r="N470" s="790"/>
      <c r="O470" s="790"/>
      <c r="P470" s="790"/>
      <c r="Q470" s="790"/>
      <c r="R470" s="790"/>
      <c r="S470" s="790"/>
      <c r="T470" s="790"/>
      <c r="U470" s="790"/>
      <c r="V470" s="790"/>
      <c r="W470" s="790"/>
      <c r="X470" s="790"/>
      <c r="Y470" s="790"/>
    </row>
    <row r="471" spans="1:25" ht="12.75" customHeight="1">
      <c r="A471" s="790"/>
      <c r="B471" s="790"/>
      <c r="C471" s="790"/>
      <c r="D471" s="790"/>
      <c r="E471" s="827"/>
      <c r="F471" s="790"/>
      <c r="G471" s="790"/>
      <c r="H471" s="790"/>
      <c r="I471" s="790"/>
      <c r="J471" s="790"/>
      <c r="K471" s="790"/>
      <c r="L471" s="790"/>
      <c r="M471" s="790"/>
      <c r="N471" s="790"/>
      <c r="O471" s="790"/>
      <c r="P471" s="790"/>
      <c r="Q471" s="790"/>
      <c r="R471" s="790"/>
      <c r="S471" s="790"/>
      <c r="T471" s="790"/>
      <c r="U471" s="790"/>
      <c r="V471" s="790"/>
      <c r="W471" s="790"/>
      <c r="X471" s="790"/>
      <c r="Y471" s="790"/>
    </row>
    <row r="472" spans="1:25" ht="12.75" customHeight="1">
      <c r="A472" s="790"/>
      <c r="B472" s="790"/>
      <c r="C472" s="790"/>
      <c r="D472" s="790"/>
      <c r="E472" s="827"/>
      <c r="F472" s="790"/>
      <c r="G472" s="790"/>
      <c r="H472" s="790"/>
      <c r="I472" s="790"/>
      <c r="J472" s="790"/>
      <c r="K472" s="790"/>
      <c r="L472" s="790"/>
      <c r="M472" s="790"/>
      <c r="N472" s="790"/>
      <c r="O472" s="790"/>
      <c r="P472" s="790"/>
      <c r="Q472" s="790"/>
      <c r="R472" s="790"/>
      <c r="S472" s="790"/>
      <c r="T472" s="790"/>
      <c r="U472" s="790"/>
      <c r="V472" s="790"/>
      <c r="W472" s="790"/>
      <c r="X472" s="790"/>
      <c r="Y472" s="790"/>
    </row>
    <row r="473" spans="1:25" ht="12.75" customHeight="1">
      <c r="A473" s="790"/>
      <c r="B473" s="790"/>
      <c r="C473" s="790"/>
      <c r="D473" s="790"/>
      <c r="E473" s="827"/>
      <c r="F473" s="790"/>
      <c r="G473" s="790"/>
      <c r="H473" s="790"/>
      <c r="I473" s="790"/>
      <c r="J473" s="790"/>
      <c r="K473" s="790"/>
      <c r="L473" s="790"/>
      <c r="M473" s="790"/>
      <c r="N473" s="790"/>
      <c r="O473" s="790"/>
      <c r="P473" s="790"/>
      <c r="Q473" s="790"/>
      <c r="R473" s="790"/>
      <c r="S473" s="790"/>
      <c r="T473" s="790"/>
      <c r="U473" s="790"/>
      <c r="V473" s="790"/>
      <c r="W473" s="790"/>
      <c r="X473" s="790"/>
      <c r="Y473" s="790"/>
    </row>
    <row r="474" spans="1:25" ht="12.75" customHeight="1">
      <c r="A474" s="790"/>
      <c r="B474" s="790"/>
      <c r="C474" s="790"/>
      <c r="D474" s="790"/>
      <c r="E474" s="827"/>
      <c r="F474" s="790"/>
      <c r="G474" s="790"/>
      <c r="H474" s="790"/>
      <c r="I474" s="790"/>
      <c r="J474" s="790"/>
      <c r="K474" s="790"/>
      <c r="L474" s="790"/>
      <c r="M474" s="790"/>
      <c r="N474" s="790"/>
      <c r="O474" s="790"/>
      <c r="P474" s="790"/>
      <c r="Q474" s="790"/>
      <c r="R474" s="790"/>
      <c r="S474" s="790"/>
      <c r="T474" s="790"/>
      <c r="U474" s="790"/>
      <c r="V474" s="790"/>
      <c r="W474" s="790"/>
      <c r="X474" s="790"/>
      <c r="Y474" s="790"/>
    </row>
    <row r="475" spans="1:25" ht="12.75" customHeight="1">
      <c r="A475" s="790"/>
      <c r="B475" s="790"/>
      <c r="C475" s="790"/>
      <c r="D475" s="790"/>
      <c r="E475" s="827"/>
      <c r="F475" s="790"/>
      <c r="G475" s="790"/>
      <c r="H475" s="790"/>
      <c r="I475" s="790"/>
      <c r="J475" s="790"/>
      <c r="K475" s="790"/>
      <c r="L475" s="790"/>
      <c r="M475" s="790"/>
      <c r="N475" s="790"/>
      <c r="O475" s="790"/>
      <c r="P475" s="790"/>
      <c r="Q475" s="790"/>
      <c r="R475" s="790"/>
      <c r="S475" s="790"/>
      <c r="T475" s="790"/>
      <c r="U475" s="790"/>
      <c r="V475" s="790"/>
      <c r="W475" s="790"/>
      <c r="X475" s="790"/>
      <c r="Y475" s="790"/>
    </row>
    <row r="476" spans="1:25" ht="12.75" customHeight="1">
      <c r="A476" s="790"/>
      <c r="B476" s="790"/>
      <c r="C476" s="790"/>
      <c r="D476" s="790"/>
      <c r="E476" s="827"/>
      <c r="F476" s="790"/>
      <c r="G476" s="790"/>
      <c r="H476" s="790"/>
      <c r="I476" s="790"/>
      <c r="J476" s="790"/>
      <c r="K476" s="790"/>
      <c r="L476" s="790"/>
      <c r="M476" s="790"/>
      <c r="N476" s="790"/>
      <c r="O476" s="790"/>
      <c r="P476" s="790"/>
      <c r="Q476" s="790"/>
      <c r="R476" s="790"/>
      <c r="S476" s="790"/>
      <c r="T476" s="790"/>
      <c r="U476" s="790"/>
      <c r="V476" s="790"/>
      <c r="W476" s="790"/>
      <c r="X476" s="790"/>
      <c r="Y476" s="790"/>
    </row>
    <row r="477" spans="1:25" ht="12.75" customHeight="1">
      <c r="A477" s="790"/>
      <c r="B477" s="790"/>
      <c r="C477" s="790"/>
      <c r="D477" s="790"/>
      <c r="E477" s="827"/>
      <c r="F477" s="790"/>
      <c r="G477" s="790"/>
      <c r="H477" s="790"/>
      <c r="I477" s="790"/>
      <c r="J477" s="790"/>
      <c r="K477" s="790"/>
      <c r="L477" s="790"/>
      <c r="M477" s="790"/>
      <c r="N477" s="790"/>
      <c r="O477" s="790"/>
      <c r="P477" s="790"/>
      <c r="Q477" s="790"/>
      <c r="R477" s="790"/>
      <c r="S477" s="790"/>
      <c r="T477" s="790"/>
      <c r="U477" s="790"/>
      <c r="V477" s="790"/>
      <c r="W477" s="790"/>
      <c r="X477" s="790"/>
      <c r="Y477" s="790"/>
    </row>
    <row r="478" spans="1:25" ht="12.75" customHeight="1">
      <c r="A478" s="790"/>
      <c r="B478" s="790"/>
      <c r="C478" s="790"/>
      <c r="D478" s="790"/>
      <c r="E478" s="827"/>
      <c r="F478" s="790"/>
      <c r="G478" s="790"/>
      <c r="H478" s="790"/>
      <c r="I478" s="790"/>
      <c r="J478" s="790"/>
      <c r="K478" s="790"/>
      <c r="L478" s="790"/>
      <c r="M478" s="790"/>
      <c r="N478" s="790"/>
      <c r="O478" s="790"/>
      <c r="P478" s="790"/>
      <c r="Q478" s="790"/>
      <c r="R478" s="790"/>
      <c r="S478" s="790"/>
      <c r="T478" s="790"/>
      <c r="U478" s="790"/>
      <c r="V478" s="790"/>
      <c r="W478" s="790"/>
      <c r="X478" s="790"/>
      <c r="Y478" s="790"/>
    </row>
    <row r="479" spans="1:25" ht="12.75" customHeight="1">
      <c r="A479" s="790"/>
      <c r="B479" s="790"/>
      <c r="C479" s="790"/>
      <c r="D479" s="790"/>
      <c r="E479" s="827"/>
      <c r="F479" s="790"/>
      <c r="G479" s="790"/>
      <c r="H479" s="790"/>
      <c r="I479" s="790"/>
      <c r="J479" s="790"/>
      <c r="K479" s="790"/>
      <c r="L479" s="790"/>
      <c r="M479" s="790"/>
      <c r="N479" s="790"/>
      <c r="O479" s="790"/>
      <c r="P479" s="790"/>
      <c r="Q479" s="790"/>
      <c r="R479" s="790"/>
      <c r="S479" s="790"/>
      <c r="T479" s="790"/>
      <c r="U479" s="790"/>
      <c r="V479" s="790"/>
      <c r="W479" s="790"/>
      <c r="X479" s="790"/>
      <c r="Y479" s="790"/>
    </row>
    <row r="480" spans="1:25" ht="12.75" customHeight="1">
      <c r="A480" s="790"/>
      <c r="B480" s="790"/>
      <c r="C480" s="790"/>
      <c r="D480" s="790"/>
      <c r="E480" s="827"/>
      <c r="F480" s="790"/>
      <c r="G480" s="790"/>
      <c r="H480" s="790"/>
      <c r="I480" s="790"/>
      <c r="J480" s="790"/>
      <c r="K480" s="790"/>
      <c r="L480" s="790"/>
      <c r="M480" s="790"/>
      <c r="N480" s="790"/>
      <c r="O480" s="790"/>
      <c r="P480" s="790"/>
      <c r="Q480" s="790"/>
      <c r="R480" s="790"/>
      <c r="S480" s="790"/>
      <c r="T480" s="790"/>
      <c r="U480" s="790"/>
      <c r="V480" s="790"/>
      <c r="W480" s="790"/>
      <c r="X480" s="790"/>
      <c r="Y480" s="790"/>
    </row>
    <row r="481" spans="1:25" ht="12.75" customHeight="1">
      <c r="A481" s="790"/>
      <c r="B481" s="790"/>
      <c r="C481" s="790"/>
      <c r="D481" s="790"/>
      <c r="E481" s="827"/>
      <c r="F481" s="790"/>
      <c r="G481" s="790"/>
      <c r="H481" s="790"/>
      <c r="I481" s="790"/>
      <c r="J481" s="790"/>
      <c r="K481" s="790"/>
      <c r="L481" s="790"/>
      <c r="M481" s="790"/>
      <c r="N481" s="790"/>
      <c r="O481" s="790"/>
      <c r="P481" s="790"/>
      <c r="Q481" s="790"/>
      <c r="R481" s="790"/>
      <c r="S481" s="790"/>
      <c r="T481" s="790"/>
      <c r="U481" s="790"/>
      <c r="V481" s="790"/>
      <c r="W481" s="790"/>
      <c r="X481" s="790"/>
      <c r="Y481" s="790"/>
    </row>
    <row r="482" spans="1:25" ht="12.75" customHeight="1">
      <c r="A482" s="790"/>
      <c r="B482" s="790"/>
      <c r="C482" s="790"/>
      <c r="D482" s="790"/>
      <c r="E482" s="827"/>
      <c r="F482" s="790"/>
      <c r="G482" s="790"/>
      <c r="H482" s="790"/>
      <c r="I482" s="790"/>
      <c r="J482" s="790"/>
      <c r="K482" s="790"/>
      <c r="L482" s="790"/>
      <c r="M482" s="790"/>
      <c r="N482" s="790"/>
      <c r="O482" s="790"/>
      <c r="P482" s="790"/>
      <c r="Q482" s="790"/>
      <c r="R482" s="790"/>
      <c r="S482" s="790"/>
      <c r="T482" s="790"/>
      <c r="U482" s="790"/>
      <c r="V482" s="790"/>
      <c r="W482" s="790"/>
      <c r="X482" s="790"/>
      <c r="Y482" s="790"/>
    </row>
    <row r="483" spans="1:25" ht="12.75" customHeight="1">
      <c r="A483" s="790"/>
      <c r="B483" s="790"/>
      <c r="C483" s="790"/>
      <c r="D483" s="790"/>
      <c r="E483" s="827"/>
      <c r="F483" s="790"/>
      <c r="G483" s="790"/>
      <c r="H483" s="790"/>
      <c r="I483" s="790"/>
      <c r="J483" s="790"/>
      <c r="K483" s="790"/>
      <c r="L483" s="790"/>
      <c r="M483" s="790"/>
      <c r="N483" s="790"/>
      <c r="O483" s="790"/>
      <c r="P483" s="790"/>
      <c r="Q483" s="790"/>
      <c r="R483" s="790"/>
      <c r="S483" s="790"/>
      <c r="T483" s="790"/>
      <c r="U483" s="790"/>
      <c r="V483" s="790"/>
      <c r="W483" s="790"/>
      <c r="X483" s="790"/>
      <c r="Y483" s="790"/>
    </row>
    <row r="484" spans="1:25" ht="12.75" customHeight="1">
      <c r="A484" s="790"/>
      <c r="B484" s="790"/>
      <c r="C484" s="790"/>
      <c r="D484" s="790"/>
      <c r="E484" s="827"/>
      <c r="F484" s="790"/>
      <c r="G484" s="790"/>
      <c r="H484" s="790"/>
      <c r="I484" s="790"/>
      <c r="J484" s="790"/>
      <c r="K484" s="790"/>
      <c r="L484" s="790"/>
      <c r="M484" s="790"/>
      <c r="N484" s="790"/>
      <c r="O484" s="790"/>
      <c r="P484" s="790"/>
      <c r="Q484" s="790"/>
      <c r="R484" s="790"/>
      <c r="S484" s="790"/>
      <c r="T484" s="790"/>
      <c r="U484" s="790"/>
      <c r="V484" s="790"/>
      <c r="W484" s="790"/>
      <c r="X484" s="790"/>
      <c r="Y484" s="790"/>
    </row>
    <row r="485" spans="1:25" ht="12.75" customHeight="1">
      <c r="A485" s="790"/>
      <c r="B485" s="790"/>
      <c r="C485" s="790"/>
      <c r="D485" s="790"/>
      <c r="E485" s="827"/>
      <c r="F485" s="790"/>
      <c r="G485" s="790"/>
      <c r="H485" s="790"/>
      <c r="I485" s="790"/>
      <c r="J485" s="790"/>
      <c r="K485" s="790"/>
      <c r="L485" s="790"/>
      <c r="M485" s="790"/>
      <c r="N485" s="790"/>
      <c r="O485" s="790"/>
      <c r="P485" s="790"/>
      <c r="Q485" s="790"/>
      <c r="R485" s="790"/>
      <c r="S485" s="790"/>
      <c r="T485" s="790"/>
      <c r="U485" s="790"/>
      <c r="V485" s="790"/>
      <c r="W485" s="790"/>
      <c r="X485" s="790"/>
      <c r="Y485" s="790"/>
    </row>
    <row r="486" spans="1:25" ht="12.75" customHeight="1">
      <c r="A486" s="790"/>
      <c r="B486" s="790"/>
      <c r="C486" s="790"/>
      <c r="D486" s="790"/>
      <c r="E486" s="827"/>
      <c r="F486" s="790"/>
      <c r="G486" s="790"/>
      <c r="H486" s="790"/>
      <c r="I486" s="790"/>
      <c r="J486" s="790"/>
      <c r="K486" s="790"/>
      <c r="L486" s="790"/>
      <c r="M486" s="790"/>
      <c r="N486" s="790"/>
      <c r="O486" s="790"/>
      <c r="P486" s="790"/>
      <c r="Q486" s="790"/>
      <c r="R486" s="790"/>
      <c r="S486" s="790"/>
      <c r="T486" s="790"/>
      <c r="U486" s="790"/>
      <c r="V486" s="790"/>
      <c r="W486" s="790"/>
      <c r="X486" s="790"/>
      <c r="Y486" s="790"/>
    </row>
    <row r="487" spans="1:25" ht="12.75" customHeight="1">
      <c r="A487" s="790"/>
      <c r="B487" s="790"/>
      <c r="C487" s="790"/>
      <c r="D487" s="790"/>
      <c r="E487" s="827"/>
      <c r="F487" s="790"/>
      <c r="G487" s="790"/>
      <c r="H487" s="790"/>
      <c r="I487" s="790"/>
      <c r="J487" s="790"/>
      <c r="K487" s="790"/>
      <c r="L487" s="790"/>
      <c r="M487" s="790"/>
      <c r="N487" s="790"/>
      <c r="O487" s="790"/>
      <c r="P487" s="790"/>
      <c r="Q487" s="790"/>
      <c r="R487" s="790"/>
      <c r="S487" s="790"/>
      <c r="T487" s="790"/>
      <c r="U487" s="790"/>
      <c r="V487" s="790"/>
      <c r="W487" s="790"/>
      <c r="X487" s="790"/>
      <c r="Y487" s="790"/>
    </row>
    <row r="488" spans="1:25" ht="12.75" customHeight="1">
      <c r="A488" s="790"/>
      <c r="B488" s="790"/>
      <c r="C488" s="790"/>
      <c r="D488" s="790"/>
      <c r="E488" s="827"/>
      <c r="F488" s="790"/>
      <c r="G488" s="790"/>
      <c r="H488" s="790"/>
      <c r="I488" s="790"/>
      <c r="J488" s="790"/>
      <c r="K488" s="790"/>
      <c r="L488" s="790"/>
      <c r="M488" s="790"/>
      <c r="N488" s="790"/>
      <c r="O488" s="790"/>
      <c r="P488" s="790"/>
      <c r="Q488" s="790"/>
      <c r="R488" s="790"/>
      <c r="S488" s="790"/>
      <c r="T488" s="790"/>
      <c r="U488" s="790"/>
      <c r="V488" s="790"/>
      <c r="W488" s="790"/>
      <c r="X488" s="790"/>
      <c r="Y488" s="790"/>
    </row>
    <row r="489" spans="1:25" ht="12.75" customHeight="1">
      <c r="A489" s="790"/>
      <c r="B489" s="790"/>
      <c r="C489" s="790"/>
      <c r="D489" s="790"/>
      <c r="E489" s="827"/>
      <c r="F489" s="790"/>
      <c r="G489" s="790"/>
      <c r="H489" s="790"/>
      <c r="I489" s="790"/>
      <c r="J489" s="790"/>
      <c r="K489" s="790"/>
      <c r="L489" s="790"/>
      <c r="M489" s="790"/>
      <c r="N489" s="790"/>
      <c r="O489" s="790"/>
      <c r="P489" s="790"/>
      <c r="Q489" s="790"/>
      <c r="R489" s="790"/>
      <c r="S489" s="790"/>
      <c r="T489" s="790"/>
      <c r="U489" s="790"/>
      <c r="V489" s="790"/>
      <c r="W489" s="790"/>
      <c r="X489" s="790"/>
      <c r="Y489" s="790"/>
    </row>
    <row r="490" spans="1:25" ht="12.75" customHeight="1">
      <c r="A490" s="790"/>
      <c r="B490" s="790"/>
      <c r="C490" s="790"/>
      <c r="D490" s="790"/>
      <c r="E490" s="827"/>
      <c r="F490" s="790"/>
      <c r="G490" s="790"/>
      <c r="H490" s="790"/>
      <c r="I490" s="790"/>
      <c r="J490" s="790"/>
      <c r="K490" s="790"/>
      <c r="L490" s="790"/>
      <c r="M490" s="790"/>
      <c r="N490" s="790"/>
      <c r="O490" s="790"/>
      <c r="P490" s="790"/>
      <c r="Q490" s="790"/>
      <c r="R490" s="790"/>
      <c r="S490" s="790"/>
      <c r="T490" s="790"/>
      <c r="U490" s="790"/>
      <c r="V490" s="790"/>
      <c r="W490" s="790"/>
      <c r="X490" s="790"/>
      <c r="Y490" s="790"/>
    </row>
    <row r="491" spans="1:25" ht="12.75" customHeight="1">
      <c r="A491" s="790"/>
      <c r="B491" s="790"/>
      <c r="C491" s="790"/>
      <c r="D491" s="790"/>
      <c r="E491" s="827"/>
      <c r="F491" s="790"/>
      <c r="G491" s="790"/>
      <c r="H491" s="790"/>
      <c r="I491" s="790"/>
      <c r="J491" s="790"/>
      <c r="K491" s="790"/>
      <c r="L491" s="790"/>
      <c r="M491" s="790"/>
      <c r="N491" s="790"/>
      <c r="O491" s="790"/>
      <c r="P491" s="790"/>
      <c r="Q491" s="790"/>
      <c r="R491" s="790"/>
      <c r="S491" s="790"/>
      <c r="T491" s="790"/>
      <c r="U491" s="790"/>
      <c r="V491" s="790"/>
      <c r="W491" s="790"/>
      <c r="X491" s="790"/>
      <c r="Y491" s="790"/>
    </row>
    <row r="492" spans="1:25" ht="12.75" customHeight="1">
      <c r="A492" s="790"/>
      <c r="B492" s="790"/>
      <c r="C492" s="790"/>
      <c r="D492" s="790"/>
      <c r="E492" s="827"/>
      <c r="F492" s="790"/>
      <c r="G492" s="790"/>
      <c r="H492" s="790"/>
      <c r="I492" s="790"/>
      <c r="J492" s="790"/>
      <c r="K492" s="790"/>
      <c r="L492" s="790"/>
      <c r="M492" s="790"/>
      <c r="N492" s="790"/>
      <c r="O492" s="790"/>
      <c r="P492" s="790"/>
      <c r="Q492" s="790"/>
      <c r="R492" s="790"/>
      <c r="S492" s="790"/>
      <c r="T492" s="790"/>
      <c r="U492" s="790"/>
      <c r="V492" s="790"/>
      <c r="W492" s="790"/>
      <c r="X492" s="790"/>
      <c r="Y492" s="790"/>
    </row>
    <row r="493" spans="1:25" ht="12.75" customHeight="1">
      <c r="A493" s="790"/>
      <c r="B493" s="790"/>
      <c r="C493" s="790"/>
      <c r="D493" s="790"/>
      <c r="E493" s="827"/>
      <c r="F493" s="790"/>
      <c r="G493" s="790"/>
      <c r="H493" s="790"/>
      <c r="I493" s="790"/>
      <c r="J493" s="790"/>
      <c r="K493" s="790"/>
      <c r="L493" s="790"/>
      <c r="M493" s="790"/>
      <c r="N493" s="790"/>
      <c r="O493" s="790"/>
      <c r="P493" s="790"/>
      <c r="Q493" s="790"/>
      <c r="R493" s="790"/>
      <c r="S493" s="790"/>
      <c r="T493" s="790"/>
      <c r="U493" s="790"/>
      <c r="V493" s="790"/>
      <c r="W493" s="790"/>
      <c r="X493" s="790"/>
      <c r="Y493" s="790"/>
    </row>
    <row r="494" spans="1:25" ht="12.75" customHeight="1">
      <c r="A494" s="790"/>
      <c r="B494" s="790"/>
      <c r="C494" s="790"/>
      <c r="D494" s="790"/>
      <c r="E494" s="827"/>
      <c r="F494" s="790"/>
      <c r="G494" s="790"/>
      <c r="H494" s="790"/>
      <c r="I494" s="790"/>
      <c r="J494" s="790"/>
      <c r="K494" s="790"/>
      <c r="L494" s="790"/>
      <c r="M494" s="790"/>
      <c r="N494" s="790"/>
      <c r="O494" s="790"/>
      <c r="P494" s="790"/>
      <c r="Q494" s="790"/>
      <c r="R494" s="790"/>
      <c r="S494" s="790"/>
      <c r="T494" s="790"/>
      <c r="U494" s="790"/>
      <c r="V494" s="790"/>
      <c r="W494" s="790"/>
      <c r="X494" s="790"/>
      <c r="Y494" s="790"/>
    </row>
    <row r="495" spans="1:25" ht="12.75" customHeight="1">
      <c r="A495" s="790"/>
      <c r="B495" s="790"/>
      <c r="C495" s="790"/>
      <c r="D495" s="790"/>
      <c r="E495" s="827"/>
      <c r="F495" s="790"/>
      <c r="G495" s="790"/>
      <c r="H495" s="790"/>
      <c r="I495" s="790"/>
      <c r="J495" s="790"/>
      <c r="K495" s="790"/>
      <c r="L495" s="790"/>
      <c r="M495" s="790"/>
      <c r="N495" s="790"/>
      <c r="O495" s="790"/>
      <c r="P495" s="790"/>
      <c r="Q495" s="790"/>
      <c r="R495" s="790"/>
      <c r="S495" s="790"/>
      <c r="T495" s="790"/>
      <c r="U495" s="790"/>
      <c r="V495" s="790"/>
      <c r="W495" s="790"/>
      <c r="X495" s="790"/>
      <c r="Y495" s="790"/>
    </row>
    <row r="496" spans="1:25" ht="12.75" customHeight="1">
      <c r="A496" s="790"/>
      <c r="B496" s="790"/>
      <c r="C496" s="790"/>
      <c r="D496" s="790"/>
      <c r="E496" s="827"/>
      <c r="F496" s="790"/>
      <c r="G496" s="790"/>
      <c r="H496" s="790"/>
      <c r="I496" s="790"/>
      <c r="J496" s="790"/>
      <c r="K496" s="790"/>
      <c r="L496" s="790"/>
      <c r="M496" s="790"/>
      <c r="N496" s="790"/>
      <c r="O496" s="790"/>
      <c r="P496" s="790"/>
      <c r="Q496" s="790"/>
      <c r="R496" s="790"/>
      <c r="S496" s="790"/>
      <c r="T496" s="790"/>
      <c r="U496" s="790"/>
      <c r="V496" s="790"/>
      <c r="W496" s="790"/>
      <c r="X496" s="790"/>
      <c r="Y496" s="790"/>
    </row>
    <row r="497" spans="1:25" ht="12.75" customHeight="1">
      <c r="A497" s="790"/>
      <c r="B497" s="790"/>
      <c r="C497" s="790"/>
      <c r="D497" s="790"/>
      <c r="E497" s="827"/>
      <c r="F497" s="790"/>
      <c r="G497" s="790"/>
      <c r="H497" s="790"/>
      <c r="I497" s="790"/>
      <c r="J497" s="790"/>
      <c r="K497" s="790"/>
      <c r="L497" s="790"/>
      <c r="M497" s="790"/>
      <c r="N497" s="790"/>
      <c r="O497" s="790"/>
      <c r="P497" s="790"/>
      <c r="Q497" s="790"/>
      <c r="R497" s="790"/>
      <c r="S497" s="790"/>
      <c r="T497" s="790"/>
      <c r="U497" s="790"/>
      <c r="V497" s="790"/>
      <c r="W497" s="790"/>
      <c r="X497" s="790"/>
      <c r="Y497" s="790"/>
    </row>
    <row r="498" spans="1:25" ht="12.75" customHeight="1">
      <c r="A498" s="790"/>
      <c r="B498" s="790"/>
      <c r="C498" s="790"/>
      <c r="D498" s="790"/>
      <c r="E498" s="827"/>
      <c r="F498" s="790"/>
      <c r="G498" s="790"/>
      <c r="H498" s="790"/>
      <c r="I498" s="790"/>
      <c r="J498" s="790"/>
      <c r="K498" s="790"/>
      <c r="L498" s="790"/>
      <c r="M498" s="790"/>
      <c r="N498" s="790"/>
      <c r="O498" s="790"/>
      <c r="P498" s="790"/>
      <c r="Q498" s="790"/>
      <c r="R498" s="790"/>
      <c r="S498" s="790"/>
      <c r="T498" s="790"/>
      <c r="U498" s="790"/>
      <c r="V498" s="790"/>
      <c r="W498" s="790"/>
      <c r="X498" s="790"/>
      <c r="Y498" s="790"/>
    </row>
    <row r="499" spans="1:25" ht="12.75" customHeight="1">
      <c r="A499" s="790"/>
      <c r="B499" s="790"/>
      <c r="C499" s="790"/>
      <c r="D499" s="790"/>
      <c r="E499" s="827"/>
      <c r="F499" s="790"/>
      <c r="G499" s="790"/>
      <c r="H499" s="790"/>
      <c r="I499" s="790"/>
      <c r="J499" s="790"/>
      <c r="K499" s="790"/>
      <c r="L499" s="790"/>
      <c r="M499" s="790"/>
      <c r="N499" s="790"/>
      <c r="O499" s="790"/>
      <c r="P499" s="790"/>
      <c r="Q499" s="790"/>
      <c r="R499" s="790"/>
      <c r="S499" s="790"/>
      <c r="T499" s="790"/>
      <c r="U499" s="790"/>
      <c r="V499" s="790"/>
      <c r="W499" s="790"/>
      <c r="X499" s="790"/>
      <c r="Y499" s="790"/>
    </row>
    <row r="500" spans="1:25" ht="12.75" customHeight="1">
      <c r="A500" s="790"/>
      <c r="B500" s="790"/>
      <c r="C500" s="790"/>
      <c r="D500" s="790"/>
      <c r="E500" s="827"/>
      <c r="F500" s="790"/>
      <c r="G500" s="790"/>
      <c r="H500" s="790"/>
      <c r="I500" s="790"/>
      <c r="J500" s="790"/>
      <c r="K500" s="790"/>
      <c r="L500" s="790"/>
      <c r="M500" s="790"/>
      <c r="N500" s="790"/>
      <c r="O500" s="790"/>
      <c r="P500" s="790"/>
      <c r="Q500" s="790"/>
      <c r="R500" s="790"/>
      <c r="S500" s="790"/>
      <c r="T500" s="790"/>
      <c r="U500" s="790"/>
      <c r="V500" s="790"/>
      <c r="W500" s="790"/>
      <c r="X500" s="790"/>
      <c r="Y500" s="790"/>
    </row>
    <row r="501" spans="1:25" ht="12.75" customHeight="1">
      <c r="A501" s="790"/>
      <c r="B501" s="790"/>
      <c r="C501" s="790"/>
      <c r="D501" s="790"/>
      <c r="E501" s="827"/>
      <c r="F501" s="790"/>
      <c r="G501" s="790"/>
      <c r="H501" s="790"/>
      <c r="I501" s="790"/>
      <c r="J501" s="790"/>
      <c r="K501" s="790"/>
      <c r="L501" s="790"/>
      <c r="M501" s="790"/>
      <c r="N501" s="790"/>
      <c r="O501" s="790"/>
      <c r="P501" s="790"/>
      <c r="Q501" s="790"/>
      <c r="R501" s="790"/>
      <c r="S501" s="790"/>
      <c r="T501" s="790"/>
      <c r="U501" s="790"/>
      <c r="V501" s="790"/>
      <c r="W501" s="790"/>
      <c r="X501" s="790"/>
      <c r="Y501" s="790"/>
    </row>
    <row r="502" spans="1:25" ht="12.75" customHeight="1">
      <c r="A502" s="790"/>
      <c r="B502" s="790"/>
      <c r="C502" s="790"/>
      <c r="D502" s="790"/>
      <c r="E502" s="827"/>
      <c r="F502" s="790"/>
      <c r="G502" s="790"/>
      <c r="H502" s="790"/>
      <c r="I502" s="790"/>
      <c r="J502" s="790"/>
      <c r="K502" s="790"/>
      <c r="L502" s="790"/>
      <c r="M502" s="790"/>
      <c r="N502" s="790"/>
      <c r="O502" s="790"/>
      <c r="P502" s="790"/>
      <c r="Q502" s="790"/>
      <c r="R502" s="790"/>
      <c r="S502" s="790"/>
      <c r="T502" s="790"/>
      <c r="U502" s="790"/>
      <c r="V502" s="790"/>
      <c r="W502" s="790"/>
      <c r="X502" s="790"/>
      <c r="Y502" s="790"/>
    </row>
    <row r="503" spans="1:25" ht="12.75" customHeight="1">
      <c r="A503" s="790"/>
      <c r="B503" s="790"/>
      <c r="C503" s="790"/>
      <c r="D503" s="790"/>
      <c r="E503" s="827"/>
      <c r="F503" s="790"/>
      <c r="G503" s="790"/>
      <c r="H503" s="790"/>
      <c r="I503" s="790"/>
      <c r="J503" s="790"/>
      <c r="K503" s="790"/>
      <c r="L503" s="790"/>
      <c r="M503" s="790"/>
      <c r="N503" s="790"/>
      <c r="O503" s="790"/>
      <c r="P503" s="790"/>
      <c r="Q503" s="790"/>
      <c r="R503" s="790"/>
      <c r="S503" s="790"/>
      <c r="T503" s="790"/>
      <c r="U503" s="790"/>
      <c r="V503" s="790"/>
      <c r="W503" s="790"/>
      <c r="X503" s="790"/>
      <c r="Y503" s="790"/>
    </row>
    <row r="504" spans="1:25" ht="12.75" customHeight="1">
      <c r="A504" s="790"/>
      <c r="B504" s="790"/>
      <c r="C504" s="790"/>
      <c r="D504" s="790"/>
      <c r="E504" s="827"/>
      <c r="F504" s="790"/>
      <c r="G504" s="790"/>
      <c r="H504" s="790"/>
      <c r="I504" s="790"/>
      <c r="J504" s="790"/>
      <c r="K504" s="790"/>
      <c r="L504" s="790"/>
      <c r="M504" s="790"/>
      <c r="N504" s="790"/>
      <c r="O504" s="790"/>
      <c r="P504" s="790"/>
      <c r="Q504" s="790"/>
      <c r="R504" s="790"/>
      <c r="S504" s="790"/>
      <c r="T504" s="790"/>
      <c r="U504" s="790"/>
      <c r="V504" s="790"/>
      <c r="W504" s="790"/>
      <c r="X504" s="790"/>
      <c r="Y504" s="790"/>
    </row>
    <row r="505" spans="1:25" ht="12.75" customHeight="1">
      <c r="A505" s="790"/>
      <c r="B505" s="790"/>
      <c r="C505" s="790"/>
      <c r="D505" s="790"/>
      <c r="E505" s="827"/>
      <c r="F505" s="790"/>
      <c r="G505" s="790"/>
      <c r="H505" s="790"/>
      <c r="I505" s="790"/>
      <c r="J505" s="790"/>
      <c r="K505" s="790"/>
      <c r="L505" s="790"/>
      <c r="M505" s="790"/>
      <c r="N505" s="790"/>
      <c r="O505" s="790"/>
      <c r="P505" s="790"/>
      <c r="Q505" s="790"/>
      <c r="R505" s="790"/>
      <c r="S505" s="790"/>
      <c r="T505" s="790"/>
      <c r="U505" s="790"/>
      <c r="V505" s="790"/>
      <c r="W505" s="790"/>
      <c r="X505" s="790"/>
      <c r="Y505" s="790"/>
    </row>
    <row r="506" spans="1:25" ht="12.75" customHeight="1">
      <c r="A506" s="790"/>
      <c r="B506" s="790"/>
      <c r="C506" s="790"/>
      <c r="D506" s="790"/>
      <c r="E506" s="827"/>
      <c r="F506" s="790"/>
      <c r="G506" s="790"/>
      <c r="H506" s="790"/>
      <c r="I506" s="790"/>
      <c r="J506" s="790"/>
      <c r="K506" s="790"/>
      <c r="L506" s="790"/>
      <c r="M506" s="790"/>
      <c r="N506" s="790"/>
      <c r="O506" s="790"/>
      <c r="P506" s="790"/>
      <c r="Q506" s="790"/>
      <c r="R506" s="790"/>
      <c r="S506" s="790"/>
      <c r="T506" s="790"/>
      <c r="U506" s="790"/>
      <c r="V506" s="790"/>
      <c r="W506" s="790"/>
      <c r="X506" s="790"/>
      <c r="Y506" s="790"/>
    </row>
    <row r="507" spans="1:25" ht="12.75" customHeight="1">
      <c r="A507" s="790"/>
      <c r="B507" s="790"/>
      <c r="C507" s="790"/>
      <c r="D507" s="790"/>
      <c r="E507" s="827"/>
      <c r="F507" s="790"/>
      <c r="G507" s="790"/>
      <c r="H507" s="790"/>
      <c r="I507" s="790"/>
      <c r="J507" s="790"/>
      <c r="K507" s="790"/>
      <c r="L507" s="790"/>
      <c r="M507" s="790"/>
      <c r="N507" s="790"/>
      <c r="O507" s="790"/>
      <c r="P507" s="790"/>
      <c r="Q507" s="790"/>
      <c r="R507" s="790"/>
      <c r="S507" s="790"/>
      <c r="T507" s="790"/>
      <c r="U507" s="790"/>
      <c r="V507" s="790"/>
      <c r="W507" s="790"/>
      <c r="X507" s="790"/>
      <c r="Y507" s="790"/>
    </row>
    <row r="508" spans="1:25" ht="12.75" customHeight="1">
      <c r="A508" s="790"/>
      <c r="B508" s="790"/>
      <c r="C508" s="790"/>
      <c r="D508" s="790"/>
      <c r="E508" s="827"/>
      <c r="F508" s="790"/>
      <c r="G508" s="790"/>
      <c r="H508" s="790"/>
      <c r="I508" s="790"/>
      <c r="J508" s="790"/>
      <c r="K508" s="790"/>
      <c r="L508" s="790"/>
      <c r="M508" s="790"/>
      <c r="N508" s="790"/>
      <c r="O508" s="790"/>
      <c r="P508" s="790"/>
      <c r="Q508" s="790"/>
      <c r="R508" s="790"/>
      <c r="S508" s="790"/>
      <c r="T508" s="790"/>
      <c r="U508" s="790"/>
      <c r="V508" s="790"/>
      <c r="W508" s="790"/>
      <c r="X508" s="790"/>
      <c r="Y508" s="790"/>
    </row>
    <row r="509" spans="1:25" ht="12.75" customHeight="1">
      <c r="A509" s="790"/>
      <c r="B509" s="790"/>
      <c r="C509" s="790"/>
      <c r="D509" s="790"/>
      <c r="E509" s="827"/>
      <c r="F509" s="790"/>
      <c r="G509" s="790"/>
      <c r="H509" s="790"/>
      <c r="I509" s="790"/>
      <c r="J509" s="790"/>
      <c r="K509" s="790"/>
      <c r="L509" s="790"/>
      <c r="M509" s="790"/>
      <c r="N509" s="790"/>
      <c r="O509" s="790"/>
      <c r="P509" s="790"/>
      <c r="Q509" s="790"/>
      <c r="R509" s="790"/>
      <c r="S509" s="790"/>
      <c r="T509" s="790"/>
      <c r="U509" s="790"/>
      <c r="V509" s="790"/>
      <c r="W509" s="790"/>
      <c r="X509" s="790"/>
      <c r="Y509" s="790"/>
    </row>
    <row r="510" spans="1:25" ht="12.75" customHeight="1">
      <c r="A510" s="790"/>
      <c r="B510" s="790"/>
      <c r="C510" s="790"/>
      <c r="D510" s="790"/>
      <c r="E510" s="827"/>
      <c r="F510" s="790"/>
      <c r="G510" s="790"/>
      <c r="H510" s="790"/>
      <c r="I510" s="790"/>
      <c r="J510" s="790"/>
      <c r="K510" s="790"/>
      <c r="L510" s="790"/>
      <c r="M510" s="790"/>
      <c r="N510" s="790"/>
      <c r="O510" s="790"/>
      <c r="P510" s="790"/>
      <c r="Q510" s="790"/>
      <c r="R510" s="790"/>
      <c r="S510" s="790"/>
      <c r="T510" s="790"/>
      <c r="U510" s="790"/>
      <c r="V510" s="790"/>
      <c r="W510" s="790"/>
      <c r="X510" s="790"/>
      <c r="Y510" s="790"/>
    </row>
    <row r="511" spans="1:25" ht="12.75" customHeight="1">
      <c r="A511" s="790"/>
      <c r="B511" s="790"/>
      <c r="C511" s="790"/>
      <c r="D511" s="790"/>
      <c r="E511" s="827"/>
      <c r="F511" s="790"/>
      <c r="G511" s="790"/>
      <c r="H511" s="790"/>
      <c r="I511" s="790"/>
      <c r="J511" s="790"/>
      <c r="K511" s="790"/>
      <c r="L511" s="790"/>
      <c r="M511" s="790"/>
      <c r="N511" s="790"/>
      <c r="O511" s="790"/>
      <c r="P511" s="790"/>
      <c r="Q511" s="790"/>
      <c r="R511" s="790"/>
      <c r="S511" s="790"/>
      <c r="T511" s="790"/>
      <c r="U511" s="790"/>
      <c r="V511" s="790"/>
      <c r="W511" s="790"/>
      <c r="X511" s="790"/>
      <c r="Y511" s="790"/>
    </row>
    <row r="512" spans="1:25" ht="12.75" customHeight="1">
      <c r="A512" s="790"/>
      <c r="B512" s="790"/>
      <c r="C512" s="790"/>
      <c r="D512" s="790"/>
      <c r="E512" s="827"/>
      <c r="F512" s="790"/>
      <c r="G512" s="790"/>
      <c r="H512" s="790"/>
      <c r="I512" s="790"/>
      <c r="J512" s="790"/>
      <c r="K512" s="790"/>
      <c r="L512" s="790"/>
      <c r="M512" s="790"/>
      <c r="N512" s="790"/>
      <c r="O512" s="790"/>
      <c r="P512" s="790"/>
      <c r="Q512" s="790"/>
      <c r="R512" s="790"/>
      <c r="S512" s="790"/>
      <c r="T512" s="790"/>
      <c r="U512" s="790"/>
      <c r="V512" s="790"/>
      <c r="W512" s="790"/>
      <c r="X512" s="790"/>
      <c r="Y512" s="790"/>
    </row>
    <row r="513" spans="1:25" ht="12.75" customHeight="1">
      <c r="A513" s="790"/>
      <c r="B513" s="790"/>
      <c r="C513" s="790"/>
      <c r="D513" s="790"/>
      <c r="E513" s="827"/>
      <c r="F513" s="790"/>
      <c r="G513" s="790"/>
      <c r="H513" s="790"/>
      <c r="I513" s="790"/>
      <c r="J513" s="790"/>
      <c r="K513" s="790"/>
      <c r="L513" s="790"/>
      <c r="M513" s="790"/>
      <c r="N513" s="790"/>
      <c r="O513" s="790"/>
      <c r="P513" s="790"/>
      <c r="Q513" s="790"/>
      <c r="R513" s="790"/>
      <c r="S513" s="790"/>
      <c r="T513" s="790"/>
      <c r="U513" s="790"/>
      <c r="V513" s="790"/>
      <c r="W513" s="790"/>
      <c r="X513" s="790"/>
      <c r="Y513" s="790"/>
    </row>
    <row r="514" spans="1:25" ht="12.75" customHeight="1">
      <c r="A514" s="790"/>
      <c r="B514" s="790"/>
      <c r="C514" s="790"/>
      <c r="D514" s="790"/>
      <c r="E514" s="827"/>
      <c r="F514" s="790"/>
      <c r="G514" s="790"/>
      <c r="H514" s="790"/>
      <c r="I514" s="790"/>
      <c r="J514" s="790"/>
      <c r="K514" s="790"/>
      <c r="L514" s="790"/>
      <c r="M514" s="790"/>
      <c r="N514" s="790"/>
      <c r="O514" s="790"/>
      <c r="P514" s="790"/>
      <c r="Q514" s="790"/>
      <c r="R514" s="790"/>
      <c r="S514" s="790"/>
      <c r="T514" s="790"/>
      <c r="U514" s="790"/>
      <c r="V514" s="790"/>
      <c r="W514" s="790"/>
      <c r="X514" s="790"/>
      <c r="Y514" s="790"/>
    </row>
    <row r="515" spans="1:25" ht="12.75" customHeight="1">
      <c r="A515" s="790"/>
      <c r="B515" s="790"/>
      <c r="C515" s="790"/>
      <c r="D515" s="790"/>
      <c r="E515" s="827"/>
      <c r="F515" s="790"/>
      <c r="G515" s="790"/>
      <c r="H515" s="790"/>
      <c r="I515" s="790"/>
      <c r="J515" s="790"/>
      <c r="K515" s="790"/>
      <c r="L515" s="790"/>
      <c r="M515" s="790"/>
      <c r="N515" s="790"/>
      <c r="O515" s="790"/>
      <c r="P515" s="790"/>
      <c r="Q515" s="790"/>
      <c r="R515" s="790"/>
      <c r="S515" s="790"/>
      <c r="T515" s="790"/>
      <c r="U515" s="790"/>
      <c r="V515" s="790"/>
      <c r="W515" s="790"/>
      <c r="X515" s="790"/>
      <c r="Y515" s="790"/>
    </row>
    <row r="516" spans="1:25" ht="12.75" customHeight="1">
      <c r="A516" s="790"/>
      <c r="B516" s="790"/>
      <c r="C516" s="790"/>
      <c r="D516" s="790"/>
      <c r="E516" s="827"/>
      <c r="F516" s="790"/>
      <c r="G516" s="790"/>
      <c r="H516" s="790"/>
      <c r="I516" s="790"/>
      <c r="J516" s="790"/>
      <c r="K516" s="790"/>
      <c r="L516" s="790"/>
      <c r="M516" s="790"/>
      <c r="N516" s="790"/>
      <c r="O516" s="790"/>
      <c r="P516" s="790"/>
      <c r="Q516" s="790"/>
      <c r="R516" s="790"/>
      <c r="S516" s="790"/>
      <c r="T516" s="790"/>
      <c r="U516" s="790"/>
      <c r="V516" s="790"/>
      <c r="W516" s="790"/>
      <c r="X516" s="790"/>
      <c r="Y516" s="790"/>
    </row>
    <row r="517" spans="1:25" ht="12.75" customHeight="1">
      <c r="A517" s="790"/>
      <c r="B517" s="790"/>
      <c r="C517" s="790"/>
      <c r="D517" s="790"/>
      <c r="E517" s="827"/>
      <c r="F517" s="790"/>
      <c r="G517" s="790"/>
      <c r="H517" s="790"/>
      <c r="I517" s="790"/>
      <c r="J517" s="790"/>
      <c r="K517" s="790"/>
      <c r="L517" s="790"/>
      <c r="M517" s="790"/>
      <c r="N517" s="790"/>
      <c r="O517" s="790"/>
      <c r="P517" s="790"/>
      <c r="Q517" s="790"/>
      <c r="R517" s="790"/>
      <c r="S517" s="790"/>
      <c r="T517" s="790"/>
      <c r="U517" s="790"/>
      <c r="V517" s="790"/>
      <c r="W517" s="790"/>
      <c r="X517" s="790"/>
      <c r="Y517" s="790"/>
    </row>
    <row r="518" spans="1:25" ht="12.75" customHeight="1">
      <c r="A518" s="790"/>
      <c r="B518" s="790"/>
      <c r="C518" s="790"/>
      <c r="D518" s="790"/>
      <c r="E518" s="827"/>
      <c r="F518" s="790"/>
      <c r="G518" s="790"/>
      <c r="H518" s="790"/>
      <c r="I518" s="790"/>
      <c r="J518" s="790"/>
      <c r="K518" s="790"/>
      <c r="L518" s="790"/>
      <c r="M518" s="790"/>
      <c r="N518" s="790"/>
      <c r="O518" s="790"/>
      <c r="P518" s="790"/>
      <c r="Q518" s="790"/>
      <c r="R518" s="790"/>
      <c r="S518" s="790"/>
      <c r="T518" s="790"/>
      <c r="U518" s="790"/>
      <c r="V518" s="790"/>
      <c r="W518" s="790"/>
      <c r="X518" s="790"/>
      <c r="Y518" s="790"/>
    </row>
    <row r="519" spans="1:25" ht="12.75" customHeight="1">
      <c r="A519" s="790"/>
      <c r="B519" s="790"/>
      <c r="C519" s="790"/>
      <c r="D519" s="790"/>
      <c r="E519" s="827"/>
      <c r="F519" s="790"/>
      <c r="G519" s="790"/>
      <c r="H519" s="790"/>
      <c r="I519" s="790"/>
      <c r="J519" s="790"/>
      <c r="K519" s="790"/>
      <c r="L519" s="790"/>
      <c r="M519" s="790"/>
      <c r="N519" s="790"/>
      <c r="O519" s="790"/>
      <c r="P519" s="790"/>
      <c r="Q519" s="790"/>
      <c r="R519" s="790"/>
      <c r="S519" s="790"/>
      <c r="T519" s="790"/>
      <c r="U519" s="790"/>
      <c r="V519" s="790"/>
      <c r="W519" s="790"/>
      <c r="X519" s="790"/>
      <c r="Y519" s="790"/>
    </row>
    <row r="520" spans="1:25" ht="12.75" customHeight="1">
      <c r="A520" s="790"/>
      <c r="B520" s="790"/>
      <c r="C520" s="790"/>
      <c r="D520" s="790"/>
      <c r="E520" s="827"/>
      <c r="F520" s="790"/>
      <c r="G520" s="790"/>
      <c r="H520" s="790"/>
      <c r="I520" s="790"/>
      <c r="J520" s="790"/>
      <c r="K520" s="790"/>
      <c r="L520" s="790"/>
      <c r="M520" s="790"/>
      <c r="N520" s="790"/>
      <c r="O520" s="790"/>
      <c r="P520" s="790"/>
      <c r="Q520" s="790"/>
      <c r="R520" s="790"/>
      <c r="S520" s="790"/>
      <c r="T520" s="790"/>
      <c r="U520" s="790"/>
      <c r="V520" s="790"/>
      <c r="W520" s="790"/>
      <c r="X520" s="790"/>
      <c r="Y520" s="790"/>
    </row>
    <row r="521" spans="1:25" ht="12.75" customHeight="1">
      <c r="A521" s="790"/>
      <c r="B521" s="790"/>
      <c r="C521" s="790"/>
      <c r="D521" s="790"/>
      <c r="E521" s="827"/>
      <c r="F521" s="790"/>
      <c r="G521" s="790"/>
      <c r="H521" s="790"/>
      <c r="I521" s="790"/>
      <c r="J521" s="790"/>
      <c r="K521" s="790"/>
      <c r="L521" s="790"/>
      <c r="M521" s="790"/>
      <c r="N521" s="790"/>
      <c r="O521" s="790"/>
      <c r="P521" s="790"/>
      <c r="Q521" s="790"/>
      <c r="R521" s="790"/>
      <c r="S521" s="790"/>
      <c r="T521" s="790"/>
      <c r="U521" s="790"/>
      <c r="V521" s="790"/>
      <c r="W521" s="790"/>
      <c r="X521" s="790"/>
      <c r="Y521" s="790"/>
    </row>
    <row r="522" spans="1:25" ht="12.75" customHeight="1">
      <c r="A522" s="790"/>
      <c r="B522" s="790"/>
      <c r="C522" s="790"/>
      <c r="D522" s="790"/>
      <c r="E522" s="827"/>
      <c r="F522" s="790"/>
      <c r="G522" s="790"/>
      <c r="H522" s="790"/>
      <c r="I522" s="790"/>
      <c r="J522" s="790"/>
      <c r="K522" s="790"/>
      <c r="L522" s="790"/>
      <c r="M522" s="790"/>
      <c r="N522" s="790"/>
      <c r="O522" s="790"/>
      <c r="P522" s="790"/>
      <c r="Q522" s="790"/>
      <c r="R522" s="790"/>
      <c r="S522" s="790"/>
      <c r="T522" s="790"/>
      <c r="U522" s="790"/>
      <c r="V522" s="790"/>
      <c r="W522" s="790"/>
      <c r="X522" s="790"/>
      <c r="Y522" s="790"/>
    </row>
    <row r="523" spans="1:25" ht="12.75" customHeight="1">
      <c r="A523" s="790"/>
      <c r="B523" s="790"/>
      <c r="C523" s="790"/>
      <c r="D523" s="790"/>
      <c r="E523" s="827"/>
      <c r="F523" s="790"/>
      <c r="G523" s="790"/>
      <c r="H523" s="790"/>
      <c r="I523" s="790"/>
      <c r="J523" s="790"/>
      <c r="K523" s="790"/>
      <c r="L523" s="790"/>
      <c r="M523" s="790"/>
      <c r="N523" s="790"/>
      <c r="O523" s="790"/>
      <c r="P523" s="790"/>
      <c r="Q523" s="790"/>
      <c r="R523" s="790"/>
      <c r="S523" s="790"/>
      <c r="T523" s="790"/>
      <c r="U523" s="790"/>
      <c r="V523" s="790"/>
      <c r="W523" s="790"/>
      <c r="X523" s="790"/>
      <c r="Y523" s="790"/>
    </row>
    <row r="524" spans="1:25" ht="12.75" customHeight="1">
      <c r="A524" s="790"/>
      <c r="B524" s="790"/>
      <c r="C524" s="790"/>
      <c r="D524" s="790"/>
      <c r="E524" s="827"/>
      <c r="F524" s="790"/>
      <c r="G524" s="790"/>
      <c r="H524" s="790"/>
      <c r="I524" s="790"/>
      <c r="J524" s="790"/>
      <c r="K524" s="790"/>
      <c r="L524" s="790"/>
      <c r="M524" s="790"/>
      <c r="N524" s="790"/>
      <c r="O524" s="790"/>
      <c r="P524" s="790"/>
      <c r="Q524" s="790"/>
      <c r="R524" s="790"/>
      <c r="S524" s="790"/>
      <c r="T524" s="790"/>
      <c r="U524" s="790"/>
      <c r="V524" s="790"/>
      <c r="W524" s="790"/>
      <c r="X524" s="790"/>
      <c r="Y524" s="790"/>
    </row>
    <row r="525" spans="1:25" ht="12.75" customHeight="1">
      <c r="A525" s="790"/>
      <c r="B525" s="790"/>
      <c r="C525" s="790"/>
      <c r="D525" s="790"/>
      <c r="E525" s="827"/>
      <c r="F525" s="790"/>
      <c r="G525" s="790"/>
      <c r="H525" s="790"/>
      <c r="I525" s="790"/>
      <c r="J525" s="790"/>
      <c r="K525" s="790"/>
      <c r="L525" s="790"/>
      <c r="M525" s="790"/>
      <c r="N525" s="790"/>
      <c r="O525" s="790"/>
      <c r="P525" s="790"/>
      <c r="Q525" s="790"/>
      <c r="R525" s="790"/>
      <c r="S525" s="790"/>
      <c r="T525" s="790"/>
      <c r="U525" s="790"/>
      <c r="V525" s="790"/>
      <c r="W525" s="790"/>
      <c r="X525" s="790"/>
      <c r="Y525" s="790"/>
    </row>
    <row r="526" spans="1:25" ht="12.75" customHeight="1">
      <c r="A526" s="790"/>
      <c r="B526" s="790"/>
      <c r="C526" s="790"/>
      <c r="D526" s="790"/>
      <c r="E526" s="827"/>
      <c r="F526" s="790"/>
      <c r="G526" s="790"/>
      <c r="H526" s="790"/>
      <c r="I526" s="790"/>
      <c r="J526" s="790"/>
      <c r="K526" s="790"/>
      <c r="L526" s="790"/>
      <c r="M526" s="790"/>
      <c r="N526" s="790"/>
      <c r="O526" s="790"/>
      <c r="P526" s="790"/>
      <c r="Q526" s="790"/>
      <c r="R526" s="790"/>
      <c r="S526" s="790"/>
      <c r="T526" s="790"/>
      <c r="U526" s="790"/>
      <c r="V526" s="790"/>
      <c r="W526" s="790"/>
      <c r="X526" s="790"/>
      <c r="Y526" s="790"/>
    </row>
    <row r="527" spans="1:25" ht="12.75" customHeight="1">
      <c r="A527" s="790"/>
      <c r="B527" s="790"/>
      <c r="C527" s="790"/>
      <c r="D527" s="790"/>
      <c r="E527" s="827"/>
      <c r="F527" s="790"/>
      <c r="G527" s="790"/>
      <c r="H527" s="790"/>
      <c r="I527" s="790"/>
      <c r="J527" s="790"/>
      <c r="K527" s="790"/>
      <c r="L527" s="790"/>
      <c r="M527" s="790"/>
      <c r="N527" s="790"/>
      <c r="O527" s="790"/>
      <c r="P527" s="790"/>
      <c r="Q527" s="790"/>
      <c r="R527" s="790"/>
      <c r="S527" s="790"/>
      <c r="T527" s="790"/>
      <c r="U527" s="790"/>
      <c r="V527" s="790"/>
      <c r="W527" s="790"/>
      <c r="X527" s="790"/>
      <c r="Y527" s="790"/>
    </row>
    <row r="528" spans="1:25" ht="12.75" customHeight="1">
      <c r="A528" s="790"/>
      <c r="B528" s="790"/>
      <c r="C528" s="790"/>
      <c r="D528" s="790"/>
      <c r="E528" s="827"/>
      <c r="F528" s="790"/>
      <c r="G528" s="790"/>
      <c r="H528" s="790"/>
      <c r="I528" s="790"/>
      <c r="J528" s="790"/>
      <c r="K528" s="790"/>
      <c r="L528" s="790"/>
      <c r="M528" s="790"/>
      <c r="N528" s="790"/>
      <c r="O528" s="790"/>
      <c r="P528" s="790"/>
      <c r="Q528" s="790"/>
      <c r="R528" s="790"/>
      <c r="S528" s="790"/>
      <c r="T528" s="790"/>
      <c r="U528" s="790"/>
      <c r="V528" s="790"/>
      <c r="W528" s="790"/>
      <c r="X528" s="790"/>
      <c r="Y528" s="790"/>
    </row>
    <row r="529" spans="1:25" ht="12.75" customHeight="1">
      <c r="A529" s="790"/>
      <c r="B529" s="790"/>
      <c r="C529" s="790"/>
      <c r="D529" s="790"/>
      <c r="E529" s="827"/>
      <c r="F529" s="790"/>
      <c r="G529" s="790"/>
      <c r="H529" s="790"/>
      <c r="I529" s="790"/>
      <c r="J529" s="790"/>
      <c r="K529" s="790"/>
      <c r="L529" s="790"/>
      <c r="M529" s="790"/>
      <c r="N529" s="790"/>
      <c r="O529" s="790"/>
      <c r="P529" s="790"/>
      <c r="Q529" s="790"/>
      <c r="R529" s="790"/>
      <c r="S529" s="790"/>
      <c r="T529" s="790"/>
      <c r="U529" s="790"/>
      <c r="V529" s="790"/>
      <c r="W529" s="790"/>
      <c r="X529" s="790"/>
      <c r="Y529" s="790"/>
    </row>
    <row r="530" spans="1:25" ht="12.75" customHeight="1">
      <c r="A530" s="790"/>
      <c r="B530" s="790"/>
      <c r="C530" s="790"/>
      <c r="D530" s="790"/>
      <c r="E530" s="827"/>
      <c r="F530" s="790"/>
      <c r="G530" s="790"/>
      <c r="H530" s="790"/>
      <c r="I530" s="790"/>
      <c r="J530" s="790"/>
      <c r="K530" s="790"/>
      <c r="L530" s="790"/>
      <c r="M530" s="790"/>
      <c r="N530" s="790"/>
      <c r="O530" s="790"/>
      <c r="P530" s="790"/>
      <c r="Q530" s="790"/>
      <c r="R530" s="790"/>
      <c r="S530" s="790"/>
      <c r="T530" s="790"/>
      <c r="U530" s="790"/>
      <c r="V530" s="790"/>
      <c r="W530" s="790"/>
      <c r="X530" s="790"/>
      <c r="Y530" s="790"/>
    </row>
    <row r="531" spans="1:25" ht="12.75" customHeight="1">
      <c r="A531" s="790"/>
      <c r="B531" s="790"/>
      <c r="C531" s="790"/>
      <c r="D531" s="790"/>
      <c r="E531" s="827"/>
      <c r="F531" s="790"/>
      <c r="G531" s="790"/>
      <c r="H531" s="790"/>
      <c r="I531" s="790"/>
      <c r="J531" s="790"/>
      <c r="K531" s="790"/>
      <c r="L531" s="790"/>
      <c r="M531" s="790"/>
      <c r="N531" s="790"/>
      <c r="O531" s="790"/>
      <c r="P531" s="790"/>
      <c r="Q531" s="790"/>
      <c r="R531" s="790"/>
      <c r="S531" s="790"/>
      <c r="T531" s="790"/>
      <c r="U531" s="790"/>
      <c r="V531" s="790"/>
      <c r="W531" s="790"/>
      <c r="X531" s="790"/>
      <c r="Y531" s="790"/>
    </row>
    <row r="532" spans="1:25" ht="12.75" customHeight="1">
      <c r="A532" s="790"/>
      <c r="B532" s="790"/>
      <c r="C532" s="790"/>
      <c r="D532" s="790"/>
      <c r="E532" s="827"/>
      <c r="F532" s="790"/>
      <c r="G532" s="790"/>
      <c r="H532" s="790"/>
      <c r="I532" s="790"/>
      <c r="J532" s="790"/>
      <c r="K532" s="790"/>
      <c r="L532" s="790"/>
      <c r="M532" s="790"/>
      <c r="N532" s="790"/>
      <c r="O532" s="790"/>
      <c r="P532" s="790"/>
      <c r="Q532" s="790"/>
      <c r="R532" s="790"/>
      <c r="S532" s="790"/>
      <c r="T532" s="790"/>
      <c r="U532" s="790"/>
      <c r="V532" s="790"/>
      <c r="W532" s="790"/>
      <c r="X532" s="790"/>
      <c r="Y532" s="790"/>
    </row>
    <row r="533" spans="1:25" ht="12.75" customHeight="1">
      <c r="A533" s="790"/>
      <c r="B533" s="790"/>
      <c r="C533" s="790"/>
      <c r="D533" s="790"/>
      <c r="E533" s="827"/>
      <c r="F533" s="790"/>
      <c r="G533" s="790"/>
      <c r="H533" s="790"/>
      <c r="I533" s="790"/>
      <c r="J533" s="790"/>
      <c r="K533" s="790"/>
      <c r="L533" s="790"/>
      <c r="M533" s="790"/>
      <c r="N533" s="790"/>
      <c r="O533" s="790"/>
      <c r="P533" s="790"/>
      <c r="Q533" s="790"/>
      <c r="R533" s="790"/>
      <c r="S533" s="790"/>
      <c r="T533" s="790"/>
      <c r="U533" s="790"/>
      <c r="V533" s="790"/>
      <c r="W533" s="790"/>
      <c r="X533" s="790"/>
      <c r="Y533" s="790"/>
    </row>
    <row r="534" spans="1:25" ht="12.75" customHeight="1">
      <c r="A534" s="790"/>
      <c r="B534" s="790"/>
      <c r="C534" s="790"/>
      <c r="D534" s="790"/>
      <c r="E534" s="827"/>
      <c r="F534" s="790"/>
      <c r="G534" s="790"/>
      <c r="H534" s="790"/>
      <c r="I534" s="790"/>
      <c r="J534" s="790"/>
      <c r="K534" s="790"/>
      <c r="L534" s="790"/>
      <c r="M534" s="790"/>
      <c r="N534" s="790"/>
      <c r="O534" s="790"/>
      <c r="P534" s="790"/>
      <c r="Q534" s="790"/>
      <c r="R534" s="790"/>
      <c r="S534" s="790"/>
      <c r="T534" s="790"/>
      <c r="U534" s="790"/>
      <c r="V534" s="790"/>
      <c r="W534" s="790"/>
      <c r="X534" s="790"/>
      <c r="Y534" s="790"/>
    </row>
    <row r="535" spans="1:25" ht="12.75" customHeight="1">
      <c r="A535" s="790"/>
      <c r="B535" s="790"/>
      <c r="C535" s="790"/>
      <c r="D535" s="790"/>
      <c r="E535" s="827"/>
      <c r="F535" s="790"/>
      <c r="G535" s="790"/>
      <c r="H535" s="790"/>
      <c r="I535" s="790"/>
      <c r="J535" s="790"/>
      <c r="K535" s="790"/>
      <c r="L535" s="790"/>
      <c r="M535" s="790"/>
      <c r="N535" s="790"/>
      <c r="O535" s="790"/>
      <c r="P535" s="790"/>
      <c r="Q535" s="790"/>
      <c r="R535" s="790"/>
      <c r="S535" s="790"/>
      <c r="T535" s="790"/>
      <c r="U535" s="790"/>
      <c r="V535" s="790"/>
      <c r="W535" s="790"/>
      <c r="X535" s="790"/>
      <c r="Y535" s="790"/>
    </row>
    <row r="536" spans="1:25" ht="12.75" customHeight="1">
      <c r="A536" s="790"/>
      <c r="B536" s="790"/>
      <c r="C536" s="790"/>
      <c r="D536" s="790"/>
      <c r="E536" s="827"/>
      <c r="F536" s="790"/>
      <c r="G536" s="790"/>
      <c r="H536" s="790"/>
      <c r="I536" s="790"/>
      <c r="J536" s="790"/>
      <c r="K536" s="790"/>
      <c r="L536" s="790"/>
      <c r="M536" s="790"/>
      <c r="N536" s="790"/>
      <c r="O536" s="790"/>
      <c r="P536" s="790"/>
      <c r="Q536" s="790"/>
      <c r="R536" s="790"/>
      <c r="S536" s="790"/>
      <c r="T536" s="790"/>
      <c r="U536" s="790"/>
      <c r="V536" s="790"/>
      <c r="W536" s="790"/>
      <c r="X536" s="790"/>
      <c r="Y536" s="790"/>
    </row>
    <row r="537" spans="1:25" ht="12.75" customHeight="1">
      <c r="A537" s="790"/>
      <c r="B537" s="790"/>
      <c r="C537" s="790"/>
      <c r="D537" s="790"/>
      <c r="E537" s="827"/>
      <c r="F537" s="790"/>
      <c r="G537" s="790"/>
      <c r="H537" s="790"/>
      <c r="I537" s="790"/>
      <c r="J537" s="790"/>
      <c r="K537" s="790"/>
      <c r="L537" s="790"/>
      <c r="M537" s="790"/>
      <c r="N537" s="790"/>
      <c r="O537" s="790"/>
      <c r="P537" s="790"/>
      <c r="Q537" s="790"/>
      <c r="R537" s="790"/>
      <c r="S537" s="790"/>
      <c r="T537" s="790"/>
      <c r="U537" s="790"/>
      <c r="V537" s="790"/>
      <c r="W537" s="790"/>
      <c r="X537" s="790"/>
      <c r="Y537" s="790"/>
    </row>
    <row r="538" spans="1:25" ht="12.75" customHeight="1">
      <c r="A538" s="790"/>
      <c r="B538" s="790"/>
      <c r="C538" s="790"/>
      <c r="D538" s="790"/>
      <c r="E538" s="827"/>
      <c r="F538" s="790"/>
      <c r="G538" s="790"/>
      <c r="H538" s="790"/>
      <c r="I538" s="790"/>
      <c r="J538" s="790"/>
      <c r="K538" s="790"/>
      <c r="L538" s="790"/>
      <c r="M538" s="790"/>
      <c r="N538" s="790"/>
      <c r="O538" s="790"/>
      <c r="P538" s="790"/>
      <c r="Q538" s="790"/>
      <c r="R538" s="790"/>
      <c r="S538" s="790"/>
      <c r="T538" s="790"/>
      <c r="U538" s="790"/>
      <c r="V538" s="790"/>
      <c r="W538" s="790"/>
      <c r="X538" s="790"/>
      <c r="Y538" s="790"/>
    </row>
    <row r="539" spans="1:25" ht="12.75" customHeight="1">
      <c r="A539" s="790"/>
      <c r="B539" s="790"/>
      <c r="C539" s="790"/>
      <c r="D539" s="790"/>
      <c r="E539" s="827"/>
      <c r="F539" s="790"/>
      <c r="G539" s="790"/>
      <c r="H539" s="790"/>
      <c r="I539" s="790"/>
      <c r="J539" s="790"/>
      <c r="K539" s="790"/>
      <c r="L539" s="790"/>
      <c r="M539" s="790"/>
      <c r="N539" s="790"/>
      <c r="O539" s="790"/>
      <c r="P539" s="790"/>
      <c r="Q539" s="790"/>
      <c r="R539" s="790"/>
      <c r="S539" s="790"/>
      <c r="T539" s="790"/>
      <c r="U539" s="790"/>
      <c r="V539" s="790"/>
      <c r="W539" s="790"/>
      <c r="X539" s="790"/>
      <c r="Y539" s="790"/>
    </row>
    <row r="540" spans="1:25" ht="12.75" customHeight="1">
      <c r="A540" s="790"/>
      <c r="B540" s="790"/>
      <c r="C540" s="790"/>
      <c r="D540" s="790"/>
      <c r="E540" s="827"/>
      <c r="F540" s="790"/>
      <c r="G540" s="790"/>
      <c r="H540" s="790"/>
      <c r="I540" s="790"/>
      <c r="J540" s="790"/>
      <c r="K540" s="790"/>
      <c r="L540" s="790"/>
      <c r="M540" s="790"/>
      <c r="N540" s="790"/>
      <c r="O540" s="790"/>
      <c r="P540" s="790"/>
      <c r="Q540" s="790"/>
      <c r="R540" s="790"/>
      <c r="S540" s="790"/>
      <c r="T540" s="790"/>
      <c r="U540" s="790"/>
      <c r="V540" s="790"/>
      <c r="W540" s="790"/>
      <c r="X540" s="790"/>
      <c r="Y540" s="790"/>
    </row>
    <row r="541" spans="1:25" ht="12.75" customHeight="1">
      <c r="A541" s="790"/>
      <c r="B541" s="790"/>
      <c r="C541" s="790"/>
      <c r="D541" s="790"/>
      <c r="E541" s="827"/>
      <c r="F541" s="790"/>
      <c r="G541" s="790"/>
      <c r="H541" s="790"/>
      <c r="I541" s="790"/>
      <c r="J541" s="790"/>
      <c r="K541" s="790"/>
      <c r="L541" s="790"/>
      <c r="M541" s="790"/>
      <c r="N541" s="790"/>
      <c r="O541" s="790"/>
      <c r="P541" s="790"/>
      <c r="Q541" s="790"/>
      <c r="R541" s="790"/>
      <c r="S541" s="790"/>
      <c r="T541" s="790"/>
      <c r="U541" s="790"/>
      <c r="V541" s="790"/>
      <c r="W541" s="790"/>
      <c r="X541" s="790"/>
      <c r="Y541" s="790"/>
    </row>
    <row r="542" spans="1:25" ht="12.75" customHeight="1">
      <c r="A542" s="790"/>
      <c r="B542" s="790"/>
      <c r="C542" s="790"/>
      <c r="D542" s="790"/>
      <c r="E542" s="827"/>
      <c r="F542" s="790"/>
      <c r="G542" s="790"/>
      <c r="H542" s="790"/>
      <c r="I542" s="790"/>
      <c r="J542" s="790"/>
      <c r="K542" s="790"/>
      <c r="L542" s="790"/>
      <c r="M542" s="790"/>
      <c r="N542" s="790"/>
      <c r="O542" s="790"/>
      <c r="P542" s="790"/>
      <c r="Q542" s="790"/>
      <c r="R542" s="790"/>
      <c r="S542" s="790"/>
      <c r="T542" s="790"/>
      <c r="U542" s="790"/>
      <c r="V542" s="790"/>
      <c r="W542" s="790"/>
      <c r="X542" s="790"/>
      <c r="Y542" s="790"/>
    </row>
    <row r="543" spans="1:25" ht="12.75" customHeight="1">
      <c r="A543" s="790"/>
      <c r="B543" s="790"/>
      <c r="C543" s="790"/>
      <c r="D543" s="790"/>
      <c r="E543" s="827"/>
      <c r="F543" s="790"/>
      <c r="G543" s="790"/>
      <c r="H543" s="790"/>
      <c r="I543" s="790"/>
      <c r="J543" s="790"/>
      <c r="K543" s="790"/>
      <c r="L543" s="790"/>
      <c r="M543" s="790"/>
      <c r="N543" s="790"/>
      <c r="O543" s="790"/>
      <c r="P543" s="790"/>
      <c r="Q543" s="790"/>
      <c r="R543" s="790"/>
      <c r="S543" s="790"/>
      <c r="T543" s="790"/>
      <c r="U543" s="790"/>
      <c r="V543" s="790"/>
      <c r="W543" s="790"/>
      <c r="X543" s="790"/>
      <c r="Y543" s="790"/>
    </row>
    <row r="544" spans="1:25" ht="12.75" customHeight="1">
      <c r="A544" s="790"/>
      <c r="B544" s="790"/>
      <c r="C544" s="790"/>
      <c r="D544" s="790"/>
      <c r="E544" s="827"/>
      <c r="F544" s="790"/>
      <c r="G544" s="790"/>
      <c r="H544" s="790"/>
      <c r="I544" s="790"/>
      <c r="J544" s="790"/>
      <c r="K544" s="790"/>
      <c r="L544" s="790"/>
      <c r="M544" s="790"/>
      <c r="N544" s="790"/>
      <c r="O544" s="790"/>
      <c r="P544" s="790"/>
      <c r="Q544" s="790"/>
      <c r="R544" s="790"/>
      <c r="S544" s="790"/>
      <c r="T544" s="790"/>
      <c r="U544" s="790"/>
      <c r="V544" s="790"/>
      <c r="W544" s="790"/>
      <c r="X544" s="790"/>
      <c r="Y544" s="790"/>
    </row>
    <row r="545" spans="1:25" ht="12.75" customHeight="1">
      <c r="A545" s="790"/>
      <c r="B545" s="790"/>
      <c r="C545" s="790"/>
      <c r="D545" s="790"/>
      <c r="E545" s="827"/>
      <c r="F545" s="790"/>
      <c r="G545" s="790"/>
      <c r="H545" s="790"/>
      <c r="I545" s="790"/>
      <c r="J545" s="790"/>
      <c r="K545" s="790"/>
      <c r="L545" s="790"/>
      <c r="M545" s="790"/>
      <c r="N545" s="790"/>
      <c r="O545" s="790"/>
      <c r="P545" s="790"/>
      <c r="Q545" s="790"/>
      <c r="R545" s="790"/>
      <c r="S545" s="790"/>
      <c r="T545" s="790"/>
      <c r="U545" s="790"/>
      <c r="V545" s="790"/>
      <c r="W545" s="790"/>
      <c r="X545" s="790"/>
      <c r="Y545" s="790"/>
    </row>
    <row r="546" spans="1:25" ht="12.75" customHeight="1">
      <c r="A546" s="790"/>
      <c r="B546" s="790"/>
      <c r="C546" s="790"/>
      <c r="D546" s="790"/>
      <c r="E546" s="827"/>
      <c r="F546" s="790"/>
      <c r="G546" s="790"/>
      <c r="H546" s="790"/>
      <c r="I546" s="790"/>
      <c r="J546" s="790"/>
      <c r="K546" s="790"/>
      <c r="L546" s="790"/>
      <c r="M546" s="790"/>
      <c r="N546" s="790"/>
      <c r="O546" s="790"/>
      <c r="P546" s="790"/>
      <c r="Q546" s="790"/>
      <c r="R546" s="790"/>
      <c r="S546" s="790"/>
      <c r="T546" s="790"/>
      <c r="U546" s="790"/>
      <c r="V546" s="790"/>
      <c r="W546" s="790"/>
      <c r="X546" s="790"/>
      <c r="Y546" s="790"/>
    </row>
    <row r="547" spans="1:25" ht="12.75" customHeight="1">
      <c r="A547" s="790"/>
      <c r="B547" s="790"/>
      <c r="C547" s="790"/>
      <c r="D547" s="790"/>
      <c r="E547" s="827"/>
      <c r="F547" s="790"/>
      <c r="G547" s="790"/>
      <c r="H547" s="790"/>
      <c r="I547" s="790"/>
      <c r="J547" s="790"/>
      <c r="K547" s="790"/>
      <c r="L547" s="790"/>
      <c r="M547" s="790"/>
      <c r="N547" s="790"/>
      <c r="O547" s="790"/>
      <c r="P547" s="790"/>
      <c r="Q547" s="790"/>
      <c r="R547" s="790"/>
      <c r="S547" s="790"/>
      <c r="T547" s="790"/>
      <c r="U547" s="790"/>
      <c r="V547" s="790"/>
      <c r="W547" s="790"/>
      <c r="X547" s="790"/>
      <c r="Y547" s="790"/>
    </row>
    <row r="548" spans="1:25" ht="12.75" customHeight="1">
      <c r="A548" s="790"/>
      <c r="B548" s="790"/>
      <c r="C548" s="790"/>
      <c r="D548" s="790"/>
      <c r="E548" s="827"/>
      <c r="F548" s="790"/>
      <c r="G548" s="790"/>
      <c r="H548" s="790"/>
      <c r="I548" s="790"/>
      <c r="J548" s="790"/>
      <c r="K548" s="790"/>
      <c r="L548" s="790"/>
      <c r="M548" s="790"/>
      <c r="N548" s="790"/>
      <c r="O548" s="790"/>
      <c r="P548" s="790"/>
      <c r="Q548" s="790"/>
      <c r="R548" s="790"/>
      <c r="S548" s="790"/>
      <c r="T548" s="790"/>
      <c r="U548" s="790"/>
      <c r="V548" s="790"/>
      <c r="W548" s="790"/>
      <c r="X548" s="790"/>
      <c r="Y548" s="790"/>
    </row>
    <row r="549" spans="1:25" ht="12.75" customHeight="1">
      <c r="A549" s="790"/>
      <c r="B549" s="790"/>
      <c r="C549" s="790"/>
      <c r="D549" s="790"/>
      <c r="E549" s="827"/>
      <c r="F549" s="790"/>
      <c r="G549" s="790"/>
      <c r="H549" s="790"/>
      <c r="I549" s="790"/>
      <c r="J549" s="790"/>
      <c r="K549" s="790"/>
      <c r="L549" s="790"/>
      <c r="M549" s="790"/>
      <c r="N549" s="790"/>
      <c r="O549" s="790"/>
      <c r="P549" s="790"/>
      <c r="Q549" s="790"/>
      <c r="R549" s="790"/>
      <c r="S549" s="790"/>
      <c r="T549" s="790"/>
      <c r="U549" s="790"/>
      <c r="V549" s="790"/>
      <c r="W549" s="790"/>
      <c r="X549" s="790"/>
      <c r="Y549" s="790"/>
    </row>
    <row r="550" spans="1:25" ht="12.75" customHeight="1">
      <c r="A550" s="790"/>
      <c r="B550" s="790"/>
      <c r="C550" s="790"/>
      <c r="D550" s="790"/>
      <c r="E550" s="827"/>
      <c r="F550" s="790"/>
      <c r="G550" s="790"/>
      <c r="H550" s="790"/>
      <c r="I550" s="790"/>
      <c r="J550" s="790"/>
      <c r="K550" s="790"/>
      <c r="L550" s="790"/>
      <c r="M550" s="790"/>
      <c r="N550" s="790"/>
      <c r="O550" s="790"/>
      <c r="P550" s="790"/>
      <c r="Q550" s="790"/>
      <c r="R550" s="790"/>
      <c r="S550" s="790"/>
      <c r="T550" s="790"/>
      <c r="U550" s="790"/>
      <c r="V550" s="790"/>
      <c r="W550" s="790"/>
      <c r="X550" s="790"/>
      <c r="Y550" s="790"/>
    </row>
    <row r="551" spans="1:25" ht="12.75" customHeight="1">
      <c r="A551" s="790"/>
      <c r="B551" s="790"/>
      <c r="C551" s="790"/>
      <c r="D551" s="790"/>
      <c r="E551" s="827"/>
      <c r="F551" s="790"/>
      <c r="G551" s="790"/>
      <c r="H551" s="790"/>
      <c r="I551" s="790"/>
      <c r="J551" s="790"/>
      <c r="K551" s="790"/>
      <c r="L551" s="790"/>
      <c r="M551" s="790"/>
      <c r="N551" s="790"/>
      <c r="O551" s="790"/>
      <c r="P551" s="790"/>
      <c r="Q551" s="790"/>
      <c r="R551" s="790"/>
      <c r="S551" s="790"/>
      <c r="T551" s="790"/>
      <c r="U551" s="790"/>
      <c r="V551" s="790"/>
      <c r="W551" s="790"/>
      <c r="X551" s="790"/>
      <c r="Y551" s="790"/>
    </row>
    <row r="552" spans="1:25" ht="12.75" customHeight="1">
      <c r="A552" s="790"/>
      <c r="B552" s="790"/>
      <c r="C552" s="790"/>
      <c r="D552" s="790"/>
      <c r="E552" s="827"/>
      <c r="F552" s="790"/>
      <c r="G552" s="790"/>
      <c r="H552" s="790"/>
      <c r="I552" s="790"/>
      <c r="J552" s="790"/>
      <c r="K552" s="790"/>
      <c r="L552" s="790"/>
      <c r="M552" s="790"/>
      <c r="N552" s="790"/>
      <c r="O552" s="790"/>
      <c r="P552" s="790"/>
      <c r="Q552" s="790"/>
      <c r="R552" s="790"/>
      <c r="S552" s="790"/>
      <c r="T552" s="790"/>
      <c r="U552" s="790"/>
      <c r="V552" s="790"/>
      <c r="W552" s="790"/>
      <c r="X552" s="790"/>
      <c r="Y552" s="790"/>
    </row>
    <row r="553" spans="1:25" ht="12.75" customHeight="1">
      <c r="A553" s="790"/>
      <c r="B553" s="790"/>
      <c r="C553" s="790"/>
      <c r="D553" s="790"/>
      <c r="E553" s="827"/>
      <c r="F553" s="790"/>
      <c r="G553" s="790"/>
      <c r="H553" s="790"/>
      <c r="I553" s="790"/>
      <c r="J553" s="790"/>
      <c r="K553" s="790"/>
      <c r="L553" s="790"/>
      <c r="M553" s="790"/>
      <c r="N553" s="790"/>
      <c r="O553" s="790"/>
      <c r="P553" s="790"/>
      <c r="Q553" s="790"/>
      <c r="R553" s="790"/>
      <c r="S553" s="790"/>
      <c r="T553" s="790"/>
      <c r="U553" s="790"/>
      <c r="V553" s="790"/>
      <c r="W553" s="790"/>
      <c r="X553" s="790"/>
      <c r="Y553" s="790"/>
    </row>
    <row r="554" spans="1:25" ht="12.75" customHeight="1">
      <c r="A554" s="790"/>
      <c r="B554" s="790"/>
      <c r="C554" s="790"/>
      <c r="D554" s="790"/>
      <c r="E554" s="827"/>
      <c r="F554" s="790"/>
      <c r="G554" s="790"/>
      <c r="H554" s="790"/>
      <c r="I554" s="790"/>
      <c r="J554" s="790"/>
      <c r="K554" s="790"/>
      <c r="L554" s="790"/>
      <c r="M554" s="790"/>
      <c r="N554" s="790"/>
      <c r="O554" s="790"/>
      <c r="P554" s="790"/>
      <c r="Q554" s="790"/>
      <c r="R554" s="790"/>
      <c r="S554" s="790"/>
      <c r="T554" s="790"/>
      <c r="U554" s="790"/>
      <c r="V554" s="790"/>
      <c r="W554" s="790"/>
      <c r="X554" s="790"/>
      <c r="Y554" s="790"/>
    </row>
    <row r="555" spans="1:25" ht="12.75" customHeight="1">
      <c r="A555" s="790"/>
      <c r="B555" s="790"/>
      <c r="C555" s="790"/>
      <c r="D555" s="790"/>
      <c r="E555" s="827"/>
      <c r="F555" s="790"/>
      <c r="G555" s="790"/>
      <c r="H555" s="790"/>
      <c r="I555" s="790"/>
      <c r="J555" s="790"/>
      <c r="K555" s="790"/>
      <c r="L555" s="790"/>
      <c r="M555" s="790"/>
      <c r="N555" s="790"/>
      <c r="O555" s="790"/>
      <c r="P555" s="790"/>
      <c r="Q555" s="790"/>
      <c r="R555" s="790"/>
      <c r="S555" s="790"/>
      <c r="T555" s="790"/>
      <c r="U555" s="790"/>
      <c r="V555" s="790"/>
      <c r="W555" s="790"/>
      <c r="X555" s="790"/>
      <c r="Y555" s="790"/>
    </row>
    <row r="556" spans="1:25" ht="12.75" customHeight="1">
      <c r="A556" s="790"/>
      <c r="B556" s="790"/>
      <c r="C556" s="790"/>
      <c r="D556" s="790"/>
      <c r="E556" s="827"/>
      <c r="F556" s="790"/>
      <c r="G556" s="790"/>
      <c r="H556" s="790"/>
      <c r="I556" s="790"/>
      <c r="J556" s="790"/>
      <c r="K556" s="790"/>
      <c r="L556" s="790"/>
      <c r="M556" s="790"/>
      <c r="N556" s="790"/>
      <c r="O556" s="790"/>
      <c r="P556" s="790"/>
      <c r="Q556" s="790"/>
      <c r="R556" s="790"/>
      <c r="S556" s="790"/>
      <c r="T556" s="790"/>
      <c r="U556" s="790"/>
      <c r="V556" s="790"/>
      <c r="W556" s="790"/>
      <c r="X556" s="790"/>
      <c r="Y556" s="790"/>
    </row>
    <row r="557" spans="1:25" ht="12.75" customHeight="1">
      <c r="A557" s="790"/>
      <c r="B557" s="790"/>
      <c r="C557" s="790"/>
      <c r="D557" s="790"/>
      <c r="E557" s="827"/>
      <c r="F557" s="790"/>
      <c r="G557" s="790"/>
      <c r="H557" s="790"/>
      <c r="I557" s="790"/>
      <c r="J557" s="790"/>
      <c r="K557" s="790"/>
      <c r="L557" s="790"/>
      <c r="M557" s="790"/>
      <c r="N557" s="790"/>
      <c r="O557" s="790"/>
      <c r="P557" s="790"/>
      <c r="Q557" s="790"/>
      <c r="R557" s="790"/>
      <c r="S557" s="790"/>
      <c r="T557" s="790"/>
      <c r="U557" s="790"/>
      <c r="V557" s="790"/>
      <c r="W557" s="790"/>
      <c r="X557" s="790"/>
      <c r="Y557" s="790"/>
    </row>
    <row r="558" spans="1:25" ht="12.75" customHeight="1">
      <c r="A558" s="790"/>
      <c r="B558" s="790"/>
      <c r="C558" s="790"/>
      <c r="D558" s="790"/>
      <c r="E558" s="827"/>
      <c r="F558" s="790"/>
      <c r="G558" s="790"/>
      <c r="H558" s="790"/>
      <c r="I558" s="790"/>
      <c r="J558" s="790"/>
      <c r="K558" s="790"/>
      <c r="L558" s="790"/>
      <c r="M558" s="790"/>
      <c r="N558" s="790"/>
      <c r="O558" s="790"/>
      <c r="P558" s="790"/>
      <c r="Q558" s="790"/>
      <c r="R558" s="790"/>
      <c r="S558" s="790"/>
      <c r="T558" s="790"/>
      <c r="U558" s="790"/>
      <c r="V558" s="790"/>
      <c r="W558" s="790"/>
      <c r="X558" s="790"/>
      <c r="Y558" s="790"/>
    </row>
    <row r="559" spans="1:25" ht="12.75" customHeight="1">
      <c r="A559" s="790"/>
      <c r="B559" s="790"/>
      <c r="C559" s="790"/>
      <c r="D559" s="790"/>
      <c r="E559" s="827"/>
      <c r="F559" s="790"/>
      <c r="G559" s="790"/>
      <c r="H559" s="790"/>
      <c r="I559" s="790"/>
      <c r="J559" s="790"/>
      <c r="K559" s="790"/>
      <c r="L559" s="790"/>
      <c r="M559" s="790"/>
      <c r="N559" s="790"/>
      <c r="O559" s="790"/>
      <c r="P559" s="790"/>
      <c r="Q559" s="790"/>
      <c r="R559" s="790"/>
      <c r="S559" s="790"/>
      <c r="T559" s="790"/>
      <c r="U559" s="790"/>
      <c r="V559" s="790"/>
      <c r="W559" s="790"/>
      <c r="X559" s="790"/>
      <c r="Y559" s="790"/>
    </row>
    <row r="560" spans="1:25" ht="12.75" customHeight="1">
      <c r="A560" s="790"/>
      <c r="B560" s="790"/>
      <c r="C560" s="790"/>
      <c r="D560" s="790"/>
      <c r="E560" s="827"/>
      <c r="F560" s="790"/>
      <c r="G560" s="790"/>
      <c r="H560" s="790"/>
      <c r="I560" s="790"/>
      <c r="J560" s="790"/>
      <c r="K560" s="790"/>
      <c r="L560" s="790"/>
      <c r="M560" s="790"/>
      <c r="N560" s="790"/>
      <c r="O560" s="790"/>
      <c r="P560" s="790"/>
      <c r="Q560" s="790"/>
      <c r="R560" s="790"/>
      <c r="S560" s="790"/>
      <c r="T560" s="790"/>
      <c r="U560" s="790"/>
      <c r="V560" s="790"/>
      <c r="W560" s="790"/>
      <c r="X560" s="790"/>
      <c r="Y560" s="790"/>
    </row>
    <row r="561" spans="1:25" ht="12.75" customHeight="1">
      <c r="A561" s="790"/>
      <c r="B561" s="790"/>
      <c r="C561" s="790"/>
      <c r="D561" s="790"/>
      <c r="E561" s="827"/>
      <c r="F561" s="790"/>
      <c r="G561" s="790"/>
      <c r="H561" s="790"/>
      <c r="I561" s="790"/>
      <c r="J561" s="790"/>
      <c r="K561" s="790"/>
      <c r="L561" s="790"/>
      <c r="M561" s="790"/>
      <c r="N561" s="790"/>
      <c r="O561" s="790"/>
      <c r="P561" s="790"/>
      <c r="Q561" s="790"/>
      <c r="R561" s="790"/>
      <c r="S561" s="790"/>
      <c r="T561" s="790"/>
      <c r="U561" s="790"/>
      <c r="V561" s="790"/>
      <c r="W561" s="790"/>
      <c r="X561" s="790"/>
      <c r="Y561" s="790"/>
    </row>
    <row r="562" spans="1:25" ht="12.75" customHeight="1">
      <c r="A562" s="790"/>
      <c r="B562" s="790"/>
      <c r="C562" s="790"/>
      <c r="D562" s="790"/>
      <c r="E562" s="827"/>
      <c r="F562" s="790"/>
      <c r="G562" s="790"/>
      <c r="H562" s="790"/>
      <c r="I562" s="790"/>
      <c r="J562" s="790"/>
      <c r="K562" s="790"/>
      <c r="L562" s="790"/>
      <c r="M562" s="790"/>
      <c r="N562" s="790"/>
      <c r="O562" s="790"/>
      <c r="P562" s="790"/>
      <c r="Q562" s="790"/>
      <c r="R562" s="790"/>
      <c r="S562" s="790"/>
      <c r="T562" s="790"/>
      <c r="U562" s="790"/>
      <c r="V562" s="790"/>
      <c r="W562" s="790"/>
      <c r="X562" s="790"/>
      <c r="Y562" s="790"/>
    </row>
    <row r="563" spans="1:25" ht="12.75" customHeight="1">
      <c r="A563" s="790"/>
      <c r="B563" s="790"/>
      <c r="C563" s="790"/>
      <c r="D563" s="790"/>
      <c r="E563" s="827"/>
      <c r="F563" s="790"/>
      <c r="G563" s="790"/>
      <c r="H563" s="790"/>
      <c r="I563" s="790"/>
      <c r="J563" s="790"/>
      <c r="K563" s="790"/>
      <c r="L563" s="790"/>
      <c r="M563" s="790"/>
      <c r="N563" s="790"/>
      <c r="O563" s="790"/>
      <c r="P563" s="790"/>
      <c r="Q563" s="790"/>
      <c r="R563" s="790"/>
      <c r="S563" s="790"/>
      <c r="T563" s="790"/>
      <c r="U563" s="790"/>
      <c r="V563" s="790"/>
      <c r="W563" s="790"/>
      <c r="X563" s="790"/>
      <c r="Y563" s="790"/>
    </row>
    <row r="564" spans="1:25" ht="12.75" customHeight="1">
      <c r="A564" s="790"/>
      <c r="B564" s="790"/>
      <c r="C564" s="790"/>
      <c r="D564" s="790"/>
      <c r="E564" s="827"/>
      <c r="F564" s="790"/>
      <c r="G564" s="790"/>
      <c r="H564" s="790"/>
      <c r="I564" s="790"/>
      <c r="J564" s="790"/>
      <c r="K564" s="790"/>
      <c r="L564" s="790"/>
      <c r="M564" s="790"/>
      <c r="N564" s="790"/>
      <c r="O564" s="790"/>
      <c r="P564" s="790"/>
      <c r="Q564" s="790"/>
      <c r="R564" s="790"/>
      <c r="S564" s="790"/>
      <c r="T564" s="790"/>
      <c r="U564" s="790"/>
      <c r="V564" s="790"/>
      <c r="W564" s="790"/>
      <c r="X564" s="790"/>
      <c r="Y564" s="790"/>
    </row>
    <row r="565" spans="1:25" ht="12.75" customHeight="1">
      <c r="A565" s="790"/>
      <c r="B565" s="790"/>
      <c r="C565" s="790"/>
      <c r="D565" s="790"/>
      <c r="E565" s="827"/>
      <c r="F565" s="790"/>
      <c r="G565" s="790"/>
      <c r="H565" s="790"/>
      <c r="I565" s="790"/>
      <c r="J565" s="790"/>
      <c r="K565" s="790"/>
      <c r="L565" s="790"/>
      <c r="M565" s="790"/>
      <c r="N565" s="790"/>
      <c r="O565" s="790"/>
      <c r="P565" s="790"/>
      <c r="Q565" s="790"/>
      <c r="R565" s="790"/>
      <c r="S565" s="790"/>
      <c r="T565" s="790"/>
      <c r="U565" s="790"/>
      <c r="V565" s="790"/>
      <c r="W565" s="790"/>
      <c r="X565" s="790"/>
      <c r="Y565" s="790"/>
    </row>
    <row r="566" spans="1:25" ht="12.75" customHeight="1">
      <c r="A566" s="790"/>
      <c r="B566" s="790"/>
      <c r="C566" s="790"/>
      <c r="D566" s="790"/>
      <c r="E566" s="827"/>
      <c r="F566" s="790"/>
      <c r="G566" s="790"/>
      <c r="H566" s="790"/>
      <c r="I566" s="790"/>
      <c r="J566" s="790"/>
      <c r="K566" s="790"/>
      <c r="L566" s="790"/>
      <c r="M566" s="790"/>
      <c r="N566" s="790"/>
      <c r="O566" s="790"/>
      <c r="P566" s="790"/>
      <c r="Q566" s="790"/>
      <c r="R566" s="790"/>
      <c r="S566" s="790"/>
      <c r="T566" s="790"/>
      <c r="U566" s="790"/>
      <c r="V566" s="790"/>
      <c r="W566" s="790"/>
      <c r="X566" s="790"/>
      <c r="Y566" s="790"/>
    </row>
    <row r="567" spans="1:25" ht="12.75" customHeight="1">
      <c r="A567" s="790"/>
      <c r="B567" s="790"/>
      <c r="C567" s="790"/>
      <c r="D567" s="790"/>
      <c r="E567" s="827"/>
      <c r="F567" s="790"/>
      <c r="G567" s="790"/>
      <c r="H567" s="790"/>
      <c r="I567" s="790"/>
      <c r="J567" s="790"/>
      <c r="K567" s="790"/>
      <c r="L567" s="790"/>
      <c r="M567" s="790"/>
      <c r="N567" s="790"/>
      <c r="O567" s="790"/>
      <c r="P567" s="790"/>
      <c r="Q567" s="790"/>
      <c r="R567" s="790"/>
      <c r="S567" s="790"/>
      <c r="T567" s="790"/>
      <c r="U567" s="790"/>
      <c r="V567" s="790"/>
      <c r="W567" s="790"/>
      <c r="X567" s="790"/>
      <c r="Y567" s="790"/>
    </row>
    <row r="568" spans="1:25" ht="12.75" customHeight="1">
      <c r="A568" s="790"/>
      <c r="B568" s="790"/>
      <c r="C568" s="790"/>
      <c r="D568" s="790"/>
      <c r="E568" s="827"/>
      <c r="F568" s="790"/>
      <c r="G568" s="790"/>
      <c r="H568" s="790"/>
      <c r="I568" s="790"/>
      <c r="J568" s="790"/>
      <c r="K568" s="790"/>
      <c r="L568" s="790"/>
      <c r="M568" s="790"/>
      <c r="N568" s="790"/>
      <c r="O568" s="790"/>
      <c r="P568" s="790"/>
      <c r="Q568" s="790"/>
      <c r="R568" s="790"/>
      <c r="S568" s="790"/>
      <c r="T568" s="790"/>
      <c r="U568" s="790"/>
      <c r="V568" s="790"/>
      <c r="W568" s="790"/>
      <c r="X568" s="790"/>
      <c r="Y568" s="790"/>
    </row>
    <row r="569" spans="1:25" ht="12.75" customHeight="1">
      <c r="A569" s="790"/>
      <c r="B569" s="790"/>
      <c r="C569" s="790"/>
      <c r="D569" s="790"/>
      <c r="E569" s="827"/>
      <c r="F569" s="790"/>
      <c r="G569" s="790"/>
      <c r="H569" s="790"/>
      <c r="I569" s="790"/>
      <c r="J569" s="790"/>
      <c r="K569" s="790"/>
      <c r="L569" s="790"/>
      <c r="M569" s="790"/>
      <c r="N569" s="790"/>
      <c r="O569" s="790"/>
      <c r="P569" s="790"/>
      <c r="Q569" s="790"/>
      <c r="R569" s="790"/>
      <c r="S569" s="790"/>
      <c r="T569" s="790"/>
      <c r="U569" s="790"/>
      <c r="V569" s="790"/>
      <c r="W569" s="790"/>
      <c r="X569" s="790"/>
      <c r="Y569" s="790"/>
    </row>
    <row r="570" spans="1:25" ht="12.75" customHeight="1">
      <c r="A570" s="790"/>
      <c r="B570" s="790"/>
      <c r="C570" s="790"/>
      <c r="D570" s="790"/>
      <c r="E570" s="827"/>
      <c r="F570" s="790"/>
      <c r="G570" s="790"/>
      <c r="H570" s="790"/>
      <c r="I570" s="790"/>
      <c r="J570" s="790"/>
      <c r="K570" s="790"/>
      <c r="L570" s="790"/>
      <c r="M570" s="790"/>
      <c r="N570" s="790"/>
      <c r="O570" s="790"/>
      <c r="P570" s="790"/>
      <c r="Q570" s="790"/>
      <c r="R570" s="790"/>
      <c r="S570" s="790"/>
      <c r="T570" s="790"/>
      <c r="U570" s="790"/>
      <c r="V570" s="790"/>
      <c r="W570" s="790"/>
      <c r="X570" s="790"/>
      <c r="Y570" s="790"/>
    </row>
    <row r="571" spans="1:25" ht="12.75" customHeight="1">
      <c r="A571" s="790"/>
      <c r="B571" s="790"/>
      <c r="C571" s="790"/>
      <c r="D571" s="790"/>
      <c r="E571" s="827"/>
      <c r="F571" s="790"/>
      <c r="G571" s="790"/>
      <c r="H571" s="790"/>
      <c r="I571" s="790"/>
      <c r="J571" s="790"/>
      <c r="K571" s="790"/>
      <c r="L571" s="790"/>
      <c r="M571" s="790"/>
      <c r="N571" s="790"/>
      <c r="O571" s="790"/>
      <c r="P571" s="790"/>
      <c r="Q571" s="790"/>
      <c r="R571" s="790"/>
      <c r="S571" s="790"/>
      <c r="T571" s="790"/>
      <c r="U571" s="790"/>
      <c r="V571" s="790"/>
      <c r="W571" s="790"/>
      <c r="X571" s="790"/>
      <c r="Y571" s="790"/>
    </row>
    <row r="572" spans="1:25" ht="12.75" customHeight="1">
      <c r="A572" s="790"/>
      <c r="B572" s="790"/>
      <c r="C572" s="790"/>
      <c r="D572" s="790"/>
      <c r="E572" s="827"/>
      <c r="F572" s="790"/>
      <c r="G572" s="790"/>
      <c r="H572" s="790"/>
      <c r="I572" s="790"/>
      <c r="J572" s="790"/>
      <c r="K572" s="790"/>
      <c r="L572" s="790"/>
      <c r="M572" s="790"/>
      <c r="N572" s="790"/>
      <c r="O572" s="790"/>
      <c r="P572" s="790"/>
      <c r="Q572" s="790"/>
      <c r="R572" s="790"/>
      <c r="S572" s="790"/>
      <c r="T572" s="790"/>
      <c r="U572" s="790"/>
      <c r="V572" s="790"/>
      <c r="W572" s="790"/>
      <c r="X572" s="790"/>
      <c r="Y572" s="790"/>
    </row>
    <row r="573" spans="1:25" ht="12.75" customHeight="1">
      <c r="A573" s="790"/>
      <c r="B573" s="790"/>
      <c r="C573" s="790"/>
      <c r="D573" s="790"/>
      <c r="E573" s="827"/>
      <c r="F573" s="790"/>
      <c r="G573" s="790"/>
      <c r="H573" s="790"/>
      <c r="I573" s="790"/>
      <c r="J573" s="790"/>
      <c r="K573" s="790"/>
      <c r="L573" s="790"/>
      <c r="M573" s="790"/>
      <c r="N573" s="790"/>
      <c r="O573" s="790"/>
      <c r="P573" s="790"/>
      <c r="Q573" s="790"/>
      <c r="R573" s="790"/>
      <c r="S573" s="790"/>
      <c r="T573" s="790"/>
      <c r="U573" s="790"/>
      <c r="V573" s="790"/>
      <c r="W573" s="790"/>
      <c r="X573" s="790"/>
      <c r="Y573" s="790"/>
    </row>
    <row r="574" spans="1:25" ht="12.75" customHeight="1">
      <c r="A574" s="790"/>
      <c r="B574" s="790"/>
      <c r="C574" s="790"/>
      <c r="D574" s="790"/>
      <c r="E574" s="827"/>
      <c r="F574" s="790"/>
      <c r="G574" s="790"/>
      <c r="H574" s="790"/>
      <c r="I574" s="790"/>
      <c r="J574" s="790"/>
      <c r="K574" s="790"/>
      <c r="L574" s="790"/>
      <c r="M574" s="790"/>
      <c r="N574" s="790"/>
      <c r="O574" s="790"/>
      <c r="P574" s="790"/>
      <c r="Q574" s="790"/>
      <c r="R574" s="790"/>
      <c r="S574" s="790"/>
      <c r="T574" s="790"/>
      <c r="U574" s="790"/>
      <c r="V574" s="790"/>
      <c r="W574" s="790"/>
      <c r="X574" s="790"/>
      <c r="Y574" s="790"/>
    </row>
    <row r="575" spans="1:25" ht="12.75" customHeight="1">
      <c r="A575" s="790"/>
      <c r="B575" s="790"/>
      <c r="C575" s="790"/>
      <c r="D575" s="790"/>
      <c r="E575" s="827"/>
      <c r="F575" s="790"/>
      <c r="G575" s="790"/>
      <c r="H575" s="790"/>
      <c r="I575" s="790"/>
      <c r="J575" s="790"/>
      <c r="K575" s="790"/>
      <c r="L575" s="790"/>
      <c r="M575" s="790"/>
      <c r="N575" s="790"/>
      <c r="O575" s="790"/>
      <c r="P575" s="790"/>
      <c r="Q575" s="790"/>
      <c r="R575" s="790"/>
      <c r="S575" s="790"/>
      <c r="T575" s="790"/>
      <c r="U575" s="790"/>
      <c r="V575" s="790"/>
      <c r="W575" s="790"/>
      <c r="X575" s="790"/>
      <c r="Y575" s="790"/>
    </row>
    <row r="576" spans="1:25" ht="12.75" customHeight="1">
      <c r="A576" s="790"/>
      <c r="B576" s="790"/>
      <c r="C576" s="790"/>
      <c r="D576" s="790"/>
      <c r="E576" s="827"/>
      <c r="F576" s="790"/>
      <c r="G576" s="790"/>
      <c r="H576" s="790"/>
      <c r="I576" s="790"/>
      <c r="J576" s="790"/>
      <c r="K576" s="790"/>
      <c r="L576" s="790"/>
      <c r="M576" s="790"/>
      <c r="N576" s="790"/>
      <c r="O576" s="790"/>
      <c r="P576" s="790"/>
      <c r="Q576" s="790"/>
      <c r="R576" s="790"/>
      <c r="S576" s="790"/>
      <c r="T576" s="790"/>
      <c r="U576" s="790"/>
      <c r="V576" s="790"/>
      <c r="W576" s="790"/>
      <c r="X576" s="790"/>
      <c r="Y576" s="790"/>
    </row>
    <row r="577" spans="1:25" ht="12.75" customHeight="1">
      <c r="A577" s="790"/>
      <c r="B577" s="790"/>
      <c r="C577" s="790"/>
      <c r="D577" s="790"/>
      <c r="E577" s="827"/>
      <c r="F577" s="790"/>
      <c r="G577" s="790"/>
      <c r="H577" s="790"/>
      <c r="I577" s="790"/>
      <c r="J577" s="790"/>
      <c r="K577" s="790"/>
      <c r="L577" s="790"/>
      <c r="M577" s="790"/>
      <c r="N577" s="790"/>
      <c r="O577" s="790"/>
      <c r="P577" s="790"/>
      <c r="Q577" s="790"/>
      <c r="R577" s="790"/>
      <c r="S577" s="790"/>
      <c r="T577" s="790"/>
      <c r="U577" s="790"/>
      <c r="V577" s="790"/>
      <c r="W577" s="790"/>
      <c r="X577" s="790"/>
      <c r="Y577" s="790"/>
    </row>
    <row r="578" spans="1:25" ht="12.75" customHeight="1">
      <c r="A578" s="790"/>
      <c r="B578" s="790"/>
      <c r="C578" s="790"/>
      <c r="D578" s="790"/>
      <c r="E578" s="827"/>
      <c r="F578" s="790"/>
      <c r="G578" s="790"/>
      <c r="H578" s="790"/>
      <c r="I578" s="790"/>
      <c r="J578" s="790"/>
      <c r="K578" s="790"/>
      <c r="L578" s="790"/>
      <c r="M578" s="790"/>
      <c r="N578" s="790"/>
      <c r="O578" s="790"/>
      <c r="P578" s="790"/>
      <c r="Q578" s="790"/>
      <c r="R578" s="790"/>
      <c r="S578" s="790"/>
      <c r="T578" s="790"/>
      <c r="U578" s="790"/>
      <c r="V578" s="790"/>
      <c r="W578" s="790"/>
      <c r="X578" s="790"/>
      <c r="Y578" s="790"/>
    </row>
    <row r="579" spans="1:25" ht="12.75" customHeight="1">
      <c r="A579" s="790"/>
      <c r="B579" s="790"/>
      <c r="C579" s="790"/>
      <c r="D579" s="790"/>
      <c r="E579" s="827"/>
      <c r="F579" s="790"/>
      <c r="G579" s="790"/>
      <c r="H579" s="790"/>
      <c r="I579" s="790"/>
      <c r="J579" s="790"/>
      <c r="K579" s="790"/>
      <c r="L579" s="790"/>
      <c r="M579" s="790"/>
      <c r="N579" s="790"/>
      <c r="O579" s="790"/>
      <c r="P579" s="790"/>
      <c r="Q579" s="790"/>
      <c r="R579" s="790"/>
      <c r="S579" s="790"/>
      <c r="T579" s="790"/>
      <c r="U579" s="790"/>
      <c r="V579" s="790"/>
      <c r="W579" s="790"/>
      <c r="X579" s="790"/>
      <c r="Y579" s="790"/>
    </row>
    <row r="580" spans="1:25" ht="12.75" customHeight="1">
      <c r="A580" s="790"/>
      <c r="B580" s="790"/>
      <c r="C580" s="790"/>
      <c r="D580" s="790"/>
      <c r="E580" s="827"/>
      <c r="F580" s="790"/>
      <c r="G580" s="790"/>
      <c r="H580" s="790"/>
      <c r="I580" s="790"/>
      <c r="J580" s="790"/>
      <c r="K580" s="790"/>
      <c r="L580" s="790"/>
      <c r="M580" s="790"/>
      <c r="N580" s="790"/>
      <c r="O580" s="790"/>
      <c r="P580" s="790"/>
      <c r="Q580" s="790"/>
      <c r="R580" s="790"/>
      <c r="S580" s="790"/>
      <c r="T580" s="790"/>
      <c r="U580" s="790"/>
      <c r="V580" s="790"/>
      <c r="W580" s="790"/>
      <c r="X580" s="790"/>
      <c r="Y580" s="790"/>
    </row>
    <row r="581" spans="1:25" ht="12.75" customHeight="1">
      <c r="A581" s="790"/>
      <c r="B581" s="790"/>
      <c r="C581" s="790"/>
      <c r="D581" s="790"/>
      <c r="E581" s="827"/>
      <c r="F581" s="790"/>
      <c r="G581" s="790"/>
      <c r="H581" s="790"/>
      <c r="I581" s="790"/>
      <c r="J581" s="790"/>
      <c r="K581" s="790"/>
      <c r="L581" s="790"/>
      <c r="M581" s="790"/>
      <c r="N581" s="790"/>
      <c r="O581" s="790"/>
      <c r="P581" s="790"/>
      <c r="Q581" s="790"/>
      <c r="R581" s="790"/>
      <c r="S581" s="790"/>
      <c r="T581" s="790"/>
      <c r="U581" s="790"/>
      <c r="V581" s="790"/>
      <c r="W581" s="790"/>
      <c r="X581" s="790"/>
      <c r="Y581" s="790"/>
    </row>
    <row r="582" spans="1:25" ht="12.75" customHeight="1">
      <c r="A582" s="790"/>
      <c r="B582" s="790"/>
      <c r="C582" s="790"/>
      <c r="D582" s="790"/>
      <c r="E582" s="827"/>
      <c r="F582" s="790"/>
      <c r="G582" s="790"/>
      <c r="H582" s="790"/>
      <c r="I582" s="790"/>
      <c r="J582" s="790"/>
      <c r="K582" s="790"/>
      <c r="L582" s="790"/>
      <c r="M582" s="790"/>
      <c r="N582" s="790"/>
      <c r="O582" s="790"/>
      <c r="P582" s="790"/>
      <c r="Q582" s="790"/>
      <c r="R582" s="790"/>
      <c r="S582" s="790"/>
      <c r="T582" s="790"/>
      <c r="U582" s="790"/>
      <c r="V582" s="790"/>
      <c r="W582" s="790"/>
      <c r="X582" s="790"/>
      <c r="Y582" s="790"/>
    </row>
    <row r="583" spans="1:25" ht="12.75" customHeight="1">
      <c r="A583" s="790"/>
      <c r="B583" s="790"/>
      <c r="C583" s="790"/>
      <c r="D583" s="790"/>
      <c r="E583" s="827"/>
      <c r="F583" s="790"/>
      <c r="G583" s="790"/>
      <c r="H583" s="790"/>
      <c r="I583" s="790"/>
      <c r="J583" s="790"/>
      <c r="K583" s="790"/>
      <c r="L583" s="790"/>
      <c r="M583" s="790"/>
      <c r="N583" s="790"/>
      <c r="O583" s="790"/>
      <c r="P583" s="790"/>
      <c r="Q583" s="790"/>
      <c r="R583" s="790"/>
      <c r="S583" s="790"/>
      <c r="T583" s="790"/>
      <c r="U583" s="790"/>
      <c r="V583" s="790"/>
      <c r="W583" s="790"/>
      <c r="X583" s="790"/>
      <c r="Y583" s="790"/>
    </row>
    <row r="584" spans="1:25" ht="12.75" customHeight="1">
      <c r="A584" s="790"/>
      <c r="B584" s="790"/>
      <c r="C584" s="790"/>
      <c r="D584" s="790"/>
      <c r="E584" s="827"/>
      <c r="F584" s="790"/>
      <c r="G584" s="790"/>
      <c r="H584" s="790"/>
      <c r="I584" s="790"/>
      <c r="J584" s="790"/>
      <c r="K584" s="790"/>
      <c r="L584" s="790"/>
      <c r="M584" s="790"/>
      <c r="N584" s="790"/>
      <c r="O584" s="790"/>
      <c r="P584" s="790"/>
      <c r="Q584" s="790"/>
      <c r="R584" s="790"/>
      <c r="S584" s="790"/>
      <c r="T584" s="790"/>
      <c r="U584" s="790"/>
      <c r="V584" s="790"/>
      <c r="W584" s="790"/>
      <c r="X584" s="790"/>
      <c r="Y584" s="790"/>
    </row>
    <row r="585" spans="1:25" ht="12.75" customHeight="1">
      <c r="A585" s="790"/>
      <c r="B585" s="790"/>
      <c r="C585" s="790"/>
      <c r="D585" s="790"/>
      <c r="E585" s="827"/>
      <c r="F585" s="790"/>
      <c r="G585" s="790"/>
      <c r="H585" s="790"/>
      <c r="I585" s="790"/>
      <c r="J585" s="790"/>
      <c r="K585" s="790"/>
      <c r="L585" s="790"/>
      <c r="M585" s="790"/>
      <c r="N585" s="790"/>
      <c r="O585" s="790"/>
      <c r="P585" s="790"/>
      <c r="Q585" s="790"/>
      <c r="R585" s="790"/>
      <c r="S585" s="790"/>
      <c r="T585" s="790"/>
      <c r="U585" s="790"/>
      <c r="V585" s="790"/>
      <c r="W585" s="790"/>
      <c r="X585" s="790"/>
      <c r="Y585" s="790"/>
    </row>
    <row r="586" spans="1:25" ht="12.75" customHeight="1">
      <c r="A586" s="790"/>
      <c r="B586" s="790"/>
      <c r="C586" s="790"/>
      <c r="D586" s="790"/>
      <c r="E586" s="827"/>
      <c r="F586" s="790"/>
      <c r="G586" s="790"/>
      <c r="H586" s="790"/>
      <c r="I586" s="790"/>
      <c r="J586" s="790"/>
      <c r="K586" s="790"/>
      <c r="L586" s="790"/>
      <c r="M586" s="790"/>
      <c r="N586" s="790"/>
      <c r="O586" s="790"/>
      <c r="P586" s="790"/>
      <c r="Q586" s="790"/>
      <c r="R586" s="790"/>
      <c r="S586" s="790"/>
      <c r="T586" s="790"/>
      <c r="U586" s="790"/>
      <c r="V586" s="790"/>
      <c r="W586" s="790"/>
      <c r="X586" s="790"/>
      <c r="Y586" s="790"/>
    </row>
    <row r="587" spans="1:25" ht="12.75" customHeight="1">
      <c r="A587" s="790"/>
      <c r="B587" s="790"/>
      <c r="C587" s="790"/>
      <c r="D587" s="790"/>
      <c r="E587" s="827"/>
      <c r="F587" s="790"/>
      <c r="G587" s="790"/>
      <c r="H587" s="790"/>
      <c r="I587" s="790"/>
      <c r="J587" s="790"/>
      <c r="K587" s="790"/>
      <c r="L587" s="790"/>
      <c r="M587" s="790"/>
      <c r="N587" s="790"/>
      <c r="O587" s="790"/>
      <c r="P587" s="790"/>
      <c r="Q587" s="790"/>
      <c r="R587" s="790"/>
      <c r="S587" s="790"/>
      <c r="T587" s="790"/>
      <c r="U587" s="790"/>
      <c r="V587" s="790"/>
      <c r="W587" s="790"/>
      <c r="X587" s="790"/>
      <c r="Y587" s="790"/>
    </row>
    <row r="588" spans="1:25" ht="12.75" customHeight="1">
      <c r="A588" s="790"/>
      <c r="B588" s="790"/>
      <c r="C588" s="790"/>
      <c r="D588" s="790"/>
      <c r="E588" s="827"/>
      <c r="F588" s="790"/>
      <c r="G588" s="790"/>
      <c r="H588" s="790"/>
      <c r="I588" s="790"/>
      <c r="J588" s="790"/>
      <c r="K588" s="790"/>
      <c r="L588" s="790"/>
      <c r="M588" s="790"/>
      <c r="N588" s="790"/>
      <c r="O588" s="790"/>
      <c r="P588" s="790"/>
      <c r="Q588" s="790"/>
      <c r="R588" s="790"/>
      <c r="S588" s="790"/>
      <c r="T588" s="790"/>
      <c r="U588" s="790"/>
      <c r="V588" s="790"/>
      <c r="W588" s="790"/>
      <c r="X588" s="790"/>
      <c r="Y588" s="790"/>
    </row>
    <row r="589" spans="1:25" ht="12.75" customHeight="1">
      <c r="A589" s="790"/>
      <c r="B589" s="790"/>
      <c r="C589" s="790"/>
      <c r="D589" s="790"/>
      <c r="E589" s="827"/>
      <c r="F589" s="790"/>
      <c r="G589" s="790"/>
      <c r="H589" s="790"/>
      <c r="I589" s="790"/>
      <c r="J589" s="790"/>
      <c r="K589" s="790"/>
      <c r="L589" s="790"/>
      <c r="M589" s="790"/>
      <c r="N589" s="790"/>
      <c r="O589" s="790"/>
      <c r="P589" s="790"/>
      <c r="Q589" s="790"/>
      <c r="R589" s="790"/>
      <c r="S589" s="790"/>
      <c r="T589" s="790"/>
      <c r="U589" s="790"/>
      <c r="V589" s="790"/>
      <c r="W589" s="790"/>
      <c r="X589" s="790"/>
      <c r="Y589" s="790"/>
    </row>
    <row r="590" spans="1:25" ht="12.75" customHeight="1">
      <c r="A590" s="790"/>
      <c r="B590" s="790"/>
      <c r="C590" s="790"/>
      <c r="D590" s="790"/>
      <c r="E590" s="827"/>
      <c r="F590" s="790"/>
      <c r="G590" s="790"/>
      <c r="H590" s="790"/>
      <c r="I590" s="790"/>
      <c r="J590" s="790"/>
      <c r="K590" s="790"/>
      <c r="L590" s="790"/>
      <c r="M590" s="790"/>
      <c r="N590" s="790"/>
      <c r="O590" s="790"/>
      <c r="P590" s="790"/>
      <c r="Q590" s="790"/>
      <c r="R590" s="790"/>
      <c r="S590" s="790"/>
      <c r="T590" s="790"/>
      <c r="U590" s="790"/>
      <c r="V590" s="790"/>
      <c r="W590" s="790"/>
      <c r="X590" s="790"/>
      <c r="Y590" s="790"/>
    </row>
    <row r="591" spans="1:25" ht="12.75" customHeight="1">
      <c r="A591" s="790"/>
      <c r="B591" s="790"/>
      <c r="C591" s="790"/>
      <c r="D591" s="790"/>
      <c r="E591" s="827"/>
      <c r="F591" s="790"/>
      <c r="G591" s="790"/>
      <c r="H591" s="790"/>
      <c r="I591" s="790"/>
      <c r="J591" s="790"/>
      <c r="K591" s="790"/>
      <c r="L591" s="790"/>
      <c r="M591" s="790"/>
      <c r="N591" s="790"/>
      <c r="O591" s="790"/>
      <c r="P591" s="790"/>
      <c r="Q591" s="790"/>
      <c r="R591" s="790"/>
      <c r="S591" s="790"/>
      <c r="T591" s="790"/>
      <c r="U591" s="790"/>
      <c r="V591" s="790"/>
      <c r="W591" s="790"/>
      <c r="X591" s="790"/>
      <c r="Y591" s="790"/>
    </row>
    <row r="592" spans="1:25" ht="12.75" customHeight="1">
      <c r="A592" s="790"/>
      <c r="B592" s="790"/>
      <c r="C592" s="790"/>
      <c r="D592" s="790"/>
      <c r="E592" s="827"/>
      <c r="F592" s="790"/>
      <c r="G592" s="790"/>
      <c r="H592" s="790"/>
      <c r="I592" s="790"/>
      <c r="J592" s="790"/>
      <c r="K592" s="790"/>
      <c r="L592" s="790"/>
      <c r="M592" s="790"/>
      <c r="N592" s="790"/>
      <c r="O592" s="790"/>
      <c r="P592" s="790"/>
      <c r="Q592" s="790"/>
      <c r="R592" s="790"/>
      <c r="S592" s="790"/>
      <c r="T592" s="790"/>
      <c r="U592" s="790"/>
      <c r="V592" s="790"/>
      <c r="W592" s="790"/>
      <c r="X592" s="790"/>
      <c r="Y592" s="790"/>
    </row>
    <row r="593" spans="1:25" ht="12.75" customHeight="1">
      <c r="A593" s="790"/>
      <c r="B593" s="790"/>
      <c r="C593" s="790"/>
      <c r="D593" s="790"/>
      <c r="E593" s="827"/>
      <c r="F593" s="790"/>
      <c r="G593" s="790"/>
      <c r="H593" s="790"/>
      <c r="I593" s="790"/>
      <c r="J593" s="790"/>
      <c r="K593" s="790"/>
      <c r="L593" s="790"/>
      <c r="M593" s="790"/>
      <c r="N593" s="790"/>
      <c r="O593" s="790"/>
      <c r="P593" s="790"/>
      <c r="Q593" s="790"/>
      <c r="R593" s="790"/>
      <c r="S593" s="790"/>
      <c r="T593" s="790"/>
      <c r="U593" s="790"/>
      <c r="V593" s="790"/>
      <c r="W593" s="790"/>
      <c r="X593" s="790"/>
      <c r="Y593" s="790"/>
    </row>
    <row r="594" spans="1:25" ht="12.75" customHeight="1">
      <c r="A594" s="790"/>
      <c r="B594" s="790"/>
      <c r="C594" s="790"/>
      <c r="D594" s="790"/>
      <c r="E594" s="827"/>
      <c r="F594" s="790"/>
      <c r="G594" s="790"/>
      <c r="H594" s="790"/>
      <c r="I594" s="790"/>
      <c r="J594" s="790"/>
      <c r="K594" s="790"/>
      <c r="L594" s="790"/>
      <c r="M594" s="790"/>
      <c r="N594" s="790"/>
      <c r="O594" s="790"/>
      <c r="P594" s="790"/>
      <c r="Q594" s="790"/>
      <c r="R594" s="790"/>
      <c r="S594" s="790"/>
      <c r="T594" s="790"/>
      <c r="U594" s="790"/>
      <c r="V594" s="790"/>
      <c r="W594" s="790"/>
      <c r="X594" s="790"/>
      <c r="Y594" s="790"/>
    </row>
    <row r="595" spans="1:25" ht="12.75" customHeight="1">
      <c r="A595" s="790"/>
      <c r="B595" s="790"/>
      <c r="C595" s="790"/>
      <c r="D595" s="790"/>
      <c r="E595" s="827"/>
      <c r="F595" s="790"/>
      <c r="G595" s="790"/>
      <c r="H595" s="790"/>
      <c r="I595" s="790"/>
      <c r="J595" s="790"/>
      <c r="K595" s="790"/>
      <c r="L595" s="790"/>
      <c r="M595" s="790"/>
      <c r="N595" s="790"/>
      <c r="O595" s="790"/>
      <c r="P595" s="790"/>
      <c r="Q595" s="790"/>
      <c r="R595" s="790"/>
      <c r="S595" s="790"/>
      <c r="T595" s="790"/>
      <c r="U595" s="790"/>
      <c r="V595" s="790"/>
      <c r="W595" s="790"/>
      <c r="X595" s="790"/>
      <c r="Y595" s="790"/>
    </row>
    <row r="596" spans="1:25" ht="12.75" customHeight="1">
      <c r="A596" s="790"/>
      <c r="B596" s="790"/>
      <c r="C596" s="790"/>
      <c r="D596" s="790"/>
      <c r="E596" s="827"/>
      <c r="F596" s="790"/>
      <c r="G596" s="790"/>
      <c r="H596" s="790"/>
      <c r="I596" s="790"/>
      <c r="J596" s="790"/>
      <c r="K596" s="790"/>
      <c r="L596" s="790"/>
      <c r="M596" s="790"/>
      <c r="N596" s="790"/>
      <c r="O596" s="790"/>
      <c r="P596" s="790"/>
      <c r="Q596" s="790"/>
      <c r="R596" s="790"/>
      <c r="S596" s="790"/>
      <c r="T596" s="790"/>
      <c r="U596" s="790"/>
      <c r="V596" s="790"/>
      <c r="W596" s="790"/>
      <c r="X596" s="790"/>
      <c r="Y596" s="790"/>
    </row>
    <row r="597" spans="1:25" ht="12.75" customHeight="1">
      <c r="A597" s="790"/>
      <c r="B597" s="790"/>
      <c r="C597" s="790"/>
      <c r="D597" s="790"/>
      <c r="E597" s="827"/>
      <c r="F597" s="790"/>
      <c r="G597" s="790"/>
      <c r="H597" s="790"/>
      <c r="I597" s="790"/>
      <c r="J597" s="790"/>
      <c r="K597" s="790"/>
      <c r="L597" s="790"/>
      <c r="M597" s="790"/>
      <c r="N597" s="790"/>
      <c r="O597" s="790"/>
      <c r="P597" s="790"/>
      <c r="Q597" s="790"/>
      <c r="R597" s="790"/>
      <c r="S597" s="790"/>
      <c r="T597" s="790"/>
      <c r="U597" s="790"/>
      <c r="V597" s="790"/>
      <c r="W597" s="790"/>
      <c r="X597" s="790"/>
      <c r="Y597" s="790"/>
    </row>
    <row r="598" spans="1:25" ht="12.75" customHeight="1">
      <c r="A598" s="790"/>
      <c r="B598" s="790"/>
      <c r="C598" s="790"/>
      <c r="D598" s="790"/>
      <c r="E598" s="827"/>
      <c r="F598" s="790"/>
      <c r="G598" s="790"/>
      <c r="H598" s="790"/>
      <c r="I598" s="790"/>
      <c r="J598" s="790"/>
      <c r="K598" s="790"/>
      <c r="L598" s="790"/>
      <c r="M598" s="790"/>
      <c r="N598" s="790"/>
      <c r="O598" s="790"/>
      <c r="P598" s="790"/>
      <c r="Q598" s="790"/>
      <c r="R598" s="790"/>
      <c r="S598" s="790"/>
      <c r="T598" s="790"/>
      <c r="U598" s="790"/>
      <c r="V598" s="790"/>
      <c r="W598" s="790"/>
      <c r="X598" s="790"/>
      <c r="Y598" s="790"/>
    </row>
    <row r="599" spans="1:25" ht="12.75" customHeight="1">
      <c r="A599" s="790"/>
      <c r="B599" s="790"/>
      <c r="C599" s="790"/>
      <c r="D599" s="790"/>
      <c r="E599" s="827"/>
      <c r="F599" s="790"/>
      <c r="G599" s="790"/>
      <c r="H599" s="790"/>
      <c r="I599" s="790"/>
      <c r="J599" s="790"/>
      <c r="K599" s="790"/>
      <c r="L599" s="790"/>
      <c r="M599" s="790"/>
      <c r="N599" s="790"/>
      <c r="O599" s="790"/>
      <c r="P599" s="790"/>
      <c r="Q599" s="790"/>
      <c r="R599" s="790"/>
      <c r="S599" s="790"/>
      <c r="T599" s="790"/>
      <c r="U599" s="790"/>
      <c r="V599" s="790"/>
      <c r="W599" s="790"/>
      <c r="X599" s="790"/>
      <c r="Y599" s="790"/>
    </row>
    <row r="600" spans="1:25" ht="12.75" customHeight="1">
      <c r="A600" s="790"/>
      <c r="B600" s="790"/>
      <c r="C600" s="790"/>
      <c r="D600" s="790"/>
      <c r="E600" s="827"/>
      <c r="F600" s="790"/>
      <c r="G600" s="790"/>
      <c r="H600" s="790"/>
      <c r="I600" s="790"/>
      <c r="J600" s="790"/>
      <c r="K600" s="790"/>
      <c r="L600" s="790"/>
      <c r="M600" s="790"/>
      <c r="N600" s="790"/>
      <c r="O600" s="790"/>
      <c r="P600" s="790"/>
      <c r="Q600" s="790"/>
      <c r="R600" s="790"/>
      <c r="S600" s="790"/>
      <c r="T600" s="790"/>
      <c r="U600" s="790"/>
      <c r="V600" s="790"/>
      <c r="W600" s="790"/>
      <c r="X600" s="790"/>
      <c r="Y600" s="790"/>
    </row>
    <row r="601" spans="1:25" ht="12.75" customHeight="1">
      <c r="A601" s="790"/>
      <c r="B601" s="790"/>
      <c r="C601" s="790"/>
      <c r="D601" s="790"/>
      <c r="E601" s="827"/>
      <c r="F601" s="790"/>
      <c r="G601" s="790"/>
      <c r="H601" s="790"/>
      <c r="I601" s="790"/>
      <c r="J601" s="790"/>
      <c r="K601" s="790"/>
      <c r="L601" s="790"/>
      <c r="M601" s="790"/>
      <c r="N601" s="790"/>
      <c r="O601" s="790"/>
      <c r="P601" s="790"/>
      <c r="Q601" s="790"/>
      <c r="R601" s="790"/>
      <c r="S601" s="790"/>
      <c r="T601" s="790"/>
      <c r="U601" s="790"/>
      <c r="V601" s="790"/>
      <c r="W601" s="790"/>
      <c r="X601" s="790"/>
      <c r="Y601" s="790"/>
    </row>
    <row r="602" spans="1:25" ht="12.75" customHeight="1">
      <c r="A602" s="790"/>
      <c r="B602" s="790"/>
      <c r="C602" s="790"/>
      <c r="D602" s="790"/>
      <c r="E602" s="827"/>
      <c r="F602" s="790"/>
      <c r="G602" s="790"/>
      <c r="H602" s="790"/>
      <c r="I602" s="790"/>
      <c r="J602" s="790"/>
      <c r="K602" s="790"/>
      <c r="L602" s="790"/>
      <c r="M602" s="790"/>
      <c r="N602" s="790"/>
      <c r="O602" s="790"/>
      <c r="P602" s="790"/>
      <c r="Q602" s="790"/>
      <c r="R602" s="790"/>
      <c r="S602" s="790"/>
      <c r="T602" s="790"/>
      <c r="U602" s="790"/>
      <c r="V602" s="790"/>
      <c r="W602" s="790"/>
      <c r="X602" s="790"/>
      <c r="Y602" s="790"/>
    </row>
    <row r="603" spans="1:25" ht="12.75" customHeight="1">
      <c r="A603" s="790"/>
      <c r="B603" s="790"/>
      <c r="C603" s="790"/>
      <c r="D603" s="790"/>
      <c r="E603" s="827"/>
      <c r="F603" s="790"/>
      <c r="G603" s="790"/>
      <c r="H603" s="790"/>
      <c r="I603" s="790"/>
      <c r="J603" s="790"/>
      <c r="K603" s="790"/>
      <c r="L603" s="790"/>
      <c r="M603" s="790"/>
      <c r="N603" s="790"/>
      <c r="O603" s="790"/>
      <c r="P603" s="790"/>
      <c r="Q603" s="790"/>
      <c r="R603" s="790"/>
      <c r="S603" s="790"/>
      <c r="T603" s="790"/>
      <c r="U603" s="790"/>
      <c r="V603" s="790"/>
      <c r="W603" s="790"/>
      <c r="X603" s="790"/>
      <c r="Y603" s="790"/>
    </row>
    <row r="604" spans="1:25" ht="12.75" customHeight="1">
      <c r="A604" s="790"/>
      <c r="B604" s="790"/>
      <c r="C604" s="790"/>
      <c r="D604" s="790"/>
      <c r="E604" s="827"/>
      <c r="F604" s="790"/>
      <c r="G604" s="790"/>
      <c r="H604" s="790"/>
      <c r="I604" s="790"/>
      <c r="J604" s="790"/>
      <c r="K604" s="790"/>
      <c r="L604" s="790"/>
      <c r="M604" s="790"/>
      <c r="N604" s="790"/>
      <c r="O604" s="790"/>
      <c r="P604" s="790"/>
      <c r="Q604" s="790"/>
      <c r="R604" s="790"/>
      <c r="S604" s="790"/>
      <c r="T604" s="790"/>
      <c r="U604" s="790"/>
      <c r="V604" s="790"/>
      <c r="W604" s="790"/>
      <c r="X604" s="790"/>
      <c r="Y604" s="790"/>
    </row>
    <row r="605" spans="1:25" ht="12.75" customHeight="1">
      <c r="A605" s="790"/>
      <c r="B605" s="790"/>
      <c r="C605" s="790"/>
      <c r="D605" s="790"/>
      <c r="E605" s="827"/>
      <c r="F605" s="790"/>
      <c r="G605" s="790"/>
      <c r="H605" s="790"/>
      <c r="I605" s="790"/>
      <c r="J605" s="790"/>
      <c r="K605" s="790"/>
      <c r="L605" s="790"/>
      <c r="M605" s="790"/>
      <c r="N605" s="790"/>
      <c r="O605" s="790"/>
      <c r="P605" s="790"/>
      <c r="Q605" s="790"/>
      <c r="R605" s="790"/>
      <c r="S605" s="790"/>
      <c r="T605" s="790"/>
      <c r="U605" s="790"/>
      <c r="V605" s="790"/>
      <c r="W605" s="790"/>
      <c r="X605" s="790"/>
      <c r="Y605" s="790"/>
    </row>
    <row r="606" spans="1:25" ht="12.75" customHeight="1">
      <c r="A606" s="790"/>
      <c r="B606" s="790"/>
      <c r="C606" s="790"/>
      <c r="D606" s="790"/>
      <c r="E606" s="827"/>
      <c r="F606" s="790"/>
      <c r="G606" s="790"/>
      <c r="H606" s="790"/>
      <c r="I606" s="790"/>
      <c r="J606" s="790"/>
      <c r="K606" s="790"/>
      <c r="L606" s="790"/>
      <c r="M606" s="790"/>
      <c r="N606" s="790"/>
      <c r="O606" s="790"/>
      <c r="P606" s="790"/>
      <c r="Q606" s="790"/>
      <c r="R606" s="790"/>
      <c r="S606" s="790"/>
      <c r="T606" s="790"/>
      <c r="U606" s="790"/>
      <c r="V606" s="790"/>
      <c r="W606" s="790"/>
      <c r="X606" s="790"/>
      <c r="Y606" s="790"/>
    </row>
    <row r="607" spans="1:25" ht="12.75" customHeight="1">
      <c r="A607" s="790"/>
      <c r="B607" s="790"/>
      <c r="C607" s="790"/>
      <c r="D607" s="790"/>
      <c r="E607" s="827"/>
      <c r="F607" s="790"/>
      <c r="G607" s="790"/>
      <c r="H607" s="790"/>
      <c r="I607" s="790"/>
      <c r="J607" s="790"/>
      <c r="K607" s="790"/>
      <c r="L607" s="790"/>
      <c r="M607" s="790"/>
      <c r="N607" s="790"/>
      <c r="O607" s="790"/>
      <c r="P607" s="790"/>
      <c r="Q607" s="790"/>
      <c r="R607" s="790"/>
      <c r="S607" s="790"/>
      <c r="T607" s="790"/>
      <c r="U607" s="790"/>
      <c r="V607" s="790"/>
      <c r="W607" s="790"/>
      <c r="X607" s="790"/>
      <c r="Y607" s="790"/>
    </row>
    <row r="608" spans="1:25" ht="12.75" customHeight="1">
      <c r="A608" s="790"/>
      <c r="B608" s="790"/>
      <c r="C608" s="790"/>
      <c r="D608" s="790"/>
      <c r="E608" s="827"/>
      <c r="F608" s="790"/>
      <c r="G608" s="790"/>
      <c r="H608" s="790"/>
      <c r="I608" s="790"/>
      <c r="J608" s="790"/>
      <c r="K608" s="790"/>
      <c r="L608" s="790"/>
      <c r="M608" s="790"/>
      <c r="N608" s="790"/>
      <c r="O608" s="790"/>
      <c r="P608" s="790"/>
      <c r="Q608" s="790"/>
      <c r="R608" s="790"/>
      <c r="S608" s="790"/>
      <c r="T608" s="790"/>
      <c r="U608" s="790"/>
      <c r="V608" s="790"/>
      <c r="W608" s="790"/>
      <c r="X608" s="790"/>
      <c r="Y608" s="790"/>
    </row>
    <row r="609" spans="1:25" ht="12.75" customHeight="1">
      <c r="A609" s="790"/>
      <c r="B609" s="790"/>
      <c r="C609" s="790"/>
      <c r="D609" s="790"/>
      <c r="E609" s="827"/>
      <c r="F609" s="790"/>
      <c r="G609" s="790"/>
      <c r="H609" s="790"/>
      <c r="I609" s="790"/>
      <c r="J609" s="790"/>
      <c r="K609" s="790"/>
      <c r="L609" s="790"/>
      <c r="M609" s="790"/>
      <c r="N609" s="790"/>
      <c r="O609" s="790"/>
      <c r="P609" s="790"/>
      <c r="Q609" s="790"/>
      <c r="R609" s="790"/>
      <c r="S609" s="790"/>
      <c r="T609" s="790"/>
      <c r="U609" s="790"/>
      <c r="V609" s="790"/>
      <c r="W609" s="790"/>
      <c r="X609" s="790"/>
      <c r="Y609" s="790"/>
    </row>
    <row r="610" spans="1:25" ht="12.75" customHeight="1">
      <c r="A610" s="790"/>
      <c r="B610" s="790"/>
      <c r="C610" s="790"/>
      <c r="D610" s="790"/>
      <c r="E610" s="827"/>
      <c r="F610" s="790"/>
      <c r="G610" s="790"/>
      <c r="H610" s="790"/>
      <c r="I610" s="790"/>
      <c r="J610" s="790"/>
      <c r="K610" s="790"/>
      <c r="L610" s="790"/>
      <c r="M610" s="790"/>
      <c r="N610" s="790"/>
      <c r="O610" s="790"/>
      <c r="P610" s="790"/>
      <c r="Q610" s="790"/>
      <c r="R610" s="790"/>
      <c r="S610" s="790"/>
      <c r="T610" s="790"/>
      <c r="U610" s="790"/>
      <c r="V610" s="790"/>
      <c r="W610" s="790"/>
      <c r="X610" s="790"/>
      <c r="Y610" s="790"/>
    </row>
    <row r="611" spans="1:25" ht="12.75" customHeight="1">
      <c r="A611" s="790"/>
      <c r="B611" s="790"/>
      <c r="C611" s="790"/>
      <c r="D611" s="790"/>
      <c r="E611" s="827"/>
      <c r="F611" s="790"/>
      <c r="G611" s="790"/>
      <c r="H611" s="790"/>
      <c r="I611" s="790"/>
      <c r="J611" s="790"/>
      <c r="K611" s="790"/>
      <c r="L611" s="790"/>
      <c r="M611" s="790"/>
      <c r="N611" s="790"/>
      <c r="O611" s="790"/>
      <c r="P611" s="790"/>
      <c r="Q611" s="790"/>
      <c r="R611" s="790"/>
      <c r="S611" s="790"/>
      <c r="T611" s="790"/>
      <c r="U611" s="790"/>
      <c r="V611" s="790"/>
      <c r="W611" s="790"/>
      <c r="X611" s="790"/>
      <c r="Y611" s="790"/>
    </row>
    <row r="612" spans="1:25" ht="12.75" customHeight="1">
      <c r="A612" s="790"/>
      <c r="B612" s="790"/>
      <c r="C612" s="790"/>
      <c r="D612" s="790"/>
      <c r="E612" s="827"/>
      <c r="F612" s="790"/>
      <c r="G612" s="790"/>
      <c r="H612" s="790"/>
      <c r="I612" s="790"/>
      <c r="J612" s="790"/>
      <c r="K612" s="790"/>
      <c r="L612" s="790"/>
      <c r="M612" s="790"/>
      <c r="N612" s="790"/>
      <c r="O612" s="790"/>
      <c r="P612" s="790"/>
      <c r="Q612" s="790"/>
      <c r="R612" s="790"/>
      <c r="S612" s="790"/>
      <c r="T612" s="790"/>
      <c r="U612" s="790"/>
      <c r="V612" s="790"/>
      <c r="W612" s="790"/>
      <c r="X612" s="790"/>
      <c r="Y612" s="790"/>
    </row>
    <row r="613" spans="1:25" ht="12.75" customHeight="1">
      <c r="A613" s="790"/>
      <c r="B613" s="790"/>
      <c r="C613" s="790"/>
      <c r="D613" s="790"/>
      <c r="E613" s="827"/>
      <c r="F613" s="790"/>
      <c r="G613" s="790"/>
      <c r="H613" s="790"/>
      <c r="I613" s="790"/>
      <c r="J613" s="790"/>
      <c r="K613" s="790"/>
      <c r="L613" s="790"/>
      <c r="M613" s="790"/>
      <c r="N613" s="790"/>
      <c r="O613" s="790"/>
      <c r="P613" s="790"/>
      <c r="Q613" s="790"/>
      <c r="R613" s="790"/>
      <c r="S613" s="790"/>
      <c r="T613" s="790"/>
      <c r="U613" s="790"/>
      <c r="V613" s="790"/>
      <c r="W613" s="790"/>
      <c r="X613" s="790"/>
      <c r="Y613" s="790"/>
    </row>
    <row r="614" spans="1:25" ht="12.75" customHeight="1">
      <c r="A614" s="790"/>
      <c r="B614" s="790"/>
      <c r="C614" s="790"/>
      <c r="D614" s="790"/>
      <c r="E614" s="827"/>
      <c r="F614" s="790"/>
      <c r="G614" s="790"/>
      <c r="H614" s="790"/>
      <c r="I614" s="790"/>
      <c r="J614" s="790"/>
      <c r="K614" s="790"/>
      <c r="L614" s="790"/>
      <c r="M614" s="790"/>
      <c r="N614" s="790"/>
      <c r="O614" s="790"/>
      <c r="P614" s="790"/>
      <c r="Q614" s="790"/>
      <c r="R614" s="790"/>
      <c r="S614" s="790"/>
      <c r="T614" s="790"/>
      <c r="U614" s="790"/>
      <c r="V614" s="790"/>
      <c r="W614" s="790"/>
      <c r="X614" s="790"/>
      <c r="Y614" s="790"/>
    </row>
    <row r="615" spans="1:25" ht="12.75" customHeight="1">
      <c r="A615" s="790"/>
      <c r="B615" s="790"/>
      <c r="C615" s="790"/>
      <c r="D615" s="790"/>
      <c r="E615" s="827"/>
      <c r="F615" s="790"/>
      <c r="G615" s="790"/>
      <c r="H615" s="790"/>
      <c r="I615" s="790"/>
      <c r="J615" s="790"/>
      <c r="K615" s="790"/>
      <c r="L615" s="790"/>
      <c r="M615" s="790"/>
      <c r="N615" s="790"/>
      <c r="O615" s="790"/>
      <c r="P615" s="790"/>
      <c r="Q615" s="790"/>
      <c r="R615" s="790"/>
      <c r="S615" s="790"/>
      <c r="T615" s="790"/>
      <c r="U615" s="790"/>
      <c r="V615" s="790"/>
      <c r="W615" s="790"/>
      <c r="X615" s="790"/>
      <c r="Y615" s="790"/>
    </row>
    <row r="616" spans="1:25" ht="12.75" customHeight="1">
      <c r="A616" s="790"/>
      <c r="B616" s="790"/>
      <c r="C616" s="790"/>
      <c r="D616" s="790"/>
      <c r="E616" s="827"/>
      <c r="F616" s="790"/>
      <c r="G616" s="790"/>
      <c r="H616" s="790"/>
      <c r="I616" s="790"/>
      <c r="J616" s="790"/>
      <c r="K616" s="790"/>
      <c r="L616" s="790"/>
      <c r="M616" s="790"/>
      <c r="N616" s="790"/>
      <c r="O616" s="790"/>
      <c r="P616" s="790"/>
      <c r="Q616" s="790"/>
      <c r="R616" s="790"/>
      <c r="S616" s="790"/>
      <c r="T616" s="790"/>
      <c r="U616" s="790"/>
      <c r="V616" s="790"/>
      <c r="W616" s="790"/>
      <c r="X616" s="790"/>
      <c r="Y616" s="790"/>
    </row>
    <row r="617" spans="1:25" ht="12.75" customHeight="1">
      <c r="A617" s="790"/>
      <c r="B617" s="790"/>
      <c r="C617" s="790"/>
      <c r="D617" s="790"/>
      <c r="E617" s="827"/>
      <c r="F617" s="790"/>
      <c r="G617" s="790"/>
      <c r="H617" s="790"/>
      <c r="I617" s="790"/>
      <c r="J617" s="790"/>
      <c r="K617" s="790"/>
      <c r="L617" s="790"/>
      <c r="M617" s="790"/>
      <c r="N617" s="790"/>
      <c r="O617" s="790"/>
      <c r="P617" s="790"/>
      <c r="Q617" s="790"/>
      <c r="R617" s="790"/>
      <c r="S617" s="790"/>
      <c r="T617" s="790"/>
      <c r="U617" s="790"/>
      <c r="V617" s="790"/>
      <c r="W617" s="790"/>
      <c r="X617" s="790"/>
      <c r="Y617" s="790"/>
    </row>
    <row r="618" spans="1:25" ht="12.75" customHeight="1">
      <c r="A618" s="790"/>
      <c r="B618" s="790"/>
      <c r="C618" s="790"/>
      <c r="D618" s="790"/>
      <c r="E618" s="827"/>
      <c r="F618" s="790"/>
      <c r="G618" s="790"/>
      <c r="H618" s="790"/>
      <c r="I618" s="790"/>
      <c r="J618" s="790"/>
      <c r="K618" s="790"/>
      <c r="L618" s="790"/>
      <c r="M618" s="790"/>
      <c r="N618" s="790"/>
      <c r="O618" s="790"/>
      <c r="P618" s="790"/>
      <c r="Q618" s="790"/>
      <c r="R618" s="790"/>
      <c r="S618" s="790"/>
      <c r="T618" s="790"/>
      <c r="U618" s="790"/>
      <c r="V618" s="790"/>
      <c r="W618" s="790"/>
      <c r="X618" s="790"/>
      <c r="Y618" s="790"/>
    </row>
    <row r="619" spans="1:25" ht="12.75" customHeight="1">
      <c r="A619" s="790"/>
      <c r="B619" s="790"/>
      <c r="C619" s="790"/>
      <c r="D619" s="790"/>
      <c r="E619" s="827"/>
      <c r="F619" s="790"/>
      <c r="G619" s="790"/>
      <c r="H619" s="790"/>
      <c r="I619" s="790"/>
      <c r="J619" s="790"/>
      <c r="K619" s="790"/>
      <c r="L619" s="790"/>
      <c r="M619" s="790"/>
      <c r="N619" s="790"/>
      <c r="O619" s="790"/>
      <c r="P619" s="790"/>
      <c r="Q619" s="790"/>
      <c r="R619" s="790"/>
      <c r="S619" s="790"/>
      <c r="T619" s="790"/>
      <c r="U619" s="790"/>
      <c r="V619" s="790"/>
      <c r="W619" s="790"/>
      <c r="X619" s="790"/>
      <c r="Y619" s="790"/>
    </row>
    <row r="620" spans="1:25" ht="12.75" customHeight="1">
      <c r="A620" s="790"/>
      <c r="B620" s="790"/>
      <c r="C620" s="790"/>
      <c r="D620" s="790"/>
      <c r="E620" s="827"/>
      <c r="F620" s="790"/>
      <c r="G620" s="790"/>
      <c r="H620" s="790"/>
      <c r="I620" s="790"/>
      <c r="J620" s="790"/>
      <c r="K620" s="790"/>
      <c r="L620" s="790"/>
      <c r="M620" s="790"/>
      <c r="N620" s="790"/>
      <c r="O620" s="790"/>
      <c r="P620" s="790"/>
      <c r="Q620" s="790"/>
      <c r="R620" s="790"/>
      <c r="S620" s="790"/>
      <c r="T620" s="790"/>
      <c r="U620" s="790"/>
      <c r="V620" s="790"/>
      <c r="W620" s="790"/>
      <c r="X620" s="790"/>
      <c r="Y620" s="790"/>
    </row>
    <row r="621" spans="1:25" ht="12.75" customHeight="1">
      <c r="A621" s="790"/>
      <c r="B621" s="790"/>
      <c r="C621" s="790"/>
      <c r="D621" s="790"/>
      <c r="E621" s="827"/>
      <c r="F621" s="790"/>
      <c r="G621" s="790"/>
      <c r="H621" s="790"/>
      <c r="I621" s="790"/>
      <c r="J621" s="790"/>
      <c r="K621" s="790"/>
      <c r="L621" s="790"/>
      <c r="M621" s="790"/>
      <c r="N621" s="790"/>
      <c r="O621" s="790"/>
      <c r="P621" s="790"/>
      <c r="Q621" s="790"/>
      <c r="R621" s="790"/>
      <c r="S621" s="790"/>
      <c r="T621" s="790"/>
      <c r="U621" s="790"/>
      <c r="V621" s="790"/>
      <c r="W621" s="790"/>
      <c r="X621" s="790"/>
      <c r="Y621" s="790"/>
    </row>
    <row r="622" spans="1:25" ht="12.75" customHeight="1">
      <c r="A622" s="790"/>
      <c r="B622" s="790"/>
      <c r="C622" s="790"/>
      <c r="D622" s="790"/>
      <c r="E622" s="827"/>
      <c r="F622" s="790"/>
      <c r="G622" s="790"/>
      <c r="H622" s="790"/>
      <c r="I622" s="790"/>
      <c r="J622" s="790"/>
      <c r="K622" s="790"/>
      <c r="L622" s="790"/>
      <c r="M622" s="790"/>
      <c r="N622" s="790"/>
      <c r="O622" s="790"/>
      <c r="P622" s="790"/>
      <c r="Q622" s="790"/>
      <c r="R622" s="790"/>
      <c r="S622" s="790"/>
      <c r="T622" s="790"/>
      <c r="U622" s="790"/>
      <c r="V622" s="790"/>
      <c r="W622" s="790"/>
      <c r="X622" s="790"/>
      <c r="Y622" s="790"/>
    </row>
    <row r="623" spans="1:25" ht="12.75" customHeight="1">
      <c r="A623" s="790"/>
      <c r="B623" s="790"/>
      <c r="C623" s="790"/>
      <c r="D623" s="790"/>
      <c r="E623" s="827"/>
      <c r="F623" s="790"/>
      <c r="G623" s="790"/>
      <c r="H623" s="790"/>
      <c r="I623" s="790"/>
      <c r="J623" s="790"/>
      <c r="K623" s="790"/>
      <c r="L623" s="790"/>
      <c r="M623" s="790"/>
      <c r="N623" s="790"/>
      <c r="O623" s="790"/>
      <c r="P623" s="790"/>
      <c r="Q623" s="790"/>
      <c r="R623" s="790"/>
      <c r="S623" s="790"/>
      <c r="T623" s="790"/>
      <c r="U623" s="790"/>
      <c r="V623" s="790"/>
      <c r="W623" s="790"/>
      <c r="X623" s="790"/>
      <c r="Y623" s="790"/>
    </row>
    <row r="624" spans="1:25" ht="12.75" customHeight="1">
      <c r="A624" s="790"/>
      <c r="B624" s="790"/>
      <c r="C624" s="790"/>
      <c r="D624" s="790"/>
      <c r="E624" s="827"/>
      <c r="F624" s="790"/>
      <c r="G624" s="790"/>
      <c r="H624" s="790"/>
      <c r="I624" s="790"/>
      <c r="J624" s="790"/>
      <c r="K624" s="790"/>
      <c r="L624" s="790"/>
      <c r="M624" s="790"/>
      <c r="N624" s="790"/>
      <c r="O624" s="790"/>
      <c r="P624" s="790"/>
      <c r="Q624" s="790"/>
      <c r="R624" s="790"/>
      <c r="S624" s="790"/>
      <c r="T624" s="790"/>
      <c r="U624" s="790"/>
      <c r="V624" s="790"/>
      <c r="W624" s="790"/>
      <c r="X624" s="790"/>
      <c r="Y624" s="790"/>
    </row>
    <row r="625" spans="1:25" ht="12.75" customHeight="1">
      <c r="A625" s="790"/>
      <c r="B625" s="790"/>
      <c r="C625" s="790"/>
      <c r="D625" s="790"/>
      <c r="E625" s="827"/>
      <c r="F625" s="790"/>
      <c r="G625" s="790"/>
      <c r="H625" s="790"/>
      <c r="I625" s="790"/>
      <c r="J625" s="790"/>
      <c r="K625" s="790"/>
      <c r="L625" s="790"/>
      <c r="M625" s="790"/>
      <c r="N625" s="790"/>
      <c r="O625" s="790"/>
      <c r="P625" s="790"/>
      <c r="Q625" s="790"/>
      <c r="R625" s="790"/>
      <c r="S625" s="790"/>
      <c r="T625" s="790"/>
      <c r="U625" s="790"/>
      <c r="V625" s="790"/>
      <c r="W625" s="790"/>
      <c r="X625" s="790"/>
      <c r="Y625" s="790"/>
    </row>
    <row r="626" spans="1:25" ht="12.75" customHeight="1">
      <c r="A626" s="790"/>
      <c r="B626" s="790"/>
      <c r="C626" s="790"/>
      <c r="D626" s="790"/>
      <c r="E626" s="827"/>
      <c r="F626" s="790"/>
      <c r="G626" s="790"/>
      <c r="H626" s="790"/>
      <c r="I626" s="790"/>
      <c r="J626" s="790"/>
      <c r="K626" s="790"/>
      <c r="L626" s="790"/>
      <c r="M626" s="790"/>
      <c r="N626" s="790"/>
      <c r="O626" s="790"/>
      <c r="P626" s="790"/>
      <c r="Q626" s="790"/>
      <c r="R626" s="790"/>
      <c r="S626" s="790"/>
      <c r="T626" s="790"/>
      <c r="U626" s="790"/>
      <c r="V626" s="790"/>
      <c r="W626" s="790"/>
      <c r="X626" s="790"/>
      <c r="Y626" s="790"/>
    </row>
    <row r="627" spans="1:25" ht="12.75" customHeight="1">
      <c r="A627" s="790"/>
      <c r="B627" s="790"/>
      <c r="C627" s="790"/>
      <c r="D627" s="790"/>
      <c r="E627" s="827"/>
      <c r="F627" s="790"/>
      <c r="G627" s="790"/>
      <c r="H627" s="790"/>
      <c r="I627" s="790"/>
      <c r="J627" s="790"/>
      <c r="K627" s="790"/>
      <c r="L627" s="790"/>
      <c r="M627" s="790"/>
      <c r="N627" s="790"/>
      <c r="O627" s="790"/>
      <c r="P627" s="790"/>
      <c r="Q627" s="790"/>
      <c r="R627" s="790"/>
      <c r="S627" s="790"/>
      <c r="T627" s="790"/>
      <c r="U627" s="790"/>
      <c r="V627" s="790"/>
      <c r="W627" s="790"/>
      <c r="X627" s="790"/>
      <c r="Y627" s="790"/>
    </row>
    <row r="628" spans="1:25" ht="12.75" customHeight="1">
      <c r="A628" s="790"/>
      <c r="B628" s="790"/>
      <c r="C628" s="790"/>
      <c r="D628" s="790"/>
      <c r="E628" s="827"/>
      <c r="F628" s="790"/>
      <c r="G628" s="790"/>
      <c r="H628" s="790"/>
      <c r="I628" s="790"/>
      <c r="J628" s="790"/>
      <c r="K628" s="790"/>
      <c r="L628" s="790"/>
      <c r="M628" s="790"/>
      <c r="N628" s="790"/>
      <c r="O628" s="790"/>
      <c r="P628" s="790"/>
      <c r="Q628" s="790"/>
      <c r="R628" s="790"/>
      <c r="S628" s="790"/>
      <c r="T628" s="790"/>
      <c r="U628" s="790"/>
      <c r="V628" s="790"/>
      <c r="W628" s="790"/>
      <c r="X628" s="790"/>
      <c r="Y628" s="790"/>
    </row>
    <row r="629" spans="1:25" ht="12.75" customHeight="1">
      <c r="A629" s="790"/>
      <c r="B629" s="790"/>
      <c r="C629" s="790"/>
      <c r="D629" s="790"/>
      <c r="E629" s="827"/>
      <c r="F629" s="790"/>
      <c r="G629" s="790"/>
      <c r="H629" s="790"/>
      <c r="I629" s="790"/>
      <c r="J629" s="790"/>
      <c r="K629" s="790"/>
      <c r="L629" s="790"/>
      <c r="M629" s="790"/>
      <c r="N629" s="790"/>
      <c r="O629" s="790"/>
      <c r="P629" s="790"/>
      <c r="Q629" s="790"/>
      <c r="R629" s="790"/>
      <c r="S629" s="790"/>
      <c r="T629" s="790"/>
      <c r="U629" s="790"/>
      <c r="V629" s="790"/>
      <c r="W629" s="790"/>
      <c r="X629" s="790"/>
      <c r="Y629" s="790"/>
    </row>
    <row r="630" spans="1:25" ht="12.75" customHeight="1">
      <c r="A630" s="790"/>
      <c r="B630" s="790"/>
      <c r="C630" s="790"/>
      <c r="D630" s="790"/>
      <c r="E630" s="827"/>
      <c r="F630" s="790"/>
      <c r="G630" s="790"/>
      <c r="H630" s="790"/>
      <c r="I630" s="790"/>
      <c r="J630" s="790"/>
      <c r="K630" s="790"/>
      <c r="L630" s="790"/>
      <c r="M630" s="790"/>
      <c r="N630" s="790"/>
      <c r="O630" s="790"/>
      <c r="P630" s="790"/>
      <c r="Q630" s="790"/>
      <c r="R630" s="790"/>
      <c r="S630" s="790"/>
      <c r="T630" s="790"/>
      <c r="U630" s="790"/>
      <c r="V630" s="790"/>
      <c r="W630" s="790"/>
      <c r="X630" s="790"/>
      <c r="Y630" s="790"/>
    </row>
    <row r="631" spans="1:25" ht="12.75" customHeight="1">
      <c r="A631" s="790"/>
      <c r="B631" s="790"/>
      <c r="C631" s="790"/>
      <c r="D631" s="790"/>
      <c r="E631" s="827"/>
      <c r="F631" s="790"/>
      <c r="G631" s="790"/>
      <c r="H631" s="790"/>
      <c r="I631" s="790"/>
      <c r="J631" s="790"/>
      <c r="K631" s="790"/>
      <c r="L631" s="790"/>
      <c r="M631" s="790"/>
      <c r="N631" s="790"/>
      <c r="O631" s="790"/>
      <c r="P631" s="790"/>
      <c r="Q631" s="790"/>
      <c r="R631" s="790"/>
      <c r="S631" s="790"/>
      <c r="T631" s="790"/>
      <c r="U631" s="790"/>
      <c r="V631" s="790"/>
      <c r="W631" s="790"/>
      <c r="X631" s="790"/>
      <c r="Y631" s="790"/>
    </row>
    <row r="632" spans="1:25" ht="12.75" customHeight="1">
      <c r="A632" s="790"/>
      <c r="B632" s="790"/>
      <c r="C632" s="790"/>
      <c r="D632" s="790"/>
      <c r="E632" s="827"/>
      <c r="F632" s="790"/>
      <c r="G632" s="790"/>
      <c r="H632" s="790"/>
      <c r="I632" s="790"/>
      <c r="J632" s="790"/>
      <c r="K632" s="790"/>
      <c r="L632" s="790"/>
      <c r="M632" s="790"/>
      <c r="N632" s="790"/>
      <c r="O632" s="790"/>
      <c r="P632" s="790"/>
      <c r="Q632" s="790"/>
      <c r="R632" s="790"/>
      <c r="S632" s="790"/>
      <c r="T632" s="790"/>
      <c r="U632" s="790"/>
      <c r="V632" s="790"/>
      <c r="W632" s="790"/>
      <c r="X632" s="790"/>
      <c r="Y632" s="790"/>
    </row>
    <row r="633" spans="1:25" ht="12.75" customHeight="1">
      <c r="A633" s="790"/>
      <c r="B633" s="790"/>
      <c r="C633" s="790"/>
      <c r="D633" s="790"/>
      <c r="E633" s="827"/>
      <c r="F633" s="790"/>
      <c r="G633" s="790"/>
      <c r="H633" s="790"/>
      <c r="I633" s="790"/>
      <c r="J633" s="790"/>
      <c r="K633" s="790"/>
      <c r="L633" s="790"/>
      <c r="M633" s="790"/>
      <c r="N633" s="790"/>
      <c r="O633" s="790"/>
      <c r="P633" s="790"/>
      <c r="Q633" s="790"/>
      <c r="R633" s="790"/>
      <c r="S633" s="790"/>
      <c r="T633" s="790"/>
      <c r="U633" s="790"/>
      <c r="V633" s="790"/>
      <c r="W633" s="790"/>
      <c r="X633" s="790"/>
      <c r="Y633" s="790"/>
    </row>
    <row r="634" spans="1:25" ht="12.75" customHeight="1">
      <c r="A634" s="790"/>
      <c r="B634" s="790"/>
      <c r="C634" s="790"/>
      <c r="D634" s="790"/>
      <c r="E634" s="827"/>
      <c r="F634" s="790"/>
      <c r="G634" s="790"/>
      <c r="H634" s="790"/>
      <c r="I634" s="790"/>
      <c r="J634" s="790"/>
      <c r="K634" s="790"/>
      <c r="L634" s="790"/>
      <c r="M634" s="790"/>
      <c r="N634" s="790"/>
      <c r="O634" s="790"/>
      <c r="P634" s="790"/>
      <c r="Q634" s="790"/>
      <c r="R634" s="790"/>
      <c r="S634" s="790"/>
      <c r="T634" s="790"/>
      <c r="U634" s="790"/>
      <c r="V634" s="790"/>
      <c r="W634" s="790"/>
      <c r="X634" s="790"/>
      <c r="Y634" s="790"/>
    </row>
    <row r="635" spans="1:25" ht="12.75" customHeight="1">
      <c r="A635" s="790"/>
      <c r="B635" s="790"/>
      <c r="C635" s="790"/>
      <c r="D635" s="790"/>
      <c r="E635" s="827"/>
      <c r="F635" s="790"/>
      <c r="G635" s="790"/>
      <c r="H635" s="790"/>
      <c r="I635" s="790"/>
      <c r="J635" s="790"/>
      <c r="K635" s="790"/>
      <c r="L635" s="790"/>
      <c r="M635" s="790"/>
      <c r="N635" s="790"/>
      <c r="O635" s="790"/>
      <c r="P635" s="790"/>
      <c r="Q635" s="790"/>
      <c r="R635" s="790"/>
      <c r="S635" s="790"/>
      <c r="T635" s="790"/>
      <c r="U635" s="790"/>
      <c r="V635" s="790"/>
      <c r="W635" s="790"/>
      <c r="X635" s="790"/>
      <c r="Y635" s="790"/>
    </row>
    <row r="636" spans="1:25" ht="12.75" customHeight="1">
      <c r="A636" s="790"/>
      <c r="B636" s="790"/>
      <c r="C636" s="790"/>
      <c r="D636" s="790"/>
      <c r="E636" s="827"/>
      <c r="F636" s="790"/>
      <c r="G636" s="790"/>
      <c r="H636" s="790"/>
      <c r="I636" s="790"/>
      <c r="J636" s="790"/>
      <c r="K636" s="790"/>
      <c r="L636" s="790"/>
      <c r="M636" s="790"/>
      <c r="N636" s="790"/>
      <c r="O636" s="790"/>
      <c r="P636" s="790"/>
      <c r="Q636" s="790"/>
      <c r="R636" s="790"/>
      <c r="S636" s="790"/>
      <c r="T636" s="790"/>
      <c r="U636" s="790"/>
      <c r="V636" s="790"/>
      <c r="W636" s="790"/>
      <c r="X636" s="790"/>
      <c r="Y636" s="790"/>
    </row>
    <row r="637" spans="1:25" ht="12.75" customHeight="1">
      <c r="A637" s="790"/>
      <c r="B637" s="790"/>
      <c r="C637" s="790"/>
      <c r="D637" s="790"/>
      <c r="E637" s="827"/>
      <c r="F637" s="790"/>
      <c r="G637" s="790"/>
      <c r="H637" s="790"/>
      <c r="I637" s="790"/>
      <c r="J637" s="790"/>
      <c r="K637" s="790"/>
      <c r="L637" s="790"/>
      <c r="M637" s="790"/>
      <c r="N637" s="790"/>
      <c r="O637" s="790"/>
      <c r="P637" s="790"/>
      <c r="Q637" s="790"/>
      <c r="R637" s="790"/>
      <c r="S637" s="790"/>
      <c r="T637" s="790"/>
      <c r="U637" s="790"/>
      <c r="V637" s="790"/>
      <c r="W637" s="790"/>
      <c r="X637" s="790"/>
      <c r="Y637" s="790"/>
    </row>
    <row r="638" spans="1:25" ht="12.75" customHeight="1">
      <c r="A638" s="790"/>
      <c r="B638" s="790"/>
      <c r="C638" s="790"/>
      <c r="D638" s="790"/>
      <c r="E638" s="827"/>
      <c r="F638" s="790"/>
      <c r="G638" s="790"/>
      <c r="H638" s="790"/>
      <c r="I638" s="790"/>
      <c r="J638" s="790"/>
      <c r="K638" s="790"/>
      <c r="L638" s="790"/>
      <c r="M638" s="790"/>
      <c r="N638" s="790"/>
      <c r="O638" s="790"/>
      <c r="P638" s="790"/>
      <c r="Q638" s="790"/>
      <c r="R638" s="790"/>
      <c r="S638" s="790"/>
      <c r="T638" s="790"/>
      <c r="U638" s="790"/>
      <c r="V638" s="790"/>
      <c r="W638" s="790"/>
      <c r="X638" s="790"/>
      <c r="Y638" s="790"/>
    </row>
    <row r="639" spans="1:25" ht="12.75" customHeight="1">
      <c r="A639" s="790"/>
      <c r="B639" s="790"/>
      <c r="C639" s="790"/>
      <c r="D639" s="790"/>
      <c r="E639" s="827"/>
      <c r="F639" s="790"/>
      <c r="G639" s="790"/>
      <c r="H639" s="790"/>
      <c r="I639" s="790"/>
      <c r="J639" s="790"/>
      <c r="K639" s="790"/>
      <c r="L639" s="790"/>
      <c r="M639" s="790"/>
      <c r="N639" s="790"/>
      <c r="O639" s="790"/>
      <c r="P639" s="790"/>
      <c r="Q639" s="790"/>
      <c r="R639" s="790"/>
      <c r="S639" s="790"/>
      <c r="T639" s="790"/>
      <c r="U639" s="790"/>
      <c r="V639" s="790"/>
      <c r="W639" s="790"/>
      <c r="X639" s="790"/>
      <c r="Y639" s="790"/>
    </row>
    <row r="640" spans="1:25" ht="12.75" customHeight="1">
      <c r="A640" s="790"/>
      <c r="B640" s="790"/>
      <c r="C640" s="790"/>
      <c r="D640" s="790"/>
      <c r="E640" s="827"/>
      <c r="F640" s="790"/>
      <c r="G640" s="790"/>
      <c r="H640" s="790"/>
      <c r="I640" s="790"/>
      <c r="J640" s="790"/>
      <c r="K640" s="790"/>
      <c r="L640" s="790"/>
      <c r="M640" s="790"/>
      <c r="N640" s="790"/>
      <c r="O640" s="790"/>
      <c r="P640" s="790"/>
      <c r="Q640" s="790"/>
      <c r="R640" s="790"/>
      <c r="S640" s="790"/>
      <c r="T640" s="790"/>
      <c r="U640" s="790"/>
      <c r="V640" s="790"/>
      <c r="W640" s="790"/>
      <c r="X640" s="790"/>
      <c r="Y640" s="790"/>
    </row>
    <row r="641" spans="1:25" ht="12.75" customHeight="1">
      <c r="A641" s="790"/>
      <c r="B641" s="790"/>
      <c r="C641" s="790"/>
      <c r="D641" s="790"/>
      <c r="E641" s="827"/>
      <c r="F641" s="790"/>
      <c r="G641" s="790"/>
      <c r="H641" s="790"/>
      <c r="I641" s="790"/>
      <c r="J641" s="790"/>
      <c r="K641" s="790"/>
      <c r="L641" s="790"/>
      <c r="M641" s="790"/>
      <c r="N641" s="790"/>
      <c r="O641" s="790"/>
      <c r="P641" s="790"/>
      <c r="Q641" s="790"/>
      <c r="R641" s="790"/>
      <c r="S641" s="790"/>
      <c r="T641" s="790"/>
      <c r="U641" s="790"/>
      <c r="V641" s="790"/>
      <c r="W641" s="790"/>
      <c r="X641" s="790"/>
      <c r="Y641" s="790"/>
    </row>
    <row r="642" spans="1:25" ht="12.75" customHeight="1">
      <c r="A642" s="790"/>
      <c r="B642" s="790"/>
      <c r="C642" s="790"/>
      <c r="D642" s="790"/>
      <c r="E642" s="827"/>
      <c r="F642" s="790"/>
      <c r="G642" s="790"/>
      <c r="H642" s="790"/>
      <c r="I642" s="790"/>
      <c r="J642" s="790"/>
      <c r="K642" s="790"/>
      <c r="L642" s="790"/>
      <c r="M642" s="790"/>
      <c r="N642" s="790"/>
      <c r="O642" s="790"/>
      <c r="P642" s="790"/>
      <c r="Q642" s="790"/>
      <c r="R642" s="790"/>
      <c r="S642" s="790"/>
      <c r="T642" s="790"/>
      <c r="U642" s="790"/>
      <c r="V642" s="790"/>
      <c r="W642" s="790"/>
      <c r="X642" s="790"/>
      <c r="Y642" s="790"/>
    </row>
    <row r="643" spans="1:25" ht="12.75" customHeight="1">
      <c r="A643" s="790"/>
      <c r="B643" s="790"/>
      <c r="C643" s="790"/>
      <c r="D643" s="790"/>
      <c r="E643" s="827"/>
      <c r="F643" s="790"/>
      <c r="G643" s="790"/>
      <c r="H643" s="790"/>
      <c r="I643" s="790"/>
      <c r="J643" s="790"/>
      <c r="K643" s="790"/>
      <c r="L643" s="790"/>
      <c r="M643" s="790"/>
      <c r="N643" s="790"/>
      <c r="O643" s="790"/>
      <c r="P643" s="790"/>
      <c r="Q643" s="790"/>
      <c r="R643" s="790"/>
      <c r="S643" s="790"/>
      <c r="T643" s="790"/>
      <c r="U643" s="790"/>
      <c r="V643" s="790"/>
      <c r="W643" s="790"/>
      <c r="X643" s="790"/>
      <c r="Y643" s="790"/>
    </row>
    <row r="644" spans="1:25" ht="12.75" customHeight="1">
      <c r="A644" s="790"/>
      <c r="B644" s="790"/>
      <c r="C644" s="790"/>
      <c r="D644" s="790"/>
      <c r="E644" s="827"/>
      <c r="F644" s="790"/>
      <c r="G644" s="790"/>
      <c r="H644" s="790"/>
      <c r="I644" s="790"/>
      <c r="J644" s="790"/>
      <c r="K644" s="790"/>
      <c r="L644" s="790"/>
      <c r="M644" s="790"/>
      <c r="N644" s="790"/>
      <c r="O644" s="790"/>
      <c r="P644" s="790"/>
      <c r="Q644" s="790"/>
      <c r="R644" s="790"/>
      <c r="S644" s="790"/>
      <c r="T644" s="790"/>
      <c r="U644" s="790"/>
      <c r="V644" s="790"/>
      <c r="W644" s="790"/>
      <c r="X644" s="790"/>
      <c r="Y644" s="790"/>
    </row>
    <row r="645" spans="1:25" ht="12.75" customHeight="1">
      <c r="A645" s="790"/>
      <c r="B645" s="790"/>
      <c r="C645" s="790"/>
      <c r="D645" s="790"/>
      <c r="E645" s="827"/>
      <c r="F645" s="790"/>
      <c r="G645" s="790"/>
      <c r="H645" s="790"/>
      <c r="I645" s="790"/>
      <c r="J645" s="790"/>
      <c r="K645" s="790"/>
      <c r="L645" s="790"/>
      <c r="M645" s="790"/>
      <c r="N645" s="790"/>
      <c r="O645" s="790"/>
      <c r="P645" s="790"/>
      <c r="Q645" s="790"/>
      <c r="R645" s="790"/>
      <c r="S645" s="790"/>
      <c r="T645" s="790"/>
      <c r="U645" s="790"/>
      <c r="V645" s="790"/>
      <c r="W645" s="790"/>
      <c r="X645" s="790"/>
      <c r="Y645" s="790"/>
    </row>
    <row r="646" spans="1:25" ht="12.75" customHeight="1">
      <c r="A646" s="790"/>
      <c r="B646" s="790"/>
      <c r="C646" s="790"/>
      <c r="D646" s="790"/>
      <c r="E646" s="827"/>
      <c r="F646" s="790"/>
      <c r="G646" s="790"/>
      <c r="H646" s="790"/>
      <c r="I646" s="790"/>
      <c r="J646" s="790"/>
      <c r="K646" s="790"/>
      <c r="L646" s="790"/>
      <c r="M646" s="790"/>
      <c r="N646" s="790"/>
      <c r="O646" s="790"/>
      <c r="P646" s="790"/>
      <c r="Q646" s="790"/>
      <c r="R646" s="790"/>
      <c r="S646" s="790"/>
      <c r="T646" s="790"/>
      <c r="U646" s="790"/>
      <c r="V646" s="790"/>
      <c r="W646" s="790"/>
      <c r="X646" s="790"/>
      <c r="Y646" s="790"/>
    </row>
    <row r="647" spans="1:25" ht="12.75" customHeight="1">
      <c r="A647" s="790"/>
      <c r="B647" s="790"/>
      <c r="C647" s="790"/>
      <c r="D647" s="790"/>
      <c r="E647" s="827"/>
      <c r="F647" s="790"/>
      <c r="G647" s="790"/>
      <c r="H647" s="790"/>
      <c r="I647" s="790"/>
      <c r="J647" s="790"/>
      <c r="K647" s="790"/>
      <c r="L647" s="790"/>
      <c r="M647" s="790"/>
      <c r="N647" s="790"/>
      <c r="O647" s="790"/>
      <c r="P647" s="790"/>
      <c r="Q647" s="790"/>
      <c r="R647" s="790"/>
      <c r="S647" s="790"/>
      <c r="T647" s="790"/>
      <c r="U647" s="790"/>
      <c r="V647" s="790"/>
      <c r="W647" s="790"/>
      <c r="X647" s="790"/>
      <c r="Y647" s="790"/>
    </row>
    <row r="648" spans="1:25" ht="12.75" customHeight="1">
      <c r="A648" s="790"/>
      <c r="B648" s="790"/>
      <c r="C648" s="790"/>
      <c r="D648" s="790"/>
      <c r="E648" s="827"/>
      <c r="F648" s="790"/>
      <c r="G648" s="790"/>
      <c r="H648" s="790"/>
      <c r="I648" s="790"/>
      <c r="J648" s="790"/>
      <c r="K648" s="790"/>
      <c r="L648" s="790"/>
      <c r="M648" s="790"/>
      <c r="N648" s="790"/>
      <c r="O648" s="790"/>
      <c r="P648" s="790"/>
      <c r="Q648" s="790"/>
      <c r="R648" s="790"/>
      <c r="S648" s="790"/>
      <c r="T648" s="790"/>
      <c r="U648" s="790"/>
      <c r="V648" s="790"/>
      <c r="W648" s="790"/>
      <c r="X648" s="790"/>
      <c r="Y648" s="790"/>
    </row>
    <row r="649" spans="1:25" ht="12.75" customHeight="1">
      <c r="A649" s="790"/>
      <c r="B649" s="790"/>
      <c r="C649" s="790"/>
      <c r="D649" s="790"/>
      <c r="E649" s="827"/>
      <c r="F649" s="790"/>
      <c r="G649" s="790"/>
      <c r="H649" s="790"/>
      <c r="I649" s="790"/>
      <c r="J649" s="790"/>
      <c r="K649" s="790"/>
      <c r="L649" s="790"/>
      <c r="M649" s="790"/>
      <c r="N649" s="790"/>
      <c r="O649" s="790"/>
      <c r="P649" s="790"/>
      <c r="Q649" s="790"/>
      <c r="R649" s="790"/>
      <c r="S649" s="790"/>
      <c r="T649" s="790"/>
      <c r="U649" s="790"/>
      <c r="V649" s="790"/>
      <c r="W649" s="790"/>
      <c r="X649" s="790"/>
      <c r="Y649" s="790"/>
    </row>
    <row r="650" spans="1:25" ht="12.75" customHeight="1">
      <c r="A650" s="790"/>
      <c r="B650" s="790"/>
      <c r="C650" s="790"/>
      <c r="D650" s="790"/>
      <c r="E650" s="827"/>
      <c r="F650" s="790"/>
      <c r="G650" s="790"/>
      <c r="H650" s="790"/>
      <c r="I650" s="790"/>
      <c r="J650" s="790"/>
      <c r="K650" s="790"/>
      <c r="L650" s="790"/>
      <c r="M650" s="790"/>
      <c r="N650" s="790"/>
      <c r="O650" s="790"/>
      <c r="P650" s="790"/>
      <c r="Q650" s="790"/>
      <c r="R650" s="790"/>
      <c r="S650" s="790"/>
      <c r="T650" s="790"/>
      <c r="U650" s="790"/>
      <c r="V650" s="790"/>
      <c r="W650" s="790"/>
      <c r="X650" s="790"/>
      <c r="Y650" s="790"/>
    </row>
    <row r="651" spans="1:25" ht="12.75" customHeight="1">
      <c r="A651" s="790"/>
      <c r="B651" s="790"/>
      <c r="C651" s="790"/>
      <c r="D651" s="790"/>
      <c r="E651" s="827"/>
      <c r="F651" s="790"/>
      <c r="G651" s="790"/>
      <c r="H651" s="790"/>
      <c r="I651" s="790"/>
      <c r="J651" s="790"/>
      <c r="K651" s="790"/>
      <c r="L651" s="790"/>
      <c r="M651" s="790"/>
      <c r="N651" s="790"/>
      <c r="O651" s="790"/>
      <c r="P651" s="790"/>
      <c r="Q651" s="790"/>
      <c r="R651" s="790"/>
      <c r="S651" s="790"/>
      <c r="T651" s="790"/>
      <c r="U651" s="790"/>
      <c r="V651" s="790"/>
      <c r="W651" s="790"/>
      <c r="X651" s="790"/>
      <c r="Y651" s="790"/>
    </row>
    <row r="652" spans="1:25" ht="12.75" customHeight="1">
      <c r="A652" s="790"/>
      <c r="B652" s="790"/>
      <c r="C652" s="790"/>
      <c r="D652" s="790"/>
      <c r="E652" s="827"/>
      <c r="F652" s="790"/>
      <c r="G652" s="790"/>
      <c r="H652" s="790"/>
      <c r="I652" s="790"/>
      <c r="J652" s="790"/>
      <c r="K652" s="790"/>
      <c r="L652" s="790"/>
      <c r="M652" s="790"/>
      <c r="N652" s="790"/>
      <c r="O652" s="790"/>
      <c r="P652" s="790"/>
      <c r="Q652" s="790"/>
      <c r="R652" s="790"/>
      <c r="S652" s="790"/>
      <c r="T652" s="790"/>
      <c r="U652" s="790"/>
      <c r="V652" s="790"/>
      <c r="W652" s="790"/>
      <c r="X652" s="790"/>
      <c r="Y652" s="790"/>
    </row>
    <row r="653" spans="1:25" ht="12.75" customHeight="1">
      <c r="A653" s="790"/>
      <c r="B653" s="790"/>
      <c r="C653" s="790"/>
      <c r="D653" s="790"/>
      <c r="E653" s="827"/>
      <c r="F653" s="790"/>
      <c r="G653" s="790"/>
      <c r="H653" s="790"/>
      <c r="I653" s="790"/>
      <c r="J653" s="790"/>
      <c r="K653" s="790"/>
      <c r="L653" s="790"/>
      <c r="M653" s="790"/>
      <c r="N653" s="790"/>
      <c r="O653" s="790"/>
      <c r="P653" s="790"/>
      <c r="Q653" s="790"/>
      <c r="R653" s="790"/>
      <c r="S653" s="790"/>
      <c r="T653" s="790"/>
      <c r="U653" s="790"/>
      <c r="V653" s="790"/>
      <c r="W653" s="790"/>
      <c r="X653" s="790"/>
      <c r="Y653" s="790"/>
    </row>
    <row r="654" spans="1:25" ht="12.75" customHeight="1">
      <c r="A654" s="790"/>
      <c r="B654" s="790"/>
      <c r="C654" s="790"/>
      <c r="D654" s="790"/>
      <c r="E654" s="827"/>
      <c r="F654" s="790"/>
      <c r="G654" s="790"/>
      <c r="H654" s="790"/>
      <c r="I654" s="790"/>
      <c r="J654" s="790"/>
      <c r="K654" s="790"/>
      <c r="L654" s="790"/>
      <c r="M654" s="790"/>
      <c r="N654" s="790"/>
      <c r="O654" s="790"/>
      <c r="P654" s="790"/>
      <c r="Q654" s="790"/>
      <c r="R654" s="790"/>
      <c r="S654" s="790"/>
      <c r="T654" s="790"/>
      <c r="U654" s="790"/>
      <c r="V654" s="790"/>
      <c r="W654" s="790"/>
      <c r="X654" s="790"/>
      <c r="Y654" s="790"/>
    </row>
    <row r="655" spans="1:25" ht="12.75" customHeight="1">
      <c r="A655" s="790"/>
      <c r="B655" s="790"/>
      <c r="C655" s="790"/>
      <c r="D655" s="790"/>
      <c r="E655" s="827"/>
      <c r="F655" s="790"/>
      <c r="G655" s="790"/>
      <c r="H655" s="790"/>
      <c r="I655" s="790"/>
      <c r="J655" s="790"/>
      <c r="K655" s="790"/>
      <c r="L655" s="790"/>
      <c r="M655" s="790"/>
      <c r="N655" s="790"/>
      <c r="O655" s="790"/>
      <c r="P655" s="790"/>
      <c r="Q655" s="790"/>
      <c r="R655" s="790"/>
      <c r="S655" s="790"/>
      <c r="T655" s="790"/>
      <c r="U655" s="790"/>
      <c r="V655" s="790"/>
      <c r="W655" s="790"/>
      <c r="X655" s="790"/>
      <c r="Y655" s="790"/>
    </row>
    <row r="656" spans="1:25" ht="12.75" customHeight="1">
      <c r="A656" s="790"/>
      <c r="B656" s="790"/>
      <c r="C656" s="790"/>
      <c r="D656" s="790"/>
      <c r="E656" s="827"/>
      <c r="F656" s="790"/>
      <c r="G656" s="790"/>
      <c r="H656" s="790"/>
      <c r="I656" s="790"/>
      <c r="J656" s="790"/>
      <c r="K656" s="790"/>
      <c r="L656" s="790"/>
      <c r="M656" s="790"/>
      <c r="N656" s="790"/>
      <c r="O656" s="790"/>
      <c r="P656" s="790"/>
      <c r="Q656" s="790"/>
      <c r="R656" s="790"/>
      <c r="S656" s="790"/>
      <c r="T656" s="790"/>
      <c r="U656" s="790"/>
      <c r="V656" s="790"/>
      <c r="W656" s="790"/>
      <c r="X656" s="790"/>
      <c r="Y656" s="790"/>
    </row>
    <row r="657" spans="1:25" ht="12.75" customHeight="1">
      <c r="A657" s="790"/>
      <c r="B657" s="790"/>
      <c r="C657" s="790"/>
      <c r="D657" s="790"/>
      <c r="E657" s="827"/>
      <c r="F657" s="790"/>
      <c r="G657" s="790"/>
      <c r="H657" s="790"/>
      <c r="I657" s="790"/>
      <c r="J657" s="790"/>
      <c r="K657" s="790"/>
      <c r="L657" s="790"/>
      <c r="M657" s="790"/>
      <c r="N657" s="790"/>
      <c r="O657" s="790"/>
      <c r="P657" s="790"/>
      <c r="Q657" s="790"/>
      <c r="R657" s="790"/>
      <c r="S657" s="790"/>
      <c r="T657" s="790"/>
      <c r="U657" s="790"/>
      <c r="V657" s="790"/>
      <c r="W657" s="790"/>
      <c r="X657" s="790"/>
      <c r="Y657" s="790"/>
    </row>
    <row r="658" spans="1:25" ht="12.75" customHeight="1">
      <c r="A658" s="790"/>
      <c r="B658" s="790"/>
      <c r="C658" s="790"/>
      <c r="D658" s="790"/>
      <c r="E658" s="827"/>
      <c r="F658" s="790"/>
      <c r="G658" s="790"/>
      <c r="H658" s="790"/>
      <c r="I658" s="790"/>
      <c r="J658" s="790"/>
      <c r="K658" s="790"/>
      <c r="L658" s="790"/>
      <c r="M658" s="790"/>
      <c r="N658" s="790"/>
      <c r="O658" s="790"/>
      <c r="P658" s="790"/>
      <c r="Q658" s="790"/>
      <c r="R658" s="790"/>
      <c r="S658" s="790"/>
      <c r="T658" s="790"/>
      <c r="U658" s="790"/>
      <c r="V658" s="790"/>
      <c r="W658" s="790"/>
      <c r="X658" s="790"/>
      <c r="Y658" s="790"/>
    </row>
    <row r="659" spans="1:25" ht="12.75" customHeight="1">
      <c r="A659" s="790"/>
      <c r="B659" s="790"/>
      <c r="C659" s="790"/>
      <c r="D659" s="790"/>
      <c r="E659" s="827"/>
      <c r="F659" s="790"/>
      <c r="G659" s="790"/>
      <c r="H659" s="790"/>
      <c r="I659" s="790"/>
      <c r="J659" s="790"/>
      <c r="K659" s="790"/>
      <c r="L659" s="790"/>
      <c r="M659" s="790"/>
      <c r="N659" s="790"/>
      <c r="O659" s="790"/>
      <c r="P659" s="790"/>
      <c r="Q659" s="790"/>
      <c r="R659" s="790"/>
      <c r="S659" s="790"/>
      <c r="T659" s="790"/>
      <c r="U659" s="790"/>
      <c r="V659" s="790"/>
      <c r="W659" s="790"/>
      <c r="X659" s="790"/>
      <c r="Y659" s="790"/>
    </row>
    <row r="660" spans="1:25" ht="12.75" customHeight="1">
      <c r="A660" s="790"/>
      <c r="B660" s="790"/>
      <c r="C660" s="790"/>
      <c r="D660" s="790"/>
      <c r="E660" s="827"/>
      <c r="F660" s="790"/>
      <c r="G660" s="790"/>
      <c r="H660" s="790"/>
      <c r="I660" s="790"/>
      <c r="J660" s="790"/>
      <c r="K660" s="790"/>
      <c r="L660" s="790"/>
      <c r="M660" s="790"/>
      <c r="N660" s="790"/>
      <c r="O660" s="790"/>
      <c r="P660" s="790"/>
      <c r="Q660" s="790"/>
      <c r="R660" s="790"/>
      <c r="S660" s="790"/>
      <c r="T660" s="790"/>
      <c r="U660" s="790"/>
      <c r="V660" s="790"/>
      <c r="W660" s="790"/>
      <c r="X660" s="790"/>
      <c r="Y660" s="790"/>
    </row>
    <row r="661" spans="1:25" ht="12.75" customHeight="1">
      <c r="A661" s="790"/>
      <c r="B661" s="790"/>
      <c r="C661" s="790"/>
      <c r="D661" s="790"/>
      <c r="E661" s="827"/>
      <c r="F661" s="790"/>
      <c r="G661" s="790"/>
      <c r="H661" s="790"/>
      <c r="I661" s="790"/>
      <c r="J661" s="790"/>
      <c r="K661" s="790"/>
      <c r="L661" s="790"/>
      <c r="M661" s="790"/>
      <c r="N661" s="790"/>
      <c r="O661" s="790"/>
      <c r="P661" s="790"/>
      <c r="Q661" s="790"/>
      <c r="R661" s="790"/>
      <c r="S661" s="790"/>
      <c r="T661" s="790"/>
      <c r="U661" s="790"/>
      <c r="V661" s="790"/>
      <c r="W661" s="790"/>
      <c r="X661" s="790"/>
      <c r="Y661" s="790"/>
    </row>
    <row r="662" spans="1:25" ht="12.75" customHeight="1">
      <c r="A662" s="790"/>
      <c r="B662" s="790"/>
      <c r="C662" s="790"/>
      <c r="D662" s="790"/>
      <c r="E662" s="827"/>
      <c r="F662" s="790"/>
      <c r="G662" s="790"/>
      <c r="H662" s="790"/>
      <c r="I662" s="790"/>
      <c r="J662" s="790"/>
      <c r="K662" s="790"/>
      <c r="L662" s="790"/>
      <c r="M662" s="790"/>
      <c r="N662" s="790"/>
      <c r="O662" s="790"/>
      <c r="P662" s="790"/>
      <c r="Q662" s="790"/>
      <c r="R662" s="790"/>
      <c r="S662" s="790"/>
      <c r="T662" s="790"/>
      <c r="U662" s="790"/>
      <c r="V662" s="790"/>
      <c r="W662" s="790"/>
      <c r="X662" s="790"/>
      <c r="Y662" s="790"/>
    </row>
    <row r="663" spans="1:25" ht="12.75" customHeight="1">
      <c r="A663" s="790"/>
      <c r="B663" s="790"/>
      <c r="C663" s="790"/>
      <c r="D663" s="790"/>
      <c r="E663" s="827"/>
      <c r="F663" s="790"/>
      <c r="G663" s="790"/>
      <c r="H663" s="790"/>
      <c r="I663" s="790"/>
      <c r="J663" s="790"/>
      <c r="K663" s="790"/>
      <c r="L663" s="790"/>
      <c r="M663" s="790"/>
      <c r="N663" s="790"/>
      <c r="O663" s="790"/>
      <c r="P663" s="790"/>
      <c r="Q663" s="790"/>
      <c r="R663" s="790"/>
      <c r="S663" s="790"/>
      <c r="T663" s="790"/>
      <c r="U663" s="790"/>
      <c r="V663" s="790"/>
      <c r="W663" s="790"/>
      <c r="X663" s="790"/>
      <c r="Y663" s="790"/>
    </row>
    <row r="664" spans="1:25" ht="12.75" customHeight="1">
      <c r="A664" s="790"/>
      <c r="B664" s="790"/>
      <c r="C664" s="790"/>
      <c r="D664" s="790"/>
      <c r="E664" s="827"/>
      <c r="F664" s="790"/>
      <c r="G664" s="790"/>
      <c r="H664" s="790"/>
      <c r="I664" s="790"/>
      <c r="J664" s="790"/>
      <c r="K664" s="790"/>
      <c r="L664" s="790"/>
      <c r="M664" s="790"/>
      <c r="N664" s="790"/>
      <c r="O664" s="790"/>
      <c r="P664" s="790"/>
      <c r="Q664" s="790"/>
      <c r="R664" s="790"/>
      <c r="S664" s="790"/>
      <c r="T664" s="790"/>
      <c r="U664" s="790"/>
      <c r="V664" s="790"/>
      <c r="W664" s="790"/>
      <c r="X664" s="790"/>
      <c r="Y664" s="790"/>
    </row>
    <row r="665" spans="1:25" ht="12.75" customHeight="1">
      <c r="A665" s="790"/>
      <c r="B665" s="790"/>
      <c r="C665" s="790"/>
      <c r="D665" s="790"/>
      <c r="E665" s="827"/>
      <c r="F665" s="790"/>
      <c r="G665" s="790"/>
      <c r="H665" s="790"/>
      <c r="I665" s="790"/>
      <c r="J665" s="790"/>
      <c r="K665" s="790"/>
      <c r="L665" s="790"/>
      <c r="M665" s="790"/>
      <c r="N665" s="790"/>
      <c r="O665" s="790"/>
      <c r="P665" s="790"/>
      <c r="Q665" s="790"/>
      <c r="R665" s="790"/>
      <c r="S665" s="790"/>
      <c r="T665" s="790"/>
      <c r="U665" s="790"/>
      <c r="V665" s="790"/>
      <c r="W665" s="790"/>
      <c r="X665" s="790"/>
      <c r="Y665" s="790"/>
    </row>
    <row r="666" spans="1:25" ht="12.75" customHeight="1">
      <c r="A666" s="790"/>
      <c r="B666" s="790"/>
      <c r="C666" s="790"/>
      <c r="D666" s="790"/>
      <c r="E666" s="827"/>
      <c r="F666" s="790"/>
      <c r="G666" s="790"/>
      <c r="H666" s="790"/>
      <c r="I666" s="790"/>
      <c r="J666" s="790"/>
      <c r="K666" s="790"/>
      <c r="L666" s="790"/>
      <c r="M666" s="790"/>
      <c r="N666" s="790"/>
      <c r="O666" s="790"/>
      <c r="P666" s="790"/>
      <c r="Q666" s="790"/>
      <c r="R666" s="790"/>
      <c r="S666" s="790"/>
      <c r="T666" s="790"/>
      <c r="U666" s="790"/>
      <c r="V666" s="790"/>
      <c r="W666" s="790"/>
      <c r="X666" s="790"/>
      <c r="Y666" s="790"/>
    </row>
    <row r="667" spans="1:25" ht="12.75" customHeight="1">
      <c r="A667" s="790"/>
      <c r="B667" s="790"/>
      <c r="C667" s="790"/>
      <c r="D667" s="790"/>
      <c r="E667" s="827"/>
      <c r="F667" s="790"/>
      <c r="G667" s="790"/>
      <c r="H667" s="790"/>
      <c r="I667" s="790"/>
      <c r="J667" s="790"/>
      <c r="K667" s="790"/>
      <c r="L667" s="790"/>
      <c r="M667" s="790"/>
      <c r="N667" s="790"/>
      <c r="O667" s="790"/>
      <c r="P667" s="790"/>
      <c r="Q667" s="790"/>
      <c r="R667" s="790"/>
      <c r="S667" s="790"/>
      <c r="T667" s="790"/>
      <c r="U667" s="790"/>
      <c r="V667" s="790"/>
      <c r="W667" s="790"/>
      <c r="X667" s="790"/>
      <c r="Y667" s="790"/>
    </row>
    <row r="668" spans="1:25" ht="12.75" customHeight="1">
      <c r="A668" s="790"/>
      <c r="B668" s="790"/>
      <c r="C668" s="790"/>
      <c r="D668" s="790"/>
      <c r="E668" s="827"/>
      <c r="F668" s="790"/>
      <c r="G668" s="790"/>
      <c r="H668" s="790"/>
      <c r="I668" s="790"/>
      <c r="J668" s="790"/>
      <c r="K668" s="790"/>
      <c r="L668" s="790"/>
      <c r="M668" s="790"/>
      <c r="N668" s="790"/>
      <c r="O668" s="790"/>
      <c r="P668" s="790"/>
      <c r="Q668" s="790"/>
      <c r="R668" s="790"/>
      <c r="S668" s="790"/>
      <c r="T668" s="790"/>
      <c r="U668" s="790"/>
      <c r="V668" s="790"/>
      <c r="W668" s="790"/>
      <c r="X668" s="790"/>
      <c r="Y668" s="790"/>
    </row>
    <row r="669" spans="1:25" ht="12.75" customHeight="1">
      <c r="A669" s="790"/>
      <c r="B669" s="790"/>
      <c r="C669" s="790"/>
      <c r="D669" s="790"/>
      <c r="E669" s="827"/>
      <c r="F669" s="790"/>
      <c r="G669" s="790"/>
      <c r="H669" s="790"/>
      <c r="I669" s="790"/>
      <c r="J669" s="790"/>
      <c r="K669" s="790"/>
      <c r="L669" s="790"/>
      <c r="M669" s="790"/>
      <c r="N669" s="790"/>
      <c r="O669" s="790"/>
      <c r="P669" s="790"/>
      <c r="Q669" s="790"/>
      <c r="R669" s="790"/>
      <c r="S669" s="790"/>
      <c r="T669" s="790"/>
      <c r="U669" s="790"/>
      <c r="V669" s="790"/>
      <c r="W669" s="790"/>
      <c r="X669" s="790"/>
      <c r="Y669" s="790"/>
    </row>
    <row r="670" spans="1:25" ht="12.75" customHeight="1">
      <c r="A670" s="790"/>
      <c r="B670" s="790"/>
      <c r="C670" s="790"/>
      <c r="D670" s="790"/>
      <c r="E670" s="827"/>
      <c r="F670" s="790"/>
      <c r="G670" s="790"/>
      <c r="H670" s="790"/>
      <c r="I670" s="790"/>
      <c r="J670" s="790"/>
      <c r="K670" s="790"/>
      <c r="L670" s="790"/>
      <c r="M670" s="790"/>
      <c r="N670" s="790"/>
      <c r="O670" s="790"/>
      <c r="P670" s="790"/>
      <c r="Q670" s="790"/>
      <c r="R670" s="790"/>
      <c r="S670" s="790"/>
      <c r="T670" s="790"/>
      <c r="U670" s="790"/>
      <c r="V670" s="790"/>
      <c r="W670" s="790"/>
      <c r="X670" s="790"/>
      <c r="Y670" s="790"/>
    </row>
    <row r="671" spans="1:25" ht="12.75" customHeight="1">
      <c r="A671" s="790"/>
      <c r="B671" s="790"/>
      <c r="C671" s="790"/>
      <c r="D671" s="790"/>
      <c r="E671" s="827"/>
      <c r="F671" s="790"/>
      <c r="G671" s="790"/>
      <c r="H671" s="790"/>
      <c r="I671" s="790"/>
      <c r="J671" s="790"/>
      <c r="K671" s="790"/>
      <c r="L671" s="790"/>
      <c r="M671" s="790"/>
      <c r="N671" s="790"/>
      <c r="O671" s="790"/>
      <c r="P671" s="790"/>
      <c r="Q671" s="790"/>
      <c r="R671" s="790"/>
      <c r="S671" s="790"/>
      <c r="T671" s="790"/>
      <c r="U671" s="790"/>
      <c r="V671" s="790"/>
      <c r="W671" s="790"/>
      <c r="X671" s="790"/>
      <c r="Y671" s="790"/>
    </row>
    <row r="672" spans="1:25" ht="12.75" customHeight="1">
      <c r="A672" s="790"/>
      <c r="B672" s="790"/>
      <c r="C672" s="790"/>
      <c r="D672" s="790"/>
      <c r="E672" s="827"/>
      <c r="F672" s="790"/>
      <c r="G672" s="790"/>
      <c r="H672" s="790"/>
      <c r="I672" s="790"/>
      <c r="J672" s="790"/>
      <c r="K672" s="790"/>
      <c r="L672" s="790"/>
      <c r="M672" s="790"/>
      <c r="N672" s="790"/>
      <c r="O672" s="790"/>
      <c r="P672" s="790"/>
      <c r="Q672" s="790"/>
      <c r="R672" s="790"/>
      <c r="S672" s="790"/>
      <c r="T672" s="790"/>
      <c r="U672" s="790"/>
      <c r="V672" s="790"/>
      <c r="W672" s="790"/>
      <c r="X672" s="790"/>
      <c r="Y672" s="790"/>
    </row>
    <row r="673" spans="1:25" ht="12.75" customHeight="1">
      <c r="A673" s="790"/>
      <c r="B673" s="790"/>
      <c r="C673" s="790"/>
      <c r="D673" s="790"/>
      <c r="E673" s="827"/>
      <c r="F673" s="790"/>
      <c r="G673" s="790"/>
      <c r="H673" s="790"/>
      <c r="I673" s="790"/>
      <c r="J673" s="790"/>
      <c r="K673" s="790"/>
      <c r="L673" s="790"/>
      <c r="M673" s="790"/>
      <c r="N673" s="790"/>
      <c r="O673" s="790"/>
      <c r="P673" s="790"/>
      <c r="Q673" s="790"/>
      <c r="R673" s="790"/>
      <c r="S673" s="790"/>
      <c r="T673" s="790"/>
      <c r="U673" s="790"/>
      <c r="V673" s="790"/>
      <c r="W673" s="790"/>
      <c r="X673" s="790"/>
      <c r="Y673" s="790"/>
    </row>
    <row r="674" spans="1:25" ht="12.75" customHeight="1">
      <c r="A674" s="790"/>
      <c r="B674" s="790"/>
      <c r="C674" s="790"/>
      <c r="D674" s="790"/>
      <c r="E674" s="827"/>
      <c r="F674" s="790"/>
      <c r="G674" s="790"/>
      <c r="H674" s="790"/>
      <c r="I674" s="790"/>
      <c r="J674" s="790"/>
      <c r="K674" s="790"/>
      <c r="L674" s="790"/>
      <c r="M674" s="790"/>
      <c r="N674" s="790"/>
      <c r="O674" s="790"/>
      <c r="P674" s="790"/>
      <c r="Q674" s="790"/>
      <c r="R674" s="790"/>
      <c r="S674" s="790"/>
      <c r="T674" s="790"/>
      <c r="U674" s="790"/>
      <c r="V674" s="790"/>
      <c r="W674" s="790"/>
      <c r="X674" s="790"/>
      <c r="Y674" s="790"/>
    </row>
    <row r="675" spans="1:25" ht="12.75" customHeight="1">
      <c r="A675" s="790"/>
      <c r="B675" s="790"/>
      <c r="C675" s="790"/>
      <c r="D675" s="790"/>
      <c r="E675" s="827"/>
      <c r="F675" s="790"/>
      <c r="G675" s="790"/>
      <c r="H675" s="790"/>
      <c r="I675" s="790"/>
      <c r="J675" s="790"/>
      <c r="K675" s="790"/>
      <c r="L675" s="790"/>
      <c r="M675" s="790"/>
      <c r="N675" s="790"/>
      <c r="O675" s="790"/>
      <c r="P675" s="790"/>
      <c r="Q675" s="790"/>
      <c r="R675" s="790"/>
      <c r="S675" s="790"/>
      <c r="T675" s="790"/>
      <c r="U675" s="790"/>
      <c r="V675" s="790"/>
      <c r="W675" s="790"/>
      <c r="X675" s="790"/>
      <c r="Y675" s="790"/>
    </row>
    <row r="676" spans="1:25" ht="12.75" customHeight="1">
      <c r="A676" s="790"/>
      <c r="B676" s="790"/>
      <c r="C676" s="790"/>
      <c r="D676" s="790"/>
      <c r="E676" s="827"/>
      <c r="F676" s="790"/>
      <c r="G676" s="790"/>
      <c r="H676" s="790"/>
      <c r="I676" s="790"/>
      <c r="J676" s="790"/>
      <c r="K676" s="790"/>
      <c r="L676" s="790"/>
      <c r="M676" s="790"/>
      <c r="N676" s="790"/>
      <c r="O676" s="790"/>
      <c r="P676" s="790"/>
      <c r="Q676" s="790"/>
      <c r="R676" s="790"/>
      <c r="S676" s="790"/>
      <c r="T676" s="790"/>
      <c r="U676" s="790"/>
      <c r="V676" s="790"/>
      <c r="W676" s="790"/>
      <c r="X676" s="790"/>
      <c r="Y676" s="790"/>
    </row>
    <row r="677" spans="1:25" ht="12.75" customHeight="1">
      <c r="A677" s="790"/>
      <c r="B677" s="790"/>
      <c r="C677" s="790"/>
      <c r="D677" s="790"/>
      <c r="E677" s="827"/>
      <c r="F677" s="790"/>
      <c r="G677" s="790"/>
      <c r="H677" s="790"/>
      <c r="I677" s="790"/>
      <c r="J677" s="790"/>
      <c r="K677" s="790"/>
      <c r="L677" s="790"/>
      <c r="M677" s="790"/>
      <c r="N677" s="790"/>
      <c r="O677" s="790"/>
      <c r="P677" s="790"/>
      <c r="Q677" s="790"/>
      <c r="R677" s="790"/>
      <c r="S677" s="790"/>
      <c r="T677" s="790"/>
      <c r="U677" s="790"/>
      <c r="V677" s="790"/>
      <c r="W677" s="790"/>
      <c r="X677" s="790"/>
      <c r="Y677" s="790"/>
    </row>
    <row r="678" spans="1:25" ht="12.75" customHeight="1">
      <c r="A678" s="790"/>
      <c r="B678" s="790"/>
      <c r="C678" s="790"/>
      <c r="D678" s="790"/>
      <c r="E678" s="827"/>
      <c r="F678" s="790"/>
      <c r="G678" s="790"/>
      <c r="H678" s="790"/>
      <c r="I678" s="790"/>
      <c r="J678" s="790"/>
      <c r="K678" s="790"/>
      <c r="L678" s="790"/>
      <c r="M678" s="790"/>
      <c r="N678" s="790"/>
      <c r="O678" s="790"/>
      <c r="P678" s="790"/>
      <c r="Q678" s="790"/>
      <c r="R678" s="790"/>
      <c r="S678" s="790"/>
      <c r="T678" s="790"/>
      <c r="U678" s="790"/>
      <c r="V678" s="790"/>
      <c r="W678" s="790"/>
      <c r="X678" s="790"/>
      <c r="Y678" s="790"/>
    </row>
    <row r="679" spans="1:25" ht="12.75" customHeight="1">
      <c r="A679" s="790"/>
      <c r="B679" s="790"/>
      <c r="C679" s="790"/>
      <c r="D679" s="790"/>
      <c r="E679" s="827"/>
      <c r="F679" s="790"/>
      <c r="G679" s="790"/>
      <c r="H679" s="790"/>
      <c r="I679" s="790"/>
      <c r="J679" s="790"/>
      <c r="K679" s="790"/>
      <c r="L679" s="790"/>
      <c r="M679" s="790"/>
      <c r="N679" s="790"/>
      <c r="O679" s="790"/>
      <c r="P679" s="790"/>
      <c r="Q679" s="790"/>
      <c r="R679" s="790"/>
      <c r="S679" s="790"/>
      <c r="T679" s="790"/>
      <c r="U679" s="790"/>
      <c r="V679" s="790"/>
      <c r="W679" s="790"/>
      <c r="X679" s="790"/>
      <c r="Y679" s="790"/>
    </row>
    <row r="680" spans="1:25" ht="12.75" customHeight="1">
      <c r="A680" s="790"/>
      <c r="B680" s="790"/>
      <c r="C680" s="790"/>
      <c r="D680" s="790"/>
      <c r="E680" s="827"/>
      <c r="F680" s="790"/>
      <c r="G680" s="790"/>
      <c r="H680" s="790"/>
      <c r="I680" s="790"/>
      <c r="J680" s="790"/>
      <c r="K680" s="790"/>
      <c r="L680" s="790"/>
      <c r="M680" s="790"/>
      <c r="N680" s="790"/>
      <c r="O680" s="790"/>
      <c r="P680" s="790"/>
      <c r="Q680" s="790"/>
      <c r="R680" s="790"/>
      <c r="S680" s="790"/>
      <c r="T680" s="790"/>
      <c r="U680" s="790"/>
      <c r="V680" s="790"/>
      <c r="W680" s="790"/>
      <c r="X680" s="790"/>
      <c r="Y680" s="790"/>
    </row>
    <row r="681" spans="1:25" ht="12.75" customHeight="1">
      <c r="A681" s="790"/>
      <c r="B681" s="790"/>
      <c r="C681" s="790"/>
      <c r="D681" s="790"/>
      <c r="E681" s="827"/>
      <c r="F681" s="790"/>
      <c r="G681" s="790"/>
      <c r="H681" s="790"/>
      <c r="I681" s="790"/>
      <c r="J681" s="790"/>
      <c r="K681" s="790"/>
      <c r="L681" s="790"/>
      <c r="M681" s="790"/>
      <c r="N681" s="790"/>
      <c r="O681" s="790"/>
      <c r="P681" s="790"/>
      <c r="Q681" s="790"/>
      <c r="R681" s="790"/>
      <c r="S681" s="790"/>
      <c r="T681" s="790"/>
      <c r="U681" s="790"/>
      <c r="V681" s="790"/>
      <c r="W681" s="790"/>
      <c r="X681" s="790"/>
      <c r="Y681" s="790"/>
    </row>
    <row r="682" spans="1:25" ht="12.75" customHeight="1">
      <c r="A682" s="790"/>
      <c r="B682" s="790"/>
      <c r="C682" s="790"/>
      <c r="D682" s="790"/>
      <c r="E682" s="827"/>
      <c r="F682" s="790"/>
      <c r="G682" s="790"/>
      <c r="H682" s="790"/>
      <c r="I682" s="790"/>
      <c r="J682" s="790"/>
      <c r="K682" s="790"/>
      <c r="L682" s="790"/>
      <c r="M682" s="790"/>
      <c r="N682" s="790"/>
      <c r="O682" s="790"/>
      <c r="P682" s="790"/>
      <c r="Q682" s="790"/>
      <c r="R682" s="790"/>
      <c r="S682" s="790"/>
      <c r="T682" s="790"/>
      <c r="U682" s="790"/>
      <c r="V682" s="790"/>
      <c r="W682" s="790"/>
      <c r="X682" s="790"/>
      <c r="Y682" s="790"/>
    </row>
    <row r="683" spans="1:25" ht="12.75" customHeight="1">
      <c r="A683" s="790"/>
      <c r="B683" s="790"/>
      <c r="C683" s="790"/>
      <c r="D683" s="790"/>
      <c r="E683" s="827"/>
      <c r="F683" s="790"/>
      <c r="G683" s="790"/>
      <c r="H683" s="790"/>
      <c r="I683" s="790"/>
      <c r="J683" s="790"/>
      <c r="K683" s="790"/>
      <c r="L683" s="790"/>
      <c r="M683" s="790"/>
      <c r="N683" s="790"/>
      <c r="O683" s="790"/>
      <c r="P683" s="790"/>
      <c r="Q683" s="790"/>
      <c r="R683" s="790"/>
      <c r="S683" s="790"/>
      <c r="T683" s="790"/>
      <c r="U683" s="790"/>
      <c r="V683" s="790"/>
      <c r="W683" s="790"/>
      <c r="X683" s="790"/>
      <c r="Y683" s="790"/>
    </row>
    <row r="684" spans="1:25" ht="12.75" customHeight="1">
      <c r="A684" s="790"/>
      <c r="B684" s="790"/>
      <c r="C684" s="790"/>
      <c r="D684" s="790"/>
      <c r="E684" s="827"/>
      <c r="F684" s="790"/>
      <c r="G684" s="790"/>
      <c r="H684" s="790"/>
      <c r="I684" s="790"/>
      <c r="J684" s="790"/>
      <c r="K684" s="790"/>
      <c r="L684" s="790"/>
      <c r="M684" s="790"/>
      <c r="N684" s="790"/>
      <c r="O684" s="790"/>
      <c r="P684" s="790"/>
      <c r="Q684" s="790"/>
      <c r="R684" s="790"/>
      <c r="S684" s="790"/>
      <c r="T684" s="790"/>
      <c r="U684" s="790"/>
      <c r="V684" s="790"/>
      <c r="W684" s="790"/>
      <c r="X684" s="790"/>
      <c r="Y684" s="790"/>
    </row>
    <row r="685" spans="1:25" ht="12.75" customHeight="1">
      <c r="A685" s="790"/>
      <c r="B685" s="790"/>
      <c r="C685" s="790"/>
      <c r="D685" s="790"/>
      <c r="E685" s="827"/>
      <c r="F685" s="790"/>
      <c r="G685" s="790"/>
      <c r="H685" s="790"/>
      <c r="I685" s="790"/>
      <c r="J685" s="790"/>
      <c r="K685" s="790"/>
      <c r="L685" s="790"/>
      <c r="M685" s="790"/>
      <c r="N685" s="790"/>
      <c r="O685" s="790"/>
      <c r="P685" s="790"/>
      <c r="Q685" s="790"/>
      <c r="R685" s="790"/>
      <c r="S685" s="790"/>
      <c r="T685" s="790"/>
      <c r="U685" s="790"/>
      <c r="V685" s="790"/>
      <c r="W685" s="790"/>
      <c r="X685" s="790"/>
      <c r="Y685" s="790"/>
    </row>
    <row r="686" spans="1:25" ht="12.75" customHeight="1">
      <c r="A686" s="790"/>
      <c r="B686" s="790"/>
      <c r="C686" s="790"/>
      <c r="D686" s="790"/>
      <c r="E686" s="827"/>
      <c r="F686" s="790"/>
      <c r="G686" s="790"/>
      <c r="H686" s="790"/>
      <c r="I686" s="790"/>
      <c r="J686" s="790"/>
      <c r="K686" s="790"/>
      <c r="L686" s="790"/>
      <c r="M686" s="790"/>
      <c r="N686" s="790"/>
      <c r="O686" s="790"/>
      <c r="P686" s="790"/>
      <c r="Q686" s="790"/>
      <c r="R686" s="790"/>
      <c r="S686" s="790"/>
      <c r="T686" s="790"/>
      <c r="U686" s="790"/>
      <c r="V686" s="790"/>
      <c r="W686" s="790"/>
      <c r="X686" s="790"/>
      <c r="Y686" s="790"/>
    </row>
    <row r="687" spans="1:25" ht="12.75" customHeight="1">
      <c r="A687" s="790"/>
      <c r="B687" s="790"/>
      <c r="C687" s="790"/>
      <c r="D687" s="790"/>
      <c r="E687" s="827"/>
      <c r="F687" s="790"/>
      <c r="G687" s="790"/>
      <c r="H687" s="790"/>
      <c r="I687" s="790"/>
      <c r="J687" s="790"/>
      <c r="K687" s="790"/>
      <c r="L687" s="790"/>
      <c r="M687" s="790"/>
      <c r="N687" s="790"/>
      <c r="O687" s="790"/>
      <c r="P687" s="790"/>
      <c r="Q687" s="790"/>
      <c r="R687" s="790"/>
      <c r="S687" s="790"/>
      <c r="T687" s="790"/>
      <c r="U687" s="790"/>
      <c r="V687" s="790"/>
      <c r="W687" s="790"/>
      <c r="X687" s="790"/>
      <c r="Y687" s="790"/>
    </row>
    <row r="688" spans="1:25" ht="12.75" customHeight="1">
      <c r="A688" s="790"/>
      <c r="B688" s="790"/>
      <c r="C688" s="790"/>
      <c r="D688" s="790"/>
      <c r="E688" s="827"/>
      <c r="F688" s="790"/>
      <c r="G688" s="790"/>
      <c r="H688" s="790"/>
      <c r="I688" s="790"/>
      <c r="J688" s="790"/>
      <c r="K688" s="790"/>
      <c r="L688" s="790"/>
      <c r="M688" s="790"/>
      <c r="N688" s="790"/>
      <c r="O688" s="790"/>
      <c r="P688" s="790"/>
      <c r="Q688" s="790"/>
      <c r="R688" s="790"/>
      <c r="S688" s="790"/>
      <c r="T688" s="790"/>
      <c r="U688" s="790"/>
      <c r="V688" s="790"/>
      <c r="W688" s="790"/>
      <c r="X688" s="790"/>
      <c r="Y688" s="790"/>
    </row>
    <row r="689" spans="1:25" ht="12.75" customHeight="1">
      <c r="A689" s="790"/>
      <c r="B689" s="790"/>
      <c r="C689" s="790"/>
      <c r="D689" s="790"/>
      <c r="E689" s="827"/>
      <c r="F689" s="790"/>
      <c r="G689" s="790"/>
      <c r="H689" s="790"/>
      <c r="I689" s="790"/>
      <c r="J689" s="790"/>
      <c r="K689" s="790"/>
      <c r="L689" s="790"/>
      <c r="M689" s="790"/>
      <c r="N689" s="790"/>
      <c r="O689" s="790"/>
      <c r="P689" s="790"/>
      <c r="Q689" s="790"/>
      <c r="R689" s="790"/>
      <c r="S689" s="790"/>
      <c r="T689" s="790"/>
      <c r="U689" s="790"/>
      <c r="V689" s="790"/>
      <c r="W689" s="790"/>
      <c r="X689" s="790"/>
      <c r="Y689" s="790"/>
    </row>
    <row r="690" spans="1:25" ht="12.75" customHeight="1">
      <c r="A690" s="790"/>
      <c r="B690" s="790"/>
      <c r="C690" s="790"/>
      <c r="D690" s="790"/>
      <c r="E690" s="827"/>
      <c r="F690" s="790"/>
      <c r="G690" s="790"/>
      <c r="H690" s="790"/>
      <c r="I690" s="790"/>
      <c r="J690" s="790"/>
      <c r="K690" s="790"/>
      <c r="L690" s="790"/>
      <c r="M690" s="790"/>
      <c r="N690" s="790"/>
      <c r="O690" s="790"/>
      <c r="P690" s="790"/>
      <c r="Q690" s="790"/>
      <c r="R690" s="790"/>
      <c r="S690" s="790"/>
      <c r="T690" s="790"/>
      <c r="U690" s="790"/>
      <c r="V690" s="790"/>
      <c r="W690" s="790"/>
      <c r="X690" s="790"/>
      <c r="Y690" s="790"/>
    </row>
    <row r="691" spans="1:25" ht="12.75" customHeight="1">
      <c r="A691" s="790"/>
      <c r="B691" s="790"/>
      <c r="C691" s="790"/>
      <c r="D691" s="790"/>
      <c r="E691" s="827"/>
      <c r="F691" s="790"/>
      <c r="G691" s="790"/>
      <c r="H691" s="790"/>
      <c r="I691" s="790"/>
      <c r="J691" s="790"/>
      <c r="K691" s="790"/>
      <c r="L691" s="790"/>
      <c r="M691" s="790"/>
      <c r="N691" s="790"/>
      <c r="O691" s="790"/>
      <c r="P691" s="790"/>
      <c r="Q691" s="790"/>
      <c r="R691" s="790"/>
      <c r="S691" s="790"/>
      <c r="T691" s="790"/>
      <c r="U691" s="790"/>
      <c r="V691" s="790"/>
      <c r="W691" s="790"/>
      <c r="X691" s="790"/>
      <c r="Y691" s="790"/>
    </row>
    <row r="692" spans="1:25" ht="12.75" customHeight="1">
      <c r="A692" s="790"/>
      <c r="B692" s="790"/>
      <c r="C692" s="790"/>
      <c r="D692" s="790"/>
      <c r="E692" s="827"/>
      <c r="F692" s="790"/>
      <c r="G692" s="790"/>
      <c r="H692" s="790"/>
      <c r="I692" s="790"/>
      <c r="J692" s="790"/>
      <c r="K692" s="790"/>
      <c r="L692" s="790"/>
      <c r="M692" s="790"/>
      <c r="N692" s="790"/>
      <c r="O692" s="790"/>
      <c r="P692" s="790"/>
      <c r="Q692" s="790"/>
      <c r="R692" s="790"/>
      <c r="S692" s="790"/>
      <c r="T692" s="790"/>
      <c r="U692" s="790"/>
      <c r="V692" s="790"/>
      <c r="W692" s="790"/>
      <c r="X692" s="790"/>
      <c r="Y692" s="790"/>
    </row>
    <row r="693" spans="1:25" ht="12.75" customHeight="1">
      <c r="A693" s="790"/>
      <c r="B693" s="790"/>
      <c r="C693" s="790"/>
      <c r="D693" s="790"/>
      <c r="E693" s="827"/>
      <c r="F693" s="790"/>
      <c r="G693" s="790"/>
      <c r="H693" s="790"/>
      <c r="I693" s="790"/>
      <c r="J693" s="790"/>
      <c r="K693" s="790"/>
      <c r="L693" s="790"/>
      <c r="M693" s="790"/>
      <c r="N693" s="790"/>
      <c r="O693" s="790"/>
      <c r="P693" s="790"/>
      <c r="Q693" s="790"/>
      <c r="R693" s="790"/>
      <c r="S693" s="790"/>
      <c r="T693" s="790"/>
      <c r="U693" s="790"/>
      <c r="V693" s="790"/>
      <c r="W693" s="790"/>
      <c r="X693" s="790"/>
      <c r="Y693" s="790"/>
    </row>
    <row r="694" spans="1:25" ht="12.75" customHeight="1">
      <c r="A694" s="790"/>
      <c r="B694" s="790"/>
      <c r="C694" s="790"/>
      <c r="D694" s="790"/>
      <c r="E694" s="827"/>
      <c r="F694" s="790"/>
      <c r="G694" s="790"/>
      <c r="H694" s="790"/>
      <c r="I694" s="790"/>
      <c r="J694" s="790"/>
      <c r="K694" s="790"/>
      <c r="L694" s="790"/>
      <c r="M694" s="790"/>
      <c r="N694" s="790"/>
      <c r="O694" s="790"/>
      <c r="P694" s="790"/>
      <c r="Q694" s="790"/>
      <c r="R694" s="790"/>
      <c r="S694" s="790"/>
      <c r="T694" s="790"/>
      <c r="U694" s="790"/>
      <c r="V694" s="790"/>
      <c r="W694" s="790"/>
      <c r="X694" s="790"/>
      <c r="Y694" s="790"/>
    </row>
    <row r="695" spans="1:25" ht="12.75" customHeight="1">
      <c r="A695" s="790"/>
      <c r="B695" s="790"/>
      <c r="C695" s="790"/>
      <c r="D695" s="790"/>
      <c r="E695" s="827"/>
      <c r="F695" s="790"/>
      <c r="G695" s="790"/>
      <c r="H695" s="790"/>
      <c r="I695" s="790"/>
      <c r="J695" s="790"/>
      <c r="K695" s="790"/>
      <c r="L695" s="790"/>
      <c r="M695" s="790"/>
      <c r="N695" s="790"/>
      <c r="O695" s="790"/>
      <c r="P695" s="790"/>
      <c r="Q695" s="790"/>
      <c r="R695" s="790"/>
      <c r="S695" s="790"/>
      <c r="T695" s="790"/>
      <c r="U695" s="790"/>
      <c r="V695" s="790"/>
      <c r="W695" s="790"/>
      <c r="X695" s="790"/>
      <c r="Y695" s="790"/>
    </row>
    <row r="696" spans="1:25" ht="12.75" customHeight="1">
      <c r="A696" s="790"/>
      <c r="B696" s="790"/>
      <c r="C696" s="790"/>
      <c r="D696" s="790"/>
      <c r="E696" s="827"/>
      <c r="F696" s="790"/>
      <c r="G696" s="790"/>
      <c r="H696" s="790"/>
      <c r="I696" s="790"/>
      <c r="J696" s="790"/>
      <c r="K696" s="790"/>
      <c r="L696" s="790"/>
      <c r="M696" s="790"/>
      <c r="N696" s="790"/>
      <c r="O696" s="790"/>
      <c r="P696" s="790"/>
      <c r="Q696" s="790"/>
      <c r="R696" s="790"/>
      <c r="S696" s="790"/>
      <c r="T696" s="790"/>
      <c r="U696" s="790"/>
      <c r="V696" s="790"/>
      <c r="W696" s="790"/>
      <c r="X696" s="790"/>
      <c r="Y696" s="790"/>
    </row>
    <row r="697" spans="1:25" ht="12.75" customHeight="1">
      <c r="A697" s="790"/>
      <c r="B697" s="790"/>
      <c r="C697" s="790"/>
      <c r="D697" s="790"/>
      <c r="E697" s="827"/>
      <c r="F697" s="790"/>
      <c r="G697" s="790"/>
      <c r="H697" s="790"/>
      <c r="I697" s="790"/>
      <c r="J697" s="790"/>
      <c r="K697" s="790"/>
      <c r="L697" s="790"/>
      <c r="M697" s="790"/>
      <c r="N697" s="790"/>
      <c r="O697" s="790"/>
      <c r="P697" s="790"/>
      <c r="Q697" s="790"/>
      <c r="R697" s="790"/>
      <c r="S697" s="790"/>
      <c r="T697" s="790"/>
      <c r="U697" s="790"/>
      <c r="V697" s="790"/>
      <c r="W697" s="790"/>
      <c r="X697" s="790"/>
      <c r="Y697" s="790"/>
    </row>
    <row r="698" spans="1:25" ht="12.75" customHeight="1">
      <c r="A698" s="790"/>
      <c r="B698" s="790"/>
      <c r="C698" s="790"/>
      <c r="D698" s="790"/>
      <c r="E698" s="827"/>
      <c r="F698" s="790"/>
      <c r="G698" s="790"/>
      <c r="H698" s="790"/>
      <c r="I698" s="790"/>
      <c r="J698" s="790"/>
      <c r="K698" s="790"/>
      <c r="L698" s="790"/>
      <c r="M698" s="790"/>
      <c r="N698" s="790"/>
      <c r="O698" s="790"/>
      <c r="P698" s="790"/>
      <c r="Q698" s="790"/>
      <c r="R698" s="790"/>
      <c r="S698" s="790"/>
      <c r="T698" s="790"/>
      <c r="U698" s="790"/>
      <c r="V698" s="790"/>
      <c r="W698" s="790"/>
      <c r="X698" s="790"/>
      <c r="Y698" s="790"/>
    </row>
    <row r="699" spans="1:25" ht="12.75" customHeight="1">
      <c r="A699" s="790"/>
      <c r="B699" s="790"/>
      <c r="C699" s="790"/>
      <c r="D699" s="790"/>
      <c r="E699" s="827"/>
      <c r="F699" s="790"/>
      <c r="G699" s="790"/>
      <c r="H699" s="790"/>
      <c r="I699" s="790"/>
      <c r="J699" s="790"/>
      <c r="K699" s="790"/>
      <c r="L699" s="790"/>
      <c r="M699" s="790"/>
      <c r="N699" s="790"/>
      <c r="O699" s="790"/>
      <c r="P699" s="790"/>
      <c r="Q699" s="790"/>
      <c r="R699" s="790"/>
      <c r="S699" s="790"/>
      <c r="T699" s="790"/>
      <c r="U699" s="790"/>
      <c r="V699" s="790"/>
      <c r="W699" s="790"/>
      <c r="X699" s="790"/>
      <c r="Y699" s="790"/>
    </row>
    <row r="700" spans="1:25" ht="12.75" customHeight="1">
      <c r="A700" s="790"/>
      <c r="B700" s="790"/>
      <c r="C700" s="790"/>
      <c r="D700" s="790"/>
      <c r="E700" s="827"/>
      <c r="F700" s="790"/>
      <c r="G700" s="790"/>
      <c r="H700" s="790"/>
      <c r="I700" s="790"/>
      <c r="J700" s="790"/>
      <c r="K700" s="790"/>
      <c r="L700" s="790"/>
      <c r="M700" s="790"/>
      <c r="N700" s="790"/>
      <c r="O700" s="790"/>
      <c r="P700" s="790"/>
      <c r="Q700" s="790"/>
      <c r="R700" s="790"/>
      <c r="S700" s="790"/>
      <c r="T700" s="790"/>
      <c r="U700" s="790"/>
      <c r="V700" s="790"/>
      <c r="W700" s="790"/>
      <c r="X700" s="790"/>
      <c r="Y700" s="790"/>
    </row>
    <row r="701" spans="1:25" ht="12.75" customHeight="1">
      <c r="A701" s="790"/>
      <c r="B701" s="790"/>
      <c r="C701" s="790"/>
      <c r="D701" s="790"/>
      <c r="E701" s="827"/>
      <c r="F701" s="790"/>
      <c r="G701" s="790"/>
      <c r="H701" s="790"/>
      <c r="I701" s="790"/>
      <c r="J701" s="790"/>
      <c r="K701" s="790"/>
      <c r="L701" s="790"/>
      <c r="M701" s="790"/>
      <c r="N701" s="790"/>
      <c r="O701" s="790"/>
      <c r="P701" s="790"/>
      <c r="Q701" s="790"/>
      <c r="R701" s="790"/>
      <c r="S701" s="790"/>
      <c r="T701" s="790"/>
      <c r="U701" s="790"/>
      <c r="V701" s="790"/>
      <c r="W701" s="790"/>
      <c r="X701" s="790"/>
      <c r="Y701" s="790"/>
    </row>
    <row r="702" spans="1:25" ht="12.75" customHeight="1">
      <c r="A702" s="790"/>
      <c r="B702" s="790"/>
      <c r="C702" s="790"/>
      <c r="D702" s="790"/>
      <c r="E702" s="827"/>
      <c r="F702" s="790"/>
      <c r="G702" s="790"/>
      <c r="H702" s="790"/>
      <c r="I702" s="790"/>
      <c r="J702" s="790"/>
      <c r="K702" s="790"/>
      <c r="L702" s="790"/>
      <c r="M702" s="790"/>
      <c r="N702" s="790"/>
      <c r="O702" s="790"/>
      <c r="P702" s="790"/>
      <c r="Q702" s="790"/>
      <c r="R702" s="790"/>
      <c r="S702" s="790"/>
      <c r="T702" s="790"/>
      <c r="U702" s="790"/>
      <c r="V702" s="790"/>
      <c r="W702" s="790"/>
      <c r="X702" s="790"/>
      <c r="Y702" s="790"/>
    </row>
    <row r="703" spans="1:25" ht="12.75" customHeight="1">
      <c r="A703" s="790"/>
      <c r="B703" s="790"/>
      <c r="C703" s="790"/>
      <c r="D703" s="790"/>
      <c r="E703" s="827"/>
      <c r="F703" s="790"/>
      <c r="G703" s="790"/>
      <c r="H703" s="790"/>
      <c r="I703" s="790"/>
      <c r="J703" s="790"/>
      <c r="K703" s="790"/>
      <c r="L703" s="790"/>
      <c r="M703" s="790"/>
      <c r="N703" s="790"/>
      <c r="O703" s="790"/>
      <c r="P703" s="790"/>
      <c r="Q703" s="790"/>
      <c r="R703" s="790"/>
      <c r="S703" s="790"/>
      <c r="T703" s="790"/>
      <c r="U703" s="790"/>
      <c r="V703" s="790"/>
      <c r="W703" s="790"/>
      <c r="X703" s="790"/>
      <c r="Y703" s="790"/>
    </row>
    <row r="704" spans="1:25" ht="12.75" customHeight="1">
      <c r="A704" s="790"/>
      <c r="B704" s="790"/>
      <c r="C704" s="790"/>
      <c r="D704" s="790"/>
      <c r="E704" s="827"/>
      <c r="F704" s="790"/>
      <c r="G704" s="790"/>
      <c r="H704" s="790"/>
      <c r="I704" s="790"/>
      <c r="J704" s="790"/>
      <c r="K704" s="790"/>
      <c r="L704" s="790"/>
      <c r="M704" s="790"/>
      <c r="N704" s="790"/>
      <c r="O704" s="790"/>
      <c r="P704" s="790"/>
      <c r="Q704" s="790"/>
      <c r="R704" s="790"/>
      <c r="S704" s="790"/>
      <c r="T704" s="790"/>
      <c r="U704" s="790"/>
      <c r="V704" s="790"/>
      <c r="W704" s="790"/>
      <c r="X704" s="790"/>
      <c r="Y704" s="790"/>
    </row>
    <row r="705" spans="1:25" ht="12.75" customHeight="1">
      <c r="A705" s="790"/>
      <c r="B705" s="790"/>
      <c r="C705" s="790"/>
      <c r="D705" s="790"/>
      <c r="E705" s="827"/>
      <c r="F705" s="790"/>
      <c r="G705" s="790"/>
      <c r="H705" s="790"/>
      <c r="I705" s="790"/>
      <c r="J705" s="790"/>
      <c r="K705" s="790"/>
      <c r="L705" s="790"/>
      <c r="M705" s="790"/>
      <c r="N705" s="790"/>
      <c r="O705" s="790"/>
      <c r="P705" s="790"/>
      <c r="Q705" s="790"/>
      <c r="R705" s="790"/>
      <c r="S705" s="790"/>
      <c r="T705" s="790"/>
      <c r="U705" s="790"/>
      <c r="V705" s="790"/>
      <c r="W705" s="790"/>
      <c r="X705" s="790"/>
      <c r="Y705" s="790"/>
    </row>
    <row r="706" spans="1:25" ht="12.75" customHeight="1">
      <c r="A706" s="790"/>
      <c r="B706" s="790"/>
      <c r="C706" s="790"/>
      <c r="D706" s="790"/>
      <c r="E706" s="827"/>
      <c r="F706" s="790"/>
      <c r="G706" s="790"/>
      <c r="H706" s="790"/>
      <c r="I706" s="790"/>
      <c r="J706" s="790"/>
      <c r="K706" s="790"/>
      <c r="L706" s="790"/>
      <c r="M706" s="790"/>
      <c r="N706" s="790"/>
      <c r="O706" s="790"/>
      <c r="P706" s="790"/>
      <c r="Q706" s="790"/>
      <c r="R706" s="790"/>
      <c r="S706" s="790"/>
      <c r="T706" s="790"/>
      <c r="U706" s="790"/>
      <c r="V706" s="790"/>
      <c r="W706" s="790"/>
      <c r="X706" s="790"/>
      <c r="Y706" s="790"/>
    </row>
    <row r="707" spans="1:25" ht="12.75" customHeight="1">
      <c r="A707" s="790"/>
      <c r="B707" s="790"/>
      <c r="C707" s="790"/>
      <c r="D707" s="790"/>
      <c r="E707" s="827"/>
      <c r="F707" s="790"/>
      <c r="G707" s="790"/>
      <c r="H707" s="790"/>
      <c r="I707" s="790"/>
      <c r="J707" s="790"/>
      <c r="K707" s="790"/>
      <c r="L707" s="790"/>
      <c r="M707" s="790"/>
      <c r="N707" s="790"/>
      <c r="O707" s="790"/>
      <c r="P707" s="790"/>
      <c r="Q707" s="790"/>
      <c r="R707" s="790"/>
      <c r="S707" s="790"/>
      <c r="T707" s="790"/>
      <c r="U707" s="790"/>
      <c r="V707" s="790"/>
      <c r="W707" s="790"/>
      <c r="X707" s="790"/>
      <c r="Y707" s="790"/>
    </row>
    <row r="708" spans="1:25" ht="12.75" customHeight="1">
      <c r="A708" s="790"/>
      <c r="B708" s="790"/>
      <c r="C708" s="790"/>
      <c r="D708" s="790"/>
      <c r="E708" s="827"/>
      <c r="F708" s="790"/>
      <c r="G708" s="790"/>
      <c r="H708" s="790"/>
      <c r="I708" s="790"/>
      <c r="J708" s="790"/>
      <c r="K708" s="790"/>
      <c r="L708" s="790"/>
      <c r="M708" s="790"/>
      <c r="N708" s="790"/>
      <c r="O708" s="790"/>
      <c r="P708" s="790"/>
      <c r="Q708" s="790"/>
      <c r="R708" s="790"/>
      <c r="S708" s="790"/>
      <c r="T708" s="790"/>
      <c r="U708" s="790"/>
      <c r="V708" s="790"/>
      <c r="W708" s="790"/>
      <c r="X708" s="790"/>
      <c r="Y708" s="790"/>
    </row>
    <row r="709" spans="1:25" ht="12.75" customHeight="1">
      <c r="A709" s="790"/>
      <c r="B709" s="790"/>
      <c r="C709" s="790"/>
      <c r="D709" s="790"/>
      <c r="E709" s="827"/>
      <c r="F709" s="790"/>
      <c r="G709" s="790"/>
      <c r="H709" s="790"/>
      <c r="I709" s="790"/>
      <c r="J709" s="790"/>
      <c r="K709" s="790"/>
      <c r="L709" s="790"/>
      <c r="M709" s="790"/>
      <c r="N709" s="790"/>
      <c r="O709" s="790"/>
      <c r="P709" s="790"/>
      <c r="Q709" s="790"/>
      <c r="R709" s="790"/>
      <c r="S709" s="790"/>
      <c r="T709" s="790"/>
      <c r="U709" s="790"/>
      <c r="V709" s="790"/>
      <c r="W709" s="790"/>
      <c r="X709" s="790"/>
      <c r="Y709" s="790"/>
    </row>
    <row r="710" spans="1:25" ht="12.75" customHeight="1">
      <c r="A710" s="790"/>
      <c r="B710" s="790"/>
      <c r="C710" s="790"/>
      <c r="D710" s="790"/>
      <c r="E710" s="827"/>
      <c r="F710" s="790"/>
      <c r="G710" s="790"/>
      <c r="H710" s="790"/>
      <c r="I710" s="790"/>
      <c r="J710" s="790"/>
      <c r="K710" s="790"/>
      <c r="L710" s="790"/>
      <c r="M710" s="790"/>
      <c r="N710" s="790"/>
      <c r="O710" s="790"/>
      <c r="P710" s="790"/>
      <c r="Q710" s="790"/>
      <c r="R710" s="790"/>
      <c r="S710" s="790"/>
      <c r="T710" s="790"/>
      <c r="U710" s="790"/>
      <c r="V710" s="790"/>
      <c r="W710" s="790"/>
      <c r="X710" s="790"/>
      <c r="Y710" s="790"/>
    </row>
    <row r="711" spans="1:25" ht="12.75" customHeight="1">
      <c r="A711" s="790"/>
      <c r="B711" s="790"/>
      <c r="C711" s="790"/>
      <c r="D711" s="790"/>
      <c r="E711" s="827"/>
      <c r="F711" s="790"/>
      <c r="G711" s="790"/>
      <c r="H711" s="790"/>
      <c r="I711" s="790"/>
      <c r="J711" s="790"/>
      <c r="K711" s="790"/>
      <c r="L711" s="790"/>
      <c r="M711" s="790"/>
      <c r="N711" s="790"/>
      <c r="O711" s="790"/>
      <c r="P711" s="790"/>
      <c r="Q711" s="790"/>
      <c r="R711" s="790"/>
      <c r="S711" s="790"/>
      <c r="T711" s="790"/>
      <c r="U711" s="790"/>
      <c r="V711" s="790"/>
      <c r="W711" s="790"/>
      <c r="X711" s="790"/>
      <c r="Y711" s="790"/>
    </row>
    <row r="712" spans="1:25" ht="12.75" customHeight="1">
      <c r="A712" s="790"/>
      <c r="B712" s="790"/>
      <c r="C712" s="790"/>
      <c r="D712" s="790"/>
      <c r="E712" s="827"/>
      <c r="F712" s="790"/>
      <c r="G712" s="790"/>
      <c r="H712" s="790"/>
      <c r="I712" s="790"/>
      <c r="J712" s="790"/>
      <c r="K712" s="790"/>
      <c r="L712" s="790"/>
      <c r="M712" s="790"/>
      <c r="N712" s="790"/>
      <c r="O712" s="790"/>
      <c r="P712" s="790"/>
      <c r="Q712" s="790"/>
      <c r="R712" s="790"/>
      <c r="S712" s="790"/>
      <c r="T712" s="790"/>
      <c r="U712" s="790"/>
      <c r="V712" s="790"/>
      <c r="W712" s="790"/>
      <c r="X712" s="790"/>
      <c r="Y712" s="790"/>
    </row>
    <row r="713" spans="1:25" ht="12.75" customHeight="1">
      <c r="A713" s="790"/>
      <c r="B713" s="790"/>
      <c r="C713" s="790"/>
      <c r="D713" s="790"/>
      <c r="E713" s="827"/>
      <c r="F713" s="790"/>
      <c r="G713" s="790"/>
      <c r="H713" s="790"/>
      <c r="I713" s="790"/>
      <c r="J713" s="790"/>
      <c r="K713" s="790"/>
      <c r="L713" s="790"/>
      <c r="M713" s="790"/>
      <c r="N713" s="790"/>
      <c r="O713" s="790"/>
      <c r="P713" s="790"/>
      <c r="Q713" s="790"/>
      <c r="R713" s="790"/>
      <c r="S713" s="790"/>
      <c r="T713" s="790"/>
      <c r="U713" s="790"/>
      <c r="V713" s="790"/>
      <c r="W713" s="790"/>
      <c r="X713" s="790"/>
      <c r="Y713" s="790"/>
    </row>
    <row r="714" spans="1:25" ht="12.75" customHeight="1">
      <c r="A714" s="790"/>
      <c r="B714" s="790"/>
      <c r="C714" s="790"/>
      <c r="D714" s="790"/>
      <c r="E714" s="827"/>
      <c r="F714" s="790"/>
      <c r="G714" s="790"/>
      <c r="H714" s="790"/>
      <c r="I714" s="790"/>
      <c r="J714" s="790"/>
      <c r="K714" s="790"/>
      <c r="L714" s="790"/>
      <c r="M714" s="790"/>
      <c r="N714" s="790"/>
      <c r="O714" s="790"/>
      <c r="P714" s="790"/>
      <c r="Q714" s="790"/>
      <c r="R714" s="790"/>
      <c r="S714" s="790"/>
      <c r="T714" s="790"/>
      <c r="U714" s="790"/>
      <c r="V714" s="790"/>
      <c r="W714" s="790"/>
      <c r="X714" s="790"/>
      <c r="Y714" s="790"/>
    </row>
    <row r="715" spans="1:25" ht="12.75" customHeight="1">
      <c r="A715" s="790"/>
      <c r="B715" s="790"/>
      <c r="C715" s="790"/>
      <c r="D715" s="790"/>
      <c r="E715" s="827"/>
      <c r="F715" s="790"/>
      <c r="G715" s="790"/>
      <c r="H715" s="790"/>
      <c r="I715" s="790"/>
      <c r="J715" s="790"/>
      <c r="K715" s="790"/>
      <c r="L715" s="790"/>
      <c r="M715" s="790"/>
      <c r="N715" s="790"/>
      <c r="O715" s="790"/>
      <c r="P715" s="790"/>
      <c r="Q715" s="790"/>
      <c r="R715" s="790"/>
      <c r="S715" s="790"/>
      <c r="T715" s="790"/>
      <c r="U715" s="790"/>
      <c r="V715" s="790"/>
      <c r="W715" s="790"/>
      <c r="X715" s="790"/>
      <c r="Y715" s="790"/>
    </row>
    <row r="716" spans="1:25" ht="12.75" customHeight="1">
      <c r="A716" s="790"/>
      <c r="B716" s="790"/>
      <c r="C716" s="790"/>
      <c r="D716" s="790"/>
      <c r="E716" s="827"/>
      <c r="F716" s="790"/>
      <c r="G716" s="790"/>
      <c r="H716" s="790"/>
      <c r="I716" s="790"/>
      <c r="J716" s="790"/>
      <c r="K716" s="790"/>
      <c r="L716" s="790"/>
      <c r="M716" s="790"/>
      <c r="N716" s="790"/>
      <c r="O716" s="790"/>
      <c r="P716" s="790"/>
      <c r="Q716" s="790"/>
      <c r="R716" s="790"/>
      <c r="S716" s="790"/>
      <c r="T716" s="790"/>
      <c r="U716" s="790"/>
      <c r="V716" s="790"/>
      <c r="W716" s="790"/>
      <c r="X716" s="790"/>
      <c r="Y716" s="790"/>
    </row>
    <row r="717" spans="1:25" ht="12.75" customHeight="1">
      <c r="A717" s="790"/>
      <c r="B717" s="790"/>
      <c r="C717" s="790"/>
      <c r="D717" s="790"/>
      <c r="E717" s="827"/>
      <c r="F717" s="790"/>
      <c r="G717" s="790"/>
      <c r="H717" s="790"/>
      <c r="I717" s="790"/>
      <c r="J717" s="790"/>
      <c r="K717" s="790"/>
      <c r="L717" s="790"/>
      <c r="M717" s="790"/>
      <c r="N717" s="790"/>
      <c r="O717" s="790"/>
      <c r="P717" s="790"/>
      <c r="Q717" s="790"/>
      <c r="R717" s="790"/>
      <c r="S717" s="790"/>
      <c r="T717" s="790"/>
      <c r="U717" s="790"/>
      <c r="V717" s="790"/>
      <c r="W717" s="790"/>
      <c r="X717" s="790"/>
      <c r="Y717" s="790"/>
    </row>
    <row r="718" spans="1:25" ht="12.75" customHeight="1">
      <c r="A718" s="790"/>
      <c r="B718" s="790"/>
      <c r="C718" s="790"/>
      <c r="D718" s="790"/>
      <c r="E718" s="827"/>
      <c r="F718" s="790"/>
      <c r="G718" s="790"/>
      <c r="H718" s="790"/>
      <c r="I718" s="790"/>
      <c r="J718" s="790"/>
      <c r="K718" s="790"/>
      <c r="L718" s="790"/>
      <c r="M718" s="790"/>
      <c r="N718" s="790"/>
      <c r="O718" s="790"/>
      <c r="P718" s="790"/>
      <c r="Q718" s="790"/>
      <c r="R718" s="790"/>
      <c r="S718" s="790"/>
      <c r="T718" s="790"/>
      <c r="U718" s="790"/>
      <c r="V718" s="790"/>
      <c r="W718" s="790"/>
      <c r="X718" s="790"/>
      <c r="Y718" s="790"/>
    </row>
    <row r="719" spans="1:25" ht="12.75" customHeight="1">
      <c r="A719" s="790"/>
      <c r="B719" s="790"/>
      <c r="C719" s="790"/>
      <c r="D719" s="790"/>
      <c r="E719" s="827"/>
      <c r="F719" s="790"/>
      <c r="G719" s="790"/>
      <c r="H719" s="790"/>
      <c r="I719" s="790"/>
      <c r="J719" s="790"/>
      <c r="K719" s="790"/>
      <c r="L719" s="790"/>
      <c r="M719" s="790"/>
      <c r="N719" s="790"/>
      <c r="O719" s="790"/>
      <c r="P719" s="790"/>
      <c r="Q719" s="790"/>
      <c r="R719" s="790"/>
      <c r="S719" s="790"/>
      <c r="T719" s="790"/>
      <c r="U719" s="790"/>
      <c r="V719" s="790"/>
      <c r="W719" s="790"/>
      <c r="X719" s="790"/>
      <c r="Y719" s="790"/>
    </row>
    <row r="720" spans="1:25" ht="12.75" customHeight="1">
      <c r="A720" s="790"/>
      <c r="B720" s="790"/>
      <c r="C720" s="790"/>
      <c r="D720" s="790"/>
      <c r="E720" s="827"/>
      <c r="F720" s="790"/>
      <c r="G720" s="790"/>
      <c r="H720" s="790"/>
      <c r="I720" s="790"/>
      <c r="J720" s="790"/>
      <c r="K720" s="790"/>
      <c r="L720" s="790"/>
      <c r="M720" s="790"/>
      <c r="N720" s="790"/>
      <c r="O720" s="790"/>
      <c r="P720" s="790"/>
      <c r="Q720" s="790"/>
      <c r="R720" s="790"/>
      <c r="S720" s="790"/>
      <c r="T720" s="790"/>
      <c r="U720" s="790"/>
      <c r="V720" s="790"/>
      <c r="W720" s="790"/>
      <c r="X720" s="790"/>
      <c r="Y720" s="790"/>
    </row>
    <row r="721" spans="1:25" ht="12.75" customHeight="1">
      <c r="A721" s="790"/>
      <c r="B721" s="790"/>
      <c r="C721" s="790"/>
      <c r="D721" s="790"/>
      <c r="E721" s="827"/>
      <c r="F721" s="790"/>
      <c r="G721" s="790"/>
      <c r="H721" s="790"/>
      <c r="I721" s="790"/>
      <c r="J721" s="790"/>
      <c r="K721" s="790"/>
      <c r="L721" s="790"/>
      <c r="M721" s="790"/>
      <c r="N721" s="790"/>
      <c r="O721" s="790"/>
      <c r="P721" s="790"/>
      <c r="Q721" s="790"/>
      <c r="R721" s="790"/>
      <c r="S721" s="790"/>
      <c r="T721" s="790"/>
      <c r="U721" s="790"/>
      <c r="V721" s="790"/>
      <c r="W721" s="790"/>
      <c r="X721" s="790"/>
      <c r="Y721" s="790"/>
    </row>
    <row r="722" spans="1:25" ht="12.75" customHeight="1">
      <c r="A722" s="790"/>
      <c r="B722" s="790"/>
      <c r="C722" s="790"/>
      <c r="D722" s="790"/>
      <c r="E722" s="827"/>
      <c r="F722" s="790"/>
      <c r="G722" s="790"/>
      <c r="H722" s="790"/>
      <c r="I722" s="790"/>
      <c r="J722" s="790"/>
      <c r="K722" s="790"/>
      <c r="L722" s="790"/>
      <c r="M722" s="790"/>
      <c r="N722" s="790"/>
      <c r="O722" s="790"/>
      <c r="P722" s="790"/>
      <c r="Q722" s="790"/>
      <c r="R722" s="790"/>
      <c r="S722" s="790"/>
      <c r="T722" s="790"/>
      <c r="U722" s="790"/>
      <c r="V722" s="790"/>
      <c r="W722" s="790"/>
      <c r="X722" s="790"/>
      <c r="Y722" s="790"/>
    </row>
    <row r="723" spans="1:25" ht="12.75" customHeight="1">
      <c r="A723" s="790"/>
      <c r="B723" s="790"/>
      <c r="C723" s="790"/>
      <c r="D723" s="790"/>
      <c r="E723" s="827"/>
      <c r="F723" s="790"/>
      <c r="G723" s="790"/>
      <c r="H723" s="790"/>
      <c r="I723" s="790"/>
      <c r="J723" s="790"/>
      <c r="K723" s="790"/>
      <c r="L723" s="790"/>
      <c r="M723" s="790"/>
      <c r="N723" s="790"/>
      <c r="O723" s="790"/>
      <c r="P723" s="790"/>
      <c r="Q723" s="790"/>
      <c r="R723" s="790"/>
      <c r="S723" s="790"/>
      <c r="T723" s="790"/>
      <c r="U723" s="790"/>
      <c r="V723" s="790"/>
      <c r="W723" s="790"/>
      <c r="X723" s="790"/>
      <c r="Y723" s="790"/>
    </row>
    <row r="724" spans="1:25" ht="12.75" customHeight="1">
      <c r="A724" s="790"/>
      <c r="B724" s="790"/>
      <c r="C724" s="790"/>
      <c r="D724" s="790"/>
      <c r="E724" s="827"/>
      <c r="F724" s="790"/>
      <c r="G724" s="790"/>
      <c r="H724" s="790"/>
      <c r="I724" s="790"/>
      <c r="J724" s="790"/>
      <c r="K724" s="790"/>
      <c r="L724" s="790"/>
      <c r="M724" s="790"/>
      <c r="N724" s="790"/>
      <c r="O724" s="790"/>
      <c r="P724" s="790"/>
      <c r="Q724" s="790"/>
      <c r="R724" s="790"/>
      <c r="S724" s="790"/>
      <c r="T724" s="790"/>
      <c r="U724" s="790"/>
      <c r="V724" s="790"/>
      <c r="W724" s="790"/>
      <c r="X724" s="790"/>
      <c r="Y724" s="790"/>
    </row>
    <row r="725" spans="1:25" ht="12.75" customHeight="1">
      <c r="A725" s="790"/>
      <c r="B725" s="790"/>
      <c r="C725" s="790"/>
      <c r="D725" s="790"/>
      <c r="E725" s="827"/>
      <c r="F725" s="790"/>
      <c r="G725" s="790"/>
      <c r="H725" s="790"/>
      <c r="I725" s="790"/>
      <c r="J725" s="790"/>
      <c r="K725" s="790"/>
      <c r="L725" s="790"/>
      <c r="M725" s="790"/>
      <c r="N725" s="790"/>
      <c r="O725" s="790"/>
      <c r="P725" s="790"/>
      <c r="Q725" s="790"/>
      <c r="R725" s="790"/>
      <c r="S725" s="790"/>
      <c r="T725" s="790"/>
      <c r="U725" s="790"/>
      <c r="V725" s="790"/>
      <c r="W725" s="790"/>
      <c r="X725" s="790"/>
      <c r="Y725" s="790"/>
    </row>
    <row r="726" spans="1:25" ht="12.75" customHeight="1">
      <c r="A726" s="790"/>
      <c r="B726" s="790"/>
      <c r="C726" s="790"/>
      <c r="D726" s="790"/>
      <c r="E726" s="827"/>
      <c r="F726" s="790"/>
      <c r="G726" s="790"/>
      <c r="H726" s="790"/>
      <c r="I726" s="790"/>
      <c r="J726" s="790"/>
      <c r="K726" s="790"/>
      <c r="L726" s="790"/>
      <c r="M726" s="790"/>
      <c r="N726" s="790"/>
      <c r="O726" s="790"/>
      <c r="P726" s="790"/>
      <c r="Q726" s="790"/>
      <c r="R726" s="790"/>
      <c r="S726" s="790"/>
      <c r="T726" s="790"/>
      <c r="U726" s="790"/>
      <c r="V726" s="790"/>
      <c r="W726" s="790"/>
      <c r="X726" s="790"/>
      <c r="Y726" s="790"/>
    </row>
    <row r="727" spans="1:25" ht="12.75" customHeight="1">
      <c r="A727" s="790"/>
      <c r="B727" s="790"/>
      <c r="C727" s="790"/>
      <c r="D727" s="790"/>
      <c r="E727" s="827"/>
      <c r="F727" s="790"/>
      <c r="G727" s="790"/>
      <c r="H727" s="790"/>
      <c r="I727" s="790"/>
      <c r="J727" s="790"/>
      <c r="K727" s="790"/>
      <c r="L727" s="790"/>
      <c r="M727" s="790"/>
      <c r="N727" s="790"/>
      <c r="O727" s="790"/>
      <c r="P727" s="790"/>
      <c r="Q727" s="790"/>
      <c r="R727" s="790"/>
      <c r="S727" s="790"/>
      <c r="T727" s="790"/>
      <c r="U727" s="790"/>
      <c r="V727" s="790"/>
      <c r="W727" s="790"/>
      <c r="X727" s="790"/>
      <c r="Y727" s="790"/>
    </row>
    <row r="728" spans="1:25" ht="12.75" customHeight="1">
      <c r="A728" s="790"/>
      <c r="B728" s="790"/>
      <c r="C728" s="790"/>
      <c r="D728" s="790"/>
      <c r="E728" s="827"/>
      <c r="F728" s="790"/>
      <c r="G728" s="790"/>
      <c r="H728" s="790"/>
      <c r="I728" s="790"/>
      <c r="J728" s="790"/>
      <c r="K728" s="790"/>
      <c r="L728" s="790"/>
      <c r="M728" s="790"/>
      <c r="N728" s="790"/>
      <c r="O728" s="790"/>
      <c r="P728" s="790"/>
      <c r="Q728" s="790"/>
      <c r="R728" s="790"/>
      <c r="S728" s="790"/>
      <c r="T728" s="790"/>
      <c r="U728" s="790"/>
      <c r="V728" s="790"/>
      <c r="W728" s="790"/>
      <c r="X728" s="790"/>
      <c r="Y728" s="790"/>
    </row>
    <row r="729" spans="1:25" ht="12.75" customHeight="1">
      <c r="A729" s="790"/>
      <c r="B729" s="790"/>
      <c r="C729" s="790"/>
      <c r="D729" s="790"/>
      <c r="E729" s="827"/>
      <c r="F729" s="790"/>
      <c r="G729" s="790"/>
      <c r="H729" s="790"/>
      <c r="I729" s="790"/>
      <c r="J729" s="790"/>
      <c r="K729" s="790"/>
      <c r="L729" s="790"/>
      <c r="M729" s="790"/>
      <c r="N729" s="790"/>
      <c r="O729" s="790"/>
      <c r="P729" s="790"/>
      <c r="Q729" s="790"/>
      <c r="R729" s="790"/>
      <c r="S729" s="790"/>
      <c r="T729" s="790"/>
      <c r="U729" s="790"/>
      <c r="V729" s="790"/>
      <c r="W729" s="790"/>
      <c r="X729" s="790"/>
      <c r="Y729" s="790"/>
    </row>
    <row r="730" spans="1:25" ht="12.75" customHeight="1">
      <c r="A730" s="790"/>
      <c r="B730" s="790"/>
      <c r="C730" s="790"/>
      <c r="D730" s="790"/>
      <c r="E730" s="827"/>
      <c r="F730" s="790"/>
      <c r="G730" s="790"/>
      <c r="H730" s="790"/>
      <c r="I730" s="790"/>
      <c r="J730" s="790"/>
      <c r="K730" s="790"/>
      <c r="L730" s="790"/>
      <c r="M730" s="790"/>
      <c r="N730" s="790"/>
      <c r="O730" s="790"/>
      <c r="P730" s="790"/>
      <c r="Q730" s="790"/>
      <c r="R730" s="790"/>
      <c r="S730" s="790"/>
      <c r="T730" s="790"/>
      <c r="U730" s="790"/>
      <c r="V730" s="790"/>
      <c r="W730" s="790"/>
      <c r="X730" s="790"/>
      <c r="Y730" s="790"/>
    </row>
    <row r="731" spans="1:25" ht="12.75" customHeight="1">
      <c r="A731" s="790"/>
      <c r="B731" s="790"/>
      <c r="C731" s="790"/>
      <c r="D731" s="790"/>
      <c r="E731" s="827"/>
      <c r="F731" s="790"/>
      <c r="G731" s="790"/>
      <c r="H731" s="790"/>
      <c r="I731" s="790"/>
      <c r="J731" s="790"/>
      <c r="K731" s="790"/>
      <c r="L731" s="790"/>
      <c r="M731" s="790"/>
      <c r="N731" s="790"/>
      <c r="O731" s="790"/>
      <c r="P731" s="790"/>
      <c r="Q731" s="790"/>
      <c r="R731" s="790"/>
      <c r="S731" s="790"/>
      <c r="T731" s="790"/>
      <c r="U731" s="790"/>
      <c r="V731" s="790"/>
      <c r="W731" s="790"/>
      <c r="X731" s="790"/>
      <c r="Y731" s="790"/>
    </row>
    <row r="732" spans="1:25" ht="12.75" customHeight="1">
      <c r="A732" s="790"/>
      <c r="B732" s="790"/>
      <c r="C732" s="790"/>
      <c r="D732" s="790"/>
      <c r="E732" s="827"/>
      <c r="F732" s="790"/>
      <c r="G732" s="790"/>
      <c r="H732" s="790"/>
      <c r="I732" s="790"/>
      <c r="J732" s="790"/>
      <c r="K732" s="790"/>
      <c r="L732" s="790"/>
      <c r="M732" s="790"/>
      <c r="N732" s="790"/>
      <c r="O732" s="790"/>
      <c r="P732" s="790"/>
      <c r="Q732" s="790"/>
      <c r="R732" s="790"/>
      <c r="S732" s="790"/>
      <c r="T732" s="790"/>
      <c r="U732" s="790"/>
      <c r="V732" s="790"/>
      <c r="W732" s="790"/>
      <c r="X732" s="790"/>
      <c r="Y732" s="790"/>
    </row>
    <row r="733" spans="1:25" ht="12.75" customHeight="1">
      <c r="A733" s="790"/>
      <c r="B733" s="790"/>
      <c r="C733" s="790"/>
      <c r="D733" s="790"/>
      <c r="E733" s="827"/>
      <c r="F733" s="790"/>
      <c r="G733" s="790"/>
      <c r="H733" s="790"/>
      <c r="I733" s="790"/>
      <c r="J733" s="790"/>
      <c r="K733" s="790"/>
      <c r="L733" s="790"/>
      <c r="M733" s="790"/>
      <c r="N733" s="790"/>
      <c r="O733" s="790"/>
      <c r="P733" s="790"/>
      <c r="Q733" s="790"/>
      <c r="R733" s="790"/>
      <c r="S733" s="790"/>
      <c r="T733" s="790"/>
      <c r="U733" s="790"/>
      <c r="V733" s="790"/>
      <c r="W733" s="790"/>
      <c r="X733" s="790"/>
      <c r="Y733" s="790"/>
    </row>
    <row r="734" spans="1:25" ht="12.75" customHeight="1">
      <c r="A734" s="790"/>
      <c r="B734" s="790"/>
      <c r="C734" s="790"/>
      <c r="D734" s="790"/>
      <c r="E734" s="827"/>
      <c r="F734" s="790"/>
      <c r="G734" s="790"/>
      <c r="H734" s="790"/>
      <c r="I734" s="790"/>
      <c r="J734" s="790"/>
      <c r="K734" s="790"/>
      <c r="L734" s="790"/>
      <c r="M734" s="790"/>
      <c r="N734" s="790"/>
      <c r="O734" s="790"/>
      <c r="P734" s="790"/>
      <c r="Q734" s="790"/>
      <c r="R734" s="790"/>
      <c r="S734" s="790"/>
      <c r="T734" s="790"/>
      <c r="U734" s="790"/>
      <c r="V734" s="790"/>
      <c r="W734" s="790"/>
      <c r="X734" s="790"/>
      <c r="Y734" s="790"/>
    </row>
    <row r="735" spans="1:25" ht="12.75" customHeight="1">
      <c r="A735" s="790"/>
      <c r="B735" s="790"/>
      <c r="C735" s="790"/>
      <c r="D735" s="790"/>
      <c r="E735" s="827"/>
      <c r="F735" s="790"/>
      <c r="G735" s="790"/>
      <c r="H735" s="790"/>
      <c r="I735" s="790"/>
      <c r="J735" s="790"/>
      <c r="K735" s="790"/>
      <c r="L735" s="790"/>
      <c r="M735" s="790"/>
      <c r="N735" s="790"/>
      <c r="O735" s="790"/>
      <c r="P735" s="790"/>
      <c r="Q735" s="790"/>
      <c r="R735" s="790"/>
      <c r="S735" s="790"/>
      <c r="T735" s="790"/>
      <c r="U735" s="790"/>
      <c r="V735" s="790"/>
      <c r="W735" s="790"/>
      <c r="X735" s="790"/>
      <c r="Y735" s="790"/>
    </row>
    <row r="736" spans="1:25" ht="12.75" customHeight="1">
      <c r="A736" s="790"/>
      <c r="B736" s="790"/>
      <c r="C736" s="790"/>
      <c r="D736" s="790"/>
      <c r="E736" s="827"/>
      <c r="F736" s="790"/>
      <c r="G736" s="790"/>
      <c r="H736" s="790"/>
      <c r="I736" s="790"/>
      <c r="J736" s="790"/>
      <c r="K736" s="790"/>
      <c r="L736" s="790"/>
      <c r="M736" s="790"/>
      <c r="N736" s="790"/>
      <c r="O736" s="790"/>
      <c r="P736" s="790"/>
      <c r="Q736" s="790"/>
      <c r="R736" s="790"/>
      <c r="S736" s="790"/>
      <c r="T736" s="790"/>
      <c r="U736" s="790"/>
      <c r="V736" s="790"/>
      <c r="W736" s="790"/>
      <c r="X736" s="790"/>
      <c r="Y736" s="790"/>
    </row>
    <row r="737" spans="1:25" ht="12.75" customHeight="1">
      <c r="A737" s="790"/>
      <c r="B737" s="790"/>
      <c r="C737" s="790"/>
      <c r="D737" s="790"/>
      <c r="E737" s="827"/>
      <c r="F737" s="790"/>
      <c r="G737" s="790"/>
      <c r="H737" s="790"/>
      <c r="I737" s="790"/>
      <c r="J737" s="790"/>
      <c r="K737" s="790"/>
      <c r="L737" s="790"/>
      <c r="M737" s="790"/>
      <c r="N737" s="790"/>
      <c r="O737" s="790"/>
      <c r="P737" s="790"/>
      <c r="Q737" s="790"/>
      <c r="R737" s="790"/>
      <c r="S737" s="790"/>
      <c r="T737" s="790"/>
      <c r="U737" s="790"/>
      <c r="V737" s="790"/>
      <c r="W737" s="790"/>
      <c r="X737" s="790"/>
      <c r="Y737" s="790"/>
    </row>
    <row r="738" spans="1:25" ht="12.75" customHeight="1">
      <c r="A738" s="790"/>
      <c r="B738" s="790"/>
      <c r="C738" s="790"/>
      <c r="D738" s="790"/>
      <c r="E738" s="827"/>
      <c r="F738" s="790"/>
      <c r="G738" s="790"/>
      <c r="H738" s="790"/>
      <c r="I738" s="790"/>
      <c r="J738" s="790"/>
      <c r="K738" s="790"/>
      <c r="L738" s="790"/>
      <c r="M738" s="790"/>
      <c r="N738" s="790"/>
      <c r="O738" s="790"/>
      <c r="P738" s="790"/>
      <c r="Q738" s="790"/>
      <c r="R738" s="790"/>
      <c r="S738" s="790"/>
      <c r="T738" s="790"/>
      <c r="U738" s="790"/>
      <c r="V738" s="790"/>
      <c r="W738" s="790"/>
      <c r="X738" s="790"/>
      <c r="Y738" s="790"/>
    </row>
    <row r="739" spans="1:25" ht="12.75" customHeight="1">
      <c r="A739" s="790"/>
      <c r="B739" s="790"/>
      <c r="C739" s="790"/>
      <c r="D739" s="790"/>
      <c r="E739" s="827"/>
      <c r="F739" s="790"/>
      <c r="G739" s="790"/>
      <c r="H739" s="790"/>
      <c r="I739" s="790"/>
      <c r="J739" s="790"/>
      <c r="K739" s="790"/>
      <c r="L739" s="790"/>
      <c r="M739" s="790"/>
      <c r="N739" s="790"/>
      <c r="O739" s="790"/>
      <c r="P739" s="790"/>
      <c r="Q739" s="790"/>
      <c r="R739" s="790"/>
      <c r="S739" s="790"/>
      <c r="T739" s="790"/>
      <c r="U739" s="790"/>
      <c r="V739" s="790"/>
      <c r="W739" s="790"/>
      <c r="X739" s="790"/>
      <c r="Y739" s="790"/>
    </row>
    <row r="740" spans="1:25" ht="12.75" customHeight="1">
      <c r="A740" s="790"/>
      <c r="B740" s="790"/>
      <c r="C740" s="790"/>
      <c r="D740" s="790"/>
      <c r="E740" s="827"/>
      <c r="F740" s="790"/>
      <c r="G740" s="790"/>
      <c r="H740" s="790"/>
      <c r="I740" s="790"/>
      <c r="J740" s="790"/>
      <c r="K740" s="790"/>
      <c r="L740" s="790"/>
      <c r="M740" s="790"/>
      <c r="N740" s="790"/>
      <c r="O740" s="790"/>
      <c r="P740" s="790"/>
      <c r="Q740" s="790"/>
      <c r="R740" s="790"/>
      <c r="S740" s="790"/>
      <c r="T740" s="790"/>
      <c r="U740" s="790"/>
      <c r="V740" s="790"/>
      <c r="W740" s="790"/>
      <c r="X740" s="790"/>
      <c r="Y740" s="790"/>
    </row>
    <row r="741" spans="1:25" ht="12.75" customHeight="1">
      <c r="A741" s="790"/>
      <c r="B741" s="790"/>
      <c r="C741" s="790"/>
      <c r="D741" s="790"/>
      <c r="E741" s="827"/>
      <c r="F741" s="790"/>
      <c r="G741" s="790"/>
      <c r="H741" s="790"/>
      <c r="I741" s="790"/>
      <c r="J741" s="790"/>
      <c r="K741" s="790"/>
      <c r="L741" s="790"/>
      <c r="M741" s="790"/>
      <c r="N741" s="790"/>
      <c r="O741" s="790"/>
      <c r="P741" s="790"/>
      <c r="Q741" s="790"/>
      <c r="R741" s="790"/>
      <c r="S741" s="790"/>
      <c r="T741" s="790"/>
      <c r="U741" s="790"/>
      <c r="V741" s="790"/>
      <c r="W741" s="790"/>
      <c r="X741" s="790"/>
      <c r="Y741" s="790"/>
    </row>
    <row r="742" spans="1:25" ht="12.75" customHeight="1">
      <c r="A742" s="790"/>
      <c r="B742" s="790"/>
      <c r="C742" s="790"/>
      <c r="D742" s="790"/>
      <c r="E742" s="827"/>
      <c r="F742" s="790"/>
      <c r="G742" s="790"/>
      <c r="H742" s="790"/>
      <c r="I742" s="790"/>
      <c r="J742" s="790"/>
      <c r="K742" s="790"/>
      <c r="L742" s="790"/>
      <c r="M742" s="790"/>
      <c r="N742" s="790"/>
      <c r="O742" s="790"/>
      <c r="P742" s="790"/>
      <c r="Q742" s="790"/>
      <c r="R742" s="790"/>
      <c r="S742" s="790"/>
      <c r="T742" s="790"/>
      <c r="U742" s="790"/>
      <c r="V742" s="790"/>
      <c r="W742" s="790"/>
      <c r="X742" s="790"/>
      <c r="Y742" s="790"/>
    </row>
    <row r="743" spans="1:25" ht="12.75" customHeight="1">
      <c r="A743" s="790"/>
      <c r="B743" s="790"/>
      <c r="C743" s="790"/>
      <c r="D743" s="790"/>
      <c r="E743" s="827"/>
      <c r="F743" s="790"/>
      <c r="G743" s="790"/>
      <c r="H743" s="790"/>
      <c r="I743" s="790"/>
      <c r="J743" s="790"/>
      <c r="K743" s="790"/>
      <c r="L743" s="790"/>
      <c r="M743" s="790"/>
      <c r="N743" s="790"/>
      <c r="O743" s="790"/>
      <c r="P743" s="790"/>
      <c r="Q743" s="790"/>
      <c r="R743" s="790"/>
      <c r="S743" s="790"/>
      <c r="T743" s="790"/>
      <c r="U743" s="790"/>
      <c r="V743" s="790"/>
      <c r="W743" s="790"/>
      <c r="X743" s="790"/>
      <c r="Y743" s="790"/>
    </row>
    <row r="744" spans="1:25" ht="12.75" customHeight="1">
      <c r="A744" s="790"/>
      <c r="B744" s="790"/>
      <c r="C744" s="790"/>
      <c r="D744" s="790"/>
      <c r="E744" s="827"/>
      <c r="F744" s="790"/>
      <c r="G744" s="790"/>
      <c r="H744" s="790"/>
      <c r="I744" s="790"/>
      <c r="J744" s="790"/>
      <c r="K744" s="790"/>
      <c r="L744" s="790"/>
      <c r="M744" s="790"/>
      <c r="N744" s="790"/>
      <c r="O744" s="790"/>
      <c r="P744" s="790"/>
      <c r="Q744" s="790"/>
      <c r="R744" s="790"/>
      <c r="S744" s="790"/>
      <c r="T744" s="790"/>
      <c r="U744" s="790"/>
      <c r="V744" s="790"/>
      <c r="W744" s="790"/>
      <c r="X744" s="790"/>
      <c r="Y744" s="790"/>
    </row>
    <row r="745" spans="1:25" ht="12.75" customHeight="1">
      <c r="A745" s="790"/>
      <c r="B745" s="790"/>
      <c r="C745" s="790"/>
      <c r="D745" s="790"/>
      <c r="E745" s="827"/>
      <c r="F745" s="790"/>
      <c r="G745" s="790"/>
      <c r="H745" s="790"/>
      <c r="I745" s="790"/>
      <c r="J745" s="790"/>
      <c r="K745" s="790"/>
      <c r="L745" s="790"/>
      <c r="M745" s="790"/>
      <c r="N745" s="790"/>
      <c r="O745" s="790"/>
      <c r="P745" s="790"/>
      <c r="Q745" s="790"/>
      <c r="R745" s="790"/>
      <c r="S745" s="790"/>
      <c r="T745" s="790"/>
      <c r="U745" s="790"/>
      <c r="V745" s="790"/>
      <c r="W745" s="790"/>
      <c r="X745" s="790"/>
      <c r="Y745" s="790"/>
    </row>
    <row r="746" spans="1:25" ht="12.75" customHeight="1">
      <c r="A746" s="790"/>
      <c r="B746" s="790"/>
      <c r="C746" s="790"/>
      <c r="D746" s="790"/>
      <c r="E746" s="827"/>
      <c r="F746" s="790"/>
      <c r="G746" s="790"/>
      <c r="H746" s="790"/>
      <c r="I746" s="790"/>
      <c r="J746" s="790"/>
      <c r="K746" s="790"/>
      <c r="L746" s="790"/>
      <c r="M746" s="790"/>
      <c r="N746" s="790"/>
      <c r="O746" s="790"/>
      <c r="P746" s="790"/>
      <c r="Q746" s="790"/>
      <c r="R746" s="790"/>
      <c r="S746" s="790"/>
      <c r="T746" s="790"/>
      <c r="U746" s="790"/>
      <c r="V746" s="790"/>
      <c r="W746" s="790"/>
      <c r="X746" s="790"/>
      <c r="Y746" s="790"/>
    </row>
    <row r="747" spans="1:25" ht="12.75" customHeight="1">
      <c r="A747" s="790"/>
      <c r="B747" s="790"/>
      <c r="C747" s="790"/>
      <c r="D747" s="790"/>
      <c r="E747" s="827"/>
      <c r="F747" s="790"/>
      <c r="G747" s="790"/>
      <c r="H747" s="790"/>
      <c r="I747" s="790"/>
      <c r="J747" s="790"/>
      <c r="K747" s="790"/>
      <c r="L747" s="790"/>
      <c r="M747" s="790"/>
      <c r="N747" s="790"/>
      <c r="O747" s="790"/>
      <c r="P747" s="790"/>
      <c r="Q747" s="790"/>
      <c r="R747" s="790"/>
      <c r="S747" s="790"/>
      <c r="T747" s="790"/>
      <c r="U747" s="790"/>
      <c r="V747" s="790"/>
      <c r="W747" s="790"/>
      <c r="X747" s="790"/>
      <c r="Y747" s="790"/>
    </row>
    <row r="748" spans="1:25" ht="12.75" customHeight="1">
      <c r="A748" s="790"/>
      <c r="B748" s="790"/>
      <c r="C748" s="790"/>
      <c r="D748" s="790"/>
      <c r="E748" s="827"/>
      <c r="F748" s="790"/>
      <c r="G748" s="790"/>
      <c r="H748" s="790"/>
      <c r="I748" s="790"/>
      <c r="J748" s="790"/>
      <c r="K748" s="790"/>
      <c r="L748" s="790"/>
      <c r="M748" s="790"/>
      <c r="N748" s="790"/>
      <c r="O748" s="790"/>
      <c r="P748" s="790"/>
      <c r="Q748" s="790"/>
      <c r="R748" s="790"/>
      <c r="S748" s="790"/>
      <c r="T748" s="790"/>
      <c r="U748" s="790"/>
      <c r="V748" s="790"/>
      <c r="W748" s="790"/>
      <c r="X748" s="790"/>
      <c r="Y748" s="790"/>
    </row>
    <row r="749" spans="1:25" ht="12.75" customHeight="1">
      <c r="A749" s="790"/>
      <c r="B749" s="790"/>
      <c r="C749" s="790"/>
      <c r="D749" s="790"/>
      <c r="E749" s="827"/>
      <c r="F749" s="790"/>
      <c r="G749" s="790"/>
      <c r="H749" s="790"/>
      <c r="I749" s="790"/>
      <c r="J749" s="790"/>
      <c r="K749" s="790"/>
      <c r="L749" s="790"/>
      <c r="M749" s="790"/>
      <c r="N749" s="790"/>
      <c r="O749" s="790"/>
      <c r="P749" s="790"/>
      <c r="Q749" s="790"/>
      <c r="R749" s="790"/>
      <c r="S749" s="790"/>
      <c r="T749" s="790"/>
      <c r="U749" s="790"/>
      <c r="V749" s="790"/>
      <c r="W749" s="790"/>
      <c r="X749" s="790"/>
      <c r="Y749" s="790"/>
    </row>
    <row r="750" spans="1:25" ht="12.75" customHeight="1">
      <c r="A750" s="790"/>
      <c r="B750" s="790"/>
      <c r="C750" s="790"/>
      <c r="D750" s="790"/>
      <c r="E750" s="827"/>
      <c r="F750" s="790"/>
      <c r="G750" s="790"/>
      <c r="H750" s="790"/>
      <c r="I750" s="790"/>
      <c r="J750" s="790"/>
      <c r="K750" s="790"/>
      <c r="L750" s="790"/>
      <c r="M750" s="790"/>
      <c r="N750" s="790"/>
      <c r="O750" s="790"/>
      <c r="P750" s="790"/>
      <c r="Q750" s="790"/>
      <c r="R750" s="790"/>
      <c r="S750" s="790"/>
      <c r="T750" s="790"/>
      <c r="U750" s="790"/>
      <c r="V750" s="790"/>
      <c r="W750" s="790"/>
      <c r="X750" s="790"/>
      <c r="Y750" s="790"/>
    </row>
    <row r="751" spans="1:25" ht="12.75" customHeight="1">
      <c r="A751" s="790"/>
      <c r="B751" s="790"/>
      <c r="C751" s="790"/>
      <c r="D751" s="790"/>
      <c r="E751" s="827"/>
      <c r="F751" s="790"/>
      <c r="G751" s="790"/>
      <c r="H751" s="790"/>
      <c r="I751" s="790"/>
      <c r="J751" s="790"/>
      <c r="K751" s="790"/>
      <c r="L751" s="790"/>
      <c r="M751" s="790"/>
      <c r="N751" s="790"/>
      <c r="O751" s="790"/>
      <c r="P751" s="790"/>
      <c r="Q751" s="790"/>
      <c r="R751" s="790"/>
      <c r="S751" s="790"/>
      <c r="T751" s="790"/>
      <c r="U751" s="790"/>
      <c r="V751" s="790"/>
      <c r="W751" s="790"/>
      <c r="X751" s="790"/>
      <c r="Y751" s="790"/>
    </row>
    <row r="752" spans="1:25" ht="12.75" customHeight="1">
      <c r="A752" s="790"/>
      <c r="B752" s="790"/>
      <c r="C752" s="790"/>
      <c r="D752" s="790"/>
      <c r="E752" s="827"/>
      <c r="F752" s="790"/>
      <c r="G752" s="790"/>
      <c r="H752" s="790"/>
      <c r="I752" s="790"/>
      <c r="J752" s="790"/>
      <c r="K752" s="790"/>
      <c r="L752" s="790"/>
      <c r="M752" s="790"/>
      <c r="N752" s="790"/>
      <c r="O752" s="790"/>
      <c r="P752" s="790"/>
      <c r="Q752" s="790"/>
      <c r="R752" s="790"/>
      <c r="S752" s="790"/>
      <c r="T752" s="790"/>
      <c r="U752" s="790"/>
      <c r="V752" s="790"/>
      <c r="W752" s="790"/>
      <c r="X752" s="790"/>
      <c r="Y752" s="790"/>
    </row>
    <row r="753" spans="1:25" ht="12.75" customHeight="1">
      <c r="A753" s="790"/>
      <c r="B753" s="790"/>
      <c r="C753" s="790"/>
      <c r="D753" s="790"/>
      <c r="E753" s="827"/>
      <c r="F753" s="790"/>
      <c r="G753" s="790"/>
      <c r="H753" s="790"/>
      <c r="I753" s="790"/>
      <c r="J753" s="790"/>
      <c r="K753" s="790"/>
      <c r="L753" s="790"/>
      <c r="M753" s="790"/>
      <c r="N753" s="790"/>
      <c r="O753" s="790"/>
      <c r="P753" s="790"/>
      <c r="Q753" s="790"/>
      <c r="R753" s="790"/>
      <c r="S753" s="790"/>
      <c r="T753" s="790"/>
      <c r="U753" s="790"/>
      <c r="V753" s="790"/>
      <c r="W753" s="790"/>
      <c r="X753" s="790"/>
      <c r="Y753" s="790"/>
    </row>
    <row r="754" spans="1:25" ht="12.75" customHeight="1">
      <c r="A754" s="790"/>
      <c r="B754" s="790"/>
      <c r="C754" s="790"/>
      <c r="D754" s="790"/>
      <c r="E754" s="827"/>
      <c r="F754" s="790"/>
      <c r="G754" s="790"/>
      <c r="H754" s="790"/>
      <c r="I754" s="790"/>
      <c r="J754" s="790"/>
      <c r="K754" s="790"/>
      <c r="L754" s="790"/>
      <c r="M754" s="790"/>
      <c r="N754" s="790"/>
      <c r="O754" s="790"/>
      <c r="P754" s="790"/>
      <c r="Q754" s="790"/>
      <c r="R754" s="790"/>
      <c r="S754" s="790"/>
      <c r="T754" s="790"/>
      <c r="U754" s="790"/>
      <c r="V754" s="790"/>
      <c r="W754" s="790"/>
      <c r="X754" s="790"/>
      <c r="Y754" s="790"/>
    </row>
    <row r="755" spans="1:25" ht="12.75" customHeight="1">
      <c r="A755" s="790"/>
      <c r="B755" s="790"/>
      <c r="C755" s="790"/>
      <c r="D755" s="790"/>
      <c r="E755" s="827"/>
      <c r="F755" s="790"/>
      <c r="G755" s="790"/>
      <c r="H755" s="790"/>
      <c r="I755" s="790"/>
      <c r="J755" s="790"/>
      <c r="K755" s="790"/>
      <c r="L755" s="790"/>
      <c r="M755" s="790"/>
      <c r="N755" s="790"/>
      <c r="O755" s="790"/>
      <c r="P755" s="790"/>
      <c r="Q755" s="790"/>
      <c r="R755" s="790"/>
      <c r="S755" s="790"/>
      <c r="T755" s="790"/>
      <c r="U755" s="790"/>
      <c r="V755" s="790"/>
      <c r="W755" s="790"/>
      <c r="X755" s="790"/>
      <c r="Y755" s="790"/>
    </row>
    <row r="756" spans="1:25" ht="12.75" customHeight="1">
      <c r="A756" s="790"/>
      <c r="B756" s="790"/>
      <c r="C756" s="790"/>
      <c r="D756" s="790"/>
      <c r="E756" s="827"/>
      <c r="F756" s="790"/>
      <c r="G756" s="790"/>
      <c r="H756" s="790"/>
      <c r="I756" s="790"/>
      <c r="J756" s="790"/>
      <c r="K756" s="790"/>
      <c r="L756" s="790"/>
      <c r="M756" s="790"/>
      <c r="N756" s="790"/>
      <c r="O756" s="790"/>
      <c r="P756" s="790"/>
      <c r="Q756" s="790"/>
      <c r="R756" s="790"/>
      <c r="S756" s="790"/>
      <c r="T756" s="790"/>
      <c r="U756" s="790"/>
      <c r="V756" s="790"/>
      <c r="W756" s="790"/>
      <c r="X756" s="790"/>
      <c r="Y756" s="790"/>
    </row>
    <row r="757" spans="1:25" ht="12.75" customHeight="1">
      <c r="A757" s="790"/>
      <c r="B757" s="790"/>
      <c r="C757" s="790"/>
      <c r="D757" s="790"/>
      <c r="E757" s="827"/>
      <c r="F757" s="790"/>
      <c r="G757" s="790"/>
      <c r="H757" s="790"/>
      <c r="I757" s="790"/>
      <c r="J757" s="790"/>
      <c r="K757" s="790"/>
      <c r="L757" s="790"/>
      <c r="M757" s="790"/>
      <c r="N757" s="790"/>
      <c r="O757" s="790"/>
      <c r="P757" s="790"/>
      <c r="Q757" s="790"/>
      <c r="R757" s="790"/>
      <c r="S757" s="790"/>
      <c r="T757" s="790"/>
      <c r="U757" s="790"/>
      <c r="V757" s="790"/>
      <c r="W757" s="790"/>
      <c r="X757" s="790"/>
      <c r="Y757" s="790"/>
    </row>
    <row r="758" spans="1:25" ht="12.75" customHeight="1">
      <c r="A758" s="790"/>
      <c r="B758" s="790"/>
      <c r="C758" s="790"/>
      <c r="D758" s="790"/>
      <c r="E758" s="827"/>
      <c r="F758" s="790"/>
      <c r="G758" s="790"/>
      <c r="H758" s="790"/>
      <c r="I758" s="790"/>
      <c r="J758" s="790"/>
      <c r="K758" s="790"/>
      <c r="L758" s="790"/>
      <c r="M758" s="790"/>
      <c r="N758" s="790"/>
      <c r="O758" s="790"/>
      <c r="P758" s="790"/>
      <c r="Q758" s="790"/>
      <c r="R758" s="790"/>
      <c r="S758" s="790"/>
      <c r="T758" s="790"/>
      <c r="U758" s="790"/>
      <c r="V758" s="790"/>
      <c r="W758" s="790"/>
      <c r="X758" s="790"/>
      <c r="Y758" s="790"/>
    </row>
    <row r="759" spans="1:25" ht="12.75" customHeight="1">
      <c r="A759" s="790"/>
      <c r="B759" s="790"/>
      <c r="C759" s="790"/>
      <c r="D759" s="790"/>
      <c r="E759" s="827"/>
      <c r="F759" s="790"/>
      <c r="G759" s="790"/>
      <c r="H759" s="790"/>
      <c r="I759" s="790"/>
      <c r="J759" s="790"/>
      <c r="K759" s="790"/>
      <c r="L759" s="790"/>
      <c r="M759" s="790"/>
      <c r="N759" s="790"/>
      <c r="O759" s="790"/>
      <c r="P759" s="790"/>
      <c r="Q759" s="790"/>
      <c r="R759" s="790"/>
      <c r="S759" s="790"/>
      <c r="T759" s="790"/>
      <c r="U759" s="790"/>
      <c r="V759" s="790"/>
      <c r="W759" s="790"/>
      <c r="X759" s="790"/>
      <c r="Y759" s="790"/>
    </row>
    <row r="760" spans="1:25" ht="12.75" customHeight="1">
      <c r="A760" s="790"/>
      <c r="B760" s="790"/>
      <c r="C760" s="790"/>
      <c r="D760" s="790"/>
      <c r="E760" s="827"/>
      <c r="F760" s="790"/>
      <c r="G760" s="790"/>
      <c r="H760" s="790"/>
      <c r="I760" s="790"/>
      <c r="J760" s="790"/>
      <c r="K760" s="790"/>
      <c r="L760" s="790"/>
      <c r="M760" s="790"/>
      <c r="N760" s="790"/>
      <c r="O760" s="790"/>
      <c r="P760" s="790"/>
      <c r="Q760" s="790"/>
      <c r="R760" s="790"/>
      <c r="S760" s="790"/>
      <c r="T760" s="790"/>
      <c r="U760" s="790"/>
      <c r="V760" s="790"/>
      <c r="W760" s="790"/>
      <c r="X760" s="790"/>
      <c r="Y760" s="790"/>
    </row>
    <row r="761" spans="1:25" ht="12.75" customHeight="1">
      <c r="A761" s="790"/>
      <c r="B761" s="790"/>
      <c r="C761" s="790"/>
      <c r="D761" s="790"/>
      <c r="E761" s="827"/>
      <c r="F761" s="790"/>
      <c r="G761" s="790"/>
      <c r="H761" s="790"/>
      <c r="I761" s="790"/>
      <c r="J761" s="790"/>
      <c r="K761" s="790"/>
      <c r="L761" s="790"/>
      <c r="M761" s="790"/>
      <c r="N761" s="790"/>
      <c r="O761" s="790"/>
      <c r="P761" s="790"/>
      <c r="Q761" s="790"/>
      <c r="R761" s="790"/>
      <c r="S761" s="790"/>
      <c r="T761" s="790"/>
      <c r="U761" s="790"/>
      <c r="V761" s="790"/>
      <c r="W761" s="790"/>
      <c r="X761" s="790"/>
      <c r="Y761" s="790"/>
    </row>
    <row r="762" spans="1:25" ht="12.75" customHeight="1">
      <c r="A762" s="790"/>
      <c r="B762" s="790"/>
      <c r="C762" s="790"/>
      <c r="D762" s="790"/>
      <c r="E762" s="827"/>
      <c r="F762" s="790"/>
      <c r="G762" s="790"/>
      <c r="H762" s="790"/>
      <c r="I762" s="790"/>
      <c r="J762" s="790"/>
      <c r="K762" s="790"/>
      <c r="L762" s="790"/>
      <c r="M762" s="790"/>
      <c r="N762" s="790"/>
      <c r="O762" s="790"/>
      <c r="P762" s="790"/>
      <c r="Q762" s="790"/>
      <c r="R762" s="790"/>
      <c r="S762" s="790"/>
      <c r="T762" s="790"/>
      <c r="U762" s="790"/>
      <c r="V762" s="790"/>
      <c r="W762" s="790"/>
      <c r="X762" s="790"/>
      <c r="Y762" s="790"/>
    </row>
    <row r="763" spans="1:25" ht="12.75" customHeight="1">
      <c r="A763" s="790"/>
      <c r="B763" s="790"/>
      <c r="C763" s="790"/>
      <c r="D763" s="790"/>
      <c r="E763" s="827"/>
      <c r="F763" s="790"/>
      <c r="G763" s="790"/>
      <c r="H763" s="790"/>
      <c r="I763" s="790"/>
      <c r="J763" s="790"/>
      <c r="K763" s="790"/>
      <c r="L763" s="790"/>
      <c r="M763" s="790"/>
      <c r="N763" s="790"/>
      <c r="O763" s="790"/>
      <c r="P763" s="790"/>
      <c r="Q763" s="790"/>
      <c r="R763" s="790"/>
      <c r="S763" s="790"/>
      <c r="T763" s="790"/>
      <c r="U763" s="790"/>
      <c r="V763" s="790"/>
      <c r="W763" s="790"/>
      <c r="X763" s="790"/>
      <c r="Y763" s="790"/>
    </row>
    <row r="764" spans="1:25" ht="12.75" customHeight="1">
      <c r="A764" s="790"/>
      <c r="B764" s="790"/>
      <c r="C764" s="790"/>
      <c r="D764" s="790"/>
      <c r="E764" s="827"/>
      <c r="F764" s="790"/>
      <c r="G764" s="790"/>
      <c r="H764" s="790"/>
      <c r="I764" s="790"/>
      <c r="J764" s="790"/>
      <c r="K764" s="790"/>
      <c r="L764" s="790"/>
      <c r="M764" s="790"/>
      <c r="N764" s="790"/>
      <c r="O764" s="790"/>
      <c r="P764" s="790"/>
      <c r="Q764" s="790"/>
      <c r="R764" s="790"/>
      <c r="S764" s="790"/>
      <c r="T764" s="790"/>
      <c r="U764" s="790"/>
      <c r="V764" s="790"/>
      <c r="W764" s="790"/>
      <c r="X764" s="790"/>
      <c r="Y764" s="790"/>
    </row>
    <row r="765" spans="1:25" ht="12.75" customHeight="1">
      <c r="A765" s="790"/>
      <c r="B765" s="790"/>
      <c r="C765" s="790"/>
      <c r="D765" s="790"/>
      <c r="E765" s="827"/>
      <c r="F765" s="790"/>
      <c r="G765" s="790"/>
      <c r="H765" s="790"/>
      <c r="I765" s="790"/>
      <c r="J765" s="790"/>
      <c r="K765" s="790"/>
      <c r="L765" s="790"/>
      <c r="M765" s="790"/>
      <c r="N765" s="790"/>
      <c r="O765" s="790"/>
      <c r="P765" s="790"/>
      <c r="Q765" s="790"/>
      <c r="R765" s="790"/>
      <c r="S765" s="790"/>
      <c r="T765" s="790"/>
      <c r="U765" s="790"/>
      <c r="V765" s="790"/>
      <c r="W765" s="790"/>
      <c r="X765" s="790"/>
      <c r="Y765" s="790"/>
    </row>
    <row r="766" spans="1:25" ht="12.75" customHeight="1">
      <c r="A766" s="790"/>
      <c r="B766" s="790"/>
      <c r="C766" s="790"/>
      <c r="D766" s="790"/>
      <c r="E766" s="827"/>
      <c r="F766" s="790"/>
      <c r="G766" s="790"/>
      <c r="H766" s="790"/>
      <c r="I766" s="790"/>
      <c r="J766" s="790"/>
      <c r="K766" s="790"/>
      <c r="L766" s="790"/>
      <c r="M766" s="790"/>
      <c r="N766" s="790"/>
      <c r="O766" s="790"/>
      <c r="P766" s="790"/>
      <c r="Q766" s="790"/>
      <c r="R766" s="790"/>
      <c r="S766" s="790"/>
      <c r="T766" s="790"/>
      <c r="U766" s="790"/>
      <c r="V766" s="790"/>
      <c r="W766" s="790"/>
      <c r="X766" s="790"/>
      <c r="Y766" s="790"/>
    </row>
    <row r="767" spans="1:25" ht="12.75" customHeight="1">
      <c r="A767" s="790"/>
      <c r="B767" s="790"/>
      <c r="C767" s="790"/>
      <c r="D767" s="790"/>
      <c r="E767" s="827"/>
      <c r="F767" s="790"/>
      <c r="G767" s="790"/>
      <c r="H767" s="790"/>
      <c r="I767" s="790"/>
      <c r="J767" s="790"/>
      <c r="K767" s="790"/>
      <c r="L767" s="790"/>
      <c r="M767" s="790"/>
      <c r="N767" s="790"/>
      <c r="O767" s="790"/>
      <c r="P767" s="790"/>
      <c r="Q767" s="790"/>
      <c r="R767" s="790"/>
      <c r="S767" s="790"/>
      <c r="T767" s="790"/>
      <c r="U767" s="790"/>
      <c r="V767" s="790"/>
      <c r="W767" s="790"/>
      <c r="X767" s="790"/>
      <c r="Y767" s="790"/>
    </row>
    <row r="768" spans="1:25" ht="12.75" customHeight="1">
      <c r="A768" s="790"/>
      <c r="B768" s="790"/>
      <c r="C768" s="790"/>
      <c r="D768" s="790"/>
      <c r="E768" s="827"/>
      <c r="F768" s="790"/>
      <c r="G768" s="790"/>
      <c r="H768" s="790"/>
      <c r="I768" s="790"/>
      <c r="J768" s="790"/>
      <c r="K768" s="790"/>
      <c r="L768" s="790"/>
      <c r="M768" s="790"/>
      <c r="N768" s="790"/>
      <c r="O768" s="790"/>
      <c r="P768" s="790"/>
      <c r="Q768" s="790"/>
      <c r="R768" s="790"/>
      <c r="S768" s="790"/>
      <c r="T768" s="790"/>
      <c r="U768" s="790"/>
      <c r="V768" s="790"/>
      <c r="W768" s="790"/>
      <c r="X768" s="790"/>
      <c r="Y768" s="790"/>
    </row>
    <row r="769" spans="1:25" ht="12.75" customHeight="1">
      <c r="A769" s="790"/>
      <c r="B769" s="790"/>
      <c r="C769" s="790"/>
      <c r="D769" s="790"/>
      <c r="E769" s="827"/>
      <c r="F769" s="790"/>
      <c r="G769" s="790"/>
      <c r="H769" s="790"/>
      <c r="I769" s="790"/>
      <c r="J769" s="790"/>
      <c r="K769" s="790"/>
      <c r="L769" s="790"/>
      <c r="M769" s="790"/>
      <c r="N769" s="790"/>
      <c r="O769" s="790"/>
      <c r="P769" s="790"/>
      <c r="Q769" s="790"/>
      <c r="R769" s="790"/>
      <c r="S769" s="790"/>
      <c r="T769" s="790"/>
      <c r="U769" s="790"/>
      <c r="V769" s="790"/>
      <c r="W769" s="790"/>
      <c r="X769" s="790"/>
      <c r="Y769" s="790"/>
    </row>
    <row r="770" spans="1:25" ht="12.75" customHeight="1">
      <c r="A770" s="790"/>
      <c r="B770" s="790"/>
      <c r="C770" s="790"/>
      <c r="D770" s="790"/>
      <c r="E770" s="827"/>
      <c r="F770" s="790"/>
      <c r="G770" s="790"/>
      <c r="H770" s="790"/>
      <c r="I770" s="790"/>
      <c r="J770" s="790"/>
      <c r="K770" s="790"/>
      <c r="L770" s="790"/>
      <c r="M770" s="790"/>
      <c r="N770" s="790"/>
      <c r="O770" s="790"/>
      <c r="P770" s="790"/>
      <c r="Q770" s="790"/>
      <c r="R770" s="790"/>
      <c r="S770" s="790"/>
      <c r="T770" s="790"/>
      <c r="U770" s="790"/>
      <c r="V770" s="790"/>
      <c r="W770" s="790"/>
      <c r="X770" s="790"/>
      <c r="Y770" s="790"/>
    </row>
    <row r="771" spans="1:25" ht="12.75" customHeight="1">
      <c r="A771" s="790"/>
      <c r="B771" s="790"/>
      <c r="C771" s="790"/>
      <c r="D771" s="790"/>
      <c r="E771" s="827"/>
      <c r="F771" s="790"/>
      <c r="G771" s="790"/>
      <c r="H771" s="790"/>
      <c r="I771" s="790"/>
      <c r="J771" s="790"/>
      <c r="K771" s="790"/>
      <c r="L771" s="790"/>
      <c r="M771" s="790"/>
      <c r="N771" s="790"/>
      <c r="O771" s="790"/>
      <c r="P771" s="790"/>
      <c r="Q771" s="790"/>
      <c r="R771" s="790"/>
      <c r="S771" s="790"/>
      <c r="T771" s="790"/>
      <c r="U771" s="790"/>
      <c r="V771" s="790"/>
      <c r="W771" s="790"/>
      <c r="X771" s="790"/>
      <c r="Y771" s="790"/>
    </row>
    <row r="772" spans="1:25" ht="12.75" customHeight="1">
      <c r="A772" s="790"/>
      <c r="B772" s="790"/>
      <c r="C772" s="790"/>
      <c r="D772" s="790"/>
      <c r="E772" s="827"/>
      <c r="F772" s="790"/>
      <c r="G772" s="790"/>
      <c r="H772" s="790"/>
      <c r="I772" s="790"/>
      <c r="J772" s="790"/>
      <c r="K772" s="790"/>
      <c r="L772" s="790"/>
      <c r="M772" s="790"/>
      <c r="N772" s="790"/>
      <c r="O772" s="790"/>
      <c r="P772" s="790"/>
      <c r="Q772" s="790"/>
      <c r="R772" s="790"/>
      <c r="S772" s="790"/>
      <c r="T772" s="790"/>
      <c r="U772" s="790"/>
      <c r="V772" s="790"/>
      <c r="W772" s="790"/>
      <c r="X772" s="790"/>
      <c r="Y772" s="790"/>
    </row>
    <row r="773" spans="1:25" ht="12.75" customHeight="1">
      <c r="A773" s="790"/>
      <c r="B773" s="790"/>
      <c r="C773" s="790"/>
      <c r="D773" s="790"/>
      <c r="E773" s="827"/>
      <c r="F773" s="790"/>
      <c r="G773" s="790"/>
      <c r="H773" s="790"/>
      <c r="I773" s="790"/>
      <c r="J773" s="790"/>
      <c r="K773" s="790"/>
      <c r="L773" s="790"/>
      <c r="M773" s="790"/>
      <c r="N773" s="790"/>
      <c r="O773" s="790"/>
      <c r="P773" s="790"/>
      <c r="Q773" s="790"/>
      <c r="R773" s="790"/>
      <c r="S773" s="790"/>
      <c r="T773" s="790"/>
      <c r="U773" s="790"/>
      <c r="V773" s="790"/>
      <c r="W773" s="790"/>
      <c r="X773" s="790"/>
      <c r="Y773" s="790"/>
    </row>
    <row r="774" spans="1:25" ht="12.75" customHeight="1">
      <c r="A774" s="790"/>
      <c r="B774" s="790"/>
      <c r="C774" s="790"/>
      <c r="D774" s="790"/>
      <c r="E774" s="827"/>
      <c r="F774" s="790"/>
      <c r="G774" s="790"/>
      <c r="H774" s="790"/>
      <c r="I774" s="790"/>
      <c r="J774" s="790"/>
      <c r="K774" s="790"/>
      <c r="L774" s="790"/>
      <c r="M774" s="790"/>
      <c r="N774" s="790"/>
      <c r="O774" s="790"/>
      <c r="P774" s="790"/>
      <c r="Q774" s="790"/>
      <c r="R774" s="790"/>
      <c r="S774" s="790"/>
      <c r="T774" s="790"/>
      <c r="U774" s="790"/>
      <c r="V774" s="790"/>
      <c r="W774" s="790"/>
      <c r="X774" s="790"/>
      <c r="Y774" s="790"/>
    </row>
    <row r="775" spans="1:25" ht="12.75" customHeight="1">
      <c r="A775" s="790"/>
      <c r="B775" s="790"/>
      <c r="C775" s="790"/>
      <c r="D775" s="790"/>
      <c r="E775" s="827"/>
      <c r="F775" s="790"/>
      <c r="G775" s="790"/>
      <c r="H775" s="790"/>
      <c r="I775" s="790"/>
      <c r="J775" s="790"/>
      <c r="K775" s="790"/>
      <c r="L775" s="790"/>
      <c r="M775" s="790"/>
      <c r="N775" s="790"/>
      <c r="O775" s="790"/>
      <c r="P775" s="790"/>
      <c r="Q775" s="790"/>
      <c r="R775" s="790"/>
      <c r="S775" s="790"/>
      <c r="T775" s="790"/>
      <c r="U775" s="790"/>
      <c r="V775" s="790"/>
      <c r="W775" s="790"/>
      <c r="X775" s="790"/>
      <c r="Y775" s="790"/>
    </row>
    <row r="776" spans="1:25" ht="12.75" customHeight="1">
      <c r="A776" s="790"/>
      <c r="B776" s="790"/>
      <c r="C776" s="790"/>
      <c r="D776" s="790"/>
      <c r="E776" s="827"/>
      <c r="F776" s="790"/>
      <c r="G776" s="790"/>
      <c r="H776" s="790"/>
      <c r="I776" s="790"/>
      <c r="J776" s="790"/>
      <c r="K776" s="790"/>
      <c r="L776" s="790"/>
      <c r="M776" s="790"/>
      <c r="N776" s="790"/>
      <c r="O776" s="790"/>
      <c r="P776" s="790"/>
      <c r="Q776" s="790"/>
      <c r="R776" s="790"/>
      <c r="S776" s="790"/>
      <c r="T776" s="790"/>
      <c r="U776" s="790"/>
      <c r="V776" s="790"/>
      <c r="W776" s="790"/>
      <c r="X776" s="790"/>
      <c r="Y776" s="790"/>
    </row>
    <row r="777" spans="1:25" ht="12.75" customHeight="1">
      <c r="A777" s="790"/>
      <c r="B777" s="790"/>
      <c r="C777" s="790"/>
      <c r="D777" s="790"/>
      <c r="E777" s="827"/>
      <c r="F777" s="790"/>
      <c r="G777" s="790"/>
      <c r="H777" s="790"/>
      <c r="I777" s="790"/>
      <c r="J777" s="790"/>
      <c r="K777" s="790"/>
      <c r="L777" s="790"/>
      <c r="M777" s="790"/>
      <c r="N777" s="790"/>
      <c r="O777" s="790"/>
      <c r="P777" s="790"/>
      <c r="Q777" s="790"/>
      <c r="R777" s="790"/>
      <c r="S777" s="790"/>
      <c r="T777" s="790"/>
      <c r="U777" s="790"/>
      <c r="V777" s="790"/>
      <c r="W777" s="790"/>
      <c r="X777" s="790"/>
      <c r="Y777" s="790"/>
    </row>
    <row r="778" spans="1:25" ht="12.75" customHeight="1">
      <c r="A778" s="790"/>
      <c r="B778" s="790"/>
      <c r="C778" s="790"/>
      <c r="D778" s="790"/>
      <c r="E778" s="827"/>
      <c r="F778" s="790"/>
      <c r="G778" s="790"/>
      <c r="H778" s="790"/>
      <c r="I778" s="790"/>
      <c r="J778" s="790"/>
      <c r="K778" s="790"/>
      <c r="L778" s="790"/>
      <c r="M778" s="790"/>
      <c r="N778" s="790"/>
      <c r="O778" s="790"/>
      <c r="P778" s="790"/>
      <c r="Q778" s="790"/>
      <c r="R778" s="790"/>
      <c r="S778" s="790"/>
      <c r="T778" s="790"/>
      <c r="U778" s="790"/>
      <c r="V778" s="790"/>
      <c r="W778" s="790"/>
      <c r="X778" s="790"/>
      <c r="Y778" s="790"/>
    </row>
    <row r="779" spans="1:25" ht="12.75" customHeight="1">
      <c r="A779" s="790"/>
      <c r="B779" s="790"/>
      <c r="C779" s="790"/>
      <c r="D779" s="790"/>
      <c r="E779" s="827"/>
      <c r="F779" s="790"/>
      <c r="G779" s="790"/>
      <c r="H779" s="790"/>
      <c r="I779" s="790"/>
      <c r="J779" s="790"/>
      <c r="K779" s="790"/>
      <c r="L779" s="790"/>
      <c r="M779" s="790"/>
      <c r="N779" s="790"/>
      <c r="O779" s="790"/>
      <c r="P779" s="790"/>
      <c r="Q779" s="790"/>
      <c r="R779" s="790"/>
      <c r="S779" s="790"/>
      <c r="T779" s="790"/>
      <c r="U779" s="790"/>
      <c r="V779" s="790"/>
      <c r="W779" s="790"/>
      <c r="X779" s="790"/>
      <c r="Y779" s="790"/>
    </row>
    <row r="780" spans="1:25" ht="12.75" customHeight="1">
      <c r="A780" s="790"/>
      <c r="B780" s="790"/>
      <c r="C780" s="790"/>
      <c r="D780" s="790"/>
      <c r="E780" s="827"/>
      <c r="F780" s="790"/>
      <c r="G780" s="790"/>
      <c r="H780" s="790"/>
      <c r="I780" s="790"/>
      <c r="J780" s="790"/>
      <c r="K780" s="790"/>
      <c r="L780" s="790"/>
      <c r="M780" s="790"/>
      <c r="N780" s="790"/>
      <c r="O780" s="790"/>
      <c r="P780" s="790"/>
      <c r="Q780" s="790"/>
      <c r="R780" s="790"/>
      <c r="S780" s="790"/>
      <c r="T780" s="790"/>
      <c r="U780" s="790"/>
      <c r="V780" s="790"/>
      <c r="W780" s="790"/>
      <c r="X780" s="790"/>
      <c r="Y780" s="790"/>
    </row>
    <row r="781" spans="1:25" ht="12.75" customHeight="1">
      <c r="A781" s="790"/>
      <c r="B781" s="790"/>
      <c r="C781" s="790"/>
      <c r="D781" s="790"/>
      <c r="E781" s="827"/>
      <c r="F781" s="790"/>
      <c r="G781" s="790"/>
      <c r="H781" s="790"/>
      <c r="I781" s="790"/>
      <c r="J781" s="790"/>
      <c r="K781" s="790"/>
      <c r="L781" s="790"/>
      <c r="M781" s="790"/>
      <c r="N781" s="790"/>
      <c r="O781" s="790"/>
      <c r="P781" s="790"/>
      <c r="Q781" s="790"/>
      <c r="R781" s="790"/>
      <c r="S781" s="790"/>
      <c r="T781" s="790"/>
      <c r="U781" s="790"/>
      <c r="V781" s="790"/>
      <c r="W781" s="790"/>
      <c r="X781" s="790"/>
      <c r="Y781" s="790"/>
    </row>
    <row r="782" spans="1:25" ht="12.75" customHeight="1">
      <c r="A782" s="790"/>
      <c r="B782" s="790"/>
      <c r="C782" s="790"/>
      <c r="D782" s="790"/>
      <c r="E782" s="827"/>
      <c r="F782" s="790"/>
      <c r="G782" s="790"/>
      <c r="H782" s="790"/>
      <c r="I782" s="790"/>
      <c r="J782" s="790"/>
      <c r="K782" s="790"/>
      <c r="L782" s="790"/>
      <c r="M782" s="790"/>
      <c r="N782" s="790"/>
      <c r="O782" s="790"/>
      <c r="P782" s="790"/>
      <c r="Q782" s="790"/>
      <c r="R782" s="790"/>
      <c r="S782" s="790"/>
      <c r="T782" s="790"/>
      <c r="U782" s="790"/>
      <c r="V782" s="790"/>
      <c r="W782" s="790"/>
      <c r="X782" s="790"/>
      <c r="Y782" s="790"/>
    </row>
    <row r="783" spans="1:25" ht="12.75" customHeight="1">
      <c r="A783" s="790"/>
      <c r="B783" s="790"/>
      <c r="C783" s="790"/>
      <c r="D783" s="790"/>
      <c r="E783" s="827"/>
      <c r="F783" s="790"/>
      <c r="G783" s="790"/>
      <c r="H783" s="790"/>
      <c r="I783" s="790"/>
      <c r="J783" s="790"/>
      <c r="K783" s="790"/>
      <c r="L783" s="790"/>
      <c r="M783" s="790"/>
      <c r="N783" s="790"/>
      <c r="O783" s="790"/>
      <c r="P783" s="790"/>
      <c r="Q783" s="790"/>
      <c r="R783" s="790"/>
      <c r="S783" s="790"/>
      <c r="T783" s="790"/>
      <c r="U783" s="790"/>
      <c r="V783" s="790"/>
      <c r="W783" s="790"/>
      <c r="X783" s="790"/>
      <c r="Y783" s="790"/>
    </row>
    <row r="784" spans="1:25" ht="12.75" customHeight="1">
      <c r="A784" s="790"/>
      <c r="B784" s="790"/>
      <c r="C784" s="790"/>
      <c r="D784" s="790"/>
      <c r="E784" s="827"/>
      <c r="F784" s="790"/>
      <c r="G784" s="790"/>
      <c r="H784" s="790"/>
      <c r="I784" s="790"/>
      <c r="J784" s="790"/>
      <c r="K784" s="790"/>
      <c r="L784" s="790"/>
      <c r="M784" s="790"/>
      <c r="N784" s="790"/>
      <c r="O784" s="790"/>
      <c r="P784" s="790"/>
      <c r="Q784" s="790"/>
      <c r="R784" s="790"/>
      <c r="S784" s="790"/>
      <c r="T784" s="790"/>
      <c r="U784" s="790"/>
      <c r="V784" s="790"/>
      <c r="W784" s="790"/>
      <c r="X784" s="790"/>
      <c r="Y784" s="790"/>
    </row>
    <row r="785" spans="1:25" ht="12.75" customHeight="1">
      <c r="A785" s="790"/>
      <c r="B785" s="790"/>
      <c r="C785" s="790"/>
      <c r="D785" s="790"/>
      <c r="E785" s="827"/>
      <c r="F785" s="790"/>
      <c r="G785" s="790"/>
      <c r="H785" s="790"/>
      <c r="I785" s="790"/>
      <c r="J785" s="790"/>
      <c r="K785" s="790"/>
      <c r="L785" s="790"/>
      <c r="M785" s="790"/>
      <c r="N785" s="790"/>
      <c r="O785" s="790"/>
      <c r="P785" s="790"/>
      <c r="Q785" s="790"/>
      <c r="R785" s="790"/>
      <c r="S785" s="790"/>
      <c r="T785" s="790"/>
      <c r="U785" s="790"/>
      <c r="V785" s="790"/>
      <c r="W785" s="790"/>
      <c r="X785" s="790"/>
      <c r="Y785" s="790"/>
    </row>
    <row r="786" spans="1:25" ht="12.75" customHeight="1">
      <c r="A786" s="790"/>
      <c r="B786" s="790"/>
      <c r="C786" s="790"/>
      <c r="D786" s="790"/>
      <c r="E786" s="827"/>
      <c r="F786" s="790"/>
      <c r="G786" s="790"/>
      <c r="H786" s="790"/>
      <c r="I786" s="790"/>
      <c r="J786" s="790"/>
      <c r="K786" s="790"/>
      <c r="L786" s="790"/>
      <c r="M786" s="790"/>
      <c r="N786" s="790"/>
      <c r="O786" s="790"/>
      <c r="P786" s="790"/>
      <c r="Q786" s="790"/>
      <c r="R786" s="790"/>
      <c r="S786" s="790"/>
      <c r="T786" s="790"/>
      <c r="U786" s="790"/>
      <c r="V786" s="790"/>
      <c r="W786" s="790"/>
      <c r="X786" s="790"/>
      <c r="Y786" s="790"/>
    </row>
    <row r="787" spans="1:25" ht="12.75" customHeight="1">
      <c r="A787" s="790"/>
      <c r="B787" s="790"/>
      <c r="C787" s="790"/>
      <c r="D787" s="790"/>
      <c r="E787" s="827"/>
      <c r="F787" s="790"/>
      <c r="G787" s="790"/>
      <c r="H787" s="790"/>
      <c r="I787" s="790"/>
      <c r="J787" s="790"/>
      <c r="K787" s="790"/>
      <c r="L787" s="790"/>
      <c r="M787" s="790"/>
      <c r="N787" s="790"/>
      <c r="O787" s="790"/>
      <c r="P787" s="790"/>
      <c r="Q787" s="790"/>
      <c r="R787" s="790"/>
      <c r="S787" s="790"/>
      <c r="T787" s="790"/>
      <c r="U787" s="790"/>
      <c r="V787" s="790"/>
      <c r="W787" s="790"/>
      <c r="X787" s="790"/>
      <c r="Y787" s="790"/>
    </row>
    <row r="788" spans="1:25" ht="12.75" customHeight="1">
      <c r="A788" s="790"/>
      <c r="B788" s="790"/>
      <c r="C788" s="790"/>
      <c r="D788" s="790"/>
      <c r="E788" s="827"/>
      <c r="F788" s="790"/>
      <c r="G788" s="790"/>
      <c r="H788" s="790"/>
      <c r="I788" s="790"/>
      <c r="J788" s="790"/>
      <c r="K788" s="790"/>
      <c r="L788" s="790"/>
      <c r="M788" s="790"/>
      <c r="N788" s="790"/>
      <c r="O788" s="790"/>
      <c r="P788" s="790"/>
      <c r="Q788" s="790"/>
      <c r="R788" s="790"/>
      <c r="S788" s="790"/>
      <c r="T788" s="790"/>
      <c r="U788" s="790"/>
      <c r="V788" s="790"/>
      <c r="W788" s="790"/>
      <c r="X788" s="790"/>
      <c r="Y788" s="790"/>
    </row>
    <row r="789" spans="1:25" ht="12.75" customHeight="1">
      <c r="A789" s="790"/>
      <c r="B789" s="790"/>
      <c r="C789" s="790"/>
      <c r="D789" s="790"/>
      <c r="E789" s="827"/>
      <c r="F789" s="790"/>
      <c r="G789" s="790"/>
      <c r="H789" s="790"/>
      <c r="I789" s="790"/>
      <c r="J789" s="790"/>
      <c r="K789" s="790"/>
      <c r="L789" s="790"/>
      <c r="M789" s="790"/>
      <c r="N789" s="790"/>
      <c r="O789" s="790"/>
      <c r="P789" s="790"/>
      <c r="Q789" s="790"/>
      <c r="R789" s="790"/>
      <c r="S789" s="790"/>
      <c r="T789" s="790"/>
      <c r="U789" s="790"/>
      <c r="V789" s="790"/>
      <c r="W789" s="790"/>
      <c r="X789" s="790"/>
      <c r="Y789" s="790"/>
    </row>
    <row r="790" spans="1:25" ht="12.75" customHeight="1">
      <c r="A790" s="790"/>
      <c r="B790" s="790"/>
      <c r="C790" s="790"/>
      <c r="D790" s="790"/>
      <c r="E790" s="827"/>
      <c r="F790" s="790"/>
      <c r="G790" s="790"/>
      <c r="H790" s="790"/>
      <c r="I790" s="790"/>
      <c r="J790" s="790"/>
      <c r="K790" s="790"/>
      <c r="L790" s="790"/>
      <c r="M790" s="790"/>
      <c r="N790" s="790"/>
      <c r="O790" s="790"/>
      <c r="P790" s="790"/>
      <c r="Q790" s="790"/>
      <c r="R790" s="790"/>
      <c r="S790" s="790"/>
      <c r="T790" s="790"/>
      <c r="U790" s="790"/>
      <c r="V790" s="790"/>
      <c r="W790" s="790"/>
      <c r="X790" s="790"/>
      <c r="Y790" s="790"/>
    </row>
    <row r="791" spans="1:25" ht="12.75" customHeight="1">
      <c r="A791" s="790"/>
      <c r="B791" s="790"/>
      <c r="C791" s="790"/>
      <c r="D791" s="790"/>
      <c r="E791" s="827"/>
      <c r="F791" s="790"/>
      <c r="G791" s="790"/>
      <c r="H791" s="790"/>
      <c r="I791" s="790"/>
      <c r="J791" s="790"/>
      <c r="K791" s="790"/>
      <c r="L791" s="790"/>
      <c r="M791" s="790"/>
      <c r="N791" s="790"/>
      <c r="O791" s="790"/>
      <c r="P791" s="790"/>
      <c r="Q791" s="790"/>
      <c r="R791" s="790"/>
      <c r="S791" s="790"/>
      <c r="T791" s="790"/>
      <c r="U791" s="790"/>
      <c r="V791" s="790"/>
      <c r="W791" s="790"/>
      <c r="X791" s="790"/>
      <c r="Y791" s="790"/>
    </row>
    <row r="792" spans="1:25" ht="12.75" customHeight="1">
      <c r="A792" s="790"/>
      <c r="B792" s="790"/>
      <c r="C792" s="790"/>
      <c r="D792" s="790"/>
      <c r="E792" s="827"/>
      <c r="F792" s="790"/>
      <c r="G792" s="790"/>
      <c r="H792" s="790"/>
      <c r="I792" s="790"/>
      <c r="J792" s="790"/>
      <c r="K792" s="790"/>
      <c r="L792" s="790"/>
      <c r="M792" s="790"/>
      <c r="N792" s="790"/>
      <c r="O792" s="790"/>
      <c r="P792" s="790"/>
      <c r="Q792" s="790"/>
      <c r="R792" s="790"/>
      <c r="S792" s="790"/>
      <c r="T792" s="790"/>
      <c r="U792" s="790"/>
      <c r="V792" s="790"/>
      <c r="W792" s="790"/>
      <c r="X792" s="790"/>
      <c r="Y792" s="790"/>
    </row>
    <row r="793" spans="1:25" ht="12.75" customHeight="1">
      <c r="A793" s="790"/>
      <c r="B793" s="790"/>
      <c r="C793" s="790"/>
      <c r="D793" s="790"/>
      <c r="E793" s="827"/>
      <c r="F793" s="790"/>
      <c r="G793" s="790"/>
      <c r="H793" s="790"/>
      <c r="I793" s="790"/>
      <c r="J793" s="790"/>
      <c r="K793" s="790"/>
      <c r="L793" s="790"/>
      <c r="M793" s="790"/>
      <c r="N793" s="790"/>
      <c r="O793" s="790"/>
      <c r="P793" s="790"/>
      <c r="Q793" s="790"/>
      <c r="R793" s="790"/>
      <c r="S793" s="790"/>
      <c r="T793" s="790"/>
      <c r="U793" s="790"/>
      <c r="V793" s="790"/>
      <c r="W793" s="790"/>
      <c r="X793" s="790"/>
      <c r="Y793" s="790"/>
    </row>
    <row r="794" spans="1:25" ht="12.75" customHeight="1">
      <c r="A794" s="790"/>
      <c r="B794" s="790"/>
      <c r="C794" s="790"/>
      <c r="D794" s="790"/>
      <c r="E794" s="827"/>
      <c r="F794" s="790"/>
      <c r="G794" s="790"/>
      <c r="H794" s="790"/>
      <c r="I794" s="790"/>
      <c r="J794" s="790"/>
      <c r="K794" s="790"/>
      <c r="L794" s="790"/>
      <c r="M794" s="790"/>
      <c r="N794" s="790"/>
      <c r="O794" s="790"/>
      <c r="P794" s="790"/>
      <c r="Q794" s="790"/>
      <c r="R794" s="790"/>
      <c r="S794" s="790"/>
      <c r="T794" s="790"/>
      <c r="U794" s="790"/>
      <c r="V794" s="790"/>
      <c r="W794" s="790"/>
      <c r="X794" s="790"/>
      <c r="Y794" s="790"/>
    </row>
    <row r="795" spans="1:25" ht="12.75" customHeight="1">
      <c r="A795" s="790"/>
      <c r="B795" s="790"/>
      <c r="C795" s="790"/>
      <c r="D795" s="790"/>
      <c r="E795" s="827"/>
      <c r="F795" s="790"/>
      <c r="G795" s="790"/>
      <c r="H795" s="790"/>
      <c r="I795" s="790"/>
      <c r="J795" s="790"/>
      <c r="K795" s="790"/>
      <c r="L795" s="790"/>
      <c r="M795" s="790"/>
      <c r="N795" s="790"/>
      <c r="O795" s="790"/>
      <c r="P795" s="790"/>
      <c r="Q795" s="790"/>
      <c r="R795" s="790"/>
      <c r="S795" s="790"/>
      <c r="T795" s="790"/>
      <c r="U795" s="790"/>
      <c r="V795" s="790"/>
      <c r="W795" s="790"/>
      <c r="X795" s="790"/>
      <c r="Y795" s="790"/>
    </row>
    <row r="796" spans="1:25" ht="12.75" customHeight="1">
      <c r="A796" s="790"/>
      <c r="B796" s="790"/>
      <c r="C796" s="790"/>
      <c r="D796" s="790"/>
      <c r="E796" s="827"/>
      <c r="F796" s="790"/>
      <c r="G796" s="790"/>
      <c r="H796" s="790"/>
      <c r="I796" s="790"/>
      <c r="J796" s="790"/>
      <c r="K796" s="790"/>
      <c r="L796" s="790"/>
      <c r="M796" s="790"/>
      <c r="N796" s="790"/>
      <c r="O796" s="790"/>
      <c r="P796" s="790"/>
      <c r="Q796" s="790"/>
      <c r="R796" s="790"/>
      <c r="S796" s="790"/>
      <c r="T796" s="790"/>
      <c r="U796" s="790"/>
      <c r="V796" s="790"/>
      <c r="W796" s="790"/>
      <c r="X796" s="790"/>
      <c r="Y796" s="790"/>
    </row>
    <row r="797" spans="1:25" ht="12.75" customHeight="1">
      <c r="A797" s="790"/>
      <c r="B797" s="790"/>
      <c r="C797" s="790"/>
      <c r="D797" s="790"/>
      <c r="E797" s="827"/>
      <c r="F797" s="790"/>
      <c r="G797" s="790"/>
      <c r="H797" s="790"/>
      <c r="I797" s="790"/>
      <c r="J797" s="790"/>
      <c r="K797" s="790"/>
      <c r="L797" s="790"/>
      <c r="M797" s="790"/>
      <c r="N797" s="790"/>
      <c r="O797" s="790"/>
      <c r="P797" s="790"/>
      <c r="Q797" s="790"/>
      <c r="R797" s="790"/>
      <c r="S797" s="790"/>
      <c r="T797" s="790"/>
      <c r="U797" s="790"/>
      <c r="V797" s="790"/>
      <c r="W797" s="790"/>
      <c r="X797" s="790"/>
      <c r="Y797" s="790"/>
    </row>
    <row r="798" spans="1:25" ht="12.75" customHeight="1">
      <c r="A798" s="790"/>
      <c r="B798" s="790"/>
      <c r="C798" s="790"/>
      <c r="D798" s="790"/>
      <c r="E798" s="827"/>
      <c r="F798" s="790"/>
      <c r="G798" s="790"/>
      <c r="H798" s="790"/>
      <c r="I798" s="790"/>
      <c r="J798" s="790"/>
      <c r="K798" s="790"/>
      <c r="L798" s="790"/>
      <c r="M798" s="790"/>
      <c r="N798" s="790"/>
      <c r="O798" s="790"/>
      <c r="P798" s="790"/>
      <c r="Q798" s="790"/>
      <c r="R798" s="790"/>
      <c r="S798" s="790"/>
      <c r="T798" s="790"/>
      <c r="U798" s="790"/>
      <c r="V798" s="790"/>
      <c r="W798" s="790"/>
      <c r="X798" s="790"/>
      <c r="Y798" s="790"/>
    </row>
    <row r="799" spans="1:25" ht="12.75" customHeight="1">
      <c r="A799" s="790"/>
      <c r="B799" s="790"/>
      <c r="C799" s="790"/>
      <c r="D799" s="790"/>
      <c r="E799" s="827"/>
      <c r="F799" s="790"/>
      <c r="G799" s="790"/>
      <c r="H799" s="790"/>
      <c r="I799" s="790"/>
      <c r="J799" s="790"/>
      <c r="K799" s="790"/>
      <c r="L799" s="790"/>
      <c r="M799" s="790"/>
      <c r="N799" s="790"/>
      <c r="O799" s="790"/>
      <c r="P799" s="790"/>
      <c r="Q799" s="790"/>
      <c r="R799" s="790"/>
      <c r="S799" s="790"/>
      <c r="T799" s="790"/>
      <c r="U799" s="790"/>
      <c r="V799" s="790"/>
      <c r="W799" s="790"/>
      <c r="X799" s="790"/>
      <c r="Y799" s="790"/>
    </row>
    <row r="800" spans="1:25" ht="12.75" customHeight="1">
      <c r="A800" s="790"/>
      <c r="B800" s="790"/>
      <c r="C800" s="790"/>
      <c r="D800" s="790"/>
      <c r="E800" s="827"/>
      <c r="F800" s="790"/>
      <c r="G800" s="790"/>
      <c r="H800" s="790"/>
      <c r="I800" s="790"/>
      <c r="J800" s="790"/>
      <c r="K800" s="790"/>
      <c r="L800" s="790"/>
      <c r="M800" s="790"/>
      <c r="N800" s="790"/>
      <c r="O800" s="790"/>
      <c r="P800" s="790"/>
      <c r="Q800" s="790"/>
      <c r="R800" s="790"/>
      <c r="S800" s="790"/>
      <c r="T800" s="790"/>
      <c r="U800" s="790"/>
      <c r="V800" s="790"/>
      <c r="W800" s="790"/>
      <c r="X800" s="790"/>
      <c r="Y800" s="790"/>
    </row>
    <row r="801" spans="1:25" ht="12.75" customHeight="1">
      <c r="A801" s="790"/>
      <c r="B801" s="790"/>
      <c r="C801" s="790"/>
      <c r="D801" s="790"/>
      <c r="E801" s="827"/>
      <c r="F801" s="790"/>
      <c r="G801" s="790"/>
      <c r="H801" s="790"/>
      <c r="I801" s="790"/>
      <c r="J801" s="790"/>
      <c r="K801" s="790"/>
      <c r="L801" s="790"/>
      <c r="M801" s="790"/>
      <c r="N801" s="790"/>
      <c r="O801" s="790"/>
      <c r="P801" s="790"/>
      <c r="Q801" s="790"/>
      <c r="R801" s="790"/>
      <c r="S801" s="790"/>
      <c r="T801" s="790"/>
      <c r="U801" s="790"/>
      <c r="V801" s="790"/>
      <c r="W801" s="790"/>
      <c r="X801" s="790"/>
      <c r="Y801" s="790"/>
    </row>
    <row r="802" spans="1:25" ht="12.75" customHeight="1">
      <c r="A802" s="790"/>
      <c r="B802" s="790"/>
      <c r="C802" s="790"/>
      <c r="D802" s="790"/>
      <c r="E802" s="827"/>
      <c r="F802" s="790"/>
      <c r="G802" s="790"/>
      <c r="H802" s="790"/>
      <c r="I802" s="790"/>
      <c r="J802" s="790"/>
      <c r="K802" s="790"/>
      <c r="L802" s="790"/>
      <c r="M802" s="790"/>
      <c r="N802" s="790"/>
      <c r="O802" s="790"/>
      <c r="P802" s="790"/>
      <c r="Q802" s="790"/>
      <c r="R802" s="790"/>
      <c r="S802" s="790"/>
      <c r="T802" s="790"/>
      <c r="U802" s="790"/>
      <c r="V802" s="790"/>
      <c r="W802" s="790"/>
      <c r="X802" s="790"/>
      <c r="Y802" s="790"/>
    </row>
    <row r="803" spans="1:25" ht="12.75" customHeight="1">
      <c r="A803" s="790"/>
      <c r="B803" s="790"/>
      <c r="C803" s="790"/>
      <c r="D803" s="790"/>
      <c r="E803" s="827"/>
      <c r="F803" s="790"/>
      <c r="G803" s="790"/>
      <c r="H803" s="790"/>
      <c r="I803" s="790"/>
      <c r="J803" s="790"/>
      <c r="K803" s="790"/>
      <c r="L803" s="790"/>
      <c r="M803" s="790"/>
      <c r="N803" s="790"/>
      <c r="O803" s="790"/>
      <c r="P803" s="790"/>
      <c r="Q803" s="790"/>
      <c r="R803" s="790"/>
      <c r="S803" s="790"/>
      <c r="T803" s="790"/>
      <c r="U803" s="790"/>
      <c r="V803" s="790"/>
      <c r="W803" s="790"/>
      <c r="X803" s="790"/>
      <c r="Y803" s="790"/>
    </row>
    <row r="804" spans="1:25" ht="12.75" customHeight="1">
      <c r="A804" s="790"/>
      <c r="B804" s="790"/>
      <c r="C804" s="790"/>
      <c r="D804" s="790"/>
      <c r="E804" s="827"/>
      <c r="F804" s="790"/>
      <c r="G804" s="790"/>
      <c r="H804" s="790"/>
      <c r="I804" s="790"/>
      <c r="J804" s="790"/>
      <c r="K804" s="790"/>
      <c r="L804" s="790"/>
      <c r="M804" s="790"/>
      <c r="N804" s="790"/>
      <c r="O804" s="790"/>
      <c r="P804" s="790"/>
      <c r="Q804" s="790"/>
      <c r="R804" s="790"/>
      <c r="S804" s="790"/>
      <c r="T804" s="790"/>
      <c r="U804" s="790"/>
      <c r="V804" s="790"/>
      <c r="W804" s="790"/>
      <c r="X804" s="790"/>
      <c r="Y804" s="790"/>
    </row>
    <row r="805" spans="1:25" ht="12.75" customHeight="1">
      <c r="A805" s="790"/>
      <c r="B805" s="790"/>
      <c r="C805" s="790"/>
      <c r="D805" s="790"/>
      <c r="E805" s="827"/>
      <c r="F805" s="790"/>
      <c r="G805" s="790"/>
      <c r="H805" s="790"/>
      <c r="I805" s="790"/>
      <c r="J805" s="790"/>
      <c r="K805" s="790"/>
      <c r="L805" s="790"/>
      <c r="M805" s="790"/>
      <c r="N805" s="790"/>
      <c r="O805" s="790"/>
      <c r="P805" s="790"/>
      <c r="Q805" s="790"/>
      <c r="R805" s="790"/>
      <c r="S805" s="790"/>
      <c r="T805" s="790"/>
      <c r="U805" s="790"/>
      <c r="V805" s="790"/>
      <c r="W805" s="790"/>
      <c r="X805" s="790"/>
      <c r="Y805" s="790"/>
    </row>
    <row r="806" spans="1:25" ht="12.75" customHeight="1">
      <c r="A806" s="790"/>
      <c r="B806" s="790"/>
      <c r="C806" s="790"/>
      <c r="D806" s="790"/>
      <c r="E806" s="827"/>
      <c r="F806" s="790"/>
      <c r="G806" s="790"/>
      <c r="H806" s="790"/>
      <c r="I806" s="790"/>
      <c r="J806" s="790"/>
      <c r="K806" s="790"/>
      <c r="L806" s="790"/>
      <c r="M806" s="790"/>
      <c r="N806" s="790"/>
      <c r="O806" s="790"/>
      <c r="P806" s="790"/>
      <c r="Q806" s="790"/>
      <c r="R806" s="790"/>
      <c r="S806" s="790"/>
      <c r="T806" s="790"/>
      <c r="U806" s="790"/>
      <c r="V806" s="790"/>
      <c r="W806" s="790"/>
      <c r="X806" s="790"/>
      <c r="Y806" s="790"/>
    </row>
    <row r="807" spans="1:25" ht="12.75" customHeight="1">
      <c r="A807" s="790"/>
      <c r="B807" s="790"/>
      <c r="C807" s="790"/>
      <c r="D807" s="790"/>
      <c r="E807" s="827"/>
      <c r="F807" s="790"/>
      <c r="G807" s="790"/>
      <c r="H807" s="790"/>
      <c r="I807" s="790"/>
      <c r="J807" s="790"/>
      <c r="K807" s="790"/>
      <c r="L807" s="790"/>
      <c r="M807" s="790"/>
      <c r="N807" s="790"/>
      <c r="O807" s="790"/>
      <c r="P807" s="790"/>
      <c r="Q807" s="790"/>
      <c r="R807" s="790"/>
      <c r="S807" s="790"/>
      <c r="T807" s="790"/>
      <c r="U807" s="790"/>
      <c r="V807" s="790"/>
      <c r="W807" s="790"/>
      <c r="X807" s="790"/>
      <c r="Y807" s="790"/>
    </row>
    <row r="808" spans="1:25" ht="12.75" customHeight="1">
      <c r="A808" s="790"/>
      <c r="B808" s="790"/>
      <c r="C808" s="790"/>
      <c r="D808" s="790"/>
      <c r="E808" s="827"/>
      <c r="F808" s="790"/>
      <c r="G808" s="790"/>
      <c r="H808" s="790"/>
      <c r="I808" s="790"/>
      <c r="J808" s="790"/>
      <c r="K808" s="790"/>
      <c r="L808" s="790"/>
      <c r="M808" s="790"/>
      <c r="N808" s="790"/>
      <c r="O808" s="790"/>
      <c r="P808" s="790"/>
      <c r="Q808" s="790"/>
      <c r="R808" s="790"/>
      <c r="S808" s="790"/>
      <c r="T808" s="790"/>
      <c r="U808" s="790"/>
      <c r="V808" s="790"/>
      <c r="W808" s="790"/>
      <c r="X808" s="790"/>
      <c r="Y808" s="790"/>
    </row>
    <row r="809" spans="1:25" ht="12.75" customHeight="1">
      <c r="A809" s="790"/>
      <c r="B809" s="790"/>
      <c r="C809" s="790"/>
      <c r="D809" s="790"/>
      <c r="E809" s="827"/>
      <c r="F809" s="790"/>
      <c r="G809" s="790"/>
      <c r="H809" s="790"/>
      <c r="I809" s="790"/>
      <c r="J809" s="790"/>
      <c r="K809" s="790"/>
      <c r="L809" s="790"/>
      <c r="M809" s="790"/>
      <c r="N809" s="790"/>
      <c r="O809" s="790"/>
      <c r="P809" s="790"/>
      <c r="Q809" s="790"/>
      <c r="R809" s="790"/>
      <c r="S809" s="790"/>
      <c r="T809" s="790"/>
      <c r="U809" s="790"/>
      <c r="V809" s="790"/>
      <c r="W809" s="790"/>
      <c r="X809" s="790"/>
      <c r="Y809" s="790"/>
    </row>
    <row r="810" spans="1:25" ht="12.75" customHeight="1">
      <c r="A810" s="790"/>
      <c r="B810" s="790"/>
      <c r="C810" s="790"/>
      <c r="D810" s="790"/>
      <c r="E810" s="827"/>
      <c r="F810" s="790"/>
      <c r="G810" s="790"/>
      <c r="H810" s="790"/>
      <c r="I810" s="790"/>
      <c r="J810" s="790"/>
      <c r="K810" s="790"/>
      <c r="L810" s="790"/>
      <c r="M810" s="790"/>
      <c r="N810" s="790"/>
      <c r="O810" s="790"/>
      <c r="P810" s="790"/>
      <c r="Q810" s="790"/>
      <c r="R810" s="790"/>
      <c r="S810" s="790"/>
      <c r="T810" s="790"/>
      <c r="U810" s="790"/>
      <c r="V810" s="790"/>
      <c r="W810" s="790"/>
      <c r="X810" s="790"/>
      <c r="Y810" s="790"/>
    </row>
    <row r="811" spans="1:25" ht="12.75" customHeight="1">
      <c r="A811" s="790"/>
      <c r="B811" s="790"/>
      <c r="C811" s="790"/>
      <c r="D811" s="790"/>
      <c r="E811" s="827"/>
      <c r="F811" s="790"/>
      <c r="G811" s="790"/>
      <c r="H811" s="790"/>
      <c r="I811" s="790"/>
      <c r="J811" s="790"/>
      <c r="K811" s="790"/>
      <c r="L811" s="790"/>
      <c r="M811" s="790"/>
      <c r="N811" s="790"/>
      <c r="O811" s="790"/>
      <c r="P811" s="790"/>
      <c r="Q811" s="790"/>
      <c r="R811" s="790"/>
      <c r="S811" s="790"/>
      <c r="T811" s="790"/>
      <c r="U811" s="790"/>
      <c r="V811" s="790"/>
      <c r="W811" s="790"/>
      <c r="X811" s="790"/>
      <c r="Y811" s="790"/>
    </row>
    <row r="812" spans="1:25" ht="12.75" customHeight="1">
      <c r="A812" s="790"/>
      <c r="B812" s="790"/>
      <c r="C812" s="790"/>
      <c r="D812" s="790"/>
      <c r="E812" s="827"/>
      <c r="F812" s="790"/>
      <c r="G812" s="790"/>
      <c r="H812" s="790"/>
      <c r="I812" s="790"/>
      <c r="J812" s="790"/>
      <c r="K812" s="790"/>
      <c r="L812" s="790"/>
      <c r="M812" s="790"/>
      <c r="N812" s="790"/>
      <c r="O812" s="790"/>
      <c r="P812" s="790"/>
      <c r="Q812" s="790"/>
      <c r="R812" s="790"/>
      <c r="S812" s="790"/>
      <c r="T812" s="790"/>
      <c r="U812" s="790"/>
      <c r="V812" s="790"/>
      <c r="W812" s="790"/>
      <c r="X812" s="790"/>
      <c r="Y812" s="790"/>
    </row>
    <row r="813" spans="1:25" ht="12.75" customHeight="1">
      <c r="A813" s="790"/>
      <c r="B813" s="790"/>
      <c r="C813" s="790"/>
      <c r="D813" s="790"/>
      <c r="E813" s="827"/>
      <c r="F813" s="790"/>
      <c r="G813" s="790"/>
      <c r="H813" s="790"/>
      <c r="I813" s="790"/>
      <c r="J813" s="790"/>
      <c r="K813" s="790"/>
      <c r="L813" s="790"/>
      <c r="M813" s="790"/>
      <c r="N813" s="790"/>
      <c r="O813" s="790"/>
      <c r="P813" s="790"/>
      <c r="Q813" s="790"/>
      <c r="R813" s="790"/>
      <c r="S813" s="790"/>
      <c r="T813" s="790"/>
      <c r="U813" s="790"/>
      <c r="V813" s="790"/>
      <c r="W813" s="790"/>
      <c r="X813" s="790"/>
      <c r="Y813" s="790"/>
    </row>
    <row r="814" spans="1:25" ht="12.75" customHeight="1">
      <c r="A814" s="790"/>
      <c r="B814" s="790"/>
      <c r="C814" s="790"/>
      <c r="D814" s="790"/>
      <c r="E814" s="827"/>
      <c r="F814" s="790"/>
      <c r="G814" s="790"/>
      <c r="H814" s="790"/>
      <c r="I814" s="790"/>
      <c r="J814" s="790"/>
      <c r="K814" s="790"/>
      <c r="L814" s="790"/>
      <c r="M814" s="790"/>
      <c r="N814" s="790"/>
      <c r="O814" s="790"/>
      <c r="P814" s="790"/>
      <c r="Q814" s="790"/>
      <c r="R814" s="790"/>
      <c r="S814" s="790"/>
      <c r="T814" s="790"/>
      <c r="U814" s="790"/>
      <c r="V814" s="790"/>
      <c r="W814" s="790"/>
      <c r="X814" s="790"/>
      <c r="Y814" s="790"/>
    </row>
    <row r="815" spans="1:25" ht="12.75" customHeight="1">
      <c r="A815" s="790"/>
      <c r="B815" s="790"/>
      <c r="C815" s="790"/>
      <c r="D815" s="790"/>
      <c r="E815" s="827"/>
      <c r="F815" s="790"/>
      <c r="G815" s="790"/>
      <c r="H815" s="790"/>
      <c r="I815" s="790"/>
      <c r="J815" s="790"/>
      <c r="K815" s="790"/>
      <c r="L815" s="790"/>
      <c r="M815" s="790"/>
      <c r="N815" s="790"/>
      <c r="O815" s="790"/>
      <c r="P815" s="790"/>
      <c r="Q815" s="790"/>
      <c r="R815" s="790"/>
      <c r="S815" s="790"/>
      <c r="T815" s="790"/>
      <c r="U815" s="790"/>
      <c r="V815" s="790"/>
      <c r="W815" s="790"/>
      <c r="X815" s="790"/>
      <c r="Y815" s="790"/>
    </row>
    <row r="816" spans="1:25" ht="12.75" customHeight="1">
      <c r="A816" s="790"/>
      <c r="B816" s="790"/>
      <c r="C816" s="790"/>
      <c r="D816" s="790"/>
      <c r="E816" s="827"/>
      <c r="F816" s="790"/>
      <c r="G816" s="790"/>
      <c r="H816" s="790"/>
      <c r="I816" s="790"/>
      <c r="J816" s="790"/>
      <c r="K816" s="790"/>
      <c r="L816" s="790"/>
      <c r="M816" s="790"/>
      <c r="N816" s="790"/>
      <c r="O816" s="790"/>
      <c r="P816" s="790"/>
      <c r="Q816" s="790"/>
      <c r="R816" s="790"/>
      <c r="S816" s="790"/>
      <c r="T816" s="790"/>
      <c r="U816" s="790"/>
      <c r="V816" s="790"/>
      <c r="W816" s="790"/>
      <c r="X816" s="790"/>
      <c r="Y816" s="790"/>
    </row>
    <row r="817" spans="1:25" ht="12.75" customHeight="1">
      <c r="A817" s="790"/>
      <c r="B817" s="790"/>
      <c r="C817" s="790"/>
      <c r="D817" s="790"/>
      <c r="E817" s="827"/>
      <c r="F817" s="790"/>
      <c r="G817" s="790"/>
      <c r="H817" s="790"/>
      <c r="I817" s="790"/>
      <c r="J817" s="790"/>
      <c r="K817" s="790"/>
      <c r="L817" s="790"/>
      <c r="M817" s="790"/>
      <c r="N817" s="790"/>
      <c r="O817" s="790"/>
      <c r="P817" s="790"/>
      <c r="Q817" s="790"/>
      <c r="R817" s="790"/>
      <c r="S817" s="790"/>
      <c r="T817" s="790"/>
      <c r="U817" s="790"/>
      <c r="V817" s="790"/>
      <c r="W817" s="790"/>
      <c r="X817" s="790"/>
      <c r="Y817" s="790"/>
    </row>
    <row r="818" spans="1:25" ht="12.75" customHeight="1">
      <c r="A818" s="790"/>
      <c r="B818" s="790"/>
      <c r="C818" s="790"/>
      <c r="D818" s="790"/>
      <c r="E818" s="827"/>
      <c r="F818" s="790"/>
      <c r="G818" s="790"/>
      <c r="H818" s="790"/>
      <c r="I818" s="790"/>
      <c r="J818" s="790"/>
      <c r="K818" s="790"/>
      <c r="L818" s="790"/>
      <c r="M818" s="790"/>
      <c r="N818" s="790"/>
      <c r="O818" s="790"/>
      <c r="P818" s="790"/>
      <c r="Q818" s="790"/>
      <c r="R818" s="790"/>
      <c r="S818" s="790"/>
      <c r="T818" s="790"/>
      <c r="U818" s="790"/>
      <c r="V818" s="790"/>
      <c r="W818" s="790"/>
      <c r="X818" s="790"/>
      <c r="Y818" s="790"/>
    </row>
    <row r="819" spans="1:25" ht="12.75" customHeight="1">
      <c r="A819" s="790"/>
      <c r="B819" s="790"/>
      <c r="C819" s="790"/>
      <c r="D819" s="790"/>
      <c r="E819" s="827"/>
      <c r="F819" s="790"/>
      <c r="G819" s="790"/>
      <c r="H819" s="790"/>
      <c r="I819" s="790"/>
      <c r="J819" s="790"/>
      <c r="K819" s="790"/>
      <c r="L819" s="790"/>
      <c r="M819" s="790"/>
      <c r="N819" s="790"/>
      <c r="O819" s="790"/>
      <c r="P819" s="790"/>
      <c r="Q819" s="790"/>
      <c r="R819" s="790"/>
      <c r="S819" s="790"/>
      <c r="T819" s="790"/>
      <c r="U819" s="790"/>
      <c r="V819" s="790"/>
      <c r="W819" s="790"/>
      <c r="X819" s="790"/>
      <c r="Y819" s="790"/>
    </row>
    <row r="820" spans="1:25" ht="12.75" customHeight="1">
      <c r="A820" s="790"/>
      <c r="B820" s="790"/>
      <c r="C820" s="790"/>
      <c r="D820" s="790"/>
      <c r="E820" s="827"/>
      <c r="F820" s="790"/>
      <c r="G820" s="790"/>
      <c r="H820" s="790"/>
      <c r="I820" s="790"/>
      <c r="J820" s="790"/>
      <c r="K820" s="790"/>
      <c r="L820" s="790"/>
      <c r="M820" s="790"/>
      <c r="N820" s="790"/>
      <c r="O820" s="790"/>
      <c r="P820" s="790"/>
      <c r="Q820" s="790"/>
      <c r="R820" s="790"/>
      <c r="S820" s="790"/>
      <c r="T820" s="790"/>
      <c r="U820" s="790"/>
      <c r="V820" s="790"/>
      <c r="W820" s="790"/>
      <c r="X820" s="790"/>
      <c r="Y820" s="790"/>
    </row>
    <row r="821" spans="1:25" ht="12.75" customHeight="1">
      <c r="A821" s="790"/>
      <c r="B821" s="790"/>
      <c r="C821" s="790"/>
      <c r="D821" s="790"/>
      <c r="E821" s="827"/>
      <c r="F821" s="790"/>
      <c r="G821" s="790"/>
      <c r="H821" s="790"/>
      <c r="I821" s="790"/>
      <c r="J821" s="790"/>
      <c r="K821" s="790"/>
      <c r="L821" s="790"/>
      <c r="M821" s="790"/>
      <c r="N821" s="790"/>
      <c r="O821" s="790"/>
      <c r="P821" s="790"/>
      <c r="Q821" s="790"/>
      <c r="R821" s="790"/>
      <c r="S821" s="790"/>
      <c r="T821" s="790"/>
      <c r="U821" s="790"/>
      <c r="V821" s="790"/>
      <c r="W821" s="790"/>
      <c r="X821" s="790"/>
      <c r="Y821" s="790"/>
    </row>
    <row r="822" spans="1:25" ht="12.75" customHeight="1">
      <c r="A822" s="790"/>
      <c r="B822" s="790"/>
      <c r="C822" s="790"/>
      <c r="D822" s="790"/>
      <c r="E822" s="827"/>
      <c r="F822" s="790"/>
      <c r="G822" s="790"/>
      <c r="H822" s="790"/>
      <c r="I822" s="790"/>
      <c r="J822" s="790"/>
      <c r="K822" s="790"/>
      <c r="L822" s="790"/>
      <c r="M822" s="790"/>
      <c r="N822" s="790"/>
      <c r="O822" s="790"/>
      <c r="P822" s="790"/>
      <c r="Q822" s="790"/>
      <c r="R822" s="790"/>
      <c r="S822" s="790"/>
      <c r="T822" s="790"/>
      <c r="U822" s="790"/>
      <c r="V822" s="790"/>
      <c r="W822" s="790"/>
      <c r="X822" s="790"/>
      <c r="Y822" s="790"/>
    </row>
    <row r="823" spans="1:25" ht="12.75" customHeight="1">
      <c r="A823" s="790"/>
      <c r="B823" s="790"/>
      <c r="C823" s="790"/>
      <c r="D823" s="790"/>
      <c r="E823" s="827"/>
      <c r="F823" s="790"/>
      <c r="G823" s="790"/>
      <c r="H823" s="790"/>
      <c r="I823" s="790"/>
      <c r="J823" s="790"/>
      <c r="K823" s="790"/>
      <c r="L823" s="790"/>
      <c r="M823" s="790"/>
      <c r="N823" s="790"/>
      <c r="O823" s="790"/>
      <c r="P823" s="790"/>
      <c r="Q823" s="790"/>
      <c r="R823" s="790"/>
      <c r="S823" s="790"/>
      <c r="T823" s="790"/>
      <c r="U823" s="790"/>
      <c r="V823" s="790"/>
      <c r="W823" s="790"/>
      <c r="X823" s="790"/>
      <c r="Y823" s="790"/>
    </row>
    <row r="824" spans="1:25" ht="12.75" customHeight="1">
      <c r="A824" s="790"/>
      <c r="B824" s="790"/>
      <c r="C824" s="790"/>
      <c r="D824" s="790"/>
      <c r="E824" s="827"/>
      <c r="F824" s="790"/>
      <c r="G824" s="790"/>
      <c r="H824" s="790"/>
      <c r="I824" s="790"/>
      <c r="J824" s="790"/>
      <c r="K824" s="790"/>
      <c r="L824" s="790"/>
      <c r="M824" s="790"/>
      <c r="N824" s="790"/>
      <c r="O824" s="790"/>
      <c r="P824" s="790"/>
      <c r="Q824" s="790"/>
      <c r="R824" s="790"/>
      <c r="S824" s="790"/>
      <c r="T824" s="790"/>
      <c r="U824" s="790"/>
      <c r="V824" s="790"/>
      <c r="W824" s="790"/>
      <c r="X824" s="790"/>
      <c r="Y824" s="790"/>
    </row>
    <row r="825" spans="1:25" ht="12.75" customHeight="1">
      <c r="A825" s="790"/>
      <c r="B825" s="790"/>
      <c r="C825" s="790"/>
      <c r="D825" s="790"/>
      <c r="E825" s="827"/>
      <c r="F825" s="790"/>
      <c r="G825" s="790"/>
      <c r="H825" s="790"/>
      <c r="I825" s="790"/>
      <c r="J825" s="790"/>
      <c r="K825" s="790"/>
      <c r="L825" s="790"/>
      <c r="M825" s="790"/>
      <c r="N825" s="790"/>
      <c r="O825" s="790"/>
      <c r="P825" s="790"/>
      <c r="Q825" s="790"/>
      <c r="R825" s="790"/>
      <c r="S825" s="790"/>
      <c r="T825" s="790"/>
      <c r="U825" s="790"/>
      <c r="V825" s="790"/>
      <c r="W825" s="790"/>
      <c r="X825" s="790"/>
      <c r="Y825" s="790"/>
    </row>
    <row r="826" spans="1:25" ht="12.75" customHeight="1">
      <c r="A826" s="790"/>
      <c r="B826" s="790"/>
      <c r="C826" s="790"/>
      <c r="D826" s="790"/>
      <c r="E826" s="827"/>
      <c r="F826" s="790"/>
      <c r="G826" s="790"/>
      <c r="H826" s="790"/>
      <c r="I826" s="790"/>
      <c r="J826" s="790"/>
      <c r="K826" s="790"/>
      <c r="L826" s="790"/>
      <c r="M826" s="790"/>
      <c r="N826" s="790"/>
      <c r="O826" s="790"/>
      <c r="P826" s="790"/>
      <c r="Q826" s="790"/>
      <c r="R826" s="790"/>
      <c r="S826" s="790"/>
      <c r="T826" s="790"/>
      <c r="U826" s="790"/>
      <c r="V826" s="790"/>
      <c r="W826" s="790"/>
      <c r="X826" s="790"/>
      <c r="Y826" s="790"/>
    </row>
    <row r="827" spans="1:25" ht="12.75" customHeight="1">
      <c r="A827" s="790"/>
      <c r="B827" s="790"/>
      <c r="C827" s="790"/>
      <c r="D827" s="790"/>
      <c r="E827" s="827"/>
      <c r="F827" s="790"/>
      <c r="G827" s="790"/>
      <c r="H827" s="790"/>
      <c r="I827" s="790"/>
      <c r="J827" s="790"/>
      <c r="K827" s="790"/>
      <c r="L827" s="790"/>
      <c r="M827" s="790"/>
      <c r="N827" s="790"/>
      <c r="O827" s="790"/>
      <c r="P827" s="790"/>
      <c r="Q827" s="790"/>
      <c r="R827" s="790"/>
      <c r="S827" s="790"/>
      <c r="T827" s="790"/>
      <c r="U827" s="790"/>
      <c r="V827" s="790"/>
      <c r="W827" s="790"/>
      <c r="X827" s="790"/>
      <c r="Y827" s="790"/>
    </row>
    <row r="828" spans="1:25" ht="12.75" customHeight="1">
      <c r="A828" s="790"/>
      <c r="B828" s="790"/>
      <c r="C828" s="790"/>
      <c r="D828" s="790"/>
      <c r="E828" s="827"/>
      <c r="F828" s="790"/>
      <c r="G828" s="790"/>
      <c r="H828" s="790"/>
      <c r="I828" s="790"/>
      <c r="J828" s="790"/>
      <c r="K828" s="790"/>
      <c r="L828" s="790"/>
      <c r="M828" s="790"/>
      <c r="N828" s="790"/>
      <c r="O828" s="790"/>
      <c r="P828" s="790"/>
      <c r="Q828" s="790"/>
      <c r="R828" s="790"/>
      <c r="S828" s="790"/>
      <c r="T828" s="790"/>
      <c r="U828" s="790"/>
      <c r="V828" s="790"/>
      <c r="W828" s="790"/>
      <c r="X828" s="790"/>
      <c r="Y828" s="790"/>
    </row>
    <row r="829" spans="1:25" ht="12.75" customHeight="1">
      <c r="A829" s="790"/>
      <c r="B829" s="790"/>
      <c r="C829" s="790"/>
      <c r="D829" s="790"/>
      <c r="E829" s="827"/>
      <c r="F829" s="790"/>
      <c r="G829" s="790"/>
      <c r="H829" s="790"/>
      <c r="I829" s="790"/>
      <c r="J829" s="790"/>
      <c r="K829" s="790"/>
      <c r="L829" s="790"/>
      <c r="M829" s="790"/>
      <c r="N829" s="790"/>
      <c r="O829" s="790"/>
      <c r="P829" s="790"/>
      <c r="Q829" s="790"/>
      <c r="R829" s="790"/>
      <c r="S829" s="790"/>
      <c r="T829" s="790"/>
      <c r="U829" s="790"/>
      <c r="V829" s="790"/>
      <c r="W829" s="790"/>
      <c r="X829" s="790"/>
      <c r="Y829" s="790"/>
    </row>
    <row r="830" spans="1:25" ht="12.75" customHeight="1">
      <c r="A830" s="790"/>
      <c r="B830" s="790"/>
      <c r="C830" s="790"/>
      <c r="D830" s="790"/>
      <c r="E830" s="827"/>
      <c r="F830" s="790"/>
      <c r="G830" s="790"/>
      <c r="H830" s="790"/>
      <c r="I830" s="790"/>
      <c r="J830" s="790"/>
      <c r="K830" s="790"/>
      <c r="L830" s="790"/>
      <c r="M830" s="790"/>
      <c r="N830" s="790"/>
      <c r="O830" s="790"/>
      <c r="P830" s="790"/>
      <c r="Q830" s="790"/>
      <c r="R830" s="790"/>
      <c r="S830" s="790"/>
      <c r="T830" s="790"/>
      <c r="U830" s="790"/>
      <c r="V830" s="790"/>
      <c r="W830" s="790"/>
      <c r="X830" s="790"/>
      <c r="Y830" s="790"/>
    </row>
    <row r="831" spans="1:25" ht="12.75" customHeight="1">
      <c r="A831" s="790"/>
      <c r="B831" s="790"/>
      <c r="C831" s="790"/>
      <c r="D831" s="790"/>
      <c r="E831" s="827"/>
      <c r="F831" s="790"/>
      <c r="G831" s="790"/>
      <c r="H831" s="790"/>
      <c r="I831" s="790"/>
      <c r="J831" s="790"/>
      <c r="K831" s="790"/>
      <c r="L831" s="790"/>
      <c r="M831" s="790"/>
      <c r="N831" s="790"/>
      <c r="O831" s="790"/>
      <c r="P831" s="790"/>
      <c r="Q831" s="790"/>
      <c r="R831" s="790"/>
      <c r="S831" s="790"/>
      <c r="T831" s="790"/>
      <c r="U831" s="790"/>
      <c r="V831" s="790"/>
      <c r="W831" s="790"/>
      <c r="X831" s="790"/>
      <c r="Y831" s="790"/>
    </row>
    <row r="832" spans="1:25" ht="12.75" customHeight="1">
      <c r="A832" s="790"/>
      <c r="B832" s="790"/>
      <c r="C832" s="790"/>
      <c r="D832" s="790"/>
      <c r="E832" s="827"/>
      <c r="F832" s="790"/>
      <c r="G832" s="790"/>
      <c r="H832" s="790"/>
      <c r="I832" s="790"/>
      <c r="J832" s="790"/>
      <c r="K832" s="790"/>
      <c r="L832" s="790"/>
      <c r="M832" s="790"/>
      <c r="N832" s="790"/>
      <c r="O832" s="790"/>
      <c r="P832" s="790"/>
      <c r="Q832" s="790"/>
      <c r="R832" s="790"/>
      <c r="S832" s="790"/>
      <c r="T832" s="790"/>
      <c r="U832" s="790"/>
      <c r="V832" s="790"/>
      <c r="W832" s="790"/>
      <c r="X832" s="790"/>
      <c r="Y832" s="790"/>
    </row>
    <row r="833" spans="1:25" ht="12.75" customHeight="1">
      <c r="A833" s="790"/>
      <c r="B833" s="790"/>
      <c r="C833" s="790"/>
      <c r="D833" s="790"/>
      <c r="E833" s="827"/>
      <c r="F833" s="790"/>
      <c r="G833" s="790"/>
      <c r="H833" s="790"/>
      <c r="I833" s="790"/>
      <c r="J833" s="790"/>
      <c r="K833" s="790"/>
      <c r="L833" s="790"/>
      <c r="M833" s="790"/>
      <c r="N833" s="790"/>
      <c r="O833" s="790"/>
      <c r="P833" s="790"/>
      <c r="Q833" s="790"/>
      <c r="R833" s="790"/>
      <c r="S833" s="790"/>
      <c r="T833" s="790"/>
      <c r="U833" s="790"/>
      <c r="V833" s="790"/>
      <c r="W833" s="790"/>
      <c r="X833" s="790"/>
      <c r="Y833" s="790"/>
    </row>
    <row r="834" spans="1:25" ht="12.75" customHeight="1">
      <c r="A834" s="790"/>
      <c r="B834" s="790"/>
      <c r="C834" s="790"/>
      <c r="D834" s="790"/>
      <c r="E834" s="827"/>
      <c r="F834" s="790"/>
      <c r="G834" s="790"/>
      <c r="H834" s="790"/>
      <c r="I834" s="790"/>
      <c r="J834" s="790"/>
      <c r="K834" s="790"/>
      <c r="L834" s="790"/>
      <c r="M834" s="790"/>
      <c r="N834" s="790"/>
      <c r="O834" s="790"/>
      <c r="P834" s="790"/>
      <c r="Q834" s="790"/>
      <c r="R834" s="790"/>
      <c r="S834" s="790"/>
      <c r="T834" s="790"/>
      <c r="U834" s="790"/>
      <c r="V834" s="790"/>
      <c r="W834" s="790"/>
      <c r="X834" s="790"/>
      <c r="Y834" s="790"/>
    </row>
    <row r="835" spans="1:25" ht="12.75" customHeight="1">
      <c r="A835" s="790"/>
      <c r="B835" s="790"/>
      <c r="C835" s="790"/>
      <c r="D835" s="790"/>
      <c r="E835" s="827"/>
      <c r="F835" s="790"/>
      <c r="G835" s="790"/>
      <c r="H835" s="790"/>
      <c r="I835" s="790"/>
      <c r="J835" s="790"/>
      <c r="K835" s="790"/>
      <c r="L835" s="790"/>
      <c r="M835" s="790"/>
      <c r="N835" s="790"/>
      <c r="O835" s="790"/>
      <c r="P835" s="790"/>
      <c r="Q835" s="790"/>
      <c r="R835" s="790"/>
      <c r="S835" s="790"/>
      <c r="T835" s="790"/>
      <c r="U835" s="790"/>
      <c r="V835" s="790"/>
      <c r="W835" s="790"/>
      <c r="X835" s="790"/>
      <c r="Y835" s="790"/>
    </row>
    <row r="836" spans="1:25" ht="12.75" customHeight="1">
      <c r="A836" s="790"/>
      <c r="B836" s="790"/>
      <c r="C836" s="790"/>
      <c r="D836" s="790"/>
      <c r="E836" s="827"/>
      <c r="F836" s="790"/>
      <c r="G836" s="790"/>
      <c r="H836" s="790"/>
      <c r="I836" s="790"/>
      <c r="J836" s="790"/>
      <c r="K836" s="790"/>
      <c r="L836" s="790"/>
      <c r="M836" s="790"/>
      <c r="N836" s="790"/>
      <c r="O836" s="790"/>
      <c r="P836" s="790"/>
      <c r="Q836" s="790"/>
      <c r="R836" s="790"/>
      <c r="S836" s="790"/>
      <c r="T836" s="790"/>
      <c r="U836" s="790"/>
      <c r="V836" s="790"/>
      <c r="W836" s="790"/>
      <c r="X836" s="790"/>
      <c r="Y836" s="790"/>
    </row>
    <row r="837" spans="1:25" ht="12.75" customHeight="1">
      <c r="A837" s="790"/>
      <c r="B837" s="790"/>
      <c r="C837" s="790"/>
      <c r="D837" s="790"/>
      <c r="E837" s="827"/>
      <c r="F837" s="790"/>
      <c r="G837" s="790"/>
      <c r="H837" s="790"/>
      <c r="I837" s="790"/>
      <c r="J837" s="790"/>
      <c r="K837" s="790"/>
      <c r="L837" s="790"/>
      <c r="M837" s="790"/>
      <c r="N837" s="790"/>
      <c r="O837" s="790"/>
      <c r="P837" s="790"/>
      <c r="Q837" s="790"/>
      <c r="R837" s="790"/>
      <c r="S837" s="790"/>
      <c r="T837" s="790"/>
      <c r="U837" s="790"/>
      <c r="V837" s="790"/>
      <c r="W837" s="790"/>
      <c r="X837" s="790"/>
      <c r="Y837" s="790"/>
    </row>
    <row r="838" spans="1:25" ht="12.75" customHeight="1">
      <c r="A838" s="790"/>
      <c r="B838" s="790"/>
      <c r="C838" s="790"/>
      <c r="D838" s="790"/>
      <c r="E838" s="827"/>
      <c r="F838" s="790"/>
      <c r="G838" s="790"/>
      <c r="H838" s="790"/>
      <c r="I838" s="790"/>
      <c r="J838" s="790"/>
      <c r="K838" s="790"/>
      <c r="L838" s="790"/>
      <c r="M838" s="790"/>
      <c r="N838" s="790"/>
      <c r="O838" s="790"/>
      <c r="P838" s="790"/>
      <c r="Q838" s="790"/>
      <c r="R838" s="790"/>
      <c r="S838" s="790"/>
      <c r="T838" s="790"/>
      <c r="U838" s="790"/>
      <c r="V838" s="790"/>
      <c r="W838" s="790"/>
      <c r="X838" s="790"/>
      <c r="Y838" s="790"/>
    </row>
    <row r="839" spans="1:25" ht="12.75" customHeight="1">
      <c r="A839" s="790"/>
      <c r="B839" s="790"/>
      <c r="C839" s="790"/>
      <c r="D839" s="790"/>
      <c r="E839" s="827"/>
      <c r="F839" s="790"/>
      <c r="G839" s="790"/>
      <c r="H839" s="790"/>
      <c r="I839" s="790"/>
      <c r="J839" s="790"/>
      <c r="K839" s="790"/>
      <c r="L839" s="790"/>
      <c r="M839" s="790"/>
      <c r="N839" s="790"/>
      <c r="O839" s="790"/>
      <c r="P839" s="790"/>
      <c r="Q839" s="790"/>
      <c r="R839" s="790"/>
      <c r="S839" s="790"/>
      <c r="T839" s="790"/>
      <c r="U839" s="790"/>
      <c r="V839" s="790"/>
      <c r="W839" s="790"/>
      <c r="X839" s="790"/>
      <c r="Y839" s="790"/>
    </row>
    <row r="840" spans="1:25" ht="12.75" customHeight="1">
      <c r="A840" s="790"/>
      <c r="B840" s="790"/>
      <c r="C840" s="790"/>
      <c r="D840" s="790"/>
      <c r="E840" s="827"/>
      <c r="F840" s="790"/>
      <c r="G840" s="790"/>
      <c r="H840" s="790"/>
      <c r="I840" s="790"/>
      <c r="J840" s="790"/>
      <c r="K840" s="790"/>
      <c r="L840" s="790"/>
      <c r="M840" s="790"/>
      <c r="N840" s="790"/>
      <c r="O840" s="790"/>
      <c r="P840" s="790"/>
      <c r="Q840" s="790"/>
      <c r="R840" s="790"/>
      <c r="S840" s="790"/>
      <c r="T840" s="790"/>
      <c r="U840" s="790"/>
      <c r="V840" s="790"/>
      <c r="W840" s="790"/>
      <c r="X840" s="790"/>
      <c r="Y840" s="790"/>
    </row>
    <row r="841" spans="1:25" ht="12.75" customHeight="1">
      <c r="A841" s="790"/>
      <c r="B841" s="790"/>
      <c r="C841" s="790"/>
      <c r="D841" s="790"/>
      <c r="E841" s="827"/>
      <c r="F841" s="790"/>
      <c r="G841" s="790"/>
      <c r="H841" s="790"/>
      <c r="I841" s="790"/>
      <c r="J841" s="790"/>
      <c r="K841" s="790"/>
      <c r="L841" s="790"/>
      <c r="M841" s="790"/>
      <c r="N841" s="790"/>
      <c r="O841" s="790"/>
      <c r="P841" s="790"/>
      <c r="Q841" s="790"/>
      <c r="R841" s="790"/>
      <c r="S841" s="790"/>
      <c r="T841" s="790"/>
      <c r="U841" s="790"/>
      <c r="V841" s="790"/>
      <c r="W841" s="790"/>
      <c r="X841" s="790"/>
      <c r="Y841" s="790"/>
    </row>
    <row r="842" spans="1:25" ht="12.75" customHeight="1">
      <c r="A842" s="790"/>
      <c r="B842" s="790"/>
      <c r="C842" s="790"/>
      <c r="D842" s="790"/>
      <c r="E842" s="827"/>
      <c r="F842" s="790"/>
      <c r="G842" s="790"/>
      <c r="H842" s="790"/>
      <c r="I842" s="790"/>
      <c r="J842" s="790"/>
      <c r="K842" s="790"/>
      <c r="L842" s="790"/>
      <c r="M842" s="790"/>
      <c r="N842" s="790"/>
      <c r="O842" s="790"/>
      <c r="P842" s="790"/>
      <c r="Q842" s="790"/>
      <c r="R842" s="790"/>
      <c r="S842" s="790"/>
      <c r="T842" s="790"/>
      <c r="U842" s="790"/>
      <c r="V842" s="790"/>
      <c r="W842" s="790"/>
      <c r="X842" s="790"/>
      <c r="Y842" s="790"/>
    </row>
    <row r="843" spans="1:25" ht="12.75" customHeight="1">
      <c r="A843" s="790"/>
      <c r="B843" s="790"/>
      <c r="C843" s="790"/>
      <c r="D843" s="790"/>
      <c r="E843" s="827"/>
      <c r="F843" s="790"/>
      <c r="G843" s="790"/>
      <c r="H843" s="790"/>
      <c r="I843" s="790"/>
      <c r="J843" s="790"/>
      <c r="K843" s="790"/>
      <c r="L843" s="790"/>
      <c r="M843" s="790"/>
      <c r="N843" s="790"/>
      <c r="O843" s="790"/>
      <c r="P843" s="790"/>
      <c r="Q843" s="790"/>
      <c r="R843" s="790"/>
      <c r="S843" s="790"/>
      <c r="T843" s="790"/>
      <c r="U843" s="790"/>
      <c r="V843" s="790"/>
      <c r="W843" s="790"/>
      <c r="X843" s="790"/>
      <c r="Y843" s="790"/>
    </row>
    <row r="844" spans="1:25" ht="12.75" customHeight="1">
      <c r="A844" s="790"/>
      <c r="B844" s="790"/>
      <c r="C844" s="790"/>
      <c r="D844" s="790"/>
      <c r="E844" s="827"/>
      <c r="F844" s="790"/>
      <c r="G844" s="790"/>
      <c r="H844" s="790"/>
      <c r="I844" s="790"/>
      <c r="J844" s="790"/>
      <c r="K844" s="790"/>
      <c r="L844" s="790"/>
      <c r="M844" s="790"/>
      <c r="N844" s="790"/>
      <c r="O844" s="790"/>
      <c r="P844" s="790"/>
      <c r="Q844" s="790"/>
      <c r="R844" s="790"/>
      <c r="S844" s="790"/>
      <c r="T844" s="790"/>
      <c r="U844" s="790"/>
      <c r="V844" s="790"/>
      <c r="W844" s="790"/>
      <c r="X844" s="790"/>
      <c r="Y844" s="790"/>
    </row>
    <row r="845" spans="1:25" ht="12.75" customHeight="1">
      <c r="A845" s="790"/>
      <c r="B845" s="790"/>
      <c r="C845" s="790"/>
      <c r="D845" s="790"/>
      <c r="E845" s="827"/>
      <c r="F845" s="790"/>
      <c r="G845" s="790"/>
      <c r="H845" s="790"/>
      <c r="I845" s="790"/>
      <c r="J845" s="790"/>
      <c r="K845" s="790"/>
      <c r="L845" s="790"/>
      <c r="M845" s="790"/>
      <c r="N845" s="790"/>
      <c r="O845" s="790"/>
      <c r="P845" s="790"/>
      <c r="Q845" s="790"/>
      <c r="R845" s="790"/>
      <c r="S845" s="790"/>
      <c r="T845" s="790"/>
      <c r="U845" s="790"/>
      <c r="V845" s="790"/>
      <c r="W845" s="790"/>
      <c r="X845" s="790"/>
      <c r="Y845" s="790"/>
    </row>
    <row r="846" spans="1:25" ht="12.75" customHeight="1">
      <c r="A846" s="790"/>
      <c r="B846" s="790"/>
      <c r="C846" s="790"/>
      <c r="D846" s="790"/>
      <c r="E846" s="827"/>
      <c r="F846" s="790"/>
      <c r="G846" s="790"/>
      <c r="H846" s="790"/>
      <c r="I846" s="790"/>
      <c r="J846" s="790"/>
      <c r="K846" s="790"/>
      <c r="L846" s="790"/>
      <c r="M846" s="790"/>
      <c r="N846" s="790"/>
      <c r="O846" s="790"/>
      <c r="P846" s="790"/>
      <c r="Q846" s="790"/>
      <c r="R846" s="790"/>
      <c r="S846" s="790"/>
      <c r="T846" s="790"/>
      <c r="U846" s="790"/>
      <c r="V846" s="790"/>
      <c r="W846" s="790"/>
      <c r="X846" s="790"/>
      <c r="Y846" s="790"/>
    </row>
    <row r="847" spans="1:25" ht="12.75" customHeight="1">
      <c r="A847" s="790"/>
      <c r="B847" s="790"/>
      <c r="C847" s="790"/>
      <c r="D847" s="790"/>
      <c r="E847" s="827"/>
      <c r="F847" s="790"/>
      <c r="G847" s="790"/>
      <c r="H847" s="790"/>
      <c r="I847" s="790"/>
      <c r="J847" s="790"/>
      <c r="K847" s="790"/>
      <c r="L847" s="790"/>
      <c r="M847" s="790"/>
      <c r="N847" s="790"/>
      <c r="O847" s="790"/>
      <c r="P847" s="790"/>
      <c r="Q847" s="790"/>
      <c r="R847" s="790"/>
      <c r="S847" s="790"/>
      <c r="T847" s="790"/>
      <c r="U847" s="790"/>
      <c r="V847" s="790"/>
      <c r="W847" s="790"/>
      <c r="X847" s="790"/>
      <c r="Y847" s="790"/>
    </row>
    <row r="848" spans="1:25" ht="12.75" customHeight="1">
      <c r="A848" s="790"/>
      <c r="B848" s="790"/>
      <c r="C848" s="790"/>
      <c r="D848" s="790"/>
      <c r="E848" s="827"/>
      <c r="F848" s="790"/>
      <c r="G848" s="790"/>
      <c r="H848" s="790"/>
      <c r="I848" s="790"/>
      <c r="J848" s="790"/>
      <c r="K848" s="790"/>
      <c r="L848" s="790"/>
      <c r="M848" s="790"/>
      <c r="N848" s="790"/>
      <c r="O848" s="790"/>
      <c r="P848" s="790"/>
      <c r="Q848" s="790"/>
      <c r="R848" s="790"/>
      <c r="S848" s="790"/>
      <c r="T848" s="790"/>
      <c r="U848" s="790"/>
      <c r="V848" s="790"/>
      <c r="W848" s="790"/>
      <c r="X848" s="790"/>
      <c r="Y848" s="790"/>
    </row>
    <row r="849" spans="1:25" ht="12.75" customHeight="1">
      <c r="A849" s="790"/>
      <c r="B849" s="790"/>
      <c r="C849" s="790"/>
      <c r="D849" s="790"/>
      <c r="E849" s="827"/>
      <c r="F849" s="790"/>
      <c r="G849" s="790"/>
      <c r="H849" s="790"/>
      <c r="I849" s="790"/>
      <c r="J849" s="790"/>
      <c r="K849" s="790"/>
      <c r="L849" s="790"/>
      <c r="M849" s="790"/>
      <c r="N849" s="790"/>
      <c r="O849" s="790"/>
      <c r="P849" s="790"/>
      <c r="Q849" s="790"/>
      <c r="R849" s="790"/>
      <c r="S849" s="790"/>
      <c r="T849" s="790"/>
      <c r="U849" s="790"/>
      <c r="V849" s="790"/>
      <c r="W849" s="790"/>
      <c r="X849" s="790"/>
      <c r="Y849" s="790"/>
    </row>
    <row r="850" spans="1:25" ht="12.75" customHeight="1">
      <c r="A850" s="790"/>
      <c r="B850" s="790"/>
      <c r="C850" s="790"/>
      <c r="D850" s="790"/>
      <c r="E850" s="827"/>
      <c r="F850" s="790"/>
      <c r="G850" s="790"/>
      <c r="H850" s="790"/>
      <c r="I850" s="790"/>
      <c r="J850" s="790"/>
      <c r="K850" s="790"/>
      <c r="L850" s="790"/>
      <c r="M850" s="790"/>
      <c r="N850" s="790"/>
      <c r="O850" s="790"/>
      <c r="P850" s="790"/>
      <c r="Q850" s="790"/>
      <c r="R850" s="790"/>
      <c r="S850" s="790"/>
      <c r="T850" s="790"/>
      <c r="U850" s="790"/>
      <c r="V850" s="790"/>
      <c r="W850" s="790"/>
      <c r="X850" s="790"/>
      <c r="Y850" s="790"/>
    </row>
    <row r="851" spans="1:25" ht="12.75" customHeight="1">
      <c r="A851" s="790"/>
      <c r="B851" s="790"/>
      <c r="C851" s="790"/>
      <c r="D851" s="790"/>
      <c r="E851" s="827"/>
      <c r="F851" s="790"/>
      <c r="G851" s="790"/>
      <c r="H851" s="790"/>
      <c r="I851" s="790"/>
      <c r="J851" s="790"/>
      <c r="K851" s="790"/>
      <c r="L851" s="790"/>
      <c r="M851" s="790"/>
      <c r="N851" s="790"/>
      <c r="O851" s="790"/>
      <c r="P851" s="790"/>
      <c r="Q851" s="790"/>
      <c r="R851" s="790"/>
      <c r="S851" s="790"/>
      <c r="T851" s="790"/>
      <c r="U851" s="790"/>
      <c r="V851" s="790"/>
      <c r="W851" s="790"/>
      <c r="X851" s="790"/>
      <c r="Y851" s="790"/>
    </row>
    <row r="852" spans="1:25" ht="12.75" customHeight="1">
      <c r="A852" s="790"/>
      <c r="B852" s="790"/>
      <c r="C852" s="790"/>
      <c r="D852" s="790"/>
      <c r="E852" s="827"/>
      <c r="F852" s="790"/>
      <c r="G852" s="790"/>
      <c r="H852" s="790"/>
      <c r="I852" s="790"/>
      <c r="J852" s="790"/>
      <c r="K852" s="790"/>
      <c r="L852" s="790"/>
      <c r="M852" s="790"/>
      <c r="N852" s="790"/>
      <c r="O852" s="790"/>
      <c r="P852" s="790"/>
      <c r="Q852" s="790"/>
      <c r="R852" s="790"/>
      <c r="S852" s="790"/>
      <c r="T852" s="790"/>
      <c r="U852" s="790"/>
      <c r="V852" s="790"/>
      <c r="W852" s="790"/>
      <c r="X852" s="790"/>
      <c r="Y852" s="790"/>
    </row>
    <row r="853" spans="1:25" ht="12.75" customHeight="1">
      <c r="A853" s="790"/>
      <c r="B853" s="790"/>
      <c r="C853" s="790"/>
      <c r="D853" s="790"/>
      <c r="E853" s="827"/>
      <c r="F853" s="790"/>
      <c r="G853" s="790"/>
      <c r="H853" s="790"/>
      <c r="I853" s="790"/>
      <c r="J853" s="790"/>
      <c r="K853" s="790"/>
      <c r="L853" s="790"/>
      <c r="M853" s="790"/>
      <c r="N853" s="790"/>
      <c r="O853" s="790"/>
      <c r="P853" s="790"/>
      <c r="Q853" s="790"/>
      <c r="R853" s="790"/>
      <c r="S853" s="790"/>
      <c r="T853" s="790"/>
      <c r="U853" s="790"/>
      <c r="V853" s="790"/>
      <c r="W853" s="790"/>
      <c r="X853" s="790"/>
      <c r="Y853" s="790"/>
    </row>
    <row r="854" spans="1:25" ht="12.75" customHeight="1">
      <c r="A854" s="790"/>
      <c r="B854" s="790"/>
      <c r="C854" s="790"/>
      <c r="D854" s="790"/>
      <c r="E854" s="827"/>
      <c r="F854" s="790"/>
      <c r="G854" s="790"/>
      <c r="H854" s="790"/>
      <c r="I854" s="790"/>
      <c r="J854" s="790"/>
      <c r="K854" s="790"/>
      <c r="L854" s="790"/>
      <c r="M854" s="790"/>
      <c r="N854" s="790"/>
      <c r="O854" s="790"/>
      <c r="P854" s="790"/>
      <c r="Q854" s="790"/>
      <c r="R854" s="790"/>
      <c r="S854" s="790"/>
      <c r="T854" s="790"/>
      <c r="U854" s="790"/>
      <c r="V854" s="790"/>
      <c r="W854" s="790"/>
      <c r="X854" s="790"/>
      <c r="Y854" s="790"/>
    </row>
    <row r="855" spans="1:25" ht="12.75" customHeight="1">
      <c r="A855" s="790"/>
      <c r="B855" s="790"/>
      <c r="C855" s="790"/>
      <c r="D855" s="790"/>
      <c r="E855" s="827"/>
      <c r="F855" s="790"/>
      <c r="G855" s="790"/>
      <c r="H855" s="790"/>
      <c r="I855" s="790"/>
      <c r="J855" s="790"/>
      <c r="K855" s="790"/>
      <c r="L855" s="790"/>
      <c r="M855" s="790"/>
      <c r="N855" s="790"/>
      <c r="O855" s="790"/>
      <c r="P855" s="790"/>
      <c r="Q855" s="790"/>
      <c r="R855" s="790"/>
      <c r="S855" s="790"/>
      <c r="T855" s="790"/>
      <c r="U855" s="790"/>
      <c r="V855" s="790"/>
      <c r="W855" s="790"/>
      <c r="X855" s="790"/>
      <c r="Y855" s="790"/>
    </row>
    <row r="856" spans="1:25" ht="12.75" customHeight="1">
      <c r="A856" s="790"/>
      <c r="B856" s="790"/>
      <c r="C856" s="790"/>
      <c r="D856" s="790"/>
      <c r="E856" s="827"/>
      <c r="F856" s="790"/>
      <c r="G856" s="790"/>
      <c r="H856" s="790"/>
      <c r="I856" s="790"/>
      <c r="J856" s="790"/>
      <c r="K856" s="790"/>
      <c r="L856" s="790"/>
      <c r="M856" s="790"/>
      <c r="N856" s="790"/>
      <c r="O856" s="790"/>
      <c r="P856" s="790"/>
      <c r="Q856" s="790"/>
      <c r="R856" s="790"/>
      <c r="S856" s="790"/>
      <c r="T856" s="790"/>
      <c r="U856" s="790"/>
      <c r="V856" s="790"/>
      <c r="W856" s="790"/>
      <c r="X856" s="790"/>
      <c r="Y856" s="790"/>
    </row>
    <row r="857" spans="1:25" ht="12.75" customHeight="1">
      <c r="A857" s="790"/>
      <c r="B857" s="790"/>
      <c r="C857" s="790"/>
      <c r="D857" s="790"/>
      <c r="E857" s="827"/>
      <c r="F857" s="790"/>
      <c r="G857" s="790"/>
      <c r="H857" s="790"/>
      <c r="I857" s="790"/>
      <c r="J857" s="790"/>
      <c r="K857" s="790"/>
      <c r="L857" s="790"/>
      <c r="M857" s="790"/>
      <c r="N857" s="790"/>
      <c r="O857" s="790"/>
      <c r="P857" s="790"/>
      <c r="Q857" s="790"/>
      <c r="R857" s="790"/>
      <c r="S857" s="790"/>
      <c r="T857" s="790"/>
      <c r="U857" s="790"/>
      <c r="V857" s="790"/>
      <c r="W857" s="790"/>
      <c r="X857" s="790"/>
      <c r="Y857" s="790"/>
    </row>
    <row r="858" spans="1:25" ht="12.75" customHeight="1">
      <c r="A858" s="790"/>
      <c r="B858" s="790"/>
      <c r="C858" s="790"/>
      <c r="D858" s="790"/>
      <c r="E858" s="827"/>
      <c r="F858" s="790"/>
      <c r="G858" s="790"/>
      <c r="H858" s="790"/>
      <c r="I858" s="790"/>
      <c r="J858" s="790"/>
      <c r="K858" s="790"/>
      <c r="L858" s="790"/>
      <c r="M858" s="790"/>
      <c r="N858" s="790"/>
      <c r="O858" s="790"/>
      <c r="P858" s="790"/>
      <c r="Q858" s="790"/>
      <c r="R858" s="790"/>
      <c r="S858" s="790"/>
      <c r="T858" s="790"/>
      <c r="U858" s="790"/>
      <c r="V858" s="790"/>
      <c r="W858" s="790"/>
      <c r="X858" s="790"/>
      <c r="Y858" s="790"/>
    </row>
    <row r="859" spans="1:25" ht="12.75" customHeight="1">
      <c r="A859" s="790"/>
      <c r="B859" s="790"/>
      <c r="C859" s="790"/>
      <c r="D859" s="790"/>
      <c r="E859" s="827"/>
      <c r="F859" s="790"/>
      <c r="G859" s="790"/>
      <c r="H859" s="790"/>
      <c r="I859" s="790"/>
      <c r="J859" s="790"/>
      <c r="K859" s="790"/>
      <c r="L859" s="790"/>
      <c r="M859" s="790"/>
      <c r="N859" s="790"/>
      <c r="O859" s="790"/>
      <c r="P859" s="790"/>
      <c r="Q859" s="790"/>
      <c r="R859" s="790"/>
      <c r="S859" s="790"/>
      <c r="T859" s="790"/>
      <c r="U859" s="790"/>
      <c r="V859" s="790"/>
      <c r="W859" s="790"/>
      <c r="X859" s="790"/>
      <c r="Y859" s="790"/>
    </row>
    <row r="860" spans="1:25" ht="12.75" customHeight="1">
      <c r="A860" s="790"/>
      <c r="B860" s="790"/>
      <c r="C860" s="790"/>
      <c r="D860" s="790"/>
      <c r="E860" s="827"/>
      <c r="F860" s="790"/>
      <c r="G860" s="790"/>
      <c r="H860" s="790"/>
      <c r="I860" s="790"/>
      <c r="J860" s="790"/>
      <c r="K860" s="790"/>
      <c r="L860" s="790"/>
      <c r="M860" s="790"/>
      <c r="N860" s="790"/>
      <c r="O860" s="790"/>
      <c r="P860" s="790"/>
      <c r="Q860" s="790"/>
      <c r="R860" s="790"/>
      <c r="S860" s="790"/>
      <c r="T860" s="790"/>
      <c r="U860" s="790"/>
      <c r="V860" s="790"/>
      <c r="W860" s="790"/>
      <c r="X860" s="790"/>
      <c r="Y860" s="790"/>
    </row>
    <row r="861" spans="1:25" ht="12.75" customHeight="1">
      <c r="A861" s="790"/>
      <c r="B861" s="790"/>
      <c r="C861" s="790"/>
      <c r="D861" s="790"/>
      <c r="E861" s="827"/>
      <c r="F861" s="790"/>
      <c r="G861" s="790"/>
      <c r="H861" s="790"/>
      <c r="I861" s="790"/>
      <c r="J861" s="790"/>
      <c r="K861" s="790"/>
      <c r="L861" s="790"/>
      <c r="M861" s="790"/>
      <c r="N861" s="790"/>
      <c r="O861" s="790"/>
      <c r="P861" s="790"/>
      <c r="Q861" s="790"/>
      <c r="R861" s="790"/>
      <c r="S861" s="790"/>
      <c r="T861" s="790"/>
      <c r="U861" s="790"/>
      <c r="V861" s="790"/>
      <c r="W861" s="790"/>
      <c r="X861" s="790"/>
      <c r="Y861" s="790"/>
    </row>
    <row r="862" spans="1:25" ht="12.75" customHeight="1">
      <c r="A862" s="790"/>
      <c r="B862" s="790"/>
      <c r="C862" s="790"/>
      <c r="D862" s="790"/>
      <c r="E862" s="827"/>
      <c r="F862" s="790"/>
      <c r="G862" s="790"/>
      <c r="H862" s="790"/>
      <c r="I862" s="790"/>
      <c r="J862" s="790"/>
      <c r="K862" s="790"/>
      <c r="L862" s="790"/>
      <c r="M862" s="790"/>
      <c r="N862" s="790"/>
      <c r="O862" s="790"/>
      <c r="P862" s="790"/>
      <c r="Q862" s="790"/>
      <c r="R862" s="790"/>
      <c r="S862" s="790"/>
      <c r="T862" s="790"/>
      <c r="U862" s="790"/>
      <c r="V862" s="790"/>
      <c r="W862" s="790"/>
      <c r="X862" s="790"/>
      <c r="Y862" s="790"/>
    </row>
    <row r="863" spans="1:25" ht="12.75" customHeight="1">
      <c r="A863" s="790"/>
      <c r="B863" s="790"/>
      <c r="C863" s="790"/>
      <c r="D863" s="790"/>
      <c r="E863" s="827"/>
      <c r="F863" s="790"/>
      <c r="G863" s="790"/>
      <c r="H863" s="790"/>
      <c r="I863" s="790"/>
      <c r="J863" s="790"/>
      <c r="K863" s="790"/>
      <c r="L863" s="790"/>
      <c r="M863" s="790"/>
      <c r="N863" s="790"/>
      <c r="O863" s="790"/>
      <c r="P863" s="790"/>
      <c r="Q863" s="790"/>
      <c r="R863" s="790"/>
      <c r="S863" s="790"/>
      <c r="T863" s="790"/>
      <c r="U863" s="790"/>
      <c r="V863" s="790"/>
      <c r="W863" s="790"/>
      <c r="X863" s="790"/>
      <c r="Y863" s="790"/>
    </row>
    <row r="864" spans="1:25" ht="12.75" customHeight="1">
      <c r="A864" s="790"/>
      <c r="B864" s="790"/>
      <c r="C864" s="790"/>
      <c r="D864" s="790"/>
      <c r="E864" s="827"/>
      <c r="F864" s="790"/>
      <c r="G864" s="790"/>
      <c r="H864" s="790"/>
      <c r="I864" s="790"/>
      <c r="J864" s="790"/>
      <c r="K864" s="790"/>
      <c r="L864" s="790"/>
      <c r="M864" s="790"/>
      <c r="N864" s="790"/>
      <c r="O864" s="790"/>
      <c r="P864" s="790"/>
      <c r="Q864" s="790"/>
      <c r="R864" s="790"/>
      <c r="S864" s="790"/>
      <c r="T864" s="790"/>
      <c r="U864" s="790"/>
      <c r="V864" s="790"/>
      <c r="W864" s="790"/>
      <c r="X864" s="790"/>
      <c r="Y864" s="790"/>
    </row>
    <row r="865" spans="1:25" ht="12.75" customHeight="1">
      <c r="A865" s="790"/>
      <c r="B865" s="790"/>
      <c r="C865" s="790"/>
      <c r="D865" s="790"/>
      <c r="E865" s="827"/>
      <c r="F865" s="790"/>
      <c r="G865" s="790"/>
      <c r="H865" s="790"/>
      <c r="I865" s="790"/>
      <c r="J865" s="790"/>
      <c r="K865" s="790"/>
      <c r="L865" s="790"/>
      <c r="M865" s="790"/>
      <c r="N865" s="790"/>
      <c r="O865" s="790"/>
      <c r="P865" s="790"/>
      <c r="Q865" s="790"/>
      <c r="R865" s="790"/>
      <c r="S865" s="790"/>
      <c r="T865" s="790"/>
      <c r="U865" s="790"/>
      <c r="V865" s="790"/>
      <c r="W865" s="790"/>
      <c r="X865" s="790"/>
      <c r="Y865" s="790"/>
    </row>
    <row r="866" spans="1:25" ht="12.75" customHeight="1">
      <c r="A866" s="790"/>
      <c r="B866" s="790"/>
      <c r="C866" s="790"/>
      <c r="D866" s="790"/>
      <c r="E866" s="827"/>
      <c r="F866" s="790"/>
      <c r="G866" s="790"/>
      <c r="H866" s="790"/>
      <c r="I866" s="790"/>
      <c r="J866" s="790"/>
      <c r="K866" s="790"/>
      <c r="L866" s="790"/>
      <c r="M866" s="790"/>
      <c r="N866" s="790"/>
      <c r="O866" s="790"/>
      <c r="P866" s="790"/>
      <c r="Q866" s="790"/>
      <c r="R866" s="790"/>
      <c r="S866" s="790"/>
      <c r="T866" s="790"/>
      <c r="U866" s="790"/>
      <c r="V866" s="790"/>
      <c r="W866" s="790"/>
      <c r="X866" s="790"/>
      <c r="Y866" s="790"/>
    </row>
    <row r="867" spans="1:25" ht="12.75" customHeight="1">
      <c r="A867" s="790"/>
      <c r="B867" s="790"/>
      <c r="C867" s="790"/>
      <c r="D867" s="790"/>
      <c r="E867" s="827"/>
      <c r="F867" s="790"/>
      <c r="G867" s="790"/>
      <c r="H867" s="790"/>
      <c r="I867" s="790"/>
      <c r="J867" s="790"/>
      <c r="K867" s="790"/>
      <c r="L867" s="790"/>
      <c r="M867" s="790"/>
      <c r="N867" s="790"/>
      <c r="O867" s="790"/>
      <c r="P867" s="790"/>
      <c r="Q867" s="790"/>
      <c r="R867" s="790"/>
      <c r="S867" s="790"/>
      <c r="T867" s="790"/>
      <c r="U867" s="790"/>
      <c r="V867" s="790"/>
      <c r="W867" s="790"/>
      <c r="X867" s="790"/>
      <c r="Y867" s="790"/>
    </row>
    <row r="868" spans="1:25" ht="12.75" customHeight="1">
      <c r="A868" s="790"/>
      <c r="B868" s="790"/>
      <c r="C868" s="790"/>
      <c r="D868" s="790"/>
      <c r="E868" s="827"/>
      <c r="F868" s="790"/>
      <c r="G868" s="790"/>
      <c r="H868" s="790"/>
      <c r="I868" s="790"/>
      <c r="J868" s="790"/>
      <c r="K868" s="790"/>
      <c r="L868" s="790"/>
      <c r="M868" s="790"/>
      <c r="N868" s="790"/>
      <c r="O868" s="790"/>
      <c r="P868" s="790"/>
      <c r="Q868" s="790"/>
      <c r="R868" s="790"/>
      <c r="S868" s="790"/>
      <c r="T868" s="790"/>
      <c r="U868" s="790"/>
      <c r="V868" s="790"/>
      <c r="W868" s="790"/>
      <c r="X868" s="790"/>
      <c r="Y868" s="790"/>
    </row>
    <row r="869" spans="1:25" ht="12.75" customHeight="1">
      <c r="A869" s="790"/>
      <c r="B869" s="790"/>
      <c r="C869" s="790"/>
      <c r="D869" s="790"/>
      <c r="E869" s="827"/>
      <c r="F869" s="790"/>
      <c r="G869" s="790"/>
      <c r="H869" s="790"/>
      <c r="I869" s="790"/>
      <c r="J869" s="790"/>
      <c r="K869" s="790"/>
      <c r="L869" s="790"/>
      <c r="M869" s="790"/>
      <c r="N869" s="790"/>
      <c r="O869" s="790"/>
      <c r="P869" s="790"/>
      <c r="Q869" s="790"/>
      <c r="R869" s="790"/>
      <c r="S869" s="790"/>
      <c r="T869" s="790"/>
      <c r="U869" s="790"/>
      <c r="V869" s="790"/>
      <c r="W869" s="790"/>
      <c r="X869" s="790"/>
      <c r="Y869" s="790"/>
    </row>
    <row r="870" spans="1:25" ht="12.75" customHeight="1">
      <c r="A870" s="790"/>
      <c r="B870" s="790"/>
      <c r="C870" s="790"/>
      <c r="D870" s="790"/>
      <c r="E870" s="827"/>
      <c r="F870" s="790"/>
      <c r="G870" s="790"/>
      <c r="H870" s="790"/>
      <c r="I870" s="790"/>
      <c r="J870" s="790"/>
      <c r="K870" s="790"/>
      <c r="L870" s="790"/>
      <c r="M870" s="790"/>
      <c r="N870" s="790"/>
      <c r="O870" s="790"/>
      <c r="P870" s="790"/>
      <c r="Q870" s="790"/>
      <c r="R870" s="790"/>
      <c r="S870" s="790"/>
      <c r="T870" s="790"/>
      <c r="U870" s="790"/>
      <c r="V870" s="790"/>
      <c r="W870" s="790"/>
      <c r="X870" s="790"/>
      <c r="Y870" s="790"/>
    </row>
    <row r="871" spans="1:25" ht="12.75" customHeight="1">
      <c r="A871" s="790"/>
      <c r="B871" s="790"/>
      <c r="C871" s="790"/>
      <c r="D871" s="790"/>
      <c r="E871" s="827"/>
      <c r="F871" s="790"/>
      <c r="G871" s="790"/>
      <c r="H871" s="790"/>
      <c r="I871" s="790"/>
      <c r="J871" s="790"/>
      <c r="K871" s="790"/>
      <c r="L871" s="790"/>
      <c r="M871" s="790"/>
      <c r="N871" s="790"/>
      <c r="O871" s="790"/>
      <c r="P871" s="790"/>
      <c r="Q871" s="790"/>
      <c r="R871" s="790"/>
      <c r="S871" s="790"/>
      <c r="T871" s="790"/>
      <c r="U871" s="790"/>
      <c r="V871" s="790"/>
      <c r="W871" s="790"/>
      <c r="X871" s="790"/>
      <c r="Y871" s="790"/>
    </row>
    <row r="872" spans="1:25" ht="12.75" customHeight="1">
      <c r="A872" s="790"/>
      <c r="B872" s="790"/>
      <c r="C872" s="790"/>
      <c r="D872" s="790"/>
      <c r="E872" s="827"/>
      <c r="F872" s="790"/>
      <c r="G872" s="790"/>
      <c r="H872" s="790"/>
      <c r="I872" s="790"/>
      <c r="J872" s="790"/>
      <c r="K872" s="790"/>
      <c r="L872" s="790"/>
      <c r="M872" s="790"/>
      <c r="N872" s="790"/>
      <c r="O872" s="790"/>
      <c r="P872" s="790"/>
      <c r="Q872" s="790"/>
      <c r="R872" s="790"/>
      <c r="S872" s="790"/>
      <c r="T872" s="790"/>
      <c r="U872" s="790"/>
      <c r="V872" s="790"/>
      <c r="W872" s="790"/>
      <c r="X872" s="790"/>
      <c r="Y872" s="790"/>
    </row>
    <row r="873" spans="1:25" ht="12.75" customHeight="1">
      <c r="A873" s="790"/>
      <c r="B873" s="790"/>
      <c r="C873" s="790"/>
      <c r="D873" s="790"/>
      <c r="E873" s="827"/>
      <c r="F873" s="790"/>
      <c r="G873" s="790"/>
      <c r="H873" s="790"/>
      <c r="I873" s="790"/>
      <c r="J873" s="790"/>
      <c r="K873" s="790"/>
      <c r="L873" s="790"/>
      <c r="M873" s="790"/>
      <c r="N873" s="790"/>
      <c r="O873" s="790"/>
      <c r="P873" s="790"/>
      <c r="Q873" s="790"/>
      <c r="R873" s="790"/>
      <c r="S873" s="790"/>
      <c r="T873" s="790"/>
      <c r="U873" s="790"/>
      <c r="V873" s="790"/>
      <c r="W873" s="790"/>
      <c r="X873" s="790"/>
      <c r="Y873" s="790"/>
    </row>
    <row r="874" spans="1:25" ht="12.75" customHeight="1">
      <c r="A874" s="790"/>
      <c r="B874" s="790"/>
      <c r="C874" s="790"/>
      <c r="D874" s="790"/>
      <c r="E874" s="827"/>
      <c r="F874" s="790"/>
      <c r="G874" s="790"/>
      <c r="H874" s="790"/>
      <c r="I874" s="790"/>
      <c r="J874" s="790"/>
      <c r="K874" s="790"/>
      <c r="L874" s="790"/>
      <c r="M874" s="790"/>
      <c r="N874" s="790"/>
      <c r="O874" s="790"/>
      <c r="P874" s="790"/>
      <c r="Q874" s="790"/>
      <c r="R874" s="790"/>
      <c r="S874" s="790"/>
      <c r="T874" s="790"/>
      <c r="U874" s="790"/>
      <c r="V874" s="790"/>
      <c r="W874" s="790"/>
      <c r="X874" s="790"/>
      <c r="Y874" s="790"/>
    </row>
    <row r="875" spans="1:25" ht="12.75" customHeight="1">
      <c r="A875" s="790"/>
      <c r="B875" s="790"/>
      <c r="C875" s="790"/>
      <c r="D875" s="790"/>
      <c r="E875" s="827"/>
      <c r="F875" s="790"/>
      <c r="G875" s="790"/>
      <c r="H875" s="790"/>
      <c r="I875" s="790"/>
      <c r="J875" s="790"/>
      <c r="K875" s="790"/>
      <c r="L875" s="790"/>
      <c r="M875" s="790"/>
      <c r="N875" s="790"/>
      <c r="O875" s="790"/>
      <c r="P875" s="790"/>
      <c r="Q875" s="790"/>
      <c r="R875" s="790"/>
      <c r="S875" s="790"/>
      <c r="T875" s="790"/>
      <c r="U875" s="790"/>
      <c r="V875" s="790"/>
      <c r="W875" s="790"/>
      <c r="X875" s="790"/>
      <c r="Y875" s="790"/>
    </row>
    <row r="876" spans="1:25" ht="12.75" customHeight="1">
      <c r="A876" s="790"/>
      <c r="B876" s="790"/>
      <c r="C876" s="790"/>
      <c r="D876" s="790"/>
      <c r="E876" s="827"/>
      <c r="F876" s="790"/>
      <c r="G876" s="790"/>
      <c r="H876" s="790"/>
      <c r="I876" s="790"/>
      <c r="J876" s="790"/>
      <c r="K876" s="790"/>
      <c r="L876" s="790"/>
      <c r="M876" s="790"/>
      <c r="N876" s="790"/>
      <c r="O876" s="790"/>
      <c r="P876" s="790"/>
      <c r="Q876" s="790"/>
      <c r="R876" s="790"/>
      <c r="S876" s="790"/>
      <c r="T876" s="790"/>
      <c r="U876" s="790"/>
      <c r="V876" s="790"/>
      <c r="W876" s="790"/>
      <c r="X876" s="790"/>
      <c r="Y876" s="790"/>
    </row>
    <row r="877" spans="1:25" ht="12.75" customHeight="1">
      <c r="A877" s="790"/>
      <c r="B877" s="790"/>
      <c r="C877" s="790"/>
      <c r="D877" s="790"/>
      <c r="E877" s="827"/>
      <c r="F877" s="790"/>
      <c r="G877" s="790"/>
      <c r="H877" s="790"/>
      <c r="I877" s="790"/>
      <c r="J877" s="790"/>
      <c r="K877" s="790"/>
      <c r="L877" s="790"/>
      <c r="M877" s="790"/>
      <c r="N877" s="790"/>
      <c r="O877" s="790"/>
      <c r="P877" s="790"/>
      <c r="Q877" s="790"/>
      <c r="R877" s="790"/>
      <c r="S877" s="790"/>
      <c r="T877" s="790"/>
      <c r="U877" s="790"/>
      <c r="V877" s="790"/>
      <c r="W877" s="790"/>
      <c r="X877" s="790"/>
      <c r="Y877" s="790"/>
    </row>
    <row r="878" spans="1:25" ht="12.75" customHeight="1">
      <c r="A878" s="790"/>
      <c r="B878" s="790"/>
      <c r="C878" s="790"/>
      <c r="D878" s="790"/>
      <c r="E878" s="827"/>
      <c r="F878" s="790"/>
      <c r="G878" s="790"/>
      <c r="H878" s="790"/>
      <c r="I878" s="790"/>
      <c r="J878" s="790"/>
      <c r="K878" s="790"/>
      <c r="L878" s="790"/>
      <c r="M878" s="790"/>
      <c r="N878" s="790"/>
      <c r="O878" s="790"/>
      <c r="P878" s="790"/>
      <c r="Q878" s="790"/>
      <c r="R878" s="790"/>
      <c r="S878" s="790"/>
      <c r="T878" s="790"/>
      <c r="U878" s="790"/>
      <c r="V878" s="790"/>
      <c r="W878" s="790"/>
      <c r="X878" s="790"/>
      <c r="Y878" s="790"/>
    </row>
    <row r="879" spans="1:25" ht="12.75" customHeight="1">
      <c r="A879" s="790"/>
      <c r="B879" s="790"/>
      <c r="C879" s="790"/>
      <c r="D879" s="790"/>
      <c r="E879" s="827"/>
      <c r="F879" s="790"/>
      <c r="G879" s="790"/>
      <c r="H879" s="790"/>
      <c r="I879" s="790"/>
      <c r="J879" s="790"/>
      <c r="K879" s="790"/>
      <c r="L879" s="790"/>
      <c r="M879" s="790"/>
      <c r="N879" s="790"/>
      <c r="O879" s="790"/>
      <c r="P879" s="790"/>
      <c r="Q879" s="790"/>
      <c r="R879" s="790"/>
      <c r="S879" s="790"/>
      <c r="T879" s="790"/>
      <c r="U879" s="790"/>
      <c r="V879" s="790"/>
      <c r="W879" s="790"/>
      <c r="X879" s="790"/>
      <c r="Y879" s="790"/>
    </row>
    <row r="880" spans="1:25" ht="12.75" customHeight="1">
      <c r="A880" s="790"/>
      <c r="B880" s="790"/>
      <c r="C880" s="790"/>
      <c r="D880" s="790"/>
      <c r="E880" s="827"/>
      <c r="F880" s="790"/>
      <c r="G880" s="790"/>
      <c r="H880" s="790"/>
      <c r="I880" s="790"/>
      <c r="J880" s="790"/>
      <c r="K880" s="790"/>
      <c r="L880" s="790"/>
      <c r="M880" s="790"/>
      <c r="N880" s="790"/>
      <c r="O880" s="790"/>
      <c r="P880" s="790"/>
      <c r="Q880" s="790"/>
      <c r="R880" s="790"/>
      <c r="S880" s="790"/>
      <c r="T880" s="790"/>
      <c r="U880" s="790"/>
      <c r="V880" s="790"/>
      <c r="W880" s="790"/>
      <c r="X880" s="790"/>
      <c r="Y880" s="790"/>
    </row>
    <row r="881" spans="1:25" ht="12.75" customHeight="1">
      <c r="A881" s="790"/>
      <c r="B881" s="790"/>
      <c r="C881" s="790"/>
      <c r="D881" s="790"/>
      <c r="E881" s="827"/>
      <c r="F881" s="790"/>
      <c r="G881" s="790"/>
      <c r="H881" s="790"/>
      <c r="I881" s="790"/>
      <c r="J881" s="790"/>
      <c r="K881" s="790"/>
      <c r="L881" s="790"/>
      <c r="M881" s="790"/>
      <c r="N881" s="790"/>
      <c r="O881" s="790"/>
      <c r="P881" s="790"/>
      <c r="Q881" s="790"/>
      <c r="R881" s="790"/>
      <c r="S881" s="790"/>
      <c r="T881" s="790"/>
      <c r="U881" s="790"/>
      <c r="V881" s="790"/>
      <c r="W881" s="790"/>
      <c r="X881" s="790"/>
      <c r="Y881" s="790"/>
    </row>
    <row r="882" spans="1:25" ht="12.75" customHeight="1">
      <c r="A882" s="790"/>
      <c r="B882" s="790"/>
      <c r="C882" s="790"/>
      <c r="D882" s="790"/>
      <c r="E882" s="827"/>
      <c r="F882" s="790"/>
      <c r="G882" s="790"/>
      <c r="H882" s="790"/>
      <c r="I882" s="790"/>
      <c r="J882" s="790"/>
      <c r="K882" s="790"/>
      <c r="L882" s="790"/>
      <c r="M882" s="790"/>
      <c r="N882" s="790"/>
      <c r="O882" s="790"/>
      <c r="P882" s="790"/>
      <c r="Q882" s="790"/>
      <c r="R882" s="790"/>
      <c r="S882" s="790"/>
      <c r="T882" s="790"/>
      <c r="U882" s="790"/>
      <c r="V882" s="790"/>
      <c r="W882" s="790"/>
      <c r="X882" s="790"/>
      <c r="Y882" s="790"/>
    </row>
    <row r="883" spans="1:25" ht="12.75" customHeight="1">
      <c r="A883" s="790"/>
      <c r="B883" s="790"/>
      <c r="C883" s="790"/>
      <c r="D883" s="790"/>
      <c r="E883" s="827"/>
      <c r="F883" s="790"/>
      <c r="G883" s="790"/>
      <c r="H883" s="790"/>
      <c r="I883" s="790"/>
      <c r="J883" s="790"/>
      <c r="K883" s="790"/>
      <c r="L883" s="790"/>
      <c r="M883" s="790"/>
      <c r="N883" s="790"/>
      <c r="O883" s="790"/>
      <c r="P883" s="790"/>
      <c r="Q883" s="790"/>
      <c r="R883" s="790"/>
      <c r="S883" s="790"/>
      <c r="T883" s="790"/>
      <c r="U883" s="790"/>
      <c r="V883" s="790"/>
      <c r="W883" s="790"/>
      <c r="X883" s="790"/>
      <c r="Y883" s="790"/>
    </row>
    <row r="884" spans="1:25" ht="12.75" customHeight="1">
      <c r="A884" s="790"/>
      <c r="B884" s="790"/>
      <c r="C884" s="790"/>
      <c r="D884" s="790"/>
      <c r="E884" s="827"/>
      <c r="F884" s="790"/>
      <c r="G884" s="790"/>
      <c r="H884" s="790"/>
      <c r="I884" s="790"/>
      <c r="J884" s="790"/>
      <c r="K884" s="790"/>
      <c r="L884" s="790"/>
      <c r="M884" s="790"/>
      <c r="N884" s="790"/>
      <c r="O884" s="790"/>
      <c r="P884" s="790"/>
      <c r="Q884" s="790"/>
      <c r="R884" s="790"/>
      <c r="S884" s="790"/>
      <c r="T884" s="790"/>
      <c r="U884" s="790"/>
      <c r="V884" s="790"/>
      <c r="W884" s="790"/>
      <c r="X884" s="790"/>
      <c r="Y884" s="790"/>
    </row>
    <row r="885" spans="1:25" ht="12.75" customHeight="1">
      <c r="A885" s="790"/>
      <c r="B885" s="790"/>
      <c r="C885" s="790"/>
      <c r="D885" s="790"/>
      <c r="E885" s="827"/>
      <c r="F885" s="790"/>
      <c r="G885" s="790"/>
      <c r="H885" s="790"/>
      <c r="I885" s="790"/>
      <c r="J885" s="790"/>
      <c r="K885" s="790"/>
      <c r="L885" s="790"/>
      <c r="M885" s="790"/>
      <c r="N885" s="790"/>
      <c r="O885" s="790"/>
      <c r="P885" s="790"/>
      <c r="Q885" s="790"/>
      <c r="R885" s="790"/>
      <c r="S885" s="790"/>
      <c r="T885" s="790"/>
      <c r="U885" s="790"/>
      <c r="V885" s="790"/>
      <c r="W885" s="790"/>
      <c r="X885" s="790"/>
      <c r="Y885" s="790"/>
    </row>
    <row r="886" spans="1:25" ht="12.75" customHeight="1">
      <c r="A886" s="790"/>
      <c r="B886" s="790"/>
      <c r="C886" s="790"/>
      <c r="D886" s="790"/>
      <c r="E886" s="827"/>
      <c r="F886" s="790"/>
      <c r="G886" s="790"/>
      <c r="H886" s="790"/>
      <c r="I886" s="790"/>
      <c r="J886" s="790"/>
      <c r="K886" s="790"/>
      <c r="L886" s="790"/>
      <c r="M886" s="790"/>
      <c r="N886" s="790"/>
      <c r="O886" s="790"/>
      <c r="P886" s="790"/>
      <c r="Q886" s="790"/>
      <c r="R886" s="790"/>
      <c r="S886" s="790"/>
      <c r="T886" s="790"/>
      <c r="U886" s="790"/>
      <c r="V886" s="790"/>
      <c r="W886" s="790"/>
      <c r="X886" s="790"/>
      <c r="Y886" s="790"/>
    </row>
    <row r="887" spans="1:25" ht="12.75" customHeight="1">
      <c r="A887" s="790"/>
      <c r="B887" s="790"/>
      <c r="C887" s="790"/>
      <c r="D887" s="790"/>
      <c r="E887" s="827"/>
      <c r="F887" s="790"/>
      <c r="G887" s="790"/>
      <c r="H887" s="790"/>
      <c r="I887" s="790"/>
      <c r="J887" s="790"/>
      <c r="K887" s="790"/>
      <c r="L887" s="790"/>
      <c r="M887" s="790"/>
      <c r="N887" s="790"/>
      <c r="O887" s="790"/>
      <c r="P887" s="790"/>
      <c r="Q887" s="790"/>
      <c r="R887" s="790"/>
      <c r="S887" s="790"/>
      <c r="T887" s="790"/>
      <c r="U887" s="790"/>
      <c r="V887" s="790"/>
      <c r="W887" s="790"/>
      <c r="X887" s="790"/>
      <c r="Y887" s="790"/>
    </row>
    <row r="888" spans="1:25" ht="12.75" customHeight="1">
      <c r="A888" s="790"/>
      <c r="B888" s="790"/>
      <c r="C888" s="790"/>
      <c r="D888" s="790"/>
      <c r="E888" s="827"/>
      <c r="F888" s="790"/>
      <c r="G888" s="790"/>
      <c r="H888" s="790"/>
      <c r="I888" s="790"/>
      <c r="J888" s="790"/>
      <c r="K888" s="790"/>
      <c r="L888" s="790"/>
      <c r="M888" s="790"/>
      <c r="N888" s="790"/>
      <c r="O888" s="790"/>
      <c r="P888" s="790"/>
      <c r="Q888" s="790"/>
      <c r="R888" s="790"/>
      <c r="S888" s="790"/>
      <c r="T888" s="790"/>
      <c r="U888" s="790"/>
      <c r="V888" s="790"/>
      <c r="W888" s="790"/>
      <c r="X888" s="790"/>
      <c r="Y888" s="790"/>
    </row>
    <row r="889" spans="1:25" ht="12.75" customHeight="1">
      <c r="A889" s="790"/>
      <c r="B889" s="790"/>
      <c r="C889" s="790"/>
      <c r="D889" s="790"/>
      <c r="E889" s="827"/>
      <c r="F889" s="790"/>
      <c r="G889" s="790"/>
      <c r="H889" s="790"/>
      <c r="I889" s="790"/>
      <c r="J889" s="790"/>
      <c r="K889" s="790"/>
      <c r="L889" s="790"/>
      <c r="M889" s="790"/>
      <c r="N889" s="790"/>
      <c r="O889" s="790"/>
      <c r="P889" s="790"/>
      <c r="Q889" s="790"/>
      <c r="R889" s="790"/>
      <c r="S889" s="790"/>
      <c r="T889" s="790"/>
      <c r="U889" s="790"/>
      <c r="V889" s="790"/>
      <c r="W889" s="790"/>
      <c r="X889" s="790"/>
      <c r="Y889" s="790"/>
    </row>
    <row r="890" spans="1:25" ht="12.75" customHeight="1">
      <c r="A890" s="790"/>
      <c r="B890" s="790"/>
      <c r="C890" s="790"/>
      <c r="D890" s="790"/>
      <c r="E890" s="827"/>
      <c r="F890" s="790"/>
      <c r="G890" s="790"/>
      <c r="H890" s="790"/>
      <c r="I890" s="790"/>
      <c r="J890" s="790"/>
      <c r="K890" s="790"/>
      <c r="L890" s="790"/>
      <c r="M890" s="790"/>
      <c r="N890" s="790"/>
      <c r="O890" s="790"/>
      <c r="P890" s="790"/>
      <c r="Q890" s="790"/>
      <c r="R890" s="790"/>
      <c r="S890" s="790"/>
      <c r="T890" s="790"/>
      <c r="U890" s="790"/>
      <c r="V890" s="790"/>
      <c r="W890" s="790"/>
      <c r="X890" s="790"/>
      <c r="Y890" s="790"/>
    </row>
    <row r="891" spans="1:25" ht="12.75" customHeight="1">
      <c r="A891" s="790"/>
      <c r="B891" s="790"/>
      <c r="C891" s="790"/>
      <c r="D891" s="790"/>
      <c r="E891" s="827"/>
      <c r="F891" s="790"/>
      <c r="G891" s="790"/>
      <c r="H891" s="790"/>
      <c r="I891" s="790"/>
      <c r="J891" s="790"/>
      <c r="K891" s="790"/>
      <c r="L891" s="790"/>
      <c r="M891" s="790"/>
      <c r="N891" s="790"/>
      <c r="O891" s="790"/>
      <c r="P891" s="790"/>
      <c r="Q891" s="790"/>
      <c r="R891" s="790"/>
      <c r="S891" s="790"/>
      <c r="T891" s="790"/>
      <c r="U891" s="790"/>
      <c r="V891" s="790"/>
      <c r="W891" s="790"/>
      <c r="X891" s="790"/>
      <c r="Y891" s="790"/>
    </row>
    <row r="892" spans="1:25" ht="12.75" customHeight="1">
      <c r="A892" s="790"/>
      <c r="B892" s="790"/>
      <c r="C892" s="790"/>
      <c r="D892" s="790"/>
      <c r="E892" s="827"/>
      <c r="F892" s="790"/>
      <c r="G892" s="790"/>
      <c r="H892" s="790"/>
      <c r="I892" s="790"/>
      <c r="J892" s="790"/>
      <c r="K892" s="790"/>
      <c r="L892" s="790"/>
      <c r="M892" s="790"/>
      <c r="N892" s="790"/>
      <c r="O892" s="790"/>
      <c r="P892" s="790"/>
      <c r="Q892" s="790"/>
      <c r="R892" s="790"/>
      <c r="S892" s="790"/>
      <c r="T892" s="790"/>
      <c r="U892" s="790"/>
      <c r="V892" s="790"/>
      <c r="W892" s="790"/>
      <c r="X892" s="790"/>
      <c r="Y892" s="790"/>
    </row>
    <row r="893" spans="1:25" ht="12.75" customHeight="1">
      <c r="A893" s="790"/>
      <c r="B893" s="790"/>
      <c r="C893" s="790"/>
      <c r="D893" s="790"/>
      <c r="E893" s="827"/>
      <c r="F893" s="790"/>
      <c r="G893" s="790"/>
      <c r="H893" s="790"/>
      <c r="I893" s="790"/>
      <c r="J893" s="790"/>
      <c r="K893" s="790"/>
      <c r="L893" s="790"/>
      <c r="M893" s="790"/>
      <c r="N893" s="790"/>
      <c r="O893" s="790"/>
      <c r="P893" s="790"/>
      <c r="Q893" s="790"/>
      <c r="R893" s="790"/>
      <c r="S893" s="790"/>
      <c r="T893" s="790"/>
      <c r="U893" s="790"/>
      <c r="V893" s="790"/>
      <c r="W893" s="790"/>
      <c r="X893" s="790"/>
      <c r="Y893" s="790"/>
    </row>
    <row r="894" spans="1:25" ht="12.75" customHeight="1">
      <c r="A894" s="790"/>
      <c r="B894" s="790"/>
      <c r="C894" s="790"/>
      <c r="D894" s="790"/>
      <c r="E894" s="827"/>
      <c r="F894" s="790"/>
      <c r="G894" s="790"/>
      <c r="H894" s="790"/>
      <c r="I894" s="790"/>
      <c r="J894" s="790"/>
      <c r="K894" s="790"/>
      <c r="L894" s="790"/>
      <c r="M894" s="790"/>
      <c r="N894" s="790"/>
      <c r="O894" s="790"/>
      <c r="P894" s="790"/>
      <c r="Q894" s="790"/>
      <c r="R894" s="790"/>
      <c r="S894" s="790"/>
      <c r="T894" s="790"/>
      <c r="U894" s="790"/>
      <c r="V894" s="790"/>
      <c r="W894" s="790"/>
      <c r="X894" s="790"/>
      <c r="Y894" s="790"/>
    </row>
    <row r="895" spans="1:25" ht="12.75" customHeight="1">
      <c r="A895" s="790"/>
      <c r="B895" s="790"/>
      <c r="C895" s="790"/>
      <c r="D895" s="790"/>
      <c r="E895" s="827"/>
      <c r="F895" s="790"/>
      <c r="G895" s="790"/>
      <c r="H895" s="790"/>
      <c r="I895" s="790"/>
      <c r="J895" s="790"/>
      <c r="K895" s="790"/>
      <c r="L895" s="790"/>
      <c r="M895" s="790"/>
      <c r="N895" s="790"/>
      <c r="O895" s="790"/>
      <c r="P895" s="790"/>
      <c r="Q895" s="790"/>
      <c r="R895" s="790"/>
      <c r="S895" s="790"/>
      <c r="T895" s="790"/>
      <c r="U895" s="790"/>
      <c r="V895" s="790"/>
      <c r="W895" s="790"/>
      <c r="X895" s="790"/>
      <c r="Y895" s="790"/>
    </row>
    <row r="896" spans="1:25" ht="12.75" customHeight="1">
      <c r="A896" s="790"/>
      <c r="B896" s="790"/>
      <c r="C896" s="790"/>
      <c r="D896" s="790"/>
      <c r="E896" s="827"/>
      <c r="F896" s="790"/>
      <c r="G896" s="790"/>
      <c r="H896" s="790"/>
      <c r="I896" s="790"/>
      <c r="J896" s="790"/>
      <c r="K896" s="790"/>
      <c r="L896" s="790"/>
      <c r="M896" s="790"/>
      <c r="N896" s="790"/>
      <c r="O896" s="790"/>
      <c r="P896" s="790"/>
      <c r="Q896" s="790"/>
      <c r="R896" s="790"/>
      <c r="S896" s="790"/>
      <c r="T896" s="790"/>
      <c r="U896" s="790"/>
      <c r="V896" s="790"/>
      <c r="W896" s="790"/>
      <c r="X896" s="790"/>
      <c r="Y896" s="790"/>
    </row>
    <row r="897" spans="1:25" ht="12.75" customHeight="1">
      <c r="A897" s="790"/>
      <c r="B897" s="790"/>
      <c r="C897" s="790"/>
      <c r="D897" s="790"/>
      <c r="E897" s="827"/>
      <c r="F897" s="790"/>
      <c r="G897" s="790"/>
      <c r="H897" s="790"/>
      <c r="I897" s="790"/>
      <c r="J897" s="790"/>
      <c r="K897" s="790"/>
      <c r="L897" s="790"/>
      <c r="M897" s="790"/>
      <c r="N897" s="790"/>
      <c r="O897" s="790"/>
      <c r="P897" s="790"/>
      <c r="Q897" s="790"/>
      <c r="R897" s="790"/>
      <c r="S897" s="790"/>
      <c r="T897" s="790"/>
      <c r="U897" s="790"/>
      <c r="V897" s="790"/>
      <c r="W897" s="790"/>
      <c r="X897" s="790"/>
      <c r="Y897" s="790"/>
    </row>
    <row r="898" spans="1:25" ht="12.75" customHeight="1">
      <c r="A898" s="790"/>
      <c r="B898" s="790"/>
      <c r="C898" s="790"/>
      <c r="D898" s="790"/>
      <c r="E898" s="827"/>
      <c r="F898" s="790"/>
      <c r="G898" s="790"/>
      <c r="H898" s="790"/>
      <c r="I898" s="790"/>
      <c r="J898" s="790"/>
      <c r="K898" s="790"/>
      <c r="L898" s="790"/>
      <c r="M898" s="790"/>
      <c r="N898" s="790"/>
      <c r="O898" s="790"/>
      <c r="P898" s="790"/>
      <c r="Q898" s="790"/>
      <c r="R898" s="790"/>
      <c r="S898" s="790"/>
      <c r="T898" s="790"/>
      <c r="U898" s="790"/>
      <c r="V898" s="790"/>
      <c r="W898" s="790"/>
      <c r="X898" s="790"/>
      <c r="Y898" s="790"/>
    </row>
    <row r="899" spans="1:25" ht="12.75" customHeight="1">
      <c r="A899" s="790"/>
      <c r="B899" s="790"/>
      <c r="C899" s="790"/>
      <c r="D899" s="790"/>
      <c r="E899" s="827"/>
      <c r="F899" s="790"/>
      <c r="G899" s="790"/>
      <c r="H899" s="790"/>
      <c r="I899" s="790"/>
      <c r="J899" s="790"/>
      <c r="K899" s="790"/>
      <c r="L899" s="790"/>
      <c r="M899" s="790"/>
      <c r="N899" s="790"/>
      <c r="O899" s="790"/>
      <c r="P899" s="790"/>
      <c r="Q899" s="790"/>
      <c r="R899" s="790"/>
      <c r="S899" s="790"/>
      <c r="T899" s="790"/>
      <c r="U899" s="790"/>
      <c r="V899" s="790"/>
      <c r="W899" s="790"/>
      <c r="X899" s="790"/>
      <c r="Y899" s="790"/>
    </row>
    <row r="900" spans="1:25" ht="12.75" customHeight="1">
      <c r="A900" s="790"/>
      <c r="B900" s="790"/>
      <c r="C900" s="790"/>
      <c r="D900" s="790"/>
      <c r="E900" s="827"/>
      <c r="F900" s="790"/>
      <c r="G900" s="790"/>
      <c r="H900" s="790"/>
      <c r="I900" s="790"/>
      <c r="J900" s="790"/>
      <c r="K900" s="790"/>
      <c r="L900" s="790"/>
      <c r="M900" s="790"/>
      <c r="N900" s="790"/>
      <c r="O900" s="790"/>
      <c r="P900" s="790"/>
      <c r="Q900" s="790"/>
      <c r="R900" s="790"/>
      <c r="S900" s="790"/>
      <c r="T900" s="790"/>
      <c r="U900" s="790"/>
      <c r="V900" s="790"/>
      <c r="W900" s="790"/>
      <c r="X900" s="790"/>
      <c r="Y900" s="790"/>
    </row>
    <row r="901" spans="1:25" ht="12.75" customHeight="1">
      <c r="A901" s="790"/>
      <c r="B901" s="790"/>
      <c r="C901" s="790"/>
      <c r="D901" s="790"/>
      <c r="E901" s="827"/>
      <c r="F901" s="790"/>
      <c r="G901" s="790"/>
      <c r="H901" s="790"/>
      <c r="I901" s="790"/>
      <c r="J901" s="790"/>
      <c r="K901" s="790"/>
      <c r="L901" s="790"/>
      <c r="M901" s="790"/>
      <c r="N901" s="790"/>
      <c r="O901" s="790"/>
      <c r="P901" s="790"/>
      <c r="Q901" s="790"/>
      <c r="R901" s="790"/>
      <c r="S901" s="790"/>
      <c r="T901" s="790"/>
      <c r="U901" s="790"/>
      <c r="V901" s="790"/>
      <c r="W901" s="790"/>
      <c r="X901" s="790"/>
      <c r="Y901" s="790"/>
    </row>
    <row r="902" spans="1:25" ht="12.75" customHeight="1">
      <c r="A902" s="790"/>
      <c r="B902" s="790"/>
      <c r="C902" s="790"/>
      <c r="D902" s="790"/>
      <c r="E902" s="827"/>
      <c r="F902" s="790"/>
      <c r="G902" s="790"/>
      <c r="H902" s="790"/>
      <c r="I902" s="790"/>
      <c r="J902" s="790"/>
      <c r="K902" s="790"/>
      <c r="L902" s="790"/>
      <c r="M902" s="790"/>
      <c r="N902" s="790"/>
      <c r="O902" s="790"/>
      <c r="P902" s="790"/>
      <c r="Q902" s="790"/>
      <c r="R902" s="790"/>
      <c r="S902" s="790"/>
      <c r="T902" s="790"/>
      <c r="U902" s="790"/>
      <c r="V902" s="790"/>
      <c r="W902" s="790"/>
      <c r="X902" s="790"/>
      <c r="Y902" s="790"/>
    </row>
    <row r="903" spans="1:25" ht="12.75" customHeight="1">
      <c r="A903" s="790"/>
      <c r="B903" s="790"/>
      <c r="C903" s="790"/>
      <c r="D903" s="790"/>
      <c r="E903" s="827"/>
      <c r="F903" s="790"/>
      <c r="G903" s="790"/>
      <c r="H903" s="790"/>
      <c r="I903" s="790"/>
      <c r="J903" s="790"/>
      <c r="K903" s="790"/>
      <c r="L903" s="790"/>
      <c r="M903" s="790"/>
      <c r="N903" s="790"/>
      <c r="O903" s="790"/>
      <c r="P903" s="790"/>
      <c r="Q903" s="790"/>
      <c r="R903" s="790"/>
      <c r="S903" s="790"/>
      <c r="T903" s="790"/>
      <c r="U903" s="790"/>
      <c r="V903" s="790"/>
      <c r="W903" s="790"/>
      <c r="X903" s="790"/>
      <c r="Y903" s="790"/>
    </row>
    <row r="904" spans="1:25" ht="12.75" customHeight="1">
      <c r="A904" s="790"/>
      <c r="B904" s="790"/>
      <c r="C904" s="790"/>
      <c r="D904" s="790"/>
      <c r="E904" s="827"/>
      <c r="F904" s="790"/>
      <c r="G904" s="790"/>
      <c r="H904" s="790"/>
      <c r="I904" s="790"/>
      <c r="J904" s="790"/>
      <c r="K904" s="790"/>
      <c r="L904" s="790"/>
      <c r="M904" s="790"/>
      <c r="N904" s="790"/>
      <c r="O904" s="790"/>
      <c r="P904" s="790"/>
      <c r="Q904" s="790"/>
      <c r="R904" s="790"/>
      <c r="S904" s="790"/>
      <c r="T904" s="790"/>
      <c r="U904" s="790"/>
      <c r="V904" s="790"/>
      <c r="W904" s="790"/>
      <c r="X904" s="790"/>
      <c r="Y904" s="790"/>
    </row>
    <row r="905" spans="1:25" ht="12.75" customHeight="1">
      <c r="A905" s="790"/>
      <c r="B905" s="790"/>
      <c r="C905" s="790"/>
      <c r="D905" s="790"/>
      <c r="E905" s="827"/>
      <c r="F905" s="790"/>
      <c r="G905" s="790"/>
      <c r="H905" s="790"/>
      <c r="I905" s="790"/>
      <c r="J905" s="790"/>
      <c r="K905" s="790"/>
      <c r="L905" s="790"/>
      <c r="M905" s="790"/>
      <c r="N905" s="790"/>
      <c r="O905" s="790"/>
      <c r="P905" s="790"/>
      <c r="Q905" s="790"/>
      <c r="R905" s="790"/>
      <c r="S905" s="790"/>
      <c r="T905" s="790"/>
      <c r="U905" s="790"/>
      <c r="V905" s="790"/>
      <c r="W905" s="790"/>
      <c r="X905" s="790"/>
      <c r="Y905" s="790"/>
    </row>
    <row r="906" spans="1:25" ht="12.75" customHeight="1">
      <c r="A906" s="790"/>
      <c r="B906" s="790"/>
      <c r="C906" s="790"/>
      <c r="D906" s="790"/>
      <c r="E906" s="827"/>
      <c r="F906" s="790"/>
      <c r="G906" s="790"/>
      <c r="H906" s="790"/>
      <c r="I906" s="790"/>
      <c r="J906" s="790"/>
      <c r="K906" s="790"/>
      <c r="L906" s="790"/>
      <c r="M906" s="790"/>
      <c r="N906" s="790"/>
      <c r="O906" s="790"/>
      <c r="P906" s="790"/>
      <c r="Q906" s="790"/>
      <c r="R906" s="790"/>
      <c r="S906" s="790"/>
      <c r="T906" s="790"/>
      <c r="U906" s="790"/>
      <c r="V906" s="790"/>
      <c r="W906" s="790"/>
      <c r="X906" s="790"/>
      <c r="Y906" s="790"/>
    </row>
    <row r="907" spans="1:25" ht="12.75" customHeight="1">
      <c r="A907" s="790"/>
      <c r="B907" s="790"/>
      <c r="C907" s="790"/>
      <c r="D907" s="790"/>
      <c r="E907" s="827"/>
      <c r="F907" s="790"/>
      <c r="G907" s="790"/>
      <c r="H907" s="790"/>
      <c r="I907" s="790"/>
      <c r="J907" s="790"/>
      <c r="K907" s="790"/>
      <c r="L907" s="790"/>
      <c r="M907" s="790"/>
      <c r="N907" s="790"/>
      <c r="O907" s="790"/>
      <c r="P907" s="790"/>
      <c r="Q907" s="790"/>
      <c r="R907" s="790"/>
      <c r="S907" s="790"/>
      <c r="T907" s="790"/>
      <c r="U907" s="790"/>
      <c r="V907" s="790"/>
      <c r="W907" s="790"/>
      <c r="X907" s="790"/>
      <c r="Y907" s="790"/>
    </row>
    <row r="908" spans="1:25" ht="12.75" customHeight="1">
      <c r="A908" s="790"/>
      <c r="B908" s="790"/>
      <c r="C908" s="790"/>
      <c r="D908" s="790"/>
      <c r="E908" s="827"/>
      <c r="F908" s="790"/>
      <c r="G908" s="790"/>
      <c r="H908" s="790"/>
      <c r="I908" s="790"/>
      <c r="J908" s="790"/>
      <c r="K908" s="790"/>
      <c r="L908" s="790"/>
      <c r="M908" s="790"/>
      <c r="N908" s="790"/>
      <c r="O908" s="790"/>
      <c r="P908" s="790"/>
      <c r="Q908" s="790"/>
      <c r="R908" s="790"/>
      <c r="S908" s="790"/>
      <c r="T908" s="790"/>
      <c r="U908" s="790"/>
      <c r="V908" s="790"/>
      <c r="W908" s="790"/>
      <c r="X908" s="790"/>
      <c r="Y908" s="790"/>
    </row>
    <row r="909" spans="1:25" ht="12.75" customHeight="1">
      <c r="A909" s="790"/>
      <c r="B909" s="790"/>
      <c r="C909" s="790"/>
      <c r="D909" s="790"/>
      <c r="E909" s="827"/>
      <c r="F909" s="790"/>
      <c r="G909" s="790"/>
      <c r="H909" s="790"/>
      <c r="I909" s="790"/>
      <c r="J909" s="790"/>
      <c r="K909" s="790"/>
      <c r="L909" s="790"/>
      <c r="M909" s="790"/>
      <c r="N909" s="790"/>
      <c r="O909" s="790"/>
      <c r="P909" s="790"/>
      <c r="Q909" s="790"/>
      <c r="R909" s="790"/>
      <c r="S909" s="790"/>
      <c r="T909" s="790"/>
      <c r="U909" s="790"/>
      <c r="V909" s="790"/>
      <c r="W909" s="790"/>
      <c r="X909" s="790"/>
      <c r="Y909" s="790"/>
    </row>
    <row r="910" spans="1:25" ht="12.75" customHeight="1">
      <c r="A910" s="790"/>
      <c r="B910" s="790"/>
      <c r="C910" s="790"/>
      <c r="D910" s="790"/>
      <c r="E910" s="827"/>
      <c r="F910" s="790"/>
      <c r="G910" s="790"/>
      <c r="H910" s="790"/>
      <c r="I910" s="790"/>
      <c r="J910" s="790"/>
      <c r="K910" s="790"/>
      <c r="L910" s="790"/>
      <c r="M910" s="790"/>
      <c r="N910" s="790"/>
      <c r="O910" s="790"/>
      <c r="P910" s="790"/>
      <c r="Q910" s="790"/>
      <c r="R910" s="790"/>
      <c r="S910" s="790"/>
      <c r="T910" s="790"/>
      <c r="U910" s="790"/>
      <c r="V910" s="790"/>
      <c r="W910" s="790"/>
      <c r="X910" s="790"/>
      <c r="Y910" s="790"/>
    </row>
    <row r="911" spans="1:25" ht="12.75" customHeight="1">
      <c r="A911" s="790"/>
      <c r="B911" s="790"/>
      <c r="C911" s="790"/>
      <c r="D911" s="790"/>
      <c r="E911" s="827"/>
      <c r="F911" s="790"/>
      <c r="G911" s="790"/>
      <c r="H911" s="790"/>
      <c r="I911" s="790"/>
      <c r="J911" s="790"/>
      <c r="K911" s="790"/>
      <c r="L911" s="790"/>
      <c r="M911" s="790"/>
      <c r="N911" s="790"/>
      <c r="O911" s="790"/>
      <c r="P911" s="790"/>
      <c r="Q911" s="790"/>
      <c r="R911" s="790"/>
      <c r="S911" s="790"/>
      <c r="T911" s="790"/>
      <c r="U911" s="790"/>
      <c r="V911" s="790"/>
      <c r="W911" s="790"/>
      <c r="X911" s="790"/>
      <c r="Y911" s="790"/>
    </row>
    <row r="912" spans="1:25" ht="12.75" customHeight="1">
      <c r="A912" s="790"/>
      <c r="B912" s="790"/>
      <c r="C912" s="790"/>
      <c r="D912" s="790"/>
      <c r="E912" s="827"/>
      <c r="F912" s="790"/>
      <c r="G912" s="790"/>
      <c r="H912" s="790"/>
      <c r="I912" s="790"/>
      <c r="J912" s="790"/>
      <c r="K912" s="790"/>
      <c r="L912" s="790"/>
      <c r="M912" s="790"/>
      <c r="N912" s="790"/>
      <c r="O912" s="790"/>
      <c r="P912" s="790"/>
      <c r="Q912" s="790"/>
      <c r="R912" s="790"/>
      <c r="S912" s="790"/>
      <c r="T912" s="790"/>
      <c r="U912" s="790"/>
      <c r="V912" s="790"/>
      <c r="W912" s="790"/>
      <c r="X912" s="790"/>
      <c r="Y912" s="790"/>
    </row>
    <row r="913" spans="1:25" ht="12.75" customHeight="1">
      <c r="A913" s="790"/>
      <c r="B913" s="790"/>
      <c r="C913" s="790"/>
      <c r="D913" s="790"/>
      <c r="E913" s="827"/>
      <c r="F913" s="790"/>
      <c r="G913" s="790"/>
      <c r="H913" s="790"/>
      <c r="I913" s="790"/>
      <c r="J913" s="790"/>
      <c r="K913" s="790"/>
      <c r="L913" s="790"/>
      <c r="M913" s="790"/>
      <c r="N913" s="790"/>
      <c r="O913" s="790"/>
      <c r="P913" s="790"/>
      <c r="Q913" s="790"/>
      <c r="R913" s="790"/>
      <c r="S913" s="790"/>
      <c r="T913" s="790"/>
      <c r="U913" s="790"/>
      <c r="V913" s="790"/>
      <c r="W913" s="790"/>
      <c r="X913" s="790"/>
      <c r="Y913" s="790"/>
    </row>
    <row r="914" spans="1:25" ht="12.75" customHeight="1">
      <c r="A914" s="790"/>
      <c r="B914" s="790"/>
      <c r="C914" s="790"/>
      <c r="D914" s="790"/>
      <c r="E914" s="827"/>
      <c r="F914" s="790"/>
      <c r="G914" s="790"/>
      <c r="H914" s="790"/>
      <c r="I914" s="790"/>
      <c r="J914" s="790"/>
      <c r="K914" s="790"/>
      <c r="L914" s="790"/>
      <c r="M914" s="790"/>
      <c r="N914" s="790"/>
      <c r="O914" s="790"/>
      <c r="P914" s="790"/>
      <c r="Q914" s="790"/>
      <c r="R914" s="790"/>
      <c r="S914" s="790"/>
      <c r="T914" s="790"/>
      <c r="U914" s="790"/>
      <c r="V914" s="790"/>
      <c r="W914" s="790"/>
      <c r="X914" s="790"/>
      <c r="Y914" s="790"/>
    </row>
    <row r="915" spans="1:25" ht="12.75" customHeight="1">
      <c r="A915" s="790"/>
      <c r="B915" s="790"/>
      <c r="C915" s="790"/>
      <c r="D915" s="790"/>
      <c r="E915" s="827"/>
      <c r="F915" s="790"/>
      <c r="G915" s="790"/>
      <c r="H915" s="790"/>
      <c r="I915" s="790"/>
      <c r="J915" s="790"/>
      <c r="K915" s="790"/>
      <c r="L915" s="790"/>
      <c r="M915" s="790"/>
      <c r="N915" s="790"/>
      <c r="O915" s="790"/>
      <c r="P915" s="790"/>
      <c r="Q915" s="790"/>
      <c r="R915" s="790"/>
      <c r="S915" s="790"/>
      <c r="T915" s="790"/>
      <c r="U915" s="790"/>
      <c r="V915" s="790"/>
      <c r="W915" s="790"/>
      <c r="X915" s="790"/>
      <c r="Y915" s="790"/>
    </row>
    <row r="916" spans="1:25" ht="12.75" customHeight="1">
      <c r="A916" s="790"/>
      <c r="B916" s="790"/>
      <c r="C916" s="790"/>
      <c r="D916" s="790"/>
      <c r="E916" s="827"/>
      <c r="F916" s="790"/>
      <c r="G916" s="790"/>
      <c r="H916" s="790"/>
      <c r="I916" s="790"/>
      <c r="J916" s="790"/>
      <c r="K916" s="790"/>
      <c r="L916" s="790"/>
      <c r="M916" s="790"/>
      <c r="N916" s="790"/>
      <c r="O916" s="790"/>
      <c r="P916" s="790"/>
      <c r="Q916" s="790"/>
      <c r="R916" s="790"/>
      <c r="S916" s="790"/>
      <c r="T916" s="790"/>
      <c r="U916" s="790"/>
      <c r="V916" s="790"/>
      <c r="W916" s="790"/>
      <c r="X916" s="790"/>
      <c r="Y916" s="790"/>
    </row>
    <row r="917" spans="1:25" ht="12.75" customHeight="1">
      <c r="A917" s="790"/>
      <c r="B917" s="790"/>
      <c r="C917" s="790"/>
      <c r="D917" s="790"/>
      <c r="E917" s="827"/>
      <c r="F917" s="790"/>
      <c r="G917" s="790"/>
      <c r="H917" s="790"/>
      <c r="I917" s="790"/>
      <c r="J917" s="790"/>
      <c r="K917" s="790"/>
      <c r="L917" s="790"/>
      <c r="M917" s="790"/>
      <c r="N917" s="790"/>
      <c r="O917" s="790"/>
      <c r="P917" s="790"/>
      <c r="Q917" s="790"/>
      <c r="R917" s="790"/>
      <c r="S917" s="790"/>
      <c r="T917" s="790"/>
      <c r="U917" s="790"/>
      <c r="V917" s="790"/>
      <c r="W917" s="790"/>
      <c r="X917" s="790"/>
      <c r="Y917" s="790"/>
    </row>
    <row r="918" spans="1:25" ht="12.75" customHeight="1">
      <c r="A918" s="790"/>
      <c r="B918" s="790"/>
      <c r="C918" s="790"/>
      <c r="D918" s="790"/>
      <c r="E918" s="827"/>
      <c r="F918" s="790"/>
      <c r="G918" s="790"/>
      <c r="H918" s="790"/>
      <c r="I918" s="790"/>
      <c r="J918" s="790"/>
      <c r="K918" s="790"/>
      <c r="L918" s="790"/>
      <c r="M918" s="790"/>
      <c r="N918" s="790"/>
      <c r="O918" s="790"/>
      <c r="P918" s="790"/>
      <c r="Q918" s="790"/>
      <c r="R918" s="790"/>
      <c r="S918" s="790"/>
      <c r="T918" s="790"/>
      <c r="U918" s="790"/>
      <c r="V918" s="790"/>
      <c r="W918" s="790"/>
      <c r="X918" s="790"/>
      <c r="Y918" s="790"/>
    </row>
    <row r="919" spans="1:25" ht="12.75" customHeight="1">
      <c r="A919" s="790"/>
      <c r="B919" s="790"/>
      <c r="C919" s="790"/>
      <c r="D919" s="790"/>
      <c r="E919" s="827"/>
      <c r="F919" s="790"/>
      <c r="G919" s="790"/>
      <c r="H919" s="790"/>
      <c r="I919" s="790"/>
      <c r="J919" s="790"/>
      <c r="K919" s="790"/>
      <c r="L919" s="790"/>
      <c r="M919" s="790"/>
      <c r="N919" s="790"/>
      <c r="O919" s="790"/>
      <c r="P919" s="790"/>
      <c r="Q919" s="790"/>
      <c r="R919" s="790"/>
      <c r="S919" s="790"/>
      <c r="T919" s="790"/>
      <c r="U919" s="790"/>
      <c r="V919" s="790"/>
      <c r="W919" s="790"/>
      <c r="X919" s="790"/>
      <c r="Y919" s="790"/>
    </row>
    <row r="920" spans="1:25" ht="12.75" customHeight="1">
      <c r="A920" s="790"/>
      <c r="B920" s="790"/>
      <c r="C920" s="790"/>
      <c r="D920" s="790"/>
      <c r="E920" s="827"/>
      <c r="F920" s="790"/>
      <c r="G920" s="790"/>
      <c r="H920" s="790"/>
      <c r="I920" s="790"/>
      <c r="J920" s="790"/>
      <c r="K920" s="790"/>
      <c r="L920" s="790"/>
      <c r="M920" s="790"/>
      <c r="N920" s="790"/>
      <c r="O920" s="790"/>
      <c r="P920" s="790"/>
      <c r="Q920" s="790"/>
      <c r="R920" s="790"/>
      <c r="S920" s="790"/>
      <c r="T920" s="790"/>
      <c r="U920" s="790"/>
      <c r="V920" s="790"/>
      <c r="W920" s="790"/>
      <c r="X920" s="790"/>
      <c r="Y920" s="790"/>
    </row>
    <row r="921" spans="1:25" ht="12.75" customHeight="1">
      <c r="A921" s="790"/>
      <c r="B921" s="790"/>
      <c r="C921" s="790"/>
      <c r="D921" s="790"/>
      <c r="E921" s="827"/>
      <c r="F921" s="790"/>
      <c r="G921" s="790"/>
      <c r="H921" s="790"/>
      <c r="I921" s="790"/>
      <c r="J921" s="790"/>
      <c r="K921" s="790"/>
      <c r="L921" s="790"/>
      <c r="M921" s="790"/>
      <c r="N921" s="790"/>
      <c r="O921" s="790"/>
      <c r="P921" s="790"/>
      <c r="Q921" s="790"/>
      <c r="R921" s="790"/>
      <c r="S921" s="790"/>
      <c r="T921" s="790"/>
      <c r="U921" s="790"/>
      <c r="V921" s="790"/>
      <c r="W921" s="790"/>
      <c r="X921" s="790"/>
      <c r="Y921" s="790"/>
    </row>
    <row r="922" spans="1:25" ht="12.75" customHeight="1">
      <c r="A922" s="790"/>
      <c r="B922" s="790"/>
      <c r="C922" s="790"/>
      <c r="D922" s="790"/>
      <c r="E922" s="827"/>
      <c r="F922" s="790"/>
      <c r="G922" s="790"/>
      <c r="H922" s="790"/>
      <c r="I922" s="790"/>
      <c r="J922" s="790"/>
      <c r="K922" s="790"/>
      <c r="L922" s="790"/>
      <c r="M922" s="790"/>
      <c r="N922" s="790"/>
      <c r="O922" s="790"/>
      <c r="P922" s="790"/>
      <c r="Q922" s="790"/>
      <c r="R922" s="790"/>
      <c r="S922" s="790"/>
      <c r="T922" s="790"/>
      <c r="U922" s="790"/>
      <c r="V922" s="790"/>
      <c r="W922" s="790"/>
      <c r="X922" s="790"/>
      <c r="Y922" s="790"/>
    </row>
    <row r="923" spans="1:25" ht="12.75" customHeight="1">
      <c r="A923" s="790"/>
      <c r="B923" s="790"/>
      <c r="C923" s="790"/>
      <c r="D923" s="790"/>
      <c r="E923" s="827"/>
      <c r="F923" s="790"/>
      <c r="G923" s="790"/>
      <c r="H923" s="790"/>
      <c r="I923" s="790"/>
      <c r="J923" s="790"/>
      <c r="K923" s="790"/>
      <c r="L923" s="790"/>
      <c r="M923" s="790"/>
      <c r="N923" s="790"/>
      <c r="O923" s="790"/>
      <c r="P923" s="790"/>
      <c r="Q923" s="790"/>
      <c r="R923" s="790"/>
      <c r="S923" s="790"/>
      <c r="T923" s="790"/>
      <c r="U923" s="790"/>
      <c r="V923" s="790"/>
      <c r="W923" s="790"/>
      <c r="X923" s="790"/>
      <c r="Y923" s="790"/>
    </row>
    <row r="924" spans="1:25" ht="12.75" customHeight="1">
      <c r="A924" s="790"/>
      <c r="B924" s="790"/>
      <c r="C924" s="790"/>
      <c r="D924" s="790"/>
      <c r="E924" s="827"/>
      <c r="F924" s="790"/>
      <c r="G924" s="790"/>
      <c r="H924" s="790"/>
      <c r="I924" s="790"/>
      <c r="J924" s="790"/>
      <c r="K924" s="790"/>
      <c r="L924" s="790"/>
      <c r="M924" s="790"/>
      <c r="N924" s="790"/>
      <c r="O924" s="790"/>
      <c r="P924" s="790"/>
      <c r="Q924" s="790"/>
      <c r="R924" s="790"/>
      <c r="S924" s="790"/>
      <c r="T924" s="790"/>
      <c r="U924" s="790"/>
      <c r="V924" s="790"/>
      <c r="W924" s="790"/>
      <c r="X924" s="790"/>
      <c r="Y924" s="790"/>
    </row>
    <row r="925" spans="1:25" ht="12.75" customHeight="1">
      <c r="A925" s="790"/>
      <c r="B925" s="790"/>
      <c r="C925" s="790"/>
      <c r="D925" s="790"/>
      <c r="E925" s="827"/>
      <c r="F925" s="790"/>
      <c r="G925" s="790"/>
      <c r="H925" s="790"/>
      <c r="I925" s="790"/>
      <c r="J925" s="790"/>
      <c r="K925" s="790"/>
      <c r="L925" s="790"/>
      <c r="M925" s="790"/>
      <c r="N925" s="790"/>
      <c r="O925" s="790"/>
      <c r="P925" s="790"/>
      <c r="Q925" s="790"/>
      <c r="R925" s="790"/>
      <c r="S925" s="790"/>
      <c r="T925" s="790"/>
      <c r="U925" s="790"/>
      <c r="V925" s="790"/>
      <c r="W925" s="790"/>
      <c r="X925" s="790"/>
      <c r="Y925" s="790"/>
    </row>
    <row r="926" spans="1:25" ht="12.75" customHeight="1">
      <c r="A926" s="790"/>
      <c r="B926" s="790"/>
      <c r="C926" s="790"/>
      <c r="D926" s="790"/>
      <c r="E926" s="827"/>
      <c r="F926" s="790"/>
      <c r="G926" s="790"/>
      <c r="H926" s="790"/>
      <c r="I926" s="790"/>
      <c r="J926" s="790"/>
      <c r="K926" s="790"/>
      <c r="L926" s="790"/>
      <c r="M926" s="790"/>
      <c r="N926" s="790"/>
      <c r="O926" s="790"/>
      <c r="P926" s="790"/>
      <c r="Q926" s="790"/>
      <c r="R926" s="790"/>
      <c r="S926" s="790"/>
      <c r="T926" s="790"/>
      <c r="U926" s="790"/>
      <c r="V926" s="790"/>
      <c r="W926" s="790"/>
      <c r="X926" s="790"/>
      <c r="Y926" s="790"/>
    </row>
    <row r="927" spans="1:25" ht="12.75" customHeight="1">
      <c r="A927" s="790"/>
      <c r="B927" s="790"/>
      <c r="C927" s="790"/>
      <c r="D927" s="790"/>
      <c r="E927" s="827"/>
      <c r="F927" s="790"/>
      <c r="G927" s="790"/>
      <c r="H927" s="790"/>
      <c r="I927" s="790"/>
      <c r="J927" s="790"/>
      <c r="K927" s="790"/>
      <c r="L927" s="790"/>
      <c r="M927" s="790"/>
      <c r="N927" s="790"/>
      <c r="O927" s="790"/>
      <c r="P927" s="790"/>
      <c r="Q927" s="790"/>
      <c r="R927" s="790"/>
      <c r="S927" s="790"/>
      <c r="T927" s="790"/>
      <c r="U927" s="790"/>
      <c r="V927" s="790"/>
      <c r="W927" s="790"/>
      <c r="X927" s="790"/>
      <c r="Y927" s="790"/>
    </row>
    <row r="928" spans="1:25" ht="12.75" customHeight="1">
      <c r="A928" s="790"/>
      <c r="B928" s="790"/>
      <c r="C928" s="790"/>
      <c r="D928" s="790"/>
      <c r="E928" s="827"/>
      <c r="F928" s="790"/>
      <c r="G928" s="790"/>
      <c r="H928" s="790"/>
      <c r="I928" s="790"/>
      <c r="J928" s="790"/>
      <c r="K928" s="790"/>
      <c r="L928" s="790"/>
      <c r="M928" s="790"/>
      <c r="N928" s="790"/>
      <c r="O928" s="790"/>
      <c r="P928" s="790"/>
      <c r="Q928" s="790"/>
      <c r="R928" s="790"/>
      <c r="S928" s="790"/>
      <c r="T928" s="790"/>
      <c r="U928" s="790"/>
      <c r="V928" s="790"/>
      <c r="W928" s="790"/>
      <c r="X928" s="790"/>
      <c r="Y928" s="790"/>
    </row>
    <row r="929" spans="1:25" ht="12.75" customHeight="1">
      <c r="A929" s="790"/>
      <c r="B929" s="790"/>
      <c r="C929" s="790"/>
      <c r="D929" s="790"/>
      <c r="E929" s="827"/>
      <c r="F929" s="790"/>
      <c r="G929" s="790"/>
      <c r="H929" s="790"/>
      <c r="I929" s="790"/>
      <c r="J929" s="790"/>
      <c r="K929" s="790"/>
      <c r="L929" s="790"/>
      <c r="M929" s="790"/>
      <c r="N929" s="790"/>
      <c r="O929" s="790"/>
      <c r="P929" s="790"/>
      <c r="Q929" s="790"/>
      <c r="R929" s="790"/>
      <c r="S929" s="790"/>
      <c r="T929" s="790"/>
      <c r="U929" s="790"/>
      <c r="V929" s="790"/>
      <c r="W929" s="790"/>
      <c r="X929" s="790"/>
      <c r="Y929" s="790"/>
    </row>
    <row r="930" spans="1:25" ht="12.75" customHeight="1">
      <c r="A930" s="790"/>
      <c r="B930" s="790"/>
      <c r="C930" s="790"/>
      <c r="D930" s="790"/>
      <c r="E930" s="827"/>
      <c r="F930" s="790"/>
      <c r="G930" s="790"/>
      <c r="H930" s="790"/>
      <c r="I930" s="790"/>
      <c r="J930" s="790"/>
      <c r="K930" s="790"/>
      <c r="L930" s="790"/>
      <c r="M930" s="790"/>
      <c r="N930" s="790"/>
      <c r="O930" s="790"/>
      <c r="P930" s="790"/>
      <c r="Q930" s="790"/>
      <c r="R930" s="790"/>
      <c r="S930" s="790"/>
      <c r="T930" s="790"/>
      <c r="U930" s="790"/>
      <c r="V930" s="790"/>
      <c r="W930" s="790"/>
      <c r="X930" s="790"/>
      <c r="Y930" s="790"/>
    </row>
    <row r="931" spans="1:25" ht="12.75" customHeight="1">
      <c r="A931" s="790"/>
      <c r="B931" s="790"/>
      <c r="C931" s="790"/>
      <c r="D931" s="790"/>
      <c r="E931" s="827"/>
      <c r="F931" s="790"/>
      <c r="G931" s="790"/>
      <c r="H931" s="790"/>
      <c r="I931" s="790"/>
      <c r="J931" s="790"/>
      <c r="K931" s="790"/>
      <c r="L931" s="790"/>
      <c r="M931" s="790"/>
      <c r="N931" s="790"/>
      <c r="O931" s="790"/>
      <c r="P931" s="790"/>
      <c r="Q931" s="790"/>
      <c r="R931" s="790"/>
      <c r="S931" s="790"/>
      <c r="T931" s="790"/>
      <c r="U931" s="790"/>
      <c r="V931" s="790"/>
      <c r="W931" s="790"/>
      <c r="X931" s="790"/>
      <c r="Y931" s="790"/>
    </row>
    <row r="932" spans="1:25" ht="12.75" customHeight="1">
      <c r="A932" s="790"/>
      <c r="B932" s="790"/>
      <c r="C932" s="790"/>
      <c r="D932" s="790"/>
      <c r="E932" s="827"/>
      <c r="F932" s="790"/>
      <c r="G932" s="790"/>
      <c r="H932" s="790"/>
      <c r="I932" s="790"/>
      <c r="J932" s="790"/>
      <c r="K932" s="790"/>
      <c r="L932" s="790"/>
      <c r="M932" s="790"/>
      <c r="N932" s="790"/>
      <c r="O932" s="790"/>
      <c r="P932" s="790"/>
      <c r="Q932" s="790"/>
      <c r="R932" s="790"/>
      <c r="S932" s="790"/>
      <c r="T932" s="790"/>
      <c r="U932" s="790"/>
      <c r="V932" s="790"/>
      <c r="W932" s="790"/>
      <c r="X932" s="790"/>
      <c r="Y932" s="790"/>
    </row>
    <row r="933" spans="1:25" ht="12.75" customHeight="1">
      <c r="A933" s="790"/>
      <c r="B933" s="790"/>
      <c r="C933" s="790"/>
      <c r="D933" s="790"/>
      <c r="E933" s="827"/>
      <c r="F933" s="790"/>
      <c r="G933" s="790"/>
      <c r="H933" s="790"/>
      <c r="I933" s="790"/>
      <c r="J933" s="790"/>
      <c r="K933" s="790"/>
      <c r="L933" s="790"/>
      <c r="M933" s="790"/>
      <c r="N933" s="790"/>
      <c r="O933" s="790"/>
      <c r="P933" s="790"/>
      <c r="Q933" s="790"/>
      <c r="R933" s="790"/>
      <c r="S933" s="790"/>
      <c r="T933" s="790"/>
      <c r="U933" s="790"/>
      <c r="V933" s="790"/>
      <c r="W933" s="790"/>
      <c r="X933" s="790"/>
      <c r="Y933" s="790"/>
    </row>
    <row r="934" spans="1:25" ht="12.75" customHeight="1">
      <c r="A934" s="790"/>
      <c r="B934" s="790"/>
      <c r="C934" s="790"/>
      <c r="D934" s="790"/>
      <c r="E934" s="827"/>
      <c r="F934" s="790"/>
      <c r="G934" s="790"/>
      <c r="H934" s="790"/>
      <c r="I934" s="790"/>
      <c r="J934" s="790"/>
      <c r="K934" s="790"/>
      <c r="L934" s="790"/>
      <c r="M934" s="790"/>
      <c r="N934" s="790"/>
      <c r="O934" s="790"/>
      <c r="P934" s="790"/>
      <c r="Q934" s="790"/>
      <c r="R934" s="790"/>
      <c r="S934" s="790"/>
      <c r="T934" s="790"/>
      <c r="U934" s="790"/>
      <c r="V934" s="790"/>
      <c r="W934" s="790"/>
      <c r="X934" s="790"/>
      <c r="Y934" s="790"/>
    </row>
    <row r="935" spans="1:25" ht="12.75" customHeight="1">
      <c r="A935" s="790"/>
      <c r="B935" s="790"/>
      <c r="C935" s="790"/>
      <c r="D935" s="790"/>
      <c r="E935" s="827"/>
      <c r="F935" s="790"/>
      <c r="G935" s="790"/>
      <c r="H935" s="790"/>
      <c r="I935" s="790"/>
      <c r="J935" s="790"/>
      <c r="K935" s="790"/>
      <c r="L935" s="790"/>
      <c r="M935" s="790"/>
      <c r="N935" s="790"/>
      <c r="O935" s="790"/>
      <c r="P935" s="790"/>
      <c r="Q935" s="790"/>
      <c r="R935" s="790"/>
      <c r="S935" s="790"/>
      <c r="T935" s="790"/>
      <c r="U935" s="790"/>
      <c r="V935" s="790"/>
      <c r="W935" s="790"/>
      <c r="X935" s="790"/>
      <c r="Y935" s="790"/>
    </row>
    <row r="936" spans="1:25" ht="12.75" customHeight="1">
      <c r="A936" s="790"/>
      <c r="B936" s="790"/>
      <c r="C936" s="790"/>
      <c r="D936" s="790"/>
      <c r="E936" s="827"/>
      <c r="F936" s="790"/>
      <c r="G936" s="790"/>
      <c r="H936" s="790"/>
      <c r="I936" s="790"/>
      <c r="J936" s="790"/>
      <c r="K936" s="790"/>
      <c r="L936" s="790"/>
      <c r="M936" s="790"/>
      <c r="N936" s="790"/>
      <c r="O936" s="790"/>
      <c r="P936" s="790"/>
      <c r="Q936" s="790"/>
      <c r="R936" s="790"/>
      <c r="S936" s="790"/>
      <c r="T936" s="790"/>
      <c r="U936" s="790"/>
      <c r="V936" s="790"/>
      <c r="W936" s="790"/>
      <c r="X936" s="790"/>
      <c r="Y936" s="790"/>
    </row>
    <row r="937" spans="1:25" ht="12.75" customHeight="1">
      <c r="A937" s="790"/>
      <c r="B937" s="790"/>
      <c r="C937" s="790"/>
      <c r="D937" s="790"/>
      <c r="E937" s="827"/>
      <c r="F937" s="790"/>
      <c r="G937" s="790"/>
      <c r="H937" s="790"/>
      <c r="I937" s="790"/>
      <c r="J937" s="790"/>
      <c r="K937" s="790"/>
      <c r="L937" s="790"/>
      <c r="M937" s="790"/>
      <c r="N937" s="790"/>
      <c r="O937" s="790"/>
      <c r="P937" s="790"/>
      <c r="Q937" s="790"/>
      <c r="R937" s="790"/>
      <c r="S937" s="790"/>
      <c r="T937" s="790"/>
      <c r="U937" s="790"/>
      <c r="V937" s="790"/>
      <c r="W937" s="790"/>
      <c r="X937" s="790"/>
      <c r="Y937" s="790"/>
    </row>
    <row r="938" spans="1:25" ht="12.75" customHeight="1">
      <c r="A938" s="790"/>
      <c r="B938" s="790"/>
      <c r="C938" s="790"/>
      <c r="D938" s="790"/>
      <c r="E938" s="827"/>
      <c r="F938" s="790"/>
      <c r="G938" s="790"/>
      <c r="H938" s="790"/>
      <c r="I938" s="790"/>
      <c r="J938" s="790"/>
      <c r="K938" s="790"/>
      <c r="L938" s="790"/>
      <c r="M938" s="790"/>
      <c r="N938" s="790"/>
      <c r="O938" s="790"/>
      <c r="P938" s="790"/>
      <c r="Q938" s="790"/>
      <c r="R938" s="790"/>
      <c r="S938" s="790"/>
      <c r="T938" s="790"/>
      <c r="U938" s="790"/>
      <c r="V938" s="790"/>
      <c r="W938" s="790"/>
      <c r="X938" s="790"/>
      <c r="Y938" s="790"/>
    </row>
    <row r="939" spans="1:25" ht="12.75" customHeight="1">
      <c r="A939" s="790"/>
      <c r="B939" s="790"/>
      <c r="C939" s="790"/>
      <c r="D939" s="790"/>
      <c r="E939" s="827"/>
      <c r="F939" s="790"/>
      <c r="G939" s="790"/>
      <c r="H939" s="790"/>
      <c r="I939" s="790"/>
      <c r="J939" s="790"/>
      <c r="K939" s="790"/>
      <c r="L939" s="790"/>
      <c r="M939" s="790"/>
      <c r="N939" s="790"/>
      <c r="O939" s="790"/>
      <c r="P939" s="790"/>
      <c r="Q939" s="790"/>
      <c r="R939" s="790"/>
      <c r="S939" s="790"/>
      <c r="T939" s="790"/>
      <c r="U939" s="790"/>
      <c r="V939" s="790"/>
      <c r="W939" s="790"/>
      <c r="X939" s="790"/>
      <c r="Y939" s="790"/>
    </row>
    <row r="940" spans="1:25" ht="12.75" customHeight="1">
      <c r="A940" s="790"/>
      <c r="B940" s="790"/>
      <c r="C940" s="790"/>
      <c r="D940" s="790"/>
      <c r="E940" s="827"/>
      <c r="F940" s="790"/>
      <c r="G940" s="790"/>
      <c r="H940" s="790"/>
      <c r="I940" s="790"/>
      <c r="J940" s="790"/>
      <c r="K940" s="790"/>
      <c r="L940" s="790"/>
      <c r="M940" s="790"/>
      <c r="N940" s="790"/>
      <c r="O940" s="790"/>
      <c r="P940" s="790"/>
      <c r="Q940" s="790"/>
      <c r="R940" s="790"/>
      <c r="S940" s="790"/>
      <c r="T940" s="790"/>
      <c r="U940" s="790"/>
      <c r="V940" s="790"/>
      <c r="W940" s="790"/>
      <c r="X940" s="790"/>
      <c r="Y940" s="790"/>
    </row>
    <row r="941" spans="1:25" ht="12.75" customHeight="1">
      <c r="A941" s="790"/>
      <c r="B941" s="790"/>
      <c r="C941" s="790"/>
      <c r="D941" s="790"/>
      <c r="E941" s="827"/>
      <c r="F941" s="790"/>
      <c r="G941" s="790"/>
      <c r="H941" s="790"/>
      <c r="I941" s="790"/>
      <c r="J941" s="790"/>
      <c r="K941" s="790"/>
      <c r="L941" s="790"/>
      <c r="M941" s="790"/>
      <c r="N941" s="790"/>
      <c r="O941" s="790"/>
      <c r="P941" s="790"/>
      <c r="Q941" s="790"/>
      <c r="R941" s="790"/>
      <c r="S941" s="790"/>
      <c r="T941" s="790"/>
      <c r="U941" s="790"/>
      <c r="V941" s="790"/>
      <c r="W941" s="790"/>
      <c r="X941" s="790"/>
      <c r="Y941" s="790"/>
    </row>
    <row r="942" spans="1:25" ht="12.75" customHeight="1">
      <c r="A942" s="790"/>
      <c r="B942" s="790"/>
      <c r="C942" s="790"/>
      <c r="D942" s="790"/>
      <c r="E942" s="827"/>
      <c r="F942" s="790"/>
      <c r="G942" s="790"/>
      <c r="H942" s="790"/>
      <c r="I942" s="790"/>
      <c r="J942" s="790"/>
      <c r="K942" s="790"/>
      <c r="L942" s="790"/>
      <c r="M942" s="790"/>
      <c r="N942" s="790"/>
      <c r="O942" s="790"/>
      <c r="P942" s="790"/>
      <c r="Q942" s="790"/>
      <c r="R942" s="790"/>
      <c r="S942" s="790"/>
      <c r="T942" s="790"/>
      <c r="U942" s="790"/>
      <c r="V942" s="790"/>
      <c r="W942" s="790"/>
      <c r="X942" s="790"/>
      <c r="Y942" s="790"/>
    </row>
    <row r="943" spans="1:25" ht="12.75" customHeight="1">
      <c r="A943" s="790"/>
      <c r="B943" s="790"/>
      <c r="C943" s="790"/>
      <c r="D943" s="790"/>
      <c r="E943" s="827"/>
      <c r="F943" s="790"/>
      <c r="G943" s="790"/>
      <c r="H943" s="790"/>
      <c r="I943" s="790"/>
      <c r="J943" s="790"/>
      <c r="K943" s="790"/>
      <c r="L943" s="790"/>
      <c r="M943" s="790"/>
      <c r="N943" s="790"/>
      <c r="O943" s="790"/>
      <c r="P943" s="790"/>
      <c r="Q943" s="790"/>
      <c r="R943" s="790"/>
      <c r="S943" s="790"/>
      <c r="T943" s="790"/>
      <c r="U943" s="790"/>
      <c r="V943" s="790"/>
      <c r="W943" s="790"/>
      <c r="X943" s="790"/>
      <c r="Y943" s="790"/>
    </row>
    <row r="944" spans="1:25" ht="12.75" customHeight="1">
      <c r="A944" s="790"/>
      <c r="B944" s="790"/>
      <c r="C944" s="790"/>
      <c r="D944" s="790"/>
      <c r="E944" s="827"/>
      <c r="F944" s="790"/>
      <c r="G944" s="790"/>
      <c r="H944" s="790"/>
      <c r="I944" s="790"/>
      <c r="J944" s="790"/>
      <c r="K944" s="790"/>
      <c r="L944" s="790"/>
      <c r="M944" s="790"/>
      <c r="N944" s="790"/>
      <c r="O944" s="790"/>
      <c r="P944" s="790"/>
      <c r="Q944" s="790"/>
      <c r="R944" s="790"/>
      <c r="S944" s="790"/>
      <c r="T944" s="790"/>
      <c r="U944" s="790"/>
      <c r="V944" s="790"/>
      <c r="W944" s="790"/>
      <c r="X944" s="790"/>
      <c r="Y944" s="790"/>
    </row>
    <row r="945" spans="1:25" ht="12.75" customHeight="1">
      <c r="A945" s="790"/>
      <c r="B945" s="790"/>
      <c r="C945" s="790"/>
      <c r="D945" s="790"/>
      <c r="E945" s="827"/>
      <c r="F945" s="790"/>
      <c r="G945" s="790"/>
      <c r="H945" s="790"/>
      <c r="I945" s="790"/>
      <c r="J945" s="790"/>
      <c r="K945" s="790"/>
      <c r="L945" s="790"/>
      <c r="M945" s="790"/>
      <c r="N945" s="790"/>
      <c r="O945" s="790"/>
      <c r="P945" s="790"/>
      <c r="Q945" s="790"/>
      <c r="R945" s="790"/>
      <c r="S945" s="790"/>
      <c r="T945" s="790"/>
      <c r="U945" s="790"/>
      <c r="V945" s="790"/>
      <c r="W945" s="790"/>
      <c r="X945" s="790"/>
      <c r="Y945" s="790"/>
    </row>
    <row r="946" spans="1:25" ht="12.75" customHeight="1">
      <c r="A946" s="790"/>
      <c r="B946" s="790"/>
      <c r="C946" s="790"/>
      <c r="D946" s="790"/>
      <c r="E946" s="827"/>
      <c r="F946" s="790"/>
      <c r="G946" s="790"/>
      <c r="H946" s="790"/>
      <c r="I946" s="790"/>
      <c r="J946" s="790"/>
      <c r="K946" s="790"/>
      <c r="L946" s="790"/>
      <c r="M946" s="790"/>
      <c r="N946" s="790"/>
      <c r="O946" s="790"/>
      <c r="P946" s="790"/>
      <c r="Q946" s="790"/>
      <c r="R946" s="790"/>
      <c r="S946" s="790"/>
      <c r="T946" s="790"/>
      <c r="U946" s="790"/>
      <c r="V946" s="790"/>
      <c r="W946" s="790"/>
      <c r="X946" s="790"/>
      <c r="Y946" s="790"/>
    </row>
    <row r="947" spans="1:25" ht="12.75" customHeight="1">
      <c r="A947" s="790"/>
      <c r="B947" s="790"/>
      <c r="C947" s="790"/>
      <c r="D947" s="790"/>
      <c r="E947" s="827"/>
      <c r="F947" s="790"/>
      <c r="G947" s="790"/>
      <c r="H947" s="790"/>
      <c r="I947" s="790"/>
      <c r="J947" s="790"/>
      <c r="K947" s="790"/>
      <c r="L947" s="790"/>
      <c r="M947" s="790"/>
      <c r="N947" s="790"/>
      <c r="O947" s="790"/>
      <c r="P947" s="790"/>
      <c r="Q947" s="790"/>
      <c r="R947" s="790"/>
      <c r="S947" s="790"/>
      <c r="T947" s="790"/>
      <c r="U947" s="790"/>
      <c r="V947" s="790"/>
      <c r="W947" s="790"/>
      <c r="X947" s="790"/>
      <c r="Y947" s="790"/>
    </row>
    <row r="948" spans="1:25" ht="12.75" customHeight="1">
      <c r="A948" s="790"/>
      <c r="B948" s="790"/>
      <c r="C948" s="790"/>
      <c r="D948" s="790"/>
      <c r="E948" s="827"/>
      <c r="F948" s="790"/>
      <c r="G948" s="790"/>
      <c r="H948" s="790"/>
      <c r="I948" s="790"/>
      <c r="J948" s="790"/>
      <c r="K948" s="790"/>
      <c r="L948" s="790"/>
      <c r="M948" s="790"/>
      <c r="N948" s="790"/>
      <c r="O948" s="790"/>
      <c r="P948" s="790"/>
      <c r="Q948" s="790"/>
      <c r="R948" s="790"/>
      <c r="S948" s="790"/>
      <c r="T948" s="790"/>
      <c r="U948" s="790"/>
      <c r="V948" s="790"/>
      <c r="W948" s="790"/>
      <c r="X948" s="790"/>
      <c r="Y948" s="790"/>
    </row>
    <row r="949" spans="1:25" ht="12.75" customHeight="1">
      <c r="A949" s="790"/>
      <c r="B949" s="790"/>
      <c r="C949" s="790"/>
      <c r="D949" s="790"/>
      <c r="E949" s="827"/>
      <c r="F949" s="790"/>
      <c r="G949" s="790"/>
      <c r="H949" s="790"/>
      <c r="I949" s="790"/>
      <c r="J949" s="790"/>
      <c r="K949" s="790"/>
      <c r="L949" s="790"/>
      <c r="M949" s="790"/>
      <c r="N949" s="790"/>
      <c r="O949" s="790"/>
      <c r="P949" s="790"/>
      <c r="Q949" s="790"/>
      <c r="R949" s="790"/>
      <c r="S949" s="790"/>
      <c r="T949" s="790"/>
      <c r="U949" s="790"/>
      <c r="V949" s="790"/>
      <c r="W949" s="790"/>
      <c r="X949" s="790"/>
      <c r="Y949" s="790"/>
    </row>
    <row r="950" spans="1:25" ht="12.75" customHeight="1">
      <c r="A950" s="790"/>
      <c r="B950" s="790"/>
      <c r="C950" s="790"/>
      <c r="D950" s="790"/>
      <c r="E950" s="827"/>
      <c r="F950" s="790"/>
      <c r="G950" s="790"/>
      <c r="H950" s="790"/>
      <c r="I950" s="790"/>
      <c r="J950" s="790"/>
      <c r="K950" s="790"/>
      <c r="L950" s="790"/>
      <c r="M950" s="790"/>
      <c r="N950" s="790"/>
      <c r="O950" s="790"/>
      <c r="P950" s="790"/>
      <c r="Q950" s="790"/>
      <c r="R950" s="790"/>
      <c r="S950" s="790"/>
      <c r="T950" s="790"/>
      <c r="U950" s="790"/>
      <c r="V950" s="790"/>
      <c r="W950" s="790"/>
      <c r="X950" s="790"/>
      <c r="Y950" s="790"/>
    </row>
    <row r="951" spans="1:25" ht="12.75" customHeight="1">
      <c r="A951" s="790"/>
      <c r="B951" s="790"/>
      <c r="C951" s="790"/>
      <c r="D951" s="790"/>
      <c r="E951" s="827"/>
      <c r="F951" s="790"/>
      <c r="G951" s="790"/>
      <c r="H951" s="790"/>
      <c r="I951" s="790"/>
      <c r="J951" s="790"/>
      <c r="K951" s="790"/>
      <c r="L951" s="790"/>
      <c r="M951" s="790"/>
      <c r="N951" s="790"/>
      <c r="O951" s="790"/>
      <c r="P951" s="790"/>
      <c r="Q951" s="790"/>
      <c r="R951" s="790"/>
      <c r="S951" s="790"/>
      <c r="T951" s="790"/>
      <c r="U951" s="790"/>
      <c r="V951" s="790"/>
      <c r="W951" s="790"/>
      <c r="X951" s="790"/>
      <c r="Y951" s="790"/>
    </row>
    <row r="952" spans="1:25" ht="12.75" customHeight="1">
      <c r="A952" s="790"/>
      <c r="B952" s="790"/>
      <c r="C952" s="790"/>
      <c r="D952" s="790"/>
      <c r="E952" s="827"/>
      <c r="F952" s="790"/>
      <c r="G952" s="790"/>
      <c r="H952" s="790"/>
      <c r="I952" s="790"/>
      <c r="J952" s="790"/>
      <c r="K952" s="790"/>
      <c r="L952" s="790"/>
      <c r="M952" s="790"/>
      <c r="N952" s="790"/>
      <c r="O952" s="790"/>
      <c r="P952" s="790"/>
      <c r="Q952" s="790"/>
      <c r="R952" s="790"/>
      <c r="S952" s="790"/>
      <c r="T952" s="790"/>
      <c r="U952" s="790"/>
      <c r="V952" s="790"/>
      <c r="W952" s="790"/>
      <c r="X952" s="790"/>
      <c r="Y952" s="790"/>
    </row>
    <row r="953" spans="1:25" ht="12.75" customHeight="1">
      <c r="A953" s="790"/>
      <c r="B953" s="790"/>
      <c r="C953" s="790"/>
      <c r="D953" s="790"/>
      <c r="E953" s="827"/>
      <c r="F953" s="790"/>
      <c r="G953" s="790"/>
      <c r="H953" s="790"/>
      <c r="I953" s="790"/>
      <c r="J953" s="790"/>
      <c r="K953" s="790"/>
      <c r="L953" s="790"/>
      <c r="M953" s="790"/>
      <c r="N953" s="790"/>
      <c r="O953" s="790"/>
      <c r="P953" s="790"/>
      <c r="Q953" s="790"/>
      <c r="R953" s="790"/>
      <c r="S953" s="790"/>
      <c r="T953" s="790"/>
      <c r="U953" s="790"/>
      <c r="V953" s="790"/>
      <c r="W953" s="790"/>
      <c r="X953" s="790"/>
      <c r="Y953" s="790"/>
    </row>
    <row r="954" spans="1:25" ht="12.75" customHeight="1">
      <c r="A954" s="790"/>
      <c r="B954" s="790"/>
      <c r="C954" s="790"/>
      <c r="D954" s="790"/>
      <c r="E954" s="827"/>
      <c r="F954" s="790"/>
      <c r="G954" s="790"/>
      <c r="H954" s="790"/>
      <c r="I954" s="790"/>
      <c r="J954" s="790"/>
      <c r="K954" s="790"/>
      <c r="L954" s="790"/>
      <c r="M954" s="790"/>
      <c r="N954" s="790"/>
      <c r="O954" s="790"/>
      <c r="P954" s="790"/>
      <c r="Q954" s="790"/>
      <c r="R954" s="790"/>
      <c r="S954" s="790"/>
      <c r="T954" s="790"/>
      <c r="U954" s="790"/>
      <c r="V954" s="790"/>
      <c r="W954" s="790"/>
      <c r="X954" s="790"/>
      <c r="Y954" s="790"/>
    </row>
    <row r="955" spans="1:25" ht="12.75" customHeight="1">
      <c r="A955" s="790"/>
      <c r="B955" s="790"/>
      <c r="C955" s="790"/>
      <c r="D955" s="790"/>
      <c r="E955" s="827"/>
      <c r="F955" s="790"/>
      <c r="G955" s="790"/>
      <c r="H955" s="790"/>
      <c r="I955" s="790"/>
      <c r="J955" s="790"/>
      <c r="K955" s="790"/>
      <c r="L955" s="790"/>
      <c r="M955" s="790"/>
      <c r="N955" s="790"/>
      <c r="O955" s="790"/>
      <c r="P955" s="790"/>
      <c r="Q955" s="790"/>
      <c r="R955" s="790"/>
      <c r="S955" s="790"/>
      <c r="T955" s="790"/>
      <c r="U955" s="790"/>
      <c r="V955" s="790"/>
      <c r="W955" s="790"/>
      <c r="X955" s="790"/>
      <c r="Y955" s="790"/>
    </row>
    <row r="956" spans="1:25" ht="12.75" customHeight="1">
      <c r="A956" s="790"/>
      <c r="B956" s="790"/>
      <c r="C956" s="790"/>
      <c r="D956" s="790"/>
      <c r="E956" s="827"/>
      <c r="F956" s="790"/>
      <c r="G956" s="790"/>
      <c r="H956" s="790"/>
      <c r="I956" s="790"/>
      <c r="J956" s="790"/>
      <c r="K956" s="790"/>
      <c r="L956" s="790"/>
      <c r="M956" s="790"/>
      <c r="N956" s="790"/>
      <c r="O956" s="790"/>
      <c r="P956" s="790"/>
      <c r="Q956" s="790"/>
      <c r="R956" s="790"/>
      <c r="S956" s="790"/>
      <c r="T956" s="790"/>
      <c r="U956" s="790"/>
      <c r="V956" s="790"/>
      <c r="W956" s="790"/>
      <c r="X956" s="790"/>
      <c r="Y956" s="790"/>
    </row>
    <row r="957" spans="1:25" ht="12.75" customHeight="1">
      <c r="A957" s="790"/>
      <c r="B957" s="790"/>
      <c r="C957" s="790"/>
      <c r="D957" s="790"/>
      <c r="E957" s="827"/>
      <c r="F957" s="790"/>
      <c r="G957" s="790"/>
      <c r="H957" s="790"/>
      <c r="I957" s="790"/>
      <c r="J957" s="790"/>
      <c r="K957" s="790"/>
      <c r="L957" s="790"/>
      <c r="M957" s="790"/>
      <c r="N957" s="790"/>
      <c r="O957" s="790"/>
      <c r="P957" s="790"/>
      <c r="Q957" s="790"/>
      <c r="R957" s="790"/>
      <c r="S957" s="790"/>
      <c r="T957" s="790"/>
      <c r="U957" s="790"/>
      <c r="V957" s="790"/>
      <c r="W957" s="790"/>
      <c r="X957" s="790"/>
      <c r="Y957" s="790"/>
    </row>
    <row r="958" spans="1:25" ht="12.75" customHeight="1">
      <c r="A958" s="790"/>
      <c r="B958" s="790"/>
      <c r="C958" s="790"/>
      <c r="D958" s="790"/>
      <c r="E958" s="827"/>
      <c r="F958" s="790"/>
      <c r="G958" s="790"/>
      <c r="H958" s="790"/>
      <c r="I958" s="790"/>
      <c r="J958" s="790"/>
      <c r="K958" s="790"/>
      <c r="L958" s="790"/>
      <c r="M958" s="790"/>
      <c r="N958" s="790"/>
      <c r="O958" s="790"/>
      <c r="P958" s="790"/>
      <c r="Q958" s="790"/>
      <c r="R958" s="790"/>
      <c r="S958" s="790"/>
      <c r="T958" s="790"/>
      <c r="U958" s="790"/>
      <c r="V958" s="790"/>
      <c r="W958" s="790"/>
      <c r="X958" s="790"/>
      <c r="Y958" s="790"/>
    </row>
    <row r="959" spans="1:25" ht="12.75" customHeight="1">
      <c r="A959" s="790"/>
      <c r="B959" s="790"/>
      <c r="C959" s="790"/>
      <c r="D959" s="790"/>
      <c r="E959" s="827"/>
      <c r="F959" s="790"/>
      <c r="G959" s="790"/>
      <c r="H959" s="790"/>
      <c r="I959" s="790"/>
      <c r="J959" s="790"/>
      <c r="K959" s="790"/>
      <c r="L959" s="790"/>
      <c r="M959" s="790"/>
      <c r="N959" s="790"/>
      <c r="O959" s="790"/>
      <c r="P959" s="790"/>
      <c r="Q959" s="790"/>
      <c r="R959" s="790"/>
      <c r="S959" s="790"/>
      <c r="T959" s="790"/>
      <c r="U959" s="790"/>
      <c r="V959" s="790"/>
      <c r="W959" s="790"/>
      <c r="X959" s="790"/>
      <c r="Y959" s="790"/>
    </row>
    <row r="960" spans="1:25" ht="12.75" customHeight="1">
      <c r="A960" s="790"/>
      <c r="B960" s="790"/>
      <c r="C960" s="790"/>
      <c r="D960" s="790"/>
      <c r="E960" s="827"/>
      <c r="F960" s="790"/>
      <c r="G960" s="790"/>
      <c r="H960" s="790"/>
      <c r="I960" s="790"/>
      <c r="J960" s="790"/>
      <c r="K960" s="790"/>
      <c r="L960" s="790"/>
      <c r="M960" s="790"/>
      <c r="N960" s="790"/>
      <c r="O960" s="790"/>
      <c r="P960" s="790"/>
      <c r="Q960" s="790"/>
      <c r="R960" s="790"/>
      <c r="S960" s="790"/>
      <c r="T960" s="790"/>
      <c r="U960" s="790"/>
      <c r="V960" s="790"/>
      <c r="W960" s="790"/>
      <c r="X960" s="790"/>
      <c r="Y960" s="790"/>
    </row>
    <row r="961" spans="1:25" ht="12.75" customHeight="1">
      <c r="A961" s="790"/>
      <c r="B961" s="790"/>
      <c r="C961" s="790"/>
      <c r="D961" s="790"/>
      <c r="E961" s="827"/>
      <c r="F961" s="790"/>
      <c r="G961" s="790"/>
      <c r="H961" s="790"/>
      <c r="I961" s="790"/>
      <c r="J961" s="790"/>
      <c r="K961" s="790"/>
      <c r="L961" s="790"/>
      <c r="M961" s="790"/>
      <c r="N961" s="790"/>
      <c r="O961" s="790"/>
      <c r="P961" s="790"/>
      <c r="Q961" s="790"/>
      <c r="R961" s="790"/>
      <c r="S961" s="790"/>
      <c r="T961" s="790"/>
      <c r="U961" s="790"/>
      <c r="V961" s="790"/>
      <c r="W961" s="790"/>
      <c r="X961" s="790"/>
      <c r="Y961" s="790"/>
    </row>
    <row r="962" spans="1:25" ht="12.75" customHeight="1">
      <c r="A962" s="790"/>
      <c r="B962" s="790"/>
      <c r="C962" s="790"/>
      <c r="D962" s="790"/>
      <c r="E962" s="827"/>
      <c r="F962" s="790"/>
      <c r="G962" s="790"/>
      <c r="H962" s="790"/>
      <c r="I962" s="790"/>
      <c r="J962" s="790"/>
      <c r="K962" s="790"/>
      <c r="L962" s="790"/>
      <c r="M962" s="790"/>
      <c r="N962" s="790"/>
      <c r="O962" s="790"/>
      <c r="P962" s="790"/>
      <c r="Q962" s="790"/>
      <c r="R962" s="790"/>
      <c r="S962" s="790"/>
      <c r="T962" s="790"/>
      <c r="U962" s="790"/>
      <c r="V962" s="790"/>
      <c r="W962" s="790"/>
      <c r="X962" s="790"/>
      <c r="Y962" s="790"/>
    </row>
    <row r="963" spans="1:25" ht="12.75" customHeight="1">
      <c r="A963" s="790"/>
      <c r="B963" s="790"/>
      <c r="C963" s="790"/>
      <c r="D963" s="790"/>
      <c r="E963" s="827"/>
      <c r="F963" s="790"/>
      <c r="G963" s="790"/>
      <c r="H963" s="790"/>
      <c r="I963" s="790"/>
      <c r="J963" s="790"/>
      <c r="K963" s="790"/>
      <c r="L963" s="790"/>
      <c r="M963" s="790"/>
      <c r="N963" s="790"/>
      <c r="O963" s="790"/>
      <c r="P963" s="790"/>
      <c r="Q963" s="790"/>
      <c r="R963" s="790"/>
      <c r="S963" s="790"/>
      <c r="T963" s="790"/>
      <c r="U963" s="790"/>
      <c r="V963" s="790"/>
      <c r="W963" s="790"/>
      <c r="X963" s="790"/>
      <c r="Y963" s="790"/>
    </row>
    <row r="964" spans="1:25" ht="12.75" customHeight="1">
      <c r="A964" s="790"/>
      <c r="B964" s="790"/>
      <c r="C964" s="790"/>
      <c r="D964" s="790"/>
      <c r="E964" s="827"/>
      <c r="F964" s="790"/>
      <c r="G964" s="790"/>
      <c r="H964" s="790"/>
      <c r="I964" s="790"/>
      <c r="J964" s="790"/>
      <c r="K964" s="790"/>
      <c r="L964" s="790"/>
      <c r="M964" s="790"/>
      <c r="N964" s="790"/>
      <c r="O964" s="790"/>
      <c r="P964" s="790"/>
      <c r="Q964" s="790"/>
      <c r="R964" s="790"/>
      <c r="S964" s="790"/>
      <c r="T964" s="790"/>
      <c r="U964" s="790"/>
      <c r="V964" s="790"/>
      <c r="W964" s="790"/>
      <c r="X964" s="790"/>
      <c r="Y964" s="790"/>
    </row>
    <row r="965" spans="1:25" ht="12.75" customHeight="1">
      <c r="A965" s="790"/>
      <c r="B965" s="790"/>
      <c r="C965" s="790"/>
      <c r="D965" s="790"/>
      <c r="E965" s="827"/>
      <c r="F965" s="790"/>
      <c r="G965" s="790"/>
      <c r="H965" s="790"/>
      <c r="I965" s="790"/>
      <c r="J965" s="790"/>
      <c r="K965" s="790"/>
      <c r="L965" s="790"/>
      <c r="M965" s="790"/>
      <c r="N965" s="790"/>
      <c r="O965" s="790"/>
      <c r="P965" s="790"/>
      <c r="Q965" s="790"/>
      <c r="R965" s="790"/>
      <c r="S965" s="790"/>
      <c r="T965" s="790"/>
      <c r="U965" s="790"/>
      <c r="V965" s="790"/>
      <c r="W965" s="790"/>
      <c r="X965" s="790"/>
      <c r="Y965" s="790"/>
    </row>
    <row r="966" spans="1:25" ht="12.75" customHeight="1">
      <c r="A966" s="790"/>
      <c r="B966" s="790"/>
      <c r="C966" s="790"/>
      <c r="D966" s="790"/>
      <c r="E966" s="827"/>
      <c r="F966" s="790"/>
      <c r="G966" s="790"/>
      <c r="H966" s="790"/>
      <c r="I966" s="790"/>
      <c r="J966" s="790"/>
      <c r="K966" s="790"/>
      <c r="L966" s="790"/>
      <c r="M966" s="790"/>
      <c r="N966" s="790"/>
      <c r="O966" s="790"/>
      <c r="P966" s="790"/>
      <c r="Q966" s="790"/>
      <c r="R966" s="790"/>
      <c r="S966" s="790"/>
      <c r="T966" s="790"/>
      <c r="U966" s="790"/>
      <c r="V966" s="790"/>
      <c r="W966" s="790"/>
      <c r="X966" s="790"/>
      <c r="Y966" s="790"/>
    </row>
    <row r="967" spans="1:25" ht="12.75" customHeight="1">
      <c r="A967" s="790"/>
      <c r="B967" s="790"/>
      <c r="C967" s="790"/>
      <c r="D967" s="790"/>
      <c r="E967" s="827"/>
      <c r="F967" s="790"/>
      <c r="G967" s="790"/>
      <c r="H967" s="790"/>
      <c r="I967" s="790"/>
      <c r="J967" s="790"/>
      <c r="K967" s="790"/>
      <c r="L967" s="790"/>
      <c r="M967" s="790"/>
      <c r="N967" s="790"/>
      <c r="O967" s="790"/>
      <c r="P967" s="790"/>
      <c r="Q967" s="790"/>
      <c r="R967" s="790"/>
      <c r="S967" s="790"/>
      <c r="T967" s="790"/>
      <c r="U967" s="790"/>
      <c r="V967" s="790"/>
      <c r="W967" s="790"/>
      <c r="X967" s="790"/>
      <c r="Y967" s="790"/>
    </row>
    <row r="968" spans="1:25" ht="12.75" customHeight="1">
      <c r="A968" s="790"/>
      <c r="B968" s="790"/>
      <c r="C968" s="790"/>
      <c r="D968" s="790"/>
      <c r="E968" s="827"/>
      <c r="F968" s="790"/>
      <c r="G968" s="790"/>
      <c r="H968" s="790"/>
      <c r="I968" s="790"/>
      <c r="J968" s="790"/>
      <c r="K968" s="790"/>
      <c r="L968" s="790"/>
      <c r="M968" s="790"/>
      <c r="N968" s="790"/>
      <c r="O968" s="790"/>
      <c r="P968" s="790"/>
      <c r="Q968" s="790"/>
      <c r="R968" s="790"/>
      <c r="S968" s="790"/>
      <c r="T968" s="790"/>
      <c r="U968" s="790"/>
      <c r="V968" s="790"/>
      <c r="W968" s="790"/>
      <c r="X968" s="790"/>
      <c r="Y968" s="790"/>
    </row>
    <row r="969" spans="1:25" ht="12.75" customHeight="1">
      <c r="A969" s="790"/>
      <c r="B969" s="790"/>
      <c r="C969" s="790"/>
      <c r="D969" s="790"/>
      <c r="E969" s="827"/>
      <c r="F969" s="790"/>
      <c r="G969" s="790"/>
      <c r="H969" s="790"/>
      <c r="I969" s="790"/>
      <c r="J969" s="790"/>
      <c r="K969" s="790"/>
      <c r="L969" s="790"/>
      <c r="M969" s="790"/>
      <c r="N969" s="790"/>
      <c r="O969" s="790"/>
      <c r="P969" s="790"/>
      <c r="Q969" s="790"/>
      <c r="R969" s="790"/>
      <c r="S969" s="790"/>
      <c r="T969" s="790"/>
      <c r="U969" s="790"/>
      <c r="V969" s="790"/>
      <c r="W969" s="790"/>
      <c r="X969" s="790"/>
      <c r="Y969" s="790"/>
    </row>
  </sheetData>
  <conditionalFormatting sqref="A77:H77 A78">
    <cfRule type="cellIs" dxfId="0" priority="2" operator="lessThan">
      <formula>0</formula>
    </cfRule>
  </conditionalFormatting>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496B0"/>
  </sheetPr>
  <dimension ref="A2:AA992"/>
  <sheetViews>
    <sheetView zoomScale="115" workbookViewId="0">
      <pane ySplit="9" topLeftCell="A10" activePane="bottomLeft" state="frozen"/>
      <selection pane="bottomLeft" activeCell="H72" sqref="H72"/>
    </sheetView>
  </sheetViews>
  <sheetFormatPr baseColWidth="10" defaultColWidth="14.5" defaultRowHeight="15" customHeight="1"/>
  <cols>
    <col min="1" max="1" width="49.33203125" style="594" customWidth="1"/>
    <col min="2" max="2" width="19.5" style="594" customWidth="1"/>
    <col min="3" max="3" width="18.33203125" style="594" customWidth="1"/>
    <col min="4" max="4" width="17.1640625" style="594" customWidth="1"/>
    <col min="5" max="5" width="21.5" style="594" customWidth="1"/>
    <col min="6" max="6" width="18.33203125" style="594" customWidth="1"/>
    <col min="7" max="7" width="20.1640625" style="594" customWidth="1"/>
    <col min="8" max="14" width="18.33203125" style="594" customWidth="1"/>
    <col min="15" max="15" width="17.1640625" style="594" customWidth="1"/>
    <col min="16" max="27" width="10.6640625" style="594" customWidth="1"/>
    <col min="28" max="16384" width="14.5" style="594"/>
  </cols>
  <sheetData>
    <row r="2" spans="1:16" ht="18">
      <c r="A2" s="593" t="str">
        <f>+'[7]PROY. VENTA OTROS SERV'!A2</f>
        <v>Nombre de la ESE</v>
      </c>
    </row>
    <row r="3" spans="1:16" ht="18">
      <c r="A3" s="593" t="str">
        <f>+'[7]PROY. VENTA OTROS SERV'!A3</f>
        <v>NIT</v>
      </c>
    </row>
    <row r="4" spans="1:16" ht="18">
      <c r="A4" s="593" t="s">
        <v>446</v>
      </c>
    </row>
    <row r="6" spans="1:16" ht="15" customHeight="1">
      <c r="D6" s="849"/>
      <c r="E6" s="694">
        <v>0.08</v>
      </c>
      <c r="F6" s="1396">
        <v>0.04</v>
      </c>
      <c r="G6" s="1396"/>
      <c r="H6" s="1396"/>
      <c r="I6" s="1396"/>
      <c r="J6" s="1396"/>
      <c r="K6" s="1396"/>
      <c r="L6" s="1396"/>
      <c r="M6" s="1396"/>
      <c r="N6" s="1396"/>
    </row>
    <row r="7" spans="1:16" ht="51">
      <c r="A7" s="595" t="s">
        <v>13</v>
      </c>
      <c r="B7" s="596" t="s">
        <v>14</v>
      </c>
      <c r="C7" s="596">
        <v>2021</v>
      </c>
      <c r="D7" s="596" t="s">
        <v>1913</v>
      </c>
      <c r="E7" s="596">
        <v>2023</v>
      </c>
      <c r="F7" s="596">
        <v>2024</v>
      </c>
      <c r="G7" s="596">
        <v>2025</v>
      </c>
      <c r="H7" s="596">
        <v>2026</v>
      </c>
      <c r="I7" s="596">
        <v>2027</v>
      </c>
      <c r="J7" s="596">
        <v>2028</v>
      </c>
      <c r="K7" s="596">
        <v>2029</v>
      </c>
      <c r="L7" s="596">
        <v>2030</v>
      </c>
      <c r="M7" s="596">
        <v>2031</v>
      </c>
      <c r="N7" s="596">
        <v>2032</v>
      </c>
      <c r="O7" s="596" t="s">
        <v>334</v>
      </c>
    </row>
    <row r="8" spans="1:16" ht="14.25" customHeight="1">
      <c r="A8" s="829" t="s">
        <v>131</v>
      </c>
      <c r="B8" s="850">
        <f>+B9+B61+B71</f>
        <v>48479783350.053993</v>
      </c>
      <c r="C8" s="850">
        <f t="shared" ref="C8:N8" si="0">+C9+C61+C71</f>
        <v>54868185887.669998</v>
      </c>
      <c r="D8" s="850">
        <v>56081971313.786667</v>
      </c>
      <c r="E8" s="850">
        <f t="shared" si="0"/>
        <v>67859766882.818138</v>
      </c>
      <c r="F8" s="850">
        <f t="shared" si="0"/>
        <v>73374157558.130875</v>
      </c>
      <c r="G8" s="850">
        <f t="shared" si="0"/>
        <v>82239160666.507156</v>
      </c>
      <c r="H8" s="850">
        <f t="shared" si="0"/>
        <v>87372913584.610626</v>
      </c>
      <c r="I8" s="850">
        <f t="shared" si="0"/>
        <v>90755830127.995041</v>
      </c>
      <c r="J8" s="850">
        <f t="shared" si="0"/>
        <v>94274063333.114853</v>
      </c>
      <c r="K8" s="850">
        <f t="shared" si="0"/>
        <v>97933025866.439453</v>
      </c>
      <c r="L8" s="850">
        <f t="shared" si="0"/>
        <v>107738346901.09703</v>
      </c>
      <c r="M8" s="850">
        <f t="shared" si="0"/>
        <v>116935880777.1409</v>
      </c>
      <c r="N8" s="850">
        <f t="shared" si="0"/>
        <v>129501316008.22653</v>
      </c>
      <c r="O8" s="851">
        <f t="shared" ref="O8:O39" si="1">(D8-C8)/C8</f>
        <v>2.2121843587131082E-2</v>
      </c>
    </row>
    <row r="9" spans="1:16" ht="14.25" customHeight="1">
      <c r="A9" s="831" t="s">
        <v>132</v>
      </c>
      <c r="B9" s="852">
        <f>+B10+B33+B58</f>
        <v>37469420688.453995</v>
      </c>
      <c r="C9" s="852">
        <f t="shared" ref="C9:N9" si="2">+C10+C33+C58</f>
        <v>41447765772.669998</v>
      </c>
      <c r="D9" s="852">
        <v>43195964082.786667</v>
      </c>
      <c r="E9" s="852">
        <f t="shared" si="2"/>
        <v>53942879073.338142</v>
      </c>
      <c r="F9" s="852">
        <f t="shared" si="2"/>
        <v>58900594236.271667</v>
      </c>
      <c r="G9" s="852">
        <f t="shared" si="2"/>
        <v>62989905976.272026</v>
      </c>
      <c r="H9" s="852">
        <f t="shared" si="2"/>
        <v>65397502215.322929</v>
      </c>
      <c r="I9" s="852">
        <f t="shared" si="2"/>
        <v>67901402303.935829</v>
      </c>
      <c r="J9" s="852">
        <f t="shared" si="2"/>
        <v>70505458396.093277</v>
      </c>
      <c r="K9" s="852">
        <f t="shared" si="2"/>
        <v>73213676731.937012</v>
      </c>
      <c r="L9" s="852">
        <f t="shared" si="2"/>
        <v>76030223801.214493</v>
      </c>
      <c r="M9" s="852">
        <f t="shared" si="2"/>
        <v>78959432753.263046</v>
      </c>
      <c r="N9" s="852">
        <f t="shared" si="2"/>
        <v>82005810063.393585</v>
      </c>
      <c r="O9" s="851">
        <f t="shared" si="1"/>
        <v>4.2178348519557672E-2</v>
      </c>
      <c r="P9" s="853"/>
    </row>
    <row r="10" spans="1:16" ht="14.25" customHeight="1">
      <c r="A10" s="833" t="s">
        <v>134</v>
      </c>
      <c r="B10" s="854">
        <f>SUM(B11:B32)</f>
        <v>28707875870.473995</v>
      </c>
      <c r="C10" s="854">
        <f t="shared" ref="C10:M10" si="3">SUM(C11:C32)</f>
        <v>29919067278.869999</v>
      </c>
      <c r="D10" s="854">
        <v>35239239608.786667</v>
      </c>
      <c r="E10" s="854">
        <f t="shared" si="3"/>
        <v>36648809193.138138</v>
      </c>
      <c r="F10" s="854">
        <f t="shared" si="3"/>
        <v>38114761560.86367</v>
      </c>
      <c r="G10" s="854">
        <f t="shared" si="3"/>
        <v>39639352023.298203</v>
      </c>
      <c r="H10" s="854">
        <f t="shared" si="3"/>
        <v>41224926104.230141</v>
      </c>
      <c r="I10" s="854">
        <f t="shared" si="3"/>
        <v>42873923148.399338</v>
      </c>
      <c r="J10" s="854">
        <f t="shared" si="3"/>
        <v>44588880074.33532</v>
      </c>
      <c r="K10" s="854">
        <f t="shared" si="3"/>
        <v>46372435277.308731</v>
      </c>
      <c r="L10" s="854">
        <f t="shared" si="3"/>
        <v>48227332688.401085</v>
      </c>
      <c r="M10" s="854">
        <f t="shared" si="3"/>
        <v>50156425995.937119</v>
      </c>
      <c r="N10" s="854">
        <f>SUM(N11:N32)</f>
        <v>52162683035.774612</v>
      </c>
      <c r="O10" s="851">
        <f t="shared" si="1"/>
        <v>0.17781878961427314</v>
      </c>
    </row>
    <row r="11" spans="1:16" ht="14.25" customHeight="1">
      <c r="A11" s="835" t="s">
        <v>136</v>
      </c>
      <c r="B11" s="836">
        <f>+'[8]COMPORTAMIENTO GASTOS'!H11</f>
        <v>4291129346.5999999</v>
      </c>
      <c r="C11" s="836">
        <f>+'[8]COMPORTAMIENTO GASTOS'!F11</f>
        <v>4517352959</v>
      </c>
      <c r="D11" s="836">
        <v>4440794362</v>
      </c>
      <c r="E11" s="836">
        <f>+((D11*$F$6)+D11)</f>
        <v>4618426136.4799995</v>
      </c>
      <c r="F11" s="836">
        <f>+((E11*$F$6)+E11)</f>
        <v>4803163181.9391994</v>
      </c>
      <c r="G11" s="836">
        <f>+((F11*$F$6)+F11)</f>
        <v>4995289709.2167673</v>
      </c>
      <c r="H11" s="836">
        <f t="shared" ref="H11:N26" si="4">+((G11*$F$6)+G11)</f>
        <v>5195101297.5854378</v>
      </c>
      <c r="I11" s="836">
        <f t="shared" si="4"/>
        <v>5402905349.4888554</v>
      </c>
      <c r="J11" s="836">
        <f t="shared" si="4"/>
        <v>5619021563.4684095</v>
      </c>
      <c r="K11" s="836">
        <f t="shared" si="4"/>
        <v>5843782426.0071459</v>
      </c>
      <c r="L11" s="836">
        <f t="shared" si="4"/>
        <v>6077533723.0474319</v>
      </c>
      <c r="M11" s="836">
        <f t="shared" si="4"/>
        <v>6320635071.9693289</v>
      </c>
      <c r="N11" s="836">
        <f t="shared" si="4"/>
        <v>6573460474.8481016</v>
      </c>
      <c r="O11" s="851">
        <f t="shared" si="1"/>
        <v>-1.6947667737025284E-2</v>
      </c>
      <c r="P11" s="597"/>
    </row>
    <row r="12" spans="1:16" ht="14.25" customHeight="1">
      <c r="A12" s="835" t="s">
        <v>138</v>
      </c>
      <c r="B12" s="836">
        <f>+'[8]COMPORTAMIENTO GASTOS'!H12</f>
        <v>0</v>
      </c>
      <c r="C12" s="836">
        <f>+'[8]COMPORTAMIENTO GASTOS'!F12</f>
        <v>0</v>
      </c>
      <c r="D12" s="836">
        <v>194283620</v>
      </c>
      <c r="E12" s="836">
        <f t="shared" ref="E12:N27" si="5">+((D12*$F$6)+D12)</f>
        <v>202054964.80000001</v>
      </c>
      <c r="F12" s="836">
        <f t="shared" si="5"/>
        <v>210137163.39200002</v>
      </c>
      <c r="G12" s="836">
        <f t="shared" si="5"/>
        <v>218542649.92768002</v>
      </c>
      <c r="H12" s="836">
        <f t="shared" si="5"/>
        <v>227284355.92478722</v>
      </c>
      <c r="I12" s="836">
        <f t="shared" si="5"/>
        <v>236375730.16177872</v>
      </c>
      <c r="J12" s="836">
        <f t="shared" si="4"/>
        <v>245830759.36824986</v>
      </c>
      <c r="K12" s="836">
        <f t="shared" si="4"/>
        <v>255663989.74297985</v>
      </c>
      <c r="L12" s="836">
        <f t="shared" si="4"/>
        <v>265890549.33269906</v>
      </c>
      <c r="M12" s="836">
        <f t="shared" si="4"/>
        <v>276526171.30600703</v>
      </c>
      <c r="N12" s="836">
        <f t="shared" si="4"/>
        <v>287587218.15824729</v>
      </c>
      <c r="O12" s="851" t="e">
        <f t="shared" si="1"/>
        <v>#DIV/0!</v>
      </c>
      <c r="P12" s="597"/>
    </row>
    <row r="13" spans="1:16" ht="14.25" customHeight="1">
      <c r="A13" s="835" t="s">
        <v>140</v>
      </c>
      <c r="B13" s="836">
        <f>+'[8]COMPORTAMIENTO GASTOS'!H13</f>
        <v>119061607.8</v>
      </c>
      <c r="C13" s="836">
        <f>+'[8]COMPORTAMIENTO GASTOS'!F13</f>
        <v>138435871</v>
      </c>
      <c r="D13" s="836">
        <v>154828222</v>
      </c>
      <c r="E13" s="836">
        <f t="shared" si="5"/>
        <v>161021350.88</v>
      </c>
      <c r="F13" s="836">
        <f t="shared" si="5"/>
        <v>167462204.9152</v>
      </c>
      <c r="G13" s="836">
        <f t="shared" si="5"/>
        <v>174160693.111808</v>
      </c>
      <c r="H13" s="836">
        <f t="shared" si="5"/>
        <v>181127120.83628032</v>
      </c>
      <c r="I13" s="836">
        <f t="shared" si="5"/>
        <v>188372205.66973153</v>
      </c>
      <c r="J13" s="836">
        <f t="shared" si="4"/>
        <v>195907093.89652079</v>
      </c>
      <c r="K13" s="836">
        <f t="shared" si="4"/>
        <v>203743377.65238163</v>
      </c>
      <c r="L13" s="836">
        <f t="shared" si="4"/>
        <v>211893112.75847688</v>
      </c>
      <c r="M13" s="836">
        <f t="shared" si="4"/>
        <v>220368837.26881596</v>
      </c>
      <c r="N13" s="836">
        <f t="shared" si="4"/>
        <v>229183590.7595686</v>
      </c>
      <c r="O13" s="851">
        <f t="shared" si="1"/>
        <v>0.11841115226558585</v>
      </c>
      <c r="P13" s="597"/>
    </row>
    <row r="14" spans="1:16" ht="14.25" customHeight="1">
      <c r="A14" s="835" t="s">
        <v>142</v>
      </c>
      <c r="B14" s="836">
        <f>+'[8]COMPORTAMIENTO GASTOS'!H14</f>
        <v>20997246.399999999</v>
      </c>
      <c r="C14" s="836">
        <f>+'[8]COMPORTAMIENTO GASTOS'!F14</f>
        <v>24997516</v>
      </c>
      <c r="D14" s="836">
        <v>17103170</v>
      </c>
      <c r="E14" s="836">
        <f t="shared" si="5"/>
        <v>17787296.800000001</v>
      </c>
      <c r="F14" s="836">
        <f t="shared" si="5"/>
        <v>18498788.672000002</v>
      </c>
      <c r="G14" s="836">
        <f t="shared" si="5"/>
        <v>19238740.218880001</v>
      </c>
      <c r="H14" s="836">
        <f t="shared" si="5"/>
        <v>20008289.827635203</v>
      </c>
      <c r="I14" s="836">
        <f t="shared" si="5"/>
        <v>20808621.420740612</v>
      </c>
      <c r="J14" s="836">
        <f t="shared" si="4"/>
        <v>21640966.277570236</v>
      </c>
      <c r="K14" s="836">
        <f t="shared" si="4"/>
        <v>22506604.928673048</v>
      </c>
      <c r="L14" s="836">
        <f t="shared" si="4"/>
        <v>23406869.12581997</v>
      </c>
      <c r="M14" s="836">
        <f t="shared" si="4"/>
        <v>24343143.890852768</v>
      </c>
      <c r="N14" s="836">
        <f t="shared" si="4"/>
        <v>25316869.646486878</v>
      </c>
      <c r="O14" s="851">
        <f t="shared" si="1"/>
        <v>-0.31580521840650089</v>
      </c>
      <c r="P14" s="597"/>
    </row>
    <row r="15" spans="1:16" ht="14.25" customHeight="1">
      <c r="A15" s="835" t="s">
        <v>144</v>
      </c>
      <c r="B15" s="836">
        <f>+'[8]COMPORTAMIENTO GASTOS'!H15</f>
        <v>459846972.39999998</v>
      </c>
      <c r="C15" s="836">
        <f>+'[8]COMPORTAMIENTO GASTOS'!F15</f>
        <v>410560787</v>
      </c>
      <c r="D15" s="836">
        <v>414768272</v>
      </c>
      <c r="E15" s="836">
        <f t="shared" si="5"/>
        <v>431359002.88</v>
      </c>
      <c r="F15" s="836">
        <f t="shared" si="5"/>
        <v>448613362.99519998</v>
      </c>
      <c r="G15" s="836">
        <f t="shared" si="5"/>
        <v>466557897.51500797</v>
      </c>
      <c r="H15" s="836">
        <f t="shared" si="5"/>
        <v>485220213.41560829</v>
      </c>
      <c r="I15" s="836">
        <f t="shared" si="5"/>
        <v>504629021.9522326</v>
      </c>
      <c r="J15" s="836">
        <f t="shared" si="4"/>
        <v>524814182.83032191</v>
      </c>
      <c r="K15" s="836">
        <f t="shared" si="4"/>
        <v>545806750.14353478</v>
      </c>
      <c r="L15" s="836">
        <f t="shared" si="4"/>
        <v>567639020.14927614</v>
      </c>
      <c r="M15" s="836">
        <f t="shared" si="4"/>
        <v>590344580.95524716</v>
      </c>
      <c r="N15" s="836">
        <f t="shared" si="4"/>
        <v>613958364.19345701</v>
      </c>
      <c r="O15" s="851">
        <f t="shared" si="1"/>
        <v>1.0248141403723487E-2</v>
      </c>
      <c r="P15" s="597"/>
    </row>
    <row r="16" spans="1:16" ht="14.25" customHeight="1">
      <c r="A16" s="835" t="s">
        <v>146</v>
      </c>
      <c r="B16" s="836">
        <f>+'[8]COMPORTAMIENTO GASTOS'!H16</f>
        <v>18076493.800000001</v>
      </c>
      <c r="C16" s="836">
        <f>+'[8]COMPORTAMIENTO GASTOS'!F16</f>
        <v>13934941</v>
      </c>
      <c r="D16" s="836">
        <v>0</v>
      </c>
      <c r="E16" s="836">
        <f t="shared" si="5"/>
        <v>0</v>
      </c>
      <c r="F16" s="836">
        <f t="shared" si="5"/>
        <v>0</v>
      </c>
      <c r="G16" s="836">
        <f t="shared" si="5"/>
        <v>0</v>
      </c>
      <c r="H16" s="836">
        <f t="shared" si="5"/>
        <v>0</v>
      </c>
      <c r="I16" s="836">
        <f t="shared" si="5"/>
        <v>0</v>
      </c>
      <c r="J16" s="836">
        <f t="shared" si="4"/>
        <v>0</v>
      </c>
      <c r="K16" s="836">
        <f t="shared" si="4"/>
        <v>0</v>
      </c>
      <c r="L16" s="836">
        <f t="shared" si="4"/>
        <v>0</v>
      </c>
      <c r="M16" s="836">
        <f t="shared" si="4"/>
        <v>0</v>
      </c>
      <c r="N16" s="836">
        <f t="shared" si="4"/>
        <v>0</v>
      </c>
      <c r="O16" s="851">
        <f t="shared" si="1"/>
        <v>-1</v>
      </c>
      <c r="P16" s="597"/>
    </row>
    <row r="17" spans="1:27" ht="14.25" customHeight="1">
      <c r="A17" s="835" t="s">
        <v>148</v>
      </c>
      <c r="B17" s="836">
        <f>+'[8]COMPORTAMIENTO GASTOS'!H17</f>
        <v>416989250.60000002</v>
      </c>
      <c r="C17" s="836">
        <f>+'[8]COMPORTAMIENTO GASTOS'!F17</f>
        <v>450057489</v>
      </c>
      <c r="D17" s="836">
        <v>486062088.12</v>
      </c>
      <c r="E17" s="836">
        <f t="shared" si="5"/>
        <v>505504571.64480001</v>
      </c>
      <c r="F17" s="836">
        <f t="shared" si="5"/>
        <v>525724754.51059198</v>
      </c>
      <c r="G17" s="836">
        <f t="shared" si="5"/>
        <v>546753744.69101572</v>
      </c>
      <c r="H17" s="836">
        <f t="shared" si="5"/>
        <v>568623894.47865629</v>
      </c>
      <c r="I17" s="836">
        <f t="shared" si="5"/>
        <v>591368850.25780249</v>
      </c>
      <c r="J17" s="836">
        <f t="shared" si="4"/>
        <v>615023604.26811457</v>
      </c>
      <c r="K17" s="836">
        <f t="shared" si="4"/>
        <v>639624548.4388392</v>
      </c>
      <c r="L17" s="836">
        <f t="shared" si="4"/>
        <v>665209530.37639272</v>
      </c>
      <c r="M17" s="836">
        <f t="shared" si="4"/>
        <v>691817911.59144843</v>
      </c>
      <c r="N17" s="836">
        <f t="shared" si="4"/>
        <v>719490628.0551064</v>
      </c>
      <c r="O17" s="851">
        <f t="shared" si="1"/>
        <v>8.0000000000000016E-2</v>
      </c>
      <c r="P17" s="597"/>
    </row>
    <row r="18" spans="1:27" ht="14.25" customHeight="1">
      <c r="A18" s="835" t="s">
        <v>150</v>
      </c>
      <c r="B18" s="836">
        <f>+'[8]COMPORTAMIENTO GASTOS'!H18</f>
        <v>189082729.80000001</v>
      </c>
      <c r="C18" s="836">
        <f>+'[8]COMPORTAMIENTO GASTOS'!F18</f>
        <v>210477493</v>
      </c>
      <c r="D18" s="836">
        <v>201245884</v>
      </c>
      <c r="E18" s="836">
        <f t="shared" si="5"/>
        <v>209295719.36000001</v>
      </c>
      <c r="F18" s="836">
        <f t="shared" si="5"/>
        <v>217667548.13440001</v>
      </c>
      <c r="G18" s="836">
        <f t="shared" si="5"/>
        <v>226374250.05977601</v>
      </c>
      <c r="H18" s="836">
        <f t="shared" si="5"/>
        <v>235429220.06216705</v>
      </c>
      <c r="I18" s="836">
        <f t="shared" si="5"/>
        <v>244846388.86465374</v>
      </c>
      <c r="J18" s="836">
        <f t="shared" si="4"/>
        <v>254640244.41923988</v>
      </c>
      <c r="K18" s="836">
        <f t="shared" si="4"/>
        <v>264825854.19600949</v>
      </c>
      <c r="L18" s="836">
        <f t="shared" si="4"/>
        <v>275418888.36384988</v>
      </c>
      <c r="M18" s="836">
        <f t="shared" si="4"/>
        <v>286435643.89840388</v>
      </c>
      <c r="N18" s="836">
        <f t="shared" si="4"/>
        <v>297893069.65434003</v>
      </c>
      <c r="O18" s="851">
        <f t="shared" si="1"/>
        <v>-4.386031431873811E-2</v>
      </c>
      <c r="P18" s="597"/>
    </row>
    <row r="19" spans="1:27" ht="14.25" customHeight="1">
      <c r="A19" s="835" t="s">
        <v>152</v>
      </c>
      <c r="B19" s="836">
        <f>+'[8]COMPORTAMIENTO GASTOS'!H19</f>
        <v>206841136.19999999</v>
      </c>
      <c r="C19" s="836">
        <f>+'[8]COMPORTAMIENTO GASTOS'!F19</f>
        <v>288891028</v>
      </c>
      <c r="D19" s="836">
        <v>160437362</v>
      </c>
      <c r="E19" s="836">
        <f t="shared" si="5"/>
        <v>166854856.47999999</v>
      </c>
      <c r="F19" s="836">
        <f t="shared" si="5"/>
        <v>173529050.7392</v>
      </c>
      <c r="G19" s="836">
        <f t="shared" si="5"/>
        <v>180470212.76876798</v>
      </c>
      <c r="H19" s="836">
        <f t="shared" si="5"/>
        <v>187689021.27951869</v>
      </c>
      <c r="I19" s="836">
        <f t="shared" si="5"/>
        <v>195196582.13069946</v>
      </c>
      <c r="J19" s="836">
        <f t="shared" si="4"/>
        <v>203004445.41592744</v>
      </c>
      <c r="K19" s="836">
        <f t="shared" si="4"/>
        <v>211124623.23256454</v>
      </c>
      <c r="L19" s="836">
        <f t="shared" si="4"/>
        <v>219569608.16186711</v>
      </c>
      <c r="M19" s="836">
        <f t="shared" si="4"/>
        <v>228352392.48834181</v>
      </c>
      <c r="N19" s="836">
        <f t="shared" si="4"/>
        <v>237486488.18787548</v>
      </c>
      <c r="O19" s="851">
        <f t="shared" si="1"/>
        <v>-0.4446440129667163</v>
      </c>
      <c r="P19" s="597"/>
    </row>
    <row r="20" spans="1:27" ht="14.25" customHeight="1">
      <c r="A20" s="835" t="s">
        <v>1877</v>
      </c>
      <c r="B20" s="836">
        <f>+'[8]COMPORTAMIENTO GASTOS'!H20</f>
        <v>281302310.39999998</v>
      </c>
      <c r="C20" s="836">
        <f>+'[8]COMPORTAMIENTO GASTOS'!F20</f>
        <v>247907215</v>
      </c>
      <c r="D20" s="836">
        <v>189902788</v>
      </c>
      <c r="E20" s="836">
        <f t="shared" si="5"/>
        <v>197498899.52000001</v>
      </c>
      <c r="F20" s="836">
        <f t="shared" si="5"/>
        <v>205398855.50080001</v>
      </c>
      <c r="G20" s="836">
        <f t="shared" si="5"/>
        <v>213614809.72083202</v>
      </c>
      <c r="H20" s="836">
        <f t="shared" si="5"/>
        <v>222159402.1096653</v>
      </c>
      <c r="I20" s="836">
        <f t="shared" si="5"/>
        <v>231045778.19405192</v>
      </c>
      <c r="J20" s="836">
        <f t="shared" si="4"/>
        <v>240287609.321814</v>
      </c>
      <c r="K20" s="836">
        <f t="shared" si="4"/>
        <v>249899113.69468656</v>
      </c>
      <c r="L20" s="836">
        <f t="shared" si="4"/>
        <v>259895078.24247402</v>
      </c>
      <c r="M20" s="836">
        <f t="shared" si="4"/>
        <v>270290881.37217295</v>
      </c>
      <c r="N20" s="836">
        <f t="shared" si="4"/>
        <v>281102516.62705988</v>
      </c>
      <c r="O20" s="851">
        <f t="shared" si="1"/>
        <v>-0.2339763568397959</v>
      </c>
      <c r="P20" s="597"/>
    </row>
    <row r="21" spans="1:27" ht="14.25" customHeight="1">
      <c r="A21" s="835" t="s">
        <v>154</v>
      </c>
      <c r="B21" s="836">
        <f>+'[8]COMPORTAMIENTO GASTOS'!H21</f>
        <v>2062701.8</v>
      </c>
      <c r="C21" s="836">
        <f>+'[8]COMPORTAMIENTO GASTOS'!F21</f>
        <v>1710749</v>
      </c>
      <c r="D21" s="836">
        <v>1940936</v>
      </c>
      <c r="E21" s="836">
        <f t="shared" si="5"/>
        <v>2018573.44</v>
      </c>
      <c r="F21" s="836">
        <f t="shared" si="5"/>
        <v>2099316.3775999998</v>
      </c>
      <c r="G21" s="836">
        <f t="shared" si="5"/>
        <v>2183289.0327039999</v>
      </c>
      <c r="H21" s="836">
        <f t="shared" si="5"/>
        <v>2270620.5940121599</v>
      </c>
      <c r="I21" s="836">
        <f t="shared" si="5"/>
        <v>2361445.4177726461</v>
      </c>
      <c r="J21" s="836">
        <f t="shared" si="4"/>
        <v>2455903.2344835517</v>
      </c>
      <c r="K21" s="836">
        <f t="shared" si="4"/>
        <v>2554139.3638628935</v>
      </c>
      <c r="L21" s="836">
        <f t="shared" si="4"/>
        <v>2656304.9384174091</v>
      </c>
      <c r="M21" s="836">
        <f t="shared" si="4"/>
        <v>2762557.1359541053</v>
      </c>
      <c r="N21" s="836">
        <f t="shared" si="4"/>
        <v>2873059.4213922694</v>
      </c>
      <c r="O21" s="851">
        <f t="shared" si="1"/>
        <v>0.13455334476302486</v>
      </c>
      <c r="P21" s="597"/>
    </row>
    <row r="22" spans="1:27" ht="14.25" customHeight="1">
      <c r="A22" s="835" t="s">
        <v>156</v>
      </c>
      <c r="B22" s="836">
        <f>+'[8]COMPORTAMIENTO GASTOS'!H22</f>
        <v>3212409.4</v>
      </c>
      <c r="C22" s="836">
        <f>+'[8]COMPORTAMIENTO GASTOS'!F22</f>
        <v>2686918</v>
      </c>
      <c r="D22" s="836">
        <v>3126154</v>
      </c>
      <c r="E22" s="836">
        <f t="shared" si="5"/>
        <v>3251200.16</v>
      </c>
      <c r="F22" s="836">
        <f t="shared" si="5"/>
        <v>3381248.1664</v>
      </c>
      <c r="G22" s="836">
        <f t="shared" si="5"/>
        <v>3516498.0930559998</v>
      </c>
      <c r="H22" s="836">
        <f t="shared" si="5"/>
        <v>3657158.01677824</v>
      </c>
      <c r="I22" s="836">
        <f t="shared" si="5"/>
        <v>3803444.3374493695</v>
      </c>
      <c r="J22" s="836">
        <f t="shared" si="4"/>
        <v>3955582.1109473445</v>
      </c>
      <c r="K22" s="836">
        <f t="shared" si="4"/>
        <v>4113805.3953852383</v>
      </c>
      <c r="L22" s="836">
        <f t="shared" si="4"/>
        <v>4278357.6112006474</v>
      </c>
      <c r="M22" s="836">
        <f t="shared" si="4"/>
        <v>4449491.9156486737</v>
      </c>
      <c r="N22" s="836">
        <f t="shared" si="4"/>
        <v>4627471.5922746202</v>
      </c>
      <c r="O22" s="851">
        <f t="shared" si="1"/>
        <v>0.16347205236631709</v>
      </c>
      <c r="P22" s="597"/>
    </row>
    <row r="23" spans="1:27" ht="14.25" customHeight="1">
      <c r="A23" s="835" t="s">
        <v>158</v>
      </c>
      <c r="B23" s="836">
        <f>+'[8]COMPORTAMIENTO GASTOS'!H23</f>
        <v>27825465</v>
      </c>
      <c r="C23" s="836">
        <f>+'[8]COMPORTAMIENTO GASTOS'!F23</f>
        <v>5325822</v>
      </c>
      <c r="D23" s="836">
        <v>0</v>
      </c>
      <c r="E23" s="836">
        <f t="shared" si="5"/>
        <v>0</v>
      </c>
      <c r="F23" s="836">
        <f t="shared" si="5"/>
        <v>0</v>
      </c>
      <c r="G23" s="836">
        <f t="shared" si="5"/>
        <v>0</v>
      </c>
      <c r="H23" s="836">
        <f t="shared" si="5"/>
        <v>0</v>
      </c>
      <c r="I23" s="836">
        <f t="shared" si="5"/>
        <v>0</v>
      </c>
      <c r="J23" s="836">
        <f t="shared" si="4"/>
        <v>0</v>
      </c>
      <c r="K23" s="836">
        <f t="shared" si="4"/>
        <v>0</v>
      </c>
      <c r="L23" s="836">
        <f t="shared" si="4"/>
        <v>0</v>
      </c>
      <c r="M23" s="836">
        <f t="shared" si="4"/>
        <v>0</v>
      </c>
      <c r="N23" s="836">
        <f t="shared" si="4"/>
        <v>0</v>
      </c>
      <c r="O23" s="851">
        <f t="shared" si="1"/>
        <v>-1</v>
      </c>
      <c r="P23" s="597"/>
    </row>
    <row r="24" spans="1:27" ht="14.25" customHeight="1">
      <c r="A24" s="835" t="s">
        <v>1878</v>
      </c>
      <c r="B24" s="836">
        <f>+'[8]COMPORTAMIENTO GASTOS'!H24</f>
        <v>625734708.79999995</v>
      </c>
      <c r="C24" s="836">
        <f>+'[8]COMPORTAMIENTO GASTOS'!F24</f>
        <v>617840678</v>
      </c>
      <c r="D24" s="836">
        <v>1063510652</v>
      </c>
      <c r="E24" s="836">
        <f t="shared" si="5"/>
        <v>1106051078.0799999</v>
      </c>
      <c r="F24" s="836">
        <f t="shared" si="5"/>
        <v>1150293121.2031999</v>
      </c>
      <c r="G24" s="836">
        <f t="shared" si="5"/>
        <v>1196304846.0513279</v>
      </c>
      <c r="H24" s="836">
        <f t="shared" si="5"/>
        <v>1244157039.8933811</v>
      </c>
      <c r="I24" s="836">
        <f t="shared" si="5"/>
        <v>1293923321.4891164</v>
      </c>
      <c r="J24" s="836">
        <f t="shared" si="4"/>
        <v>1345680254.348681</v>
      </c>
      <c r="K24" s="836">
        <f t="shared" si="4"/>
        <v>1399507464.5226283</v>
      </c>
      <c r="L24" s="836">
        <f t="shared" si="4"/>
        <v>1455487763.1035335</v>
      </c>
      <c r="M24" s="836">
        <f t="shared" si="4"/>
        <v>1513707273.6276748</v>
      </c>
      <c r="N24" s="836">
        <f t="shared" si="4"/>
        <v>1574255564.5727818</v>
      </c>
      <c r="O24" s="851">
        <f t="shared" si="1"/>
        <v>0.72133478721839683</v>
      </c>
      <c r="P24" s="597"/>
    </row>
    <row r="25" spans="1:27" ht="14.25" customHeight="1">
      <c r="A25" s="835" t="s">
        <v>163</v>
      </c>
      <c r="B25" s="836">
        <f>+'[8]COMPORTAMIENTO GASTOS'!H25</f>
        <v>15207492206.674</v>
      </c>
      <c r="C25" s="836">
        <f>+'[8]COMPORTAMIENTO GASTOS'!F25</f>
        <v>15838286031.869999</v>
      </c>
      <c r="D25" s="836">
        <v>26491624010.666668</v>
      </c>
      <c r="E25" s="836">
        <f>+((D25*$F$6)+D25)</f>
        <v>27551288971.093334</v>
      </c>
      <c r="F25" s="836">
        <f t="shared" si="5"/>
        <v>28653340529.937069</v>
      </c>
      <c r="G25" s="836">
        <f t="shared" si="5"/>
        <v>29799474151.134552</v>
      </c>
      <c r="H25" s="836">
        <f t="shared" si="5"/>
        <v>30991453117.179935</v>
      </c>
      <c r="I25" s="836">
        <f t="shared" si="5"/>
        <v>32231111241.867134</v>
      </c>
      <c r="J25" s="836">
        <f t="shared" si="4"/>
        <v>33520355691.541821</v>
      </c>
      <c r="K25" s="836">
        <f t="shared" si="4"/>
        <v>34861169919.203491</v>
      </c>
      <c r="L25" s="836">
        <f t="shared" si="4"/>
        <v>36255616715.971634</v>
      </c>
      <c r="M25" s="836">
        <f t="shared" si="4"/>
        <v>37705841384.610497</v>
      </c>
      <c r="N25" s="836">
        <f t="shared" si="4"/>
        <v>39214075039.994919</v>
      </c>
      <c r="O25" s="851">
        <f t="shared" si="1"/>
        <v>0.67263199801796025</v>
      </c>
      <c r="P25" s="598"/>
      <c r="Q25" s="599"/>
      <c r="R25" s="599"/>
      <c r="S25" s="599"/>
      <c r="T25" s="599"/>
      <c r="U25" s="599"/>
      <c r="V25" s="599"/>
      <c r="W25" s="599"/>
      <c r="X25" s="599"/>
      <c r="Y25" s="599"/>
      <c r="Z25" s="599"/>
      <c r="AA25" s="599"/>
    </row>
    <row r="26" spans="1:27" ht="14.25" customHeight="1">
      <c r="A26" s="835" t="s">
        <v>165</v>
      </c>
      <c r="B26" s="836">
        <f>+'[8]COMPORTAMIENTO GASTOS'!H26</f>
        <v>5282029692.8000002</v>
      </c>
      <c r="C26" s="836">
        <f>+'[8]COMPORTAMIENTO GASTOS'!F26</f>
        <v>5647886764</v>
      </c>
      <c r="D26" s="836">
        <v>0</v>
      </c>
      <c r="E26" s="836">
        <f>+((D26*$F$6)+D26)</f>
        <v>0</v>
      </c>
      <c r="F26" s="836">
        <f t="shared" si="5"/>
        <v>0</v>
      </c>
      <c r="G26" s="836">
        <f t="shared" si="5"/>
        <v>0</v>
      </c>
      <c r="H26" s="836">
        <f t="shared" si="5"/>
        <v>0</v>
      </c>
      <c r="I26" s="836">
        <f t="shared" si="5"/>
        <v>0</v>
      </c>
      <c r="J26" s="836">
        <f t="shared" si="4"/>
        <v>0</v>
      </c>
      <c r="K26" s="836">
        <f t="shared" si="4"/>
        <v>0</v>
      </c>
      <c r="L26" s="836">
        <f t="shared" si="4"/>
        <v>0</v>
      </c>
      <c r="M26" s="836">
        <f t="shared" si="4"/>
        <v>0</v>
      </c>
      <c r="N26" s="836">
        <f t="shared" si="4"/>
        <v>0</v>
      </c>
      <c r="O26" s="851">
        <f t="shared" si="1"/>
        <v>-1</v>
      </c>
      <c r="P26" s="598"/>
      <c r="Q26" s="599"/>
      <c r="R26" s="599"/>
      <c r="S26" s="599"/>
      <c r="T26" s="599"/>
      <c r="U26" s="599"/>
      <c r="V26" s="599"/>
      <c r="W26" s="599"/>
      <c r="X26" s="599"/>
      <c r="Y26" s="599"/>
      <c r="Z26" s="599"/>
      <c r="AA26" s="599"/>
    </row>
    <row r="27" spans="1:27" ht="14.25" customHeight="1">
      <c r="A27" s="835" t="s">
        <v>169</v>
      </c>
      <c r="B27" s="836">
        <f>+'[8]COMPORTAMIENTO GASTOS'!H27</f>
        <v>596633864.79999995</v>
      </c>
      <c r="C27" s="836">
        <f>+'[8]COMPORTAMIENTO GASTOS'!F27</f>
        <v>596889694</v>
      </c>
      <c r="D27" s="836">
        <v>571493468</v>
      </c>
      <c r="E27" s="836">
        <f t="shared" ref="E27:N42" si="6">+((D27*$F$6)+D27)</f>
        <v>594353206.72000003</v>
      </c>
      <c r="F27" s="836">
        <f t="shared" si="5"/>
        <v>618127334.98880005</v>
      </c>
      <c r="G27" s="836">
        <f t="shared" si="5"/>
        <v>642852428.38835204</v>
      </c>
      <c r="H27" s="836">
        <f t="shared" si="5"/>
        <v>668566525.52388608</v>
      </c>
      <c r="I27" s="836">
        <f t="shared" si="5"/>
        <v>695309186.54484153</v>
      </c>
      <c r="J27" s="836">
        <f t="shared" si="5"/>
        <v>723121554.00663519</v>
      </c>
      <c r="K27" s="836">
        <f t="shared" si="5"/>
        <v>752046416.16690063</v>
      </c>
      <c r="L27" s="836">
        <f t="shared" si="5"/>
        <v>782128272.8135767</v>
      </c>
      <c r="M27" s="836">
        <f t="shared" si="5"/>
        <v>813413403.72611976</v>
      </c>
      <c r="N27" s="836">
        <f t="shared" si="5"/>
        <v>845949939.87516451</v>
      </c>
      <c r="O27" s="851">
        <f t="shared" si="1"/>
        <v>-4.2547603443794761E-2</v>
      </c>
      <c r="P27" s="597"/>
    </row>
    <row r="28" spans="1:27" ht="14.25" customHeight="1">
      <c r="A28" s="835" t="s">
        <v>171</v>
      </c>
      <c r="B28" s="836">
        <f>+'[8]COMPORTAMIENTO GASTOS'!H28</f>
        <v>426242498</v>
      </c>
      <c r="C28" s="836">
        <f>+'[8]COMPORTAMIENTO GASTOS'!F28</f>
        <v>399684650</v>
      </c>
      <c r="D28" s="836">
        <v>381371820</v>
      </c>
      <c r="E28" s="836">
        <f t="shared" si="6"/>
        <v>396626692.80000001</v>
      </c>
      <c r="F28" s="836">
        <f t="shared" si="6"/>
        <v>412491760.51200002</v>
      </c>
      <c r="G28" s="836">
        <f t="shared" si="6"/>
        <v>428991430.93248004</v>
      </c>
      <c r="H28" s="836">
        <f t="shared" si="6"/>
        <v>446151088.16977924</v>
      </c>
      <c r="I28" s="836">
        <f t="shared" si="6"/>
        <v>463997131.6965704</v>
      </c>
      <c r="J28" s="836">
        <f t="shared" si="6"/>
        <v>482557016.96443319</v>
      </c>
      <c r="K28" s="836">
        <f t="shared" si="6"/>
        <v>501859297.6430105</v>
      </c>
      <c r="L28" s="836">
        <f t="shared" si="6"/>
        <v>521933669.54873091</v>
      </c>
      <c r="M28" s="836">
        <f t="shared" si="6"/>
        <v>542811016.33068013</v>
      </c>
      <c r="N28" s="836">
        <f t="shared" si="6"/>
        <v>564523456.98390734</v>
      </c>
      <c r="O28" s="851">
        <f t="shared" si="1"/>
        <v>-4.5818196920997589E-2</v>
      </c>
      <c r="P28" s="597"/>
    </row>
    <row r="29" spans="1:27" ht="14.25" customHeight="1">
      <c r="A29" s="835" t="s">
        <v>173</v>
      </c>
      <c r="B29" s="836">
        <f>+'[8]COMPORTAMIENTO GASTOS'!H29</f>
        <v>99713209.599999994</v>
      </c>
      <c r="C29" s="836">
        <f>+'[8]COMPORTAMIENTO GASTOS'!F29</f>
        <v>95237300</v>
      </c>
      <c r="D29" s="836">
        <v>87762000</v>
      </c>
      <c r="E29" s="836">
        <f t="shared" si="6"/>
        <v>91272480</v>
      </c>
      <c r="F29" s="836">
        <f t="shared" si="6"/>
        <v>94923379.200000003</v>
      </c>
      <c r="G29" s="836">
        <f t="shared" si="6"/>
        <v>98720314.368000001</v>
      </c>
      <c r="H29" s="836">
        <f t="shared" si="6"/>
        <v>102669126.94272</v>
      </c>
      <c r="I29" s="836">
        <f t="shared" si="6"/>
        <v>106775892.02042879</v>
      </c>
      <c r="J29" s="836">
        <f t="shared" si="6"/>
        <v>111046927.70124595</v>
      </c>
      <c r="K29" s="836">
        <f t="shared" si="6"/>
        <v>115488804.80929579</v>
      </c>
      <c r="L29" s="836">
        <f t="shared" si="6"/>
        <v>120108357.00166762</v>
      </c>
      <c r="M29" s="836">
        <f t="shared" si="6"/>
        <v>124912691.28173432</v>
      </c>
      <c r="N29" s="836">
        <f t="shared" si="6"/>
        <v>129909198.93300369</v>
      </c>
      <c r="O29" s="851">
        <f t="shared" si="1"/>
        <v>-7.8491305402400111E-2</v>
      </c>
      <c r="P29" s="597"/>
    </row>
    <row r="30" spans="1:27" ht="14.25" customHeight="1">
      <c r="A30" s="835" t="s">
        <v>175</v>
      </c>
      <c r="B30" s="836">
        <f>+'[8]COMPORTAMIENTO GASTOS'!H30</f>
        <v>146785504.59999999</v>
      </c>
      <c r="C30" s="836">
        <f>+'[8]COMPORTAMIENTO GASTOS'!F30</f>
        <v>142834700</v>
      </c>
      <c r="D30" s="836">
        <v>131614400</v>
      </c>
      <c r="E30" s="836">
        <f t="shared" si="6"/>
        <v>136878976</v>
      </c>
      <c r="F30" s="836">
        <f t="shared" si="6"/>
        <v>142354135.03999999</v>
      </c>
      <c r="G30" s="836">
        <f t="shared" si="6"/>
        <v>148048300.44159999</v>
      </c>
      <c r="H30" s="836">
        <f t="shared" si="6"/>
        <v>153970232.45926398</v>
      </c>
      <c r="I30" s="836">
        <f t="shared" si="6"/>
        <v>160129041.75763455</v>
      </c>
      <c r="J30" s="836">
        <f t="shared" si="6"/>
        <v>166534203.42793992</v>
      </c>
      <c r="K30" s="836">
        <f t="shared" si="6"/>
        <v>173195571.56505752</v>
      </c>
      <c r="L30" s="836">
        <f t="shared" si="6"/>
        <v>180123394.42765981</v>
      </c>
      <c r="M30" s="836">
        <f t="shared" si="6"/>
        <v>187328330.20476621</v>
      </c>
      <c r="N30" s="836">
        <f t="shared" si="6"/>
        <v>194821463.41295686</v>
      </c>
      <c r="O30" s="851">
        <f t="shared" si="1"/>
        <v>-7.8554440902665806E-2</v>
      </c>
      <c r="P30" s="597"/>
    </row>
    <row r="31" spans="1:27" ht="14.25" customHeight="1">
      <c r="A31" s="835" t="s">
        <v>177</v>
      </c>
      <c r="B31" s="836">
        <f>+'[8]COMPORTAMIENTO GASTOS'!H31</f>
        <v>202890100.40000001</v>
      </c>
      <c r="C31" s="836">
        <f>+'[8]COMPORTAMIENTO GASTOS'!F31</f>
        <v>191636800</v>
      </c>
      <c r="D31" s="836">
        <v>175477600</v>
      </c>
      <c r="E31" s="836">
        <f t="shared" si="6"/>
        <v>182496704</v>
      </c>
      <c r="F31" s="836">
        <f t="shared" si="6"/>
        <v>189796572.16</v>
      </c>
      <c r="G31" s="836">
        <f t="shared" si="6"/>
        <v>197388435.04640001</v>
      </c>
      <c r="H31" s="836">
        <f t="shared" si="6"/>
        <v>205283972.44825602</v>
      </c>
      <c r="I31" s="836">
        <f t="shared" si="6"/>
        <v>213495331.34618625</v>
      </c>
      <c r="J31" s="836">
        <f t="shared" si="6"/>
        <v>222035144.6000337</v>
      </c>
      <c r="K31" s="836">
        <f t="shared" si="6"/>
        <v>230916550.38403505</v>
      </c>
      <c r="L31" s="836">
        <f t="shared" si="6"/>
        <v>240153212.39939645</v>
      </c>
      <c r="M31" s="836">
        <f t="shared" si="6"/>
        <v>249759340.8953723</v>
      </c>
      <c r="N31" s="836">
        <f t="shared" si="6"/>
        <v>259749714.53118721</v>
      </c>
      <c r="O31" s="851">
        <f t="shared" si="1"/>
        <v>-8.4322009133945053E-2</v>
      </c>
      <c r="P31" s="597"/>
    </row>
    <row r="32" spans="1:27" ht="14.25" customHeight="1">
      <c r="A32" s="835" t="s">
        <v>179</v>
      </c>
      <c r="B32" s="836">
        <f>+'[8]COMPORTAMIENTO GASTOS'!H32</f>
        <v>83926414.599999994</v>
      </c>
      <c r="C32" s="836">
        <f>+'[8]COMPORTAMIENTO GASTOS'!F32</f>
        <v>76431873</v>
      </c>
      <c r="D32" s="836">
        <v>71892800</v>
      </c>
      <c r="E32" s="836">
        <f t="shared" si="6"/>
        <v>74768512</v>
      </c>
      <c r="F32" s="836">
        <f t="shared" si="6"/>
        <v>77759252.480000004</v>
      </c>
      <c r="G32" s="836">
        <f t="shared" si="6"/>
        <v>80869622.5792</v>
      </c>
      <c r="H32" s="836">
        <f t="shared" si="6"/>
        <v>84104407.482367992</v>
      </c>
      <c r="I32" s="836">
        <f t="shared" si="6"/>
        <v>87468583.781662717</v>
      </c>
      <c r="J32" s="836">
        <f t="shared" si="6"/>
        <v>90967327.132929221</v>
      </c>
      <c r="K32" s="836">
        <f t="shared" si="6"/>
        <v>94606020.218246385</v>
      </c>
      <c r="L32" s="836">
        <f t="shared" si="6"/>
        <v>98390261.026976243</v>
      </c>
      <c r="M32" s="836">
        <f t="shared" si="6"/>
        <v>102325871.46805529</v>
      </c>
      <c r="N32" s="836">
        <f t="shared" si="6"/>
        <v>106418906.3267775</v>
      </c>
      <c r="O32" s="851">
        <f t="shared" si="1"/>
        <v>-5.9387174771969801E-2</v>
      </c>
      <c r="P32" s="597"/>
    </row>
    <row r="33" spans="1:27" ht="14.25" customHeight="1">
      <c r="A33" s="837" t="s">
        <v>181</v>
      </c>
      <c r="B33" s="838">
        <f>SUM(B34:B57)</f>
        <v>8152988795.1799994</v>
      </c>
      <c r="C33" s="838">
        <f t="shared" ref="C33" si="7">SUM(C34:C57)</f>
        <v>10820901745.799999</v>
      </c>
      <c r="D33" s="838">
        <v>7385345832</v>
      </c>
      <c r="E33" s="838">
        <f>SUM(E34:E57)</f>
        <v>16676980946.840002</v>
      </c>
      <c r="F33" s="838">
        <f t="shared" ref="F33:N33" si="8">SUM(F34:F57)</f>
        <v>20144060184.7136</v>
      </c>
      <c r="G33" s="838">
        <f t="shared" si="8"/>
        <v>22683110562.651649</v>
      </c>
      <c r="H33" s="838">
        <f t="shared" si="8"/>
        <v>23478434985.157719</v>
      </c>
      <c r="I33" s="838">
        <f t="shared" si="8"/>
        <v>24305572384.564026</v>
      </c>
      <c r="J33" s="838">
        <f t="shared" si="8"/>
        <v>25165795279.946587</v>
      </c>
      <c r="K33" s="838">
        <f t="shared" si="8"/>
        <v>26060427091.144447</v>
      </c>
      <c r="L33" s="838">
        <f t="shared" si="8"/>
        <v>26990844174.79023</v>
      </c>
      <c r="M33" s="838">
        <f t="shared" si="8"/>
        <v>27958477941.781834</v>
      </c>
      <c r="N33" s="838">
        <f t="shared" si="8"/>
        <v>28964817059.45311</v>
      </c>
      <c r="O33" s="851">
        <f t="shared" si="1"/>
        <v>-0.31749257081402371</v>
      </c>
      <c r="P33" s="597"/>
    </row>
    <row r="34" spans="1:27" ht="14.25" customHeight="1">
      <c r="A34" s="835" t="s">
        <v>1879</v>
      </c>
      <c r="B34" s="836">
        <f>+'[8]COMPORTAMIENTO GASTOS'!H34</f>
        <v>110557618.40000001</v>
      </c>
      <c r="C34" s="836">
        <f>+'[8]COMPORTAMIENTO GASTOS'!F34</f>
        <v>216633581</v>
      </c>
      <c r="D34" s="836">
        <v>31537996</v>
      </c>
      <c r="E34" s="836">
        <v>0</v>
      </c>
      <c r="F34" s="836">
        <v>2000000000</v>
      </c>
      <c r="G34" s="836">
        <f>F34</f>
        <v>2000000000</v>
      </c>
      <c r="H34" s="836">
        <f t="shared" ref="H34:N34" si="9">G34</f>
        <v>2000000000</v>
      </c>
      <c r="I34" s="836">
        <f t="shared" si="9"/>
        <v>2000000000</v>
      </c>
      <c r="J34" s="836">
        <f t="shared" si="9"/>
        <v>2000000000</v>
      </c>
      <c r="K34" s="836">
        <f t="shared" si="9"/>
        <v>2000000000</v>
      </c>
      <c r="L34" s="836">
        <f t="shared" si="9"/>
        <v>2000000000</v>
      </c>
      <c r="M34" s="836">
        <f t="shared" si="9"/>
        <v>2000000000</v>
      </c>
      <c r="N34" s="836">
        <f t="shared" si="9"/>
        <v>2000000000</v>
      </c>
      <c r="O34" s="851">
        <f t="shared" si="1"/>
        <v>-0.85441778760976117</v>
      </c>
      <c r="P34" s="597"/>
    </row>
    <row r="35" spans="1:27" ht="14.25" customHeight="1">
      <c r="A35" s="835" t="s">
        <v>1880</v>
      </c>
      <c r="B35" s="836">
        <f>+'[8]COMPORTAMIENTO GASTOS'!H35</f>
        <v>74374313.799999997</v>
      </c>
      <c r="C35" s="836">
        <f>+'[8]COMPORTAMIENTO GASTOS'!F35</f>
        <v>13664258</v>
      </c>
      <c r="D35" s="836">
        <v>0</v>
      </c>
      <c r="E35" s="836">
        <v>150000000</v>
      </c>
      <c r="F35" s="836">
        <f>+((E35*$F$6)+E35)</f>
        <v>156000000</v>
      </c>
      <c r="G35" s="836">
        <f t="shared" ref="G35:I35" si="10">+((F35*$F$6)+F35)</f>
        <v>162240000</v>
      </c>
      <c r="H35" s="836">
        <f t="shared" si="10"/>
        <v>168729600</v>
      </c>
      <c r="I35" s="836">
        <f t="shared" si="10"/>
        <v>175478784</v>
      </c>
      <c r="J35" s="836">
        <f t="shared" ref="J35:N49" si="11">+((I35*$F$6)+I35)</f>
        <v>182497935.36000001</v>
      </c>
      <c r="K35" s="836">
        <f t="shared" si="11"/>
        <v>189797852.77440003</v>
      </c>
      <c r="L35" s="836">
        <f t="shared" si="11"/>
        <v>197389766.88537604</v>
      </c>
      <c r="M35" s="836">
        <f t="shared" si="11"/>
        <v>205285357.56079108</v>
      </c>
      <c r="N35" s="836">
        <f t="shared" si="11"/>
        <v>213496771.86322272</v>
      </c>
      <c r="O35" s="851">
        <f t="shared" si="1"/>
        <v>-1</v>
      </c>
      <c r="P35" s="597"/>
    </row>
    <row r="36" spans="1:27" ht="13.5" customHeight="1">
      <c r="A36" s="835" t="s">
        <v>1881</v>
      </c>
      <c r="B36" s="836">
        <f>+'[8]COMPORTAMIENTO GASTOS'!H36</f>
        <v>28250790.199999999</v>
      </c>
      <c r="C36" s="836">
        <f>+'[8]COMPORTAMIENTO GASTOS'!F36</f>
        <v>20167071</v>
      </c>
      <c r="D36" s="836">
        <v>0</v>
      </c>
      <c r="E36" s="836">
        <v>1500000000</v>
      </c>
      <c r="F36" s="836">
        <f t="shared" si="6"/>
        <v>1560000000</v>
      </c>
      <c r="G36" s="836">
        <f t="shared" si="6"/>
        <v>1622400000</v>
      </c>
      <c r="H36" s="836">
        <f t="shared" si="6"/>
        <v>1687296000</v>
      </c>
      <c r="I36" s="836">
        <f t="shared" si="6"/>
        <v>1754787840</v>
      </c>
      <c r="J36" s="836">
        <f t="shared" si="11"/>
        <v>1824979353.5999999</v>
      </c>
      <c r="K36" s="836">
        <f t="shared" si="11"/>
        <v>1897978527.744</v>
      </c>
      <c r="L36" s="836">
        <f t="shared" si="11"/>
        <v>1973897668.85376</v>
      </c>
      <c r="M36" s="836">
        <f t="shared" si="11"/>
        <v>2052853575.6079104</v>
      </c>
      <c r="N36" s="836">
        <f t="shared" si="11"/>
        <v>2134967718.6322267</v>
      </c>
      <c r="O36" s="851">
        <f t="shared" si="1"/>
        <v>-1</v>
      </c>
      <c r="P36" s="597"/>
      <c r="Q36" s="600"/>
      <c r="R36" s="600"/>
      <c r="S36" s="600"/>
      <c r="T36" s="600"/>
      <c r="U36" s="600"/>
      <c r="V36" s="600"/>
      <c r="W36" s="600"/>
      <c r="X36" s="600"/>
      <c r="Y36" s="600"/>
      <c r="Z36" s="600"/>
      <c r="AA36" s="600"/>
    </row>
    <row r="37" spans="1:27" ht="14.25" customHeight="1">
      <c r="A37" s="835" t="s">
        <v>1882</v>
      </c>
      <c r="B37" s="836">
        <f>+'[8]COMPORTAMIENTO GASTOS'!H37</f>
        <v>892268</v>
      </c>
      <c r="C37" s="836">
        <f>+'[8]COMPORTAMIENTO GASTOS'!F37</f>
        <v>0</v>
      </c>
      <c r="D37" s="836">
        <v>0</v>
      </c>
      <c r="E37" s="836">
        <v>20000000</v>
      </c>
      <c r="F37" s="836">
        <f t="shared" si="6"/>
        <v>20800000</v>
      </c>
      <c r="G37" s="836">
        <f t="shared" si="6"/>
        <v>21632000</v>
      </c>
      <c r="H37" s="836">
        <f t="shared" si="6"/>
        <v>22497280</v>
      </c>
      <c r="I37" s="836">
        <f t="shared" si="6"/>
        <v>23397171.199999999</v>
      </c>
      <c r="J37" s="836">
        <f t="shared" si="11"/>
        <v>24333058.048</v>
      </c>
      <c r="K37" s="836">
        <f t="shared" si="11"/>
        <v>25306380.36992</v>
      </c>
      <c r="L37" s="836">
        <f t="shared" si="11"/>
        <v>26318635.584716801</v>
      </c>
      <c r="M37" s="836">
        <f t="shared" si="11"/>
        <v>27371381.008105472</v>
      </c>
      <c r="N37" s="836">
        <f t="shared" si="11"/>
        <v>28466236.24842969</v>
      </c>
      <c r="O37" s="851" t="e">
        <f t="shared" si="1"/>
        <v>#DIV/0!</v>
      </c>
      <c r="P37" s="597"/>
    </row>
    <row r="38" spans="1:27" ht="14.25" customHeight="1">
      <c r="A38" s="835" t="s">
        <v>1883</v>
      </c>
      <c r="B38" s="836">
        <f>+'[8]COMPORTAMIENTO GASTOS'!H38</f>
        <v>175116758.59999999</v>
      </c>
      <c r="C38" s="836">
        <f>+'[8]COMPORTAMIENTO GASTOS'!F38</f>
        <v>152309209</v>
      </c>
      <c r="D38" s="836">
        <v>0</v>
      </c>
      <c r="E38" s="836">
        <v>300000000</v>
      </c>
      <c r="F38" s="836">
        <f t="shared" si="6"/>
        <v>312000000</v>
      </c>
      <c r="G38" s="836">
        <f t="shared" si="6"/>
        <v>324480000</v>
      </c>
      <c r="H38" s="836">
        <f t="shared" si="6"/>
        <v>337459200</v>
      </c>
      <c r="I38" s="836">
        <f t="shared" si="6"/>
        <v>350957568</v>
      </c>
      <c r="J38" s="836">
        <f t="shared" si="11"/>
        <v>364995870.72000003</v>
      </c>
      <c r="K38" s="836">
        <f t="shared" si="11"/>
        <v>379595705.54880005</v>
      </c>
      <c r="L38" s="836">
        <f t="shared" si="11"/>
        <v>394779533.77075207</v>
      </c>
      <c r="M38" s="836">
        <f t="shared" si="11"/>
        <v>410570715.12158215</v>
      </c>
      <c r="N38" s="836">
        <f t="shared" si="11"/>
        <v>426993543.72644544</v>
      </c>
      <c r="O38" s="851">
        <f t="shared" si="1"/>
        <v>-1</v>
      </c>
      <c r="P38" s="597"/>
    </row>
    <row r="39" spans="1:27" ht="14.25" customHeight="1">
      <c r="A39" s="835" t="s">
        <v>1884</v>
      </c>
      <c r="B39" s="836">
        <f>+'[8]COMPORTAMIENTO GASTOS'!H39</f>
        <v>222908916</v>
      </c>
      <c r="C39" s="836">
        <f>+'[8]COMPORTAMIENTO GASTOS'!F39</f>
        <v>487158654</v>
      </c>
      <c r="D39" s="836">
        <v>452843913</v>
      </c>
      <c r="E39" s="836">
        <f t="shared" ref="E39:E72" si="12">+((D39*$E$6)+D39)</f>
        <v>489071426.04000002</v>
      </c>
      <c r="F39" s="836">
        <f t="shared" si="6"/>
        <v>508634283.08160001</v>
      </c>
      <c r="G39" s="836">
        <f t="shared" si="6"/>
        <v>528979654.40486401</v>
      </c>
      <c r="H39" s="836">
        <f t="shared" si="6"/>
        <v>550138840.58105862</v>
      </c>
      <c r="I39" s="836">
        <f t="shared" si="6"/>
        <v>572144394.204301</v>
      </c>
      <c r="J39" s="836">
        <f t="shared" si="11"/>
        <v>595030169.97247303</v>
      </c>
      <c r="K39" s="836">
        <f t="shared" si="11"/>
        <v>618831376.77137196</v>
      </c>
      <c r="L39" s="836">
        <f t="shared" si="11"/>
        <v>643584631.84222686</v>
      </c>
      <c r="M39" s="836">
        <f t="shared" si="11"/>
        <v>669328017.11591589</v>
      </c>
      <c r="N39" s="836">
        <f t="shared" si="11"/>
        <v>696101137.80055249</v>
      </c>
      <c r="O39" s="851">
        <f t="shared" si="1"/>
        <v>-7.0438533151871305E-2</v>
      </c>
      <c r="P39" s="597"/>
    </row>
    <row r="40" spans="1:27" ht="14.25" customHeight="1">
      <c r="A40" s="835" t="s">
        <v>1883</v>
      </c>
      <c r="B40" s="836">
        <f>+'[8]COMPORTAMIENTO GASTOS'!H40</f>
        <v>118884991.59999999</v>
      </c>
      <c r="C40" s="836">
        <f>+'[8]COMPORTAMIENTO GASTOS'!F40</f>
        <v>222908800</v>
      </c>
      <c r="D40" s="836">
        <v>0</v>
      </c>
      <c r="E40" s="836">
        <v>280000000</v>
      </c>
      <c r="F40" s="836">
        <f t="shared" si="6"/>
        <v>291200000</v>
      </c>
      <c r="G40" s="836">
        <f t="shared" si="6"/>
        <v>302848000</v>
      </c>
      <c r="H40" s="836">
        <f t="shared" si="6"/>
        <v>314961920</v>
      </c>
      <c r="I40" s="836">
        <f t="shared" si="6"/>
        <v>327560396.80000001</v>
      </c>
      <c r="J40" s="836">
        <f t="shared" si="11"/>
        <v>340662812.67199999</v>
      </c>
      <c r="K40" s="836">
        <f t="shared" si="11"/>
        <v>354289325.17887998</v>
      </c>
      <c r="L40" s="836">
        <f t="shared" si="11"/>
        <v>368460898.18603516</v>
      </c>
      <c r="M40" s="836">
        <f t="shared" si="11"/>
        <v>383199334.11347657</v>
      </c>
      <c r="N40" s="836">
        <f t="shared" si="11"/>
        <v>398527307.47801566</v>
      </c>
      <c r="O40" s="851">
        <f t="shared" ref="O40:O74" si="13">(D40-C40)/C40</f>
        <v>-1</v>
      </c>
      <c r="P40" s="597"/>
    </row>
    <row r="41" spans="1:27" ht="14.25" customHeight="1">
      <c r="A41" s="835" t="s">
        <v>1885</v>
      </c>
      <c r="B41" s="836">
        <f>+'[8]COMPORTAMIENTO GASTOS'!H41</f>
        <v>27157625.199999999</v>
      </c>
      <c r="C41" s="836">
        <f>+'[8]COMPORTAMIENTO GASTOS'!F41</f>
        <v>24793640</v>
      </c>
      <c r="D41" s="836">
        <v>29090000</v>
      </c>
      <c r="E41" s="836">
        <f t="shared" si="12"/>
        <v>31417200</v>
      </c>
      <c r="F41" s="836">
        <f t="shared" si="6"/>
        <v>32673888</v>
      </c>
      <c r="G41" s="836">
        <f t="shared" si="6"/>
        <v>33980843.520000003</v>
      </c>
      <c r="H41" s="836">
        <f t="shared" si="6"/>
        <v>35340077.260800004</v>
      </c>
      <c r="I41" s="836">
        <f t="shared" si="6"/>
        <v>36753680.351232007</v>
      </c>
      <c r="J41" s="836">
        <f t="shared" si="11"/>
        <v>38223827.565281287</v>
      </c>
      <c r="K41" s="836">
        <f t="shared" si="11"/>
        <v>39752780.667892538</v>
      </c>
      <c r="L41" s="836">
        <f t="shared" si="11"/>
        <v>41342891.894608237</v>
      </c>
      <c r="M41" s="836">
        <f t="shared" si="11"/>
        <v>42996607.570392564</v>
      </c>
      <c r="N41" s="836">
        <f t="shared" si="11"/>
        <v>44716471.873208269</v>
      </c>
      <c r="O41" s="851">
        <f t="shared" si="13"/>
        <v>0.17328476173728424</v>
      </c>
      <c r="P41" s="597"/>
    </row>
    <row r="42" spans="1:27" ht="14.25" customHeight="1">
      <c r="A42" s="835" t="s">
        <v>1886</v>
      </c>
      <c r="B42" s="836">
        <f>+'[8]COMPORTAMIENTO GASTOS'!H42</f>
        <v>49630796</v>
      </c>
      <c r="C42" s="836">
        <f>+'[8]COMPORTAMIENTO GASTOS'!F42</f>
        <v>20514146</v>
      </c>
      <c r="D42" s="836">
        <v>13953271</v>
      </c>
      <c r="E42" s="836">
        <f t="shared" si="12"/>
        <v>15069532.68</v>
      </c>
      <c r="F42" s="836">
        <f t="shared" si="6"/>
        <v>15672313.987199999</v>
      </c>
      <c r="G42" s="836">
        <f t="shared" si="6"/>
        <v>16299206.546688</v>
      </c>
      <c r="H42" s="836">
        <f t="shared" si="6"/>
        <v>16951174.808555521</v>
      </c>
      <c r="I42" s="836">
        <f t="shared" si="6"/>
        <v>17629221.800897744</v>
      </c>
      <c r="J42" s="836">
        <f t="shared" si="11"/>
        <v>18334390.672933653</v>
      </c>
      <c r="K42" s="836">
        <f t="shared" si="11"/>
        <v>19067766.299851</v>
      </c>
      <c r="L42" s="836">
        <f t="shared" si="11"/>
        <v>19830476.951845039</v>
      </c>
      <c r="M42" s="836">
        <f t="shared" si="11"/>
        <v>20623696.029918842</v>
      </c>
      <c r="N42" s="836">
        <f t="shared" si="11"/>
        <v>21448643.871115595</v>
      </c>
      <c r="O42" s="851">
        <f t="shared" si="13"/>
        <v>-0.31982199015255131</v>
      </c>
      <c r="P42" s="597"/>
    </row>
    <row r="43" spans="1:27" ht="14.25" customHeight="1">
      <c r="A43" s="835" t="s">
        <v>1887</v>
      </c>
      <c r="B43" s="836">
        <f>+'[8]COMPORTAMIENTO GASTOS'!H43</f>
        <v>240436190.59999999</v>
      </c>
      <c r="C43" s="836">
        <f>+'[8]COMPORTAMIENTO GASTOS'!F43</f>
        <v>532362649</v>
      </c>
      <c r="D43" s="836">
        <v>189248022</v>
      </c>
      <c r="E43" s="836">
        <f t="shared" si="12"/>
        <v>204387863.75999999</v>
      </c>
      <c r="F43" s="836">
        <f t="shared" ref="F43:N60" si="14">+((E43*$F$6)+E43)</f>
        <v>212563378.31039998</v>
      </c>
      <c r="G43" s="836">
        <f t="shared" si="14"/>
        <v>221065913.44281599</v>
      </c>
      <c r="H43" s="836">
        <f t="shared" si="14"/>
        <v>229908549.98052862</v>
      </c>
      <c r="I43" s="836">
        <f t="shared" si="14"/>
        <v>239104891.97974977</v>
      </c>
      <c r="J43" s="836">
        <f t="shared" si="11"/>
        <v>248669087.65893975</v>
      </c>
      <c r="K43" s="836">
        <f t="shared" si="11"/>
        <v>258615851.16529733</v>
      </c>
      <c r="L43" s="836">
        <f t="shared" si="11"/>
        <v>268960485.21190923</v>
      </c>
      <c r="M43" s="836">
        <f t="shared" si="11"/>
        <v>279718904.62038559</v>
      </c>
      <c r="N43" s="836">
        <f t="shared" si="11"/>
        <v>290907660.80520099</v>
      </c>
      <c r="O43" s="851">
        <f t="shared" si="13"/>
        <v>-0.64451296056271601</v>
      </c>
      <c r="P43" s="597"/>
    </row>
    <row r="44" spans="1:27" ht="14.25" customHeight="1">
      <c r="A44" s="835" t="s">
        <v>1888</v>
      </c>
      <c r="B44" s="836">
        <f>+'[8]COMPORTAMIENTO GASTOS'!H44</f>
        <v>209531741.40000001</v>
      </c>
      <c r="C44" s="836">
        <f>+'[8]COMPORTAMIENTO GASTOS'!F44</f>
        <v>111490409</v>
      </c>
      <c r="D44" s="836">
        <v>0</v>
      </c>
      <c r="E44" s="836">
        <f t="shared" si="12"/>
        <v>0</v>
      </c>
      <c r="F44" s="836">
        <f t="shared" si="14"/>
        <v>0</v>
      </c>
      <c r="G44" s="836">
        <v>300000000</v>
      </c>
      <c r="H44" s="836">
        <f t="shared" si="14"/>
        <v>312000000</v>
      </c>
      <c r="I44" s="836">
        <f t="shared" si="14"/>
        <v>324480000</v>
      </c>
      <c r="J44" s="836">
        <f t="shared" si="11"/>
        <v>337459200</v>
      </c>
      <c r="K44" s="836">
        <f t="shared" si="11"/>
        <v>350957568</v>
      </c>
      <c r="L44" s="836">
        <f t="shared" si="11"/>
        <v>364995870.72000003</v>
      </c>
      <c r="M44" s="836">
        <f t="shared" si="11"/>
        <v>379595705.54880005</v>
      </c>
      <c r="N44" s="836">
        <f t="shared" si="11"/>
        <v>394779533.77075207</v>
      </c>
      <c r="O44" s="851">
        <f t="shared" si="13"/>
        <v>-1</v>
      </c>
      <c r="P44" s="597"/>
    </row>
    <row r="45" spans="1:27" ht="14.25" customHeight="1">
      <c r="A45" s="835" t="s">
        <v>1889</v>
      </c>
      <c r="B45" s="836">
        <f>+'[8]COMPORTAMIENTO GASTOS'!H45</f>
        <v>17230299.199999999</v>
      </c>
      <c r="C45" s="836">
        <f>+'[8]COMPORTAMIENTO GASTOS'!F45</f>
        <v>70561450</v>
      </c>
      <c r="D45" s="836">
        <v>74002000</v>
      </c>
      <c r="E45" s="836">
        <f t="shared" si="12"/>
        <v>79922160</v>
      </c>
      <c r="F45" s="836">
        <f t="shared" si="14"/>
        <v>83119046.400000006</v>
      </c>
      <c r="G45" s="836">
        <f t="shared" si="14"/>
        <v>86443808.256000012</v>
      </c>
      <c r="H45" s="836">
        <f t="shared" si="14"/>
        <v>89901560.586240008</v>
      </c>
      <c r="I45" s="836">
        <f t="shared" si="14"/>
        <v>93497623.009689614</v>
      </c>
      <c r="J45" s="836">
        <f t="shared" si="11"/>
        <v>97237527.930077195</v>
      </c>
      <c r="K45" s="836">
        <f t="shared" si="11"/>
        <v>101127029.04728028</v>
      </c>
      <c r="L45" s="836">
        <f t="shared" si="11"/>
        <v>105172110.20917149</v>
      </c>
      <c r="M45" s="836">
        <f t="shared" si="11"/>
        <v>109378994.61753835</v>
      </c>
      <c r="N45" s="836">
        <f t="shared" si="11"/>
        <v>113754154.40223989</v>
      </c>
      <c r="O45" s="851">
        <f t="shared" si="13"/>
        <v>4.8759627246889058E-2</v>
      </c>
      <c r="P45" s="597"/>
    </row>
    <row r="46" spans="1:27" ht="14.25" customHeight="1">
      <c r="A46" s="835" t="s">
        <v>1890</v>
      </c>
      <c r="B46" s="836">
        <f>+'[8]COMPORTAMIENTO GASTOS'!H46</f>
        <v>2369119</v>
      </c>
      <c r="C46" s="836">
        <f>+'[8]COMPORTAMIENTO GASTOS'!F46</f>
        <v>4760595</v>
      </c>
      <c r="D46" s="836">
        <v>0</v>
      </c>
      <c r="E46" s="836">
        <f t="shared" si="12"/>
        <v>0</v>
      </c>
      <c r="F46" s="836">
        <f t="shared" si="14"/>
        <v>0</v>
      </c>
      <c r="G46" s="836">
        <f t="shared" si="14"/>
        <v>0</v>
      </c>
      <c r="H46" s="836">
        <f t="shared" si="14"/>
        <v>0</v>
      </c>
      <c r="I46" s="836">
        <f t="shared" si="14"/>
        <v>0</v>
      </c>
      <c r="J46" s="836">
        <f t="shared" si="11"/>
        <v>0</v>
      </c>
      <c r="K46" s="836">
        <f t="shared" si="11"/>
        <v>0</v>
      </c>
      <c r="L46" s="836">
        <f t="shared" si="11"/>
        <v>0</v>
      </c>
      <c r="M46" s="836">
        <f t="shared" si="11"/>
        <v>0</v>
      </c>
      <c r="N46" s="836">
        <f t="shared" si="11"/>
        <v>0</v>
      </c>
      <c r="O46" s="851">
        <f t="shared" si="13"/>
        <v>-1</v>
      </c>
      <c r="P46" s="597"/>
    </row>
    <row r="47" spans="1:27" ht="14.25" customHeight="1">
      <c r="A47" s="835" t="s">
        <v>1891</v>
      </c>
      <c r="B47" s="836">
        <f>+'[8]COMPORTAMIENTO GASTOS'!H47</f>
        <v>322147593.05000001</v>
      </c>
      <c r="C47" s="836">
        <f>+'[8]COMPORTAMIENTO GASTOS'!F47</f>
        <v>1178906849</v>
      </c>
      <c r="D47" s="836">
        <v>14010663</v>
      </c>
      <c r="E47" s="836">
        <v>0</v>
      </c>
      <c r="F47" s="836">
        <v>800000000</v>
      </c>
      <c r="G47" s="836">
        <f t="shared" ref="G47:N47" si="15">F47</f>
        <v>800000000</v>
      </c>
      <c r="H47" s="836">
        <f t="shared" si="15"/>
        <v>800000000</v>
      </c>
      <c r="I47" s="836">
        <f t="shared" si="15"/>
        <v>800000000</v>
      </c>
      <c r="J47" s="836">
        <f t="shared" si="15"/>
        <v>800000000</v>
      </c>
      <c r="K47" s="836">
        <f t="shared" si="15"/>
        <v>800000000</v>
      </c>
      <c r="L47" s="836">
        <f t="shared" si="15"/>
        <v>800000000</v>
      </c>
      <c r="M47" s="836">
        <f t="shared" si="15"/>
        <v>800000000</v>
      </c>
      <c r="N47" s="836">
        <f t="shared" si="15"/>
        <v>800000000</v>
      </c>
      <c r="O47" s="851">
        <f t="shared" si="13"/>
        <v>-0.98811554703250348</v>
      </c>
      <c r="P47" s="597"/>
    </row>
    <row r="48" spans="1:27" ht="14.25" customHeight="1">
      <c r="A48" s="835" t="s">
        <v>324</v>
      </c>
      <c r="B48" s="836">
        <f>+'[8]COMPORTAMIENTO GASTOS'!H48</f>
        <v>643834667.79999995</v>
      </c>
      <c r="C48" s="836">
        <f>+'[8]COMPORTAMIENTO GASTOS'!F48</f>
        <v>783023016</v>
      </c>
      <c r="D48" s="836">
        <v>0</v>
      </c>
      <c r="E48" s="836">
        <v>6500000000</v>
      </c>
      <c r="F48" s="836">
        <f t="shared" si="14"/>
        <v>6760000000</v>
      </c>
      <c r="G48" s="836">
        <f t="shared" si="14"/>
        <v>7030400000</v>
      </c>
      <c r="H48" s="836">
        <f t="shared" si="14"/>
        <v>7311616000</v>
      </c>
      <c r="I48" s="836">
        <f t="shared" si="14"/>
        <v>7604080640</v>
      </c>
      <c r="J48" s="836">
        <f t="shared" si="11"/>
        <v>7908243865.6000004</v>
      </c>
      <c r="K48" s="836">
        <f t="shared" si="11"/>
        <v>8224573620.224</v>
      </c>
      <c r="L48" s="836">
        <f t="shared" si="11"/>
        <v>8553556565.0329599</v>
      </c>
      <c r="M48" s="836">
        <f t="shared" si="11"/>
        <v>8895698827.6342793</v>
      </c>
      <c r="N48" s="836">
        <f t="shared" si="11"/>
        <v>9251526780.7396507</v>
      </c>
      <c r="O48" s="851">
        <f t="shared" si="13"/>
        <v>-1</v>
      </c>
      <c r="P48" s="597"/>
    </row>
    <row r="49" spans="1:27" ht="14.25" customHeight="1">
      <c r="A49" s="835" t="s">
        <v>1892</v>
      </c>
      <c r="B49" s="836">
        <f>+'[8]COMPORTAMIENTO GASTOS'!H49</f>
        <v>552272907.20000005</v>
      </c>
      <c r="C49" s="836">
        <f>+'[8]COMPORTAMIENTO GASTOS'!F49</f>
        <v>553097038</v>
      </c>
      <c r="D49" s="836">
        <v>2504492</v>
      </c>
      <c r="E49" s="836">
        <f t="shared" si="12"/>
        <v>2704851.36</v>
      </c>
      <c r="F49" s="836">
        <f t="shared" si="14"/>
        <v>2813045.4143999997</v>
      </c>
      <c r="G49" s="836">
        <f t="shared" si="14"/>
        <v>2925567.2309759995</v>
      </c>
      <c r="H49" s="836">
        <f t="shared" si="14"/>
        <v>3042589.9202150395</v>
      </c>
      <c r="I49" s="836">
        <f t="shared" si="14"/>
        <v>3164293.5170236412</v>
      </c>
      <c r="J49" s="836">
        <f t="shared" si="11"/>
        <v>3290865.2577045867</v>
      </c>
      <c r="K49" s="836">
        <f t="shared" si="11"/>
        <v>3422499.8680127701</v>
      </c>
      <c r="L49" s="836">
        <f t="shared" si="11"/>
        <v>3559399.8627332808</v>
      </c>
      <c r="M49" s="836">
        <f t="shared" si="11"/>
        <v>3701775.8572426122</v>
      </c>
      <c r="N49" s="836">
        <f t="shared" si="11"/>
        <v>3849846.8915323168</v>
      </c>
      <c r="O49" s="851">
        <f t="shared" si="13"/>
        <v>-0.99547187594955078</v>
      </c>
      <c r="P49" s="597"/>
    </row>
    <row r="50" spans="1:27" ht="14.25" customHeight="1">
      <c r="A50" s="835" t="s">
        <v>1880</v>
      </c>
      <c r="B50" s="836">
        <f>+'[8]COMPORTAMIENTO GASTOS'!H50</f>
        <v>22091210.199999999</v>
      </c>
      <c r="C50" s="836">
        <f>+'[8]COMPORTAMIENTO GASTOS'!F50</f>
        <v>4397800</v>
      </c>
      <c r="D50" s="836">
        <v>29119367</v>
      </c>
      <c r="E50" s="836">
        <f t="shared" si="12"/>
        <v>31448916.359999999</v>
      </c>
      <c r="F50" s="836">
        <f t="shared" si="14"/>
        <v>32706873.014399998</v>
      </c>
      <c r="G50" s="836">
        <f t="shared" si="14"/>
        <v>34015147.934975997</v>
      </c>
      <c r="H50" s="836">
        <f t="shared" si="14"/>
        <v>35375753.852375038</v>
      </c>
      <c r="I50" s="836">
        <f t="shared" si="14"/>
        <v>36790784.006470039</v>
      </c>
      <c r="J50" s="836">
        <f t="shared" si="14"/>
        <v>38262415.366728842</v>
      </c>
      <c r="K50" s="836">
        <f t="shared" si="14"/>
        <v>39792911.981397994</v>
      </c>
      <c r="L50" s="836">
        <f t="shared" si="14"/>
        <v>41384628.460653916</v>
      </c>
      <c r="M50" s="836">
        <f t="shared" si="14"/>
        <v>43040013.599080071</v>
      </c>
      <c r="N50" s="836">
        <f t="shared" si="14"/>
        <v>44761614.143043272</v>
      </c>
      <c r="O50" s="851">
        <f t="shared" si="13"/>
        <v>5.6213486288598844</v>
      </c>
      <c r="P50" s="598"/>
      <c r="Q50" s="599"/>
      <c r="R50" s="599"/>
      <c r="S50" s="599"/>
      <c r="T50" s="599"/>
      <c r="U50" s="599"/>
      <c r="V50" s="599"/>
      <c r="W50" s="599"/>
      <c r="X50" s="599"/>
      <c r="Y50" s="599"/>
      <c r="Z50" s="599"/>
      <c r="AA50" s="599"/>
    </row>
    <row r="51" spans="1:27" ht="14.25" customHeight="1">
      <c r="A51" s="835" t="s">
        <v>1883</v>
      </c>
      <c r="B51" s="836">
        <f>+'[8]COMPORTAMIENTO GASTOS'!H51</f>
        <v>116306729.8</v>
      </c>
      <c r="C51" s="836">
        <f>+'[8]COMPORTAMIENTO GASTOS'!F51</f>
        <v>129448586</v>
      </c>
      <c r="D51" s="836">
        <v>145800000</v>
      </c>
      <c r="E51" s="836">
        <f t="shared" si="12"/>
        <v>157464000</v>
      </c>
      <c r="F51" s="836">
        <f t="shared" si="14"/>
        <v>163762560</v>
      </c>
      <c r="G51" s="836">
        <f t="shared" si="14"/>
        <v>170313062.40000001</v>
      </c>
      <c r="H51" s="836">
        <f t="shared" si="14"/>
        <v>177125584.896</v>
      </c>
      <c r="I51" s="836">
        <f t="shared" si="14"/>
        <v>184210608.29183999</v>
      </c>
      <c r="J51" s="836">
        <f t="shared" si="14"/>
        <v>191579032.62351358</v>
      </c>
      <c r="K51" s="836">
        <f t="shared" si="14"/>
        <v>199242193.92845413</v>
      </c>
      <c r="L51" s="836">
        <f t="shared" si="14"/>
        <v>207211881.68559229</v>
      </c>
      <c r="M51" s="836">
        <f t="shared" si="14"/>
        <v>215500356.95301598</v>
      </c>
      <c r="N51" s="836">
        <f t="shared" si="14"/>
        <v>224120371.23113662</v>
      </c>
      <c r="O51" s="851">
        <f t="shared" si="13"/>
        <v>0.12631589502259993</v>
      </c>
      <c r="P51" s="598"/>
      <c r="Q51" s="599"/>
      <c r="R51" s="599"/>
      <c r="S51" s="599"/>
      <c r="T51" s="599"/>
      <c r="U51" s="599"/>
      <c r="V51" s="599"/>
      <c r="W51" s="599"/>
      <c r="X51" s="599"/>
      <c r="Y51" s="599"/>
      <c r="Z51" s="599"/>
      <c r="AA51" s="599"/>
    </row>
    <row r="52" spans="1:27" ht="14.25" customHeight="1">
      <c r="A52" s="835" t="s">
        <v>1893</v>
      </c>
      <c r="B52" s="836">
        <f>+'[8]COMPORTAMIENTO GASTOS'!H52</f>
        <v>227423140.80000001</v>
      </c>
      <c r="C52" s="836">
        <f>+'[8]COMPORTAMIENTO GASTOS'!F52</f>
        <v>182176150</v>
      </c>
      <c r="D52" s="836">
        <v>224947715</v>
      </c>
      <c r="E52" s="836">
        <f t="shared" si="12"/>
        <v>242943532.19999999</v>
      </c>
      <c r="F52" s="836">
        <f t="shared" si="14"/>
        <v>252661273.48799998</v>
      </c>
      <c r="G52" s="836">
        <f t="shared" si="14"/>
        <v>262767724.42751998</v>
      </c>
      <c r="H52" s="836">
        <f t="shared" si="14"/>
        <v>273278433.40462077</v>
      </c>
      <c r="I52" s="836">
        <f t="shared" si="14"/>
        <v>284209570.74080563</v>
      </c>
      <c r="J52" s="836">
        <f t="shared" si="14"/>
        <v>295577953.57043785</v>
      </c>
      <c r="K52" s="836">
        <f t="shared" si="14"/>
        <v>307401071.71325535</v>
      </c>
      <c r="L52" s="836">
        <f t="shared" si="14"/>
        <v>319697114.58178556</v>
      </c>
      <c r="M52" s="836">
        <f t="shared" si="14"/>
        <v>332484999.165057</v>
      </c>
      <c r="N52" s="836">
        <f t="shared" si="14"/>
        <v>345784399.13165927</v>
      </c>
      <c r="O52" s="851">
        <f t="shared" si="13"/>
        <v>0.2347813640808635</v>
      </c>
      <c r="P52" s="597"/>
      <c r="Q52" s="600"/>
      <c r="R52" s="600"/>
      <c r="S52" s="600"/>
      <c r="T52" s="600"/>
      <c r="U52" s="600"/>
      <c r="V52" s="600"/>
      <c r="W52" s="600"/>
      <c r="X52" s="600"/>
      <c r="Y52" s="600"/>
      <c r="Z52" s="600"/>
      <c r="AA52" s="600"/>
    </row>
    <row r="53" spans="1:27" ht="14.25" customHeight="1">
      <c r="A53" s="835" t="s">
        <v>1894</v>
      </c>
      <c r="B53" s="836">
        <f>+'[8]COMPORTAMIENTO GASTOS'!H53</f>
        <v>26135070.199999999</v>
      </c>
      <c r="C53" s="836">
        <f>+'[8]COMPORTAMIENTO GASTOS'!F53</f>
        <v>3947060</v>
      </c>
      <c r="D53" s="836">
        <v>162758795</v>
      </c>
      <c r="E53" s="836">
        <f t="shared" si="12"/>
        <v>175779498.59999999</v>
      </c>
      <c r="F53" s="836">
        <f t="shared" si="14"/>
        <v>182810678.544</v>
      </c>
      <c r="G53" s="836">
        <f t="shared" si="14"/>
        <v>190123105.68575999</v>
      </c>
      <c r="H53" s="836">
        <f t="shared" si="14"/>
        <v>197728029.91319039</v>
      </c>
      <c r="I53" s="836">
        <f t="shared" si="14"/>
        <v>205637151.10971802</v>
      </c>
      <c r="J53" s="836">
        <f t="shared" si="14"/>
        <v>213862637.15410674</v>
      </c>
      <c r="K53" s="836">
        <f t="shared" si="14"/>
        <v>222417142.64027101</v>
      </c>
      <c r="L53" s="836">
        <f t="shared" si="14"/>
        <v>231313828.34588185</v>
      </c>
      <c r="M53" s="836">
        <f t="shared" si="14"/>
        <v>240566381.47971714</v>
      </c>
      <c r="N53" s="836">
        <f t="shared" si="14"/>
        <v>250189036.73890582</v>
      </c>
      <c r="O53" s="851">
        <f t="shared" si="13"/>
        <v>40.235449929821186</v>
      </c>
      <c r="P53" s="597"/>
      <c r="Q53" s="600"/>
      <c r="R53" s="600"/>
      <c r="S53" s="600"/>
      <c r="T53" s="600"/>
      <c r="U53" s="600"/>
      <c r="V53" s="600"/>
      <c r="W53" s="600"/>
      <c r="X53" s="600"/>
      <c r="Y53" s="600"/>
      <c r="Z53" s="600"/>
      <c r="AA53" s="600"/>
    </row>
    <row r="54" spans="1:27" ht="14.25" customHeight="1">
      <c r="A54" s="835" t="s">
        <v>1895</v>
      </c>
      <c r="B54" s="836">
        <f>+'[8]COMPORTAMIENTO GASTOS'!H54</f>
        <v>18713099.199999999</v>
      </c>
      <c r="C54" s="836">
        <f>+'[8]COMPORTAMIENTO GASTOS'!F54</f>
        <v>17242781</v>
      </c>
      <c r="D54" s="836">
        <v>18000000</v>
      </c>
      <c r="E54" s="836">
        <f t="shared" si="12"/>
        <v>19440000</v>
      </c>
      <c r="F54" s="836">
        <f t="shared" si="14"/>
        <v>20217600</v>
      </c>
      <c r="G54" s="836">
        <f t="shared" si="14"/>
        <v>21026304</v>
      </c>
      <c r="H54" s="836">
        <f t="shared" si="14"/>
        <v>21867356.16</v>
      </c>
      <c r="I54" s="836">
        <f t="shared" si="14"/>
        <v>22742050.406399999</v>
      </c>
      <c r="J54" s="836">
        <f t="shared" si="14"/>
        <v>23651732.422656</v>
      </c>
      <c r="K54" s="836">
        <f t="shared" si="14"/>
        <v>24597801.71956224</v>
      </c>
      <c r="L54" s="836">
        <f t="shared" si="14"/>
        <v>25581713.78834473</v>
      </c>
      <c r="M54" s="836">
        <f t="shared" si="14"/>
        <v>26604982.339878518</v>
      </c>
      <c r="N54" s="836">
        <f t="shared" si="14"/>
        <v>27669181.633473657</v>
      </c>
      <c r="O54" s="851">
        <f t="shared" si="13"/>
        <v>4.3915131787615927E-2</v>
      </c>
      <c r="P54" s="597"/>
      <c r="Q54" s="600"/>
      <c r="R54" s="600"/>
      <c r="S54" s="600"/>
      <c r="T54" s="600"/>
      <c r="U54" s="600"/>
      <c r="V54" s="600"/>
      <c r="W54" s="600"/>
      <c r="X54" s="600"/>
      <c r="Y54" s="600"/>
      <c r="Z54" s="600"/>
      <c r="AA54" s="600"/>
    </row>
    <row r="55" spans="1:27" ht="14.25" customHeight="1">
      <c r="A55" s="835" t="s">
        <v>324</v>
      </c>
      <c r="B55" s="836">
        <f>+'[8]COMPORTAMIENTO GASTOS'!H55</f>
        <v>3051485948.3300004</v>
      </c>
      <c r="C55" s="836">
        <f>+'[8]COMPORTAMIENTO GASTOS'!F55</f>
        <v>4157569416.8000002</v>
      </c>
      <c r="D55" s="836">
        <v>5097653707</v>
      </c>
      <c r="E55" s="836">
        <f t="shared" si="12"/>
        <v>5505466003.5600004</v>
      </c>
      <c r="F55" s="836">
        <f t="shared" si="14"/>
        <v>5725684643.7024002</v>
      </c>
      <c r="G55" s="836">
        <v>7500000000</v>
      </c>
      <c r="H55" s="836">
        <f t="shared" si="14"/>
        <v>7800000000</v>
      </c>
      <c r="I55" s="836">
        <f t="shared" si="14"/>
        <v>8112000000</v>
      </c>
      <c r="J55" s="836">
        <f t="shared" si="14"/>
        <v>8436480000</v>
      </c>
      <c r="K55" s="836">
        <f t="shared" si="14"/>
        <v>8773939200</v>
      </c>
      <c r="L55" s="836">
        <f t="shared" si="14"/>
        <v>9124896768</v>
      </c>
      <c r="M55" s="836">
        <f t="shared" si="14"/>
        <v>9489892638.7199993</v>
      </c>
      <c r="N55" s="836">
        <f t="shared" si="14"/>
        <v>9869488344.2687988</v>
      </c>
      <c r="O55" s="851">
        <f t="shared" si="13"/>
        <v>0.22611391319199289</v>
      </c>
      <c r="P55" s="597"/>
      <c r="Q55" s="600"/>
      <c r="R55" s="600"/>
      <c r="S55" s="600"/>
      <c r="T55" s="600"/>
      <c r="U55" s="600"/>
      <c r="V55" s="600"/>
      <c r="W55" s="600"/>
      <c r="X55" s="600"/>
      <c r="Y55" s="600"/>
      <c r="Z55" s="600"/>
      <c r="AA55" s="600"/>
    </row>
    <row r="56" spans="1:27" ht="14.25" customHeight="1">
      <c r="A56" s="835" t="s">
        <v>1896</v>
      </c>
      <c r="B56" s="836">
        <f>+'[8]COMPORTAMIENTO GASTOS'!H56</f>
        <v>1809823353.2</v>
      </c>
      <c r="C56" s="836">
        <f>+'[8]COMPORTAMIENTO GASTOS'!F56</f>
        <v>1930711587</v>
      </c>
      <c r="D56" s="836">
        <v>829875891</v>
      </c>
      <c r="E56" s="836">
        <f t="shared" si="12"/>
        <v>896265962.27999997</v>
      </c>
      <c r="F56" s="836">
        <f t="shared" si="14"/>
        <v>932116600.77119994</v>
      </c>
      <c r="G56" s="836">
        <f t="shared" si="14"/>
        <v>969401264.80204797</v>
      </c>
      <c r="H56" s="836">
        <f t="shared" si="14"/>
        <v>1008177315.3941299</v>
      </c>
      <c r="I56" s="836">
        <f t="shared" si="14"/>
        <v>1048504408.0098951</v>
      </c>
      <c r="J56" s="836">
        <f t="shared" si="14"/>
        <v>1090444584.3302908</v>
      </c>
      <c r="K56" s="836">
        <f t="shared" si="14"/>
        <v>1134062367.7035024</v>
      </c>
      <c r="L56" s="836">
        <f t="shared" si="14"/>
        <v>1179424862.4116426</v>
      </c>
      <c r="M56" s="836">
        <f t="shared" si="14"/>
        <v>1226601856.9081082</v>
      </c>
      <c r="N56" s="836">
        <f t="shared" si="14"/>
        <v>1275665931.1844325</v>
      </c>
      <c r="O56" s="851">
        <f t="shared" si="13"/>
        <v>-0.57017096878281692</v>
      </c>
      <c r="P56" s="597"/>
      <c r="Q56" s="600"/>
      <c r="R56" s="600"/>
      <c r="S56" s="600"/>
      <c r="T56" s="600"/>
      <c r="U56" s="600"/>
      <c r="V56" s="600"/>
      <c r="W56" s="600"/>
      <c r="X56" s="600"/>
      <c r="Y56" s="600"/>
      <c r="Z56" s="600"/>
      <c r="AA56" s="600"/>
    </row>
    <row r="57" spans="1:27" ht="14.25" customHeight="1">
      <c r="A57" s="835" t="s">
        <v>1897</v>
      </c>
      <c r="B57" s="836">
        <f>+'[8]COMPORTAMIENTO GASTOS'!H57</f>
        <v>85413647.400000006</v>
      </c>
      <c r="C57" s="836">
        <f>+'[8]COMPORTAMIENTO GASTOS'!F57</f>
        <v>3057000</v>
      </c>
      <c r="D57" s="836">
        <v>70000000</v>
      </c>
      <c r="E57" s="836">
        <f t="shared" si="12"/>
        <v>75600000</v>
      </c>
      <c r="F57" s="836">
        <f>+((E57*$F$6)+E57)</f>
        <v>78624000</v>
      </c>
      <c r="G57" s="836">
        <f t="shared" si="14"/>
        <v>81768960</v>
      </c>
      <c r="H57" s="836">
        <f t="shared" si="14"/>
        <v>85039718.400000006</v>
      </c>
      <c r="I57" s="836">
        <f t="shared" si="14"/>
        <v>88441307.136000007</v>
      </c>
      <c r="J57" s="836">
        <f t="shared" si="14"/>
        <v>91978959.421440005</v>
      </c>
      <c r="K57" s="836">
        <f t="shared" si="14"/>
        <v>95658117.798297599</v>
      </c>
      <c r="L57" s="836">
        <f t="shared" si="14"/>
        <v>99484442.510229498</v>
      </c>
      <c r="M57" s="836">
        <f t="shared" si="14"/>
        <v>103463820.21063867</v>
      </c>
      <c r="N57" s="836">
        <f t="shared" si="14"/>
        <v>107602373.01906422</v>
      </c>
      <c r="O57" s="851">
        <f t="shared" si="13"/>
        <v>21.898266274124961</v>
      </c>
      <c r="P57" s="597"/>
      <c r="Q57" s="600"/>
      <c r="R57" s="600"/>
      <c r="S57" s="600"/>
      <c r="T57" s="600"/>
      <c r="U57" s="600"/>
      <c r="V57" s="600"/>
      <c r="W57" s="600"/>
      <c r="X57" s="600"/>
      <c r="Y57" s="600"/>
      <c r="Z57" s="600"/>
      <c r="AA57" s="600"/>
    </row>
    <row r="58" spans="1:27" ht="14.25" customHeight="1">
      <c r="A58" s="837" t="s">
        <v>251</v>
      </c>
      <c r="B58" s="838">
        <f>SUM(B59:B60)</f>
        <v>608556022.79999995</v>
      </c>
      <c r="C58" s="838">
        <f t="shared" ref="C58" si="16">SUM(C59:C60)</f>
        <v>707796748</v>
      </c>
      <c r="D58" s="838">
        <v>571378642</v>
      </c>
      <c r="E58" s="838">
        <f>SUM(E59:E60)</f>
        <v>617088933.36000001</v>
      </c>
      <c r="F58" s="838">
        <f>SUM(F59:F60)</f>
        <v>641772490.69439995</v>
      </c>
      <c r="G58" s="838">
        <f t="shared" ref="G58:N58" si="17">SUM(G59:G60)</f>
        <v>667443390.32217598</v>
      </c>
      <c r="H58" s="838">
        <f t="shared" si="17"/>
        <v>694141125.935063</v>
      </c>
      <c r="I58" s="838">
        <f t="shared" si="17"/>
        <v>721906770.97246552</v>
      </c>
      <c r="J58" s="838">
        <f t="shared" si="17"/>
        <v>750783041.81136417</v>
      </c>
      <c r="K58" s="838">
        <f t="shared" si="17"/>
        <v>780814363.48381877</v>
      </c>
      <c r="L58" s="838">
        <f t="shared" si="17"/>
        <v>812046938.02317142</v>
      </c>
      <c r="M58" s="838">
        <f t="shared" si="17"/>
        <v>844528815.54409838</v>
      </c>
      <c r="N58" s="838">
        <f t="shared" si="17"/>
        <v>878309968.16586232</v>
      </c>
      <c r="O58" s="851">
        <f t="shared" si="13"/>
        <v>-0.19273627123248666</v>
      </c>
      <c r="P58" s="597"/>
      <c r="Q58" s="600"/>
      <c r="R58" s="600"/>
      <c r="S58" s="600"/>
      <c r="T58" s="600"/>
      <c r="U58" s="600"/>
      <c r="V58" s="600"/>
      <c r="W58" s="600"/>
      <c r="X58" s="600"/>
      <c r="Y58" s="600"/>
      <c r="Z58" s="600"/>
      <c r="AA58" s="600"/>
    </row>
    <row r="59" spans="1:27" ht="14.25" customHeight="1">
      <c r="A59" s="835" t="s">
        <v>253</v>
      </c>
      <c r="B59" s="836">
        <f>+'[8]COMPORTAMIENTO GASTOS'!H59</f>
        <v>193948666.40000001</v>
      </c>
      <c r="C59" s="836">
        <f>+'[8]COMPORTAMIENTO GASTOS'!F59</f>
        <v>206677653</v>
      </c>
      <c r="D59" s="836">
        <v>181386666</v>
      </c>
      <c r="E59" s="836">
        <f t="shared" si="12"/>
        <v>195897599.28</v>
      </c>
      <c r="F59" s="836">
        <f t="shared" ref="F59:N72" si="18">+((E59*$F$6)+E59)</f>
        <v>203733503.25119999</v>
      </c>
      <c r="G59" s="836">
        <f>+((F59*$F$6)+F59)</f>
        <v>211882843.381248</v>
      </c>
      <c r="H59" s="836">
        <f>+((G59*$F$6)+G59)</f>
        <v>220358157.1164979</v>
      </c>
      <c r="I59" s="836">
        <f>+((H59*$F$6)+H59)</f>
        <v>229172483.40115783</v>
      </c>
      <c r="J59" s="836">
        <f t="shared" ref="J59:N60" si="19">+((I59*$F$6)+I59)</f>
        <v>238339382.73720413</v>
      </c>
      <c r="K59" s="836">
        <f t="shared" si="19"/>
        <v>247872958.04669231</v>
      </c>
      <c r="L59" s="836">
        <f t="shared" si="19"/>
        <v>257787876.36856002</v>
      </c>
      <c r="M59" s="836">
        <f t="shared" si="19"/>
        <v>268099391.42330241</v>
      </c>
      <c r="N59" s="836">
        <f t="shared" si="19"/>
        <v>278823367.08023453</v>
      </c>
      <c r="O59" s="851">
        <f t="shared" si="13"/>
        <v>-0.12236923843914561</v>
      </c>
      <c r="P59" s="597"/>
      <c r="Q59" s="600"/>
      <c r="R59" s="600"/>
      <c r="S59" s="600"/>
      <c r="T59" s="600"/>
      <c r="U59" s="600"/>
      <c r="V59" s="600"/>
      <c r="W59" s="600"/>
      <c r="X59" s="600"/>
      <c r="Y59" s="600"/>
      <c r="Z59" s="600"/>
      <c r="AA59" s="600"/>
    </row>
    <row r="60" spans="1:27" ht="14.25" customHeight="1">
      <c r="A60" s="835" t="s">
        <v>255</v>
      </c>
      <c r="B60" s="836">
        <f>+'[8]COMPORTAMIENTO GASTOS'!H60</f>
        <v>414607356.39999998</v>
      </c>
      <c r="C60" s="836">
        <f>+'[8]COMPORTAMIENTO GASTOS'!F60</f>
        <v>501119095</v>
      </c>
      <c r="D60" s="836">
        <v>389991976</v>
      </c>
      <c r="E60" s="836">
        <f t="shared" si="12"/>
        <v>421191334.07999998</v>
      </c>
      <c r="F60" s="836">
        <f t="shared" si="18"/>
        <v>438038987.44319999</v>
      </c>
      <c r="G60" s="836">
        <f t="shared" si="14"/>
        <v>455560546.94092798</v>
      </c>
      <c r="H60" s="836">
        <f>+((G60*$F$6)+G60)</f>
        <v>473782968.81856513</v>
      </c>
      <c r="I60" s="836">
        <f>+((H60*$F$6)+H60)</f>
        <v>492734287.57130772</v>
      </c>
      <c r="J60" s="836">
        <f t="shared" si="19"/>
        <v>512443659.07416004</v>
      </c>
      <c r="K60" s="836">
        <f t="shared" si="19"/>
        <v>532941405.43712646</v>
      </c>
      <c r="L60" s="836">
        <f t="shared" si="19"/>
        <v>554259061.65461147</v>
      </c>
      <c r="M60" s="836">
        <f t="shared" si="19"/>
        <v>576429424.12079597</v>
      </c>
      <c r="N60" s="836">
        <f t="shared" si="19"/>
        <v>599486601.08562779</v>
      </c>
      <c r="O60" s="851">
        <f t="shared" si="13"/>
        <v>-0.2217579016820343</v>
      </c>
      <c r="P60" s="597"/>
      <c r="Q60" s="600"/>
      <c r="R60" s="600"/>
      <c r="S60" s="600"/>
      <c r="T60" s="600"/>
      <c r="U60" s="600"/>
      <c r="V60" s="600"/>
      <c r="W60" s="600"/>
      <c r="X60" s="600"/>
      <c r="Y60" s="600"/>
      <c r="Z60" s="600"/>
      <c r="AA60" s="600"/>
    </row>
    <row r="61" spans="1:27" ht="26.25" customHeight="1">
      <c r="A61" s="831" t="s">
        <v>257</v>
      </c>
      <c r="B61" s="852">
        <f>SUM(B62:B70)</f>
        <v>10793725109.6</v>
      </c>
      <c r="C61" s="852">
        <f t="shared" ref="C61" si="20">SUM(C62:C70)</f>
        <v>12337232355</v>
      </c>
      <c r="D61" s="852">
        <v>11250676133</v>
      </c>
      <c r="E61" s="852">
        <f>SUM(E62:E70)</f>
        <v>12150730223.640001</v>
      </c>
      <c r="F61" s="852">
        <f t="shared" ref="F61:N61" si="21">SUM(F62:F70)</f>
        <v>12636759432.585602</v>
      </c>
      <c r="G61" s="852">
        <f t="shared" si="21"/>
        <v>17338978645.390591</v>
      </c>
      <c r="H61" s="852">
        <f t="shared" si="21"/>
        <v>17975411369.287701</v>
      </c>
      <c r="I61" s="852">
        <f t="shared" si="21"/>
        <v>18694427824.059208</v>
      </c>
      <c r="J61" s="852">
        <f t="shared" si="21"/>
        <v>19442204937.021576</v>
      </c>
      <c r="K61" s="852">
        <f t="shared" si="21"/>
        <v>20219893134.502441</v>
      </c>
      <c r="L61" s="852">
        <f t="shared" si="21"/>
        <v>21028688859.882538</v>
      </c>
      <c r="M61" s="852">
        <f t="shared" si="21"/>
        <v>21869836414.277843</v>
      </c>
      <c r="N61" s="852">
        <f t="shared" si="21"/>
        <v>22744629870.848953</v>
      </c>
      <c r="O61" s="851">
        <f t="shared" si="13"/>
        <v>-8.8071310544754672E-2</v>
      </c>
      <c r="P61" s="597"/>
      <c r="Q61" s="600"/>
      <c r="R61" s="600"/>
      <c r="S61" s="600"/>
      <c r="T61" s="600"/>
      <c r="U61" s="600"/>
      <c r="V61" s="600"/>
      <c r="W61" s="600"/>
      <c r="X61" s="600"/>
      <c r="Y61" s="600"/>
      <c r="Z61" s="600"/>
      <c r="AA61" s="600"/>
    </row>
    <row r="62" spans="1:27" ht="14.25" customHeight="1">
      <c r="A62" s="835" t="s">
        <v>1898</v>
      </c>
      <c r="B62" s="836">
        <f>+'[8]COMPORTAMIENTO GASTOS'!H62</f>
        <v>263341</v>
      </c>
      <c r="C62" s="836">
        <f>+'[8]COMPORTAMIENTO GASTOS'!F62</f>
        <v>0</v>
      </c>
      <c r="D62" s="836">
        <v>1500000</v>
      </c>
      <c r="E62" s="836">
        <f t="shared" si="12"/>
        <v>1620000</v>
      </c>
      <c r="F62" s="836">
        <f t="shared" si="18"/>
        <v>1684800</v>
      </c>
      <c r="G62" s="836">
        <f t="shared" si="18"/>
        <v>1752192</v>
      </c>
      <c r="H62" s="836">
        <f t="shared" si="18"/>
        <v>1822279.6799999999</v>
      </c>
      <c r="I62" s="836">
        <f t="shared" si="18"/>
        <v>1895170.8672</v>
      </c>
      <c r="J62" s="836">
        <f t="shared" si="18"/>
        <v>1970977.7018879999</v>
      </c>
      <c r="K62" s="836">
        <f t="shared" si="18"/>
        <v>2049816.8099635199</v>
      </c>
      <c r="L62" s="836">
        <f t="shared" si="18"/>
        <v>2131809.4823620608</v>
      </c>
      <c r="M62" s="836">
        <f t="shared" si="18"/>
        <v>2217081.8616565433</v>
      </c>
      <c r="N62" s="836">
        <f t="shared" si="18"/>
        <v>2305765.1361228051</v>
      </c>
      <c r="O62" s="851" t="e">
        <f t="shared" si="13"/>
        <v>#DIV/0!</v>
      </c>
      <c r="P62" s="597"/>
      <c r="Q62" s="600"/>
      <c r="R62" s="600"/>
      <c r="S62" s="600"/>
      <c r="T62" s="600"/>
      <c r="U62" s="600"/>
      <c r="V62" s="600"/>
      <c r="W62" s="600"/>
      <c r="X62" s="600"/>
      <c r="Y62" s="600"/>
      <c r="Z62" s="600"/>
      <c r="AA62" s="600"/>
    </row>
    <row r="63" spans="1:27" ht="14.25" customHeight="1">
      <c r="A63" s="835" t="s">
        <v>1899</v>
      </c>
      <c r="B63" s="836">
        <f>+'[8]COMPORTAMIENTO GASTOS'!H63</f>
        <v>3744959968.5999999</v>
      </c>
      <c r="C63" s="836">
        <f>+'[8]COMPORTAMIENTO GASTOS'!F63</f>
        <v>4111998741</v>
      </c>
      <c r="D63" s="836">
        <v>4026314894</v>
      </c>
      <c r="E63" s="836">
        <f t="shared" si="12"/>
        <v>4348420085.5200005</v>
      </c>
      <c r="F63" s="836">
        <f t="shared" si="18"/>
        <v>4522356888.9408007</v>
      </c>
      <c r="G63" s="836">
        <v>5400000000</v>
      </c>
      <c r="H63" s="836">
        <f t="shared" si="18"/>
        <v>5616000000</v>
      </c>
      <c r="I63" s="836">
        <f t="shared" si="18"/>
        <v>5840640000</v>
      </c>
      <c r="J63" s="836">
        <f t="shared" si="18"/>
        <v>6074265600</v>
      </c>
      <c r="K63" s="836">
        <f t="shared" si="18"/>
        <v>6317236224</v>
      </c>
      <c r="L63" s="836">
        <f t="shared" si="18"/>
        <v>6569925672.96</v>
      </c>
      <c r="M63" s="836">
        <f t="shared" si="18"/>
        <v>6832722699.8783998</v>
      </c>
      <c r="N63" s="836">
        <f t="shared" si="18"/>
        <v>7106031607.8735361</v>
      </c>
      <c r="O63" s="851">
        <f t="shared" si="13"/>
        <v>-2.0837517809930671E-2</v>
      </c>
      <c r="P63" s="597"/>
      <c r="Q63" s="600"/>
      <c r="R63" s="600"/>
      <c r="S63" s="600"/>
      <c r="T63" s="600"/>
      <c r="U63" s="600"/>
      <c r="V63" s="600"/>
      <c r="W63" s="600"/>
      <c r="X63" s="600"/>
      <c r="Y63" s="600"/>
      <c r="Z63" s="600"/>
      <c r="AA63" s="600"/>
    </row>
    <row r="64" spans="1:27" ht="14.25" customHeight="1">
      <c r="A64" s="835" t="s">
        <v>1900</v>
      </c>
      <c r="B64" s="836">
        <f>+'[8]COMPORTAMIENTO GASTOS'!H64</f>
        <v>3223022065.1999998</v>
      </c>
      <c r="C64" s="836">
        <f>+'[8]COMPORTAMIENTO GASTOS'!F64</f>
        <v>3562831995</v>
      </c>
      <c r="D64" s="836">
        <v>3998042981</v>
      </c>
      <c r="E64" s="836">
        <f t="shared" si="12"/>
        <v>4317886419.4799995</v>
      </c>
      <c r="F64" s="836">
        <f t="shared" si="18"/>
        <v>4490601876.2591991</v>
      </c>
      <c r="G64" s="836">
        <f t="shared" si="18"/>
        <v>4670225951.3095675</v>
      </c>
      <c r="H64" s="836">
        <v>6000000000</v>
      </c>
      <c r="I64" s="836">
        <f t="shared" si="18"/>
        <v>6240000000</v>
      </c>
      <c r="J64" s="836">
        <f t="shared" si="18"/>
        <v>6489600000</v>
      </c>
      <c r="K64" s="836">
        <f t="shared" si="18"/>
        <v>6749184000</v>
      </c>
      <c r="L64" s="836">
        <f t="shared" si="18"/>
        <v>7019151360</v>
      </c>
      <c r="M64" s="836">
        <f t="shared" si="18"/>
        <v>7299917414.3999996</v>
      </c>
      <c r="N64" s="836">
        <f t="shared" si="18"/>
        <v>7591914110.9759998</v>
      </c>
      <c r="O64" s="851">
        <f t="shared" si="13"/>
        <v>0.12215310365764244</v>
      </c>
      <c r="P64" s="597"/>
      <c r="Q64" s="600"/>
      <c r="R64" s="600"/>
      <c r="S64" s="600"/>
      <c r="T64" s="600"/>
      <c r="U64" s="600"/>
      <c r="V64" s="600"/>
      <c r="W64" s="600"/>
      <c r="X64" s="600"/>
      <c r="Y64" s="600"/>
      <c r="Z64" s="600"/>
      <c r="AA64" s="600"/>
    </row>
    <row r="65" spans="1:27" ht="14.25" customHeight="1">
      <c r="A65" s="835" t="s">
        <v>1901</v>
      </c>
      <c r="B65" s="836">
        <f>+'[8]COMPORTAMIENTO GASTOS'!H65</f>
        <v>865974624.79999995</v>
      </c>
      <c r="C65" s="836">
        <f>+'[8]COMPORTAMIENTO GASTOS'!F65</f>
        <v>917099830</v>
      </c>
      <c r="D65" s="836">
        <v>0</v>
      </c>
      <c r="E65" s="836">
        <f t="shared" si="12"/>
        <v>0</v>
      </c>
      <c r="F65" s="836">
        <f t="shared" si="18"/>
        <v>0</v>
      </c>
      <c r="G65" s="836">
        <v>2000000000</v>
      </c>
      <c r="H65" s="836">
        <v>500000000</v>
      </c>
      <c r="I65" s="836">
        <f t="shared" si="18"/>
        <v>520000000</v>
      </c>
      <c r="J65" s="836">
        <f t="shared" si="18"/>
        <v>540800000</v>
      </c>
      <c r="K65" s="836">
        <f t="shared" si="18"/>
        <v>562432000</v>
      </c>
      <c r="L65" s="836">
        <f t="shared" si="18"/>
        <v>584929280</v>
      </c>
      <c r="M65" s="836">
        <f t="shared" si="18"/>
        <v>608326451.20000005</v>
      </c>
      <c r="N65" s="836">
        <f t="shared" si="18"/>
        <v>632659509.24800003</v>
      </c>
      <c r="O65" s="851">
        <f t="shared" si="13"/>
        <v>-1</v>
      </c>
      <c r="P65" s="597"/>
      <c r="Q65" s="600"/>
      <c r="R65" s="600"/>
      <c r="S65" s="600"/>
      <c r="T65" s="600"/>
      <c r="U65" s="600"/>
      <c r="V65" s="600"/>
      <c r="W65" s="600"/>
      <c r="X65" s="600"/>
      <c r="Y65" s="600"/>
      <c r="Z65" s="600"/>
      <c r="AA65" s="600"/>
    </row>
    <row r="66" spans="1:27" ht="14.25" customHeight="1">
      <c r="A66" s="835" t="s">
        <v>1902</v>
      </c>
      <c r="B66" s="836">
        <f>+'[8]COMPORTAMIENTO GASTOS'!H66</f>
        <v>1125486432.2</v>
      </c>
      <c r="C66" s="836">
        <f>+'[8]COMPORTAMIENTO GASTOS'!F66</f>
        <v>520514446</v>
      </c>
      <c r="D66" s="836">
        <v>1167027786</v>
      </c>
      <c r="E66" s="836">
        <f t="shared" si="12"/>
        <v>1260390008.8800001</v>
      </c>
      <c r="F66" s="836">
        <f t="shared" si="18"/>
        <v>1310805609.2352002</v>
      </c>
      <c r="G66" s="836">
        <f t="shared" si="18"/>
        <v>1363237833.6046081</v>
      </c>
      <c r="H66" s="836">
        <f t="shared" si="18"/>
        <v>1417767346.9487925</v>
      </c>
      <c r="I66" s="836">
        <f t="shared" si="18"/>
        <v>1474478040.8267441</v>
      </c>
      <c r="J66" s="836">
        <f t="shared" si="18"/>
        <v>1533457162.4598138</v>
      </c>
      <c r="K66" s="836">
        <f t="shared" si="18"/>
        <v>1594795448.9582064</v>
      </c>
      <c r="L66" s="836">
        <f t="shared" si="18"/>
        <v>1658587266.9165347</v>
      </c>
      <c r="M66" s="836">
        <f t="shared" si="18"/>
        <v>1724930757.5931962</v>
      </c>
      <c r="N66" s="836">
        <f t="shared" si="18"/>
        <v>1793927987.896924</v>
      </c>
      <c r="O66" s="851">
        <f t="shared" si="13"/>
        <v>1.2420660847518534</v>
      </c>
      <c r="P66" s="597"/>
    </row>
    <row r="67" spans="1:27" ht="14.25" customHeight="1">
      <c r="A67" s="835" t="s">
        <v>1903</v>
      </c>
      <c r="B67" s="836">
        <f>+'[8]COMPORTAMIENTO GASTOS'!H67</f>
        <v>2820296.4</v>
      </c>
      <c r="C67" s="836">
        <f>+'[8]COMPORTAMIENTO GASTOS'!F67</f>
        <v>0</v>
      </c>
      <c r="D67" s="836">
        <v>0</v>
      </c>
      <c r="E67" s="836">
        <f t="shared" si="12"/>
        <v>0</v>
      </c>
      <c r="F67" s="836">
        <f t="shared" si="18"/>
        <v>0</v>
      </c>
      <c r="G67" s="836">
        <v>1500000000</v>
      </c>
      <c r="H67" s="836">
        <f t="shared" si="18"/>
        <v>1560000000</v>
      </c>
      <c r="I67" s="836">
        <f t="shared" si="18"/>
        <v>1622400000</v>
      </c>
      <c r="J67" s="836">
        <f t="shared" si="18"/>
        <v>1687296000</v>
      </c>
      <c r="K67" s="836">
        <f t="shared" si="18"/>
        <v>1754787840</v>
      </c>
      <c r="L67" s="836">
        <f t="shared" si="18"/>
        <v>1824979353.5999999</v>
      </c>
      <c r="M67" s="836">
        <f t="shared" si="18"/>
        <v>1897978527.744</v>
      </c>
      <c r="N67" s="836">
        <f t="shared" si="18"/>
        <v>1973897668.85376</v>
      </c>
      <c r="O67" s="851" t="e">
        <f t="shared" si="13"/>
        <v>#DIV/0!</v>
      </c>
      <c r="P67" s="597"/>
    </row>
    <row r="68" spans="1:27" ht="14.25" customHeight="1">
      <c r="A68" s="835" t="s">
        <v>1904</v>
      </c>
      <c r="B68" s="836">
        <f>+'[8]COMPORTAMIENTO GASTOS'!H68</f>
        <v>566821096.20000005</v>
      </c>
      <c r="C68" s="836">
        <f>+'[8]COMPORTAMIENTO GASTOS'!F68</f>
        <v>1012692399</v>
      </c>
      <c r="D68" s="836">
        <v>1182006493</v>
      </c>
      <c r="E68" s="836">
        <f t="shared" si="12"/>
        <v>1276567012.4400001</v>
      </c>
      <c r="F68" s="836">
        <f t="shared" si="18"/>
        <v>1327629692.9376001</v>
      </c>
      <c r="G68" s="836">
        <f t="shared" si="18"/>
        <v>1380734880.6551042</v>
      </c>
      <c r="H68" s="836">
        <f t="shared" si="18"/>
        <v>1435964275.8813083</v>
      </c>
      <c r="I68" s="836">
        <f t="shared" si="18"/>
        <v>1493402846.9165606</v>
      </c>
      <c r="J68" s="836">
        <f t="shared" si="18"/>
        <v>1553138960.7932231</v>
      </c>
      <c r="K68" s="836">
        <f t="shared" si="18"/>
        <v>1615264519.224952</v>
      </c>
      <c r="L68" s="836">
        <f t="shared" si="18"/>
        <v>1679875099.9939501</v>
      </c>
      <c r="M68" s="836">
        <f t="shared" si="18"/>
        <v>1747070103.9937081</v>
      </c>
      <c r="N68" s="836">
        <f t="shared" si="18"/>
        <v>1816952908.1534564</v>
      </c>
      <c r="O68" s="851">
        <f t="shared" si="13"/>
        <v>0.16719202609518155</v>
      </c>
      <c r="P68" s="598"/>
      <c r="Q68" s="599"/>
      <c r="R68" s="599"/>
      <c r="S68" s="599"/>
      <c r="T68" s="599"/>
      <c r="U68" s="599"/>
      <c r="V68" s="599"/>
      <c r="W68" s="599"/>
      <c r="X68" s="599"/>
      <c r="Y68" s="599"/>
      <c r="Z68" s="599"/>
      <c r="AA68" s="599"/>
    </row>
    <row r="69" spans="1:27" ht="14.25" customHeight="1">
      <c r="A69" s="835" t="s">
        <v>1905</v>
      </c>
      <c r="B69" s="836">
        <f>+'[8]COMPORTAMIENTO GASTOS'!H69</f>
        <v>1264377285.2</v>
      </c>
      <c r="C69" s="836">
        <f>+'[8]COMPORTAMIENTO GASTOS'!F69</f>
        <v>947718112</v>
      </c>
      <c r="D69" s="836">
        <v>675053979</v>
      </c>
      <c r="E69" s="836">
        <f t="shared" si="12"/>
        <v>729058297.32000005</v>
      </c>
      <c r="F69" s="836">
        <f t="shared" si="18"/>
        <v>758220629.21280003</v>
      </c>
      <c r="G69" s="836">
        <f t="shared" si="18"/>
        <v>788549454.38131201</v>
      </c>
      <c r="H69" s="836">
        <v>1200000000</v>
      </c>
      <c r="I69" s="836">
        <f t="shared" si="18"/>
        <v>1248000000</v>
      </c>
      <c r="J69" s="836">
        <f t="shared" si="18"/>
        <v>1297920000</v>
      </c>
      <c r="K69" s="836">
        <f t="shared" si="18"/>
        <v>1349836800</v>
      </c>
      <c r="L69" s="836">
        <f t="shared" si="18"/>
        <v>1403830272</v>
      </c>
      <c r="M69" s="836">
        <f t="shared" si="18"/>
        <v>1459983482.8800001</v>
      </c>
      <c r="N69" s="836">
        <f t="shared" si="18"/>
        <v>1518382822.1952002</v>
      </c>
      <c r="O69" s="851">
        <f t="shared" si="13"/>
        <v>-0.28770594288272927</v>
      </c>
      <c r="P69" s="597"/>
    </row>
    <row r="70" spans="1:27" ht="14.25" customHeight="1">
      <c r="A70" s="835" t="s">
        <v>1906</v>
      </c>
      <c r="B70" s="836">
        <f>+'[8]COMPORTAMIENTO GASTOS'!H70</f>
        <v>0</v>
      </c>
      <c r="C70" s="836">
        <f>+'[8]COMPORTAMIENTO GASTOS'!F70</f>
        <v>1264376832</v>
      </c>
      <c r="D70" s="836">
        <v>200730000</v>
      </c>
      <c r="E70" s="836">
        <f t="shared" si="12"/>
        <v>216788400</v>
      </c>
      <c r="F70" s="836">
        <f t="shared" si="18"/>
        <v>225459936</v>
      </c>
      <c r="G70" s="836">
        <f t="shared" si="18"/>
        <v>234478333.44</v>
      </c>
      <c r="H70" s="836">
        <f t="shared" si="18"/>
        <v>243857466.77759999</v>
      </c>
      <c r="I70" s="836">
        <f t="shared" si="18"/>
        <v>253611765.448704</v>
      </c>
      <c r="J70" s="836">
        <f t="shared" si="18"/>
        <v>263756236.06665218</v>
      </c>
      <c r="K70" s="836">
        <f t="shared" si="18"/>
        <v>274306485.50931829</v>
      </c>
      <c r="L70" s="836">
        <f t="shared" si="18"/>
        <v>285278744.92969102</v>
      </c>
      <c r="M70" s="836">
        <f t="shared" si="18"/>
        <v>296689894.72687864</v>
      </c>
      <c r="N70" s="836">
        <f t="shared" si="18"/>
        <v>308557490.51595378</v>
      </c>
      <c r="O70" s="851">
        <f t="shared" si="13"/>
        <v>-0.84124195024794635</v>
      </c>
      <c r="P70" s="597"/>
    </row>
    <row r="71" spans="1:27" ht="14.25" customHeight="1">
      <c r="A71" s="831" t="s">
        <v>267</v>
      </c>
      <c r="B71" s="852">
        <f>+B72</f>
        <v>216637552</v>
      </c>
      <c r="C71" s="852">
        <f>+C72</f>
        <v>1083187760</v>
      </c>
      <c r="D71" s="852">
        <v>1635331098</v>
      </c>
      <c r="E71" s="852">
        <f t="shared" ref="E71:N71" si="22">+E72</f>
        <v>1766157585.8399999</v>
      </c>
      <c r="F71" s="852">
        <f t="shared" si="22"/>
        <v>1836803889.2735999</v>
      </c>
      <c r="G71" s="852">
        <f t="shared" si="22"/>
        <v>1910276044.8445439</v>
      </c>
      <c r="H71" s="852">
        <f>+H72</f>
        <v>4000000000</v>
      </c>
      <c r="I71" s="852">
        <f t="shared" si="22"/>
        <v>4160000000</v>
      </c>
      <c r="J71" s="852">
        <f t="shared" si="22"/>
        <v>4326400000</v>
      </c>
      <c r="K71" s="852">
        <f t="shared" si="22"/>
        <v>4499456000</v>
      </c>
      <c r="L71" s="852">
        <f t="shared" si="22"/>
        <v>10679434240</v>
      </c>
      <c r="M71" s="852">
        <f t="shared" si="22"/>
        <v>16106611609.6</v>
      </c>
      <c r="N71" s="852">
        <f t="shared" si="22"/>
        <v>24750876073.984001</v>
      </c>
      <c r="O71" s="851">
        <f t="shared" si="13"/>
        <v>0.5097392699489145</v>
      </c>
      <c r="P71" s="597"/>
    </row>
    <row r="72" spans="1:27" ht="14.25" customHeight="1">
      <c r="A72" s="835" t="s">
        <v>1907</v>
      </c>
      <c r="B72" s="855">
        <f>+'[8]COMPORTAMIENTO GASTOS'!H72</f>
        <v>216637552</v>
      </c>
      <c r="C72" s="855">
        <f>+'[8]COMPORTAMIENTO GASTOS'!F72</f>
        <v>1083187760</v>
      </c>
      <c r="D72" s="836">
        <v>1635331098</v>
      </c>
      <c r="E72" s="836">
        <f t="shared" si="12"/>
        <v>1766157585.8399999</v>
      </c>
      <c r="F72" s="836">
        <f t="shared" si="18"/>
        <v>1836803889.2735999</v>
      </c>
      <c r="G72" s="836">
        <f>+((F72*$F$6)+F72)</f>
        <v>1910276044.8445439</v>
      </c>
      <c r="H72" s="836">
        <f>4000000000</f>
        <v>4000000000</v>
      </c>
      <c r="I72" s="836">
        <f>+((4000000000*$F$6)+4000000000)</f>
        <v>4160000000</v>
      </c>
      <c r="J72" s="836">
        <f t="shared" ref="J72:K72" si="23">+((I72*$F$6)+I72)</f>
        <v>4326400000</v>
      </c>
      <c r="K72" s="836">
        <f t="shared" si="23"/>
        <v>4499456000</v>
      </c>
      <c r="L72" s="836">
        <f>+((K72*$F$6)+K72)+6000000000</f>
        <v>10679434240</v>
      </c>
      <c r="M72" s="836">
        <f>+((L72*$F$6)+L72)+5000000000</f>
        <v>16106611609.6</v>
      </c>
      <c r="N72" s="836">
        <f>+((M72*$F$6)+M72)+8000000000</f>
        <v>24750876073.984001</v>
      </c>
      <c r="O72" s="851">
        <f t="shared" si="13"/>
        <v>0.5097392699489145</v>
      </c>
      <c r="P72" s="597"/>
    </row>
    <row r="73" spans="1:27" ht="14.25" customHeight="1">
      <c r="A73" s="837" t="s">
        <v>1908</v>
      </c>
      <c r="B73" s="838">
        <f t="shared" ref="B73:N73" si="24">SUM(B74:B75)</f>
        <v>12048630036.799999</v>
      </c>
      <c r="C73" s="838">
        <f t="shared" si="24"/>
        <v>17502092072</v>
      </c>
      <c r="D73" s="838">
        <v>10000000000</v>
      </c>
      <c r="E73" s="838">
        <f t="shared" si="24"/>
        <v>0</v>
      </c>
      <c r="F73" s="838">
        <f t="shared" si="24"/>
        <v>0</v>
      </c>
      <c r="G73" s="838">
        <f t="shared" si="24"/>
        <v>0</v>
      </c>
      <c r="H73" s="838">
        <f t="shared" si="24"/>
        <v>0</v>
      </c>
      <c r="I73" s="838">
        <f t="shared" si="24"/>
        <v>0</v>
      </c>
      <c r="J73" s="838">
        <f t="shared" si="24"/>
        <v>0</v>
      </c>
      <c r="K73" s="838">
        <f t="shared" si="24"/>
        <v>0</v>
      </c>
      <c r="L73" s="838">
        <f t="shared" si="24"/>
        <v>0</v>
      </c>
      <c r="M73" s="838">
        <f t="shared" si="24"/>
        <v>0</v>
      </c>
      <c r="N73" s="838">
        <f t="shared" si="24"/>
        <v>0</v>
      </c>
      <c r="O73" s="851">
        <f t="shared" si="13"/>
        <v>-0.42863973296094771</v>
      </c>
      <c r="P73" s="597"/>
    </row>
    <row r="74" spans="1:27" ht="17" customHeight="1">
      <c r="A74" s="839" t="s">
        <v>1909</v>
      </c>
      <c r="B74" s="856">
        <f>+'[8]COMPORTAMIENTO GASTOS'!H74</f>
        <v>12048630036.799999</v>
      </c>
      <c r="C74" s="856">
        <f>+'[8]COMPORTAMIENTO GASTOS'!F74</f>
        <v>17502092072</v>
      </c>
      <c r="D74" s="856"/>
      <c r="E74" s="856"/>
      <c r="F74" s="856"/>
      <c r="G74" s="856"/>
      <c r="H74" s="856"/>
      <c r="I74" s="856"/>
      <c r="J74" s="856"/>
      <c r="K74" s="856"/>
      <c r="L74" s="856"/>
      <c r="M74" s="856"/>
      <c r="N74" s="856"/>
      <c r="O74" s="851">
        <f t="shared" si="13"/>
        <v>-1</v>
      </c>
      <c r="P74" s="597"/>
    </row>
    <row r="75" spans="1:27" ht="18" customHeight="1">
      <c r="A75" s="839" t="s">
        <v>1914</v>
      </c>
      <c r="B75" s="856"/>
      <c r="C75" s="856"/>
      <c r="D75" s="856"/>
      <c r="E75" s="856"/>
      <c r="F75" s="836"/>
      <c r="G75" s="836"/>
      <c r="H75" s="836"/>
      <c r="I75" s="836"/>
      <c r="J75" s="836"/>
      <c r="K75" s="836"/>
      <c r="L75" s="836"/>
      <c r="M75" s="836"/>
      <c r="N75" s="836"/>
      <c r="O75" s="851"/>
      <c r="P75" s="597"/>
    </row>
    <row r="76" spans="1:27" ht="14.25" customHeight="1">
      <c r="A76" s="857" t="s">
        <v>1910</v>
      </c>
      <c r="B76" s="857">
        <f>+B73+B8</f>
        <v>60528413386.853989</v>
      </c>
      <c r="C76" s="857">
        <f t="shared" ref="C76" si="25">+C73+C8</f>
        <v>72370277959.669998</v>
      </c>
      <c r="D76" s="857">
        <f>+D73+D8</f>
        <v>66081971313.786667</v>
      </c>
      <c r="E76" s="857">
        <f>+E73+E8</f>
        <v>67859766882.818138</v>
      </c>
      <c r="F76" s="857">
        <f>+F73+F8</f>
        <v>73374157558.130875</v>
      </c>
      <c r="G76" s="857">
        <f t="shared" ref="G76" si="26">+G73+G8</f>
        <v>82239160666.507156</v>
      </c>
      <c r="H76" s="857">
        <f>+H73+H8</f>
        <v>87372913584.610626</v>
      </c>
      <c r="I76" s="857">
        <f>+I73+I8</f>
        <v>90755830127.995041</v>
      </c>
      <c r="J76" s="857">
        <f t="shared" ref="J76:M76" si="27">+J73+J8</f>
        <v>94274063333.114853</v>
      </c>
      <c r="K76" s="857">
        <f t="shared" si="27"/>
        <v>97933025866.439453</v>
      </c>
      <c r="L76" s="857">
        <f t="shared" si="27"/>
        <v>107738346901.09703</v>
      </c>
      <c r="M76" s="857">
        <f t="shared" si="27"/>
        <v>116935880777.1409</v>
      </c>
      <c r="N76" s="857">
        <f>+N73+N8</f>
        <v>129501316008.22653</v>
      </c>
      <c r="O76" s="851">
        <f>(D76-C76)/C76</f>
        <v>-8.6890735025055926E-2</v>
      </c>
      <c r="P76" s="597"/>
    </row>
    <row r="77" spans="1:27" ht="14.25" customHeight="1">
      <c r="O77" s="600"/>
    </row>
    <row r="78" spans="1:27" ht="14.25" customHeight="1">
      <c r="D78" s="601"/>
      <c r="O78" s="600"/>
    </row>
    <row r="79" spans="1:27" ht="14.25" customHeight="1">
      <c r="D79" s="597"/>
      <c r="E79" s="601"/>
      <c r="O79" s="600"/>
    </row>
    <row r="80" spans="1:27" ht="14.25" customHeight="1">
      <c r="D80" s="602"/>
      <c r="E80" s="602"/>
      <c r="F80" s="602"/>
      <c r="G80" s="602"/>
      <c r="H80" s="602"/>
      <c r="I80" s="602"/>
      <c r="J80" s="602"/>
      <c r="K80" s="602"/>
      <c r="L80" s="602"/>
      <c r="M80" s="602"/>
      <c r="N80" s="602"/>
      <c r="O80" s="600"/>
    </row>
    <row r="81" spans="4:15" ht="14.25" customHeight="1">
      <c r="D81" s="601"/>
      <c r="O81" s="600"/>
    </row>
    <row r="82" spans="4:15" ht="14.25" customHeight="1">
      <c r="O82" s="600"/>
    </row>
    <row r="83" spans="4:15" ht="14.25" customHeight="1">
      <c r="O83" s="600"/>
    </row>
    <row r="84" spans="4:15" ht="14.25" customHeight="1">
      <c r="O84" s="600"/>
    </row>
    <row r="85" spans="4:15" ht="14.25" customHeight="1">
      <c r="O85" s="600"/>
    </row>
    <row r="86" spans="4:15" ht="14.25" customHeight="1">
      <c r="O86" s="600"/>
    </row>
    <row r="87" spans="4:15" ht="14.25" customHeight="1">
      <c r="O87" s="600"/>
    </row>
    <row r="88" spans="4:15" ht="14.25" customHeight="1">
      <c r="O88" s="600"/>
    </row>
    <row r="89" spans="4:15" ht="14.25" customHeight="1">
      <c r="O89" s="600"/>
    </row>
    <row r="90" spans="4:15" ht="14.25" customHeight="1">
      <c r="O90" s="600"/>
    </row>
    <row r="91" spans="4:15" ht="14.25" customHeight="1">
      <c r="O91" s="600"/>
    </row>
    <row r="92" spans="4:15" ht="14.25" customHeight="1">
      <c r="O92" s="600"/>
    </row>
    <row r="93" spans="4:15" ht="14.25" customHeight="1">
      <c r="O93" s="600"/>
    </row>
    <row r="94" spans="4:15" ht="14.25" customHeight="1">
      <c r="O94" s="600"/>
    </row>
    <row r="95" spans="4:15" ht="14.25" customHeight="1">
      <c r="O95" s="600"/>
    </row>
    <row r="96" spans="4:15" ht="14.25" customHeight="1">
      <c r="O96" s="600"/>
    </row>
    <row r="97" spans="15:15" ht="14.25" customHeight="1">
      <c r="O97" s="600"/>
    </row>
    <row r="98" spans="15:15" ht="14.25" customHeight="1">
      <c r="O98" s="600"/>
    </row>
    <row r="99" spans="15:15" ht="14.25" customHeight="1">
      <c r="O99" s="600"/>
    </row>
    <row r="100" spans="15:15" ht="14.25" customHeight="1">
      <c r="O100" s="600"/>
    </row>
    <row r="101" spans="15:15" ht="14.25" customHeight="1">
      <c r="O101" s="600"/>
    </row>
    <row r="102" spans="15:15" ht="14.25" customHeight="1">
      <c r="O102" s="600"/>
    </row>
    <row r="103" spans="15:15" ht="14.25" customHeight="1">
      <c r="O103" s="600"/>
    </row>
    <row r="104" spans="15:15" ht="14.25" customHeight="1">
      <c r="O104" s="600"/>
    </row>
    <row r="105" spans="15:15" ht="14.25" customHeight="1">
      <c r="O105" s="600"/>
    </row>
    <row r="106" spans="15:15" ht="14.25" customHeight="1">
      <c r="O106" s="600"/>
    </row>
    <row r="107" spans="15:15" ht="14.25" customHeight="1">
      <c r="O107" s="600"/>
    </row>
    <row r="108" spans="15:15" ht="14.25" customHeight="1">
      <c r="O108" s="600"/>
    </row>
    <row r="109" spans="15:15" ht="14.25" customHeight="1">
      <c r="O109" s="600"/>
    </row>
    <row r="110" spans="15:15" ht="14.25" customHeight="1">
      <c r="O110" s="600"/>
    </row>
    <row r="111" spans="15:15" ht="14.25" customHeight="1">
      <c r="O111" s="600"/>
    </row>
    <row r="112" spans="15:15" ht="14.25" customHeight="1">
      <c r="O112" s="600"/>
    </row>
    <row r="113" spans="15:15" ht="14.25" customHeight="1">
      <c r="O113" s="600"/>
    </row>
    <row r="114" spans="15:15" ht="14.25" customHeight="1">
      <c r="O114" s="600"/>
    </row>
    <row r="115" spans="15:15" ht="14.25" customHeight="1">
      <c r="O115" s="600"/>
    </row>
    <row r="116" spans="15:15" ht="14.25" customHeight="1">
      <c r="O116" s="600"/>
    </row>
    <row r="117" spans="15:15" ht="14.25" customHeight="1">
      <c r="O117" s="600"/>
    </row>
    <row r="118" spans="15:15" ht="14.25" customHeight="1">
      <c r="O118" s="600"/>
    </row>
    <row r="119" spans="15:15" ht="14.25" customHeight="1">
      <c r="O119" s="600"/>
    </row>
    <row r="120" spans="15:15" ht="14.25" customHeight="1">
      <c r="O120" s="600"/>
    </row>
    <row r="121" spans="15:15" ht="14.25" customHeight="1">
      <c r="O121" s="600"/>
    </row>
    <row r="122" spans="15:15" ht="14.25" customHeight="1">
      <c r="O122" s="600"/>
    </row>
    <row r="123" spans="15:15" ht="14.25" customHeight="1">
      <c r="O123" s="600"/>
    </row>
    <row r="124" spans="15:15" ht="14.25" customHeight="1">
      <c r="O124" s="600"/>
    </row>
    <row r="125" spans="15:15" ht="14.25" customHeight="1">
      <c r="O125" s="600"/>
    </row>
    <row r="126" spans="15:15" ht="14.25" customHeight="1">
      <c r="O126" s="600"/>
    </row>
    <row r="127" spans="15:15" ht="14.25" customHeight="1">
      <c r="O127" s="600"/>
    </row>
    <row r="128" spans="15:15" ht="14.25" customHeight="1">
      <c r="O128" s="600"/>
    </row>
    <row r="129" spans="15:15" ht="14.25" customHeight="1">
      <c r="O129" s="600"/>
    </row>
    <row r="130" spans="15:15" ht="14.25" customHeight="1">
      <c r="O130" s="600"/>
    </row>
    <row r="131" spans="15:15" ht="14.25" customHeight="1">
      <c r="O131" s="600"/>
    </row>
    <row r="132" spans="15:15" ht="14.25" customHeight="1">
      <c r="O132" s="600"/>
    </row>
    <row r="133" spans="15:15" ht="14.25" customHeight="1">
      <c r="O133" s="600"/>
    </row>
    <row r="134" spans="15:15" ht="14.25" customHeight="1">
      <c r="O134" s="600"/>
    </row>
    <row r="135" spans="15:15" ht="14.25" customHeight="1">
      <c r="O135" s="600"/>
    </row>
    <row r="136" spans="15:15" ht="14.25" customHeight="1">
      <c r="O136" s="600"/>
    </row>
    <row r="137" spans="15:15" ht="14.25" customHeight="1">
      <c r="O137" s="600"/>
    </row>
    <row r="138" spans="15:15" ht="14.25" customHeight="1">
      <c r="O138" s="600"/>
    </row>
    <row r="139" spans="15:15" ht="14.25" customHeight="1">
      <c r="O139" s="600"/>
    </row>
    <row r="140" spans="15:15" ht="14.25" customHeight="1">
      <c r="O140" s="600"/>
    </row>
    <row r="141" spans="15:15" ht="14.25" customHeight="1">
      <c r="O141" s="600"/>
    </row>
    <row r="142" spans="15:15" ht="14.25" customHeight="1">
      <c r="O142" s="600"/>
    </row>
    <row r="143" spans="15:15" ht="14.25" customHeight="1">
      <c r="O143" s="600"/>
    </row>
    <row r="144" spans="15:15" ht="14.25" customHeight="1">
      <c r="O144" s="600"/>
    </row>
    <row r="145" spans="15:15" ht="14.25" customHeight="1">
      <c r="O145" s="600"/>
    </row>
    <row r="146" spans="15:15" ht="14.25" customHeight="1">
      <c r="O146" s="600"/>
    </row>
    <row r="147" spans="15:15" ht="14.25" customHeight="1">
      <c r="O147" s="600"/>
    </row>
    <row r="148" spans="15:15" ht="14.25" customHeight="1">
      <c r="O148" s="600"/>
    </row>
    <row r="149" spans="15:15" ht="14.25" customHeight="1">
      <c r="O149" s="600"/>
    </row>
    <row r="150" spans="15:15" ht="14.25" customHeight="1">
      <c r="O150" s="600"/>
    </row>
    <row r="151" spans="15:15" ht="14.25" customHeight="1">
      <c r="O151" s="600"/>
    </row>
    <row r="152" spans="15:15" ht="14.25" customHeight="1">
      <c r="O152" s="600"/>
    </row>
    <row r="153" spans="15:15" ht="14.25" customHeight="1">
      <c r="O153" s="600"/>
    </row>
    <row r="154" spans="15:15" ht="14.25" customHeight="1">
      <c r="O154" s="600"/>
    </row>
    <row r="155" spans="15:15" ht="14.25" customHeight="1">
      <c r="O155" s="600"/>
    </row>
    <row r="156" spans="15:15" ht="14.25" customHeight="1">
      <c r="O156" s="600"/>
    </row>
    <row r="157" spans="15:15" ht="14.25" customHeight="1">
      <c r="O157" s="600"/>
    </row>
    <row r="158" spans="15:15" ht="14.25" customHeight="1">
      <c r="O158" s="600"/>
    </row>
    <row r="159" spans="15:15" ht="14.25" customHeight="1">
      <c r="O159" s="600"/>
    </row>
    <row r="160" spans="15:15" ht="14.25" customHeight="1">
      <c r="O160" s="600"/>
    </row>
    <row r="161" spans="15:15" ht="14.25" customHeight="1">
      <c r="O161" s="600"/>
    </row>
    <row r="162" spans="15:15" ht="14.25" customHeight="1">
      <c r="O162" s="600"/>
    </row>
    <row r="163" spans="15:15" ht="14.25" customHeight="1">
      <c r="O163" s="600"/>
    </row>
    <row r="164" spans="15:15" ht="14.25" customHeight="1">
      <c r="O164" s="600"/>
    </row>
    <row r="165" spans="15:15" ht="14.25" customHeight="1">
      <c r="O165" s="600"/>
    </row>
    <row r="166" spans="15:15" ht="14.25" customHeight="1">
      <c r="O166" s="600"/>
    </row>
    <row r="167" spans="15:15" ht="14.25" customHeight="1">
      <c r="O167" s="600"/>
    </row>
    <row r="168" spans="15:15" ht="14.25" customHeight="1">
      <c r="O168" s="600"/>
    </row>
    <row r="169" spans="15:15" ht="14.25" customHeight="1">
      <c r="O169" s="600"/>
    </row>
    <row r="170" spans="15:15" ht="14.25" customHeight="1">
      <c r="O170" s="600"/>
    </row>
    <row r="171" spans="15:15" ht="14.25" customHeight="1">
      <c r="O171" s="600"/>
    </row>
    <row r="172" spans="15:15" ht="14.25" customHeight="1">
      <c r="O172" s="600"/>
    </row>
    <row r="173" spans="15:15" ht="14.25" customHeight="1">
      <c r="O173" s="600"/>
    </row>
    <row r="174" spans="15:15" ht="14.25" customHeight="1">
      <c r="O174" s="600"/>
    </row>
    <row r="175" spans="15:15" ht="14.25" customHeight="1">
      <c r="O175" s="600"/>
    </row>
    <row r="176" spans="15:15" ht="14.25" customHeight="1">
      <c r="O176" s="600"/>
    </row>
    <row r="177" spans="15:15" ht="14.25" customHeight="1">
      <c r="O177" s="600"/>
    </row>
    <row r="178" spans="15:15" ht="14.25" customHeight="1">
      <c r="O178" s="600"/>
    </row>
    <row r="179" spans="15:15" ht="14.25" customHeight="1">
      <c r="O179" s="600"/>
    </row>
    <row r="180" spans="15:15" ht="14.25" customHeight="1">
      <c r="O180" s="600"/>
    </row>
    <row r="181" spans="15:15" ht="14.25" customHeight="1">
      <c r="O181" s="600"/>
    </row>
    <row r="182" spans="15:15" ht="14.25" customHeight="1">
      <c r="O182" s="600"/>
    </row>
    <row r="183" spans="15:15" ht="14.25" customHeight="1">
      <c r="O183" s="600"/>
    </row>
    <row r="184" spans="15:15" ht="14.25" customHeight="1">
      <c r="O184" s="600"/>
    </row>
    <row r="185" spans="15:15" ht="14.25" customHeight="1">
      <c r="O185" s="600"/>
    </row>
    <row r="186" spans="15:15" ht="14.25" customHeight="1">
      <c r="O186" s="600"/>
    </row>
    <row r="187" spans="15:15" ht="14.25" customHeight="1">
      <c r="O187" s="600"/>
    </row>
    <row r="188" spans="15:15" ht="14.25" customHeight="1">
      <c r="O188" s="600"/>
    </row>
    <row r="189" spans="15:15" ht="14.25" customHeight="1">
      <c r="O189" s="600"/>
    </row>
    <row r="190" spans="15:15" ht="14.25" customHeight="1">
      <c r="O190" s="600"/>
    </row>
    <row r="191" spans="15:15" ht="14.25" customHeight="1">
      <c r="O191" s="600"/>
    </row>
    <row r="192" spans="15:15" ht="14.25" customHeight="1">
      <c r="O192" s="600"/>
    </row>
    <row r="193" spans="15:15" ht="14.25" customHeight="1">
      <c r="O193" s="600"/>
    </row>
    <row r="194" spans="15:15" ht="14.25" customHeight="1">
      <c r="O194" s="600"/>
    </row>
    <row r="195" spans="15:15" ht="14.25" customHeight="1">
      <c r="O195" s="600"/>
    </row>
    <row r="196" spans="15:15" ht="14.25" customHeight="1">
      <c r="O196" s="600"/>
    </row>
    <row r="197" spans="15:15" ht="14.25" customHeight="1">
      <c r="O197" s="600"/>
    </row>
    <row r="198" spans="15:15" ht="14.25" customHeight="1">
      <c r="O198" s="600"/>
    </row>
    <row r="199" spans="15:15" ht="14.25" customHeight="1">
      <c r="O199" s="600"/>
    </row>
    <row r="200" spans="15:15" ht="14.25" customHeight="1">
      <c r="O200" s="600"/>
    </row>
    <row r="201" spans="15:15" ht="14.25" customHeight="1">
      <c r="O201" s="600"/>
    </row>
    <row r="202" spans="15:15" ht="14.25" customHeight="1">
      <c r="O202" s="600"/>
    </row>
    <row r="203" spans="15:15" ht="14.25" customHeight="1">
      <c r="O203" s="600"/>
    </row>
    <row r="204" spans="15:15" ht="14.25" customHeight="1">
      <c r="O204" s="600"/>
    </row>
    <row r="205" spans="15:15" ht="14.25" customHeight="1">
      <c r="O205" s="600"/>
    </row>
    <row r="206" spans="15:15" ht="14.25" customHeight="1">
      <c r="O206" s="600"/>
    </row>
    <row r="207" spans="15:15" ht="14.25" customHeight="1">
      <c r="O207" s="600"/>
    </row>
    <row r="208" spans="15:15" ht="14.25" customHeight="1">
      <c r="O208" s="600"/>
    </row>
    <row r="209" spans="15:15" ht="14.25" customHeight="1">
      <c r="O209" s="600"/>
    </row>
    <row r="210" spans="15:15" ht="14.25" customHeight="1">
      <c r="O210" s="600"/>
    </row>
    <row r="211" spans="15:15" ht="14.25" customHeight="1">
      <c r="O211" s="600"/>
    </row>
    <row r="212" spans="15:15" ht="14.25" customHeight="1">
      <c r="O212" s="600"/>
    </row>
    <row r="213" spans="15:15" ht="14.25" customHeight="1">
      <c r="O213" s="600"/>
    </row>
    <row r="214" spans="15:15" ht="14.25" customHeight="1">
      <c r="O214" s="600"/>
    </row>
    <row r="215" spans="15:15" ht="14.25" customHeight="1">
      <c r="O215" s="600"/>
    </row>
    <row r="216" spans="15:15" ht="14.25" customHeight="1">
      <c r="O216" s="600"/>
    </row>
    <row r="217" spans="15:15" ht="14.25" customHeight="1">
      <c r="O217" s="600"/>
    </row>
    <row r="218" spans="15:15" ht="14.25" customHeight="1">
      <c r="O218" s="600"/>
    </row>
    <row r="219" spans="15:15" ht="14.25" customHeight="1">
      <c r="O219" s="600"/>
    </row>
    <row r="220" spans="15:15" ht="14.25" customHeight="1">
      <c r="O220" s="600"/>
    </row>
    <row r="221" spans="15:15" ht="14.25" customHeight="1">
      <c r="O221" s="600"/>
    </row>
    <row r="222" spans="15:15" ht="14.25" customHeight="1">
      <c r="O222" s="600"/>
    </row>
    <row r="223" spans="15:15" ht="14.25" customHeight="1">
      <c r="O223" s="600"/>
    </row>
    <row r="224" spans="15:15" ht="14.25" customHeight="1">
      <c r="O224" s="600"/>
    </row>
    <row r="225" spans="15:15" ht="14.25" customHeight="1">
      <c r="O225" s="600"/>
    </row>
    <row r="226" spans="15:15" ht="14.25" customHeight="1">
      <c r="O226" s="600"/>
    </row>
    <row r="227" spans="15:15" ht="14.25" customHeight="1">
      <c r="O227" s="600"/>
    </row>
    <row r="228" spans="15:15" ht="14.25" customHeight="1">
      <c r="O228" s="600"/>
    </row>
    <row r="229" spans="15:15" ht="14.25" customHeight="1">
      <c r="O229" s="600"/>
    </row>
    <row r="230" spans="15:15" ht="14.25" customHeight="1">
      <c r="O230" s="600"/>
    </row>
    <row r="231" spans="15:15" ht="14.25" customHeight="1">
      <c r="O231" s="600"/>
    </row>
    <row r="232" spans="15:15" ht="14.25" customHeight="1">
      <c r="O232" s="600"/>
    </row>
    <row r="233" spans="15:15" ht="14.25" customHeight="1">
      <c r="O233" s="600"/>
    </row>
    <row r="234" spans="15:15" ht="14.25" customHeight="1">
      <c r="O234" s="600"/>
    </row>
    <row r="235" spans="15:15" ht="14.25" customHeight="1">
      <c r="O235" s="600"/>
    </row>
    <row r="236" spans="15:15" ht="14.25" customHeight="1">
      <c r="O236" s="600"/>
    </row>
    <row r="237" spans="15:15" ht="14.25" customHeight="1">
      <c r="O237" s="600"/>
    </row>
    <row r="238" spans="15:15" ht="14.25" customHeight="1">
      <c r="O238" s="600"/>
    </row>
    <row r="239" spans="15:15" ht="14.25" customHeight="1">
      <c r="O239" s="600"/>
    </row>
    <row r="240" spans="15:15" ht="14.25" customHeight="1">
      <c r="O240" s="600"/>
    </row>
    <row r="241" spans="15:15" ht="14.25" customHeight="1">
      <c r="O241" s="600"/>
    </row>
    <row r="242" spans="15:15" ht="14.25" customHeight="1">
      <c r="O242" s="600"/>
    </row>
    <row r="243" spans="15:15" ht="14.25" customHeight="1">
      <c r="O243" s="600"/>
    </row>
    <row r="244" spans="15:15" ht="14.25" customHeight="1">
      <c r="O244" s="600"/>
    </row>
    <row r="245" spans="15:15" ht="14.25" customHeight="1">
      <c r="O245" s="600"/>
    </row>
    <row r="246" spans="15:15" ht="14.25" customHeight="1">
      <c r="O246" s="600"/>
    </row>
    <row r="247" spans="15:15" ht="14.25" customHeight="1">
      <c r="O247" s="600"/>
    </row>
    <row r="248" spans="15:15" ht="14.25" customHeight="1">
      <c r="O248" s="600"/>
    </row>
    <row r="249" spans="15:15" ht="14.25" customHeight="1">
      <c r="O249" s="600"/>
    </row>
    <row r="250" spans="15:15" ht="14.25" customHeight="1">
      <c r="O250" s="600"/>
    </row>
    <row r="251" spans="15:15" ht="14.25" customHeight="1">
      <c r="O251" s="600"/>
    </row>
    <row r="252" spans="15:15" ht="14.25" customHeight="1">
      <c r="O252" s="600"/>
    </row>
    <row r="253" spans="15:15" ht="14.25" customHeight="1">
      <c r="O253" s="600"/>
    </row>
    <row r="254" spans="15:15" ht="14.25" customHeight="1">
      <c r="O254" s="600"/>
    </row>
    <row r="255" spans="15:15" ht="14.25" customHeight="1">
      <c r="O255" s="600"/>
    </row>
    <row r="256" spans="15:15" ht="14.25" customHeight="1">
      <c r="O256" s="600"/>
    </row>
    <row r="257" spans="15:15" ht="14.25" customHeight="1">
      <c r="O257" s="600"/>
    </row>
    <row r="258" spans="15:15" ht="14.25" customHeight="1">
      <c r="O258" s="600"/>
    </row>
    <row r="259" spans="15:15" ht="14.25" customHeight="1">
      <c r="O259" s="600"/>
    </row>
    <row r="260" spans="15:15" ht="14.25" customHeight="1">
      <c r="O260" s="600"/>
    </row>
    <row r="261" spans="15:15" ht="14.25" customHeight="1">
      <c r="O261" s="600"/>
    </row>
    <row r="262" spans="15:15" ht="14.25" customHeight="1">
      <c r="O262" s="600"/>
    </row>
    <row r="263" spans="15:15" ht="14.25" customHeight="1">
      <c r="O263" s="600"/>
    </row>
    <row r="264" spans="15:15" ht="14.25" customHeight="1">
      <c r="O264" s="600"/>
    </row>
    <row r="265" spans="15:15" ht="14.25" customHeight="1">
      <c r="O265" s="600"/>
    </row>
    <row r="266" spans="15:15" ht="14.25" customHeight="1">
      <c r="O266" s="600"/>
    </row>
    <row r="267" spans="15:15" ht="14.25" customHeight="1">
      <c r="O267" s="600"/>
    </row>
    <row r="268" spans="15:15" ht="14.25" customHeight="1">
      <c r="O268" s="600"/>
    </row>
    <row r="269" spans="15:15" ht="14.25" customHeight="1">
      <c r="O269" s="600"/>
    </row>
    <row r="270" spans="15:15" ht="14.25" customHeight="1">
      <c r="O270" s="600"/>
    </row>
    <row r="271" spans="15:15" ht="14.25" customHeight="1">
      <c r="O271" s="600"/>
    </row>
    <row r="272" spans="15:15" ht="14.25" customHeight="1">
      <c r="O272" s="600"/>
    </row>
    <row r="273" spans="15:15" ht="14.25" customHeight="1">
      <c r="O273" s="600"/>
    </row>
    <row r="274" spans="15:15" ht="14.25" customHeight="1">
      <c r="O274" s="600"/>
    </row>
    <row r="275" spans="15:15" ht="14.25" customHeight="1">
      <c r="O275" s="600"/>
    </row>
    <row r="276" spans="15:15" ht="14.25" customHeight="1">
      <c r="O276" s="600"/>
    </row>
    <row r="277" spans="15:15" ht="14.25" customHeight="1">
      <c r="O277" s="600"/>
    </row>
    <row r="278" spans="15:15" ht="14.25" customHeight="1">
      <c r="O278" s="600"/>
    </row>
    <row r="279" spans="15:15" ht="14.25" customHeight="1">
      <c r="O279" s="600"/>
    </row>
    <row r="280" spans="15:15" ht="14.25" customHeight="1">
      <c r="O280" s="600"/>
    </row>
    <row r="281" spans="15:15" ht="14.25" customHeight="1">
      <c r="O281" s="600"/>
    </row>
    <row r="282" spans="15:15" ht="14.25" customHeight="1">
      <c r="O282" s="600"/>
    </row>
    <row r="283" spans="15:15" ht="14.25" customHeight="1">
      <c r="O283" s="600"/>
    </row>
    <row r="284" spans="15:15" ht="14.25" customHeight="1">
      <c r="O284" s="600"/>
    </row>
    <row r="285" spans="15:15" ht="14.25" customHeight="1">
      <c r="O285" s="600"/>
    </row>
    <row r="286" spans="15:15" ht="14.25" customHeight="1">
      <c r="O286" s="600"/>
    </row>
    <row r="287" spans="15:15" ht="14.25" customHeight="1">
      <c r="O287" s="600"/>
    </row>
    <row r="288" spans="15:15" ht="14.25" customHeight="1">
      <c r="O288" s="600"/>
    </row>
    <row r="289" spans="15:15" ht="14.25" customHeight="1">
      <c r="O289" s="600"/>
    </row>
    <row r="290" spans="15:15" ht="14.25" customHeight="1">
      <c r="O290" s="600"/>
    </row>
    <row r="291" spans="15:15" ht="14.25" customHeight="1">
      <c r="O291" s="600"/>
    </row>
    <row r="292" spans="15:15" ht="14.25" customHeight="1">
      <c r="O292" s="600"/>
    </row>
    <row r="293" spans="15:15" ht="14.25" customHeight="1">
      <c r="O293" s="600"/>
    </row>
    <row r="294" spans="15:15" ht="14.25" customHeight="1">
      <c r="O294" s="600"/>
    </row>
    <row r="295" spans="15:15" ht="14.25" customHeight="1">
      <c r="O295" s="600"/>
    </row>
    <row r="296" spans="15:15" ht="14.25" customHeight="1">
      <c r="O296" s="600"/>
    </row>
    <row r="297" spans="15:15" ht="14.25" customHeight="1">
      <c r="O297" s="600"/>
    </row>
    <row r="298" spans="15:15" ht="14.25" customHeight="1">
      <c r="O298" s="600"/>
    </row>
    <row r="299" spans="15:15" ht="14.25" customHeight="1">
      <c r="O299" s="600"/>
    </row>
    <row r="300" spans="15:15" ht="14.25" customHeight="1">
      <c r="O300" s="600"/>
    </row>
    <row r="301" spans="15:15" ht="14.25" customHeight="1">
      <c r="O301" s="600"/>
    </row>
    <row r="302" spans="15:15" ht="14.25" customHeight="1">
      <c r="O302" s="600"/>
    </row>
    <row r="303" spans="15:15" ht="14.25" customHeight="1">
      <c r="O303" s="600"/>
    </row>
    <row r="304" spans="15:15" ht="14.25" customHeight="1">
      <c r="O304" s="600"/>
    </row>
    <row r="305" spans="15:15" ht="14.25" customHeight="1">
      <c r="O305" s="600"/>
    </row>
    <row r="306" spans="15:15" ht="14.25" customHeight="1">
      <c r="O306" s="600"/>
    </row>
    <row r="307" spans="15:15" ht="14.25" customHeight="1">
      <c r="O307" s="600"/>
    </row>
    <row r="308" spans="15:15" ht="14.25" customHeight="1">
      <c r="O308" s="600"/>
    </row>
    <row r="309" spans="15:15" ht="14.25" customHeight="1">
      <c r="O309" s="600"/>
    </row>
    <row r="310" spans="15:15" ht="14.25" customHeight="1">
      <c r="O310" s="600"/>
    </row>
    <row r="311" spans="15:15" ht="14.25" customHeight="1">
      <c r="O311" s="600"/>
    </row>
    <row r="312" spans="15:15" ht="14.25" customHeight="1">
      <c r="O312" s="600"/>
    </row>
    <row r="313" spans="15:15" ht="14.25" customHeight="1">
      <c r="O313" s="600"/>
    </row>
    <row r="314" spans="15:15" ht="14.25" customHeight="1">
      <c r="O314" s="600"/>
    </row>
    <row r="315" spans="15:15" ht="14.25" customHeight="1">
      <c r="O315" s="600"/>
    </row>
    <row r="316" spans="15:15" ht="14.25" customHeight="1">
      <c r="O316" s="600"/>
    </row>
    <row r="317" spans="15:15" ht="14.25" customHeight="1">
      <c r="O317" s="600"/>
    </row>
    <row r="318" spans="15:15" ht="14.25" customHeight="1">
      <c r="O318" s="600"/>
    </row>
    <row r="319" spans="15:15" ht="14.25" customHeight="1">
      <c r="O319" s="600"/>
    </row>
    <row r="320" spans="15:15" ht="14.25" customHeight="1">
      <c r="O320" s="600"/>
    </row>
    <row r="321" spans="15:15" ht="14.25" customHeight="1">
      <c r="O321" s="600"/>
    </row>
    <row r="322" spans="15:15" ht="14.25" customHeight="1">
      <c r="O322" s="600"/>
    </row>
    <row r="323" spans="15:15" ht="14.25" customHeight="1">
      <c r="O323" s="600"/>
    </row>
    <row r="324" spans="15:15" ht="14.25" customHeight="1">
      <c r="O324" s="600"/>
    </row>
    <row r="325" spans="15:15" ht="14.25" customHeight="1">
      <c r="O325" s="600"/>
    </row>
    <row r="326" spans="15:15" ht="14.25" customHeight="1">
      <c r="O326" s="600"/>
    </row>
    <row r="327" spans="15:15" ht="14.25" customHeight="1">
      <c r="O327" s="600"/>
    </row>
    <row r="328" spans="15:15" ht="14.25" customHeight="1">
      <c r="O328" s="600"/>
    </row>
    <row r="329" spans="15:15" ht="14.25" customHeight="1">
      <c r="O329" s="600"/>
    </row>
    <row r="330" spans="15:15" ht="14.25" customHeight="1">
      <c r="O330" s="600"/>
    </row>
    <row r="331" spans="15:15" ht="14.25" customHeight="1">
      <c r="O331" s="600"/>
    </row>
    <row r="332" spans="15:15" ht="14.25" customHeight="1">
      <c r="O332" s="600"/>
    </row>
    <row r="333" spans="15:15" ht="14.25" customHeight="1">
      <c r="O333" s="600"/>
    </row>
    <row r="334" spans="15:15" ht="14.25" customHeight="1">
      <c r="O334" s="600"/>
    </row>
    <row r="335" spans="15:15" ht="14.25" customHeight="1">
      <c r="O335" s="600"/>
    </row>
    <row r="336" spans="15:15" ht="14.25" customHeight="1">
      <c r="O336" s="600"/>
    </row>
    <row r="337" spans="15:15" ht="14.25" customHeight="1">
      <c r="O337" s="600"/>
    </row>
    <row r="338" spans="15:15" ht="14.25" customHeight="1">
      <c r="O338" s="600"/>
    </row>
    <row r="339" spans="15:15" ht="14.25" customHeight="1">
      <c r="O339" s="600"/>
    </row>
    <row r="340" spans="15:15" ht="14.25" customHeight="1">
      <c r="O340" s="600"/>
    </row>
    <row r="341" spans="15:15" ht="14.25" customHeight="1">
      <c r="O341" s="600"/>
    </row>
    <row r="342" spans="15:15" ht="14.25" customHeight="1">
      <c r="O342" s="600"/>
    </row>
    <row r="343" spans="15:15" ht="14.25" customHeight="1">
      <c r="O343" s="600"/>
    </row>
    <row r="344" spans="15:15" ht="14.25" customHeight="1">
      <c r="O344" s="600"/>
    </row>
    <row r="345" spans="15:15" ht="14.25" customHeight="1">
      <c r="O345" s="600"/>
    </row>
    <row r="346" spans="15:15" ht="14.25" customHeight="1">
      <c r="O346" s="600"/>
    </row>
    <row r="347" spans="15:15" ht="14.25" customHeight="1">
      <c r="O347" s="600"/>
    </row>
    <row r="348" spans="15:15" ht="14.25" customHeight="1">
      <c r="O348" s="600"/>
    </row>
    <row r="349" spans="15:15" ht="14.25" customHeight="1">
      <c r="O349" s="600"/>
    </row>
    <row r="350" spans="15:15" ht="14.25" customHeight="1">
      <c r="O350" s="600"/>
    </row>
    <row r="351" spans="15:15" ht="14.25" customHeight="1">
      <c r="O351" s="600"/>
    </row>
    <row r="352" spans="15:15" ht="14.25" customHeight="1">
      <c r="O352" s="600"/>
    </row>
    <row r="353" spans="15:15" ht="14.25" customHeight="1">
      <c r="O353" s="600"/>
    </row>
    <row r="354" spans="15:15" ht="14.25" customHeight="1">
      <c r="O354" s="600"/>
    </row>
    <row r="355" spans="15:15" ht="14.25" customHeight="1">
      <c r="O355" s="600"/>
    </row>
    <row r="356" spans="15:15" ht="14.25" customHeight="1">
      <c r="O356" s="600"/>
    </row>
    <row r="357" spans="15:15" ht="14.25" customHeight="1">
      <c r="O357" s="600"/>
    </row>
    <row r="358" spans="15:15" ht="14.25" customHeight="1">
      <c r="O358" s="600"/>
    </row>
    <row r="359" spans="15:15" ht="14.25" customHeight="1">
      <c r="O359" s="600"/>
    </row>
    <row r="360" spans="15:15" ht="14.25" customHeight="1">
      <c r="O360" s="600"/>
    </row>
    <row r="361" spans="15:15" ht="14.25" customHeight="1">
      <c r="O361" s="600"/>
    </row>
    <row r="362" spans="15:15" ht="14.25" customHeight="1">
      <c r="O362" s="600"/>
    </row>
    <row r="363" spans="15:15" ht="14.25" customHeight="1">
      <c r="O363" s="600"/>
    </row>
    <row r="364" spans="15:15" ht="14.25" customHeight="1">
      <c r="O364" s="600"/>
    </row>
    <row r="365" spans="15:15" ht="14.25" customHeight="1">
      <c r="O365" s="600"/>
    </row>
    <row r="366" spans="15:15" ht="14.25" customHeight="1">
      <c r="O366" s="600"/>
    </row>
    <row r="367" spans="15:15" ht="14.25" customHeight="1">
      <c r="O367" s="600"/>
    </row>
    <row r="368" spans="15:15" ht="14.25" customHeight="1">
      <c r="O368" s="600"/>
    </row>
    <row r="369" spans="15:15" ht="14.25" customHeight="1">
      <c r="O369" s="600"/>
    </row>
    <row r="370" spans="15:15" ht="14.25" customHeight="1">
      <c r="O370" s="600"/>
    </row>
    <row r="371" spans="15:15" ht="14.25" customHeight="1">
      <c r="O371" s="600"/>
    </row>
    <row r="372" spans="15:15" ht="14.25" customHeight="1">
      <c r="O372" s="600"/>
    </row>
    <row r="373" spans="15:15" ht="14.25" customHeight="1">
      <c r="O373" s="600"/>
    </row>
    <row r="374" spans="15:15" ht="14.25" customHeight="1">
      <c r="O374" s="600"/>
    </row>
    <row r="375" spans="15:15" ht="14.25" customHeight="1">
      <c r="O375" s="600"/>
    </row>
    <row r="376" spans="15:15" ht="14.25" customHeight="1">
      <c r="O376" s="600"/>
    </row>
    <row r="377" spans="15:15" ht="14.25" customHeight="1">
      <c r="O377" s="600"/>
    </row>
    <row r="378" spans="15:15" ht="14.25" customHeight="1">
      <c r="O378" s="600"/>
    </row>
    <row r="379" spans="15:15" ht="14.25" customHeight="1">
      <c r="O379" s="600"/>
    </row>
    <row r="380" spans="15:15" ht="14.25" customHeight="1">
      <c r="O380" s="600"/>
    </row>
    <row r="381" spans="15:15" ht="14.25" customHeight="1">
      <c r="O381" s="600"/>
    </row>
    <row r="382" spans="15:15" ht="14.25" customHeight="1">
      <c r="O382" s="600"/>
    </row>
    <row r="383" spans="15:15" ht="14.25" customHeight="1">
      <c r="O383" s="600"/>
    </row>
    <row r="384" spans="15:15" ht="14.25" customHeight="1">
      <c r="O384" s="600"/>
    </row>
    <row r="385" spans="15:15" ht="14.25" customHeight="1">
      <c r="O385" s="600"/>
    </row>
    <row r="386" spans="15:15" ht="14.25" customHeight="1">
      <c r="O386" s="600"/>
    </row>
    <row r="387" spans="15:15" ht="14.25" customHeight="1">
      <c r="O387" s="600"/>
    </row>
    <row r="388" spans="15:15" ht="14.25" customHeight="1">
      <c r="O388" s="600"/>
    </row>
    <row r="389" spans="15:15" ht="14.25" customHeight="1">
      <c r="O389" s="600"/>
    </row>
    <row r="390" spans="15:15" ht="14.25" customHeight="1">
      <c r="O390" s="600"/>
    </row>
    <row r="391" spans="15:15" ht="14.25" customHeight="1">
      <c r="O391" s="600"/>
    </row>
    <row r="392" spans="15:15" ht="14.25" customHeight="1">
      <c r="O392" s="600"/>
    </row>
    <row r="393" spans="15:15" ht="14.25" customHeight="1">
      <c r="O393" s="600"/>
    </row>
    <row r="394" spans="15:15" ht="14.25" customHeight="1">
      <c r="O394" s="600"/>
    </row>
    <row r="395" spans="15:15" ht="14.25" customHeight="1">
      <c r="O395" s="600"/>
    </row>
    <row r="396" spans="15:15" ht="14.25" customHeight="1">
      <c r="O396" s="600"/>
    </row>
    <row r="397" spans="15:15" ht="14.25" customHeight="1">
      <c r="O397" s="600"/>
    </row>
    <row r="398" spans="15:15" ht="14.25" customHeight="1">
      <c r="O398" s="600"/>
    </row>
    <row r="399" spans="15:15" ht="14.25" customHeight="1">
      <c r="O399" s="600"/>
    </row>
    <row r="400" spans="15:15" ht="14.25" customHeight="1">
      <c r="O400" s="600"/>
    </row>
    <row r="401" spans="15:15" ht="14.25" customHeight="1">
      <c r="O401" s="600"/>
    </row>
    <row r="402" spans="15:15" ht="14.25" customHeight="1">
      <c r="O402" s="600"/>
    </row>
    <row r="403" spans="15:15" ht="14.25" customHeight="1">
      <c r="O403" s="600"/>
    </row>
    <row r="404" spans="15:15" ht="14.25" customHeight="1">
      <c r="O404" s="600"/>
    </row>
    <row r="405" spans="15:15" ht="14.25" customHeight="1">
      <c r="O405" s="600"/>
    </row>
    <row r="406" spans="15:15" ht="14.25" customHeight="1">
      <c r="O406" s="600"/>
    </row>
    <row r="407" spans="15:15" ht="14.25" customHeight="1">
      <c r="O407" s="600"/>
    </row>
    <row r="408" spans="15:15" ht="14.25" customHeight="1">
      <c r="O408" s="600"/>
    </row>
    <row r="409" spans="15:15" ht="14.25" customHeight="1">
      <c r="O409" s="600"/>
    </row>
    <row r="410" spans="15:15" ht="14.25" customHeight="1">
      <c r="O410" s="600"/>
    </row>
    <row r="411" spans="15:15" ht="14.25" customHeight="1">
      <c r="O411" s="600"/>
    </row>
    <row r="412" spans="15:15" ht="14.25" customHeight="1">
      <c r="O412" s="600"/>
    </row>
    <row r="413" spans="15:15" ht="14.25" customHeight="1">
      <c r="O413" s="600"/>
    </row>
    <row r="414" spans="15:15" ht="14.25" customHeight="1">
      <c r="O414" s="600"/>
    </row>
    <row r="415" spans="15:15" ht="14.25" customHeight="1">
      <c r="O415" s="600"/>
    </row>
    <row r="416" spans="15:15" ht="14.25" customHeight="1">
      <c r="O416" s="600"/>
    </row>
    <row r="417" spans="15:15" ht="14.25" customHeight="1">
      <c r="O417" s="600"/>
    </row>
    <row r="418" spans="15:15" ht="14.25" customHeight="1">
      <c r="O418" s="600"/>
    </row>
    <row r="419" spans="15:15" ht="14.25" customHeight="1">
      <c r="O419" s="600"/>
    </row>
    <row r="420" spans="15:15" ht="14.25" customHeight="1">
      <c r="O420" s="600"/>
    </row>
    <row r="421" spans="15:15" ht="14.25" customHeight="1">
      <c r="O421" s="600"/>
    </row>
    <row r="422" spans="15:15" ht="14.25" customHeight="1">
      <c r="O422" s="600"/>
    </row>
    <row r="423" spans="15:15" ht="14.25" customHeight="1">
      <c r="O423" s="600"/>
    </row>
    <row r="424" spans="15:15" ht="14.25" customHeight="1">
      <c r="O424" s="600"/>
    </row>
    <row r="425" spans="15:15" ht="14.25" customHeight="1">
      <c r="O425" s="600"/>
    </row>
    <row r="426" spans="15:15" ht="14.25" customHeight="1">
      <c r="O426" s="600"/>
    </row>
    <row r="427" spans="15:15" ht="14.25" customHeight="1">
      <c r="O427" s="600"/>
    </row>
    <row r="428" spans="15:15" ht="14.25" customHeight="1">
      <c r="O428" s="600"/>
    </row>
    <row r="429" spans="15:15" ht="14.25" customHeight="1">
      <c r="O429" s="600"/>
    </row>
    <row r="430" spans="15:15" ht="14.25" customHeight="1">
      <c r="O430" s="600"/>
    </row>
    <row r="431" spans="15:15" ht="14.25" customHeight="1">
      <c r="O431" s="600"/>
    </row>
    <row r="432" spans="15:15" ht="14.25" customHeight="1">
      <c r="O432" s="600"/>
    </row>
    <row r="433" spans="15:15" ht="14.25" customHeight="1">
      <c r="O433" s="600"/>
    </row>
    <row r="434" spans="15:15" ht="14.25" customHeight="1">
      <c r="O434" s="600"/>
    </row>
    <row r="435" spans="15:15" ht="14.25" customHeight="1">
      <c r="O435" s="600"/>
    </row>
    <row r="436" spans="15:15" ht="14.25" customHeight="1">
      <c r="O436" s="600"/>
    </row>
    <row r="437" spans="15:15" ht="14.25" customHeight="1">
      <c r="O437" s="600"/>
    </row>
    <row r="438" spans="15:15" ht="14.25" customHeight="1">
      <c r="O438" s="600"/>
    </row>
    <row r="439" spans="15:15" ht="14.25" customHeight="1">
      <c r="O439" s="600"/>
    </row>
    <row r="440" spans="15:15" ht="14.25" customHeight="1">
      <c r="O440" s="600"/>
    </row>
    <row r="441" spans="15:15" ht="14.25" customHeight="1">
      <c r="O441" s="600"/>
    </row>
    <row r="442" spans="15:15" ht="14.25" customHeight="1">
      <c r="O442" s="600"/>
    </row>
    <row r="443" spans="15:15" ht="14.25" customHeight="1">
      <c r="O443" s="600"/>
    </row>
    <row r="444" spans="15:15" ht="14.25" customHeight="1">
      <c r="O444" s="600"/>
    </row>
    <row r="445" spans="15:15" ht="14.25" customHeight="1">
      <c r="O445" s="600"/>
    </row>
    <row r="446" spans="15:15" ht="14.25" customHeight="1">
      <c r="O446" s="600"/>
    </row>
    <row r="447" spans="15:15" ht="14.25" customHeight="1">
      <c r="O447" s="600"/>
    </row>
    <row r="448" spans="15:15" ht="14.25" customHeight="1">
      <c r="O448" s="600"/>
    </row>
    <row r="449" spans="15:15" ht="14.25" customHeight="1">
      <c r="O449" s="600"/>
    </row>
    <row r="450" spans="15:15" ht="14.25" customHeight="1">
      <c r="O450" s="600"/>
    </row>
    <row r="451" spans="15:15" ht="14.25" customHeight="1">
      <c r="O451" s="600"/>
    </row>
    <row r="452" spans="15:15" ht="14.25" customHeight="1">
      <c r="O452" s="600"/>
    </row>
    <row r="453" spans="15:15" ht="14.25" customHeight="1">
      <c r="O453" s="600"/>
    </row>
    <row r="454" spans="15:15" ht="14.25" customHeight="1">
      <c r="O454" s="600"/>
    </row>
    <row r="455" spans="15:15" ht="14.25" customHeight="1">
      <c r="O455" s="600"/>
    </row>
    <row r="456" spans="15:15" ht="14.25" customHeight="1">
      <c r="O456" s="600"/>
    </row>
    <row r="457" spans="15:15" ht="14.25" customHeight="1">
      <c r="O457" s="600"/>
    </row>
    <row r="458" spans="15:15" ht="14.25" customHeight="1">
      <c r="O458" s="600"/>
    </row>
    <row r="459" spans="15:15" ht="14.25" customHeight="1">
      <c r="O459" s="600"/>
    </row>
    <row r="460" spans="15:15" ht="14.25" customHeight="1">
      <c r="O460" s="600"/>
    </row>
    <row r="461" spans="15:15" ht="14.25" customHeight="1">
      <c r="O461" s="600"/>
    </row>
    <row r="462" spans="15:15" ht="14.25" customHeight="1">
      <c r="O462" s="600"/>
    </row>
    <row r="463" spans="15:15" ht="14.25" customHeight="1">
      <c r="O463" s="600"/>
    </row>
    <row r="464" spans="15:15" ht="14.25" customHeight="1">
      <c r="O464" s="600"/>
    </row>
    <row r="465" spans="15:15" ht="14.25" customHeight="1">
      <c r="O465" s="600"/>
    </row>
    <row r="466" spans="15:15" ht="14.25" customHeight="1">
      <c r="O466" s="600"/>
    </row>
    <row r="467" spans="15:15" ht="14.25" customHeight="1">
      <c r="O467" s="600"/>
    </row>
    <row r="468" spans="15:15" ht="14.25" customHeight="1">
      <c r="O468" s="600"/>
    </row>
    <row r="469" spans="15:15" ht="14.25" customHeight="1">
      <c r="O469" s="600"/>
    </row>
    <row r="470" spans="15:15" ht="14.25" customHeight="1">
      <c r="O470" s="600"/>
    </row>
    <row r="471" spans="15:15" ht="14.25" customHeight="1">
      <c r="O471" s="600"/>
    </row>
    <row r="472" spans="15:15" ht="14.25" customHeight="1">
      <c r="O472" s="600"/>
    </row>
    <row r="473" spans="15:15" ht="14.25" customHeight="1">
      <c r="O473" s="600"/>
    </row>
    <row r="474" spans="15:15" ht="14.25" customHeight="1">
      <c r="O474" s="600"/>
    </row>
    <row r="475" spans="15:15" ht="14.25" customHeight="1">
      <c r="O475" s="600"/>
    </row>
    <row r="476" spans="15:15" ht="14.25" customHeight="1">
      <c r="O476" s="600"/>
    </row>
    <row r="477" spans="15:15" ht="14.25" customHeight="1">
      <c r="O477" s="600"/>
    </row>
    <row r="478" spans="15:15" ht="14.25" customHeight="1">
      <c r="O478" s="600"/>
    </row>
    <row r="479" spans="15:15" ht="14.25" customHeight="1">
      <c r="O479" s="600"/>
    </row>
    <row r="480" spans="15:15" ht="14.25" customHeight="1">
      <c r="O480" s="600"/>
    </row>
    <row r="481" spans="15:15" ht="14.25" customHeight="1">
      <c r="O481" s="600"/>
    </row>
    <row r="482" spans="15:15" ht="14.25" customHeight="1">
      <c r="O482" s="600"/>
    </row>
    <row r="483" spans="15:15" ht="14.25" customHeight="1">
      <c r="O483" s="600"/>
    </row>
    <row r="484" spans="15:15" ht="14.25" customHeight="1">
      <c r="O484" s="600"/>
    </row>
    <row r="485" spans="15:15" ht="14.25" customHeight="1">
      <c r="O485" s="600"/>
    </row>
    <row r="486" spans="15:15" ht="14.25" customHeight="1">
      <c r="O486" s="600"/>
    </row>
    <row r="487" spans="15:15" ht="14.25" customHeight="1">
      <c r="O487" s="600"/>
    </row>
    <row r="488" spans="15:15" ht="14.25" customHeight="1">
      <c r="O488" s="600"/>
    </row>
    <row r="489" spans="15:15" ht="14.25" customHeight="1">
      <c r="O489" s="600"/>
    </row>
    <row r="490" spans="15:15" ht="14.25" customHeight="1">
      <c r="O490" s="600"/>
    </row>
    <row r="491" spans="15:15" ht="14.25" customHeight="1">
      <c r="O491" s="600"/>
    </row>
    <row r="492" spans="15:15" ht="14.25" customHeight="1">
      <c r="O492" s="600"/>
    </row>
    <row r="493" spans="15:15" ht="14.25" customHeight="1">
      <c r="O493" s="600"/>
    </row>
    <row r="494" spans="15:15" ht="14.25" customHeight="1">
      <c r="O494" s="600"/>
    </row>
    <row r="495" spans="15:15" ht="14.25" customHeight="1">
      <c r="O495" s="600"/>
    </row>
    <row r="496" spans="15:15" ht="14.25" customHeight="1">
      <c r="O496" s="600"/>
    </row>
    <row r="497" spans="15:15" ht="14.25" customHeight="1">
      <c r="O497" s="600"/>
    </row>
    <row r="498" spans="15:15" ht="14.25" customHeight="1">
      <c r="O498" s="600"/>
    </row>
    <row r="499" spans="15:15" ht="14.25" customHeight="1">
      <c r="O499" s="600"/>
    </row>
    <row r="500" spans="15:15" ht="14.25" customHeight="1">
      <c r="O500" s="600"/>
    </row>
    <row r="501" spans="15:15" ht="14.25" customHeight="1">
      <c r="O501" s="600"/>
    </row>
    <row r="502" spans="15:15" ht="14.25" customHeight="1">
      <c r="O502" s="600"/>
    </row>
    <row r="503" spans="15:15" ht="14.25" customHeight="1">
      <c r="O503" s="600"/>
    </row>
    <row r="504" spans="15:15" ht="14.25" customHeight="1">
      <c r="O504" s="600"/>
    </row>
    <row r="505" spans="15:15" ht="14.25" customHeight="1">
      <c r="O505" s="600"/>
    </row>
    <row r="506" spans="15:15" ht="14.25" customHeight="1">
      <c r="O506" s="600"/>
    </row>
    <row r="507" spans="15:15" ht="14.25" customHeight="1">
      <c r="O507" s="600"/>
    </row>
    <row r="508" spans="15:15" ht="14.25" customHeight="1">
      <c r="O508" s="600"/>
    </row>
    <row r="509" spans="15:15" ht="14.25" customHeight="1">
      <c r="O509" s="600"/>
    </row>
    <row r="510" spans="15:15" ht="14.25" customHeight="1">
      <c r="O510" s="600"/>
    </row>
    <row r="511" spans="15:15" ht="14.25" customHeight="1">
      <c r="O511" s="600"/>
    </row>
    <row r="512" spans="15:15" ht="14.25" customHeight="1">
      <c r="O512" s="600"/>
    </row>
    <row r="513" spans="15:15" ht="14.25" customHeight="1">
      <c r="O513" s="600"/>
    </row>
    <row r="514" spans="15:15" ht="14.25" customHeight="1">
      <c r="O514" s="600"/>
    </row>
    <row r="515" spans="15:15" ht="14.25" customHeight="1">
      <c r="O515" s="600"/>
    </row>
    <row r="516" spans="15:15" ht="14.25" customHeight="1">
      <c r="O516" s="600"/>
    </row>
    <row r="517" spans="15:15" ht="14.25" customHeight="1">
      <c r="O517" s="600"/>
    </row>
    <row r="518" spans="15:15" ht="14.25" customHeight="1">
      <c r="O518" s="600"/>
    </row>
    <row r="519" spans="15:15" ht="14.25" customHeight="1">
      <c r="O519" s="600"/>
    </row>
    <row r="520" spans="15:15" ht="14.25" customHeight="1">
      <c r="O520" s="600"/>
    </row>
    <row r="521" spans="15:15" ht="14.25" customHeight="1">
      <c r="O521" s="600"/>
    </row>
    <row r="522" spans="15:15" ht="14.25" customHeight="1">
      <c r="O522" s="600"/>
    </row>
    <row r="523" spans="15:15" ht="14.25" customHeight="1">
      <c r="O523" s="600"/>
    </row>
    <row r="524" spans="15:15" ht="14.25" customHeight="1">
      <c r="O524" s="600"/>
    </row>
    <row r="525" spans="15:15" ht="14.25" customHeight="1">
      <c r="O525" s="600"/>
    </row>
    <row r="526" spans="15:15" ht="14.25" customHeight="1">
      <c r="O526" s="600"/>
    </row>
    <row r="527" spans="15:15" ht="14.25" customHeight="1">
      <c r="O527" s="600"/>
    </row>
    <row r="528" spans="15:15" ht="14.25" customHeight="1">
      <c r="O528" s="600"/>
    </row>
    <row r="529" spans="15:15" ht="14.25" customHeight="1">
      <c r="O529" s="600"/>
    </row>
    <row r="530" spans="15:15" ht="14.25" customHeight="1">
      <c r="O530" s="600"/>
    </row>
    <row r="531" spans="15:15" ht="14.25" customHeight="1">
      <c r="O531" s="600"/>
    </row>
    <row r="532" spans="15:15" ht="14.25" customHeight="1">
      <c r="O532" s="600"/>
    </row>
    <row r="533" spans="15:15" ht="14.25" customHeight="1">
      <c r="O533" s="600"/>
    </row>
    <row r="534" spans="15:15" ht="14.25" customHeight="1">
      <c r="O534" s="600"/>
    </row>
    <row r="535" spans="15:15" ht="14.25" customHeight="1">
      <c r="O535" s="600"/>
    </row>
    <row r="536" spans="15:15" ht="14.25" customHeight="1">
      <c r="O536" s="600"/>
    </row>
    <row r="537" spans="15:15" ht="14.25" customHeight="1">
      <c r="O537" s="600"/>
    </row>
    <row r="538" spans="15:15" ht="14.25" customHeight="1">
      <c r="O538" s="600"/>
    </row>
    <row r="539" spans="15:15" ht="14.25" customHeight="1">
      <c r="O539" s="600"/>
    </row>
    <row r="540" spans="15:15" ht="14.25" customHeight="1">
      <c r="O540" s="600"/>
    </row>
    <row r="541" spans="15:15" ht="14.25" customHeight="1">
      <c r="O541" s="600"/>
    </row>
    <row r="542" spans="15:15" ht="14.25" customHeight="1">
      <c r="O542" s="600"/>
    </row>
    <row r="543" spans="15:15" ht="14.25" customHeight="1">
      <c r="O543" s="600"/>
    </row>
    <row r="544" spans="15:15" ht="14.25" customHeight="1">
      <c r="O544" s="600"/>
    </row>
    <row r="545" spans="15:15" ht="14.25" customHeight="1">
      <c r="O545" s="600"/>
    </row>
    <row r="546" spans="15:15" ht="14.25" customHeight="1">
      <c r="O546" s="600"/>
    </row>
    <row r="547" spans="15:15" ht="14.25" customHeight="1">
      <c r="O547" s="600"/>
    </row>
    <row r="548" spans="15:15" ht="14.25" customHeight="1">
      <c r="O548" s="600"/>
    </row>
    <row r="549" spans="15:15" ht="14.25" customHeight="1">
      <c r="O549" s="600"/>
    </row>
    <row r="550" spans="15:15" ht="14.25" customHeight="1">
      <c r="O550" s="600"/>
    </row>
    <row r="551" spans="15:15" ht="14.25" customHeight="1">
      <c r="O551" s="600"/>
    </row>
    <row r="552" spans="15:15" ht="14.25" customHeight="1">
      <c r="O552" s="600"/>
    </row>
    <row r="553" spans="15:15" ht="14.25" customHeight="1">
      <c r="O553" s="600"/>
    </row>
    <row r="554" spans="15:15" ht="14.25" customHeight="1">
      <c r="O554" s="600"/>
    </row>
    <row r="555" spans="15:15" ht="14.25" customHeight="1">
      <c r="O555" s="600"/>
    </row>
    <row r="556" spans="15:15" ht="14.25" customHeight="1">
      <c r="O556" s="600"/>
    </row>
    <row r="557" spans="15:15" ht="14.25" customHeight="1">
      <c r="O557" s="600"/>
    </row>
    <row r="558" spans="15:15" ht="14.25" customHeight="1">
      <c r="O558" s="600"/>
    </row>
    <row r="559" spans="15:15" ht="14.25" customHeight="1">
      <c r="O559" s="600"/>
    </row>
    <row r="560" spans="15:15" ht="14.25" customHeight="1">
      <c r="O560" s="600"/>
    </row>
    <row r="561" spans="15:15" ht="14.25" customHeight="1">
      <c r="O561" s="600"/>
    </row>
    <row r="562" spans="15:15" ht="14.25" customHeight="1">
      <c r="O562" s="600"/>
    </row>
    <row r="563" spans="15:15" ht="14.25" customHeight="1">
      <c r="O563" s="600"/>
    </row>
    <row r="564" spans="15:15" ht="14.25" customHeight="1">
      <c r="O564" s="600"/>
    </row>
    <row r="565" spans="15:15" ht="14.25" customHeight="1">
      <c r="O565" s="600"/>
    </row>
    <row r="566" spans="15:15" ht="14.25" customHeight="1">
      <c r="O566" s="600"/>
    </row>
    <row r="567" spans="15:15" ht="14.25" customHeight="1">
      <c r="O567" s="600"/>
    </row>
    <row r="568" spans="15:15" ht="14.25" customHeight="1">
      <c r="O568" s="600"/>
    </row>
    <row r="569" spans="15:15" ht="14.25" customHeight="1">
      <c r="O569" s="600"/>
    </row>
    <row r="570" spans="15:15" ht="14.25" customHeight="1">
      <c r="O570" s="600"/>
    </row>
    <row r="571" spans="15:15" ht="14.25" customHeight="1">
      <c r="O571" s="600"/>
    </row>
    <row r="572" spans="15:15" ht="14.25" customHeight="1">
      <c r="O572" s="600"/>
    </row>
    <row r="573" spans="15:15" ht="14.25" customHeight="1">
      <c r="O573" s="600"/>
    </row>
    <row r="574" spans="15:15" ht="14.25" customHeight="1">
      <c r="O574" s="600"/>
    </row>
    <row r="575" spans="15:15" ht="14.25" customHeight="1">
      <c r="O575" s="600"/>
    </row>
    <row r="576" spans="15:15" ht="14.25" customHeight="1">
      <c r="O576" s="600"/>
    </row>
    <row r="577" spans="15:15" ht="14.25" customHeight="1">
      <c r="O577" s="600"/>
    </row>
    <row r="578" spans="15:15" ht="14.25" customHeight="1">
      <c r="O578" s="600"/>
    </row>
    <row r="579" spans="15:15" ht="14.25" customHeight="1">
      <c r="O579" s="600"/>
    </row>
    <row r="580" spans="15:15" ht="14.25" customHeight="1">
      <c r="O580" s="600"/>
    </row>
    <row r="581" spans="15:15" ht="14.25" customHeight="1">
      <c r="O581" s="600"/>
    </row>
    <row r="582" spans="15:15" ht="14.25" customHeight="1">
      <c r="O582" s="600"/>
    </row>
    <row r="583" spans="15:15" ht="14.25" customHeight="1">
      <c r="O583" s="600"/>
    </row>
    <row r="584" spans="15:15" ht="14.25" customHeight="1">
      <c r="O584" s="600"/>
    </row>
    <row r="585" spans="15:15" ht="14.25" customHeight="1">
      <c r="O585" s="600"/>
    </row>
    <row r="586" spans="15:15" ht="14.25" customHeight="1">
      <c r="O586" s="600"/>
    </row>
    <row r="587" spans="15:15" ht="14.25" customHeight="1">
      <c r="O587" s="600"/>
    </row>
    <row r="588" spans="15:15" ht="14.25" customHeight="1">
      <c r="O588" s="600"/>
    </row>
    <row r="589" spans="15:15" ht="14.25" customHeight="1">
      <c r="O589" s="600"/>
    </row>
    <row r="590" spans="15:15" ht="14.25" customHeight="1">
      <c r="O590" s="600"/>
    </row>
    <row r="591" spans="15:15" ht="14.25" customHeight="1">
      <c r="O591" s="600"/>
    </row>
    <row r="592" spans="15:15" ht="14.25" customHeight="1">
      <c r="O592" s="600"/>
    </row>
    <row r="593" spans="15:15" ht="14.25" customHeight="1">
      <c r="O593" s="600"/>
    </row>
    <row r="594" spans="15:15" ht="14.25" customHeight="1">
      <c r="O594" s="600"/>
    </row>
    <row r="595" spans="15:15" ht="14.25" customHeight="1">
      <c r="O595" s="600"/>
    </row>
    <row r="596" spans="15:15" ht="14.25" customHeight="1">
      <c r="O596" s="600"/>
    </row>
    <row r="597" spans="15:15" ht="14.25" customHeight="1">
      <c r="O597" s="600"/>
    </row>
    <row r="598" spans="15:15" ht="14.25" customHeight="1">
      <c r="O598" s="600"/>
    </row>
    <row r="599" spans="15:15" ht="14.25" customHeight="1">
      <c r="O599" s="600"/>
    </row>
    <row r="600" spans="15:15" ht="14.25" customHeight="1">
      <c r="O600" s="600"/>
    </row>
    <row r="601" spans="15:15" ht="14.25" customHeight="1">
      <c r="O601" s="600"/>
    </row>
    <row r="602" spans="15:15" ht="14.25" customHeight="1">
      <c r="O602" s="600"/>
    </row>
    <row r="603" spans="15:15" ht="14.25" customHeight="1">
      <c r="O603" s="600"/>
    </row>
    <row r="604" spans="15:15" ht="14.25" customHeight="1">
      <c r="O604" s="600"/>
    </row>
    <row r="605" spans="15:15" ht="14.25" customHeight="1">
      <c r="O605" s="600"/>
    </row>
    <row r="606" spans="15:15" ht="14.25" customHeight="1">
      <c r="O606" s="600"/>
    </row>
    <row r="607" spans="15:15" ht="14.25" customHeight="1">
      <c r="O607" s="600"/>
    </row>
    <row r="608" spans="15:15" ht="14.25" customHeight="1">
      <c r="O608" s="600"/>
    </row>
    <row r="609" spans="15:15" ht="14.25" customHeight="1">
      <c r="O609" s="600"/>
    </row>
    <row r="610" spans="15:15" ht="14.25" customHeight="1">
      <c r="O610" s="600"/>
    </row>
    <row r="611" spans="15:15" ht="14.25" customHeight="1">
      <c r="O611" s="600"/>
    </row>
    <row r="612" spans="15:15" ht="14.25" customHeight="1">
      <c r="O612" s="600"/>
    </row>
    <row r="613" spans="15:15" ht="14.25" customHeight="1">
      <c r="O613" s="600"/>
    </row>
    <row r="614" spans="15:15" ht="14.25" customHeight="1">
      <c r="O614" s="600"/>
    </row>
    <row r="615" spans="15:15" ht="14.25" customHeight="1">
      <c r="O615" s="600"/>
    </row>
    <row r="616" spans="15:15" ht="14.25" customHeight="1">
      <c r="O616" s="600"/>
    </row>
    <row r="617" spans="15:15" ht="14.25" customHeight="1">
      <c r="O617" s="600"/>
    </row>
    <row r="618" spans="15:15" ht="14.25" customHeight="1">
      <c r="O618" s="600"/>
    </row>
    <row r="619" spans="15:15" ht="14.25" customHeight="1">
      <c r="O619" s="600"/>
    </row>
    <row r="620" spans="15:15" ht="14.25" customHeight="1">
      <c r="O620" s="600"/>
    </row>
    <row r="621" spans="15:15" ht="14.25" customHeight="1">
      <c r="O621" s="600"/>
    </row>
    <row r="622" spans="15:15" ht="14.25" customHeight="1">
      <c r="O622" s="600"/>
    </row>
    <row r="623" spans="15:15" ht="14.25" customHeight="1">
      <c r="O623" s="600"/>
    </row>
    <row r="624" spans="15:15" ht="14.25" customHeight="1">
      <c r="O624" s="600"/>
    </row>
    <row r="625" spans="15:15" ht="14.25" customHeight="1">
      <c r="O625" s="600"/>
    </row>
    <row r="626" spans="15:15" ht="14.25" customHeight="1">
      <c r="O626" s="600"/>
    </row>
    <row r="627" spans="15:15" ht="14.25" customHeight="1">
      <c r="O627" s="600"/>
    </row>
    <row r="628" spans="15:15" ht="14.25" customHeight="1">
      <c r="O628" s="600"/>
    </row>
    <row r="629" spans="15:15" ht="14.25" customHeight="1">
      <c r="O629" s="600"/>
    </row>
    <row r="630" spans="15:15" ht="14.25" customHeight="1">
      <c r="O630" s="600"/>
    </row>
    <row r="631" spans="15:15" ht="14.25" customHeight="1">
      <c r="O631" s="600"/>
    </row>
    <row r="632" spans="15:15" ht="14.25" customHeight="1">
      <c r="O632" s="600"/>
    </row>
    <row r="633" spans="15:15" ht="14.25" customHeight="1">
      <c r="O633" s="600"/>
    </row>
    <row r="634" spans="15:15" ht="14.25" customHeight="1">
      <c r="O634" s="600"/>
    </row>
    <row r="635" spans="15:15" ht="14.25" customHeight="1">
      <c r="O635" s="600"/>
    </row>
    <row r="636" spans="15:15" ht="14.25" customHeight="1">
      <c r="O636" s="600"/>
    </row>
    <row r="637" spans="15:15" ht="14.25" customHeight="1">
      <c r="O637" s="600"/>
    </row>
    <row r="638" spans="15:15" ht="14.25" customHeight="1">
      <c r="O638" s="600"/>
    </row>
    <row r="639" spans="15:15" ht="14.25" customHeight="1">
      <c r="O639" s="600"/>
    </row>
    <row r="640" spans="15:15" ht="14.25" customHeight="1">
      <c r="O640" s="600"/>
    </row>
    <row r="641" spans="15:15" ht="14.25" customHeight="1">
      <c r="O641" s="600"/>
    </row>
    <row r="642" spans="15:15" ht="14.25" customHeight="1">
      <c r="O642" s="600"/>
    </row>
    <row r="643" spans="15:15" ht="14.25" customHeight="1">
      <c r="O643" s="600"/>
    </row>
    <row r="644" spans="15:15" ht="14.25" customHeight="1">
      <c r="O644" s="600"/>
    </row>
    <row r="645" spans="15:15" ht="14.25" customHeight="1">
      <c r="O645" s="600"/>
    </row>
    <row r="646" spans="15:15" ht="14.25" customHeight="1">
      <c r="O646" s="600"/>
    </row>
    <row r="647" spans="15:15" ht="14.25" customHeight="1">
      <c r="O647" s="600"/>
    </row>
    <row r="648" spans="15:15" ht="14.25" customHeight="1">
      <c r="O648" s="600"/>
    </row>
    <row r="649" spans="15:15" ht="14.25" customHeight="1">
      <c r="O649" s="600"/>
    </row>
    <row r="650" spans="15:15" ht="14.25" customHeight="1">
      <c r="O650" s="600"/>
    </row>
    <row r="651" spans="15:15" ht="14.25" customHeight="1">
      <c r="O651" s="600"/>
    </row>
    <row r="652" spans="15:15" ht="14.25" customHeight="1">
      <c r="O652" s="600"/>
    </row>
    <row r="653" spans="15:15" ht="14.25" customHeight="1">
      <c r="O653" s="600"/>
    </row>
    <row r="654" spans="15:15" ht="14.25" customHeight="1">
      <c r="O654" s="600"/>
    </row>
    <row r="655" spans="15:15" ht="14.25" customHeight="1">
      <c r="O655" s="600"/>
    </row>
    <row r="656" spans="15:15" ht="14.25" customHeight="1">
      <c r="O656" s="600"/>
    </row>
    <row r="657" spans="15:15" ht="14.25" customHeight="1">
      <c r="O657" s="600"/>
    </row>
    <row r="658" spans="15:15" ht="14.25" customHeight="1">
      <c r="O658" s="600"/>
    </row>
    <row r="659" spans="15:15" ht="14.25" customHeight="1">
      <c r="O659" s="600"/>
    </row>
    <row r="660" spans="15:15" ht="14.25" customHeight="1">
      <c r="O660" s="600"/>
    </row>
    <row r="661" spans="15:15" ht="14.25" customHeight="1">
      <c r="O661" s="600"/>
    </row>
    <row r="662" spans="15:15" ht="14.25" customHeight="1">
      <c r="O662" s="600"/>
    </row>
    <row r="663" spans="15:15" ht="14.25" customHeight="1">
      <c r="O663" s="600"/>
    </row>
    <row r="664" spans="15:15" ht="14.25" customHeight="1">
      <c r="O664" s="600"/>
    </row>
    <row r="665" spans="15:15" ht="14.25" customHeight="1">
      <c r="O665" s="600"/>
    </row>
    <row r="666" spans="15:15" ht="14.25" customHeight="1">
      <c r="O666" s="600"/>
    </row>
    <row r="667" spans="15:15" ht="14.25" customHeight="1">
      <c r="O667" s="600"/>
    </row>
    <row r="668" spans="15:15" ht="14.25" customHeight="1">
      <c r="O668" s="600"/>
    </row>
    <row r="669" spans="15:15" ht="14.25" customHeight="1">
      <c r="O669" s="600"/>
    </row>
    <row r="670" spans="15:15" ht="14.25" customHeight="1">
      <c r="O670" s="600"/>
    </row>
    <row r="671" spans="15:15" ht="14.25" customHeight="1">
      <c r="O671" s="600"/>
    </row>
    <row r="672" spans="15:15" ht="14.25" customHeight="1">
      <c r="O672" s="600"/>
    </row>
    <row r="673" spans="15:15" ht="14.25" customHeight="1">
      <c r="O673" s="600"/>
    </row>
    <row r="674" spans="15:15" ht="14.25" customHeight="1">
      <c r="O674" s="600"/>
    </row>
    <row r="675" spans="15:15" ht="14.25" customHeight="1">
      <c r="O675" s="600"/>
    </row>
    <row r="676" spans="15:15" ht="14.25" customHeight="1">
      <c r="O676" s="600"/>
    </row>
    <row r="677" spans="15:15" ht="14.25" customHeight="1">
      <c r="O677" s="600"/>
    </row>
    <row r="678" spans="15:15" ht="14.25" customHeight="1">
      <c r="O678" s="600"/>
    </row>
    <row r="679" spans="15:15" ht="14.25" customHeight="1">
      <c r="O679" s="600"/>
    </row>
    <row r="680" spans="15:15" ht="14.25" customHeight="1">
      <c r="O680" s="600"/>
    </row>
    <row r="681" spans="15:15" ht="14.25" customHeight="1">
      <c r="O681" s="600"/>
    </row>
    <row r="682" spans="15:15" ht="14.25" customHeight="1">
      <c r="O682" s="600"/>
    </row>
    <row r="683" spans="15:15" ht="14.25" customHeight="1">
      <c r="O683" s="600"/>
    </row>
    <row r="684" spans="15:15" ht="14.25" customHeight="1">
      <c r="O684" s="600"/>
    </row>
    <row r="685" spans="15:15" ht="14.25" customHeight="1">
      <c r="O685" s="600"/>
    </row>
    <row r="686" spans="15:15" ht="14.25" customHeight="1">
      <c r="O686" s="600"/>
    </row>
    <row r="687" spans="15:15" ht="14.25" customHeight="1">
      <c r="O687" s="600"/>
    </row>
    <row r="688" spans="15:15" ht="14.25" customHeight="1">
      <c r="O688" s="600"/>
    </row>
    <row r="689" spans="15:15" ht="14.25" customHeight="1">
      <c r="O689" s="600"/>
    </row>
    <row r="690" spans="15:15" ht="14.25" customHeight="1">
      <c r="O690" s="600"/>
    </row>
    <row r="691" spans="15:15" ht="14.25" customHeight="1">
      <c r="O691" s="600"/>
    </row>
    <row r="692" spans="15:15" ht="14.25" customHeight="1">
      <c r="O692" s="600"/>
    </row>
    <row r="693" spans="15:15" ht="14.25" customHeight="1">
      <c r="O693" s="600"/>
    </row>
    <row r="694" spans="15:15" ht="14.25" customHeight="1">
      <c r="O694" s="600"/>
    </row>
    <row r="695" spans="15:15" ht="14.25" customHeight="1">
      <c r="O695" s="600"/>
    </row>
    <row r="696" spans="15:15" ht="14.25" customHeight="1">
      <c r="O696" s="600"/>
    </row>
    <row r="697" spans="15:15" ht="14.25" customHeight="1">
      <c r="O697" s="600"/>
    </row>
    <row r="698" spans="15:15" ht="14.25" customHeight="1">
      <c r="O698" s="600"/>
    </row>
    <row r="699" spans="15:15" ht="14.25" customHeight="1">
      <c r="O699" s="600"/>
    </row>
    <row r="700" spans="15:15" ht="14.25" customHeight="1">
      <c r="O700" s="600"/>
    </row>
    <row r="701" spans="15:15" ht="14.25" customHeight="1">
      <c r="O701" s="600"/>
    </row>
    <row r="702" spans="15:15" ht="14.25" customHeight="1">
      <c r="O702" s="600"/>
    </row>
    <row r="703" spans="15:15" ht="14.25" customHeight="1">
      <c r="O703" s="600"/>
    </row>
    <row r="704" spans="15:15" ht="14.25" customHeight="1">
      <c r="O704" s="600"/>
    </row>
    <row r="705" spans="15:15" ht="14.25" customHeight="1">
      <c r="O705" s="600"/>
    </row>
    <row r="706" spans="15:15" ht="14.25" customHeight="1">
      <c r="O706" s="600"/>
    </row>
    <row r="707" spans="15:15" ht="14.25" customHeight="1">
      <c r="O707" s="600"/>
    </row>
    <row r="708" spans="15:15" ht="14.25" customHeight="1">
      <c r="O708" s="600"/>
    </row>
    <row r="709" spans="15:15" ht="14.25" customHeight="1">
      <c r="O709" s="600"/>
    </row>
    <row r="710" spans="15:15" ht="14.25" customHeight="1">
      <c r="O710" s="600"/>
    </row>
    <row r="711" spans="15:15" ht="14.25" customHeight="1">
      <c r="O711" s="600"/>
    </row>
    <row r="712" spans="15:15" ht="14.25" customHeight="1">
      <c r="O712" s="600"/>
    </row>
    <row r="713" spans="15:15" ht="14.25" customHeight="1">
      <c r="O713" s="600"/>
    </row>
    <row r="714" spans="15:15" ht="14.25" customHeight="1">
      <c r="O714" s="600"/>
    </row>
    <row r="715" spans="15:15" ht="14.25" customHeight="1">
      <c r="O715" s="600"/>
    </row>
    <row r="716" spans="15:15" ht="14.25" customHeight="1">
      <c r="O716" s="600"/>
    </row>
    <row r="717" spans="15:15" ht="14.25" customHeight="1">
      <c r="O717" s="600"/>
    </row>
    <row r="718" spans="15:15" ht="14.25" customHeight="1">
      <c r="O718" s="600"/>
    </row>
    <row r="719" spans="15:15" ht="14.25" customHeight="1">
      <c r="O719" s="600"/>
    </row>
    <row r="720" spans="15:15" ht="14.25" customHeight="1">
      <c r="O720" s="600"/>
    </row>
    <row r="721" spans="15:15" ht="14.25" customHeight="1">
      <c r="O721" s="600"/>
    </row>
    <row r="722" spans="15:15" ht="14.25" customHeight="1">
      <c r="O722" s="600"/>
    </row>
    <row r="723" spans="15:15" ht="14.25" customHeight="1">
      <c r="O723" s="600"/>
    </row>
    <row r="724" spans="15:15" ht="14.25" customHeight="1">
      <c r="O724" s="600"/>
    </row>
    <row r="725" spans="15:15" ht="14.25" customHeight="1">
      <c r="O725" s="600"/>
    </row>
    <row r="726" spans="15:15" ht="14.25" customHeight="1">
      <c r="O726" s="600"/>
    </row>
    <row r="727" spans="15:15" ht="14.25" customHeight="1">
      <c r="O727" s="600"/>
    </row>
    <row r="728" spans="15:15" ht="14.25" customHeight="1">
      <c r="O728" s="600"/>
    </row>
    <row r="729" spans="15:15" ht="14.25" customHeight="1">
      <c r="O729" s="600"/>
    </row>
    <row r="730" spans="15:15" ht="14.25" customHeight="1">
      <c r="O730" s="600"/>
    </row>
    <row r="731" spans="15:15" ht="14.25" customHeight="1">
      <c r="O731" s="600"/>
    </row>
    <row r="732" spans="15:15" ht="14.25" customHeight="1">
      <c r="O732" s="600"/>
    </row>
    <row r="733" spans="15:15" ht="14.25" customHeight="1">
      <c r="O733" s="600"/>
    </row>
    <row r="734" spans="15:15" ht="14.25" customHeight="1">
      <c r="O734" s="600"/>
    </row>
    <row r="735" spans="15:15" ht="14.25" customHeight="1">
      <c r="O735" s="600"/>
    </row>
    <row r="736" spans="15:15" ht="14.25" customHeight="1">
      <c r="O736" s="600"/>
    </row>
    <row r="737" spans="15:15" ht="14.25" customHeight="1">
      <c r="O737" s="600"/>
    </row>
    <row r="738" spans="15:15" ht="14.25" customHeight="1">
      <c r="O738" s="600"/>
    </row>
    <row r="739" spans="15:15" ht="14.25" customHeight="1">
      <c r="O739" s="600"/>
    </row>
    <row r="740" spans="15:15" ht="14.25" customHeight="1">
      <c r="O740" s="600"/>
    </row>
    <row r="741" spans="15:15" ht="14.25" customHeight="1">
      <c r="O741" s="600"/>
    </row>
    <row r="742" spans="15:15" ht="14.25" customHeight="1">
      <c r="O742" s="600"/>
    </row>
    <row r="743" spans="15:15" ht="14.25" customHeight="1">
      <c r="O743" s="600"/>
    </row>
    <row r="744" spans="15:15" ht="14.25" customHeight="1">
      <c r="O744" s="600"/>
    </row>
    <row r="745" spans="15:15" ht="14.25" customHeight="1">
      <c r="O745" s="600"/>
    </row>
    <row r="746" spans="15:15" ht="14.25" customHeight="1">
      <c r="O746" s="600"/>
    </row>
    <row r="747" spans="15:15" ht="14.25" customHeight="1">
      <c r="O747" s="600"/>
    </row>
    <row r="748" spans="15:15" ht="14.25" customHeight="1">
      <c r="O748" s="600"/>
    </row>
    <row r="749" spans="15:15" ht="14.25" customHeight="1">
      <c r="O749" s="600"/>
    </row>
    <row r="750" spans="15:15" ht="14.25" customHeight="1">
      <c r="O750" s="600"/>
    </row>
    <row r="751" spans="15:15" ht="14.25" customHeight="1">
      <c r="O751" s="600"/>
    </row>
    <row r="752" spans="15:15" ht="14.25" customHeight="1">
      <c r="O752" s="600"/>
    </row>
    <row r="753" spans="15:15" ht="14.25" customHeight="1">
      <c r="O753" s="600"/>
    </row>
    <row r="754" spans="15:15" ht="14.25" customHeight="1">
      <c r="O754" s="600"/>
    </row>
    <row r="755" spans="15:15" ht="14.25" customHeight="1">
      <c r="O755" s="600"/>
    </row>
    <row r="756" spans="15:15" ht="14.25" customHeight="1">
      <c r="O756" s="600"/>
    </row>
    <row r="757" spans="15:15" ht="14.25" customHeight="1">
      <c r="O757" s="600"/>
    </row>
    <row r="758" spans="15:15" ht="14.25" customHeight="1">
      <c r="O758" s="600"/>
    </row>
    <row r="759" spans="15:15" ht="14.25" customHeight="1">
      <c r="O759" s="600"/>
    </row>
    <row r="760" spans="15:15" ht="14.25" customHeight="1">
      <c r="O760" s="600"/>
    </row>
    <row r="761" spans="15:15" ht="14.25" customHeight="1">
      <c r="O761" s="600"/>
    </row>
    <row r="762" spans="15:15" ht="14.25" customHeight="1">
      <c r="O762" s="600"/>
    </row>
    <row r="763" spans="15:15" ht="14.25" customHeight="1">
      <c r="O763" s="600"/>
    </row>
    <row r="764" spans="15:15" ht="14.25" customHeight="1">
      <c r="O764" s="600"/>
    </row>
    <row r="765" spans="15:15" ht="14.25" customHeight="1">
      <c r="O765" s="600"/>
    </row>
    <row r="766" spans="15:15" ht="14.25" customHeight="1">
      <c r="O766" s="600"/>
    </row>
    <row r="767" spans="15:15" ht="14.25" customHeight="1">
      <c r="O767" s="600"/>
    </row>
    <row r="768" spans="15:15" ht="14.25" customHeight="1">
      <c r="O768" s="600"/>
    </row>
    <row r="769" spans="15:15" ht="14.25" customHeight="1">
      <c r="O769" s="600"/>
    </row>
    <row r="770" spans="15:15" ht="14.25" customHeight="1">
      <c r="O770" s="600"/>
    </row>
    <row r="771" spans="15:15" ht="14.25" customHeight="1">
      <c r="O771" s="600"/>
    </row>
    <row r="772" spans="15:15" ht="14.25" customHeight="1">
      <c r="O772" s="600"/>
    </row>
    <row r="773" spans="15:15" ht="14.25" customHeight="1">
      <c r="O773" s="600"/>
    </row>
    <row r="774" spans="15:15" ht="14.25" customHeight="1">
      <c r="O774" s="600"/>
    </row>
    <row r="775" spans="15:15" ht="14.25" customHeight="1">
      <c r="O775" s="600"/>
    </row>
    <row r="776" spans="15:15" ht="14.25" customHeight="1">
      <c r="O776" s="600"/>
    </row>
    <row r="777" spans="15:15" ht="14.25" customHeight="1">
      <c r="O777" s="600"/>
    </row>
    <row r="778" spans="15:15" ht="14.25" customHeight="1">
      <c r="O778" s="600"/>
    </row>
    <row r="779" spans="15:15" ht="14.25" customHeight="1">
      <c r="O779" s="600"/>
    </row>
    <row r="780" spans="15:15" ht="14.25" customHeight="1">
      <c r="O780" s="600"/>
    </row>
    <row r="781" spans="15:15" ht="14.25" customHeight="1">
      <c r="O781" s="600"/>
    </row>
    <row r="782" spans="15:15" ht="14.25" customHeight="1">
      <c r="O782" s="600"/>
    </row>
    <row r="783" spans="15:15" ht="14.25" customHeight="1">
      <c r="O783" s="600"/>
    </row>
    <row r="784" spans="15:15" ht="14.25" customHeight="1">
      <c r="O784" s="600"/>
    </row>
    <row r="785" spans="15:15" ht="14.25" customHeight="1">
      <c r="O785" s="600"/>
    </row>
    <row r="786" spans="15:15" ht="14.25" customHeight="1">
      <c r="O786" s="600"/>
    </row>
    <row r="787" spans="15:15" ht="14.25" customHeight="1">
      <c r="O787" s="600"/>
    </row>
    <row r="788" spans="15:15" ht="14.25" customHeight="1">
      <c r="O788" s="600"/>
    </row>
    <row r="789" spans="15:15" ht="14.25" customHeight="1">
      <c r="O789" s="600"/>
    </row>
    <row r="790" spans="15:15" ht="14.25" customHeight="1">
      <c r="O790" s="600"/>
    </row>
    <row r="791" spans="15:15" ht="14.25" customHeight="1">
      <c r="O791" s="600"/>
    </row>
    <row r="792" spans="15:15" ht="14.25" customHeight="1">
      <c r="O792" s="600"/>
    </row>
    <row r="793" spans="15:15" ht="14.25" customHeight="1">
      <c r="O793" s="600"/>
    </row>
    <row r="794" spans="15:15" ht="14.25" customHeight="1">
      <c r="O794" s="600"/>
    </row>
    <row r="795" spans="15:15" ht="14.25" customHeight="1">
      <c r="O795" s="600"/>
    </row>
    <row r="796" spans="15:15" ht="14.25" customHeight="1">
      <c r="O796" s="600"/>
    </row>
    <row r="797" spans="15:15" ht="14.25" customHeight="1">
      <c r="O797" s="600"/>
    </row>
    <row r="798" spans="15:15" ht="14.25" customHeight="1">
      <c r="O798" s="600"/>
    </row>
    <row r="799" spans="15:15" ht="14.25" customHeight="1">
      <c r="O799" s="600"/>
    </row>
    <row r="800" spans="15:15" ht="14.25" customHeight="1">
      <c r="O800" s="600"/>
    </row>
    <row r="801" spans="15:15" ht="14.25" customHeight="1">
      <c r="O801" s="600"/>
    </row>
    <row r="802" spans="15:15" ht="14.25" customHeight="1">
      <c r="O802" s="600"/>
    </row>
    <row r="803" spans="15:15" ht="14.25" customHeight="1">
      <c r="O803" s="600"/>
    </row>
    <row r="804" spans="15:15" ht="14.25" customHeight="1">
      <c r="O804" s="600"/>
    </row>
    <row r="805" spans="15:15" ht="14.25" customHeight="1">
      <c r="O805" s="600"/>
    </row>
    <row r="806" spans="15:15" ht="14.25" customHeight="1">
      <c r="O806" s="600"/>
    </row>
    <row r="807" spans="15:15" ht="14.25" customHeight="1">
      <c r="O807" s="600"/>
    </row>
    <row r="808" spans="15:15" ht="14.25" customHeight="1">
      <c r="O808" s="600"/>
    </row>
    <row r="809" spans="15:15" ht="14.25" customHeight="1">
      <c r="O809" s="600"/>
    </row>
    <row r="810" spans="15:15" ht="14.25" customHeight="1">
      <c r="O810" s="600"/>
    </row>
    <row r="811" spans="15:15" ht="14.25" customHeight="1">
      <c r="O811" s="600"/>
    </row>
    <row r="812" spans="15:15" ht="14.25" customHeight="1">
      <c r="O812" s="600"/>
    </row>
    <row r="813" spans="15:15" ht="14.25" customHeight="1">
      <c r="O813" s="600"/>
    </row>
    <row r="814" spans="15:15" ht="14.25" customHeight="1">
      <c r="O814" s="600"/>
    </row>
    <row r="815" spans="15:15" ht="14.25" customHeight="1">
      <c r="O815" s="600"/>
    </row>
    <row r="816" spans="15:15" ht="14.25" customHeight="1">
      <c r="O816" s="600"/>
    </row>
    <row r="817" spans="15:15" ht="14.25" customHeight="1">
      <c r="O817" s="600"/>
    </row>
    <row r="818" spans="15:15" ht="14.25" customHeight="1">
      <c r="O818" s="600"/>
    </row>
    <row r="819" spans="15:15" ht="14.25" customHeight="1">
      <c r="O819" s="600"/>
    </row>
    <row r="820" spans="15:15" ht="14.25" customHeight="1">
      <c r="O820" s="600"/>
    </row>
    <row r="821" spans="15:15" ht="14.25" customHeight="1">
      <c r="O821" s="600"/>
    </row>
    <row r="822" spans="15:15" ht="14.25" customHeight="1">
      <c r="O822" s="600"/>
    </row>
    <row r="823" spans="15:15" ht="14.25" customHeight="1">
      <c r="O823" s="600"/>
    </row>
    <row r="824" spans="15:15" ht="14.25" customHeight="1">
      <c r="O824" s="600"/>
    </row>
    <row r="825" spans="15:15" ht="14.25" customHeight="1">
      <c r="O825" s="600"/>
    </row>
    <row r="826" spans="15:15" ht="14.25" customHeight="1">
      <c r="O826" s="600"/>
    </row>
    <row r="827" spans="15:15" ht="14.25" customHeight="1">
      <c r="O827" s="600"/>
    </row>
    <row r="828" spans="15:15" ht="14.25" customHeight="1">
      <c r="O828" s="600"/>
    </row>
    <row r="829" spans="15:15" ht="14.25" customHeight="1">
      <c r="O829" s="600"/>
    </row>
    <row r="830" spans="15:15" ht="14.25" customHeight="1">
      <c r="O830" s="600"/>
    </row>
    <row r="831" spans="15:15" ht="14.25" customHeight="1">
      <c r="O831" s="600"/>
    </row>
    <row r="832" spans="15:15" ht="14.25" customHeight="1">
      <c r="O832" s="600"/>
    </row>
    <row r="833" spans="15:15" ht="14.25" customHeight="1">
      <c r="O833" s="600"/>
    </row>
    <row r="834" spans="15:15" ht="14.25" customHeight="1">
      <c r="O834" s="600"/>
    </row>
    <row r="835" spans="15:15" ht="14.25" customHeight="1">
      <c r="O835" s="600"/>
    </row>
    <row r="836" spans="15:15" ht="14.25" customHeight="1">
      <c r="O836" s="600"/>
    </row>
    <row r="837" spans="15:15" ht="14.25" customHeight="1">
      <c r="O837" s="600"/>
    </row>
    <row r="838" spans="15:15" ht="14.25" customHeight="1">
      <c r="O838" s="600"/>
    </row>
    <row r="839" spans="15:15" ht="14.25" customHeight="1">
      <c r="O839" s="600"/>
    </row>
    <row r="840" spans="15:15" ht="14.25" customHeight="1">
      <c r="O840" s="600"/>
    </row>
    <row r="841" spans="15:15" ht="14.25" customHeight="1">
      <c r="O841" s="600"/>
    </row>
    <row r="842" spans="15:15" ht="14.25" customHeight="1">
      <c r="O842" s="600"/>
    </row>
    <row r="843" spans="15:15" ht="14.25" customHeight="1">
      <c r="O843" s="600"/>
    </row>
    <row r="844" spans="15:15" ht="14.25" customHeight="1">
      <c r="O844" s="600"/>
    </row>
    <row r="845" spans="15:15" ht="14.25" customHeight="1">
      <c r="O845" s="600"/>
    </row>
    <row r="846" spans="15:15" ht="14.25" customHeight="1">
      <c r="O846" s="600"/>
    </row>
    <row r="847" spans="15:15" ht="14.25" customHeight="1">
      <c r="O847" s="600"/>
    </row>
    <row r="848" spans="15:15" ht="14.25" customHeight="1">
      <c r="O848" s="600"/>
    </row>
    <row r="849" spans="15:15" ht="14.25" customHeight="1">
      <c r="O849" s="600"/>
    </row>
    <row r="850" spans="15:15" ht="14.25" customHeight="1">
      <c r="O850" s="600"/>
    </row>
    <row r="851" spans="15:15" ht="14.25" customHeight="1">
      <c r="O851" s="600"/>
    </row>
    <row r="852" spans="15:15" ht="14.25" customHeight="1">
      <c r="O852" s="600"/>
    </row>
    <row r="853" spans="15:15" ht="14.25" customHeight="1">
      <c r="O853" s="600"/>
    </row>
    <row r="854" spans="15:15" ht="14.25" customHeight="1">
      <c r="O854" s="600"/>
    </row>
    <row r="855" spans="15:15" ht="14.25" customHeight="1">
      <c r="O855" s="600"/>
    </row>
    <row r="856" spans="15:15" ht="14.25" customHeight="1">
      <c r="O856" s="600"/>
    </row>
    <row r="857" spans="15:15" ht="14.25" customHeight="1">
      <c r="O857" s="600"/>
    </row>
    <row r="858" spans="15:15" ht="14.25" customHeight="1">
      <c r="O858" s="600"/>
    </row>
    <row r="859" spans="15:15" ht="14.25" customHeight="1">
      <c r="O859" s="600"/>
    </row>
    <row r="860" spans="15:15" ht="14.25" customHeight="1">
      <c r="O860" s="600"/>
    </row>
    <row r="861" spans="15:15" ht="14.25" customHeight="1">
      <c r="O861" s="600"/>
    </row>
    <row r="862" spans="15:15" ht="14.25" customHeight="1">
      <c r="O862" s="600"/>
    </row>
    <row r="863" spans="15:15" ht="14.25" customHeight="1">
      <c r="O863" s="600"/>
    </row>
    <row r="864" spans="15:15" ht="14.25" customHeight="1">
      <c r="O864" s="600"/>
    </row>
    <row r="865" spans="15:15" ht="14.25" customHeight="1">
      <c r="O865" s="600"/>
    </row>
    <row r="866" spans="15:15" ht="14.25" customHeight="1">
      <c r="O866" s="600"/>
    </row>
    <row r="867" spans="15:15" ht="14.25" customHeight="1">
      <c r="O867" s="600"/>
    </row>
    <row r="868" spans="15:15" ht="14.25" customHeight="1">
      <c r="O868" s="600"/>
    </row>
    <row r="869" spans="15:15" ht="14.25" customHeight="1">
      <c r="O869" s="600"/>
    </row>
    <row r="870" spans="15:15" ht="14.25" customHeight="1">
      <c r="O870" s="600"/>
    </row>
    <row r="871" spans="15:15" ht="14.25" customHeight="1">
      <c r="O871" s="600"/>
    </row>
    <row r="872" spans="15:15" ht="14.25" customHeight="1">
      <c r="O872" s="600"/>
    </row>
    <row r="873" spans="15:15" ht="14.25" customHeight="1">
      <c r="O873" s="600"/>
    </row>
    <row r="874" spans="15:15" ht="14.25" customHeight="1">
      <c r="O874" s="600"/>
    </row>
    <row r="875" spans="15:15" ht="14.25" customHeight="1">
      <c r="O875" s="600"/>
    </row>
    <row r="876" spans="15:15" ht="14.25" customHeight="1">
      <c r="O876" s="600"/>
    </row>
    <row r="877" spans="15:15" ht="14.25" customHeight="1">
      <c r="O877" s="600"/>
    </row>
    <row r="878" spans="15:15" ht="14.25" customHeight="1">
      <c r="O878" s="600"/>
    </row>
    <row r="879" spans="15:15" ht="14.25" customHeight="1">
      <c r="O879" s="600"/>
    </row>
    <row r="880" spans="15:15" ht="14.25" customHeight="1">
      <c r="O880" s="600"/>
    </row>
    <row r="881" spans="15:15" ht="14.25" customHeight="1">
      <c r="O881" s="600"/>
    </row>
    <row r="882" spans="15:15" ht="14.25" customHeight="1">
      <c r="O882" s="600"/>
    </row>
    <row r="883" spans="15:15" ht="14.25" customHeight="1">
      <c r="O883" s="600"/>
    </row>
    <row r="884" spans="15:15" ht="14.25" customHeight="1">
      <c r="O884" s="600"/>
    </row>
    <row r="885" spans="15:15" ht="14.25" customHeight="1">
      <c r="O885" s="600"/>
    </row>
    <row r="886" spans="15:15" ht="14.25" customHeight="1">
      <c r="O886" s="600"/>
    </row>
    <row r="887" spans="15:15" ht="14.25" customHeight="1">
      <c r="O887" s="600"/>
    </row>
    <row r="888" spans="15:15" ht="14.25" customHeight="1">
      <c r="O888" s="600"/>
    </row>
    <row r="889" spans="15:15" ht="14.25" customHeight="1">
      <c r="O889" s="600"/>
    </row>
    <row r="890" spans="15:15" ht="14.25" customHeight="1">
      <c r="O890" s="600"/>
    </row>
    <row r="891" spans="15:15" ht="14.25" customHeight="1">
      <c r="O891" s="600"/>
    </row>
    <row r="892" spans="15:15" ht="14.25" customHeight="1">
      <c r="O892" s="600"/>
    </row>
    <row r="893" spans="15:15" ht="14.25" customHeight="1">
      <c r="O893" s="600"/>
    </row>
    <row r="894" spans="15:15" ht="14.25" customHeight="1">
      <c r="O894" s="600"/>
    </row>
    <row r="895" spans="15:15" ht="14.25" customHeight="1">
      <c r="O895" s="600"/>
    </row>
    <row r="896" spans="15:15" ht="14.25" customHeight="1">
      <c r="O896" s="600"/>
    </row>
    <row r="897" spans="15:15" ht="14.25" customHeight="1">
      <c r="O897" s="600"/>
    </row>
    <row r="898" spans="15:15" ht="14.25" customHeight="1">
      <c r="O898" s="600"/>
    </row>
    <row r="899" spans="15:15" ht="14.25" customHeight="1">
      <c r="O899" s="600"/>
    </row>
    <row r="900" spans="15:15" ht="14.25" customHeight="1">
      <c r="O900" s="600"/>
    </row>
    <row r="901" spans="15:15" ht="14.25" customHeight="1">
      <c r="O901" s="600"/>
    </row>
    <row r="902" spans="15:15" ht="14.25" customHeight="1">
      <c r="O902" s="600"/>
    </row>
    <row r="903" spans="15:15" ht="14.25" customHeight="1">
      <c r="O903" s="600"/>
    </row>
    <row r="904" spans="15:15" ht="14.25" customHeight="1">
      <c r="O904" s="600"/>
    </row>
    <row r="905" spans="15:15" ht="14.25" customHeight="1">
      <c r="O905" s="600"/>
    </row>
    <row r="906" spans="15:15" ht="14.25" customHeight="1">
      <c r="O906" s="600"/>
    </row>
    <row r="907" spans="15:15" ht="14.25" customHeight="1">
      <c r="O907" s="600"/>
    </row>
    <row r="908" spans="15:15" ht="14.25" customHeight="1">
      <c r="O908" s="600"/>
    </row>
    <row r="909" spans="15:15" ht="14.25" customHeight="1">
      <c r="O909" s="600"/>
    </row>
    <row r="910" spans="15:15" ht="14.25" customHeight="1">
      <c r="O910" s="600"/>
    </row>
    <row r="911" spans="15:15" ht="14.25" customHeight="1">
      <c r="O911" s="600"/>
    </row>
    <row r="912" spans="15:15" ht="14.25" customHeight="1">
      <c r="O912" s="600"/>
    </row>
    <row r="913" spans="15:15" ht="14.25" customHeight="1">
      <c r="O913" s="600"/>
    </row>
    <row r="914" spans="15:15" ht="14.25" customHeight="1">
      <c r="O914" s="600"/>
    </row>
    <row r="915" spans="15:15" ht="14.25" customHeight="1">
      <c r="O915" s="600"/>
    </row>
    <row r="916" spans="15:15" ht="14.25" customHeight="1">
      <c r="O916" s="600"/>
    </row>
    <row r="917" spans="15:15" ht="14.25" customHeight="1">
      <c r="O917" s="600"/>
    </row>
    <row r="918" spans="15:15" ht="14.25" customHeight="1">
      <c r="O918" s="600"/>
    </row>
    <row r="919" spans="15:15" ht="14.25" customHeight="1">
      <c r="O919" s="600"/>
    </row>
    <row r="920" spans="15:15" ht="14.25" customHeight="1">
      <c r="O920" s="600"/>
    </row>
    <row r="921" spans="15:15" ht="14.25" customHeight="1">
      <c r="O921" s="600"/>
    </row>
    <row r="922" spans="15:15" ht="14.25" customHeight="1">
      <c r="O922" s="600"/>
    </row>
    <row r="923" spans="15:15" ht="14.25" customHeight="1">
      <c r="O923" s="600"/>
    </row>
    <row r="924" spans="15:15" ht="14.25" customHeight="1">
      <c r="O924" s="600"/>
    </row>
    <row r="925" spans="15:15" ht="14.25" customHeight="1">
      <c r="O925" s="600"/>
    </row>
    <row r="926" spans="15:15" ht="14.25" customHeight="1">
      <c r="O926" s="600"/>
    </row>
    <row r="927" spans="15:15" ht="14.25" customHeight="1">
      <c r="O927" s="600"/>
    </row>
    <row r="928" spans="15:15" ht="14.25" customHeight="1">
      <c r="O928" s="600"/>
    </row>
    <row r="929" spans="15:15" ht="14.25" customHeight="1">
      <c r="O929" s="600"/>
    </row>
    <row r="930" spans="15:15" ht="14.25" customHeight="1">
      <c r="O930" s="600"/>
    </row>
    <row r="931" spans="15:15" ht="14.25" customHeight="1">
      <c r="O931" s="600"/>
    </row>
    <row r="932" spans="15:15" ht="14.25" customHeight="1">
      <c r="O932" s="600"/>
    </row>
    <row r="933" spans="15:15" ht="14.25" customHeight="1">
      <c r="O933" s="600"/>
    </row>
    <row r="934" spans="15:15" ht="14.25" customHeight="1">
      <c r="O934" s="600"/>
    </row>
    <row r="935" spans="15:15" ht="14.25" customHeight="1">
      <c r="O935" s="600"/>
    </row>
    <row r="936" spans="15:15" ht="14.25" customHeight="1">
      <c r="O936" s="600"/>
    </row>
    <row r="937" spans="15:15" ht="14.25" customHeight="1">
      <c r="O937" s="600"/>
    </row>
    <row r="938" spans="15:15" ht="14.25" customHeight="1">
      <c r="O938" s="600"/>
    </row>
    <row r="939" spans="15:15" ht="14.25" customHeight="1">
      <c r="O939" s="600"/>
    </row>
    <row r="940" spans="15:15" ht="14.25" customHeight="1">
      <c r="O940" s="600"/>
    </row>
    <row r="941" spans="15:15" ht="14.25" customHeight="1">
      <c r="O941" s="600"/>
    </row>
    <row r="942" spans="15:15" ht="14.25" customHeight="1">
      <c r="O942" s="600"/>
    </row>
    <row r="943" spans="15:15" ht="14.25" customHeight="1">
      <c r="O943" s="600"/>
    </row>
    <row r="944" spans="15:15" ht="14.25" customHeight="1">
      <c r="O944" s="600"/>
    </row>
    <row r="945" spans="15:15" ht="14.25" customHeight="1">
      <c r="O945" s="600"/>
    </row>
    <row r="946" spans="15:15" ht="14.25" customHeight="1">
      <c r="O946" s="600"/>
    </row>
    <row r="947" spans="15:15" ht="14.25" customHeight="1">
      <c r="O947" s="600"/>
    </row>
    <row r="948" spans="15:15" ht="14.25" customHeight="1">
      <c r="O948" s="600"/>
    </row>
    <row r="949" spans="15:15" ht="14.25" customHeight="1">
      <c r="O949" s="600"/>
    </row>
    <row r="950" spans="15:15" ht="14.25" customHeight="1">
      <c r="O950" s="600"/>
    </row>
    <row r="951" spans="15:15" ht="14.25" customHeight="1">
      <c r="O951" s="600"/>
    </row>
    <row r="952" spans="15:15" ht="14.25" customHeight="1">
      <c r="O952" s="600"/>
    </row>
    <row r="953" spans="15:15" ht="14.25" customHeight="1">
      <c r="O953" s="600"/>
    </row>
    <row r="954" spans="15:15" ht="14.25" customHeight="1">
      <c r="O954" s="600"/>
    </row>
    <row r="955" spans="15:15" ht="14.25" customHeight="1">
      <c r="O955" s="600"/>
    </row>
    <row r="956" spans="15:15" ht="14.25" customHeight="1">
      <c r="O956" s="600"/>
    </row>
    <row r="957" spans="15:15" ht="14.25" customHeight="1">
      <c r="O957" s="600"/>
    </row>
    <row r="958" spans="15:15" ht="14.25" customHeight="1">
      <c r="O958" s="600"/>
    </row>
    <row r="959" spans="15:15" ht="14.25" customHeight="1">
      <c r="O959" s="600"/>
    </row>
    <row r="960" spans="15:15" ht="14.25" customHeight="1">
      <c r="O960" s="600"/>
    </row>
    <row r="961" spans="15:15" ht="14.25" customHeight="1">
      <c r="O961" s="600"/>
    </row>
    <row r="962" spans="15:15" ht="14.25" customHeight="1">
      <c r="O962" s="600"/>
    </row>
    <row r="963" spans="15:15" ht="14.25" customHeight="1">
      <c r="O963" s="600"/>
    </row>
    <row r="964" spans="15:15" ht="14.25" customHeight="1">
      <c r="O964" s="600"/>
    </row>
    <row r="965" spans="15:15" ht="14.25" customHeight="1">
      <c r="O965" s="600"/>
    </row>
    <row r="966" spans="15:15" ht="14.25" customHeight="1">
      <c r="O966" s="600"/>
    </row>
    <row r="967" spans="15:15" ht="14.25" customHeight="1">
      <c r="O967" s="600"/>
    </row>
    <row r="968" spans="15:15" ht="14.25" customHeight="1">
      <c r="O968" s="600"/>
    </row>
    <row r="969" spans="15:15" ht="14.25" customHeight="1">
      <c r="O969" s="600"/>
    </row>
    <row r="970" spans="15:15" ht="14.25" customHeight="1">
      <c r="O970" s="600"/>
    </row>
    <row r="971" spans="15:15" ht="14.25" customHeight="1">
      <c r="O971" s="600"/>
    </row>
    <row r="972" spans="15:15" ht="14.25" customHeight="1">
      <c r="O972" s="600"/>
    </row>
    <row r="973" spans="15:15" ht="14.25" customHeight="1">
      <c r="O973" s="600"/>
    </row>
    <row r="974" spans="15:15" ht="14.25" customHeight="1">
      <c r="O974" s="600"/>
    </row>
    <row r="975" spans="15:15" ht="14.25" customHeight="1">
      <c r="O975" s="600"/>
    </row>
    <row r="976" spans="15:15" ht="14.25" customHeight="1">
      <c r="O976" s="600"/>
    </row>
    <row r="977" spans="15:15" ht="14.25" customHeight="1">
      <c r="O977" s="600"/>
    </row>
    <row r="978" spans="15:15" ht="14.25" customHeight="1">
      <c r="O978" s="600"/>
    </row>
    <row r="979" spans="15:15" ht="14.25" customHeight="1">
      <c r="O979" s="600"/>
    </row>
    <row r="980" spans="15:15" ht="14.25" customHeight="1">
      <c r="O980" s="600"/>
    </row>
    <row r="981" spans="15:15" ht="14.25" customHeight="1">
      <c r="O981" s="600"/>
    </row>
    <row r="982" spans="15:15" ht="14.25" customHeight="1">
      <c r="O982" s="600"/>
    </row>
    <row r="983" spans="15:15" ht="14.25" customHeight="1">
      <c r="O983" s="600"/>
    </row>
    <row r="984" spans="15:15" ht="14.25" customHeight="1">
      <c r="O984" s="600"/>
    </row>
    <row r="985" spans="15:15" ht="14.25" customHeight="1">
      <c r="O985" s="600"/>
    </row>
    <row r="986" spans="15:15" ht="14.25" customHeight="1">
      <c r="O986" s="600"/>
    </row>
    <row r="987" spans="15:15" ht="14.25" customHeight="1">
      <c r="O987" s="600"/>
    </row>
    <row r="988" spans="15:15" ht="14.25" customHeight="1">
      <c r="O988" s="600"/>
    </row>
    <row r="989" spans="15:15" ht="14.25" customHeight="1">
      <c r="O989" s="600"/>
    </row>
    <row r="990" spans="15:15" ht="14.25" customHeight="1">
      <c r="O990" s="600"/>
    </row>
    <row r="991" spans="15:15" ht="14.25" customHeight="1">
      <c r="O991" s="600"/>
    </row>
    <row r="992" spans="15:15" ht="14.25" customHeight="1">
      <c r="O992" s="600"/>
    </row>
  </sheetData>
  <autoFilter ref="A7:B9" xr:uid="{00000000-0009-0000-0000-00000E000000}"/>
  <mergeCells count="1">
    <mergeCell ref="F6:N6"/>
  </mergeCell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496B0"/>
  </sheetPr>
  <dimension ref="A1:WZI2507"/>
  <sheetViews>
    <sheetView tabSelected="1" zoomScale="159" workbookViewId="0">
      <pane ySplit="7" topLeftCell="A56" activePane="bottomLeft" state="frozen"/>
      <selection pane="bottomLeft" activeCell="D7" sqref="D7"/>
    </sheetView>
  </sheetViews>
  <sheetFormatPr baseColWidth="10" defaultColWidth="14.5" defaultRowHeight="15" customHeight="1"/>
  <cols>
    <col min="1" max="1" width="4.6640625" customWidth="1"/>
    <col min="2" max="2" width="13.6640625" customWidth="1"/>
    <col min="3" max="3" width="34.33203125" customWidth="1"/>
    <col min="4" max="4" width="32.33203125" customWidth="1"/>
    <col min="5" max="5" width="21.33203125" customWidth="1"/>
    <col min="6" max="6" width="21" customWidth="1"/>
    <col min="7" max="7" width="24.1640625" customWidth="1"/>
    <col min="8" max="9" width="14.1640625" customWidth="1"/>
    <col min="10" max="10" width="14.5" customWidth="1"/>
    <col min="11" max="11" width="16.5" customWidth="1"/>
    <col min="12" max="12" width="14.6640625" customWidth="1"/>
    <col min="13" max="13" width="14.83203125" customWidth="1"/>
    <col min="14" max="14" width="14" customWidth="1"/>
    <col min="15" max="15" width="14.5" customWidth="1"/>
    <col min="16" max="16" width="15" style="370" customWidth="1"/>
    <col min="17" max="18" width="14.83203125" style="370" customWidth="1"/>
    <col min="19" max="19" width="13.1640625" style="370" customWidth="1"/>
    <col min="20" max="20" width="13.83203125" customWidth="1"/>
    <col min="21" max="21" width="17.5" customWidth="1"/>
    <col min="22" max="22" width="14.5" customWidth="1"/>
    <col min="23" max="23" width="14" customWidth="1"/>
    <col min="24" max="24" width="14.6640625" customWidth="1"/>
    <col min="25" max="25" width="13.33203125" customWidth="1"/>
    <col min="26" max="26" width="14.5" customWidth="1"/>
    <col min="27" max="28" width="15" customWidth="1"/>
    <col min="29" max="29" width="15.83203125" customWidth="1"/>
    <col min="30" max="30" width="15.83203125" style="294" customWidth="1"/>
    <col min="31" max="31" width="18.6640625" customWidth="1"/>
    <col min="32" max="32" width="21.5" customWidth="1"/>
    <col min="33" max="33" width="19.5" customWidth="1"/>
    <col min="34" max="34" width="21.6640625" customWidth="1"/>
    <col min="35" max="35" width="20" customWidth="1"/>
    <col min="36" max="36" width="20.1640625" customWidth="1"/>
    <col min="37" max="37" width="20.33203125" customWidth="1"/>
    <col min="38" max="38" width="20.1640625" customWidth="1"/>
    <col min="39" max="39" width="21" customWidth="1"/>
  </cols>
  <sheetData>
    <row r="1" spans="1:39" s="294" customFormat="1" ht="14.25" customHeight="1">
      <c r="A1" s="293"/>
    </row>
    <row r="2" spans="1:39" s="294" customFormat="1" ht="21">
      <c r="A2" s="295" t="str">
        <f>+'[9]PROY. VENTA OTROS SERV'!A2</f>
        <v>Nombre de la ESE</v>
      </c>
      <c r="B2" s="296"/>
    </row>
    <row r="3" spans="1:39" s="294" customFormat="1" ht="21">
      <c r="A3" s="295" t="str">
        <f>+'[9]PROY. VENTA OTROS SERV'!A3</f>
        <v>NIT</v>
      </c>
      <c r="B3" s="296"/>
    </row>
    <row r="4" spans="1:39" s="294" customFormat="1" ht="21">
      <c r="A4" s="295" t="s">
        <v>454</v>
      </c>
      <c r="B4" s="296"/>
    </row>
    <row r="5" spans="1:39" s="294" customFormat="1" ht="14.25" customHeight="1">
      <c r="A5" s="293"/>
      <c r="B5" s="296"/>
    </row>
    <row r="6" spans="1:39" s="294" customFormat="1" ht="14.25" customHeight="1" thickBot="1">
      <c r="A6" s="293"/>
      <c r="B6" s="297"/>
      <c r="N6" s="298"/>
      <c r="AC6" s="680"/>
      <c r="AD6" s="682">
        <v>0.04</v>
      </c>
      <c r="AE6" s="1400">
        <v>0.04</v>
      </c>
      <c r="AF6" s="1401"/>
      <c r="AG6" s="1401"/>
      <c r="AH6" s="1401"/>
      <c r="AI6" s="1401"/>
      <c r="AJ6" s="1401"/>
      <c r="AK6" s="1401"/>
      <c r="AL6" s="1401"/>
      <c r="AM6" s="1401"/>
    </row>
    <row r="7" spans="1:39" ht="45" customHeight="1" thickBot="1">
      <c r="A7" s="299" t="s">
        <v>282</v>
      </c>
      <c r="B7" s="300" t="s">
        <v>283</v>
      </c>
      <c r="C7" s="301" t="s">
        <v>284</v>
      </c>
      <c r="D7" s="301" t="s">
        <v>285</v>
      </c>
      <c r="E7" s="301" t="s">
        <v>286</v>
      </c>
      <c r="F7" s="301" t="s">
        <v>287</v>
      </c>
      <c r="G7" s="301" t="s">
        <v>288</v>
      </c>
      <c r="H7" s="301" t="s">
        <v>289</v>
      </c>
      <c r="I7" s="301" t="s">
        <v>290</v>
      </c>
      <c r="J7" s="301" t="s">
        <v>291</v>
      </c>
      <c r="K7" s="302" t="s">
        <v>292</v>
      </c>
      <c r="L7" s="302" t="s">
        <v>293</v>
      </c>
      <c r="M7" s="302" t="s">
        <v>294</v>
      </c>
      <c r="N7" s="303" t="s">
        <v>295</v>
      </c>
      <c r="O7" s="303" t="s">
        <v>296</v>
      </c>
      <c r="P7" s="304" t="s">
        <v>297</v>
      </c>
      <c r="Q7" s="304" t="s">
        <v>298</v>
      </c>
      <c r="R7" s="304" t="s">
        <v>299</v>
      </c>
      <c r="S7" s="304" t="s">
        <v>300</v>
      </c>
      <c r="T7" s="305" t="s">
        <v>301</v>
      </c>
      <c r="U7" s="305" t="s">
        <v>302</v>
      </c>
      <c r="V7" s="305" t="s">
        <v>303</v>
      </c>
      <c r="W7" s="305" t="s">
        <v>304</v>
      </c>
      <c r="X7" s="305" t="s">
        <v>305</v>
      </c>
      <c r="Y7" s="305" t="s">
        <v>306</v>
      </c>
      <c r="Z7" s="305" t="s">
        <v>307</v>
      </c>
      <c r="AA7" s="305" t="s">
        <v>308</v>
      </c>
      <c r="AB7" s="305" t="s">
        <v>309</v>
      </c>
      <c r="AC7" s="681" t="s">
        <v>310</v>
      </c>
      <c r="AD7" s="687">
        <v>2023</v>
      </c>
      <c r="AE7" s="687">
        <v>2024</v>
      </c>
      <c r="AF7" s="687">
        <v>2025</v>
      </c>
      <c r="AG7" s="687">
        <v>2026</v>
      </c>
      <c r="AH7" s="687">
        <v>2027</v>
      </c>
      <c r="AI7" s="687">
        <v>2028</v>
      </c>
      <c r="AJ7" s="687">
        <v>2029</v>
      </c>
      <c r="AK7" s="687">
        <v>2030</v>
      </c>
      <c r="AL7" s="687">
        <v>2031</v>
      </c>
      <c r="AM7" s="687">
        <v>2032</v>
      </c>
    </row>
    <row r="8" spans="1:39" s="319" customFormat="1" ht="14.25" customHeight="1">
      <c r="A8" s="306">
        <v>1</v>
      </c>
      <c r="B8" s="307">
        <v>78114517</v>
      </c>
      <c r="C8" s="308" t="s">
        <v>776</v>
      </c>
      <c r="D8" s="309" t="s">
        <v>777</v>
      </c>
      <c r="E8" s="309" t="s">
        <v>778</v>
      </c>
      <c r="F8" s="309" t="s">
        <v>779</v>
      </c>
      <c r="G8" s="309" t="s">
        <v>779</v>
      </c>
      <c r="H8" s="310">
        <v>3054659</v>
      </c>
      <c r="I8" s="311">
        <v>0</v>
      </c>
      <c r="J8" s="311">
        <v>0</v>
      </c>
      <c r="K8" s="307">
        <f>H8*12</f>
        <v>36655908</v>
      </c>
      <c r="L8" s="312">
        <v>0</v>
      </c>
      <c r="M8" s="313">
        <v>0</v>
      </c>
      <c r="N8" s="314">
        <v>3115752.18</v>
      </c>
      <c r="O8" s="315">
        <v>4398708.96</v>
      </c>
      <c r="P8" s="315">
        <v>892937.91888000001</v>
      </c>
      <c r="Q8" s="315">
        <v>1466236.32</v>
      </c>
      <c r="R8" s="316">
        <v>1099677.24</v>
      </c>
      <c r="S8" s="315">
        <v>733118.16</v>
      </c>
      <c r="T8" s="317">
        <v>0</v>
      </c>
      <c r="U8" s="317">
        <f>(H8*35%)+T8</f>
        <v>1069130.6499999999</v>
      </c>
      <c r="V8" s="317">
        <f>((H8+I8+J8+T8)*360/720+(U8/12))</f>
        <v>1616423.7208333332</v>
      </c>
      <c r="W8" s="317">
        <f>(H8+I8+J8)/2+(T8+U8+V8)/12</f>
        <v>1751125.6975694443</v>
      </c>
      <c r="X8" s="317">
        <f>H8*360/720</f>
        <v>1527329.5</v>
      </c>
      <c r="Y8" s="317">
        <f>H8/30*2</f>
        <v>203643.93333333332</v>
      </c>
      <c r="Z8" s="317">
        <f>(H8*360/360)+(I8+J8)+(T8+U8+V8+W8)/12</f>
        <v>3424382.3390335646</v>
      </c>
      <c r="AA8" s="317">
        <f>(H8+I8+J8)+(T8+U8+V8+W8+Z8)/12</f>
        <v>3709747.5339530287</v>
      </c>
      <c r="AB8" s="317">
        <f>AA8*12%</f>
        <v>445169.70407436346</v>
      </c>
      <c r="AC8" s="683">
        <f>K8+L8+M8+N8+O8+P8+Q8+R8+S8+T8+U8+V8+W8+X8+Y8+Z8+AA8+AB8</f>
        <v>62109291.857677057</v>
      </c>
      <c r="AD8" s="686">
        <f>+(AC8*$AD$6)+AC8</f>
        <v>64593663.531984143</v>
      </c>
      <c r="AE8" s="686">
        <f t="shared" ref="AE8:AE39" si="0">+(AD8*$AE$6)+AD8</f>
        <v>67177410.073263511</v>
      </c>
      <c r="AF8" s="686">
        <f t="shared" ref="AF8:AM8" si="1">+(AE8*$AE$6)+AE8</f>
        <v>69864506.476194054</v>
      </c>
      <c r="AG8" s="686">
        <f t="shared" si="1"/>
        <v>72659086.735241815</v>
      </c>
      <c r="AH8" s="686">
        <f t="shared" si="1"/>
        <v>75565450.20465149</v>
      </c>
      <c r="AI8" s="686">
        <f t="shared" si="1"/>
        <v>78588068.212837547</v>
      </c>
      <c r="AJ8" s="686">
        <f t="shared" si="1"/>
        <v>81731590.941351056</v>
      </c>
      <c r="AK8" s="686">
        <f t="shared" si="1"/>
        <v>85000854.579005092</v>
      </c>
      <c r="AL8" s="686">
        <f t="shared" si="1"/>
        <v>88400888.762165293</v>
      </c>
      <c r="AM8" s="686">
        <f t="shared" si="1"/>
        <v>91936924.312651902</v>
      </c>
    </row>
    <row r="9" spans="1:39" s="319" customFormat="1" ht="14.25" customHeight="1">
      <c r="A9" s="320">
        <v>2</v>
      </c>
      <c r="B9" s="321">
        <v>6891832</v>
      </c>
      <c r="C9" s="322" t="s">
        <v>780</v>
      </c>
      <c r="D9" s="323" t="s">
        <v>781</v>
      </c>
      <c r="E9" s="323" t="s">
        <v>782</v>
      </c>
      <c r="F9" s="323" t="s">
        <v>779</v>
      </c>
      <c r="G9" s="323" t="s">
        <v>779</v>
      </c>
      <c r="H9" s="324">
        <v>8879301</v>
      </c>
      <c r="I9" s="325">
        <v>0</v>
      </c>
      <c r="J9" s="325">
        <v>0</v>
      </c>
      <c r="K9" s="321">
        <f t="shared" ref="K9:K72" si="2">H9*12</f>
        <v>106551612</v>
      </c>
      <c r="L9" s="326">
        <v>0</v>
      </c>
      <c r="M9" s="327">
        <v>0</v>
      </c>
      <c r="N9" s="328">
        <v>9056887.0200000014</v>
      </c>
      <c r="O9" s="329">
        <v>12786193.439999999</v>
      </c>
      <c r="P9" s="329">
        <v>2595597.2683199998</v>
      </c>
      <c r="Q9" s="329">
        <v>4262064.4800000004</v>
      </c>
      <c r="R9" s="330">
        <v>3196548.36</v>
      </c>
      <c r="S9" s="329">
        <v>2131032.2400000002</v>
      </c>
      <c r="T9" s="331">
        <v>0</v>
      </c>
      <c r="U9" s="317">
        <f t="shared" ref="U9:U72" si="3">(H9*35%)+T9</f>
        <v>3107755.3499999996</v>
      </c>
      <c r="V9" s="317">
        <f t="shared" ref="V9:V72" si="4">((H9+I9+J9+T9)*360/720+(U9/12))</f>
        <v>4698630.1124999998</v>
      </c>
      <c r="W9" s="317">
        <f t="shared" ref="W9:W72" si="5">(H9+I9+J9)/2+(T9+U9+V9)/12</f>
        <v>5090182.6218750002</v>
      </c>
      <c r="X9" s="317">
        <f>H9*360/720</f>
        <v>4439650.5</v>
      </c>
      <c r="Y9" s="331">
        <f t="shared" ref="Y9:Y72" si="6">H9/30*2</f>
        <v>591953.4</v>
      </c>
      <c r="Z9" s="317">
        <f t="shared" ref="Z9:Z72" si="7">(H9*360/360)+(I9+J9)+(T9/12+U9/12+V9/12+W9/12)</f>
        <v>9954015.0070312507</v>
      </c>
      <c r="AA9" s="317">
        <f t="shared" ref="AA9:AA72" si="8">(H9+I9+J9)+(T9+U9+V9+W9+Z9)/12</f>
        <v>10783516.257617187</v>
      </c>
      <c r="AB9" s="317">
        <f t="shared" ref="AB9:AB72" si="9">AA9*12%</f>
        <v>1294021.9509140623</v>
      </c>
      <c r="AC9" s="683">
        <f t="shared" ref="AC9:AC72" si="10">K9+L9+M9+N9+O9+P9+Q9+R9+S9+T9+U9+V9+W9+X9+Y9+Z9+AA9+AB9</f>
        <v>180539660.00825751</v>
      </c>
      <c r="AD9" s="686">
        <f t="shared" ref="AD9:AD72" si="11">+(AC9*$AD$6)+AC9</f>
        <v>187761246.40858781</v>
      </c>
      <c r="AE9" s="686">
        <f t="shared" si="0"/>
        <v>195271696.26493132</v>
      </c>
      <c r="AF9" s="686">
        <f t="shared" ref="AF9:AM9" si="12">+(AE9*$AE$6)+AE9</f>
        <v>203082564.11552858</v>
      </c>
      <c r="AG9" s="686">
        <f t="shared" si="12"/>
        <v>211205866.68014973</v>
      </c>
      <c r="AH9" s="686">
        <f t="shared" si="12"/>
        <v>219654101.34735572</v>
      </c>
      <c r="AI9" s="686">
        <f t="shared" si="12"/>
        <v>228440265.40124995</v>
      </c>
      <c r="AJ9" s="686">
        <f t="shared" si="12"/>
        <v>237577876.01729995</v>
      </c>
      <c r="AK9" s="686">
        <f t="shared" si="12"/>
        <v>247080991.05799195</v>
      </c>
      <c r="AL9" s="686">
        <f t="shared" si="12"/>
        <v>256964230.70031163</v>
      </c>
      <c r="AM9" s="686">
        <f t="shared" si="12"/>
        <v>267242799.9283241</v>
      </c>
    </row>
    <row r="10" spans="1:39" s="319" customFormat="1" ht="14.25" customHeight="1">
      <c r="A10" s="320">
        <v>3</v>
      </c>
      <c r="B10" s="321">
        <v>50907747</v>
      </c>
      <c r="C10" s="322" t="s">
        <v>783</v>
      </c>
      <c r="D10" s="323" t="s">
        <v>784</v>
      </c>
      <c r="E10" s="323" t="s">
        <v>785</v>
      </c>
      <c r="F10" s="323" t="s">
        <v>779</v>
      </c>
      <c r="G10" s="323" t="s">
        <v>786</v>
      </c>
      <c r="H10" s="324">
        <v>3930400</v>
      </c>
      <c r="I10" s="325">
        <v>0</v>
      </c>
      <c r="J10" s="325">
        <v>0</v>
      </c>
      <c r="K10" s="321">
        <f t="shared" si="2"/>
        <v>47164800</v>
      </c>
      <c r="L10" s="326">
        <v>0</v>
      </c>
      <c r="M10" s="327">
        <v>0</v>
      </c>
      <c r="N10" s="328">
        <v>4009008.0000000005</v>
      </c>
      <c r="O10" s="329">
        <v>5659776</v>
      </c>
      <c r="P10" s="329">
        <v>1148934.5279999999</v>
      </c>
      <c r="Q10" s="329">
        <v>1886592</v>
      </c>
      <c r="R10" s="330">
        <v>1414944</v>
      </c>
      <c r="S10" s="329">
        <v>943296</v>
      </c>
      <c r="T10" s="331">
        <v>0</v>
      </c>
      <c r="U10" s="317">
        <f t="shared" si="3"/>
        <v>1375640</v>
      </c>
      <c r="V10" s="317">
        <f t="shared" si="4"/>
        <v>2079836.6666666667</v>
      </c>
      <c r="W10" s="317">
        <f t="shared" si="5"/>
        <v>2253156.388888889</v>
      </c>
      <c r="X10" s="317">
        <f t="shared" ref="X10:X73" si="13">H10*360/720</f>
        <v>1965200</v>
      </c>
      <c r="Y10" s="331">
        <f t="shared" si="6"/>
        <v>262026.66666666666</v>
      </c>
      <c r="Z10" s="317">
        <f t="shared" si="7"/>
        <v>4406119.4212962966</v>
      </c>
      <c r="AA10" s="317">
        <f t="shared" si="8"/>
        <v>4773296.0397376548</v>
      </c>
      <c r="AB10" s="317">
        <f t="shared" si="9"/>
        <v>572795.52476851852</v>
      </c>
      <c r="AC10" s="683">
        <f t="shared" si="10"/>
        <v>79915421.236024693</v>
      </c>
      <c r="AD10" s="686">
        <f t="shared" si="11"/>
        <v>83112038.085465685</v>
      </c>
      <c r="AE10" s="686">
        <f t="shared" si="0"/>
        <v>86436519.608884305</v>
      </c>
      <c r="AF10" s="686">
        <f t="shared" ref="AF10:AM10" si="14">+(AE10*$AE$6)+AE10</f>
        <v>89893980.393239677</v>
      </c>
      <c r="AG10" s="686">
        <f t="shared" si="14"/>
        <v>93489739.608969271</v>
      </c>
      <c r="AH10" s="686">
        <f t="shared" si="14"/>
        <v>97229329.193328038</v>
      </c>
      <c r="AI10" s="686">
        <f t="shared" si="14"/>
        <v>101118502.36106116</v>
      </c>
      <c r="AJ10" s="686">
        <f t="shared" si="14"/>
        <v>105163242.4555036</v>
      </c>
      <c r="AK10" s="686">
        <f t="shared" si="14"/>
        <v>109369772.15372375</v>
      </c>
      <c r="AL10" s="686">
        <f t="shared" si="14"/>
        <v>113744563.03987269</v>
      </c>
      <c r="AM10" s="686">
        <f t="shared" si="14"/>
        <v>118294345.5614676</v>
      </c>
    </row>
    <row r="11" spans="1:39" s="319" customFormat="1" ht="14.25" customHeight="1">
      <c r="A11" s="320">
        <v>4</v>
      </c>
      <c r="B11" s="321">
        <v>7378381</v>
      </c>
      <c r="C11" s="322" t="s">
        <v>787</v>
      </c>
      <c r="D11" s="323" t="s">
        <v>788</v>
      </c>
      <c r="E11" s="323" t="s">
        <v>789</v>
      </c>
      <c r="F11" s="323" t="s">
        <v>779</v>
      </c>
      <c r="G11" s="323" t="s">
        <v>779</v>
      </c>
      <c r="H11" s="324">
        <v>2759774</v>
      </c>
      <c r="I11" s="325">
        <v>0</v>
      </c>
      <c r="J11" s="325">
        <v>0</v>
      </c>
      <c r="K11" s="321">
        <f t="shared" si="2"/>
        <v>33117288</v>
      </c>
      <c r="L11" s="326">
        <v>0</v>
      </c>
      <c r="M11" s="327">
        <v>0</v>
      </c>
      <c r="N11" s="328">
        <v>2814969.48</v>
      </c>
      <c r="O11" s="329">
        <v>3974074.56</v>
      </c>
      <c r="P11" s="329">
        <v>806737.13567999995</v>
      </c>
      <c r="Q11" s="329">
        <v>1324691.52</v>
      </c>
      <c r="R11" s="330">
        <v>993518.64</v>
      </c>
      <c r="S11" s="329">
        <v>662345.76</v>
      </c>
      <c r="T11" s="331">
        <v>0</v>
      </c>
      <c r="U11" s="317">
        <f t="shared" si="3"/>
        <v>965920.89999999991</v>
      </c>
      <c r="V11" s="317">
        <f t="shared" si="4"/>
        <v>1460380.4083333332</v>
      </c>
      <c r="W11" s="317">
        <f t="shared" si="5"/>
        <v>1582078.7756944443</v>
      </c>
      <c r="X11" s="317">
        <f t="shared" si="13"/>
        <v>1379887</v>
      </c>
      <c r="Y11" s="331">
        <f t="shared" si="6"/>
        <v>183984.93333333332</v>
      </c>
      <c r="Z11" s="317">
        <f t="shared" si="7"/>
        <v>3093805.6736689815</v>
      </c>
      <c r="AA11" s="317">
        <f t="shared" si="8"/>
        <v>3351622.8131413967</v>
      </c>
      <c r="AB11" s="317">
        <f t="shared" si="9"/>
        <v>402194.73757696757</v>
      </c>
      <c r="AC11" s="683">
        <f t="shared" si="10"/>
        <v>56113500.337428451</v>
      </c>
      <c r="AD11" s="686">
        <f t="shared" si="11"/>
        <v>58358040.350925587</v>
      </c>
      <c r="AE11" s="686">
        <f t="shared" si="0"/>
        <v>60692361.964962609</v>
      </c>
      <c r="AF11" s="686">
        <f t="shared" ref="AF11:AM11" si="15">+(AE11*$AE$6)+AE11</f>
        <v>63120056.443561114</v>
      </c>
      <c r="AG11" s="686">
        <f t="shared" si="15"/>
        <v>65644858.701303557</v>
      </c>
      <c r="AH11" s="686">
        <f t="shared" si="15"/>
        <v>68270653.049355701</v>
      </c>
      <c r="AI11" s="686">
        <f t="shared" si="15"/>
        <v>71001479.17132993</v>
      </c>
      <c r="AJ11" s="686">
        <f t="shared" si="15"/>
        <v>73841538.338183135</v>
      </c>
      <c r="AK11" s="686">
        <f t="shared" si="15"/>
        <v>76795199.871710464</v>
      </c>
      <c r="AL11" s="686">
        <f t="shared" si="15"/>
        <v>79867007.866578877</v>
      </c>
      <c r="AM11" s="686">
        <f t="shared" si="15"/>
        <v>83061688.181242034</v>
      </c>
    </row>
    <row r="12" spans="1:39" s="319" customFormat="1" ht="14.25" customHeight="1">
      <c r="A12" s="320">
        <v>5</v>
      </c>
      <c r="B12" s="321">
        <v>78745537</v>
      </c>
      <c r="C12" s="322" t="s">
        <v>790</v>
      </c>
      <c r="D12" s="323" t="s">
        <v>791</v>
      </c>
      <c r="E12" s="323" t="s">
        <v>792</v>
      </c>
      <c r="F12" s="323" t="s">
        <v>779</v>
      </c>
      <c r="G12" s="323" t="s">
        <v>786</v>
      </c>
      <c r="H12" s="324">
        <v>6623865</v>
      </c>
      <c r="I12" s="325">
        <v>0</v>
      </c>
      <c r="J12" s="325">
        <v>0</v>
      </c>
      <c r="K12" s="321">
        <f t="shared" si="2"/>
        <v>79486380</v>
      </c>
      <c r="L12" s="326">
        <v>0</v>
      </c>
      <c r="M12" s="327">
        <v>0</v>
      </c>
      <c r="N12" s="328">
        <v>6756342.3000000007</v>
      </c>
      <c r="O12" s="329">
        <v>9538365.5999999996</v>
      </c>
      <c r="P12" s="329">
        <v>1936288.2168000001</v>
      </c>
      <c r="Q12" s="329">
        <v>3179455.2</v>
      </c>
      <c r="R12" s="330">
        <v>2384591.4</v>
      </c>
      <c r="S12" s="329">
        <v>1589727.6</v>
      </c>
      <c r="T12" s="331">
        <v>0</v>
      </c>
      <c r="U12" s="317">
        <f t="shared" si="3"/>
        <v>2318352.75</v>
      </c>
      <c r="V12" s="317">
        <f t="shared" si="4"/>
        <v>3505128.5625</v>
      </c>
      <c r="W12" s="317">
        <f t="shared" si="5"/>
        <v>3797222.609375</v>
      </c>
      <c r="X12" s="317">
        <f t="shared" si="13"/>
        <v>3311932.5</v>
      </c>
      <c r="Y12" s="331">
        <f t="shared" si="6"/>
        <v>441591</v>
      </c>
      <c r="Z12" s="317">
        <f t="shared" si="7"/>
        <v>7425590.326822917</v>
      </c>
      <c r="AA12" s="317">
        <f t="shared" si="8"/>
        <v>8044389.5207248265</v>
      </c>
      <c r="AB12" s="317">
        <f t="shared" si="9"/>
        <v>965326.74248697911</v>
      </c>
      <c r="AC12" s="683">
        <f t="shared" si="10"/>
        <v>134680684.32870972</v>
      </c>
      <c r="AD12" s="686">
        <f t="shared" si="11"/>
        <v>140067911.7018581</v>
      </c>
      <c r="AE12" s="686">
        <f t="shared" si="0"/>
        <v>145670628.16993243</v>
      </c>
      <c r="AF12" s="686">
        <f t="shared" ref="AF12:AM12" si="16">+(AE12*$AE$6)+AE12</f>
        <v>151497453.29672971</v>
      </c>
      <c r="AG12" s="686">
        <f t="shared" si="16"/>
        <v>157557351.42859891</v>
      </c>
      <c r="AH12" s="686">
        <f t="shared" si="16"/>
        <v>163859645.48574287</v>
      </c>
      <c r="AI12" s="686">
        <f t="shared" si="16"/>
        <v>170414031.30517259</v>
      </c>
      <c r="AJ12" s="686">
        <f t="shared" si="16"/>
        <v>177230592.55737948</v>
      </c>
      <c r="AK12" s="686">
        <f t="shared" si="16"/>
        <v>184319816.25967467</v>
      </c>
      <c r="AL12" s="686">
        <f t="shared" si="16"/>
        <v>191692608.91006166</v>
      </c>
      <c r="AM12" s="686">
        <f t="shared" si="16"/>
        <v>199360313.26646411</v>
      </c>
    </row>
    <row r="13" spans="1:39" s="319" customFormat="1" ht="14.25" customHeight="1">
      <c r="A13" s="320">
        <v>6</v>
      </c>
      <c r="B13" s="321">
        <v>30645707</v>
      </c>
      <c r="C13" s="322" t="s">
        <v>793</v>
      </c>
      <c r="D13" s="323" t="s">
        <v>794</v>
      </c>
      <c r="E13" s="323" t="s">
        <v>795</v>
      </c>
      <c r="F13" s="323" t="s">
        <v>779</v>
      </c>
      <c r="G13" s="323" t="s">
        <v>779</v>
      </c>
      <c r="H13" s="324">
        <v>2876019</v>
      </c>
      <c r="I13" s="325">
        <v>0</v>
      </c>
      <c r="J13" s="325">
        <v>0</v>
      </c>
      <c r="K13" s="321">
        <f t="shared" si="2"/>
        <v>34512228</v>
      </c>
      <c r="L13" s="326">
        <v>0</v>
      </c>
      <c r="M13" s="327">
        <v>0</v>
      </c>
      <c r="N13" s="328">
        <v>2933539.3800000004</v>
      </c>
      <c r="O13" s="329">
        <v>4141467.36</v>
      </c>
      <c r="P13" s="329">
        <v>840717.87407999998</v>
      </c>
      <c r="Q13" s="329">
        <v>1380489.12</v>
      </c>
      <c r="R13" s="330">
        <v>1035366.84</v>
      </c>
      <c r="S13" s="329">
        <v>690244.56</v>
      </c>
      <c r="T13" s="331">
        <v>0</v>
      </c>
      <c r="U13" s="317">
        <f t="shared" si="3"/>
        <v>1006606.6499999999</v>
      </c>
      <c r="V13" s="317">
        <f t="shared" si="4"/>
        <v>1521893.3875</v>
      </c>
      <c r="W13" s="317">
        <f t="shared" si="5"/>
        <v>1648717.8364583333</v>
      </c>
      <c r="X13" s="317">
        <f t="shared" si="13"/>
        <v>1438009.5</v>
      </c>
      <c r="Y13" s="331">
        <f t="shared" si="6"/>
        <v>191734.6</v>
      </c>
      <c r="Z13" s="317">
        <f t="shared" si="7"/>
        <v>3224120.4894965277</v>
      </c>
      <c r="AA13" s="317">
        <f t="shared" si="8"/>
        <v>3492797.1969545716</v>
      </c>
      <c r="AB13" s="317">
        <f t="shared" si="9"/>
        <v>419135.6636345486</v>
      </c>
      <c r="AC13" s="683">
        <f t="shared" si="10"/>
        <v>58477068.458123989</v>
      </c>
      <c r="AD13" s="686">
        <f t="shared" si="11"/>
        <v>60816151.196448952</v>
      </c>
      <c r="AE13" s="686">
        <f t="shared" si="0"/>
        <v>63248797.244306907</v>
      </c>
      <c r="AF13" s="686">
        <f t="shared" ref="AF13:AM13" si="17">+(AE13*$AE$6)+AE13</f>
        <v>65778749.134079181</v>
      </c>
      <c r="AG13" s="686">
        <f t="shared" si="17"/>
        <v>68409899.099442348</v>
      </c>
      <c r="AH13" s="686">
        <f t="shared" si="17"/>
        <v>71146295.063420042</v>
      </c>
      <c r="AI13" s="686">
        <f t="shared" si="17"/>
        <v>73992146.865956843</v>
      </c>
      <c r="AJ13" s="686">
        <f t="shared" si="17"/>
        <v>76951832.740595117</v>
      </c>
      <c r="AK13" s="686">
        <f t="shared" si="17"/>
        <v>80029906.050218925</v>
      </c>
      <c r="AL13" s="686">
        <f t="shared" si="17"/>
        <v>83231102.292227685</v>
      </c>
      <c r="AM13" s="686">
        <f t="shared" si="17"/>
        <v>86560346.383916795</v>
      </c>
    </row>
    <row r="14" spans="1:39" s="319" customFormat="1" ht="14.25" customHeight="1">
      <c r="A14" s="320">
        <v>7</v>
      </c>
      <c r="B14" s="321">
        <v>78703704</v>
      </c>
      <c r="C14" s="322" t="s">
        <v>796</v>
      </c>
      <c r="D14" s="323" t="s">
        <v>781</v>
      </c>
      <c r="E14" s="323" t="s">
        <v>797</v>
      </c>
      <c r="F14" s="323" t="s">
        <v>779</v>
      </c>
      <c r="G14" s="323" t="s">
        <v>786</v>
      </c>
      <c r="H14" s="324">
        <v>8879301</v>
      </c>
      <c r="I14" s="325">
        <v>0</v>
      </c>
      <c r="J14" s="325">
        <v>0</v>
      </c>
      <c r="K14" s="321">
        <f t="shared" si="2"/>
        <v>106551612</v>
      </c>
      <c r="L14" s="326">
        <v>0</v>
      </c>
      <c r="M14" s="327">
        <v>0</v>
      </c>
      <c r="N14" s="328">
        <v>9056887.0200000014</v>
      </c>
      <c r="O14" s="329">
        <v>12786193.439999999</v>
      </c>
      <c r="P14" s="329">
        <v>2595597.2683199998</v>
      </c>
      <c r="Q14" s="329">
        <v>4262064.4800000004</v>
      </c>
      <c r="R14" s="330">
        <v>3196548.36</v>
      </c>
      <c r="S14" s="329">
        <v>2131032.2400000002</v>
      </c>
      <c r="T14" s="331">
        <v>0</v>
      </c>
      <c r="U14" s="317">
        <f t="shared" si="3"/>
        <v>3107755.3499999996</v>
      </c>
      <c r="V14" s="317">
        <f t="shared" si="4"/>
        <v>4698630.1124999998</v>
      </c>
      <c r="W14" s="317">
        <f t="shared" si="5"/>
        <v>5090182.6218750002</v>
      </c>
      <c r="X14" s="317">
        <f t="shared" si="13"/>
        <v>4439650.5</v>
      </c>
      <c r="Y14" s="331">
        <f t="shared" si="6"/>
        <v>591953.4</v>
      </c>
      <c r="Z14" s="317">
        <f t="shared" si="7"/>
        <v>9954015.0070312507</v>
      </c>
      <c r="AA14" s="317">
        <f t="shared" si="8"/>
        <v>10783516.257617187</v>
      </c>
      <c r="AB14" s="317">
        <f t="shared" si="9"/>
        <v>1294021.9509140623</v>
      </c>
      <c r="AC14" s="683">
        <f t="shared" si="10"/>
        <v>180539660.00825751</v>
      </c>
      <c r="AD14" s="686">
        <f t="shared" si="11"/>
        <v>187761246.40858781</v>
      </c>
      <c r="AE14" s="686">
        <f t="shared" si="0"/>
        <v>195271696.26493132</v>
      </c>
      <c r="AF14" s="686">
        <f t="shared" ref="AF14:AM14" si="18">+(AE14*$AE$6)+AE14</f>
        <v>203082564.11552858</v>
      </c>
      <c r="AG14" s="686">
        <f t="shared" si="18"/>
        <v>211205866.68014973</v>
      </c>
      <c r="AH14" s="686">
        <f t="shared" si="18"/>
        <v>219654101.34735572</v>
      </c>
      <c r="AI14" s="686">
        <f t="shared" si="18"/>
        <v>228440265.40124995</v>
      </c>
      <c r="AJ14" s="686">
        <f t="shared" si="18"/>
        <v>237577876.01729995</v>
      </c>
      <c r="AK14" s="686">
        <f t="shared" si="18"/>
        <v>247080991.05799195</v>
      </c>
      <c r="AL14" s="686">
        <f t="shared" si="18"/>
        <v>256964230.70031163</v>
      </c>
      <c r="AM14" s="686">
        <f t="shared" si="18"/>
        <v>267242799.9283241</v>
      </c>
    </row>
    <row r="15" spans="1:39" s="319" customFormat="1" ht="14.25" customHeight="1">
      <c r="A15" s="320">
        <v>8</v>
      </c>
      <c r="B15" s="321">
        <v>50922009</v>
      </c>
      <c r="C15" s="322" t="s">
        <v>798</v>
      </c>
      <c r="D15" s="323" t="s">
        <v>791</v>
      </c>
      <c r="E15" s="323" t="s">
        <v>799</v>
      </c>
      <c r="F15" s="323" t="s">
        <v>779</v>
      </c>
      <c r="G15" s="323" t="s">
        <v>786</v>
      </c>
      <c r="H15" s="324">
        <v>6623865</v>
      </c>
      <c r="I15" s="325">
        <v>0</v>
      </c>
      <c r="J15" s="325">
        <v>0</v>
      </c>
      <c r="K15" s="321">
        <f t="shared" si="2"/>
        <v>79486380</v>
      </c>
      <c r="L15" s="326">
        <v>0</v>
      </c>
      <c r="M15" s="327">
        <v>0</v>
      </c>
      <c r="N15" s="328">
        <v>6756342.3000000007</v>
      </c>
      <c r="O15" s="329">
        <v>9538365.5999999996</v>
      </c>
      <c r="P15" s="329">
        <v>1936288.2168000001</v>
      </c>
      <c r="Q15" s="329">
        <v>3179455.2</v>
      </c>
      <c r="R15" s="330">
        <v>2384591.4</v>
      </c>
      <c r="S15" s="329">
        <v>1589727.6</v>
      </c>
      <c r="T15" s="331">
        <v>0</v>
      </c>
      <c r="U15" s="317">
        <f t="shared" si="3"/>
        <v>2318352.75</v>
      </c>
      <c r="V15" s="317">
        <f t="shared" si="4"/>
        <v>3505128.5625</v>
      </c>
      <c r="W15" s="317">
        <f t="shared" si="5"/>
        <v>3797222.609375</v>
      </c>
      <c r="X15" s="317">
        <f t="shared" si="13"/>
        <v>3311932.5</v>
      </c>
      <c r="Y15" s="331">
        <f t="shared" si="6"/>
        <v>441591</v>
      </c>
      <c r="Z15" s="317">
        <f t="shared" si="7"/>
        <v>7425590.326822917</v>
      </c>
      <c r="AA15" s="317">
        <f t="shared" si="8"/>
        <v>8044389.5207248265</v>
      </c>
      <c r="AB15" s="317">
        <f t="shared" si="9"/>
        <v>965326.74248697911</v>
      </c>
      <c r="AC15" s="683">
        <f t="shared" si="10"/>
        <v>134680684.32870972</v>
      </c>
      <c r="AD15" s="686">
        <f t="shared" si="11"/>
        <v>140067911.7018581</v>
      </c>
      <c r="AE15" s="686">
        <f t="shared" si="0"/>
        <v>145670628.16993243</v>
      </c>
      <c r="AF15" s="686">
        <f t="shared" ref="AF15:AM15" si="19">+(AE15*$AE$6)+AE15</f>
        <v>151497453.29672971</v>
      </c>
      <c r="AG15" s="686">
        <f t="shared" si="19"/>
        <v>157557351.42859891</v>
      </c>
      <c r="AH15" s="686">
        <f t="shared" si="19"/>
        <v>163859645.48574287</v>
      </c>
      <c r="AI15" s="686">
        <f t="shared" si="19"/>
        <v>170414031.30517259</v>
      </c>
      <c r="AJ15" s="686">
        <f t="shared" si="19"/>
        <v>177230592.55737948</v>
      </c>
      <c r="AK15" s="686">
        <f t="shared" si="19"/>
        <v>184319816.25967467</v>
      </c>
      <c r="AL15" s="686">
        <f t="shared" si="19"/>
        <v>191692608.91006166</v>
      </c>
      <c r="AM15" s="686">
        <f t="shared" si="19"/>
        <v>199360313.26646411</v>
      </c>
    </row>
    <row r="16" spans="1:39" s="319" customFormat="1" ht="14.25" customHeight="1">
      <c r="A16" s="320">
        <v>9</v>
      </c>
      <c r="B16" s="321">
        <v>50904055</v>
      </c>
      <c r="C16" s="322" t="s">
        <v>800</v>
      </c>
      <c r="D16" s="323" t="s">
        <v>801</v>
      </c>
      <c r="E16" s="323" t="s">
        <v>802</v>
      </c>
      <c r="F16" s="323" t="s">
        <v>779</v>
      </c>
      <c r="G16" s="323" t="s">
        <v>779</v>
      </c>
      <c r="H16" s="324">
        <v>4040597</v>
      </c>
      <c r="I16" s="325">
        <v>0</v>
      </c>
      <c r="J16" s="325">
        <v>0</v>
      </c>
      <c r="K16" s="321">
        <f t="shared" si="2"/>
        <v>48487164</v>
      </c>
      <c r="L16" s="326">
        <v>0</v>
      </c>
      <c r="M16" s="327">
        <v>0</v>
      </c>
      <c r="N16" s="328">
        <v>4121408.9400000004</v>
      </c>
      <c r="O16" s="329">
        <v>5818459.6799999997</v>
      </c>
      <c r="P16" s="329">
        <v>1181147.31504</v>
      </c>
      <c r="Q16" s="329">
        <v>1939486.56</v>
      </c>
      <c r="R16" s="330">
        <v>1454614.92</v>
      </c>
      <c r="S16" s="329">
        <v>969743.28</v>
      </c>
      <c r="T16" s="331">
        <v>0</v>
      </c>
      <c r="U16" s="317">
        <f t="shared" si="3"/>
        <v>1414208.95</v>
      </c>
      <c r="V16" s="317">
        <f t="shared" si="4"/>
        <v>2138149.2458333331</v>
      </c>
      <c r="W16" s="317">
        <f t="shared" si="5"/>
        <v>2316328.3496527779</v>
      </c>
      <c r="X16" s="317">
        <f t="shared" si="13"/>
        <v>2020298.5</v>
      </c>
      <c r="Y16" s="331">
        <f t="shared" si="6"/>
        <v>269373.13333333336</v>
      </c>
      <c r="Z16" s="317">
        <f t="shared" si="7"/>
        <v>4529654.2121238429</v>
      </c>
      <c r="AA16" s="317">
        <f t="shared" si="8"/>
        <v>4907125.3964674957</v>
      </c>
      <c r="AB16" s="317">
        <f t="shared" si="9"/>
        <v>588855.04757609952</v>
      </c>
      <c r="AC16" s="683">
        <f t="shared" si="10"/>
        <v>82156017.530026898</v>
      </c>
      <c r="AD16" s="686">
        <f t="shared" si="11"/>
        <v>85442258.231227979</v>
      </c>
      <c r="AE16" s="686">
        <f t="shared" si="0"/>
        <v>88859948.560477093</v>
      </c>
      <c r="AF16" s="686">
        <f t="shared" ref="AF16:AM16" si="20">+(AE16*$AE$6)+AE16</f>
        <v>92414346.502896175</v>
      </c>
      <c r="AG16" s="686">
        <f t="shared" si="20"/>
        <v>96110920.363012016</v>
      </c>
      <c r="AH16" s="686">
        <f t="shared" si="20"/>
        <v>99955357.177532494</v>
      </c>
      <c r="AI16" s="686">
        <f t="shared" si="20"/>
        <v>103953571.46463379</v>
      </c>
      <c r="AJ16" s="686">
        <f t="shared" si="20"/>
        <v>108111714.32321915</v>
      </c>
      <c r="AK16" s="686">
        <f t="shared" si="20"/>
        <v>112436182.89614792</v>
      </c>
      <c r="AL16" s="686">
        <f t="shared" si="20"/>
        <v>116933630.21199384</v>
      </c>
      <c r="AM16" s="686">
        <f t="shared" si="20"/>
        <v>121610975.42047359</v>
      </c>
    </row>
    <row r="17" spans="1:39" s="319" customFormat="1" ht="14.25" customHeight="1">
      <c r="A17" s="320">
        <v>10</v>
      </c>
      <c r="B17" s="321">
        <v>1052942313</v>
      </c>
      <c r="C17" s="322" t="s">
        <v>803</v>
      </c>
      <c r="D17" s="323" t="s">
        <v>791</v>
      </c>
      <c r="E17" s="323" t="s">
        <v>804</v>
      </c>
      <c r="F17" s="323" t="s">
        <v>779</v>
      </c>
      <c r="G17" s="323" t="s">
        <v>786</v>
      </c>
      <c r="H17" s="324">
        <v>3863434</v>
      </c>
      <c r="I17" s="325">
        <v>0</v>
      </c>
      <c r="J17" s="325">
        <v>0</v>
      </c>
      <c r="K17" s="321">
        <f t="shared" si="2"/>
        <v>46361208</v>
      </c>
      <c r="L17" s="326">
        <v>0</v>
      </c>
      <c r="M17" s="327">
        <v>0</v>
      </c>
      <c r="N17" s="328">
        <v>3940702.68</v>
      </c>
      <c r="O17" s="329">
        <v>5563344.96</v>
      </c>
      <c r="P17" s="329">
        <v>1129359.02688</v>
      </c>
      <c r="Q17" s="329">
        <v>1854448.32</v>
      </c>
      <c r="R17" s="330">
        <v>1390836.24</v>
      </c>
      <c r="S17" s="329">
        <v>927224.16</v>
      </c>
      <c r="T17" s="331">
        <v>0</v>
      </c>
      <c r="U17" s="317">
        <f t="shared" si="3"/>
        <v>1352201.9</v>
      </c>
      <c r="V17" s="317">
        <f t="shared" si="4"/>
        <v>2044400.4916666667</v>
      </c>
      <c r="W17" s="317">
        <f t="shared" si="5"/>
        <v>2214767.1993055558</v>
      </c>
      <c r="X17" s="317">
        <f t="shared" si="13"/>
        <v>1931717</v>
      </c>
      <c r="Y17" s="331">
        <f t="shared" si="6"/>
        <v>257562.26666666666</v>
      </c>
      <c r="Z17" s="317">
        <f t="shared" si="7"/>
        <v>4331048.1325810188</v>
      </c>
      <c r="AA17" s="317">
        <f t="shared" si="8"/>
        <v>4691968.8102961034</v>
      </c>
      <c r="AB17" s="317">
        <f t="shared" si="9"/>
        <v>563036.25723553239</v>
      </c>
      <c r="AC17" s="683">
        <f t="shared" si="10"/>
        <v>78553825.444631547</v>
      </c>
      <c r="AD17" s="686">
        <f t="shared" si="11"/>
        <v>81695978.462416813</v>
      </c>
      <c r="AE17" s="686">
        <f t="shared" si="0"/>
        <v>84963817.60091348</v>
      </c>
      <c r="AF17" s="686">
        <f t="shared" ref="AF17:AM17" si="21">+(AE17*$AE$6)+AE17</f>
        <v>88362370.304950014</v>
      </c>
      <c r="AG17" s="686">
        <f t="shared" si="21"/>
        <v>91896865.117148012</v>
      </c>
      <c r="AH17" s="686">
        <f t="shared" si="21"/>
        <v>95572739.721833929</v>
      </c>
      <c r="AI17" s="686">
        <f t="shared" si="21"/>
        <v>99395649.310707286</v>
      </c>
      <c r="AJ17" s="686">
        <f t="shared" si="21"/>
        <v>103371475.28313558</v>
      </c>
      <c r="AK17" s="686">
        <f t="shared" si="21"/>
        <v>107506334.294461</v>
      </c>
      <c r="AL17" s="686">
        <f t="shared" si="21"/>
        <v>111806587.66623944</v>
      </c>
      <c r="AM17" s="686">
        <f t="shared" si="21"/>
        <v>116278851.17288902</v>
      </c>
    </row>
    <row r="18" spans="1:39" s="319" customFormat="1" ht="14.25" customHeight="1">
      <c r="A18" s="320">
        <v>11</v>
      </c>
      <c r="B18" s="321">
        <v>70513045</v>
      </c>
      <c r="C18" s="322" t="s">
        <v>805</v>
      </c>
      <c r="D18" s="323" t="s">
        <v>806</v>
      </c>
      <c r="E18" s="323" t="s">
        <v>465</v>
      </c>
      <c r="F18" s="323" t="s">
        <v>807</v>
      </c>
      <c r="G18" s="323" t="s">
        <v>807</v>
      </c>
      <c r="H18" s="324">
        <v>6898990</v>
      </c>
      <c r="I18" s="325">
        <v>0</v>
      </c>
      <c r="J18" s="325">
        <v>0</v>
      </c>
      <c r="K18" s="321">
        <f t="shared" si="2"/>
        <v>82787880</v>
      </c>
      <c r="L18" s="326">
        <v>0</v>
      </c>
      <c r="M18" s="327">
        <v>0</v>
      </c>
      <c r="N18" s="328">
        <v>7036969.8000000007</v>
      </c>
      <c r="O18" s="329">
        <v>9934545.5999999996</v>
      </c>
      <c r="P18" s="329">
        <v>2016712.7568000001</v>
      </c>
      <c r="Q18" s="329">
        <v>3311515.2</v>
      </c>
      <c r="R18" s="330">
        <v>2483636.4</v>
      </c>
      <c r="S18" s="329">
        <v>1655757.6</v>
      </c>
      <c r="T18" s="331">
        <v>0</v>
      </c>
      <c r="U18" s="317">
        <f t="shared" si="3"/>
        <v>2414646.5</v>
      </c>
      <c r="V18" s="317">
        <f t="shared" si="4"/>
        <v>3650715.5416666665</v>
      </c>
      <c r="W18" s="317">
        <f t="shared" si="5"/>
        <v>3954941.8368055555</v>
      </c>
      <c r="X18" s="317">
        <f t="shared" si="13"/>
        <v>3449495</v>
      </c>
      <c r="Y18" s="331">
        <f>H18/30*2</f>
        <v>459932.66666666669</v>
      </c>
      <c r="Z18" s="317">
        <f t="shared" si="7"/>
        <v>7734015.3232060187</v>
      </c>
      <c r="AA18" s="317">
        <f t="shared" si="8"/>
        <v>8378516.6001398535</v>
      </c>
      <c r="AB18" s="317">
        <f t="shared" si="9"/>
        <v>1005421.9920167824</v>
      </c>
      <c r="AC18" s="683">
        <f t="shared" si="10"/>
        <v>140274702.81730154</v>
      </c>
      <c r="AD18" s="686">
        <f t="shared" si="11"/>
        <v>145885690.9299936</v>
      </c>
      <c r="AE18" s="686">
        <f t="shared" si="0"/>
        <v>151721118.56719333</v>
      </c>
      <c r="AF18" s="686">
        <f t="shared" ref="AF18:AM18" si="22">+(AE18*$AE$6)+AE18</f>
        <v>157789963.30988106</v>
      </c>
      <c r="AG18" s="686">
        <f t="shared" si="22"/>
        <v>164101561.8422763</v>
      </c>
      <c r="AH18" s="686">
        <f t="shared" si="22"/>
        <v>170665624.31596735</v>
      </c>
      <c r="AI18" s="686">
        <f t="shared" si="22"/>
        <v>177492249.28860605</v>
      </c>
      <c r="AJ18" s="686">
        <f t="shared" si="22"/>
        <v>184591939.26015028</v>
      </c>
      <c r="AK18" s="686">
        <f t="shared" si="22"/>
        <v>191975616.8305563</v>
      </c>
      <c r="AL18" s="686">
        <f t="shared" si="22"/>
        <v>199654641.50377855</v>
      </c>
      <c r="AM18" s="686">
        <f t="shared" si="22"/>
        <v>207640827.1639297</v>
      </c>
    </row>
    <row r="19" spans="1:39" s="319" customFormat="1" ht="14.25" customHeight="1">
      <c r="A19" s="320">
        <v>12</v>
      </c>
      <c r="B19" s="321">
        <v>15664461</v>
      </c>
      <c r="C19" s="322" t="s">
        <v>808</v>
      </c>
      <c r="D19" s="323" t="s">
        <v>781</v>
      </c>
      <c r="E19" s="323" t="s">
        <v>809</v>
      </c>
      <c r="F19" s="323" t="s">
        <v>779</v>
      </c>
      <c r="G19" s="323" t="s">
        <v>786</v>
      </c>
      <c r="H19" s="324">
        <v>8879301</v>
      </c>
      <c r="I19" s="325">
        <v>0</v>
      </c>
      <c r="J19" s="325">
        <v>0</v>
      </c>
      <c r="K19" s="321">
        <f t="shared" si="2"/>
        <v>106551612</v>
      </c>
      <c r="L19" s="326">
        <v>0</v>
      </c>
      <c r="M19" s="327">
        <v>0</v>
      </c>
      <c r="N19" s="328">
        <v>9056887.0200000014</v>
      </c>
      <c r="O19" s="329">
        <v>12786193.439999999</v>
      </c>
      <c r="P19" s="329">
        <v>2595597.2683199998</v>
      </c>
      <c r="Q19" s="329">
        <v>4262064.4800000004</v>
      </c>
      <c r="R19" s="330">
        <v>3196548.36</v>
      </c>
      <c r="S19" s="329">
        <v>2131032.2400000002</v>
      </c>
      <c r="T19" s="331">
        <v>0</v>
      </c>
      <c r="U19" s="317">
        <f t="shared" si="3"/>
        <v>3107755.3499999996</v>
      </c>
      <c r="V19" s="317">
        <f t="shared" si="4"/>
        <v>4698630.1124999998</v>
      </c>
      <c r="W19" s="317">
        <f t="shared" si="5"/>
        <v>5090182.6218750002</v>
      </c>
      <c r="X19" s="317">
        <f t="shared" si="13"/>
        <v>4439650.5</v>
      </c>
      <c r="Y19" s="331">
        <f t="shared" si="6"/>
        <v>591953.4</v>
      </c>
      <c r="Z19" s="317">
        <f t="shared" si="7"/>
        <v>9954015.0070312507</v>
      </c>
      <c r="AA19" s="317">
        <f t="shared" si="8"/>
        <v>10783516.257617187</v>
      </c>
      <c r="AB19" s="317">
        <f t="shared" si="9"/>
        <v>1294021.9509140623</v>
      </c>
      <c r="AC19" s="683">
        <f t="shared" si="10"/>
        <v>180539660.00825751</v>
      </c>
      <c r="AD19" s="686">
        <f t="shared" si="11"/>
        <v>187761246.40858781</v>
      </c>
      <c r="AE19" s="686">
        <f t="shared" si="0"/>
        <v>195271696.26493132</v>
      </c>
      <c r="AF19" s="686">
        <f t="shared" ref="AF19:AM19" si="23">+(AE19*$AE$6)+AE19</f>
        <v>203082564.11552858</v>
      </c>
      <c r="AG19" s="686">
        <f t="shared" si="23"/>
        <v>211205866.68014973</v>
      </c>
      <c r="AH19" s="686">
        <f t="shared" si="23"/>
        <v>219654101.34735572</v>
      </c>
      <c r="AI19" s="686">
        <f t="shared" si="23"/>
        <v>228440265.40124995</v>
      </c>
      <c r="AJ19" s="686">
        <f t="shared" si="23"/>
        <v>237577876.01729995</v>
      </c>
      <c r="AK19" s="686">
        <f t="shared" si="23"/>
        <v>247080991.05799195</v>
      </c>
      <c r="AL19" s="686">
        <f t="shared" si="23"/>
        <v>256964230.70031163</v>
      </c>
      <c r="AM19" s="686">
        <f t="shared" si="23"/>
        <v>267242799.9283241</v>
      </c>
    </row>
    <row r="20" spans="1:39" s="319" customFormat="1" ht="14.25" customHeight="1">
      <c r="A20" s="320">
        <v>13</v>
      </c>
      <c r="B20" s="321">
        <v>34985881</v>
      </c>
      <c r="C20" s="322" t="s">
        <v>810</v>
      </c>
      <c r="D20" s="323" t="s">
        <v>794</v>
      </c>
      <c r="E20" s="323" t="s">
        <v>797</v>
      </c>
      <c r="F20" s="323" t="s">
        <v>779</v>
      </c>
      <c r="G20" s="323" t="s">
        <v>779</v>
      </c>
      <c r="H20" s="324">
        <v>2876019</v>
      </c>
      <c r="I20" s="325">
        <v>0</v>
      </c>
      <c r="J20" s="325">
        <v>0</v>
      </c>
      <c r="K20" s="321">
        <f t="shared" si="2"/>
        <v>34512228</v>
      </c>
      <c r="L20" s="326">
        <v>0</v>
      </c>
      <c r="M20" s="327">
        <v>0</v>
      </c>
      <c r="N20" s="328">
        <v>2933539.3800000004</v>
      </c>
      <c r="O20" s="329">
        <v>4141467.36</v>
      </c>
      <c r="P20" s="329">
        <v>840717.87407999998</v>
      </c>
      <c r="Q20" s="329">
        <v>1380489.12</v>
      </c>
      <c r="R20" s="330">
        <v>1035366.84</v>
      </c>
      <c r="S20" s="329">
        <v>690244.56</v>
      </c>
      <c r="T20" s="331">
        <v>719004</v>
      </c>
      <c r="U20" s="317">
        <f t="shared" si="3"/>
        <v>1725610.65</v>
      </c>
      <c r="V20" s="317">
        <f t="shared" si="4"/>
        <v>1941312.3875</v>
      </c>
      <c r="W20" s="317">
        <f t="shared" si="5"/>
        <v>1803503.4197916666</v>
      </c>
      <c r="X20" s="317">
        <f t="shared" si="13"/>
        <v>1438009.5</v>
      </c>
      <c r="Y20" s="331">
        <f t="shared" si="6"/>
        <v>191734.6</v>
      </c>
      <c r="Z20" s="317">
        <f t="shared" si="7"/>
        <v>3391804.8714409722</v>
      </c>
      <c r="AA20" s="317">
        <f t="shared" si="8"/>
        <v>3674455.2773943865</v>
      </c>
      <c r="AB20" s="317">
        <f t="shared" si="9"/>
        <v>440934.63328732637</v>
      </c>
      <c r="AC20" s="683">
        <f t="shared" si="10"/>
        <v>60860422.473494358</v>
      </c>
      <c r="AD20" s="686">
        <f t="shared" si="11"/>
        <v>63294839.372434132</v>
      </c>
      <c r="AE20" s="686">
        <f t="shared" si="0"/>
        <v>65826632.947331496</v>
      </c>
      <c r="AF20" s="686">
        <f t="shared" ref="AF20:AM20" si="24">+(AE20*$AE$6)+AE20</f>
        <v>68459698.265224755</v>
      </c>
      <c r="AG20" s="686">
        <f t="shared" si="24"/>
        <v>71198086.195833743</v>
      </c>
      <c r="AH20" s="686">
        <f t="shared" si="24"/>
        <v>74046009.643667087</v>
      </c>
      <c r="AI20" s="686">
        <f t="shared" si="24"/>
        <v>77007850.029413775</v>
      </c>
      <c r="AJ20" s="686">
        <f t="shared" si="24"/>
        <v>80088164.030590326</v>
      </c>
      <c r="AK20" s="686">
        <f t="shared" si="24"/>
        <v>83291690.591813937</v>
      </c>
      <c r="AL20" s="686">
        <f t="shared" si="24"/>
        <v>86623358.215486497</v>
      </c>
      <c r="AM20" s="686">
        <f t="shared" si="24"/>
        <v>90088292.544105962</v>
      </c>
    </row>
    <row r="21" spans="1:39" s="319" customFormat="1" ht="14.25" customHeight="1">
      <c r="A21" s="320">
        <v>14</v>
      </c>
      <c r="B21" s="321">
        <v>34992196</v>
      </c>
      <c r="C21" s="322" t="s">
        <v>811</v>
      </c>
      <c r="D21" s="323" t="s">
        <v>812</v>
      </c>
      <c r="E21" s="323" t="s">
        <v>813</v>
      </c>
      <c r="F21" s="323" t="s">
        <v>779</v>
      </c>
      <c r="G21" s="323" t="s">
        <v>779</v>
      </c>
      <c r="H21" s="324">
        <v>6623865</v>
      </c>
      <c r="I21" s="325">
        <v>0</v>
      </c>
      <c r="J21" s="325">
        <v>0</v>
      </c>
      <c r="K21" s="321">
        <f t="shared" si="2"/>
        <v>79486380</v>
      </c>
      <c r="L21" s="326">
        <v>0</v>
      </c>
      <c r="M21" s="327">
        <v>0</v>
      </c>
      <c r="N21" s="328">
        <v>6756342.3000000007</v>
      </c>
      <c r="O21" s="329">
        <v>9538365.5999999996</v>
      </c>
      <c r="P21" s="329">
        <v>1936288.2168000001</v>
      </c>
      <c r="Q21" s="329">
        <v>3179455.2</v>
      </c>
      <c r="R21" s="330">
        <v>2384591.4</v>
      </c>
      <c r="S21" s="329">
        <v>1589727.6</v>
      </c>
      <c r="T21" s="331">
        <v>0</v>
      </c>
      <c r="U21" s="317">
        <f t="shared" si="3"/>
        <v>2318352.75</v>
      </c>
      <c r="V21" s="317">
        <f t="shared" si="4"/>
        <v>3505128.5625</v>
      </c>
      <c r="W21" s="317">
        <f t="shared" si="5"/>
        <v>3797222.609375</v>
      </c>
      <c r="X21" s="317">
        <f t="shared" si="13"/>
        <v>3311932.5</v>
      </c>
      <c r="Y21" s="331">
        <f t="shared" si="6"/>
        <v>441591</v>
      </c>
      <c r="Z21" s="317">
        <f t="shared" si="7"/>
        <v>7425590.326822917</v>
      </c>
      <c r="AA21" s="317">
        <f t="shared" si="8"/>
        <v>8044389.5207248265</v>
      </c>
      <c r="AB21" s="317">
        <f t="shared" si="9"/>
        <v>965326.74248697911</v>
      </c>
      <c r="AC21" s="683">
        <f t="shared" si="10"/>
        <v>134680684.32870972</v>
      </c>
      <c r="AD21" s="686">
        <f t="shared" si="11"/>
        <v>140067911.7018581</v>
      </c>
      <c r="AE21" s="686">
        <f t="shared" si="0"/>
        <v>145670628.16993243</v>
      </c>
      <c r="AF21" s="686">
        <f t="shared" ref="AF21:AM21" si="25">+(AE21*$AE$6)+AE21</f>
        <v>151497453.29672971</v>
      </c>
      <c r="AG21" s="686">
        <f t="shared" si="25"/>
        <v>157557351.42859891</v>
      </c>
      <c r="AH21" s="686">
        <f t="shared" si="25"/>
        <v>163859645.48574287</v>
      </c>
      <c r="AI21" s="686">
        <f t="shared" si="25"/>
        <v>170414031.30517259</v>
      </c>
      <c r="AJ21" s="686">
        <f t="shared" si="25"/>
        <v>177230592.55737948</v>
      </c>
      <c r="AK21" s="686">
        <f t="shared" si="25"/>
        <v>184319816.25967467</v>
      </c>
      <c r="AL21" s="686">
        <f t="shared" si="25"/>
        <v>191692608.91006166</v>
      </c>
      <c r="AM21" s="686">
        <f t="shared" si="25"/>
        <v>199360313.26646411</v>
      </c>
    </row>
    <row r="22" spans="1:39" s="319" customFormat="1" ht="14.25" customHeight="1">
      <c r="A22" s="320">
        <v>15</v>
      </c>
      <c r="B22" s="321">
        <v>91294009</v>
      </c>
      <c r="C22" s="322" t="s">
        <v>814</v>
      </c>
      <c r="D22" s="323" t="s">
        <v>815</v>
      </c>
      <c r="E22" s="323" t="s">
        <v>816</v>
      </c>
      <c r="F22" s="323" t="s">
        <v>779</v>
      </c>
      <c r="G22" s="323" t="s">
        <v>779</v>
      </c>
      <c r="H22" s="324">
        <v>6623865</v>
      </c>
      <c r="I22" s="325">
        <v>0</v>
      </c>
      <c r="J22" s="325">
        <v>0</v>
      </c>
      <c r="K22" s="321">
        <f t="shared" si="2"/>
        <v>79486380</v>
      </c>
      <c r="L22" s="326">
        <v>0</v>
      </c>
      <c r="M22" s="327">
        <v>0</v>
      </c>
      <c r="N22" s="328">
        <v>6756342.3000000007</v>
      </c>
      <c r="O22" s="329">
        <v>9538365.5999999996</v>
      </c>
      <c r="P22" s="329">
        <v>1936288.2168000001</v>
      </c>
      <c r="Q22" s="329">
        <v>3179455.2</v>
      </c>
      <c r="R22" s="330">
        <v>2384591.4</v>
      </c>
      <c r="S22" s="329">
        <v>1589727.6</v>
      </c>
      <c r="T22" s="331">
        <v>0</v>
      </c>
      <c r="U22" s="317">
        <f t="shared" si="3"/>
        <v>2318352.75</v>
      </c>
      <c r="V22" s="317">
        <f t="shared" si="4"/>
        <v>3505128.5625</v>
      </c>
      <c r="W22" s="317">
        <f t="shared" si="5"/>
        <v>3797222.609375</v>
      </c>
      <c r="X22" s="317">
        <f t="shared" si="13"/>
        <v>3311932.5</v>
      </c>
      <c r="Y22" s="331">
        <f t="shared" si="6"/>
        <v>441591</v>
      </c>
      <c r="Z22" s="317">
        <f t="shared" si="7"/>
        <v>7425590.326822917</v>
      </c>
      <c r="AA22" s="317">
        <f t="shared" si="8"/>
        <v>8044389.5207248265</v>
      </c>
      <c r="AB22" s="317">
        <f t="shared" si="9"/>
        <v>965326.74248697911</v>
      </c>
      <c r="AC22" s="683">
        <f t="shared" si="10"/>
        <v>134680684.32870972</v>
      </c>
      <c r="AD22" s="686">
        <f t="shared" si="11"/>
        <v>140067911.7018581</v>
      </c>
      <c r="AE22" s="686">
        <f t="shared" si="0"/>
        <v>145670628.16993243</v>
      </c>
      <c r="AF22" s="686">
        <f t="shared" ref="AF22:AM22" si="26">+(AE22*$AE$6)+AE22</f>
        <v>151497453.29672971</v>
      </c>
      <c r="AG22" s="686">
        <f t="shared" si="26"/>
        <v>157557351.42859891</v>
      </c>
      <c r="AH22" s="686">
        <f t="shared" si="26"/>
        <v>163859645.48574287</v>
      </c>
      <c r="AI22" s="686">
        <f t="shared" si="26"/>
        <v>170414031.30517259</v>
      </c>
      <c r="AJ22" s="686">
        <f t="shared" si="26"/>
        <v>177230592.55737948</v>
      </c>
      <c r="AK22" s="686">
        <f t="shared" si="26"/>
        <v>184319816.25967467</v>
      </c>
      <c r="AL22" s="686">
        <f t="shared" si="26"/>
        <v>191692608.91006166</v>
      </c>
      <c r="AM22" s="686">
        <f t="shared" si="26"/>
        <v>199360313.26646411</v>
      </c>
    </row>
    <row r="23" spans="1:39" s="319" customFormat="1" ht="14.25" customHeight="1">
      <c r="A23" s="320">
        <v>16</v>
      </c>
      <c r="B23" s="321">
        <v>11004697</v>
      </c>
      <c r="C23" s="322" t="s">
        <v>817</v>
      </c>
      <c r="D23" s="323" t="s">
        <v>818</v>
      </c>
      <c r="E23" s="323" t="s">
        <v>819</v>
      </c>
      <c r="F23" s="323" t="s">
        <v>779</v>
      </c>
      <c r="G23" s="323" t="s">
        <v>786</v>
      </c>
      <c r="H23" s="324">
        <v>7996338</v>
      </c>
      <c r="I23" s="325">
        <v>0</v>
      </c>
      <c r="J23" s="325">
        <v>0</v>
      </c>
      <c r="K23" s="321">
        <f t="shared" si="2"/>
        <v>95956056</v>
      </c>
      <c r="L23" s="326">
        <v>0</v>
      </c>
      <c r="M23" s="327">
        <v>0</v>
      </c>
      <c r="N23" s="328">
        <v>8156264.7600000007</v>
      </c>
      <c r="O23" s="329">
        <v>11514726.719999999</v>
      </c>
      <c r="P23" s="329">
        <v>2337489.52416</v>
      </c>
      <c r="Q23" s="329">
        <v>3838242.24</v>
      </c>
      <c r="R23" s="330">
        <v>2878681.6799999997</v>
      </c>
      <c r="S23" s="329">
        <v>1919121.12</v>
      </c>
      <c r="T23" s="331">
        <v>0</v>
      </c>
      <c r="U23" s="317">
        <f t="shared" si="3"/>
        <v>2798718.3</v>
      </c>
      <c r="V23" s="317">
        <f t="shared" si="4"/>
        <v>4231395.5250000004</v>
      </c>
      <c r="W23" s="317">
        <f t="shared" si="5"/>
        <v>4584011.8187499996</v>
      </c>
      <c r="X23" s="317">
        <f t="shared" si="13"/>
        <v>3998169</v>
      </c>
      <c r="Y23" s="331">
        <f t="shared" si="6"/>
        <v>533089.19999999995</v>
      </c>
      <c r="Z23" s="317">
        <f t="shared" si="7"/>
        <v>8964181.8036458325</v>
      </c>
      <c r="AA23" s="317">
        <f t="shared" si="8"/>
        <v>9711196.9539496526</v>
      </c>
      <c r="AB23" s="317">
        <f t="shared" si="9"/>
        <v>1165343.6344739583</v>
      </c>
      <c r="AC23" s="683">
        <f t="shared" si="10"/>
        <v>162586688.27997944</v>
      </c>
      <c r="AD23" s="686">
        <f t="shared" si="11"/>
        <v>169090155.81117862</v>
      </c>
      <c r="AE23" s="686">
        <f t="shared" si="0"/>
        <v>175853762.04362577</v>
      </c>
      <c r="AF23" s="686">
        <f t="shared" ref="AF23:AM23" si="27">+(AE23*$AE$6)+AE23</f>
        <v>182887912.52537081</v>
      </c>
      <c r="AG23" s="686">
        <f t="shared" si="27"/>
        <v>190203429.02638564</v>
      </c>
      <c r="AH23" s="686">
        <f t="shared" si="27"/>
        <v>197811566.18744105</v>
      </c>
      <c r="AI23" s="686">
        <f t="shared" si="27"/>
        <v>205724028.8349387</v>
      </c>
      <c r="AJ23" s="686">
        <f t="shared" si="27"/>
        <v>213952989.98833627</v>
      </c>
      <c r="AK23" s="686">
        <f t="shared" si="27"/>
        <v>222511109.5878697</v>
      </c>
      <c r="AL23" s="686">
        <f t="shared" si="27"/>
        <v>231411553.9713845</v>
      </c>
      <c r="AM23" s="686">
        <f t="shared" si="27"/>
        <v>240668016.13023987</v>
      </c>
    </row>
    <row r="24" spans="1:39" s="319" customFormat="1" ht="14.25" customHeight="1">
      <c r="A24" s="320">
        <v>17</v>
      </c>
      <c r="B24" s="321">
        <v>6886652</v>
      </c>
      <c r="C24" s="322" t="s">
        <v>820</v>
      </c>
      <c r="D24" s="323" t="s">
        <v>788</v>
      </c>
      <c r="E24" s="323" t="s">
        <v>821</v>
      </c>
      <c r="F24" s="323" t="s">
        <v>779</v>
      </c>
      <c r="G24" s="323" t="s">
        <v>779</v>
      </c>
      <c r="H24" s="324">
        <v>2759774</v>
      </c>
      <c r="I24" s="325">
        <v>0</v>
      </c>
      <c r="J24" s="325">
        <v>0</v>
      </c>
      <c r="K24" s="321">
        <f t="shared" si="2"/>
        <v>33117288</v>
      </c>
      <c r="L24" s="326">
        <v>0</v>
      </c>
      <c r="M24" s="327">
        <v>0</v>
      </c>
      <c r="N24" s="328">
        <v>2814969.48</v>
      </c>
      <c r="O24" s="329">
        <v>3974074.56</v>
      </c>
      <c r="P24" s="329">
        <v>806737.13567999995</v>
      </c>
      <c r="Q24" s="329">
        <v>1324691.52</v>
      </c>
      <c r="R24" s="330">
        <v>993518.64</v>
      </c>
      <c r="S24" s="329">
        <v>662345.76</v>
      </c>
      <c r="T24" s="331">
        <v>689940</v>
      </c>
      <c r="U24" s="317">
        <f t="shared" si="3"/>
        <v>1655860.9</v>
      </c>
      <c r="V24" s="317">
        <f t="shared" si="4"/>
        <v>1862845.4083333332</v>
      </c>
      <c r="W24" s="317">
        <f t="shared" si="5"/>
        <v>1730607.5256944445</v>
      </c>
      <c r="X24" s="317">
        <f t="shared" si="13"/>
        <v>1379887</v>
      </c>
      <c r="Y24" s="331">
        <f t="shared" si="6"/>
        <v>183984.93333333332</v>
      </c>
      <c r="Z24" s="317">
        <f t="shared" si="7"/>
        <v>3254711.8195023146</v>
      </c>
      <c r="AA24" s="317">
        <f t="shared" si="8"/>
        <v>3525937.8044608412</v>
      </c>
      <c r="AB24" s="317">
        <f t="shared" si="9"/>
        <v>423112.53653530095</v>
      </c>
      <c r="AC24" s="683">
        <f t="shared" si="10"/>
        <v>58400513.023539558</v>
      </c>
      <c r="AD24" s="686">
        <f t="shared" si="11"/>
        <v>60736533.544481143</v>
      </c>
      <c r="AE24" s="686">
        <f t="shared" si="0"/>
        <v>63165994.88626039</v>
      </c>
      <c r="AF24" s="686">
        <f t="shared" ref="AF24:AM24" si="28">+(AE24*$AE$6)+AE24</f>
        <v>65692634.681710809</v>
      </c>
      <c r="AG24" s="686">
        <f t="shared" si="28"/>
        <v>68320340.068979248</v>
      </c>
      <c r="AH24" s="686">
        <f t="shared" si="28"/>
        <v>71053153.671738416</v>
      </c>
      <c r="AI24" s="686">
        <f t="shared" si="28"/>
        <v>73895279.818607956</v>
      </c>
      <c r="AJ24" s="686">
        <f t="shared" si="28"/>
        <v>76851091.011352271</v>
      </c>
      <c r="AK24" s="686">
        <f t="shared" si="28"/>
        <v>79925134.651806355</v>
      </c>
      <c r="AL24" s="686">
        <f t="shared" si="28"/>
        <v>83122140.037878603</v>
      </c>
      <c r="AM24" s="686">
        <f t="shared" si="28"/>
        <v>86447025.639393747</v>
      </c>
    </row>
    <row r="25" spans="1:39" s="319" customFormat="1" ht="14.25" customHeight="1">
      <c r="A25" s="320">
        <v>18</v>
      </c>
      <c r="B25" s="321">
        <v>34966814</v>
      </c>
      <c r="C25" s="322" t="s">
        <v>822</v>
      </c>
      <c r="D25" s="323" t="s">
        <v>777</v>
      </c>
      <c r="E25" s="323" t="s">
        <v>823</v>
      </c>
      <c r="F25" s="323" t="s">
        <v>779</v>
      </c>
      <c r="G25" s="323" t="s">
        <v>779</v>
      </c>
      <c r="H25" s="324">
        <v>3054659</v>
      </c>
      <c r="I25" s="325">
        <v>0</v>
      </c>
      <c r="J25" s="325">
        <v>0</v>
      </c>
      <c r="K25" s="321">
        <f t="shared" si="2"/>
        <v>36655908</v>
      </c>
      <c r="L25" s="326">
        <v>0</v>
      </c>
      <c r="M25" s="327">
        <v>0</v>
      </c>
      <c r="N25" s="328">
        <v>3115752.18</v>
      </c>
      <c r="O25" s="329">
        <v>4398708.96</v>
      </c>
      <c r="P25" s="329">
        <v>892937.91888000001</v>
      </c>
      <c r="Q25" s="329">
        <v>1466236.32</v>
      </c>
      <c r="R25" s="330">
        <v>1099677.24</v>
      </c>
      <c r="S25" s="329">
        <v>733118.16</v>
      </c>
      <c r="T25" s="331">
        <v>763668</v>
      </c>
      <c r="U25" s="317">
        <f t="shared" si="3"/>
        <v>1832798.65</v>
      </c>
      <c r="V25" s="317">
        <f t="shared" si="4"/>
        <v>2061896.7208333332</v>
      </c>
      <c r="W25" s="317">
        <f t="shared" si="5"/>
        <v>1915526.4475694445</v>
      </c>
      <c r="X25" s="317">
        <f t="shared" si="13"/>
        <v>1527329.5</v>
      </c>
      <c r="Y25" s="331">
        <f t="shared" si="6"/>
        <v>203643.93333333332</v>
      </c>
      <c r="Z25" s="317">
        <f t="shared" si="7"/>
        <v>3602483.1515335646</v>
      </c>
      <c r="AA25" s="317">
        <f t="shared" si="8"/>
        <v>3902690.0808280287</v>
      </c>
      <c r="AB25" s="317">
        <f t="shared" si="9"/>
        <v>468322.80969936342</v>
      </c>
      <c r="AC25" s="683">
        <f t="shared" si="10"/>
        <v>64640698.072677061</v>
      </c>
      <c r="AD25" s="686">
        <f t="shared" si="11"/>
        <v>67226325.995584145</v>
      </c>
      <c r="AE25" s="686">
        <f t="shared" si="0"/>
        <v>69915379.035407513</v>
      </c>
      <c r="AF25" s="686">
        <f t="shared" ref="AF25:AM25" si="29">+(AE25*$AE$6)+AE25</f>
        <v>72711994.19682382</v>
      </c>
      <c r="AG25" s="686">
        <f t="shared" si="29"/>
        <v>75620473.96469678</v>
      </c>
      <c r="AH25" s="686">
        <f t="shared" si="29"/>
        <v>78645292.92328465</v>
      </c>
      <c r="AI25" s="686">
        <f t="shared" si="29"/>
        <v>81791104.640216038</v>
      </c>
      <c r="AJ25" s="686">
        <f t="shared" si="29"/>
        <v>85062748.825824678</v>
      </c>
      <c r="AK25" s="686">
        <f t="shared" si="29"/>
        <v>88465258.778857663</v>
      </c>
      <c r="AL25" s="686">
        <f t="shared" si="29"/>
        <v>92003869.130011976</v>
      </c>
      <c r="AM25" s="686">
        <f t="shared" si="29"/>
        <v>95684023.895212457</v>
      </c>
    </row>
    <row r="26" spans="1:39" s="319" customFormat="1" ht="14.25" customHeight="1">
      <c r="A26" s="320">
        <v>19</v>
      </c>
      <c r="B26" s="321">
        <v>32652912</v>
      </c>
      <c r="C26" s="322" t="s">
        <v>824</v>
      </c>
      <c r="D26" s="323" t="s">
        <v>801</v>
      </c>
      <c r="E26" s="323" t="s">
        <v>825</v>
      </c>
      <c r="F26" s="323" t="s">
        <v>779</v>
      </c>
      <c r="G26" s="323" t="s">
        <v>779</v>
      </c>
      <c r="H26" s="324">
        <v>4040597</v>
      </c>
      <c r="I26" s="325">
        <v>0</v>
      </c>
      <c r="J26" s="325">
        <v>0</v>
      </c>
      <c r="K26" s="321">
        <f t="shared" si="2"/>
        <v>48487164</v>
      </c>
      <c r="L26" s="326">
        <v>0</v>
      </c>
      <c r="M26" s="327">
        <v>0</v>
      </c>
      <c r="N26" s="328">
        <v>4121408.9400000004</v>
      </c>
      <c r="O26" s="329">
        <v>5818459.6799999997</v>
      </c>
      <c r="P26" s="329">
        <v>1181147.31504</v>
      </c>
      <c r="Q26" s="329">
        <v>1939486.56</v>
      </c>
      <c r="R26" s="330">
        <v>1454614.92</v>
      </c>
      <c r="S26" s="329">
        <v>969743.28</v>
      </c>
      <c r="T26" s="331">
        <v>0</v>
      </c>
      <c r="U26" s="317">
        <f t="shared" si="3"/>
        <v>1414208.95</v>
      </c>
      <c r="V26" s="317">
        <f t="shared" si="4"/>
        <v>2138149.2458333331</v>
      </c>
      <c r="W26" s="317">
        <f t="shared" si="5"/>
        <v>2316328.3496527779</v>
      </c>
      <c r="X26" s="317">
        <f t="shared" si="13"/>
        <v>2020298.5</v>
      </c>
      <c r="Y26" s="331">
        <f t="shared" si="6"/>
        <v>269373.13333333336</v>
      </c>
      <c r="Z26" s="317">
        <f t="shared" si="7"/>
        <v>4529654.2121238429</v>
      </c>
      <c r="AA26" s="317">
        <f t="shared" si="8"/>
        <v>4907125.3964674957</v>
      </c>
      <c r="AB26" s="317">
        <f t="shared" si="9"/>
        <v>588855.04757609952</v>
      </c>
      <c r="AC26" s="683">
        <f t="shared" si="10"/>
        <v>82156017.530026898</v>
      </c>
      <c r="AD26" s="686">
        <f t="shared" si="11"/>
        <v>85442258.231227979</v>
      </c>
      <c r="AE26" s="686">
        <f t="shared" si="0"/>
        <v>88859948.560477093</v>
      </c>
      <c r="AF26" s="686">
        <f t="shared" ref="AF26:AM26" si="30">+(AE26*$AE$6)+AE26</f>
        <v>92414346.502896175</v>
      </c>
      <c r="AG26" s="686">
        <f t="shared" si="30"/>
        <v>96110920.363012016</v>
      </c>
      <c r="AH26" s="686">
        <f t="shared" si="30"/>
        <v>99955357.177532494</v>
      </c>
      <c r="AI26" s="686">
        <f t="shared" si="30"/>
        <v>103953571.46463379</v>
      </c>
      <c r="AJ26" s="686">
        <f t="shared" si="30"/>
        <v>108111714.32321915</v>
      </c>
      <c r="AK26" s="686">
        <f t="shared" si="30"/>
        <v>112436182.89614792</v>
      </c>
      <c r="AL26" s="686">
        <f t="shared" si="30"/>
        <v>116933630.21199384</v>
      </c>
      <c r="AM26" s="686">
        <f t="shared" si="30"/>
        <v>121610975.42047359</v>
      </c>
    </row>
    <row r="27" spans="1:39" s="319" customFormat="1" ht="14.25" customHeight="1">
      <c r="A27" s="320">
        <v>20</v>
      </c>
      <c r="B27" s="321">
        <v>26173307</v>
      </c>
      <c r="C27" s="322" t="s">
        <v>826</v>
      </c>
      <c r="D27" s="323" t="s">
        <v>827</v>
      </c>
      <c r="E27" s="323" t="s">
        <v>828</v>
      </c>
      <c r="F27" s="323" t="s">
        <v>779</v>
      </c>
      <c r="G27" s="323" t="s">
        <v>779</v>
      </c>
      <c r="H27" s="324">
        <v>3054659</v>
      </c>
      <c r="I27" s="325">
        <v>0</v>
      </c>
      <c r="J27" s="325">
        <v>0</v>
      </c>
      <c r="K27" s="321">
        <f t="shared" si="2"/>
        <v>36655908</v>
      </c>
      <c r="L27" s="326">
        <v>0</v>
      </c>
      <c r="M27" s="327">
        <v>0</v>
      </c>
      <c r="N27" s="328">
        <v>3115752.18</v>
      </c>
      <c r="O27" s="329">
        <v>4398708.96</v>
      </c>
      <c r="P27" s="329">
        <v>892937.91888000001</v>
      </c>
      <c r="Q27" s="329">
        <v>1466236.32</v>
      </c>
      <c r="R27" s="330">
        <v>1099677.24</v>
      </c>
      <c r="S27" s="329">
        <v>733118.16</v>
      </c>
      <c r="T27" s="331">
        <v>0</v>
      </c>
      <c r="U27" s="317">
        <f t="shared" si="3"/>
        <v>1069130.6499999999</v>
      </c>
      <c r="V27" s="317">
        <f t="shared" si="4"/>
        <v>1616423.7208333332</v>
      </c>
      <c r="W27" s="317">
        <f t="shared" si="5"/>
        <v>1751125.6975694443</v>
      </c>
      <c r="X27" s="317">
        <f t="shared" si="13"/>
        <v>1527329.5</v>
      </c>
      <c r="Y27" s="332">
        <f t="shared" si="6"/>
        <v>203643.93333333332</v>
      </c>
      <c r="Z27" s="317">
        <f t="shared" si="7"/>
        <v>3424382.3390335646</v>
      </c>
      <c r="AA27" s="317">
        <f t="shared" si="8"/>
        <v>3709747.5339530287</v>
      </c>
      <c r="AB27" s="317">
        <f t="shared" si="9"/>
        <v>445169.70407436346</v>
      </c>
      <c r="AC27" s="683">
        <f t="shared" si="10"/>
        <v>62109291.857677057</v>
      </c>
      <c r="AD27" s="686">
        <f t="shared" si="11"/>
        <v>64593663.531984143</v>
      </c>
      <c r="AE27" s="686">
        <f t="shared" si="0"/>
        <v>67177410.073263511</v>
      </c>
      <c r="AF27" s="686">
        <f t="shared" ref="AF27:AM27" si="31">+(AE27*$AE$6)+AE27</f>
        <v>69864506.476194054</v>
      </c>
      <c r="AG27" s="686">
        <f t="shared" si="31"/>
        <v>72659086.735241815</v>
      </c>
      <c r="AH27" s="686">
        <f t="shared" si="31"/>
        <v>75565450.20465149</v>
      </c>
      <c r="AI27" s="686">
        <f t="shared" si="31"/>
        <v>78588068.212837547</v>
      </c>
      <c r="AJ27" s="686">
        <f t="shared" si="31"/>
        <v>81731590.941351056</v>
      </c>
      <c r="AK27" s="686">
        <f t="shared" si="31"/>
        <v>85000854.579005092</v>
      </c>
      <c r="AL27" s="686">
        <f t="shared" si="31"/>
        <v>88400888.762165293</v>
      </c>
      <c r="AM27" s="686">
        <f t="shared" si="31"/>
        <v>91936924.312651902</v>
      </c>
    </row>
    <row r="28" spans="1:39" s="319" customFormat="1" ht="14.25" customHeight="1">
      <c r="A28" s="320">
        <v>21</v>
      </c>
      <c r="B28" s="321">
        <v>34983605</v>
      </c>
      <c r="C28" s="322" t="s">
        <v>829</v>
      </c>
      <c r="D28" s="323" t="s">
        <v>794</v>
      </c>
      <c r="E28" s="323" t="s">
        <v>795</v>
      </c>
      <c r="F28" s="323" t="s">
        <v>779</v>
      </c>
      <c r="G28" s="323" t="s">
        <v>779</v>
      </c>
      <c r="H28" s="324">
        <v>2876019</v>
      </c>
      <c r="I28" s="325">
        <v>0</v>
      </c>
      <c r="J28" s="325">
        <v>0</v>
      </c>
      <c r="K28" s="321">
        <f t="shared" si="2"/>
        <v>34512228</v>
      </c>
      <c r="L28" s="326">
        <v>0</v>
      </c>
      <c r="M28" s="327">
        <v>0</v>
      </c>
      <c r="N28" s="328">
        <v>2933539.3800000004</v>
      </c>
      <c r="O28" s="329">
        <v>4141467.36</v>
      </c>
      <c r="P28" s="329">
        <v>840717.87407999998</v>
      </c>
      <c r="Q28" s="329">
        <v>1380489.12</v>
      </c>
      <c r="R28" s="330">
        <v>1035366.84</v>
      </c>
      <c r="S28" s="329">
        <v>690244.56</v>
      </c>
      <c r="T28" s="331">
        <v>0</v>
      </c>
      <c r="U28" s="317">
        <f t="shared" si="3"/>
        <v>1006606.6499999999</v>
      </c>
      <c r="V28" s="317">
        <f t="shared" si="4"/>
        <v>1521893.3875</v>
      </c>
      <c r="W28" s="317">
        <f t="shared" si="5"/>
        <v>1648717.8364583333</v>
      </c>
      <c r="X28" s="317">
        <f t="shared" si="13"/>
        <v>1438009.5</v>
      </c>
      <c r="Y28" s="331">
        <f t="shared" si="6"/>
        <v>191734.6</v>
      </c>
      <c r="Z28" s="317">
        <f t="shared" si="7"/>
        <v>3224120.4894965277</v>
      </c>
      <c r="AA28" s="317">
        <f t="shared" si="8"/>
        <v>3492797.1969545716</v>
      </c>
      <c r="AB28" s="317">
        <f t="shared" si="9"/>
        <v>419135.6636345486</v>
      </c>
      <c r="AC28" s="683">
        <f t="shared" si="10"/>
        <v>58477068.458123989</v>
      </c>
      <c r="AD28" s="686">
        <f t="shared" si="11"/>
        <v>60816151.196448952</v>
      </c>
      <c r="AE28" s="686">
        <f t="shared" si="0"/>
        <v>63248797.244306907</v>
      </c>
      <c r="AF28" s="686">
        <f t="shared" ref="AF28:AM28" si="32">+(AE28*$AE$6)+AE28</f>
        <v>65778749.134079181</v>
      </c>
      <c r="AG28" s="686">
        <f t="shared" si="32"/>
        <v>68409899.099442348</v>
      </c>
      <c r="AH28" s="686">
        <f t="shared" si="32"/>
        <v>71146295.063420042</v>
      </c>
      <c r="AI28" s="686">
        <f t="shared" si="32"/>
        <v>73992146.865956843</v>
      </c>
      <c r="AJ28" s="686">
        <f t="shared" si="32"/>
        <v>76951832.740595117</v>
      </c>
      <c r="AK28" s="686">
        <f t="shared" si="32"/>
        <v>80029906.050218925</v>
      </c>
      <c r="AL28" s="686">
        <f t="shared" si="32"/>
        <v>83231102.292227685</v>
      </c>
      <c r="AM28" s="686">
        <f t="shared" si="32"/>
        <v>86560346.383916795</v>
      </c>
    </row>
    <row r="29" spans="1:39" s="319" customFormat="1" ht="14.25" customHeight="1">
      <c r="A29" s="320">
        <v>22</v>
      </c>
      <c r="B29" s="321">
        <v>11003862</v>
      </c>
      <c r="C29" s="322" t="s">
        <v>830</v>
      </c>
      <c r="D29" s="323" t="s">
        <v>788</v>
      </c>
      <c r="E29" s="323" t="s">
        <v>816</v>
      </c>
      <c r="F29" s="323" t="s">
        <v>779</v>
      </c>
      <c r="G29" s="323" t="s">
        <v>786</v>
      </c>
      <c r="H29" s="324">
        <v>2759774</v>
      </c>
      <c r="I29" s="325">
        <v>0</v>
      </c>
      <c r="J29" s="325">
        <v>0</v>
      </c>
      <c r="K29" s="321">
        <f t="shared" si="2"/>
        <v>33117288</v>
      </c>
      <c r="L29" s="326">
        <v>0</v>
      </c>
      <c r="M29" s="327">
        <v>0</v>
      </c>
      <c r="N29" s="328">
        <v>2814969.48</v>
      </c>
      <c r="O29" s="329">
        <v>3974074.56</v>
      </c>
      <c r="P29" s="329">
        <v>806737.13567999995</v>
      </c>
      <c r="Q29" s="329">
        <v>1324691.52</v>
      </c>
      <c r="R29" s="330">
        <v>993518.64</v>
      </c>
      <c r="S29" s="329">
        <v>662345.76</v>
      </c>
      <c r="T29" s="331">
        <v>0</v>
      </c>
      <c r="U29" s="317">
        <f t="shared" si="3"/>
        <v>965920.89999999991</v>
      </c>
      <c r="V29" s="317">
        <f t="shared" si="4"/>
        <v>1460380.4083333332</v>
      </c>
      <c r="W29" s="317">
        <f t="shared" si="5"/>
        <v>1582078.7756944443</v>
      </c>
      <c r="X29" s="317">
        <f t="shared" si="13"/>
        <v>1379887</v>
      </c>
      <c r="Y29" s="331">
        <f t="shared" si="6"/>
        <v>183984.93333333332</v>
      </c>
      <c r="Z29" s="317">
        <f t="shared" si="7"/>
        <v>3093805.6736689815</v>
      </c>
      <c r="AA29" s="317">
        <f t="shared" si="8"/>
        <v>3351622.8131413967</v>
      </c>
      <c r="AB29" s="317">
        <f t="shared" si="9"/>
        <v>402194.73757696757</v>
      </c>
      <c r="AC29" s="683">
        <f t="shared" si="10"/>
        <v>56113500.337428451</v>
      </c>
      <c r="AD29" s="686">
        <f t="shared" si="11"/>
        <v>58358040.350925587</v>
      </c>
      <c r="AE29" s="686">
        <f t="shared" si="0"/>
        <v>60692361.964962609</v>
      </c>
      <c r="AF29" s="686">
        <f t="shared" ref="AF29:AM29" si="33">+(AE29*$AE$6)+AE29</f>
        <v>63120056.443561114</v>
      </c>
      <c r="AG29" s="686">
        <f t="shared" si="33"/>
        <v>65644858.701303557</v>
      </c>
      <c r="AH29" s="686">
        <f t="shared" si="33"/>
        <v>68270653.049355701</v>
      </c>
      <c r="AI29" s="686">
        <f t="shared" si="33"/>
        <v>71001479.17132993</v>
      </c>
      <c r="AJ29" s="686">
        <f t="shared" si="33"/>
        <v>73841538.338183135</v>
      </c>
      <c r="AK29" s="686">
        <f t="shared" si="33"/>
        <v>76795199.871710464</v>
      </c>
      <c r="AL29" s="686">
        <f t="shared" si="33"/>
        <v>79867007.866578877</v>
      </c>
      <c r="AM29" s="686">
        <f t="shared" si="33"/>
        <v>83061688.181242034</v>
      </c>
    </row>
    <row r="30" spans="1:39" s="319" customFormat="1" ht="14.25" customHeight="1">
      <c r="A30" s="320">
        <v>23</v>
      </c>
      <c r="B30" s="321">
        <v>34999427</v>
      </c>
      <c r="C30" s="322" t="s">
        <v>831</v>
      </c>
      <c r="D30" s="323" t="s">
        <v>794</v>
      </c>
      <c r="E30" s="323" t="s">
        <v>565</v>
      </c>
      <c r="F30" s="323" t="s">
        <v>779</v>
      </c>
      <c r="G30" s="323" t="s">
        <v>779</v>
      </c>
      <c r="H30" s="324">
        <v>2876019</v>
      </c>
      <c r="I30" s="325">
        <v>0</v>
      </c>
      <c r="J30" s="325">
        <v>0</v>
      </c>
      <c r="K30" s="321">
        <f t="shared" si="2"/>
        <v>34512228</v>
      </c>
      <c r="L30" s="326">
        <v>0</v>
      </c>
      <c r="M30" s="327">
        <v>0</v>
      </c>
      <c r="N30" s="328">
        <v>2933539.3800000004</v>
      </c>
      <c r="O30" s="329">
        <v>4141467.36</v>
      </c>
      <c r="P30" s="329">
        <v>840717.87407999998</v>
      </c>
      <c r="Q30" s="329">
        <v>1380489.12</v>
      </c>
      <c r="R30" s="330">
        <v>1035366.84</v>
      </c>
      <c r="S30" s="329">
        <v>690244.56</v>
      </c>
      <c r="T30" s="331">
        <v>0</v>
      </c>
      <c r="U30" s="317">
        <f t="shared" si="3"/>
        <v>1006606.6499999999</v>
      </c>
      <c r="V30" s="317">
        <f t="shared" si="4"/>
        <v>1521893.3875</v>
      </c>
      <c r="W30" s="317">
        <f t="shared" si="5"/>
        <v>1648717.8364583333</v>
      </c>
      <c r="X30" s="317">
        <f t="shared" si="13"/>
        <v>1438009.5</v>
      </c>
      <c r="Y30" s="331">
        <f t="shared" si="6"/>
        <v>191734.6</v>
      </c>
      <c r="Z30" s="317">
        <f t="shared" si="7"/>
        <v>3224120.4894965277</v>
      </c>
      <c r="AA30" s="317">
        <f t="shared" si="8"/>
        <v>3492797.1969545716</v>
      </c>
      <c r="AB30" s="317">
        <f t="shared" si="9"/>
        <v>419135.6636345486</v>
      </c>
      <c r="AC30" s="683">
        <f t="shared" si="10"/>
        <v>58477068.458123989</v>
      </c>
      <c r="AD30" s="686">
        <f t="shared" si="11"/>
        <v>60816151.196448952</v>
      </c>
      <c r="AE30" s="686">
        <f t="shared" si="0"/>
        <v>63248797.244306907</v>
      </c>
      <c r="AF30" s="686">
        <f t="shared" ref="AF30:AM30" si="34">+(AE30*$AE$6)+AE30</f>
        <v>65778749.134079181</v>
      </c>
      <c r="AG30" s="686">
        <f t="shared" si="34"/>
        <v>68409899.099442348</v>
      </c>
      <c r="AH30" s="686">
        <f t="shared" si="34"/>
        <v>71146295.063420042</v>
      </c>
      <c r="AI30" s="686">
        <f t="shared" si="34"/>
        <v>73992146.865956843</v>
      </c>
      <c r="AJ30" s="686">
        <f t="shared" si="34"/>
        <v>76951832.740595117</v>
      </c>
      <c r="AK30" s="686">
        <f t="shared" si="34"/>
        <v>80029906.050218925</v>
      </c>
      <c r="AL30" s="686">
        <f t="shared" si="34"/>
        <v>83231102.292227685</v>
      </c>
      <c r="AM30" s="686">
        <f t="shared" si="34"/>
        <v>86560346.383916795</v>
      </c>
    </row>
    <row r="31" spans="1:39" s="319" customFormat="1" ht="14.25" customHeight="1">
      <c r="A31" s="320">
        <v>24</v>
      </c>
      <c r="B31" s="321">
        <v>1104409237</v>
      </c>
      <c r="C31" s="322" t="s">
        <v>832</v>
      </c>
      <c r="D31" s="323" t="s">
        <v>815</v>
      </c>
      <c r="E31" s="323" t="s">
        <v>789</v>
      </c>
      <c r="F31" s="323" t="s">
        <v>779</v>
      </c>
      <c r="G31" s="323" t="s">
        <v>786</v>
      </c>
      <c r="H31" s="324">
        <v>6623865</v>
      </c>
      <c r="I31" s="325">
        <v>0</v>
      </c>
      <c r="J31" s="325">
        <v>0</v>
      </c>
      <c r="K31" s="321">
        <f t="shared" si="2"/>
        <v>79486380</v>
      </c>
      <c r="L31" s="326">
        <v>0</v>
      </c>
      <c r="M31" s="327">
        <v>0</v>
      </c>
      <c r="N31" s="328">
        <v>6756342.3000000007</v>
      </c>
      <c r="O31" s="329">
        <v>9538365.5999999996</v>
      </c>
      <c r="P31" s="329">
        <v>1936288.2168000001</v>
      </c>
      <c r="Q31" s="329">
        <v>3179455.2</v>
      </c>
      <c r="R31" s="330">
        <v>2384591.4</v>
      </c>
      <c r="S31" s="329">
        <v>1589727.6</v>
      </c>
      <c r="T31" s="331">
        <v>0</v>
      </c>
      <c r="U31" s="317">
        <f t="shared" si="3"/>
        <v>2318352.75</v>
      </c>
      <c r="V31" s="317">
        <f t="shared" si="4"/>
        <v>3505128.5625</v>
      </c>
      <c r="W31" s="317">
        <f t="shared" si="5"/>
        <v>3797222.609375</v>
      </c>
      <c r="X31" s="317">
        <f t="shared" si="13"/>
        <v>3311932.5</v>
      </c>
      <c r="Y31" s="331">
        <f t="shared" si="6"/>
        <v>441591</v>
      </c>
      <c r="Z31" s="317">
        <f t="shared" si="7"/>
        <v>7425590.326822917</v>
      </c>
      <c r="AA31" s="317">
        <f t="shared" si="8"/>
        <v>8044389.5207248265</v>
      </c>
      <c r="AB31" s="317">
        <f t="shared" si="9"/>
        <v>965326.74248697911</v>
      </c>
      <c r="AC31" s="683">
        <f t="shared" si="10"/>
        <v>134680684.32870972</v>
      </c>
      <c r="AD31" s="686">
        <f t="shared" si="11"/>
        <v>140067911.7018581</v>
      </c>
      <c r="AE31" s="686">
        <f t="shared" si="0"/>
        <v>145670628.16993243</v>
      </c>
      <c r="AF31" s="686">
        <f t="shared" ref="AF31:AM31" si="35">+(AE31*$AE$6)+AE31</f>
        <v>151497453.29672971</v>
      </c>
      <c r="AG31" s="686">
        <f t="shared" si="35"/>
        <v>157557351.42859891</v>
      </c>
      <c r="AH31" s="686">
        <f t="shared" si="35"/>
        <v>163859645.48574287</v>
      </c>
      <c r="AI31" s="686">
        <f t="shared" si="35"/>
        <v>170414031.30517259</v>
      </c>
      <c r="AJ31" s="686">
        <f t="shared" si="35"/>
        <v>177230592.55737948</v>
      </c>
      <c r="AK31" s="686">
        <f t="shared" si="35"/>
        <v>184319816.25967467</v>
      </c>
      <c r="AL31" s="686">
        <f t="shared" si="35"/>
        <v>191692608.91006166</v>
      </c>
      <c r="AM31" s="686">
        <f t="shared" si="35"/>
        <v>199360313.26646411</v>
      </c>
    </row>
    <row r="32" spans="1:39" s="319" customFormat="1" ht="14.25" customHeight="1">
      <c r="A32" s="320">
        <v>25</v>
      </c>
      <c r="B32" s="321">
        <v>34982520</v>
      </c>
      <c r="C32" s="322" t="s">
        <v>833</v>
      </c>
      <c r="D32" s="323" t="s">
        <v>834</v>
      </c>
      <c r="E32" s="323" t="s">
        <v>823</v>
      </c>
      <c r="F32" s="323" t="s">
        <v>779</v>
      </c>
      <c r="G32" s="323" t="s">
        <v>779</v>
      </c>
      <c r="H32" s="324">
        <v>8879301</v>
      </c>
      <c r="I32" s="325">
        <v>0</v>
      </c>
      <c r="J32" s="325">
        <v>0</v>
      </c>
      <c r="K32" s="321">
        <f t="shared" si="2"/>
        <v>106551612</v>
      </c>
      <c r="L32" s="326">
        <v>0</v>
      </c>
      <c r="M32" s="327">
        <v>0</v>
      </c>
      <c r="N32" s="328">
        <v>9056887.0200000014</v>
      </c>
      <c r="O32" s="329">
        <v>12786193.439999999</v>
      </c>
      <c r="P32" s="329">
        <v>2595597.2683199998</v>
      </c>
      <c r="Q32" s="329">
        <v>4262064.4800000004</v>
      </c>
      <c r="R32" s="330">
        <v>3196548.36</v>
      </c>
      <c r="S32" s="329">
        <v>2131032.2400000002</v>
      </c>
      <c r="T32" s="331">
        <v>0</v>
      </c>
      <c r="U32" s="317">
        <f t="shared" si="3"/>
        <v>3107755.3499999996</v>
      </c>
      <c r="V32" s="317">
        <f t="shared" si="4"/>
        <v>4698630.1124999998</v>
      </c>
      <c r="W32" s="317">
        <f t="shared" si="5"/>
        <v>5090182.6218750002</v>
      </c>
      <c r="X32" s="317">
        <f t="shared" si="13"/>
        <v>4439650.5</v>
      </c>
      <c r="Y32" s="331">
        <f t="shared" si="6"/>
        <v>591953.4</v>
      </c>
      <c r="Z32" s="317">
        <f t="shared" si="7"/>
        <v>9954015.0070312507</v>
      </c>
      <c r="AA32" s="317">
        <f t="shared" si="8"/>
        <v>10783516.257617187</v>
      </c>
      <c r="AB32" s="317">
        <f t="shared" si="9"/>
        <v>1294021.9509140623</v>
      </c>
      <c r="AC32" s="683">
        <f t="shared" si="10"/>
        <v>180539660.00825751</v>
      </c>
      <c r="AD32" s="686">
        <f t="shared" si="11"/>
        <v>187761246.40858781</v>
      </c>
      <c r="AE32" s="686">
        <f t="shared" si="0"/>
        <v>195271696.26493132</v>
      </c>
      <c r="AF32" s="686">
        <f t="shared" ref="AF32:AM32" si="36">+(AE32*$AE$6)+AE32</f>
        <v>203082564.11552858</v>
      </c>
      <c r="AG32" s="686">
        <f t="shared" si="36"/>
        <v>211205866.68014973</v>
      </c>
      <c r="AH32" s="686">
        <f t="shared" si="36"/>
        <v>219654101.34735572</v>
      </c>
      <c r="AI32" s="686">
        <f t="shared" si="36"/>
        <v>228440265.40124995</v>
      </c>
      <c r="AJ32" s="686">
        <f t="shared" si="36"/>
        <v>237577876.01729995</v>
      </c>
      <c r="AK32" s="686">
        <f t="shared" si="36"/>
        <v>247080991.05799195</v>
      </c>
      <c r="AL32" s="686">
        <f t="shared" si="36"/>
        <v>256964230.70031163</v>
      </c>
      <c r="AM32" s="686">
        <f t="shared" si="36"/>
        <v>267242799.9283241</v>
      </c>
    </row>
    <row r="33" spans="1:39" s="319" customFormat="1" ht="14.25" customHeight="1">
      <c r="A33" s="320">
        <v>26</v>
      </c>
      <c r="B33" s="321">
        <v>34994155</v>
      </c>
      <c r="C33" s="322" t="s">
        <v>835</v>
      </c>
      <c r="D33" s="323" t="s">
        <v>794</v>
      </c>
      <c r="E33" s="323" t="s">
        <v>836</v>
      </c>
      <c r="F33" s="323" t="s">
        <v>779</v>
      </c>
      <c r="G33" s="323" t="s">
        <v>779</v>
      </c>
      <c r="H33" s="324">
        <v>2876019</v>
      </c>
      <c r="I33" s="325">
        <v>0</v>
      </c>
      <c r="J33" s="325">
        <v>0</v>
      </c>
      <c r="K33" s="321">
        <f t="shared" si="2"/>
        <v>34512228</v>
      </c>
      <c r="L33" s="326">
        <v>0</v>
      </c>
      <c r="M33" s="327">
        <v>0</v>
      </c>
      <c r="N33" s="328">
        <v>2933539.3800000004</v>
      </c>
      <c r="O33" s="329">
        <v>4141467.36</v>
      </c>
      <c r="P33" s="329">
        <v>840717.87407999998</v>
      </c>
      <c r="Q33" s="329">
        <v>1380489.12</v>
      </c>
      <c r="R33" s="330">
        <v>1035366.84</v>
      </c>
      <c r="S33" s="329">
        <v>690244.56</v>
      </c>
      <c r="T33" s="331">
        <v>0</v>
      </c>
      <c r="U33" s="317">
        <f t="shared" si="3"/>
        <v>1006606.6499999999</v>
      </c>
      <c r="V33" s="317">
        <f t="shared" si="4"/>
        <v>1521893.3875</v>
      </c>
      <c r="W33" s="317">
        <f t="shared" si="5"/>
        <v>1648717.8364583333</v>
      </c>
      <c r="X33" s="317">
        <f t="shared" si="13"/>
        <v>1438009.5</v>
      </c>
      <c r="Y33" s="331">
        <f t="shared" si="6"/>
        <v>191734.6</v>
      </c>
      <c r="Z33" s="317">
        <f t="shared" si="7"/>
        <v>3224120.4894965277</v>
      </c>
      <c r="AA33" s="317">
        <f t="shared" si="8"/>
        <v>3492797.1969545716</v>
      </c>
      <c r="AB33" s="317">
        <f t="shared" si="9"/>
        <v>419135.6636345486</v>
      </c>
      <c r="AC33" s="683">
        <f t="shared" si="10"/>
        <v>58477068.458123989</v>
      </c>
      <c r="AD33" s="686">
        <f t="shared" si="11"/>
        <v>60816151.196448952</v>
      </c>
      <c r="AE33" s="686">
        <f t="shared" si="0"/>
        <v>63248797.244306907</v>
      </c>
      <c r="AF33" s="686">
        <f t="shared" ref="AF33:AM33" si="37">+(AE33*$AE$6)+AE33</f>
        <v>65778749.134079181</v>
      </c>
      <c r="AG33" s="686">
        <f t="shared" si="37"/>
        <v>68409899.099442348</v>
      </c>
      <c r="AH33" s="686">
        <f t="shared" si="37"/>
        <v>71146295.063420042</v>
      </c>
      <c r="AI33" s="686">
        <f t="shared" si="37"/>
        <v>73992146.865956843</v>
      </c>
      <c r="AJ33" s="686">
        <f t="shared" si="37"/>
        <v>76951832.740595117</v>
      </c>
      <c r="AK33" s="686">
        <f t="shared" si="37"/>
        <v>80029906.050218925</v>
      </c>
      <c r="AL33" s="686">
        <f t="shared" si="37"/>
        <v>83231102.292227685</v>
      </c>
      <c r="AM33" s="686">
        <f t="shared" si="37"/>
        <v>86560346.383916795</v>
      </c>
    </row>
    <row r="34" spans="1:39" s="319" customFormat="1" ht="14.25" customHeight="1">
      <c r="A34" s="320">
        <v>27</v>
      </c>
      <c r="B34" s="321">
        <v>34987609</v>
      </c>
      <c r="C34" s="322" t="s">
        <v>837</v>
      </c>
      <c r="D34" s="323" t="s">
        <v>788</v>
      </c>
      <c r="E34" s="323" t="s">
        <v>838</v>
      </c>
      <c r="F34" s="323" t="s">
        <v>779</v>
      </c>
      <c r="G34" s="323" t="s">
        <v>779</v>
      </c>
      <c r="H34" s="324">
        <v>2759774</v>
      </c>
      <c r="I34" s="325">
        <v>0</v>
      </c>
      <c r="J34" s="325">
        <v>0</v>
      </c>
      <c r="K34" s="321">
        <f t="shared" si="2"/>
        <v>33117288</v>
      </c>
      <c r="L34" s="326">
        <v>0</v>
      </c>
      <c r="M34" s="327">
        <v>0</v>
      </c>
      <c r="N34" s="328">
        <v>2814969.48</v>
      </c>
      <c r="O34" s="329">
        <v>3974074.56</v>
      </c>
      <c r="P34" s="329">
        <v>806737.13567999995</v>
      </c>
      <c r="Q34" s="329">
        <v>1324691.52</v>
      </c>
      <c r="R34" s="330">
        <v>993518.64</v>
      </c>
      <c r="S34" s="329">
        <v>662345.76</v>
      </c>
      <c r="T34" s="331">
        <v>689940</v>
      </c>
      <c r="U34" s="317">
        <f t="shared" si="3"/>
        <v>1655860.9</v>
      </c>
      <c r="V34" s="317">
        <f t="shared" si="4"/>
        <v>1862845.4083333332</v>
      </c>
      <c r="W34" s="317">
        <f t="shared" si="5"/>
        <v>1730607.5256944445</v>
      </c>
      <c r="X34" s="317">
        <f t="shared" si="13"/>
        <v>1379887</v>
      </c>
      <c r="Y34" s="331">
        <f t="shared" si="6"/>
        <v>183984.93333333332</v>
      </c>
      <c r="Z34" s="317">
        <f t="shared" si="7"/>
        <v>3254711.8195023146</v>
      </c>
      <c r="AA34" s="317">
        <f t="shared" si="8"/>
        <v>3525937.8044608412</v>
      </c>
      <c r="AB34" s="317">
        <f t="shared" si="9"/>
        <v>423112.53653530095</v>
      </c>
      <c r="AC34" s="683">
        <f t="shared" si="10"/>
        <v>58400513.023539558</v>
      </c>
      <c r="AD34" s="686">
        <f t="shared" si="11"/>
        <v>60736533.544481143</v>
      </c>
      <c r="AE34" s="686">
        <f t="shared" si="0"/>
        <v>63165994.88626039</v>
      </c>
      <c r="AF34" s="686">
        <f t="shared" ref="AF34:AM34" si="38">+(AE34*$AE$6)+AE34</f>
        <v>65692634.681710809</v>
      </c>
      <c r="AG34" s="686">
        <f t="shared" si="38"/>
        <v>68320340.068979248</v>
      </c>
      <c r="AH34" s="686">
        <f t="shared" si="38"/>
        <v>71053153.671738416</v>
      </c>
      <c r="AI34" s="686">
        <f t="shared" si="38"/>
        <v>73895279.818607956</v>
      </c>
      <c r="AJ34" s="686">
        <f t="shared" si="38"/>
        <v>76851091.011352271</v>
      </c>
      <c r="AK34" s="686">
        <f t="shared" si="38"/>
        <v>79925134.651806355</v>
      </c>
      <c r="AL34" s="686">
        <f t="shared" si="38"/>
        <v>83122140.037878603</v>
      </c>
      <c r="AM34" s="686">
        <f t="shared" si="38"/>
        <v>86447025.639393747</v>
      </c>
    </row>
    <row r="35" spans="1:39" s="319" customFormat="1" ht="14.25" customHeight="1">
      <c r="A35" s="320">
        <v>28</v>
      </c>
      <c r="B35" s="321">
        <v>50896616</v>
      </c>
      <c r="C35" s="322" t="s">
        <v>839</v>
      </c>
      <c r="D35" s="323" t="s">
        <v>794</v>
      </c>
      <c r="E35" s="323" t="s">
        <v>840</v>
      </c>
      <c r="F35" s="323" t="s">
        <v>779</v>
      </c>
      <c r="G35" s="323" t="s">
        <v>779</v>
      </c>
      <c r="H35" s="324">
        <v>2876019</v>
      </c>
      <c r="I35" s="325">
        <v>0</v>
      </c>
      <c r="J35" s="325">
        <v>0</v>
      </c>
      <c r="K35" s="321">
        <f t="shared" si="2"/>
        <v>34512228</v>
      </c>
      <c r="L35" s="326">
        <v>0</v>
      </c>
      <c r="M35" s="327">
        <v>0</v>
      </c>
      <c r="N35" s="328">
        <v>2933539.3800000004</v>
      </c>
      <c r="O35" s="329">
        <v>4141467.36</v>
      </c>
      <c r="P35" s="329">
        <v>840717.87407999998</v>
      </c>
      <c r="Q35" s="329">
        <v>1380489.12</v>
      </c>
      <c r="R35" s="330">
        <v>1035366.84</v>
      </c>
      <c r="S35" s="329">
        <v>690244.56</v>
      </c>
      <c r="T35" s="331">
        <v>0</v>
      </c>
      <c r="U35" s="317">
        <f t="shared" si="3"/>
        <v>1006606.6499999999</v>
      </c>
      <c r="V35" s="317">
        <f t="shared" si="4"/>
        <v>1521893.3875</v>
      </c>
      <c r="W35" s="317">
        <f t="shared" si="5"/>
        <v>1648717.8364583333</v>
      </c>
      <c r="X35" s="317">
        <f t="shared" si="13"/>
        <v>1438009.5</v>
      </c>
      <c r="Y35" s="331">
        <f t="shared" si="6"/>
        <v>191734.6</v>
      </c>
      <c r="Z35" s="317">
        <f t="shared" si="7"/>
        <v>3224120.4894965277</v>
      </c>
      <c r="AA35" s="317">
        <f t="shared" si="8"/>
        <v>3492797.1969545716</v>
      </c>
      <c r="AB35" s="317">
        <f t="shared" si="9"/>
        <v>419135.6636345486</v>
      </c>
      <c r="AC35" s="683">
        <f t="shared" si="10"/>
        <v>58477068.458123989</v>
      </c>
      <c r="AD35" s="686">
        <f t="shared" si="11"/>
        <v>60816151.196448952</v>
      </c>
      <c r="AE35" s="686">
        <f t="shared" si="0"/>
        <v>63248797.244306907</v>
      </c>
      <c r="AF35" s="686">
        <f t="shared" ref="AF35:AM35" si="39">+(AE35*$AE$6)+AE35</f>
        <v>65778749.134079181</v>
      </c>
      <c r="AG35" s="686">
        <f t="shared" si="39"/>
        <v>68409899.099442348</v>
      </c>
      <c r="AH35" s="686">
        <f t="shared" si="39"/>
        <v>71146295.063420042</v>
      </c>
      <c r="AI35" s="686">
        <f t="shared" si="39"/>
        <v>73992146.865956843</v>
      </c>
      <c r="AJ35" s="686">
        <f t="shared" si="39"/>
        <v>76951832.740595117</v>
      </c>
      <c r="AK35" s="686">
        <f t="shared" si="39"/>
        <v>80029906.050218925</v>
      </c>
      <c r="AL35" s="686">
        <f t="shared" si="39"/>
        <v>83231102.292227685</v>
      </c>
      <c r="AM35" s="686">
        <f t="shared" si="39"/>
        <v>86560346.383916795</v>
      </c>
    </row>
    <row r="36" spans="1:39" s="319" customFormat="1" ht="14.25" customHeight="1">
      <c r="A36" s="320">
        <v>29</v>
      </c>
      <c r="B36" s="321">
        <v>92559430</v>
      </c>
      <c r="C36" s="322" t="s">
        <v>841</v>
      </c>
      <c r="D36" s="323" t="s">
        <v>791</v>
      </c>
      <c r="E36" s="323" t="s">
        <v>842</v>
      </c>
      <c r="F36" s="323" t="s">
        <v>779</v>
      </c>
      <c r="G36" s="323" t="s">
        <v>786</v>
      </c>
      <c r="H36" s="324">
        <v>6623865</v>
      </c>
      <c r="I36" s="325">
        <v>0</v>
      </c>
      <c r="J36" s="325">
        <v>0</v>
      </c>
      <c r="K36" s="321">
        <f t="shared" si="2"/>
        <v>79486380</v>
      </c>
      <c r="L36" s="326">
        <v>0</v>
      </c>
      <c r="M36" s="327">
        <v>0</v>
      </c>
      <c r="N36" s="328">
        <v>6756342.3000000007</v>
      </c>
      <c r="O36" s="329">
        <v>9538365.5999999996</v>
      </c>
      <c r="P36" s="329">
        <v>1936288.2168000001</v>
      </c>
      <c r="Q36" s="329">
        <v>3179455.2</v>
      </c>
      <c r="R36" s="330">
        <v>2384591.4</v>
      </c>
      <c r="S36" s="329">
        <v>1589727.6</v>
      </c>
      <c r="T36" s="331">
        <v>0</v>
      </c>
      <c r="U36" s="317">
        <f t="shared" si="3"/>
        <v>2318352.75</v>
      </c>
      <c r="V36" s="317">
        <f t="shared" si="4"/>
        <v>3505128.5625</v>
      </c>
      <c r="W36" s="317">
        <f t="shared" si="5"/>
        <v>3797222.609375</v>
      </c>
      <c r="X36" s="317">
        <f t="shared" si="13"/>
        <v>3311932.5</v>
      </c>
      <c r="Y36" s="331">
        <f t="shared" si="6"/>
        <v>441591</v>
      </c>
      <c r="Z36" s="317">
        <f t="shared" si="7"/>
        <v>7425590.326822917</v>
      </c>
      <c r="AA36" s="317">
        <f t="shared" si="8"/>
        <v>8044389.5207248265</v>
      </c>
      <c r="AB36" s="317">
        <f t="shared" si="9"/>
        <v>965326.74248697911</v>
      </c>
      <c r="AC36" s="683">
        <f t="shared" si="10"/>
        <v>134680684.32870972</v>
      </c>
      <c r="AD36" s="686">
        <f t="shared" si="11"/>
        <v>140067911.7018581</v>
      </c>
      <c r="AE36" s="686">
        <f t="shared" si="0"/>
        <v>145670628.16993243</v>
      </c>
      <c r="AF36" s="686">
        <f t="shared" ref="AF36:AM36" si="40">+(AE36*$AE$6)+AE36</f>
        <v>151497453.29672971</v>
      </c>
      <c r="AG36" s="686">
        <f t="shared" si="40"/>
        <v>157557351.42859891</v>
      </c>
      <c r="AH36" s="686">
        <f t="shared" si="40"/>
        <v>163859645.48574287</v>
      </c>
      <c r="AI36" s="686">
        <f t="shared" si="40"/>
        <v>170414031.30517259</v>
      </c>
      <c r="AJ36" s="686">
        <f t="shared" si="40"/>
        <v>177230592.55737948</v>
      </c>
      <c r="AK36" s="686">
        <f t="shared" si="40"/>
        <v>184319816.25967467</v>
      </c>
      <c r="AL36" s="686">
        <f t="shared" si="40"/>
        <v>191692608.91006166</v>
      </c>
      <c r="AM36" s="686">
        <f t="shared" si="40"/>
        <v>199360313.26646411</v>
      </c>
    </row>
    <row r="37" spans="1:39" s="319" customFormat="1" ht="14.25" customHeight="1">
      <c r="A37" s="320">
        <v>30</v>
      </c>
      <c r="B37" s="321">
        <v>64544816</v>
      </c>
      <c r="C37" s="322" t="s">
        <v>843</v>
      </c>
      <c r="D37" s="323" t="s">
        <v>788</v>
      </c>
      <c r="E37" s="323" t="s">
        <v>844</v>
      </c>
      <c r="F37" s="323" t="s">
        <v>779</v>
      </c>
      <c r="G37" s="323" t="s">
        <v>779</v>
      </c>
      <c r="H37" s="324">
        <v>2759774</v>
      </c>
      <c r="I37" s="325">
        <v>0</v>
      </c>
      <c r="J37" s="325">
        <v>0</v>
      </c>
      <c r="K37" s="321">
        <f t="shared" si="2"/>
        <v>33117288</v>
      </c>
      <c r="L37" s="326">
        <v>0</v>
      </c>
      <c r="M37" s="327">
        <v>0</v>
      </c>
      <c r="N37" s="328">
        <v>2814969.48</v>
      </c>
      <c r="O37" s="329">
        <v>3974074.56</v>
      </c>
      <c r="P37" s="329">
        <v>806737.13567999995</v>
      </c>
      <c r="Q37" s="329">
        <v>1324691.52</v>
      </c>
      <c r="R37" s="330">
        <v>993518.64</v>
      </c>
      <c r="S37" s="329">
        <v>662345.76</v>
      </c>
      <c r="T37" s="331">
        <v>0</v>
      </c>
      <c r="U37" s="317">
        <f t="shared" si="3"/>
        <v>965920.89999999991</v>
      </c>
      <c r="V37" s="317">
        <f t="shared" si="4"/>
        <v>1460380.4083333332</v>
      </c>
      <c r="W37" s="317">
        <f t="shared" si="5"/>
        <v>1582078.7756944443</v>
      </c>
      <c r="X37" s="317">
        <f t="shared" si="13"/>
        <v>1379887</v>
      </c>
      <c r="Y37" s="331">
        <f t="shared" si="6"/>
        <v>183984.93333333332</v>
      </c>
      <c r="Z37" s="317">
        <f t="shared" si="7"/>
        <v>3093805.6736689815</v>
      </c>
      <c r="AA37" s="317">
        <f t="shared" si="8"/>
        <v>3351622.8131413967</v>
      </c>
      <c r="AB37" s="317">
        <f t="shared" si="9"/>
        <v>402194.73757696757</v>
      </c>
      <c r="AC37" s="683">
        <f t="shared" si="10"/>
        <v>56113500.337428451</v>
      </c>
      <c r="AD37" s="686">
        <f t="shared" si="11"/>
        <v>58358040.350925587</v>
      </c>
      <c r="AE37" s="686">
        <f t="shared" si="0"/>
        <v>60692361.964962609</v>
      </c>
      <c r="AF37" s="686">
        <f t="shared" ref="AF37:AM37" si="41">+(AE37*$AE$6)+AE37</f>
        <v>63120056.443561114</v>
      </c>
      <c r="AG37" s="686">
        <f t="shared" si="41"/>
        <v>65644858.701303557</v>
      </c>
      <c r="AH37" s="686">
        <f t="shared" si="41"/>
        <v>68270653.049355701</v>
      </c>
      <c r="AI37" s="686">
        <f t="shared" si="41"/>
        <v>71001479.17132993</v>
      </c>
      <c r="AJ37" s="686">
        <f t="shared" si="41"/>
        <v>73841538.338183135</v>
      </c>
      <c r="AK37" s="686">
        <f t="shared" si="41"/>
        <v>76795199.871710464</v>
      </c>
      <c r="AL37" s="686">
        <f t="shared" si="41"/>
        <v>79867007.866578877</v>
      </c>
      <c r="AM37" s="686">
        <f t="shared" si="41"/>
        <v>83061688.181242034</v>
      </c>
    </row>
    <row r="38" spans="1:39" s="319" customFormat="1" ht="14.25" customHeight="1">
      <c r="A38" s="320">
        <v>31</v>
      </c>
      <c r="B38" s="321">
        <v>1068664471</v>
      </c>
      <c r="C38" s="322" t="s">
        <v>845</v>
      </c>
      <c r="D38" s="323" t="s">
        <v>846</v>
      </c>
      <c r="E38" s="323" t="s">
        <v>847</v>
      </c>
      <c r="F38" s="323" t="s">
        <v>807</v>
      </c>
      <c r="G38" s="323" t="s">
        <v>807</v>
      </c>
      <c r="H38" s="324">
        <v>6898990</v>
      </c>
      <c r="I38" s="325">
        <v>0</v>
      </c>
      <c r="J38" s="325">
        <v>0</v>
      </c>
      <c r="K38" s="321">
        <f t="shared" si="2"/>
        <v>82787880</v>
      </c>
      <c r="L38" s="326">
        <v>0</v>
      </c>
      <c r="M38" s="327">
        <v>0</v>
      </c>
      <c r="N38" s="328">
        <v>7036969.8000000007</v>
      </c>
      <c r="O38" s="329">
        <v>9934545.5999999996</v>
      </c>
      <c r="P38" s="329">
        <v>2016712.7568000001</v>
      </c>
      <c r="Q38" s="329">
        <v>3311515.2</v>
      </c>
      <c r="R38" s="330">
        <v>2483636.4</v>
      </c>
      <c r="S38" s="329">
        <v>1655757.6</v>
      </c>
      <c r="T38" s="331">
        <v>0</v>
      </c>
      <c r="U38" s="317">
        <f t="shared" si="3"/>
        <v>2414646.5</v>
      </c>
      <c r="V38" s="317">
        <f t="shared" si="4"/>
        <v>3650715.5416666665</v>
      </c>
      <c r="W38" s="317">
        <f t="shared" si="5"/>
        <v>3954941.8368055555</v>
      </c>
      <c r="X38" s="317">
        <f t="shared" si="13"/>
        <v>3449495</v>
      </c>
      <c r="Y38" s="331">
        <f t="shared" si="6"/>
        <v>459932.66666666669</v>
      </c>
      <c r="Z38" s="317">
        <f t="shared" si="7"/>
        <v>7734015.3232060187</v>
      </c>
      <c r="AA38" s="317">
        <f t="shared" si="8"/>
        <v>8378516.6001398535</v>
      </c>
      <c r="AB38" s="317">
        <f t="shared" si="9"/>
        <v>1005421.9920167824</v>
      </c>
      <c r="AC38" s="683">
        <f t="shared" si="10"/>
        <v>140274702.81730154</v>
      </c>
      <c r="AD38" s="686">
        <f t="shared" si="11"/>
        <v>145885690.9299936</v>
      </c>
      <c r="AE38" s="686">
        <f t="shared" si="0"/>
        <v>151721118.56719333</v>
      </c>
      <c r="AF38" s="686">
        <f t="shared" ref="AF38:AM38" si="42">+(AE38*$AE$6)+AE38</f>
        <v>157789963.30988106</v>
      </c>
      <c r="AG38" s="686">
        <f t="shared" si="42"/>
        <v>164101561.8422763</v>
      </c>
      <c r="AH38" s="686">
        <f t="shared" si="42"/>
        <v>170665624.31596735</v>
      </c>
      <c r="AI38" s="686">
        <f t="shared" si="42"/>
        <v>177492249.28860605</v>
      </c>
      <c r="AJ38" s="686">
        <f t="shared" si="42"/>
        <v>184591939.26015028</v>
      </c>
      <c r="AK38" s="686">
        <f t="shared" si="42"/>
        <v>191975616.8305563</v>
      </c>
      <c r="AL38" s="686">
        <f t="shared" si="42"/>
        <v>199654641.50377855</v>
      </c>
      <c r="AM38" s="686">
        <f t="shared" si="42"/>
        <v>207640827.1639297</v>
      </c>
    </row>
    <row r="39" spans="1:39" s="319" customFormat="1" ht="14.25" customHeight="1">
      <c r="A39" s="320">
        <v>32</v>
      </c>
      <c r="B39" s="321">
        <v>25969862</v>
      </c>
      <c r="C39" s="322" t="s">
        <v>848</v>
      </c>
      <c r="D39" s="323" t="s">
        <v>849</v>
      </c>
      <c r="E39" s="323" t="s">
        <v>849</v>
      </c>
      <c r="F39" s="323" t="s">
        <v>807</v>
      </c>
      <c r="G39" s="323" t="s">
        <v>807</v>
      </c>
      <c r="H39" s="324">
        <v>11797274</v>
      </c>
      <c r="I39" s="325">
        <v>0</v>
      </c>
      <c r="J39" s="325">
        <v>0</v>
      </c>
      <c r="K39" s="321">
        <f t="shared" si="2"/>
        <v>141567288</v>
      </c>
      <c r="L39" s="326">
        <v>0</v>
      </c>
      <c r="M39" s="327">
        <v>0</v>
      </c>
      <c r="N39" s="328">
        <v>12033219.48</v>
      </c>
      <c r="O39" s="329">
        <v>16988074.559999999</v>
      </c>
      <c r="P39" s="329">
        <v>3448579.1356799998</v>
      </c>
      <c r="Q39" s="329">
        <v>5662691.5200000005</v>
      </c>
      <c r="R39" s="330">
        <v>4247018.6399999997</v>
      </c>
      <c r="S39" s="329">
        <v>2831345.7600000002</v>
      </c>
      <c r="T39" s="331">
        <v>0</v>
      </c>
      <c r="U39" s="317">
        <f t="shared" si="3"/>
        <v>4129045.9</v>
      </c>
      <c r="V39" s="317">
        <f t="shared" si="4"/>
        <v>6242724.1583333332</v>
      </c>
      <c r="W39" s="317">
        <f t="shared" si="5"/>
        <v>6762951.1715277778</v>
      </c>
      <c r="X39" s="317">
        <f t="shared" si="13"/>
        <v>5898637</v>
      </c>
      <c r="Y39" s="331">
        <f t="shared" si="6"/>
        <v>786484.93333333335</v>
      </c>
      <c r="Z39" s="317">
        <f t="shared" si="7"/>
        <v>13225167.435821759</v>
      </c>
      <c r="AA39" s="317">
        <f t="shared" si="8"/>
        <v>14327264.72214024</v>
      </c>
      <c r="AB39" s="317">
        <f t="shared" si="9"/>
        <v>1719271.7666568286</v>
      </c>
      <c r="AC39" s="683">
        <f t="shared" si="10"/>
        <v>239869764.18349326</v>
      </c>
      <c r="AD39" s="686">
        <f t="shared" si="11"/>
        <v>249464554.75083297</v>
      </c>
      <c r="AE39" s="686">
        <f t="shared" si="0"/>
        <v>259443136.94086629</v>
      </c>
      <c r="AF39" s="686">
        <f t="shared" ref="AF39:AM39" si="43">+(AE39*$AE$6)+AE39</f>
        <v>269820862.41850096</v>
      </c>
      <c r="AG39" s="686">
        <f t="shared" si="43"/>
        <v>280613696.915241</v>
      </c>
      <c r="AH39" s="686">
        <f t="shared" si="43"/>
        <v>291838244.79185063</v>
      </c>
      <c r="AI39" s="686">
        <f t="shared" si="43"/>
        <v>303511774.58352464</v>
      </c>
      <c r="AJ39" s="686">
        <f t="shared" si="43"/>
        <v>315652245.56686562</v>
      </c>
      <c r="AK39" s="686">
        <f t="shared" si="43"/>
        <v>328278335.38954026</v>
      </c>
      <c r="AL39" s="686">
        <f t="shared" si="43"/>
        <v>341409468.80512184</v>
      </c>
      <c r="AM39" s="686">
        <f t="shared" si="43"/>
        <v>355065847.55732673</v>
      </c>
    </row>
    <row r="40" spans="1:39" s="319" customFormat="1" ht="14.25" customHeight="1">
      <c r="A40" s="320">
        <v>33</v>
      </c>
      <c r="B40" s="321">
        <v>30318229</v>
      </c>
      <c r="C40" s="322" t="s">
        <v>850</v>
      </c>
      <c r="D40" s="323" t="s">
        <v>815</v>
      </c>
      <c r="E40" s="323" t="s">
        <v>851</v>
      </c>
      <c r="F40" s="323" t="s">
        <v>779</v>
      </c>
      <c r="G40" s="323" t="s">
        <v>779</v>
      </c>
      <c r="H40" s="324">
        <v>6623865</v>
      </c>
      <c r="I40" s="325">
        <v>0</v>
      </c>
      <c r="J40" s="325">
        <v>0</v>
      </c>
      <c r="K40" s="321">
        <f t="shared" si="2"/>
        <v>79486380</v>
      </c>
      <c r="L40" s="326">
        <v>0</v>
      </c>
      <c r="M40" s="327">
        <v>0</v>
      </c>
      <c r="N40" s="328">
        <v>6756342.3000000007</v>
      </c>
      <c r="O40" s="329">
        <v>9538365.5999999996</v>
      </c>
      <c r="P40" s="329">
        <v>1936288.2168000001</v>
      </c>
      <c r="Q40" s="329">
        <v>3179455.2</v>
      </c>
      <c r="R40" s="330">
        <v>2384591.4</v>
      </c>
      <c r="S40" s="329">
        <v>1589727.6</v>
      </c>
      <c r="T40" s="331">
        <v>0</v>
      </c>
      <c r="U40" s="317">
        <f t="shared" si="3"/>
        <v>2318352.75</v>
      </c>
      <c r="V40" s="317">
        <f t="shared" si="4"/>
        <v>3505128.5625</v>
      </c>
      <c r="W40" s="317">
        <f t="shared" si="5"/>
        <v>3797222.609375</v>
      </c>
      <c r="X40" s="317">
        <f t="shared" si="13"/>
        <v>3311932.5</v>
      </c>
      <c r="Y40" s="331">
        <f t="shared" si="6"/>
        <v>441591</v>
      </c>
      <c r="Z40" s="317">
        <f t="shared" si="7"/>
        <v>7425590.326822917</v>
      </c>
      <c r="AA40" s="317">
        <f t="shared" si="8"/>
        <v>8044389.5207248265</v>
      </c>
      <c r="AB40" s="317">
        <f t="shared" si="9"/>
        <v>965326.74248697911</v>
      </c>
      <c r="AC40" s="683">
        <f t="shared" si="10"/>
        <v>134680684.32870972</v>
      </c>
      <c r="AD40" s="686">
        <f t="shared" si="11"/>
        <v>140067911.7018581</v>
      </c>
      <c r="AE40" s="686">
        <f t="shared" ref="AE40:AE71" si="44">+(AD40*$AE$6)+AD40</f>
        <v>145670628.16993243</v>
      </c>
      <c r="AF40" s="686">
        <f t="shared" ref="AF40:AM40" si="45">+(AE40*$AE$6)+AE40</f>
        <v>151497453.29672971</v>
      </c>
      <c r="AG40" s="686">
        <f t="shared" si="45"/>
        <v>157557351.42859891</v>
      </c>
      <c r="AH40" s="686">
        <f t="shared" si="45"/>
        <v>163859645.48574287</v>
      </c>
      <c r="AI40" s="686">
        <f t="shared" si="45"/>
        <v>170414031.30517259</v>
      </c>
      <c r="AJ40" s="686">
        <f t="shared" si="45"/>
        <v>177230592.55737948</v>
      </c>
      <c r="AK40" s="686">
        <f t="shared" si="45"/>
        <v>184319816.25967467</v>
      </c>
      <c r="AL40" s="686">
        <f t="shared" si="45"/>
        <v>191692608.91006166</v>
      </c>
      <c r="AM40" s="686">
        <f t="shared" si="45"/>
        <v>199360313.26646411</v>
      </c>
    </row>
    <row r="41" spans="1:39" s="319" customFormat="1" ht="14.25" customHeight="1">
      <c r="A41" s="320">
        <v>34</v>
      </c>
      <c r="B41" s="321">
        <v>10781304</v>
      </c>
      <c r="C41" s="322" t="s">
        <v>852</v>
      </c>
      <c r="D41" s="323" t="s">
        <v>794</v>
      </c>
      <c r="E41" s="323" t="s">
        <v>836</v>
      </c>
      <c r="F41" s="323" t="s">
        <v>779</v>
      </c>
      <c r="G41" s="323" t="s">
        <v>786</v>
      </c>
      <c r="H41" s="324">
        <v>2876019</v>
      </c>
      <c r="I41" s="325">
        <v>0</v>
      </c>
      <c r="J41" s="325">
        <v>0</v>
      </c>
      <c r="K41" s="321">
        <f t="shared" si="2"/>
        <v>34512228</v>
      </c>
      <c r="L41" s="326">
        <v>0</v>
      </c>
      <c r="M41" s="327">
        <v>0</v>
      </c>
      <c r="N41" s="328">
        <v>2933539.3800000004</v>
      </c>
      <c r="O41" s="329">
        <v>4141467.36</v>
      </c>
      <c r="P41" s="329">
        <v>840717.87407999998</v>
      </c>
      <c r="Q41" s="329">
        <v>1380489.12</v>
      </c>
      <c r="R41" s="330">
        <v>1035366.84</v>
      </c>
      <c r="S41" s="329">
        <v>690244.56</v>
      </c>
      <c r="T41" s="331">
        <v>0</v>
      </c>
      <c r="U41" s="317">
        <f t="shared" si="3"/>
        <v>1006606.6499999999</v>
      </c>
      <c r="V41" s="317">
        <f t="shared" si="4"/>
        <v>1521893.3875</v>
      </c>
      <c r="W41" s="317">
        <f t="shared" si="5"/>
        <v>1648717.8364583333</v>
      </c>
      <c r="X41" s="317">
        <f t="shared" si="13"/>
        <v>1438009.5</v>
      </c>
      <c r="Y41" s="331">
        <f t="shared" si="6"/>
        <v>191734.6</v>
      </c>
      <c r="Z41" s="317">
        <f t="shared" si="7"/>
        <v>3224120.4894965277</v>
      </c>
      <c r="AA41" s="317">
        <f t="shared" si="8"/>
        <v>3492797.1969545716</v>
      </c>
      <c r="AB41" s="317">
        <f t="shared" si="9"/>
        <v>419135.6636345486</v>
      </c>
      <c r="AC41" s="683">
        <f t="shared" si="10"/>
        <v>58477068.458123989</v>
      </c>
      <c r="AD41" s="686">
        <f t="shared" si="11"/>
        <v>60816151.196448952</v>
      </c>
      <c r="AE41" s="686">
        <f t="shared" si="44"/>
        <v>63248797.244306907</v>
      </c>
      <c r="AF41" s="686">
        <f t="shared" ref="AF41:AM41" si="46">+(AE41*$AE$6)+AE41</f>
        <v>65778749.134079181</v>
      </c>
      <c r="AG41" s="686">
        <f t="shared" si="46"/>
        <v>68409899.099442348</v>
      </c>
      <c r="AH41" s="686">
        <f t="shared" si="46"/>
        <v>71146295.063420042</v>
      </c>
      <c r="AI41" s="686">
        <f t="shared" si="46"/>
        <v>73992146.865956843</v>
      </c>
      <c r="AJ41" s="686">
        <f t="shared" si="46"/>
        <v>76951832.740595117</v>
      </c>
      <c r="AK41" s="686">
        <f t="shared" si="46"/>
        <v>80029906.050218925</v>
      </c>
      <c r="AL41" s="686">
        <f t="shared" si="46"/>
        <v>83231102.292227685</v>
      </c>
      <c r="AM41" s="686">
        <f t="shared" si="46"/>
        <v>86560346.383916795</v>
      </c>
    </row>
    <row r="42" spans="1:39" s="319" customFormat="1" ht="14.25" customHeight="1">
      <c r="A42" s="320">
        <v>35</v>
      </c>
      <c r="B42" s="321">
        <v>34993688</v>
      </c>
      <c r="C42" s="322" t="s">
        <v>853</v>
      </c>
      <c r="D42" s="323" t="s">
        <v>854</v>
      </c>
      <c r="E42" s="323" t="s">
        <v>854</v>
      </c>
      <c r="F42" s="323" t="s">
        <v>779</v>
      </c>
      <c r="G42" s="323" t="s">
        <v>779</v>
      </c>
      <c r="H42" s="324">
        <v>6898990</v>
      </c>
      <c r="I42" s="325">
        <v>0</v>
      </c>
      <c r="J42" s="325">
        <v>0</v>
      </c>
      <c r="K42" s="321">
        <f t="shared" si="2"/>
        <v>82787880</v>
      </c>
      <c r="L42" s="326">
        <v>0</v>
      </c>
      <c r="M42" s="327">
        <v>0</v>
      </c>
      <c r="N42" s="328">
        <v>7036969.8000000007</v>
      </c>
      <c r="O42" s="329">
        <v>9934545.5999999996</v>
      </c>
      <c r="P42" s="329">
        <v>2016712.7568000001</v>
      </c>
      <c r="Q42" s="329">
        <v>3311515.2</v>
      </c>
      <c r="R42" s="330">
        <v>2483636.4</v>
      </c>
      <c r="S42" s="329">
        <v>1655757.6</v>
      </c>
      <c r="T42" s="331">
        <v>0</v>
      </c>
      <c r="U42" s="317">
        <f t="shared" si="3"/>
        <v>2414646.5</v>
      </c>
      <c r="V42" s="317">
        <f t="shared" si="4"/>
        <v>3650715.5416666665</v>
      </c>
      <c r="W42" s="317">
        <f t="shared" si="5"/>
        <v>3954941.8368055555</v>
      </c>
      <c r="X42" s="317">
        <f t="shared" si="13"/>
        <v>3449495</v>
      </c>
      <c r="Y42" s="331">
        <f t="shared" si="6"/>
        <v>459932.66666666669</v>
      </c>
      <c r="Z42" s="317">
        <f t="shared" si="7"/>
        <v>7734015.3232060187</v>
      </c>
      <c r="AA42" s="317">
        <f t="shared" si="8"/>
        <v>8378516.6001398535</v>
      </c>
      <c r="AB42" s="317">
        <f t="shared" si="9"/>
        <v>1005421.9920167824</v>
      </c>
      <c r="AC42" s="683">
        <f t="shared" si="10"/>
        <v>140274702.81730154</v>
      </c>
      <c r="AD42" s="686">
        <f t="shared" si="11"/>
        <v>145885690.9299936</v>
      </c>
      <c r="AE42" s="686">
        <f t="shared" si="44"/>
        <v>151721118.56719333</v>
      </c>
      <c r="AF42" s="686">
        <f t="shared" ref="AF42:AM42" si="47">+(AE42*$AE$6)+AE42</f>
        <v>157789963.30988106</v>
      </c>
      <c r="AG42" s="686">
        <f t="shared" si="47"/>
        <v>164101561.8422763</v>
      </c>
      <c r="AH42" s="686">
        <f t="shared" si="47"/>
        <v>170665624.31596735</v>
      </c>
      <c r="AI42" s="686">
        <f t="shared" si="47"/>
        <v>177492249.28860605</v>
      </c>
      <c r="AJ42" s="686">
        <f t="shared" si="47"/>
        <v>184591939.26015028</v>
      </c>
      <c r="AK42" s="686">
        <f t="shared" si="47"/>
        <v>191975616.8305563</v>
      </c>
      <c r="AL42" s="686">
        <f t="shared" si="47"/>
        <v>199654641.50377855</v>
      </c>
      <c r="AM42" s="686">
        <f t="shared" si="47"/>
        <v>207640827.1639297</v>
      </c>
    </row>
    <row r="43" spans="1:39" s="319" customFormat="1" ht="14.25" customHeight="1">
      <c r="A43" s="320">
        <v>36</v>
      </c>
      <c r="B43" s="321">
        <v>78701409</v>
      </c>
      <c r="C43" s="322" t="s">
        <v>855</v>
      </c>
      <c r="D43" s="323" t="s">
        <v>788</v>
      </c>
      <c r="E43" s="323" t="s">
        <v>816</v>
      </c>
      <c r="F43" s="323" t="s">
        <v>779</v>
      </c>
      <c r="G43" s="323" t="s">
        <v>786</v>
      </c>
      <c r="H43" s="324">
        <v>2759774</v>
      </c>
      <c r="I43" s="325">
        <v>0</v>
      </c>
      <c r="J43" s="325">
        <v>0</v>
      </c>
      <c r="K43" s="321">
        <f t="shared" si="2"/>
        <v>33117288</v>
      </c>
      <c r="L43" s="326">
        <v>0</v>
      </c>
      <c r="M43" s="327">
        <v>0</v>
      </c>
      <c r="N43" s="328">
        <v>2814969.48</v>
      </c>
      <c r="O43" s="329">
        <v>3974074.56</v>
      </c>
      <c r="P43" s="329">
        <v>806737.13567999995</v>
      </c>
      <c r="Q43" s="329">
        <v>1324691.52</v>
      </c>
      <c r="R43" s="330">
        <v>993518.64</v>
      </c>
      <c r="S43" s="329">
        <v>662345.76</v>
      </c>
      <c r="T43" s="331">
        <v>0</v>
      </c>
      <c r="U43" s="317">
        <f t="shared" si="3"/>
        <v>965920.89999999991</v>
      </c>
      <c r="V43" s="317">
        <f t="shared" si="4"/>
        <v>1460380.4083333332</v>
      </c>
      <c r="W43" s="317">
        <f t="shared" si="5"/>
        <v>1582078.7756944443</v>
      </c>
      <c r="X43" s="317">
        <f t="shared" si="13"/>
        <v>1379887</v>
      </c>
      <c r="Y43" s="331">
        <f t="shared" si="6"/>
        <v>183984.93333333332</v>
      </c>
      <c r="Z43" s="317">
        <f t="shared" si="7"/>
        <v>3093805.6736689815</v>
      </c>
      <c r="AA43" s="317">
        <f t="shared" si="8"/>
        <v>3351622.8131413967</v>
      </c>
      <c r="AB43" s="317">
        <f t="shared" si="9"/>
        <v>402194.73757696757</v>
      </c>
      <c r="AC43" s="683">
        <f t="shared" si="10"/>
        <v>56113500.337428451</v>
      </c>
      <c r="AD43" s="686">
        <f t="shared" si="11"/>
        <v>58358040.350925587</v>
      </c>
      <c r="AE43" s="686">
        <f t="shared" si="44"/>
        <v>60692361.964962609</v>
      </c>
      <c r="AF43" s="686">
        <f t="shared" ref="AF43:AM43" si="48">+(AE43*$AE$6)+AE43</f>
        <v>63120056.443561114</v>
      </c>
      <c r="AG43" s="686">
        <f t="shared" si="48"/>
        <v>65644858.701303557</v>
      </c>
      <c r="AH43" s="686">
        <f t="shared" si="48"/>
        <v>68270653.049355701</v>
      </c>
      <c r="AI43" s="686">
        <f t="shared" si="48"/>
        <v>71001479.17132993</v>
      </c>
      <c r="AJ43" s="686">
        <f t="shared" si="48"/>
        <v>73841538.338183135</v>
      </c>
      <c r="AK43" s="686">
        <f t="shared" si="48"/>
        <v>76795199.871710464</v>
      </c>
      <c r="AL43" s="686">
        <f t="shared" si="48"/>
        <v>79867007.866578877</v>
      </c>
      <c r="AM43" s="686">
        <f t="shared" si="48"/>
        <v>83061688.181242034</v>
      </c>
    </row>
    <row r="44" spans="1:39" s="319" customFormat="1" ht="14.25" customHeight="1">
      <c r="A44" s="320">
        <v>37</v>
      </c>
      <c r="B44" s="321">
        <v>6877249</v>
      </c>
      <c r="C44" s="322" t="s">
        <v>856</v>
      </c>
      <c r="D44" s="323" t="s">
        <v>788</v>
      </c>
      <c r="E44" s="323" t="s">
        <v>821</v>
      </c>
      <c r="F44" s="323" t="s">
        <v>779</v>
      </c>
      <c r="G44" s="323" t="s">
        <v>779</v>
      </c>
      <c r="H44" s="324">
        <v>2759774</v>
      </c>
      <c r="I44" s="325">
        <v>0</v>
      </c>
      <c r="J44" s="325">
        <v>0</v>
      </c>
      <c r="K44" s="321">
        <f t="shared" si="2"/>
        <v>33117288</v>
      </c>
      <c r="L44" s="326">
        <v>0</v>
      </c>
      <c r="M44" s="327">
        <v>0</v>
      </c>
      <c r="N44" s="328">
        <v>2814969.48</v>
      </c>
      <c r="O44" s="329">
        <v>3974074.56</v>
      </c>
      <c r="P44" s="329">
        <v>806737.13567999995</v>
      </c>
      <c r="Q44" s="329">
        <v>1324691.52</v>
      </c>
      <c r="R44" s="330">
        <v>993518.64</v>
      </c>
      <c r="S44" s="329">
        <v>662345.76</v>
      </c>
      <c r="T44" s="331">
        <v>689940</v>
      </c>
      <c r="U44" s="317">
        <f t="shared" si="3"/>
        <v>1655860.9</v>
      </c>
      <c r="V44" s="317">
        <f t="shared" si="4"/>
        <v>1862845.4083333332</v>
      </c>
      <c r="W44" s="317">
        <f t="shared" si="5"/>
        <v>1730607.5256944445</v>
      </c>
      <c r="X44" s="317">
        <f t="shared" si="13"/>
        <v>1379887</v>
      </c>
      <c r="Y44" s="331">
        <f t="shared" si="6"/>
        <v>183984.93333333332</v>
      </c>
      <c r="Z44" s="317">
        <f t="shared" si="7"/>
        <v>3254711.8195023146</v>
      </c>
      <c r="AA44" s="317">
        <f t="shared" si="8"/>
        <v>3525937.8044608412</v>
      </c>
      <c r="AB44" s="317">
        <f t="shared" si="9"/>
        <v>423112.53653530095</v>
      </c>
      <c r="AC44" s="683">
        <f t="shared" si="10"/>
        <v>58400513.023539558</v>
      </c>
      <c r="AD44" s="686">
        <f t="shared" si="11"/>
        <v>60736533.544481143</v>
      </c>
      <c r="AE44" s="686">
        <f t="shared" si="44"/>
        <v>63165994.88626039</v>
      </c>
      <c r="AF44" s="686">
        <f t="shared" ref="AF44:AM44" si="49">+(AE44*$AE$6)+AE44</f>
        <v>65692634.681710809</v>
      </c>
      <c r="AG44" s="686">
        <f t="shared" si="49"/>
        <v>68320340.068979248</v>
      </c>
      <c r="AH44" s="686">
        <f t="shared" si="49"/>
        <v>71053153.671738416</v>
      </c>
      <c r="AI44" s="686">
        <f t="shared" si="49"/>
        <v>73895279.818607956</v>
      </c>
      <c r="AJ44" s="686">
        <f t="shared" si="49"/>
        <v>76851091.011352271</v>
      </c>
      <c r="AK44" s="686">
        <f t="shared" si="49"/>
        <v>79925134.651806355</v>
      </c>
      <c r="AL44" s="686">
        <f t="shared" si="49"/>
        <v>83122140.037878603</v>
      </c>
      <c r="AM44" s="686">
        <f t="shared" si="49"/>
        <v>86447025.639393747</v>
      </c>
    </row>
    <row r="45" spans="1:39" s="319" customFormat="1" ht="14.25" customHeight="1">
      <c r="A45" s="320">
        <v>38</v>
      </c>
      <c r="B45" s="321">
        <v>6618266</v>
      </c>
      <c r="C45" s="322" t="s">
        <v>857</v>
      </c>
      <c r="D45" s="323" t="s">
        <v>791</v>
      </c>
      <c r="E45" s="323" t="s">
        <v>858</v>
      </c>
      <c r="F45" s="323" t="s">
        <v>779</v>
      </c>
      <c r="G45" s="323" t="s">
        <v>779</v>
      </c>
      <c r="H45" s="324">
        <v>6623865</v>
      </c>
      <c r="I45" s="325">
        <v>0</v>
      </c>
      <c r="J45" s="325">
        <v>0</v>
      </c>
      <c r="K45" s="321">
        <f t="shared" si="2"/>
        <v>79486380</v>
      </c>
      <c r="L45" s="326">
        <v>0</v>
      </c>
      <c r="M45" s="327">
        <v>0</v>
      </c>
      <c r="N45" s="328">
        <v>6756342.3000000007</v>
      </c>
      <c r="O45" s="329">
        <v>9538365.5999999996</v>
      </c>
      <c r="P45" s="329">
        <v>1936288.2168000001</v>
      </c>
      <c r="Q45" s="329">
        <v>3179455.2</v>
      </c>
      <c r="R45" s="330">
        <v>2384591.4</v>
      </c>
      <c r="S45" s="329">
        <v>1589727.6</v>
      </c>
      <c r="T45" s="331">
        <v>0</v>
      </c>
      <c r="U45" s="317">
        <f t="shared" si="3"/>
        <v>2318352.75</v>
      </c>
      <c r="V45" s="317">
        <f t="shared" si="4"/>
        <v>3505128.5625</v>
      </c>
      <c r="W45" s="317">
        <f t="shared" si="5"/>
        <v>3797222.609375</v>
      </c>
      <c r="X45" s="317">
        <f t="shared" si="13"/>
        <v>3311932.5</v>
      </c>
      <c r="Y45" s="331">
        <f t="shared" si="6"/>
        <v>441591</v>
      </c>
      <c r="Z45" s="317">
        <f t="shared" si="7"/>
        <v>7425590.326822917</v>
      </c>
      <c r="AA45" s="317">
        <f t="shared" si="8"/>
        <v>8044389.5207248265</v>
      </c>
      <c r="AB45" s="317">
        <f t="shared" si="9"/>
        <v>965326.74248697911</v>
      </c>
      <c r="AC45" s="683">
        <f t="shared" si="10"/>
        <v>134680684.32870972</v>
      </c>
      <c r="AD45" s="686">
        <f t="shared" si="11"/>
        <v>140067911.7018581</v>
      </c>
      <c r="AE45" s="686">
        <f t="shared" si="44"/>
        <v>145670628.16993243</v>
      </c>
      <c r="AF45" s="686">
        <f t="shared" ref="AF45:AM45" si="50">+(AE45*$AE$6)+AE45</f>
        <v>151497453.29672971</v>
      </c>
      <c r="AG45" s="686">
        <f t="shared" si="50"/>
        <v>157557351.42859891</v>
      </c>
      <c r="AH45" s="686">
        <f t="shared" si="50"/>
        <v>163859645.48574287</v>
      </c>
      <c r="AI45" s="686">
        <f t="shared" si="50"/>
        <v>170414031.30517259</v>
      </c>
      <c r="AJ45" s="686">
        <f t="shared" si="50"/>
        <v>177230592.55737948</v>
      </c>
      <c r="AK45" s="686">
        <f t="shared" si="50"/>
        <v>184319816.25967467</v>
      </c>
      <c r="AL45" s="686">
        <f t="shared" si="50"/>
        <v>191692608.91006166</v>
      </c>
      <c r="AM45" s="686">
        <f t="shared" si="50"/>
        <v>199360313.26646411</v>
      </c>
    </row>
    <row r="46" spans="1:39" s="319" customFormat="1" ht="14.25" customHeight="1">
      <c r="A46" s="320">
        <v>39</v>
      </c>
      <c r="B46" s="321">
        <v>15665741</v>
      </c>
      <c r="C46" s="322" t="s">
        <v>859</v>
      </c>
      <c r="D46" s="323" t="s">
        <v>788</v>
      </c>
      <c r="E46" s="323" t="s">
        <v>860</v>
      </c>
      <c r="F46" s="323" t="s">
        <v>779</v>
      </c>
      <c r="G46" s="323" t="s">
        <v>779</v>
      </c>
      <c r="H46" s="324">
        <v>2759774</v>
      </c>
      <c r="I46" s="325">
        <v>0</v>
      </c>
      <c r="J46" s="325">
        <v>0</v>
      </c>
      <c r="K46" s="321">
        <f t="shared" si="2"/>
        <v>33117288</v>
      </c>
      <c r="L46" s="326">
        <v>0</v>
      </c>
      <c r="M46" s="327">
        <v>0</v>
      </c>
      <c r="N46" s="328">
        <v>2814969.48</v>
      </c>
      <c r="O46" s="329">
        <v>3974074.56</v>
      </c>
      <c r="P46" s="329">
        <v>806737.13567999995</v>
      </c>
      <c r="Q46" s="329">
        <v>1324691.52</v>
      </c>
      <c r="R46" s="330">
        <v>993518.64</v>
      </c>
      <c r="S46" s="329">
        <v>662345.76</v>
      </c>
      <c r="T46" s="331">
        <v>689940</v>
      </c>
      <c r="U46" s="317">
        <f t="shared" si="3"/>
        <v>1655860.9</v>
      </c>
      <c r="V46" s="317">
        <f t="shared" si="4"/>
        <v>1862845.4083333332</v>
      </c>
      <c r="W46" s="317">
        <f t="shared" si="5"/>
        <v>1730607.5256944445</v>
      </c>
      <c r="X46" s="317">
        <f t="shared" si="13"/>
        <v>1379887</v>
      </c>
      <c r="Y46" s="331">
        <f t="shared" si="6"/>
        <v>183984.93333333332</v>
      </c>
      <c r="Z46" s="317">
        <f t="shared" si="7"/>
        <v>3254711.8195023146</v>
      </c>
      <c r="AA46" s="317">
        <f t="shared" si="8"/>
        <v>3525937.8044608412</v>
      </c>
      <c r="AB46" s="317">
        <f t="shared" si="9"/>
        <v>423112.53653530095</v>
      </c>
      <c r="AC46" s="683">
        <f t="shared" si="10"/>
        <v>58400513.023539558</v>
      </c>
      <c r="AD46" s="686">
        <f t="shared" si="11"/>
        <v>60736533.544481143</v>
      </c>
      <c r="AE46" s="686">
        <f t="shared" si="44"/>
        <v>63165994.88626039</v>
      </c>
      <c r="AF46" s="686">
        <f t="shared" ref="AF46:AM46" si="51">+(AE46*$AE$6)+AE46</f>
        <v>65692634.681710809</v>
      </c>
      <c r="AG46" s="686">
        <f t="shared" si="51"/>
        <v>68320340.068979248</v>
      </c>
      <c r="AH46" s="686">
        <f t="shared" si="51"/>
        <v>71053153.671738416</v>
      </c>
      <c r="AI46" s="686">
        <f t="shared" si="51"/>
        <v>73895279.818607956</v>
      </c>
      <c r="AJ46" s="686">
        <f t="shared" si="51"/>
        <v>76851091.011352271</v>
      </c>
      <c r="AK46" s="686">
        <f t="shared" si="51"/>
        <v>79925134.651806355</v>
      </c>
      <c r="AL46" s="686">
        <f t="shared" si="51"/>
        <v>83122140.037878603</v>
      </c>
      <c r="AM46" s="686">
        <f t="shared" si="51"/>
        <v>86447025.639393747</v>
      </c>
    </row>
    <row r="47" spans="1:39" s="319" customFormat="1" ht="14.25" customHeight="1">
      <c r="A47" s="320">
        <v>40</v>
      </c>
      <c r="B47" s="321">
        <v>51777045</v>
      </c>
      <c r="C47" s="322" t="s">
        <v>861</v>
      </c>
      <c r="D47" s="323" t="s">
        <v>794</v>
      </c>
      <c r="E47" s="323"/>
      <c r="F47" s="323" t="s">
        <v>779</v>
      </c>
      <c r="G47" s="323" t="s">
        <v>779</v>
      </c>
      <c r="H47" s="324">
        <v>2876019</v>
      </c>
      <c r="I47" s="325">
        <v>0</v>
      </c>
      <c r="J47" s="325">
        <v>0</v>
      </c>
      <c r="K47" s="321">
        <f t="shared" si="2"/>
        <v>34512228</v>
      </c>
      <c r="L47" s="326">
        <v>0</v>
      </c>
      <c r="M47" s="327">
        <v>0</v>
      </c>
      <c r="N47" s="328">
        <v>2933539.3800000004</v>
      </c>
      <c r="O47" s="329">
        <v>4141467.36</v>
      </c>
      <c r="P47" s="329">
        <v>840717.87407999998</v>
      </c>
      <c r="Q47" s="329">
        <v>1380489.12</v>
      </c>
      <c r="R47" s="330">
        <v>1035366.84</v>
      </c>
      <c r="S47" s="329">
        <v>690244.56</v>
      </c>
      <c r="T47" s="331">
        <v>0</v>
      </c>
      <c r="U47" s="317">
        <f t="shared" si="3"/>
        <v>1006606.6499999999</v>
      </c>
      <c r="V47" s="317">
        <f t="shared" si="4"/>
        <v>1521893.3875</v>
      </c>
      <c r="W47" s="317">
        <f t="shared" si="5"/>
        <v>1648717.8364583333</v>
      </c>
      <c r="X47" s="317">
        <f t="shared" si="13"/>
        <v>1438009.5</v>
      </c>
      <c r="Y47" s="331">
        <f t="shared" si="6"/>
        <v>191734.6</v>
      </c>
      <c r="Z47" s="317">
        <f t="shared" si="7"/>
        <v>3224120.4894965277</v>
      </c>
      <c r="AA47" s="317">
        <f t="shared" si="8"/>
        <v>3492797.1969545716</v>
      </c>
      <c r="AB47" s="317">
        <f t="shared" si="9"/>
        <v>419135.6636345486</v>
      </c>
      <c r="AC47" s="683">
        <f t="shared" si="10"/>
        <v>58477068.458123989</v>
      </c>
      <c r="AD47" s="686">
        <f t="shared" si="11"/>
        <v>60816151.196448952</v>
      </c>
      <c r="AE47" s="686">
        <f t="shared" si="44"/>
        <v>63248797.244306907</v>
      </c>
      <c r="AF47" s="686">
        <f t="shared" ref="AF47:AM47" si="52">+(AE47*$AE$6)+AE47</f>
        <v>65778749.134079181</v>
      </c>
      <c r="AG47" s="686">
        <f t="shared" si="52"/>
        <v>68409899.099442348</v>
      </c>
      <c r="AH47" s="686">
        <f t="shared" si="52"/>
        <v>71146295.063420042</v>
      </c>
      <c r="AI47" s="686">
        <f t="shared" si="52"/>
        <v>73992146.865956843</v>
      </c>
      <c r="AJ47" s="686">
        <f t="shared" si="52"/>
        <v>76951832.740595117</v>
      </c>
      <c r="AK47" s="686">
        <f t="shared" si="52"/>
        <v>80029906.050218925</v>
      </c>
      <c r="AL47" s="686">
        <f t="shared" si="52"/>
        <v>83231102.292227685</v>
      </c>
      <c r="AM47" s="686">
        <f t="shared" si="52"/>
        <v>86560346.383916795</v>
      </c>
    </row>
    <row r="48" spans="1:39" s="319" customFormat="1" ht="14.25" customHeight="1">
      <c r="A48" s="320">
        <v>41</v>
      </c>
      <c r="B48" s="321">
        <v>34998749</v>
      </c>
      <c r="C48" s="322" t="s">
        <v>862</v>
      </c>
      <c r="D48" s="323" t="s">
        <v>794</v>
      </c>
      <c r="E48" s="323" t="s">
        <v>466</v>
      </c>
      <c r="F48" s="323" t="s">
        <v>779</v>
      </c>
      <c r="G48" s="323" t="s">
        <v>779</v>
      </c>
      <c r="H48" s="324">
        <v>2876019</v>
      </c>
      <c r="I48" s="325">
        <v>0</v>
      </c>
      <c r="J48" s="325">
        <v>0</v>
      </c>
      <c r="K48" s="321">
        <f t="shared" si="2"/>
        <v>34512228</v>
      </c>
      <c r="L48" s="326">
        <v>0</v>
      </c>
      <c r="M48" s="327">
        <v>0</v>
      </c>
      <c r="N48" s="328">
        <v>2933539.3800000004</v>
      </c>
      <c r="O48" s="329">
        <v>4141467.36</v>
      </c>
      <c r="P48" s="329">
        <v>840717.87407999998</v>
      </c>
      <c r="Q48" s="329">
        <v>1380489.12</v>
      </c>
      <c r="R48" s="330">
        <v>1035366.84</v>
      </c>
      <c r="S48" s="329">
        <v>690244.56</v>
      </c>
      <c r="T48" s="331">
        <v>719004</v>
      </c>
      <c r="U48" s="317">
        <f t="shared" si="3"/>
        <v>1725610.65</v>
      </c>
      <c r="V48" s="317">
        <f t="shared" si="4"/>
        <v>1941312.3875</v>
      </c>
      <c r="W48" s="317">
        <f t="shared" si="5"/>
        <v>1803503.4197916666</v>
      </c>
      <c r="X48" s="317">
        <f t="shared" si="13"/>
        <v>1438009.5</v>
      </c>
      <c r="Y48" s="331">
        <f t="shared" si="6"/>
        <v>191734.6</v>
      </c>
      <c r="Z48" s="317">
        <f t="shared" si="7"/>
        <v>3391804.8714409722</v>
      </c>
      <c r="AA48" s="317">
        <f t="shared" si="8"/>
        <v>3674455.2773943865</v>
      </c>
      <c r="AB48" s="317">
        <f t="shared" si="9"/>
        <v>440934.63328732637</v>
      </c>
      <c r="AC48" s="683">
        <f t="shared" si="10"/>
        <v>60860422.473494358</v>
      </c>
      <c r="AD48" s="686">
        <f t="shared" si="11"/>
        <v>63294839.372434132</v>
      </c>
      <c r="AE48" s="686">
        <f t="shared" si="44"/>
        <v>65826632.947331496</v>
      </c>
      <c r="AF48" s="686">
        <f t="shared" ref="AF48:AM48" si="53">+(AE48*$AE$6)+AE48</f>
        <v>68459698.265224755</v>
      </c>
      <c r="AG48" s="686">
        <f t="shared" si="53"/>
        <v>71198086.195833743</v>
      </c>
      <c r="AH48" s="686">
        <f t="shared" si="53"/>
        <v>74046009.643667087</v>
      </c>
      <c r="AI48" s="686">
        <f t="shared" si="53"/>
        <v>77007850.029413775</v>
      </c>
      <c r="AJ48" s="686">
        <f t="shared" si="53"/>
        <v>80088164.030590326</v>
      </c>
      <c r="AK48" s="686">
        <f t="shared" si="53"/>
        <v>83291690.591813937</v>
      </c>
      <c r="AL48" s="686">
        <f t="shared" si="53"/>
        <v>86623358.215486497</v>
      </c>
      <c r="AM48" s="686">
        <f t="shared" si="53"/>
        <v>90088292.544105962</v>
      </c>
    </row>
    <row r="49" spans="1:39" s="319" customFormat="1" ht="14.25" customHeight="1">
      <c r="A49" s="320">
        <v>42</v>
      </c>
      <c r="B49" s="321">
        <v>26173568</v>
      </c>
      <c r="C49" s="322" t="s">
        <v>863</v>
      </c>
      <c r="D49" s="323" t="s">
        <v>815</v>
      </c>
      <c r="E49" s="323" t="s">
        <v>864</v>
      </c>
      <c r="F49" s="323" t="s">
        <v>779</v>
      </c>
      <c r="G49" s="323" t="s">
        <v>779</v>
      </c>
      <c r="H49" s="324">
        <v>6623865</v>
      </c>
      <c r="I49" s="325">
        <v>0</v>
      </c>
      <c r="J49" s="325">
        <v>0</v>
      </c>
      <c r="K49" s="321">
        <f t="shared" si="2"/>
        <v>79486380</v>
      </c>
      <c r="L49" s="326">
        <v>0</v>
      </c>
      <c r="M49" s="327">
        <v>0</v>
      </c>
      <c r="N49" s="328">
        <v>6756342.3000000007</v>
      </c>
      <c r="O49" s="329">
        <v>9538365.5999999996</v>
      </c>
      <c r="P49" s="329">
        <v>1936288.2168000001</v>
      </c>
      <c r="Q49" s="329">
        <v>3179455.2</v>
      </c>
      <c r="R49" s="330">
        <v>2384591.4</v>
      </c>
      <c r="S49" s="329">
        <v>1589727.6</v>
      </c>
      <c r="T49" s="331">
        <v>0</v>
      </c>
      <c r="U49" s="317">
        <f t="shared" si="3"/>
        <v>2318352.75</v>
      </c>
      <c r="V49" s="317">
        <f t="shared" si="4"/>
        <v>3505128.5625</v>
      </c>
      <c r="W49" s="317">
        <f t="shared" si="5"/>
        <v>3797222.609375</v>
      </c>
      <c r="X49" s="317">
        <f t="shared" si="13"/>
        <v>3311932.5</v>
      </c>
      <c r="Y49" s="331">
        <f t="shared" si="6"/>
        <v>441591</v>
      </c>
      <c r="Z49" s="317">
        <f t="shared" si="7"/>
        <v>7425590.326822917</v>
      </c>
      <c r="AA49" s="317">
        <f t="shared" si="8"/>
        <v>8044389.5207248265</v>
      </c>
      <c r="AB49" s="317">
        <f t="shared" si="9"/>
        <v>965326.74248697911</v>
      </c>
      <c r="AC49" s="683">
        <f t="shared" si="10"/>
        <v>134680684.32870972</v>
      </c>
      <c r="AD49" s="686">
        <f t="shared" si="11"/>
        <v>140067911.7018581</v>
      </c>
      <c r="AE49" s="686">
        <f t="shared" si="44"/>
        <v>145670628.16993243</v>
      </c>
      <c r="AF49" s="686">
        <f t="shared" ref="AF49:AM49" si="54">+(AE49*$AE$6)+AE49</f>
        <v>151497453.29672971</v>
      </c>
      <c r="AG49" s="686">
        <f t="shared" si="54"/>
        <v>157557351.42859891</v>
      </c>
      <c r="AH49" s="686">
        <f t="shared" si="54"/>
        <v>163859645.48574287</v>
      </c>
      <c r="AI49" s="686">
        <f t="shared" si="54"/>
        <v>170414031.30517259</v>
      </c>
      <c r="AJ49" s="686">
        <f t="shared" si="54"/>
        <v>177230592.55737948</v>
      </c>
      <c r="AK49" s="686">
        <f t="shared" si="54"/>
        <v>184319816.25967467</v>
      </c>
      <c r="AL49" s="686">
        <f t="shared" si="54"/>
        <v>191692608.91006166</v>
      </c>
      <c r="AM49" s="686">
        <f t="shared" si="54"/>
        <v>199360313.26646411</v>
      </c>
    </row>
    <row r="50" spans="1:39" s="319" customFormat="1" ht="14.25" customHeight="1">
      <c r="A50" s="320">
        <v>43</v>
      </c>
      <c r="B50" s="321">
        <v>34991067</v>
      </c>
      <c r="C50" s="322" t="s">
        <v>865</v>
      </c>
      <c r="D50" s="323" t="s">
        <v>794</v>
      </c>
      <c r="E50" s="323" t="s">
        <v>785</v>
      </c>
      <c r="F50" s="323" t="s">
        <v>779</v>
      </c>
      <c r="G50" s="323" t="s">
        <v>786</v>
      </c>
      <c r="H50" s="324">
        <v>2876019</v>
      </c>
      <c r="I50" s="325">
        <v>0</v>
      </c>
      <c r="J50" s="325">
        <v>0</v>
      </c>
      <c r="K50" s="321">
        <f t="shared" si="2"/>
        <v>34512228</v>
      </c>
      <c r="L50" s="326">
        <v>0</v>
      </c>
      <c r="M50" s="327">
        <v>0</v>
      </c>
      <c r="N50" s="328">
        <v>2933539.3800000004</v>
      </c>
      <c r="O50" s="329">
        <v>4141467.36</v>
      </c>
      <c r="P50" s="329">
        <v>840717.87407999998</v>
      </c>
      <c r="Q50" s="329">
        <v>1380489.12</v>
      </c>
      <c r="R50" s="330">
        <v>1035366.84</v>
      </c>
      <c r="S50" s="329">
        <v>690244.56</v>
      </c>
      <c r="T50" s="331">
        <v>719004</v>
      </c>
      <c r="U50" s="317">
        <f t="shared" si="3"/>
        <v>1725610.65</v>
      </c>
      <c r="V50" s="317">
        <f t="shared" si="4"/>
        <v>1941312.3875</v>
      </c>
      <c r="W50" s="317">
        <f t="shared" si="5"/>
        <v>1803503.4197916666</v>
      </c>
      <c r="X50" s="317">
        <f t="shared" si="13"/>
        <v>1438009.5</v>
      </c>
      <c r="Y50" s="331">
        <f t="shared" si="6"/>
        <v>191734.6</v>
      </c>
      <c r="Z50" s="317">
        <f t="shared" si="7"/>
        <v>3391804.8714409722</v>
      </c>
      <c r="AA50" s="317">
        <f t="shared" si="8"/>
        <v>3674455.2773943865</v>
      </c>
      <c r="AB50" s="317">
        <f t="shared" si="9"/>
        <v>440934.63328732637</v>
      </c>
      <c r="AC50" s="683">
        <f t="shared" si="10"/>
        <v>60860422.473494358</v>
      </c>
      <c r="AD50" s="686">
        <f t="shared" si="11"/>
        <v>63294839.372434132</v>
      </c>
      <c r="AE50" s="686">
        <f t="shared" si="44"/>
        <v>65826632.947331496</v>
      </c>
      <c r="AF50" s="686">
        <f t="shared" ref="AF50:AM50" si="55">+(AE50*$AE$6)+AE50</f>
        <v>68459698.265224755</v>
      </c>
      <c r="AG50" s="686">
        <f t="shared" si="55"/>
        <v>71198086.195833743</v>
      </c>
      <c r="AH50" s="686">
        <f t="shared" si="55"/>
        <v>74046009.643667087</v>
      </c>
      <c r="AI50" s="686">
        <f t="shared" si="55"/>
        <v>77007850.029413775</v>
      </c>
      <c r="AJ50" s="686">
        <f t="shared" si="55"/>
        <v>80088164.030590326</v>
      </c>
      <c r="AK50" s="686">
        <f t="shared" si="55"/>
        <v>83291690.591813937</v>
      </c>
      <c r="AL50" s="686">
        <f t="shared" si="55"/>
        <v>86623358.215486497</v>
      </c>
      <c r="AM50" s="686">
        <f t="shared" si="55"/>
        <v>90088292.544105962</v>
      </c>
    </row>
    <row r="51" spans="1:39" s="319" customFormat="1" ht="14.25" customHeight="1">
      <c r="A51" s="320">
        <v>44</v>
      </c>
      <c r="B51" s="321">
        <v>50937624</v>
      </c>
      <c r="C51" s="322" t="s">
        <v>866</v>
      </c>
      <c r="D51" s="323" t="s">
        <v>815</v>
      </c>
      <c r="E51" s="323" t="s">
        <v>867</v>
      </c>
      <c r="F51" s="323" t="s">
        <v>779</v>
      </c>
      <c r="G51" s="323" t="s">
        <v>786</v>
      </c>
      <c r="H51" s="324">
        <v>6623865</v>
      </c>
      <c r="I51" s="325">
        <v>0</v>
      </c>
      <c r="J51" s="325">
        <v>0</v>
      </c>
      <c r="K51" s="321">
        <f t="shared" si="2"/>
        <v>79486380</v>
      </c>
      <c r="L51" s="326">
        <v>0</v>
      </c>
      <c r="M51" s="327">
        <v>0</v>
      </c>
      <c r="N51" s="328">
        <v>6756342.3000000007</v>
      </c>
      <c r="O51" s="329">
        <v>9538365.5999999996</v>
      </c>
      <c r="P51" s="329">
        <v>1936288.2168000001</v>
      </c>
      <c r="Q51" s="329">
        <v>3179455.2</v>
      </c>
      <c r="R51" s="330">
        <v>2384591.4</v>
      </c>
      <c r="S51" s="329">
        <v>1589727.6</v>
      </c>
      <c r="T51" s="331">
        <v>0</v>
      </c>
      <c r="U51" s="317">
        <f t="shared" si="3"/>
        <v>2318352.75</v>
      </c>
      <c r="V51" s="317">
        <f t="shared" si="4"/>
        <v>3505128.5625</v>
      </c>
      <c r="W51" s="317">
        <f t="shared" si="5"/>
        <v>3797222.609375</v>
      </c>
      <c r="X51" s="317">
        <f t="shared" si="13"/>
        <v>3311932.5</v>
      </c>
      <c r="Y51" s="331">
        <f t="shared" si="6"/>
        <v>441591</v>
      </c>
      <c r="Z51" s="317">
        <f t="shared" si="7"/>
        <v>7425590.326822917</v>
      </c>
      <c r="AA51" s="317">
        <f t="shared" si="8"/>
        <v>8044389.5207248265</v>
      </c>
      <c r="AB51" s="317">
        <f t="shared" si="9"/>
        <v>965326.74248697911</v>
      </c>
      <c r="AC51" s="683">
        <f t="shared" si="10"/>
        <v>134680684.32870972</v>
      </c>
      <c r="AD51" s="686">
        <f t="shared" si="11"/>
        <v>140067911.7018581</v>
      </c>
      <c r="AE51" s="686">
        <f t="shared" si="44"/>
        <v>145670628.16993243</v>
      </c>
      <c r="AF51" s="686">
        <f t="shared" ref="AF51:AM51" si="56">+(AE51*$AE$6)+AE51</f>
        <v>151497453.29672971</v>
      </c>
      <c r="AG51" s="686">
        <f t="shared" si="56"/>
        <v>157557351.42859891</v>
      </c>
      <c r="AH51" s="686">
        <f t="shared" si="56"/>
        <v>163859645.48574287</v>
      </c>
      <c r="AI51" s="686">
        <f t="shared" si="56"/>
        <v>170414031.30517259</v>
      </c>
      <c r="AJ51" s="686">
        <f t="shared" si="56"/>
        <v>177230592.55737948</v>
      </c>
      <c r="AK51" s="686">
        <f t="shared" si="56"/>
        <v>184319816.25967467</v>
      </c>
      <c r="AL51" s="686">
        <f t="shared" si="56"/>
        <v>191692608.91006166</v>
      </c>
      <c r="AM51" s="686">
        <f t="shared" si="56"/>
        <v>199360313.26646411</v>
      </c>
    </row>
    <row r="52" spans="1:39" s="319" customFormat="1" ht="14.25" customHeight="1">
      <c r="A52" s="320">
        <v>45</v>
      </c>
      <c r="B52" s="321">
        <v>15524859</v>
      </c>
      <c r="C52" s="322" t="s">
        <v>868</v>
      </c>
      <c r="D52" s="323" t="s">
        <v>869</v>
      </c>
      <c r="E52" s="323" t="s">
        <v>869</v>
      </c>
      <c r="F52" s="323" t="s">
        <v>807</v>
      </c>
      <c r="G52" s="323" t="s">
        <v>807</v>
      </c>
      <c r="H52" s="324">
        <v>11797274</v>
      </c>
      <c r="I52" s="325">
        <v>0</v>
      </c>
      <c r="J52" s="325">
        <v>0</v>
      </c>
      <c r="K52" s="321">
        <f t="shared" si="2"/>
        <v>141567288</v>
      </c>
      <c r="L52" s="326">
        <v>0</v>
      </c>
      <c r="M52" s="327">
        <v>0</v>
      </c>
      <c r="N52" s="328">
        <v>12033219.48</v>
      </c>
      <c r="O52" s="329">
        <v>16988074.559999999</v>
      </c>
      <c r="P52" s="329">
        <v>3448579.1356799998</v>
      </c>
      <c r="Q52" s="329">
        <v>5662691.5200000005</v>
      </c>
      <c r="R52" s="330">
        <v>4247018.6399999997</v>
      </c>
      <c r="S52" s="329">
        <v>2831345.7600000002</v>
      </c>
      <c r="T52" s="331">
        <v>0</v>
      </c>
      <c r="U52" s="317">
        <f t="shared" si="3"/>
        <v>4129045.9</v>
      </c>
      <c r="V52" s="317">
        <f t="shared" si="4"/>
        <v>6242724.1583333332</v>
      </c>
      <c r="W52" s="317">
        <f t="shared" si="5"/>
        <v>6762951.1715277778</v>
      </c>
      <c r="X52" s="317">
        <f t="shared" si="13"/>
        <v>5898637</v>
      </c>
      <c r="Y52" s="331">
        <f t="shared" si="6"/>
        <v>786484.93333333335</v>
      </c>
      <c r="Z52" s="317">
        <f t="shared" si="7"/>
        <v>13225167.435821759</v>
      </c>
      <c r="AA52" s="317">
        <f t="shared" si="8"/>
        <v>14327264.72214024</v>
      </c>
      <c r="AB52" s="317">
        <f t="shared" si="9"/>
        <v>1719271.7666568286</v>
      </c>
      <c r="AC52" s="683">
        <f t="shared" si="10"/>
        <v>239869764.18349326</v>
      </c>
      <c r="AD52" s="686">
        <f t="shared" si="11"/>
        <v>249464554.75083297</v>
      </c>
      <c r="AE52" s="686">
        <f t="shared" si="44"/>
        <v>259443136.94086629</v>
      </c>
      <c r="AF52" s="686">
        <f t="shared" ref="AF52:AM52" si="57">+(AE52*$AE$6)+AE52</f>
        <v>269820862.41850096</v>
      </c>
      <c r="AG52" s="686">
        <f t="shared" si="57"/>
        <v>280613696.915241</v>
      </c>
      <c r="AH52" s="686">
        <f t="shared" si="57"/>
        <v>291838244.79185063</v>
      </c>
      <c r="AI52" s="686">
        <f t="shared" si="57"/>
        <v>303511774.58352464</v>
      </c>
      <c r="AJ52" s="686">
        <f t="shared" si="57"/>
        <v>315652245.56686562</v>
      </c>
      <c r="AK52" s="686">
        <f t="shared" si="57"/>
        <v>328278335.38954026</v>
      </c>
      <c r="AL52" s="686">
        <f t="shared" si="57"/>
        <v>341409468.80512184</v>
      </c>
      <c r="AM52" s="686">
        <f t="shared" si="57"/>
        <v>355065847.55732673</v>
      </c>
    </row>
    <row r="53" spans="1:39" s="319" customFormat="1" ht="14.25" customHeight="1">
      <c r="A53" s="320">
        <v>46</v>
      </c>
      <c r="B53" s="321">
        <v>78696349</v>
      </c>
      <c r="C53" s="322" t="s">
        <v>870</v>
      </c>
      <c r="D53" s="323" t="s">
        <v>788</v>
      </c>
      <c r="E53" s="323" t="s">
        <v>821</v>
      </c>
      <c r="F53" s="323" t="s">
        <v>779</v>
      </c>
      <c r="G53" s="323" t="s">
        <v>779</v>
      </c>
      <c r="H53" s="324">
        <v>2759774</v>
      </c>
      <c r="I53" s="325">
        <v>0</v>
      </c>
      <c r="J53" s="325">
        <v>0</v>
      </c>
      <c r="K53" s="321">
        <f t="shared" si="2"/>
        <v>33117288</v>
      </c>
      <c r="L53" s="326">
        <v>0</v>
      </c>
      <c r="M53" s="327">
        <v>0</v>
      </c>
      <c r="N53" s="328">
        <v>2814969.48</v>
      </c>
      <c r="O53" s="329">
        <v>3974074.56</v>
      </c>
      <c r="P53" s="329">
        <v>806737.13567999995</v>
      </c>
      <c r="Q53" s="329">
        <v>1324691.52</v>
      </c>
      <c r="R53" s="330">
        <v>993518.64</v>
      </c>
      <c r="S53" s="329">
        <v>662345.76</v>
      </c>
      <c r="T53" s="331">
        <v>0</v>
      </c>
      <c r="U53" s="317">
        <f t="shared" si="3"/>
        <v>965920.89999999991</v>
      </c>
      <c r="V53" s="317">
        <f t="shared" si="4"/>
        <v>1460380.4083333332</v>
      </c>
      <c r="W53" s="317">
        <f t="shared" si="5"/>
        <v>1582078.7756944443</v>
      </c>
      <c r="X53" s="317">
        <f t="shared" si="13"/>
        <v>1379887</v>
      </c>
      <c r="Y53" s="331">
        <f t="shared" si="6"/>
        <v>183984.93333333332</v>
      </c>
      <c r="Z53" s="317">
        <f t="shared" si="7"/>
        <v>3093805.6736689815</v>
      </c>
      <c r="AA53" s="317">
        <f t="shared" si="8"/>
        <v>3351622.8131413967</v>
      </c>
      <c r="AB53" s="317">
        <f t="shared" si="9"/>
        <v>402194.73757696757</v>
      </c>
      <c r="AC53" s="683">
        <f t="shared" si="10"/>
        <v>56113500.337428451</v>
      </c>
      <c r="AD53" s="686">
        <f t="shared" si="11"/>
        <v>58358040.350925587</v>
      </c>
      <c r="AE53" s="686">
        <f t="shared" si="44"/>
        <v>60692361.964962609</v>
      </c>
      <c r="AF53" s="686">
        <f t="shared" ref="AF53:AM53" si="58">+(AE53*$AE$6)+AE53</f>
        <v>63120056.443561114</v>
      </c>
      <c r="AG53" s="686">
        <f t="shared" si="58"/>
        <v>65644858.701303557</v>
      </c>
      <c r="AH53" s="686">
        <f t="shared" si="58"/>
        <v>68270653.049355701</v>
      </c>
      <c r="AI53" s="686">
        <f t="shared" si="58"/>
        <v>71001479.17132993</v>
      </c>
      <c r="AJ53" s="686">
        <f t="shared" si="58"/>
        <v>73841538.338183135</v>
      </c>
      <c r="AK53" s="686">
        <f t="shared" si="58"/>
        <v>76795199.871710464</v>
      </c>
      <c r="AL53" s="686">
        <f t="shared" si="58"/>
        <v>79867007.866578877</v>
      </c>
      <c r="AM53" s="686">
        <f t="shared" si="58"/>
        <v>83061688.181242034</v>
      </c>
    </row>
    <row r="54" spans="1:39" s="319" customFormat="1" ht="14.25" customHeight="1">
      <c r="A54" s="320">
        <v>47</v>
      </c>
      <c r="B54" s="333">
        <v>92521526</v>
      </c>
      <c r="C54" s="334" t="s">
        <v>871</v>
      </c>
      <c r="D54" s="323" t="s">
        <v>815</v>
      </c>
      <c r="E54" s="323" t="s">
        <v>872</v>
      </c>
      <c r="F54" s="323" t="s">
        <v>779</v>
      </c>
      <c r="G54" s="323" t="s">
        <v>786</v>
      </c>
      <c r="H54" s="335">
        <v>6623865</v>
      </c>
      <c r="I54" s="325">
        <v>0</v>
      </c>
      <c r="J54" s="325">
        <v>0</v>
      </c>
      <c r="K54" s="321">
        <f t="shared" si="2"/>
        <v>79486380</v>
      </c>
      <c r="L54" s="326">
        <v>0</v>
      </c>
      <c r="M54" s="327">
        <v>0</v>
      </c>
      <c r="N54" s="328">
        <v>6756342.3000000007</v>
      </c>
      <c r="O54" s="329">
        <v>9538365.5999999996</v>
      </c>
      <c r="P54" s="329">
        <v>1936288.2168000001</v>
      </c>
      <c r="Q54" s="329">
        <v>3179455.2</v>
      </c>
      <c r="R54" s="330">
        <v>2384591.4</v>
      </c>
      <c r="S54" s="329">
        <v>1589727.6</v>
      </c>
      <c r="T54" s="331">
        <v>0</v>
      </c>
      <c r="U54" s="317">
        <f t="shared" si="3"/>
        <v>2318352.75</v>
      </c>
      <c r="V54" s="317">
        <f t="shared" si="4"/>
        <v>3505128.5625</v>
      </c>
      <c r="W54" s="317">
        <f t="shared" si="5"/>
        <v>3797222.609375</v>
      </c>
      <c r="X54" s="317">
        <f t="shared" si="13"/>
        <v>3311932.5</v>
      </c>
      <c r="Y54" s="331">
        <f t="shared" si="6"/>
        <v>441591</v>
      </c>
      <c r="Z54" s="317">
        <f t="shared" si="7"/>
        <v>7425590.326822917</v>
      </c>
      <c r="AA54" s="317">
        <f t="shared" si="8"/>
        <v>8044389.5207248265</v>
      </c>
      <c r="AB54" s="317">
        <f t="shared" si="9"/>
        <v>965326.74248697911</v>
      </c>
      <c r="AC54" s="683">
        <f t="shared" si="10"/>
        <v>134680684.32870972</v>
      </c>
      <c r="AD54" s="686">
        <f t="shared" si="11"/>
        <v>140067911.7018581</v>
      </c>
      <c r="AE54" s="686">
        <f t="shared" si="44"/>
        <v>145670628.16993243</v>
      </c>
      <c r="AF54" s="686">
        <f t="shared" ref="AF54:AM54" si="59">+(AE54*$AE$6)+AE54</f>
        <v>151497453.29672971</v>
      </c>
      <c r="AG54" s="686">
        <f t="shared" si="59"/>
        <v>157557351.42859891</v>
      </c>
      <c r="AH54" s="686">
        <f t="shared" si="59"/>
        <v>163859645.48574287</v>
      </c>
      <c r="AI54" s="686">
        <f t="shared" si="59"/>
        <v>170414031.30517259</v>
      </c>
      <c r="AJ54" s="686">
        <f t="shared" si="59"/>
        <v>177230592.55737948</v>
      </c>
      <c r="AK54" s="686">
        <f t="shared" si="59"/>
        <v>184319816.25967467</v>
      </c>
      <c r="AL54" s="686">
        <f t="shared" si="59"/>
        <v>191692608.91006166</v>
      </c>
      <c r="AM54" s="686">
        <f t="shared" si="59"/>
        <v>199360313.26646411</v>
      </c>
    </row>
    <row r="55" spans="1:39" s="319" customFormat="1" ht="14.25" customHeight="1">
      <c r="A55" s="320">
        <v>48</v>
      </c>
      <c r="B55" s="321">
        <v>30582320</v>
      </c>
      <c r="C55" s="322" t="s">
        <v>873</v>
      </c>
      <c r="D55" s="323" t="s">
        <v>806</v>
      </c>
      <c r="E55" s="323" t="s">
        <v>466</v>
      </c>
      <c r="F55" s="323" t="s">
        <v>807</v>
      </c>
      <c r="G55" s="323" t="s">
        <v>807</v>
      </c>
      <c r="H55" s="324">
        <v>6898990</v>
      </c>
      <c r="I55" s="325">
        <v>0</v>
      </c>
      <c r="J55" s="325">
        <v>0</v>
      </c>
      <c r="K55" s="321">
        <f t="shared" si="2"/>
        <v>82787880</v>
      </c>
      <c r="L55" s="326">
        <v>0</v>
      </c>
      <c r="M55" s="327">
        <v>0</v>
      </c>
      <c r="N55" s="328">
        <v>7036969.8000000007</v>
      </c>
      <c r="O55" s="329">
        <v>9934545.5999999996</v>
      </c>
      <c r="P55" s="329">
        <v>2016712.7568000001</v>
      </c>
      <c r="Q55" s="329">
        <v>3311515.2</v>
      </c>
      <c r="R55" s="330">
        <v>2483636.4</v>
      </c>
      <c r="S55" s="329">
        <v>1655757.6</v>
      </c>
      <c r="T55" s="331">
        <v>0</v>
      </c>
      <c r="U55" s="317">
        <f t="shared" si="3"/>
        <v>2414646.5</v>
      </c>
      <c r="V55" s="317">
        <f t="shared" si="4"/>
        <v>3650715.5416666665</v>
      </c>
      <c r="W55" s="317">
        <f t="shared" si="5"/>
        <v>3954941.8368055555</v>
      </c>
      <c r="X55" s="317">
        <f t="shared" si="13"/>
        <v>3449495</v>
      </c>
      <c r="Y55" s="331">
        <f t="shared" si="6"/>
        <v>459932.66666666669</v>
      </c>
      <c r="Z55" s="317">
        <f t="shared" si="7"/>
        <v>7734015.3232060187</v>
      </c>
      <c r="AA55" s="317">
        <f t="shared" si="8"/>
        <v>8378516.6001398535</v>
      </c>
      <c r="AB55" s="317">
        <f t="shared" si="9"/>
        <v>1005421.9920167824</v>
      </c>
      <c r="AC55" s="683">
        <f t="shared" si="10"/>
        <v>140274702.81730154</v>
      </c>
      <c r="AD55" s="686">
        <f t="shared" si="11"/>
        <v>145885690.9299936</v>
      </c>
      <c r="AE55" s="686">
        <f t="shared" si="44"/>
        <v>151721118.56719333</v>
      </c>
      <c r="AF55" s="686">
        <f t="shared" ref="AF55:AM55" si="60">+(AE55*$AE$6)+AE55</f>
        <v>157789963.30988106</v>
      </c>
      <c r="AG55" s="686">
        <f t="shared" si="60"/>
        <v>164101561.8422763</v>
      </c>
      <c r="AH55" s="686">
        <f t="shared" si="60"/>
        <v>170665624.31596735</v>
      </c>
      <c r="AI55" s="686">
        <f t="shared" si="60"/>
        <v>177492249.28860605</v>
      </c>
      <c r="AJ55" s="686">
        <f t="shared" si="60"/>
        <v>184591939.26015028</v>
      </c>
      <c r="AK55" s="686">
        <f t="shared" si="60"/>
        <v>191975616.8305563</v>
      </c>
      <c r="AL55" s="686">
        <f t="shared" si="60"/>
        <v>199654641.50377855</v>
      </c>
      <c r="AM55" s="686">
        <f t="shared" si="60"/>
        <v>207640827.1639297</v>
      </c>
    </row>
    <row r="56" spans="1:39" s="319" customFormat="1" ht="14.25" customHeight="1">
      <c r="A56" s="320">
        <v>49</v>
      </c>
      <c r="B56" s="321">
        <v>34982610</v>
      </c>
      <c r="C56" s="322" t="s">
        <v>874</v>
      </c>
      <c r="D56" s="323" t="s">
        <v>875</v>
      </c>
      <c r="E56" s="323" t="s">
        <v>844</v>
      </c>
      <c r="F56" s="323" t="s">
        <v>779</v>
      </c>
      <c r="G56" s="323" t="s">
        <v>779</v>
      </c>
      <c r="H56" s="324">
        <v>1527330</v>
      </c>
      <c r="I56" s="325">
        <v>0</v>
      </c>
      <c r="J56" s="325">
        <v>0</v>
      </c>
      <c r="K56" s="321">
        <f t="shared" si="2"/>
        <v>18327960</v>
      </c>
      <c r="L56" s="326">
        <v>0</v>
      </c>
      <c r="M56" s="327">
        <v>0</v>
      </c>
      <c r="N56" s="328">
        <v>1557876.6</v>
      </c>
      <c r="O56" s="329">
        <v>2199355.1999999997</v>
      </c>
      <c r="P56" s="329">
        <v>446469.10560000001</v>
      </c>
      <c r="Q56" s="329">
        <v>733118.4</v>
      </c>
      <c r="R56" s="330">
        <v>549838.79999999993</v>
      </c>
      <c r="S56" s="329">
        <v>366559.2</v>
      </c>
      <c r="T56" s="331">
        <v>0</v>
      </c>
      <c r="U56" s="317">
        <f t="shared" si="3"/>
        <v>534565.5</v>
      </c>
      <c r="V56" s="317">
        <f t="shared" si="4"/>
        <v>808212.125</v>
      </c>
      <c r="W56" s="317">
        <f t="shared" si="5"/>
        <v>875563.13541666663</v>
      </c>
      <c r="X56" s="317">
        <f t="shared" si="13"/>
        <v>763665</v>
      </c>
      <c r="Y56" s="331">
        <f t="shared" si="6"/>
        <v>101822</v>
      </c>
      <c r="Z56" s="317">
        <f t="shared" si="7"/>
        <v>1712191.7300347222</v>
      </c>
      <c r="AA56" s="317">
        <f t="shared" si="8"/>
        <v>1854874.3742042824</v>
      </c>
      <c r="AB56" s="317">
        <f t="shared" si="9"/>
        <v>222584.92490451387</v>
      </c>
      <c r="AC56" s="683">
        <f t="shared" si="10"/>
        <v>31054656.095160186</v>
      </c>
      <c r="AD56" s="686">
        <f t="shared" si="11"/>
        <v>32296842.338966593</v>
      </c>
      <c r="AE56" s="686">
        <f t="shared" si="44"/>
        <v>33588716.032525256</v>
      </c>
      <c r="AF56" s="686">
        <f t="shared" ref="AF56:AM56" si="61">+(AE56*$AE$6)+AE56</f>
        <v>34932264.67382627</v>
      </c>
      <c r="AG56" s="686">
        <f t="shared" si="61"/>
        <v>36329555.260779321</v>
      </c>
      <c r="AH56" s="686">
        <f t="shared" si="61"/>
        <v>37782737.471210495</v>
      </c>
      <c r="AI56" s="686">
        <f t="shared" si="61"/>
        <v>39294046.970058918</v>
      </c>
      <c r="AJ56" s="686">
        <f t="shared" si="61"/>
        <v>40865808.848861277</v>
      </c>
      <c r="AK56" s="686">
        <f t="shared" si="61"/>
        <v>42500441.202815726</v>
      </c>
      <c r="AL56" s="686">
        <f t="shared" si="61"/>
        <v>44200458.850928359</v>
      </c>
      <c r="AM56" s="686">
        <f t="shared" si="61"/>
        <v>45968477.204965495</v>
      </c>
    </row>
    <row r="57" spans="1:39" s="319" customFormat="1" ht="14.25" customHeight="1">
      <c r="A57" s="320">
        <v>50</v>
      </c>
      <c r="B57" s="321">
        <v>34974801</v>
      </c>
      <c r="C57" s="322" t="s">
        <v>876</v>
      </c>
      <c r="D57" s="323" t="s">
        <v>794</v>
      </c>
      <c r="E57" s="323" t="s">
        <v>836</v>
      </c>
      <c r="F57" s="323" t="s">
        <v>779</v>
      </c>
      <c r="G57" s="323" t="s">
        <v>779</v>
      </c>
      <c r="H57" s="324">
        <v>2876019</v>
      </c>
      <c r="I57" s="325">
        <v>0</v>
      </c>
      <c r="J57" s="325">
        <v>0</v>
      </c>
      <c r="K57" s="321">
        <f t="shared" si="2"/>
        <v>34512228</v>
      </c>
      <c r="L57" s="326">
        <v>0</v>
      </c>
      <c r="M57" s="327">
        <v>0</v>
      </c>
      <c r="N57" s="328">
        <v>2933539.3800000004</v>
      </c>
      <c r="O57" s="329">
        <v>4141467.36</v>
      </c>
      <c r="P57" s="329">
        <v>840717.87407999998</v>
      </c>
      <c r="Q57" s="329">
        <v>1380489.12</v>
      </c>
      <c r="R57" s="330">
        <v>1035366.84</v>
      </c>
      <c r="S57" s="329">
        <v>690244.56</v>
      </c>
      <c r="T57" s="331">
        <v>719004</v>
      </c>
      <c r="U57" s="317">
        <f t="shared" si="3"/>
        <v>1725610.65</v>
      </c>
      <c r="V57" s="317">
        <f t="shared" si="4"/>
        <v>1941312.3875</v>
      </c>
      <c r="W57" s="317">
        <f t="shared" si="5"/>
        <v>1803503.4197916666</v>
      </c>
      <c r="X57" s="317">
        <f t="shared" si="13"/>
        <v>1438009.5</v>
      </c>
      <c r="Y57" s="331">
        <f t="shared" si="6"/>
        <v>191734.6</v>
      </c>
      <c r="Z57" s="317">
        <f t="shared" si="7"/>
        <v>3391804.8714409722</v>
      </c>
      <c r="AA57" s="317">
        <f t="shared" si="8"/>
        <v>3674455.2773943865</v>
      </c>
      <c r="AB57" s="317">
        <f t="shared" si="9"/>
        <v>440934.63328732637</v>
      </c>
      <c r="AC57" s="683">
        <f t="shared" si="10"/>
        <v>60860422.473494358</v>
      </c>
      <c r="AD57" s="686">
        <f t="shared" si="11"/>
        <v>63294839.372434132</v>
      </c>
      <c r="AE57" s="686">
        <f t="shared" si="44"/>
        <v>65826632.947331496</v>
      </c>
      <c r="AF57" s="686">
        <f t="shared" ref="AF57:AM57" si="62">+(AE57*$AE$6)+AE57</f>
        <v>68459698.265224755</v>
      </c>
      <c r="AG57" s="686">
        <f t="shared" si="62"/>
        <v>71198086.195833743</v>
      </c>
      <c r="AH57" s="686">
        <f t="shared" si="62"/>
        <v>74046009.643667087</v>
      </c>
      <c r="AI57" s="686">
        <f t="shared" si="62"/>
        <v>77007850.029413775</v>
      </c>
      <c r="AJ57" s="686">
        <f t="shared" si="62"/>
        <v>80088164.030590326</v>
      </c>
      <c r="AK57" s="686">
        <f t="shared" si="62"/>
        <v>83291690.591813937</v>
      </c>
      <c r="AL57" s="686">
        <f t="shared" si="62"/>
        <v>86623358.215486497</v>
      </c>
      <c r="AM57" s="686">
        <f t="shared" si="62"/>
        <v>90088292.544105962</v>
      </c>
    </row>
    <row r="58" spans="1:39" s="319" customFormat="1" ht="14.25" customHeight="1">
      <c r="A58" s="320">
        <v>51</v>
      </c>
      <c r="B58" s="321">
        <v>30579687</v>
      </c>
      <c r="C58" s="322" t="s">
        <v>877</v>
      </c>
      <c r="D58" s="323" t="s">
        <v>878</v>
      </c>
      <c r="E58" s="323" t="s">
        <v>838</v>
      </c>
      <c r="F58" s="323" t="s">
        <v>807</v>
      </c>
      <c r="G58" s="323" t="s">
        <v>807</v>
      </c>
      <c r="H58" s="324">
        <v>9406301</v>
      </c>
      <c r="I58" s="325">
        <v>0</v>
      </c>
      <c r="J58" s="325">
        <v>0</v>
      </c>
      <c r="K58" s="321">
        <f t="shared" si="2"/>
        <v>112875612</v>
      </c>
      <c r="L58" s="326">
        <v>0</v>
      </c>
      <c r="M58" s="327">
        <v>0</v>
      </c>
      <c r="N58" s="328">
        <v>9594427.0200000014</v>
      </c>
      <c r="O58" s="329">
        <v>13545073.439999999</v>
      </c>
      <c r="P58" s="329">
        <v>2749649.9083199999</v>
      </c>
      <c r="Q58" s="329">
        <v>4515024.4800000004</v>
      </c>
      <c r="R58" s="330">
        <v>3386268.36</v>
      </c>
      <c r="S58" s="329">
        <v>2257512.2400000002</v>
      </c>
      <c r="T58" s="331">
        <v>0</v>
      </c>
      <c r="U58" s="317">
        <f t="shared" si="3"/>
        <v>3292205.3499999996</v>
      </c>
      <c r="V58" s="317">
        <f t="shared" si="4"/>
        <v>4977500.9458333328</v>
      </c>
      <c r="W58" s="317">
        <f t="shared" si="5"/>
        <v>5392292.6913194442</v>
      </c>
      <c r="X58" s="317">
        <f t="shared" si="13"/>
        <v>4703150.5</v>
      </c>
      <c r="Y58" s="331">
        <f t="shared" si="6"/>
        <v>627086.73333333328</v>
      </c>
      <c r="Z58" s="317">
        <f t="shared" si="7"/>
        <v>10544800.915596064</v>
      </c>
      <c r="AA58" s="317">
        <f t="shared" si="8"/>
        <v>11423534.325229071</v>
      </c>
      <c r="AB58" s="317">
        <f t="shared" si="9"/>
        <v>1370824.1190274884</v>
      </c>
      <c r="AC58" s="683">
        <f t="shared" si="10"/>
        <v>191254963.02865875</v>
      </c>
      <c r="AD58" s="686">
        <f t="shared" si="11"/>
        <v>198905161.5498051</v>
      </c>
      <c r="AE58" s="686">
        <f t="shared" si="44"/>
        <v>206861368.01179731</v>
      </c>
      <c r="AF58" s="686">
        <f t="shared" ref="AF58:AM58" si="63">+(AE58*$AE$6)+AE58</f>
        <v>215135822.7322692</v>
      </c>
      <c r="AG58" s="686">
        <f t="shared" si="63"/>
        <v>223741255.64155996</v>
      </c>
      <c r="AH58" s="686">
        <f t="shared" si="63"/>
        <v>232690905.86722237</v>
      </c>
      <c r="AI58" s="686">
        <f t="shared" si="63"/>
        <v>241998542.10191128</v>
      </c>
      <c r="AJ58" s="686">
        <f t="shared" si="63"/>
        <v>251678483.78598773</v>
      </c>
      <c r="AK58" s="686">
        <f t="shared" si="63"/>
        <v>261745623.13742724</v>
      </c>
      <c r="AL58" s="686">
        <f t="shared" si="63"/>
        <v>272215448.06292433</v>
      </c>
      <c r="AM58" s="686">
        <f t="shared" si="63"/>
        <v>283104065.98544133</v>
      </c>
    </row>
    <row r="59" spans="1:39" s="319" customFormat="1" ht="14.25" customHeight="1">
      <c r="A59" s="320">
        <v>52</v>
      </c>
      <c r="B59" s="321">
        <v>25788024</v>
      </c>
      <c r="C59" s="322" t="s">
        <v>879</v>
      </c>
      <c r="D59" s="323" t="s">
        <v>815</v>
      </c>
      <c r="E59" s="323" t="s">
        <v>844</v>
      </c>
      <c r="F59" s="323" t="s">
        <v>779</v>
      </c>
      <c r="G59" s="323" t="s">
        <v>786</v>
      </c>
      <c r="H59" s="324">
        <v>6623865</v>
      </c>
      <c r="I59" s="325">
        <v>0</v>
      </c>
      <c r="J59" s="325">
        <v>0</v>
      </c>
      <c r="K59" s="321">
        <f t="shared" si="2"/>
        <v>79486380</v>
      </c>
      <c r="L59" s="326">
        <v>0</v>
      </c>
      <c r="M59" s="327">
        <v>0</v>
      </c>
      <c r="N59" s="328">
        <v>6756342.3000000007</v>
      </c>
      <c r="O59" s="329">
        <v>9538365.5999999996</v>
      </c>
      <c r="P59" s="329">
        <v>1936288.2168000001</v>
      </c>
      <c r="Q59" s="329">
        <v>3179455.2</v>
      </c>
      <c r="R59" s="330">
        <v>2384591.4</v>
      </c>
      <c r="S59" s="329">
        <v>1589727.6</v>
      </c>
      <c r="T59" s="331">
        <v>0</v>
      </c>
      <c r="U59" s="317">
        <f t="shared" si="3"/>
        <v>2318352.75</v>
      </c>
      <c r="V59" s="317">
        <f t="shared" si="4"/>
        <v>3505128.5625</v>
      </c>
      <c r="W59" s="317">
        <f t="shared" si="5"/>
        <v>3797222.609375</v>
      </c>
      <c r="X59" s="317">
        <f t="shared" si="13"/>
        <v>3311932.5</v>
      </c>
      <c r="Y59" s="331">
        <f t="shared" si="6"/>
        <v>441591</v>
      </c>
      <c r="Z59" s="317">
        <f t="shared" si="7"/>
        <v>7425590.326822917</v>
      </c>
      <c r="AA59" s="317">
        <f t="shared" si="8"/>
        <v>8044389.5207248265</v>
      </c>
      <c r="AB59" s="317">
        <f t="shared" si="9"/>
        <v>965326.74248697911</v>
      </c>
      <c r="AC59" s="683">
        <f t="shared" si="10"/>
        <v>134680684.32870972</v>
      </c>
      <c r="AD59" s="686">
        <f t="shared" si="11"/>
        <v>140067911.7018581</v>
      </c>
      <c r="AE59" s="686">
        <f t="shared" si="44"/>
        <v>145670628.16993243</v>
      </c>
      <c r="AF59" s="686">
        <f t="shared" ref="AF59:AM59" si="64">+(AE59*$AE$6)+AE59</f>
        <v>151497453.29672971</v>
      </c>
      <c r="AG59" s="686">
        <f t="shared" si="64"/>
        <v>157557351.42859891</v>
      </c>
      <c r="AH59" s="686">
        <f t="shared" si="64"/>
        <v>163859645.48574287</v>
      </c>
      <c r="AI59" s="686">
        <f t="shared" si="64"/>
        <v>170414031.30517259</v>
      </c>
      <c r="AJ59" s="686">
        <f t="shared" si="64"/>
        <v>177230592.55737948</v>
      </c>
      <c r="AK59" s="686">
        <f t="shared" si="64"/>
        <v>184319816.25967467</v>
      </c>
      <c r="AL59" s="686">
        <f t="shared" si="64"/>
        <v>191692608.91006166</v>
      </c>
      <c r="AM59" s="686">
        <f t="shared" si="64"/>
        <v>199360313.26646411</v>
      </c>
    </row>
    <row r="60" spans="1:39" s="319" customFormat="1" ht="14.25" customHeight="1">
      <c r="A60" s="320">
        <v>53</v>
      </c>
      <c r="B60" s="321">
        <v>34975282</v>
      </c>
      <c r="C60" s="322" t="s">
        <v>880</v>
      </c>
      <c r="D60" s="323" t="s">
        <v>794</v>
      </c>
      <c r="E60" s="323" t="s">
        <v>795</v>
      </c>
      <c r="F60" s="323" t="s">
        <v>779</v>
      </c>
      <c r="G60" s="323" t="s">
        <v>779</v>
      </c>
      <c r="H60" s="324">
        <v>2876019</v>
      </c>
      <c r="I60" s="325">
        <v>0</v>
      </c>
      <c r="J60" s="325">
        <v>0</v>
      </c>
      <c r="K60" s="321">
        <f t="shared" si="2"/>
        <v>34512228</v>
      </c>
      <c r="L60" s="326">
        <v>0</v>
      </c>
      <c r="M60" s="327">
        <v>0</v>
      </c>
      <c r="N60" s="328">
        <v>2933539.3800000004</v>
      </c>
      <c r="O60" s="329">
        <v>4141467.36</v>
      </c>
      <c r="P60" s="329">
        <v>840717.87407999998</v>
      </c>
      <c r="Q60" s="329">
        <v>1380489.12</v>
      </c>
      <c r="R60" s="330">
        <v>1035366.84</v>
      </c>
      <c r="S60" s="329">
        <v>690244.56</v>
      </c>
      <c r="T60" s="331">
        <v>719004</v>
      </c>
      <c r="U60" s="317">
        <f t="shared" si="3"/>
        <v>1725610.65</v>
      </c>
      <c r="V60" s="317">
        <f t="shared" si="4"/>
        <v>1941312.3875</v>
      </c>
      <c r="W60" s="317">
        <f t="shared" si="5"/>
        <v>1803503.4197916666</v>
      </c>
      <c r="X60" s="317">
        <f t="shared" si="13"/>
        <v>1438009.5</v>
      </c>
      <c r="Y60" s="331">
        <f t="shared" si="6"/>
        <v>191734.6</v>
      </c>
      <c r="Z60" s="317">
        <f t="shared" si="7"/>
        <v>3391804.8714409722</v>
      </c>
      <c r="AA60" s="317">
        <f t="shared" si="8"/>
        <v>3674455.2773943865</v>
      </c>
      <c r="AB60" s="317">
        <f t="shared" si="9"/>
        <v>440934.63328732637</v>
      </c>
      <c r="AC60" s="683">
        <f t="shared" si="10"/>
        <v>60860422.473494358</v>
      </c>
      <c r="AD60" s="686">
        <f t="shared" si="11"/>
        <v>63294839.372434132</v>
      </c>
      <c r="AE60" s="686">
        <f t="shared" si="44"/>
        <v>65826632.947331496</v>
      </c>
      <c r="AF60" s="686">
        <f t="shared" ref="AF60:AM60" si="65">+(AE60*$AE$6)+AE60</f>
        <v>68459698.265224755</v>
      </c>
      <c r="AG60" s="686">
        <f t="shared" si="65"/>
        <v>71198086.195833743</v>
      </c>
      <c r="AH60" s="686">
        <f t="shared" si="65"/>
        <v>74046009.643667087</v>
      </c>
      <c r="AI60" s="686">
        <f t="shared" si="65"/>
        <v>77007850.029413775</v>
      </c>
      <c r="AJ60" s="686">
        <f t="shared" si="65"/>
        <v>80088164.030590326</v>
      </c>
      <c r="AK60" s="686">
        <f t="shared" si="65"/>
        <v>83291690.591813937</v>
      </c>
      <c r="AL60" s="686">
        <f t="shared" si="65"/>
        <v>86623358.215486497</v>
      </c>
      <c r="AM60" s="686">
        <f t="shared" si="65"/>
        <v>90088292.544105962</v>
      </c>
    </row>
    <row r="61" spans="1:39" s="319" customFormat="1" ht="14.25" customHeight="1">
      <c r="A61" s="320">
        <v>54</v>
      </c>
      <c r="B61" s="321">
        <v>34978454</v>
      </c>
      <c r="C61" s="322" t="s">
        <v>881</v>
      </c>
      <c r="D61" s="323" t="s">
        <v>794</v>
      </c>
      <c r="E61" s="323" t="s">
        <v>836</v>
      </c>
      <c r="F61" s="323" t="s">
        <v>779</v>
      </c>
      <c r="G61" s="323" t="s">
        <v>779</v>
      </c>
      <c r="H61" s="324">
        <v>2876019</v>
      </c>
      <c r="I61" s="325">
        <v>0</v>
      </c>
      <c r="J61" s="325">
        <v>0</v>
      </c>
      <c r="K61" s="321">
        <f t="shared" si="2"/>
        <v>34512228</v>
      </c>
      <c r="L61" s="326">
        <v>0</v>
      </c>
      <c r="M61" s="327">
        <v>0</v>
      </c>
      <c r="N61" s="328">
        <v>2933539.3800000004</v>
      </c>
      <c r="O61" s="329">
        <v>4141467.36</v>
      </c>
      <c r="P61" s="329">
        <v>840717.87407999998</v>
      </c>
      <c r="Q61" s="329">
        <v>1380489.12</v>
      </c>
      <c r="R61" s="330">
        <v>1035366.84</v>
      </c>
      <c r="S61" s="329">
        <v>690244.56</v>
      </c>
      <c r="T61" s="331">
        <v>719004</v>
      </c>
      <c r="U61" s="317">
        <f t="shared" si="3"/>
        <v>1725610.65</v>
      </c>
      <c r="V61" s="317">
        <f t="shared" si="4"/>
        <v>1941312.3875</v>
      </c>
      <c r="W61" s="317">
        <f t="shared" si="5"/>
        <v>1803503.4197916666</v>
      </c>
      <c r="X61" s="317">
        <f t="shared" si="13"/>
        <v>1438009.5</v>
      </c>
      <c r="Y61" s="331">
        <f t="shared" si="6"/>
        <v>191734.6</v>
      </c>
      <c r="Z61" s="317">
        <f t="shared" si="7"/>
        <v>3391804.8714409722</v>
      </c>
      <c r="AA61" s="317">
        <f t="shared" si="8"/>
        <v>3674455.2773943865</v>
      </c>
      <c r="AB61" s="317">
        <f t="shared" si="9"/>
        <v>440934.63328732637</v>
      </c>
      <c r="AC61" s="683">
        <f t="shared" si="10"/>
        <v>60860422.473494358</v>
      </c>
      <c r="AD61" s="686">
        <f t="shared" si="11"/>
        <v>63294839.372434132</v>
      </c>
      <c r="AE61" s="686">
        <f t="shared" si="44"/>
        <v>65826632.947331496</v>
      </c>
      <c r="AF61" s="686">
        <f t="shared" ref="AF61:AM61" si="66">+(AE61*$AE$6)+AE61</f>
        <v>68459698.265224755</v>
      </c>
      <c r="AG61" s="686">
        <f t="shared" si="66"/>
        <v>71198086.195833743</v>
      </c>
      <c r="AH61" s="686">
        <f t="shared" si="66"/>
        <v>74046009.643667087</v>
      </c>
      <c r="AI61" s="686">
        <f t="shared" si="66"/>
        <v>77007850.029413775</v>
      </c>
      <c r="AJ61" s="686">
        <f t="shared" si="66"/>
        <v>80088164.030590326</v>
      </c>
      <c r="AK61" s="686">
        <f t="shared" si="66"/>
        <v>83291690.591813937</v>
      </c>
      <c r="AL61" s="686">
        <f t="shared" si="66"/>
        <v>86623358.215486497</v>
      </c>
      <c r="AM61" s="686">
        <f t="shared" si="66"/>
        <v>90088292.544105962</v>
      </c>
    </row>
    <row r="62" spans="1:39" s="319" customFormat="1" ht="14.25" customHeight="1">
      <c r="A62" s="320">
        <v>55</v>
      </c>
      <c r="B62" s="321">
        <v>50919939</v>
      </c>
      <c r="C62" s="322" t="s">
        <v>882</v>
      </c>
      <c r="D62" s="323" t="s">
        <v>883</v>
      </c>
      <c r="E62" s="323" t="s">
        <v>565</v>
      </c>
      <c r="F62" s="323" t="s">
        <v>779</v>
      </c>
      <c r="G62" s="323" t="s">
        <v>786</v>
      </c>
      <c r="H62" s="324">
        <v>3930400</v>
      </c>
      <c r="I62" s="325">
        <v>0</v>
      </c>
      <c r="J62" s="325">
        <v>0</v>
      </c>
      <c r="K62" s="321">
        <f t="shared" si="2"/>
        <v>47164800</v>
      </c>
      <c r="L62" s="326">
        <v>0</v>
      </c>
      <c r="M62" s="327">
        <v>0</v>
      </c>
      <c r="N62" s="328">
        <v>4009008.0000000005</v>
      </c>
      <c r="O62" s="329">
        <v>5659776</v>
      </c>
      <c r="P62" s="329">
        <v>1148934.5279999999</v>
      </c>
      <c r="Q62" s="329">
        <v>1886592</v>
      </c>
      <c r="R62" s="330">
        <v>1414944</v>
      </c>
      <c r="S62" s="329">
        <v>943296</v>
      </c>
      <c r="T62" s="331">
        <v>0</v>
      </c>
      <c r="U62" s="317">
        <f t="shared" si="3"/>
        <v>1375640</v>
      </c>
      <c r="V62" s="317">
        <f t="shared" si="4"/>
        <v>2079836.6666666667</v>
      </c>
      <c r="W62" s="317">
        <f t="shared" si="5"/>
        <v>2253156.388888889</v>
      </c>
      <c r="X62" s="317">
        <f t="shared" si="13"/>
        <v>1965200</v>
      </c>
      <c r="Y62" s="331">
        <f t="shared" si="6"/>
        <v>262026.66666666666</v>
      </c>
      <c r="Z62" s="317">
        <f t="shared" si="7"/>
        <v>4406119.4212962966</v>
      </c>
      <c r="AA62" s="317">
        <f t="shared" si="8"/>
        <v>4773296.0397376548</v>
      </c>
      <c r="AB62" s="317">
        <f t="shared" si="9"/>
        <v>572795.52476851852</v>
      </c>
      <c r="AC62" s="683">
        <f t="shared" si="10"/>
        <v>79915421.236024693</v>
      </c>
      <c r="AD62" s="686">
        <f t="shared" si="11"/>
        <v>83112038.085465685</v>
      </c>
      <c r="AE62" s="686">
        <f t="shared" si="44"/>
        <v>86436519.608884305</v>
      </c>
      <c r="AF62" s="686">
        <f t="shared" ref="AF62:AM62" si="67">+(AE62*$AE$6)+AE62</f>
        <v>89893980.393239677</v>
      </c>
      <c r="AG62" s="686">
        <f t="shared" si="67"/>
        <v>93489739.608969271</v>
      </c>
      <c r="AH62" s="686">
        <f t="shared" si="67"/>
        <v>97229329.193328038</v>
      </c>
      <c r="AI62" s="686">
        <f t="shared" si="67"/>
        <v>101118502.36106116</v>
      </c>
      <c r="AJ62" s="686">
        <f t="shared" si="67"/>
        <v>105163242.4555036</v>
      </c>
      <c r="AK62" s="686">
        <f t="shared" si="67"/>
        <v>109369772.15372375</v>
      </c>
      <c r="AL62" s="686">
        <f t="shared" si="67"/>
        <v>113744563.03987269</v>
      </c>
      <c r="AM62" s="686">
        <f t="shared" si="67"/>
        <v>118294345.5614676</v>
      </c>
    </row>
    <row r="63" spans="1:39" s="319" customFormat="1" ht="14.25" customHeight="1">
      <c r="A63" s="320">
        <v>56</v>
      </c>
      <c r="B63" s="321">
        <v>30569527</v>
      </c>
      <c r="C63" s="322" t="s">
        <v>884</v>
      </c>
      <c r="D63" s="323" t="s">
        <v>883</v>
      </c>
      <c r="E63" s="323" t="s">
        <v>785</v>
      </c>
      <c r="F63" s="323" t="s">
        <v>779</v>
      </c>
      <c r="G63" s="323" t="s">
        <v>779</v>
      </c>
      <c r="H63" s="324">
        <v>3930400</v>
      </c>
      <c r="I63" s="325">
        <v>0</v>
      </c>
      <c r="J63" s="325">
        <v>0</v>
      </c>
      <c r="K63" s="321">
        <f t="shared" si="2"/>
        <v>47164800</v>
      </c>
      <c r="L63" s="326">
        <v>0</v>
      </c>
      <c r="M63" s="327">
        <v>0</v>
      </c>
      <c r="N63" s="328">
        <v>4009008.0000000005</v>
      </c>
      <c r="O63" s="329">
        <v>5659776</v>
      </c>
      <c r="P63" s="329">
        <v>1148934.5279999999</v>
      </c>
      <c r="Q63" s="329">
        <v>1886592</v>
      </c>
      <c r="R63" s="330">
        <v>1414944</v>
      </c>
      <c r="S63" s="329">
        <v>943296</v>
      </c>
      <c r="T63" s="331">
        <v>0</v>
      </c>
      <c r="U63" s="317">
        <f t="shared" si="3"/>
        <v>1375640</v>
      </c>
      <c r="V63" s="317">
        <f t="shared" si="4"/>
        <v>2079836.6666666667</v>
      </c>
      <c r="W63" s="317">
        <f t="shared" si="5"/>
        <v>2253156.388888889</v>
      </c>
      <c r="X63" s="317">
        <f t="shared" si="13"/>
        <v>1965200</v>
      </c>
      <c r="Y63" s="331">
        <f t="shared" si="6"/>
        <v>262026.66666666666</v>
      </c>
      <c r="Z63" s="317">
        <f t="shared" si="7"/>
        <v>4406119.4212962966</v>
      </c>
      <c r="AA63" s="317">
        <f t="shared" si="8"/>
        <v>4773296.0397376548</v>
      </c>
      <c r="AB63" s="317">
        <f t="shared" si="9"/>
        <v>572795.52476851852</v>
      </c>
      <c r="AC63" s="683">
        <f t="shared" si="10"/>
        <v>79915421.236024693</v>
      </c>
      <c r="AD63" s="686">
        <f t="shared" si="11"/>
        <v>83112038.085465685</v>
      </c>
      <c r="AE63" s="686">
        <f t="shared" si="44"/>
        <v>86436519.608884305</v>
      </c>
      <c r="AF63" s="686">
        <f t="shared" ref="AF63:AM63" si="68">+(AE63*$AE$6)+AE63</f>
        <v>89893980.393239677</v>
      </c>
      <c r="AG63" s="686">
        <f t="shared" si="68"/>
        <v>93489739.608969271</v>
      </c>
      <c r="AH63" s="686">
        <f t="shared" si="68"/>
        <v>97229329.193328038</v>
      </c>
      <c r="AI63" s="686">
        <f t="shared" si="68"/>
        <v>101118502.36106116</v>
      </c>
      <c r="AJ63" s="686">
        <f t="shared" si="68"/>
        <v>105163242.4555036</v>
      </c>
      <c r="AK63" s="686">
        <f t="shared" si="68"/>
        <v>109369772.15372375</v>
      </c>
      <c r="AL63" s="686">
        <f t="shared" si="68"/>
        <v>113744563.03987269</v>
      </c>
      <c r="AM63" s="686">
        <f t="shared" si="68"/>
        <v>118294345.5614676</v>
      </c>
    </row>
    <row r="64" spans="1:39" s="319" customFormat="1" ht="14.25" customHeight="1">
      <c r="A64" s="320">
        <v>57</v>
      </c>
      <c r="B64" s="321">
        <v>25972894</v>
      </c>
      <c r="C64" s="322" t="s">
        <v>885</v>
      </c>
      <c r="D64" s="323" t="s">
        <v>794</v>
      </c>
      <c r="E64" s="323" t="s">
        <v>466</v>
      </c>
      <c r="F64" s="323" t="s">
        <v>779</v>
      </c>
      <c r="G64" s="323" t="s">
        <v>779</v>
      </c>
      <c r="H64" s="324">
        <v>2876019</v>
      </c>
      <c r="I64" s="325">
        <v>0</v>
      </c>
      <c r="J64" s="325">
        <v>0</v>
      </c>
      <c r="K64" s="321">
        <f t="shared" si="2"/>
        <v>34512228</v>
      </c>
      <c r="L64" s="326">
        <v>0</v>
      </c>
      <c r="M64" s="327">
        <v>0</v>
      </c>
      <c r="N64" s="328">
        <v>2933539.3800000004</v>
      </c>
      <c r="O64" s="329">
        <v>4141467.36</v>
      </c>
      <c r="P64" s="329">
        <v>840717.87407999998</v>
      </c>
      <c r="Q64" s="329">
        <v>1380489.12</v>
      </c>
      <c r="R64" s="330">
        <v>1035366.84</v>
      </c>
      <c r="S64" s="329">
        <v>690244.56</v>
      </c>
      <c r="T64" s="331">
        <v>0</v>
      </c>
      <c r="U64" s="317">
        <f t="shared" si="3"/>
        <v>1006606.6499999999</v>
      </c>
      <c r="V64" s="317">
        <f t="shared" si="4"/>
        <v>1521893.3875</v>
      </c>
      <c r="W64" s="317">
        <f t="shared" si="5"/>
        <v>1648717.8364583333</v>
      </c>
      <c r="X64" s="317">
        <f t="shared" si="13"/>
        <v>1438009.5</v>
      </c>
      <c r="Y64" s="331">
        <f t="shared" si="6"/>
        <v>191734.6</v>
      </c>
      <c r="Z64" s="317">
        <f t="shared" si="7"/>
        <v>3224120.4894965277</v>
      </c>
      <c r="AA64" s="317">
        <f t="shared" si="8"/>
        <v>3492797.1969545716</v>
      </c>
      <c r="AB64" s="317">
        <f t="shared" si="9"/>
        <v>419135.6636345486</v>
      </c>
      <c r="AC64" s="683">
        <f t="shared" si="10"/>
        <v>58477068.458123989</v>
      </c>
      <c r="AD64" s="686">
        <f t="shared" si="11"/>
        <v>60816151.196448952</v>
      </c>
      <c r="AE64" s="686">
        <f t="shared" si="44"/>
        <v>63248797.244306907</v>
      </c>
      <c r="AF64" s="686">
        <f t="shared" ref="AF64:AM64" si="69">+(AE64*$AE$6)+AE64</f>
        <v>65778749.134079181</v>
      </c>
      <c r="AG64" s="686">
        <f t="shared" si="69"/>
        <v>68409899.099442348</v>
      </c>
      <c r="AH64" s="686">
        <f t="shared" si="69"/>
        <v>71146295.063420042</v>
      </c>
      <c r="AI64" s="686">
        <f t="shared" si="69"/>
        <v>73992146.865956843</v>
      </c>
      <c r="AJ64" s="686">
        <f t="shared" si="69"/>
        <v>76951832.740595117</v>
      </c>
      <c r="AK64" s="686">
        <f t="shared" si="69"/>
        <v>80029906.050218925</v>
      </c>
      <c r="AL64" s="686">
        <f t="shared" si="69"/>
        <v>83231102.292227685</v>
      </c>
      <c r="AM64" s="686">
        <f t="shared" si="69"/>
        <v>86560346.383916795</v>
      </c>
    </row>
    <row r="65" spans="1:16233" s="319" customFormat="1" ht="14.25" customHeight="1">
      <c r="A65" s="320">
        <v>58</v>
      </c>
      <c r="B65" s="321">
        <v>78697866</v>
      </c>
      <c r="C65" s="322" t="s">
        <v>886</v>
      </c>
      <c r="D65" s="323" t="s">
        <v>788</v>
      </c>
      <c r="E65" s="323" t="s">
        <v>821</v>
      </c>
      <c r="F65" s="323" t="s">
        <v>779</v>
      </c>
      <c r="G65" s="323" t="s">
        <v>786</v>
      </c>
      <c r="H65" s="324">
        <v>3254614</v>
      </c>
      <c r="I65" s="325">
        <v>0</v>
      </c>
      <c r="J65" s="325">
        <v>0</v>
      </c>
      <c r="K65" s="321">
        <f t="shared" si="2"/>
        <v>39055368</v>
      </c>
      <c r="L65" s="326">
        <v>0</v>
      </c>
      <c r="M65" s="327">
        <v>0</v>
      </c>
      <c r="N65" s="328">
        <v>3319706.2800000003</v>
      </c>
      <c r="O65" s="329">
        <v>4686644.16</v>
      </c>
      <c r="P65" s="329">
        <v>951388.76448000001</v>
      </c>
      <c r="Q65" s="329">
        <v>1562214.72</v>
      </c>
      <c r="R65" s="330">
        <v>1171661.04</v>
      </c>
      <c r="S65" s="329">
        <v>781107.36</v>
      </c>
      <c r="T65" s="331">
        <v>0</v>
      </c>
      <c r="U65" s="317">
        <f t="shared" si="3"/>
        <v>1139114.8999999999</v>
      </c>
      <c r="V65" s="317">
        <f t="shared" si="4"/>
        <v>1722233.2416666667</v>
      </c>
      <c r="W65" s="317">
        <f t="shared" si="5"/>
        <v>1865752.6784722223</v>
      </c>
      <c r="X65" s="317">
        <f t="shared" si="13"/>
        <v>1627307</v>
      </c>
      <c r="Y65" s="331">
        <f t="shared" si="6"/>
        <v>216974.26666666666</v>
      </c>
      <c r="Z65" s="317">
        <f t="shared" si="7"/>
        <v>3648539.0683449074</v>
      </c>
      <c r="AA65" s="317">
        <f t="shared" si="8"/>
        <v>3952583.990706983</v>
      </c>
      <c r="AB65" s="317">
        <f t="shared" si="9"/>
        <v>474310.07888483792</v>
      </c>
      <c r="AC65" s="683">
        <f t="shared" si="10"/>
        <v>66174905.549222276</v>
      </c>
      <c r="AD65" s="686">
        <f t="shared" si="11"/>
        <v>68821901.771191165</v>
      </c>
      <c r="AE65" s="686">
        <f t="shared" si="44"/>
        <v>71574777.84203881</v>
      </c>
      <c r="AF65" s="686">
        <f t="shared" ref="AF65:AM65" si="70">+(AE65*$AE$6)+AE65</f>
        <v>74437768.955720365</v>
      </c>
      <c r="AG65" s="686">
        <f t="shared" si="70"/>
        <v>77415279.713949174</v>
      </c>
      <c r="AH65" s="686">
        <f t="shared" si="70"/>
        <v>80511890.902507141</v>
      </c>
      <c r="AI65" s="686">
        <f t="shared" si="70"/>
        <v>83732366.538607433</v>
      </c>
      <c r="AJ65" s="686">
        <f t="shared" si="70"/>
        <v>87081661.200151727</v>
      </c>
      <c r="AK65" s="686">
        <f t="shared" si="70"/>
        <v>90564927.64815779</v>
      </c>
      <c r="AL65" s="686">
        <f t="shared" si="70"/>
        <v>94187524.754084095</v>
      </c>
      <c r="AM65" s="686">
        <f t="shared" si="70"/>
        <v>97955025.744247466</v>
      </c>
    </row>
    <row r="66" spans="1:16233" s="319" customFormat="1" ht="14.25" customHeight="1">
      <c r="A66" s="320">
        <v>59</v>
      </c>
      <c r="B66" s="321">
        <v>51718674</v>
      </c>
      <c r="C66" s="322" t="s">
        <v>887</v>
      </c>
      <c r="D66" s="323" t="s">
        <v>883</v>
      </c>
      <c r="E66" s="323" t="s">
        <v>785</v>
      </c>
      <c r="F66" s="323" t="s">
        <v>779</v>
      </c>
      <c r="G66" s="323" t="s">
        <v>779</v>
      </c>
      <c r="H66" s="324">
        <v>3930400</v>
      </c>
      <c r="I66" s="325">
        <v>0</v>
      </c>
      <c r="J66" s="325">
        <v>0</v>
      </c>
      <c r="K66" s="321">
        <f t="shared" si="2"/>
        <v>47164800</v>
      </c>
      <c r="L66" s="326">
        <v>0</v>
      </c>
      <c r="M66" s="327">
        <v>0</v>
      </c>
      <c r="N66" s="328">
        <v>4009008.0000000005</v>
      </c>
      <c r="O66" s="329">
        <v>5659776</v>
      </c>
      <c r="P66" s="329">
        <v>1148934.5279999999</v>
      </c>
      <c r="Q66" s="329">
        <v>1886592</v>
      </c>
      <c r="R66" s="330">
        <v>1414944</v>
      </c>
      <c r="S66" s="329">
        <v>943296</v>
      </c>
      <c r="T66" s="331">
        <v>982596</v>
      </c>
      <c r="U66" s="317">
        <f t="shared" si="3"/>
        <v>2358236</v>
      </c>
      <c r="V66" s="317">
        <f t="shared" si="4"/>
        <v>2653017.6666666665</v>
      </c>
      <c r="W66" s="317">
        <f t="shared" si="5"/>
        <v>2464687.472222222</v>
      </c>
      <c r="X66" s="317">
        <f t="shared" si="13"/>
        <v>1965200</v>
      </c>
      <c r="Y66" s="331">
        <f t="shared" si="6"/>
        <v>262026.66666666666</v>
      </c>
      <c r="Z66" s="317">
        <f t="shared" si="7"/>
        <v>4635278.0949074076</v>
      </c>
      <c r="AA66" s="317">
        <f t="shared" si="8"/>
        <v>5021551.2694830243</v>
      </c>
      <c r="AB66" s="317">
        <f t="shared" si="9"/>
        <v>602586.15233796288</v>
      </c>
      <c r="AC66" s="683">
        <f t="shared" si="10"/>
        <v>83172529.850283965</v>
      </c>
      <c r="AD66" s="686">
        <f t="shared" si="11"/>
        <v>86499431.044295326</v>
      </c>
      <c r="AE66" s="686">
        <f t="shared" si="44"/>
        <v>89959408.286067143</v>
      </c>
      <c r="AF66" s="686">
        <f t="shared" ref="AF66:AM66" si="71">+(AE66*$AE$6)+AE66</f>
        <v>93557784.617509827</v>
      </c>
      <c r="AG66" s="686">
        <f t="shared" si="71"/>
        <v>97300096.002210215</v>
      </c>
      <c r="AH66" s="686">
        <f t="shared" si="71"/>
        <v>101192099.84229863</v>
      </c>
      <c r="AI66" s="686">
        <f t="shared" si="71"/>
        <v>105239783.83599058</v>
      </c>
      <c r="AJ66" s="686">
        <f t="shared" si="71"/>
        <v>109449375.18943021</v>
      </c>
      <c r="AK66" s="686">
        <f t="shared" si="71"/>
        <v>113827350.19700742</v>
      </c>
      <c r="AL66" s="686">
        <f t="shared" si="71"/>
        <v>118380444.20488772</v>
      </c>
      <c r="AM66" s="686">
        <f t="shared" si="71"/>
        <v>123115661.97308323</v>
      </c>
    </row>
    <row r="67" spans="1:16233" s="319" customFormat="1" ht="14.25" customHeight="1">
      <c r="A67" s="320">
        <v>60</v>
      </c>
      <c r="B67" s="321">
        <v>15662133</v>
      </c>
      <c r="C67" s="322" t="s">
        <v>888</v>
      </c>
      <c r="D67" s="323" t="s">
        <v>815</v>
      </c>
      <c r="E67" s="323" t="s">
        <v>889</v>
      </c>
      <c r="F67" s="323" t="s">
        <v>779</v>
      </c>
      <c r="G67" s="323" t="s">
        <v>779</v>
      </c>
      <c r="H67" s="324">
        <v>6623865</v>
      </c>
      <c r="I67" s="325">
        <v>0</v>
      </c>
      <c r="J67" s="325">
        <v>0</v>
      </c>
      <c r="K67" s="321">
        <f t="shared" si="2"/>
        <v>79486380</v>
      </c>
      <c r="L67" s="326">
        <v>0</v>
      </c>
      <c r="M67" s="327">
        <v>0</v>
      </c>
      <c r="N67" s="328">
        <v>6756342.3000000007</v>
      </c>
      <c r="O67" s="329">
        <v>9538365.5999999996</v>
      </c>
      <c r="P67" s="329">
        <v>1936288.2168000001</v>
      </c>
      <c r="Q67" s="329">
        <v>3179455.2</v>
      </c>
      <c r="R67" s="330">
        <v>2384591.4</v>
      </c>
      <c r="S67" s="329">
        <v>1589727.6</v>
      </c>
      <c r="T67" s="331">
        <v>1655964</v>
      </c>
      <c r="U67" s="317">
        <f t="shared" si="3"/>
        <v>3974316.75</v>
      </c>
      <c r="V67" s="317">
        <f t="shared" si="4"/>
        <v>4471107.5625</v>
      </c>
      <c r="W67" s="317">
        <f t="shared" si="5"/>
        <v>4153714.859375</v>
      </c>
      <c r="X67" s="317">
        <f t="shared" si="13"/>
        <v>3311932.5</v>
      </c>
      <c r="Y67" s="331">
        <f t="shared" si="6"/>
        <v>441591</v>
      </c>
      <c r="Z67" s="317">
        <f t="shared" si="7"/>
        <v>7811790.264322917</v>
      </c>
      <c r="AA67" s="317">
        <f t="shared" si="8"/>
        <v>8462772.7863498256</v>
      </c>
      <c r="AB67" s="317">
        <f t="shared" si="9"/>
        <v>1015532.7343619791</v>
      </c>
      <c r="AC67" s="683">
        <f t="shared" si="10"/>
        <v>140169872.77370971</v>
      </c>
      <c r="AD67" s="686">
        <f t="shared" si="11"/>
        <v>145776667.68465811</v>
      </c>
      <c r="AE67" s="686">
        <f t="shared" si="44"/>
        <v>151607734.39204443</v>
      </c>
      <c r="AF67" s="686">
        <f t="shared" ref="AF67:AM67" si="72">+(AE67*$AE$6)+AE67</f>
        <v>157672043.76772621</v>
      </c>
      <c r="AG67" s="686">
        <f t="shared" si="72"/>
        <v>163978925.51843527</v>
      </c>
      <c r="AH67" s="686">
        <f t="shared" si="72"/>
        <v>170538082.53917268</v>
      </c>
      <c r="AI67" s="686">
        <f t="shared" si="72"/>
        <v>177359605.84073958</v>
      </c>
      <c r="AJ67" s="686">
        <f t="shared" si="72"/>
        <v>184453990.07436916</v>
      </c>
      <c r="AK67" s="686">
        <f t="shared" si="72"/>
        <v>191832149.67734393</v>
      </c>
      <c r="AL67" s="686">
        <f t="shared" si="72"/>
        <v>199505435.66443768</v>
      </c>
      <c r="AM67" s="686">
        <f t="shared" si="72"/>
        <v>207485653.09101519</v>
      </c>
    </row>
    <row r="68" spans="1:16233" s="319" customFormat="1" ht="14.25" customHeight="1">
      <c r="A68" s="320">
        <v>61</v>
      </c>
      <c r="B68" s="321">
        <v>25988403</v>
      </c>
      <c r="C68" s="322" t="s">
        <v>890</v>
      </c>
      <c r="D68" s="323" t="s">
        <v>794</v>
      </c>
      <c r="E68" s="323" t="s">
        <v>466</v>
      </c>
      <c r="F68" s="323" t="s">
        <v>779</v>
      </c>
      <c r="G68" s="323" t="s">
        <v>779</v>
      </c>
      <c r="H68" s="324">
        <v>2876019</v>
      </c>
      <c r="I68" s="325">
        <v>0</v>
      </c>
      <c r="J68" s="325">
        <v>0</v>
      </c>
      <c r="K68" s="321">
        <f t="shared" si="2"/>
        <v>34512228</v>
      </c>
      <c r="L68" s="326">
        <v>0</v>
      </c>
      <c r="M68" s="327">
        <v>0</v>
      </c>
      <c r="N68" s="328">
        <v>2933539.3800000004</v>
      </c>
      <c r="O68" s="329">
        <v>4141467.36</v>
      </c>
      <c r="P68" s="329">
        <v>840717.87407999998</v>
      </c>
      <c r="Q68" s="329">
        <v>1380489.12</v>
      </c>
      <c r="R68" s="330">
        <v>1035366.84</v>
      </c>
      <c r="S68" s="329">
        <v>690244.56</v>
      </c>
      <c r="T68" s="331">
        <v>0</v>
      </c>
      <c r="U68" s="317">
        <f t="shared" si="3"/>
        <v>1006606.6499999999</v>
      </c>
      <c r="V68" s="317">
        <f t="shared" si="4"/>
        <v>1521893.3875</v>
      </c>
      <c r="W68" s="317">
        <f t="shared" si="5"/>
        <v>1648717.8364583333</v>
      </c>
      <c r="X68" s="317">
        <f t="shared" si="13"/>
        <v>1438009.5</v>
      </c>
      <c r="Y68" s="331">
        <f t="shared" si="6"/>
        <v>191734.6</v>
      </c>
      <c r="Z68" s="317">
        <f t="shared" si="7"/>
        <v>3224120.4894965277</v>
      </c>
      <c r="AA68" s="317">
        <f t="shared" si="8"/>
        <v>3492797.1969545716</v>
      </c>
      <c r="AB68" s="317">
        <f t="shared" si="9"/>
        <v>419135.6636345486</v>
      </c>
      <c r="AC68" s="683">
        <f t="shared" si="10"/>
        <v>58477068.458123989</v>
      </c>
      <c r="AD68" s="686">
        <f t="shared" si="11"/>
        <v>60816151.196448952</v>
      </c>
      <c r="AE68" s="686">
        <f t="shared" si="44"/>
        <v>63248797.244306907</v>
      </c>
      <c r="AF68" s="686">
        <f t="shared" ref="AF68:AM68" si="73">+(AE68*$AE$6)+AE68</f>
        <v>65778749.134079181</v>
      </c>
      <c r="AG68" s="686">
        <f t="shared" si="73"/>
        <v>68409899.099442348</v>
      </c>
      <c r="AH68" s="686">
        <f t="shared" si="73"/>
        <v>71146295.063420042</v>
      </c>
      <c r="AI68" s="686">
        <f t="shared" si="73"/>
        <v>73992146.865956843</v>
      </c>
      <c r="AJ68" s="686">
        <f t="shared" si="73"/>
        <v>76951832.740595117</v>
      </c>
      <c r="AK68" s="686">
        <f t="shared" si="73"/>
        <v>80029906.050218925</v>
      </c>
      <c r="AL68" s="686">
        <f t="shared" si="73"/>
        <v>83231102.292227685</v>
      </c>
      <c r="AM68" s="686">
        <f t="shared" si="73"/>
        <v>86560346.383916795</v>
      </c>
    </row>
    <row r="69" spans="1:16233" s="319" customFormat="1" ht="14.25" customHeight="1">
      <c r="A69" s="320">
        <v>62</v>
      </c>
      <c r="B69" s="321">
        <v>30580905</v>
      </c>
      <c r="C69" s="322" t="s">
        <v>891</v>
      </c>
      <c r="D69" s="323" t="s">
        <v>788</v>
      </c>
      <c r="E69" s="323" t="s">
        <v>838</v>
      </c>
      <c r="F69" s="323" t="s">
        <v>779</v>
      </c>
      <c r="G69" s="323" t="s">
        <v>779</v>
      </c>
      <c r="H69" s="324">
        <v>2759774</v>
      </c>
      <c r="I69" s="325">
        <v>0</v>
      </c>
      <c r="J69" s="325">
        <v>0</v>
      </c>
      <c r="K69" s="321">
        <f t="shared" si="2"/>
        <v>33117288</v>
      </c>
      <c r="L69" s="326">
        <v>0</v>
      </c>
      <c r="M69" s="327">
        <v>0</v>
      </c>
      <c r="N69" s="328">
        <v>2814969.48</v>
      </c>
      <c r="O69" s="329">
        <v>3974074.56</v>
      </c>
      <c r="P69" s="329">
        <v>806737.13567999995</v>
      </c>
      <c r="Q69" s="329">
        <v>1324691.52</v>
      </c>
      <c r="R69" s="330">
        <v>993518.64</v>
      </c>
      <c r="S69" s="329">
        <v>662345.76</v>
      </c>
      <c r="T69" s="331">
        <v>0</v>
      </c>
      <c r="U69" s="317">
        <f t="shared" si="3"/>
        <v>965920.89999999991</v>
      </c>
      <c r="V69" s="317">
        <f t="shared" si="4"/>
        <v>1460380.4083333332</v>
      </c>
      <c r="W69" s="317">
        <f t="shared" si="5"/>
        <v>1582078.7756944443</v>
      </c>
      <c r="X69" s="317">
        <f t="shared" si="13"/>
        <v>1379887</v>
      </c>
      <c r="Y69" s="331">
        <f t="shared" si="6"/>
        <v>183984.93333333332</v>
      </c>
      <c r="Z69" s="317">
        <f t="shared" si="7"/>
        <v>3093805.6736689815</v>
      </c>
      <c r="AA69" s="317">
        <f t="shared" si="8"/>
        <v>3351622.8131413967</v>
      </c>
      <c r="AB69" s="317">
        <f t="shared" si="9"/>
        <v>402194.73757696757</v>
      </c>
      <c r="AC69" s="683">
        <f t="shared" si="10"/>
        <v>56113500.337428451</v>
      </c>
      <c r="AD69" s="686">
        <f t="shared" si="11"/>
        <v>58358040.350925587</v>
      </c>
      <c r="AE69" s="686">
        <f t="shared" si="44"/>
        <v>60692361.964962609</v>
      </c>
      <c r="AF69" s="686">
        <f t="shared" ref="AF69:AM69" si="74">+(AE69*$AE$6)+AE69</f>
        <v>63120056.443561114</v>
      </c>
      <c r="AG69" s="686">
        <f t="shared" si="74"/>
        <v>65644858.701303557</v>
      </c>
      <c r="AH69" s="686">
        <f t="shared" si="74"/>
        <v>68270653.049355701</v>
      </c>
      <c r="AI69" s="686">
        <f t="shared" si="74"/>
        <v>71001479.17132993</v>
      </c>
      <c r="AJ69" s="686">
        <f t="shared" si="74"/>
        <v>73841538.338183135</v>
      </c>
      <c r="AK69" s="686">
        <f t="shared" si="74"/>
        <v>76795199.871710464</v>
      </c>
      <c r="AL69" s="686">
        <f t="shared" si="74"/>
        <v>79867007.866578877</v>
      </c>
      <c r="AM69" s="686">
        <f t="shared" si="74"/>
        <v>83061688.181242034</v>
      </c>
    </row>
    <row r="70" spans="1:16233" s="319" customFormat="1" ht="14.25" customHeight="1">
      <c r="A70" s="320">
        <v>63</v>
      </c>
      <c r="B70" s="321">
        <v>39409229</v>
      </c>
      <c r="C70" s="322" t="s">
        <v>892</v>
      </c>
      <c r="D70" s="323" t="s">
        <v>883</v>
      </c>
      <c r="E70" s="323" t="s">
        <v>785</v>
      </c>
      <c r="F70" s="323" t="s">
        <v>779</v>
      </c>
      <c r="G70" s="323" t="s">
        <v>779</v>
      </c>
      <c r="H70" s="324">
        <v>3930400</v>
      </c>
      <c r="I70" s="325">
        <v>0</v>
      </c>
      <c r="J70" s="325">
        <v>0</v>
      </c>
      <c r="K70" s="321">
        <f t="shared" si="2"/>
        <v>47164800</v>
      </c>
      <c r="L70" s="326">
        <v>0</v>
      </c>
      <c r="M70" s="327">
        <v>0</v>
      </c>
      <c r="N70" s="328">
        <v>4009008.0000000005</v>
      </c>
      <c r="O70" s="329">
        <v>5659776</v>
      </c>
      <c r="P70" s="329">
        <v>1148934.5279999999</v>
      </c>
      <c r="Q70" s="329">
        <v>1886592</v>
      </c>
      <c r="R70" s="330">
        <v>1414944</v>
      </c>
      <c r="S70" s="329">
        <v>943296</v>
      </c>
      <c r="T70" s="331">
        <v>0</v>
      </c>
      <c r="U70" s="317">
        <f t="shared" si="3"/>
        <v>1375640</v>
      </c>
      <c r="V70" s="317">
        <f t="shared" si="4"/>
        <v>2079836.6666666667</v>
      </c>
      <c r="W70" s="317">
        <f t="shared" si="5"/>
        <v>2253156.388888889</v>
      </c>
      <c r="X70" s="317">
        <f t="shared" si="13"/>
        <v>1965200</v>
      </c>
      <c r="Y70" s="331">
        <f t="shared" si="6"/>
        <v>262026.66666666666</v>
      </c>
      <c r="Z70" s="317">
        <f t="shared" si="7"/>
        <v>4406119.4212962966</v>
      </c>
      <c r="AA70" s="317">
        <f t="shared" si="8"/>
        <v>4773296.0397376548</v>
      </c>
      <c r="AB70" s="317">
        <f t="shared" si="9"/>
        <v>572795.52476851852</v>
      </c>
      <c r="AC70" s="683">
        <f t="shared" si="10"/>
        <v>79915421.236024693</v>
      </c>
      <c r="AD70" s="686">
        <f t="shared" si="11"/>
        <v>83112038.085465685</v>
      </c>
      <c r="AE70" s="686">
        <f t="shared" si="44"/>
        <v>86436519.608884305</v>
      </c>
      <c r="AF70" s="686">
        <f t="shared" ref="AF70:AM70" si="75">+(AE70*$AE$6)+AE70</f>
        <v>89893980.393239677</v>
      </c>
      <c r="AG70" s="686">
        <f t="shared" si="75"/>
        <v>93489739.608969271</v>
      </c>
      <c r="AH70" s="686">
        <f t="shared" si="75"/>
        <v>97229329.193328038</v>
      </c>
      <c r="AI70" s="686">
        <f t="shared" si="75"/>
        <v>101118502.36106116</v>
      </c>
      <c r="AJ70" s="686">
        <f t="shared" si="75"/>
        <v>105163242.4555036</v>
      </c>
      <c r="AK70" s="686">
        <f t="shared" si="75"/>
        <v>109369772.15372375</v>
      </c>
      <c r="AL70" s="686">
        <f t="shared" si="75"/>
        <v>113744563.03987269</v>
      </c>
      <c r="AM70" s="686">
        <f t="shared" si="75"/>
        <v>118294345.5614676</v>
      </c>
    </row>
    <row r="71" spans="1:16233" s="319" customFormat="1" ht="14.25" customHeight="1">
      <c r="A71" s="320">
        <v>64</v>
      </c>
      <c r="B71" s="321">
        <v>50907083</v>
      </c>
      <c r="C71" s="322" t="s">
        <v>893</v>
      </c>
      <c r="D71" s="323" t="s">
        <v>827</v>
      </c>
      <c r="E71" s="323" t="s">
        <v>894</v>
      </c>
      <c r="F71" s="323" t="s">
        <v>779</v>
      </c>
      <c r="G71" s="323" t="s">
        <v>786</v>
      </c>
      <c r="H71" s="324">
        <v>3054659</v>
      </c>
      <c r="I71" s="325">
        <v>0</v>
      </c>
      <c r="J71" s="325">
        <v>0</v>
      </c>
      <c r="K71" s="321">
        <f t="shared" si="2"/>
        <v>36655908</v>
      </c>
      <c r="L71" s="326">
        <v>0</v>
      </c>
      <c r="M71" s="327">
        <v>0</v>
      </c>
      <c r="N71" s="328">
        <v>3115752.18</v>
      </c>
      <c r="O71" s="329">
        <v>4398708.96</v>
      </c>
      <c r="P71" s="329">
        <v>892937.91888000001</v>
      </c>
      <c r="Q71" s="329">
        <v>1466236.32</v>
      </c>
      <c r="R71" s="330">
        <v>1099677.24</v>
      </c>
      <c r="S71" s="329">
        <v>733118.16</v>
      </c>
      <c r="T71" s="331">
        <v>0</v>
      </c>
      <c r="U71" s="317">
        <f t="shared" si="3"/>
        <v>1069130.6499999999</v>
      </c>
      <c r="V71" s="317">
        <f t="shared" si="4"/>
        <v>1616423.7208333332</v>
      </c>
      <c r="W71" s="317">
        <f t="shared" si="5"/>
        <v>1751125.6975694443</v>
      </c>
      <c r="X71" s="317">
        <f t="shared" si="13"/>
        <v>1527329.5</v>
      </c>
      <c r="Y71" s="331">
        <f t="shared" si="6"/>
        <v>203643.93333333332</v>
      </c>
      <c r="Z71" s="317">
        <f t="shared" si="7"/>
        <v>3424382.3390335646</v>
      </c>
      <c r="AA71" s="317">
        <f t="shared" si="8"/>
        <v>3709747.5339530287</v>
      </c>
      <c r="AB71" s="317">
        <f t="shared" si="9"/>
        <v>445169.70407436346</v>
      </c>
      <c r="AC71" s="683">
        <f t="shared" si="10"/>
        <v>62109291.857677057</v>
      </c>
      <c r="AD71" s="686">
        <f t="shared" si="11"/>
        <v>64593663.531984143</v>
      </c>
      <c r="AE71" s="686">
        <f t="shared" si="44"/>
        <v>67177410.073263511</v>
      </c>
      <c r="AF71" s="686">
        <f t="shared" ref="AF71:AM71" si="76">+(AE71*$AE$6)+AE71</f>
        <v>69864506.476194054</v>
      </c>
      <c r="AG71" s="686">
        <f t="shared" si="76"/>
        <v>72659086.735241815</v>
      </c>
      <c r="AH71" s="686">
        <f t="shared" si="76"/>
        <v>75565450.20465149</v>
      </c>
      <c r="AI71" s="686">
        <f t="shared" si="76"/>
        <v>78588068.212837547</v>
      </c>
      <c r="AJ71" s="686">
        <f t="shared" si="76"/>
        <v>81731590.941351056</v>
      </c>
      <c r="AK71" s="686">
        <f t="shared" si="76"/>
        <v>85000854.579005092</v>
      </c>
      <c r="AL71" s="686">
        <f t="shared" si="76"/>
        <v>88400888.762165293</v>
      </c>
      <c r="AM71" s="686">
        <f t="shared" si="76"/>
        <v>91936924.312651902</v>
      </c>
    </row>
    <row r="72" spans="1:16233" s="319" customFormat="1" ht="14.25" customHeight="1">
      <c r="A72" s="320">
        <v>65</v>
      </c>
      <c r="B72" s="321">
        <v>1018439063</v>
      </c>
      <c r="C72" s="322" t="s">
        <v>895</v>
      </c>
      <c r="D72" s="323" t="s">
        <v>896</v>
      </c>
      <c r="E72" s="323" t="s">
        <v>872</v>
      </c>
      <c r="F72" s="323" t="s">
        <v>807</v>
      </c>
      <c r="G72" s="323" t="s">
        <v>807</v>
      </c>
      <c r="H72" s="324">
        <v>9406301</v>
      </c>
      <c r="I72" s="325">
        <v>0</v>
      </c>
      <c r="J72" s="325">
        <v>0</v>
      </c>
      <c r="K72" s="321">
        <f t="shared" si="2"/>
        <v>112875612</v>
      </c>
      <c r="L72" s="326">
        <v>0</v>
      </c>
      <c r="M72" s="327">
        <v>0</v>
      </c>
      <c r="N72" s="328">
        <v>9594427.0200000014</v>
      </c>
      <c r="O72" s="329">
        <v>13545073.439999999</v>
      </c>
      <c r="P72" s="329">
        <v>2749649.9083199999</v>
      </c>
      <c r="Q72" s="329">
        <v>4515024.4800000004</v>
      </c>
      <c r="R72" s="330">
        <v>3386268.36</v>
      </c>
      <c r="S72" s="329">
        <v>2257512.2400000002</v>
      </c>
      <c r="T72" s="331">
        <v>0</v>
      </c>
      <c r="U72" s="317">
        <f t="shared" si="3"/>
        <v>3292205.3499999996</v>
      </c>
      <c r="V72" s="317">
        <f t="shared" si="4"/>
        <v>4977500.9458333328</v>
      </c>
      <c r="W72" s="317">
        <f t="shared" si="5"/>
        <v>5392292.6913194442</v>
      </c>
      <c r="X72" s="317">
        <f t="shared" si="13"/>
        <v>4703150.5</v>
      </c>
      <c r="Y72" s="331">
        <f t="shared" si="6"/>
        <v>627086.73333333328</v>
      </c>
      <c r="Z72" s="317">
        <f t="shared" si="7"/>
        <v>10544800.915596064</v>
      </c>
      <c r="AA72" s="317">
        <f t="shared" si="8"/>
        <v>11423534.325229071</v>
      </c>
      <c r="AB72" s="317">
        <f t="shared" si="9"/>
        <v>1370824.1190274884</v>
      </c>
      <c r="AC72" s="683">
        <f t="shared" si="10"/>
        <v>191254963.02865875</v>
      </c>
      <c r="AD72" s="686">
        <f t="shared" si="11"/>
        <v>198905161.5498051</v>
      </c>
      <c r="AE72" s="686">
        <f t="shared" ref="AE72:AE77" si="77">+(AD72*$AE$6)+AD72</f>
        <v>206861368.01179731</v>
      </c>
      <c r="AF72" s="686">
        <f t="shared" ref="AF72:AM72" si="78">+(AE72*$AE$6)+AE72</f>
        <v>215135822.7322692</v>
      </c>
      <c r="AG72" s="686">
        <f t="shared" si="78"/>
        <v>223741255.64155996</v>
      </c>
      <c r="AH72" s="686">
        <f t="shared" si="78"/>
        <v>232690905.86722237</v>
      </c>
      <c r="AI72" s="686">
        <f t="shared" si="78"/>
        <v>241998542.10191128</v>
      </c>
      <c r="AJ72" s="686">
        <f t="shared" si="78"/>
        <v>251678483.78598773</v>
      </c>
      <c r="AK72" s="686">
        <f t="shared" si="78"/>
        <v>261745623.13742724</v>
      </c>
      <c r="AL72" s="686">
        <f t="shared" si="78"/>
        <v>272215448.06292433</v>
      </c>
      <c r="AM72" s="686">
        <f t="shared" si="78"/>
        <v>283104065.98544133</v>
      </c>
    </row>
    <row r="73" spans="1:16233" s="319" customFormat="1" ht="14.25" customHeight="1">
      <c r="A73" s="320">
        <v>66</v>
      </c>
      <c r="B73" s="321">
        <v>25871400</v>
      </c>
      <c r="C73" s="322" t="s">
        <v>897</v>
      </c>
      <c r="D73" s="323" t="s">
        <v>898</v>
      </c>
      <c r="E73" s="323" t="s">
        <v>98</v>
      </c>
      <c r="F73" s="323" t="s">
        <v>779</v>
      </c>
      <c r="G73" s="323" t="s">
        <v>779</v>
      </c>
      <c r="H73" s="324">
        <v>6623865</v>
      </c>
      <c r="I73" s="325">
        <v>0</v>
      </c>
      <c r="J73" s="325">
        <v>0</v>
      </c>
      <c r="K73" s="321">
        <f t="shared" ref="K73:K86" si="79">H73*12</f>
        <v>79486380</v>
      </c>
      <c r="L73" s="326">
        <v>0</v>
      </c>
      <c r="M73" s="327">
        <v>0</v>
      </c>
      <c r="N73" s="328">
        <v>6756342.3000000007</v>
      </c>
      <c r="O73" s="329">
        <v>9538365.5999999996</v>
      </c>
      <c r="P73" s="329">
        <v>1936288.2168000001</v>
      </c>
      <c r="Q73" s="329">
        <v>3179455.2</v>
      </c>
      <c r="R73" s="330">
        <v>2384591.4</v>
      </c>
      <c r="S73" s="329">
        <v>1589727.6</v>
      </c>
      <c r="T73" s="331">
        <v>1655964</v>
      </c>
      <c r="U73" s="317">
        <f t="shared" ref="U73:U86" si="80">(H73*35%)+T73</f>
        <v>3974316.75</v>
      </c>
      <c r="V73" s="317">
        <f t="shared" ref="V73:V86" si="81">((H73+I73+J73+T73)*360/720+(U73/12))</f>
        <v>4471107.5625</v>
      </c>
      <c r="W73" s="317">
        <f t="shared" ref="W73:W86" si="82">(H73+I73+J73)/2+(T73+U73+V73)/12</f>
        <v>4153714.859375</v>
      </c>
      <c r="X73" s="317">
        <f t="shared" si="13"/>
        <v>3311932.5</v>
      </c>
      <c r="Y73" s="331">
        <f t="shared" ref="Y73:Y86" si="83">H73/30*2</f>
        <v>441591</v>
      </c>
      <c r="Z73" s="317">
        <f t="shared" ref="Z73:Z86" si="84">(H73*360/360)+(I73+J73)+(T73/12+U73/12+V73/12+W73/12)</f>
        <v>7811790.264322917</v>
      </c>
      <c r="AA73" s="317">
        <f t="shared" ref="AA73:AA86" si="85">(H73+I73+J73)+(T73+U73+V73+W73+Z73)/12</f>
        <v>8462772.7863498256</v>
      </c>
      <c r="AB73" s="317">
        <f t="shared" ref="AB73:AB86" si="86">AA73*12%</f>
        <v>1015532.7343619791</v>
      </c>
      <c r="AC73" s="683">
        <f t="shared" ref="AC73:AC86" si="87">K73+L73+M73+N73+O73+P73+Q73+R73+S73+T73+U73+V73+W73+X73+Y73+Z73+AA73+AB73</f>
        <v>140169872.77370971</v>
      </c>
      <c r="AD73" s="686">
        <f t="shared" ref="AD73:AD88" si="88">+(AC73*$AD$6)+AC73</f>
        <v>145776667.68465811</v>
      </c>
      <c r="AE73" s="686">
        <f t="shared" si="77"/>
        <v>151607734.39204443</v>
      </c>
      <c r="AF73" s="686">
        <f t="shared" ref="AF73:AM73" si="89">+(AE73*$AE$6)+AE73</f>
        <v>157672043.76772621</v>
      </c>
      <c r="AG73" s="686">
        <f t="shared" si="89"/>
        <v>163978925.51843527</v>
      </c>
      <c r="AH73" s="686">
        <f t="shared" si="89"/>
        <v>170538082.53917268</v>
      </c>
      <c r="AI73" s="686">
        <f t="shared" si="89"/>
        <v>177359605.84073958</v>
      </c>
      <c r="AJ73" s="686">
        <f t="shared" si="89"/>
        <v>184453990.07436916</v>
      </c>
      <c r="AK73" s="686">
        <f t="shared" si="89"/>
        <v>191832149.67734393</v>
      </c>
      <c r="AL73" s="686">
        <f t="shared" si="89"/>
        <v>199505435.66443768</v>
      </c>
      <c r="AM73" s="686">
        <f t="shared" si="89"/>
        <v>207485653.09101519</v>
      </c>
    </row>
    <row r="74" spans="1:16233" s="319" customFormat="1" ht="14.25" customHeight="1">
      <c r="A74" s="320">
        <v>67</v>
      </c>
      <c r="B74" s="321">
        <v>50892412</v>
      </c>
      <c r="C74" s="322" t="s">
        <v>899</v>
      </c>
      <c r="D74" s="323" t="s">
        <v>801</v>
      </c>
      <c r="E74" s="323" t="s">
        <v>825</v>
      </c>
      <c r="F74" s="323" t="s">
        <v>779</v>
      </c>
      <c r="G74" s="323" t="s">
        <v>779</v>
      </c>
      <c r="H74" s="324">
        <v>4040597</v>
      </c>
      <c r="I74" s="325">
        <v>0</v>
      </c>
      <c r="J74" s="325">
        <v>0</v>
      </c>
      <c r="K74" s="321">
        <f t="shared" si="79"/>
        <v>48487164</v>
      </c>
      <c r="L74" s="326">
        <v>0</v>
      </c>
      <c r="M74" s="327">
        <v>0</v>
      </c>
      <c r="N74" s="328">
        <v>4121408.9400000004</v>
      </c>
      <c r="O74" s="329">
        <v>5818459.6799999997</v>
      </c>
      <c r="P74" s="329">
        <v>1181147.31504</v>
      </c>
      <c r="Q74" s="329">
        <v>1939486.56</v>
      </c>
      <c r="R74" s="330">
        <v>1454614.92</v>
      </c>
      <c r="S74" s="329">
        <v>969743.28</v>
      </c>
      <c r="T74" s="331">
        <v>0</v>
      </c>
      <c r="U74" s="317">
        <f t="shared" si="80"/>
        <v>1414208.95</v>
      </c>
      <c r="V74" s="317">
        <f t="shared" si="81"/>
        <v>2138149.2458333331</v>
      </c>
      <c r="W74" s="317">
        <f t="shared" si="82"/>
        <v>2316328.3496527779</v>
      </c>
      <c r="X74" s="317">
        <f t="shared" ref="X74:X86" si="90">H74*360/720</f>
        <v>2020298.5</v>
      </c>
      <c r="Y74" s="331">
        <f t="shared" si="83"/>
        <v>269373.13333333336</v>
      </c>
      <c r="Z74" s="317">
        <f t="shared" si="84"/>
        <v>4529654.2121238429</v>
      </c>
      <c r="AA74" s="317">
        <f t="shared" si="85"/>
        <v>4907125.3964674957</v>
      </c>
      <c r="AB74" s="317">
        <f t="shared" si="86"/>
        <v>588855.04757609952</v>
      </c>
      <c r="AC74" s="683">
        <f t="shared" si="87"/>
        <v>82156017.530026898</v>
      </c>
      <c r="AD74" s="686">
        <f t="shared" si="88"/>
        <v>85442258.231227979</v>
      </c>
      <c r="AE74" s="686">
        <f t="shared" si="77"/>
        <v>88859948.560477093</v>
      </c>
      <c r="AF74" s="686">
        <f t="shared" ref="AF74:AM74" si="91">+(AE74*$AE$6)+AE74</f>
        <v>92414346.502896175</v>
      </c>
      <c r="AG74" s="686">
        <f t="shared" si="91"/>
        <v>96110920.363012016</v>
      </c>
      <c r="AH74" s="686">
        <f t="shared" si="91"/>
        <v>99955357.177532494</v>
      </c>
      <c r="AI74" s="686">
        <f t="shared" si="91"/>
        <v>103953571.46463379</v>
      </c>
      <c r="AJ74" s="686">
        <f t="shared" si="91"/>
        <v>108111714.32321915</v>
      </c>
      <c r="AK74" s="686">
        <f t="shared" si="91"/>
        <v>112436182.89614792</v>
      </c>
      <c r="AL74" s="686">
        <f t="shared" si="91"/>
        <v>116933630.21199384</v>
      </c>
      <c r="AM74" s="686">
        <f t="shared" si="91"/>
        <v>121610975.42047359</v>
      </c>
    </row>
    <row r="75" spans="1:16233" s="319" customFormat="1" ht="14.25" customHeight="1">
      <c r="A75" s="320">
        <v>68</v>
      </c>
      <c r="B75" s="321">
        <v>34968235</v>
      </c>
      <c r="C75" s="322" t="s">
        <v>900</v>
      </c>
      <c r="D75" s="323" t="s">
        <v>794</v>
      </c>
      <c r="E75" s="323" t="s">
        <v>836</v>
      </c>
      <c r="F75" s="323" t="s">
        <v>779</v>
      </c>
      <c r="G75" s="323" t="s">
        <v>779</v>
      </c>
      <c r="H75" s="324">
        <v>2876019</v>
      </c>
      <c r="I75" s="325">
        <v>0</v>
      </c>
      <c r="J75" s="325">
        <v>0</v>
      </c>
      <c r="K75" s="321">
        <f t="shared" si="79"/>
        <v>34512228</v>
      </c>
      <c r="L75" s="326">
        <v>0</v>
      </c>
      <c r="M75" s="327">
        <v>0</v>
      </c>
      <c r="N75" s="328">
        <v>2933539.3800000004</v>
      </c>
      <c r="O75" s="329">
        <v>4141467.36</v>
      </c>
      <c r="P75" s="329">
        <v>840717.87407999998</v>
      </c>
      <c r="Q75" s="329">
        <v>1380489.12</v>
      </c>
      <c r="R75" s="330">
        <v>1035366.84</v>
      </c>
      <c r="S75" s="329">
        <v>690244.56</v>
      </c>
      <c r="T75" s="331">
        <v>0</v>
      </c>
      <c r="U75" s="317">
        <f t="shared" si="80"/>
        <v>1006606.6499999999</v>
      </c>
      <c r="V75" s="317">
        <f t="shared" si="81"/>
        <v>1521893.3875</v>
      </c>
      <c r="W75" s="317">
        <f t="shared" si="82"/>
        <v>1648717.8364583333</v>
      </c>
      <c r="X75" s="317">
        <f t="shared" si="90"/>
        <v>1438009.5</v>
      </c>
      <c r="Y75" s="331">
        <f t="shared" si="83"/>
        <v>191734.6</v>
      </c>
      <c r="Z75" s="317">
        <f t="shared" si="84"/>
        <v>3224120.4894965277</v>
      </c>
      <c r="AA75" s="317">
        <f t="shared" si="85"/>
        <v>3492797.1969545716</v>
      </c>
      <c r="AB75" s="317">
        <f t="shared" si="86"/>
        <v>419135.6636345486</v>
      </c>
      <c r="AC75" s="683">
        <f t="shared" si="87"/>
        <v>58477068.458123989</v>
      </c>
      <c r="AD75" s="686">
        <f t="shared" si="88"/>
        <v>60816151.196448952</v>
      </c>
      <c r="AE75" s="686">
        <f t="shared" si="77"/>
        <v>63248797.244306907</v>
      </c>
      <c r="AF75" s="686">
        <f t="shared" ref="AF75:AM75" si="92">+(AE75*$AE$6)+AE75</f>
        <v>65778749.134079181</v>
      </c>
      <c r="AG75" s="686">
        <f t="shared" si="92"/>
        <v>68409899.099442348</v>
      </c>
      <c r="AH75" s="686">
        <f t="shared" si="92"/>
        <v>71146295.063420042</v>
      </c>
      <c r="AI75" s="686">
        <f t="shared" si="92"/>
        <v>73992146.865956843</v>
      </c>
      <c r="AJ75" s="686">
        <f t="shared" si="92"/>
        <v>76951832.740595117</v>
      </c>
      <c r="AK75" s="686">
        <f t="shared" si="92"/>
        <v>80029906.050218925</v>
      </c>
      <c r="AL75" s="686">
        <f t="shared" si="92"/>
        <v>83231102.292227685</v>
      </c>
      <c r="AM75" s="686">
        <f t="shared" si="92"/>
        <v>86560346.383916795</v>
      </c>
    </row>
    <row r="76" spans="1:16233" s="319" customFormat="1" ht="14.25" customHeight="1">
      <c r="A76" s="320">
        <v>69</v>
      </c>
      <c r="B76" s="321">
        <v>25807604</v>
      </c>
      <c r="C76" s="322" t="s">
        <v>901</v>
      </c>
      <c r="D76" s="323" t="s">
        <v>902</v>
      </c>
      <c r="E76" s="323" t="s">
        <v>903</v>
      </c>
      <c r="F76" s="323" t="s">
        <v>779</v>
      </c>
      <c r="G76" s="323" t="s">
        <v>786</v>
      </c>
      <c r="H76" s="324">
        <v>6623865</v>
      </c>
      <c r="I76" s="325">
        <v>0</v>
      </c>
      <c r="J76" s="325">
        <v>0</v>
      </c>
      <c r="K76" s="321">
        <f t="shared" si="79"/>
        <v>79486380</v>
      </c>
      <c r="L76" s="326">
        <v>0</v>
      </c>
      <c r="M76" s="327">
        <v>0</v>
      </c>
      <c r="N76" s="328">
        <v>6756342.3000000007</v>
      </c>
      <c r="O76" s="329">
        <v>9538365.5999999996</v>
      </c>
      <c r="P76" s="329">
        <v>1936288.2168000001</v>
      </c>
      <c r="Q76" s="329">
        <v>3179455.2</v>
      </c>
      <c r="R76" s="330">
        <v>2384591.4</v>
      </c>
      <c r="S76" s="329">
        <v>1589727.6</v>
      </c>
      <c r="T76" s="331">
        <v>0</v>
      </c>
      <c r="U76" s="317">
        <f t="shared" si="80"/>
        <v>2318352.75</v>
      </c>
      <c r="V76" s="317">
        <f t="shared" si="81"/>
        <v>3505128.5625</v>
      </c>
      <c r="W76" s="317">
        <f t="shared" si="82"/>
        <v>3797222.609375</v>
      </c>
      <c r="X76" s="317">
        <f t="shared" si="90"/>
        <v>3311932.5</v>
      </c>
      <c r="Y76" s="331">
        <f t="shared" si="83"/>
        <v>441591</v>
      </c>
      <c r="Z76" s="317">
        <f t="shared" si="84"/>
        <v>7425590.326822917</v>
      </c>
      <c r="AA76" s="317">
        <f t="shared" si="85"/>
        <v>8044389.5207248265</v>
      </c>
      <c r="AB76" s="317">
        <f t="shared" si="86"/>
        <v>965326.74248697911</v>
      </c>
      <c r="AC76" s="683">
        <f t="shared" si="87"/>
        <v>134680684.32870972</v>
      </c>
      <c r="AD76" s="686">
        <f t="shared" si="88"/>
        <v>140067911.7018581</v>
      </c>
      <c r="AE76" s="686">
        <f t="shared" si="77"/>
        <v>145670628.16993243</v>
      </c>
      <c r="AF76" s="686">
        <f t="shared" ref="AF76:AM76" si="93">+(AE76*$AE$6)+AE76</f>
        <v>151497453.29672971</v>
      </c>
      <c r="AG76" s="686">
        <f t="shared" si="93"/>
        <v>157557351.42859891</v>
      </c>
      <c r="AH76" s="686">
        <f t="shared" si="93"/>
        <v>163859645.48574287</v>
      </c>
      <c r="AI76" s="686">
        <f t="shared" si="93"/>
        <v>170414031.30517259</v>
      </c>
      <c r="AJ76" s="686">
        <f t="shared" si="93"/>
        <v>177230592.55737948</v>
      </c>
      <c r="AK76" s="686">
        <f t="shared" si="93"/>
        <v>184319816.25967467</v>
      </c>
      <c r="AL76" s="686">
        <f t="shared" si="93"/>
        <v>191692608.91006166</v>
      </c>
      <c r="AM76" s="686">
        <f t="shared" si="93"/>
        <v>199360313.26646411</v>
      </c>
    </row>
    <row r="77" spans="1:16233" s="319" customFormat="1" ht="14.25" customHeight="1">
      <c r="A77" s="320">
        <v>70</v>
      </c>
      <c r="B77" s="321">
        <v>34991230</v>
      </c>
      <c r="C77" s="322" t="s">
        <v>904</v>
      </c>
      <c r="D77" s="323" t="s">
        <v>883</v>
      </c>
      <c r="E77" s="323" t="s">
        <v>565</v>
      </c>
      <c r="F77" s="323" t="s">
        <v>779</v>
      </c>
      <c r="G77" s="323" t="s">
        <v>779</v>
      </c>
      <c r="H77" s="324">
        <v>3930400</v>
      </c>
      <c r="I77" s="325">
        <v>0</v>
      </c>
      <c r="J77" s="325">
        <v>0</v>
      </c>
      <c r="K77" s="321">
        <f t="shared" si="79"/>
        <v>47164800</v>
      </c>
      <c r="L77" s="326">
        <v>0</v>
      </c>
      <c r="M77" s="327">
        <v>0</v>
      </c>
      <c r="N77" s="328">
        <v>4009008.0000000005</v>
      </c>
      <c r="O77" s="329">
        <v>5659776</v>
      </c>
      <c r="P77" s="329">
        <v>1148934.5279999999</v>
      </c>
      <c r="Q77" s="329">
        <v>1886592</v>
      </c>
      <c r="R77" s="330">
        <v>1414944</v>
      </c>
      <c r="S77" s="329">
        <v>943296</v>
      </c>
      <c r="T77" s="331">
        <v>0</v>
      </c>
      <c r="U77" s="317">
        <f t="shared" si="80"/>
        <v>1375640</v>
      </c>
      <c r="V77" s="317">
        <f t="shared" si="81"/>
        <v>2079836.6666666667</v>
      </c>
      <c r="W77" s="317">
        <f t="shared" si="82"/>
        <v>2253156.388888889</v>
      </c>
      <c r="X77" s="317">
        <f t="shared" si="90"/>
        <v>1965200</v>
      </c>
      <c r="Y77" s="331">
        <f t="shared" si="83"/>
        <v>262026.66666666666</v>
      </c>
      <c r="Z77" s="317">
        <f t="shared" si="84"/>
        <v>4406119.4212962966</v>
      </c>
      <c r="AA77" s="317">
        <f t="shared" si="85"/>
        <v>4773296.0397376548</v>
      </c>
      <c r="AB77" s="317">
        <f t="shared" si="86"/>
        <v>572795.52476851852</v>
      </c>
      <c r="AC77" s="683">
        <f t="shared" si="87"/>
        <v>79915421.236024693</v>
      </c>
      <c r="AD77" s="686">
        <f t="shared" si="88"/>
        <v>83112038.085465685</v>
      </c>
      <c r="AE77" s="686">
        <f t="shared" si="77"/>
        <v>86436519.608884305</v>
      </c>
      <c r="AF77" s="686">
        <f t="shared" ref="AF77:AM77" si="94">+(AE77*$AE$6)+AE77</f>
        <v>89893980.393239677</v>
      </c>
      <c r="AG77" s="686">
        <f t="shared" si="94"/>
        <v>93489739.608969271</v>
      </c>
      <c r="AH77" s="686">
        <f t="shared" si="94"/>
        <v>97229329.193328038</v>
      </c>
      <c r="AI77" s="686">
        <f t="shared" si="94"/>
        <v>101118502.36106116</v>
      </c>
      <c r="AJ77" s="686">
        <f t="shared" si="94"/>
        <v>105163242.4555036</v>
      </c>
      <c r="AK77" s="686">
        <f t="shared" si="94"/>
        <v>109369772.15372375</v>
      </c>
      <c r="AL77" s="686">
        <f t="shared" si="94"/>
        <v>113744563.03987269</v>
      </c>
      <c r="AM77" s="686">
        <f t="shared" si="94"/>
        <v>118294345.5614676</v>
      </c>
    </row>
    <row r="78" spans="1:16233" s="319" customFormat="1" ht="14.25" customHeight="1">
      <c r="A78" s="320">
        <v>71</v>
      </c>
      <c r="B78" s="321">
        <v>1067918050</v>
      </c>
      <c r="C78" s="322" t="s">
        <v>905</v>
      </c>
      <c r="D78" s="323" t="s">
        <v>806</v>
      </c>
      <c r="E78" s="323" t="s">
        <v>906</v>
      </c>
      <c r="F78" s="323" t="s">
        <v>807</v>
      </c>
      <c r="G78" s="323" t="s">
        <v>807</v>
      </c>
      <c r="H78" s="324">
        <v>6898990</v>
      </c>
      <c r="I78" s="325">
        <v>0</v>
      </c>
      <c r="J78" s="325">
        <v>0</v>
      </c>
      <c r="K78" s="321">
        <f t="shared" si="79"/>
        <v>82787880</v>
      </c>
      <c r="L78" s="326">
        <v>0</v>
      </c>
      <c r="M78" s="327">
        <v>0</v>
      </c>
      <c r="N78" s="336">
        <v>7036969.8000000007</v>
      </c>
      <c r="O78" s="337">
        <v>9934545.5999999996</v>
      </c>
      <c r="P78" s="338">
        <v>2016712.7568000001</v>
      </c>
      <c r="Q78" s="338">
        <v>3311515.2</v>
      </c>
      <c r="R78" s="339">
        <v>2483636.4</v>
      </c>
      <c r="S78" s="338">
        <v>1655757.6</v>
      </c>
      <c r="T78" s="331">
        <v>0</v>
      </c>
      <c r="U78" s="317">
        <f t="shared" si="80"/>
        <v>2414646.5</v>
      </c>
      <c r="V78" s="317">
        <f t="shared" si="81"/>
        <v>3650715.5416666665</v>
      </c>
      <c r="W78" s="317">
        <f t="shared" si="82"/>
        <v>3954941.8368055555</v>
      </c>
      <c r="X78" s="317">
        <f t="shared" si="90"/>
        <v>3449495</v>
      </c>
      <c r="Y78" s="321">
        <f t="shared" si="83"/>
        <v>459932.66666666669</v>
      </c>
      <c r="Z78" s="317">
        <f t="shared" si="84"/>
        <v>7734015.3232060187</v>
      </c>
      <c r="AA78" s="317">
        <f t="shared" si="85"/>
        <v>8378516.6001398535</v>
      </c>
      <c r="AB78" s="317">
        <f t="shared" si="86"/>
        <v>1005421.9920167824</v>
      </c>
      <c r="AC78" s="683">
        <f t="shared" si="87"/>
        <v>140274702.81730154</v>
      </c>
      <c r="AD78" s="686">
        <f t="shared" si="88"/>
        <v>145885690.9299936</v>
      </c>
      <c r="AE78" s="686">
        <f t="shared" ref="AE78:AM86" si="95">+(AD78*$AE$6)+AD78</f>
        <v>151721118.56719333</v>
      </c>
      <c r="AF78" s="686">
        <f t="shared" si="95"/>
        <v>157789963.30988106</v>
      </c>
      <c r="AG78" s="686">
        <f t="shared" si="95"/>
        <v>164101561.8422763</v>
      </c>
      <c r="AH78" s="686">
        <f t="shared" si="95"/>
        <v>170665624.31596735</v>
      </c>
      <c r="AI78" s="686">
        <f t="shared" si="95"/>
        <v>177492249.28860605</v>
      </c>
      <c r="AJ78" s="686">
        <f t="shared" si="95"/>
        <v>184591939.26015028</v>
      </c>
      <c r="AK78" s="686">
        <f t="shared" si="95"/>
        <v>191975616.8305563</v>
      </c>
      <c r="AL78" s="686">
        <f t="shared" si="95"/>
        <v>199654641.50377855</v>
      </c>
      <c r="AM78" s="686">
        <f t="shared" si="95"/>
        <v>207640827.1639297</v>
      </c>
      <c r="AN78" s="321"/>
      <c r="AO78" s="321"/>
      <c r="AP78" s="321"/>
      <c r="AQ78" s="321"/>
      <c r="AR78" s="321"/>
      <c r="AS78" s="321"/>
      <c r="AT78" s="321"/>
      <c r="AU78" s="321"/>
      <c r="AV78" s="321"/>
      <c r="AW78" s="321"/>
      <c r="AX78" s="321"/>
      <c r="AY78" s="321"/>
      <c r="AZ78" s="321"/>
      <c r="BA78" s="321">
        <f t="shared" ref="BA78:CD81" si="96">AZ78*8.5%*12</f>
        <v>0</v>
      </c>
      <c r="BB78" s="321">
        <f t="shared" si="96"/>
        <v>0</v>
      </c>
      <c r="BC78" s="321">
        <f t="shared" si="96"/>
        <v>0</v>
      </c>
      <c r="BD78" s="321">
        <f t="shared" si="96"/>
        <v>0</v>
      </c>
      <c r="BE78" s="321">
        <f t="shared" si="96"/>
        <v>0</v>
      </c>
      <c r="BF78" s="321">
        <f t="shared" si="96"/>
        <v>0</v>
      </c>
      <c r="BG78" s="321">
        <f t="shared" si="96"/>
        <v>0</v>
      </c>
      <c r="BH78" s="321">
        <f t="shared" si="96"/>
        <v>0</v>
      </c>
      <c r="BI78" s="321">
        <f t="shared" si="96"/>
        <v>0</v>
      </c>
      <c r="BJ78" s="321">
        <f t="shared" si="96"/>
        <v>0</v>
      </c>
      <c r="BK78" s="321">
        <f t="shared" si="96"/>
        <v>0</v>
      </c>
      <c r="BL78" s="321">
        <f t="shared" si="96"/>
        <v>0</v>
      </c>
      <c r="BM78" s="321">
        <f t="shared" si="96"/>
        <v>0</v>
      </c>
      <c r="BN78" s="321">
        <f t="shared" si="96"/>
        <v>0</v>
      </c>
      <c r="BO78" s="321">
        <f t="shared" si="96"/>
        <v>0</v>
      </c>
      <c r="BP78" s="321">
        <f t="shared" si="96"/>
        <v>0</v>
      </c>
      <c r="BQ78" s="321">
        <f t="shared" si="96"/>
        <v>0</v>
      </c>
      <c r="BR78" s="321">
        <f t="shared" si="96"/>
        <v>0</v>
      </c>
      <c r="BS78" s="321">
        <f t="shared" si="96"/>
        <v>0</v>
      </c>
      <c r="BT78" s="321">
        <f t="shared" si="96"/>
        <v>0</v>
      </c>
      <c r="BU78" s="321">
        <f t="shared" si="96"/>
        <v>0</v>
      </c>
      <c r="BV78" s="321">
        <f t="shared" si="96"/>
        <v>0</v>
      </c>
      <c r="BW78" s="321">
        <f t="shared" si="96"/>
        <v>0</v>
      </c>
      <c r="BX78" s="321">
        <f t="shared" si="96"/>
        <v>0</v>
      </c>
      <c r="BY78" s="321">
        <f t="shared" si="96"/>
        <v>0</v>
      </c>
      <c r="BZ78" s="321">
        <f t="shared" si="96"/>
        <v>0</v>
      </c>
      <c r="CA78" s="321">
        <f t="shared" si="96"/>
        <v>0</v>
      </c>
      <c r="CB78" s="321">
        <f t="shared" si="96"/>
        <v>0</v>
      </c>
      <c r="CC78" s="321">
        <f t="shared" si="96"/>
        <v>0</v>
      </c>
      <c r="CD78" s="321">
        <f t="shared" si="96"/>
        <v>0</v>
      </c>
      <c r="CE78" s="321">
        <f t="shared" ref="CE78:EP81" si="97">CD78*8.5%*12</f>
        <v>0</v>
      </c>
      <c r="CF78" s="321">
        <f t="shared" si="97"/>
        <v>0</v>
      </c>
      <c r="CG78" s="321">
        <f t="shared" si="97"/>
        <v>0</v>
      </c>
      <c r="CH78" s="321">
        <f t="shared" si="97"/>
        <v>0</v>
      </c>
      <c r="CI78" s="321">
        <f t="shared" si="97"/>
        <v>0</v>
      </c>
      <c r="CJ78" s="321">
        <f t="shared" si="97"/>
        <v>0</v>
      </c>
      <c r="CK78" s="321">
        <f t="shared" si="97"/>
        <v>0</v>
      </c>
      <c r="CL78" s="321">
        <f t="shared" si="97"/>
        <v>0</v>
      </c>
      <c r="CM78" s="321">
        <f t="shared" si="97"/>
        <v>0</v>
      </c>
      <c r="CN78" s="321">
        <f t="shared" si="97"/>
        <v>0</v>
      </c>
      <c r="CO78" s="321">
        <f t="shared" si="97"/>
        <v>0</v>
      </c>
      <c r="CP78" s="321">
        <f t="shared" si="97"/>
        <v>0</v>
      </c>
      <c r="CQ78" s="321">
        <f t="shared" si="97"/>
        <v>0</v>
      </c>
      <c r="CR78" s="321">
        <f t="shared" si="97"/>
        <v>0</v>
      </c>
      <c r="CS78" s="321">
        <f t="shared" si="97"/>
        <v>0</v>
      </c>
      <c r="CT78" s="321">
        <f t="shared" si="97"/>
        <v>0</v>
      </c>
      <c r="CU78" s="321">
        <f t="shared" si="97"/>
        <v>0</v>
      </c>
      <c r="CV78" s="321">
        <f t="shared" si="97"/>
        <v>0</v>
      </c>
      <c r="CW78" s="321">
        <f t="shared" si="97"/>
        <v>0</v>
      </c>
      <c r="CX78" s="321">
        <f t="shared" si="97"/>
        <v>0</v>
      </c>
      <c r="CY78" s="321">
        <f t="shared" si="97"/>
        <v>0</v>
      </c>
      <c r="CZ78" s="321">
        <f t="shared" si="97"/>
        <v>0</v>
      </c>
      <c r="DA78" s="321">
        <f t="shared" si="97"/>
        <v>0</v>
      </c>
      <c r="DB78" s="321">
        <f t="shared" si="97"/>
        <v>0</v>
      </c>
      <c r="DC78" s="321">
        <f t="shared" si="97"/>
        <v>0</v>
      </c>
      <c r="DD78" s="321">
        <f t="shared" si="97"/>
        <v>0</v>
      </c>
      <c r="DE78" s="321">
        <f t="shared" si="97"/>
        <v>0</v>
      </c>
      <c r="DF78" s="321">
        <f t="shared" si="97"/>
        <v>0</v>
      </c>
      <c r="DG78" s="321">
        <f t="shared" si="97"/>
        <v>0</v>
      </c>
      <c r="DH78" s="321">
        <f t="shared" si="97"/>
        <v>0</v>
      </c>
      <c r="DI78" s="321">
        <f t="shared" si="97"/>
        <v>0</v>
      </c>
      <c r="DJ78" s="321">
        <f t="shared" si="97"/>
        <v>0</v>
      </c>
      <c r="DK78" s="321">
        <f t="shared" si="97"/>
        <v>0</v>
      </c>
      <c r="DL78" s="321">
        <f t="shared" si="97"/>
        <v>0</v>
      </c>
      <c r="DM78" s="321">
        <f t="shared" si="97"/>
        <v>0</v>
      </c>
      <c r="DN78" s="321">
        <f t="shared" si="97"/>
        <v>0</v>
      </c>
      <c r="DO78" s="321">
        <f t="shared" si="97"/>
        <v>0</v>
      </c>
      <c r="DP78" s="321">
        <f t="shared" si="97"/>
        <v>0</v>
      </c>
      <c r="DQ78" s="321">
        <f t="shared" si="97"/>
        <v>0</v>
      </c>
      <c r="DR78" s="321">
        <f t="shared" si="97"/>
        <v>0</v>
      </c>
      <c r="DS78" s="321">
        <f t="shared" si="97"/>
        <v>0</v>
      </c>
      <c r="DT78" s="321">
        <f t="shared" si="97"/>
        <v>0</v>
      </c>
      <c r="DU78" s="321">
        <f t="shared" si="97"/>
        <v>0</v>
      </c>
      <c r="DV78" s="321">
        <f t="shared" si="97"/>
        <v>0</v>
      </c>
      <c r="DW78" s="321">
        <f t="shared" si="97"/>
        <v>0</v>
      </c>
      <c r="DX78" s="321">
        <f t="shared" si="97"/>
        <v>0</v>
      </c>
      <c r="DY78" s="321">
        <f t="shared" si="97"/>
        <v>0</v>
      </c>
      <c r="DZ78" s="321">
        <f t="shared" si="97"/>
        <v>0</v>
      </c>
      <c r="EA78" s="321">
        <f t="shared" si="97"/>
        <v>0</v>
      </c>
      <c r="EB78" s="321">
        <f t="shared" si="97"/>
        <v>0</v>
      </c>
      <c r="EC78" s="321">
        <f t="shared" si="97"/>
        <v>0</v>
      </c>
      <c r="ED78" s="321">
        <f t="shared" si="97"/>
        <v>0</v>
      </c>
      <c r="EE78" s="321">
        <f t="shared" si="97"/>
        <v>0</v>
      </c>
      <c r="EF78" s="321">
        <f t="shared" si="97"/>
        <v>0</v>
      </c>
      <c r="EG78" s="321">
        <f t="shared" si="97"/>
        <v>0</v>
      </c>
      <c r="EH78" s="321">
        <f t="shared" si="97"/>
        <v>0</v>
      </c>
      <c r="EI78" s="321">
        <f t="shared" si="97"/>
        <v>0</v>
      </c>
      <c r="EJ78" s="321">
        <f t="shared" si="97"/>
        <v>0</v>
      </c>
      <c r="EK78" s="321">
        <f t="shared" si="97"/>
        <v>0</v>
      </c>
      <c r="EL78" s="321">
        <f t="shared" si="97"/>
        <v>0</v>
      </c>
      <c r="EM78" s="321">
        <f t="shared" si="97"/>
        <v>0</v>
      </c>
      <c r="EN78" s="321">
        <f t="shared" si="97"/>
        <v>0</v>
      </c>
      <c r="EO78" s="321">
        <f t="shared" si="97"/>
        <v>0</v>
      </c>
      <c r="EP78" s="321">
        <f t="shared" si="97"/>
        <v>0</v>
      </c>
      <c r="EQ78" s="321">
        <f t="shared" ref="EQ78:HB81" si="98">EP78*8.5%*12</f>
        <v>0</v>
      </c>
      <c r="ER78" s="321">
        <f t="shared" si="98"/>
        <v>0</v>
      </c>
      <c r="ES78" s="321">
        <f t="shared" si="98"/>
        <v>0</v>
      </c>
      <c r="ET78" s="321">
        <f t="shared" si="98"/>
        <v>0</v>
      </c>
      <c r="EU78" s="321">
        <f t="shared" si="98"/>
        <v>0</v>
      </c>
      <c r="EV78" s="321">
        <f t="shared" si="98"/>
        <v>0</v>
      </c>
      <c r="EW78" s="321">
        <f t="shared" si="98"/>
        <v>0</v>
      </c>
      <c r="EX78" s="321">
        <f t="shared" si="98"/>
        <v>0</v>
      </c>
      <c r="EY78" s="321">
        <f t="shared" si="98"/>
        <v>0</v>
      </c>
      <c r="EZ78" s="321">
        <f t="shared" si="98"/>
        <v>0</v>
      </c>
      <c r="FA78" s="321">
        <f t="shared" si="98"/>
        <v>0</v>
      </c>
      <c r="FB78" s="321">
        <f t="shared" si="98"/>
        <v>0</v>
      </c>
      <c r="FC78" s="321">
        <f t="shared" si="98"/>
        <v>0</v>
      </c>
      <c r="FD78" s="321">
        <f t="shared" si="98"/>
        <v>0</v>
      </c>
      <c r="FE78" s="321">
        <f t="shared" si="98"/>
        <v>0</v>
      </c>
      <c r="FF78" s="321">
        <f t="shared" si="98"/>
        <v>0</v>
      </c>
      <c r="FG78" s="321">
        <f t="shared" si="98"/>
        <v>0</v>
      </c>
      <c r="FH78" s="321">
        <f t="shared" si="98"/>
        <v>0</v>
      </c>
      <c r="FI78" s="321">
        <f t="shared" si="98"/>
        <v>0</v>
      </c>
      <c r="FJ78" s="321">
        <f t="shared" si="98"/>
        <v>0</v>
      </c>
      <c r="FK78" s="321">
        <f t="shared" si="98"/>
        <v>0</v>
      </c>
      <c r="FL78" s="321">
        <f t="shared" si="98"/>
        <v>0</v>
      </c>
      <c r="FM78" s="321">
        <f t="shared" si="98"/>
        <v>0</v>
      </c>
      <c r="FN78" s="321">
        <f t="shared" si="98"/>
        <v>0</v>
      </c>
      <c r="FO78" s="321">
        <f t="shared" si="98"/>
        <v>0</v>
      </c>
      <c r="FP78" s="321">
        <f t="shared" si="98"/>
        <v>0</v>
      </c>
      <c r="FQ78" s="321">
        <f t="shared" si="98"/>
        <v>0</v>
      </c>
      <c r="FR78" s="321">
        <f t="shared" si="98"/>
        <v>0</v>
      </c>
      <c r="FS78" s="321">
        <f t="shared" si="98"/>
        <v>0</v>
      </c>
      <c r="FT78" s="321">
        <f t="shared" si="98"/>
        <v>0</v>
      </c>
      <c r="FU78" s="321">
        <f t="shared" si="98"/>
        <v>0</v>
      </c>
      <c r="FV78" s="321">
        <f t="shared" si="98"/>
        <v>0</v>
      </c>
      <c r="FW78" s="321">
        <f t="shared" si="98"/>
        <v>0</v>
      </c>
      <c r="FX78" s="321">
        <f t="shared" si="98"/>
        <v>0</v>
      </c>
      <c r="FY78" s="321">
        <f t="shared" si="98"/>
        <v>0</v>
      </c>
      <c r="FZ78" s="321">
        <f t="shared" si="98"/>
        <v>0</v>
      </c>
      <c r="GA78" s="321">
        <f t="shared" si="98"/>
        <v>0</v>
      </c>
      <c r="GB78" s="321">
        <f t="shared" si="98"/>
        <v>0</v>
      </c>
      <c r="GC78" s="321">
        <f t="shared" si="98"/>
        <v>0</v>
      </c>
      <c r="GD78" s="321">
        <f t="shared" si="98"/>
        <v>0</v>
      </c>
      <c r="GE78" s="321">
        <f t="shared" si="98"/>
        <v>0</v>
      </c>
      <c r="GF78" s="321">
        <f t="shared" si="98"/>
        <v>0</v>
      </c>
      <c r="GG78" s="321">
        <f t="shared" si="98"/>
        <v>0</v>
      </c>
      <c r="GH78" s="321">
        <f t="shared" si="98"/>
        <v>0</v>
      </c>
      <c r="GI78" s="321">
        <f t="shared" si="98"/>
        <v>0</v>
      </c>
      <c r="GJ78" s="321">
        <f t="shared" si="98"/>
        <v>0</v>
      </c>
      <c r="GK78" s="321">
        <f t="shared" si="98"/>
        <v>0</v>
      </c>
      <c r="GL78" s="321">
        <f t="shared" si="98"/>
        <v>0</v>
      </c>
      <c r="GM78" s="321">
        <f t="shared" si="98"/>
        <v>0</v>
      </c>
      <c r="GN78" s="321">
        <f t="shared" si="98"/>
        <v>0</v>
      </c>
      <c r="GO78" s="321">
        <f t="shared" si="98"/>
        <v>0</v>
      </c>
      <c r="GP78" s="321">
        <f t="shared" si="98"/>
        <v>0</v>
      </c>
      <c r="GQ78" s="321">
        <f t="shared" si="98"/>
        <v>0</v>
      </c>
      <c r="GR78" s="321">
        <f t="shared" si="98"/>
        <v>0</v>
      </c>
      <c r="GS78" s="321">
        <f t="shared" si="98"/>
        <v>0</v>
      </c>
      <c r="GT78" s="321">
        <f t="shared" si="98"/>
        <v>0</v>
      </c>
      <c r="GU78" s="321">
        <f t="shared" si="98"/>
        <v>0</v>
      </c>
      <c r="GV78" s="321">
        <f t="shared" si="98"/>
        <v>0</v>
      </c>
      <c r="GW78" s="321">
        <f t="shared" si="98"/>
        <v>0</v>
      </c>
      <c r="GX78" s="321">
        <f t="shared" si="98"/>
        <v>0</v>
      </c>
      <c r="GY78" s="321">
        <f t="shared" si="98"/>
        <v>0</v>
      </c>
      <c r="GZ78" s="321">
        <f t="shared" si="98"/>
        <v>0</v>
      </c>
      <c r="HA78" s="321">
        <f t="shared" si="98"/>
        <v>0</v>
      </c>
      <c r="HB78" s="321">
        <f t="shared" si="98"/>
        <v>0</v>
      </c>
      <c r="HC78" s="321">
        <f t="shared" ref="HC78:JN81" si="99">HB78*8.5%*12</f>
        <v>0</v>
      </c>
      <c r="HD78" s="321">
        <f t="shared" si="99"/>
        <v>0</v>
      </c>
      <c r="HE78" s="321">
        <f t="shared" si="99"/>
        <v>0</v>
      </c>
      <c r="HF78" s="321">
        <f t="shared" si="99"/>
        <v>0</v>
      </c>
      <c r="HG78" s="321">
        <f t="shared" si="99"/>
        <v>0</v>
      </c>
      <c r="HH78" s="321">
        <f t="shared" si="99"/>
        <v>0</v>
      </c>
      <c r="HI78" s="321">
        <f t="shared" si="99"/>
        <v>0</v>
      </c>
      <c r="HJ78" s="321">
        <f t="shared" si="99"/>
        <v>0</v>
      </c>
      <c r="HK78" s="321">
        <f t="shared" si="99"/>
        <v>0</v>
      </c>
      <c r="HL78" s="321">
        <f t="shared" si="99"/>
        <v>0</v>
      </c>
      <c r="HM78" s="321">
        <f t="shared" si="99"/>
        <v>0</v>
      </c>
      <c r="HN78" s="321">
        <f t="shared" si="99"/>
        <v>0</v>
      </c>
      <c r="HO78" s="321">
        <f t="shared" si="99"/>
        <v>0</v>
      </c>
      <c r="HP78" s="321">
        <f t="shared" si="99"/>
        <v>0</v>
      </c>
      <c r="HQ78" s="321">
        <f t="shared" si="99"/>
        <v>0</v>
      </c>
      <c r="HR78" s="321">
        <f t="shared" si="99"/>
        <v>0</v>
      </c>
      <c r="HS78" s="321">
        <f t="shared" si="99"/>
        <v>0</v>
      </c>
      <c r="HT78" s="321">
        <f t="shared" si="99"/>
        <v>0</v>
      </c>
      <c r="HU78" s="321">
        <f t="shared" si="99"/>
        <v>0</v>
      </c>
      <c r="HV78" s="321">
        <f t="shared" si="99"/>
        <v>0</v>
      </c>
      <c r="HW78" s="321">
        <f t="shared" si="99"/>
        <v>0</v>
      </c>
      <c r="HX78" s="321">
        <f t="shared" si="99"/>
        <v>0</v>
      </c>
      <c r="HY78" s="321">
        <f t="shared" si="99"/>
        <v>0</v>
      </c>
      <c r="HZ78" s="321">
        <f t="shared" si="99"/>
        <v>0</v>
      </c>
      <c r="IA78" s="321">
        <f t="shared" si="99"/>
        <v>0</v>
      </c>
      <c r="IB78" s="321">
        <f t="shared" si="99"/>
        <v>0</v>
      </c>
      <c r="IC78" s="321">
        <f t="shared" si="99"/>
        <v>0</v>
      </c>
      <c r="ID78" s="321">
        <f t="shared" si="99"/>
        <v>0</v>
      </c>
      <c r="IE78" s="321">
        <f t="shared" si="99"/>
        <v>0</v>
      </c>
      <c r="IF78" s="321">
        <f t="shared" si="99"/>
        <v>0</v>
      </c>
      <c r="IG78" s="321">
        <f t="shared" si="99"/>
        <v>0</v>
      </c>
      <c r="IH78" s="321">
        <f t="shared" si="99"/>
        <v>0</v>
      </c>
      <c r="II78" s="321">
        <f t="shared" si="99"/>
        <v>0</v>
      </c>
      <c r="IJ78" s="321">
        <f t="shared" si="99"/>
        <v>0</v>
      </c>
      <c r="IK78" s="321">
        <f t="shared" si="99"/>
        <v>0</v>
      </c>
      <c r="IL78" s="321">
        <f t="shared" si="99"/>
        <v>0</v>
      </c>
      <c r="IM78" s="321">
        <f t="shared" si="99"/>
        <v>0</v>
      </c>
      <c r="IN78" s="321">
        <f t="shared" si="99"/>
        <v>0</v>
      </c>
      <c r="IO78" s="321">
        <f t="shared" si="99"/>
        <v>0</v>
      </c>
      <c r="IP78" s="321">
        <f t="shared" si="99"/>
        <v>0</v>
      </c>
      <c r="IQ78" s="321">
        <f t="shared" si="99"/>
        <v>0</v>
      </c>
      <c r="IR78" s="321">
        <f t="shared" si="99"/>
        <v>0</v>
      </c>
      <c r="IS78" s="321">
        <f t="shared" si="99"/>
        <v>0</v>
      </c>
      <c r="IT78" s="321">
        <f t="shared" si="99"/>
        <v>0</v>
      </c>
      <c r="IU78" s="321">
        <f t="shared" si="99"/>
        <v>0</v>
      </c>
      <c r="IV78" s="321">
        <f t="shared" si="99"/>
        <v>0</v>
      </c>
      <c r="IW78" s="321">
        <f t="shared" si="99"/>
        <v>0</v>
      </c>
      <c r="IX78" s="321">
        <f t="shared" si="99"/>
        <v>0</v>
      </c>
      <c r="IY78" s="321">
        <f t="shared" si="99"/>
        <v>0</v>
      </c>
      <c r="IZ78" s="321">
        <f t="shared" si="99"/>
        <v>0</v>
      </c>
      <c r="JA78" s="321">
        <f t="shared" si="99"/>
        <v>0</v>
      </c>
      <c r="JB78" s="321">
        <f t="shared" si="99"/>
        <v>0</v>
      </c>
      <c r="JC78" s="321">
        <f t="shared" si="99"/>
        <v>0</v>
      </c>
      <c r="JD78" s="321">
        <f t="shared" si="99"/>
        <v>0</v>
      </c>
      <c r="JE78" s="321">
        <f t="shared" si="99"/>
        <v>0</v>
      </c>
      <c r="JF78" s="321">
        <f t="shared" si="99"/>
        <v>0</v>
      </c>
      <c r="JG78" s="321">
        <f t="shared" si="99"/>
        <v>0</v>
      </c>
      <c r="JH78" s="321">
        <f t="shared" si="99"/>
        <v>0</v>
      </c>
      <c r="JI78" s="321">
        <f t="shared" si="99"/>
        <v>0</v>
      </c>
      <c r="JJ78" s="321">
        <f t="shared" si="99"/>
        <v>0</v>
      </c>
      <c r="JK78" s="321">
        <f t="shared" si="99"/>
        <v>0</v>
      </c>
      <c r="JL78" s="321">
        <f t="shared" si="99"/>
        <v>0</v>
      </c>
      <c r="JM78" s="321">
        <f t="shared" si="99"/>
        <v>0</v>
      </c>
      <c r="JN78" s="321">
        <f t="shared" si="99"/>
        <v>0</v>
      </c>
      <c r="JO78" s="321">
        <f t="shared" ref="JO78:LZ81" si="100">JN78*8.5%*12</f>
        <v>0</v>
      </c>
      <c r="JP78" s="321">
        <f t="shared" si="100"/>
        <v>0</v>
      </c>
      <c r="JQ78" s="321">
        <f t="shared" si="100"/>
        <v>0</v>
      </c>
      <c r="JR78" s="321">
        <f t="shared" si="100"/>
        <v>0</v>
      </c>
      <c r="JS78" s="321">
        <f t="shared" si="100"/>
        <v>0</v>
      </c>
      <c r="JT78" s="321">
        <f t="shared" si="100"/>
        <v>0</v>
      </c>
      <c r="JU78" s="321">
        <f t="shared" si="100"/>
        <v>0</v>
      </c>
      <c r="JV78" s="321">
        <f t="shared" si="100"/>
        <v>0</v>
      </c>
      <c r="JW78" s="321">
        <f t="shared" si="100"/>
        <v>0</v>
      </c>
      <c r="JX78" s="321">
        <f t="shared" si="100"/>
        <v>0</v>
      </c>
      <c r="JY78" s="321">
        <f t="shared" si="100"/>
        <v>0</v>
      </c>
      <c r="JZ78" s="321">
        <f t="shared" si="100"/>
        <v>0</v>
      </c>
      <c r="KA78" s="321">
        <f t="shared" si="100"/>
        <v>0</v>
      </c>
      <c r="KB78" s="321">
        <f t="shared" si="100"/>
        <v>0</v>
      </c>
      <c r="KC78" s="321">
        <f t="shared" si="100"/>
        <v>0</v>
      </c>
      <c r="KD78" s="321">
        <f t="shared" si="100"/>
        <v>0</v>
      </c>
      <c r="KE78" s="321">
        <f t="shared" si="100"/>
        <v>0</v>
      </c>
      <c r="KF78" s="321">
        <f t="shared" si="100"/>
        <v>0</v>
      </c>
      <c r="KG78" s="321">
        <f t="shared" si="100"/>
        <v>0</v>
      </c>
      <c r="KH78" s="321">
        <f t="shared" si="100"/>
        <v>0</v>
      </c>
      <c r="KI78" s="321">
        <f t="shared" si="100"/>
        <v>0</v>
      </c>
      <c r="KJ78" s="321">
        <f t="shared" si="100"/>
        <v>0</v>
      </c>
      <c r="KK78" s="321">
        <f t="shared" si="100"/>
        <v>0</v>
      </c>
      <c r="KL78" s="321">
        <f t="shared" si="100"/>
        <v>0</v>
      </c>
      <c r="KM78" s="321">
        <f t="shared" si="100"/>
        <v>0</v>
      </c>
      <c r="KN78" s="321">
        <f t="shared" si="100"/>
        <v>0</v>
      </c>
      <c r="KO78" s="321">
        <f t="shared" si="100"/>
        <v>0</v>
      </c>
      <c r="KP78" s="321">
        <f t="shared" si="100"/>
        <v>0</v>
      </c>
      <c r="KQ78" s="321">
        <f t="shared" si="100"/>
        <v>0</v>
      </c>
      <c r="KR78" s="321">
        <f t="shared" si="100"/>
        <v>0</v>
      </c>
      <c r="KS78" s="321">
        <f t="shared" si="100"/>
        <v>0</v>
      </c>
      <c r="KT78" s="321">
        <f t="shared" si="100"/>
        <v>0</v>
      </c>
      <c r="KU78" s="321">
        <f t="shared" si="100"/>
        <v>0</v>
      </c>
      <c r="KV78" s="321">
        <f t="shared" si="100"/>
        <v>0</v>
      </c>
      <c r="KW78" s="321">
        <f t="shared" si="100"/>
        <v>0</v>
      </c>
      <c r="KX78" s="321">
        <f t="shared" si="100"/>
        <v>0</v>
      </c>
      <c r="KY78" s="321">
        <f t="shared" si="100"/>
        <v>0</v>
      </c>
      <c r="KZ78" s="321">
        <f t="shared" si="100"/>
        <v>0</v>
      </c>
      <c r="LA78" s="321">
        <f t="shared" si="100"/>
        <v>0</v>
      </c>
      <c r="LB78" s="321">
        <f t="shared" si="100"/>
        <v>0</v>
      </c>
      <c r="LC78" s="321">
        <f t="shared" si="100"/>
        <v>0</v>
      </c>
      <c r="LD78" s="321">
        <f t="shared" si="100"/>
        <v>0</v>
      </c>
      <c r="LE78" s="321">
        <f t="shared" si="100"/>
        <v>0</v>
      </c>
      <c r="LF78" s="321">
        <f t="shared" si="100"/>
        <v>0</v>
      </c>
      <c r="LG78" s="321">
        <f t="shared" si="100"/>
        <v>0</v>
      </c>
      <c r="LH78" s="321">
        <f t="shared" si="100"/>
        <v>0</v>
      </c>
      <c r="LI78" s="321">
        <f t="shared" si="100"/>
        <v>0</v>
      </c>
      <c r="LJ78" s="321">
        <f t="shared" si="100"/>
        <v>0</v>
      </c>
      <c r="LK78" s="321">
        <f t="shared" si="100"/>
        <v>0</v>
      </c>
      <c r="LL78" s="321">
        <f t="shared" si="100"/>
        <v>0</v>
      </c>
      <c r="LM78" s="321">
        <f t="shared" si="100"/>
        <v>0</v>
      </c>
      <c r="LN78" s="321">
        <f t="shared" si="100"/>
        <v>0</v>
      </c>
      <c r="LO78" s="321">
        <f t="shared" si="100"/>
        <v>0</v>
      </c>
      <c r="LP78" s="321">
        <f t="shared" si="100"/>
        <v>0</v>
      </c>
      <c r="LQ78" s="321">
        <f t="shared" si="100"/>
        <v>0</v>
      </c>
      <c r="LR78" s="321">
        <f t="shared" si="100"/>
        <v>0</v>
      </c>
      <c r="LS78" s="321">
        <f t="shared" si="100"/>
        <v>0</v>
      </c>
      <c r="LT78" s="321">
        <f t="shared" si="100"/>
        <v>0</v>
      </c>
      <c r="LU78" s="321">
        <f t="shared" si="100"/>
        <v>0</v>
      </c>
      <c r="LV78" s="321">
        <f t="shared" si="100"/>
        <v>0</v>
      </c>
      <c r="LW78" s="321">
        <f t="shared" si="100"/>
        <v>0</v>
      </c>
      <c r="LX78" s="321">
        <f t="shared" si="100"/>
        <v>0</v>
      </c>
      <c r="LY78" s="321">
        <f t="shared" si="100"/>
        <v>0</v>
      </c>
      <c r="LZ78" s="321">
        <f t="shared" si="100"/>
        <v>0</v>
      </c>
      <c r="MA78" s="321">
        <f t="shared" ref="MA78:OL81" si="101">LZ78*8.5%*12</f>
        <v>0</v>
      </c>
      <c r="MB78" s="321">
        <f t="shared" si="101"/>
        <v>0</v>
      </c>
      <c r="MC78" s="321">
        <f t="shared" si="101"/>
        <v>0</v>
      </c>
      <c r="MD78" s="321">
        <f t="shared" si="101"/>
        <v>0</v>
      </c>
      <c r="ME78" s="321">
        <f t="shared" si="101"/>
        <v>0</v>
      </c>
      <c r="MF78" s="321">
        <f t="shared" si="101"/>
        <v>0</v>
      </c>
      <c r="MG78" s="321">
        <f t="shared" si="101"/>
        <v>0</v>
      </c>
      <c r="MH78" s="321">
        <f t="shared" si="101"/>
        <v>0</v>
      </c>
      <c r="MI78" s="321">
        <f t="shared" si="101"/>
        <v>0</v>
      </c>
      <c r="MJ78" s="321">
        <f t="shared" si="101"/>
        <v>0</v>
      </c>
      <c r="MK78" s="321">
        <f t="shared" si="101"/>
        <v>0</v>
      </c>
      <c r="ML78" s="321">
        <f t="shared" si="101"/>
        <v>0</v>
      </c>
      <c r="MM78" s="321">
        <f t="shared" si="101"/>
        <v>0</v>
      </c>
      <c r="MN78" s="321">
        <f t="shared" si="101"/>
        <v>0</v>
      </c>
      <c r="MO78" s="321">
        <f t="shared" si="101"/>
        <v>0</v>
      </c>
      <c r="MP78" s="321">
        <f t="shared" si="101"/>
        <v>0</v>
      </c>
      <c r="MQ78" s="321">
        <f t="shared" si="101"/>
        <v>0</v>
      </c>
      <c r="MR78" s="321">
        <f t="shared" si="101"/>
        <v>0</v>
      </c>
      <c r="MS78" s="321">
        <f t="shared" si="101"/>
        <v>0</v>
      </c>
      <c r="MT78" s="321">
        <f t="shared" si="101"/>
        <v>0</v>
      </c>
      <c r="MU78" s="321">
        <f t="shared" si="101"/>
        <v>0</v>
      </c>
      <c r="MV78" s="321">
        <f t="shared" si="101"/>
        <v>0</v>
      </c>
      <c r="MW78" s="321">
        <f t="shared" si="101"/>
        <v>0</v>
      </c>
      <c r="MX78" s="321">
        <f t="shared" si="101"/>
        <v>0</v>
      </c>
      <c r="MY78" s="321">
        <f t="shared" si="101"/>
        <v>0</v>
      </c>
      <c r="MZ78" s="321">
        <f t="shared" si="101"/>
        <v>0</v>
      </c>
      <c r="NA78" s="321">
        <f t="shared" si="101"/>
        <v>0</v>
      </c>
      <c r="NB78" s="321">
        <f t="shared" si="101"/>
        <v>0</v>
      </c>
      <c r="NC78" s="321">
        <f t="shared" si="101"/>
        <v>0</v>
      </c>
      <c r="ND78" s="321">
        <f t="shared" si="101"/>
        <v>0</v>
      </c>
      <c r="NE78" s="321">
        <f t="shared" si="101"/>
        <v>0</v>
      </c>
      <c r="NF78" s="321">
        <f t="shared" si="101"/>
        <v>0</v>
      </c>
      <c r="NG78" s="321">
        <f t="shared" si="101"/>
        <v>0</v>
      </c>
      <c r="NH78" s="321">
        <f t="shared" si="101"/>
        <v>0</v>
      </c>
      <c r="NI78" s="321">
        <f t="shared" si="101"/>
        <v>0</v>
      </c>
      <c r="NJ78" s="321">
        <f t="shared" si="101"/>
        <v>0</v>
      </c>
      <c r="NK78" s="321">
        <f t="shared" si="101"/>
        <v>0</v>
      </c>
      <c r="NL78" s="321">
        <f t="shared" si="101"/>
        <v>0</v>
      </c>
      <c r="NM78" s="321">
        <f t="shared" si="101"/>
        <v>0</v>
      </c>
      <c r="NN78" s="321">
        <f t="shared" si="101"/>
        <v>0</v>
      </c>
      <c r="NO78" s="321">
        <f t="shared" si="101"/>
        <v>0</v>
      </c>
      <c r="NP78" s="321">
        <f t="shared" si="101"/>
        <v>0</v>
      </c>
      <c r="NQ78" s="321">
        <f t="shared" si="101"/>
        <v>0</v>
      </c>
      <c r="NR78" s="321">
        <f t="shared" si="101"/>
        <v>0</v>
      </c>
      <c r="NS78" s="321">
        <f t="shared" si="101"/>
        <v>0</v>
      </c>
      <c r="NT78" s="321">
        <f t="shared" si="101"/>
        <v>0</v>
      </c>
      <c r="NU78" s="321">
        <f t="shared" si="101"/>
        <v>0</v>
      </c>
      <c r="NV78" s="321">
        <f t="shared" si="101"/>
        <v>0</v>
      </c>
      <c r="NW78" s="321">
        <f t="shared" si="101"/>
        <v>0</v>
      </c>
      <c r="NX78" s="321">
        <f t="shared" si="101"/>
        <v>0</v>
      </c>
      <c r="NY78" s="321">
        <f t="shared" si="101"/>
        <v>0</v>
      </c>
      <c r="NZ78" s="321">
        <f t="shared" si="101"/>
        <v>0</v>
      </c>
      <c r="OA78" s="321">
        <f t="shared" si="101"/>
        <v>0</v>
      </c>
      <c r="OB78" s="321">
        <f t="shared" si="101"/>
        <v>0</v>
      </c>
      <c r="OC78" s="321">
        <f t="shared" si="101"/>
        <v>0</v>
      </c>
      <c r="OD78" s="321">
        <f t="shared" si="101"/>
        <v>0</v>
      </c>
      <c r="OE78" s="321">
        <f t="shared" si="101"/>
        <v>0</v>
      </c>
      <c r="OF78" s="321">
        <f t="shared" si="101"/>
        <v>0</v>
      </c>
      <c r="OG78" s="321">
        <f t="shared" si="101"/>
        <v>0</v>
      </c>
      <c r="OH78" s="321">
        <f t="shared" si="101"/>
        <v>0</v>
      </c>
      <c r="OI78" s="321">
        <f t="shared" si="101"/>
        <v>0</v>
      </c>
      <c r="OJ78" s="321">
        <f t="shared" si="101"/>
        <v>0</v>
      </c>
      <c r="OK78" s="321">
        <f t="shared" si="101"/>
        <v>0</v>
      </c>
      <c r="OL78" s="321">
        <f t="shared" si="101"/>
        <v>0</v>
      </c>
      <c r="OM78" s="321">
        <f t="shared" ref="OM78:QX81" si="102">OL78*8.5%*12</f>
        <v>0</v>
      </c>
      <c r="ON78" s="321">
        <f t="shared" si="102"/>
        <v>0</v>
      </c>
      <c r="OO78" s="321">
        <f t="shared" si="102"/>
        <v>0</v>
      </c>
      <c r="OP78" s="321">
        <f t="shared" si="102"/>
        <v>0</v>
      </c>
      <c r="OQ78" s="321">
        <f t="shared" si="102"/>
        <v>0</v>
      </c>
      <c r="OR78" s="321">
        <f t="shared" si="102"/>
        <v>0</v>
      </c>
      <c r="OS78" s="321">
        <f t="shared" si="102"/>
        <v>0</v>
      </c>
      <c r="OT78" s="321">
        <f t="shared" si="102"/>
        <v>0</v>
      </c>
      <c r="OU78" s="321">
        <f t="shared" si="102"/>
        <v>0</v>
      </c>
      <c r="OV78" s="321">
        <f t="shared" si="102"/>
        <v>0</v>
      </c>
      <c r="OW78" s="321">
        <f t="shared" si="102"/>
        <v>0</v>
      </c>
      <c r="OX78" s="321">
        <f t="shared" si="102"/>
        <v>0</v>
      </c>
      <c r="OY78" s="321">
        <f t="shared" si="102"/>
        <v>0</v>
      </c>
      <c r="OZ78" s="321">
        <f t="shared" si="102"/>
        <v>0</v>
      </c>
      <c r="PA78" s="321">
        <f t="shared" si="102"/>
        <v>0</v>
      </c>
      <c r="PB78" s="321">
        <f t="shared" si="102"/>
        <v>0</v>
      </c>
      <c r="PC78" s="321">
        <f t="shared" si="102"/>
        <v>0</v>
      </c>
      <c r="PD78" s="321">
        <f t="shared" si="102"/>
        <v>0</v>
      </c>
      <c r="PE78" s="321">
        <f t="shared" si="102"/>
        <v>0</v>
      </c>
      <c r="PF78" s="321">
        <f t="shared" si="102"/>
        <v>0</v>
      </c>
      <c r="PG78" s="321">
        <f t="shared" si="102"/>
        <v>0</v>
      </c>
      <c r="PH78" s="321">
        <f t="shared" si="102"/>
        <v>0</v>
      </c>
      <c r="PI78" s="321">
        <f t="shared" si="102"/>
        <v>0</v>
      </c>
      <c r="PJ78" s="321">
        <f t="shared" si="102"/>
        <v>0</v>
      </c>
      <c r="PK78" s="321">
        <f t="shared" si="102"/>
        <v>0</v>
      </c>
      <c r="PL78" s="321">
        <f t="shared" si="102"/>
        <v>0</v>
      </c>
      <c r="PM78" s="321">
        <f t="shared" si="102"/>
        <v>0</v>
      </c>
      <c r="PN78" s="321">
        <f t="shared" si="102"/>
        <v>0</v>
      </c>
      <c r="PO78" s="321">
        <f t="shared" si="102"/>
        <v>0</v>
      </c>
      <c r="PP78" s="321">
        <f t="shared" si="102"/>
        <v>0</v>
      </c>
      <c r="PQ78" s="321">
        <f t="shared" si="102"/>
        <v>0</v>
      </c>
      <c r="PR78" s="321">
        <f t="shared" si="102"/>
        <v>0</v>
      </c>
      <c r="PS78" s="321">
        <f t="shared" si="102"/>
        <v>0</v>
      </c>
      <c r="PT78" s="321">
        <f t="shared" si="102"/>
        <v>0</v>
      </c>
      <c r="PU78" s="321">
        <f t="shared" si="102"/>
        <v>0</v>
      </c>
      <c r="PV78" s="321">
        <f t="shared" si="102"/>
        <v>0</v>
      </c>
      <c r="PW78" s="321">
        <f t="shared" si="102"/>
        <v>0</v>
      </c>
      <c r="PX78" s="321">
        <f t="shared" si="102"/>
        <v>0</v>
      </c>
      <c r="PY78" s="321">
        <f t="shared" si="102"/>
        <v>0</v>
      </c>
      <c r="PZ78" s="321">
        <f t="shared" si="102"/>
        <v>0</v>
      </c>
      <c r="QA78" s="321">
        <f t="shared" si="102"/>
        <v>0</v>
      </c>
      <c r="QB78" s="321">
        <f t="shared" si="102"/>
        <v>0</v>
      </c>
      <c r="QC78" s="321">
        <f t="shared" si="102"/>
        <v>0</v>
      </c>
      <c r="QD78" s="321">
        <f t="shared" si="102"/>
        <v>0</v>
      </c>
      <c r="QE78" s="321">
        <f t="shared" si="102"/>
        <v>0</v>
      </c>
      <c r="QF78" s="321">
        <f t="shared" si="102"/>
        <v>0</v>
      </c>
      <c r="QG78" s="321">
        <f t="shared" si="102"/>
        <v>0</v>
      </c>
      <c r="QH78" s="321">
        <f t="shared" si="102"/>
        <v>0</v>
      </c>
      <c r="QI78" s="321">
        <f t="shared" si="102"/>
        <v>0</v>
      </c>
      <c r="QJ78" s="321">
        <f t="shared" si="102"/>
        <v>0</v>
      </c>
      <c r="QK78" s="321">
        <f t="shared" si="102"/>
        <v>0</v>
      </c>
      <c r="QL78" s="321">
        <f t="shared" si="102"/>
        <v>0</v>
      </c>
      <c r="QM78" s="321">
        <f t="shared" si="102"/>
        <v>0</v>
      </c>
      <c r="QN78" s="321">
        <f t="shared" si="102"/>
        <v>0</v>
      </c>
      <c r="QO78" s="321">
        <f t="shared" si="102"/>
        <v>0</v>
      </c>
      <c r="QP78" s="321">
        <f t="shared" si="102"/>
        <v>0</v>
      </c>
      <c r="QQ78" s="321">
        <f t="shared" si="102"/>
        <v>0</v>
      </c>
      <c r="QR78" s="321">
        <f t="shared" si="102"/>
        <v>0</v>
      </c>
      <c r="QS78" s="321">
        <f t="shared" si="102"/>
        <v>0</v>
      </c>
      <c r="QT78" s="321">
        <f t="shared" si="102"/>
        <v>0</v>
      </c>
      <c r="QU78" s="321">
        <f t="shared" si="102"/>
        <v>0</v>
      </c>
      <c r="QV78" s="321">
        <f t="shared" si="102"/>
        <v>0</v>
      </c>
      <c r="QW78" s="321">
        <f t="shared" si="102"/>
        <v>0</v>
      </c>
      <c r="QX78" s="321">
        <f t="shared" si="102"/>
        <v>0</v>
      </c>
      <c r="QY78" s="321">
        <f t="shared" ref="QY78:TJ81" si="103">QX78*8.5%*12</f>
        <v>0</v>
      </c>
      <c r="QZ78" s="321">
        <f t="shared" si="103"/>
        <v>0</v>
      </c>
      <c r="RA78" s="321">
        <f t="shared" si="103"/>
        <v>0</v>
      </c>
      <c r="RB78" s="321">
        <f t="shared" si="103"/>
        <v>0</v>
      </c>
      <c r="RC78" s="321">
        <f t="shared" si="103"/>
        <v>0</v>
      </c>
      <c r="RD78" s="321">
        <f t="shared" si="103"/>
        <v>0</v>
      </c>
      <c r="RE78" s="321">
        <f t="shared" si="103"/>
        <v>0</v>
      </c>
      <c r="RF78" s="321">
        <f t="shared" si="103"/>
        <v>0</v>
      </c>
      <c r="RG78" s="321">
        <f t="shared" si="103"/>
        <v>0</v>
      </c>
      <c r="RH78" s="321">
        <f t="shared" si="103"/>
        <v>0</v>
      </c>
      <c r="RI78" s="321">
        <f t="shared" si="103"/>
        <v>0</v>
      </c>
      <c r="RJ78" s="321">
        <f t="shared" si="103"/>
        <v>0</v>
      </c>
      <c r="RK78" s="321">
        <f t="shared" si="103"/>
        <v>0</v>
      </c>
      <c r="RL78" s="321">
        <f t="shared" si="103"/>
        <v>0</v>
      </c>
      <c r="RM78" s="321">
        <f t="shared" si="103"/>
        <v>0</v>
      </c>
      <c r="RN78" s="321">
        <f t="shared" si="103"/>
        <v>0</v>
      </c>
      <c r="RO78" s="321">
        <f t="shared" si="103"/>
        <v>0</v>
      </c>
      <c r="RP78" s="321">
        <f t="shared" si="103"/>
        <v>0</v>
      </c>
      <c r="RQ78" s="321">
        <f t="shared" si="103"/>
        <v>0</v>
      </c>
      <c r="RR78" s="321">
        <f t="shared" si="103"/>
        <v>0</v>
      </c>
      <c r="RS78" s="321">
        <f t="shared" si="103"/>
        <v>0</v>
      </c>
      <c r="RT78" s="321">
        <f t="shared" si="103"/>
        <v>0</v>
      </c>
      <c r="RU78" s="321">
        <f t="shared" si="103"/>
        <v>0</v>
      </c>
      <c r="RV78" s="321">
        <f t="shared" si="103"/>
        <v>0</v>
      </c>
      <c r="RW78" s="321">
        <f t="shared" si="103"/>
        <v>0</v>
      </c>
      <c r="RX78" s="321">
        <f t="shared" si="103"/>
        <v>0</v>
      </c>
      <c r="RY78" s="321">
        <f t="shared" si="103"/>
        <v>0</v>
      </c>
      <c r="RZ78" s="321">
        <f t="shared" si="103"/>
        <v>0</v>
      </c>
      <c r="SA78" s="321">
        <f t="shared" si="103"/>
        <v>0</v>
      </c>
      <c r="SB78" s="321">
        <f t="shared" si="103"/>
        <v>0</v>
      </c>
      <c r="SC78" s="321">
        <f t="shared" si="103"/>
        <v>0</v>
      </c>
      <c r="SD78" s="321">
        <f t="shared" si="103"/>
        <v>0</v>
      </c>
      <c r="SE78" s="321">
        <f t="shared" si="103"/>
        <v>0</v>
      </c>
      <c r="SF78" s="321">
        <f t="shared" si="103"/>
        <v>0</v>
      </c>
      <c r="SG78" s="321">
        <f t="shared" si="103"/>
        <v>0</v>
      </c>
      <c r="SH78" s="321">
        <f t="shared" si="103"/>
        <v>0</v>
      </c>
      <c r="SI78" s="321">
        <f t="shared" si="103"/>
        <v>0</v>
      </c>
      <c r="SJ78" s="321">
        <f t="shared" si="103"/>
        <v>0</v>
      </c>
      <c r="SK78" s="321">
        <f t="shared" si="103"/>
        <v>0</v>
      </c>
      <c r="SL78" s="321">
        <f t="shared" si="103"/>
        <v>0</v>
      </c>
      <c r="SM78" s="321">
        <f t="shared" si="103"/>
        <v>0</v>
      </c>
      <c r="SN78" s="321">
        <f t="shared" si="103"/>
        <v>0</v>
      </c>
      <c r="SO78" s="321">
        <f t="shared" si="103"/>
        <v>0</v>
      </c>
      <c r="SP78" s="321">
        <f t="shared" si="103"/>
        <v>0</v>
      </c>
      <c r="SQ78" s="321">
        <f t="shared" si="103"/>
        <v>0</v>
      </c>
      <c r="SR78" s="321">
        <f t="shared" si="103"/>
        <v>0</v>
      </c>
      <c r="SS78" s="321">
        <f t="shared" si="103"/>
        <v>0</v>
      </c>
      <c r="ST78" s="321">
        <f t="shared" si="103"/>
        <v>0</v>
      </c>
      <c r="SU78" s="321">
        <f t="shared" si="103"/>
        <v>0</v>
      </c>
      <c r="SV78" s="321">
        <f t="shared" si="103"/>
        <v>0</v>
      </c>
      <c r="SW78" s="321">
        <f t="shared" si="103"/>
        <v>0</v>
      </c>
      <c r="SX78" s="321">
        <f t="shared" si="103"/>
        <v>0</v>
      </c>
      <c r="SY78" s="321">
        <f t="shared" si="103"/>
        <v>0</v>
      </c>
      <c r="SZ78" s="321">
        <f t="shared" si="103"/>
        <v>0</v>
      </c>
      <c r="TA78" s="321">
        <f t="shared" si="103"/>
        <v>0</v>
      </c>
      <c r="TB78" s="321">
        <f t="shared" si="103"/>
        <v>0</v>
      </c>
      <c r="TC78" s="321">
        <f t="shared" si="103"/>
        <v>0</v>
      </c>
      <c r="TD78" s="321">
        <f t="shared" si="103"/>
        <v>0</v>
      </c>
      <c r="TE78" s="321">
        <f t="shared" si="103"/>
        <v>0</v>
      </c>
      <c r="TF78" s="321">
        <f t="shared" si="103"/>
        <v>0</v>
      </c>
      <c r="TG78" s="321">
        <f t="shared" si="103"/>
        <v>0</v>
      </c>
      <c r="TH78" s="321">
        <f t="shared" si="103"/>
        <v>0</v>
      </c>
      <c r="TI78" s="321">
        <f t="shared" si="103"/>
        <v>0</v>
      </c>
      <c r="TJ78" s="321">
        <f t="shared" si="103"/>
        <v>0</v>
      </c>
      <c r="TK78" s="321">
        <f t="shared" ref="TK78:VV81" si="104">TJ78*8.5%*12</f>
        <v>0</v>
      </c>
      <c r="TL78" s="321">
        <f t="shared" si="104"/>
        <v>0</v>
      </c>
      <c r="TM78" s="321">
        <f t="shared" si="104"/>
        <v>0</v>
      </c>
      <c r="TN78" s="321">
        <f t="shared" si="104"/>
        <v>0</v>
      </c>
      <c r="TO78" s="321">
        <f t="shared" si="104"/>
        <v>0</v>
      </c>
      <c r="TP78" s="321">
        <f t="shared" si="104"/>
        <v>0</v>
      </c>
      <c r="TQ78" s="321">
        <f t="shared" si="104"/>
        <v>0</v>
      </c>
      <c r="TR78" s="321">
        <f t="shared" si="104"/>
        <v>0</v>
      </c>
      <c r="TS78" s="321">
        <f t="shared" si="104"/>
        <v>0</v>
      </c>
      <c r="TT78" s="321">
        <f t="shared" si="104"/>
        <v>0</v>
      </c>
      <c r="TU78" s="321">
        <f t="shared" si="104"/>
        <v>0</v>
      </c>
      <c r="TV78" s="321">
        <f t="shared" si="104"/>
        <v>0</v>
      </c>
      <c r="TW78" s="321">
        <f t="shared" si="104"/>
        <v>0</v>
      </c>
      <c r="TX78" s="321">
        <f t="shared" si="104"/>
        <v>0</v>
      </c>
      <c r="TY78" s="321">
        <f t="shared" si="104"/>
        <v>0</v>
      </c>
      <c r="TZ78" s="321">
        <f t="shared" si="104"/>
        <v>0</v>
      </c>
      <c r="UA78" s="321">
        <f t="shared" si="104"/>
        <v>0</v>
      </c>
      <c r="UB78" s="321">
        <f t="shared" si="104"/>
        <v>0</v>
      </c>
      <c r="UC78" s="321">
        <f t="shared" si="104"/>
        <v>0</v>
      </c>
      <c r="UD78" s="321">
        <f t="shared" si="104"/>
        <v>0</v>
      </c>
      <c r="UE78" s="321">
        <f t="shared" si="104"/>
        <v>0</v>
      </c>
      <c r="UF78" s="321">
        <f t="shared" si="104"/>
        <v>0</v>
      </c>
      <c r="UG78" s="321">
        <f t="shared" si="104"/>
        <v>0</v>
      </c>
      <c r="UH78" s="321">
        <f t="shared" si="104"/>
        <v>0</v>
      </c>
      <c r="UI78" s="321">
        <f t="shared" si="104"/>
        <v>0</v>
      </c>
      <c r="UJ78" s="321">
        <f t="shared" si="104"/>
        <v>0</v>
      </c>
      <c r="UK78" s="321">
        <f t="shared" si="104"/>
        <v>0</v>
      </c>
      <c r="UL78" s="321">
        <f t="shared" si="104"/>
        <v>0</v>
      </c>
      <c r="UM78" s="321">
        <f t="shared" si="104"/>
        <v>0</v>
      </c>
      <c r="UN78" s="321">
        <f t="shared" si="104"/>
        <v>0</v>
      </c>
      <c r="UO78" s="321">
        <f t="shared" si="104"/>
        <v>0</v>
      </c>
      <c r="UP78" s="321">
        <f t="shared" si="104"/>
        <v>0</v>
      </c>
      <c r="UQ78" s="321">
        <f t="shared" si="104"/>
        <v>0</v>
      </c>
      <c r="UR78" s="321">
        <f t="shared" si="104"/>
        <v>0</v>
      </c>
      <c r="US78" s="321">
        <f t="shared" si="104"/>
        <v>0</v>
      </c>
      <c r="UT78" s="321">
        <f t="shared" si="104"/>
        <v>0</v>
      </c>
      <c r="UU78" s="321">
        <f t="shared" si="104"/>
        <v>0</v>
      </c>
      <c r="UV78" s="321">
        <f t="shared" si="104"/>
        <v>0</v>
      </c>
      <c r="UW78" s="321">
        <f t="shared" si="104"/>
        <v>0</v>
      </c>
      <c r="UX78" s="321">
        <f t="shared" si="104"/>
        <v>0</v>
      </c>
      <c r="UY78" s="321">
        <f t="shared" si="104"/>
        <v>0</v>
      </c>
      <c r="UZ78" s="321">
        <f t="shared" si="104"/>
        <v>0</v>
      </c>
      <c r="VA78" s="321">
        <f t="shared" si="104"/>
        <v>0</v>
      </c>
      <c r="VB78" s="321">
        <f t="shared" si="104"/>
        <v>0</v>
      </c>
      <c r="VC78" s="321">
        <f t="shared" si="104"/>
        <v>0</v>
      </c>
      <c r="VD78" s="321">
        <f t="shared" si="104"/>
        <v>0</v>
      </c>
      <c r="VE78" s="321">
        <f t="shared" si="104"/>
        <v>0</v>
      </c>
      <c r="VF78" s="321">
        <f t="shared" si="104"/>
        <v>0</v>
      </c>
      <c r="VG78" s="321">
        <f t="shared" si="104"/>
        <v>0</v>
      </c>
      <c r="VH78" s="321">
        <f t="shared" si="104"/>
        <v>0</v>
      </c>
      <c r="VI78" s="321">
        <f t="shared" si="104"/>
        <v>0</v>
      </c>
      <c r="VJ78" s="321">
        <f t="shared" si="104"/>
        <v>0</v>
      </c>
      <c r="VK78" s="321">
        <f t="shared" si="104"/>
        <v>0</v>
      </c>
      <c r="VL78" s="321">
        <f t="shared" si="104"/>
        <v>0</v>
      </c>
      <c r="VM78" s="321">
        <f t="shared" si="104"/>
        <v>0</v>
      </c>
      <c r="VN78" s="321">
        <f t="shared" si="104"/>
        <v>0</v>
      </c>
      <c r="VO78" s="321">
        <f t="shared" si="104"/>
        <v>0</v>
      </c>
      <c r="VP78" s="321">
        <f t="shared" si="104"/>
        <v>0</v>
      </c>
      <c r="VQ78" s="321">
        <f t="shared" si="104"/>
        <v>0</v>
      </c>
      <c r="VR78" s="321">
        <f t="shared" si="104"/>
        <v>0</v>
      </c>
      <c r="VS78" s="321">
        <f t="shared" si="104"/>
        <v>0</v>
      </c>
      <c r="VT78" s="321">
        <f t="shared" si="104"/>
        <v>0</v>
      </c>
      <c r="VU78" s="321">
        <f t="shared" si="104"/>
        <v>0</v>
      </c>
      <c r="VV78" s="321">
        <f t="shared" si="104"/>
        <v>0</v>
      </c>
      <c r="VW78" s="321">
        <f t="shared" ref="VW78:YH81" si="105">VV78*8.5%*12</f>
        <v>0</v>
      </c>
      <c r="VX78" s="321">
        <f t="shared" si="105"/>
        <v>0</v>
      </c>
      <c r="VY78" s="321">
        <f t="shared" si="105"/>
        <v>0</v>
      </c>
      <c r="VZ78" s="321">
        <f t="shared" si="105"/>
        <v>0</v>
      </c>
      <c r="WA78" s="321">
        <f t="shared" si="105"/>
        <v>0</v>
      </c>
      <c r="WB78" s="321">
        <f t="shared" si="105"/>
        <v>0</v>
      </c>
      <c r="WC78" s="321">
        <f t="shared" si="105"/>
        <v>0</v>
      </c>
      <c r="WD78" s="321">
        <f t="shared" si="105"/>
        <v>0</v>
      </c>
      <c r="WE78" s="321">
        <f t="shared" si="105"/>
        <v>0</v>
      </c>
      <c r="WF78" s="321">
        <f t="shared" si="105"/>
        <v>0</v>
      </c>
      <c r="WG78" s="321">
        <f t="shared" si="105"/>
        <v>0</v>
      </c>
      <c r="WH78" s="321">
        <f t="shared" si="105"/>
        <v>0</v>
      </c>
      <c r="WI78" s="321">
        <f t="shared" si="105"/>
        <v>0</v>
      </c>
      <c r="WJ78" s="321">
        <f t="shared" si="105"/>
        <v>0</v>
      </c>
      <c r="WK78" s="321">
        <f t="shared" si="105"/>
        <v>0</v>
      </c>
      <c r="WL78" s="321">
        <f t="shared" si="105"/>
        <v>0</v>
      </c>
      <c r="WM78" s="321">
        <f t="shared" si="105"/>
        <v>0</v>
      </c>
      <c r="WN78" s="321">
        <f t="shared" si="105"/>
        <v>0</v>
      </c>
      <c r="WO78" s="321">
        <f t="shared" si="105"/>
        <v>0</v>
      </c>
      <c r="WP78" s="321">
        <f t="shared" si="105"/>
        <v>0</v>
      </c>
      <c r="WQ78" s="321">
        <f t="shared" si="105"/>
        <v>0</v>
      </c>
      <c r="WR78" s="321">
        <f t="shared" si="105"/>
        <v>0</v>
      </c>
      <c r="WS78" s="321">
        <f t="shared" si="105"/>
        <v>0</v>
      </c>
      <c r="WT78" s="321">
        <f t="shared" si="105"/>
        <v>0</v>
      </c>
      <c r="WU78" s="321">
        <f t="shared" si="105"/>
        <v>0</v>
      </c>
      <c r="WV78" s="321">
        <f t="shared" si="105"/>
        <v>0</v>
      </c>
      <c r="WW78" s="321">
        <f t="shared" si="105"/>
        <v>0</v>
      </c>
      <c r="WX78" s="321">
        <f t="shared" si="105"/>
        <v>0</v>
      </c>
      <c r="WY78" s="321">
        <f t="shared" si="105"/>
        <v>0</v>
      </c>
      <c r="WZ78" s="321">
        <f t="shared" si="105"/>
        <v>0</v>
      </c>
      <c r="XA78" s="321">
        <f t="shared" si="105"/>
        <v>0</v>
      </c>
      <c r="XB78" s="321">
        <f t="shared" si="105"/>
        <v>0</v>
      </c>
      <c r="XC78" s="321">
        <f t="shared" si="105"/>
        <v>0</v>
      </c>
      <c r="XD78" s="321">
        <f t="shared" si="105"/>
        <v>0</v>
      </c>
      <c r="XE78" s="321">
        <f t="shared" si="105"/>
        <v>0</v>
      </c>
      <c r="XF78" s="321">
        <f t="shared" si="105"/>
        <v>0</v>
      </c>
      <c r="XG78" s="321">
        <f t="shared" si="105"/>
        <v>0</v>
      </c>
      <c r="XH78" s="321">
        <f t="shared" si="105"/>
        <v>0</v>
      </c>
      <c r="XI78" s="321">
        <f t="shared" si="105"/>
        <v>0</v>
      </c>
      <c r="XJ78" s="321">
        <f t="shared" si="105"/>
        <v>0</v>
      </c>
      <c r="XK78" s="321">
        <f t="shared" si="105"/>
        <v>0</v>
      </c>
      <c r="XL78" s="321">
        <f t="shared" si="105"/>
        <v>0</v>
      </c>
      <c r="XM78" s="321">
        <f t="shared" si="105"/>
        <v>0</v>
      </c>
      <c r="XN78" s="321">
        <f t="shared" si="105"/>
        <v>0</v>
      </c>
      <c r="XO78" s="321">
        <f t="shared" si="105"/>
        <v>0</v>
      </c>
      <c r="XP78" s="321">
        <f t="shared" si="105"/>
        <v>0</v>
      </c>
      <c r="XQ78" s="321">
        <f t="shared" si="105"/>
        <v>0</v>
      </c>
      <c r="XR78" s="321">
        <f t="shared" si="105"/>
        <v>0</v>
      </c>
      <c r="XS78" s="321">
        <f t="shared" si="105"/>
        <v>0</v>
      </c>
      <c r="XT78" s="321">
        <f t="shared" si="105"/>
        <v>0</v>
      </c>
      <c r="XU78" s="321">
        <f t="shared" si="105"/>
        <v>0</v>
      </c>
      <c r="XV78" s="321">
        <f t="shared" si="105"/>
        <v>0</v>
      </c>
      <c r="XW78" s="321">
        <f t="shared" si="105"/>
        <v>0</v>
      </c>
      <c r="XX78" s="321">
        <f t="shared" si="105"/>
        <v>0</v>
      </c>
      <c r="XY78" s="321">
        <f t="shared" si="105"/>
        <v>0</v>
      </c>
      <c r="XZ78" s="321">
        <f t="shared" si="105"/>
        <v>0</v>
      </c>
      <c r="YA78" s="321">
        <f t="shared" si="105"/>
        <v>0</v>
      </c>
      <c r="YB78" s="321">
        <f t="shared" si="105"/>
        <v>0</v>
      </c>
      <c r="YC78" s="321">
        <f t="shared" si="105"/>
        <v>0</v>
      </c>
      <c r="YD78" s="321">
        <f t="shared" si="105"/>
        <v>0</v>
      </c>
      <c r="YE78" s="321">
        <f t="shared" si="105"/>
        <v>0</v>
      </c>
      <c r="YF78" s="321">
        <f t="shared" si="105"/>
        <v>0</v>
      </c>
      <c r="YG78" s="321">
        <f t="shared" si="105"/>
        <v>0</v>
      </c>
      <c r="YH78" s="321">
        <f t="shared" si="105"/>
        <v>0</v>
      </c>
      <c r="YI78" s="321">
        <f t="shared" ref="YI78:AAT81" si="106">YH78*8.5%*12</f>
        <v>0</v>
      </c>
      <c r="YJ78" s="321">
        <f t="shared" si="106"/>
        <v>0</v>
      </c>
      <c r="YK78" s="321">
        <f t="shared" si="106"/>
        <v>0</v>
      </c>
      <c r="YL78" s="321">
        <f t="shared" si="106"/>
        <v>0</v>
      </c>
      <c r="YM78" s="321">
        <f t="shared" si="106"/>
        <v>0</v>
      </c>
      <c r="YN78" s="321">
        <f t="shared" si="106"/>
        <v>0</v>
      </c>
      <c r="YO78" s="321">
        <f t="shared" si="106"/>
        <v>0</v>
      </c>
      <c r="YP78" s="321">
        <f t="shared" si="106"/>
        <v>0</v>
      </c>
      <c r="YQ78" s="321">
        <f t="shared" si="106"/>
        <v>0</v>
      </c>
      <c r="YR78" s="321">
        <f t="shared" si="106"/>
        <v>0</v>
      </c>
      <c r="YS78" s="321">
        <f t="shared" si="106"/>
        <v>0</v>
      </c>
      <c r="YT78" s="321">
        <f t="shared" si="106"/>
        <v>0</v>
      </c>
      <c r="YU78" s="321">
        <f t="shared" si="106"/>
        <v>0</v>
      </c>
      <c r="YV78" s="321">
        <f t="shared" si="106"/>
        <v>0</v>
      </c>
      <c r="YW78" s="321">
        <f t="shared" si="106"/>
        <v>0</v>
      </c>
      <c r="YX78" s="321">
        <f t="shared" si="106"/>
        <v>0</v>
      </c>
      <c r="YY78" s="321">
        <f t="shared" si="106"/>
        <v>0</v>
      </c>
      <c r="YZ78" s="321">
        <f t="shared" si="106"/>
        <v>0</v>
      </c>
      <c r="ZA78" s="321">
        <f t="shared" si="106"/>
        <v>0</v>
      </c>
      <c r="ZB78" s="321">
        <f t="shared" si="106"/>
        <v>0</v>
      </c>
      <c r="ZC78" s="321">
        <f t="shared" si="106"/>
        <v>0</v>
      </c>
      <c r="ZD78" s="321">
        <f t="shared" si="106"/>
        <v>0</v>
      </c>
      <c r="ZE78" s="321">
        <f t="shared" si="106"/>
        <v>0</v>
      </c>
      <c r="ZF78" s="321">
        <f t="shared" si="106"/>
        <v>0</v>
      </c>
      <c r="ZG78" s="321">
        <f t="shared" si="106"/>
        <v>0</v>
      </c>
      <c r="ZH78" s="321">
        <f t="shared" si="106"/>
        <v>0</v>
      </c>
      <c r="ZI78" s="321">
        <f t="shared" si="106"/>
        <v>0</v>
      </c>
      <c r="ZJ78" s="321">
        <f t="shared" si="106"/>
        <v>0</v>
      </c>
      <c r="ZK78" s="321">
        <f t="shared" si="106"/>
        <v>0</v>
      </c>
      <c r="ZL78" s="321">
        <f t="shared" si="106"/>
        <v>0</v>
      </c>
      <c r="ZM78" s="321">
        <f t="shared" si="106"/>
        <v>0</v>
      </c>
      <c r="ZN78" s="321">
        <f t="shared" si="106"/>
        <v>0</v>
      </c>
      <c r="ZO78" s="321">
        <f t="shared" si="106"/>
        <v>0</v>
      </c>
      <c r="ZP78" s="321">
        <f t="shared" si="106"/>
        <v>0</v>
      </c>
      <c r="ZQ78" s="321">
        <f t="shared" si="106"/>
        <v>0</v>
      </c>
      <c r="ZR78" s="321">
        <f t="shared" si="106"/>
        <v>0</v>
      </c>
      <c r="ZS78" s="321">
        <f t="shared" si="106"/>
        <v>0</v>
      </c>
      <c r="ZT78" s="321">
        <f t="shared" si="106"/>
        <v>0</v>
      </c>
      <c r="ZU78" s="321">
        <f t="shared" si="106"/>
        <v>0</v>
      </c>
      <c r="ZV78" s="321">
        <f t="shared" si="106"/>
        <v>0</v>
      </c>
      <c r="ZW78" s="321">
        <f t="shared" si="106"/>
        <v>0</v>
      </c>
      <c r="ZX78" s="321">
        <f t="shared" si="106"/>
        <v>0</v>
      </c>
      <c r="ZY78" s="321">
        <f t="shared" si="106"/>
        <v>0</v>
      </c>
      <c r="ZZ78" s="321">
        <f t="shared" si="106"/>
        <v>0</v>
      </c>
      <c r="AAA78" s="321">
        <f t="shared" si="106"/>
        <v>0</v>
      </c>
      <c r="AAB78" s="321">
        <f t="shared" si="106"/>
        <v>0</v>
      </c>
      <c r="AAC78" s="321">
        <f t="shared" si="106"/>
        <v>0</v>
      </c>
      <c r="AAD78" s="321">
        <f t="shared" si="106"/>
        <v>0</v>
      </c>
      <c r="AAE78" s="321">
        <f t="shared" si="106"/>
        <v>0</v>
      </c>
      <c r="AAF78" s="321">
        <f t="shared" si="106"/>
        <v>0</v>
      </c>
      <c r="AAG78" s="321">
        <f t="shared" si="106"/>
        <v>0</v>
      </c>
      <c r="AAH78" s="321">
        <f t="shared" si="106"/>
        <v>0</v>
      </c>
      <c r="AAI78" s="321">
        <f t="shared" si="106"/>
        <v>0</v>
      </c>
      <c r="AAJ78" s="321">
        <f t="shared" si="106"/>
        <v>0</v>
      </c>
      <c r="AAK78" s="321">
        <f t="shared" si="106"/>
        <v>0</v>
      </c>
      <c r="AAL78" s="321">
        <f t="shared" si="106"/>
        <v>0</v>
      </c>
      <c r="AAM78" s="321">
        <f t="shared" si="106"/>
        <v>0</v>
      </c>
      <c r="AAN78" s="321">
        <f t="shared" si="106"/>
        <v>0</v>
      </c>
      <c r="AAO78" s="321">
        <f t="shared" si="106"/>
        <v>0</v>
      </c>
      <c r="AAP78" s="321">
        <f t="shared" si="106"/>
        <v>0</v>
      </c>
      <c r="AAQ78" s="321">
        <f t="shared" si="106"/>
        <v>0</v>
      </c>
      <c r="AAR78" s="321">
        <f t="shared" si="106"/>
        <v>0</v>
      </c>
      <c r="AAS78" s="321">
        <f t="shared" si="106"/>
        <v>0</v>
      </c>
      <c r="AAT78" s="321">
        <f t="shared" si="106"/>
        <v>0</v>
      </c>
      <c r="AAU78" s="321">
        <f t="shared" ref="AAU78:ADF81" si="107">AAT78*8.5%*12</f>
        <v>0</v>
      </c>
      <c r="AAV78" s="321">
        <f t="shared" si="107"/>
        <v>0</v>
      </c>
      <c r="AAW78" s="321">
        <f t="shared" si="107"/>
        <v>0</v>
      </c>
      <c r="AAX78" s="321">
        <f t="shared" si="107"/>
        <v>0</v>
      </c>
      <c r="AAY78" s="321">
        <f t="shared" si="107"/>
        <v>0</v>
      </c>
      <c r="AAZ78" s="321">
        <f t="shared" si="107"/>
        <v>0</v>
      </c>
      <c r="ABA78" s="321">
        <f t="shared" si="107"/>
        <v>0</v>
      </c>
      <c r="ABB78" s="321">
        <f t="shared" si="107"/>
        <v>0</v>
      </c>
      <c r="ABC78" s="321">
        <f t="shared" si="107"/>
        <v>0</v>
      </c>
      <c r="ABD78" s="321">
        <f t="shared" si="107"/>
        <v>0</v>
      </c>
      <c r="ABE78" s="321">
        <f t="shared" si="107"/>
        <v>0</v>
      </c>
      <c r="ABF78" s="321">
        <f t="shared" si="107"/>
        <v>0</v>
      </c>
      <c r="ABG78" s="321">
        <f t="shared" si="107"/>
        <v>0</v>
      </c>
      <c r="ABH78" s="321">
        <f t="shared" si="107"/>
        <v>0</v>
      </c>
      <c r="ABI78" s="321">
        <f t="shared" si="107"/>
        <v>0</v>
      </c>
      <c r="ABJ78" s="321">
        <f t="shared" si="107"/>
        <v>0</v>
      </c>
      <c r="ABK78" s="321">
        <f t="shared" si="107"/>
        <v>0</v>
      </c>
      <c r="ABL78" s="321">
        <f t="shared" si="107"/>
        <v>0</v>
      </c>
      <c r="ABM78" s="321">
        <f t="shared" si="107"/>
        <v>0</v>
      </c>
      <c r="ABN78" s="321">
        <f t="shared" si="107"/>
        <v>0</v>
      </c>
      <c r="ABO78" s="321">
        <f t="shared" si="107"/>
        <v>0</v>
      </c>
      <c r="ABP78" s="321">
        <f t="shared" si="107"/>
        <v>0</v>
      </c>
      <c r="ABQ78" s="321">
        <f t="shared" si="107"/>
        <v>0</v>
      </c>
      <c r="ABR78" s="321">
        <f t="shared" si="107"/>
        <v>0</v>
      </c>
      <c r="ABS78" s="321">
        <f t="shared" si="107"/>
        <v>0</v>
      </c>
      <c r="ABT78" s="321">
        <f t="shared" si="107"/>
        <v>0</v>
      </c>
      <c r="ABU78" s="321">
        <f t="shared" si="107"/>
        <v>0</v>
      </c>
      <c r="ABV78" s="321">
        <f t="shared" si="107"/>
        <v>0</v>
      </c>
      <c r="ABW78" s="321">
        <f t="shared" si="107"/>
        <v>0</v>
      </c>
      <c r="ABX78" s="321">
        <f t="shared" si="107"/>
        <v>0</v>
      </c>
      <c r="ABY78" s="321">
        <f t="shared" si="107"/>
        <v>0</v>
      </c>
      <c r="ABZ78" s="321">
        <f t="shared" si="107"/>
        <v>0</v>
      </c>
      <c r="ACA78" s="321">
        <f t="shared" si="107"/>
        <v>0</v>
      </c>
      <c r="ACB78" s="321">
        <f t="shared" si="107"/>
        <v>0</v>
      </c>
      <c r="ACC78" s="321">
        <f t="shared" si="107"/>
        <v>0</v>
      </c>
      <c r="ACD78" s="321">
        <f t="shared" si="107"/>
        <v>0</v>
      </c>
      <c r="ACE78" s="321">
        <f t="shared" si="107"/>
        <v>0</v>
      </c>
      <c r="ACF78" s="321">
        <f t="shared" si="107"/>
        <v>0</v>
      </c>
      <c r="ACG78" s="321">
        <f t="shared" si="107"/>
        <v>0</v>
      </c>
      <c r="ACH78" s="321">
        <f t="shared" si="107"/>
        <v>0</v>
      </c>
      <c r="ACI78" s="321">
        <f t="shared" si="107"/>
        <v>0</v>
      </c>
      <c r="ACJ78" s="321">
        <f t="shared" si="107"/>
        <v>0</v>
      </c>
      <c r="ACK78" s="321">
        <f t="shared" si="107"/>
        <v>0</v>
      </c>
      <c r="ACL78" s="321">
        <f t="shared" si="107"/>
        <v>0</v>
      </c>
      <c r="ACM78" s="321">
        <f t="shared" si="107"/>
        <v>0</v>
      </c>
      <c r="ACN78" s="321">
        <f t="shared" si="107"/>
        <v>0</v>
      </c>
      <c r="ACO78" s="321">
        <f t="shared" si="107"/>
        <v>0</v>
      </c>
      <c r="ACP78" s="321">
        <f t="shared" si="107"/>
        <v>0</v>
      </c>
      <c r="ACQ78" s="321">
        <f t="shared" si="107"/>
        <v>0</v>
      </c>
      <c r="ACR78" s="321">
        <f t="shared" si="107"/>
        <v>0</v>
      </c>
      <c r="ACS78" s="321">
        <f t="shared" si="107"/>
        <v>0</v>
      </c>
      <c r="ACT78" s="321">
        <f t="shared" si="107"/>
        <v>0</v>
      </c>
      <c r="ACU78" s="321">
        <f t="shared" si="107"/>
        <v>0</v>
      </c>
      <c r="ACV78" s="321">
        <f t="shared" si="107"/>
        <v>0</v>
      </c>
      <c r="ACW78" s="321">
        <f t="shared" si="107"/>
        <v>0</v>
      </c>
      <c r="ACX78" s="321">
        <f t="shared" si="107"/>
        <v>0</v>
      </c>
      <c r="ACY78" s="321">
        <f t="shared" si="107"/>
        <v>0</v>
      </c>
      <c r="ACZ78" s="321">
        <f t="shared" si="107"/>
        <v>0</v>
      </c>
      <c r="ADA78" s="321">
        <f t="shared" si="107"/>
        <v>0</v>
      </c>
      <c r="ADB78" s="321">
        <f t="shared" si="107"/>
        <v>0</v>
      </c>
      <c r="ADC78" s="321">
        <f t="shared" si="107"/>
        <v>0</v>
      </c>
      <c r="ADD78" s="321">
        <f t="shared" si="107"/>
        <v>0</v>
      </c>
      <c r="ADE78" s="321">
        <f t="shared" si="107"/>
        <v>0</v>
      </c>
      <c r="ADF78" s="321">
        <f t="shared" si="107"/>
        <v>0</v>
      </c>
      <c r="ADG78" s="321">
        <f t="shared" ref="ADG78:AFR81" si="108">ADF78*8.5%*12</f>
        <v>0</v>
      </c>
      <c r="ADH78" s="321">
        <f t="shared" si="108"/>
        <v>0</v>
      </c>
      <c r="ADI78" s="321">
        <f t="shared" si="108"/>
        <v>0</v>
      </c>
      <c r="ADJ78" s="321">
        <f t="shared" si="108"/>
        <v>0</v>
      </c>
      <c r="ADK78" s="321">
        <f t="shared" si="108"/>
        <v>0</v>
      </c>
      <c r="ADL78" s="321">
        <f t="shared" si="108"/>
        <v>0</v>
      </c>
      <c r="ADM78" s="321">
        <f t="shared" si="108"/>
        <v>0</v>
      </c>
      <c r="ADN78" s="321">
        <f t="shared" si="108"/>
        <v>0</v>
      </c>
      <c r="ADO78" s="321">
        <f t="shared" si="108"/>
        <v>0</v>
      </c>
      <c r="ADP78" s="321">
        <f t="shared" si="108"/>
        <v>0</v>
      </c>
      <c r="ADQ78" s="321">
        <f t="shared" si="108"/>
        <v>0</v>
      </c>
      <c r="ADR78" s="321">
        <f t="shared" si="108"/>
        <v>0</v>
      </c>
      <c r="ADS78" s="321">
        <f t="shared" si="108"/>
        <v>0</v>
      </c>
      <c r="ADT78" s="321">
        <f t="shared" si="108"/>
        <v>0</v>
      </c>
      <c r="ADU78" s="321">
        <f t="shared" si="108"/>
        <v>0</v>
      </c>
      <c r="ADV78" s="321">
        <f t="shared" si="108"/>
        <v>0</v>
      </c>
      <c r="ADW78" s="321">
        <f t="shared" si="108"/>
        <v>0</v>
      </c>
      <c r="ADX78" s="321">
        <f t="shared" si="108"/>
        <v>0</v>
      </c>
      <c r="ADY78" s="321">
        <f t="shared" si="108"/>
        <v>0</v>
      </c>
      <c r="ADZ78" s="321">
        <f t="shared" si="108"/>
        <v>0</v>
      </c>
      <c r="AEA78" s="321">
        <f t="shared" si="108"/>
        <v>0</v>
      </c>
      <c r="AEB78" s="321">
        <f t="shared" si="108"/>
        <v>0</v>
      </c>
      <c r="AEC78" s="321">
        <f t="shared" si="108"/>
        <v>0</v>
      </c>
      <c r="AED78" s="321">
        <f t="shared" si="108"/>
        <v>0</v>
      </c>
      <c r="AEE78" s="321">
        <f t="shared" si="108"/>
        <v>0</v>
      </c>
      <c r="AEF78" s="321">
        <f t="shared" si="108"/>
        <v>0</v>
      </c>
      <c r="AEG78" s="321">
        <f t="shared" si="108"/>
        <v>0</v>
      </c>
      <c r="AEH78" s="321">
        <f t="shared" si="108"/>
        <v>0</v>
      </c>
      <c r="AEI78" s="321">
        <f t="shared" si="108"/>
        <v>0</v>
      </c>
      <c r="AEJ78" s="321">
        <f t="shared" si="108"/>
        <v>0</v>
      </c>
      <c r="AEK78" s="321">
        <f t="shared" si="108"/>
        <v>0</v>
      </c>
      <c r="AEL78" s="321">
        <f t="shared" si="108"/>
        <v>0</v>
      </c>
      <c r="AEM78" s="321">
        <f t="shared" si="108"/>
        <v>0</v>
      </c>
      <c r="AEN78" s="321">
        <f t="shared" si="108"/>
        <v>0</v>
      </c>
      <c r="AEO78" s="321">
        <f t="shared" si="108"/>
        <v>0</v>
      </c>
      <c r="AEP78" s="321">
        <f t="shared" si="108"/>
        <v>0</v>
      </c>
      <c r="AEQ78" s="321">
        <f t="shared" si="108"/>
        <v>0</v>
      </c>
      <c r="AER78" s="321">
        <f t="shared" si="108"/>
        <v>0</v>
      </c>
      <c r="AES78" s="321">
        <f t="shared" si="108"/>
        <v>0</v>
      </c>
      <c r="AET78" s="321">
        <f t="shared" si="108"/>
        <v>0</v>
      </c>
      <c r="AEU78" s="321">
        <f t="shared" si="108"/>
        <v>0</v>
      </c>
      <c r="AEV78" s="321">
        <f t="shared" si="108"/>
        <v>0</v>
      </c>
      <c r="AEW78" s="321">
        <f t="shared" si="108"/>
        <v>0</v>
      </c>
      <c r="AEX78" s="321">
        <f t="shared" si="108"/>
        <v>0</v>
      </c>
      <c r="AEY78" s="321">
        <f t="shared" si="108"/>
        <v>0</v>
      </c>
      <c r="AEZ78" s="321">
        <f t="shared" si="108"/>
        <v>0</v>
      </c>
      <c r="AFA78" s="321">
        <f t="shared" si="108"/>
        <v>0</v>
      </c>
      <c r="AFB78" s="321">
        <f t="shared" si="108"/>
        <v>0</v>
      </c>
      <c r="AFC78" s="321">
        <f t="shared" si="108"/>
        <v>0</v>
      </c>
      <c r="AFD78" s="321">
        <f t="shared" si="108"/>
        <v>0</v>
      </c>
      <c r="AFE78" s="321">
        <f t="shared" si="108"/>
        <v>0</v>
      </c>
      <c r="AFF78" s="321">
        <f t="shared" si="108"/>
        <v>0</v>
      </c>
      <c r="AFG78" s="321">
        <f t="shared" si="108"/>
        <v>0</v>
      </c>
      <c r="AFH78" s="321">
        <f t="shared" si="108"/>
        <v>0</v>
      </c>
      <c r="AFI78" s="321">
        <f t="shared" si="108"/>
        <v>0</v>
      </c>
      <c r="AFJ78" s="321">
        <f t="shared" si="108"/>
        <v>0</v>
      </c>
      <c r="AFK78" s="321">
        <f t="shared" si="108"/>
        <v>0</v>
      </c>
      <c r="AFL78" s="321">
        <f t="shared" si="108"/>
        <v>0</v>
      </c>
      <c r="AFM78" s="321">
        <f t="shared" si="108"/>
        <v>0</v>
      </c>
      <c r="AFN78" s="321">
        <f t="shared" si="108"/>
        <v>0</v>
      </c>
      <c r="AFO78" s="321">
        <f t="shared" si="108"/>
        <v>0</v>
      </c>
      <c r="AFP78" s="321">
        <f t="shared" si="108"/>
        <v>0</v>
      </c>
      <c r="AFQ78" s="321">
        <f t="shared" si="108"/>
        <v>0</v>
      </c>
      <c r="AFR78" s="321">
        <f t="shared" si="108"/>
        <v>0</v>
      </c>
      <c r="AFS78" s="321">
        <f t="shared" ref="AFS78:AID81" si="109">AFR78*8.5%*12</f>
        <v>0</v>
      </c>
      <c r="AFT78" s="321">
        <f t="shared" si="109"/>
        <v>0</v>
      </c>
      <c r="AFU78" s="321">
        <f t="shared" si="109"/>
        <v>0</v>
      </c>
      <c r="AFV78" s="321">
        <f t="shared" si="109"/>
        <v>0</v>
      </c>
      <c r="AFW78" s="321">
        <f t="shared" si="109"/>
        <v>0</v>
      </c>
      <c r="AFX78" s="321">
        <f t="shared" si="109"/>
        <v>0</v>
      </c>
      <c r="AFY78" s="321">
        <f t="shared" si="109"/>
        <v>0</v>
      </c>
      <c r="AFZ78" s="321">
        <f t="shared" si="109"/>
        <v>0</v>
      </c>
      <c r="AGA78" s="321">
        <f t="shared" si="109"/>
        <v>0</v>
      </c>
      <c r="AGB78" s="321">
        <f t="shared" si="109"/>
        <v>0</v>
      </c>
      <c r="AGC78" s="321">
        <f t="shared" si="109"/>
        <v>0</v>
      </c>
      <c r="AGD78" s="321">
        <f t="shared" si="109"/>
        <v>0</v>
      </c>
      <c r="AGE78" s="321">
        <f t="shared" si="109"/>
        <v>0</v>
      </c>
      <c r="AGF78" s="321">
        <f t="shared" si="109"/>
        <v>0</v>
      </c>
      <c r="AGG78" s="321">
        <f t="shared" si="109"/>
        <v>0</v>
      </c>
      <c r="AGH78" s="321">
        <f t="shared" si="109"/>
        <v>0</v>
      </c>
      <c r="AGI78" s="321">
        <f t="shared" si="109"/>
        <v>0</v>
      </c>
      <c r="AGJ78" s="321">
        <f t="shared" si="109"/>
        <v>0</v>
      </c>
      <c r="AGK78" s="321">
        <f t="shared" si="109"/>
        <v>0</v>
      </c>
      <c r="AGL78" s="321">
        <f t="shared" si="109"/>
        <v>0</v>
      </c>
      <c r="AGM78" s="321">
        <f t="shared" si="109"/>
        <v>0</v>
      </c>
      <c r="AGN78" s="321">
        <f t="shared" si="109"/>
        <v>0</v>
      </c>
      <c r="AGO78" s="321">
        <f t="shared" si="109"/>
        <v>0</v>
      </c>
      <c r="AGP78" s="321">
        <f t="shared" si="109"/>
        <v>0</v>
      </c>
      <c r="AGQ78" s="321">
        <f t="shared" si="109"/>
        <v>0</v>
      </c>
      <c r="AGR78" s="321">
        <f t="shared" si="109"/>
        <v>0</v>
      </c>
      <c r="AGS78" s="321">
        <f t="shared" si="109"/>
        <v>0</v>
      </c>
      <c r="AGT78" s="321">
        <f t="shared" si="109"/>
        <v>0</v>
      </c>
      <c r="AGU78" s="321">
        <f t="shared" si="109"/>
        <v>0</v>
      </c>
      <c r="AGV78" s="321">
        <f t="shared" si="109"/>
        <v>0</v>
      </c>
      <c r="AGW78" s="321">
        <f t="shared" si="109"/>
        <v>0</v>
      </c>
      <c r="AGX78" s="321">
        <f t="shared" si="109"/>
        <v>0</v>
      </c>
      <c r="AGY78" s="321">
        <f t="shared" si="109"/>
        <v>0</v>
      </c>
      <c r="AGZ78" s="321">
        <f t="shared" si="109"/>
        <v>0</v>
      </c>
      <c r="AHA78" s="321">
        <f t="shared" si="109"/>
        <v>0</v>
      </c>
      <c r="AHB78" s="321">
        <f t="shared" si="109"/>
        <v>0</v>
      </c>
      <c r="AHC78" s="321">
        <f t="shared" si="109"/>
        <v>0</v>
      </c>
      <c r="AHD78" s="321">
        <f t="shared" si="109"/>
        <v>0</v>
      </c>
      <c r="AHE78" s="321">
        <f t="shared" si="109"/>
        <v>0</v>
      </c>
      <c r="AHF78" s="321">
        <f t="shared" si="109"/>
        <v>0</v>
      </c>
      <c r="AHG78" s="321">
        <f t="shared" si="109"/>
        <v>0</v>
      </c>
      <c r="AHH78" s="321">
        <f t="shared" si="109"/>
        <v>0</v>
      </c>
      <c r="AHI78" s="321">
        <f t="shared" si="109"/>
        <v>0</v>
      </c>
      <c r="AHJ78" s="321">
        <f t="shared" si="109"/>
        <v>0</v>
      </c>
      <c r="AHK78" s="321">
        <f t="shared" si="109"/>
        <v>0</v>
      </c>
      <c r="AHL78" s="321">
        <f t="shared" si="109"/>
        <v>0</v>
      </c>
      <c r="AHM78" s="321">
        <f t="shared" si="109"/>
        <v>0</v>
      </c>
      <c r="AHN78" s="321">
        <f t="shared" si="109"/>
        <v>0</v>
      </c>
      <c r="AHO78" s="321">
        <f t="shared" si="109"/>
        <v>0</v>
      </c>
      <c r="AHP78" s="321">
        <f t="shared" si="109"/>
        <v>0</v>
      </c>
      <c r="AHQ78" s="321">
        <f t="shared" si="109"/>
        <v>0</v>
      </c>
      <c r="AHR78" s="321">
        <f t="shared" si="109"/>
        <v>0</v>
      </c>
      <c r="AHS78" s="321">
        <f t="shared" si="109"/>
        <v>0</v>
      </c>
      <c r="AHT78" s="321">
        <f t="shared" si="109"/>
        <v>0</v>
      </c>
      <c r="AHU78" s="321">
        <f t="shared" si="109"/>
        <v>0</v>
      </c>
      <c r="AHV78" s="321">
        <f t="shared" si="109"/>
        <v>0</v>
      </c>
      <c r="AHW78" s="321">
        <f t="shared" si="109"/>
        <v>0</v>
      </c>
      <c r="AHX78" s="321">
        <f t="shared" si="109"/>
        <v>0</v>
      </c>
      <c r="AHY78" s="321">
        <f t="shared" si="109"/>
        <v>0</v>
      </c>
      <c r="AHZ78" s="321">
        <f t="shared" si="109"/>
        <v>0</v>
      </c>
      <c r="AIA78" s="321">
        <f t="shared" si="109"/>
        <v>0</v>
      </c>
      <c r="AIB78" s="321">
        <f t="shared" si="109"/>
        <v>0</v>
      </c>
      <c r="AIC78" s="321">
        <f t="shared" si="109"/>
        <v>0</v>
      </c>
      <c r="AID78" s="321">
        <f t="shared" si="109"/>
        <v>0</v>
      </c>
      <c r="AIE78" s="321">
        <f t="shared" ref="AIE78:AKP81" si="110">AID78*8.5%*12</f>
        <v>0</v>
      </c>
      <c r="AIF78" s="321">
        <f t="shared" si="110"/>
        <v>0</v>
      </c>
      <c r="AIG78" s="321">
        <f t="shared" si="110"/>
        <v>0</v>
      </c>
      <c r="AIH78" s="321">
        <f t="shared" si="110"/>
        <v>0</v>
      </c>
      <c r="AII78" s="321">
        <f t="shared" si="110"/>
        <v>0</v>
      </c>
      <c r="AIJ78" s="321">
        <f t="shared" si="110"/>
        <v>0</v>
      </c>
      <c r="AIK78" s="321">
        <f t="shared" si="110"/>
        <v>0</v>
      </c>
      <c r="AIL78" s="321">
        <f t="shared" si="110"/>
        <v>0</v>
      </c>
      <c r="AIM78" s="321">
        <f t="shared" si="110"/>
        <v>0</v>
      </c>
      <c r="AIN78" s="321">
        <f t="shared" si="110"/>
        <v>0</v>
      </c>
      <c r="AIO78" s="321">
        <f t="shared" si="110"/>
        <v>0</v>
      </c>
      <c r="AIP78" s="321">
        <f t="shared" si="110"/>
        <v>0</v>
      </c>
      <c r="AIQ78" s="321">
        <f t="shared" si="110"/>
        <v>0</v>
      </c>
      <c r="AIR78" s="321">
        <f t="shared" si="110"/>
        <v>0</v>
      </c>
      <c r="AIS78" s="321">
        <f t="shared" si="110"/>
        <v>0</v>
      </c>
      <c r="AIT78" s="321">
        <f t="shared" si="110"/>
        <v>0</v>
      </c>
      <c r="AIU78" s="321">
        <f t="shared" si="110"/>
        <v>0</v>
      </c>
      <c r="AIV78" s="321">
        <f t="shared" si="110"/>
        <v>0</v>
      </c>
      <c r="AIW78" s="321">
        <f t="shared" si="110"/>
        <v>0</v>
      </c>
      <c r="AIX78" s="321">
        <f t="shared" si="110"/>
        <v>0</v>
      </c>
      <c r="AIY78" s="321">
        <f t="shared" si="110"/>
        <v>0</v>
      </c>
      <c r="AIZ78" s="321">
        <f t="shared" si="110"/>
        <v>0</v>
      </c>
      <c r="AJA78" s="321">
        <f t="shared" si="110"/>
        <v>0</v>
      </c>
      <c r="AJB78" s="321">
        <f t="shared" si="110"/>
        <v>0</v>
      </c>
      <c r="AJC78" s="321">
        <f t="shared" si="110"/>
        <v>0</v>
      </c>
      <c r="AJD78" s="321">
        <f t="shared" si="110"/>
        <v>0</v>
      </c>
      <c r="AJE78" s="321">
        <f t="shared" si="110"/>
        <v>0</v>
      </c>
      <c r="AJF78" s="321">
        <f t="shared" si="110"/>
        <v>0</v>
      </c>
      <c r="AJG78" s="321">
        <f t="shared" si="110"/>
        <v>0</v>
      </c>
      <c r="AJH78" s="321">
        <f t="shared" si="110"/>
        <v>0</v>
      </c>
      <c r="AJI78" s="321">
        <f t="shared" si="110"/>
        <v>0</v>
      </c>
      <c r="AJJ78" s="321">
        <f t="shared" si="110"/>
        <v>0</v>
      </c>
      <c r="AJK78" s="321">
        <f t="shared" si="110"/>
        <v>0</v>
      </c>
      <c r="AJL78" s="321">
        <f t="shared" si="110"/>
        <v>0</v>
      </c>
      <c r="AJM78" s="321">
        <f t="shared" si="110"/>
        <v>0</v>
      </c>
      <c r="AJN78" s="321">
        <f t="shared" si="110"/>
        <v>0</v>
      </c>
      <c r="AJO78" s="321">
        <f t="shared" si="110"/>
        <v>0</v>
      </c>
      <c r="AJP78" s="321">
        <f t="shared" si="110"/>
        <v>0</v>
      </c>
      <c r="AJQ78" s="321">
        <f t="shared" si="110"/>
        <v>0</v>
      </c>
      <c r="AJR78" s="321">
        <f t="shared" si="110"/>
        <v>0</v>
      </c>
      <c r="AJS78" s="321">
        <f t="shared" si="110"/>
        <v>0</v>
      </c>
      <c r="AJT78" s="321">
        <f t="shared" si="110"/>
        <v>0</v>
      </c>
      <c r="AJU78" s="321">
        <f t="shared" si="110"/>
        <v>0</v>
      </c>
      <c r="AJV78" s="321">
        <f t="shared" si="110"/>
        <v>0</v>
      </c>
      <c r="AJW78" s="321">
        <f t="shared" si="110"/>
        <v>0</v>
      </c>
      <c r="AJX78" s="321">
        <f t="shared" si="110"/>
        <v>0</v>
      </c>
      <c r="AJY78" s="321">
        <f t="shared" si="110"/>
        <v>0</v>
      </c>
      <c r="AJZ78" s="321">
        <f t="shared" si="110"/>
        <v>0</v>
      </c>
      <c r="AKA78" s="321">
        <f t="shared" si="110"/>
        <v>0</v>
      </c>
      <c r="AKB78" s="321">
        <f t="shared" si="110"/>
        <v>0</v>
      </c>
      <c r="AKC78" s="321">
        <f t="shared" si="110"/>
        <v>0</v>
      </c>
      <c r="AKD78" s="321">
        <f t="shared" si="110"/>
        <v>0</v>
      </c>
      <c r="AKE78" s="321">
        <f t="shared" si="110"/>
        <v>0</v>
      </c>
      <c r="AKF78" s="321">
        <f t="shared" si="110"/>
        <v>0</v>
      </c>
      <c r="AKG78" s="321">
        <f t="shared" si="110"/>
        <v>0</v>
      </c>
      <c r="AKH78" s="321">
        <f t="shared" si="110"/>
        <v>0</v>
      </c>
      <c r="AKI78" s="321">
        <f t="shared" si="110"/>
        <v>0</v>
      </c>
      <c r="AKJ78" s="321">
        <f t="shared" si="110"/>
        <v>0</v>
      </c>
      <c r="AKK78" s="321">
        <f t="shared" si="110"/>
        <v>0</v>
      </c>
      <c r="AKL78" s="321">
        <f t="shared" si="110"/>
        <v>0</v>
      </c>
      <c r="AKM78" s="321">
        <f t="shared" si="110"/>
        <v>0</v>
      </c>
      <c r="AKN78" s="321">
        <f t="shared" si="110"/>
        <v>0</v>
      </c>
      <c r="AKO78" s="321">
        <f t="shared" si="110"/>
        <v>0</v>
      </c>
      <c r="AKP78" s="321">
        <f t="shared" si="110"/>
        <v>0</v>
      </c>
      <c r="AKQ78" s="321">
        <f t="shared" ref="AKQ78:ANB81" si="111">AKP78*8.5%*12</f>
        <v>0</v>
      </c>
      <c r="AKR78" s="321">
        <f t="shared" si="111"/>
        <v>0</v>
      </c>
      <c r="AKS78" s="321">
        <f t="shared" si="111"/>
        <v>0</v>
      </c>
      <c r="AKT78" s="321">
        <f t="shared" si="111"/>
        <v>0</v>
      </c>
      <c r="AKU78" s="321">
        <f t="shared" si="111"/>
        <v>0</v>
      </c>
      <c r="AKV78" s="321">
        <f t="shared" si="111"/>
        <v>0</v>
      </c>
      <c r="AKW78" s="321">
        <f t="shared" si="111"/>
        <v>0</v>
      </c>
      <c r="AKX78" s="321">
        <f t="shared" si="111"/>
        <v>0</v>
      </c>
      <c r="AKY78" s="321">
        <f t="shared" si="111"/>
        <v>0</v>
      </c>
      <c r="AKZ78" s="321">
        <f t="shared" si="111"/>
        <v>0</v>
      </c>
      <c r="ALA78" s="321">
        <f t="shared" si="111"/>
        <v>0</v>
      </c>
      <c r="ALB78" s="321">
        <f t="shared" si="111"/>
        <v>0</v>
      </c>
      <c r="ALC78" s="321">
        <f t="shared" si="111"/>
        <v>0</v>
      </c>
      <c r="ALD78" s="321">
        <f t="shared" si="111"/>
        <v>0</v>
      </c>
      <c r="ALE78" s="321">
        <f t="shared" si="111"/>
        <v>0</v>
      </c>
      <c r="ALF78" s="321">
        <f t="shared" si="111"/>
        <v>0</v>
      </c>
      <c r="ALG78" s="321">
        <f t="shared" si="111"/>
        <v>0</v>
      </c>
      <c r="ALH78" s="321">
        <f t="shared" si="111"/>
        <v>0</v>
      </c>
      <c r="ALI78" s="321">
        <f t="shared" si="111"/>
        <v>0</v>
      </c>
      <c r="ALJ78" s="321">
        <f t="shared" si="111"/>
        <v>0</v>
      </c>
      <c r="ALK78" s="321">
        <f t="shared" si="111"/>
        <v>0</v>
      </c>
      <c r="ALL78" s="321">
        <f t="shared" si="111"/>
        <v>0</v>
      </c>
      <c r="ALM78" s="321">
        <f t="shared" si="111"/>
        <v>0</v>
      </c>
      <c r="ALN78" s="321">
        <f t="shared" si="111"/>
        <v>0</v>
      </c>
      <c r="ALO78" s="321">
        <f t="shared" si="111"/>
        <v>0</v>
      </c>
      <c r="ALP78" s="321">
        <f t="shared" si="111"/>
        <v>0</v>
      </c>
      <c r="ALQ78" s="321">
        <f t="shared" si="111"/>
        <v>0</v>
      </c>
      <c r="ALR78" s="321">
        <f t="shared" si="111"/>
        <v>0</v>
      </c>
      <c r="ALS78" s="321">
        <f t="shared" si="111"/>
        <v>0</v>
      </c>
      <c r="ALT78" s="321">
        <f t="shared" si="111"/>
        <v>0</v>
      </c>
      <c r="ALU78" s="321">
        <f t="shared" si="111"/>
        <v>0</v>
      </c>
      <c r="ALV78" s="321">
        <f t="shared" si="111"/>
        <v>0</v>
      </c>
      <c r="ALW78" s="321">
        <f t="shared" si="111"/>
        <v>0</v>
      </c>
      <c r="ALX78" s="321">
        <f t="shared" si="111"/>
        <v>0</v>
      </c>
      <c r="ALY78" s="321">
        <f t="shared" si="111"/>
        <v>0</v>
      </c>
      <c r="ALZ78" s="321">
        <f t="shared" si="111"/>
        <v>0</v>
      </c>
      <c r="AMA78" s="321">
        <f t="shared" si="111"/>
        <v>0</v>
      </c>
      <c r="AMB78" s="321">
        <f t="shared" si="111"/>
        <v>0</v>
      </c>
      <c r="AMC78" s="321">
        <f t="shared" si="111"/>
        <v>0</v>
      </c>
      <c r="AMD78" s="321">
        <f t="shared" si="111"/>
        <v>0</v>
      </c>
      <c r="AME78" s="321">
        <f t="shared" si="111"/>
        <v>0</v>
      </c>
      <c r="AMF78" s="321">
        <f t="shared" si="111"/>
        <v>0</v>
      </c>
      <c r="AMG78" s="321">
        <f t="shared" si="111"/>
        <v>0</v>
      </c>
      <c r="AMH78" s="321">
        <f t="shared" si="111"/>
        <v>0</v>
      </c>
      <c r="AMI78" s="321">
        <f t="shared" si="111"/>
        <v>0</v>
      </c>
      <c r="AMJ78" s="321">
        <f t="shared" si="111"/>
        <v>0</v>
      </c>
      <c r="AMK78" s="321">
        <f t="shared" si="111"/>
        <v>0</v>
      </c>
      <c r="AML78" s="321">
        <f t="shared" si="111"/>
        <v>0</v>
      </c>
      <c r="AMM78" s="321">
        <f t="shared" si="111"/>
        <v>0</v>
      </c>
      <c r="AMN78" s="321">
        <f t="shared" si="111"/>
        <v>0</v>
      </c>
      <c r="AMO78" s="321">
        <f t="shared" si="111"/>
        <v>0</v>
      </c>
      <c r="AMP78" s="321">
        <f t="shared" si="111"/>
        <v>0</v>
      </c>
      <c r="AMQ78" s="321">
        <f t="shared" si="111"/>
        <v>0</v>
      </c>
      <c r="AMR78" s="321">
        <f t="shared" si="111"/>
        <v>0</v>
      </c>
      <c r="AMS78" s="321">
        <f t="shared" si="111"/>
        <v>0</v>
      </c>
      <c r="AMT78" s="321">
        <f t="shared" si="111"/>
        <v>0</v>
      </c>
      <c r="AMU78" s="321">
        <f t="shared" si="111"/>
        <v>0</v>
      </c>
      <c r="AMV78" s="321">
        <f t="shared" si="111"/>
        <v>0</v>
      </c>
      <c r="AMW78" s="321">
        <f t="shared" si="111"/>
        <v>0</v>
      </c>
      <c r="AMX78" s="321">
        <f t="shared" si="111"/>
        <v>0</v>
      </c>
      <c r="AMY78" s="321">
        <f t="shared" si="111"/>
        <v>0</v>
      </c>
      <c r="AMZ78" s="321">
        <f t="shared" si="111"/>
        <v>0</v>
      </c>
      <c r="ANA78" s="321">
        <f t="shared" si="111"/>
        <v>0</v>
      </c>
      <c r="ANB78" s="321">
        <f t="shared" si="111"/>
        <v>0</v>
      </c>
      <c r="ANC78" s="321">
        <f t="shared" ref="ANC78:APN81" si="112">ANB78*8.5%*12</f>
        <v>0</v>
      </c>
      <c r="AND78" s="321">
        <f t="shared" si="112"/>
        <v>0</v>
      </c>
      <c r="ANE78" s="321">
        <f t="shared" si="112"/>
        <v>0</v>
      </c>
      <c r="ANF78" s="321">
        <f t="shared" si="112"/>
        <v>0</v>
      </c>
      <c r="ANG78" s="321">
        <f t="shared" si="112"/>
        <v>0</v>
      </c>
      <c r="ANH78" s="321">
        <f t="shared" si="112"/>
        <v>0</v>
      </c>
      <c r="ANI78" s="321">
        <f t="shared" si="112"/>
        <v>0</v>
      </c>
      <c r="ANJ78" s="321">
        <f t="shared" si="112"/>
        <v>0</v>
      </c>
      <c r="ANK78" s="321">
        <f t="shared" si="112"/>
        <v>0</v>
      </c>
      <c r="ANL78" s="321">
        <f t="shared" si="112"/>
        <v>0</v>
      </c>
      <c r="ANM78" s="321">
        <f t="shared" si="112"/>
        <v>0</v>
      </c>
      <c r="ANN78" s="321">
        <f t="shared" si="112"/>
        <v>0</v>
      </c>
      <c r="ANO78" s="321">
        <f t="shared" si="112"/>
        <v>0</v>
      </c>
      <c r="ANP78" s="321">
        <f t="shared" si="112"/>
        <v>0</v>
      </c>
      <c r="ANQ78" s="321">
        <f t="shared" si="112"/>
        <v>0</v>
      </c>
      <c r="ANR78" s="321">
        <f t="shared" si="112"/>
        <v>0</v>
      </c>
      <c r="ANS78" s="321">
        <f t="shared" si="112"/>
        <v>0</v>
      </c>
      <c r="ANT78" s="321">
        <f t="shared" si="112"/>
        <v>0</v>
      </c>
      <c r="ANU78" s="321">
        <f t="shared" si="112"/>
        <v>0</v>
      </c>
      <c r="ANV78" s="321">
        <f t="shared" si="112"/>
        <v>0</v>
      </c>
      <c r="ANW78" s="321">
        <f t="shared" si="112"/>
        <v>0</v>
      </c>
      <c r="ANX78" s="321">
        <f t="shared" si="112"/>
        <v>0</v>
      </c>
      <c r="ANY78" s="321">
        <f t="shared" si="112"/>
        <v>0</v>
      </c>
      <c r="ANZ78" s="321">
        <f t="shared" si="112"/>
        <v>0</v>
      </c>
      <c r="AOA78" s="321">
        <f t="shared" si="112"/>
        <v>0</v>
      </c>
      <c r="AOB78" s="321">
        <f t="shared" si="112"/>
        <v>0</v>
      </c>
      <c r="AOC78" s="321">
        <f t="shared" si="112"/>
        <v>0</v>
      </c>
      <c r="AOD78" s="321">
        <f t="shared" si="112"/>
        <v>0</v>
      </c>
      <c r="AOE78" s="321">
        <f t="shared" si="112"/>
        <v>0</v>
      </c>
      <c r="AOF78" s="321">
        <f t="shared" si="112"/>
        <v>0</v>
      </c>
      <c r="AOG78" s="321">
        <f t="shared" si="112"/>
        <v>0</v>
      </c>
      <c r="AOH78" s="321">
        <f t="shared" si="112"/>
        <v>0</v>
      </c>
      <c r="AOI78" s="321">
        <f t="shared" si="112"/>
        <v>0</v>
      </c>
      <c r="AOJ78" s="321">
        <f t="shared" si="112"/>
        <v>0</v>
      </c>
      <c r="AOK78" s="321">
        <f t="shared" si="112"/>
        <v>0</v>
      </c>
      <c r="AOL78" s="321">
        <f t="shared" si="112"/>
        <v>0</v>
      </c>
      <c r="AOM78" s="321">
        <f t="shared" si="112"/>
        <v>0</v>
      </c>
      <c r="AON78" s="321">
        <f t="shared" si="112"/>
        <v>0</v>
      </c>
      <c r="AOO78" s="321">
        <f t="shared" si="112"/>
        <v>0</v>
      </c>
      <c r="AOP78" s="321">
        <f t="shared" si="112"/>
        <v>0</v>
      </c>
      <c r="AOQ78" s="321">
        <f t="shared" si="112"/>
        <v>0</v>
      </c>
      <c r="AOR78" s="321">
        <f t="shared" si="112"/>
        <v>0</v>
      </c>
      <c r="AOS78" s="321">
        <f t="shared" si="112"/>
        <v>0</v>
      </c>
      <c r="AOT78" s="321">
        <f t="shared" si="112"/>
        <v>0</v>
      </c>
      <c r="AOU78" s="321">
        <f t="shared" si="112"/>
        <v>0</v>
      </c>
      <c r="AOV78" s="321">
        <f t="shared" si="112"/>
        <v>0</v>
      </c>
      <c r="AOW78" s="321">
        <f t="shared" si="112"/>
        <v>0</v>
      </c>
      <c r="AOX78" s="321">
        <f t="shared" si="112"/>
        <v>0</v>
      </c>
      <c r="AOY78" s="321">
        <f t="shared" si="112"/>
        <v>0</v>
      </c>
      <c r="AOZ78" s="321">
        <f t="shared" si="112"/>
        <v>0</v>
      </c>
      <c r="APA78" s="321">
        <f t="shared" si="112"/>
        <v>0</v>
      </c>
      <c r="APB78" s="321">
        <f t="shared" si="112"/>
        <v>0</v>
      </c>
      <c r="APC78" s="321">
        <f t="shared" si="112"/>
        <v>0</v>
      </c>
      <c r="APD78" s="321">
        <f t="shared" si="112"/>
        <v>0</v>
      </c>
      <c r="APE78" s="321">
        <f t="shared" si="112"/>
        <v>0</v>
      </c>
      <c r="APF78" s="321">
        <f t="shared" si="112"/>
        <v>0</v>
      </c>
      <c r="APG78" s="321">
        <f t="shared" si="112"/>
        <v>0</v>
      </c>
      <c r="APH78" s="321">
        <f t="shared" si="112"/>
        <v>0</v>
      </c>
      <c r="API78" s="321">
        <f t="shared" si="112"/>
        <v>0</v>
      </c>
      <c r="APJ78" s="321">
        <f t="shared" si="112"/>
        <v>0</v>
      </c>
      <c r="APK78" s="321">
        <f t="shared" si="112"/>
        <v>0</v>
      </c>
      <c r="APL78" s="321">
        <f t="shared" si="112"/>
        <v>0</v>
      </c>
      <c r="APM78" s="321">
        <f t="shared" si="112"/>
        <v>0</v>
      </c>
      <c r="APN78" s="321">
        <f t="shared" si="112"/>
        <v>0</v>
      </c>
      <c r="APO78" s="321">
        <f t="shared" ref="APO78:ARZ81" si="113">APN78*8.5%*12</f>
        <v>0</v>
      </c>
      <c r="APP78" s="321">
        <f t="shared" si="113"/>
        <v>0</v>
      </c>
      <c r="APQ78" s="321">
        <f t="shared" si="113"/>
        <v>0</v>
      </c>
      <c r="APR78" s="321">
        <f t="shared" si="113"/>
        <v>0</v>
      </c>
      <c r="APS78" s="321">
        <f t="shared" si="113"/>
        <v>0</v>
      </c>
      <c r="APT78" s="321">
        <f t="shared" si="113"/>
        <v>0</v>
      </c>
      <c r="APU78" s="321">
        <f t="shared" si="113"/>
        <v>0</v>
      </c>
      <c r="APV78" s="321">
        <f t="shared" si="113"/>
        <v>0</v>
      </c>
      <c r="APW78" s="321">
        <f t="shared" si="113"/>
        <v>0</v>
      </c>
      <c r="APX78" s="321">
        <f t="shared" si="113"/>
        <v>0</v>
      </c>
      <c r="APY78" s="321">
        <f t="shared" si="113"/>
        <v>0</v>
      </c>
      <c r="APZ78" s="321">
        <f t="shared" si="113"/>
        <v>0</v>
      </c>
      <c r="AQA78" s="321">
        <f t="shared" si="113"/>
        <v>0</v>
      </c>
      <c r="AQB78" s="321">
        <f t="shared" si="113"/>
        <v>0</v>
      </c>
      <c r="AQC78" s="321">
        <f t="shared" si="113"/>
        <v>0</v>
      </c>
      <c r="AQD78" s="321">
        <f t="shared" si="113"/>
        <v>0</v>
      </c>
      <c r="AQE78" s="321">
        <f t="shared" si="113"/>
        <v>0</v>
      </c>
      <c r="AQF78" s="321">
        <f t="shared" si="113"/>
        <v>0</v>
      </c>
      <c r="AQG78" s="321">
        <f t="shared" si="113"/>
        <v>0</v>
      </c>
      <c r="AQH78" s="321">
        <f t="shared" si="113"/>
        <v>0</v>
      </c>
      <c r="AQI78" s="321">
        <f t="shared" si="113"/>
        <v>0</v>
      </c>
      <c r="AQJ78" s="321">
        <f t="shared" si="113"/>
        <v>0</v>
      </c>
      <c r="AQK78" s="321">
        <f t="shared" si="113"/>
        <v>0</v>
      </c>
      <c r="AQL78" s="321">
        <f t="shared" si="113"/>
        <v>0</v>
      </c>
      <c r="AQM78" s="321">
        <f t="shared" si="113"/>
        <v>0</v>
      </c>
      <c r="AQN78" s="321">
        <f t="shared" si="113"/>
        <v>0</v>
      </c>
      <c r="AQO78" s="321">
        <f t="shared" si="113"/>
        <v>0</v>
      </c>
      <c r="AQP78" s="321">
        <f t="shared" si="113"/>
        <v>0</v>
      </c>
      <c r="AQQ78" s="321">
        <f t="shared" si="113"/>
        <v>0</v>
      </c>
      <c r="AQR78" s="321">
        <f t="shared" si="113"/>
        <v>0</v>
      </c>
      <c r="AQS78" s="321">
        <f t="shared" si="113"/>
        <v>0</v>
      </c>
      <c r="AQT78" s="321">
        <f t="shared" si="113"/>
        <v>0</v>
      </c>
      <c r="AQU78" s="321">
        <f t="shared" si="113"/>
        <v>0</v>
      </c>
      <c r="AQV78" s="321">
        <f t="shared" si="113"/>
        <v>0</v>
      </c>
      <c r="AQW78" s="321">
        <f t="shared" si="113"/>
        <v>0</v>
      </c>
      <c r="AQX78" s="321">
        <f t="shared" si="113"/>
        <v>0</v>
      </c>
      <c r="AQY78" s="321">
        <f t="shared" si="113"/>
        <v>0</v>
      </c>
      <c r="AQZ78" s="321">
        <f t="shared" si="113"/>
        <v>0</v>
      </c>
      <c r="ARA78" s="321">
        <f t="shared" si="113"/>
        <v>0</v>
      </c>
      <c r="ARB78" s="321">
        <f t="shared" si="113"/>
        <v>0</v>
      </c>
      <c r="ARC78" s="321">
        <f t="shared" si="113"/>
        <v>0</v>
      </c>
      <c r="ARD78" s="321">
        <f t="shared" si="113"/>
        <v>0</v>
      </c>
      <c r="ARE78" s="321">
        <f t="shared" si="113"/>
        <v>0</v>
      </c>
      <c r="ARF78" s="321">
        <f t="shared" si="113"/>
        <v>0</v>
      </c>
      <c r="ARG78" s="321">
        <f t="shared" si="113"/>
        <v>0</v>
      </c>
      <c r="ARH78" s="321">
        <f t="shared" si="113"/>
        <v>0</v>
      </c>
      <c r="ARI78" s="321">
        <f t="shared" si="113"/>
        <v>0</v>
      </c>
      <c r="ARJ78" s="321">
        <f t="shared" si="113"/>
        <v>0</v>
      </c>
      <c r="ARK78" s="321">
        <f t="shared" si="113"/>
        <v>0</v>
      </c>
      <c r="ARL78" s="321">
        <f t="shared" si="113"/>
        <v>0</v>
      </c>
      <c r="ARM78" s="321">
        <f t="shared" si="113"/>
        <v>0</v>
      </c>
      <c r="ARN78" s="321">
        <f t="shared" si="113"/>
        <v>0</v>
      </c>
      <c r="ARO78" s="321">
        <f t="shared" si="113"/>
        <v>0</v>
      </c>
      <c r="ARP78" s="321">
        <f t="shared" si="113"/>
        <v>0</v>
      </c>
      <c r="ARQ78" s="321">
        <f t="shared" si="113"/>
        <v>0</v>
      </c>
      <c r="ARR78" s="321">
        <f t="shared" si="113"/>
        <v>0</v>
      </c>
      <c r="ARS78" s="321">
        <f t="shared" si="113"/>
        <v>0</v>
      </c>
      <c r="ART78" s="321">
        <f t="shared" si="113"/>
        <v>0</v>
      </c>
      <c r="ARU78" s="321">
        <f t="shared" si="113"/>
        <v>0</v>
      </c>
      <c r="ARV78" s="321">
        <f t="shared" si="113"/>
        <v>0</v>
      </c>
      <c r="ARW78" s="321">
        <f t="shared" si="113"/>
        <v>0</v>
      </c>
      <c r="ARX78" s="321">
        <f t="shared" si="113"/>
        <v>0</v>
      </c>
      <c r="ARY78" s="321">
        <f t="shared" si="113"/>
        <v>0</v>
      </c>
      <c r="ARZ78" s="321">
        <f t="shared" si="113"/>
        <v>0</v>
      </c>
      <c r="ASA78" s="321">
        <f t="shared" ref="ASA78:AUL81" si="114">ARZ78*8.5%*12</f>
        <v>0</v>
      </c>
      <c r="ASB78" s="321">
        <f t="shared" si="114"/>
        <v>0</v>
      </c>
      <c r="ASC78" s="321">
        <f t="shared" si="114"/>
        <v>0</v>
      </c>
      <c r="ASD78" s="321">
        <f t="shared" si="114"/>
        <v>0</v>
      </c>
      <c r="ASE78" s="321">
        <f t="shared" si="114"/>
        <v>0</v>
      </c>
      <c r="ASF78" s="321">
        <f t="shared" si="114"/>
        <v>0</v>
      </c>
      <c r="ASG78" s="321">
        <f t="shared" si="114"/>
        <v>0</v>
      </c>
      <c r="ASH78" s="321">
        <f t="shared" si="114"/>
        <v>0</v>
      </c>
      <c r="ASI78" s="321">
        <f t="shared" si="114"/>
        <v>0</v>
      </c>
      <c r="ASJ78" s="321">
        <f t="shared" si="114"/>
        <v>0</v>
      </c>
      <c r="ASK78" s="321">
        <f t="shared" si="114"/>
        <v>0</v>
      </c>
      <c r="ASL78" s="321">
        <f t="shared" si="114"/>
        <v>0</v>
      </c>
      <c r="ASM78" s="321">
        <f t="shared" si="114"/>
        <v>0</v>
      </c>
      <c r="ASN78" s="321">
        <f t="shared" si="114"/>
        <v>0</v>
      </c>
      <c r="ASO78" s="321">
        <f t="shared" si="114"/>
        <v>0</v>
      </c>
      <c r="ASP78" s="321">
        <f t="shared" si="114"/>
        <v>0</v>
      </c>
      <c r="ASQ78" s="321">
        <f t="shared" si="114"/>
        <v>0</v>
      </c>
      <c r="ASR78" s="321">
        <f t="shared" si="114"/>
        <v>0</v>
      </c>
      <c r="ASS78" s="321">
        <f t="shared" si="114"/>
        <v>0</v>
      </c>
      <c r="AST78" s="321">
        <f t="shared" si="114"/>
        <v>0</v>
      </c>
      <c r="ASU78" s="321">
        <f t="shared" si="114"/>
        <v>0</v>
      </c>
      <c r="ASV78" s="321">
        <f t="shared" si="114"/>
        <v>0</v>
      </c>
      <c r="ASW78" s="321">
        <f t="shared" si="114"/>
        <v>0</v>
      </c>
      <c r="ASX78" s="321">
        <f t="shared" si="114"/>
        <v>0</v>
      </c>
      <c r="ASY78" s="321">
        <f t="shared" si="114"/>
        <v>0</v>
      </c>
      <c r="ASZ78" s="321">
        <f t="shared" si="114"/>
        <v>0</v>
      </c>
      <c r="ATA78" s="321">
        <f t="shared" si="114"/>
        <v>0</v>
      </c>
      <c r="ATB78" s="321">
        <f t="shared" si="114"/>
        <v>0</v>
      </c>
      <c r="ATC78" s="321">
        <f t="shared" si="114"/>
        <v>0</v>
      </c>
      <c r="ATD78" s="321">
        <f t="shared" si="114"/>
        <v>0</v>
      </c>
      <c r="ATE78" s="321">
        <f t="shared" si="114"/>
        <v>0</v>
      </c>
      <c r="ATF78" s="321">
        <f t="shared" si="114"/>
        <v>0</v>
      </c>
      <c r="ATG78" s="321">
        <f t="shared" si="114"/>
        <v>0</v>
      </c>
      <c r="ATH78" s="321">
        <f t="shared" si="114"/>
        <v>0</v>
      </c>
      <c r="ATI78" s="321">
        <f t="shared" si="114"/>
        <v>0</v>
      </c>
      <c r="ATJ78" s="321">
        <f t="shared" si="114"/>
        <v>0</v>
      </c>
      <c r="ATK78" s="321">
        <f t="shared" si="114"/>
        <v>0</v>
      </c>
      <c r="ATL78" s="321">
        <f t="shared" si="114"/>
        <v>0</v>
      </c>
      <c r="ATM78" s="321">
        <f t="shared" si="114"/>
        <v>0</v>
      </c>
      <c r="ATN78" s="321">
        <f t="shared" si="114"/>
        <v>0</v>
      </c>
      <c r="ATO78" s="321">
        <f t="shared" si="114"/>
        <v>0</v>
      </c>
      <c r="ATP78" s="321">
        <f t="shared" si="114"/>
        <v>0</v>
      </c>
      <c r="ATQ78" s="321">
        <f t="shared" si="114"/>
        <v>0</v>
      </c>
      <c r="ATR78" s="321">
        <f t="shared" si="114"/>
        <v>0</v>
      </c>
      <c r="ATS78" s="321">
        <f t="shared" si="114"/>
        <v>0</v>
      </c>
      <c r="ATT78" s="321">
        <f t="shared" si="114"/>
        <v>0</v>
      </c>
      <c r="ATU78" s="321">
        <f t="shared" si="114"/>
        <v>0</v>
      </c>
      <c r="ATV78" s="321">
        <f t="shared" si="114"/>
        <v>0</v>
      </c>
      <c r="ATW78" s="321">
        <f t="shared" si="114"/>
        <v>0</v>
      </c>
      <c r="ATX78" s="321">
        <f t="shared" si="114"/>
        <v>0</v>
      </c>
      <c r="ATY78" s="321">
        <f t="shared" si="114"/>
        <v>0</v>
      </c>
      <c r="ATZ78" s="321">
        <f t="shared" si="114"/>
        <v>0</v>
      </c>
      <c r="AUA78" s="321">
        <f t="shared" si="114"/>
        <v>0</v>
      </c>
      <c r="AUB78" s="321">
        <f t="shared" si="114"/>
        <v>0</v>
      </c>
      <c r="AUC78" s="321">
        <f t="shared" si="114"/>
        <v>0</v>
      </c>
      <c r="AUD78" s="321">
        <f t="shared" si="114"/>
        <v>0</v>
      </c>
      <c r="AUE78" s="321">
        <f t="shared" si="114"/>
        <v>0</v>
      </c>
      <c r="AUF78" s="321">
        <f t="shared" si="114"/>
        <v>0</v>
      </c>
      <c r="AUG78" s="321">
        <f t="shared" si="114"/>
        <v>0</v>
      </c>
      <c r="AUH78" s="321">
        <f t="shared" si="114"/>
        <v>0</v>
      </c>
      <c r="AUI78" s="321">
        <f t="shared" si="114"/>
        <v>0</v>
      </c>
      <c r="AUJ78" s="321">
        <f t="shared" si="114"/>
        <v>0</v>
      </c>
      <c r="AUK78" s="321">
        <f t="shared" si="114"/>
        <v>0</v>
      </c>
      <c r="AUL78" s="321">
        <f t="shared" si="114"/>
        <v>0</v>
      </c>
      <c r="AUM78" s="321">
        <f t="shared" ref="AUM78:AWX81" si="115">AUL78*8.5%*12</f>
        <v>0</v>
      </c>
      <c r="AUN78" s="321">
        <f t="shared" si="115"/>
        <v>0</v>
      </c>
      <c r="AUO78" s="321">
        <f t="shared" si="115"/>
        <v>0</v>
      </c>
      <c r="AUP78" s="321">
        <f t="shared" si="115"/>
        <v>0</v>
      </c>
      <c r="AUQ78" s="321">
        <f t="shared" si="115"/>
        <v>0</v>
      </c>
      <c r="AUR78" s="321">
        <f t="shared" si="115"/>
        <v>0</v>
      </c>
      <c r="AUS78" s="321">
        <f t="shared" si="115"/>
        <v>0</v>
      </c>
      <c r="AUT78" s="321">
        <f t="shared" si="115"/>
        <v>0</v>
      </c>
      <c r="AUU78" s="321">
        <f t="shared" si="115"/>
        <v>0</v>
      </c>
      <c r="AUV78" s="321">
        <f t="shared" si="115"/>
        <v>0</v>
      </c>
      <c r="AUW78" s="321">
        <f t="shared" si="115"/>
        <v>0</v>
      </c>
      <c r="AUX78" s="321">
        <f t="shared" si="115"/>
        <v>0</v>
      </c>
      <c r="AUY78" s="321">
        <f t="shared" si="115"/>
        <v>0</v>
      </c>
      <c r="AUZ78" s="321">
        <f t="shared" si="115"/>
        <v>0</v>
      </c>
      <c r="AVA78" s="321">
        <f t="shared" si="115"/>
        <v>0</v>
      </c>
      <c r="AVB78" s="321">
        <f t="shared" si="115"/>
        <v>0</v>
      </c>
      <c r="AVC78" s="321">
        <f t="shared" si="115"/>
        <v>0</v>
      </c>
      <c r="AVD78" s="321">
        <f t="shared" si="115"/>
        <v>0</v>
      </c>
      <c r="AVE78" s="321">
        <f t="shared" si="115"/>
        <v>0</v>
      </c>
      <c r="AVF78" s="321">
        <f t="shared" si="115"/>
        <v>0</v>
      </c>
      <c r="AVG78" s="321">
        <f t="shared" si="115"/>
        <v>0</v>
      </c>
      <c r="AVH78" s="321">
        <f t="shared" si="115"/>
        <v>0</v>
      </c>
      <c r="AVI78" s="321">
        <f t="shared" si="115"/>
        <v>0</v>
      </c>
      <c r="AVJ78" s="321">
        <f t="shared" si="115"/>
        <v>0</v>
      </c>
      <c r="AVK78" s="321">
        <f t="shared" si="115"/>
        <v>0</v>
      </c>
      <c r="AVL78" s="321">
        <f t="shared" si="115"/>
        <v>0</v>
      </c>
      <c r="AVM78" s="321">
        <f t="shared" si="115"/>
        <v>0</v>
      </c>
      <c r="AVN78" s="321">
        <f t="shared" si="115"/>
        <v>0</v>
      </c>
      <c r="AVO78" s="321">
        <f t="shared" si="115"/>
        <v>0</v>
      </c>
      <c r="AVP78" s="321">
        <f t="shared" si="115"/>
        <v>0</v>
      </c>
      <c r="AVQ78" s="321">
        <f t="shared" si="115"/>
        <v>0</v>
      </c>
      <c r="AVR78" s="321">
        <f t="shared" si="115"/>
        <v>0</v>
      </c>
      <c r="AVS78" s="321">
        <f t="shared" si="115"/>
        <v>0</v>
      </c>
      <c r="AVT78" s="321">
        <f t="shared" si="115"/>
        <v>0</v>
      </c>
      <c r="AVU78" s="321">
        <f t="shared" si="115"/>
        <v>0</v>
      </c>
      <c r="AVV78" s="321">
        <f t="shared" si="115"/>
        <v>0</v>
      </c>
      <c r="AVW78" s="321">
        <f t="shared" si="115"/>
        <v>0</v>
      </c>
      <c r="AVX78" s="321">
        <f t="shared" si="115"/>
        <v>0</v>
      </c>
      <c r="AVY78" s="321">
        <f t="shared" si="115"/>
        <v>0</v>
      </c>
      <c r="AVZ78" s="321">
        <f t="shared" si="115"/>
        <v>0</v>
      </c>
      <c r="AWA78" s="321">
        <f t="shared" si="115"/>
        <v>0</v>
      </c>
      <c r="AWB78" s="321">
        <f t="shared" si="115"/>
        <v>0</v>
      </c>
      <c r="AWC78" s="321">
        <f t="shared" si="115"/>
        <v>0</v>
      </c>
      <c r="AWD78" s="321">
        <f t="shared" si="115"/>
        <v>0</v>
      </c>
      <c r="AWE78" s="321">
        <f t="shared" si="115"/>
        <v>0</v>
      </c>
      <c r="AWF78" s="321">
        <f t="shared" si="115"/>
        <v>0</v>
      </c>
      <c r="AWG78" s="321">
        <f t="shared" si="115"/>
        <v>0</v>
      </c>
      <c r="AWH78" s="321">
        <f t="shared" si="115"/>
        <v>0</v>
      </c>
      <c r="AWI78" s="321">
        <f t="shared" si="115"/>
        <v>0</v>
      </c>
      <c r="AWJ78" s="321">
        <f t="shared" si="115"/>
        <v>0</v>
      </c>
      <c r="AWK78" s="321">
        <f t="shared" si="115"/>
        <v>0</v>
      </c>
      <c r="AWL78" s="321">
        <f t="shared" si="115"/>
        <v>0</v>
      </c>
      <c r="AWM78" s="321">
        <f t="shared" si="115"/>
        <v>0</v>
      </c>
      <c r="AWN78" s="321">
        <f t="shared" si="115"/>
        <v>0</v>
      </c>
      <c r="AWO78" s="321">
        <f t="shared" si="115"/>
        <v>0</v>
      </c>
      <c r="AWP78" s="321">
        <f t="shared" si="115"/>
        <v>0</v>
      </c>
      <c r="AWQ78" s="321">
        <f t="shared" si="115"/>
        <v>0</v>
      </c>
      <c r="AWR78" s="321">
        <f t="shared" si="115"/>
        <v>0</v>
      </c>
      <c r="AWS78" s="321">
        <f t="shared" si="115"/>
        <v>0</v>
      </c>
      <c r="AWT78" s="321">
        <f t="shared" si="115"/>
        <v>0</v>
      </c>
      <c r="AWU78" s="321">
        <f t="shared" si="115"/>
        <v>0</v>
      </c>
      <c r="AWV78" s="321">
        <f t="shared" si="115"/>
        <v>0</v>
      </c>
      <c r="AWW78" s="321">
        <f t="shared" si="115"/>
        <v>0</v>
      </c>
      <c r="AWX78" s="321">
        <f t="shared" si="115"/>
        <v>0</v>
      </c>
      <c r="AWY78" s="321">
        <f t="shared" ref="AWY78:AZJ81" si="116">AWX78*8.5%*12</f>
        <v>0</v>
      </c>
      <c r="AWZ78" s="321">
        <f t="shared" si="116"/>
        <v>0</v>
      </c>
      <c r="AXA78" s="321">
        <f t="shared" si="116"/>
        <v>0</v>
      </c>
      <c r="AXB78" s="321">
        <f t="shared" si="116"/>
        <v>0</v>
      </c>
      <c r="AXC78" s="321">
        <f t="shared" si="116"/>
        <v>0</v>
      </c>
      <c r="AXD78" s="321">
        <f t="shared" si="116"/>
        <v>0</v>
      </c>
      <c r="AXE78" s="321">
        <f t="shared" si="116"/>
        <v>0</v>
      </c>
      <c r="AXF78" s="321">
        <f t="shared" si="116"/>
        <v>0</v>
      </c>
      <c r="AXG78" s="321">
        <f t="shared" si="116"/>
        <v>0</v>
      </c>
      <c r="AXH78" s="321">
        <f t="shared" si="116"/>
        <v>0</v>
      </c>
      <c r="AXI78" s="321">
        <f t="shared" si="116"/>
        <v>0</v>
      </c>
      <c r="AXJ78" s="321">
        <f t="shared" si="116"/>
        <v>0</v>
      </c>
      <c r="AXK78" s="321">
        <f t="shared" si="116"/>
        <v>0</v>
      </c>
      <c r="AXL78" s="321">
        <f t="shared" si="116"/>
        <v>0</v>
      </c>
      <c r="AXM78" s="321">
        <f t="shared" si="116"/>
        <v>0</v>
      </c>
      <c r="AXN78" s="321">
        <f t="shared" si="116"/>
        <v>0</v>
      </c>
      <c r="AXO78" s="321">
        <f t="shared" si="116"/>
        <v>0</v>
      </c>
      <c r="AXP78" s="321">
        <f t="shared" si="116"/>
        <v>0</v>
      </c>
      <c r="AXQ78" s="321">
        <f t="shared" si="116"/>
        <v>0</v>
      </c>
      <c r="AXR78" s="321">
        <f t="shared" si="116"/>
        <v>0</v>
      </c>
      <c r="AXS78" s="321">
        <f t="shared" si="116"/>
        <v>0</v>
      </c>
      <c r="AXT78" s="321">
        <f t="shared" si="116"/>
        <v>0</v>
      </c>
      <c r="AXU78" s="321">
        <f t="shared" si="116"/>
        <v>0</v>
      </c>
      <c r="AXV78" s="321">
        <f t="shared" si="116"/>
        <v>0</v>
      </c>
      <c r="AXW78" s="321">
        <f t="shared" si="116"/>
        <v>0</v>
      </c>
      <c r="AXX78" s="321">
        <f t="shared" si="116"/>
        <v>0</v>
      </c>
      <c r="AXY78" s="321">
        <f t="shared" si="116"/>
        <v>0</v>
      </c>
      <c r="AXZ78" s="321">
        <f t="shared" si="116"/>
        <v>0</v>
      </c>
      <c r="AYA78" s="321">
        <f t="shared" si="116"/>
        <v>0</v>
      </c>
      <c r="AYB78" s="321">
        <f t="shared" si="116"/>
        <v>0</v>
      </c>
      <c r="AYC78" s="321">
        <f t="shared" si="116"/>
        <v>0</v>
      </c>
      <c r="AYD78" s="321">
        <f t="shared" si="116"/>
        <v>0</v>
      </c>
      <c r="AYE78" s="321">
        <f t="shared" si="116"/>
        <v>0</v>
      </c>
      <c r="AYF78" s="321">
        <f t="shared" si="116"/>
        <v>0</v>
      </c>
      <c r="AYG78" s="321">
        <f t="shared" si="116"/>
        <v>0</v>
      </c>
      <c r="AYH78" s="321">
        <f t="shared" si="116"/>
        <v>0</v>
      </c>
      <c r="AYI78" s="321">
        <f t="shared" si="116"/>
        <v>0</v>
      </c>
      <c r="AYJ78" s="321">
        <f t="shared" si="116"/>
        <v>0</v>
      </c>
      <c r="AYK78" s="321">
        <f t="shared" si="116"/>
        <v>0</v>
      </c>
      <c r="AYL78" s="321">
        <f t="shared" si="116"/>
        <v>0</v>
      </c>
      <c r="AYM78" s="321">
        <f t="shared" si="116"/>
        <v>0</v>
      </c>
      <c r="AYN78" s="321">
        <f t="shared" si="116"/>
        <v>0</v>
      </c>
      <c r="AYO78" s="321">
        <f t="shared" si="116"/>
        <v>0</v>
      </c>
      <c r="AYP78" s="321">
        <f t="shared" si="116"/>
        <v>0</v>
      </c>
      <c r="AYQ78" s="321">
        <f t="shared" si="116"/>
        <v>0</v>
      </c>
      <c r="AYR78" s="321">
        <f t="shared" si="116"/>
        <v>0</v>
      </c>
      <c r="AYS78" s="321">
        <f t="shared" si="116"/>
        <v>0</v>
      </c>
      <c r="AYT78" s="321">
        <f t="shared" si="116"/>
        <v>0</v>
      </c>
      <c r="AYU78" s="321">
        <f t="shared" si="116"/>
        <v>0</v>
      </c>
      <c r="AYV78" s="321">
        <f t="shared" si="116"/>
        <v>0</v>
      </c>
      <c r="AYW78" s="321">
        <f t="shared" si="116"/>
        <v>0</v>
      </c>
      <c r="AYX78" s="321">
        <f t="shared" si="116"/>
        <v>0</v>
      </c>
      <c r="AYY78" s="321">
        <f t="shared" si="116"/>
        <v>0</v>
      </c>
      <c r="AYZ78" s="321">
        <f t="shared" si="116"/>
        <v>0</v>
      </c>
      <c r="AZA78" s="321">
        <f t="shared" si="116"/>
        <v>0</v>
      </c>
      <c r="AZB78" s="321">
        <f t="shared" si="116"/>
        <v>0</v>
      </c>
      <c r="AZC78" s="321">
        <f t="shared" si="116"/>
        <v>0</v>
      </c>
      <c r="AZD78" s="321">
        <f t="shared" si="116"/>
        <v>0</v>
      </c>
      <c r="AZE78" s="321">
        <f t="shared" si="116"/>
        <v>0</v>
      </c>
      <c r="AZF78" s="321">
        <f t="shared" si="116"/>
        <v>0</v>
      </c>
      <c r="AZG78" s="321">
        <f t="shared" si="116"/>
        <v>0</v>
      </c>
      <c r="AZH78" s="321">
        <f t="shared" si="116"/>
        <v>0</v>
      </c>
      <c r="AZI78" s="321">
        <f t="shared" si="116"/>
        <v>0</v>
      </c>
      <c r="AZJ78" s="321">
        <f t="shared" si="116"/>
        <v>0</v>
      </c>
      <c r="AZK78" s="321">
        <f t="shared" ref="AZK78:BBV81" si="117">AZJ78*8.5%*12</f>
        <v>0</v>
      </c>
      <c r="AZL78" s="321">
        <f t="shared" si="117"/>
        <v>0</v>
      </c>
      <c r="AZM78" s="321">
        <f t="shared" si="117"/>
        <v>0</v>
      </c>
      <c r="AZN78" s="321">
        <f t="shared" si="117"/>
        <v>0</v>
      </c>
      <c r="AZO78" s="321">
        <f t="shared" si="117"/>
        <v>0</v>
      </c>
      <c r="AZP78" s="321">
        <f t="shared" si="117"/>
        <v>0</v>
      </c>
      <c r="AZQ78" s="321">
        <f t="shared" si="117"/>
        <v>0</v>
      </c>
      <c r="AZR78" s="321">
        <f t="shared" si="117"/>
        <v>0</v>
      </c>
      <c r="AZS78" s="321">
        <f t="shared" si="117"/>
        <v>0</v>
      </c>
      <c r="AZT78" s="321">
        <f t="shared" si="117"/>
        <v>0</v>
      </c>
      <c r="AZU78" s="321">
        <f t="shared" si="117"/>
        <v>0</v>
      </c>
      <c r="AZV78" s="321">
        <f t="shared" si="117"/>
        <v>0</v>
      </c>
      <c r="AZW78" s="321">
        <f t="shared" si="117"/>
        <v>0</v>
      </c>
      <c r="AZX78" s="321">
        <f t="shared" si="117"/>
        <v>0</v>
      </c>
      <c r="AZY78" s="321">
        <f t="shared" si="117"/>
        <v>0</v>
      </c>
      <c r="AZZ78" s="321">
        <f t="shared" si="117"/>
        <v>0</v>
      </c>
      <c r="BAA78" s="321">
        <f t="shared" si="117"/>
        <v>0</v>
      </c>
      <c r="BAB78" s="321">
        <f t="shared" si="117"/>
        <v>0</v>
      </c>
      <c r="BAC78" s="321">
        <f t="shared" si="117"/>
        <v>0</v>
      </c>
      <c r="BAD78" s="321">
        <f t="shared" si="117"/>
        <v>0</v>
      </c>
      <c r="BAE78" s="321">
        <f t="shared" si="117"/>
        <v>0</v>
      </c>
      <c r="BAF78" s="321">
        <f t="shared" si="117"/>
        <v>0</v>
      </c>
      <c r="BAG78" s="321">
        <f t="shared" si="117"/>
        <v>0</v>
      </c>
      <c r="BAH78" s="321">
        <f t="shared" si="117"/>
        <v>0</v>
      </c>
      <c r="BAI78" s="321">
        <f t="shared" si="117"/>
        <v>0</v>
      </c>
      <c r="BAJ78" s="321">
        <f t="shared" si="117"/>
        <v>0</v>
      </c>
      <c r="BAK78" s="321">
        <f t="shared" si="117"/>
        <v>0</v>
      </c>
      <c r="BAL78" s="321">
        <f t="shared" si="117"/>
        <v>0</v>
      </c>
      <c r="BAM78" s="321">
        <f t="shared" si="117"/>
        <v>0</v>
      </c>
      <c r="BAN78" s="321">
        <f t="shared" si="117"/>
        <v>0</v>
      </c>
      <c r="BAO78" s="321">
        <f t="shared" si="117"/>
        <v>0</v>
      </c>
      <c r="BAP78" s="321">
        <f t="shared" si="117"/>
        <v>0</v>
      </c>
      <c r="BAQ78" s="321">
        <f t="shared" si="117"/>
        <v>0</v>
      </c>
      <c r="BAR78" s="321">
        <f t="shared" si="117"/>
        <v>0</v>
      </c>
      <c r="BAS78" s="321">
        <f t="shared" si="117"/>
        <v>0</v>
      </c>
      <c r="BAT78" s="321">
        <f t="shared" si="117"/>
        <v>0</v>
      </c>
      <c r="BAU78" s="321">
        <f t="shared" si="117"/>
        <v>0</v>
      </c>
      <c r="BAV78" s="321">
        <f t="shared" si="117"/>
        <v>0</v>
      </c>
      <c r="BAW78" s="321">
        <f t="shared" si="117"/>
        <v>0</v>
      </c>
      <c r="BAX78" s="321">
        <f t="shared" si="117"/>
        <v>0</v>
      </c>
      <c r="BAY78" s="321">
        <f t="shared" si="117"/>
        <v>0</v>
      </c>
      <c r="BAZ78" s="321">
        <f t="shared" si="117"/>
        <v>0</v>
      </c>
      <c r="BBA78" s="321">
        <f t="shared" si="117"/>
        <v>0</v>
      </c>
      <c r="BBB78" s="321">
        <f t="shared" si="117"/>
        <v>0</v>
      </c>
      <c r="BBC78" s="321">
        <f t="shared" si="117"/>
        <v>0</v>
      </c>
      <c r="BBD78" s="321">
        <f t="shared" si="117"/>
        <v>0</v>
      </c>
      <c r="BBE78" s="321">
        <f t="shared" si="117"/>
        <v>0</v>
      </c>
      <c r="BBF78" s="321">
        <f t="shared" si="117"/>
        <v>0</v>
      </c>
      <c r="BBG78" s="321">
        <f t="shared" si="117"/>
        <v>0</v>
      </c>
      <c r="BBH78" s="321">
        <f t="shared" si="117"/>
        <v>0</v>
      </c>
      <c r="BBI78" s="321">
        <f t="shared" si="117"/>
        <v>0</v>
      </c>
      <c r="BBJ78" s="321">
        <f t="shared" si="117"/>
        <v>0</v>
      </c>
      <c r="BBK78" s="321">
        <f t="shared" si="117"/>
        <v>0</v>
      </c>
      <c r="BBL78" s="321">
        <f t="shared" si="117"/>
        <v>0</v>
      </c>
      <c r="BBM78" s="321">
        <f t="shared" si="117"/>
        <v>0</v>
      </c>
      <c r="BBN78" s="321">
        <f t="shared" si="117"/>
        <v>0</v>
      </c>
      <c r="BBO78" s="321">
        <f t="shared" si="117"/>
        <v>0</v>
      </c>
      <c r="BBP78" s="321">
        <f t="shared" si="117"/>
        <v>0</v>
      </c>
      <c r="BBQ78" s="321">
        <f t="shared" si="117"/>
        <v>0</v>
      </c>
      <c r="BBR78" s="321">
        <f t="shared" si="117"/>
        <v>0</v>
      </c>
      <c r="BBS78" s="321">
        <f t="shared" si="117"/>
        <v>0</v>
      </c>
      <c r="BBT78" s="321">
        <f t="shared" si="117"/>
        <v>0</v>
      </c>
      <c r="BBU78" s="321">
        <f t="shared" si="117"/>
        <v>0</v>
      </c>
      <c r="BBV78" s="321">
        <f t="shared" si="117"/>
        <v>0</v>
      </c>
      <c r="BBW78" s="321">
        <f t="shared" ref="BBW78:BEH81" si="118">BBV78*8.5%*12</f>
        <v>0</v>
      </c>
      <c r="BBX78" s="321">
        <f t="shared" si="118"/>
        <v>0</v>
      </c>
      <c r="BBY78" s="321">
        <f t="shared" si="118"/>
        <v>0</v>
      </c>
      <c r="BBZ78" s="321">
        <f t="shared" si="118"/>
        <v>0</v>
      </c>
      <c r="BCA78" s="321">
        <f t="shared" si="118"/>
        <v>0</v>
      </c>
      <c r="BCB78" s="321">
        <f t="shared" si="118"/>
        <v>0</v>
      </c>
      <c r="BCC78" s="321">
        <f t="shared" si="118"/>
        <v>0</v>
      </c>
      <c r="BCD78" s="321">
        <f t="shared" si="118"/>
        <v>0</v>
      </c>
      <c r="BCE78" s="321">
        <f t="shared" si="118"/>
        <v>0</v>
      </c>
      <c r="BCF78" s="321">
        <f t="shared" si="118"/>
        <v>0</v>
      </c>
      <c r="BCG78" s="321">
        <f t="shared" si="118"/>
        <v>0</v>
      </c>
      <c r="BCH78" s="321">
        <f t="shared" si="118"/>
        <v>0</v>
      </c>
      <c r="BCI78" s="321">
        <f t="shared" si="118"/>
        <v>0</v>
      </c>
      <c r="BCJ78" s="321">
        <f t="shared" si="118"/>
        <v>0</v>
      </c>
      <c r="BCK78" s="321">
        <f t="shared" si="118"/>
        <v>0</v>
      </c>
      <c r="BCL78" s="321">
        <f t="shared" si="118"/>
        <v>0</v>
      </c>
      <c r="BCM78" s="321">
        <f t="shared" si="118"/>
        <v>0</v>
      </c>
      <c r="BCN78" s="321">
        <f t="shared" si="118"/>
        <v>0</v>
      </c>
      <c r="BCO78" s="321">
        <f t="shared" si="118"/>
        <v>0</v>
      </c>
      <c r="BCP78" s="321">
        <f t="shared" si="118"/>
        <v>0</v>
      </c>
      <c r="BCQ78" s="321">
        <f t="shared" si="118"/>
        <v>0</v>
      </c>
      <c r="BCR78" s="321">
        <f t="shared" si="118"/>
        <v>0</v>
      </c>
      <c r="BCS78" s="321">
        <f t="shared" si="118"/>
        <v>0</v>
      </c>
      <c r="BCT78" s="321">
        <f t="shared" si="118"/>
        <v>0</v>
      </c>
      <c r="BCU78" s="321">
        <f t="shared" si="118"/>
        <v>0</v>
      </c>
      <c r="BCV78" s="321">
        <f t="shared" si="118"/>
        <v>0</v>
      </c>
      <c r="BCW78" s="321">
        <f t="shared" si="118"/>
        <v>0</v>
      </c>
      <c r="BCX78" s="321">
        <f t="shared" si="118"/>
        <v>0</v>
      </c>
      <c r="BCY78" s="321">
        <f t="shared" si="118"/>
        <v>0</v>
      </c>
      <c r="BCZ78" s="321">
        <f t="shared" si="118"/>
        <v>0</v>
      </c>
      <c r="BDA78" s="321">
        <f t="shared" si="118"/>
        <v>0</v>
      </c>
      <c r="BDB78" s="321">
        <f t="shared" si="118"/>
        <v>0</v>
      </c>
      <c r="BDC78" s="321">
        <f t="shared" si="118"/>
        <v>0</v>
      </c>
      <c r="BDD78" s="321">
        <f t="shared" si="118"/>
        <v>0</v>
      </c>
      <c r="BDE78" s="321">
        <f t="shared" si="118"/>
        <v>0</v>
      </c>
      <c r="BDF78" s="321">
        <f t="shared" si="118"/>
        <v>0</v>
      </c>
      <c r="BDG78" s="321">
        <f t="shared" si="118"/>
        <v>0</v>
      </c>
      <c r="BDH78" s="321">
        <f t="shared" si="118"/>
        <v>0</v>
      </c>
      <c r="BDI78" s="321">
        <f t="shared" si="118"/>
        <v>0</v>
      </c>
      <c r="BDJ78" s="321">
        <f t="shared" si="118"/>
        <v>0</v>
      </c>
      <c r="BDK78" s="321">
        <f t="shared" si="118"/>
        <v>0</v>
      </c>
      <c r="BDL78" s="321">
        <f t="shared" si="118"/>
        <v>0</v>
      </c>
      <c r="BDM78" s="321">
        <f t="shared" si="118"/>
        <v>0</v>
      </c>
      <c r="BDN78" s="321">
        <f t="shared" si="118"/>
        <v>0</v>
      </c>
      <c r="BDO78" s="321">
        <f t="shared" si="118"/>
        <v>0</v>
      </c>
      <c r="BDP78" s="321">
        <f t="shared" si="118"/>
        <v>0</v>
      </c>
      <c r="BDQ78" s="321">
        <f t="shared" si="118"/>
        <v>0</v>
      </c>
      <c r="BDR78" s="321">
        <f t="shared" si="118"/>
        <v>0</v>
      </c>
      <c r="BDS78" s="321">
        <f t="shared" si="118"/>
        <v>0</v>
      </c>
      <c r="BDT78" s="321">
        <f t="shared" si="118"/>
        <v>0</v>
      </c>
      <c r="BDU78" s="321">
        <f t="shared" si="118"/>
        <v>0</v>
      </c>
      <c r="BDV78" s="321">
        <f t="shared" si="118"/>
        <v>0</v>
      </c>
      <c r="BDW78" s="321">
        <f t="shared" si="118"/>
        <v>0</v>
      </c>
      <c r="BDX78" s="321">
        <f t="shared" si="118"/>
        <v>0</v>
      </c>
      <c r="BDY78" s="321">
        <f t="shared" si="118"/>
        <v>0</v>
      </c>
      <c r="BDZ78" s="321">
        <f t="shared" si="118"/>
        <v>0</v>
      </c>
      <c r="BEA78" s="321">
        <f t="shared" si="118"/>
        <v>0</v>
      </c>
      <c r="BEB78" s="321">
        <f t="shared" si="118"/>
        <v>0</v>
      </c>
      <c r="BEC78" s="321">
        <f t="shared" si="118"/>
        <v>0</v>
      </c>
      <c r="BED78" s="321">
        <f t="shared" si="118"/>
        <v>0</v>
      </c>
      <c r="BEE78" s="321">
        <f t="shared" si="118"/>
        <v>0</v>
      </c>
      <c r="BEF78" s="321">
        <f t="shared" si="118"/>
        <v>0</v>
      </c>
      <c r="BEG78" s="321">
        <f t="shared" si="118"/>
        <v>0</v>
      </c>
      <c r="BEH78" s="321">
        <f t="shared" si="118"/>
        <v>0</v>
      </c>
      <c r="BEI78" s="321">
        <f t="shared" ref="BEI78:BGT81" si="119">BEH78*8.5%*12</f>
        <v>0</v>
      </c>
      <c r="BEJ78" s="321">
        <f t="shared" si="119"/>
        <v>0</v>
      </c>
      <c r="BEK78" s="321">
        <f t="shared" si="119"/>
        <v>0</v>
      </c>
      <c r="BEL78" s="321">
        <f t="shared" si="119"/>
        <v>0</v>
      </c>
      <c r="BEM78" s="321">
        <f t="shared" si="119"/>
        <v>0</v>
      </c>
      <c r="BEN78" s="321">
        <f t="shared" si="119"/>
        <v>0</v>
      </c>
      <c r="BEO78" s="321">
        <f t="shared" si="119"/>
        <v>0</v>
      </c>
      <c r="BEP78" s="321">
        <f t="shared" si="119"/>
        <v>0</v>
      </c>
      <c r="BEQ78" s="321">
        <f t="shared" si="119"/>
        <v>0</v>
      </c>
      <c r="BER78" s="321">
        <f t="shared" si="119"/>
        <v>0</v>
      </c>
      <c r="BES78" s="321">
        <f t="shared" si="119"/>
        <v>0</v>
      </c>
      <c r="BET78" s="321">
        <f t="shared" si="119"/>
        <v>0</v>
      </c>
      <c r="BEU78" s="321">
        <f t="shared" si="119"/>
        <v>0</v>
      </c>
      <c r="BEV78" s="321">
        <f t="shared" si="119"/>
        <v>0</v>
      </c>
      <c r="BEW78" s="321">
        <f t="shared" si="119"/>
        <v>0</v>
      </c>
      <c r="BEX78" s="321">
        <f t="shared" si="119"/>
        <v>0</v>
      </c>
      <c r="BEY78" s="321">
        <f t="shared" si="119"/>
        <v>0</v>
      </c>
      <c r="BEZ78" s="321">
        <f t="shared" si="119"/>
        <v>0</v>
      </c>
      <c r="BFA78" s="321">
        <f t="shared" si="119"/>
        <v>0</v>
      </c>
      <c r="BFB78" s="321">
        <f t="shared" si="119"/>
        <v>0</v>
      </c>
      <c r="BFC78" s="321">
        <f t="shared" si="119"/>
        <v>0</v>
      </c>
      <c r="BFD78" s="321">
        <f t="shared" si="119"/>
        <v>0</v>
      </c>
      <c r="BFE78" s="321">
        <f t="shared" si="119"/>
        <v>0</v>
      </c>
      <c r="BFF78" s="321">
        <f t="shared" si="119"/>
        <v>0</v>
      </c>
      <c r="BFG78" s="321">
        <f t="shared" si="119"/>
        <v>0</v>
      </c>
      <c r="BFH78" s="321">
        <f t="shared" si="119"/>
        <v>0</v>
      </c>
      <c r="BFI78" s="321">
        <f t="shared" si="119"/>
        <v>0</v>
      </c>
      <c r="BFJ78" s="321">
        <f t="shared" si="119"/>
        <v>0</v>
      </c>
      <c r="BFK78" s="321">
        <f t="shared" si="119"/>
        <v>0</v>
      </c>
      <c r="BFL78" s="321">
        <f t="shared" si="119"/>
        <v>0</v>
      </c>
      <c r="BFM78" s="321">
        <f t="shared" si="119"/>
        <v>0</v>
      </c>
      <c r="BFN78" s="321">
        <f t="shared" si="119"/>
        <v>0</v>
      </c>
      <c r="BFO78" s="321">
        <f t="shared" si="119"/>
        <v>0</v>
      </c>
      <c r="BFP78" s="321">
        <f t="shared" si="119"/>
        <v>0</v>
      </c>
      <c r="BFQ78" s="321">
        <f t="shared" si="119"/>
        <v>0</v>
      </c>
      <c r="BFR78" s="321">
        <f t="shared" si="119"/>
        <v>0</v>
      </c>
      <c r="BFS78" s="321">
        <f t="shared" si="119"/>
        <v>0</v>
      </c>
      <c r="BFT78" s="321">
        <f t="shared" si="119"/>
        <v>0</v>
      </c>
      <c r="BFU78" s="321">
        <f t="shared" si="119"/>
        <v>0</v>
      </c>
      <c r="BFV78" s="321">
        <f t="shared" si="119"/>
        <v>0</v>
      </c>
      <c r="BFW78" s="321">
        <f t="shared" si="119"/>
        <v>0</v>
      </c>
      <c r="BFX78" s="321">
        <f t="shared" si="119"/>
        <v>0</v>
      </c>
      <c r="BFY78" s="321">
        <f t="shared" si="119"/>
        <v>0</v>
      </c>
      <c r="BFZ78" s="321">
        <f t="shared" si="119"/>
        <v>0</v>
      </c>
      <c r="BGA78" s="321">
        <f t="shared" si="119"/>
        <v>0</v>
      </c>
      <c r="BGB78" s="321">
        <f t="shared" si="119"/>
        <v>0</v>
      </c>
      <c r="BGC78" s="321">
        <f t="shared" si="119"/>
        <v>0</v>
      </c>
      <c r="BGD78" s="321">
        <f t="shared" si="119"/>
        <v>0</v>
      </c>
      <c r="BGE78" s="321">
        <f t="shared" si="119"/>
        <v>0</v>
      </c>
      <c r="BGF78" s="321">
        <f t="shared" si="119"/>
        <v>0</v>
      </c>
      <c r="BGG78" s="321">
        <f t="shared" si="119"/>
        <v>0</v>
      </c>
      <c r="BGH78" s="321">
        <f t="shared" si="119"/>
        <v>0</v>
      </c>
      <c r="BGI78" s="321">
        <f t="shared" si="119"/>
        <v>0</v>
      </c>
      <c r="BGJ78" s="321">
        <f t="shared" si="119"/>
        <v>0</v>
      </c>
      <c r="BGK78" s="321">
        <f t="shared" si="119"/>
        <v>0</v>
      </c>
      <c r="BGL78" s="321">
        <f t="shared" si="119"/>
        <v>0</v>
      </c>
      <c r="BGM78" s="321">
        <f t="shared" si="119"/>
        <v>0</v>
      </c>
      <c r="BGN78" s="321">
        <f t="shared" si="119"/>
        <v>0</v>
      </c>
      <c r="BGO78" s="321">
        <f t="shared" si="119"/>
        <v>0</v>
      </c>
      <c r="BGP78" s="321">
        <f t="shared" si="119"/>
        <v>0</v>
      </c>
      <c r="BGQ78" s="321">
        <f t="shared" si="119"/>
        <v>0</v>
      </c>
      <c r="BGR78" s="321">
        <f t="shared" si="119"/>
        <v>0</v>
      </c>
      <c r="BGS78" s="321">
        <f t="shared" si="119"/>
        <v>0</v>
      </c>
      <c r="BGT78" s="321">
        <f t="shared" si="119"/>
        <v>0</v>
      </c>
      <c r="BGU78" s="321">
        <f t="shared" ref="BGU78:BJF81" si="120">BGT78*8.5%*12</f>
        <v>0</v>
      </c>
      <c r="BGV78" s="321">
        <f t="shared" si="120"/>
        <v>0</v>
      </c>
      <c r="BGW78" s="321">
        <f t="shared" si="120"/>
        <v>0</v>
      </c>
      <c r="BGX78" s="321">
        <f t="shared" si="120"/>
        <v>0</v>
      </c>
      <c r="BGY78" s="321">
        <f t="shared" si="120"/>
        <v>0</v>
      </c>
      <c r="BGZ78" s="321">
        <f t="shared" si="120"/>
        <v>0</v>
      </c>
      <c r="BHA78" s="321">
        <f t="shared" si="120"/>
        <v>0</v>
      </c>
      <c r="BHB78" s="321">
        <f t="shared" si="120"/>
        <v>0</v>
      </c>
      <c r="BHC78" s="321">
        <f t="shared" si="120"/>
        <v>0</v>
      </c>
      <c r="BHD78" s="321">
        <f t="shared" si="120"/>
        <v>0</v>
      </c>
      <c r="BHE78" s="321">
        <f t="shared" si="120"/>
        <v>0</v>
      </c>
      <c r="BHF78" s="321">
        <f t="shared" si="120"/>
        <v>0</v>
      </c>
      <c r="BHG78" s="321">
        <f t="shared" si="120"/>
        <v>0</v>
      </c>
      <c r="BHH78" s="321">
        <f t="shared" si="120"/>
        <v>0</v>
      </c>
      <c r="BHI78" s="321">
        <f t="shared" si="120"/>
        <v>0</v>
      </c>
      <c r="BHJ78" s="321">
        <f t="shared" si="120"/>
        <v>0</v>
      </c>
      <c r="BHK78" s="321">
        <f t="shared" si="120"/>
        <v>0</v>
      </c>
      <c r="BHL78" s="321">
        <f t="shared" si="120"/>
        <v>0</v>
      </c>
      <c r="BHM78" s="321">
        <f t="shared" si="120"/>
        <v>0</v>
      </c>
      <c r="BHN78" s="321">
        <f t="shared" si="120"/>
        <v>0</v>
      </c>
      <c r="BHO78" s="321">
        <f t="shared" si="120"/>
        <v>0</v>
      </c>
      <c r="BHP78" s="321">
        <f t="shared" si="120"/>
        <v>0</v>
      </c>
      <c r="BHQ78" s="321">
        <f t="shared" si="120"/>
        <v>0</v>
      </c>
      <c r="BHR78" s="321">
        <f t="shared" si="120"/>
        <v>0</v>
      </c>
      <c r="BHS78" s="321">
        <f t="shared" si="120"/>
        <v>0</v>
      </c>
      <c r="BHT78" s="321">
        <f t="shared" si="120"/>
        <v>0</v>
      </c>
      <c r="BHU78" s="321">
        <f t="shared" si="120"/>
        <v>0</v>
      </c>
      <c r="BHV78" s="321">
        <f t="shared" si="120"/>
        <v>0</v>
      </c>
      <c r="BHW78" s="321">
        <f t="shared" si="120"/>
        <v>0</v>
      </c>
      <c r="BHX78" s="321">
        <f t="shared" si="120"/>
        <v>0</v>
      </c>
      <c r="BHY78" s="321">
        <f t="shared" si="120"/>
        <v>0</v>
      </c>
      <c r="BHZ78" s="321">
        <f t="shared" si="120"/>
        <v>0</v>
      </c>
      <c r="BIA78" s="321">
        <f t="shared" si="120"/>
        <v>0</v>
      </c>
      <c r="BIB78" s="321">
        <f t="shared" si="120"/>
        <v>0</v>
      </c>
      <c r="BIC78" s="321">
        <f t="shared" si="120"/>
        <v>0</v>
      </c>
      <c r="BID78" s="321">
        <f t="shared" si="120"/>
        <v>0</v>
      </c>
      <c r="BIE78" s="321">
        <f t="shared" si="120"/>
        <v>0</v>
      </c>
      <c r="BIF78" s="321">
        <f t="shared" si="120"/>
        <v>0</v>
      </c>
      <c r="BIG78" s="321">
        <f t="shared" si="120"/>
        <v>0</v>
      </c>
      <c r="BIH78" s="321">
        <f t="shared" si="120"/>
        <v>0</v>
      </c>
      <c r="BII78" s="321">
        <f t="shared" si="120"/>
        <v>0</v>
      </c>
      <c r="BIJ78" s="321">
        <f t="shared" si="120"/>
        <v>0</v>
      </c>
      <c r="BIK78" s="321">
        <f t="shared" si="120"/>
        <v>0</v>
      </c>
      <c r="BIL78" s="321">
        <f t="shared" si="120"/>
        <v>0</v>
      </c>
      <c r="BIM78" s="321">
        <f t="shared" si="120"/>
        <v>0</v>
      </c>
      <c r="BIN78" s="321">
        <f t="shared" si="120"/>
        <v>0</v>
      </c>
      <c r="BIO78" s="321">
        <f t="shared" si="120"/>
        <v>0</v>
      </c>
      <c r="BIP78" s="321">
        <f t="shared" si="120"/>
        <v>0</v>
      </c>
      <c r="BIQ78" s="321">
        <f t="shared" si="120"/>
        <v>0</v>
      </c>
      <c r="BIR78" s="321">
        <f t="shared" si="120"/>
        <v>0</v>
      </c>
      <c r="BIS78" s="321">
        <f t="shared" si="120"/>
        <v>0</v>
      </c>
      <c r="BIT78" s="321">
        <f t="shared" si="120"/>
        <v>0</v>
      </c>
      <c r="BIU78" s="321">
        <f t="shared" si="120"/>
        <v>0</v>
      </c>
      <c r="BIV78" s="321">
        <f t="shared" si="120"/>
        <v>0</v>
      </c>
      <c r="BIW78" s="321">
        <f t="shared" si="120"/>
        <v>0</v>
      </c>
      <c r="BIX78" s="321">
        <f t="shared" si="120"/>
        <v>0</v>
      </c>
      <c r="BIY78" s="321">
        <f t="shared" si="120"/>
        <v>0</v>
      </c>
      <c r="BIZ78" s="321">
        <f t="shared" si="120"/>
        <v>0</v>
      </c>
      <c r="BJA78" s="321">
        <f t="shared" si="120"/>
        <v>0</v>
      </c>
      <c r="BJB78" s="321">
        <f t="shared" si="120"/>
        <v>0</v>
      </c>
      <c r="BJC78" s="321">
        <f t="shared" si="120"/>
        <v>0</v>
      </c>
      <c r="BJD78" s="321">
        <f t="shared" si="120"/>
        <v>0</v>
      </c>
      <c r="BJE78" s="321">
        <f t="shared" si="120"/>
        <v>0</v>
      </c>
      <c r="BJF78" s="321">
        <f t="shared" si="120"/>
        <v>0</v>
      </c>
      <c r="BJG78" s="321">
        <f t="shared" ref="BJG78:BLR81" si="121">BJF78*8.5%*12</f>
        <v>0</v>
      </c>
      <c r="BJH78" s="321">
        <f t="shared" si="121"/>
        <v>0</v>
      </c>
      <c r="BJI78" s="321">
        <f t="shared" si="121"/>
        <v>0</v>
      </c>
      <c r="BJJ78" s="321">
        <f t="shared" si="121"/>
        <v>0</v>
      </c>
      <c r="BJK78" s="321">
        <f t="shared" si="121"/>
        <v>0</v>
      </c>
      <c r="BJL78" s="321">
        <f t="shared" si="121"/>
        <v>0</v>
      </c>
      <c r="BJM78" s="321">
        <f t="shared" si="121"/>
        <v>0</v>
      </c>
      <c r="BJN78" s="321">
        <f t="shared" si="121"/>
        <v>0</v>
      </c>
      <c r="BJO78" s="321">
        <f t="shared" si="121"/>
        <v>0</v>
      </c>
      <c r="BJP78" s="321">
        <f t="shared" si="121"/>
        <v>0</v>
      </c>
      <c r="BJQ78" s="321">
        <f t="shared" si="121"/>
        <v>0</v>
      </c>
      <c r="BJR78" s="321">
        <f t="shared" si="121"/>
        <v>0</v>
      </c>
      <c r="BJS78" s="321">
        <f t="shared" si="121"/>
        <v>0</v>
      </c>
      <c r="BJT78" s="321">
        <f t="shared" si="121"/>
        <v>0</v>
      </c>
      <c r="BJU78" s="321">
        <f t="shared" si="121"/>
        <v>0</v>
      </c>
      <c r="BJV78" s="321">
        <f t="shared" si="121"/>
        <v>0</v>
      </c>
      <c r="BJW78" s="321">
        <f t="shared" si="121"/>
        <v>0</v>
      </c>
      <c r="BJX78" s="321">
        <f t="shared" si="121"/>
        <v>0</v>
      </c>
      <c r="BJY78" s="321">
        <f t="shared" si="121"/>
        <v>0</v>
      </c>
      <c r="BJZ78" s="321">
        <f t="shared" si="121"/>
        <v>0</v>
      </c>
      <c r="BKA78" s="321">
        <f t="shared" si="121"/>
        <v>0</v>
      </c>
      <c r="BKB78" s="321">
        <f t="shared" si="121"/>
        <v>0</v>
      </c>
      <c r="BKC78" s="321">
        <f t="shared" si="121"/>
        <v>0</v>
      </c>
      <c r="BKD78" s="321">
        <f t="shared" si="121"/>
        <v>0</v>
      </c>
      <c r="BKE78" s="321">
        <f t="shared" si="121"/>
        <v>0</v>
      </c>
      <c r="BKF78" s="321">
        <f t="shared" si="121"/>
        <v>0</v>
      </c>
      <c r="BKG78" s="321">
        <f t="shared" si="121"/>
        <v>0</v>
      </c>
      <c r="BKH78" s="321">
        <f t="shared" si="121"/>
        <v>0</v>
      </c>
      <c r="BKI78" s="321">
        <f t="shared" si="121"/>
        <v>0</v>
      </c>
      <c r="BKJ78" s="321">
        <f t="shared" si="121"/>
        <v>0</v>
      </c>
      <c r="BKK78" s="321">
        <f t="shared" si="121"/>
        <v>0</v>
      </c>
      <c r="BKL78" s="321">
        <f t="shared" si="121"/>
        <v>0</v>
      </c>
      <c r="BKM78" s="321">
        <f t="shared" si="121"/>
        <v>0</v>
      </c>
      <c r="BKN78" s="321">
        <f t="shared" si="121"/>
        <v>0</v>
      </c>
      <c r="BKO78" s="321">
        <f t="shared" si="121"/>
        <v>0</v>
      </c>
      <c r="BKP78" s="321">
        <f t="shared" si="121"/>
        <v>0</v>
      </c>
      <c r="BKQ78" s="321">
        <f t="shared" si="121"/>
        <v>0</v>
      </c>
      <c r="BKR78" s="321">
        <f t="shared" si="121"/>
        <v>0</v>
      </c>
      <c r="BKS78" s="321">
        <f t="shared" si="121"/>
        <v>0</v>
      </c>
      <c r="BKT78" s="321">
        <f t="shared" si="121"/>
        <v>0</v>
      </c>
      <c r="BKU78" s="321">
        <f t="shared" si="121"/>
        <v>0</v>
      </c>
      <c r="BKV78" s="321">
        <f t="shared" si="121"/>
        <v>0</v>
      </c>
      <c r="BKW78" s="321">
        <f t="shared" si="121"/>
        <v>0</v>
      </c>
      <c r="BKX78" s="321">
        <f t="shared" si="121"/>
        <v>0</v>
      </c>
      <c r="BKY78" s="321">
        <f t="shared" si="121"/>
        <v>0</v>
      </c>
      <c r="BKZ78" s="321">
        <f t="shared" si="121"/>
        <v>0</v>
      </c>
      <c r="BLA78" s="321">
        <f t="shared" si="121"/>
        <v>0</v>
      </c>
      <c r="BLB78" s="321">
        <f t="shared" si="121"/>
        <v>0</v>
      </c>
      <c r="BLC78" s="321">
        <f t="shared" si="121"/>
        <v>0</v>
      </c>
      <c r="BLD78" s="321">
        <f t="shared" si="121"/>
        <v>0</v>
      </c>
      <c r="BLE78" s="321">
        <f t="shared" si="121"/>
        <v>0</v>
      </c>
      <c r="BLF78" s="321">
        <f t="shared" si="121"/>
        <v>0</v>
      </c>
      <c r="BLG78" s="321">
        <f t="shared" si="121"/>
        <v>0</v>
      </c>
      <c r="BLH78" s="321">
        <f t="shared" si="121"/>
        <v>0</v>
      </c>
      <c r="BLI78" s="321">
        <f t="shared" si="121"/>
        <v>0</v>
      </c>
      <c r="BLJ78" s="321">
        <f t="shared" si="121"/>
        <v>0</v>
      </c>
      <c r="BLK78" s="321">
        <f t="shared" si="121"/>
        <v>0</v>
      </c>
      <c r="BLL78" s="321">
        <f t="shared" si="121"/>
        <v>0</v>
      </c>
      <c r="BLM78" s="321">
        <f t="shared" si="121"/>
        <v>0</v>
      </c>
      <c r="BLN78" s="321">
        <f t="shared" si="121"/>
        <v>0</v>
      </c>
      <c r="BLO78" s="321">
        <f t="shared" si="121"/>
        <v>0</v>
      </c>
      <c r="BLP78" s="321">
        <f t="shared" si="121"/>
        <v>0</v>
      </c>
      <c r="BLQ78" s="321">
        <f t="shared" si="121"/>
        <v>0</v>
      </c>
      <c r="BLR78" s="321">
        <f t="shared" si="121"/>
        <v>0</v>
      </c>
      <c r="BLS78" s="321">
        <f t="shared" ref="BLS78:BOD81" si="122">BLR78*8.5%*12</f>
        <v>0</v>
      </c>
      <c r="BLT78" s="321">
        <f t="shared" si="122"/>
        <v>0</v>
      </c>
      <c r="BLU78" s="321">
        <f t="shared" si="122"/>
        <v>0</v>
      </c>
      <c r="BLV78" s="321">
        <f t="shared" si="122"/>
        <v>0</v>
      </c>
      <c r="BLW78" s="321">
        <f t="shared" si="122"/>
        <v>0</v>
      </c>
      <c r="BLX78" s="321">
        <f t="shared" si="122"/>
        <v>0</v>
      </c>
      <c r="BLY78" s="321">
        <f t="shared" si="122"/>
        <v>0</v>
      </c>
      <c r="BLZ78" s="321">
        <f t="shared" si="122"/>
        <v>0</v>
      </c>
      <c r="BMA78" s="321">
        <f t="shared" si="122"/>
        <v>0</v>
      </c>
      <c r="BMB78" s="321">
        <f t="shared" si="122"/>
        <v>0</v>
      </c>
      <c r="BMC78" s="321">
        <f t="shared" si="122"/>
        <v>0</v>
      </c>
      <c r="BMD78" s="321">
        <f t="shared" si="122"/>
        <v>0</v>
      </c>
      <c r="BME78" s="321">
        <f t="shared" si="122"/>
        <v>0</v>
      </c>
      <c r="BMF78" s="321">
        <f t="shared" si="122"/>
        <v>0</v>
      </c>
      <c r="BMG78" s="321">
        <f t="shared" si="122"/>
        <v>0</v>
      </c>
      <c r="BMH78" s="321">
        <f t="shared" si="122"/>
        <v>0</v>
      </c>
      <c r="BMI78" s="321">
        <f t="shared" si="122"/>
        <v>0</v>
      </c>
      <c r="BMJ78" s="321">
        <f t="shared" si="122"/>
        <v>0</v>
      </c>
      <c r="BMK78" s="321">
        <f t="shared" si="122"/>
        <v>0</v>
      </c>
      <c r="BML78" s="321">
        <f t="shared" si="122"/>
        <v>0</v>
      </c>
      <c r="BMM78" s="321">
        <f t="shared" si="122"/>
        <v>0</v>
      </c>
      <c r="BMN78" s="321">
        <f t="shared" si="122"/>
        <v>0</v>
      </c>
      <c r="BMO78" s="321">
        <f t="shared" si="122"/>
        <v>0</v>
      </c>
      <c r="BMP78" s="321">
        <f t="shared" si="122"/>
        <v>0</v>
      </c>
      <c r="BMQ78" s="321">
        <f t="shared" si="122"/>
        <v>0</v>
      </c>
      <c r="BMR78" s="321">
        <f t="shared" si="122"/>
        <v>0</v>
      </c>
      <c r="BMS78" s="321">
        <f t="shared" si="122"/>
        <v>0</v>
      </c>
      <c r="BMT78" s="321">
        <f t="shared" si="122"/>
        <v>0</v>
      </c>
      <c r="BMU78" s="321">
        <f t="shared" si="122"/>
        <v>0</v>
      </c>
      <c r="BMV78" s="321">
        <f t="shared" si="122"/>
        <v>0</v>
      </c>
      <c r="BMW78" s="321">
        <f t="shared" si="122"/>
        <v>0</v>
      </c>
      <c r="BMX78" s="321">
        <f t="shared" si="122"/>
        <v>0</v>
      </c>
      <c r="BMY78" s="321">
        <f t="shared" si="122"/>
        <v>0</v>
      </c>
      <c r="BMZ78" s="321">
        <f t="shared" si="122"/>
        <v>0</v>
      </c>
      <c r="BNA78" s="321">
        <f t="shared" si="122"/>
        <v>0</v>
      </c>
      <c r="BNB78" s="321">
        <f t="shared" si="122"/>
        <v>0</v>
      </c>
      <c r="BNC78" s="321">
        <f t="shared" si="122"/>
        <v>0</v>
      </c>
      <c r="BND78" s="321">
        <f t="shared" si="122"/>
        <v>0</v>
      </c>
      <c r="BNE78" s="321">
        <f t="shared" si="122"/>
        <v>0</v>
      </c>
      <c r="BNF78" s="321">
        <f t="shared" si="122"/>
        <v>0</v>
      </c>
      <c r="BNG78" s="321">
        <f t="shared" si="122"/>
        <v>0</v>
      </c>
      <c r="BNH78" s="321">
        <f t="shared" si="122"/>
        <v>0</v>
      </c>
      <c r="BNI78" s="321">
        <f t="shared" si="122"/>
        <v>0</v>
      </c>
      <c r="BNJ78" s="321">
        <f t="shared" si="122"/>
        <v>0</v>
      </c>
      <c r="BNK78" s="321">
        <f t="shared" si="122"/>
        <v>0</v>
      </c>
      <c r="BNL78" s="321">
        <f t="shared" si="122"/>
        <v>0</v>
      </c>
      <c r="BNM78" s="321">
        <f t="shared" si="122"/>
        <v>0</v>
      </c>
      <c r="BNN78" s="321">
        <f t="shared" si="122"/>
        <v>0</v>
      </c>
      <c r="BNO78" s="321">
        <f t="shared" si="122"/>
        <v>0</v>
      </c>
      <c r="BNP78" s="321">
        <f t="shared" si="122"/>
        <v>0</v>
      </c>
      <c r="BNQ78" s="321">
        <f t="shared" si="122"/>
        <v>0</v>
      </c>
      <c r="BNR78" s="321">
        <f t="shared" si="122"/>
        <v>0</v>
      </c>
      <c r="BNS78" s="321">
        <f t="shared" si="122"/>
        <v>0</v>
      </c>
      <c r="BNT78" s="321">
        <f t="shared" si="122"/>
        <v>0</v>
      </c>
      <c r="BNU78" s="321">
        <f t="shared" si="122"/>
        <v>0</v>
      </c>
      <c r="BNV78" s="321">
        <f t="shared" si="122"/>
        <v>0</v>
      </c>
      <c r="BNW78" s="321">
        <f t="shared" si="122"/>
        <v>0</v>
      </c>
      <c r="BNX78" s="321">
        <f t="shared" si="122"/>
        <v>0</v>
      </c>
      <c r="BNY78" s="321">
        <f t="shared" si="122"/>
        <v>0</v>
      </c>
      <c r="BNZ78" s="321">
        <f t="shared" si="122"/>
        <v>0</v>
      </c>
      <c r="BOA78" s="321">
        <f t="shared" si="122"/>
        <v>0</v>
      </c>
      <c r="BOB78" s="321">
        <f t="shared" si="122"/>
        <v>0</v>
      </c>
      <c r="BOC78" s="321">
        <f t="shared" si="122"/>
        <v>0</v>
      </c>
      <c r="BOD78" s="321">
        <f t="shared" si="122"/>
        <v>0</v>
      </c>
      <c r="BOE78" s="321">
        <f t="shared" ref="BOE78:BQP81" si="123">BOD78*8.5%*12</f>
        <v>0</v>
      </c>
      <c r="BOF78" s="321">
        <f t="shared" si="123"/>
        <v>0</v>
      </c>
      <c r="BOG78" s="321">
        <f t="shared" si="123"/>
        <v>0</v>
      </c>
      <c r="BOH78" s="321">
        <f t="shared" si="123"/>
        <v>0</v>
      </c>
      <c r="BOI78" s="321">
        <f t="shared" si="123"/>
        <v>0</v>
      </c>
      <c r="BOJ78" s="321">
        <f t="shared" si="123"/>
        <v>0</v>
      </c>
      <c r="BOK78" s="321">
        <f t="shared" si="123"/>
        <v>0</v>
      </c>
      <c r="BOL78" s="321">
        <f t="shared" si="123"/>
        <v>0</v>
      </c>
      <c r="BOM78" s="321">
        <f t="shared" si="123"/>
        <v>0</v>
      </c>
      <c r="BON78" s="321">
        <f t="shared" si="123"/>
        <v>0</v>
      </c>
      <c r="BOO78" s="321">
        <f t="shared" si="123"/>
        <v>0</v>
      </c>
      <c r="BOP78" s="321">
        <f t="shared" si="123"/>
        <v>0</v>
      </c>
      <c r="BOQ78" s="321">
        <f t="shared" si="123"/>
        <v>0</v>
      </c>
      <c r="BOR78" s="321">
        <f t="shared" si="123"/>
        <v>0</v>
      </c>
      <c r="BOS78" s="321">
        <f t="shared" si="123"/>
        <v>0</v>
      </c>
      <c r="BOT78" s="321">
        <f t="shared" si="123"/>
        <v>0</v>
      </c>
      <c r="BOU78" s="321">
        <f t="shared" si="123"/>
        <v>0</v>
      </c>
      <c r="BOV78" s="321">
        <f t="shared" si="123"/>
        <v>0</v>
      </c>
      <c r="BOW78" s="321">
        <f t="shared" si="123"/>
        <v>0</v>
      </c>
      <c r="BOX78" s="321">
        <f t="shared" si="123"/>
        <v>0</v>
      </c>
      <c r="BOY78" s="321">
        <f t="shared" si="123"/>
        <v>0</v>
      </c>
      <c r="BOZ78" s="321">
        <f t="shared" si="123"/>
        <v>0</v>
      </c>
      <c r="BPA78" s="321">
        <f t="shared" si="123"/>
        <v>0</v>
      </c>
      <c r="BPB78" s="321">
        <f t="shared" si="123"/>
        <v>0</v>
      </c>
      <c r="BPC78" s="321">
        <f t="shared" si="123"/>
        <v>0</v>
      </c>
      <c r="BPD78" s="321">
        <f t="shared" si="123"/>
        <v>0</v>
      </c>
      <c r="BPE78" s="321">
        <f t="shared" si="123"/>
        <v>0</v>
      </c>
      <c r="BPF78" s="321">
        <f t="shared" si="123"/>
        <v>0</v>
      </c>
      <c r="BPG78" s="321">
        <f t="shared" si="123"/>
        <v>0</v>
      </c>
      <c r="BPH78" s="321">
        <f t="shared" si="123"/>
        <v>0</v>
      </c>
      <c r="BPI78" s="321">
        <f t="shared" si="123"/>
        <v>0</v>
      </c>
      <c r="BPJ78" s="321">
        <f t="shared" si="123"/>
        <v>0</v>
      </c>
      <c r="BPK78" s="321">
        <f t="shared" si="123"/>
        <v>0</v>
      </c>
      <c r="BPL78" s="321">
        <f t="shared" si="123"/>
        <v>0</v>
      </c>
      <c r="BPM78" s="321">
        <f t="shared" si="123"/>
        <v>0</v>
      </c>
      <c r="BPN78" s="321">
        <f t="shared" si="123"/>
        <v>0</v>
      </c>
      <c r="BPO78" s="321">
        <f t="shared" si="123"/>
        <v>0</v>
      </c>
      <c r="BPP78" s="321">
        <f t="shared" si="123"/>
        <v>0</v>
      </c>
      <c r="BPQ78" s="321">
        <f t="shared" si="123"/>
        <v>0</v>
      </c>
      <c r="BPR78" s="321">
        <f t="shared" si="123"/>
        <v>0</v>
      </c>
      <c r="BPS78" s="321">
        <f t="shared" si="123"/>
        <v>0</v>
      </c>
      <c r="BPT78" s="321">
        <f t="shared" si="123"/>
        <v>0</v>
      </c>
      <c r="BPU78" s="321">
        <f t="shared" si="123"/>
        <v>0</v>
      </c>
      <c r="BPV78" s="321">
        <f t="shared" si="123"/>
        <v>0</v>
      </c>
      <c r="BPW78" s="321">
        <f t="shared" si="123"/>
        <v>0</v>
      </c>
      <c r="BPX78" s="321">
        <f t="shared" si="123"/>
        <v>0</v>
      </c>
      <c r="BPY78" s="321">
        <f t="shared" si="123"/>
        <v>0</v>
      </c>
      <c r="BPZ78" s="321">
        <f t="shared" si="123"/>
        <v>0</v>
      </c>
      <c r="BQA78" s="321">
        <f t="shared" si="123"/>
        <v>0</v>
      </c>
      <c r="BQB78" s="321">
        <f t="shared" si="123"/>
        <v>0</v>
      </c>
      <c r="BQC78" s="321">
        <f t="shared" si="123"/>
        <v>0</v>
      </c>
      <c r="BQD78" s="321">
        <f t="shared" si="123"/>
        <v>0</v>
      </c>
      <c r="BQE78" s="321">
        <f t="shared" si="123"/>
        <v>0</v>
      </c>
      <c r="BQF78" s="321">
        <f t="shared" si="123"/>
        <v>0</v>
      </c>
      <c r="BQG78" s="321">
        <f t="shared" si="123"/>
        <v>0</v>
      </c>
      <c r="BQH78" s="321">
        <f t="shared" si="123"/>
        <v>0</v>
      </c>
      <c r="BQI78" s="321">
        <f t="shared" si="123"/>
        <v>0</v>
      </c>
      <c r="BQJ78" s="321">
        <f t="shared" si="123"/>
        <v>0</v>
      </c>
      <c r="BQK78" s="321">
        <f t="shared" si="123"/>
        <v>0</v>
      </c>
      <c r="BQL78" s="321">
        <f t="shared" si="123"/>
        <v>0</v>
      </c>
      <c r="BQM78" s="321">
        <f t="shared" si="123"/>
        <v>0</v>
      </c>
      <c r="BQN78" s="321">
        <f t="shared" si="123"/>
        <v>0</v>
      </c>
      <c r="BQO78" s="321">
        <f t="shared" si="123"/>
        <v>0</v>
      </c>
      <c r="BQP78" s="321">
        <f t="shared" si="123"/>
        <v>0</v>
      </c>
      <c r="BQQ78" s="321">
        <f t="shared" ref="BQQ78:BTB81" si="124">BQP78*8.5%*12</f>
        <v>0</v>
      </c>
      <c r="BQR78" s="321">
        <f t="shared" si="124"/>
        <v>0</v>
      </c>
      <c r="BQS78" s="321">
        <f t="shared" si="124"/>
        <v>0</v>
      </c>
      <c r="BQT78" s="321">
        <f t="shared" si="124"/>
        <v>0</v>
      </c>
      <c r="BQU78" s="321">
        <f t="shared" si="124"/>
        <v>0</v>
      </c>
      <c r="BQV78" s="321">
        <f t="shared" si="124"/>
        <v>0</v>
      </c>
      <c r="BQW78" s="321">
        <f t="shared" si="124"/>
        <v>0</v>
      </c>
      <c r="BQX78" s="321">
        <f t="shared" si="124"/>
        <v>0</v>
      </c>
      <c r="BQY78" s="321">
        <f t="shared" si="124"/>
        <v>0</v>
      </c>
      <c r="BQZ78" s="321">
        <f t="shared" si="124"/>
        <v>0</v>
      </c>
      <c r="BRA78" s="321">
        <f t="shared" si="124"/>
        <v>0</v>
      </c>
      <c r="BRB78" s="321">
        <f t="shared" si="124"/>
        <v>0</v>
      </c>
      <c r="BRC78" s="321">
        <f t="shared" si="124"/>
        <v>0</v>
      </c>
      <c r="BRD78" s="321">
        <f t="shared" si="124"/>
        <v>0</v>
      </c>
      <c r="BRE78" s="321">
        <f t="shared" si="124"/>
        <v>0</v>
      </c>
      <c r="BRF78" s="321">
        <f t="shared" si="124"/>
        <v>0</v>
      </c>
      <c r="BRG78" s="321">
        <f t="shared" si="124"/>
        <v>0</v>
      </c>
      <c r="BRH78" s="321">
        <f t="shared" si="124"/>
        <v>0</v>
      </c>
      <c r="BRI78" s="321">
        <f t="shared" si="124"/>
        <v>0</v>
      </c>
      <c r="BRJ78" s="321">
        <f t="shared" si="124"/>
        <v>0</v>
      </c>
      <c r="BRK78" s="321">
        <f t="shared" si="124"/>
        <v>0</v>
      </c>
      <c r="BRL78" s="321">
        <f t="shared" si="124"/>
        <v>0</v>
      </c>
      <c r="BRM78" s="321">
        <f t="shared" si="124"/>
        <v>0</v>
      </c>
      <c r="BRN78" s="321">
        <f t="shared" si="124"/>
        <v>0</v>
      </c>
      <c r="BRO78" s="321">
        <f t="shared" si="124"/>
        <v>0</v>
      </c>
      <c r="BRP78" s="321">
        <f t="shared" si="124"/>
        <v>0</v>
      </c>
      <c r="BRQ78" s="321">
        <f t="shared" si="124"/>
        <v>0</v>
      </c>
      <c r="BRR78" s="321">
        <f t="shared" si="124"/>
        <v>0</v>
      </c>
      <c r="BRS78" s="321">
        <f t="shared" si="124"/>
        <v>0</v>
      </c>
      <c r="BRT78" s="321">
        <f t="shared" si="124"/>
        <v>0</v>
      </c>
      <c r="BRU78" s="321">
        <f t="shared" si="124"/>
        <v>0</v>
      </c>
      <c r="BRV78" s="321">
        <f t="shared" si="124"/>
        <v>0</v>
      </c>
      <c r="BRW78" s="321">
        <f t="shared" si="124"/>
        <v>0</v>
      </c>
      <c r="BRX78" s="321">
        <f t="shared" si="124"/>
        <v>0</v>
      </c>
      <c r="BRY78" s="321">
        <f t="shared" si="124"/>
        <v>0</v>
      </c>
      <c r="BRZ78" s="321">
        <f t="shared" si="124"/>
        <v>0</v>
      </c>
      <c r="BSA78" s="321">
        <f t="shared" si="124"/>
        <v>0</v>
      </c>
      <c r="BSB78" s="321">
        <f t="shared" si="124"/>
        <v>0</v>
      </c>
      <c r="BSC78" s="321">
        <f t="shared" si="124"/>
        <v>0</v>
      </c>
      <c r="BSD78" s="321">
        <f t="shared" si="124"/>
        <v>0</v>
      </c>
      <c r="BSE78" s="321">
        <f t="shared" si="124"/>
        <v>0</v>
      </c>
      <c r="BSF78" s="321">
        <f t="shared" si="124"/>
        <v>0</v>
      </c>
      <c r="BSG78" s="321">
        <f t="shared" si="124"/>
        <v>0</v>
      </c>
      <c r="BSH78" s="321">
        <f t="shared" si="124"/>
        <v>0</v>
      </c>
      <c r="BSI78" s="321">
        <f t="shared" si="124"/>
        <v>0</v>
      </c>
      <c r="BSJ78" s="321">
        <f t="shared" si="124"/>
        <v>0</v>
      </c>
      <c r="BSK78" s="321">
        <f t="shared" si="124"/>
        <v>0</v>
      </c>
      <c r="BSL78" s="321">
        <f t="shared" si="124"/>
        <v>0</v>
      </c>
      <c r="BSM78" s="321">
        <f t="shared" si="124"/>
        <v>0</v>
      </c>
      <c r="BSN78" s="321">
        <f t="shared" si="124"/>
        <v>0</v>
      </c>
      <c r="BSO78" s="321">
        <f t="shared" si="124"/>
        <v>0</v>
      </c>
      <c r="BSP78" s="321">
        <f t="shared" si="124"/>
        <v>0</v>
      </c>
      <c r="BSQ78" s="321">
        <f t="shared" si="124"/>
        <v>0</v>
      </c>
      <c r="BSR78" s="321">
        <f t="shared" si="124"/>
        <v>0</v>
      </c>
      <c r="BSS78" s="321">
        <f t="shared" si="124"/>
        <v>0</v>
      </c>
      <c r="BST78" s="321">
        <f t="shared" si="124"/>
        <v>0</v>
      </c>
      <c r="BSU78" s="321">
        <f t="shared" si="124"/>
        <v>0</v>
      </c>
      <c r="BSV78" s="321">
        <f t="shared" si="124"/>
        <v>0</v>
      </c>
      <c r="BSW78" s="321">
        <f t="shared" si="124"/>
        <v>0</v>
      </c>
      <c r="BSX78" s="321">
        <f t="shared" si="124"/>
        <v>0</v>
      </c>
      <c r="BSY78" s="321">
        <f t="shared" si="124"/>
        <v>0</v>
      </c>
      <c r="BSZ78" s="321">
        <f t="shared" si="124"/>
        <v>0</v>
      </c>
      <c r="BTA78" s="321">
        <f t="shared" si="124"/>
        <v>0</v>
      </c>
      <c r="BTB78" s="321">
        <f t="shared" si="124"/>
        <v>0</v>
      </c>
      <c r="BTC78" s="321">
        <f t="shared" ref="BTC78:BVN81" si="125">BTB78*8.5%*12</f>
        <v>0</v>
      </c>
      <c r="BTD78" s="321">
        <f t="shared" si="125"/>
        <v>0</v>
      </c>
      <c r="BTE78" s="321">
        <f t="shared" si="125"/>
        <v>0</v>
      </c>
      <c r="BTF78" s="321">
        <f t="shared" si="125"/>
        <v>0</v>
      </c>
      <c r="BTG78" s="321">
        <f t="shared" si="125"/>
        <v>0</v>
      </c>
      <c r="BTH78" s="321">
        <f t="shared" si="125"/>
        <v>0</v>
      </c>
      <c r="BTI78" s="321">
        <f t="shared" si="125"/>
        <v>0</v>
      </c>
      <c r="BTJ78" s="321">
        <f t="shared" si="125"/>
        <v>0</v>
      </c>
      <c r="BTK78" s="321">
        <f t="shared" si="125"/>
        <v>0</v>
      </c>
      <c r="BTL78" s="321">
        <f t="shared" si="125"/>
        <v>0</v>
      </c>
      <c r="BTM78" s="321">
        <f t="shared" si="125"/>
        <v>0</v>
      </c>
      <c r="BTN78" s="321">
        <f t="shared" si="125"/>
        <v>0</v>
      </c>
      <c r="BTO78" s="321">
        <f t="shared" si="125"/>
        <v>0</v>
      </c>
      <c r="BTP78" s="321">
        <f t="shared" si="125"/>
        <v>0</v>
      </c>
      <c r="BTQ78" s="321">
        <f t="shared" si="125"/>
        <v>0</v>
      </c>
      <c r="BTR78" s="321">
        <f t="shared" si="125"/>
        <v>0</v>
      </c>
      <c r="BTS78" s="321">
        <f t="shared" si="125"/>
        <v>0</v>
      </c>
      <c r="BTT78" s="321">
        <f t="shared" si="125"/>
        <v>0</v>
      </c>
      <c r="BTU78" s="321">
        <f t="shared" si="125"/>
        <v>0</v>
      </c>
      <c r="BTV78" s="321">
        <f t="shared" si="125"/>
        <v>0</v>
      </c>
      <c r="BTW78" s="321">
        <f t="shared" si="125"/>
        <v>0</v>
      </c>
      <c r="BTX78" s="321">
        <f t="shared" si="125"/>
        <v>0</v>
      </c>
      <c r="BTY78" s="321">
        <f t="shared" si="125"/>
        <v>0</v>
      </c>
      <c r="BTZ78" s="321">
        <f t="shared" si="125"/>
        <v>0</v>
      </c>
      <c r="BUA78" s="321">
        <f t="shared" si="125"/>
        <v>0</v>
      </c>
      <c r="BUB78" s="321">
        <f t="shared" si="125"/>
        <v>0</v>
      </c>
      <c r="BUC78" s="321">
        <f t="shared" si="125"/>
        <v>0</v>
      </c>
      <c r="BUD78" s="321">
        <f t="shared" si="125"/>
        <v>0</v>
      </c>
      <c r="BUE78" s="321">
        <f t="shared" si="125"/>
        <v>0</v>
      </c>
      <c r="BUF78" s="321">
        <f t="shared" si="125"/>
        <v>0</v>
      </c>
      <c r="BUG78" s="321">
        <f t="shared" si="125"/>
        <v>0</v>
      </c>
      <c r="BUH78" s="321">
        <f t="shared" si="125"/>
        <v>0</v>
      </c>
      <c r="BUI78" s="321">
        <f t="shared" si="125"/>
        <v>0</v>
      </c>
      <c r="BUJ78" s="321">
        <f t="shared" si="125"/>
        <v>0</v>
      </c>
      <c r="BUK78" s="321">
        <f t="shared" si="125"/>
        <v>0</v>
      </c>
      <c r="BUL78" s="321">
        <f t="shared" si="125"/>
        <v>0</v>
      </c>
      <c r="BUM78" s="321">
        <f t="shared" si="125"/>
        <v>0</v>
      </c>
      <c r="BUN78" s="321">
        <f t="shared" si="125"/>
        <v>0</v>
      </c>
      <c r="BUO78" s="321">
        <f t="shared" si="125"/>
        <v>0</v>
      </c>
      <c r="BUP78" s="321">
        <f t="shared" si="125"/>
        <v>0</v>
      </c>
      <c r="BUQ78" s="321">
        <f t="shared" si="125"/>
        <v>0</v>
      </c>
      <c r="BUR78" s="321">
        <f t="shared" si="125"/>
        <v>0</v>
      </c>
      <c r="BUS78" s="321">
        <f t="shared" si="125"/>
        <v>0</v>
      </c>
      <c r="BUT78" s="321">
        <f t="shared" si="125"/>
        <v>0</v>
      </c>
      <c r="BUU78" s="321">
        <f t="shared" si="125"/>
        <v>0</v>
      </c>
      <c r="BUV78" s="321">
        <f t="shared" si="125"/>
        <v>0</v>
      </c>
      <c r="BUW78" s="321">
        <f t="shared" si="125"/>
        <v>0</v>
      </c>
      <c r="BUX78" s="321">
        <f t="shared" si="125"/>
        <v>0</v>
      </c>
      <c r="BUY78" s="321">
        <f t="shared" si="125"/>
        <v>0</v>
      </c>
      <c r="BUZ78" s="321">
        <f t="shared" si="125"/>
        <v>0</v>
      </c>
      <c r="BVA78" s="321">
        <f t="shared" si="125"/>
        <v>0</v>
      </c>
      <c r="BVB78" s="321">
        <f t="shared" si="125"/>
        <v>0</v>
      </c>
      <c r="BVC78" s="321">
        <f t="shared" si="125"/>
        <v>0</v>
      </c>
      <c r="BVD78" s="321">
        <f t="shared" si="125"/>
        <v>0</v>
      </c>
      <c r="BVE78" s="321">
        <f t="shared" si="125"/>
        <v>0</v>
      </c>
      <c r="BVF78" s="321">
        <f t="shared" si="125"/>
        <v>0</v>
      </c>
      <c r="BVG78" s="321">
        <f t="shared" si="125"/>
        <v>0</v>
      </c>
      <c r="BVH78" s="321">
        <f t="shared" si="125"/>
        <v>0</v>
      </c>
      <c r="BVI78" s="321">
        <f t="shared" si="125"/>
        <v>0</v>
      </c>
      <c r="BVJ78" s="321">
        <f t="shared" si="125"/>
        <v>0</v>
      </c>
      <c r="BVK78" s="321">
        <f t="shared" si="125"/>
        <v>0</v>
      </c>
      <c r="BVL78" s="321">
        <f t="shared" si="125"/>
        <v>0</v>
      </c>
      <c r="BVM78" s="321">
        <f t="shared" si="125"/>
        <v>0</v>
      </c>
      <c r="BVN78" s="321">
        <f t="shared" si="125"/>
        <v>0</v>
      </c>
      <c r="BVO78" s="321">
        <f t="shared" ref="BVO78:BXZ81" si="126">BVN78*8.5%*12</f>
        <v>0</v>
      </c>
      <c r="BVP78" s="321">
        <f t="shared" si="126"/>
        <v>0</v>
      </c>
      <c r="BVQ78" s="321">
        <f t="shared" si="126"/>
        <v>0</v>
      </c>
      <c r="BVR78" s="321">
        <f t="shared" si="126"/>
        <v>0</v>
      </c>
      <c r="BVS78" s="321">
        <f t="shared" si="126"/>
        <v>0</v>
      </c>
      <c r="BVT78" s="321">
        <f t="shared" si="126"/>
        <v>0</v>
      </c>
      <c r="BVU78" s="321">
        <f t="shared" si="126"/>
        <v>0</v>
      </c>
      <c r="BVV78" s="321">
        <f t="shared" si="126"/>
        <v>0</v>
      </c>
      <c r="BVW78" s="321">
        <f t="shared" si="126"/>
        <v>0</v>
      </c>
      <c r="BVX78" s="321">
        <f t="shared" si="126"/>
        <v>0</v>
      </c>
      <c r="BVY78" s="321">
        <f t="shared" si="126"/>
        <v>0</v>
      </c>
      <c r="BVZ78" s="321">
        <f t="shared" si="126"/>
        <v>0</v>
      </c>
      <c r="BWA78" s="321">
        <f t="shared" si="126"/>
        <v>0</v>
      </c>
      <c r="BWB78" s="321">
        <f t="shared" si="126"/>
        <v>0</v>
      </c>
      <c r="BWC78" s="321">
        <f t="shared" si="126"/>
        <v>0</v>
      </c>
      <c r="BWD78" s="321">
        <f t="shared" si="126"/>
        <v>0</v>
      </c>
      <c r="BWE78" s="321">
        <f t="shared" si="126"/>
        <v>0</v>
      </c>
      <c r="BWF78" s="321">
        <f t="shared" si="126"/>
        <v>0</v>
      </c>
      <c r="BWG78" s="321">
        <f t="shared" si="126"/>
        <v>0</v>
      </c>
      <c r="BWH78" s="321">
        <f t="shared" si="126"/>
        <v>0</v>
      </c>
      <c r="BWI78" s="321">
        <f t="shared" si="126"/>
        <v>0</v>
      </c>
      <c r="BWJ78" s="321">
        <f t="shared" si="126"/>
        <v>0</v>
      </c>
      <c r="BWK78" s="321">
        <f t="shared" si="126"/>
        <v>0</v>
      </c>
      <c r="BWL78" s="321">
        <f t="shared" si="126"/>
        <v>0</v>
      </c>
      <c r="BWM78" s="321">
        <f t="shared" si="126"/>
        <v>0</v>
      </c>
      <c r="BWN78" s="321">
        <f t="shared" si="126"/>
        <v>0</v>
      </c>
      <c r="BWO78" s="321">
        <f t="shared" si="126"/>
        <v>0</v>
      </c>
      <c r="BWP78" s="321">
        <f t="shared" si="126"/>
        <v>0</v>
      </c>
      <c r="BWQ78" s="321">
        <f t="shared" si="126"/>
        <v>0</v>
      </c>
      <c r="BWR78" s="321">
        <f t="shared" si="126"/>
        <v>0</v>
      </c>
      <c r="BWS78" s="321">
        <f t="shared" si="126"/>
        <v>0</v>
      </c>
      <c r="BWT78" s="321">
        <f t="shared" si="126"/>
        <v>0</v>
      </c>
      <c r="BWU78" s="321">
        <f t="shared" si="126"/>
        <v>0</v>
      </c>
      <c r="BWV78" s="321">
        <f t="shared" si="126"/>
        <v>0</v>
      </c>
      <c r="BWW78" s="321">
        <f t="shared" si="126"/>
        <v>0</v>
      </c>
      <c r="BWX78" s="321">
        <f t="shared" si="126"/>
        <v>0</v>
      </c>
      <c r="BWY78" s="321">
        <f t="shared" si="126"/>
        <v>0</v>
      </c>
      <c r="BWZ78" s="321">
        <f t="shared" si="126"/>
        <v>0</v>
      </c>
      <c r="BXA78" s="321">
        <f t="shared" si="126"/>
        <v>0</v>
      </c>
      <c r="BXB78" s="321">
        <f t="shared" si="126"/>
        <v>0</v>
      </c>
      <c r="BXC78" s="321">
        <f t="shared" si="126"/>
        <v>0</v>
      </c>
      <c r="BXD78" s="321">
        <f t="shared" si="126"/>
        <v>0</v>
      </c>
      <c r="BXE78" s="321">
        <f t="shared" si="126"/>
        <v>0</v>
      </c>
      <c r="BXF78" s="321">
        <f t="shared" si="126"/>
        <v>0</v>
      </c>
      <c r="BXG78" s="321">
        <f t="shared" si="126"/>
        <v>0</v>
      </c>
      <c r="BXH78" s="321">
        <f t="shared" si="126"/>
        <v>0</v>
      </c>
      <c r="BXI78" s="321">
        <f t="shared" si="126"/>
        <v>0</v>
      </c>
      <c r="BXJ78" s="321">
        <f t="shared" si="126"/>
        <v>0</v>
      </c>
      <c r="BXK78" s="321">
        <f t="shared" si="126"/>
        <v>0</v>
      </c>
      <c r="BXL78" s="321">
        <f t="shared" si="126"/>
        <v>0</v>
      </c>
      <c r="BXM78" s="321">
        <f t="shared" si="126"/>
        <v>0</v>
      </c>
      <c r="BXN78" s="321">
        <f t="shared" si="126"/>
        <v>0</v>
      </c>
      <c r="BXO78" s="321">
        <f t="shared" si="126"/>
        <v>0</v>
      </c>
      <c r="BXP78" s="321">
        <f t="shared" si="126"/>
        <v>0</v>
      </c>
      <c r="BXQ78" s="321">
        <f t="shared" si="126"/>
        <v>0</v>
      </c>
      <c r="BXR78" s="321">
        <f t="shared" si="126"/>
        <v>0</v>
      </c>
      <c r="BXS78" s="321">
        <f t="shared" si="126"/>
        <v>0</v>
      </c>
      <c r="BXT78" s="321">
        <f t="shared" si="126"/>
        <v>0</v>
      </c>
      <c r="BXU78" s="321">
        <f t="shared" si="126"/>
        <v>0</v>
      </c>
      <c r="BXV78" s="321">
        <f t="shared" si="126"/>
        <v>0</v>
      </c>
      <c r="BXW78" s="321">
        <f t="shared" si="126"/>
        <v>0</v>
      </c>
      <c r="BXX78" s="321">
        <f t="shared" si="126"/>
        <v>0</v>
      </c>
      <c r="BXY78" s="321">
        <f t="shared" si="126"/>
        <v>0</v>
      </c>
      <c r="BXZ78" s="321">
        <f t="shared" si="126"/>
        <v>0</v>
      </c>
      <c r="BYA78" s="321">
        <f t="shared" ref="BYA78:CAL81" si="127">BXZ78*8.5%*12</f>
        <v>0</v>
      </c>
      <c r="BYB78" s="321">
        <f t="shared" si="127"/>
        <v>0</v>
      </c>
      <c r="BYC78" s="321">
        <f t="shared" si="127"/>
        <v>0</v>
      </c>
      <c r="BYD78" s="321">
        <f t="shared" si="127"/>
        <v>0</v>
      </c>
      <c r="BYE78" s="321">
        <f t="shared" si="127"/>
        <v>0</v>
      </c>
      <c r="BYF78" s="321">
        <f t="shared" si="127"/>
        <v>0</v>
      </c>
      <c r="BYG78" s="321">
        <f t="shared" si="127"/>
        <v>0</v>
      </c>
      <c r="BYH78" s="321">
        <f t="shared" si="127"/>
        <v>0</v>
      </c>
      <c r="BYI78" s="321">
        <f t="shared" si="127"/>
        <v>0</v>
      </c>
      <c r="BYJ78" s="321">
        <f t="shared" si="127"/>
        <v>0</v>
      </c>
      <c r="BYK78" s="321">
        <f t="shared" si="127"/>
        <v>0</v>
      </c>
      <c r="BYL78" s="321">
        <f t="shared" si="127"/>
        <v>0</v>
      </c>
      <c r="BYM78" s="321">
        <f t="shared" si="127"/>
        <v>0</v>
      </c>
      <c r="BYN78" s="321">
        <f t="shared" si="127"/>
        <v>0</v>
      </c>
      <c r="BYO78" s="321">
        <f t="shared" si="127"/>
        <v>0</v>
      </c>
      <c r="BYP78" s="321">
        <f t="shared" si="127"/>
        <v>0</v>
      </c>
      <c r="BYQ78" s="321">
        <f t="shared" si="127"/>
        <v>0</v>
      </c>
      <c r="BYR78" s="321">
        <f t="shared" si="127"/>
        <v>0</v>
      </c>
      <c r="BYS78" s="321">
        <f t="shared" si="127"/>
        <v>0</v>
      </c>
      <c r="BYT78" s="321">
        <f t="shared" si="127"/>
        <v>0</v>
      </c>
      <c r="BYU78" s="321">
        <f t="shared" si="127"/>
        <v>0</v>
      </c>
      <c r="BYV78" s="321">
        <f t="shared" si="127"/>
        <v>0</v>
      </c>
      <c r="BYW78" s="321">
        <f t="shared" si="127"/>
        <v>0</v>
      </c>
      <c r="BYX78" s="321">
        <f t="shared" si="127"/>
        <v>0</v>
      </c>
      <c r="BYY78" s="321">
        <f t="shared" si="127"/>
        <v>0</v>
      </c>
      <c r="BYZ78" s="321">
        <f t="shared" si="127"/>
        <v>0</v>
      </c>
      <c r="BZA78" s="321">
        <f t="shared" si="127"/>
        <v>0</v>
      </c>
      <c r="BZB78" s="321">
        <f t="shared" si="127"/>
        <v>0</v>
      </c>
      <c r="BZC78" s="321">
        <f t="shared" si="127"/>
        <v>0</v>
      </c>
      <c r="BZD78" s="321">
        <f t="shared" si="127"/>
        <v>0</v>
      </c>
      <c r="BZE78" s="321">
        <f t="shared" si="127"/>
        <v>0</v>
      </c>
      <c r="BZF78" s="321">
        <f t="shared" si="127"/>
        <v>0</v>
      </c>
      <c r="BZG78" s="321">
        <f t="shared" si="127"/>
        <v>0</v>
      </c>
      <c r="BZH78" s="321">
        <f t="shared" si="127"/>
        <v>0</v>
      </c>
      <c r="BZI78" s="321">
        <f t="shared" si="127"/>
        <v>0</v>
      </c>
      <c r="BZJ78" s="321">
        <f t="shared" si="127"/>
        <v>0</v>
      </c>
      <c r="BZK78" s="321">
        <f t="shared" si="127"/>
        <v>0</v>
      </c>
      <c r="BZL78" s="321">
        <f t="shared" si="127"/>
        <v>0</v>
      </c>
      <c r="BZM78" s="321">
        <f t="shared" si="127"/>
        <v>0</v>
      </c>
      <c r="BZN78" s="321">
        <f t="shared" si="127"/>
        <v>0</v>
      </c>
      <c r="BZO78" s="321">
        <f t="shared" si="127"/>
        <v>0</v>
      </c>
      <c r="BZP78" s="321">
        <f t="shared" si="127"/>
        <v>0</v>
      </c>
      <c r="BZQ78" s="321">
        <f t="shared" si="127"/>
        <v>0</v>
      </c>
      <c r="BZR78" s="321">
        <f t="shared" si="127"/>
        <v>0</v>
      </c>
      <c r="BZS78" s="321">
        <f t="shared" si="127"/>
        <v>0</v>
      </c>
      <c r="BZT78" s="321">
        <f t="shared" si="127"/>
        <v>0</v>
      </c>
      <c r="BZU78" s="321">
        <f t="shared" si="127"/>
        <v>0</v>
      </c>
      <c r="BZV78" s="321">
        <f t="shared" si="127"/>
        <v>0</v>
      </c>
      <c r="BZW78" s="321">
        <f t="shared" si="127"/>
        <v>0</v>
      </c>
      <c r="BZX78" s="321">
        <f t="shared" si="127"/>
        <v>0</v>
      </c>
      <c r="BZY78" s="321">
        <f t="shared" si="127"/>
        <v>0</v>
      </c>
      <c r="BZZ78" s="321">
        <f t="shared" si="127"/>
        <v>0</v>
      </c>
      <c r="CAA78" s="321">
        <f t="shared" si="127"/>
        <v>0</v>
      </c>
      <c r="CAB78" s="321">
        <f t="shared" si="127"/>
        <v>0</v>
      </c>
      <c r="CAC78" s="321">
        <f t="shared" si="127"/>
        <v>0</v>
      </c>
      <c r="CAD78" s="321">
        <f t="shared" si="127"/>
        <v>0</v>
      </c>
      <c r="CAE78" s="321">
        <f t="shared" si="127"/>
        <v>0</v>
      </c>
      <c r="CAF78" s="321">
        <f t="shared" si="127"/>
        <v>0</v>
      </c>
      <c r="CAG78" s="321">
        <f t="shared" si="127"/>
        <v>0</v>
      </c>
      <c r="CAH78" s="321">
        <f t="shared" si="127"/>
        <v>0</v>
      </c>
      <c r="CAI78" s="321">
        <f t="shared" si="127"/>
        <v>0</v>
      </c>
      <c r="CAJ78" s="321">
        <f t="shared" si="127"/>
        <v>0</v>
      </c>
      <c r="CAK78" s="321">
        <f t="shared" si="127"/>
        <v>0</v>
      </c>
      <c r="CAL78" s="321">
        <f t="shared" si="127"/>
        <v>0</v>
      </c>
      <c r="CAM78" s="321">
        <f t="shared" ref="CAM78:CCX81" si="128">CAL78*8.5%*12</f>
        <v>0</v>
      </c>
      <c r="CAN78" s="321">
        <f t="shared" si="128"/>
        <v>0</v>
      </c>
      <c r="CAO78" s="321">
        <f t="shared" si="128"/>
        <v>0</v>
      </c>
      <c r="CAP78" s="321">
        <f t="shared" si="128"/>
        <v>0</v>
      </c>
      <c r="CAQ78" s="321">
        <f t="shared" si="128"/>
        <v>0</v>
      </c>
      <c r="CAR78" s="321">
        <f t="shared" si="128"/>
        <v>0</v>
      </c>
      <c r="CAS78" s="321">
        <f t="shared" si="128"/>
        <v>0</v>
      </c>
      <c r="CAT78" s="321">
        <f t="shared" si="128"/>
        <v>0</v>
      </c>
      <c r="CAU78" s="321">
        <f t="shared" si="128"/>
        <v>0</v>
      </c>
      <c r="CAV78" s="321">
        <f t="shared" si="128"/>
        <v>0</v>
      </c>
      <c r="CAW78" s="321">
        <f t="shared" si="128"/>
        <v>0</v>
      </c>
      <c r="CAX78" s="321">
        <f t="shared" si="128"/>
        <v>0</v>
      </c>
      <c r="CAY78" s="321">
        <f t="shared" si="128"/>
        <v>0</v>
      </c>
      <c r="CAZ78" s="321">
        <f t="shared" si="128"/>
        <v>0</v>
      </c>
      <c r="CBA78" s="321">
        <f t="shared" si="128"/>
        <v>0</v>
      </c>
      <c r="CBB78" s="321">
        <f t="shared" si="128"/>
        <v>0</v>
      </c>
      <c r="CBC78" s="321">
        <f t="shared" si="128"/>
        <v>0</v>
      </c>
      <c r="CBD78" s="321">
        <f t="shared" si="128"/>
        <v>0</v>
      </c>
      <c r="CBE78" s="321">
        <f t="shared" si="128"/>
        <v>0</v>
      </c>
      <c r="CBF78" s="321">
        <f t="shared" si="128"/>
        <v>0</v>
      </c>
      <c r="CBG78" s="321">
        <f t="shared" si="128"/>
        <v>0</v>
      </c>
      <c r="CBH78" s="321">
        <f t="shared" si="128"/>
        <v>0</v>
      </c>
      <c r="CBI78" s="321">
        <f t="shared" si="128"/>
        <v>0</v>
      </c>
      <c r="CBJ78" s="321">
        <f t="shared" si="128"/>
        <v>0</v>
      </c>
      <c r="CBK78" s="321">
        <f t="shared" si="128"/>
        <v>0</v>
      </c>
      <c r="CBL78" s="321">
        <f t="shared" si="128"/>
        <v>0</v>
      </c>
      <c r="CBM78" s="321">
        <f t="shared" si="128"/>
        <v>0</v>
      </c>
      <c r="CBN78" s="321">
        <f t="shared" si="128"/>
        <v>0</v>
      </c>
      <c r="CBO78" s="321">
        <f t="shared" si="128"/>
        <v>0</v>
      </c>
      <c r="CBP78" s="321">
        <f t="shared" si="128"/>
        <v>0</v>
      </c>
      <c r="CBQ78" s="321">
        <f t="shared" si="128"/>
        <v>0</v>
      </c>
      <c r="CBR78" s="321">
        <f t="shared" si="128"/>
        <v>0</v>
      </c>
      <c r="CBS78" s="321">
        <f t="shared" si="128"/>
        <v>0</v>
      </c>
      <c r="CBT78" s="321">
        <f t="shared" si="128"/>
        <v>0</v>
      </c>
      <c r="CBU78" s="321">
        <f t="shared" si="128"/>
        <v>0</v>
      </c>
      <c r="CBV78" s="321">
        <f t="shared" si="128"/>
        <v>0</v>
      </c>
      <c r="CBW78" s="321">
        <f t="shared" si="128"/>
        <v>0</v>
      </c>
      <c r="CBX78" s="321">
        <f t="shared" si="128"/>
        <v>0</v>
      </c>
      <c r="CBY78" s="321">
        <f t="shared" si="128"/>
        <v>0</v>
      </c>
      <c r="CBZ78" s="321">
        <f t="shared" si="128"/>
        <v>0</v>
      </c>
      <c r="CCA78" s="321">
        <f t="shared" si="128"/>
        <v>0</v>
      </c>
      <c r="CCB78" s="321">
        <f t="shared" si="128"/>
        <v>0</v>
      </c>
      <c r="CCC78" s="321">
        <f t="shared" si="128"/>
        <v>0</v>
      </c>
      <c r="CCD78" s="321">
        <f t="shared" si="128"/>
        <v>0</v>
      </c>
      <c r="CCE78" s="321">
        <f t="shared" si="128"/>
        <v>0</v>
      </c>
      <c r="CCF78" s="321">
        <f t="shared" si="128"/>
        <v>0</v>
      </c>
      <c r="CCG78" s="321">
        <f t="shared" si="128"/>
        <v>0</v>
      </c>
      <c r="CCH78" s="321">
        <f t="shared" si="128"/>
        <v>0</v>
      </c>
      <c r="CCI78" s="321">
        <f t="shared" si="128"/>
        <v>0</v>
      </c>
      <c r="CCJ78" s="321">
        <f t="shared" si="128"/>
        <v>0</v>
      </c>
      <c r="CCK78" s="321">
        <f t="shared" si="128"/>
        <v>0</v>
      </c>
      <c r="CCL78" s="321">
        <f t="shared" si="128"/>
        <v>0</v>
      </c>
      <c r="CCM78" s="321">
        <f t="shared" si="128"/>
        <v>0</v>
      </c>
      <c r="CCN78" s="321">
        <f t="shared" si="128"/>
        <v>0</v>
      </c>
      <c r="CCO78" s="321">
        <f t="shared" si="128"/>
        <v>0</v>
      </c>
      <c r="CCP78" s="321">
        <f t="shared" si="128"/>
        <v>0</v>
      </c>
      <c r="CCQ78" s="321">
        <f t="shared" si="128"/>
        <v>0</v>
      </c>
      <c r="CCR78" s="321">
        <f t="shared" si="128"/>
        <v>0</v>
      </c>
      <c r="CCS78" s="321">
        <f t="shared" si="128"/>
        <v>0</v>
      </c>
      <c r="CCT78" s="321">
        <f t="shared" si="128"/>
        <v>0</v>
      </c>
      <c r="CCU78" s="321">
        <f t="shared" si="128"/>
        <v>0</v>
      </c>
      <c r="CCV78" s="321">
        <f t="shared" si="128"/>
        <v>0</v>
      </c>
      <c r="CCW78" s="321">
        <f t="shared" si="128"/>
        <v>0</v>
      </c>
      <c r="CCX78" s="321">
        <f t="shared" si="128"/>
        <v>0</v>
      </c>
      <c r="CCY78" s="321">
        <f t="shared" ref="CCY78:CFJ81" si="129">CCX78*8.5%*12</f>
        <v>0</v>
      </c>
      <c r="CCZ78" s="321">
        <f t="shared" si="129"/>
        <v>0</v>
      </c>
      <c r="CDA78" s="321">
        <f t="shared" si="129"/>
        <v>0</v>
      </c>
      <c r="CDB78" s="321">
        <f t="shared" si="129"/>
        <v>0</v>
      </c>
      <c r="CDC78" s="321">
        <f t="shared" si="129"/>
        <v>0</v>
      </c>
      <c r="CDD78" s="321">
        <f t="shared" si="129"/>
        <v>0</v>
      </c>
      <c r="CDE78" s="321">
        <f t="shared" si="129"/>
        <v>0</v>
      </c>
      <c r="CDF78" s="321">
        <f t="shared" si="129"/>
        <v>0</v>
      </c>
      <c r="CDG78" s="321">
        <f t="shared" si="129"/>
        <v>0</v>
      </c>
      <c r="CDH78" s="321">
        <f t="shared" si="129"/>
        <v>0</v>
      </c>
      <c r="CDI78" s="321">
        <f t="shared" si="129"/>
        <v>0</v>
      </c>
      <c r="CDJ78" s="321">
        <f t="shared" si="129"/>
        <v>0</v>
      </c>
      <c r="CDK78" s="321">
        <f t="shared" si="129"/>
        <v>0</v>
      </c>
      <c r="CDL78" s="321">
        <f t="shared" si="129"/>
        <v>0</v>
      </c>
      <c r="CDM78" s="321">
        <f t="shared" si="129"/>
        <v>0</v>
      </c>
      <c r="CDN78" s="321">
        <f t="shared" si="129"/>
        <v>0</v>
      </c>
      <c r="CDO78" s="321">
        <f t="shared" si="129"/>
        <v>0</v>
      </c>
      <c r="CDP78" s="321">
        <f t="shared" si="129"/>
        <v>0</v>
      </c>
      <c r="CDQ78" s="321">
        <f t="shared" si="129"/>
        <v>0</v>
      </c>
      <c r="CDR78" s="321">
        <f t="shared" si="129"/>
        <v>0</v>
      </c>
      <c r="CDS78" s="321">
        <f t="shared" si="129"/>
        <v>0</v>
      </c>
      <c r="CDT78" s="321">
        <f t="shared" si="129"/>
        <v>0</v>
      </c>
      <c r="CDU78" s="321">
        <f t="shared" si="129"/>
        <v>0</v>
      </c>
      <c r="CDV78" s="321">
        <f t="shared" si="129"/>
        <v>0</v>
      </c>
      <c r="CDW78" s="321">
        <f t="shared" si="129"/>
        <v>0</v>
      </c>
      <c r="CDX78" s="321">
        <f t="shared" si="129"/>
        <v>0</v>
      </c>
      <c r="CDY78" s="321">
        <f t="shared" si="129"/>
        <v>0</v>
      </c>
      <c r="CDZ78" s="321">
        <f t="shared" si="129"/>
        <v>0</v>
      </c>
      <c r="CEA78" s="321">
        <f t="shared" si="129"/>
        <v>0</v>
      </c>
      <c r="CEB78" s="321">
        <f t="shared" si="129"/>
        <v>0</v>
      </c>
      <c r="CEC78" s="321">
        <f t="shared" si="129"/>
        <v>0</v>
      </c>
      <c r="CED78" s="321">
        <f t="shared" si="129"/>
        <v>0</v>
      </c>
      <c r="CEE78" s="321">
        <f t="shared" si="129"/>
        <v>0</v>
      </c>
      <c r="CEF78" s="321">
        <f t="shared" si="129"/>
        <v>0</v>
      </c>
      <c r="CEG78" s="321">
        <f t="shared" si="129"/>
        <v>0</v>
      </c>
      <c r="CEH78" s="321">
        <f t="shared" si="129"/>
        <v>0</v>
      </c>
      <c r="CEI78" s="321">
        <f t="shared" si="129"/>
        <v>0</v>
      </c>
      <c r="CEJ78" s="321">
        <f t="shared" si="129"/>
        <v>0</v>
      </c>
      <c r="CEK78" s="321">
        <f t="shared" si="129"/>
        <v>0</v>
      </c>
      <c r="CEL78" s="321">
        <f t="shared" si="129"/>
        <v>0</v>
      </c>
      <c r="CEM78" s="321">
        <f t="shared" si="129"/>
        <v>0</v>
      </c>
      <c r="CEN78" s="321">
        <f t="shared" si="129"/>
        <v>0</v>
      </c>
      <c r="CEO78" s="321">
        <f t="shared" si="129"/>
        <v>0</v>
      </c>
      <c r="CEP78" s="321">
        <f t="shared" si="129"/>
        <v>0</v>
      </c>
      <c r="CEQ78" s="321">
        <f t="shared" si="129"/>
        <v>0</v>
      </c>
      <c r="CER78" s="321">
        <f t="shared" si="129"/>
        <v>0</v>
      </c>
      <c r="CES78" s="321">
        <f t="shared" si="129"/>
        <v>0</v>
      </c>
      <c r="CET78" s="321">
        <f t="shared" si="129"/>
        <v>0</v>
      </c>
      <c r="CEU78" s="321">
        <f t="shared" si="129"/>
        <v>0</v>
      </c>
      <c r="CEV78" s="321">
        <f t="shared" si="129"/>
        <v>0</v>
      </c>
      <c r="CEW78" s="321">
        <f t="shared" si="129"/>
        <v>0</v>
      </c>
      <c r="CEX78" s="321">
        <f t="shared" si="129"/>
        <v>0</v>
      </c>
      <c r="CEY78" s="321">
        <f t="shared" si="129"/>
        <v>0</v>
      </c>
      <c r="CEZ78" s="321">
        <f t="shared" si="129"/>
        <v>0</v>
      </c>
      <c r="CFA78" s="321">
        <f t="shared" si="129"/>
        <v>0</v>
      </c>
      <c r="CFB78" s="321">
        <f t="shared" si="129"/>
        <v>0</v>
      </c>
      <c r="CFC78" s="321">
        <f t="shared" si="129"/>
        <v>0</v>
      </c>
      <c r="CFD78" s="321">
        <f t="shared" si="129"/>
        <v>0</v>
      </c>
      <c r="CFE78" s="321">
        <f t="shared" si="129"/>
        <v>0</v>
      </c>
      <c r="CFF78" s="321">
        <f t="shared" si="129"/>
        <v>0</v>
      </c>
      <c r="CFG78" s="321">
        <f t="shared" si="129"/>
        <v>0</v>
      </c>
      <c r="CFH78" s="321">
        <f t="shared" si="129"/>
        <v>0</v>
      </c>
      <c r="CFI78" s="321">
        <f t="shared" si="129"/>
        <v>0</v>
      </c>
      <c r="CFJ78" s="321">
        <f t="shared" si="129"/>
        <v>0</v>
      </c>
      <c r="CFK78" s="321">
        <f t="shared" ref="CFK78:CHV81" si="130">CFJ78*8.5%*12</f>
        <v>0</v>
      </c>
      <c r="CFL78" s="321">
        <f t="shared" si="130"/>
        <v>0</v>
      </c>
      <c r="CFM78" s="321">
        <f t="shared" si="130"/>
        <v>0</v>
      </c>
      <c r="CFN78" s="321">
        <f t="shared" si="130"/>
        <v>0</v>
      </c>
      <c r="CFO78" s="321">
        <f t="shared" si="130"/>
        <v>0</v>
      </c>
      <c r="CFP78" s="321">
        <f t="shared" si="130"/>
        <v>0</v>
      </c>
      <c r="CFQ78" s="321">
        <f t="shared" si="130"/>
        <v>0</v>
      </c>
      <c r="CFR78" s="321">
        <f t="shared" si="130"/>
        <v>0</v>
      </c>
      <c r="CFS78" s="321">
        <f t="shared" si="130"/>
        <v>0</v>
      </c>
      <c r="CFT78" s="321">
        <f t="shared" si="130"/>
        <v>0</v>
      </c>
      <c r="CFU78" s="321">
        <f t="shared" si="130"/>
        <v>0</v>
      </c>
      <c r="CFV78" s="321">
        <f t="shared" si="130"/>
        <v>0</v>
      </c>
      <c r="CFW78" s="321">
        <f t="shared" si="130"/>
        <v>0</v>
      </c>
      <c r="CFX78" s="321">
        <f t="shared" si="130"/>
        <v>0</v>
      </c>
      <c r="CFY78" s="321">
        <f t="shared" si="130"/>
        <v>0</v>
      </c>
      <c r="CFZ78" s="321">
        <f t="shared" si="130"/>
        <v>0</v>
      </c>
      <c r="CGA78" s="321">
        <f t="shared" si="130"/>
        <v>0</v>
      </c>
      <c r="CGB78" s="321">
        <f t="shared" si="130"/>
        <v>0</v>
      </c>
      <c r="CGC78" s="321">
        <f t="shared" si="130"/>
        <v>0</v>
      </c>
      <c r="CGD78" s="321">
        <f t="shared" si="130"/>
        <v>0</v>
      </c>
      <c r="CGE78" s="321">
        <f t="shared" si="130"/>
        <v>0</v>
      </c>
      <c r="CGF78" s="321">
        <f t="shared" si="130"/>
        <v>0</v>
      </c>
      <c r="CGG78" s="321">
        <f t="shared" si="130"/>
        <v>0</v>
      </c>
      <c r="CGH78" s="321">
        <f t="shared" si="130"/>
        <v>0</v>
      </c>
      <c r="CGI78" s="321">
        <f t="shared" si="130"/>
        <v>0</v>
      </c>
      <c r="CGJ78" s="321">
        <f t="shared" si="130"/>
        <v>0</v>
      </c>
      <c r="CGK78" s="321">
        <f t="shared" si="130"/>
        <v>0</v>
      </c>
      <c r="CGL78" s="321">
        <f t="shared" si="130"/>
        <v>0</v>
      </c>
      <c r="CGM78" s="321">
        <f t="shared" si="130"/>
        <v>0</v>
      </c>
      <c r="CGN78" s="321">
        <f t="shared" si="130"/>
        <v>0</v>
      </c>
      <c r="CGO78" s="321">
        <f t="shared" si="130"/>
        <v>0</v>
      </c>
      <c r="CGP78" s="321">
        <f t="shared" si="130"/>
        <v>0</v>
      </c>
      <c r="CGQ78" s="321">
        <f t="shared" si="130"/>
        <v>0</v>
      </c>
      <c r="CGR78" s="321">
        <f t="shared" si="130"/>
        <v>0</v>
      </c>
      <c r="CGS78" s="321">
        <f t="shared" si="130"/>
        <v>0</v>
      </c>
      <c r="CGT78" s="321">
        <f t="shared" si="130"/>
        <v>0</v>
      </c>
      <c r="CGU78" s="321">
        <f t="shared" si="130"/>
        <v>0</v>
      </c>
      <c r="CGV78" s="321">
        <f t="shared" si="130"/>
        <v>0</v>
      </c>
      <c r="CGW78" s="321">
        <f t="shared" si="130"/>
        <v>0</v>
      </c>
      <c r="CGX78" s="321">
        <f t="shared" si="130"/>
        <v>0</v>
      </c>
      <c r="CGY78" s="321">
        <f t="shared" si="130"/>
        <v>0</v>
      </c>
      <c r="CGZ78" s="321">
        <f t="shared" si="130"/>
        <v>0</v>
      </c>
      <c r="CHA78" s="321">
        <f t="shared" si="130"/>
        <v>0</v>
      </c>
      <c r="CHB78" s="321">
        <f t="shared" si="130"/>
        <v>0</v>
      </c>
      <c r="CHC78" s="321">
        <f t="shared" si="130"/>
        <v>0</v>
      </c>
      <c r="CHD78" s="321">
        <f t="shared" si="130"/>
        <v>0</v>
      </c>
      <c r="CHE78" s="321">
        <f t="shared" si="130"/>
        <v>0</v>
      </c>
      <c r="CHF78" s="321">
        <f t="shared" si="130"/>
        <v>0</v>
      </c>
      <c r="CHG78" s="321">
        <f t="shared" si="130"/>
        <v>0</v>
      </c>
      <c r="CHH78" s="321">
        <f t="shared" si="130"/>
        <v>0</v>
      </c>
      <c r="CHI78" s="321">
        <f t="shared" si="130"/>
        <v>0</v>
      </c>
      <c r="CHJ78" s="321">
        <f t="shared" si="130"/>
        <v>0</v>
      </c>
      <c r="CHK78" s="321">
        <f t="shared" si="130"/>
        <v>0</v>
      </c>
      <c r="CHL78" s="321">
        <f t="shared" si="130"/>
        <v>0</v>
      </c>
      <c r="CHM78" s="321">
        <f t="shared" si="130"/>
        <v>0</v>
      </c>
      <c r="CHN78" s="321">
        <f t="shared" si="130"/>
        <v>0</v>
      </c>
      <c r="CHO78" s="321">
        <f t="shared" si="130"/>
        <v>0</v>
      </c>
      <c r="CHP78" s="321">
        <f t="shared" si="130"/>
        <v>0</v>
      </c>
      <c r="CHQ78" s="321">
        <f t="shared" si="130"/>
        <v>0</v>
      </c>
      <c r="CHR78" s="321">
        <f t="shared" si="130"/>
        <v>0</v>
      </c>
      <c r="CHS78" s="321">
        <f t="shared" si="130"/>
        <v>0</v>
      </c>
      <c r="CHT78" s="321">
        <f t="shared" si="130"/>
        <v>0</v>
      </c>
      <c r="CHU78" s="321">
        <f t="shared" si="130"/>
        <v>0</v>
      </c>
      <c r="CHV78" s="321">
        <f t="shared" si="130"/>
        <v>0</v>
      </c>
      <c r="CHW78" s="321">
        <f t="shared" ref="CHW78:CKH81" si="131">CHV78*8.5%*12</f>
        <v>0</v>
      </c>
      <c r="CHX78" s="321">
        <f t="shared" si="131"/>
        <v>0</v>
      </c>
      <c r="CHY78" s="321">
        <f t="shared" si="131"/>
        <v>0</v>
      </c>
      <c r="CHZ78" s="321">
        <f t="shared" si="131"/>
        <v>0</v>
      </c>
      <c r="CIA78" s="321">
        <f t="shared" si="131"/>
        <v>0</v>
      </c>
      <c r="CIB78" s="321">
        <f t="shared" si="131"/>
        <v>0</v>
      </c>
      <c r="CIC78" s="321">
        <f t="shared" si="131"/>
        <v>0</v>
      </c>
      <c r="CID78" s="321">
        <f t="shared" si="131"/>
        <v>0</v>
      </c>
      <c r="CIE78" s="321">
        <f t="shared" si="131"/>
        <v>0</v>
      </c>
      <c r="CIF78" s="321">
        <f t="shared" si="131"/>
        <v>0</v>
      </c>
      <c r="CIG78" s="321">
        <f t="shared" si="131"/>
        <v>0</v>
      </c>
      <c r="CIH78" s="321">
        <f t="shared" si="131"/>
        <v>0</v>
      </c>
      <c r="CII78" s="321">
        <f t="shared" si="131"/>
        <v>0</v>
      </c>
      <c r="CIJ78" s="321">
        <f t="shared" si="131"/>
        <v>0</v>
      </c>
      <c r="CIK78" s="321">
        <f t="shared" si="131"/>
        <v>0</v>
      </c>
      <c r="CIL78" s="321">
        <f t="shared" si="131"/>
        <v>0</v>
      </c>
      <c r="CIM78" s="321">
        <f t="shared" si="131"/>
        <v>0</v>
      </c>
      <c r="CIN78" s="321">
        <f t="shared" si="131"/>
        <v>0</v>
      </c>
      <c r="CIO78" s="321">
        <f t="shared" si="131"/>
        <v>0</v>
      </c>
      <c r="CIP78" s="321">
        <f t="shared" si="131"/>
        <v>0</v>
      </c>
      <c r="CIQ78" s="321">
        <f t="shared" si="131"/>
        <v>0</v>
      </c>
      <c r="CIR78" s="321">
        <f t="shared" si="131"/>
        <v>0</v>
      </c>
      <c r="CIS78" s="321">
        <f t="shared" si="131"/>
        <v>0</v>
      </c>
      <c r="CIT78" s="321">
        <f t="shared" si="131"/>
        <v>0</v>
      </c>
      <c r="CIU78" s="321">
        <f t="shared" si="131"/>
        <v>0</v>
      </c>
      <c r="CIV78" s="321">
        <f t="shared" si="131"/>
        <v>0</v>
      </c>
      <c r="CIW78" s="321">
        <f t="shared" si="131"/>
        <v>0</v>
      </c>
      <c r="CIX78" s="321">
        <f t="shared" si="131"/>
        <v>0</v>
      </c>
      <c r="CIY78" s="321">
        <f t="shared" si="131"/>
        <v>0</v>
      </c>
      <c r="CIZ78" s="321">
        <f t="shared" si="131"/>
        <v>0</v>
      </c>
      <c r="CJA78" s="321">
        <f t="shared" si="131"/>
        <v>0</v>
      </c>
      <c r="CJB78" s="321">
        <f t="shared" si="131"/>
        <v>0</v>
      </c>
      <c r="CJC78" s="321">
        <f t="shared" si="131"/>
        <v>0</v>
      </c>
      <c r="CJD78" s="321">
        <f t="shared" si="131"/>
        <v>0</v>
      </c>
      <c r="CJE78" s="321">
        <f t="shared" si="131"/>
        <v>0</v>
      </c>
      <c r="CJF78" s="321">
        <f t="shared" si="131"/>
        <v>0</v>
      </c>
      <c r="CJG78" s="321">
        <f t="shared" si="131"/>
        <v>0</v>
      </c>
      <c r="CJH78" s="321">
        <f t="shared" si="131"/>
        <v>0</v>
      </c>
      <c r="CJI78" s="321">
        <f t="shared" si="131"/>
        <v>0</v>
      </c>
      <c r="CJJ78" s="321">
        <f t="shared" si="131"/>
        <v>0</v>
      </c>
      <c r="CJK78" s="321">
        <f t="shared" si="131"/>
        <v>0</v>
      </c>
      <c r="CJL78" s="321">
        <f t="shared" si="131"/>
        <v>0</v>
      </c>
      <c r="CJM78" s="321">
        <f t="shared" si="131"/>
        <v>0</v>
      </c>
      <c r="CJN78" s="321">
        <f t="shared" si="131"/>
        <v>0</v>
      </c>
      <c r="CJO78" s="321">
        <f t="shared" si="131"/>
        <v>0</v>
      </c>
      <c r="CJP78" s="321">
        <f t="shared" si="131"/>
        <v>0</v>
      </c>
      <c r="CJQ78" s="321">
        <f t="shared" si="131"/>
        <v>0</v>
      </c>
      <c r="CJR78" s="321">
        <f t="shared" si="131"/>
        <v>0</v>
      </c>
      <c r="CJS78" s="321">
        <f t="shared" si="131"/>
        <v>0</v>
      </c>
      <c r="CJT78" s="321">
        <f t="shared" si="131"/>
        <v>0</v>
      </c>
      <c r="CJU78" s="321">
        <f t="shared" si="131"/>
        <v>0</v>
      </c>
      <c r="CJV78" s="321">
        <f t="shared" si="131"/>
        <v>0</v>
      </c>
      <c r="CJW78" s="321">
        <f t="shared" si="131"/>
        <v>0</v>
      </c>
      <c r="CJX78" s="321">
        <f t="shared" si="131"/>
        <v>0</v>
      </c>
      <c r="CJY78" s="321">
        <f t="shared" si="131"/>
        <v>0</v>
      </c>
      <c r="CJZ78" s="321">
        <f t="shared" si="131"/>
        <v>0</v>
      </c>
      <c r="CKA78" s="321">
        <f t="shared" si="131"/>
        <v>0</v>
      </c>
      <c r="CKB78" s="321">
        <f t="shared" si="131"/>
        <v>0</v>
      </c>
      <c r="CKC78" s="321">
        <f t="shared" si="131"/>
        <v>0</v>
      </c>
      <c r="CKD78" s="321">
        <f t="shared" si="131"/>
        <v>0</v>
      </c>
      <c r="CKE78" s="321">
        <f t="shared" si="131"/>
        <v>0</v>
      </c>
      <c r="CKF78" s="321">
        <f t="shared" si="131"/>
        <v>0</v>
      </c>
      <c r="CKG78" s="321">
        <f t="shared" si="131"/>
        <v>0</v>
      </c>
      <c r="CKH78" s="321">
        <f t="shared" si="131"/>
        <v>0</v>
      </c>
      <c r="CKI78" s="321">
        <f t="shared" ref="CKI78:CMT81" si="132">CKH78*8.5%*12</f>
        <v>0</v>
      </c>
      <c r="CKJ78" s="321">
        <f t="shared" si="132"/>
        <v>0</v>
      </c>
      <c r="CKK78" s="321">
        <f t="shared" si="132"/>
        <v>0</v>
      </c>
      <c r="CKL78" s="321">
        <f t="shared" si="132"/>
        <v>0</v>
      </c>
      <c r="CKM78" s="321">
        <f t="shared" si="132"/>
        <v>0</v>
      </c>
      <c r="CKN78" s="321">
        <f t="shared" si="132"/>
        <v>0</v>
      </c>
      <c r="CKO78" s="321">
        <f t="shared" si="132"/>
        <v>0</v>
      </c>
      <c r="CKP78" s="321">
        <f t="shared" si="132"/>
        <v>0</v>
      </c>
      <c r="CKQ78" s="321">
        <f t="shared" si="132"/>
        <v>0</v>
      </c>
      <c r="CKR78" s="321">
        <f t="shared" si="132"/>
        <v>0</v>
      </c>
      <c r="CKS78" s="321">
        <f t="shared" si="132"/>
        <v>0</v>
      </c>
      <c r="CKT78" s="321">
        <f t="shared" si="132"/>
        <v>0</v>
      </c>
      <c r="CKU78" s="321">
        <f t="shared" si="132"/>
        <v>0</v>
      </c>
      <c r="CKV78" s="321">
        <f t="shared" si="132"/>
        <v>0</v>
      </c>
      <c r="CKW78" s="321">
        <f t="shared" si="132"/>
        <v>0</v>
      </c>
      <c r="CKX78" s="321">
        <f t="shared" si="132"/>
        <v>0</v>
      </c>
      <c r="CKY78" s="321">
        <f t="shared" si="132"/>
        <v>0</v>
      </c>
      <c r="CKZ78" s="321">
        <f t="shared" si="132"/>
        <v>0</v>
      </c>
      <c r="CLA78" s="321">
        <f t="shared" si="132"/>
        <v>0</v>
      </c>
      <c r="CLB78" s="321">
        <f t="shared" si="132"/>
        <v>0</v>
      </c>
      <c r="CLC78" s="321">
        <f t="shared" si="132"/>
        <v>0</v>
      </c>
      <c r="CLD78" s="321">
        <f t="shared" si="132"/>
        <v>0</v>
      </c>
      <c r="CLE78" s="321">
        <f t="shared" si="132"/>
        <v>0</v>
      </c>
      <c r="CLF78" s="321">
        <f t="shared" si="132"/>
        <v>0</v>
      </c>
      <c r="CLG78" s="321">
        <f t="shared" si="132"/>
        <v>0</v>
      </c>
      <c r="CLH78" s="321">
        <f t="shared" si="132"/>
        <v>0</v>
      </c>
      <c r="CLI78" s="321">
        <f t="shared" si="132"/>
        <v>0</v>
      </c>
      <c r="CLJ78" s="321">
        <f t="shared" si="132"/>
        <v>0</v>
      </c>
      <c r="CLK78" s="321">
        <f t="shared" si="132"/>
        <v>0</v>
      </c>
      <c r="CLL78" s="321">
        <f t="shared" si="132"/>
        <v>0</v>
      </c>
      <c r="CLM78" s="321">
        <f t="shared" si="132"/>
        <v>0</v>
      </c>
      <c r="CLN78" s="321">
        <f t="shared" si="132"/>
        <v>0</v>
      </c>
      <c r="CLO78" s="321">
        <f t="shared" si="132"/>
        <v>0</v>
      </c>
      <c r="CLP78" s="321">
        <f t="shared" si="132"/>
        <v>0</v>
      </c>
      <c r="CLQ78" s="321">
        <f t="shared" si="132"/>
        <v>0</v>
      </c>
      <c r="CLR78" s="321">
        <f t="shared" si="132"/>
        <v>0</v>
      </c>
      <c r="CLS78" s="321">
        <f t="shared" si="132"/>
        <v>0</v>
      </c>
      <c r="CLT78" s="321">
        <f t="shared" si="132"/>
        <v>0</v>
      </c>
      <c r="CLU78" s="321">
        <f t="shared" si="132"/>
        <v>0</v>
      </c>
      <c r="CLV78" s="321">
        <f t="shared" si="132"/>
        <v>0</v>
      </c>
      <c r="CLW78" s="321">
        <f t="shared" si="132"/>
        <v>0</v>
      </c>
      <c r="CLX78" s="321">
        <f t="shared" si="132"/>
        <v>0</v>
      </c>
      <c r="CLY78" s="321">
        <f t="shared" si="132"/>
        <v>0</v>
      </c>
      <c r="CLZ78" s="321">
        <f t="shared" si="132"/>
        <v>0</v>
      </c>
      <c r="CMA78" s="321">
        <f t="shared" si="132"/>
        <v>0</v>
      </c>
      <c r="CMB78" s="321">
        <f t="shared" si="132"/>
        <v>0</v>
      </c>
      <c r="CMC78" s="321">
        <f t="shared" si="132"/>
        <v>0</v>
      </c>
      <c r="CMD78" s="321">
        <f t="shared" si="132"/>
        <v>0</v>
      </c>
      <c r="CME78" s="321">
        <f t="shared" si="132"/>
        <v>0</v>
      </c>
      <c r="CMF78" s="321">
        <f t="shared" si="132"/>
        <v>0</v>
      </c>
      <c r="CMG78" s="321">
        <f t="shared" si="132"/>
        <v>0</v>
      </c>
      <c r="CMH78" s="321">
        <f t="shared" si="132"/>
        <v>0</v>
      </c>
      <c r="CMI78" s="321">
        <f t="shared" si="132"/>
        <v>0</v>
      </c>
      <c r="CMJ78" s="321">
        <f t="shared" si="132"/>
        <v>0</v>
      </c>
      <c r="CMK78" s="321">
        <f t="shared" si="132"/>
        <v>0</v>
      </c>
      <c r="CML78" s="321">
        <f t="shared" si="132"/>
        <v>0</v>
      </c>
      <c r="CMM78" s="321">
        <f t="shared" si="132"/>
        <v>0</v>
      </c>
      <c r="CMN78" s="321">
        <f t="shared" si="132"/>
        <v>0</v>
      </c>
      <c r="CMO78" s="321">
        <f t="shared" si="132"/>
        <v>0</v>
      </c>
      <c r="CMP78" s="321">
        <f t="shared" si="132"/>
        <v>0</v>
      </c>
      <c r="CMQ78" s="321">
        <f t="shared" si="132"/>
        <v>0</v>
      </c>
      <c r="CMR78" s="321">
        <f t="shared" si="132"/>
        <v>0</v>
      </c>
      <c r="CMS78" s="321">
        <f t="shared" si="132"/>
        <v>0</v>
      </c>
      <c r="CMT78" s="321">
        <f t="shared" si="132"/>
        <v>0</v>
      </c>
      <c r="CMU78" s="321">
        <f t="shared" ref="CMU78:CPF81" si="133">CMT78*8.5%*12</f>
        <v>0</v>
      </c>
      <c r="CMV78" s="321">
        <f t="shared" si="133"/>
        <v>0</v>
      </c>
      <c r="CMW78" s="321">
        <f t="shared" si="133"/>
        <v>0</v>
      </c>
      <c r="CMX78" s="321">
        <f t="shared" si="133"/>
        <v>0</v>
      </c>
      <c r="CMY78" s="321">
        <f t="shared" si="133"/>
        <v>0</v>
      </c>
      <c r="CMZ78" s="321">
        <f t="shared" si="133"/>
        <v>0</v>
      </c>
      <c r="CNA78" s="321">
        <f t="shared" si="133"/>
        <v>0</v>
      </c>
      <c r="CNB78" s="321">
        <f t="shared" si="133"/>
        <v>0</v>
      </c>
      <c r="CNC78" s="321">
        <f t="shared" si="133"/>
        <v>0</v>
      </c>
      <c r="CND78" s="321">
        <f t="shared" si="133"/>
        <v>0</v>
      </c>
      <c r="CNE78" s="321">
        <f t="shared" si="133"/>
        <v>0</v>
      </c>
      <c r="CNF78" s="321">
        <f t="shared" si="133"/>
        <v>0</v>
      </c>
      <c r="CNG78" s="321">
        <f t="shared" si="133"/>
        <v>0</v>
      </c>
      <c r="CNH78" s="321">
        <f t="shared" si="133"/>
        <v>0</v>
      </c>
      <c r="CNI78" s="321">
        <f t="shared" si="133"/>
        <v>0</v>
      </c>
      <c r="CNJ78" s="321">
        <f t="shared" si="133"/>
        <v>0</v>
      </c>
      <c r="CNK78" s="321">
        <f t="shared" si="133"/>
        <v>0</v>
      </c>
      <c r="CNL78" s="321">
        <f t="shared" si="133"/>
        <v>0</v>
      </c>
      <c r="CNM78" s="321">
        <f t="shared" si="133"/>
        <v>0</v>
      </c>
      <c r="CNN78" s="321">
        <f t="shared" si="133"/>
        <v>0</v>
      </c>
      <c r="CNO78" s="321">
        <f t="shared" si="133"/>
        <v>0</v>
      </c>
      <c r="CNP78" s="321">
        <f t="shared" si="133"/>
        <v>0</v>
      </c>
      <c r="CNQ78" s="321">
        <f t="shared" si="133"/>
        <v>0</v>
      </c>
      <c r="CNR78" s="321">
        <f t="shared" si="133"/>
        <v>0</v>
      </c>
      <c r="CNS78" s="321">
        <f t="shared" si="133"/>
        <v>0</v>
      </c>
      <c r="CNT78" s="321">
        <f t="shared" si="133"/>
        <v>0</v>
      </c>
      <c r="CNU78" s="321">
        <f t="shared" si="133"/>
        <v>0</v>
      </c>
      <c r="CNV78" s="321">
        <f t="shared" si="133"/>
        <v>0</v>
      </c>
      <c r="CNW78" s="321">
        <f t="shared" si="133"/>
        <v>0</v>
      </c>
      <c r="CNX78" s="321">
        <f t="shared" si="133"/>
        <v>0</v>
      </c>
      <c r="CNY78" s="321">
        <f t="shared" si="133"/>
        <v>0</v>
      </c>
      <c r="CNZ78" s="321">
        <f t="shared" si="133"/>
        <v>0</v>
      </c>
      <c r="COA78" s="321">
        <f t="shared" si="133"/>
        <v>0</v>
      </c>
      <c r="COB78" s="321">
        <f t="shared" si="133"/>
        <v>0</v>
      </c>
      <c r="COC78" s="321">
        <f t="shared" si="133"/>
        <v>0</v>
      </c>
      <c r="COD78" s="321">
        <f t="shared" si="133"/>
        <v>0</v>
      </c>
      <c r="COE78" s="321">
        <f t="shared" si="133"/>
        <v>0</v>
      </c>
      <c r="COF78" s="321">
        <f t="shared" si="133"/>
        <v>0</v>
      </c>
      <c r="COG78" s="321">
        <f t="shared" si="133"/>
        <v>0</v>
      </c>
      <c r="COH78" s="321">
        <f t="shared" si="133"/>
        <v>0</v>
      </c>
      <c r="COI78" s="321">
        <f t="shared" si="133"/>
        <v>0</v>
      </c>
      <c r="COJ78" s="321">
        <f t="shared" si="133"/>
        <v>0</v>
      </c>
      <c r="COK78" s="321">
        <f t="shared" si="133"/>
        <v>0</v>
      </c>
      <c r="COL78" s="321">
        <f t="shared" si="133"/>
        <v>0</v>
      </c>
      <c r="COM78" s="321">
        <f t="shared" si="133"/>
        <v>0</v>
      </c>
      <c r="CON78" s="321">
        <f t="shared" si="133"/>
        <v>0</v>
      </c>
      <c r="COO78" s="321">
        <f t="shared" si="133"/>
        <v>0</v>
      </c>
      <c r="COP78" s="321">
        <f t="shared" si="133"/>
        <v>0</v>
      </c>
      <c r="COQ78" s="321">
        <f t="shared" si="133"/>
        <v>0</v>
      </c>
      <c r="COR78" s="321">
        <f t="shared" si="133"/>
        <v>0</v>
      </c>
      <c r="COS78" s="321">
        <f t="shared" si="133"/>
        <v>0</v>
      </c>
      <c r="COT78" s="321">
        <f t="shared" si="133"/>
        <v>0</v>
      </c>
      <c r="COU78" s="321">
        <f t="shared" si="133"/>
        <v>0</v>
      </c>
      <c r="COV78" s="321">
        <f t="shared" si="133"/>
        <v>0</v>
      </c>
      <c r="COW78" s="321">
        <f t="shared" si="133"/>
        <v>0</v>
      </c>
      <c r="COX78" s="321">
        <f t="shared" si="133"/>
        <v>0</v>
      </c>
      <c r="COY78" s="321">
        <f t="shared" si="133"/>
        <v>0</v>
      </c>
      <c r="COZ78" s="321">
        <f t="shared" si="133"/>
        <v>0</v>
      </c>
      <c r="CPA78" s="321">
        <f t="shared" si="133"/>
        <v>0</v>
      </c>
      <c r="CPB78" s="321">
        <f t="shared" si="133"/>
        <v>0</v>
      </c>
      <c r="CPC78" s="321">
        <f t="shared" si="133"/>
        <v>0</v>
      </c>
      <c r="CPD78" s="321">
        <f t="shared" si="133"/>
        <v>0</v>
      </c>
      <c r="CPE78" s="321">
        <f t="shared" si="133"/>
        <v>0</v>
      </c>
      <c r="CPF78" s="321">
        <f t="shared" si="133"/>
        <v>0</v>
      </c>
      <c r="CPG78" s="321">
        <f t="shared" ref="CPG78:CRR81" si="134">CPF78*8.5%*12</f>
        <v>0</v>
      </c>
      <c r="CPH78" s="321">
        <f t="shared" si="134"/>
        <v>0</v>
      </c>
      <c r="CPI78" s="321">
        <f t="shared" si="134"/>
        <v>0</v>
      </c>
      <c r="CPJ78" s="321">
        <f t="shared" si="134"/>
        <v>0</v>
      </c>
      <c r="CPK78" s="321">
        <f t="shared" si="134"/>
        <v>0</v>
      </c>
      <c r="CPL78" s="321">
        <f t="shared" si="134"/>
        <v>0</v>
      </c>
      <c r="CPM78" s="321">
        <f t="shared" si="134"/>
        <v>0</v>
      </c>
      <c r="CPN78" s="321">
        <f t="shared" si="134"/>
        <v>0</v>
      </c>
      <c r="CPO78" s="321">
        <f t="shared" si="134"/>
        <v>0</v>
      </c>
      <c r="CPP78" s="321">
        <f t="shared" si="134"/>
        <v>0</v>
      </c>
      <c r="CPQ78" s="321">
        <f t="shared" si="134"/>
        <v>0</v>
      </c>
      <c r="CPR78" s="321">
        <f t="shared" si="134"/>
        <v>0</v>
      </c>
      <c r="CPS78" s="321">
        <f t="shared" si="134"/>
        <v>0</v>
      </c>
      <c r="CPT78" s="321">
        <f t="shared" si="134"/>
        <v>0</v>
      </c>
      <c r="CPU78" s="321">
        <f t="shared" si="134"/>
        <v>0</v>
      </c>
      <c r="CPV78" s="321">
        <f t="shared" si="134"/>
        <v>0</v>
      </c>
      <c r="CPW78" s="321">
        <f t="shared" si="134"/>
        <v>0</v>
      </c>
      <c r="CPX78" s="321">
        <f t="shared" si="134"/>
        <v>0</v>
      </c>
      <c r="CPY78" s="321">
        <f t="shared" si="134"/>
        <v>0</v>
      </c>
      <c r="CPZ78" s="321">
        <f t="shared" si="134"/>
        <v>0</v>
      </c>
      <c r="CQA78" s="321">
        <f t="shared" si="134"/>
        <v>0</v>
      </c>
      <c r="CQB78" s="321">
        <f t="shared" si="134"/>
        <v>0</v>
      </c>
      <c r="CQC78" s="321">
        <f t="shared" si="134"/>
        <v>0</v>
      </c>
      <c r="CQD78" s="321">
        <f t="shared" si="134"/>
        <v>0</v>
      </c>
      <c r="CQE78" s="321">
        <f t="shared" si="134"/>
        <v>0</v>
      </c>
      <c r="CQF78" s="321">
        <f t="shared" si="134"/>
        <v>0</v>
      </c>
      <c r="CQG78" s="321">
        <f t="shared" si="134"/>
        <v>0</v>
      </c>
      <c r="CQH78" s="321">
        <f t="shared" si="134"/>
        <v>0</v>
      </c>
      <c r="CQI78" s="321">
        <f t="shared" si="134"/>
        <v>0</v>
      </c>
      <c r="CQJ78" s="321">
        <f t="shared" si="134"/>
        <v>0</v>
      </c>
      <c r="CQK78" s="321">
        <f t="shared" si="134"/>
        <v>0</v>
      </c>
      <c r="CQL78" s="321">
        <f t="shared" si="134"/>
        <v>0</v>
      </c>
      <c r="CQM78" s="321">
        <f t="shared" si="134"/>
        <v>0</v>
      </c>
      <c r="CQN78" s="321">
        <f t="shared" si="134"/>
        <v>0</v>
      </c>
      <c r="CQO78" s="321">
        <f t="shared" si="134"/>
        <v>0</v>
      </c>
      <c r="CQP78" s="321">
        <f t="shared" si="134"/>
        <v>0</v>
      </c>
      <c r="CQQ78" s="321">
        <f t="shared" si="134"/>
        <v>0</v>
      </c>
      <c r="CQR78" s="321">
        <f t="shared" si="134"/>
        <v>0</v>
      </c>
      <c r="CQS78" s="321">
        <f t="shared" si="134"/>
        <v>0</v>
      </c>
      <c r="CQT78" s="321">
        <f t="shared" si="134"/>
        <v>0</v>
      </c>
      <c r="CQU78" s="321">
        <f t="shared" si="134"/>
        <v>0</v>
      </c>
      <c r="CQV78" s="321">
        <f t="shared" si="134"/>
        <v>0</v>
      </c>
      <c r="CQW78" s="321">
        <f t="shared" si="134"/>
        <v>0</v>
      </c>
      <c r="CQX78" s="321">
        <f t="shared" si="134"/>
        <v>0</v>
      </c>
      <c r="CQY78" s="321">
        <f t="shared" si="134"/>
        <v>0</v>
      </c>
      <c r="CQZ78" s="321">
        <f t="shared" si="134"/>
        <v>0</v>
      </c>
      <c r="CRA78" s="321">
        <f t="shared" si="134"/>
        <v>0</v>
      </c>
      <c r="CRB78" s="321">
        <f t="shared" si="134"/>
        <v>0</v>
      </c>
      <c r="CRC78" s="321">
        <f t="shared" si="134"/>
        <v>0</v>
      </c>
      <c r="CRD78" s="321">
        <f t="shared" si="134"/>
        <v>0</v>
      </c>
      <c r="CRE78" s="321">
        <f t="shared" si="134"/>
        <v>0</v>
      </c>
      <c r="CRF78" s="321">
        <f t="shared" si="134"/>
        <v>0</v>
      </c>
      <c r="CRG78" s="321">
        <f t="shared" si="134"/>
        <v>0</v>
      </c>
      <c r="CRH78" s="321">
        <f t="shared" si="134"/>
        <v>0</v>
      </c>
      <c r="CRI78" s="321">
        <f t="shared" si="134"/>
        <v>0</v>
      </c>
      <c r="CRJ78" s="321">
        <f t="shared" si="134"/>
        <v>0</v>
      </c>
      <c r="CRK78" s="321">
        <f t="shared" si="134"/>
        <v>0</v>
      </c>
      <c r="CRL78" s="321">
        <f t="shared" si="134"/>
        <v>0</v>
      </c>
      <c r="CRM78" s="321">
        <f t="shared" si="134"/>
        <v>0</v>
      </c>
      <c r="CRN78" s="321">
        <f t="shared" si="134"/>
        <v>0</v>
      </c>
      <c r="CRO78" s="321">
        <f t="shared" si="134"/>
        <v>0</v>
      </c>
      <c r="CRP78" s="321">
        <f t="shared" si="134"/>
        <v>0</v>
      </c>
      <c r="CRQ78" s="321">
        <f t="shared" si="134"/>
        <v>0</v>
      </c>
      <c r="CRR78" s="321">
        <f t="shared" si="134"/>
        <v>0</v>
      </c>
      <c r="CRS78" s="321">
        <f t="shared" ref="CRS78:CUD81" si="135">CRR78*8.5%*12</f>
        <v>0</v>
      </c>
      <c r="CRT78" s="321">
        <f t="shared" si="135"/>
        <v>0</v>
      </c>
      <c r="CRU78" s="321">
        <f t="shared" si="135"/>
        <v>0</v>
      </c>
      <c r="CRV78" s="321">
        <f t="shared" si="135"/>
        <v>0</v>
      </c>
      <c r="CRW78" s="321">
        <f t="shared" si="135"/>
        <v>0</v>
      </c>
      <c r="CRX78" s="321">
        <f t="shared" si="135"/>
        <v>0</v>
      </c>
      <c r="CRY78" s="321">
        <f t="shared" si="135"/>
        <v>0</v>
      </c>
      <c r="CRZ78" s="321">
        <f t="shared" si="135"/>
        <v>0</v>
      </c>
      <c r="CSA78" s="321">
        <f t="shared" si="135"/>
        <v>0</v>
      </c>
      <c r="CSB78" s="321">
        <f t="shared" si="135"/>
        <v>0</v>
      </c>
      <c r="CSC78" s="321">
        <f t="shared" si="135"/>
        <v>0</v>
      </c>
      <c r="CSD78" s="321">
        <f t="shared" si="135"/>
        <v>0</v>
      </c>
      <c r="CSE78" s="321">
        <f t="shared" si="135"/>
        <v>0</v>
      </c>
      <c r="CSF78" s="321">
        <f t="shared" si="135"/>
        <v>0</v>
      </c>
      <c r="CSG78" s="321">
        <f t="shared" si="135"/>
        <v>0</v>
      </c>
      <c r="CSH78" s="321">
        <f t="shared" si="135"/>
        <v>0</v>
      </c>
      <c r="CSI78" s="321">
        <f t="shared" si="135"/>
        <v>0</v>
      </c>
      <c r="CSJ78" s="321">
        <f t="shared" si="135"/>
        <v>0</v>
      </c>
      <c r="CSK78" s="321">
        <f t="shared" si="135"/>
        <v>0</v>
      </c>
      <c r="CSL78" s="321">
        <f t="shared" si="135"/>
        <v>0</v>
      </c>
      <c r="CSM78" s="321">
        <f t="shared" si="135"/>
        <v>0</v>
      </c>
      <c r="CSN78" s="321">
        <f t="shared" si="135"/>
        <v>0</v>
      </c>
      <c r="CSO78" s="321">
        <f t="shared" si="135"/>
        <v>0</v>
      </c>
      <c r="CSP78" s="321">
        <f t="shared" si="135"/>
        <v>0</v>
      </c>
      <c r="CSQ78" s="321">
        <f t="shared" si="135"/>
        <v>0</v>
      </c>
      <c r="CSR78" s="321">
        <f t="shared" si="135"/>
        <v>0</v>
      </c>
      <c r="CSS78" s="321">
        <f t="shared" si="135"/>
        <v>0</v>
      </c>
      <c r="CST78" s="321">
        <f t="shared" si="135"/>
        <v>0</v>
      </c>
      <c r="CSU78" s="321">
        <f t="shared" si="135"/>
        <v>0</v>
      </c>
      <c r="CSV78" s="321">
        <f t="shared" si="135"/>
        <v>0</v>
      </c>
      <c r="CSW78" s="321">
        <f t="shared" si="135"/>
        <v>0</v>
      </c>
      <c r="CSX78" s="321">
        <f t="shared" si="135"/>
        <v>0</v>
      </c>
      <c r="CSY78" s="321">
        <f t="shared" si="135"/>
        <v>0</v>
      </c>
      <c r="CSZ78" s="321">
        <f t="shared" si="135"/>
        <v>0</v>
      </c>
      <c r="CTA78" s="321">
        <f t="shared" si="135"/>
        <v>0</v>
      </c>
      <c r="CTB78" s="321">
        <f t="shared" si="135"/>
        <v>0</v>
      </c>
      <c r="CTC78" s="321">
        <f t="shared" si="135"/>
        <v>0</v>
      </c>
      <c r="CTD78" s="321">
        <f t="shared" si="135"/>
        <v>0</v>
      </c>
      <c r="CTE78" s="321">
        <f t="shared" si="135"/>
        <v>0</v>
      </c>
      <c r="CTF78" s="321">
        <f t="shared" si="135"/>
        <v>0</v>
      </c>
      <c r="CTG78" s="321">
        <f t="shared" si="135"/>
        <v>0</v>
      </c>
      <c r="CTH78" s="321">
        <f t="shared" si="135"/>
        <v>0</v>
      </c>
      <c r="CTI78" s="321">
        <f t="shared" si="135"/>
        <v>0</v>
      </c>
      <c r="CTJ78" s="321">
        <f t="shared" si="135"/>
        <v>0</v>
      </c>
      <c r="CTK78" s="321">
        <f t="shared" si="135"/>
        <v>0</v>
      </c>
      <c r="CTL78" s="321">
        <f t="shared" si="135"/>
        <v>0</v>
      </c>
      <c r="CTM78" s="321">
        <f t="shared" si="135"/>
        <v>0</v>
      </c>
      <c r="CTN78" s="321">
        <f t="shared" si="135"/>
        <v>0</v>
      </c>
      <c r="CTO78" s="321">
        <f t="shared" si="135"/>
        <v>0</v>
      </c>
      <c r="CTP78" s="321">
        <f t="shared" si="135"/>
        <v>0</v>
      </c>
      <c r="CTQ78" s="321">
        <f t="shared" si="135"/>
        <v>0</v>
      </c>
      <c r="CTR78" s="321">
        <f t="shared" si="135"/>
        <v>0</v>
      </c>
      <c r="CTS78" s="321">
        <f t="shared" si="135"/>
        <v>0</v>
      </c>
      <c r="CTT78" s="321">
        <f t="shared" si="135"/>
        <v>0</v>
      </c>
      <c r="CTU78" s="321">
        <f t="shared" si="135"/>
        <v>0</v>
      </c>
      <c r="CTV78" s="321">
        <f t="shared" si="135"/>
        <v>0</v>
      </c>
      <c r="CTW78" s="321">
        <f t="shared" si="135"/>
        <v>0</v>
      </c>
      <c r="CTX78" s="321">
        <f t="shared" si="135"/>
        <v>0</v>
      </c>
      <c r="CTY78" s="321">
        <f t="shared" si="135"/>
        <v>0</v>
      </c>
      <c r="CTZ78" s="321">
        <f t="shared" si="135"/>
        <v>0</v>
      </c>
      <c r="CUA78" s="321">
        <f t="shared" si="135"/>
        <v>0</v>
      </c>
      <c r="CUB78" s="321">
        <f t="shared" si="135"/>
        <v>0</v>
      </c>
      <c r="CUC78" s="321">
        <f t="shared" si="135"/>
        <v>0</v>
      </c>
      <c r="CUD78" s="321">
        <f t="shared" si="135"/>
        <v>0</v>
      </c>
      <c r="CUE78" s="321">
        <f t="shared" ref="CUE78:CWP81" si="136">CUD78*8.5%*12</f>
        <v>0</v>
      </c>
      <c r="CUF78" s="321">
        <f t="shared" si="136"/>
        <v>0</v>
      </c>
      <c r="CUG78" s="321">
        <f t="shared" si="136"/>
        <v>0</v>
      </c>
      <c r="CUH78" s="321">
        <f t="shared" si="136"/>
        <v>0</v>
      </c>
      <c r="CUI78" s="321">
        <f t="shared" si="136"/>
        <v>0</v>
      </c>
      <c r="CUJ78" s="321">
        <f t="shared" si="136"/>
        <v>0</v>
      </c>
      <c r="CUK78" s="321">
        <f t="shared" si="136"/>
        <v>0</v>
      </c>
      <c r="CUL78" s="321">
        <f t="shared" si="136"/>
        <v>0</v>
      </c>
      <c r="CUM78" s="321">
        <f t="shared" si="136"/>
        <v>0</v>
      </c>
      <c r="CUN78" s="321">
        <f t="shared" si="136"/>
        <v>0</v>
      </c>
      <c r="CUO78" s="321">
        <f t="shared" si="136"/>
        <v>0</v>
      </c>
      <c r="CUP78" s="321">
        <f t="shared" si="136"/>
        <v>0</v>
      </c>
      <c r="CUQ78" s="321">
        <f t="shared" si="136"/>
        <v>0</v>
      </c>
      <c r="CUR78" s="321">
        <f t="shared" si="136"/>
        <v>0</v>
      </c>
      <c r="CUS78" s="321">
        <f t="shared" si="136"/>
        <v>0</v>
      </c>
      <c r="CUT78" s="321">
        <f t="shared" si="136"/>
        <v>0</v>
      </c>
      <c r="CUU78" s="321">
        <f t="shared" si="136"/>
        <v>0</v>
      </c>
      <c r="CUV78" s="321">
        <f t="shared" si="136"/>
        <v>0</v>
      </c>
      <c r="CUW78" s="321">
        <f t="shared" si="136"/>
        <v>0</v>
      </c>
      <c r="CUX78" s="321">
        <f t="shared" si="136"/>
        <v>0</v>
      </c>
      <c r="CUY78" s="321">
        <f t="shared" si="136"/>
        <v>0</v>
      </c>
      <c r="CUZ78" s="321">
        <f t="shared" si="136"/>
        <v>0</v>
      </c>
      <c r="CVA78" s="321">
        <f t="shared" si="136"/>
        <v>0</v>
      </c>
      <c r="CVB78" s="321">
        <f t="shared" si="136"/>
        <v>0</v>
      </c>
      <c r="CVC78" s="321">
        <f t="shared" si="136"/>
        <v>0</v>
      </c>
      <c r="CVD78" s="321">
        <f t="shared" si="136"/>
        <v>0</v>
      </c>
      <c r="CVE78" s="321">
        <f t="shared" si="136"/>
        <v>0</v>
      </c>
      <c r="CVF78" s="321">
        <f t="shared" si="136"/>
        <v>0</v>
      </c>
      <c r="CVG78" s="321">
        <f t="shared" si="136"/>
        <v>0</v>
      </c>
      <c r="CVH78" s="321">
        <f t="shared" si="136"/>
        <v>0</v>
      </c>
      <c r="CVI78" s="321">
        <f t="shared" si="136"/>
        <v>0</v>
      </c>
      <c r="CVJ78" s="321">
        <f t="shared" si="136"/>
        <v>0</v>
      </c>
      <c r="CVK78" s="321">
        <f t="shared" si="136"/>
        <v>0</v>
      </c>
      <c r="CVL78" s="321">
        <f t="shared" si="136"/>
        <v>0</v>
      </c>
      <c r="CVM78" s="321">
        <f t="shared" si="136"/>
        <v>0</v>
      </c>
      <c r="CVN78" s="321">
        <f t="shared" si="136"/>
        <v>0</v>
      </c>
      <c r="CVO78" s="321">
        <f t="shared" si="136"/>
        <v>0</v>
      </c>
      <c r="CVP78" s="321">
        <f t="shared" si="136"/>
        <v>0</v>
      </c>
      <c r="CVQ78" s="321">
        <f t="shared" si="136"/>
        <v>0</v>
      </c>
      <c r="CVR78" s="321">
        <f t="shared" si="136"/>
        <v>0</v>
      </c>
      <c r="CVS78" s="321">
        <f t="shared" si="136"/>
        <v>0</v>
      </c>
      <c r="CVT78" s="321">
        <f t="shared" si="136"/>
        <v>0</v>
      </c>
      <c r="CVU78" s="321">
        <f t="shared" si="136"/>
        <v>0</v>
      </c>
      <c r="CVV78" s="321">
        <f t="shared" si="136"/>
        <v>0</v>
      </c>
      <c r="CVW78" s="321">
        <f t="shared" si="136"/>
        <v>0</v>
      </c>
      <c r="CVX78" s="321">
        <f t="shared" si="136"/>
        <v>0</v>
      </c>
      <c r="CVY78" s="321">
        <f t="shared" si="136"/>
        <v>0</v>
      </c>
      <c r="CVZ78" s="321">
        <f t="shared" si="136"/>
        <v>0</v>
      </c>
      <c r="CWA78" s="321">
        <f t="shared" si="136"/>
        <v>0</v>
      </c>
      <c r="CWB78" s="321">
        <f t="shared" si="136"/>
        <v>0</v>
      </c>
      <c r="CWC78" s="321">
        <f t="shared" si="136"/>
        <v>0</v>
      </c>
      <c r="CWD78" s="321">
        <f t="shared" si="136"/>
        <v>0</v>
      </c>
      <c r="CWE78" s="321">
        <f t="shared" si="136"/>
        <v>0</v>
      </c>
      <c r="CWF78" s="321">
        <f t="shared" si="136"/>
        <v>0</v>
      </c>
      <c r="CWG78" s="321">
        <f t="shared" si="136"/>
        <v>0</v>
      </c>
      <c r="CWH78" s="321">
        <f t="shared" si="136"/>
        <v>0</v>
      </c>
      <c r="CWI78" s="321">
        <f t="shared" si="136"/>
        <v>0</v>
      </c>
      <c r="CWJ78" s="321">
        <f t="shared" si="136"/>
        <v>0</v>
      </c>
      <c r="CWK78" s="321">
        <f t="shared" si="136"/>
        <v>0</v>
      </c>
      <c r="CWL78" s="321">
        <f t="shared" si="136"/>
        <v>0</v>
      </c>
      <c r="CWM78" s="321">
        <f t="shared" si="136"/>
        <v>0</v>
      </c>
      <c r="CWN78" s="321">
        <f t="shared" si="136"/>
        <v>0</v>
      </c>
      <c r="CWO78" s="321">
        <f t="shared" si="136"/>
        <v>0</v>
      </c>
      <c r="CWP78" s="321">
        <f t="shared" si="136"/>
        <v>0</v>
      </c>
      <c r="CWQ78" s="321">
        <f t="shared" ref="CWQ78:CZB81" si="137">CWP78*8.5%*12</f>
        <v>0</v>
      </c>
      <c r="CWR78" s="321">
        <f t="shared" si="137"/>
        <v>0</v>
      </c>
      <c r="CWS78" s="321">
        <f t="shared" si="137"/>
        <v>0</v>
      </c>
      <c r="CWT78" s="321">
        <f t="shared" si="137"/>
        <v>0</v>
      </c>
      <c r="CWU78" s="321">
        <f t="shared" si="137"/>
        <v>0</v>
      </c>
      <c r="CWV78" s="321">
        <f t="shared" si="137"/>
        <v>0</v>
      </c>
      <c r="CWW78" s="321">
        <f t="shared" si="137"/>
        <v>0</v>
      </c>
      <c r="CWX78" s="321">
        <f t="shared" si="137"/>
        <v>0</v>
      </c>
      <c r="CWY78" s="321">
        <f t="shared" si="137"/>
        <v>0</v>
      </c>
      <c r="CWZ78" s="321">
        <f t="shared" si="137"/>
        <v>0</v>
      </c>
      <c r="CXA78" s="321">
        <f t="shared" si="137"/>
        <v>0</v>
      </c>
      <c r="CXB78" s="321">
        <f t="shared" si="137"/>
        <v>0</v>
      </c>
      <c r="CXC78" s="321">
        <f t="shared" si="137"/>
        <v>0</v>
      </c>
      <c r="CXD78" s="321">
        <f t="shared" si="137"/>
        <v>0</v>
      </c>
      <c r="CXE78" s="321">
        <f t="shared" si="137"/>
        <v>0</v>
      </c>
      <c r="CXF78" s="321">
        <f t="shared" si="137"/>
        <v>0</v>
      </c>
      <c r="CXG78" s="321">
        <f t="shared" si="137"/>
        <v>0</v>
      </c>
      <c r="CXH78" s="321">
        <f t="shared" si="137"/>
        <v>0</v>
      </c>
      <c r="CXI78" s="321">
        <f t="shared" si="137"/>
        <v>0</v>
      </c>
      <c r="CXJ78" s="321">
        <f t="shared" si="137"/>
        <v>0</v>
      </c>
      <c r="CXK78" s="321">
        <f t="shared" si="137"/>
        <v>0</v>
      </c>
      <c r="CXL78" s="321">
        <f t="shared" si="137"/>
        <v>0</v>
      </c>
      <c r="CXM78" s="321">
        <f t="shared" si="137"/>
        <v>0</v>
      </c>
      <c r="CXN78" s="321">
        <f t="shared" si="137"/>
        <v>0</v>
      </c>
      <c r="CXO78" s="321">
        <f t="shared" si="137"/>
        <v>0</v>
      </c>
      <c r="CXP78" s="321">
        <f t="shared" si="137"/>
        <v>0</v>
      </c>
      <c r="CXQ78" s="321">
        <f t="shared" si="137"/>
        <v>0</v>
      </c>
      <c r="CXR78" s="321">
        <f t="shared" si="137"/>
        <v>0</v>
      </c>
      <c r="CXS78" s="321">
        <f t="shared" si="137"/>
        <v>0</v>
      </c>
      <c r="CXT78" s="321">
        <f t="shared" si="137"/>
        <v>0</v>
      </c>
      <c r="CXU78" s="321">
        <f t="shared" si="137"/>
        <v>0</v>
      </c>
      <c r="CXV78" s="321">
        <f t="shared" si="137"/>
        <v>0</v>
      </c>
      <c r="CXW78" s="321">
        <f t="shared" si="137"/>
        <v>0</v>
      </c>
      <c r="CXX78" s="321">
        <f t="shared" si="137"/>
        <v>0</v>
      </c>
      <c r="CXY78" s="321">
        <f t="shared" si="137"/>
        <v>0</v>
      </c>
      <c r="CXZ78" s="321">
        <f t="shared" si="137"/>
        <v>0</v>
      </c>
      <c r="CYA78" s="321">
        <f t="shared" si="137"/>
        <v>0</v>
      </c>
      <c r="CYB78" s="321">
        <f t="shared" si="137"/>
        <v>0</v>
      </c>
      <c r="CYC78" s="321">
        <f t="shared" si="137"/>
        <v>0</v>
      </c>
      <c r="CYD78" s="321">
        <f t="shared" si="137"/>
        <v>0</v>
      </c>
      <c r="CYE78" s="321">
        <f t="shared" si="137"/>
        <v>0</v>
      </c>
      <c r="CYF78" s="321">
        <f t="shared" si="137"/>
        <v>0</v>
      </c>
      <c r="CYG78" s="321">
        <f t="shared" si="137"/>
        <v>0</v>
      </c>
      <c r="CYH78" s="321">
        <f t="shared" si="137"/>
        <v>0</v>
      </c>
      <c r="CYI78" s="321">
        <f t="shared" si="137"/>
        <v>0</v>
      </c>
      <c r="CYJ78" s="321">
        <f t="shared" si="137"/>
        <v>0</v>
      </c>
      <c r="CYK78" s="321">
        <f t="shared" si="137"/>
        <v>0</v>
      </c>
      <c r="CYL78" s="321">
        <f t="shared" si="137"/>
        <v>0</v>
      </c>
      <c r="CYM78" s="321">
        <f t="shared" si="137"/>
        <v>0</v>
      </c>
      <c r="CYN78" s="321">
        <f t="shared" si="137"/>
        <v>0</v>
      </c>
      <c r="CYO78" s="321">
        <f t="shared" si="137"/>
        <v>0</v>
      </c>
      <c r="CYP78" s="321">
        <f t="shared" si="137"/>
        <v>0</v>
      </c>
      <c r="CYQ78" s="321">
        <f t="shared" si="137"/>
        <v>0</v>
      </c>
      <c r="CYR78" s="321">
        <f t="shared" si="137"/>
        <v>0</v>
      </c>
      <c r="CYS78" s="321">
        <f t="shared" si="137"/>
        <v>0</v>
      </c>
      <c r="CYT78" s="321">
        <f t="shared" si="137"/>
        <v>0</v>
      </c>
      <c r="CYU78" s="321">
        <f t="shared" si="137"/>
        <v>0</v>
      </c>
      <c r="CYV78" s="321">
        <f t="shared" si="137"/>
        <v>0</v>
      </c>
      <c r="CYW78" s="321">
        <f t="shared" si="137"/>
        <v>0</v>
      </c>
      <c r="CYX78" s="321">
        <f t="shared" si="137"/>
        <v>0</v>
      </c>
      <c r="CYY78" s="321">
        <f t="shared" si="137"/>
        <v>0</v>
      </c>
      <c r="CYZ78" s="321">
        <f t="shared" si="137"/>
        <v>0</v>
      </c>
      <c r="CZA78" s="321">
        <f t="shared" si="137"/>
        <v>0</v>
      </c>
      <c r="CZB78" s="321">
        <f t="shared" si="137"/>
        <v>0</v>
      </c>
      <c r="CZC78" s="321">
        <f t="shared" ref="CZC78:DBN81" si="138">CZB78*8.5%*12</f>
        <v>0</v>
      </c>
      <c r="CZD78" s="321">
        <f t="shared" si="138"/>
        <v>0</v>
      </c>
      <c r="CZE78" s="321">
        <f t="shared" si="138"/>
        <v>0</v>
      </c>
      <c r="CZF78" s="321">
        <f t="shared" si="138"/>
        <v>0</v>
      </c>
      <c r="CZG78" s="321">
        <f t="shared" si="138"/>
        <v>0</v>
      </c>
      <c r="CZH78" s="321">
        <f t="shared" si="138"/>
        <v>0</v>
      </c>
      <c r="CZI78" s="321">
        <f t="shared" si="138"/>
        <v>0</v>
      </c>
      <c r="CZJ78" s="321">
        <f t="shared" si="138"/>
        <v>0</v>
      </c>
      <c r="CZK78" s="321">
        <f t="shared" si="138"/>
        <v>0</v>
      </c>
      <c r="CZL78" s="321">
        <f t="shared" si="138"/>
        <v>0</v>
      </c>
      <c r="CZM78" s="321">
        <f t="shared" si="138"/>
        <v>0</v>
      </c>
      <c r="CZN78" s="321">
        <f t="shared" si="138"/>
        <v>0</v>
      </c>
      <c r="CZO78" s="321">
        <f t="shared" si="138"/>
        <v>0</v>
      </c>
      <c r="CZP78" s="321">
        <f t="shared" si="138"/>
        <v>0</v>
      </c>
      <c r="CZQ78" s="321">
        <f t="shared" si="138"/>
        <v>0</v>
      </c>
      <c r="CZR78" s="321">
        <f t="shared" si="138"/>
        <v>0</v>
      </c>
      <c r="CZS78" s="321">
        <f t="shared" si="138"/>
        <v>0</v>
      </c>
      <c r="CZT78" s="321">
        <f t="shared" si="138"/>
        <v>0</v>
      </c>
      <c r="CZU78" s="321">
        <f t="shared" si="138"/>
        <v>0</v>
      </c>
      <c r="CZV78" s="321">
        <f t="shared" si="138"/>
        <v>0</v>
      </c>
      <c r="CZW78" s="321">
        <f t="shared" si="138"/>
        <v>0</v>
      </c>
      <c r="CZX78" s="321">
        <f t="shared" si="138"/>
        <v>0</v>
      </c>
      <c r="CZY78" s="321">
        <f t="shared" si="138"/>
        <v>0</v>
      </c>
      <c r="CZZ78" s="321">
        <f t="shared" si="138"/>
        <v>0</v>
      </c>
      <c r="DAA78" s="321">
        <f t="shared" si="138"/>
        <v>0</v>
      </c>
      <c r="DAB78" s="321">
        <f t="shared" si="138"/>
        <v>0</v>
      </c>
      <c r="DAC78" s="321">
        <f t="shared" si="138"/>
        <v>0</v>
      </c>
      <c r="DAD78" s="321">
        <f t="shared" si="138"/>
        <v>0</v>
      </c>
      <c r="DAE78" s="321">
        <f t="shared" si="138"/>
        <v>0</v>
      </c>
      <c r="DAF78" s="321">
        <f t="shared" si="138"/>
        <v>0</v>
      </c>
      <c r="DAG78" s="321">
        <f t="shared" si="138"/>
        <v>0</v>
      </c>
      <c r="DAH78" s="321">
        <f t="shared" si="138"/>
        <v>0</v>
      </c>
      <c r="DAI78" s="321">
        <f t="shared" si="138"/>
        <v>0</v>
      </c>
      <c r="DAJ78" s="321">
        <f t="shared" si="138"/>
        <v>0</v>
      </c>
      <c r="DAK78" s="321">
        <f t="shared" si="138"/>
        <v>0</v>
      </c>
      <c r="DAL78" s="321">
        <f t="shared" si="138"/>
        <v>0</v>
      </c>
      <c r="DAM78" s="321">
        <f t="shared" si="138"/>
        <v>0</v>
      </c>
      <c r="DAN78" s="321">
        <f t="shared" si="138"/>
        <v>0</v>
      </c>
      <c r="DAO78" s="321">
        <f t="shared" si="138"/>
        <v>0</v>
      </c>
      <c r="DAP78" s="321">
        <f t="shared" si="138"/>
        <v>0</v>
      </c>
      <c r="DAQ78" s="321">
        <f t="shared" si="138"/>
        <v>0</v>
      </c>
      <c r="DAR78" s="321">
        <f t="shared" si="138"/>
        <v>0</v>
      </c>
      <c r="DAS78" s="321">
        <f t="shared" si="138"/>
        <v>0</v>
      </c>
      <c r="DAT78" s="321">
        <f t="shared" si="138"/>
        <v>0</v>
      </c>
      <c r="DAU78" s="321">
        <f t="shared" si="138"/>
        <v>0</v>
      </c>
      <c r="DAV78" s="321">
        <f t="shared" si="138"/>
        <v>0</v>
      </c>
      <c r="DAW78" s="321">
        <f t="shared" si="138"/>
        <v>0</v>
      </c>
      <c r="DAX78" s="321">
        <f t="shared" si="138"/>
        <v>0</v>
      </c>
      <c r="DAY78" s="321">
        <f t="shared" si="138"/>
        <v>0</v>
      </c>
      <c r="DAZ78" s="321">
        <f t="shared" si="138"/>
        <v>0</v>
      </c>
      <c r="DBA78" s="321">
        <f t="shared" si="138"/>
        <v>0</v>
      </c>
      <c r="DBB78" s="321">
        <f t="shared" si="138"/>
        <v>0</v>
      </c>
      <c r="DBC78" s="321">
        <f t="shared" si="138"/>
        <v>0</v>
      </c>
      <c r="DBD78" s="321">
        <f t="shared" si="138"/>
        <v>0</v>
      </c>
      <c r="DBE78" s="321">
        <f t="shared" si="138"/>
        <v>0</v>
      </c>
      <c r="DBF78" s="321">
        <f t="shared" si="138"/>
        <v>0</v>
      </c>
      <c r="DBG78" s="321">
        <f t="shared" si="138"/>
        <v>0</v>
      </c>
      <c r="DBH78" s="321">
        <f t="shared" si="138"/>
        <v>0</v>
      </c>
      <c r="DBI78" s="321">
        <f t="shared" si="138"/>
        <v>0</v>
      </c>
      <c r="DBJ78" s="321">
        <f t="shared" si="138"/>
        <v>0</v>
      </c>
      <c r="DBK78" s="321">
        <f t="shared" si="138"/>
        <v>0</v>
      </c>
      <c r="DBL78" s="321">
        <f t="shared" si="138"/>
        <v>0</v>
      </c>
      <c r="DBM78" s="321">
        <f t="shared" si="138"/>
        <v>0</v>
      </c>
      <c r="DBN78" s="321">
        <f t="shared" si="138"/>
        <v>0</v>
      </c>
      <c r="DBO78" s="321">
        <f t="shared" ref="DBO78:DDZ81" si="139">DBN78*8.5%*12</f>
        <v>0</v>
      </c>
      <c r="DBP78" s="321">
        <f t="shared" si="139"/>
        <v>0</v>
      </c>
      <c r="DBQ78" s="321">
        <f t="shared" si="139"/>
        <v>0</v>
      </c>
      <c r="DBR78" s="321">
        <f t="shared" si="139"/>
        <v>0</v>
      </c>
      <c r="DBS78" s="321">
        <f t="shared" si="139"/>
        <v>0</v>
      </c>
      <c r="DBT78" s="321">
        <f t="shared" si="139"/>
        <v>0</v>
      </c>
      <c r="DBU78" s="321">
        <f t="shared" si="139"/>
        <v>0</v>
      </c>
      <c r="DBV78" s="321">
        <f t="shared" si="139"/>
        <v>0</v>
      </c>
      <c r="DBW78" s="321">
        <f t="shared" si="139"/>
        <v>0</v>
      </c>
      <c r="DBX78" s="321">
        <f t="shared" si="139"/>
        <v>0</v>
      </c>
      <c r="DBY78" s="321">
        <f t="shared" si="139"/>
        <v>0</v>
      </c>
      <c r="DBZ78" s="321">
        <f t="shared" si="139"/>
        <v>0</v>
      </c>
      <c r="DCA78" s="321">
        <f t="shared" si="139"/>
        <v>0</v>
      </c>
      <c r="DCB78" s="321">
        <f t="shared" si="139"/>
        <v>0</v>
      </c>
      <c r="DCC78" s="321">
        <f t="shared" si="139"/>
        <v>0</v>
      </c>
      <c r="DCD78" s="321">
        <f t="shared" si="139"/>
        <v>0</v>
      </c>
      <c r="DCE78" s="321">
        <f t="shared" si="139"/>
        <v>0</v>
      </c>
      <c r="DCF78" s="321">
        <f t="shared" si="139"/>
        <v>0</v>
      </c>
      <c r="DCG78" s="321">
        <f t="shared" si="139"/>
        <v>0</v>
      </c>
      <c r="DCH78" s="321">
        <f t="shared" si="139"/>
        <v>0</v>
      </c>
      <c r="DCI78" s="321">
        <f t="shared" si="139"/>
        <v>0</v>
      </c>
      <c r="DCJ78" s="321">
        <f t="shared" si="139"/>
        <v>0</v>
      </c>
      <c r="DCK78" s="321">
        <f t="shared" si="139"/>
        <v>0</v>
      </c>
      <c r="DCL78" s="321">
        <f t="shared" si="139"/>
        <v>0</v>
      </c>
      <c r="DCM78" s="321">
        <f t="shared" si="139"/>
        <v>0</v>
      </c>
      <c r="DCN78" s="321">
        <f t="shared" si="139"/>
        <v>0</v>
      </c>
      <c r="DCO78" s="321">
        <f t="shared" si="139"/>
        <v>0</v>
      </c>
      <c r="DCP78" s="321">
        <f t="shared" si="139"/>
        <v>0</v>
      </c>
      <c r="DCQ78" s="321">
        <f t="shared" si="139"/>
        <v>0</v>
      </c>
      <c r="DCR78" s="321">
        <f t="shared" si="139"/>
        <v>0</v>
      </c>
      <c r="DCS78" s="321">
        <f t="shared" si="139"/>
        <v>0</v>
      </c>
      <c r="DCT78" s="321">
        <f t="shared" si="139"/>
        <v>0</v>
      </c>
      <c r="DCU78" s="321">
        <f t="shared" si="139"/>
        <v>0</v>
      </c>
      <c r="DCV78" s="321">
        <f t="shared" si="139"/>
        <v>0</v>
      </c>
      <c r="DCW78" s="321">
        <f t="shared" si="139"/>
        <v>0</v>
      </c>
      <c r="DCX78" s="321">
        <f t="shared" si="139"/>
        <v>0</v>
      </c>
      <c r="DCY78" s="321">
        <f t="shared" si="139"/>
        <v>0</v>
      </c>
      <c r="DCZ78" s="321">
        <f t="shared" si="139"/>
        <v>0</v>
      </c>
      <c r="DDA78" s="321">
        <f t="shared" si="139"/>
        <v>0</v>
      </c>
      <c r="DDB78" s="321">
        <f t="shared" si="139"/>
        <v>0</v>
      </c>
      <c r="DDC78" s="321">
        <f t="shared" si="139"/>
        <v>0</v>
      </c>
      <c r="DDD78" s="321">
        <f t="shared" si="139"/>
        <v>0</v>
      </c>
      <c r="DDE78" s="321">
        <f t="shared" si="139"/>
        <v>0</v>
      </c>
      <c r="DDF78" s="321">
        <f t="shared" si="139"/>
        <v>0</v>
      </c>
      <c r="DDG78" s="321">
        <f t="shared" si="139"/>
        <v>0</v>
      </c>
      <c r="DDH78" s="321">
        <f t="shared" si="139"/>
        <v>0</v>
      </c>
      <c r="DDI78" s="321">
        <f t="shared" si="139"/>
        <v>0</v>
      </c>
      <c r="DDJ78" s="321">
        <f t="shared" si="139"/>
        <v>0</v>
      </c>
      <c r="DDK78" s="321">
        <f t="shared" si="139"/>
        <v>0</v>
      </c>
      <c r="DDL78" s="321">
        <f t="shared" si="139"/>
        <v>0</v>
      </c>
      <c r="DDM78" s="321">
        <f t="shared" si="139"/>
        <v>0</v>
      </c>
      <c r="DDN78" s="321">
        <f t="shared" si="139"/>
        <v>0</v>
      </c>
      <c r="DDO78" s="321">
        <f t="shared" si="139"/>
        <v>0</v>
      </c>
      <c r="DDP78" s="321">
        <f t="shared" si="139"/>
        <v>0</v>
      </c>
      <c r="DDQ78" s="321">
        <f t="shared" si="139"/>
        <v>0</v>
      </c>
      <c r="DDR78" s="321">
        <f t="shared" si="139"/>
        <v>0</v>
      </c>
      <c r="DDS78" s="321">
        <f t="shared" si="139"/>
        <v>0</v>
      </c>
      <c r="DDT78" s="321">
        <f t="shared" si="139"/>
        <v>0</v>
      </c>
      <c r="DDU78" s="321">
        <f t="shared" si="139"/>
        <v>0</v>
      </c>
      <c r="DDV78" s="321">
        <f t="shared" si="139"/>
        <v>0</v>
      </c>
      <c r="DDW78" s="321">
        <f t="shared" si="139"/>
        <v>0</v>
      </c>
      <c r="DDX78" s="321">
        <f t="shared" si="139"/>
        <v>0</v>
      </c>
      <c r="DDY78" s="321">
        <f t="shared" si="139"/>
        <v>0</v>
      </c>
      <c r="DDZ78" s="321">
        <f t="shared" si="139"/>
        <v>0</v>
      </c>
      <c r="DEA78" s="321">
        <f t="shared" ref="DEA78:DGL81" si="140">DDZ78*8.5%*12</f>
        <v>0</v>
      </c>
      <c r="DEB78" s="321">
        <f t="shared" si="140"/>
        <v>0</v>
      </c>
      <c r="DEC78" s="321">
        <f t="shared" si="140"/>
        <v>0</v>
      </c>
      <c r="DED78" s="321">
        <f t="shared" si="140"/>
        <v>0</v>
      </c>
      <c r="DEE78" s="321">
        <f t="shared" si="140"/>
        <v>0</v>
      </c>
      <c r="DEF78" s="321">
        <f t="shared" si="140"/>
        <v>0</v>
      </c>
      <c r="DEG78" s="321">
        <f t="shared" si="140"/>
        <v>0</v>
      </c>
      <c r="DEH78" s="321">
        <f t="shared" si="140"/>
        <v>0</v>
      </c>
      <c r="DEI78" s="321">
        <f t="shared" si="140"/>
        <v>0</v>
      </c>
      <c r="DEJ78" s="321">
        <f t="shared" si="140"/>
        <v>0</v>
      </c>
      <c r="DEK78" s="321">
        <f t="shared" si="140"/>
        <v>0</v>
      </c>
      <c r="DEL78" s="321">
        <f t="shared" si="140"/>
        <v>0</v>
      </c>
      <c r="DEM78" s="321">
        <f t="shared" si="140"/>
        <v>0</v>
      </c>
      <c r="DEN78" s="321">
        <f t="shared" si="140"/>
        <v>0</v>
      </c>
      <c r="DEO78" s="321">
        <f t="shared" si="140"/>
        <v>0</v>
      </c>
      <c r="DEP78" s="321">
        <f t="shared" si="140"/>
        <v>0</v>
      </c>
      <c r="DEQ78" s="321">
        <f t="shared" si="140"/>
        <v>0</v>
      </c>
      <c r="DER78" s="321">
        <f t="shared" si="140"/>
        <v>0</v>
      </c>
      <c r="DES78" s="321">
        <f t="shared" si="140"/>
        <v>0</v>
      </c>
      <c r="DET78" s="321">
        <f t="shared" si="140"/>
        <v>0</v>
      </c>
      <c r="DEU78" s="321">
        <f t="shared" si="140"/>
        <v>0</v>
      </c>
      <c r="DEV78" s="321">
        <f t="shared" si="140"/>
        <v>0</v>
      </c>
      <c r="DEW78" s="321">
        <f t="shared" si="140"/>
        <v>0</v>
      </c>
      <c r="DEX78" s="321">
        <f t="shared" si="140"/>
        <v>0</v>
      </c>
      <c r="DEY78" s="321">
        <f t="shared" si="140"/>
        <v>0</v>
      </c>
      <c r="DEZ78" s="321">
        <f t="shared" si="140"/>
        <v>0</v>
      </c>
      <c r="DFA78" s="321">
        <f t="shared" si="140"/>
        <v>0</v>
      </c>
      <c r="DFB78" s="321">
        <f t="shared" si="140"/>
        <v>0</v>
      </c>
      <c r="DFC78" s="321">
        <f t="shared" si="140"/>
        <v>0</v>
      </c>
      <c r="DFD78" s="321">
        <f t="shared" si="140"/>
        <v>0</v>
      </c>
      <c r="DFE78" s="321">
        <f t="shared" si="140"/>
        <v>0</v>
      </c>
      <c r="DFF78" s="321">
        <f t="shared" si="140"/>
        <v>0</v>
      </c>
      <c r="DFG78" s="321">
        <f t="shared" si="140"/>
        <v>0</v>
      </c>
      <c r="DFH78" s="321">
        <f t="shared" si="140"/>
        <v>0</v>
      </c>
      <c r="DFI78" s="321">
        <f t="shared" si="140"/>
        <v>0</v>
      </c>
      <c r="DFJ78" s="321">
        <f t="shared" si="140"/>
        <v>0</v>
      </c>
      <c r="DFK78" s="321">
        <f t="shared" si="140"/>
        <v>0</v>
      </c>
      <c r="DFL78" s="321">
        <f t="shared" si="140"/>
        <v>0</v>
      </c>
      <c r="DFM78" s="321">
        <f t="shared" si="140"/>
        <v>0</v>
      </c>
      <c r="DFN78" s="321">
        <f t="shared" si="140"/>
        <v>0</v>
      </c>
      <c r="DFO78" s="321">
        <f t="shared" si="140"/>
        <v>0</v>
      </c>
      <c r="DFP78" s="321">
        <f t="shared" si="140"/>
        <v>0</v>
      </c>
      <c r="DFQ78" s="321">
        <f t="shared" si="140"/>
        <v>0</v>
      </c>
      <c r="DFR78" s="321">
        <f t="shared" si="140"/>
        <v>0</v>
      </c>
      <c r="DFS78" s="321">
        <f t="shared" si="140"/>
        <v>0</v>
      </c>
      <c r="DFT78" s="321">
        <f t="shared" si="140"/>
        <v>0</v>
      </c>
      <c r="DFU78" s="321">
        <f t="shared" si="140"/>
        <v>0</v>
      </c>
      <c r="DFV78" s="321">
        <f t="shared" si="140"/>
        <v>0</v>
      </c>
      <c r="DFW78" s="321">
        <f t="shared" si="140"/>
        <v>0</v>
      </c>
      <c r="DFX78" s="321">
        <f t="shared" si="140"/>
        <v>0</v>
      </c>
      <c r="DFY78" s="321">
        <f t="shared" si="140"/>
        <v>0</v>
      </c>
      <c r="DFZ78" s="321">
        <f t="shared" si="140"/>
        <v>0</v>
      </c>
      <c r="DGA78" s="321">
        <f t="shared" si="140"/>
        <v>0</v>
      </c>
      <c r="DGB78" s="321">
        <f t="shared" si="140"/>
        <v>0</v>
      </c>
      <c r="DGC78" s="321">
        <f t="shared" si="140"/>
        <v>0</v>
      </c>
      <c r="DGD78" s="321">
        <f t="shared" si="140"/>
        <v>0</v>
      </c>
      <c r="DGE78" s="321">
        <f t="shared" si="140"/>
        <v>0</v>
      </c>
      <c r="DGF78" s="321">
        <f t="shared" si="140"/>
        <v>0</v>
      </c>
      <c r="DGG78" s="321">
        <f t="shared" si="140"/>
        <v>0</v>
      </c>
      <c r="DGH78" s="321">
        <f t="shared" si="140"/>
        <v>0</v>
      </c>
      <c r="DGI78" s="321">
        <f t="shared" si="140"/>
        <v>0</v>
      </c>
      <c r="DGJ78" s="321">
        <f t="shared" si="140"/>
        <v>0</v>
      </c>
      <c r="DGK78" s="321">
        <f t="shared" si="140"/>
        <v>0</v>
      </c>
      <c r="DGL78" s="321">
        <f t="shared" si="140"/>
        <v>0</v>
      </c>
      <c r="DGM78" s="321">
        <f t="shared" ref="DGM78:DIX81" si="141">DGL78*8.5%*12</f>
        <v>0</v>
      </c>
      <c r="DGN78" s="321">
        <f t="shared" si="141"/>
        <v>0</v>
      </c>
      <c r="DGO78" s="321">
        <f t="shared" si="141"/>
        <v>0</v>
      </c>
      <c r="DGP78" s="321">
        <f t="shared" si="141"/>
        <v>0</v>
      </c>
      <c r="DGQ78" s="321">
        <f t="shared" si="141"/>
        <v>0</v>
      </c>
      <c r="DGR78" s="321">
        <f t="shared" si="141"/>
        <v>0</v>
      </c>
      <c r="DGS78" s="321">
        <f t="shared" si="141"/>
        <v>0</v>
      </c>
      <c r="DGT78" s="321">
        <f t="shared" si="141"/>
        <v>0</v>
      </c>
      <c r="DGU78" s="321">
        <f t="shared" si="141"/>
        <v>0</v>
      </c>
      <c r="DGV78" s="321">
        <f t="shared" si="141"/>
        <v>0</v>
      </c>
      <c r="DGW78" s="321">
        <f t="shared" si="141"/>
        <v>0</v>
      </c>
      <c r="DGX78" s="321">
        <f t="shared" si="141"/>
        <v>0</v>
      </c>
      <c r="DGY78" s="321">
        <f t="shared" si="141"/>
        <v>0</v>
      </c>
      <c r="DGZ78" s="321">
        <f t="shared" si="141"/>
        <v>0</v>
      </c>
      <c r="DHA78" s="321">
        <f t="shared" si="141"/>
        <v>0</v>
      </c>
      <c r="DHB78" s="321">
        <f t="shared" si="141"/>
        <v>0</v>
      </c>
      <c r="DHC78" s="321">
        <f t="shared" si="141"/>
        <v>0</v>
      </c>
      <c r="DHD78" s="321">
        <f t="shared" si="141"/>
        <v>0</v>
      </c>
      <c r="DHE78" s="321">
        <f t="shared" si="141"/>
        <v>0</v>
      </c>
      <c r="DHF78" s="321">
        <f t="shared" si="141"/>
        <v>0</v>
      </c>
      <c r="DHG78" s="321">
        <f t="shared" si="141"/>
        <v>0</v>
      </c>
      <c r="DHH78" s="321">
        <f t="shared" si="141"/>
        <v>0</v>
      </c>
      <c r="DHI78" s="321">
        <f t="shared" si="141"/>
        <v>0</v>
      </c>
      <c r="DHJ78" s="321">
        <f t="shared" si="141"/>
        <v>0</v>
      </c>
      <c r="DHK78" s="321">
        <f t="shared" si="141"/>
        <v>0</v>
      </c>
      <c r="DHL78" s="321">
        <f t="shared" si="141"/>
        <v>0</v>
      </c>
      <c r="DHM78" s="321">
        <f t="shared" si="141"/>
        <v>0</v>
      </c>
      <c r="DHN78" s="321">
        <f t="shared" si="141"/>
        <v>0</v>
      </c>
      <c r="DHO78" s="321">
        <f t="shared" si="141"/>
        <v>0</v>
      </c>
      <c r="DHP78" s="321">
        <f t="shared" si="141"/>
        <v>0</v>
      </c>
      <c r="DHQ78" s="321">
        <f t="shared" si="141"/>
        <v>0</v>
      </c>
      <c r="DHR78" s="321">
        <f t="shared" si="141"/>
        <v>0</v>
      </c>
      <c r="DHS78" s="321">
        <f t="shared" si="141"/>
        <v>0</v>
      </c>
      <c r="DHT78" s="321">
        <f t="shared" si="141"/>
        <v>0</v>
      </c>
      <c r="DHU78" s="321">
        <f t="shared" si="141"/>
        <v>0</v>
      </c>
      <c r="DHV78" s="321">
        <f t="shared" si="141"/>
        <v>0</v>
      </c>
      <c r="DHW78" s="321">
        <f t="shared" si="141"/>
        <v>0</v>
      </c>
      <c r="DHX78" s="321">
        <f t="shared" si="141"/>
        <v>0</v>
      </c>
      <c r="DHY78" s="321">
        <f t="shared" si="141"/>
        <v>0</v>
      </c>
      <c r="DHZ78" s="321">
        <f t="shared" si="141"/>
        <v>0</v>
      </c>
      <c r="DIA78" s="321">
        <f t="shared" si="141"/>
        <v>0</v>
      </c>
      <c r="DIB78" s="321">
        <f t="shared" si="141"/>
        <v>0</v>
      </c>
      <c r="DIC78" s="321">
        <f t="shared" si="141"/>
        <v>0</v>
      </c>
      <c r="DID78" s="321">
        <f t="shared" si="141"/>
        <v>0</v>
      </c>
      <c r="DIE78" s="321">
        <f t="shared" si="141"/>
        <v>0</v>
      </c>
      <c r="DIF78" s="321">
        <f t="shared" si="141"/>
        <v>0</v>
      </c>
      <c r="DIG78" s="321">
        <f t="shared" si="141"/>
        <v>0</v>
      </c>
      <c r="DIH78" s="321">
        <f t="shared" si="141"/>
        <v>0</v>
      </c>
      <c r="DII78" s="321">
        <f t="shared" si="141"/>
        <v>0</v>
      </c>
      <c r="DIJ78" s="321">
        <f t="shared" si="141"/>
        <v>0</v>
      </c>
      <c r="DIK78" s="321">
        <f t="shared" si="141"/>
        <v>0</v>
      </c>
      <c r="DIL78" s="321">
        <f t="shared" si="141"/>
        <v>0</v>
      </c>
      <c r="DIM78" s="321">
        <f t="shared" si="141"/>
        <v>0</v>
      </c>
      <c r="DIN78" s="321">
        <f t="shared" si="141"/>
        <v>0</v>
      </c>
      <c r="DIO78" s="321">
        <f t="shared" si="141"/>
        <v>0</v>
      </c>
      <c r="DIP78" s="321">
        <f t="shared" si="141"/>
        <v>0</v>
      </c>
      <c r="DIQ78" s="321">
        <f t="shared" si="141"/>
        <v>0</v>
      </c>
      <c r="DIR78" s="321">
        <f t="shared" si="141"/>
        <v>0</v>
      </c>
      <c r="DIS78" s="321">
        <f t="shared" si="141"/>
        <v>0</v>
      </c>
      <c r="DIT78" s="321">
        <f t="shared" si="141"/>
        <v>0</v>
      </c>
      <c r="DIU78" s="321">
        <f t="shared" si="141"/>
        <v>0</v>
      </c>
      <c r="DIV78" s="321">
        <f t="shared" si="141"/>
        <v>0</v>
      </c>
      <c r="DIW78" s="321">
        <f t="shared" si="141"/>
        <v>0</v>
      </c>
      <c r="DIX78" s="321">
        <f t="shared" si="141"/>
        <v>0</v>
      </c>
      <c r="DIY78" s="321">
        <f t="shared" ref="DIY78:DLJ81" si="142">DIX78*8.5%*12</f>
        <v>0</v>
      </c>
      <c r="DIZ78" s="321">
        <f t="shared" si="142"/>
        <v>0</v>
      </c>
      <c r="DJA78" s="321">
        <f t="shared" si="142"/>
        <v>0</v>
      </c>
      <c r="DJB78" s="321">
        <f t="shared" si="142"/>
        <v>0</v>
      </c>
      <c r="DJC78" s="321">
        <f t="shared" si="142"/>
        <v>0</v>
      </c>
      <c r="DJD78" s="321">
        <f t="shared" si="142"/>
        <v>0</v>
      </c>
      <c r="DJE78" s="321">
        <f t="shared" si="142"/>
        <v>0</v>
      </c>
      <c r="DJF78" s="321">
        <f t="shared" si="142"/>
        <v>0</v>
      </c>
      <c r="DJG78" s="321">
        <f t="shared" si="142"/>
        <v>0</v>
      </c>
      <c r="DJH78" s="321">
        <f t="shared" si="142"/>
        <v>0</v>
      </c>
      <c r="DJI78" s="321">
        <f t="shared" si="142"/>
        <v>0</v>
      </c>
      <c r="DJJ78" s="321">
        <f t="shared" si="142"/>
        <v>0</v>
      </c>
      <c r="DJK78" s="321">
        <f t="shared" si="142"/>
        <v>0</v>
      </c>
      <c r="DJL78" s="321">
        <f t="shared" si="142"/>
        <v>0</v>
      </c>
      <c r="DJM78" s="321">
        <f t="shared" si="142"/>
        <v>0</v>
      </c>
      <c r="DJN78" s="321">
        <f t="shared" si="142"/>
        <v>0</v>
      </c>
      <c r="DJO78" s="321">
        <f t="shared" si="142"/>
        <v>0</v>
      </c>
      <c r="DJP78" s="321">
        <f t="shared" si="142"/>
        <v>0</v>
      </c>
      <c r="DJQ78" s="321">
        <f t="shared" si="142"/>
        <v>0</v>
      </c>
      <c r="DJR78" s="321">
        <f t="shared" si="142"/>
        <v>0</v>
      </c>
      <c r="DJS78" s="321">
        <f t="shared" si="142"/>
        <v>0</v>
      </c>
      <c r="DJT78" s="321">
        <f t="shared" si="142"/>
        <v>0</v>
      </c>
      <c r="DJU78" s="321">
        <f t="shared" si="142"/>
        <v>0</v>
      </c>
      <c r="DJV78" s="321">
        <f t="shared" si="142"/>
        <v>0</v>
      </c>
      <c r="DJW78" s="321">
        <f t="shared" si="142"/>
        <v>0</v>
      </c>
      <c r="DJX78" s="321">
        <f t="shared" si="142"/>
        <v>0</v>
      </c>
      <c r="DJY78" s="321">
        <f t="shared" si="142"/>
        <v>0</v>
      </c>
      <c r="DJZ78" s="321">
        <f t="shared" si="142"/>
        <v>0</v>
      </c>
      <c r="DKA78" s="321">
        <f t="shared" si="142"/>
        <v>0</v>
      </c>
      <c r="DKB78" s="321">
        <f t="shared" si="142"/>
        <v>0</v>
      </c>
      <c r="DKC78" s="321">
        <f t="shared" si="142"/>
        <v>0</v>
      </c>
      <c r="DKD78" s="321">
        <f t="shared" si="142"/>
        <v>0</v>
      </c>
      <c r="DKE78" s="321">
        <f t="shared" si="142"/>
        <v>0</v>
      </c>
      <c r="DKF78" s="321">
        <f t="shared" si="142"/>
        <v>0</v>
      </c>
      <c r="DKG78" s="321">
        <f t="shared" si="142"/>
        <v>0</v>
      </c>
      <c r="DKH78" s="321">
        <f t="shared" si="142"/>
        <v>0</v>
      </c>
      <c r="DKI78" s="321">
        <f t="shared" si="142"/>
        <v>0</v>
      </c>
      <c r="DKJ78" s="321">
        <f t="shared" si="142"/>
        <v>0</v>
      </c>
      <c r="DKK78" s="321">
        <f t="shared" si="142"/>
        <v>0</v>
      </c>
      <c r="DKL78" s="321">
        <f t="shared" si="142"/>
        <v>0</v>
      </c>
      <c r="DKM78" s="321">
        <f t="shared" si="142"/>
        <v>0</v>
      </c>
      <c r="DKN78" s="321">
        <f t="shared" si="142"/>
        <v>0</v>
      </c>
      <c r="DKO78" s="321">
        <f t="shared" si="142"/>
        <v>0</v>
      </c>
      <c r="DKP78" s="321">
        <f t="shared" si="142"/>
        <v>0</v>
      </c>
      <c r="DKQ78" s="321">
        <f t="shared" si="142"/>
        <v>0</v>
      </c>
      <c r="DKR78" s="321">
        <f t="shared" si="142"/>
        <v>0</v>
      </c>
      <c r="DKS78" s="321">
        <f t="shared" si="142"/>
        <v>0</v>
      </c>
      <c r="DKT78" s="321">
        <f t="shared" si="142"/>
        <v>0</v>
      </c>
      <c r="DKU78" s="321">
        <f t="shared" si="142"/>
        <v>0</v>
      </c>
      <c r="DKV78" s="321">
        <f t="shared" si="142"/>
        <v>0</v>
      </c>
      <c r="DKW78" s="321">
        <f t="shared" si="142"/>
        <v>0</v>
      </c>
      <c r="DKX78" s="321">
        <f t="shared" si="142"/>
        <v>0</v>
      </c>
      <c r="DKY78" s="321">
        <f t="shared" si="142"/>
        <v>0</v>
      </c>
      <c r="DKZ78" s="321">
        <f t="shared" si="142"/>
        <v>0</v>
      </c>
      <c r="DLA78" s="321">
        <f t="shared" si="142"/>
        <v>0</v>
      </c>
      <c r="DLB78" s="321">
        <f t="shared" si="142"/>
        <v>0</v>
      </c>
      <c r="DLC78" s="321">
        <f t="shared" si="142"/>
        <v>0</v>
      </c>
      <c r="DLD78" s="321">
        <f t="shared" si="142"/>
        <v>0</v>
      </c>
      <c r="DLE78" s="321">
        <f t="shared" si="142"/>
        <v>0</v>
      </c>
      <c r="DLF78" s="321">
        <f t="shared" si="142"/>
        <v>0</v>
      </c>
      <c r="DLG78" s="321">
        <f t="shared" si="142"/>
        <v>0</v>
      </c>
      <c r="DLH78" s="321">
        <f t="shared" si="142"/>
        <v>0</v>
      </c>
      <c r="DLI78" s="321">
        <f t="shared" si="142"/>
        <v>0</v>
      </c>
      <c r="DLJ78" s="321">
        <f t="shared" si="142"/>
        <v>0</v>
      </c>
      <c r="DLK78" s="321">
        <f t="shared" ref="DLK78:DNV81" si="143">DLJ78*8.5%*12</f>
        <v>0</v>
      </c>
      <c r="DLL78" s="321">
        <f t="shared" si="143"/>
        <v>0</v>
      </c>
      <c r="DLM78" s="321">
        <f t="shared" si="143"/>
        <v>0</v>
      </c>
      <c r="DLN78" s="321">
        <f t="shared" si="143"/>
        <v>0</v>
      </c>
      <c r="DLO78" s="321">
        <f t="shared" si="143"/>
        <v>0</v>
      </c>
      <c r="DLP78" s="321">
        <f t="shared" si="143"/>
        <v>0</v>
      </c>
      <c r="DLQ78" s="321">
        <f t="shared" si="143"/>
        <v>0</v>
      </c>
      <c r="DLR78" s="321">
        <f t="shared" si="143"/>
        <v>0</v>
      </c>
      <c r="DLS78" s="321">
        <f t="shared" si="143"/>
        <v>0</v>
      </c>
      <c r="DLT78" s="321">
        <f t="shared" si="143"/>
        <v>0</v>
      </c>
      <c r="DLU78" s="321">
        <f t="shared" si="143"/>
        <v>0</v>
      </c>
      <c r="DLV78" s="321">
        <f t="shared" si="143"/>
        <v>0</v>
      </c>
      <c r="DLW78" s="321">
        <f t="shared" si="143"/>
        <v>0</v>
      </c>
      <c r="DLX78" s="321">
        <f t="shared" si="143"/>
        <v>0</v>
      </c>
      <c r="DLY78" s="321">
        <f t="shared" si="143"/>
        <v>0</v>
      </c>
      <c r="DLZ78" s="321">
        <f t="shared" si="143"/>
        <v>0</v>
      </c>
      <c r="DMA78" s="321">
        <f t="shared" si="143"/>
        <v>0</v>
      </c>
      <c r="DMB78" s="321">
        <f t="shared" si="143"/>
        <v>0</v>
      </c>
      <c r="DMC78" s="321">
        <f t="shared" si="143"/>
        <v>0</v>
      </c>
      <c r="DMD78" s="321">
        <f t="shared" si="143"/>
        <v>0</v>
      </c>
      <c r="DME78" s="321">
        <f t="shared" si="143"/>
        <v>0</v>
      </c>
      <c r="DMF78" s="321">
        <f t="shared" si="143"/>
        <v>0</v>
      </c>
      <c r="DMG78" s="321">
        <f t="shared" si="143"/>
        <v>0</v>
      </c>
      <c r="DMH78" s="321">
        <f t="shared" si="143"/>
        <v>0</v>
      </c>
      <c r="DMI78" s="321">
        <f t="shared" si="143"/>
        <v>0</v>
      </c>
      <c r="DMJ78" s="321">
        <f t="shared" si="143"/>
        <v>0</v>
      </c>
      <c r="DMK78" s="321">
        <f t="shared" si="143"/>
        <v>0</v>
      </c>
      <c r="DML78" s="321">
        <f t="shared" si="143"/>
        <v>0</v>
      </c>
      <c r="DMM78" s="321">
        <f t="shared" si="143"/>
        <v>0</v>
      </c>
      <c r="DMN78" s="321">
        <f t="shared" si="143"/>
        <v>0</v>
      </c>
      <c r="DMO78" s="321">
        <f t="shared" si="143"/>
        <v>0</v>
      </c>
      <c r="DMP78" s="321">
        <f t="shared" si="143"/>
        <v>0</v>
      </c>
      <c r="DMQ78" s="321">
        <f t="shared" si="143"/>
        <v>0</v>
      </c>
      <c r="DMR78" s="321">
        <f t="shared" si="143"/>
        <v>0</v>
      </c>
      <c r="DMS78" s="321">
        <f t="shared" si="143"/>
        <v>0</v>
      </c>
      <c r="DMT78" s="321">
        <f t="shared" si="143"/>
        <v>0</v>
      </c>
      <c r="DMU78" s="321">
        <f t="shared" si="143"/>
        <v>0</v>
      </c>
      <c r="DMV78" s="321">
        <f t="shared" si="143"/>
        <v>0</v>
      </c>
      <c r="DMW78" s="321">
        <f t="shared" si="143"/>
        <v>0</v>
      </c>
      <c r="DMX78" s="321">
        <f t="shared" si="143"/>
        <v>0</v>
      </c>
      <c r="DMY78" s="321">
        <f t="shared" si="143"/>
        <v>0</v>
      </c>
      <c r="DMZ78" s="321">
        <f t="shared" si="143"/>
        <v>0</v>
      </c>
      <c r="DNA78" s="321">
        <f t="shared" si="143"/>
        <v>0</v>
      </c>
      <c r="DNB78" s="321">
        <f t="shared" si="143"/>
        <v>0</v>
      </c>
      <c r="DNC78" s="321">
        <f t="shared" si="143"/>
        <v>0</v>
      </c>
      <c r="DND78" s="321">
        <f t="shared" si="143"/>
        <v>0</v>
      </c>
      <c r="DNE78" s="321">
        <f t="shared" si="143"/>
        <v>0</v>
      </c>
      <c r="DNF78" s="321">
        <f t="shared" si="143"/>
        <v>0</v>
      </c>
      <c r="DNG78" s="321">
        <f t="shared" si="143"/>
        <v>0</v>
      </c>
      <c r="DNH78" s="321">
        <f t="shared" si="143"/>
        <v>0</v>
      </c>
      <c r="DNI78" s="321">
        <f t="shared" si="143"/>
        <v>0</v>
      </c>
      <c r="DNJ78" s="321">
        <f t="shared" si="143"/>
        <v>0</v>
      </c>
      <c r="DNK78" s="321">
        <f t="shared" si="143"/>
        <v>0</v>
      </c>
      <c r="DNL78" s="321">
        <f t="shared" si="143"/>
        <v>0</v>
      </c>
      <c r="DNM78" s="321">
        <f t="shared" si="143"/>
        <v>0</v>
      </c>
      <c r="DNN78" s="321">
        <f t="shared" si="143"/>
        <v>0</v>
      </c>
      <c r="DNO78" s="321">
        <f t="shared" si="143"/>
        <v>0</v>
      </c>
      <c r="DNP78" s="321">
        <f t="shared" si="143"/>
        <v>0</v>
      </c>
      <c r="DNQ78" s="321">
        <f t="shared" si="143"/>
        <v>0</v>
      </c>
      <c r="DNR78" s="321">
        <f t="shared" si="143"/>
        <v>0</v>
      </c>
      <c r="DNS78" s="321">
        <f t="shared" si="143"/>
        <v>0</v>
      </c>
      <c r="DNT78" s="321">
        <f t="shared" si="143"/>
        <v>0</v>
      </c>
      <c r="DNU78" s="321">
        <f t="shared" si="143"/>
        <v>0</v>
      </c>
      <c r="DNV78" s="321">
        <f t="shared" si="143"/>
        <v>0</v>
      </c>
      <c r="DNW78" s="321">
        <f t="shared" ref="DNW78:DQH81" si="144">DNV78*8.5%*12</f>
        <v>0</v>
      </c>
      <c r="DNX78" s="321">
        <f t="shared" si="144"/>
        <v>0</v>
      </c>
      <c r="DNY78" s="321">
        <f t="shared" si="144"/>
        <v>0</v>
      </c>
      <c r="DNZ78" s="321">
        <f t="shared" si="144"/>
        <v>0</v>
      </c>
      <c r="DOA78" s="321">
        <f t="shared" si="144"/>
        <v>0</v>
      </c>
      <c r="DOB78" s="321">
        <f t="shared" si="144"/>
        <v>0</v>
      </c>
      <c r="DOC78" s="321">
        <f t="shared" si="144"/>
        <v>0</v>
      </c>
      <c r="DOD78" s="321">
        <f t="shared" si="144"/>
        <v>0</v>
      </c>
      <c r="DOE78" s="321">
        <f t="shared" si="144"/>
        <v>0</v>
      </c>
      <c r="DOF78" s="321">
        <f t="shared" si="144"/>
        <v>0</v>
      </c>
      <c r="DOG78" s="321">
        <f t="shared" si="144"/>
        <v>0</v>
      </c>
      <c r="DOH78" s="321">
        <f t="shared" si="144"/>
        <v>0</v>
      </c>
      <c r="DOI78" s="321">
        <f t="shared" si="144"/>
        <v>0</v>
      </c>
      <c r="DOJ78" s="321">
        <f t="shared" si="144"/>
        <v>0</v>
      </c>
      <c r="DOK78" s="321">
        <f t="shared" si="144"/>
        <v>0</v>
      </c>
      <c r="DOL78" s="321">
        <f t="shared" si="144"/>
        <v>0</v>
      </c>
      <c r="DOM78" s="321">
        <f t="shared" si="144"/>
        <v>0</v>
      </c>
      <c r="DON78" s="321">
        <f t="shared" si="144"/>
        <v>0</v>
      </c>
      <c r="DOO78" s="321">
        <f t="shared" si="144"/>
        <v>0</v>
      </c>
      <c r="DOP78" s="321">
        <f t="shared" si="144"/>
        <v>0</v>
      </c>
      <c r="DOQ78" s="321">
        <f t="shared" si="144"/>
        <v>0</v>
      </c>
      <c r="DOR78" s="321">
        <f t="shared" si="144"/>
        <v>0</v>
      </c>
      <c r="DOS78" s="321">
        <f t="shared" si="144"/>
        <v>0</v>
      </c>
      <c r="DOT78" s="321">
        <f t="shared" si="144"/>
        <v>0</v>
      </c>
      <c r="DOU78" s="321">
        <f t="shared" si="144"/>
        <v>0</v>
      </c>
      <c r="DOV78" s="321">
        <f t="shared" si="144"/>
        <v>0</v>
      </c>
      <c r="DOW78" s="321">
        <f t="shared" si="144"/>
        <v>0</v>
      </c>
      <c r="DOX78" s="321">
        <f t="shared" si="144"/>
        <v>0</v>
      </c>
      <c r="DOY78" s="321">
        <f t="shared" si="144"/>
        <v>0</v>
      </c>
      <c r="DOZ78" s="321">
        <f t="shared" si="144"/>
        <v>0</v>
      </c>
      <c r="DPA78" s="321">
        <f t="shared" si="144"/>
        <v>0</v>
      </c>
      <c r="DPB78" s="321">
        <f t="shared" si="144"/>
        <v>0</v>
      </c>
      <c r="DPC78" s="321">
        <f t="shared" si="144"/>
        <v>0</v>
      </c>
      <c r="DPD78" s="321">
        <f t="shared" si="144"/>
        <v>0</v>
      </c>
      <c r="DPE78" s="321">
        <f t="shared" si="144"/>
        <v>0</v>
      </c>
      <c r="DPF78" s="321">
        <f t="shared" si="144"/>
        <v>0</v>
      </c>
      <c r="DPG78" s="321">
        <f t="shared" si="144"/>
        <v>0</v>
      </c>
      <c r="DPH78" s="321">
        <f t="shared" si="144"/>
        <v>0</v>
      </c>
      <c r="DPI78" s="321">
        <f t="shared" si="144"/>
        <v>0</v>
      </c>
      <c r="DPJ78" s="321">
        <f t="shared" si="144"/>
        <v>0</v>
      </c>
      <c r="DPK78" s="321">
        <f t="shared" si="144"/>
        <v>0</v>
      </c>
      <c r="DPL78" s="321">
        <f t="shared" si="144"/>
        <v>0</v>
      </c>
      <c r="DPM78" s="321">
        <f t="shared" si="144"/>
        <v>0</v>
      </c>
      <c r="DPN78" s="321">
        <f t="shared" si="144"/>
        <v>0</v>
      </c>
      <c r="DPO78" s="321">
        <f t="shared" si="144"/>
        <v>0</v>
      </c>
      <c r="DPP78" s="321">
        <f t="shared" si="144"/>
        <v>0</v>
      </c>
      <c r="DPQ78" s="321">
        <f t="shared" si="144"/>
        <v>0</v>
      </c>
      <c r="DPR78" s="321">
        <f t="shared" si="144"/>
        <v>0</v>
      </c>
      <c r="DPS78" s="321">
        <f t="shared" si="144"/>
        <v>0</v>
      </c>
      <c r="DPT78" s="321">
        <f t="shared" si="144"/>
        <v>0</v>
      </c>
      <c r="DPU78" s="321">
        <f t="shared" si="144"/>
        <v>0</v>
      </c>
      <c r="DPV78" s="321">
        <f t="shared" si="144"/>
        <v>0</v>
      </c>
      <c r="DPW78" s="321">
        <f t="shared" si="144"/>
        <v>0</v>
      </c>
      <c r="DPX78" s="321">
        <f t="shared" si="144"/>
        <v>0</v>
      </c>
      <c r="DPY78" s="321">
        <f t="shared" si="144"/>
        <v>0</v>
      </c>
      <c r="DPZ78" s="321">
        <f t="shared" si="144"/>
        <v>0</v>
      </c>
      <c r="DQA78" s="321">
        <f t="shared" si="144"/>
        <v>0</v>
      </c>
      <c r="DQB78" s="321">
        <f t="shared" si="144"/>
        <v>0</v>
      </c>
      <c r="DQC78" s="321">
        <f t="shared" si="144"/>
        <v>0</v>
      </c>
      <c r="DQD78" s="321">
        <f t="shared" si="144"/>
        <v>0</v>
      </c>
      <c r="DQE78" s="321">
        <f t="shared" si="144"/>
        <v>0</v>
      </c>
      <c r="DQF78" s="321">
        <f t="shared" si="144"/>
        <v>0</v>
      </c>
      <c r="DQG78" s="321">
        <f t="shared" si="144"/>
        <v>0</v>
      </c>
      <c r="DQH78" s="321">
        <f t="shared" si="144"/>
        <v>0</v>
      </c>
      <c r="DQI78" s="321">
        <f t="shared" ref="DQI78:DST81" si="145">DQH78*8.5%*12</f>
        <v>0</v>
      </c>
      <c r="DQJ78" s="321">
        <f t="shared" si="145"/>
        <v>0</v>
      </c>
      <c r="DQK78" s="321">
        <f t="shared" si="145"/>
        <v>0</v>
      </c>
      <c r="DQL78" s="321">
        <f t="shared" si="145"/>
        <v>0</v>
      </c>
      <c r="DQM78" s="321">
        <f t="shared" si="145"/>
        <v>0</v>
      </c>
      <c r="DQN78" s="321">
        <f t="shared" si="145"/>
        <v>0</v>
      </c>
      <c r="DQO78" s="321">
        <f t="shared" si="145"/>
        <v>0</v>
      </c>
      <c r="DQP78" s="321">
        <f t="shared" si="145"/>
        <v>0</v>
      </c>
      <c r="DQQ78" s="321">
        <f t="shared" si="145"/>
        <v>0</v>
      </c>
      <c r="DQR78" s="321">
        <f t="shared" si="145"/>
        <v>0</v>
      </c>
      <c r="DQS78" s="321">
        <f t="shared" si="145"/>
        <v>0</v>
      </c>
      <c r="DQT78" s="321">
        <f t="shared" si="145"/>
        <v>0</v>
      </c>
      <c r="DQU78" s="321">
        <f t="shared" si="145"/>
        <v>0</v>
      </c>
      <c r="DQV78" s="321">
        <f t="shared" si="145"/>
        <v>0</v>
      </c>
      <c r="DQW78" s="321">
        <f t="shared" si="145"/>
        <v>0</v>
      </c>
      <c r="DQX78" s="321">
        <f t="shared" si="145"/>
        <v>0</v>
      </c>
      <c r="DQY78" s="321">
        <f t="shared" si="145"/>
        <v>0</v>
      </c>
      <c r="DQZ78" s="321">
        <f t="shared" si="145"/>
        <v>0</v>
      </c>
      <c r="DRA78" s="321">
        <f t="shared" si="145"/>
        <v>0</v>
      </c>
      <c r="DRB78" s="321">
        <f t="shared" si="145"/>
        <v>0</v>
      </c>
      <c r="DRC78" s="321">
        <f t="shared" si="145"/>
        <v>0</v>
      </c>
      <c r="DRD78" s="321">
        <f t="shared" si="145"/>
        <v>0</v>
      </c>
      <c r="DRE78" s="321">
        <f t="shared" si="145"/>
        <v>0</v>
      </c>
      <c r="DRF78" s="321">
        <f t="shared" si="145"/>
        <v>0</v>
      </c>
      <c r="DRG78" s="321">
        <f t="shared" si="145"/>
        <v>0</v>
      </c>
      <c r="DRH78" s="321">
        <f t="shared" si="145"/>
        <v>0</v>
      </c>
      <c r="DRI78" s="321">
        <f t="shared" si="145"/>
        <v>0</v>
      </c>
      <c r="DRJ78" s="321">
        <f t="shared" si="145"/>
        <v>0</v>
      </c>
      <c r="DRK78" s="321">
        <f t="shared" si="145"/>
        <v>0</v>
      </c>
      <c r="DRL78" s="321">
        <f t="shared" si="145"/>
        <v>0</v>
      </c>
      <c r="DRM78" s="321">
        <f t="shared" si="145"/>
        <v>0</v>
      </c>
      <c r="DRN78" s="321">
        <f t="shared" si="145"/>
        <v>0</v>
      </c>
      <c r="DRO78" s="321">
        <f t="shared" si="145"/>
        <v>0</v>
      </c>
      <c r="DRP78" s="321">
        <f t="shared" si="145"/>
        <v>0</v>
      </c>
      <c r="DRQ78" s="321">
        <f t="shared" si="145"/>
        <v>0</v>
      </c>
      <c r="DRR78" s="321">
        <f t="shared" si="145"/>
        <v>0</v>
      </c>
      <c r="DRS78" s="321">
        <f t="shared" si="145"/>
        <v>0</v>
      </c>
      <c r="DRT78" s="321">
        <f t="shared" si="145"/>
        <v>0</v>
      </c>
      <c r="DRU78" s="321">
        <f t="shared" si="145"/>
        <v>0</v>
      </c>
      <c r="DRV78" s="321">
        <f t="shared" si="145"/>
        <v>0</v>
      </c>
      <c r="DRW78" s="321">
        <f t="shared" si="145"/>
        <v>0</v>
      </c>
      <c r="DRX78" s="321">
        <f t="shared" si="145"/>
        <v>0</v>
      </c>
      <c r="DRY78" s="321">
        <f t="shared" si="145"/>
        <v>0</v>
      </c>
      <c r="DRZ78" s="321">
        <f t="shared" si="145"/>
        <v>0</v>
      </c>
      <c r="DSA78" s="321">
        <f t="shared" si="145"/>
        <v>0</v>
      </c>
      <c r="DSB78" s="321">
        <f t="shared" si="145"/>
        <v>0</v>
      </c>
      <c r="DSC78" s="321">
        <f t="shared" si="145"/>
        <v>0</v>
      </c>
      <c r="DSD78" s="321">
        <f t="shared" si="145"/>
        <v>0</v>
      </c>
      <c r="DSE78" s="321">
        <f t="shared" si="145"/>
        <v>0</v>
      </c>
      <c r="DSF78" s="321">
        <f t="shared" si="145"/>
        <v>0</v>
      </c>
      <c r="DSG78" s="321">
        <f t="shared" si="145"/>
        <v>0</v>
      </c>
      <c r="DSH78" s="321">
        <f t="shared" si="145"/>
        <v>0</v>
      </c>
      <c r="DSI78" s="321">
        <f t="shared" si="145"/>
        <v>0</v>
      </c>
      <c r="DSJ78" s="321">
        <f t="shared" si="145"/>
        <v>0</v>
      </c>
      <c r="DSK78" s="321">
        <f t="shared" si="145"/>
        <v>0</v>
      </c>
      <c r="DSL78" s="321">
        <f t="shared" si="145"/>
        <v>0</v>
      </c>
      <c r="DSM78" s="321">
        <f t="shared" si="145"/>
        <v>0</v>
      </c>
      <c r="DSN78" s="321">
        <f t="shared" si="145"/>
        <v>0</v>
      </c>
      <c r="DSO78" s="321">
        <f t="shared" si="145"/>
        <v>0</v>
      </c>
      <c r="DSP78" s="321">
        <f t="shared" si="145"/>
        <v>0</v>
      </c>
      <c r="DSQ78" s="321">
        <f t="shared" si="145"/>
        <v>0</v>
      </c>
      <c r="DSR78" s="321">
        <f t="shared" si="145"/>
        <v>0</v>
      </c>
      <c r="DSS78" s="321">
        <f t="shared" si="145"/>
        <v>0</v>
      </c>
      <c r="DST78" s="321">
        <f t="shared" si="145"/>
        <v>0</v>
      </c>
      <c r="DSU78" s="321">
        <f t="shared" ref="DSU78:DVF81" si="146">DST78*8.5%*12</f>
        <v>0</v>
      </c>
      <c r="DSV78" s="321">
        <f t="shared" si="146"/>
        <v>0</v>
      </c>
      <c r="DSW78" s="321">
        <f t="shared" si="146"/>
        <v>0</v>
      </c>
      <c r="DSX78" s="321">
        <f t="shared" si="146"/>
        <v>0</v>
      </c>
      <c r="DSY78" s="321">
        <f t="shared" si="146"/>
        <v>0</v>
      </c>
      <c r="DSZ78" s="321">
        <f t="shared" si="146"/>
        <v>0</v>
      </c>
      <c r="DTA78" s="321">
        <f t="shared" si="146"/>
        <v>0</v>
      </c>
      <c r="DTB78" s="321">
        <f t="shared" si="146"/>
        <v>0</v>
      </c>
      <c r="DTC78" s="321">
        <f t="shared" si="146"/>
        <v>0</v>
      </c>
      <c r="DTD78" s="321">
        <f t="shared" si="146"/>
        <v>0</v>
      </c>
      <c r="DTE78" s="321">
        <f t="shared" si="146"/>
        <v>0</v>
      </c>
      <c r="DTF78" s="321">
        <f t="shared" si="146"/>
        <v>0</v>
      </c>
      <c r="DTG78" s="321">
        <f t="shared" si="146"/>
        <v>0</v>
      </c>
      <c r="DTH78" s="321">
        <f t="shared" si="146"/>
        <v>0</v>
      </c>
      <c r="DTI78" s="321">
        <f t="shared" si="146"/>
        <v>0</v>
      </c>
      <c r="DTJ78" s="321">
        <f t="shared" si="146"/>
        <v>0</v>
      </c>
      <c r="DTK78" s="321">
        <f t="shared" si="146"/>
        <v>0</v>
      </c>
      <c r="DTL78" s="321">
        <f t="shared" si="146"/>
        <v>0</v>
      </c>
      <c r="DTM78" s="321">
        <f t="shared" si="146"/>
        <v>0</v>
      </c>
      <c r="DTN78" s="321">
        <f t="shared" si="146"/>
        <v>0</v>
      </c>
      <c r="DTO78" s="321">
        <f t="shared" si="146"/>
        <v>0</v>
      </c>
      <c r="DTP78" s="321">
        <f t="shared" si="146"/>
        <v>0</v>
      </c>
      <c r="DTQ78" s="321">
        <f t="shared" si="146"/>
        <v>0</v>
      </c>
      <c r="DTR78" s="321">
        <f t="shared" si="146"/>
        <v>0</v>
      </c>
      <c r="DTS78" s="321">
        <f t="shared" si="146"/>
        <v>0</v>
      </c>
      <c r="DTT78" s="321">
        <f t="shared" si="146"/>
        <v>0</v>
      </c>
      <c r="DTU78" s="321">
        <f t="shared" si="146"/>
        <v>0</v>
      </c>
      <c r="DTV78" s="321">
        <f t="shared" si="146"/>
        <v>0</v>
      </c>
      <c r="DTW78" s="321">
        <f t="shared" si="146"/>
        <v>0</v>
      </c>
      <c r="DTX78" s="321">
        <f t="shared" si="146"/>
        <v>0</v>
      </c>
      <c r="DTY78" s="321">
        <f t="shared" si="146"/>
        <v>0</v>
      </c>
      <c r="DTZ78" s="321">
        <f t="shared" si="146"/>
        <v>0</v>
      </c>
      <c r="DUA78" s="321">
        <f t="shared" si="146"/>
        <v>0</v>
      </c>
      <c r="DUB78" s="321">
        <f t="shared" si="146"/>
        <v>0</v>
      </c>
      <c r="DUC78" s="321">
        <f t="shared" si="146"/>
        <v>0</v>
      </c>
      <c r="DUD78" s="321">
        <f t="shared" si="146"/>
        <v>0</v>
      </c>
      <c r="DUE78" s="321">
        <f t="shared" si="146"/>
        <v>0</v>
      </c>
      <c r="DUF78" s="321">
        <f t="shared" si="146"/>
        <v>0</v>
      </c>
      <c r="DUG78" s="321">
        <f t="shared" si="146"/>
        <v>0</v>
      </c>
      <c r="DUH78" s="321">
        <f t="shared" si="146"/>
        <v>0</v>
      </c>
      <c r="DUI78" s="321">
        <f t="shared" si="146"/>
        <v>0</v>
      </c>
      <c r="DUJ78" s="321">
        <f t="shared" si="146"/>
        <v>0</v>
      </c>
      <c r="DUK78" s="321">
        <f t="shared" si="146"/>
        <v>0</v>
      </c>
      <c r="DUL78" s="321">
        <f t="shared" si="146"/>
        <v>0</v>
      </c>
      <c r="DUM78" s="321">
        <f t="shared" si="146"/>
        <v>0</v>
      </c>
      <c r="DUN78" s="321">
        <f t="shared" si="146"/>
        <v>0</v>
      </c>
      <c r="DUO78" s="321">
        <f t="shared" si="146"/>
        <v>0</v>
      </c>
      <c r="DUP78" s="321">
        <f t="shared" si="146"/>
        <v>0</v>
      </c>
      <c r="DUQ78" s="321">
        <f t="shared" si="146"/>
        <v>0</v>
      </c>
      <c r="DUR78" s="321">
        <f t="shared" si="146"/>
        <v>0</v>
      </c>
      <c r="DUS78" s="321">
        <f t="shared" si="146"/>
        <v>0</v>
      </c>
      <c r="DUT78" s="321">
        <f t="shared" si="146"/>
        <v>0</v>
      </c>
      <c r="DUU78" s="321">
        <f t="shared" si="146"/>
        <v>0</v>
      </c>
      <c r="DUV78" s="321">
        <f t="shared" si="146"/>
        <v>0</v>
      </c>
      <c r="DUW78" s="321">
        <f t="shared" si="146"/>
        <v>0</v>
      </c>
      <c r="DUX78" s="321">
        <f t="shared" si="146"/>
        <v>0</v>
      </c>
      <c r="DUY78" s="321">
        <f t="shared" si="146"/>
        <v>0</v>
      </c>
      <c r="DUZ78" s="321">
        <f t="shared" si="146"/>
        <v>0</v>
      </c>
      <c r="DVA78" s="321">
        <f t="shared" si="146"/>
        <v>0</v>
      </c>
      <c r="DVB78" s="321">
        <f t="shared" si="146"/>
        <v>0</v>
      </c>
      <c r="DVC78" s="321">
        <f t="shared" si="146"/>
        <v>0</v>
      </c>
      <c r="DVD78" s="321">
        <f t="shared" si="146"/>
        <v>0</v>
      </c>
      <c r="DVE78" s="321">
        <f t="shared" si="146"/>
        <v>0</v>
      </c>
      <c r="DVF78" s="321">
        <f t="shared" si="146"/>
        <v>0</v>
      </c>
      <c r="DVG78" s="321">
        <f t="shared" ref="DVG78:DXR81" si="147">DVF78*8.5%*12</f>
        <v>0</v>
      </c>
      <c r="DVH78" s="321">
        <f t="shared" si="147"/>
        <v>0</v>
      </c>
      <c r="DVI78" s="321">
        <f t="shared" si="147"/>
        <v>0</v>
      </c>
      <c r="DVJ78" s="321">
        <f t="shared" si="147"/>
        <v>0</v>
      </c>
      <c r="DVK78" s="321">
        <f t="shared" si="147"/>
        <v>0</v>
      </c>
      <c r="DVL78" s="321">
        <f t="shared" si="147"/>
        <v>0</v>
      </c>
      <c r="DVM78" s="321">
        <f t="shared" si="147"/>
        <v>0</v>
      </c>
      <c r="DVN78" s="321">
        <f t="shared" si="147"/>
        <v>0</v>
      </c>
      <c r="DVO78" s="321">
        <f t="shared" si="147"/>
        <v>0</v>
      </c>
      <c r="DVP78" s="321">
        <f t="shared" si="147"/>
        <v>0</v>
      </c>
      <c r="DVQ78" s="321">
        <f t="shared" si="147"/>
        <v>0</v>
      </c>
      <c r="DVR78" s="321">
        <f t="shared" si="147"/>
        <v>0</v>
      </c>
      <c r="DVS78" s="321">
        <f t="shared" si="147"/>
        <v>0</v>
      </c>
      <c r="DVT78" s="321">
        <f t="shared" si="147"/>
        <v>0</v>
      </c>
      <c r="DVU78" s="321">
        <f t="shared" si="147"/>
        <v>0</v>
      </c>
      <c r="DVV78" s="321">
        <f t="shared" si="147"/>
        <v>0</v>
      </c>
      <c r="DVW78" s="321">
        <f t="shared" si="147"/>
        <v>0</v>
      </c>
      <c r="DVX78" s="321">
        <f t="shared" si="147"/>
        <v>0</v>
      </c>
      <c r="DVY78" s="321">
        <f t="shared" si="147"/>
        <v>0</v>
      </c>
      <c r="DVZ78" s="321">
        <f t="shared" si="147"/>
        <v>0</v>
      </c>
      <c r="DWA78" s="321">
        <f t="shared" si="147"/>
        <v>0</v>
      </c>
      <c r="DWB78" s="321">
        <f t="shared" si="147"/>
        <v>0</v>
      </c>
      <c r="DWC78" s="321">
        <f t="shared" si="147"/>
        <v>0</v>
      </c>
      <c r="DWD78" s="321">
        <f t="shared" si="147"/>
        <v>0</v>
      </c>
      <c r="DWE78" s="321">
        <f t="shared" si="147"/>
        <v>0</v>
      </c>
      <c r="DWF78" s="321">
        <f t="shared" si="147"/>
        <v>0</v>
      </c>
      <c r="DWG78" s="321">
        <f t="shared" si="147"/>
        <v>0</v>
      </c>
      <c r="DWH78" s="321">
        <f t="shared" si="147"/>
        <v>0</v>
      </c>
      <c r="DWI78" s="321">
        <f t="shared" si="147"/>
        <v>0</v>
      </c>
      <c r="DWJ78" s="321">
        <f t="shared" si="147"/>
        <v>0</v>
      </c>
      <c r="DWK78" s="321">
        <f t="shared" si="147"/>
        <v>0</v>
      </c>
      <c r="DWL78" s="321">
        <f t="shared" si="147"/>
        <v>0</v>
      </c>
      <c r="DWM78" s="321">
        <f t="shared" si="147"/>
        <v>0</v>
      </c>
      <c r="DWN78" s="321">
        <f t="shared" si="147"/>
        <v>0</v>
      </c>
      <c r="DWO78" s="321">
        <f t="shared" si="147"/>
        <v>0</v>
      </c>
      <c r="DWP78" s="321">
        <f t="shared" si="147"/>
        <v>0</v>
      </c>
      <c r="DWQ78" s="321">
        <f t="shared" si="147"/>
        <v>0</v>
      </c>
      <c r="DWR78" s="321">
        <f t="shared" si="147"/>
        <v>0</v>
      </c>
      <c r="DWS78" s="321">
        <f t="shared" si="147"/>
        <v>0</v>
      </c>
      <c r="DWT78" s="321">
        <f t="shared" si="147"/>
        <v>0</v>
      </c>
      <c r="DWU78" s="321">
        <f t="shared" si="147"/>
        <v>0</v>
      </c>
      <c r="DWV78" s="321">
        <f t="shared" si="147"/>
        <v>0</v>
      </c>
      <c r="DWW78" s="321">
        <f t="shared" si="147"/>
        <v>0</v>
      </c>
      <c r="DWX78" s="321">
        <f t="shared" si="147"/>
        <v>0</v>
      </c>
      <c r="DWY78" s="321">
        <f t="shared" si="147"/>
        <v>0</v>
      </c>
      <c r="DWZ78" s="321">
        <f t="shared" si="147"/>
        <v>0</v>
      </c>
      <c r="DXA78" s="321">
        <f t="shared" si="147"/>
        <v>0</v>
      </c>
      <c r="DXB78" s="321">
        <f t="shared" si="147"/>
        <v>0</v>
      </c>
      <c r="DXC78" s="321">
        <f t="shared" si="147"/>
        <v>0</v>
      </c>
      <c r="DXD78" s="321">
        <f t="shared" si="147"/>
        <v>0</v>
      </c>
      <c r="DXE78" s="321">
        <f t="shared" si="147"/>
        <v>0</v>
      </c>
      <c r="DXF78" s="321">
        <f t="shared" si="147"/>
        <v>0</v>
      </c>
      <c r="DXG78" s="321">
        <f t="shared" si="147"/>
        <v>0</v>
      </c>
      <c r="DXH78" s="321">
        <f t="shared" si="147"/>
        <v>0</v>
      </c>
      <c r="DXI78" s="321">
        <f t="shared" si="147"/>
        <v>0</v>
      </c>
      <c r="DXJ78" s="321">
        <f t="shared" si="147"/>
        <v>0</v>
      </c>
      <c r="DXK78" s="321">
        <f t="shared" si="147"/>
        <v>0</v>
      </c>
      <c r="DXL78" s="321">
        <f t="shared" si="147"/>
        <v>0</v>
      </c>
      <c r="DXM78" s="321">
        <f t="shared" si="147"/>
        <v>0</v>
      </c>
      <c r="DXN78" s="321">
        <f t="shared" si="147"/>
        <v>0</v>
      </c>
      <c r="DXO78" s="321">
        <f t="shared" si="147"/>
        <v>0</v>
      </c>
      <c r="DXP78" s="321">
        <f t="shared" si="147"/>
        <v>0</v>
      </c>
      <c r="DXQ78" s="321">
        <f t="shared" si="147"/>
        <v>0</v>
      </c>
      <c r="DXR78" s="321">
        <f t="shared" si="147"/>
        <v>0</v>
      </c>
      <c r="DXS78" s="321">
        <f t="shared" ref="DXS78:EAD81" si="148">DXR78*8.5%*12</f>
        <v>0</v>
      </c>
      <c r="DXT78" s="321">
        <f t="shared" si="148"/>
        <v>0</v>
      </c>
      <c r="DXU78" s="321">
        <f t="shared" si="148"/>
        <v>0</v>
      </c>
      <c r="DXV78" s="321">
        <f t="shared" si="148"/>
        <v>0</v>
      </c>
      <c r="DXW78" s="321">
        <f t="shared" si="148"/>
        <v>0</v>
      </c>
      <c r="DXX78" s="321">
        <f t="shared" si="148"/>
        <v>0</v>
      </c>
      <c r="DXY78" s="321">
        <f t="shared" si="148"/>
        <v>0</v>
      </c>
      <c r="DXZ78" s="321">
        <f t="shared" si="148"/>
        <v>0</v>
      </c>
      <c r="DYA78" s="321">
        <f t="shared" si="148"/>
        <v>0</v>
      </c>
      <c r="DYB78" s="321">
        <f t="shared" si="148"/>
        <v>0</v>
      </c>
      <c r="DYC78" s="321">
        <f t="shared" si="148"/>
        <v>0</v>
      </c>
      <c r="DYD78" s="321">
        <f t="shared" si="148"/>
        <v>0</v>
      </c>
      <c r="DYE78" s="321">
        <f t="shared" si="148"/>
        <v>0</v>
      </c>
      <c r="DYF78" s="321">
        <f t="shared" si="148"/>
        <v>0</v>
      </c>
      <c r="DYG78" s="321">
        <f t="shared" si="148"/>
        <v>0</v>
      </c>
      <c r="DYH78" s="321">
        <f t="shared" si="148"/>
        <v>0</v>
      </c>
      <c r="DYI78" s="321">
        <f t="shared" si="148"/>
        <v>0</v>
      </c>
      <c r="DYJ78" s="321">
        <f t="shared" si="148"/>
        <v>0</v>
      </c>
      <c r="DYK78" s="321">
        <f t="shared" si="148"/>
        <v>0</v>
      </c>
      <c r="DYL78" s="321">
        <f t="shared" si="148"/>
        <v>0</v>
      </c>
      <c r="DYM78" s="321">
        <f t="shared" si="148"/>
        <v>0</v>
      </c>
      <c r="DYN78" s="321">
        <f t="shared" si="148"/>
        <v>0</v>
      </c>
      <c r="DYO78" s="321">
        <f t="shared" si="148"/>
        <v>0</v>
      </c>
      <c r="DYP78" s="321">
        <f t="shared" si="148"/>
        <v>0</v>
      </c>
      <c r="DYQ78" s="321">
        <f t="shared" si="148"/>
        <v>0</v>
      </c>
      <c r="DYR78" s="321">
        <f t="shared" si="148"/>
        <v>0</v>
      </c>
      <c r="DYS78" s="321">
        <f t="shared" si="148"/>
        <v>0</v>
      </c>
      <c r="DYT78" s="321">
        <f t="shared" si="148"/>
        <v>0</v>
      </c>
      <c r="DYU78" s="321">
        <f t="shared" si="148"/>
        <v>0</v>
      </c>
      <c r="DYV78" s="321">
        <f t="shared" si="148"/>
        <v>0</v>
      </c>
      <c r="DYW78" s="321">
        <f t="shared" si="148"/>
        <v>0</v>
      </c>
      <c r="DYX78" s="321">
        <f t="shared" si="148"/>
        <v>0</v>
      </c>
      <c r="DYY78" s="321">
        <f t="shared" si="148"/>
        <v>0</v>
      </c>
      <c r="DYZ78" s="321">
        <f t="shared" si="148"/>
        <v>0</v>
      </c>
      <c r="DZA78" s="321">
        <f t="shared" si="148"/>
        <v>0</v>
      </c>
      <c r="DZB78" s="321">
        <f t="shared" si="148"/>
        <v>0</v>
      </c>
      <c r="DZC78" s="321">
        <f t="shared" si="148"/>
        <v>0</v>
      </c>
      <c r="DZD78" s="321">
        <f t="shared" si="148"/>
        <v>0</v>
      </c>
      <c r="DZE78" s="321">
        <f t="shared" si="148"/>
        <v>0</v>
      </c>
      <c r="DZF78" s="321">
        <f t="shared" si="148"/>
        <v>0</v>
      </c>
      <c r="DZG78" s="321">
        <f t="shared" si="148"/>
        <v>0</v>
      </c>
      <c r="DZH78" s="321">
        <f t="shared" si="148"/>
        <v>0</v>
      </c>
      <c r="DZI78" s="321">
        <f t="shared" si="148"/>
        <v>0</v>
      </c>
      <c r="DZJ78" s="321">
        <f t="shared" si="148"/>
        <v>0</v>
      </c>
      <c r="DZK78" s="321">
        <f t="shared" si="148"/>
        <v>0</v>
      </c>
      <c r="DZL78" s="321">
        <f t="shared" si="148"/>
        <v>0</v>
      </c>
      <c r="DZM78" s="321">
        <f t="shared" si="148"/>
        <v>0</v>
      </c>
      <c r="DZN78" s="321">
        <f t="shared" si="148"/>
        <v>0</v>
      </c>
      <c r="DZO78" s="321">
        <f t="shared" si="148"/>
        <v>0</v>
      </c>
      <c r="DZP78" s="321">
        <f t="shared" si="148"/>
        <v>0</v>
      </c>
      <c r="DZQ78" s="321">
        <f t="shared" si="148"/>
        <v>0</v>
      </c>
      <c r="DZR78" s="321">
        <f t="shared" si="148"/>
        <v>0</v>
      </c>
      <c r="DZS78" s="321">
        <f t="shared" si="148"/>
        <v>0</v>
      </c>
      <c r="DZT78" s="321">
        <f t="shared" si="148"/>
        <v>0</v>
      </c>
      <c r="DZU78" s="321">
        <f t="shared" si="148"/>
        <v>0</v>
      </c>
      <c r="DZV78" s="321">
        <f t="shared" si="148"/>
        <v>0</v>
      </c>
      <c r="DZW78" s="321">
        <f t="shared" si="148"/>
        <v>0</v>
      </c>
      <c r="DZX78" s="321">
        <f t="shared" si="148"/>
        <v>0</v>
      </c>
      <c r="DZY78" s="321">
        <f t="shared" si="148"/>
        <v>0</v>
      </c>
      <c r="DZZ78" s="321">
        <f t="shared" si="148"/>
        <v>0</v>
      </c>
      <c r="EAA78" s="321">
        <f t="shared" si="148"/>
        <v>0</v>
      </c>
      <c r="EAB78" s="321">
        <f t="shared" si="148"/>
        <v>0</v>
      </c>
      <c r="EAC78" s="321">
        <f t="shared" si="148"/>
        <v>0</v>
      </c>
      <c r="EAD78" s="321">
        <f t="shared" si="148"/>
        <v>0</v>
      </c>
      <c r="EAE78" s="321">
        <f t="shared" ref="EAE78:ECP81" si="149">EAD78*8.5%*12</f>
        <v>0</v>
      </c>
      <c r="EAF78" s="321">
        <f t="shared" si="149"/>
        <v>0</v>
      </c>
      <c r="EAG78" s="321">
        <f t="shared" si="149"/>
        <v>0</v>
      </c>
      <c r="EAH78" s="321">
        <f t="shared" si="149"/>
        <v>0</v>
      </c>
      <c r="EAI78" s="321">
        <f t="shared" si="149"/>
        <v>0</v>
      </c>
      <c r="EAJ78" s="321">
        <f t="shared" si="149"/>
        <v>0</v>
      </c>
      <c r="EAK78" s="321">
        <f t="shared" si="149"/>
        <v>0</v>
      </c>
      <c r="EAL78" s="321">
        <f t="shared" si="149"/>
        <v>0</v>
      </c>
      <c r="EAM78" s="321">
        <f t="shared" si="149"/>
        <v>0</v>
      </c>
      <c r="EAN78" s="321">
        <f t="shared" si="149"/>
        <v>0</v>
      </c>
      <c r="EAO78" s="321">
        <f t="shared" si="149"/>
        <v>0</v>
      </c>
      <c r="EAP78" s="321">
        <f t="shared" si="149"/>
        <v>0</v>
      </c>
      <c r="EAQ78" s="321">
        <f t="shared" si="149"/>
        <v>0</v>
      </c>
      <c r="EAR78" s="321">
        <f t="shared" si="149"/>
        <v>0</v>
      </c>
      <c r="EAS78" s="321">
        <f t="shared" si="149"/>
        <v>0</v>
      </c>
      <c r="EAT78" s="321">
        <f t="shared" si="149"/>
        <v>0</v>
      </c>
      <c r="EAU78" s="321">
        <f t="shared" si="149"/>
        <v>0</v>
      </c>
      <c r="EAV78" s="321">
        <f t="shared" si="149"/>
        <v>0</v>
      </c>
      <c r="EAW78" s="321">
        <f t="shared" si="149"/>
        <v>0</v>
      </c>
      <c r="EAX78" s="321">
        <f t="shared" si="149"/>
        <v>0</v>
      </c>
      <c r="EAY78" s="321">
        <f t="shared" si="149"/>
        <v>0</v>
      </c>
      <c r="EAZ78" s="321">
        <f t="shared" si="149"/>
        <v>0</v>
      </c>
      <c r="EBA78" s="321">
        <f t="shared" si="149"/>
        <v>0</v>
      </c>
      <c r="EBB78" s="321">
        <f t="shared" si="149"/>
        <v>0</v>
      </c>
      <c r="EBC78" s="321">
        <f t="shared" si="149"/>
        <v>0</v>
      </c>
      <c r="EBD78" s="321">
        <f t="shared" si="149"/>
        <v>0</v>
      </c>
      <c r="EBE78" s="321">
        <f t="shared" si="149"/>
        <v>0</v>
      </c>
      <c r="EBF78" s="321">
        <f t="shared" si="149"/>
        <v>0</v>
      </c>
      <c r="EBG78" s="321">
        <f t="shared" si="149"/>
        <v>0</v>
      </c>
      <c r="EBH78" s="321">
        <f t="shared" si="149"/>
        <v>0</v>
      </c>
      <c r="EBI78" s="321">
        <f t="shared" si="149"/>
        <v>0</v>
      </c>
      <c r="EBJ78" s="321">
        <f t="shared" si="149"/>
        <v>0</v>
      </c>
      <c r="EBK78" s="321">
        <f t="shared" si="149"/>
        <v>0</v>
      </c>
      <c r="EBL78" s="321">
        <f t="shared" si="149"/>
        <v>0</v>
      </c>
      <c r="EBM78" s="321">
        <f t="shared" si="149"/>
        <v>0</v>
      </c>
      <c r="EBN78" s="321">
        <f t="shared" si="149"/>
        <v>0</v>
      </c>
      <c r="EBO78" s="321">
        <f t="shared" si="149"/>
        <v>0</v>
      </c>
      <c r="EBP78" s="321">
        <f t="shared" si="149"/>
        <v>0</v>
      </c>
      <c r="EBQ78" s="321">
        <f t="shared" si="149"/>
        <v>0</v>
      </c>
      <c r="EBR78" s="321">
        <f t="shared" si="149"/>
        <v>0</v>
      </c>
      <c r="EBS78" s="321">
        <f t="shared" si="149"/>
        <v>0</v>
      </c>
      <c r="EBT78" s="321">
        <f t="shared" si="149"/>
        <v>0</v>
      </c>
      <c r="EBU78" s="321">
        <f t="shared" si="149"/>
        <v>0</v>
      </c>
      <c r="EBV78" s="321">
        <f t="shared" si="149"/>
        <v>0</v>
      </c>
      <c r="EBW78" s="321">
        <f t="shared" si="149"/>
        <v>0</v>
      </c>
      <c r="EBX78" s="321">
        <f t="shared" si="149"/>
        <v>0</v>
      </c>
      <c r="EBY78" s="321">
        <f t="shared" si="149"/>
        <v>0</v>
      </c>
      <c r="EBZ78" s="321">
        <f t="shared" si="149"/>
        <v>0</v>
      </c>
      <c r="ECA78" s="321">
        <f t="shared" si="149"/>
        <v>0</v>
      </c>
      <c r="ECB78" s="321">
        <f t="shared" si="149"/>
        <v>0</v>
      </c>
      <c r="ECC78" s="321">
        <f t="shared" si="149"/>
        <v>0</v>
      </c>
      <c r="ECD78" s="321">
        <f t="shared" si="149"/>
        <v>0</v>
      </c>
      <c r="ECE78" s="321">
        <f t="shared" si="149"/>
        <v>0</v>
      </c>
      <c r="ECF78" s="321">
        <f t="shared" si="149"/>
        <v>0</v>
      </c>
      <c r="ECG78" s="321">
        <f t="shared" si="149"/>
        <v>0</v>
      </c>
      <c r="ECH78" s="321">
        <f t="shared" si="149"/>
        <v>0</v>
      </c>
      <c r="ECI78" s="321">
        <f t="shared" si="149"/>
        <v>0</v>
      </c>
      <c r="ECJ78" s="321">
        <f t="shared" si="149"/>
        <v>0</v>
      </c>
      <c r="ECK78" s="321">
        <f t="shared" si="149"/>
        <v>0</v>
      </c>
      <c r="ECL78" s="321">
        <f t="shared" si="149"/>
        <v>0</v>
      </c>
      <c r="ECM78" s="321">
        <f t="shared" si="149"/>
        <v>0</v>
      </c>
      <c r="ECN78" s="321">
        <f t="shared" si="149"/>
        <v>0</v>
      </c>
      <c r="ECO78" s="321">
        <f t="shared" si="149"/>
        <v>0</v>
      </c>
      <c r="ECP78" s="321">
        <f t="shared" si="149"/>
        <v>0</v>
      </c>
      <c r="ECQ78" s="321">
        <f t="shared" ref="ECQ78:EFB81" si="150">ECP78*8.5%*12</f>
        <v>0</v>
      </c>
      <c r="ECR78" s="321">
        <f t="shared" si="150"/>
        <v>0</v>
      </c>
      <c r="ECS78" s="321">
        <f t="shared" si="150"/>
        <v>0</v>
      </c>
      <c r="ECT78" s="321">
        <f t="shared" si="150"/>
        <v>0</v>
      </c>
      <c r="ECU78" s="321">
        <f t="shared" si="150"/>
        <v>0</v>
      </c>
      <c r="ECV78" s="321">
        <f t="shared" si="150"/>
        <v>0</v>
      </c>
      <c r="ECW78" s="321">
        <f t="shared" si="150"/>
        <v>0</v>
      </c>
      <c r="ECX78" s="321">
        <f t="shared" si="150"/>
        <v>0</v>
      </c>
      <c r="ECY78" s="321">
        <f t="shared" si="150"/>
        <v>0</v>
      </c>
      <c r="ECZ78" s="321">
        <f t="shared" si="150"/>
        <v>0</v>
      </c>
      <c r="EDA78" s="321">
        <f t="shared" si="150"/>
        <v>0</v>
      </c>
      <c r="EDB78" s="321">
        <f t="shared" si="150"/>
        <v>0</v>
      </c>
      <c r="EDC78" s="321">
        <f t="shared" si="150"/>
        <v>0</v>
      </c>
      <c r="EDD78" s="321">
        <f t="shared" si="150"/>
        <v>0</v>
      </c>
      <c r="EDE78" s="321">
        <f t="shared" si="150"/>
        <v>0</v>
      </c>
      <c r="EDF78" s="321">
        <f t="shared" si="150"/>
        <v>0</v>
      </c>
      <c r="EDG78" s="321">
        <f t="shared" si="150"/>
        <v>0</v>
      </c>
      <c r="EDH78" s="321">
        <f t="shared" si="150"/>
        <v>0</v>
      </c>
      <c r="EDI78" s="321">
        <f t="shared" si="150"/>
        <v>0</v>
      </c>
      <c r="EDJ78" s="321">
        <f t="shared" si="150"/>
        <v>0</v>
      </c>
      <c r="EDK78" s="321">
        <f t="shared" si="150"/>
        <v>0</v>
      </c>
      <c r="EDL78" s="321">
        <f t="shared" si="150"/>
        <v>0</v>
      </c>
      <c r="EDM78" s="321">
        <f t="shared" si="150"/>
        <v>0</v>
      </c>
      <c r="EDN78" s="321">
        <f t="shared" si="150"/>
        <v>0</v>
      </c>
      <c r="EDO78" s="321">
        <f t="shared" si="150"/>
        <v>0</v>
      </c>
      <c r="EDP78" s="321">
        <f t="shared" si="150"/>
        <v>0</v>
      </c>
      <c r="EDQ78" s="321">
        <f t="shared" si="150"/>
        <v>0</v>
      </c>
      <c r="EDR78" s="321">
        <f t="shared" si="150"/>
        <v>0</v>
      </c>
      <c r="EDS78" s="321">
        <f t="shared" si="150"/>
        <v>0</v>
      </c>
      <c r="EDT78" s="321">
        <f t="shared" si="150"/>
        <v>0</v>
      </c>
      <c r="EDU78" s="321">
        <f t="shared" si="150"/>
        <v>0</v>
      </c>
      <c r="EDV78" s="321">
        <f t="shared" si="150"/>
        <v>0</v>
      </c>
      <c r="EDW78" s="321">
        <f t="shared" si="150"/>
        <v>0</v>
      </c>
      <c r="EDX78" s="321">
        <f t="shared" si="150"/>
        <v>0</v>
      </c>
      <c r="EDY78" s="321">
        <f t="shared" si="150"/>
        <v>0</v>
      </c>
      <c r="EDZ78" s="321">
        <f t="shared" si="150"/>
        <v>0</v>
      </c>
      <c r="EEA78" s="321">
        <f t="shared" si="150"/>
        <v>0</v>
      </c>
      <c r="EEB78" s="321">
        <f t="shared" si="150"/>
        <v>0</v>
      </c>
      <c r="EEC78" s="321">
        <f t="shared" si="150"/>
        <v>0</v>
      </c>
      <c r="EED78" s="321">
        <f t="shared" si="150"/>
        <v>0</v>
      </c>
      <c r="EEE78" s="321">
        <f t="shared" si="150"/>
        <v>0</v>
      </c>
      <c r="EEF78" s="321">
        <f t="shared" si="150"/>
        <v>0</v>
      </c>
      <c r="EEG78" s="321">
        <f t="shared" si="150"/>
        <v>0</v>
      </c>
      <c r="EEH78" s="321">
        <f t="shared" si="150"/>
        <v>0</v>
      </c>
      <c r="EEI78" s="321">
        <f t="shared" si="150"/>
        <v>0</v>
      </c>
      <c r="EEJ78" s="321">
        <f t="shared" si="150"/>
        <v>0</v>
      </c>
      <c r="EEK78" s="321">
        <f t="shared" si="150"/>
        <v>0</v>
      </c>
      <c r="EEL78" s="321">
        <f t="shared" si="150"/>
        <v>0</v>
      </c>
      <c r="EEM78" s="321">
        <f t="shared" si="150"/>
        <v>0</v>
      </c>
      <c r="EEN78" s="321">
        <f t="shared" si="150"/>
        <v>0</v>
      </c>
      <c r="EEO78" s="321">
        <f t="shared" si="150"/>
        <v>0</v>
      </c>
      <c r="EEP78" s="321">
        <f t="shared" si="150"/>
        <v>0</v>
      </c>
      <c r="EEQ78" s="321">
        <f t="shared" si="150"/>
        <v>0</v>
      </c>
      <c r="EER78" s="321">
        <f t="shared" si="150"/>
        <v>0</v>
      </c>
      <c r="EES78" s="321">
        <f t="shared" si="150"/>
        <v>0</v>
      </c>
      <c r="EET78" s="321">
        <f t="shared" si="150"/>
        <v>0</v>
      </c>
      <c r="EEU78" s="321">
        <f t="shared" si="150"/>
        <v>0</v>
      </c>
      <c r="EEV78" s="321">
        <f t="shared" si="150"/>
        <v>0</v>
      </c>
      <c r="EEW78" s="321">
        <f t="shared" si="150"/>
        <v>0</v>
      </c>
      <c r="EEX78" s="321">
        <f t="shared" si="150"/>
        <v>0</v>
      </c>
      <c r="EEY78" s="321">
        <f t="shared" si="150"/>
        <v>0</v>
      </c>
      <c r="EEZ78" s="321">
        <f t="shared" si="150"/>
        <v>0</v>
      </c>
      <c r="EFA78" s="321">
        <f t="shared" si="150"/>
        <v>0</v>
      </c>
      <c r="EFB78" s="321">
        <f t="shared" si="150"/>
        <v>0</v>
      </c>
      <c r="EFC78" s="321">
        <f t="shared" ref="EFC78:EHN81" si="151">EFB78*8.5%*12</f>
        <v>0</v>
      </c>
      <c r="EFD78" s="321">
        <f t="shared" si="151"/>
        <v>0</v>
      </c>
      <c r="EFE78" s="321">
        <f t="shared" si="151"/>
        <v>0</v>
      </c>
      <c r="EFF78" s="321">
        <f t="shared" si="151"/>
        <v>0</v>
      </c>
      <c r="EFG78" s="321">
        <f t="shared" si="151"/>
        <v>0</v>
      </c>
      <c r="EFH78" s="321">
        <f t="shared" si="151"/>
        <v>0</v>
      </c>
      <c r="EFI78" s="321">
        <f t="shared" si="151"/>
        <v>0</v>
      </c>
      <c r="EFJ78" s="321">
        <f t="shared" si="151"/>
        <v>0</v>
      </c>
      <c r="EFK78" s="321">
        <f t="shared" si="151"/>
        <v>0</v>
      </c>
      <c r="EFL78" s="321">
        <f t="shared" si="151"/>
        <v>0</v>
      </c>
      <c r="EFM78" s="321">
        <f t="shared" si="151"/>
        <v>0</v>
      </c>
      <c r="EFN78" s="321">
        <f t="shared" si="151"/>
        <v>0</v>
      </c>
      <c r="EFO78" s="321">
        <f t="shared" si="151"/>
        <v>0</v>
      </c>
      <c r="EFP78" s="321">
        <f t="shared" si="151"/>
        <v>0</v>
      </c>
      <c r="EFQ78" s="321">
        <f t="shared" si="151"/>
        <v>0</v>
      </c>
      <c r="EFR78" s="321">
        <f t="shared" si="151"/>
        <v>0</v>
      </c>
      <c r="EFS78" s="321">
        <f t="shared" si="151"/>
        <v>0</v>
      </c>
      <c r="EFT78" s="321">
        <f t="shared" si="151"/>
        <v>0</v>
      </c>
      <c r="EFU78" s="321">
        <f t="shared" si="151"/>
        <v>0</v>
      </c>
      <c r="EFV78" s="321">
        <f t="shared" si="151"/>
        <v>0</v>
      </c>
      <c r="EFW78" s="321">
        <f t="shared" si="151"/>
        <v>0</v>
      </c>
      <c r="EFX78" s="321">
        <f t="shared" si="151"/>
        <v>0</v>
      </c>
      <c r="EFY78" s="321">
        <f t="shared" si="151"/>
        <v>0</v>
      </c>
      <c r="EFZ78" s="321">
        <f t="shared" si="151"/>
        <v>0</v>
      </c>
      <c r="EGA78" s="321">
        <f t="shared" si="151"/>
        <v>0</v>
      </c>
      <c r="EGB78" s="321">
        <f t="shared" si="151"/>
        <v>0</v>
      </c>
      <c r="EGC78" s="321">
        <f t="shared" si="151"/>
        <v>0</v>
      </c>
      <c r="EGD78" s="321">
        <f t="shared" si="151"/>
        <v>0</v>
      </c>
      <c r="EGE78" s="321">
        <f t="shared" si="151"/>
        <v>0</v>
      </c>
      <c r="EGF78" s="321">
        <f t="shared" si="151"/>
        <v>0</v>
      </c>
      <c r="EGG78" s="321">
        <f t="shared" si="151"/>
        <v>0</v>
      </c>
      <c r="EGH78" s="321">
        <f t="shared" si="151"/>
        <v>0</v>
      </c>
      <c r="EGI78" s="321">
        <f t="shared" si="151"/>
        <v>0</v>
      </c>
      <c r="EGJ78" s="321">
        <f t="shared" si="151"/>
        <v>0</v>
      </c>
      <c r="EGK78" s="321">
        <f t="shared" si="151"/>
        <v>0</v>
      </c>
      <c r="EGL78" s="321">
        <f t="shared" si="151"/>
        <v>0</v>
      </c>
      <c r="EGM78" s="321">
        <f t="shared" si="151"/>
        <v>0</v>
      </c>
      <c r="EGN78" s="321">
        <f t="shared" si="151"/>
        <v>0</v>
      </c>
      <c r="EGO78" s="321">
        <f t="shared" si="151"/>
        <v>0</v>
      </c>
      <c r="EGP78" s="321">
        <f t="shared" si="151"/>
        <v>0</v>
      </c>
      <c r="EGQ78" s="321">
        <f t="shared" si="151"/>
        <v>0</v>
      </c>
      <c r="EGR78" s="321">
        <f t="shared" si="151"/>
        <v>0</v>
      </c>
      <c r="EGS78" s="321">
        <f t="shared" si="151"/>
        <v>0</v>
      </c>
      <c r="EGT78" s="321">
        <f t="shared" si="151"/>
        <v>0</v>
      </c>
      <c r="EGU78" s="321">
        <f t="shared" si="151"/>
        <v>0</v>
      </c>
      <c r="EGV78" s="321">
        <f t="shared" si="151"/>
        <v>0</v>
      </c>
      <c r="EGW78" s="321">
        <f t="shared" si="151"/>
        <v>0</v>
      </c>
      <c r="EGX78" s="321">
        <f t="shared" si="151"/>
        <v>0</v>
      </c>
      <c r="EGY78" s="321">
        <f t="shared" si="151"/>
        <v>0</v>
      </c>
      <c r="EGZ78" s="321">
        <f t="shared" si="151"/>
        <v>0</v>
      </c>
      <c r="EHA78" s="321">
        <f t="shared" si="151"/>
        <v>0</v>
      </c>
      <c r="EHB78" s="321">
        <f t="shared" si="151"/>
        <v>0</v>
      </c>
      <c r="EHC78" s="321">
        <f t="shared" si="151"/>
        <v>0</v>
      </c>
      <c r="EHD78" s="321">
        <f t="shared" si="151"/>
        <v>0</v>
      </c>
      <c r="EHE78" s="321">
        <f t="shared" si="151"/>
        <v>0</v>
      </c>
      <c r="EHF78" s="321">
        <f t="shared" si="151"/>
        <v>0</v>
      </c>
      <c r="EHG78" s="321">
        <f t="shared" si="151"/>
        <v>0</v>
      </c>
      <c r="EHH78" s="321">
        <f t="shared" si="151"/>
        <v>0</v>
      </c>
      <c r="EHI78" s="321">
        <f t="shared" si="151"/>
        <v>0</v>
      </c>
      <c r="EHJ78" s="321">
        <f t="shared" si="151"/>
        <v>0</v>
      </c>
      <c r="EHK78" s="321">
        <f t="shared" si="151"/>
        <v>0</v>
      </c>
      <c r="EHL78" s="321">
        <f t="shared" si="151"/>
        <v>0</v>
      </c>
      <c r="EHM78" s="321">
        <f t="shared" si="151"/>
        <v>0</v>
      </c>
      <c r="EHN78" s="321">
        <f t="shared" si="151"/>
        <v>0</v>
      </c>
      <c r="EHO78" s="321">
        <f t="shared" ref="EHO78:EJZ81" si="152">EHN78*8.5%*12</f>
        <v>0</v>
      </c>
      <c r="EHP78" s="321">
        <f t="shared" si="152"/>
        <v>0</v>
      </c>
      <c r="EHQ78" s="321">
        <f t="shared" si="152"/>
        <v>0</v>
      </c>
      <c r="EHR78" s="321">
        <f t="shared" si="152"/>
        <v>0</v>
      </c>
      <c r="EHS78" s="321">
        <f t="shared" si="152"/>
        <v>0</v>
      </c>
      <c r="EHT78" s="321">
        <f t="shared" si="152"/>
        <v>0</v>
      </c>
      <c r="EHU78" s="321">
        <f t="shared" si="152"/>
        <v>0</v>
      </c>
      <c r="EHV78" s="321">
        <f t="shared" si="152"/>
        <v>0</v>
      </c>
      <c r="EHW78" s="321">
        <f t="shared" si="152"/>
        <v>0</v>
      </c>
      <c r="EHX78" s="321">
        <f t="shared" si="152"/>
        <v>0</v>
      </c>
      <c r="EHY78" s="321">
        <f t="shared" si="152"/>
        <v>0</v>
      </c>
      <c r="EHZ78" s="321">
        <f t="shared" si="152"/>
        <v>0</v>
      </c>
      <c r="EIA78" s="321">
        <f t="shared" si="152"/>
        <v>0</v>
      </c>
      <c r="EIB78" s="321">
        <f t="shared" si="152"/>
        <v>0</v>
      </c>
      <c r="EIC78" s="321">
        <f t="shared" si="152"/>
        <v>0</v>
      </c>
      <c r="EID78" s="321">
        <f t="shared" si="152"/>
        <v>0</v>
      </c>
      <c r="EIE78" s="321">
        <f t="shared" si="152"/>
        <v>0</v>
      </c>
      <c r="EIF78" s="321">
        <f t="shared" si="152"/>
        <v>0</v>
      </c>
      <c r="EIG78" s="321">
        <f t="shared" si="152"/>
        <v>0</v>
      </c>
      <c r="EIH78" s="321">
        <f t="shared" si="152"/>
        <v>0</v>
      </c>
      <c r="EII78" s="321">
        <f t="shared" si="152"/>
        <v>0</v>
      </c>
      <c r="EIJ78" s="321">
        <f t="shared" si="152"/>
        <v>0</v>
      </c>
      <c r="EIK78" s="321">
        <f t="shared" si="152"/>
        <v>0</v>
      </c>
      <c r="EIL78" s="321">
        <f t="shared" si="152"/>
        <v>0</v>
      </c>
      <c r="EIM78" s="321">
        <f t="shared" si="152"/>
        <v>0</v>
      </c>
      <c r="EIN78" s="321">
        <f t="shared" si="152"/>
        <v>0</v>
      </c>
      <c r="EIO78" s="321">
        <f t="shared" si="152"/>
        <v>0</v>
      </c>
      <c r="EIP78" s="321">
        <f t="shared" si="152"/>
        <v>0</v>
      </c>
      <c r="EIQ78" s="321">
        <f t="shared" si="152"/>
        <v>0</v>
      </c>
      <c r="EIR78" s="321">
        <f t="shared" si="152"/>
        <v>0</v>
      </c>
      <c r="EIS78" s="321">
        <f t="shared" si="152"/>
        <v>0</v>
      </c>
      <c r="EIT78" s="321">
        <f t="shared" si="152"/>
        <v>0</v>
      </c>
      <c r="EIU78" s="321">
        <f t="shared" si="152"/>
        <v>0</v>
      </c>
      <c r="EIV78" s="321">
        <f t="shared" si="152"/>
        <v>0</v>
      </c>
      <c r="EIW78" s="321">
        <f t="shared" si="152"/>
        <v>0</v>
      </c>
      <c r="EIX78" s="321">
        <f t="shared" si="152"/>
        <v>0</v>
      </c>
      <c r="EIY78" s="321">
        <f t="shared" si="152"/>
        <v>0</v>
      </c>
      <c r="EIZ78" s="321">
        <f t="shared" si="152"/>
        <v>0</v>
      </c>
      <c r="EJA78" s="321">
        <f t="shared" si="152"/>
        <v>0</v>
      </c>
      <c r="EJB78" s="321">
        <f t="shared" si="152"/>
        <v>0</v>
      </c>
      <c r="EJC78" s="321">
        <f t="shared" si="152"/>
        <v>0</v>
      </c>
      <c r="EJD78" s="321">
        <f t="shared" si="152"/>
        <v>0</v>
      </c>
      <c r="EJE78" s="321">
        <f t="shared" si="152"/>
        <v>0</v>
      </c>
      <c r="EJF78" s="321">
        <f t="shared" si="152"/>
        <v>0</v>
      </c>
      <c r="EJG78" s="321">
        <f t="shared" si="152"/>
        <v>0</v>
      </c>
      <c r="EJH78" s="321">
        <f t="shared" si="152"/>
        <v>0</v>
      </c>
      <c r="EJI78" s="321">
        <f t="shared" si="152"/>
        <v>0</v>
      </c>
      <c r="EJJ78" s="321">
        <f t="shared" si="152"/>
        <v>0</v>
      </c>
      <c r="EJK78" s="321">
        <f t="shared" si="152"/>
        <v>0</v>
      </c>
      <c r="EJL78" s="321">
        <f t="shared" si="152"/>
        <v>0</v>
      </c>
      <c r="EJM78" s="321">
        <f t="shared" si="152"/>
        <v>0</v>
      </c>
      <c r="EJN78" s="321">
        <f t="shared" si="152"/>
        <v>0</v>
      </c>
      <c r="EJO78" s="321">
        <f t="shared" si="152"/>
        <v>0</v>
      </c>
      <c r="EJP78" s="321">
        <f t="shared" si="152"/>
        <v>0</v>
      </c>
      <c r="EJQ78" s="321">
        <f t="shared" si="152"/>
        <v>0</v>
      </c>
      <c r="EJR78" s="321">
        <f t="shared" si="152"/>
        <v>0</v>
      </c>
      <c r="EJS78" s="321">
        <f t="shared" si="152"/>
        <v>0</v>
      </c>
      <c r="EJT78" s="321">
        <f t="shared" si="152"/>
        <v>0</v>
      </c>
      <c r="EJU78" s="321">
        <f t="shared" si="152"/>
        <v>0</v>
      </c>
      <c r="EJV78" s="321">
        <f t="shared" si="152"/>
        <v>0</v>
      </c>
      <c r="EJW78" s="321">
        <f t="shared" si="152"/>
        <v>0</v>
      </c>
      <c r="EJX78" s="321">
        <f t="shared" si="152"/>
        <v>0</v>
      </c>
      <c r="EJY78" s="321">
        <f t="shared" si="152"/>
        <v>0</v>
      </c>
      <c r="EJZ78" s="321">
        <f t="shared" si="152"/>
        <v>0</v>
      </c>
      <c r="EKA78" s="321">
        <f t="shared" ref="EKA78:EML81" si="153">EJZ78*8.5%*12</f>
        <v>0</v>
      </c>
      <c r="EKB78" s="321">
        <f t="shared" si="153"/>
        <v>0</v>
      </c>
      <c r="EKC78" s="321">
        <f t="shared" si="153"/>
        <v>0</v>
      </c>
      <c r="EKD78" s="321">
        <f t="shared" si="153"/>
        <v>0</v>
      </c>
      <c r="EKE78" s="321">
        <f t="shared" si="153"/>
        <v>0</v>
      </c>
      <c r="EKF78" s="321">
        <f t="shared" si="153"/>
        <v>0</v>
      </c>
      <c r="EKG78" s="321">
        <f t="shared" si="153"/>
        <v>0</v>
      </c>
      <c r="EKH78" s="321">
        <f t="shared" si="153"/>
        <v>0</v>
      </c>
      <c r="EKI78" s="321">
        <f t="shared" si="153"/>
        <v>0</v>
      </c>
      <c r="EKJ78" s="321">
        <f t="shared" si="153"/>
        <v>0</v>
      </c>
      <c r="EKK78" s="321">
        <f t="shared" si="153"/>
        <v>0</v>
      </c>
      <c r="EKL78" s="321">
        <f t="shared" si="153"/>
        <v>0</v>
      </c>
      <c r="EKM78" s="321">
        <f t="shared" si="153"/>
        <v>0</v>
      </c>
      <c r="EKN78" s="321">
        <f t="shared" si="153"/>
        <v>0</v>
      </c>
      <c r="EKO78" s="321">
        <f t="shared" si="153"/>
        <v>0</v>
      </c>
      <c r="EKP78" s="321">
        <f t="shared" si="153"/>
        <v>0</v>
      </c>
      <c r="EKQ78" s="321">
        <f t="shared" si="153"/>
        <v>0</v>
      </c>
      <c r="EKR78" s="321">
        <f t="shared" si="153"/>
        <v>0</v>
      </c>
      <c r="EKS78" s="321">
        <f t="shared" si="153"/>
        <v>0</v>
      </c>
      <c r="EKT78" s="321">
        <f t="shared" si="153"/>
        <v>0</v>
      </c>
      <c r="EKU78" s="321">
        <f t="shared" si="153"/>
        <v>0</v>
      </c>
      <c r="EKV78" s="321">
        <f t="shared" si="153"/>
        <v>0</v>
      </c>
      <c r="EKW78" s="321">
        <f t="shared" si="153"/>
        <v>0</v>
      </c>
      <c r="EKX78" s="321">
        <f t="shared" si="153"/>
        <v>0</v>
      </c>
      <c r="EKY78" s="321">
        <f t="shared" si="153"/>
        <v>0</v>
      </c>
      <c r="EKZ78" s="321">
        <f t="shared" si="153"/>
        <v>0</v>
      </c>
      <c r="ELA78" s="321">
        <f t="shared" si="153"/>
        <v>0</v>
      </c>
      <c r="ELB78" s="321">
        <f t="shared" si="153"/>
        <v>0</v>
      </c>
      <c r="ELC78" s="321">
        <f t="shared" si="153"/>
        <v>0</v>
      </c>
      <c r="ELD78" s="321">
        <f t="shared" si="153"/>
        <v>0</v>
      </c>
      <c r="ELE78" s="321">
        <f t="shared" si="153"/>
        <v>0</v>
      </c>
      <c r="ELF78" s="321">
        <f t="shared" si="153"/>
        <v>0</v>
      </c>
      <c r="ELG78" s="321">
        <f t="shared" si="153"/>
        <v>0</v>
      </c>
      <c r="ELH78" s="321">
        <f t="shared" si="153"/>
        <v>0</v>
      </c>
      <c r="ELI78" s="321">
        <f t="shared" si="153"/>
        <v>0</v>
      </c>
      <c r="ELJ78" s="321">
        <f t="shared" si="153"/>
        <v>0</v>
      </c>
      <c r="ELK78" s="321">
        <f t="shared" si="153"/>
        <v>0</v>
      </c>
      <c r="ELL78" s="321">
        <f t="shared" si="153"/>
        <v>0</v>
      </c>
      <c r="ELM78" s="321">
        <f t="shared" si="153"/>
        <v>0</v>
      </c>
      <c r="ELN78" s="321">
        <f t="shared" si="153"/>
        <v>0</v>
      </c>
      <c r="ELO78" s="321">
        <f t="shared" si="153"/>
        <v>0</v>
      </c>
      <c r="ELP78" s="321">
        <f t="shared" si="153"/>
        <v>0</v>
      </c>
      <c r="ELQ78" s="321">
        <f t="shared" si="153"/>
        <v>0</v>
      </c>
      <c r="ELR78" s="321">
        <f t="shared" si="153"/>
        <v>0</v>
      </c>
      <c r="ELS78" s="321">
        <f t="shared" si="153"/>
        <v>0</v>
      </c>
      <c r="ELT78" s="321">
        <f t="shared" si="153"/>
        <v>0</v>
      </c>
      <c r="ELU78" s="321">
        <f t="shared" si="153"/>
        <v>0</v>
      </c>
      <c r="ELV78" s="321">
        <f t="shared" si="153"/>
        <v>0</v>
      </c>
      <c r="ELW78" s="321">
        <f t="shared" si="153"/>
        <v>0</v>
      </c>
      <c r="ELX78" s="321">
        <f t="shared" si="153"/>
        <v>0</v>
      </c>
      <c r="ELY78" s="321">
        <f t="shared" si="153"/>
        <v>0</v>
      </c>
      <c r="ELZ78" s="321">
        <f t="shared" si="153"/>
        <v>0</v>
      </c>
      <c r="EMA78" s="321">
        <f t="shared" si="153"/>
        <v>0</v>
      </c>
      <c r="EMB78" s="321">
        <f t="shared" si="153"/>
        <v>0</v>
      </c>
      <c r="EMC78" s="321">
        <f t="shared" si="153"/>
        <v>0</v>
      </c>
      <c r="EMD78" s="321">
        <f t="shared" si="153"/>
        <v>0</v>
      </c>
      <c r="EME78" s="321">
        <f t="shared" si="153"/>
        <v>0</v>
      </c>
      <c r="EMF78" s="321">
        <f t="shared" si="153"/>
        <v>0</v>
      </c>
      <c r="EMG78" s="321">
        <f t="shared" si="153"/>
        <v>0</v>
      </c>
      <c r="EMH78" s="321">
        <f t="shared" si="153"/>
        <v>0</v>
      </c>
      <c r="EMI78" s="321">
        <f t="shared" si="153"/>
        <v>0</v>
      </c>
      <c r="EMJ78" s="321">
        <f t="shared" si="153"/>
        <v>0</v>
      </c>
      <c r="EMK78" s="321">
        <f t="shared" si="153"/>
        <v>0</v>
      </c>
      <c r="EML78" s="321">
        <f t="shared" si="153"/>
        <v>0</v>
      </c>
      <c r="EMM78" s="321">
        <f t="shared" ref="EMM78:EOX81" si="154">EML78*8.5%*12</f>
        <v>0</v>
      </c>
      <c r="EMN78" s="321">
        <f t="shared" si="154"/>
        <v>0</v>
      </c>
      <c r="EMO78" s="321">
        <f t="shared" si="154"/>
        <v>0</v>
      </c>
      <c r="EMP78" s="321">
        <f t="shared" si="154"/>
        <v>0</v>
      </c>
      <c r="EMQ78" s="321">
        <f t="shared" si="154"/>
        <v>0</v>
      </c>
      <c r="EMR78" s="321">
        <f t="shared" si="154"/>
        <v>0</v>
      </c>
      <c r="EMS78" s="321">
        <f t="shared" si="154"/>
        <v>0</v>
      </c>
      <c r="EMT78" s="321">
        <f t="shared" si="154"/>
        <v>0</v>
      </c>
      <c r="EMU78" s="321">
        <f t="shared" si="154"/>
        <v>0</v>
      </c>
      <c r="EMV78" s="321">
        <f t="shared" si="154"/>
        <v>0</v>
      </c>
      <c r="EMW78" s="321">
        <f t="shared" si="154"/>
        <v>0</v>
      </c>
      <c r="EMX78" s="321">
        <f t="shared" si="154"/>
        <v>0</v>
      </c>
      <c r="EMY78" s="321">
        <f t="shared" si="154"/>
        <v>0</v>
      </c>
      <c r="EMZ78" s="321">
        <f t="shared" si="154"/>
        <v>0</v>
      </c>
      <c r="ENA78" s="321">
        <f t="shared" si="154"/>
        <v>0</v>
      </c>
      <c r="ENB78" s="321">
        <f t="shared" si="154"/>
        <v>0</v>
      </c>
      <c r="ENC78" s="321">
        <f t="shared" si="154"/>
        <v>0</v>
      </c>
      <c r="END78" s="321">
        <f t="shared" si="154"/>
        <v>0</v>
      </c>
      <c r="ENE78" s="321">
        <f t="shared" si="154"/>
        <v>0</v>
      </c>
      <c r="ENF78" s="321">
        <f t="shared" si="154"/>
        <v>0</v>
      </c>
      <c r="ENG78" s="321">
        <f t="shared" si="154"/>
        <v>0</v>
      </c>
      <c r="ENH78" s="321">
        <f t="shared" si="154"/>
        <v>0</v>
      </c>
      <c r="ENI78" s="321">
        <f t="shared" si="154"/>
        <v>0</v>
      </c>
      <c r="ENJ78" s="321">
        <f t="shared" si="154"/>
        <v>0</v>
      </c>
      <c r="ENK78" s="321">
        <f t="shared" si="154"/>
        <v>0</v>
      </c>
      <c r="ENL78" s="321">
        <f t="shared" si="154"/>
        <v>0</v>
      </c>
      <c r="ENM78" s="321">
        <f t="shared" si="154"/>
        <v>0</v>
      </c>
      <c r="ENN78" s="321">
        <f t="shared" si="154"/>
        <v>0</v>
      </c>
      <c r="ENO78" s="321">
        <f t="shared" si="154"/>
        <v>0</v>
      </c>
      <c r="ENP78" s="321">
        <f t="shared" si="154"/>
        <v>0</v>
      </c>
      <c r="ENQ78" s="321">
        <f t="shared" si="154"/>
        <v>0</v>
      </c>
      <c r="ENR78" s="321">
        <f t="shared" si="154"/>
        <v>0</v>
      </c>
      <c r="ENS78" s="321">
        <f t="shared" si="154"/>
        <v>0</v>
      </c>
      <c r="ENT78" s="321">
        <f t="shared" si="154"/>
        <v>0</v>
      </c>
      <c r="ENU78" s="321">
        <f t="shared" si="154"/>
        <v>0</v>
      </c>
      <c r="ENV78" s="321">
        <f t="shared" si="154"/>
        <v>0</v>
      </c>
      <c r="ENW78" s="321">
        <f t="shared" si="154"/>
        <v>0</v>
      </c>
      <c r="ENX78" s="321">
        <f t="shared" si="154"/>
        <v>0</v>
      </c>
      <c r="ENY78" s="321">
        <f t="shared" si="154"/>
        <v>0</v>
      </c>
      <c r="ENZ78" s="321">
        <f t="shared" si="154"/>
        <v>0</v>
      </c>
      <c r="EOA78" s="321">
        <f t="shared" si="154"/>
        <v>0</v>
      </c>
      <c r="EOB78" s="321">
        <f t="shared" si="154"/>
        <v>0</v>
      </c>
      <c r="EOC78" s="321">
        <f t="shared" si="154"/>
        <v>0</v>
      </c>
      <c r="EOD78" s="321">
        <f t="shared" si="154"/>
        <v>0</v>
      </c>
      <c r="EOE78" s="321">
        <f t="shared" si="154"/>
        <v>0</v>
      </c>
      <c r="EOF78" s="321">
        <f t="shared" si="154"/>
        <v>0</v>
      </c>
      <c r="EOG78" s="321">
        <f t="shared" si="154"/>
        <v>0</v>
      </c>
      <c r="EOH78" s="321">
        <f t="shared" si="154"/>
        <v>0</v>
      </c>
      <c r="EOI78" s="321">
        <f t="shared" si="154"/>
        <v>0</v>
      </c>
      <c r="EOJ78" s="321">
        <f t="shared" si="154"/>
        <v>0</v>
      </c>
      <c r="EOK78" s="321">
        <f t="shared" si="154"/>
        <v>0</v>
      </c>
      <c r="EOL78" s="321">
        <f t="shared" si="154"/>
        <v>0</v>
      </c>
      <c r="EOM78" s="321">
        <f t="shared" si="154"/>
        <v>0</v>
      </c>
      <c r="EON78" s="321">
        <f t="shared" si="154"/>
        <v>0</v>
      </c>
      <c r="EOO78" s="321">
        <f t="shared" si="154"/>
        <v>0</v>
      </c>
      <c r="EOP78" s="321">
        <f t="shared" si="154"/>
        <v>0</v>
      </c>
      <c r="EOQ78" s="321">
        <f t="shared" si="154"/>
        <v>0</v>
      </c>
      <c r="EOR78" s="321">
        <f t="shared" si="154"/>
        <v>0</v>
      </c>
      <c r="EOS78" s="321">
        <f t="shared" si="154"/>
        <v>0</v>
      </c>
      <c r="EOT78" s="321">
        <f t="shared" si="154"/>
        <v>0</v>
      </c>
      <c r="EOU78" s="321">
        <f t="shared" si="154"/>
        <v>0</v>
      </c>
      <c r="EOV78" s="321">
        <f t="shared" si="154"/>
        <v>0</v>
      </c>
      <c r="EOW78" s="321">
        <f t="shared" si="154"/>
        <v>0</v>
      </c>
      <c r="EOX78" s="321">
        <f t="shared" si="154"/>
        <v>0</v>
      </c>
      <c r="EOY78" s="321">
        <f t="shared" ref="EOY78:ERJ81" si="155">EOX78*8.5%*12</f>
        <v>0</v>
      </c>
      <c r="EOZ78" s="321">
        <f t="shared" si="155"/>
        <v>0</v>
      </c>
      <c r="EPA78" s="321">
        <f t="shared" si="155"/>
        <v>0</v>
      </c>
      <c r="EPB78" s="321">
        <f t="shared" si="155"/>
        <v>0</v>
      </c>
      <c r="EPC78" s="321">
        <f t="shared" si="155"/>
        <v>0</v>
      </c>
      <c r="EPD78" s="321">
        <f t="shared" si="155"/>
        <v>0</v>
      </c>
      <c r="EPE78" s="321">
        <f t="shared" si="155"/>
        <v>0</v>
      </c>
      <c r="EPF78" s="321">
        <f t="shared" si="155"/>
        <v>0</v>
      </c>
      <c r="EPG78" s="321">
        <f t="shared" si="155"/>
        <v>0</v>
      </c>
      <c r="EPH78" s="321">
        <f t="shared" si="155"/>
        <v>0</v>
      </c>
      <c r="EPI78" s="321">
        <f t="shared" si="155"/>
        <v>0</v>
      </c>
      <c r="EPJ78" s="321">
        <f t="shared" si="155"/>
        <v>0</v>
      </c>
      <c r="EPK78" s="321">
        <f t="shared" si="155"/>
        <v>0</v>
      </c>
      <c r="EPL78" s="321">
        <f t="shared" si="155"/>
        <v>0</v>
      </c>
      <c r="EPM78" s="321">
        <f t="shared" si="155"/>
        <v>0</v>
      </c>
      <c r="EPN78" s="321">
        <f t="shared" si="155"/>
        <v>0</v>
      </c>
      <c r="EPO78" s="321">
        <f t="shared" si="155"/>
        <v>0</v>
      </c>
      <c r="EPP78" s="321">
        <f t="shared" si="155"/>
        <v>0</v>
      </c>
      <c r="EPQ78" s="321">
        <f t="shared" si="155"/>
        <v>0</v>
      </c>
      <c r="EPR78" s="321">
        <f t="shared" si="155"/>
        <v>0</v>
      </c>
      <c r="EPS78" s="321">
        <f t="shared" si="155"/>
        <v>0</v>
      </c>
      <c r="EPT78" s="321">
        <f t="shared" si="155"/>
        <v>0</v>
      </c>
      <c r="EPU78" s="321">
        <f t="shared" si="155"/>
        <v>0</v>
      </c>
      <c r="EPV78" s="321">
        <f t="shared" si="155"/>
        <v>0</v>
      </c>
      <c r="EPW78" s="321">
        <f t="shared" si="155"/>
        <v>0</v>
      </c>
      <c r="EPX78" s="321">
        <f t="shared" si="155"/>
        <v>0</v>
      </c>
      <c r="EPY78" s="321">
        <f t="shared" si="155"/>
        <v>0</v>
      </c>
      <c r="EPZ78" s="321">
        <f t="shared" si="155"/>
        <v>0</v>
      </c>
      <c r="EQA78" s="321">
        <f t="shared" si="155"/>
        <v>0</v>
      </c>
      <c r="EQB78" s="321">
        <f t="shared" si="155"/>
        <v>0</v>
      </c>
      <c r="EQC78" s="321">
        <f t="shared" si="155"/>
        <v>0</v>
      </c>
      <c r="EQD78" s="321">
        <f t="shared" si="155"/>
        <v>0</v>
      </c>
      <c r="EQE78" s="321">
        <f t="shared" si="155"/>
        <v>0</v>
      </c>
      <c r="EQF78" s="321">
        <f t="shared" si="155"/>
        <v>0</v>
      </c>
      <c r="EQG78" s="321">
        <f t="shared" si="155"/>
        <v>0</v>
      </c>
      <c r="EQH78" s="321">
        <f t="shared" si="155"/>
        <v>0</v>
      </c>
      <c r="EQI78" s="321">
        <f t="shared" si="155"/>
        <v>0</v>
      </c>
      <c r="EQJ78" s="321">
        <f t="shared" si="155"/>
        <v>0</v>
      </c>
      <c r="EQK78" s="321">
        <f t="shared" si="155"/>
        <v>0</v>
      </c>
      <c r="EQL78" s="321">
        <f t="shared" si="155"/>
        <v>0</v>
      </c>
      <c r="EQM78" s="321">
        <f t="shared" si="155"/>
        <v>0</v>
      </c>
      <c r="EQN78" s="321">
        <f t="shared" si="155"/>
        <v>0</v>
      </c>
      <c r="EQO78" s="321">
        <f t="shared" si="155"/>
        <v>0</v>
      </c>
      <c r="EQP78" s="321">
        <f t="shared" si="155"/>
        <v>0</v>
      </c>
      <c r="EQQ78" s="321">
        <f t="shared" si="155"/>
        <v>0</v>
      </c>
      <c r="EQR78" s="321">
        <f t="shared" si="155"/>
        <v>0</v>
      </c>
      <c r="EQS78" s="321">
        <f t="shared" si="155"/>
        <v>0</v>
      </c>
      <c r="EQT78" s="321">
        <f t="shared" si="155"/>
        <v>0</v>
      </c>
      <c r="EQU78" s="321">
        <f t="shared" si="155"/>
        <v>0</v>
      </c>
      <c r="EQV78" s="321">
        <f t="shared" si="155"/>
        <v>0</v>
      </c>
      <c r="EQW78" s="321">
        <f t="shared" si="155"/>
        <v>0</v>
      </c>
      <c r="EQX78" s="321">
        <f t="shared" si="155"/>
        <v>0</v>
      </c>
      <c r="EQY78" s="321">
        <f t="shared" si="155"/>
        <v>0</v>
      </c>
      <c r="EQZ78" s="321">
        <f t="shared" si="155"/>
        <v>0</v>
      </c>
      <c r="ERA78" s="321">
        <f t="shared" si="155"/>
        <v>0</v>
      </c>
      <c r="ERB78" s="321">
        <f t="shared" si="155"/>
        <v>0</v>
      </c>
      <c r="ERC78" s="321">
        <f t="shared" si="155"/>
        <v>0</v>
      </c>
      <c r="ERD78" s="321">
        <f t="shared" si="155"/>
        <v>0</v>
      </c>
      <c r="ERE78" s="321">
        <f t="shared" si="155"/>
        <v>0</v>
      </c>
      <c r="ERF78" s="321">
        <f t="shared" si="155"/>
        <v>0</v>
      </c>
      <c r="ERG78" s="321">
        <f t="shared" si="155"/>
        <v>0</v>
      </c>
      <c r="ERH78" s="321">
        <f t="shared" si="155"/>
        <v>0</v>
      </c>
      <c r="ERI78" s="321">
        <f t="shared" si="155"/>
        <v>0</v>
      </c>
      <c r="ERJ78" s="321">
        <f t="shared" si="155"/>
        <v>0</v>
      </c>
      <c r="ERK78" s="321">
        <f t="shared" ref="ERK78:ETV81" si="156">ERJ78*8.5%*12</f>
        <v>0</v>
      </c>
      <c r="ERL78" s="321">
        <f t="shared" si="156"/>
        <v>0</v>
      </c>
      <c r="ERM78" s="321">
        <f t="shared" si="156"/>
        <v>0</v>
      </c>
      <c r="ERN78" s="321">
        <f t="shared" si="156"/>
        <v>0</v>
      </c>
      <c r="ERO78" s="321">
        <f t="shared" si="156"/>
        <v>0</v>
      </c>
      <c r="ERP78" s="321">
        <f t="shared" si="156"/>
        <v>0</v>
      </c>
      <c r="ERQ78" s="321">
        <f t="shared" si="156"/>
        <v>0</v>
      </c>
      <c r="ERR78" s="321">
        <f t="shared" si="156"/>
        <v>0</v>
      </c>
      <c r="ERS78" s="321">
        <f t="shared" si="156"/>
        <v>0</v>
      </c>
      <c r="ERT78" s="321">
        <f t="shared" si="156"/>
        <v>0</v>
      </c>
      <c r="ERU78" s="321">
        <f t="shared" si="156"/>
        <v>0</v>
      </c>
      <c r="ERV78" s="321">
        <f t="shared" si="156"/>
        <v>0</v>
      </c>
      <c r="ERW78" s="321">
        <f t="shared" si="156"/>
        <v>0</v>
      </c>
      <c r="ERX78" s="321">
        <f t="shared" si="156"/>
        <v>0</v>
      </c>
      <c r="ERY78" s="321">
        <f t="shared" si="156"/>
        <v>0</v>
      </c>
      <c r="ERZ78" s="321">
        <f t="shared" si="156"/>
        <v>0</v>
      </c>
      <c r="ESA78" s="321">
        <f t="shared" si="156"/>
        <v>0</v>
      </c>
      <c r="ESB78" s="321">
        <f t="shared" si="156"/>
        <v>0</v>
      </c>
      <c r="ESC78" s="321">
        <f t="shared" si="156"/>
        <v>0</v>
      </c>
      <c r="ESD78" s="321">
        <f t="shared" si="156"/>
        <v>0</v>
      </c>
      <c r="ESE78" s="321">
        <f t="shared" si="156"/>
        <v>0</v>
      </c>
      <c r="ESF78" s="321">
        <f t="shared" si="156"/>
        <v>0</v>
      </c>
      <c r="ESG78" s="321">
        <f t="shared" si="156"/>
        <v>0</v>
      </c>
      <c r="ESH78" s="321">
        <f t="shared" si="156"/>
        <v>0</v>
      </c>
      <c r="ESI78" s="321">
        <f t="shared" si="156"/>
        <v>0</v>
      </c>
      <c r="ESJ78" s="321">
        <f t="shared" si="156"/>
        <v>0</v>
      </c>
      <c r="ESK78" s="321">
        <f t="shared" si="156"/>
        <v>0</v>
      </c>
      <c r="ESL78" s="321">
        <f t="shared" si="156"/>
        <v>0</v>
      </c>
      <c r="ESM78" s="321">
        <f t="shared" si="156"/>
        <v>0</v>
      </c>
      <c r="ESN78" s="321">
        <f t="shared" si="156"/>
        <v>0</v>
      </c>
      <c r="ESO78" s="321">
        <f t="shared" si="156"/>
        <v>0</v>
      </c>
      <c r="ESP78" s="321">
        <f t="shared" si="156"/>
        <v>0</v>
      </c>
      <c r="ESQ78" s="321">
        <f t="shared" si="156"/>
        <v>0</v>
      </c>
      <c r="ESR78" s="321">
        <f t="shared" si="156"/>
        <v>0</v>
      </c>
      <c r="ESS78" s="321">
        <f t="shared" si="156"/>
        <v>0</v>
      </c>
      <c r="EST78" s="321">
        <f t="shared" si="156"/>
        <v>0</v>
      </c>
      <c r="ESU78" s="321">
        <f t="shared" si="156"/>
        <v>0</v>
      </c>
      <c r="ESV78" s="321">
        <f t="shared" si="156"/>
        <v>0</v>
      </c>
      <c r="ESW78" s="321">
        <f t="shared" si="156"/>
        <v>0</v>
      </c>
      <c r="ESX78" s="321">
        <f t="shared" si="156"/>
        <v>0</v>
      </c>
      <c r="ESY78" s="321">
        <f t="shared" si="156"/>
        <v>0</v>
      </c>
      <c r="ESZ78" s="321">
        <f t="shared" si="156"/>
        <v>0</v>
      </c>
      <c r="ETA78" s="321">
        <f t="shared" si="156"/>
        <v>0</v>
      </c>
      <c r="ETB78" s="321">
        <f t="shared" si="156"/>
        <v>0</v>
      </c>
      <c r="ETC78" s="321">
        <f t="shared" si="156"/>
        <v>0</v>
      </c>
      <c r="ETD78" s="321">
        <f t="shared" si="156"/>
        <v>0</v>
      </c>
      <c r="ETE78" s="321">
        <f t="shared" si="156"/>
        <v>0</v>
      </c>
      <c r="ETF78" s="321">
        <f t="shared" si="156"/>
        <v>0</v>
      </c>
      <c r="ETG78" s="321">
        <f t="shared" si="156"/>
        <v>0</v>
      </c>
      <c r="ETH78" s="321">
        <f t="shared" si="156"/>
        <v>0</v>
      </c>
      <c r="ETI78" s="321">
        <f t="shared" si="156"/>
        <v>0</v>
      </c>
      <c r="ETJ78" s="321">
        <f t="shared" si="156"/>
        <v>0</v>
      </c>
      <c r="ETK78" s="321">
        <f t="shared" si="156"/>
        <v>0</v>
      </c>
      <c r="ETL78" s="321">
        <f t="shared" si="156"/>
        <v>0</v>
      </c>
      <c r="ETM78" s="321">
        <f t="shared" si="156"/>
        <v>0</v>
      </c>
      <c r="ETN78" s="321">
        <f t="shared" si="156"/>
        <v>0</v>
      </c>
      <c r="ETO78" s="321">
        <f t="shared" si="156"/>
        <v>0</v>
      </c>
      <c r="ETP78" s="321">
        <f t="shared" si="156"/>
        <v>0</v>
      </c>
      <c r="ETQ78" s="321">
        <f t="shared" si="156"/>
        <v>0</v>
      </c>
      <c r="ETR78" s="321">
        <f t="shared" si="156"/>
        <v>0</v>
      </c>
      <c r="ETS78" s="321">
        <f t="shared" si="156"/>
        <v>0</v>
      </c>
      <c r="ETT78" s="321">
        <f t="shared" si="156"/>
        <v>0</v>
      </c>
      <c r="ETU78" s="321">
        <f t="shared" si="156"/>
        <v>0</v>
      </c>
      <c r="ETV78" s="321">
        <f t="shared" si="156"/>
        <v>0</v>
      </c>
      <c r="ETW78" s="321">
        <f t="shared" ref="ETW78:EWH81" si="157">ETV78*8.5%*12</f>
        <v>0</v>
      </c>
      <c r="ETX78" s="321">
        <f t="shared" si="157"/>
        <v>0</v>
      </c>
      <c r="ETY78" s="321">
        <f t="shared" si="157"/>
        <v>0</v>
      </c>
      <c r="ETZ78" s="321">
        <f t="shared" si="157"/>
        <v>0</v>
      </c>
      <c r="EUA78" s="321">
        <f t="shared" si="157"/>
        <v>0</v>
      </c>
      <c r="EUB78" s="321">
        <f t="shared" si="157"/>
        <v>0</v>
      </c>
      <c r="EUC78" s="321">
        <f t="shared" si="157"/>
        <v>0</v>
      </c>
      <c r="EUD78" s="321">
        <f t="shared" si="157"/>
        <v>0</v>
      </c>
      <c r="EUE78" s="321">
        <f t="shared" si="157"/>
        <v>0</v>
      </c>
      <c r="EUF78" s="321">
        <f t="shared" si="157"/>
        <v>0</v>
      </c>
      <c r="EUG78" s="321">
        <f t="shared" si="157"/>
        <v>0</v>
      </c>
      <c r="EUH78" s="321">
        <f t="shared" si="157"/>
        <v>0</v>
      </c>
      <c r="EUI78" s="321">
        <f t="shared" si="157"/>
        <v>0</v>
      </c>
      <c r="EUJ78" s="321">
        <f t="shared" si="157"/>
        <v>0</v>
      </c>
      <c r="EUK78" s="321">
        <f t="shared" si="157"/>
        <v>0</v>
      </c>
      <c r="EUL78" s="321">
        <f t="shared" si="157"/>
        <v>0</v>
      </c>
      <c r="EUM78" s="321">
        <f t="shared" si="157"/>
        <v>0</v>
      </c>
      <c r="EUN78" s="321">
        <f t="shared" si="157"/>
        <v>0</v>
      </c>
      <c r="EUO78" s="321">
        <f t="shared" si="157"/>
        <v>0</v>
      </c>
      <c r="EUP78" s="321">
        <f t="shared" si="157"/>
        <v>0</v>
      </c>
      <c r="EUQ78" s="321">
        <f t="shared" si="157"/>
        <v>0</v>
      </c>
      <c r="EUR78" s="321">
        <f t="shared" si="157"/>
        <v>0</v>
      </c>
      <c r="EUS78" s="321">
        <f t="shared" si="157"/>
        <v>0</v>
      </c>
      <c r="EUT78" s="321">
        <f t="shared" si="157"/>
        <v>0</v>
      </c>
      <c r="EUU78" s="321">
        <f t="shared" si="157"/>
        <v>0</v>
      </c>
      <c r="EUV78" s="321">
        <f t="shared" si="157"/>
        <v>0</v>
      </c>
      <c r="EUW78" s="321">
        <f t="shared" si="157"/>
        <v>0</v>
      </c>
      <c r="EUX78" s="321">
        <f t="shared" si="157"/>
        <v>0</v>
      </c>
      <c r="EUY78" s="321">
        <f t="shared" si="157"/>
        <v>0</v>
      </c>
      <c r="EUZ78" s="321">
        <f t="shared" si="157"/>
        <v>0</v>
      </c>
      <c r="EVA78" s="321">
        <f t="shared" si="157"/>
        <v>0</v>
      </c>
      <c r="EVB78" s="321">
        <f t="shared" si="157"/>
        <v>0</v>
      </c>
      <c r="EVC78" s="321">
        <f t="shared" si="157"/>
        <v>0</v>
      </c>
      <c r="EVD78" s="321">
        <f t="shared" si="157"/>
        <v>0</v>
      </c>
      <c r="EVE78" s="321">
        <f t="shared" si="157"/>
        <v>0</v>
      </c>
      <c r="EVF78" s="321">
        <f t="shared" si="157"/>
        <v>0</v>
      </c>
      <c r="EVG78" s="321">
        <f t="shared" si="157"/>
        <v>0</v>
      </c>
      <c r="EVH78" s="321">
        <f t="shared" si="157"/>
        <v>0</v>
      </c>
      <c r="EVI78" s="321">
        <f t="shared" si="157"/>
        <v>0</v>
      </c>
      <c r="EVJ78" s="321">
        <f t="shared" si="157"/>
        <v>0</v>
      </c>
      <c r="EVK78" s="321">
        <f t="shared" si="157"/>
        <v>0</v>
      </c>
      <c r="EVL78" s="321">
        <f t="shared" si="157"/>
        <v>0</v>
      </c>
      <c r="EVM78" s="321">
        <f t="shared" si="157"/>
        <v>0</v>
      </c>
      <c r="EVN78" s="321">
        <f t="shared" si="157"/>
        <v>0</v>
      </c>
      <c r="EVO78" s="321">
        <f t="shared" si="157"/>
        <v>0</v>
      </c>
      <c r="EVP78" s="321">
        <f t="shared" si="157"/>
        <v>0</v>
      </c>
      <c r="EVQ78" s="321">
        <f t="shared" si="157"/>
        <v>0</v>
      </c>
      <c r="EVR78" s="321">
        <f t="shared" si="157"/>
        <v>0</v>
      </c>
      <c r="EVS78" s="321">
        <f t="shared" si="157"/>
        <v>0</v>
      </c>
      <c r="EVT78" s="321">
        <f t="shared" si="157"/>
        <v>0</v>
      </c>
      <c r="EVU78" s="321">
        <f t="shared" si="157"/>
        <v>0</v>
      </c>
      <c r="EVV78" s="321">
        <f t="shared" si="157"/>
        <v>0</v>
      </c>
      <c r="EVW78" s="321">
        <f t="shared" si="157"/>
        <v>0</v>
      </c>
      <c r="EVX78" s="321">
        <f t="shared" si="157"/>
        <v>0</v>
      </c>
      <c r="EVY78" s="321">
        <f t="shared" si="157"/>
        <v>0</v>
      </c>
      <c r="EVZ78" s="321">
        <f t="shared" si="157"/>
        <v>0</v>
      </c>
      <c r="EWA78" s="321">
        <f t="shared" si="157"/>
        <v>0</v>
      </c>
      <c r="EWB78" s="321">
        <f t="shared" si="157"/>
        <v>0</v>
      </c>
      <c r="EWC78" s="321">
        <f t="shared" si="157"/>
        <v>0</v>
      </c>
      <c r="EWD78" s="321">
        <f t="shared" si="157"/>
        <v>0</v>
      </c>
      <c r="EWE78" s="321">
        <f t="shared" si="157"/>
        <v>0</v>
      </c>
      <c r="EWF78" s="321">
        <f t="shared" si="157"/>
        <v>0</v>
      </c>
      <c r="EWG78" s="321">
        <f t="shared" si="157"/>
        <v>0</v>
      </c>
      <c r="EWH78" s="321">
        <f t="shared" si="157"/>
        <v>0</v>
      </c>
      <c r="EWI78" s="321">
        <f t="shared" ref="EWI78:EYT81" si="158">EWH78*8.5%*12</f>
        <v>0</v>
      </c>
      <c r="EWJ78" s="321">
        <f t="shared" si="158"/>
        <v>0</v>
      </c>
      <c r="EWK78" s="321">
        <f t="shared" si="158"/>
        <v>0</v>
      </c>
      <c r="EWL78" s="321">
        <f t="shared" si="158"/>
        <v>0</v>
      </c>
      <c r="EWM78" s="321">
        <f t="shared" si="158"/>
        <v>0</v>
      </c>
      <c r="EWN78" s="321">
        <f t="shared" si="158"/>
        <v>0</v>
      </c>
      <c r="EWO78" s="321">
        <f t="shared" si="158"/>
        <v>0</v>
      </c>
      <c r="EWP78" s="321">
        <f t="shared" si="158"/>
        <v>0</v>
      </c>
      <c r="EWQ78" s="321">
        <f t="shared" si="158"/>
        <v>0</v>
      </c>
      <c r="EWR78" s="321">
        <f t="shared" si="158"/>
        <v>0</v>
      </c>
      <c r="EWS78" s="321">
        <f t="shared" si="158"/>
        <v>0</v>
      </c>
      <c r="EWT78" s="321">
        <f t="shared" si="158"/>
        <v>0</v>
      </c>
      <c r="EWU78" s="321">
        <f t="shared" si="158"/>
        <v>0</v>
      </c>
      <c r="EWV78" s="321">
        <f t="shared" si="158"/>
        <v>0</v>
      </c>
      <c r="EWW78" s="321">
        <f t="shared" si="158"/>
        <v>0</v>
      </c>
      <c r="EWX78" s="321">
        <f t="shared" si="158"/>
        <v>0</v>
      </c>
      <c r="EWY78" s="321">
        <f t="shared" si="158"/>
        <v>0</v>
      </c>
      <c r="EWZ78" s="321">
        <f t="shared" si="158"/>
        <v>0</v>
      </c>
      <c r="EXA78" s="321">
        <f t="shared" si="158"/>
        <v>0</v>
      </c>
      <c r="EXB78" s="321">
        <f t="shared" si="158"/>
        <v>0</v>
      </c>
      <c r="EXC78" s="321">
        <f t="shared" si="158"/>
        <v>0</v>
      </c>
      <c r="EXD78" s="321">
        <f t="shared" si="158"/>
        <v>0</v>
      </c>
      <c r="EXE78" s="321">
        <f t="shared" si="158"/>
        <v>0</v>
      </c>
      <c r="EXF78" s="321">
        <f t="shared" si="158"/>
        <v>0</v>
      </c>
      <c r="EXG78" s="321">
        <f t="shared" si="158"/>
        <v>0</v>
      </c>
      <c r="EXH78" s="321">
        <f t="shared" si="158"/>
        <v>0</v>
      </c>
      <c r="EXI78" s="321">
        <f t="shared" si="158"/>
        <v>0</v>
      </c>
      <c r="EXJ78" s="321">
        <f t="shared" si="158"/>
        <v>0</v>
      </c>
      <c r="EXK78" s="321">
        <f t="shared" si="158"/>
        <v>0</v>
      </c>
      <c r="EXL78" s="321">
        <f t="shared" si="158"/>
        <v>0</v>
      </c>
      <c r="EXM78" s="321">
        <f t="shared" si="158"/>
        <v>0</v>
      </c>
      <c r="EXN78" s="321">
        <f t="shared" si="158"/>
        <v>0</v>
      </c>
      <c r="EXO78" s="321">
        <f t="shared" si="158"/>
        <v>0</v>
      </c>
      <c r="EXP78" s="321">
        <f t="shared" si="158"/>
        <v>0</v>
      </c>
      <c r="EXQ78" s="321">
        <f t="shared" si="158"/>
        <v>0</v>
      </c>
      <c r="EXR78" s="321">
        <f t="shared" si="158"/>
        <v>0</v>
      </c>
      <c r="EXS78" s="321">
        <f t="shared" si="158"/>
        <v>0</v>
      </c>
      <c r="EXT78" s="321">
        <f t="shared" si="158"/>
        <v>0</v>
      </c>
      <c r="EXU78" s="321">
        <f t="shared" si="158"/>
        <v>0</v>
      </c>
      <c r="EXV78" s="321">
        <f t="shared" si="158"/>
        <v>0</v>
      </c>
      <c r="EXW78" s="321">
        <f t="shared" si="158"/>
        <v>0</v>
      </c>
      <c r="EXX78" s="321">
        <f t="shared" si="158"/>
        <v>0</v>
      </c>
      <c r="EXY78" s="321">
        <f t="shared" si="158"/>
        <v>0</v>
      </c>
      <c r="EXZ78" s="321">
        <f t="shared" si="158"/>
        <v>0</v>
      </c>
      <c r="EYA78" s="321">
        <f t="shared" si="158"/>
        <v>0</v>
      </c>
      <c r="EYB78" s="321">
        <f t="shared" si="158"/>
        <v>0</v>
      </c>
      <c r="EYC78" s="321">
        <f t="shared" si="158"/>
        <v>0</v>
      </c>
      <c r="EYD78" s="321">
        <f t="shared" si="158"/>
        <v>0</v>
      </c>
      <c r="EYE78" s="321">
        <f t="shared" si="158"/>
        <v>0</v>
      </c>
      <c r="EYF78" s="321">
        <f t="shared" si="158"/>
        <v>0</v>
      </c>
      <c r="EYG78" s="321">
        <f t="shared" si="158"/>
        <v>0</v>
      </c>
      <c r="EYH78" s="321">
        <f t="shared" si="158"/>
        <v>0</v>
      </c>
      <c r="EYI78" s="321">
        <f t="shared" si="158"/>
        <v>0</v>
      </c>
      <c r="EYJ78" s="321">
        <f t="shared" si="158"/>
        <v>0</v>
      </c>
      <c r="EYK78" s="321">
        <f t="shared" si="158"/>
        <v>0</v>
      </c>
      <c r="EYL78" s="321">
        <f t="shared" si="158"/>
        <v>0</v>
      </c>
      <c r="EYM78" s="321">
        <f t="shared" si="158"/>
        <v>0</v>
      </c>
      <c r="EYN78" s="321">
        <f t="shared" si="158"/>
        <v>0</v>
      </c>
      <c r="EYO78" s="321">
        <f t="shared" si="158"/>
        <v>0</v>
      </c>
      <c r="EYP78" s="321">
        <f t="shared" si="158"/>
        <v>0</v>
      </c>
      <c r="EYQ78" s="321">
        <f t="shared" si="158"/>
        <v>0</v>
      </c>
      <c r="EYR78" s="321">
        <f t="shared" si="158"/>
        <v>0</v>
      </c>
      <c r="EYS78" s="321">
        <f t="shared" si="158"/>
        <v>0</v>
      </c>
      <c r="EYT78" s="321">
        <f t="shared" si="158"/>
        <v>0</v>
      </c>
      <c r="EYU78" s="321">
        <f t="shared" ref="EYU78:FBF81" si="159">EYT78*8.5%*12</f>
        <v>0</v>
      </c>
      <c r="EYV78" s="321">
        <f t="shared" si="159"/>
        <v>0</v>
      </c>
      <c r="EYW78" s="321">
        <f t="shared" si="159"/>
        <v>0</v>
      </c>
      <c r="EYX78" s="321">
        <f t="shared" si="159"/>
        <v>0</v>
      </c>
      <c r="EYY78" s="321">
        <f t="shared" si="159"/>
        <v>0</v>
      </c>
      <c r="EYZ78" s="321">
        <f t="shared" si="159"/>
        <v>0</v>
      </c>
      <c r="EZA78" s="321">
        <f t="shared" si="159"/>
        <v>0</v>
      </c>
      <c r="EZB78" s="321">
        <f t="shared" si="159"/>
        <v>0</v>
      </c>
      <c r="EZC78" s="321">
        <f t="shared" si="159"/>
        <v>0</v>
      </c>
      <c r="EZD78" s="321">
        <f t="shared" si="159"/>
        <v>0</v>
      </c>
      <c r="EZE78" s="321">
        <f t="shared" si="159"/>
        <v>0</v>
      </c>
      <c r="EZF78" s="321">
        <f t="shared" si="159"/>
        <v>0</v>
      </c>
      <c r="EZG78" s="321">
        <f t="shared" si="159"/>
        <v>0</v>
      </c>
      <c r="EZH78" s="321">
        <f t="shared" si="159"/>
        <v>0</v>
      </c>
      <c r="EZI78" s="321">
        <f t="shared" si="159"/>
        <v>0</v>
      </c>
      <c r="EZJ78" s="321">
        <f t="shared" si="159"/>
        <v>0</v>
      </c>
      <c r="EZK78" s="321">
        <f t="shared" si="159"/>
        <v>0</v>
      </c>
      <c r="EZL78" s="321">
        <f t="shared" si="159"/>
        <v>0</v>
      </c>
      <c r="EZM78" s="321">
        <f t="shared" si="159"/>
        <v>0</v>
      </c>
      <c r="EZN78" s="321">
        <f t="shared" si="159"/>
        <v>0</v>
      </c>
      <c r="EZO78" s="321">
        <f t="shared" si="159"/>
        <v>0</v>
      </c>
      <c r="EZP78" s="321">
        <f t="shared" si="159"/>
        <v>0</v>
      </c>
      <c r="EZQ78" s="321">
        <f t="shared" si="159"/>
        <v>0</v>
      </c>
      <c r="EZR78" s="321">
        <f t="shared" si="159"/>
        <v>0</v>
      </c>
      <c r="EZS78" s="321">
        <f t="shared" si="159"/>
        <v>0</v>
      </c>
      <c r="EZT78" s="321">
        <f t="shared" si="159"/>
        <v>0</v>
      </c>
      <c r="EZU78" s="321">
        <f t="shared" si="159"/>
        <v>0</v>
      </c>
      <c r="EZV78" s="321">
        <f t="shared" si="159"/>
        <v>0</v>
      </c>
      <c r="EZW78" s="321">
        <f t="shared" si="159"/>
        <v>0</v>
      </c>
      <c r="EZX78" s="321">
        <f t="shared" si="159"/>
        <v>0</v>
      </c>
      <c r="EZY78" s="321">
        <f t="shared" si="159"/>
        <v>0</v>
      </c>
      <c r="EZZ78" s="321">
        <f t="shared" si="159"/>
        <v>0</v>
      </c>
      <c r="FAA78" s="321">
        <f t="shared" si="159"/>
        <v>0</v>
      </c>
      <c r="FAB78" s="321">
        <f t="shared" si="159"/>
        <v>0</v>
      </c>
      <c r="FAC78" s="321">
        <f t="shared" si="159"/>
        <v>0</v>
      </c>
      <c r="FAD78" s="321">
        <f t="shared" si="159"/>
        <v>0</v>
      </c>
      <c r="FAE78" s="321">
        <f t="shared" si="159"/>
        <v>0</v>
      </c>
      <c r="FAF78" s="321">
        <f t="shared" si="159"/>
        <v>0</v>
      </c>
      <c r="FAG78" s="321">
        <f t="shared" si="159"/>
        <v>0</v>
      </c>
      <c r="FAH78" s="321">
        <f t="shared" si="159"/>
        <v>0</v>
      </c>
      <c r="FAI78" s="321">
        <f t="shared" si="159"/>
        <v>0</v>
      </c>
      <c r="FAJ78" s="321">
        <f t="shared" si="159"/>
        <v>0</v>
      </c>
      <c r="FAK78" s="321">
        <f t="shared" si="159"/>
        <v>0</v>
      </c>
      <c r="FAL78" s="321">
        <f t="shared" si="159"/>
        <v>0</v>
      </c>
      <c r="FAM78" s="321">
        <f t="shared" si="159"/>
        <v>0</v>
      </c>
      <c r="FAN78" s="321">
        <f t="shared" si="159"/>
        <v>0</v>
      </c>
      <c r="FAO78" s="321">
        <f t="shared" si="159"/>
        <v>0</v>
      </c>
      <c r="FAP78" s="321">
        <f t="shared" si="159"/>
        <v>0</v>
      </c>
      <c r="FAQ78" s="321">
        <f t="shared" si="159"/>
        <v>0</v>
      </c>
      <c r="FAR78" s="321">
        <f t="shared" si="159"/>
        <v>0</v>
      </c>
      <c r="FAS78" s="321">
        <f t="shared" si="159"/>
        <v>0</v>
      </c>
      <c r="FAT78" s="321">
        <f t="shared" si="159"/>
        <v>0</v>
      </c>
      <c r="FAU78" s="321">
        <f t="shared" si="159"/>
        <v>0</v>
      </c>
      <c r="FAV78" s="321">
        <f t="shared" si="159"/>
        <v>0</v>
      </c>
      <c r="FAW78" s="321">
        <f t="shared" si="159"/>
        <v>0</v>
      </c>
      <c r="FAX78" s="321">
        <f t="shared" si="159"/>
        <v>0</v>
      </c>
      <c r="FAY78" s="321">
        <f t="shared" si="159"/>
        <v>0</v>
      </c>
      <c r="FAZ78" s="321">
        <f t="shared" si="159"/>
        <v>0</v>
      </c>
      <c r="FBA78" s="321">
        <f t="shared" si="159"/>
        <v>0</v>
      </c>
      <c r="FBB78" s="321">
        <f t="shared" si="159"/>
        <v>0</v>
      </c>
      <c r="FBC78" s="321">
        <f t="shared" si="159"/>
        <v>0</v>
      </c>
      <c r="FBD78" s="321">
        <f t="shared" si="159"/>
        <v>0</v>
      </c>
      <c r="FBE78" s="321">
        <f t="shared" si="159"/>
        <v>0</v>
      </c>
      <c r="FBF78" s="321">
        <f t="shared" si="159"/>
        <v>0</v>
      </c>
      <c r="FBG78" s="321">
        <f t="shared" ref="FBG78:FDR81" si="160">FBF78*8.5%*12</f>
        <v>0</v>
      </c>
      <c r="FBH78" s="321">
        <f t="shared" si="160"/>
        <v>0</v>
      </c>
      <c r="FBI78" s="321">
        <f t="shared" si="160"/>
        <v>0</v>
      </c>
      <c r="FBJ78" s="321">
        <f t="shared" si="160"/>
        <v>0</v>
      </c>
      <c r="FBK78" s="321">
        <f t="shared" si="160"/>
        <v>0</v>
      </c>
      <c r="FBL78" s="321">
        <f t="shared" si="160"/>
        <v>0</v>
      </c>
      <c r="FBM78" s="321">
        <f t="shared" si="160"/>
        <v>0</v>
      </c>
      <c r="FBN78" s="321">
        <f t="shared" si="160"/>
        <v>0</v>
      </c>
      <c r="FBO78" s="321">
        <f t="shared" si="160"/>
        <v>0</v>
      </c>
      <c r="FBP78" s="321">
        <f t="shared" si="160"/>
        <v>0</v>
      </c>
      <c r="FBQ78" s="321">
        <f t="shared" si="160"/>
        <v>0</v>
      </c>
      <c r="FBR78" s="321">
        <f t="shared" si="160"/>
        <v>0</v>
      </c>
      <c r="FBS78" s="321">
        <f t="shared" si="160"/>
        <v>0</v>
      </c>
      <c r="FBT78" s="321">
        <f t="shared" si="160"/>
        <v>0</v>
      </c>
      <c r="FBU78" s="321">
        <f t="shared" si="160"/>
        <v>0</v>
      </c>
      <c r="FBV78" s="321">
        <f t="shared" si="160"/>
        <v>0</v>
      </c>
      <c r="FBW78" s="321">
        <f t="shared" si="160"/>
        <v>0</v>
      </c>
      <c r="FBX78" s="321">
        <f t="shared" si="160"/>
        <v>0</v>
      </c>
      <c r="FBY78" s="321">
        <f t="shared" si="160"/>
        <v>0</v>
      </c>
      <c r="FBZ78" s="321">
        <f t="shared" si="160"/>
        <v>0</v>
      </c>
      <c r="FCA78" s="321">
        <f t="shared" si="160"/>
        <v>0</v>
      </c>
      <c r="FCB78" s="321">
        <f t="shared" si="160"/>
        <v>0</v>
      </c>
      <c r="FCC78" s="321">
        <f t="shared" si="160"/>
        <v>0</v>
      </c>
      <c r="FCD78" s="321">
        <f t="shared" si="160"/>
        <v>0</v>
      </c>
      <c r="FCE78" s="321">
        <f t="shared" si="160"/>
        <v>0</v>
      </c>
      <c r="FCF78" s="321">
        <f t="shared" si="160"/>
        <v>0</v>
      </c>
      <c r="FCG78" s="321">
        <f t="shared" si="160"/>
        <v>0</v>
      </c>
      <c r="FCH78" s="321">
        <f t="shared" si="160"/>
        <v>0</v>
      </c>
      <c r="FCI78" s="321">
        <f t="shared" si="160"/>
        <v>0</v>
      </c>
      <c r="FCJ78" s="321">
        <f t="shared" si="160"/>
        <v>0</v>
      </c>
      <c r="FCK78" s="321">
        <f t="shared" si="160"/>
        <v>0</v>
      </c>
      <c r="FCL78" s="321">
        <f t="shared" si="160"/>
        <v>0</v>
      </c>
      <c r="FCM78" s="321">
        <f t="shared" si="160"/>
        <v>0</v>
      </c>
      <c r="FCN78" s="321">
        <f t="shared" si="160"/>
        <v>0</v>
      </c>
      <c r="FCO78" s="321">
        <f t="shared" si="160"/>
        <v>0</v>
      </c>
      <c r="FCP78" s="321">
        <f t="shared" si="160"/>
        <v>0</v>
      </c>
      <c r="FCQ78" s="321">
        <f t="shared" si="160"/>
        <v>0</v>
      </c>
      <c r="FCR78" s="321">
        <f t="shared" si="160"/>
        <v>0</v>
      </c>
      <c r="FCS78" s="321">
        <f t="shared" si="160"/>
        <v>0</v>
      </c>
      <c r="FCT78" s="321">
        <f t="shared" si="160"/>
        <v>0</v>
      </c>
      <c r="FCU78" s="321">
        <f t="shared" si="160"/>
        <v>0</v>
      </c>
      <c r="FCV78" s="321">
        <f t="shared" si="160"/>
        <v>0</v>
      </c>
      <c r="FCW78" s="321">
        <f t="shared" si="160"/>
        <v>0</v>
      </c>
      <c r="FCX78" s="321">
        <f t="shared" si="160"/>
        <v>0</v>
      </c>
      <c r="FCY78" s="321">
        <f t="shared" si="160"/>
        <v>0</v>
      </c>
      <c r="FCZ78" s="321">
        <f t="shared" si="160"/>
        <v>0</v>
      </c>
      <c r="FDA78" s="321">
        <f t="shared" si="160"/>
        <v>0</v>
      </c>
      <c r="FDB78" s="321">
        <f t="shared" si="160"/>
        <v>0</v>
      </c>
      <c r="FDC78" s="321">
        <f t="shared" si="160"/>
        <v>0</v>
      </c>
      <c r="FDD78" s="321">
        <f t="shared" si="160"/>
        <v>0</v>
      </c>
      <c r="FDE78" s="321">
        <f t="shared" si="160"/>
        <v>0</v>
      </c>
      <c r="FDF78" s="321">
        <f t="shared" si="160"/>
        <v>0</v>
      </c>
      <c r="FDG78" s="321">
        <f t="shared" si="160"/>
        <v>0</v>
      </c>
      <c r="FDH78" s="321">
        <f t="shared" si="160"/>
        <v>0</v>
      </c>
      <c r="FDI78" s="321">
        <f t="shared" si="160"/>
        <v>0</v>
      </c>
      <c r="FDJ78" s="321">
        <f t="shared" si="160"/>
        <v>0</v>
      </c>
      <c r="FDK78" s="321">
        <f t="shared" si="160"/>
        <v>0</v>
      </c>
      <c r="FDL78" s="321">
        <f t="shared" si="160"/>
        <v>0</v>
      </c>
      <c r="FDM78" s="321">
        <f t="shared" si="160"/>
        <v>0</v>
      </c>
      <c r="FDN78" s="321">
        <f t="shared" si="160"/>
        <v>0</v>
      </c>
      <c r="FDO78" s="321">
        <f t="shared" si="160"/>
        <v>0</v>
      </c>
      <c r="FDP78" s="321">
        <f t="shared" si="160"/>
        <v>0</v>
      </c>
      <c r="FDQ78" s="321">
        <f t="shared" si="160"/>
        <v>0</v>
      </c>
      <c r="FDR78" s="321">
        <f t="shared" si="160"/>
        <v>0</v>
      </c>
      <c r="FDS78" s="321">
        <f t="shared" ref="FDS78:FGD81" si="161">FDR78*8.5%*12</f>
        <v>0</v>
      </c>
      <c r="FDT78" s="321">
        <f t="shared" si="161"/>
        <v>0</v>
      </c>
      <c r="FDU78" s="321">
        <f t="shared" si="161"/>
        <v>0</v>
      </c>
      <c r="FDV78" s="321">
        <f t="shared" si="161"/>
        <v>0</v>
      </c>
      <c r="FDW78" s="321">
        <f t="shared" si="161"/>
        <v>0</v>
      </c>
      <c r="FDX78" s="321">
        <f t="shared" si="161"/>
        <v>0</v>
      </c>
      <c r="FDY78" s="321">
        <f t="shared" si="161"/>
        <v>0</v>
      </c>
      <c r="FDZ78" s="321">
        <f t="shared" si="161"/>
        <v>0</v>
      </c>
      <c r="FEA78" s="321">
        <f t="shared" si="161"/>
        <v>0</v>
      </c>
      <c r="FEB78" s="321">
        <f t="shared" si="161"/>
        <v>0</v>
      </c>
      <c r="FEC78" s="321">
        <f t="shared" si="161"/>
        <v>0</v>
      </c>
      <c r="FED78" s="321">
        <f t="shared" si="161"/>
        <v>0</v>
      </c>
      <c r="FEE78" s="321">
        <f t="shared" si="161"/>
        <v>0</v>
      </c>
      <c r="FEF78" s="321">
        <f t="shared" si="161"/>
        <v>0</v>
      </c>
      <c r="FEG78" s="321">
        <f t="shared" si="161"/>
        <v>0</v>
      </c>
      <c r="FEH78" s="321">
        <f t="shared" si="161"/>
        <v>0</v>
      </c>
      <c r="FEI78" s="321">
        <f t="shared" si="161"/>
        <v>0</v>
      </c>
      <c r="FEJ78" s="321">
        <f t="shared" si="161"/>
        <v>0</v>
      </c>
      <c r="FEK78" s="321">
        <f t="shared" si="161"/>
        <v>0</v>
      </c>
      <c r="FEL78" s="321">
        <f t="shared" si="161"/>
        <v>0</v>
      </c>
      <c r="FEM78" s="321">
        <f t="shared" si="161"/>
        <v>0</v>
      </c>
      <c r="FEN78" s="321">
        <f t="shared" si="161"/>
        <v>0</v>
      </c>
      <c r="FEO78" s="321">
        <f t="shared" si="161"/>
        <v>0</v>
      </c>
      <c r="FEP78" s="321">
        <f t="shared" si="161"/>
        <v>0</v>
      </c>
      <c r="FEQ78" s="321">
        <f t="shared" si="161"/>
        <v>0</v>
      </c>
      <c r="FER78" s="321">
        <f t="shared" si="161"/>
        <v>0</v>
      </c>
      <c r="FES78" s="321">
        <f t="shared" si="161"/>
        <v>0</v>
      </c>
      <c r="FET78" s="321">
        <f t="shared" si="161"/>
        <v>0</v>
      </c>
      <c r="FEU78" s="321">
        <f t="shared" si="161"/>
        <v>0</v>
      </c>
      <c r="FEV78" s="321">
        <f t="shared" si="161"/>
        <v>0</v>
      </c>
      <c r="FEW78" s="321">
        <f t="shared" si="161"/>
        <v>0</v>
      </c>
      <c r="FEX78" s="321">
        <f t="shared" si="161"/>
        <v>0</v>
      </c>
      <c r="FEY78" s="321">
        <f t="shared" si="161"/>
        <v>0</v>
      </c>
      <c r="FEZ78" s="321">
        <f t="shared" si="161"/>
        <v>0</v>
      </c>
      <c r="FFA78" s="321">
        <f t="shared" si="161"/>
        <v>0</v>
      </c>
      <c r="FFB78" s="321">
        <f t="shared" si="161"/>
        <v>0</v>
      </c>
      <c r="FFC78" s="321">
        <f t="shared" si="161"/>
        <v>0</v>
      </c>
      <c r="FFD78" s="321">
        <f t="shared" si="161"/>
        <v>0</v>
      </c>
      <c r="FFE78" s="321">
        <f t="shared" si="161"/>
        <v>0</v>
      </c>
      <c r="FFF78" s="321">
        <f t="shared" si="161"/>
        <v>0</v>
      </c>
      <c r="FFG78" s="321">
        <f t="shared" si="161"/>
        <v>0</v>
      </c>
      <c r="FFH78" s="321">
        <f t="shared" si="161"/>
        <v>0</v>
      </c>
      <c r="FFI78" s="321">
        <f t="shared" si="161"/>
        <v>0</v>
      </c>
      <c r="FFJ78" s="321">
        <f t="shared" si="161"/>
        <v>0</v>
      </c>
      <c r="FFK78" s="321">
        <f t="shared" si="161"/>
        <v>0</v>
      </c>
      <c r="FFL78" s="321">
        <f t="shared" si="161"/>
        <v>0</v>
      </c>
      <c r="FFM78" s="321">
        <f t="shared" si="161"/>
        <v>0</v>
      </c>
      <c r="FFN78" s="321">
        <f t="shared" si="161"/>
        <v>0</v>
      </c>
      <c r="FFO78" s="321">
        <f t="shared" si="161"/>
        <v>0</v>
      </c>
      <c r="FFP78" s="321">
        <f t="shared" si="161"/>
        <v>0</v>
      </c>
      <c r="FFQ78" s="321">
        <f t="shared" si="161"/>
        <v>0</v>
      </c>
      <c r="FFR78" s="321">
        <f t="shared" si="161"/>
        <v>0</v>
      </c>
      <c r="FFS78" s="321">
        <f t="shared" si="161"/>
        <v>0</v>
      </c>
      <c r="FFT78" s="321">
        <f t="shared" si="161"/>
        <v>0</v>
      </c>
      <c r="FFU78" s="321">
        <f t="shared" si="161"/>
        <v>0</v>
      </c>
      <c r="FFV78" s="321">
        <f t="shared" si="161"/>
        <v>0</v>
      </c>
      <c r="FFW78" s="321">
        <f t="shared" si="161"/>
        <v>0</v>
      </c>
      <c r="FFX78" s="321">
        <f t="shared" si="161"/>
        <v>0</v>
      </c>
      <c r="FFY78" s="321">
        <f t="shared" si="161"/>
        <v>0</v>
      </c>
      <c r="FFZ78" s="321">
        <f t="shared" si="161"/>
        <v>0</v>
      </c>
      <c r="FGA78" s="321">
        <f t="shared" si="161"/>
        <v>0</v>
      </c>
      <c r="FGB78" s="321">
        <f t="shared" si="161"/>
        <v>0</v>
      </c>
      <c r="FGC78" s="321">
        <f t="shared" si="161"/>
        <v>0</v>
      </c>
      <c r="FGD78" s="321">
        <f t="shared" si="161"/>
        <v>0</v>
      </c>
      <c r="FGE78" s="321">
        <f t="shared" ref="FGE78:FIP81" si="162">FGD78*8.5%*12</f>
        <v>0</v>
      </c>
      <c r="FGF78" s="321">
        <f t="shared" si="162"/>
        <v>0</v>
      </c>
      <c r="FGG78" s="321">
        <f t="shared" si="162"/>
        <v>0</v>
      </c>
      <c r="FGH78" s="321">
        <f t="shared" si="162"/>
        <v>0</v>
      </c>
      <c r="FGI78" s="321">
        <f t="shared" si="162"/>
        <v>0</v>
      </c>
      <c r="FGJ78" s="321">
        <f t="shared" si="162"/>
        <v>0</v>
      </c>
      <c r="FGK78" s="321">
        <f t="shared" si="162"/>
        <v>0</v>
      </c>
      <c r="FGL78" s="321">
        <f t="shared" si="162"/>
        <v>0</v>
      </c>
      <c r="FGM78" s="321">
        <f t="shared" si="162"/>
        <v>0</v>
      </c>
      <c r="FGN78" s="321">
        <f t="shared" si="162"/>
        <v>0</v>
      </c>
      <c r="FGO78" s="321">
        <f t="shared" si="162"/>
        <v>0</v>
      </c>
      <c r="FGP78" s="321">
        <f t="shared" si="162"/>
        <v>0</v>
      </c>
      <c r="FGQ78" s="321">
        <f t="shared" si="162"/>
        <v>0</v>
      </c>
      <c r="FGR78" s="321">
        <f t="shared" si="162"/>
        <v>0</v>
      </c>
      <c r="FGS78" s="321">
        <f t="shared" si="162"/>
        <v>0</v>
      </c>
      <c r="FGT78" s="321">
        <f t="shared" si="162"/>
        <v>0</v>
      </c>
      <c r="FGU78" s="321">
        <f t="shared" si="162"/>
        <v>0</v>
      </c>
      <c r="FGV78" s="321">
        <f t="shared" si="162"/>
        <v>0</v>
      </c>
      <c r="FGW78" s="321">
        <f t="shared" si="162"/>
        <v>0</v>
      </c>
      <c r="FGX78" s="321">
        <f t="shared" si="162"/>
        <v>0</v>
      </c>
      <c r="FGY78" s="321">
        <f t="shared" si="162"/>
        <v>0</v>
      </c>
      <c r="FGZ78" s="321">
        <f t="shared" si="162"/>
        <v>0</v>
      </c>
      <c r="FHA78" s="321">
        <f t="shared" si="162"/>
        <v>0</v>
      </c>
      <c r="FHB78" s="321">
        <f t="shared" si="162"/>
        <v>0</v>
      </c>
      <c r="FHC78" s="321">
        <f t="shared" si="162"/>
        <v>0</v>
      </c>
      <c r="FHD78" s="321">
        <f t="shared" si="162"/>
        <v>0</v>
      </c>
      <c r="FHE78" s="321">
        <f t="shared" si="162"/>
        <v>0</v>
      </c>
      <c r="FHF78" s="321">
        <f t="shared" si="162"/>
        <v>0</v>
      </c>
      <c r="FHG78" s="321">
        <f t="shared" si="162"/>
        <v>0</v>
      </c>
      <c r="FHH78" s="321">
        <f t="shared" si="162"/>
        <v>0</v>
      </c>
      <c r="FHI78" s="321">
        <f t="shared" si="162"/>
        <v>0</v>
      </c>
      <c r="FHJ78" s="321">
        <f t="shared" si="162"/>
        <v>0</v>
      </c>
      <c r="FHK78" s="321">
        <f t="shared" si="162"/>
        <v>0</v>
      </c>
      <c r="FHL78" s="321">
        <f t="shared" si="162"/>
        <v>0</v>
      </c>
      <c r="FHM78" s="321">
        <f t="shared" si="162"/>
        <v>0</v>
      </c>
      <c r="FHN78" s="321">
        <f t="shared" si="162"/>
        <v>0</v>
      </c>
      <c r="FHO78" s="321">
        <f t="shared" si="162"/>
        <v>0</v>
      </c>
      <c r="FHP78" s="321">
        <f t="shared" si="162"/>
        <v>0</v>
      </c>
      <c r="FHQ78" s="321">
        <f t="shared" si="162"/>
        <v>0</v>
      </c>
      <c r="FHR78" s="321">
        <f t="shared" si="162"/>
        <v>0</v>
      </c>
      <c r="FHS78" s="321">
        <f t="shared" si="162"/>
        <v>0</v>
      </c>
      <c r="FHT78" s="321">
        <f t="shared" si="162"/>
        <v>0</v>
      </c>
      <c r="FHU78" s="321">
        <f t="shared" si="162"/>
        <v>0</v>
      </c>
      <c r="FHV78" s="321">
        <f t="shared" si="162"/>
        <v>0</v>
      </c>
      <c r="FHW78" s="321">
        <f t="shared" si="162"/>
        <v>0</v>
      </c>
      <c r="FHX78" s="321">
        <f t="shared" si="162"/>
        <v>0</v>
      </c>
      <c r="FHY78" s="321">
        <f t="shared" si="162"/>
        <v>0</v>
      </c>
      <c r="FHZ78" s="321">
        <f t="shared" si="162"/>
        <v>0</v>
      </c>
      <c r="FIA78" s="321">
        <f t="shared" si="162"/>
        <v>0</v>
      </c>
      <c r="FIB78" s="321">
        <f t="shared" si="162"/>
        <v>0</v>
      </c>
      <c r="FIC78" s="321">
        <f t="shared" si="162"/>
        <v>0</v>
      </c>
      <c r="FID78" s="321">
        <f t="shared" si="162"/>
        <v>0</v>
      </c>
      <c r="FIE78" s="321">
        <f t="shared" si="162"/>
        <v>0</v>
      </c>
      <c r="FIF78" s="321">
        <f t="shared" si="162"/>
        <v>0</v>
      </c>
      <c r="FIG78" s="321">
        <f t="shared" si="162"/>
        <v>0</v>
      </c>
      <c r="FIH78" s="321">
        <f t="shared" si="162"/>
        <v>0</v>
      </c>
      <c r="FII78" s="321">
        <f t="shared" si="162"/>
        <v>0</v>
      </c>
      <c r="FIJ78" s="321">
        <f t="shared" si="162"/>
        <v>0</v>
      </c>
      <c r="FIK78" s="321">
        <f t="shared" si="162"/>
        <v>0</v>
      </c>
      <c r="FIL78" s="321">
        <f t="shared" si="162"/>
        <v>0</v>
      </c>
      <c r="FIM78" s="321">
        <f t="shared" si="162"/>
        <v>0</v>
      </c>
      <c r="FIN78" s="321">
        <f t="shared" si="162"/>
        <v>0</v>
      </c>
      <c r="FIO78" s="321">
        <f t="shared" si="162"/>
        <v>0</v>
      </c>
      <c r="FIP78" s="321">
        <f t="shared" si="162"/>
        <v>0</v>
      </c>
      <c r="FIQ78" s="321">
        <f t="shared" ref="FIQ78:FLB81" si="163">FIP78*8.5%*12</f>
        <v>0</v>
      </c>
      <c r="FIR78" s="321">
        <f t="shared" si="163"/>
        <v>0</v>
      </c>
      <c r="FIS78" s="321">
        <f t="shared" si="163"/>
        <v>0</v>
      </c>
      <c r="FIT78" s="321">
        <f t="shared" si="163"/>
        <v>0</v>
      </c>
      <c r="FIU78" s="321">
        <f t="shared" si="163"/>
        <v>0</v>
      </c>
      <c r="FIV78" s="321">
        <f t="shared" si="163"/>
        <v>0</v>
      </c>
      <c r="FIW78" s="321">
        <f t="shared" si="163"/>
        <v>0</v>
      </c>
      <c r="FIX78" s="321">
        <f t="shared" si="163"/>
        <v>0</v>
      </c>
      <c r="FIY78" s="321">
        <f t="shared" si="163"/>
        <v>0</v>
      </c>
      <c r="FIZ78" s="321">
        <f t="shared" si="163"/>
        <v>0</v>
      </c>
      <c r="FJA78" s="321">
        <f t="shared" si="163"/>
        <v>0</v>
      </c>
      <c r="FJB78" s="321">
        <f t="shared" si="163"/>
        <v>0</v>
      </c>
      <c r="FJC78" s="321">
        <f t="shared" si="163"/>
        <v>0</v>
      </c>
      <c r="FJD78" s="321">
        <f t="shared" si="163"/>
        <v>0</v>
      </c>
      <c r="FJE78" s="321">
        <f t="shared" si="163"/>
        <v>0</v>
      </c>
      <c r="FJF78" s="321">
        <f t="shared" si="163"/>
        <v>0</v>
      </c>
      <c r="FJG78" s="321">
        <f t="shared" si="163"/>
        <v>0</v>
      </c>
      <c r="FJH78" s="321">
        <f t="shared" si="163"/>
        <v>0</v>
      </c>
      <c r="FJI78" s="321">
        <f t="shared" si="163"/>
        <v>0</v>
      </c>
      <c r="FJJ78" s="321">
        <f t="shared" si="163"/>
        <v>0</v>
      </c>
      <c r="FJK78" s="321">
        <f t="shared" si="163"/>
        <v>0</v>
      </c>
      <c r="FJL78" s="321">
        <f t="shared" si="163"/>
        <v>0</v>
      </c>
      <c r="FJM78" s="321">
        <f t="shared" si="163"/>
        <v>0</v>
      </c>
      <c r="FJN78" s="321">
        <f t="shared" si="163"/>
        <v>0</v>
      </c>
      <c r="FJO78" s="321">
        <f t="shared" si="163"/>
        <v>0</v>
      </c>
      <c r="FJP78" s="321">
        <f t="shared" si="163"/>
        <v>0</v>
      </c>
      <c r="FJQ78" s="321">
        <f t="shared" si="163"/>
        <v>0</v>
      </c>
      <c r="FJR78" s="321">
        <f t="shared" si="163"/>
        <v>0</v>
      </c>
      <c r="FJS78" s="321">
        <f t="shared" si="163"/>
        <v>0</v>
      </c>
      <c r="FJT78" s="321">
        <f t="shared" si="163"/>
        <v>0</v>
      </c>
      <c r="FJU78" s="321">
        <f t="shared" si="163"/>
        <v>0</v>
      </c>
      <c r="FJV78" s="321">
        <f t="shared" si="163"/>
        <v>0</v>
      </c>
      <c r="FJW78" s="321">
        <f t="shared" si="163"/>
        <v>0</v>
      </c>
      <c r="FJX78" s="321">
        <f t="shared" si="163"/>
        <v>0</v>
      </c>
      <c r="FJY78" s="321">
        <f t="shared" si="163"/>
        <v>0</v>
      </c>
      <c r="FJZ78" s="321">
        <f t="shared" si="163"/>
        <v>0</v>
      </c>
      <c r="FKA78" s="321">
        <f t="shared" si="163"/>
        <v>0</v>
      </c>
      <c r="FKB78" s="321">
        <f t="shared" si="163"/>
        <v>0</v>
      </c>
      <c r="FKC78" s="321">
        <f t="shared" si="163"/>
        <v>0</v>
      </c>
      <c r="FKD78" s="321">
        <f t="shared" si="163"/>
        <v>0</v>
      </c>
      <c r="FKE78" s="321">
        <f t="shared" si="163"/>
        <v>0</v>
      </c>
      <c r="FKF78" s="321">
        <f t="shared" si="163"/>
        <v>0</v>
      </c>
      <c r="FKG78" s="321">
        <f t="shared" si="163"/>
        <v>0</v>
      </c>
      <c r="FKH78" s="321">
        <f t="shared" si="163"/>
        <v>0</v>
      </c>
      <c r="FKI78" s="321">
        <f t="shared" si="163"/>
        <v>0</v>
      </c>
      <c r="FKJ78" s="321">
        <f t="shared" si="163"/>
        <v>0</v>
      </c>
      <c r="FKK78" s="321">
        <f t="shared" si="163"/>
        <v>0</v>
      </c>
      <c r="FKL78" s="321">
        <f t="shared" si="163"/>
        <v>0</v>
      </c>
      <c r="FKM78" s="321">
        <f t="shared" si="163"/>
        <v>0</v>
      </c>
      <c r="FKN78" s="321">
        <f t="shared" si="163"/>
        <v>0</v>
      </c>
      <c r="FKO78" s="321">
        <f t="shared" si="163"/>
        <v>0</v>
      </c>
      <c r="FKP78" s="321">
        <f t="shared" si="163"/>
        <v>0</v>
      </c>
      <c r="FKQ78" s="321">
        <f t="shared" si="163"/>
        <v>0</v>
      </c>
      <c r="FKR78" s="321">
        <f t="shared" si="163"/>
        <v>0</v>
      </c>
      <c r="FKS78" s="321">
        <f t="shared" si="163"/>
        <v>0</v>
      </c>
      <c r="FKT78" s="321">
        <f t="shared" si="163"/>
        <v>0</v>
      </c>
      <c r="FKU78" s="321">
        <f t="shared" si="163"/>
        <v>0</v>
      </c>
      <c r="FKV78" s="321">
        <f t="shared" si="163"/>
        <v>0</v>
      </c>
      <c r="FKW78" s="321">
        <f t="shared" si="163"/>
        <v>0</v>
      </c>
      <c r="FKX78" s="321">
        <f t="shared" si="163"/>
        <v>0</v>
      </c>
      <c r="FKY78" s="321">
        <f t="shared" si="163"/>
        <v>0</v>
      </c>
      <c r="FKZ78" s="321">
        <f t="shared" si="163"/>
        <v>0</v>
      </c>
      <c r="FLA78" s="321">
        <f t="shared" si="163"/>
        <v>0</v>
      </c>
      <c r="FLB78" s="321">
        <f t="shared" si="163"/>
        <v>0</v>
      </c>
      <c r="FLC78" s="321">
        <f t="shared" ref="FLC78:FNN81" si="164">FLB78*8.5%*12</f>
        <v>0</v>
      </c>
      <c r="FLD78" s="321">
        <f t="shared" si="164"/>
        <v>0</v>
      </c>
      <c r="FLE78" s="321">
        <f t="shared" si="164"/>
        <v>0</v>
      </c>
      <c r="FLF78" s="321">
        <f t="shared" si="164"/>
        <v>0</v>
      </c>
      <c r="FLG78" s="321">
        <f t="shared" si="164"/>
        <v>0</v>
      </c>
      <c r="FLH78" s="321">
        <f t="shared" si="164"/>
        <v>0</v>
      </c>
      <c r="FLI78" s="321">
        <f t="shared" si="164"/>
        <v>0</v>
      </c>
      <c r="FLJ78" s="321">
        <f t="shared" si="164"/>
        <v>0</v>
      </c>
      <c r="FLK78" s="321">
        <f t="shared" si="164"/>
        <v>0</v>
      </c>
      <c r="FLL78" s="321">
        <f t="shared" si="164"/>
        <v>0</v>
      </c>
      <c r="FLM78" s="321">
        <f t="shared" si="164"/>
        <v>0</v>
      </c>
      <c r="FLN78" s="321">
        <f t="shared" si="164"/>
        <v>0</v>
      </c>
      <c r="FLO78" s="321">
        <f t="shared" si="164"/>
        <v>0</v>
      </c>
      <c r="FLP78" s="321">
        <f t="shared" si="164"/>
        <v>0</v>
      </c>
      <c r="FLQ78" s="321">
        <f t="shared" si="164"/>
        <v>0</v>
      </c>
      <c r="FLR78" s="321">
        <f t="shared" si="164"/>
        <v>0</v>
      </c>
      <c r="FLS78" s="321">
        <f t="shared" si="164"/>
        <v>0</v>
      </c>
      <c r="FLT78" s="321">
        <f t="shared" si="164"/>
        <v>0</v>
      </c>
      <c r="FLU78" s="321">
        <f t="shared" si="164"/>
        <v>0</v>
      </c>
      <c r="FLV78" s="321">
        <f t="shared" si="164"/>
        <v>0</v>
      </c>
      <c r="FLW78" s="321">
        <f t="shared" si="164"/>
        <v>0</v>
      </c>
      <c r="FLX78" s="321">
        <f t="shared" si="164"/>
        <v>0</v>
      </c>
      <c r="FLY78" s="321">
        <f t="shared" si="164"/>
        <v>0</v>
      </c>
      <c r="FLZ78" s="321">
        <f t="shared" si="164"/>
        <v>0</v>
      </c>
      <c r="FMA78" s="321">
        <f t="shared" si="164"/>
        <v>0</v>
      </c>
      <c r="FMB78" s="321">
        <f t="shared" si="164"/>
        <v>0</v>
      </c>
      <c r="FMC78" s="321">
        <f t="shared" si="164"/>
        <v>0</v>
      </c>
      <c r="FMD78" s="321">
        <f t="shared" si="164"/>
        <v>0</v>
      </c>
      <c r="FME78" s="321">
        <f t="shared" si="164"/>
        <v>0</v>
      </c>
      <c r="FMF78" s="321">
        <f t="shared" si="164"/>
        <v>0</v>
      </c>
      <c r="FMG78" s="321">
        <f t="shared" si="164"/>
        <v>0</v>
      </c>
      <c r="FMH78" s="321">
        <f t="shared" si="164"/>
        <v>0</v>
      </c>
      <c r="FMI78" s="321">
        <f t="shared" si="164"/>
        <v>0</v>
      </c>
      <c r="FMJ78" s="321">
        <f t="shared" si="164"/>
        <v>0</v>
      </c>
      <c r="FMK78" s="321">
        <f t="shared" si="164"/>
        <v>0</v>
      </c>
      <c r="FML78" s="321">
        <f t="shared" si="164"/>
        <v>0</v>
      </c>
      <c r="FMM78" s="321">
        <f t="shared" si="164"/>
        <v>0</v>
      </c>
      <c r="FMN78" s="321">
        <f t="shared" si="164"/>
        <v>0</v>
      </c>
      <c r="FMO78" s="321">
        <f t="shared" si="164"/>
        <v>0</v>
      </c>
      <c r="FMP78" s="321">
        <f t="shared" si="164"/>
        <v>0</v>
      </c>
      <c r="FMQ78" s="321">
        <f t="shared" si="164"/>
        <v>0</v>
      </c>
      <c r="FMR78" s="321">
        <f t="shared" si="164"/>
        <v>0</v>
      </c>
      <c r="FMS78" s="321">
        <f t="shared" si="164"/>
        <v>0</v>
      </c>
      <c r="FMT78" s="321">
        <f t="shared" si="164"/>
        <v>0</v>
      </c>
      <c r="FMU78" s="321">
        <f t="shared" si="164"/>
        <v>0</v>
      </c>
      <c r="FMV78" s="321">
        <f t="shared" si="164"/>
        <v>0</v>
      </c>
      <c r="FMW78" s="321">
        <f t="shared" si="164"/>
        <v>0</v>
      </c>
      <c r="FMX78" s="321">
        <f t="shared" si="164"/>
        <v>0</v>
      </c>
      <c r="FMY78" s="321">
        <f t="shared" si="164"/>
        <v>0</v>
      </c>
      <c r="FMZ78" s="321">
        <f t="shared" si="164"/>
        <v>0</v>
      </c>
      <c r="FNA78" s="321">
        <f t="shared" si="164"/>
        <v>0</v>
      </c>
      <c r="FNB78" s="321">
        <f t="shared" si="164"/>
        <v>0</v>
      </c>
      <c r="FNC78" s="321">
        <f t="shared" si="164"/>
        <v>0</v>
      </c>
      <c r="FND78" s="321">
        <f t="shared" si="164"/>
        <v>0</v>
      </c>
      <c r="FNE78" s="321">
        <f t="shared" si="164"/>
        <v>0</v>
      </c>
      <c r="FNF78" s="321">
        <f t="shared" si="164"/>
        <v>0</v>
      </c>
      <c r="FNG78" s="321">
        <f t="shared" si="164"/>
        <v>0</v>
      </c>
      <c r="FNH78" s="321">
        <f t="shared" si="164"/>
        <v>0</v>
      </c>
      <c r="FNI78" s="321">
        <f t="shared" si="164"/>
        <v>0</v>
      </c>
      <c r="FNJ78" s="321">
        <f t="shared" si="164"/>
        <v>0</v>
      </c>
      <c r="FNK78" s="321">
        <f t="shared" si="164"/>
        <v>0</v>
      </c>
      <c r="FNL78" s="321">
        <f t="shared" si="164"/>
        <v>0</v>
      </c>
      <c r="FNM78" s="321">
        <f t="shared" si="164"/>
        <v>0</v>
      </c>
      <c r="FNN78" s="321">
        <f t="shared" si="164"/>
        <v>0</v>
      </c>
      <c r="FNO78" s="321">
        <f t="shared" ref="FNO78:FPZ81" si="165">FNN78*8.5%*12</f>
        <v>0</v>
      </c>
      <c r="FNP78" s="321">
        <f t="shared" si="165"/>
        <v>0</v>
      </c>
      <c r="FNQ78" s="321">
        <f t="shared" si="165"/>
        <v>0</v>
      </c>
      <c r="FNR78" s="321">
        <f t="shared" si="165"/>
        <v>0</v>
      </c>
      <c r="FNS78" s="321">
        <f t="shared" si="165"/>
        <v>0</v>
      </c>
      <c r="FNT78" s="321">
        <f t="shared" si="165"/>
        <v>0</v>
      </c>
      <c r="FNU78" s="321">
        <f t="shared" si="165"/>
        <v>0</v>
      </c>
      <c r="FNV78" s="321">
        <f t="shared" si="165"/>
        <v>0</v>
      </c>
      <c r="FNW78" s="321">
        <f t="shared" si="165"/>
        <v>0</v>
      </c>
      <c r="FNX78" s="321">
        <f t="shared" si="165"/>
        <v>0</v>
      </c>
      <c r="FNY78" s="321">
        <f t="shared" si="165"/>
        <v>0</v>
      </c>
      <c r="FNZ78" s="321">
        <f t="shared" si="165"/>
        <v>0</v>
      </c>
      <c r="FOA78" s="321">
        <f t="shared" si="165"/>
        <v>0</v>
      </c>
      <c r="FOB78" s="321">
        <f t="shared" si="165"/>
        <v>0</v>
      </c>
      <c r="FOC78" s="321">
        <f t="shared" si="165"/>
        <v>0</v>
      </c>
      <c r="FOD78" s="321">
        <f t="shared" si="165"/>
        <v>0</v>
      </c>
      <c r="FOE78" s="321">
        <f t="shared" si="165"/>
        <v>0</v>
      </c>
      <c r="FOF78" s="321">
        <f t="shared" si="165"/>
        <v>0</v>
      </c>
      <c r="FOG78" s="321">
        <f t="shared" si="165"/>
        <v>0</v>
      </c>
      <c r="FOH78" s="321">
        <f t="shared" si="165"/>
        <v>0</v>
      </c>
      <c r="FOI78" s="321">
        <f t="shared" si="165"/>
        <v>0</v>
      </c>
      <c r="FOJ78" s="321">
        <f t="shared" si="165"/>
        <v>0</v>
      </c>
      <c r="FOK78" s="321">
        <f t="shared" si="165"/>
        <v>0</v>
      </c>
      <c r="FOL78" s="321">
        <f t="shared" si="165"/>
        <v>0</v>
      </c>
      <c r="FOM78" s="321">
        <f t="shared" si="165"/>
        <v>0</v>
      </c>
      <c r="FON78" s="321">
        <f t="shared" si="165"/>
        <v>0</v>
      </c>
      <c r="FOO78" s="321">
        <f t="shared" si="165"/>
        <v>0</v>
      </c>
      <c r="FOP78" s="321">
        <f t="shared" si="165"/>
        <v>0</v>
      </c>
      <c r="FOQ78" s="321">
        <f t="shared" si="165"/>
        <v>0</v>
      </c>
      <c r="FOR78" s="321">
        <f t="shared" si="165"/>
        <v>0</v>
      </c>
      <c r="FOS78" s="321">
        <f t="shared" si="165"/>
        <v>0</v>
      </c>
      <c r="FOT78" s="321">
        <f t="shared" si="165"/>
        <v>0</v>
      </c>
      <c r="FOU78" s="321">
        <f t="shared" si="165"/>
        <v>0</v>
      </c>
      <c r="FOV78" s="321">
        <f t="shared" si="165"/>
        <v>0</v>
      </c>
      <c r="FOW78" s="321">
        <f t="shared" si="165"/>
        <v>0</v>
      </c>
      <c r="FOX78" s="321">
        <f t="shared" si="165"/>
        <v>0</v>
      </c>
      <c r="FOY78" s="321">
        <f t="shared" si="165"/>
        <v>0</v>
      </c>
      <c r="FOZ78" s="321">
        <f t="shared" si="165"/>
        <v>0</v>
      </c>
      <c r="FPA78" s="321">
        <f t="shared" si="165"/>
        <v>0</v>
      </c>
      <c r="FPB78" s="321">
        <f t="shared" si="165"/>
        <v>0</v>
      </c>
      <c r="FPC78" s="321">
        <f t="shared" si="165"/>
        <v>0</v>
      </c>
      <c r="FPD78" s="321">
        <f t="shared" si="165"/>
        <v>0</v>
      </c>
      <c r="FPE78" s="321">
        <f t="shared" si="165"/>
        <v>0</v>
      </c>
      <c r="FPF78" s="321">
        <f t="shared" si="165"/>
        <v>0</v>
      </c>
      <c r="FPG78" s="321">
        <f t="shared" si="165"/>
        <v>0</v>
      </c>
      <c r="FPH78" s="321">
        <f t="shared" si="165"/>
        <v>0</v>
      </c>
      <c r="FPI78" s="321">
        <f t="shared" si="165"/>
        <v>0</v>
      </c>
      <c r="FPJ78" s="321">
        <f t="shared" si="165"/>
        <v>0</v>
      </c>
      <c r="FPK78" s="321">
        <f t="shared" si="165"/>
        <v>0</v>
      </c>
      <c r="FPL78" s="321">
        <f t="shared" si="165"/>
        <v>0</v>
      </c>
      <c r="FPM78" s="321">
        <f t="shared" si="165"/>
        <v>0</v>
      </c>
      <c r="FPN78" s="321">
        <f t="shared" si="165"/>
        <v>0</v>
      </c>
      <c r="FPO78" s="321">
        <f t="shared" si="165"/>
        <v>0</v>
      </c>
      <c r="FPP78" s="321">
        <f t="shared" si="165"/>
        <v>0</v>
      </c>
      <c r="FPQ78" s="321">
        <f t="shared" si="165"/>
        <v>0</v>
      </c>
      <c r="FPR78" s="321">
        <f t="shared" si="165"/>
        <v>0</v>
      </c>
      <c r="FPS78" s="321">
        <f t="shared" si="165"/>
        <v>0</v>
      </c>
      <c r="FPT78" s="321">
        <f t="shared" si="165"/>
        <v>0</v>
      </c>
      <c r="FPU78" s="321">
        <f t="shared" si="165"/>
        <v>0</v>
      </c>
      <c r="FPV78" s="321">
        <f t="shared" si="165"/>
        <v>0</v>
      </c>
      <c r="FPW78" s="321">
        <f t="shared" si="165"/>
        <v>0</v>
      </c>
      <c r="FPX78" s="321">
        <f t="shared" si="165"/>
        <v>0</v>
      </c>
      <c r="FPY78" s="321">
        <f t="shared" si="165"/>
        <v>0</v>
      </c>
      <c r="FPZ78" s="321">
        <f t="shared" si="165"/>
        <v>0</v>
      </c>
      <c r="FQA78" s="321">
        <f t="shared" ref="FQA78:FSL81" si="166">FPZ78*8.5%*12</f>
        <v>0</v>
      </c>
      <c r="FQB78" s="321">
        <f t="shared" si="166"/>
        <v>0</v>
      </c>
      <c r="FQC78" s="321">
        <f t="shared" si="166"/>
        <v>0</v>
      </c>
      <c r="FQD78" s="321">
        <f t="shared" si="166"/>
        <v>0</v>
      </c>
      <c r="FQE78" s="321">
        <f t="shared" si="166"/>
        <v>0</v>
      </c>
      <c r="FQF78" s="321">
        <f t="shared" si="166"/>
        <v>0</v>
      </c>
      <c r="FQG78" s="321">
        <f t="shared" si="166"/>
        <v>0</v>
      </c>
      <c r="FQH78" s="321">
        <f t="shared" si="166"/>
        <v>0</v>
      </c>
      <c r="FQI78" s="321">
        <f t="shared" si="166"/>
        <v>0</v>
      </c>
      <c r="FQJ78" s="321">
        <f t="shared" si="166"/>
        <v>0</v>
      </c>
      <c r="FQK78" s="321">
        <f t="shared" si="166"/>
        <v>0</v>
      </c>
      <c r="FQL78" s="321">
        <f t="shared" si="166"/>
        <v>0</v>
      </c>
      <c r="FQM78" s="321">
        <f t="shared" si="166"/>
        <v>0</v>
      </c>
      <c r="FQN78" s="321">
        <f t="shared" si="166"/>
        <v>0</v>
      </c>
      <c r="FQO78" s="321">
        <f t="shared" si="166"/>
        <v>0</v>
      </c>
      <c r="FQP78" s="321">
        <f t="shared" si="166"/>
        <v>0</v>
      </c>
      <c r="FQQ78" s="321">
        <f t="shared" si="166"/>
        <v>0</v>
      </c>
      <c r="FQR78" s="321">
        <f t="shared" si="166"/>
        <v>0</v>
      </c>
      <c r="FQS78" s="321">
        <f t="shared" si="166"/>
        <v>0</v>
      </c>
      <c r="FQT78" s="321">
        <f t="shared" si="166"/>
        <v>0</v>
      </c>
      <c r="FQU78" s="321">
        <f t="shared" si="166"/>
        <v>0</v>
      </c>
      <c r="FQV78" s="321">
        <f t="shared" si="166"/>
        <v>0</v>
      </c>
      <c r="FQW78" s="321">
        <f t="shared" si="166"/>
        <v>0</v>
      </c>
      <c r="FQX78" s="321">
        <f t="shared" si="166"/>
        <v>0</v>
      </c>
      <c r="FQY78" s="321">
        <f t="shared" si="166"/>
        <v>0</v>
      </c>
      <c r="FQZ78" s="321">
        <f t="shared" si="166"/>
        <v>0</v>
      </c>
      <c r="FRA78" s="321">
        <f t="shared" si="166"/>
        <v>0</v>
      </c>
      <c r="FRB78" s="321">
        <f t="shared" si="166"/>
        <v>0</v>
      </c>
      <c r="FRC78" s="321">
        <f t="shared" si="166"/>
        <v>0</v>
      </c>
      <c r="FRD78" s="321">
        <f t="shared" si="166"/>
        <v>0</v>
      </c>
      <c r="FRE78" s="321">
        <f t="shared" si="166"/>
        <v>0</v>
      </c>
      <c r="FRF78" s="321">
        <f t="shared" si="166"/>
        <v>0</v>
      </c>
      <c r="FRG78" s="321">
        <f t="shared" si="166"/>
        <v>0</v>
      </c>
      <c r="FRH78" s="321">
        <f t="shared" si="166"/>
        <v>0</v>
      </c>
      <c r="FRI78" s="321">
        <f t="shared" si="166"/>
        <v>0</v>
      </c>
      <c r="FRJ78" s="321">
        <f t="shared" si="166"/>
        <v>0</v>
      </c>
      <c r="FRK78" s="321">
        <f t="shared" si="166"/>
        <v>0</v>
      </c>
      <c r="FRL78" s="321">
        <f t="shared" si="166"/>
        <v>0</v>
      </c>
      <c r="FRM78" s="321">
        <f t="shared" si="166"/>
        <v>0</v>
      </c>
      <c r="FRN78" s="321">
        <f t="shared" si="166"/>
        <v>0</v>
      </c>
      <c r="FRO78" s="321">
        <f t="shared" si="166"/>
        <v>0</v>
      </c>
      <c r="FRP78" s="321">
        <f t="shared" si="166"/>
        <v>0</v>
      </c>
      <c r="FRQ78" s="321">
        <f t="shared" si="166"/>
        <v>0</v>
      </c>
      <c r="FRR78" s="321">
        <f t="shared" si="166"/>
        <v>0</v>
      </c>
      <c r="FRS78" s="321">
        <f t="shared" si="166"/>
        <v>0</v>
      </c>
      <c r="FRT78" s="321">
        <f t="shared" si="166"/>
        <v>0</v>
      </c>
      <c r="FRU78" s="321">
        <f t="shared" si="166"/>
        <v>0</v>
      </c>
      <c r="FRV78" s="321">
        <f t="shared" si="166"/>
        <v>0</v>
      </c>
      <c r="FRW78" s="321">
        <f t="shared" si="166"/>
        <v>0</v>
      </c>
      <c r="FRX78" s="321">
        <f t="shared" si="166"/>
        <v>0</v>
      </c>
      <c r="FRY78" s="321">
        <f t="shared" si="166"/>
        <v>0</v>
      </c>
      <c r="FRZ78" s="321">
        <f t="shared" si="166"/>
        <v>0</v>
      </c>
      <c r="FSA78" s="321">
        <f t="shared" si="166"/>
        <v>0</v>
      </c>
      <c r="FSB78" s="321">
        <f t="shared" si="166"/>
        <v>0</v>
      </c>
      <c r="FSC78" s="321">
        <f t="shared" si="166"/>
        <v>0</v>
      </c>
      <c r="FSD78" s="321">
        <f t="shared" si="166"/>
        <v>0</v>
      </c>
      <c r="FSE78" s="321">
        <f t="shared" si="166"/>
        <v>0</v>
      </c>
      <c r="FSF78" s="321">
        <f t="shared" si="166"/>
        <v>0</v>
      </c>
      <c r="FSG78" s="321">
        <f t="shared" si="166"/>
        <v>0</v>
      </c>
      <c r="FSH78" s="321">
        <f t="shared" si="166"/>
        <v>0</v>
      </c>
      <c r="FSI78" s="321">
        <f t="shared" si="166"/>
        <v>0</v>
      </c>
      <c r="FSJ78" s="321">
        <f t="shared" si="166"/>
        <v>0</v>
      </c>
      <c r="FSK78" s="321">
        <f t="shared" si="166"/>
        <v>0</v>
      </c>
      <c r="FSL78" s="321">
        <f t="shared" si="166"/>
        <v>0</v>
      </c>
      <c r="FSM78" s="321">
        <f t="shared" ref="FSM78:FUX81" si="167">FSL78*8.5%*12</f>
        <v>0</v>
      </c>
      <c r="FSN78" s="321">
        <f t="shared" si="167"/>
        <v>0</v>
      </c>
      <c r="FSO78" s="321">
        <f t="shared" si="167"/>
        <v>0</v>
      </c>
      <c r="FSP78" s="321">
        <f t="shared" si="167"/>
        <v>0</v>
      </c>
      <c r="FSQ78" s="321">
        <f t="shared" si="167"/>
        <v>0</v>
      </c>
      <c r="FSR78" s="321">
        <f t="shared" si="167"/>
        <v>0</v>
      </c>
      <c r="FSS78" s="321">
        <f t="shared" si="167"/>
        <v>0</v>
      </c>
      <c r="FST78" s="321">
        <f t="shared" si="167"/>
        <v>0</v>
      </c>
      <c r="FSU78" s="321">
        <f t="shared" si="167"/>
        <v>0</v>
      </c>
      <c r="FSV78" s="321">
        <f t="shared" si="167"/>
        <v>0</v>
      </c>
      <c r="FSW78" s="321">
        <f t="shared" si="167"/>
        <v>0</v>
      </c>
      <c r="FSX78" s="321">
        <f t="shared" si="167"/>
        <v>0</v>
      </c>
      <c r="FSY78" s="321">
        <f t="shared" si="167"/>
        <v>0</v>
      </c>
      <c r="FSZ78" s="321">
        <f t="shared" si="167"/>
        <v>0</v>
      </c>
      <c r="FTA78" s="321">
        <f t="shared" si="167"/>
        <v>0</v>
      </c>
      <c r="FTB78" s="321">
        <f t="shared" si="167"/>
        <v>0</v>
      </c>
      <c r="FTC78" s="321">
        <f t="shared" si="167"/>
        <v>0</v>
      </c>
      <c r="FTD78" s="321">
        <f t="shared" si="167"/>
        <v>0</v>
      </c>
      <c r="FTE78" s="321">
        <f t="shared" si="167"/>
        <v>0</v>
      </c>
      <c r="FTF78" s="321">
        <f t="shared" si="167"/>
        <v>0</v>
      </c>
      <c r="FTG78" s="321">
        <f t="shared" si="167"/>
        <v>0</v>
      </c>
      <c r="FTH78" s="321">
        <f t="shared" si="167"/>
        <v>0</v>
      </c>
      <c r="FTI78" s="321">
        <f t="shared" si="167"/>
        <v>0</v>
      </c>
      <c r="FTJ78" s="321">
        <f t="shared" si="167"/>
        <v>0</v>
      </c>
      <c r="FTK78" s="321">
        <f t="shared" si="167"/>
        <v>0</v>
      </c>
      <c r="FTL78" s="321">
        <f t="shared" si="167"/>
        <v>0</v>
      </c>
      <c r="FTM78" s="321">
        <f t="shared" si="167"/>
        <v>0</v>
      </c>
      <c r="FTN78" s="321">
        <f t="shared" si="167"/>
        <v>0</v>
      </c>
      <c r="FTO78" s="321">
        <f t="shared" si="167"/>
        <v>0</v>
      </c>
      <c r="FTP78" s="321">
        <f t="shared" si="167"/>
        <v>0</v>
      </c>
      <c r="FTQ78" s="321">
        <f t="shared" si="167"/>
        <v>0</v>
      </c>
      <c r="FTR78" s="321">
        <f t="shared" si="167"/>
        <v>0</v>
      </c>
      <c r="FTS78" s="321">
        <f t="shared" si="167"/>
        <v>0</v>
      </c>
      <c r="FTT78" s="321">
        <f t="shared" si="167"/>
        <v>0</v>
      </c>
      <c r="FTU78" s="321">
        <f t="shared" si="167"/>
        <v>0</v>
      </c>
      <c r="FTV78" s="321">
        <f t="shared" si="167"/>
        <v>0</v>
      </c>
      <c r="FTW78" s="321">
        <f t="shared" si="167"/>
        <v>0</v>
      </c>
      <c r="FTX78" s="321">
        <f t="shared" si="167"/>
        <v>0</v>
      </c>
      <c r="FTY78" s="321">
        <f t="shared" si="167"/>
        <v>0</v>
      </c>
      <c r="FTZ78" s="321">
        <f t="shared" si="167"/>
        <v>0</v>
      </c>
      <c r="FUA78" s="321">
        <f t="shared" si="167"/>
        <v>0</v>
      </c>
      <c r="FUB78" s="321">
        <f t="shared" si="167"/>
        <v>0</v>
      </c>
      <c r="FUC78" s="321">
        <f t="shared" si="167"/>
        <v>0</v>
      </c>
      <c r="FUD78" s="321">
        <f t="shared" si="167"/>
        <v>0</v>
      </c>
      <c r="FUE78" s="321">
        <f t="shared" si="167"/>
        <v>0</v>
      </c>
      <c r="FUF78" s="321">
        <f t="shared" si="167"/>
        <v>0</v>
      </c>
      <c r="FUG78" s="321">
        <f t="shared" si="167"/>
        <v>0</v>
      </c>
      <c r="FUH78" s="321">
        <f t="shared" si="167"/>
        <v>0</v>
      </c>
      <c r="FUI78" s="321">
        <f t="shared" si="167"/>
        <v>0</v>
      </c>
      <c r="FUJ78" s="321">
        <f t="shared" si="167"/>
        <v>0</v>
      </c>
      <c r="FUK78" s="321">
        <f t="shared" si="167"/>
        <v>0</v>
      </c>
      <c r="FUL78" s="321">
        <f t="shared" si="167"/>
        <v>0</v>
      </c>
      <c r="FUM78" s="321">
        <f t="shared" si="167"/>
        <v>0</v>
      </c>
      <c r="FUN78" s="321">
        <f t="shared" si="167"/>
        <v>0</v>
      </c>
      <c r="FUO78" s="321">
        <f t="shared" si="167"/>
        <v>0</v>
      </c>
      <c r="FUP78" s="321">
        <f t="shared" si="167"/>
        <v>0</v>
      </c>
      <c r="FUQ78" s="321">
        <f t="shared" si="167"/>
        <v>0</v>
      </c>
      <c r="FUR78" s="321">
        <f t="shared" si="167"/>
        <v>0</v>
      </c>
      <c r="FUS78" s="321">
        <f t="shared" si="167"/>
        <v>0</v>
      </c>
      <c r="FUT78" s="321">
        <f t="shared" si="167"/>
        <v>0</v>
      </c>
      <c r="FUU78" s="321">
        <f t="shared" si="167"/>
        <v>0</v>
      </c>
      <c r="FUV78" s="321">
        <f t="shared" si="167"/>
        <v>0</v>
      </c>
      <c r="FUW78" s="321">
        <f t="shared" si="167"/>
        <v>0</v>
      </c>
      <c r="FUX78" s="321">
        <f t="shared" si="167"/>
        <v>0</v>
      </c>
      <c r="FUY78" s="321">
        <f t="shared" ref="FUY78:FXJ81" si="168">FUX78*8.5%*12</f>
        <v>0</v>
      </c>
      <c r="FUZ78" s="321">
        <f t="shared" si="168"/>
        <v>0</v>
      </c>
      <c r="FVA78" s="321">
        <f t="shared" si="168"/>
        <v>0</v>
      </c>
      <c r="FVB78" s="321">
        <f t="shared" si="168"/>
        <v>0</v>
      </c>
      <c r="FVC78" s="321">
        <f t="shared" si="168"/>
        <v>0</v>
      </c>
      <c r="FVD78" s="321">
        <f t="shared" si="168"/>
        <v>0</v>
      </c>
      <c r="FVE78" s="321">
        <f t="shared" si="168"/>
        <v>0</v>
      </c>
      <c r="FVF78" s="321">
        <f t="shared" si="168"/>
        <v>0</v>
      </c>
      <c r="FVG78" s="321">
        <f t="shared" si="168"/>
        <v>0</v>
      </c>
      <c r="FVH78" s="321">
        <f t="shared" si="168"/>
        <v>0</v>
      </c>
      <c r="FVI78" s="321">
        <f t="shared" si="168"/>
        <v>0</v>
      </c>
      <c r="FVJ78" s="321">
        <f t="shared" si="168"/>
        <v>0</v>
      </c>
      <c r="FVK78" s="321">
        <f t="shared" si="168"/>
        <v>0</v>
      </c>
      <c r="FVL78" s="321">
        <f t="shared" si="168"/>
        <v>0</v>
      </c>
      <c r="FVM78" s="321">
        <f t="shared" si="168"/>
        <v>0</v>
      </c>
      <c r="FVN78" s="321">
        <f t="shared" si="168"/>
        <v>0</v>
      </c>
      <c r="FVO78" s="321">
        <f t="shared" si="168"/>
        <v>0</v>
      </c>
      <c r="FVP78" s="321">
        <f t="shared" si="168"/>
        <v>0</v>
      </c>
      <c r="FVQ78" s="321">
        <f t="shared" si="168"/>
        <v>0</v>
      </c>
      <c r="FVR78" s="321">
        <f t="shared" si="168"/>
        <v>0</v>
      </c>
      <c r="FVS78" s="321">
        <f t="shared" si="168"/>
        <v>0</v>
      </c>
      <c r="FVT78" s="321">
        <f t="shared" si="168"/>
        <v>0</v>
      </c>
      <c r="FVU78" s="321">
        <f t="shared" si="168"/>
        <v>0</v>
      </c>
      <c r="FVV78" s="321">
        <f t="shared" si="168"/>
        <v>0</v>
      </c>
      <c r="FVW78" s="321">
        <f t="shared" si="168"/>
        <v>0</v>
      </c>
      <c r="FVX78" s="321">
        <f t="shared" si="168"/>
        <v>0</v>
      </c>
      <c r="FVY78" s="321">
        <f t="shared" si="168"/>
        <v>0</v>
      </c>
      <c r="FVZ78" s="321">
        <f t="shared" si="168"/>
        <v>0</v>
      </c>
      <c r="FWA78" s="321">
        <f t="shared" si="168"/>
        <v>0</v>
      </c>
      <c r="FWB78" s="321">
        <f t="shared" si="168"/>
        <v>0</v>
      </c>
      <c r="FWC78" s="321">
        <f t="shared" si="168"/>
        <v>0</v>
      </c>
      <c r="FWD78" s="321">
        <f t="shared" si="168"/>
        <v>0</v>
      </c>
      <c r="FWE78" s="321">
        <f t="shared" si="168"/>
        <v>0</v>
      </c>
      <c r="FWF78" s="321">
        <f t="shared" si="168"/>
        <v>0</v>
      </c>
      <c r="FWG78" s="321">
        <f t="shared" si="168"/>
        <v>0</v>
      </c>
      <c r="FWH78" s="321">
        <f t="shared" si="168"/>
        <v>0</v>
      </c>
      <c r="FWI78" s="321">
        <f t="shared" si="168"/>
        <v>0</v>
      </c>
      <c r="FWJ78" s="321">
        <f t="shared" si="168"/>
        <v>0</v>
      </c>
      <c r="FWK78" s="321">
        <f t="shared" si="168"/>
        <v>0</v>
      </c>
      <c r="FWL78" s="321">
        <f t="shared" si="168"/>
        <v>0</v>
      </c>
      <c r="FWM78" s="321">
        <f t="shared" si="168"/>
        <v>0</v>
      </c>
      <c r="FWN78" s="321">
        <f t="shared" si="168"/>
        <v>0</v>
      </c>
      <c r="FWO78" s="321">
        <f t="shared" si="168"/>
        <v>0</v>
      </c>
      <c r="FWP78" s="321">
        <f t="shared" si="168"/>
        <v>0</v>
      </c>
      <c r="FWQ78" s="321">
        <f t="shared" si="168"/>
        <v>0</v>
      </c>
      <c r="FWR78" s="321">
        <f t="shared" si="168"/>
        <v>0</v>
      </c>
      <c r="FWS78" s="321">
        <f t="shared" si="168"/>
        <v>0</v>
      </c>
      <c r="FWT78" s="321">
        <f t="shared" si="168"/>
        <v>0</v>
      </c>
      <c r="FWU78" s="321">
        <f t="shared" si="168"/>
        <v>0</v>
      </c>
      <c r="FWV78" s="321">
        <f t="shared" si="168"/>
        <v>0</v>
      </c>
      <c r="FWW78" s="321">
        <f t="shared" si="168"/>
        <v>0</v>
      </c>
      <c r="FWX78" s="321">
        <f t="shared" si="168"/>
        <v>0</v>
      </c>
      <c r="FWY78" s="321">
        <f t="shared" si="168"/>
        <v>0</v>
      </c>
      <c r="FWZ78" s="321">
        <f t="shared" si="168"/>
        <v>0</v>
      </c>
      <c r="FXA78" s="321">
        <f t="shared" si="168"/>
        <v>0</v>
      </c>
      <c r="FXB78" s="321">
        <f t="shared" si="168"/>
        <v>0</v>
      </c>
      <c r="FXC78" s="321">
        <f t="shared" si="168"/>
        <v>0</v>
      </c>
      <c r="FXD78" s="321">
        <f t="shared" si="168"/>
        <v>0</v>
      </c>
      <c r="FXE78" s="321">
        <f t="shared" si="168"/>
        <v>0</v>
      </c>
      <c r="FXF78" s="321">
        <f t="shared" si="168"/>
        <v>0</v>
      </c>
      <c r="FXG78" s="321">
        <f t="shared" si="168"/>
        <v>0</v>
      </c>
      <c r="FXH78" s="321">
        <f t="shared" si="168"/>
        <v>0</v>
      </c>
      <c r="FXI78" s="321">
        <f t="shared" si="168"/>
        <v>0</v>
      </c>
      <c r="FXJ78" s="321">
        <f t="shared" si="168"/>
        <v>0</v>
      </c>
      <c r="FXK78" s="321">
        <f t="shared" ref="FXK78:FZV81" si="169">FXJ78*8.5%*12</f>
        <v>0</v>
      </c>
      <c r="FXL78" s="321">
        <f t="shared" si="169"/>
        <v>0</v>
      </c>
      <c r="FXM78" s="321">
        <f t="shared" si="169"/>
        <v>0</v>
      </c>
      <c r="FXN78" s="321">
        <f t="shared" si="169"/>
        <v>0</v>
      </c>
      <c r="FXO78" s="321">
        <f t="shared" si="169"/>
        <v>0</v>
      </c>
      <c r="FXP78" s="321">
        <f t="shared" si="169"/>
        <v>0</v>
      </c>
      <c r="FXQ78" s="321">
        <f t="shared" si="169"/>
        <v>0</v>
      </c>
      <c r="FXR78" s="321">
        <f t="shared" si="169"/>
        <v>0</v>
      </c>
      <c r="FXS78" s="321">
        <f t="shared" si="169"/>
        <v>0</v>
      </c>
      <c r="FXT78" s="321">
        <f t="shared" si="169"/>
        <v>0</v>
      </c>
      <c r="FXU78" s="321">
        <f t="shared" si="169"/>
        <v>0</v>
      </c>
      <c r="FXV78" s="321">
        <f t="shared" si="169"/>
        <v>0</v>
      </c>
      <c r="FXW78" s="321">
        <f t="shared" si="169"/>
        <v>0</v>
      </c>
      <c r="FXX78" s="321">
        <f t="shared" si="169"/>
        <v>0</v>
      </c>
      <c r="FXY78" s="321">
        <f t="shared" si="169"/>
        <v>0</v>
      </c>
      <c r="FXZ78" s="321">
        <f t="shared" si="169"/>
        <v>0</v>
      </c>
      <c r="FYA78" s="321">
        <f t="shared" si="169"/>
        <v>0</v>
      </c>
      <c r="FYB78" s="321">
        <f t="shared" si="169"/>
        <v>0</v>
      </c>
      <c r="FYC78" s="321">
        <f t="shared" si="169"/>
        <v>0</v>
      </c>
      <c r="FYD78" s="321">
        <f t="shared" si="169"/>
        <v>0</v>
      </c>
      <c r="FYE78" s="321">
        <f t="shared" si="169"/>
        <v>0</v>
      </c>
      <c r="FYF78" s="321">
        <f t="shared" si="169"/>
        <v>0</v>
      </c>
      <c r="FYG78" s="321">
        <f t="shared" si="169"/>
        <v>0</v>
      </c>
      <c r="FYH78" s="321">
        <f t="shared" si="169"/>
        <v>0</v>
      </c>
      <c r="FYI78" s="321">
        <f t="shared" si="169"/>
        <v>0</v>
      </c>
      <c r="FYJ78" s="321">
        <f t="shared" si="169"/>
        <v>0</v>
      </c>
      <c r="FYK78" s="321">
        <f t="shared" si="169"/>
        <v>0</v>
      </c>
      <c r="FYL78" s="321">
        <f t="shared" si="169"/>
        <v>0</v>
      </c>
      <c r="FYM78" s="321">
        <f t="shared" si="169"/>
        <v>0</v>
      </c>
      <c r="FYN78" s="321">
        <f t="shared" si="169"/>
        <v>0</v>
      </c>
      <c r="FYO78" s="321">
        <f t="shared" si="169"/>
        <v>0</v>
      </c>
      <c r="FYP78" s="321">
        <f t="shared" si="169"/>
        <v>0</v>
      </c>
      <c r="FYQ78" s="321">
        <f t="shared" si="169"/>
        <v>0</v>
      </c>
      <c r="FYR78" s="321">
        <f t="shared" si="169"/>
        <v>0</v>
      </c>
      <c r="FYS78" s="321">
        <f t="shared" si="169"/>
        <v>0</v>
      </c>
      <c r="FYT78" s="321">
        <f t="shared" si="169"/>
        <v>0</v>
      </c>
      <c r="FYU78" s="321">
        <f t="shared" si="169"/>
        <v>0</v>
      </c>
      <c r="FYV78" s="321">
        <f t="shared" si="169"/>
        <v>0</v>
      </c>
      <c r="FYW78" s="321">
        <f t="shared" si="169"/>
        <v>0</v>
      </c>
      <c r="FYX78" s="321">
        <f t="shared" si="169"/>
        <v>0</v>
      </c>
      <c r="FYY78" s="321">
        <f t="shared" si="169"/>
        <v>0</v>
      </c>
      <c r="FYZ78" s="321">
        <f t="shared" si="169"/>
        <v>0</v>
      </c>
      <c r="FZA78" s="321">
        <f t="shared" si="169"/>
        <v>0</v>
      </c>
      <c r="FZB78" s="321">
        <f t="shared" si="169"/>
        <v>0</v>
      </c>
      <c r="FZC78" s="321">
        <f t="shared" si="169"/>
        <v>0</v>
      </c>
      <c r="FZD78" s="321">
        <f t="shared" si="169"/>
        <v>0</v>
      </c>
      <c r="FZE78" s="321">
        <f t="shared" si="169"/>
        <v>0</v>
      </c>
      <c r="FZF78" s="321">
        <f t="shared" si="169"/>
        <v>0</v>
      </c>
      <c r="FZG78" s="321">
        <f t="shared" si="169"/>
        <v>0</v>
      </c>
      <c r="FZH78" s="321">
        <f t="shared" si="169"/>
        <v>0</v>
      </c>
      <c r="FZI78" s="321">
        <f t="shared" si="169"/>
        <v>0</v>
      </c>
      <c r="FZJ78" s="321">
        <f t="shared" si="169"/>
        <v>0</v>
      </c>
      <c r="FZK78" s="321">
        <f t="shared" si="169"/>
        <v>0</v>
      </c>
      <c r="FZL78" s="321">
        <f t="shared" si="169"/>
        <v>0</v>
      </c>
      <c r="FZM78" s="321">
        <f t="shared" si="169"/>
        <v>0</v>
      </c>
      <c r="FZN78" s="321">
        <f t="shared" si="169"/>
        <v>0</v>
      </c>
      <c r="FZO78" s="321">
        <f t="shared" si="169"/>
        <v>0</v>
      </c>
      <c r="FZP78" s="321">
        <f t="shared" si="169"/>
        <v>0</v>
      </c>
      <c r="FZQ78" s="321">
        <f t="shared" si="169"/>
        <v>0</v>
      </c>
      <c r="FZR78" s="321">
        <f t="shared" si="169"/>
        <v>0</v>
      </c>
      <c r="FZS78" s="321">
        <f t="shared" si="169"/>
        <v>0</v>
      </c>
      <c r="FZT78" s="321">
        <f t="shared" si="169"/>
        <v>0</v>
      </c>
      <c r="FZU78" s="321">
        <f t="shared" si="169"/>
        <v>0</v>
      </c>
      <c r="FZV78" s="321">
        <f t="shared" si="169"/>
        <v>0</v>
      </c>
      <c r="FZW78" s="321">
        <f t="shared" ref="FZW78:GCH81" si="170">FZV78*8.5%*12</f>
        <v>0</v>
      </c>
      <c r="FZX78" s="321">
        <f t="shared" si="170"/>
        <v>0</v>
      </c>
      <c r="FZY78" s="321">
        <f t="shared" si="170"/>
        <v>0</v>
      </c>
      <c r="FZZ78" s="321">
        <f t="shared" si="170"/>
        <v>0</v>
      </c>
      <c r="GAA78" s="321">
        <f t="shared" si="170"/>
        <v>0</v>
      </c>
      <c r="GAB78" s="321">
        <f t="shared" si="170"/>
        <v>0</v>
      </c>
      <c r="GAC78" s="321">
        <f t="shared" si="170"/>
        <v>0</v>
      </c>
      <c r="GAD78" s="321">
        <f t="shared" si="170"/>
        <v>0</v>
      </c>
      <c r="GAE78" s="321">
        <f t="shared" si="170"/>
        <v>0</v>
      </c>
      <c r="GAF78" s="321">
        <f t="shared" si="170"/>
        <v>0</v>
      </c>
      <c r="GAG78" s="321">
        <f t="shared" si="170"/>
        <v>0</v>
      </c>
      <c r="GAH78" s="321">
        <f t="shared" si="170"/>
        <v>0</v>
      </c>
      <c r="GAI78" s="321">
        <f t="shared" si="170"/>
        <v>0</v>
      </c>
      <c r="GAJ78" s="321">
        <f t="shared" si="170"/>
        <v>0</v>
      </c>
      <c r="GAK78" s="321">
        <f t="shared" si="170"/>
        <v>0</v>
      </c>
      <c r="GAL78" s="321">
        <f t="shared" si="170"/>
        <v>0</v>
      </c>
      <c r="GAM78" s="321">
        <f t="shared" si="170"/>
        <v>0</v>
      </c>
      <c r="GAN78" s="321">
        <f t="shared" si="170"/>
        <v>0</v>
      </c>
      <c r="GAO78" s="321">
        <f t="shared" si="170"/>
        <v>0</v>
      </c>
      <c r="GAP78" s="321">
        <f t="shared" si="170"/>
        <v>0</v>
      </c>
      <c r="GAQ78" s="321">
        <f t="shared" si="170"/>
        <v>0</v>
      </c>
      <c r="GAR78" s="321">
        <f t="shared" si="170"/>
        <v>0</v>
      </c>
      <c r="GAS78" s="321">
        <f t="shared" si="170"/>
        <v>0</v>
      </c>
      <c r="GAT78" s="321">
        <f t="shared" si="170"/>
        <v>0</v>
      </c>
      <c r="GAU78" s="321">
        <f t="shared" si="170"/>
        <v>0</v>
      </c>
      <c r="GAV78" s="321">
        <f t="shared" si="170"/>
        <v>0</v>
      </c>
      <c r="GAW78" s="321">
        <f t="shared" si="170"/>
        <v>0</v>
      </c>
      <c r="GAX78" s="321">
        <f t="shared" si="170"/>
        <v>0</v>
      </c>
      <c r="GAY78" s="321">
        <f t="shared" si="170"/>
        <v>0</v>
      </c>
      <c r="GAZ78" s="321">
        <f t="shared" si="170"/>
        <v>0</v>
      </c>
      <c r="GBA78" s="321">
        <f t="shared" si="170"/>
        <v>0</v>
      </c>
      <c r="GBB78" s="321">
        <f t="shared" si="170"/>
        <v>0</v>
      </c>
      <c r="GBC78" s="321">
        <f t="shared" si="170"/>
        <v>0</v>
      </c>
      <c r="GBD78" s="321">
        <f t="shared" si="170"/>
        <v>0</v>
      </c>
      <c r="GBE78" s="321">
        <f t="shared" si="170"/>
        <v>0</v>
      </c>
      <c r="GBF78" s="321">
        <f t="shared" si="170"/>
        <v>0</v>
      </c>
      <c r="GBG78" s="321">
        <f t="shared" si="170"/>
        <v>0</v>
      </c>
      <c r="GBH78" s="321">
        <f t="shared" si="170"/>
        <v>0</v>
      </c>
      <c r="GBI78" s="321">
        <f t="shared" si="170"/>
        <v>0</v>
      </c>
      <c r="GBJ78" s="321">
        <f t="shared" si="170"/>
        <v>0</v>
      </c>
      <c r="GBK78" s="321">
        <f t="shared" si="170"/>
        <v>0</v>
      </c>
      <c r="GBL78" s="321">
        <f t="shared" si="170"/>
        <v>0</v>
      </c>
      <c r="GBM78" s="321">
        <f t="shared" si="170"/>
        <v>0</v>
      </c>
      <c r="GBN78" s="321">
        <f t="shared" si="170"/>
        <v>0</v>
      </c>
      <c r="GBO78" s="321">
        <f t="shared" si="170"/>
        <v>0</v>
      </c>
      <c r="GBP78" s="321">
        <f t="shared" si="170"/>
        <v>0</v>
      </c>
      <c r="GBQ78" s="321">
        <f t="shared" si="170"/>
        <v>0</v>
      </c>
      <c r="GBR78" s="321">
        <f t="shared" si="170"/>
        <v>0</v>
      </c>
      <c r="GBS78" s="321">
        <f t="shared" si="170"/>
        <v>0</v>
      </c>
      <c r="GBT78" s="321">
        <f t="shared" si="170"/>
        <v>0</v>
      </c>
      <c r="GBU78" s="321">
        <f t="shared" si="170"/>
        <v>0</v>
      </c>
      <c r="GBV78" s="321">
        <f t="shared" si="170"/>
        <v>0</v>
      </c>
      <c r="GBW78" s="321">
        <f t="shared" si="170"/>
        <v>0</v>
      </c>
      <c r="GBX78" s="321">
        <f t="shared" si="170"/>
        <v>0</v>
      </c>
      <c r="GBY78" s="321">
        <f t="shared" si="170"/>
        <v>0</v>
      </c>
      <c r="GBZ78" s="321">
        <f t="shared" si="170"/>
        <v>0</v>
      </c>
      <c r="GCA78" s="321">
        <f t="shared" si="170"/>
        <v>0</v>
      </c>
      <c r="GCB78" s="321">
        <f t="shared" si="170"/>
        <v>0</v>
      </c>
      <c r="GCC78" s="321">
        <f t="shared" si="170"/>
        <v>0</v>
      </c>
      <c r="GCD78" s="321">
        <f t="shared" si="170"/>
        <v>0</v>
      </c>
      <c r="GCE78" s="321">
        <f t="shared" si="170"/>
        <v>0</v>
      </c>
      <c r="GCF78" s="321">
        <f t="shared" si="170"/>
        <v>0</v>
      </c>
      <c r="GCG78" s="321">
        <f t="shared" si="170"/>
        <v>0</v>
      </c>
      <c r="GCH78" s="321">
        <f t="shared" si="170"/>
        <v>0</v>
      </c>
      <c r="GCI78" s="321">
        <f t="shared" ref="GCI78:GET81" si="171">GCH78*8.5%*12</f>
        <v>0</v>
      </c>
      <c r="GCJ78" s="321">
        <f t="shared" si="171"/>
        <v>0</v>
      </c>
      <c r="GCK78" s="321">
        <f t="shared" si="171"/>
        <v>0</v>
      </c>
      <c r="GCL78" s="321">
        <f t="shared" si="171"/>
        <v>0</v>
      </c>
      <c r="GCM78" s="321">
        <f t="shared" si="171"/>
        <v>0</v>
      </c>
      <c r="GCN78" s="321">
        <f t="shared" si="171"/>
        <v>0</v>
      </c>
      <c r="GCO78" s="321">
        <f t="shared" si="171"/>
        <v>0</v>
      </c>
      <c r="GCP78" s="321">
        <f t="shared" si="171"/>
        <v>0</v>
      </c>
      <c r="GCQ78" s="321">
        <f t="shared" si="171"/>
        <v>0</v>
      </c>
      <c r="GCR78" s="321">
        <f t="shared" si="171"/>
        <v>0</v>
      </c>
      <c r="GCS78" s="321">
        <f t="shared" si="171"/>
        <v>0</v>
      </c>
      <c r="GCT78" s="321">
        <f t="shared" si="171"/>
        <v>0</v>
      </c>
      <c r="GCU78" s="321">
        <f t="shared" si="171"/>
        <v>0</v>
      </c>
      <c r="GCV78" s="321">
        <f t="shared" si="171"/>
        <v>0</v>
      </c>
      <c r="GCW78" s="321">
        <f t="shared" si="171"/>
        <v>0</v>
      </c>
      <c r="GCX78" s="321">
        <f t="shared" si="171"/>
        <v>0</v>
      </c>
      <c r="GCY78" s="321">
        <f t="shared" si="171"/>
        <v>0</v>
      </c>
      <c r="GCZ78" s="321">
        <f t="shared" si="171"/>
        <v>0</v>
      </c>
      <c r="GDA78" s="321">
        <f t="shared" si="171"/>
        <v>0</v>
      </c>
      <c r="GDB78" s="321">
        <f t="shared" si="171"/>
        <v>0</v>
      </c>
      <c r="GDC78" s="321">
        <f t="shared" si="171"/>
        <v>0</v>
      </c>
      <c r="GDD78" s="321">
        <f t="shared" si="171"/>
        <v>0</v>
      </c>
      <c r="GDE78" s="321">
        <f t="shared" si="171"/>
        <v>0</v>
      </c>
      <c r="GDF78" s="321">
        <f t="shared" si="171"/>
        <v>0</v>
      </c>
      <c r="GDG78" s="321">
        <f t="shared" si="171"/>
        <v>0</v>
      </c>
      <c r="GDH78" s="321">
        <f t="shared" si="171"/>
        <v>0</v>
      </c>
      <c r="GDI78" s="321">
        <f t="shared" si="171"/>
        <v>0</v>
      </c>
      <c r="GDJ78" s="321">
        <f t="shared" si="171"/>
        <v>0</v>
      </c>
      <c r="GDK78" s="321">
        <f t="shared" si="171"/>
        <v>0</v>
      </c>
      <c r="GDL78" s="321">
        <f t="shared" si="171"/>
        <v>0</v>
      </c>
      <c r="GDM78" s="321">
        <f t="shared" si="171"/>
        <v>0</v>
      </c>
      <c r="GDN78" s="321">
        <f t="shared" si="171"/>
        <v>0</v>
      </c>
      <c r="GDO78" s="321">
        <f t="shared" si="171"/>
        <v>0</v>
      </c>
      <c r="GDP78" s="321">
        <f t="shared" si="171"/>
        <v>0</v>
      </c>
      <c r="GDQ78" s="321">
        <f t="shared" si="171"/>
        <v>0</v>
      </c>
      <c r="GDR78" s="321">
        <f t="shared" si="171"/>
        <v>0</v>
      </c>
      <c r="GDS78" s="321">
        <f t="shared" si="171"/>
        <v>0</v>
      </c>
      <c r="GDT78" s="321">
        <f t="shared" si="171"/>
        <v>0</v>
      </c>
      <c r="GDU78" s="321">
        <f t="shared" si="171"/>
        <v>0</v>
      </c>
      <c r="GDV78" s="321">
        <f t="shared" si="171"/>
        <v>0</v>
      </c>
      <c r="GDW78" s="321">
        <f t="shared" si="171"/>
        <v>0</v>
      </c>
      <c r="GDX78" s="321">
        <f t="shared" si="171"/>
        <v>0</v>
      </c>
      <c r="GDY78" s="321">
        <f t="shared" si="171"/>
        <v>0</v>
      </c>
      <c r="GDZ78" s="321">
        <f t="shared" si="171"/>
        <v>0</v>
      </c>
      <c r="GEA78" s="321">
        <f t="shared" si="171"/>
        <v>0</v>
      </c>
      <c r="GEB78" s="321">
        <f t="shared" si="171"/>
        <v>0</v>
      </c>
      <c r="GEC78" s="321">
        <f t="shared" si="171"/>
        <v>0</v>
      </c>
      <c r="GED78" s="321">
        <f t="shared" si="171"/>
        <v>0</v>
      </c>
      <c r="GEE78" s="321">
        <f t="shared" si="171"/>
        <v>0</v>
      </c>
      <c r="GEF78" s="321">
        <f t="shared" si="171"/>
        <v>0</v>
      </c>
      <c r="GEG78" s="321">
        <f t="shared" si="171"/>
        <v>0</v>
      </c>
      <c r="GEH78" s="321">
        <f t="shared" si="171"/>
        <v>0</v>
      </c>
      <c r="GEI78" s="321">
        <f t="shared" si="171"/>
        <v>0</v>
      </c>
      <c r="GEJ78" s="321">
        <f t="shared" si="171"/>
        <v>0</v>
      </c>
      <c r="GEK78" s="321">
        <f t="shared" si="171"/>
        <v>0</v>
      </c>
      <c r="GEL78" s="321">
        <f t="shared" si="171"/>
        <v>0</v>
      </c>
      <c r="GEM78" s="321">
        <f t="shared" si="171"/>
        <v>0</v>
      </c>
      <c r="GEN78" s="321">
        <f t="shared" si="171"/>
        <v>0</v>
      </c>
      <c r="GEO78" s="321">
        <f t="shared" si="171"/>
        <v>0</v>
      </c>
      <c r="GEP78" s="321">
        <f t="shared" si="171"/>
        <v>0</v>
      </c>
      <c r="GEQ78" s="321">
        <f t="shared" si="171"/>
        <v>0</v>
      </c>
      <c r="GER78" s="321">
        <f t="shared" si="171"/>
        <v>0</v>
      </c>
      <c r="GES78" s="321">
        <f t="shared" si="171"/>
        <v>0</v>
      </c>
      <c r="GET78" s="321">
        <f t="shared" si="171"/>
        <v>0</v>
      </c>
      <c r="GEU78" s="321">
        <f t="shared" ref="GEU78:GHF81" si="172">GET78*8.5%*12</f>
        <v>0</v>
      </c>
      <c r="GEV78" s="321">
        <f t="shared" si="172"/>
        <v>0</v>
      </c>
      <c r="GEW78" s="321">
        <f t="shared" si="172"/>
        <v>0</v>
      </c>
      <c r="GEX78" s="321">
        <f t="shared" si="172"/>
        <v>0</v>
      </c>
      <c r="GEY78" s="321">
        <f t="shared" si="172"/>
        <v>0</v>
      </c>
      <c r="GEZ78" s="321">
        <f t="shared" si="172"/>
        <v>0</v>
      </c>
      <c r="GFA78" s="321">
        <f t="shared" si="172"/>
        <v>0</v>
      </c>
      <c r="GFB78" s="321">
        <f t="shared" si="172"/>
        <v>0</v>
      </c>
      <c r="GFC78" s="321">
        <f t="shared" si="172"/>
        <v>0</v>
      </c>
      <c r="GFD78" s="321">
        <f t="shared" si="172"/>
        <v>0</v>
      </c>
      <c r="GFE78" s="321">
        <f t="shared" si="172"/>
        <v>0</v>
      </c>
      <c r="GFF78" s="321">
        <f t="shared" si="172"/>
        <v>0</v>
      </c>
      <c r="GFG78" s="321">
        <f t="shared" si="172"/>
        <v>0</v>
      </c>
      <c r="GFH78" s="321">
        <f t="shared" si="172"/>
        <v>0</v>
      </c>
      <c r="GFI78" s="321">
        <f t="shared" si="172"/>
        <v>0</v>
      </c>
      <c r="GFJ78" s="321">
        <f t="shared" si="172"/>
        <v>0</v>
      </c>
      <c r="GFK78" s="321">
        <f t="shared" si="172"/>
        <v>0</v>
      </c>
      <c r="GFL78" s="321">
        <f t="shared" si="172"/>
        <v>0</v>
      </c>
      <c r="GFM78" s="321">
        <f t="shared" si="172"/>
        <v>0</v>
      </c>
      <c r="GFN78" s="321">
        <f t="shared" si="172"/>
        <v>0</v>
      </c>
      <c r="GFO78" s="321">
        <f t="shared" si="172"/>
        <v>0</v>
      </c>
      <c r="GFP78" s="321">
        <f t="shared" si="172"/>
        <v>0</v>
      </c>
      <c r="GFQ78" s="321">
        <f t="shared" si="172"/>
        <v>0</v>
      </c>
      <c r="GFR78" s="321">
        <f t="shared" si="172"/>
        <v>0</v>
      </c>
      <c r="GFS78" s="321">
        <f t="shared" si="172"/>
        <v>0</v>
      </c>
      <c r="GFT78" s="321">
        <f t="shared" si="172"/>
        <v>0</v>
      </c>
      <c r="GFU78" s="321">
        <f t="shared" si="172"/>
        <v>0</v>
      </c>
      <c r="GFV78" s="321">
        <f t="shared" si="172"/>
        <v>0</v>
      </c>
      <c r="GFW78" s="321">
        <f t="shared" si="172"/>
        <v>0</v>
      </c>
      <c r="GFX78" s="321">
        <f t="shared" si="172"/>
        <v>0</v>
      </c>
      <c r="GFY78" s="321">
        <f t="shared" si="172"/>
        <v>0</v>
      </c>
      <c r="GFZ78" s="321">
        <f t="shared" si="172"/>
        <v>0</v>
      </c>
      <c r="GGA78" s="321">
        <f t="shared" si="172"/>
        <v>0</v>
      </c>
      <c r="GGB78" s="321">
        <f t="shared" si="172"/>
        <v>0</v>
      </c>
      <c r="GGC78" s="321">
        <f t="shared" si="172"/>
        <v>0</v>
      </c>
      <c r="GGD78" s="321">
        <f t="shared" si="172"/>
        <v>0</v>
      </c>
      <c r="GGE78" s="321">
        <f t="shared" si="172"/>
        <v>0</v>
      </c>
      <c r="GGF78" s="321">
        <f t="shared" si="172"/>
        <v>0</v>
      </c>
      <c r="GGG78" s="321">
        <f t="shared" si="172"/>
        <v>0</v>
      </c>
      <c r="GGH78" s="321">
        <f t="shared" si="172"/>
        <v>0</v>
      </c>
      <c r="GGI78" s="321">
        <f t="shared" si="172"/>
        <v>0</v>
      </c>
      <c r="GGJ78" s="321">
        <f t="shared" si="172"/>
        <v>0</v>
      </c>
      <c r="GGK78" s="321">
        <f t="shared" si="172"/>
        <v>0</v>
      </c>
      <c r="GGL78" s="321">
        <f t="shared" si="172"/>
        <v>0</v>
      </c>
      <c r="GGM78" s="321">
        <f t="shared" si="172"/>
        <v>0</v>
      </c>
      <c r="GGN78" s="321">
        <f t="shared" si="172"/>
        <v>0</v>
      </c>
      <c r="GGO78" s="321">
        <f t="shared" si="172"/>
        <v>0</v>
      </c>
      <c r="GGP78" s="321">
        <f t="shared" si="172"/>
        <v>0</v>
      </c>
      <c r="GGQ78" s="321">
        <f t="shared" si="172"/>
        <v>0</v>
      </c>
      <c r="GGR78" s="321">
        <f t="shared" si="172"/>
        <v>0</v>
      </c>
      <c r="GGS78" s="321">
        <f t="shared" si="172"/>
        <v>0</v>
      </c>
      <c r="GGT78" s="321">
        <f t="shared" si="172"/>
        <v>0</v>
      </c>
      <c r="GGU78" s="321">
        <f t="shared" si="172"/>
        <v>0</v>
      </c>
      <c r="GGV78" s="321">
        <f t="shared" si="172"/>
        <v>0</v>
      </c>
      <c r="GGW78" s="321">
        <f t="shared" si="172"/>
        <v>0</v>
      </c>
      <c r="GGX78" s="321">
        <f t="shared" si="172"/>
        <v>0</v>
      </c>
      <c r="GGY78" s="321">
        <f t="shared" si="172"/>
        <v>0</v>
      </c>
      <c r="GGZ78" s="321">
        <f t="shared" si="172"/>
        <v>0</v>
      </c>
      <c r="GHA78" s="321">
        <f t="shared" si="172"/>
        <v>0</v>
      </c>
      <c r="GHB78" s="321">
        <f t="shared" si="172"/>
        <v>0</v>
      </c>
      <c r="GHC78" s="321">
        <f t="shared" si="172"/>
        <v>0</v>
      </c>
      <c r="GHD78" s="321">
        <f t="shared" si="172"/>
        <v>0</v>
      </c>
      <c r="GHE78" s="321">
        <f t="shared" si="172"/>
        <v>0</v>
      </c>
      <c r="GHF78" s="321">
        <f t="shared" si="172"/>
        <v>0</v>
      </c>
      <c r="GHG78" s="321">
        <f t="shared" ref="GHG78:GJR81" si="173">GHF78*8.5%*12</f>
        <v>0</v>
      </c>
      <c r="GHH78" s="321">
        <f t="shared" si="173"/>
        <v>0</v>
      </c>
      <c r="GHI78" s="321">
        <f t="shared" si="173"/>
        <v>0</v>
      </c>
      <c r="GHJ78" s="321">
        <f t="shared" si="173"/>
        <v>0</v>
      </c>
      <c r="GHK78" s="321">
        <f t="shared" si="173"/>
        <v>0</v>
      </c>
      <c r="GHL78" s="321">
        <f t="shared" si="173"/>
        <v>0</v>
      </c>
      <c r="GHM78" s="321">
        <f t="shared" si="173"/>
        <v>0</v>
      </c>
      <c r="GHN78" s="321">
        <f t="shared" si="173"/>
        <v>0</v>
      </c>
      <c r="GHO78" s="321">
        <f t="shared" si="173"/>
        <v>0</v>
      </c>
      <c r="GHP78" s="321">
        <f t="shared" si="173"/>
        <v>0</v>
      </c>
      <c r="GHQ78" s="321">
        <f t="shared" si="173"/>
        <v>0</v>
      </c>
      <c r="GHR78" s="321">
        <f t="shared" si="173"/>
        <v>0</v>
      </c>
      <c r="GHS78" s="321">
        <f t="shared" si="173"/>
        <v>0</v>
      </c>
      <c r="GHT78" s="321">
        <f t="shared" si="173"/>
        <v>0</v>
      </c>
      <c r="GHU78" s="321">
        <f t="shared" si="173"/>
        <v>0</v>
      </c>
      <c r="GHV78" s="321">
        <f t="shared" si="173"/>
        <v>0</v>
      </c>
      <c r="GHW78" s="321">
        <f t="shared" si="173"/>
        <v>0</v>
      </c>
      <c r="GHX78" s="321">
        <f t="shared" si="173"/>
        <v>0</v>
      </c>
      <c r="GHY78" s="321">
        <f t="shared" si="173"/>
        <v>0</v>
      </c>
      <c r="GHZ78" s="321">
        <f t="shared" si="173"/>
        <v>0</v>
      </c>
      <c r="GIA78" s="321">
        <f t="shared" si="173"/>
        <v>0</v>
      </c>
      <c r="GIB78" s="321">
        <f t="shared" si="173"/>
        <v>0</v>
      </c>
      <c r="GIC78" s="321">
        <f t="shared" si="173"/>
        <v>0</v>
      </c>
      <c r="GID78" s="321">
        <f t="shared" si="173"/>
        <v>0</v>
      </c>
      <c r="GIE78" s="321">
        <f t="shared" si="173"/>
        <v>0</v>
      </c>
      <c r="GIF78" s="321">
        <f t="shared" si="173"/>
        <v>0</v>
      </c>
      <c r="GIG78" s="321">
        <f t="shared" si="173"/>
        <v>0</v>
      </c>
      <c r="GIH78" s="321">
        <f t="shared" si="173"/>
        <v>0</v>
      </c>
      <c r="GII78" s="321">
        <f t="shared" si="173"/>
        <v>0</v>
      </c>
      <c r="GIJ78" s="321">
        <f t="shared" si="173"/>
        <v>0</v>
      </c>
      <c r="GIK78" s="321">
        <f t="shared" si="173"/>
        <v>0</v>
      </c>
      <c r="GIL78" s="321">
        <f t="shared" si="173"/>
        <v>0</v>
      </c>
      <c r="GIM78" s="321">
        <f t="shared" si="173"/>
        <v>0</v>
      </c>
      <c r="GIN78" s="321">
        <f t="shared" si="173"/>
        <v>0</v>
      </c>
      <c r="GIO78" s="321">
        <f t="shared" si="173"/>
        <v>0</v>
      </c>
      <c r="GIP78" s="321">
        <f t="shared" si="173"/>
        <v>0</v>
      </c>
      <c r="GIQ78" s="321">
        <f t="shared" si="173"/>
        <v>0</v>
      </c>
      <c r="GIR78" s="321">
        <f t="shared" si="173"/>
        <v>0</v>
      </c>
      <c r="GIS78" s="321">
        <f t="shared" si="173"/>
        <v>0</v>
      </c>
      <c r="GIT78" s="321">
        <f t="shared" si="173"/>
        <v>0</v>
      </c>
      <c r="GIU78" s="321">
        <f t="shared" si="173"/>
        <v>0</v>
      </c>
      <c r="GIV78" s="321">
        <f t="shared" si="173"/>
        <v>0</v>
      </c>
      <c r="GIW78" s="321">
        <f t="shared" si="173"/>
        <v>0</v>
      </c>
      <c r="GIX78" s="321">
        <f t="shared" si="173"/>
        <v>0</v>
      </c>
      <c r="GIY78" s="321">
        <f t="shared" si="173"/>
        <v>0</v>
      </c>
      <c r="GIZ78" s="321">
        <f t="shared" si="173"/>
        <v>0</v>
      </c>
      <c r="GJA78" s="321">
        <f t="shared" si="173"/>
        <v>0</v>
      </c>
      <c r="GJB78" s="321">
        <f t="shared" si="173"/>
        <v>0</v>
      </c>
      <c r="GJC78" s="321">
        <f t="shared" si="173"/>
        <v>0</v>
      </c>
      <c r="GJD78" s="321">
        <f t="shared" si="173"/>
        <v>0</v>
      </c>
      <c r="GJE78" s="321">
        <f t="shared" si="173"/>
        <v>0</v>
      </c>
      <c r="GJF78" s="321">
        <f t="shared" si="173"/>
        <v>0</v>
      </c>
      <c r="GJG78" s="321">
        <f t="shared" si="173"/>
        <v>0</v>
      </c>
      <c r="GJH78" s="321">
        <f t="shared" si="173"/>
        <v>0</v>
      </c>
      <c r="GJI78" s="321">
        <f t="shared" si="173"/>
        <v>0</v>
      </c>
      <c r="GJJ78" s="321">
        <f t="shared" si="173"/>
        <v>0</v>
      </c>
      <c r="GJK78" s="321">
        <f t="shared" si="173"/>
        <v>0</v>
      </c>
      <c r="GJL78" s="321">
        <f t="shared" si="173"/>
        <v>0</v>
      </c>
      <c r="GJM78" s="321">
        <f t="shared" si="173"/>
        <v>0</v>
      </c>
      <c r="GJN78" s="321">
        <f t="shared" si="173"/>
        <v>0</v>
      </c>
      <c r="GJO78" s="321">
        <f t="shared" si="173"/>
        <v>0</v>
      </c>
      <c r="GJP78" s="321">
        <f t="shared" si="173"/>
        <v>0</v>
      </c>
      <c r="GJQ78" s="321">
        <f t="shared" si="173"/>
        <v>0</v>
      </c>
      <c r="GJR78" s="321">
        <f t="shared" si="173"/>
        <v>0</v>
      </c>
      <c r="GJS78" s="321">
        <f t="shared" ref="GJS78:GMD81" si="174">GJR78*8.5%*12</f>
        <v>0</v>
      </c>
      <c r="GJT78" s="321">
        <f t="shared" si="174"/>
        <v>0</v>
      </c>
      <c r="GJU78" s="321">
        <f t="shared" si="174"/>
        <v>0</v>
      </c>
      <c r="GJV78" s="321">
        <f t="shared" si="174"/>
        <v>0</v>
      </c>
      <c r="GJW78" s="321">
        <f t="shared" si="174"/>
        <v>0</v>
      </c>
      <c r="GJX78" s="321">
        <f t="shared" si="174"/>
        <v>0</v>
      </c>
      <c r="GJY78" s="321">
        <f t="shared" si="174"/>
        <v>0</v>
      </c>
      <c r="GJZ78" s="321">
        <f t="shared" si="174"/>
        <v>0</v>
      </c>
      <c r="GKA78" s="321">
        <f t="shared" si="174"/>
        <v>0</v>
      </c>
      <c r="GKB78" s="321">
        <f t="shared" si="174"/>
        <v>0</v>
      </c>
      <c r="GKC78" s="321">
        <f t="shared" si="174"/>
        <v>0</v>
      </c>
      <c r="GKD78" s="321">
        <f t="shared" si="174"/>
        <v>0</v>
      </c>
      <c r="GKE78" s="321">
        <f t="shared" si="174"/>
        <v>0</v>
      </c>
      <c r="GKF78" s="321">
        <f t="shared" si="174"/>
        <v>0</v>
      </c>
      <c r="GKG78" s="321">
        <f t="shared" si="174"/>
        <v>0</v>
      </c>
      <c r="GKH78" s="321">
        <f t="shared" si="174"/>
        <v>0</v>
      </c>
      <c r="GKI78" s="321">
        <f t="shared" si="174"/>
        <v>0</v>
      </c>
      <c r="GKJ78" s="321">
        <f t="shared" si="174"/>
        <v>0</v>
      </c>
      <c r="GKK78" s="321">
        <f t="shared" si="174"/>
        <v>0</v>
      </c>
      <c r="GKL78" s="321">
        <f t="shared" si="174"/>
        <v>0</v>
      </c>
      <c r="GKM78" s="321">
        <f t="shared" si="174"/>
        <v>0</v>
      </c>
      <c r="GKN78" s="321">
        <f t="shared" si="174"/>
        <v>0</v>
      </c>
      <c r="GKO78" s="321">
        <f t="shared" si="174"/>
        <v>0</v>
      </c>
      <c r="GKP78" s="321">
        <f t="shared" si="174"/>
        <v>0</v>
      </c>
      <c r="GKQ78" s="321">
        <f t="shared" si="174"/>
        <v>0</v>
      </c>
      <c r="GKR78" s="321">
        <f t="shared" si="174"/>
        <v>0</v>
      </c>
      <c r="GKS78" s="321">
        <f t="shared" si="174"/>
        <v>0</v>
      </c>
      <c r="GKT78" s="321">
        <f t="shared" si="174"/>
        <v>0</v>
      </c>
      <c r="GKU78" s="321">
        <f t="shared" si="174"/>
        <v>0</v>
      </c>
      <c r="GKV78" s="321">
        <f t="shared" si="174"/>
        <v>0</v>
      </c>
      <c r="GKW78" s="321">
        <f t="shared" si="174"/>
        <v>0</v>
      </c>
      <c r="GKX78" s="321">
        <f t="shared" si="174"/>
        <v>0</v>
      </c>
      <c r="GKY78" s="321">
        <f t="shared" si="174"/>
        <v>0</v>
      </c>
      <c r="GKZ78" s="321">
        <f t="shared" si="174"/>
        <v>0</v>
      </c>
      <c r="GLA78" s="321">
        <f t="shared" si="174"/>
        <v>0</v>
      </c>
      <c r="GLB78" s="321">
        <f t="shared" si="174"/>
        <v>0</v>
      </c>
      <c r="GLC78" s="321">
        <f t="shared" si="174"/>
        <v>0</v>
      </c>
      <c r="GLD78" s="321">
        <f t="shared" si="174"/>
        <v>0</v>
      </c>
      <c r="GLE78" s="321">
        <f t="shared" si="174"/>
        <v>0</v>
      </c>
      <c r="GLF78" s="321">
        <f t="shared" si="174"/>
        <v>0</v>
      </c>
      <c r="GLG78" s="321">
        <f t="shared" si="174"/>
        <v>0</v>
      </c>
      <c r="GLH78" s="321">
        <f t="shared" si="174"/>
        <v>0</v>
      </c>
      <c r="GLI78" s="321">
        <f t="shared" si="174"/>
        <v>0</v>
      </c>
      <c r="GLJ78" s="321">
        <f t="shared" si="174"/>
        <v>0</v>
      </c>
      <c r="GLK78" s="321">
        <f t="shared" si="174"/>
        <v>0</v>
      </c>
      <c r="GLL78" s="321">
        <f t="shared" si="174"/>
        <v>0</v>
      </c>
      <c r="GLM78" s="321">
        <f t="shared" si="174"/>
        <v>0</v>
      </c>
      <c r="GLN78" s="321">
        <f t="shared" si="174"/>
        <v>0</v>
      </c>
      <c r="GLO78" s="321">
        <f t="shared" si="174"/>
        <v>0</v>
      </c>
      <c r="GLP78" s="321">
        <f t="shared" si="174"/>
        <v>0</v>
      </c>
      <c r="GLQ78" s="321">
        <f t="shared" si="174"/>
        <v>0</v>
      </c>
      <c r="GLR78" s="321">
        <f t="shared" si="174"/>
        <v>0</v>
      </c>
      <c r="GLS78" s="321">
        <f t="shared" si="174"/>
        <v>0</v>
      </c>
      <c r="GLT78" s="321">
        <f t="shared" si="174"/>
        <v>0</v>
      </c>
      <c r="GLU78" s="321">
        <f t="shared" si="174"/>
        <v>0</v>
      </c>
      <c r="GLV78" s="321">
        <f t="shared" si="174"/>
        <v>0</v>
      </c>
      <c r="GLW78" s="321">
        <f t="shared" si="174"/>
        <v>0</v>
      </c>
      <c r="GLX78" s="321">
        <f t="shared" si="174"/>
        <v>0</v>
      </c>
      <c r="GLY78" s="321">
        <f t="shared" si="174"/>
        <v>0</v>
      </c>
      <c r="GLZ78" s="321">
        <f t="shared" si="174"/>
        <v>0</v>
      </c>
      <c r="GMA78" s="321">
        <f t="shared" si="174"/>
        <v>0</v>
      </c>
      <c r="GMB78" s="321">
        <f t="shared" si="174"/>
        <v>0</v>
      </c>
      <c r="GMC78" s="321">
        <f t="shared" si="174"/>
        <v>0</v>
      </c>
      <c r="GMD78" s="321">
        <f t="shared" si="174"/>
        <v>0</v>
      </c>
      <c r="GME78" s="321">
        <f t="shared" ref="GME78:GOP81" si="175">GMD78*8.5%*12</f>
        <v>0</v>
      </c>
      <c r="GMF78" s="321">
        <f t="shared" si="175"/>
        <v>0</v>
      </c>
      <c r="GMG78" s="321">
        <f t="shared" si="175"/>
        <v>0</v>
      </c>
      <c r="GMH78" s="321">
        <f t="shared" si="175"/>
        <v>0</v>
      </c>
      <c r="GMI78" s="321">
        <f t="shared" si="175"/>
        <v>0</v>
      </c>
      <c r="GMJ78" s="321">
        <f t="shared" si="175"/>
        <v>0</v>
      </c>
      <c r="GMK78" s="321">
        <f t="shared" si="175"/>
        <v>0</v>
      </c>
      <c r="GML78" s="321">
        <f t="shared" si="175"/>
        <v>0</v>
      </c>
      <c r="GMM78" s="321">
        <f t="shared" si="175"/>
        <v>0</v>
      </c>
      <c r="GMN78" s="321">
        <f t="shared" si="175"/>
        <v>0</v>
      </c>
      <c r="GMO78" s="321">
        <f t="shared" si="175"/>
        <v>0</v>
      </c>
      <c r="GMP78" s="321">
        <f t="shared" si="175"/>
        <v>0</v>
      </c>
      <c r="GMQ78" s="321">
        <f t="shared" si="175"/>
        <v>0</v>
      </c>
      <c r="GMR78" s="321">
        <f t="shared" si="175"/>
        <v>0</v>
      </c>
      <c r="GMS78" s="321">
        <f t="shared" si="175"/>
        <v>0</v>
      </c>
      <c r="GMT78" s="321">
        <f t="shared" si="175"/>
        <v>0</v>
      </c>
      <c r="GMU78" s="321">
        <f t="shared" si="175"/>
        <v>0</v>
      </c>
      <c r="GMV78" s="321">
        <f t="shared" si="175"/>
        <v>0</v>
      </c>
      <c r="GMW78" s="321">
        <f t="shared" si="175"/>
        <v>0</v>
      </c>
      <c r="GMX78" s="321">
        <f t="shared" si="175"/>
        <v>0</v>
      </c>
      <c r="GMY78" s="321">
        <f t="shared" si="175"/>
        <v>0</v>
      </c>
      <c r="GMZ78" s="321">
        <f t="shared" si="175"/>
        <v>0</v>
      </c>
      <c r="GNA78" s="321">
        <f t="shared" si="175"/>
        <v>0</v>
      </c>
      <c r="GNB78" s="321">
        <f t="shared" si="175"/>
        <v>0</v>
      </c>
      <c r="GNC78" s="321">
        <f t="shared" si="175"/>
        <v>0</v>
      </c>
      <c r="GND78" s="321">
        <f t="shared" si="175"/>
        <v>0</v>
      </c>
      <c r="GNE78" s="321">
        <f t="shared" si="175"/>
        <v>0</v>
      </c>
      <c r="GNF78" s="321">
        <f t="shared" si="175"/>
        <v>0</v>
      </c>
      <c r="GNG78" s="321">
        <f t="shared" si="175"/>
        <v>0</v>
      </c>
      <c r="GNH78" s="321">
        <f t="shared" si="175"/>
        <v>0</v>
      </c>
      <c r="GNI78" s="321">
        <f t="shared" si="175"/>
        <v>0</v>
      </c>
      <c r="GNJ78" s="321">
        <f t="shared" si="175"/>
        <v>0</v>
      </c>
      <c r="GNK78" s="321">
        <f t="shared" si="175"/>
        <v>0</v>
      </c>
      <c r="GNL78" s="321">
        <f t="shared" si="175"/>
        <v>0</v>
      </c>
      <c r="GNM78" s="321">
        <f t="shared" si="175"/>
        <v>0</v>
      </c>
      <c r="GNN78" s="321">
        <f t="shared" si="175"/>
        <v>0</v>
      </c>
      <c r="GNO78" s="321">
        <f t="shared" si="175"/>
        <v>0</v>
      </c>
      <c r="GNP78" s="321">
        <f t="shared" si="175"/>
        <v>0</v>
      </c>
      <c r="GNQ78" s="321">
        <f t="shared" si="175"/>
        <v>0</v>
      </c>
      <c r="GNR78" s="321">
        <f t="shared" si="175"/>
        <v>0</v>
      </c>
      <c r="GNS78" s="321">
        <f t="shared" si="175"/>
        <v>0</v>
      </c>
      <c r="GNT78" s="321">
        <f t="shared" si="175"/>
        <v>0</v>
      </c>
      <c r="GNU78" s="321">
        <f t="shared" si="175"/>
        <v>0</v>
      </c>
      <c r="GNV78" s="321">
        <f t="shared" si="175"/>
        <v>0</v>
      </c>
      <c r="GNW78" s="321">
        <f t="shared" si="175"/>
        <v>0</v>
      </c>
      <c r="GNX78" s="321">
        <f t="shared" si="175"/>
        <v>0</v>
      </c>
      <c r="GNY78" s="321">
        <f t="shared" si="175"/>
        <v>0</v>
      </c>
      <c r="GNZ78" s="321">
        <f t="shared" si="175"/>
        <v>0</v>
      </c>
      <c r="GOA78" s="321">
        <f t="shared" si="175"/>
        <v>0</v>
      </c>
      <c r="GOB78" s="321">
        <f t="shared" si="175"/>
        <v>0</v>
      </c>
      <c r="GOC78" s="321">
        <f t="shared" si="175"/>
        <v>0</v>
      </c>
      <c r="GOD78" s="321">
        <f t="shared" si="175"/>
        <v>0</v>
      </c>
      <c r="GOE78" s="321">
        <f t="shared" si="175"/>
        <v>0</v>
      </c>
      <c r="GOF78" s="321">
        <f t="shared" si="175"/>
        <v>0</v>
      </c>
      <c r="GOG78" s="321">
        <f t="shared" si="175"/>
        <v>0</v>
      </c>
      <c r="GOH78" s="321">
        <f t="shared" si="175"/>
        <v>0</v>
      </c>
      <c r="GOI78" s="321">
        <f t="shared" si="175"/>
        <v>0</v>
      </c>
      <c r="GOJ78" s="321">
        <f t="shared" si="175"/>
        <v>0</v>
      </c>
      <c r="GOK78" s="321">
        <f t="shared" si="175"/>
        <v>0</v>
      </c>
      <c r="GOL78" s="321">
        <f t="shared" si="175"/>
        <v>0</v>
      </c>
      <c r="GOM78" s="321">
        <f t="shared" si="175"/>
        <v>0</v>
      </c>
      <c r="GON78" s="321">
        <f t="shared" si="175"/>
        <v>0</v>
      </c>
      <c r="GOO78" s="321">
        <f t="shared" si="175"/>
        <v>0</v>
      </c>
      <c r="GOP78" s="321">
        <f t="shared" si="175"/>
        <v>0</v>
      </c>
      <c r="GOQ78" s="321">
        <f t="shared" ref="GOQ78:GRB81" si="176">GOP78*8.5%*12</f>
        <v>0</v>
      </c>
      <c r="GOR78" s="321">
        <f t="shared" si="176"/>
        <v>0</v>
      </c>
      <c r="GOS78" s="321">
        <f t="shared" si="176"/>
        <v>0</v>
      </c>
      <c r="GOT78" s="321">
        <f t="shared" si="176"/>
        <v>0</v>
      </c>
      <c r="GOU78" s="321">
        <f t="shared" si="176"/>
        <v>0</v>
      </c>
      <c r="GOV78" s="321">
        <f t="shared" si="176"/>
        <v>0</v>
      </c>
      <c r="GOW78" s="321">
        <f t="shared" si="176"/>
        <v>0</v>
      </c>
      <c r="GOX78" s="321">
        <f t="shared" si="176"/>
        <v>0</v>
      </c>
      <c r="GOY78" s="321">
        <f t="shared" si="176"/>
        <v>0</v>
      </c>
      <c r="GOZ78" s="321">
        <f t="shared" si="176"/>
        <v>0</v>
      </c>
      <c r="GPA78" s="321">
        <f t="shared" si="176"/>
        <v>0</v>
      </c>
      <c r="GPB78" s="321">
        <f t="shared" si="176"/>
        <v>0</v>
      </c>
      <c r="GPC78" s="321">
        <f t="shared" si="176"/>
        <v>0</v>
      </c>
      <c r="GPD78" s="321">
        <f t="shared" si="176"/>
        <v>0</v>
      </c>
      <c r="GPE78" s="321">
        <f t="shared" si="176"/>
        <v>0</v>
      </c>
      <c r="GPF78" s="321">
        <f t="shared" si="176"/>
        <v>0</v>
      </c>
      <c r="GPG78" s="321">
        <f t="shared" si="176"/>
        <v>0</v>
      </c>
      <c r="GPH78" s="321">
        <f t="shared" si="176"/>
        <v>0</v>
      </c>
      <c r="GPI78" s="321">
        <f t="shared" si="176"/>
        <v>0</v>
      </c>
      <c r="GPJ78" s="321">
        <f t="shared" si="176"/>
        <v>0</v>
      </c>
      <c r="GPK78" s="321">
        <f t="shared" si="176"/>
        <v>0</v>
      </c>
      <c r="GPL78" s="321">
        <f t="shared" si="176"/>
        <v>0</v>
      </c>
      <c r="GPM78" s="321">
        <f t="shared" si="176"/>
        <v>0</v>
      </c>
      <c r="GPN78" s="321">
        <f t="shared" si="176"/>
        <v>0</v>
      </c>
      <c r="GPO78" s="321">
        <f t="shared" si="176"/>
        <v>0</v>
      </c>
      <c r="GPP78" s="321">
        <f t="shared" si="176"/>
        <v>0</v>
      </c>
      <c r="GPQ78" s="321">
        <f t="shared" si="176"/>
        <v>0</v>
      </c>
      <c r="GPR78" s="321">
        <f t="shared" si="176"/>
        <v>0</v>
      </c>
      <c r="GPS78" s="321">
        <f t="shared" si="176"/>
        <v>0</v>
      </c>
      <c r="GPT78" s="321">
        <f t="shared" si="176"/>
        <v>0</v>
      </c>
      <c r="GPU78" s="321">
        <f t="shared" si="176"/>
        <v>0</v>
      </c>
      <c r="GPV78" s="321">
        <f t="shared" si="176"/>
        <v>0</v>
      </c>
      <c r="GPW78" s="321">
        <f t="shared" si="176"/>
        <v>0</v>
      </c>
      <c r="GPX78" s="321">
        <f t="shared" si="176"/>
        <v>0</v>
      </c>
      <c r="GPY78" s="321">
        <f t="shared" si="176"/>
        <v>0</v>
      </c>
      <c r="GPZ78" s="321">
        <f t="shared" si="176"/>
        <v>0</v>
      </c>
      <c r="GQA78" s="321">
        <f t="shared" si="176"/>
        <v>0</v>
      </c>
      <c r="GQB78" s="321">
        <f t="shared" si="176"/>
        <v>0</v>
      </c>
      <c r="GQC78" s="321">
        <f t="shared" si="176"/>
        <v>0</v>
      </c>
      <c r="GQD78" s="321">
        <f t="shared" si="176"/>
        <v>0</v>
      </c>
      <c r="GQE78" s="321">
        <f t="shared" si="176"/>
        <v>0</v>
      </c>
      <c r="GQF78" s="321">
        <f t="shared" si="176"/>
        <v>0</v>
      </c>
      <c r="GQG78" s="321">
        <f t="shared" si="176"/>
        <v>0</v>
      </c>
      <c r="GQH78" s="321">
        <f t="shared" si="176"/>
        <v>0</v>
      </c>
      <c r="GQI78" s="321">
        <f t="shared" si="176"/>
        <v>0</v>
      </c>
      <c r="GQJ78" s="321">
        <f t="shared" si="176"/>
        <v>0</v>
      </c>
      <c r="GQK78" s="321">
        <f t="shared" si="176"/>
        <v>0</v>
      </c>
      <c r="GQL78" s="321">
        <f t="shared" si="176"/>
        <v>0</v>
      </c>
      <c r="GQM78" s="321">
        <f t="shared" si="176"/>
        <v>0</v>
      </c>
      <c r="GQN78" s="321">
        <f t="shared" si="176"/>
        <v>0</v>
      </c>
      <c r="GQO78" s="321">
        <f t="shared" si="176"/>
        <v>0</v>
      </c>
      <c r="GQP78" s="321">
        <f t="shared" si="176"/>
        <v>0</v>
      </c>
      <c r="GQQ78" s="321">
        <f t="shared" si="176"/>
        <v>0</v>
      </c>
      <c r="GQR78" s="321">
        <f t="shared" si="176"/>
        <v>0</v>
      </c>
      <c r="GQS78" s="321">
        <f t="shared" si="176"/>
        <v>0</v>
      </c>
      <c r="GQT78" s="321">
        <f t="shared" si="176"/>
        <v>0</v>
      </c>
      <c r="GQU78" s="321">
        <f t="shared" si="176"/>
        <v>0</v>
      </c>
      <c r="GQV78" s="321">
        <f t="shared" si="176"/>
        <v>0</v>
      </c>
      <c r="GQW78" s="321">
        <f t="shared" si="176"/>
        <v>0</v>
      </c>
      <c r="GQX78" s="321">
        <f t="shared" si="176"/>
        <v>0</v>
      </c>
      <c r="GQY78" s="321">
        <f t="shared" si="176"/>
        <v>0</v>
      </c>
      <c r="GQZ78" s="321">
        <f t="shared" si="176"/>
        <v>0</v>
      </c>
      <c r="GRA78" s="321">
        <f t="shared" si="176"/>
        <v>0</v>
      </c>
      <c r="GRB78" s="321">
        <f t="shared" si="176"/>
        <v>0</v>
      </c>
      <c r="GRC78" s="321">
        <f t="shared" ref="GRC78:GTN81" si="177">GRB78*8.5%*12</f>
        <v>0</v>
      </c>
      <c r="GRD78" s="321">
        <f t="shared" si="177"/>
        <v>0</v>
      </c>
      <c r="GRE78" s="321">
        <f t="shared" si="177"/>
        <v>0</v>
      </c>
      <c r="GRF78" s="321">
        <f t="shared" si="177"/>
        <v>0</v>
      </c>
      <c r="GRG78" s="321">
        <f t="shared" si="177"/>
        <v>0</v>
      </c>
      <c r="GRH78" s="321">
        <f t="shared" si="177"/>
        <v>0</v>
      </c>
      <c r="GRI78" s="321">
        <f t="shared" si="177"/>
        <v>0</v>
      </c>
      <c r="GRJ78" s="321">
        <f t="shared" si="177"/>
        <v>0</v>
      </c>
      <c r="GRK78" s="321">
        <f t="shared" si="177"/>
        <v>0</v>
      </c>
      <c r="GRL78" s="321">
        <f t="shared" si="177"/>
        <v>0</v>
      </c>
      <c r="GRM78" s="321">
        <f t="shared" si="177"/>
        <v>0</v>
      </c>
      <c r="GRN78" s="321">
        <f t="shared" si="177"/>
        <v>0</v>
      </c>
      <c r="GRO78" s="321">
        <f t="shared" si="177"/>
        <v>0</v>
      </c>
      <c r="GRP78" s="321">
        <f t="shared" si="177"/>
        <v>0</v>
      </c>
      <c r="GRQ78" s="321">
        <f t="shared" si="177"/>
        <v>0</v>
      </c>
      <c r="GRR78" s="321">
        <f t="shared" si="177"/>
        <v>0</v>
      </c>
      <c r="GRS78" s="321">
        <f t="shared" si="177"/>
        <v>0</v>
      </c>
      <c r="GRT78" s="321">
        <f t="shared" si="177"/>
        <v>0</v>
      </c>
      <c r="GRU78" s="321">
        <f t="shared" si="177"/>
        <v>0</v>
      </c>
      <c r="GRV78" s="321">
        <f t="shared" si="177"/>
        <v>0</v>
      </c>
      <c r="GRW78" s="321">
        <f t="shared" si="177"/>
        <v>0</v>
      </c>
      <c r="GRX78" s="321">
        <f t="shared" si="177"/>
        <v>0</v>
      </c>
      <c r="GRY78" s="321">
        <f t="shared" si="177"/>
        <v>0</v>
      </c>
      <c r="GRZ78" s="321">
        <f t="shared" si="177"/>
        <v>0</v>
      </c>
      <c r="GSA78" s="321">
        <f t="shared" si="177"/>
        <v>0</v>
      </c>
      <c r="GSB78" s="321">
        <f t="shared" si="177"/>
        <v>0</v>
      </c>
      <c r="GSC78" s="321">
        <f t="shared" si="177"/>
        <v>0</v>
      </c>
      <c r="GSD78" s="321">
        <f t="shared" si="177"/>
        <v>0</v>
      </c>
      <c r="GSE78" s="321">
        <f t="shared" si="177"/>
        <v>0</v>
      </c>
      <c r="GSF78" s="321">
        <f t="shared" si="177"/>
        <v>0</v>
      </c>
      <c r="GSG78" s="321">
        <f t="shared" si="177"/>
        <v>0</v>
      </c>
      <c r="GSH78" s="321">
        <f t="shared" si="177"/>
        <v>0</v>
      </c>
      <c r="GSI78" s="321">
        <f t="shared" si="177"/>
        <v>0</v>
      </c>
      <c r="GSJ78" s="321">
        <f t="shared" si="177"/>
        <v>0</v>
      </c>
      <c r="GSK78" s="321">
        <f t="shared" si="177"/>
        <v>0</v>
      </c>
      <c r="GSL78" s="321">
        <f t="shared" si="177"/>
        <v>0</v>
      </c>
      <c r="GSM78" s="321">
        <f t="shared" si="177"/>
        <v>0</v>
      </c>
      <c r="GSN78" s="321">
        <f t="shared" si="177"/>
        <v>0</v>
      </c>
      <c r="GSO78" s="321">
        <f t="shared" si="177"/>
        <v>0</v>
      </c>
      <c r="GSP78" s="321">
        <f t="shared" si="177"/>
        <v>0</v>
      </c>
      <c r="GSQ78" s="321">
        <f t="shared" si="177"/>
        <v>0</v>
      </c>
      <c r="GSR78" s="321">
        <f t="shared" si="177"/>
        <v>0</v>
      </c>
      <c r="GSS78" s="321">
        <f t="shared" si="177"/>
        <v>0</v>
      </c>
      <c r="GST78" s="321">
        <f t="shared" si="177"/>
        <v>0</v>
      </c>
      <c r="GSU78" s="321">
        <f t="shared" si="177"/>
        <v>0</v>
      </c>
      <c r="GSV78" s="321">
        <f t="shared" si="177"/>
        <v>0</v>
      </c>
      <c r="GSW78" s="321">
        <f t="shared" si="177"/>
        <v>0</v>
      </c>
      <c r="GSX78" s="321">
        <f t="shared" si="177"/>
        <v>0</v>
      </c>
      <c r="GSY78" s="321">
        <f t="shared" si="177"/>
        <v>0</v>
      </c>
      <c r="GSZ78" s="321">
        <f t="shared" si="177"/>
        <v>0</v>
      </c>
      <c r="GTA78" s="321">
        <f t="shared" si="177"/>
        <v>0</v>
      </c>
      <c r="GTB78" s="321">
        <f t="shared" si="177"/>
        <v>0</v>
      </c>
      <c r="GTC78" s="321">
        <f t="shared" si="177"/>
        <v>0</v>
      </c>
      <c r="GTD78" s="321">
        <f t="shared" si="177"/>
        <v>0</v>
      </c>
      <c r="GTE78" s="321">
        <f t="shared" si="177"/>
        <v>0</v>
      </c>
      <c r="GTF78" s="321">
        <f t="shared" si="177"/>
        <v>0</v>
      </c>
      <c r="GTG78" s="321">
        <f t="shared" si="177"/>
        <v>0</v>
      </c>
      <c r="GTH78" s="321">
        <f t="shared" si="177"/>
        <v>0</v>
      </c>
      <c r="GTI78" s="321">
        <f t="shared" si="177"/>
        <v>0</v>
      </c>
      <c r="GTJ78" s="321">
        <f t="shared" si="177"/>
        <v>0</v>
      </c>
      <c r="GTK78" s="321">
        <f t="shared" si="177"/>
        <v>0</v>
      </c>
      <c r="GTL78" s="321">
        <f t="shared" si="177"/>
        <v>0</v>
      </c>
      <c r="GTM78" s="321">
        <f t="shared" si="177"/>
        <v>0</v>
      </c>
      <c r="GTN78" s="321">
        <f t="shared" si="177"/>
        <v>0</v>
      </c>
      <c r="GTO78" s="321">
        <f t="shared" ref="GTO78:GVZ81" si="178">GTN78*8.5%*12</f>
        <v>0</v>
      </c>
      <c r="GTP78" s="321">
        <f t="shared" si="178"/>
        <v>0</v>
      </c>
      <c r="GTQ78" s="321">
        <f t="shared" si="178"/>
        <v>0</v>
      </c>
      <c r="GTR78" s="321">
        <f t="shared" si="178"/>
        <v>0</v>
      </c>
      <c r="GTS78" s="321">
        <f t="shared" si="178"/>
        <v>0</v>
      </c>
      <c r="GTT78" s="321">
        <f t="shared" si="178"/>
        <v>0</v>
      </c>
      <c r="GTU78" s="321">
        <f t="shared" si="178"/>
        <v>0</v>
      </c>
      <c r="GTV78" s="321">
        <f t="shared" si="178"/>
        <v>0</v>
      </c>
      <c r="GTW78" s="321">
        <f t="shared" si="178"/>
        <v>0</v>
      </c>
      <c r="GTX78" s="321">
        <f t="shared" si="178"/>
        <v>0</v>
      </c>
      <c r="GTY78" s="321">
        <f t="shared" si="178"/>
        <v>0</v>
      </c>
      <c r="GTZ78" s="321">
        <f t="shared" si="178"/>
        <v>0</v>
      </c>
      <c r="GUA78" s="321">
        <f t="shared" si="178"/>
        <v>0</v>
      </c>
      <c r="GUB78" s="321">
        <f t="shared" si="178"/>
        <v>0</v>
      </c>
      <c r="GUC78" s="321">
        <f t="shared" si="178"/>
        <v>0</v>
      </c>
      <c r="GUD78" s="321">
        <f t="shared" si="178"/>
        <v>0</v>
      </c>
      <c r="GUE78" s="321">
        <f t="shared" si="178"/>
        <v>0</v>
      </c>
      <c r="GUF78" s="321">
        <f t="shared" si="178"/>
        <v>0</v>
      </c>
      <c r="GUG78" s="321">
        <f t="shared" si="178"/>
        <v>0</v>
      </c>
      <c r="GUH78" s="321">
        <f t="shared" si="178"/>
        <v>0</v>
      </c>
      <c r="GUI78" s="321">
        <f t="shared" si="178"/>
        <v>0</v>
      </c>
      <c r="GUJ78" s="321">
        <f t="shared" si="178"/>
        <v>0</v>
      </c>
      <c r="GUK78" s="321">
        <f t="shared" si="178"/>
        <v>0</v>
      </c>
      <c r="GUL78" s="321">
        <f t="shared" si="178"/>
        <v>0</v>
      </c>
      <c r="GUM78" s="321">
        <f t="shared" si="178"/>
        <v>0</v>
      </c>
      <c r="GUN78" s="321">
        <f t="shared" si="178"/>
        <v>0</v>
      </c>
      <c r="GUO78" s="321">
        <f t="shared" si="178"/>
        <v>0</v>
      </c>
      <c r="GUP78" s="321">
        <f t="shared" si="178"/>
        <v>0</v>
      </c>
      <c r="GUQ78" s="321">
        <f t="shared" si="178"/>
        <v>0</v>
      </c>
      <c r="GUR78" s="321">
        <f t="shared" si="178"/>
        <v>0</v>
      </c>
      <c r="GUS78" s="321">
        <f t="shared" si="178"/>
        <v>0</v>
      </c>
      <c r="GUT78" s="321">
        <f t="shared" si="178"/>
        <v>0</v>
      </c>
      <c r="GUU78" s="321">
        <f t="shared" si="178"/>
        <v>0</v>
      </c>
      <c r="GUV78" s="321">
        <f t="shared" si="178"/>
        <v>0</v>
      </c>
      <c r="GUW78" s="321">
        <f t="shared" si="178"/>
        <v>0</v>
      </c>
      <c r="GUX78" s="321">
        <f t="shared" si="178"/>
        <v>0</v>
      </c>
      <c r="GUY78" s="321">
        <f t="shared" si="178"/>
        <v>0</v>
      </c>
      <c r="GUZ78" s="321">
        <f t="shared" si="178"/>
        <v>0</v>
      </c>
      <c r="GVA78" s="321">
        <f t="shared" si="178"/>
        <v>0</v>
      </c>
      <c r="GVB78" s="321">
        <f t="shared" si="178"/>
        <v>0</v>
      </c>
      <c r="GVC78" s="321">
        <f t="shared" si="178"/>
        <v>0</v>
      </c>
      <c r="GVD78" s="321">
        <f t="shared" si="178"/>
        <v>0</v>
      </c>
      <c r="GVE78" s="321">
        <f t="shared" si="178"/>
        <v>0</v>
      </c>
      <c r="GVF78" s="321">
        <f t="shared" si="178"/>
        <v>0</v>
      </c>
      <c r="GVG78" s="321">
        <f t="shared" si="178"/>
        <v>0</v>
      </c>
      <c r="GVH78" s="321">
        <f t="shared" si="178"/>
        <v>0</v>
      </c>
      <c r="GVI78" s="321">
        <f t="shared" si="178"/>
        <v>0</v>
      </c>
      <c r="GVJ78" s="321">
        <f t="shared" si="178"/>
        <v>0</v>
      </c>
      <c r="GVK78" s="321">
        <f t="shared" si="178"/>
        <v>0</v>
      </c>
      <c r="GVL78" s="321">
        <f t="shared" si="178"/>
        <v>0</v>
      </c>
      <c r="GVM78" s="321">
        <f t="shared" si="178"/>
        <v>0</v>
      </c>
      <c r="GVN78" s="321">
        <f t="shared" si="178"/>
        <v>0</v>
      </c>
      <c r="GVO78" s="321">
        <f t="shared" si="178"/>
        <v>0</v>
      </c>
      <c r="GVP78" s="321">
        <f t="shared" si="178"/>
        <v>0</v>
      </c>
      <c r="GVQ78" s="321">
        <f t="shared" si="178"/>
        <v>0</v>
      </c>
      <c r="GVR78" s="321">
        <f t="shared" si="178"/>
        <v>0</v>
      </c>
      <c r="GVS78" s="321">
        <f t="shared" si="178"/>
        <v>0</v>
      </c>
      <c r="GVT78" s="321">
        <f t="shared" si="178"/>
        <v>0</v>
      </c>
      <c r="GVU78" s="321">
        <f t="shared" si="178"/>
        <v>0</v>
      </c>
      <c r="GVV78" s="321">
        <f t="shared" si="178"/>
        <v>0</v>
      </c>
      <c r="GVW78" s="321">
        <f t="shared" si="178"/>
        <v>0</v>
      </c>
      <c r="GVX78" s="321">
        <f t="shared" si="178"/>
        <v>0</v>
      </c>
      <c r="GVY78" s="321">
        <f t="shared" si="178"/>
        <v>0</v>
      </c>
      <c r="GVZ78" s="321">
        <f t="shared" si="178"/>
        <v>0</v>
      </c>
      <c r="GWA78" s="321">
        <f t="shared" ref="GWA78:GYL81" si="179">GVZ78*8.5%*12</f>
        <v>0</v>
      </c>
      <c r="GWB78" s="321">
        <f t="shared" si="179"/>
        <v>0</v>
      </c>
      <c r="GWC78" s="321">
        <f t="shared" si="179"/>
        <v>0</v>
      </c>
      <c r="GWD78" s="321">
        <f t="shared" si="179"/>
        <v>0</v>
      </c>
      <c r="GWE78" s="321">
        <f t="shared" si="179"/>
        <v>0</v>
      </c>
      <c r="GWF78" s="321">
        <f t="shared" si="179"/>
        <v>0</v>
      </c>
      <c r="GWG78" s="321">
        <f t="shared" si="179"/>
        <v>0</v>
      </c>
      <c r="GWH78" s="321">
        <f t="shared" si="179"/>
        <v>0</v>
      </c>
      <c r="GWI78" s="321">
        <f t="shared" si="179"/>
        <v>0</v>
      </c>
      <c r="GWJ78" s="321">
        <f t="shared" si="179"/>
        <v>0</v>
      </c>
      <c r="GWK78" s="321">
        <f t="shared" si="179"/>
        <v>0</v>
      </c>
      <c r="GWL78" s="321">
        <f t="shared" si="179"/>
        <v>0</v>
      </c>
      <c r="GWM78" s="321">
        <f t="shared" si="179"/>
        <v>0</v>
      </c>
      <c r="GWN78" s="321">
        <f t="shared" si="179"/>
        <v>0</v>
      </c>
      <c r="GWO78" s="321">
        <f t="shared" si="179"/>
        <v>0</v>
      </c>
      <c r="GWP78" s="321">
        <f t="shared" si="179"/>
        <v>0</v>
      </c>
      <c r="GWQ78" s="321">
        <f t="shared" si="179"/>
        <v>0</v>
      </c>
      <c r="GWR78" s="321">
        <f t="shared" si="179"/>
        <v>0</v>
      </c>
      <c r="GWS78" s="321">
        <f t="shared" si="179"/>
        <v>0</v>
      </c>
      <c r="GWT78" s="321">
        <f t="shared" si="179"/>
        <v>0</v>
      </c>
      <c r="GWU78" s="321">
        <f t="shared" si="179"/>
        <v>0</v>
      </c>
      <c r="GWV78" s="321">
        <f t="shared" si="179"/>
        <v>0</v>
      </c>
      <c r="GWW78" s="321">
        <f t="shared" si="179"/>
        <v>0</v>
      </c>
      <c r="GWX78" s="321">
        <f t="shared" si="179"/>
        <v>0</v>
      </c>
      <c r="GWY78" s="321">
        <f t="shared" si="179"/>
        <v>0</v>
      </c>
      <c r="GWZ78" s="321">
        <f t="shared" si="179"/>
        <v>0</v>
      </c>
      <c r="GXA78" s="321">
        <f t="shared" si="179"/>
        <v>0</v>
      </c>
      <c r="GXB78" s="321">
        <f t="shared" si="179"/>
        <v>0</v>
      </c>
      <c r="GXC78" s="321">
        <f t="shared" si="179"/>
        <v>0</v>
      </c>
      <c r="GXD78" s="321">
        <f t="shared" si="179"/>
        <v>0</v>
      </c>
      <c r="GXE78" s="321">
        <f t="shared" si="179"/>
        <v>0</v>
      </c>
      <c r="GXF78" s="321">
        <f t="shared" si="179"/>
        <v>0</v>
      </c>
      <c r="GXG78" s="321">
        <f t="shared" si="179"/>
        <v>0</v>
      </c>
      <c r="GXH78" s="321">
        <f t="shared" si="179"/>
        <v>0</v>
      </c>
      <c r="GXI78" s="321">
        <f t="shared" si="179"/>
        <v>0</v>
      </c>
      <c r="GXJ78" s="321">
        <f t="shared" si="179"/>
        <v>0</v>
      </c>
      <c r="GXK78" s="321">
        <f t="shared" si="179"/>
        <v>0</v>
      </c>
      <c r="GXL78" s="321">
        <f t="shared" si="179"/>
        <v>0</v>
      </c>
      <c r="GXM78" s="321">
        <f t="shared" si="179"/>
        <v>0</v>
      </c>
      <c r="GXN78" s="321">
        <f t="shared" si="179"/>
        <v>0</v>
      </c>
      <c r="GXO78" s="321">
        <f t="shared" si="179"/>
        <v>0</v>
      </c>
      <c r="GXP78" s="321">
        <f t="shared" si="179"/>
        <v>0</v>
      </c>
      <c r="GXQ78" s="321">
        <f t="shared" si="179"/>
        <v>0</v>
      </c>
      <c r="GXR78" s="321">
        <f t="shared" si="179"/>
        <v>0</v>
      </c>
      <c r="GXS78" s="321">
        <f t="shared" si="179"/>
        <v>0</v>
      </c>
      <c r="GXT78" s="321">
        <f t="shared" si="179"/>
        <v>0</v>
      </c>
      <c r="GXU78" s="321">
        <f t="shared" si="179"/>
        <v>0</v>
      </c>
      <c r="GXV78" s="321">
        <f t="shared" si="179"/>
        <v>0</v>
      </c>
      <c r="GXW78" s="321">
        <f t="shared" si="179"/>
        <v>0</v>
      </c>
      <c r="GXX78" s="321">
        <f t="shared" si="179"/>
        <v>0</v>
      </c>
      <c r="GXY78" s="321">
        <f t="shared" si="179"/>
        <v>0</v>
      </c>
      <c r="GXZ78" s="321">
        <f t="shared" si="179"/>
        <v>0</v>
      </c>
      <c r="GYA78" s="321">
        <f t="shared" si="179"/>
        <v>0</v>
      </c>
      <c r="GYB78" s="321">
        <f t="shared" si="179"/>
        <v>0</v>
      </c>
      <c r="GYC78" s="321">
        <f t="shared" si="179"/>
        <v>0</v>
      </c>
      <c r="GYD78" s="321">
        <f t="shared" si="179"/>
        <v>0</v>
      </c>
      <c r="GYE78" s="321">
        <f t="shared" si="179"/>
        <v>0</v>
      </c>
      <c r="GYF78" s="321">
        <f t="shared" si="179"/>
        <v>0</v>
      </c>
      <c r="GYG78" s="321">
        <f t="shared" si="179"/>
        <v>0</v>
      </c>
      <c r="GYH78" s="321">
        <f t="shared" si="179"/>
        <v>0</v>
      </c>
      <c r="GYI78" s="321">
        <f t="shared" si="179"/>
        <v>0</v>
      </c>
      <c r="GYJ78" s="321">
        <f t="shared" si="179"/>
        <v>0</v>
      </c>
      <c r="GYK78" s="321">
        <f t="shared" si="179"/>
        <v>0</v>
      </c>
      <c r="GYL78" s="321">
        <f t="shared" si="179"/>
        <v>0</v>
      </c>
      <c r="GYM78" s="321">
        <f t="shared" ref="GYM78:HAX81" si="180">GYL78*8.5%*12</f>
        <v>0</v>
      </c>
      <c r="GYN78" s="321">
        <f t="shared" si="180"/>
        <v>0</v>
      </c>
      <c r="GYO78" s="321">
        <f t="shared" si="180"/>
        <v>0</v>
      </c>
      <c r="GYP78" s="321">
        <f t="shared" si="180"/>
        <v>0</v>
      </c>
      <c r="GYQ78" s="321">
        <f t="shared" si="180"/>
        <v>0</v>
      </c>
      <c r="GYR78" s="321">
        <f t="shared" si="180"/>
        <v>0</v>
      </c>
      <c r="GYS78" s="321">
        <f t="shared" si="180"/>
        <v>0</v>
      </c>
      <c r="GYT78" s="321">
        <f t="shared" si="180"/>
        <v>0</v>
      </c>
      <c r="GYU78" s="321">
        <f t="shared" si="180"/>
        <v>0</v>
      </c>
      <c r="GYV78" s="321">
        <f t="shared" si="180"/>
        <v>0</v>
      </c>
      <c r="GYW78" s="321">
        <f t="shared" si="180"/>
        <v>0</v>
      </c>
      <c r="GYX78" s="321">
        <f t="shared" si="180"/>
        <v>0</v>
      </c>
      <c r="GYY78" s="321">
        <f t="shared" si="180"/>
        <v>0</v>
      </c>
      <c r="GYZ78" s="321">
        <f t="shared" si="180"/>
        <v>0</v>
      </c>
      <c r="GZA78" s="321">
        <f t="shared" si="180"/>
        <v>0</v>
      </c>
      <c r="GZB78" s="321">
        <f t="shared" si="180"/>
        <v>0</v>
      </c>
      <c r="GZC78" s="321">
        <f t="shared" si="180"/>
        <v>0</v>
      </c>
      <c r="GZD78" s="321">
        <f t="shared" si="180"/>
        <v>0</v>
      </c>
      <c r="GZE78" s="321">
        <f t="shared" si="180"/>
        <v>0</v>
      </c>
      <c r="GZF78" s="321">
        <f t="shared" si="180"/>
        <v>0</v>
      </c>
      <c r="GZG78" s="321">
        <f t="shared" si="180"/>
        <v>0</v>
      </c>
      <c r="GZH78" s="321">
        <f t="shared" si="180"/>
        <v>0</v>
      </c>
      <c r="GZI78" s="321">
        <f t="shared" si="180"/>
        <v>0</v>
      </c>
      <c r="GZJ78" s="321">
        <f t="shared" si="180"/>
        <v>0</v>
      </c>
      <c r="GZK78" s="321">
        <f t="shared" si="180"/>
        <v>0</v>
      </c>
      <c r="GZL78" s="321">
        <f t="shared" si="180"/>
        <v>0</v>
      </c>
      <c r="GZM78" s="321">
        <f t="shared" si="180"/>
        <v>0</v>
      </c>
      <c r="GZN78" s="321">
        <f t="shared" si="180"/>
        <v>0</v>
      </c>
      <c r="GZO78" s="321">
        <f t="shared" si="180"/>
        <v>0</v>
      </c>
      <c r="GZP78" s="321">
        <f t="shared" si="180"/>
        <v>0</v>
      </c>
      <c r="GZQ78" s="321">
        <f t="shared" si="180"/>
        <v>0</v>
      </c>
      <c r="GZR78" s="321">
        <f t="shared" si="180"/>
        <v>0</v>
      </c>
      <c r="GZS78" s="321">
        <f t="shared" si="180"/>
        <v>0</v>
      </c>
      <c r="GZT78" s="321">
        <f t="shared" si="180"/>
        <v>0</v>
      </c>
      <c r="GZU78" s="321">
        <f t="shared" si="180"/>
        <v>0</v>
      </c>
      <c r="GZV78" s="321">
        <f t="shared" si="180"/>
        <v>0</v>
      </c>
      <c r="GZW78" s="321">
        <f t="shared" si="180"/>
        <v>0</v>
      </c>
      <c r="GZX78" s="321">
        <f t="shared" si="180"/>
        <v>0</v>
      </c>
      <c r="GZY78" s="321">
        <f t="shared" si="180"/>
        <v>0</v>
      </c>
      <c r="GZZ78" s="321">
        <f t="shared" si="180"/>
        <v>0</v>
      </c>
      <c r="HAA78" s="321">
        <f t="shared" si="180"/>
        <v>0</v>
      </c>
      <c r="HAB78" s="321">
        <f t="shared" si="180"/>
        <v>0</v>
      </c>
      <c r="HAC78" s="321">
        <f t="shared" si="180"/>
        <v>0</v>
      </c>
      <c r="HAD78" s="321">
        <f t="shared" si="180"/>
        <v>0</v>
      </c>
      <c r="HAE78" s="321">
        <f t="shared" si="180"/>
        <v>0</v>
      </c>
      <c r="HAF78" s="321">
        <f t="shared" si="180"/>
        <v>0</v>
      </c>
      <c r="HAG78" s="321">
        <f t="shared" si="180"/>
        <v>0</v>
      </c>
      <c r="HAH78" s="321">
        <f t="shared" si="180"/>
        <v>0</v>
      </c>
      <c r="HAI78" s="321">
        <f t="shared" si="180"/>
        <v>0</v>
      </c>
      <c r="HAJ78" s="321">
        <f t="shared" si="180"/>
        <v>0</v>
      </c>
      <c r="HAK78" s="321">
        <f t="shared" si="180"/>
        <v>0</v>
      </c>
      <c r="HAL78" s="321">
        <f t="shared" si="180"/>
        <v>0</v>
      </c>
      <c r="HAM78" s="321">
        <f t="shared" si="180"/>
        <v>0</v>
      </c>
      <c r="HAN78" s="321">
        <f t="shared" si="180"/>
        <v>0</v>
      </c>
      <c r="HAO78" s="321">
        <f t="shared" si="180"/>
        <v>0</v>
      </c>
      <c r="HAP78" s="321">
        <f t="shared" si="180"/>
        <v>0</v>
      </c>
      <c r="HAQ78" s="321">
        <f t="shared" si="180"/>
        <v>0</v>
      </c>
      <c r="HAR78" s="321">
        <f t="shared" si="180"/>
        <v>0</v>
      </c>
      <c r="HAS78" s="321">
        <f t="shared" si="180"/>
        <v>0</v>
      </c>
      <c r="HAT78" s="321">
        <f t="shared" si="180"/>
        <v>0</v>
      </c>
      <c r="HAU78" s="321">
        <f t="shared" si="180"/>
        <v>0</v>
      </c>
      <c r="HAV78" s="321">
        <f t="shared" si="180"/>
        <v>0</v>
      </c>
      <c r="HAW78" s="321">
        <f t="shared" si="180"/>
        <v>0</v>
      </c>
      <c r="HAX78" s="321">
        <f t="shared" si="180"/>
        <v>0</v>
      </c>
      <c r="HAY78" s="321">
        <f t="shared" ref="HAY78:HDJ81" si="181">HAX78*8.5%*12</f>
        <v>0</v>
      </c>
      <c r="HAZ78" s="321">
        <f t="shared" si="181"/>
        <v>0</v>
      </c>
      <c r="HBA78" s="321">
        <f t="shared" si="181"/>
        <v>0</v>
      </c>
      <c r="HBB78" s="321">
        <f t="shared" si="181"/>
        <v>0</v>
      </c>
      <c r="HBC78" s="321">
        <f t="shared" si="181"/>
        <v>0</v>
      </c>
      <c r="HBD78" s="321">
        <f t="shared" si="181"/>
        <v>0</v>
      </c>
      <c r="HBE78" s="321">
        <f t="shared" si="181"/>
        <v>0</v>
      </c>
      <c r="HBF78" s="321">
        <f t="shared" si="181"/>
        <v>0</v>
      </c>
      <c r="HBG78" s="321">
        <f t="shared" si="181"/>
        <v>0</v>
      </c>
      <c r="HBH78" s="321">
        <f t="shared" si="181"/>
        <v>0</v>
      </c>
      <c r="HBI78" s="321">
        <f t="shared" si="181"/>
        <v>0</v>
      </c>
      <c r="HBJ78" s="321">
        <f t="shared" si="181"/>
        <v>0</v>
      </c>
      <c r="HBK78" s="321">
        <f t="shared" si="181"/>
        <v>0</v>
      </c>
      <c r="HBL78" s="321">
        <f t="shared" si="181"/>
        <v>0</v>
      </c>
      <c r="HBM78" s="321">
        <f t="shared" si="181"/>
        <v>0</v>
      </c>
      <c r="HBN78" s="321">
        <f t="shared" si="181"/>
        <v>0</v>
      </c>
      <c r="HBO78" s="321">
        <f t="shared" si="181"/>
        <v>0</v>
      </c>
      <c r="HBP78" s="321">
        <f t="shared" si="181"/>
        <v>0</v>
      </c>
      <c r="HBQ78" s="321">
        <f t="shared" si="181"/>
        <v>0</v>
      </c>
      <c r="HBR78" s="321">
        <f t="shared" si="181"/>
        <v>0</v>
      </c>
      <c r="HBS78" s="321">
        <f t="shared" si="181"/>
        <v>0</v>
      </c>
      <c r="HBT78" s="321">
        <f t="shared" si="181"/>
        <v>0</v>
      </c>
      <c r="HBU78" s="321">
        <f t="shared" si="181"/>
        <v>0</v>
      </c>
      <c r="HBV78" s="321">
        <f t="shared" si="181"/>
        <v>0</v>
      </c>
      <c r="HBW78" s="321">
        <f t="shared" si="181"/>
        <v>0</v>
      </c>
      <c r="HBX78" s="321">
        <f t="shared" si="181"/>
        <v>0</v>
      </c>
      <c r="HBY78" s="321">
        <f t="shared" si="181"/>
        <v>0</v>
      </c>
      <c r="HBZ78" s="321">
        <f t="shared" si="181"/>
        <v>0</v>
      </c>
      <c r="HCA78" s="321">
        <f t="shared" si="181"/>
        <v>0</v>
      </c>
      <c r="HCB78" s="321">
        <f t="shared" si="181"/>
        <v>0</v>
      </c>
      <c r="HCC78" s="321">
        <f t="shared" si="181"/>
        <v>0</v>
      </c>
      <c r="HCD78" s="321">
        <f t="shared" si="181"/>
        <v>0</v>
      </c>
      <c r="HCE78" s="321">
        <f t="shared" si="181"/>
        <v>0</v>
      </c>
      <c r="HCF78" s="321">
        <f t="shared" si="181"/>
        <v>0</v>
      </c>
      <c r="HCG78" s="321">
        <f t="shared" si="181"/>
        <v>0</v>
      </c>
      <c r="HCH78" s="321">
        <f t="shared" si="181"/>
        <v>0</v>
      </c>
      <c r="HCI78" s="321">
        <f t="shared" si="181"/>
        <v>0</v>
      </c>
      <c r="HCJ78" s="321">
        <f t="shared" si="181"/>
        <v>0</v>
      </c>
      <c r="HCK78" s="321">
        <f t="shared" si="181"/>
        <v>0</v>
      </c>
      <c r="HCL78" s="321">
        <f t="shared" si="181"/>
        <v>0</v>
      </c>
      <c r="HCM78" s="321">
        <f t="shared" si="181"/>
        <v>0</v>
      </c>
      <c r="HCN78" s="321">
        <f t="shared" si="181"/>
        <v>0</v>
      </c>
      <c r="HCO78" s="321">
        <f t="shared" si="181"/>
        <v>0</v>
      </c>
      <c r="HCP78" s="321">
        <f t="shared" si="181"/>
        <v>0</v>
      </c>
      <c r="HCQ78" s="321">
        <f t="shared" si="181"/>
        <v>0</v>
      </c>
      <c r="HCR78" s="321">
        <f t="shared" si="181"/>
        <v>0</v>
      </c>
      <c r="HCS78" s="321">
        <f t="shared" si="181"/>
        <v>0</v>
      </c>
      <c r="HCT78" s="321">
        <f t="shared" si="181"/>
        <v>0</v>
      </c>
      <c r="HCU78" s="321">
        <f t="shared" si="181"/>
        <v>0</v>
      </c>
      <c r="HCV78" s="321">
        <f t="shared" si="181"/>
        <v>0</v>
      </c>
      <c r="HCW78" s="321">
        <f t="shared" si="181"/>
        <v>0</v>
      </c>
      <c r="HCX78" s="321">
        <f t="shared" si="181"/>
        <v>0</v>
      </c>
      <c r="HCY78" s="321">
        <f t="shared" si="181"/>
        <v>0</v>
      </c>
      <c r="HCZ78" s="321">
        <f t="shared" si="181"/>
        <v>0</v>
      </c>
      <c r="HDA78" s="321">
        <f t="shared" si="181"/>
        <v>0</v>
      </c>
      <c r="HDB78" s="321">
        <f t="shared" si="181"/>
        <v>0</v>
      </c>
      <c r="HDC78" s="321">
        <f t="shared" si="181"/>
        <v>0</v>
      </c>
      <c r="HDD78" s="321">
        <f t="shared" si="181"/>
        <v>0</v>
      </c>
      <c r="HDE78" s="321">
        <f t="shared" si="181"/>
        <v>0</v>
      </c>
      <c r="HDF78" s="321">
        <f t="shared" si="181"/>
        <v>0</v>
      </c>
      <c r="HDG78" s="321">
        <f t="shared" si="181"/>
        <v>0</v>
      </c>
      <c r="HDH78" s="321">
        <f t="shared" si="181"/>
        <v>0</v>
      </c>
      <c r="HDI78" s="321">
        <f t="shared" si="181"/>
        <v>0</v>
      </c>
      <c r="HDJ78" s="321">
        <f t="shared" si="181"/>
        <v>0</v>
      </c>
      <c r="HDK78" s="321">
        <f t="shared" ref="HDK78:HFV81" si="182">HDJ78*8.5%*12</f>
        <v>0</v>
      </c>
      <c r="HDL78" s="321">
        <f t="shared" si="182"/>
        <v>0</v>
      </c>
      <c r="HDM78" s="321">
        <f t="shared" si="182"/>
        <v>0</v>
      </c>
      <c r="HDN78" s="321">
        <f t="shared" si="182"/>
        <v>0</v>
      </c>
      <c r="HDO78" s="321">
        <f t="shared" si="182"/>
        <v>0</v>
      </c>
      <c r="HDP78" s="321">
        <f t="shared" si="182"/>
        <v>0</v>
      </c>
      <c r="HDQ78" s="321">
        <f t="shared" si="182"/>
        <v>0</v>
      </c>
      <c r="HDR78" s="321">
        <f t="shared" si="182"/>
        <v>0</v>
      </c>
      <c r="HDS78" s="321">
        <f t="shared" si="182"/>
        <v>0</v>
      </c>
      <c r="HDT78" s="321">
        <f t="shared" si="182"/>
        <v>0</v>
      </c>
      <c r="HDU78" s="321">
        <f t="shared" si="182"/>
        <v>0</v>
      </c>
      <c r="HDV78" s="321">
        <f t="shared" si="182"/>
        <v>0</v>
      </c>
      <c r="HDW78" s="321">
        <f t="shared" si="182"/>
        <v>0</v>
      </c>
      <c r="HDX78" s="321">
        <f t="shared" si="182"/>
        <v>0</v>
      </c>
      <c r="HDY78" s="321">
        <f t="shared" si="182"/>
        <v>0</v>
      </c>
      <c r="HDZ78" s="321">
        <f t="shared" si="182"/>
        <v>0</v>
      </c>
      <c r="HEA78" s="321">
        <f t="shared" si="182"/>
        <v>0</v>
      </c>
      <c r="HEB78" s="321">
        <f t="shared" si="182"/>
        <v>0</v>
      </c>
      <c r="HEC78" s="321">
        <f t="shared" si="182"/>
        <v>0</v>
      </c>
      <c r="HED78" s="321">
        <f t="shared" si="182"/>
        <v>0</v>
      </c>
      <c r="HEE78" s="321">
        <f t="shared" si="182"/>
        <v>0</v>
      </c>
      <c r="HEF78" s="321">
        <f t="shared" si="182"/>
        <v>0</v>
      </c>
      <c r="HEG78" s="321">
        <f t="shared" si="182"/>
        <v>0</v>
      </c>
      <c r="HEH78" s="321">
        <f t="shared" si="182"/>
        <v>0</v>
      </c>
      <c r="HEI78" s="321">
        <f t="shared" si="182"/>
        <v>0</v>
      </c>
      <c r="HEJ78" s="321">
        <f t="shared" si="182"/>
        <v>0</v>
      </c>
      <c r="HEK78" s="321">
        <f t="shared" si="182"/>
        <v>0</v>
      </c>
      <c r="HEL78" s="321">
        <f t="shared" si="182"/>
        <v>0</v>
      </c>
      <c r="HEM78" s="321">
        <f t="shared" si="182"/>
        <v>0</v>
      </c>
      <c r="HEN78" s="321">
        <f t="shared" si="182"/>
        <v>0</v>
      </c>
      <c r="HEO78" s="321">
        <f t="shared" si="182"/>
        <v>0</v>
      </c>
      <c r="HEP78" s="321">
        <f t="shared" si="182"/>
        <v>0</v>
      </c>
      <c r="HEQ78" s="321">
        <f t="shared" si="182"/>
        <v>0</v>
      </c>
      <c r="HER78" s="321">
        <f t="shared" si="182"/>
        <v>0</v>
      </c>
      <c r="HES78" s="321">
        <f t="shared" si="182"/>
        <v>0</v>
      </c>
      <c r="HET78" s="321">
        <f t="shared" si="182"/>
        <v>0</v>
      </c>
      <c r="HEU78" s="321">
        <f t="shared" si="182"/>
        <v>0</v>
      </c>
      <c r="HEV78" s="321">
        <f t="shared" si="182"/>
        <v>0</v>
      </c>
      <c r="HEW78" s="321">
        <f t="shared" si="182"/>
        <v>0</v>
      </c>
      <c r="HEX78" s="321">
        <f t="shared" si="182"/>
        <v>0</v>
      </c>
      <c r="HEY78" s="321">
        <f t="shared" si="182"/>
        <v>0</v>
      </c>
      <c r="HEZ78" s="321">
        <f t="shared" si="182"/>
        <v>0</v>
      </c>
      <c r="HFA78" s="321">
        <f t="shared" si="182"/>
        <v>0</v>
      </c>
      <c r="HFB78" s="321">
        <f t="shared" si="182"/>
        <v>0</v>
      </c>
      <c r="HFC78" s="321">
        <f t="shared" si="182"/>
        <v>0</v>
      </c>
      <c r="HFD78" s="321">
        <f t="shared" si="182"/>
        <v>0</v>
      </c>
      <c r="HFE78" s="321">
        <f t="shared" si="182"/>
        <v>0</v>
      </c>
      <c r="HFF78" s="321">
        <f t="shared" si="182"/>
        <v>0</v>
      </c>
      <c r="HFG78" s="321">
        <f t="shared" si="182"/>
        <v>0</v>
      </c>
      <c r="HFH78" s="321">
        <f t="shared" si="182"/>
        <v>0</v>
      </c>
      <c r="HFI78" s="321">
        <f t="shared" si="182"/>
        <v>0</v>
      </c>
      <c r="HFJ78" s="321">
        <f t="shared" si="182"/>
        <v>0</v>
      </c>
      <c r="HFK78" s="321">
        <f t="shared" si="182"/>
        <v>0</v>
      </c>
      <c r="HFL78" s="321">
        <f t="shared" si="182"/>
        <v>0</v>
      </c>
      <c r="HFM78" s="321">
        <f t="shared" si="182"/>
        <v>0</v>
      </c>
      <c r="HFN78" s="321">
        <f t="shared" si="182"/>
        <v>0</v>
      </c>
      <c r="HFO78" s="321">
        <f t="shared" si="182"/>
        <v>0</v>
      </c>
      <c r="HFP78" s="321">
        <f t="shared" si="182"/>
        <v>0</v>
      </c>
      <c r="HFQ78" s="321">
        <f t="shared" si="182"/>
        <v>0</v>
      </c>
      <c r="HFR78" s="321">
        <f t="shared" si="182"/>
        <v>0</v>
      </c>
      <c r="HFS78" s="321">
        <f t="shared" si="182"/>
        <v>0</v>
      </c>
      <c r="HFT78" s="321">
        <f t="shared" si="182"/>
        <v>0</v>
      </c>
      <c r="HFU78" s="321">
        <f t="shared" si="182"/>
        <v>0</v>
      </c>
      <c r="HFV78" s="321">
        <f t="shared" si="182"/>
        <v>0</v>
      </c>
      <c r="HFW78" s="321">
        <f t="shared" ref="HFW78:HIH81" si="183">HFV78*8.5%*12</f>
        <v>0</v>
      </c>
      <c r="HFX78" s="321">
        <f t="shared" si="183"/>
        <v>0</v>
      </c>
      <c r="HFY78" s="321">
        <f t="shared" si="183"/>
        <v>0</v>
      </c>
      <c r="HFZ78" s="321">
        <f t="shared" si="183"/>
        <v>0</v>
      </c>
      <c r="HGA78" s="321">
        <f t="shared" si="183"/>
        <v>0</v>
      </c>
      <c r="HGB78" s="321">
        <f t="shared" si="183"/>
        <v>0</v>
      </c>
      <c r="HGC78" s="321">
        <f t="shared" si="183"/>
        <v>0</v>
      </c>
      <c r="HGD78" s="321">
        <f t="shared" si="183"/>
        <v>0</v>
      </c>
      <c r="HGE78" s="321">
        <f t="shared" si="183"/>
        <v>0</v>
      </c>
      <c r="HGF78" s="321">
        <f t="shared" si="183"/>
        <v>0</v>
      </c>
      <c r="HGG78" s="321">
        <f t="shared" si="183"/>
        <v>0</v>
      </c>
      <c r="HGH78" s="321">
        <f t="shared" si="183"/>
        <v>0</v>
      </c>
      <c r="HGI78" s="321">
        <f t="shared" si="183"/>
        <v>0</v>
      </c>
      <c r="HGJ78" s="321">
        <f t="shared" si="183"/>
        <v>0</v>
      </c>
      <c r="HGK78" s="321">
        <f t="shared" si="183"/>
        <v>0</v>
      </c>
      <c r="HGL78" s="321">
        <f t="shared" si="183"/>
        <v>0</v>
      </c>
      <c r="HGM78" s="321">
        <f t="shared" si="183"/>
        <v>0</v>
      </c>
      <c r="HGN78" s="321">
        <f t="shared" si="183"/>
        <v>0</v>
      </c>
      <c r="HGO78" s="321">
        <f t="shared" si="183"/>
        <v>0</v>
      </c>
      <c r="HGP78" s="321">
        <f t="shared" si="183"/>
        <v>0</v>
      </c>
      <c r="HGQ78" s="321">
        <f t="shared" si="183"/>
        <v>0</v>
      </c>
      <c r="HGR78" s="321">
        <f t="shared" si="183"/>
        <v>0</v>
      </c>
      <c r="HGS78" s="321">
        <f t="shared" si="183"/>
        <v>0</v>
      </c>
      <c r="HGT78" s="321">
        <f t="shared" si="183"/>
        <v>0</v>
      </c>
      <c r="HGU78" s="321">
        <f t="shared" si="183"/>
        <v>0</v>
      </c>
      <c r="HGV78" s="321">
        <f t="shared" si="183"/>
        <v>0</v>
      </c>
      <c r="HGW78" s="321">
        <f t="shared" si="183"/>
        <v>0</v>
      </c>
      <c r="HGX78" s="321">
        <f t="shared" si="183"/>
        <v>0</v>
      </c>
      <c r="HGY78" s="321">
        <f t="shared" si="183"/>
        <v>0</v>
      </c>
      <c r="HGZ78" s="321">
        <f t="shared" si="183"/>
        <v>0</v>
      </c>
      <c r="HHA78" s="321">
        <f t="shared" si="183"/>
        <v>0</v>
      </c>
      <c r="HHB78" s="321">
        <f t="shared" si="183"/>
        <v>0</v>
      </c>
      <c r="HHC78" s="321">
        <f t="shared" si="183"/>
        <v>0</v>
      </c>
      <c r="HHD78" s="321">
        <f t="shared" si="183"/>
        <v>0</v>
      </c>
      <c r="HHE78" s="321">
        <f t="shared" si="183"/>
        <v>0</v>
      </c>
      <c r="HHF78" s="321">
        <f t="shared" si="183"/>
        <v>0</v>
      </c>
      <c r="HHG78" s="321">
        <f t="shared" si="183"/>
        <v>0</v>
      </c>
      <c r="HHH78" s="321">
        <f t="shared" si="183"/>
        <v>0</v>
      </c>
      <c r="HHI78" s="321">
        <f t="shared" si="183"/>
        <v>0</v>
      </c>
      <c r="HHJ78" s="321">
        <f t="shared" si="183"/>
        <v>0</v>
      </c>
      <c r="HHK78" s="321">
        <f t="shared" si="183"/>
        <v>0</v>
      </c>
      <c r="HHL78" s="321">
        <f t="shared" si="183"/>
        <v>0</v>
      </c>
      <c r="HHM78" s="321">
        <f t="shared" si="183"/>
        <v>0</v>
      </c>
      <c r="HHN78" s="321">
        <f t="shared" si="183"/>
        <v>0</v>
      </c>
      <c r="HHO78" s="321">
        <f t="shared" si="183"/>
        <v>0</v>
      </c>
      <c r="HHP78" s="321">
        <f t="shared" si="183"/>
        <v>0</v>
      </c>
      <c r="HHQ78" s="321">
        <f t="shared" si="183"/>
        <v>0</v>
      </c>
      <c r="HHR78" s="321">
        <f t="shared" si="183"/>
        <v>0</v>
      </c>
      <c r="HHS78" s="321">
        <f t="shared" si="183"/>
        <v>0</v>
      </c>
      <c r="HHT78" s="321">
        <f t="shared" si="183"/>
        <v>0</v>
      </c>
      <c r="HHU78" s="321">
        <f t="shared" si="183"/>
        <v>0</v>
      </c>
      <c r="HHV78" s="321">
        <f t="shared" si="183"/>
        <v>0</v>
      </c>
      <c r="HHW78" s="321">
        <f t="shared" si="183"/>
        <v>0</v>
      </c>
      <c r="HHX78" s="321">
        <f t="shared" si="183"/>
        <v>0</v>
      </c>
      <c r="HHY78" s="321">
        <f t="shared" si="183"/>
        <v>0</v>
      </c>
      <c r="HHZ78" s="321">
        <f t="shared" si="183"/>
        <v>0</v>
      </c>
      <c r="HIA78" s="321">
        <f t="shared" si="183"/>
        <v>0</v>
      </c>
      <c r="HIB78" s="321">
        <f t="shared" si="183"/>
        <v>0</v>
      </c>
      <c r="HIC78" s="321">
        <f t="shared" si="183"/>
        <v>0</v>
      </c>
      <c r="HID78" s="321">
        <f t="shared" si="183"/>
        <v>0</v>
      </c>
      <c r="HIE78" s="321">
        <f t="shared" si="183"/>
        <v>0</v>
      </c>
      <c r="HIF78" s="321">
        <f t="shared" si="183"/>
        <v>0</v>
      </c>
      <c r="HIG78" s="321">
        <f t="shared" si="183"/>
        <v>0</v>
      </c>
      <c r="HIH78" s="321">
        <f t="shared" si="183"/>
        <v>0</v>
      </c>
      <c r="HII78" s="321">
        <f t="shared" ref="HII78:HKT81" si="184">HIH78*8.5%*12</f>
        <v>0</v>
      </c>
      <c r="HIJ78" s="321">
        <f t="shared" si="184"/>
        <v>0</v>
      </c>
      <c r="HIK78" s="321">
        <f t="shared" si="184"/>
        <v>0</v>
      </c>
      <c r="HIL78" s="321">
        <f t="shared" si="184"/>
        <v>0</v>
      </c>
      <c r="HIM78" s="321">
        <f t="shared" si="184"/>
        <v>0</v>
      </c>
      <c r="HIN78" s="321">
        <f t="shared" si="184"/>
        <v>0</v>
      </c>
      <c r="HIO78" s="321">
        <f t="shared" si="184"/>
        <v>0</v>
      </c>
      <c r="HIP78" s="321">
        <f t="shared" si="184"/>
        <v>0</v>
      </c>
      <c r="HIQ78" s="321">
        <f t="shared" si="184"/>
        <v>0</v>
      </c>
      <c r="HIR78" s="321">
        <f t="shared" si="184"/>
        <v>0</v>
      </c>
      <c r="HIS78" s="321">
        <f t="shared" si="184"/>
        <v>0</v>
      </c>
      <c r="HIT78" s="321">
        <f t="shared" si="184"/>
        <v>0</v>
      </c>
      <c r="HIU78" s="321">
        <f t="shared" si="184"/>
        <v>0</v>
      </c>
      <c r="HIV78" s="321">
        <f t="shared" si="184"/>
        <v>0</v>
      </c>
      <c r="HIW78" s="321">
        <f t="shared" si="184"/>
        <v>0</v>
      </c>
      <c r="HIX78" s="321">
        <f t="shared" si="184"/>
        <v>0</v>
      </c>
      <c r="HIY78" s="321">
        <f t="shared" si="184"/>
        <v>0</v>
      </c>
      <c r="HIZ78" s="321">
        <f t="shared" si="184"/>
        <v>0</v>
      </c>
      <c r="HJA78" s="321">
        <f t="shared" si="184"/>
        <v>0</v>
      </c>
      <c r="HJB78" s="321">
        <f t="shared" si="184"/>
        <v>0</v>
      </c>
      <c r="HJC78" s="321">
        <f t="shared" si="184"/>
        <v>0</v>
      </c>
      <c r="HJD78" s="321">
        <f t="shared" si="184"/>
        <v>0</v>
      </c>
      <c r="HJE78" s="321">
        <f t="shared" si="184"/>
        <v>0</v>
      </c>
      <c r="HJF78" s="321">
        <f t="shared" si="184"/>
        <v>0</v>
      </c>
      <c r="HJG78" s="321">
        <f t="shared" si="184"/>
        <v>0</v>
      </c>
      <c r="HJH78" s="321">
        <f t="shared" si="184"/>
        <v>0</v>
      </c>
      <c r="HJI78" s="321">
        <f t="shared" si="184"/>
        <v>0</v>
      </c>
      <c r="HJJ78" s="321">
        <f t="shared" si="184"/>
        <v>0</v>
      </c>
      <c r="HJK78" s="321">
        <f t="shared" si="184"/>
        <v>0</v>
      </c>
      <c r="HJL78" s="321">
        <f t="shared" si="184"/>
        <v>0</v>
      </c>
      <c r="HJM78" s="321">
        <f t="shared" si="184"/>
        <v>0</v>
      </c>
      <c r="HJN78" s="321">
        <f t="shared" si="184"/>
        <v>0</v>
      </c>
      <c r="HJO78" s="321">
        <f t="shared" si="184"/>
        <v>0</v>
      </c>
      <c r="HJP78" s="321">
        <f t="shared" si="184"/>
        <v>0</v>
      </c>
      <c r="HJQ78" s="321">
        <f t="shared" si="184"/>
        <v>0</v>
      </c>
      <c r="HJR78" s="321">
        <f t="shared" si="184"/>
        <v>0</v>
      </c>
      <c r="HJS78" s="321">
        <f t="shared" si="184"/>
        <v>0</v>
      </c>
      <c r="HJT78" s="321">
        <f t="shared" si="184"/>
        <v>0</v>
      </c>
      <c r="HJU78" s="321">
        <f t="shared" si="184"/>
        <v>0</v>
      </c>
      <c r="HJV78" s="321">
        <f t="shared" si="184"/>
        <v>0</v>
      </c>
      <c r="HJW78" s="321">
        <f t="shared" si="184"/>
        <v>0</v>
      </c>
      <c r="HJX78" s="321">
        <f t="shared" si="184"/>
        <v>0</v>
      </c>
      <c r="HJY78" s="321">
        <f t="shared" si="184"/>
        <v>0</v>
      </c>
      <c r="HJZ78" s="321">
        <f t="shared" si="184"/>
        <v>0</v>
      </c>
      <c r="HKA78" s="321">
        <f t="shared" si="184"/>
        <v>0</v>
      </c>
      <c r="HKB78" s="321">
        <f t="shared" si="184"/>
        <v>0</v>
      </c>
      <c r="HKC78" s="321">
        <f t="shared" si="184"/>
        <v>0</v>
      </c>
      <c r="HKD78" s="321">
        <f t="shared" si="184"/>
        <v>0</v>
      </c>
      <c r="HKE78" s="321">
        <f t="shared" si="184"/>
        <v>0</v>
      </c>
      <c r="HKF78" s="321">
        <f t="shared" si="184"/>
        <v>0</v>
      </c>
      <c r="HKG78" s="321">
        <f t="shared" si="184"/>
        <v>0</v>
      </c>
      <c r="HKH78" s="321">
        <f t="shared" si="184"/>
        <v>0</v>
      </c>
      <c r="HKI78" s="321">
        <f t="shared" si="184"/>
        <v>0</v>
      </c>
      <c r="HKJ78" s="321">
        <f t="shared" si="184"/>
        <v>0</v>
      </c>
      <c r="HKK78" s="321">
        <f t="shared" si="184"/>
        <v>0</v>
      </c>
      <c r="HKL78" s="321">
        <f t="shared" si="184"/>
        <v>0</v>
      </c>
      <c r="HKM78" s="321">
        <f t="shared" si="184"/>
        <v>0</v>
      </c>
      <c r="HKN78" s="321">
        <f t="shared" si="184"/>
        <v>0</v>
      </c>
      <c r="HKO78" s="321">
        <f t="shared" si="184"/>
        <v>0</v>
      </c>
      <c r="HKP78" s="321">
        <f t="shared" si="184"/>
        <v>0</v>
      </c>
      <c r="HKQ78" s="321">
        <f t="shared" si="184"/>
        <v>0</v>
      </c>
      <c r="HKR78" s="321">
        <f t="shared" si="184"/>
        <v>0</v>
      </c>
      <c r="HKS78" s="321">
        <f t="shared" si="184"/>
        <v>0</v>
      </c>
      <c r="HKT78" s="321">
        <f t="shared" si="184"/>
        <v>0</v>
      </c>
      <c r="HKU78" s="321">
        <f t="shared" ref="HKU78:HNF81" si="185">HKT78*8.5%*12</f>
        <v>0</v>
      </c>
      <c r="HKV78" s="321">
        <f t="shared" si="185"/>
        <v>0</v>
      </c>
      <c r="HKW78" s="321">
        <f t="shared" si="185"/>
        <v>0</v>
      </c>
      <c r="HKX78" s="321">
        <f t="shared" si="185"/>
        <v>0</v>
      </c>
      <c r="HKY78" s="321">
        <f t="shared" si="185"/>
        <v>0</v>
      </c>
      <c r="HKZ78" s="321">
        <f t="shared" si="185"/>
        <v>0</v>
      </c>
      <c r="HLA78" s="321">
        <f t="shared" si="185"/>
        <v>0</v>
      </c>
      <c r="HLB78" s="321">
        <f t="shared" si="185"/>
        <v>0</v>
      </c>
      <c r="HLC78" s="321">
        <f t="shared" si="185"/>
        <v>0</v>
      </c>
      <c r="HLD78" s="321">
        <f t="shared" si="185"/>
        <v>0</v>
      </c>
      <c r="HLE78" s="321">
        <f t="shared" si="185"/>
        <v>0</v>
      </c>
      <c r="HLF78" s="321">
        <f t="shared" si="185"/>
        <v>0</v>
      </c>
      <c r="HLG78" s="321">
        <f t="shared" si="185"/>
        <v>0</v>
      </c>
      <c r="HLH78" s="321">
        <f t="shared" si="185"/>
        <v>0</v>
      </c>
      <c r="HLI78" s="321">
        <f t="shared" si="185"/>
        <v>0</v>
      </c>
      <c r="HLJ78" s="321">
        <f t="shared" si="185"/>
        <v>0</v>
      </c>
      <c r="HLK78" s="321">
        <f t="shared" si="185"/>
        <v>0</v>
      </c>
      <c r="HLL78" s="321">
        <f t="shared" si="185"/>
        <v>0</v>
      </c>
      <c r="HLM78" s="321">
        <f t="shared" si="185"/>
        <v>0</v>
      </c>
      <c r="HLN78" s="321">
        <f t="shared" si="185"/>
        <v>0</v>
      </c>
      <c r="HLO78" s="321">
        <f t="shared" si="185"/>
        <v>0</v>
      </c>
      <c r="HLP78" s="321">
        <f t="shared" si="185"/>
        <v>0</v>
      </c>
      <c r="HLQ78" s="321">
        <f t="shared" si="185"/>
        <v>0</v>
      </c>
      <c r="HLR78" s="321">
        <f t="shared" si="185"/>
        <v>0</v>
      </c>
      <c r="HLS78" s="321">
        <f t="shared" si="185"/>
        <v>0</v>
      </c>
      <c r="HLT78" s="321">
        <f t="shared" si="185"/>
        <v>0</v>
      </c>
      <c r="HLU78" s="321">
        <f t="shared" si="185"/>
        <v>0</v>
      </c>
      <c r="HLV78" s="321">
        <f t="shared" si="185"/>
        <v>0</v>
      </c>
      <c r="HLW78" s="321">
        <f t="shared" si="185"/>
        <v>0</v>
      </c>
      <c r="HLX78" s="321">
        <f t="shared" si="185"/>
        <v>0</v>
      </c>
      <c r="HLY78" s="321">
        <f t="shared" si="185"/>
        <v>0</v>
      </c>
      <c r="HLZ78" s="321">
        <f t="shared" si="185"/>
        <v>0</v>
      </c>
      <c r="HMA78" s="321">
        <f t="shared" si="185"/>
        <v>0</v>
      </c>
      <c r="HMB78" s="321">
        <f t="shared" si="185"/>
        <v>0</v>
      </c>
      <c r="HMC78" s="321">
        <f t="shared" si="185"/>
        <v>0</v>
      </c>
      <c r="HMD78" s="321">
        <f t="shared" si="185"/>
        <v>0</v>
      </c>
      <c r="HME78" s="321">
        <f t="shared" si="185"/>
        <v>0</v>
      </c>
      <c r="HMF78" s="321">
        <f t="shared" si="185"/>
        <v>0</v>
      </c>
      <c r="HMG78" s="321">
        <f t="shared" si="185"/>
        <v>0</v>
      </c>
      <c r="HMH78" s="321">
        <f t="shared" si="185"/>
        <v>0</v>
      </c>
      <c r="HMI78" s="321">
        <f t="shared" si="185"/>
        <v>0</v>
      </c>
      <c r="HMJ78" s="321">
        <f t="shared" si="185"/>
        <v>0</v>
      </c>
      <c r="HMK78" s="321">
        <f t="shared" si="185"/>
        <v>0</v>
      </c>
      <c r="HML78" s="321">
        <f t="shared" si="185"/>
        <v>0</v>
      </c>
      <c r="HMM78" s="321">
        <f t="shared" si="185"/>
        <v>0</v>
      </c>
      <c r="HMN78" s="321">
        <f t="shared" si="185"/>
        <v>0</v>
      </c>
      <c r="HMO78" s="321">
        <f t="shared" si="185"/>
        <v>0</v>
      </c>
      <c r="HMP78" s="321">
        <f t="shared" si="185"/>
        <v>0</v>
      </c>
      <c r="HMQ78" s="321">
        <f t="shared" si="185"/>
        <v>0</v>
      </c>
      <c r="HMR78" s="321">
        <f t="shared" si="185"/>
        <v>0</v>
      </c>
      <c r="HMS78" s="321">
        <f t="shared" si="185"/>
        <v>0</v>
      </c>
      <c r="HMT78" s="321">
        <f t="shared" si="185"/>
        <v>0</v>
      </c>
      <c r="HMU78" s="321">
        <f t="shared" si="185"/>
        <v>0</v>
      </c>
      <c r="HMV78" s="321">
        <f t="shared" si="185"/>
        <v>0</v>
      </c>
      <c r="HMW78" s="321">
        <f t="shared" si="185"/>
        <v>0</v>
      </c>
      <c r="HMX78" s="321">
        <f t="shared" si="185"/>
        <v>0</v>
      </c>
      <c r="HMY78" s="321">
        <f t="shared" si="185"/>
        <v>0</v>
      </c>
      <c r="HMZ78" s="321">
        <f t="shared" si="185"/>
        <v>0</v>
      </c>
      <c r="HNA78" s="321">
        <f t="shared" si="185"/>
        <v>0</v>
      </c>
      <c r="HNB78" s="321">
        <f t="shared" si="185"/>
        <v>0</v>
      </c>
      <c r="HNC78" s="321">
        <f t="shared" si="185"/>
        <v>0</v>
      </c>
      <c r="HND78" s="321">
        <f t="shared" si="185"/>
        <v>0</v>
      </c>
      <c r="HNE78" s="321">
        <f t="shared" si="185"/>
        <v>0</v>
      </c>
      <c r="HNF78" s="321">
        <f t="shared" si="185"/>
        <v>0</v>
      </c>
      <c r="HNG78" s="321">
        <f t="shared" ref="HNG78:HPR81" si="186">HNF78*8.5%*12</f>
        <v>0</v>
      </c>
      <c r="HNH78" s="321">
        <f t="shared" si="186"/>
        <v>0</v>
      </c>
      <c r="HNI78" s="321">
        <f t="shared" si="186"/>
        <v>0</v>
      </c>
      <c r="HNJ78" s="321">
        <f t="shared" si="186"/>
        <v>0</v>
      </c>
      <c r="HNK78" s="321">
        <f t="shared" si="186"/>
        <v>0</v>
      </c>
      <c r="HNL78" s="321">
        <f t="shared" si="186"/>
        <v>0</v>
      </c>
      <c r="HNM78" s="321">
        <f t="shared" si="186"/>
        <v>0</v>
      </c>
      <c r="HNN78" s="321">
        <f t="shared" si="186"/>
        <v>0</v>
      </c>
      <c r="HNO78" s="321">
        <f t="shared" si="186"/>
        <v>0</v>
      </c>
      <c r="HNP78" s="321">
        <f t="shared" si="186"/>
        <v>0</v>
      </c>
      <c r="HNQ78" s="321">
        <f t="shared" si="186"/>
        <v>0</v>
      </c>
      <c r="HNR78" s="321">
        <f t="shared" si="186"/>
        <v>0</v>
      </c>
      <c r="HNS78" s="321">
        <f t="shared" si="186"/>
        <v>0</v>
      </c>
      <c r="HNT78" s="321">
        <f t="shared" si="186"/>
        <v>0</v>
      </c>
      <c r="HNU78" s="321">
        <f t="shared" si="186"/>
        <v>0</v>
      </c>
      <c r="HNV78" s="321">
        <f t="shared" si="186"/>
        <v>0</v>
      </c>
      <c r="HNW78" s="321">
        <f t="shared" si="186"/>
        <v>0</v>
      </c>
      <c r="HNX78" s="321">
        <f t="shared" si="186"/>
        <v>0</v>
      </c>
      <c r="HNY78" s="321">
        <f t="shared" si="186"/>
        <v>0</v>
      </c>
      <c r="HNZ78" s="321">
        <f t="shared" si="186"/>
        <v>0</v>
      </c>
      <c r="HOA78" s="321">
        <f t="shared" si="186"/>
        <v>0</v>
      </c>
      <c r="HOB78" s="321">
        <f t="shared" si="186"/>
        <v>0</v>
      </c>
      <c r="HOC78" s="321">
        <f t="shared" si="186"/>
        <v>0</v>
      </c>
      <c r="HOD78" s="321">
        <f t="shared" si="186"/>
        <v>0</v>
      </c>
      <c r="HOE78" s="321">
        <f t="shared" si="186"/>
        <v>0</v>
      </c>
      <c r="HOF78" s="321">
        <f t="shared" si="186"/>
        <v>0</v>
      </c>
      <c r="HOG78" s="321">
        <f t="shared" si="186"/>
        <v>0</v>
      </c>
      <c r="HOH78" s="321">
        <f t="shared" si="186"/>
        <v>0</v>
      </c>
      <c r="HOI78" s="321">
        <f t="shared" si="186"/>
        <v>0</v>
      </c>
      <c r="HOJ78" s="321">
        <f t="shared" si="186"/>
        <v>0</v>
      </c>
      <c r="HOK78" s="321">
        <f t="shared" si="186"/>
        <v>0</v>
      </c>
      <c r="HOL78" s="321">
        <f t="shared" si="186"/>
        <v>0</v>
      </c>
      <c r="HOM78" s="321">
        <f t="shared" si="186"/>
        <v>0</v>
      </c>
      <c r="HON78" s="321">
        <f t="shared" si="186"/>
        <v>0</v>
      </c>
      <c r="HOO78" s="321">
        <f t="shared" si="186"/>
        <v>0</v>
      </c>
      <c r="HOP78" s="321">
        <f t="shared" si="186"/>
        <v>0</v>
      </c>
      <c r="HOQ78" s="321">
        <f t="shared" si="186"/>
        <v>0</v>
      </c>
      <c r="HOR78" s="321">
        <f t="shared" si="186"/>
        <v>0</v>
      </c>
      <c r="HOS78" s="321">
        <f t="shared" si="186"/>
        <v>0</v>
      </c>
      <c r="HOT78" s="321">
        <f t="shared" si="186"/>
        <v>0</v>
      </c>
      <c r="HOU78" s="321">
        <f t="shared" si="186"/>
        <v>0</v>
      </c>
      <c r="HOV78" s="321">
        <f t="shared" si="186"/>
        <v>0</v>
      </c>
      <c r="HOW78" s="321">
        <f t="shared" si="186"/>
        <v>0</v>
      </c>
      <c r="HOX78" s="321">
        <f t="shared" si="186"/>
        <v>0</v>
      </c>
      <c r="HOY78" s="321">
        <f t="shared" si="186"/>
        <v>0</v>
      </c>
      <c r="HOZ78" s="321">
        <f t="shared" si="186"/>
        <v>0</v>
      </c>
      <c r="HPA78" s="321">
        <f t="shared" si="186"/>
        <v>0</v>
      </c>
      <c r="HPB78" s="321">
        <f t="shared" si="186"/>
        <v>0</v>
      </c>
      <c r="HPC78" s="321">
        <f t="shared" si="186"/>
        <v>0</v>
      </c>
      <c r="HPD78" s="321">
        <f t="shared" si="186"/>
        <v>0</v>
      </c>
      <c r="HPE78" s="321">
        <f t="shared" si="186"/>
        <v>0</v>
      </c>
      <c r="HPF78" s="321">
        <f t="shared" si="186"/>
        <v>0</v>
      </c>
      <c r="HPG78" s="321">
        <f t="shared" si="186"/>
        <v>0</v>
      </c>
      <c r="HPH78" s="321">
        <f t="shared" si="186"/>
        <v>0</v>
      </c>
      <c r="HPI78" s="321">
        <f t="shared" si="186"/>
        <v>0</v>
      </c>
      <c r="HPJ78" s="321">
        <f t="shared" si="186"/>
        <v>0</v>
      </c>
      <c r="HPK78" s="321">
        <f t="shared" si="186"/>
        <v>0</v>
      </c>
      <c r="HPL78" s="321">
        <f t="shared" si="186"/>
        <v>0</v>
      </c>
      <c r="HPM78" s="321">
        <f t="shared" si="186"/>
        <v>0</v>
      </c>
      <c r="HPN78" s="321">
        <f t="shared" si="186"/>
        <v>0</v>
      </c>
      <c r="HPO78" s="321">
        <f t="shared" si="186"/>
        <v>0</v>
      </c>
      <c r="HPP78" s="321">
        <f t="shared" si="186"/>
        <v>0</v>
      </c>
      <c r="HPQ78" s="321">
        <f t="shared" si="186"/>
        <v>0</v>
      </c>
      <c r="HPR78" s="321">
        <f t="shared" si="186"/>
        <v>0</v>
      </c>
      <c r="HPS78" s="321">
        <f t="shared" ref="HPS78:HSD81" si="187">HPR78*8.5%*12</f>
        <v>0</v>
      </c>
      <c r="HPT78" s="321">
        <f t="shared" si="187"/>
        <v>0</v>
      </c>
      <c r="HPU78" s="321">
        <f t="shared" si="187"/>
        <v>0</v>
      </c>
      <c r="HPV78" s="321">
        <f t="shared" si="187"/>
        <v>0</v>
      </c>
      <c r="HPW78" s="321">
        <f t="shared" si="187"/>
        <v>0</v>
      </c>
      <c r="HPX78" s="321">
        <f t="shared" si="187"/>
        <v>0</v>
      </c>
      <c r="HPY78" s="321">
        <f t="shared" si="187"/>
        <v>0</v>
      </c>
      <c r="HPZ78" s="321">
        <f t="shared" si="187"/>
        <v>0</v>
      </c>
      <c r="HQA78" s="321">
        <f t="shared" si="187"/>
        <v>0</v>
      </c>
      <c r="HQB78" s="321">
        <f t="shared" si="187"/>
        <v>0</v>
      </c>
      <c r="HQC78" s="321">
        <f t="shared" si="187"/>
        <v>0</v>
      </c>
      <c r="HQD78" s="321">
        <f t="shared" si="187"/>
        <v>0</v>
      </c>
      <c r="HQE78" s="321">
        <f t="shared" si="187"/>
        <v>0</v>
      </c>
      <c r="HQF78" s="321">
        <f t="shared" si="187"/>
        <v>0</v>
      </c>
      <c r="HQG78" s="321">
        <f t="shared" si="187"/>
        <v>0</v>
      </c>
      <c r="HQH78" s="321">
        <f t="shared" si="187"/>
        <v>0</v>
      </c>
      <c r="HQI78" s="321">
        <f t="shared" si="187"/>
        <v>0</v>
      </c>
      <c r="HQJ78" s="321">
        <f t="shared" si="187"/>
        <v>0</v>
      </c>
      <c r="HQK78" s="321">
        <f t="shared" si="187"/>
        <v>0</v>
      </c>
      <c r="HQL78" s="321">
        <f t="shared" si="187"/>
        <v>0</v>
      </c>
      <c r="HQM78" s="321">
        <f t="shared" si="187"/>
        <v>0</v>
      </c>
      <c r="HQN78" s="321">
        <f t="shared" si="187"/>
        <v>0</v>
      </c>
      <c r="HQO78" s="321">
        <f t="shared" si="187"/>
        <v>0</v>
      </c>
      <c r="HQP78" s="321">
        <f t="shared" si="187"/>
        <v>0</v>
      </c>
      <c r="HQQ78" s="321">
        <f t="shared" si="187"/>
        <v>0</v>
      </c>
      <c r="HQR78" s="321">
        <f t="shared" si="187"/>
        <v>0</v>
      </c>
      <c r="HQS78" s="321">
        <f t="shared" si="187"/>
        <v>0</v>
      </c>
      <c r="HQT78" s="321">
        <f t="shared" si="187"/>
        <v>0</v>
      </c>
      <c r="HQU78" s="321">
        <f t="shared" si="187"/>
        <v>0</v>
      </c>
      <c r="HQV78" s="321">
        <f t="shared" si="187"/>
        <v>0</v>
      </c>
      <c r="HQW78" s="321">
        <f t="shared" si="187"/>
        <v>0</v>
      </c>
      <c r="HQX78" s="321">
        <f t="shared" si="187"/>
        <v>0</v>
      </c>
      <c r="HQY78" s="321">
        <f t="shared" si="187"/>
        <v>0</v>
      </c>
      <c r="HQZ78" s="321">
        <f t="shared" si="187"/>
        <v>0</v>
      </c>
      <c r="HRA78" s="321">
        <f t="shared" si="187"/>
        <v>0</v>
      </c>
      <c r="HRB78" s="321">
        <f t="shared" si="187"/>
        <v>0</v>
      </c>
      <c r="HRC78" s="321">
        <f t="shared" si="187"/>
        <v>0</v>
      </c>
      <c r="HRD78" s="321">
        <f t="shared" si="187"/>
        <v>0</v>
      </c>
      <c r="HRE78" s="321">
        <f t="shared" si="187"/>
        <v>0</v>
      </c>
      <c r="HRF78" s="321">
        <f t="shared" si="187"/>
        <v>0</v>
      </c>
      <c r="HRG78" s="321">
        <f t="shared" si="187"/>
        <v>0</v>
      </c>
      <c r="HRH78" s="321">
        <f t="shared" si="187"/>
        <v>0</v>
      </c>
      <c r="HRI78" s="321">
        <f t="shared" si="187"/>
        <v>0</v>
      </c>
      <c r="HRJ78" s="321">
        <f t="shared" si="187"/>
        <v>0</v>
      </c>
      <c r="HRK78" s="321">
        <f t="shared" si="187"/>
        <v>0</v>
      </c>
      <c r="HRL78" s="321">
        <f t="shared" si="187"/>
        <v>0</v>
      </c>
      <c r="HRM78" s="321">
        <f t="shared" si="187"/>
        <v>0</v>
      </c>
      <c r="HRN78" s="321">
        <f t="shared" si="187"/>
        <v>0</v>
      </c>
      <c r="HRO78" s="321">
        <f t="shared" si="187"/>
        <v>0</v>
      </c>
      <c r="HRP78" s="321">
        <f t="shared" si="187"/>
        <v>0</v>
      </c>
      <c r="HRQ78" s="321">
        <f t="shared" si="187"/>
        <v>0</v>
      </c>
      <c r="HRR78" s="321">
        <f t="shared" si="187"/>
        <v>0</v>
      </c>
      <c r="HRS78" s="321">
        <f t="shared" si="187"/>
        <v>0</v>
      </c>
      <c r="HRT78" s="321">
        <f t="shared" si="187"/>
        <v>0</v>
      </c>
      <c r="HRU78" s="321">
        <f t="shared" si="187"/>
        <v>0</v>
      </c>
      <c r="HRV78" s="321">
        <f t="shared" si="187"/>
        <v>0</v>
      </c>
      <c r="HRW78" s="321">
        <f t="shared" si="187"/>
        <v>0</v>
      </c>
      <c r="HRX78" s="321">
        <f t="shared" si="187"/>
        <v>0</v>
      </c>
      <c r="HRY78" s="321">
        <f t="shared" si="187"/>
        <v>0</v>
      </c>
      <c r="HRZ78" s="321">
        <f t="shared" si="187"/>
        <v>0</v>
      </c>
      <c r="HSA78" s="321">
        <f t="shared" si="187"/>
        <v>0</v>
      </c>
      <c r="HSB78" s="321">
        <f t="shared" si="187"/>
        <v>0</v>
      </c>
      <c r="HSC78" s="321">
        <f t="shared" si="187"/>
        <v>0</v>
      </c>
      <c r="HSD78" s="321">
        <f t="shared" si="187"/>
        <v>0</v>
      </c>
      <c r="HSE78" s="321">
        <f t="shared" ref="HSE78:HUP81" si="188">HSD78*8.5%*12</f>
        <v>0</v>
      </c>
      <c r="HSF78" s="321">
        <f t="shared" si="188"/>
        <v>0</v>
      </c>
      <c r="HSG78" s="321">
        <f t="shared" si="188"/>
        <v>0</v>
      </c>
      <c r="HSH78" s="321">
        <f t="shared" si="188"/>
        <v>0</v>
      </c>
      <c r="HSI78" s="321">
        <f t="shared" si="188"/>
        <v>0</v>
      </c>
      <c r="HSJ78" s="321">
        <f t="shared" si="188"/>
        <v>0</v>
      </c>
      <c r="HSK78" s="321">
        <f t="shared" si="188"/>
        <v>0</v>
      </c>
      <c r="HSL78" s="321">
        <f t="shared" si="188"/>
        <v>0</v>
      </c>
      <c r="HSM78" s="321">
        <f t="shared" si="188"/>
        <v>0</v>
      </c>
      <c r="HSN78" s="321">
        <f t="shared" si="188"/>
        <v>0</v>
      </c>
      <c r="HSO78" s="321">
        <f t="shared" si="188"/>
        <v>0</v>
      </c>
      <c r="HSP78" s="321">
        <f t="shared" si="188"/>
        <v>0</v>
      </c>
      <c r="HSQ78" s="321">
        <f t="shared" si="188"/>
        <v>0</v>
      </c>
      <c r="HSR78" s="321">
        <f t="shared" si="188"/>
        <v>0</v>
      </c>
      <c r="HSS78" s="321">
        <f t="shared" si="188"/>
        <v>0</v>
      </c>
      <c r="HST78" s="321">
        <f t="shared" si="188"/>
        <v>0</v>
      </c>
      <c r="HSU78" s="321">
        <f t="shared" si="188"/>
        <v>0</v>
      </c>
      <c r="HSV78" s="321">
        <f t="shared" si="188"/>
        <v>0</v>
      </c>
      <c r="HSW78" s="321">
        <f t="shared" si="188"/>
        <v>0</v>
      </c>
      <c r="HSX78" s="321">
        <f t="shared" si="188"/>
        <v>0</v>
      </c>
      <c r="HSY78" s="321">
        <f t="shared" si="188"/>
        <v>0</v>
      </c>
      <c r="HSZ78" s="321">
        <f t="shared" si="188"/>
        <v>0</v>
      </c>
      <c r="HTA78" s="321">
        <f t="shared" si="188"/>
        <v>0</v>
      </c>
      <c r="HTB78" s="321">
        <f t="shared" si="188"/>
        <v>0</v>
      </c>
      <c r="HTC78" s="321">
        <f t="shared" si="188"/>
        <v>0</v>
      </c>
      <c r="HTD78" s="321">
        <f t="shared" si="188"/>
        <v>0</v>
      </c>
      <c r="HTE78" s="321">
        <f t="shared" si="188"/>
        <v>0</v>
      </c>
      <c r="HTF78" s="321">
        <f t="shared" si="188"/>
        <v>0</v>
      </c>
      <c r="HTG78" s="321">
        <f t="shared" si="188"/>
        <v>0</v>
      </c>
      <c r="HTH78" s="321">
        <f t="shared" si="188"/>
        <v>0</v>
      </c>
      <c r="HTI78" s="321">
        <f t="shared" si="188"/>
        <v>0</v>
      </c>
      <c r="HTJ78" s="321">
        <f t="shared" si="188"/>
        <v>0</v>
      </c>
      <c r="HTK78" s="321">
        <f t="shared" si="188"/>
        <v>0</v>
      </c>
      <c r="HTL78" s="321">
        <f t="shared" si="188"/>
        <v>0</v>
      </c>
      <c r="HTM78" s="321">
        <f t="shared" si="188"/>
        <v>0</v>
      </c>
      <c r="HTN78" s="321">
        <f t="shared" si="188"/>
        <v>0</v>
      </c>
      <c r="HTO78" s="321">
        <f t="shared" si="188"/>
        <v>0</v>
      </c>
      <c r="HTP78" s="321">
        <f t="shared" si="188"/>
        <v>0</v>
      </c>
      <c r="HTQ78" s="321">
        <f t="shared" si="188"/>
        <v>0</v>
      </c>
      <c r="HTR78" s="321">
        <f t="shared" si="188"/>
        <v>0</v>
      </c>
      <c r="HTS78" s="321">
        <f t="shared" si="188"/>
        <v>0</v>
      </c>
      <c r="HTT78" s="321">
        <f t="shared" si="188"/>
        <v>0</v>
      </c>
      <c r="HTU78" s="321">
        <f t="shared" si="188"/>
        <v>0</v>
      </c>
      <c r="HTV78" s="321">
        <f t="shared" si="188"/>
        <v>0</v>
      </c>
      <c r="HTW78" s="321">
        <f t="shared" si="188"/>
        <v>0</v>
      </c>
      <c r="HTX78" s="321">
        <f t="shared" si="188"/>
        <v>0</v>
      </c>
      <c r="HTY78" s="321">
        <f t="shared" si="188"/>
        <v>0</v>
      </c>
      <c r="HTZ78" s="321">
        <f t="shared" si="188"/>
        <v>0</v>
      </c>
      <c r="HUA78" s="321">
        <f t="shared" si="188"/>
        <v>0</v>
      </c>
      <c r="HUB78" s="321">
        <f t="shared" si="188"/>
        <v>0</v>
      </c>
      <c r="HUC78" s="321">
        <f t="shared" si="188"/>
        <v>0</v>
      </c>
      <c r="HUD78" s="321">
        <f t="shared" si="188"/>
        <v>0</v>
      </c>
      <c r="HUE78" s="321">
        <f t="shared" si="188"/>
        <v>0</v>
      </c>
      <c r="HUF78" s="321">
        <f t="shared" si="188"/>
        <v>0</v>
      </c>
      <c r="HUG78" s="321">
        <f t="shared" si="188"/>
        <v>0</v>
      </c>
      <c r="HUH78" s="321">
        <f t="shared" si="188"/>
        <v>0</v>
      </c>
      <c r="HUI78" s="321">
        <f t="shared" si="188"/>
        <v>0</v>
      </c>
      <c r="HUJ78" s="321">
        <f t="shared" si="188"/>
        <v>0</v>
      </c>
      <c r="HUK78" s="321">
        <f t="shared" si="188"/>
        <v>0</v>
      </c>
      <c r="HUL78" s="321">
        <f t="shared" si="188"/>
        <v>0</v>
      </c>
      <c r="HUM78" s="321">
        <f t="shared" si="188"/>
        <v>0</v>
      </c>
      <c r="HUN78" s="321">
        <f t="shared" si="188"/>
        <v>0</v>
      </c>
      <c r="HUO78" s="321">
        <f t="shared" si="188"/>
        <v>0</v>
      </c>
      <c r="HUP78" s="321">
        <f t="shared" si="188"/>
        <v>0</v>
      </c>
      <c r="HUQ78" s="321">
        <f t="shared" ref="HUQ78:HXB81" si="189">HUP78*8.5%*12</f>
        <v>0</v>
      </c>
      <c r="HUR78" s="321">
        <f t="shared" si="189"/>
        <v>0</v>
      </c>
      <c r="HUS78" s="321">
        <f t="shared" si="189"/>
        <v>0</v>
      </c>
      <c r="HUT78" s="321">
        <f t="shared" si="189"/>
        <v>0</v>
      </c>
      <c r="HUU78" s="321">
        <f t="shared" si="189"/>
        <v>0</v>
      </c>
      <c r="HUV78" s="321">
        <f t="shared" si="189"/>
        <v>0</v>
      </c>
      <c r="HUW78" s="321">
        <f t="shared" si="189"/>
        <v>0</v>
      </c>
      <c r="HUX78" s="321">
        <f t="shared" si="189"/>
        <v>0</v>
      </c>
      <c r="HUY78" s="321">
        <f t="shared" si="189"/>
        <v>0</v>
      </c>
      <c r="HUZ78" s="321">
        <f t="shared" si="189"/>
        <v>0</v>
      </c>
      <c r="HVA78" s="321">
        <f t="shared" si="189"/>
        <v>0</v>
      </c>
      <c r="HVB78" s="321">
        <f t="shared" si="189"/>
        <v>0</v>
      </c>
      <c r="HVC78" s="321">
        <f t="shared" si="189"/>
        <v>0</v>
      </c>
      <c r="HVD78" s="321">
        <f t="shared" si="189"/>
        <v>0</v>
      </c>
      <c r="HVE78" s="321">
        <f t="shared" si="189"/>
        <v>0</v>
      </c>
      <c r="HVF78" s="321">
        <f t="shared" si="189"/>
        <v>0</v>
      </c>
      <c r="HVG78" s="321">
        <f t="shared" si="189"/>
        <v>0</v>
      </c>
      <c r="HVH78" s="321">
        <f t="shared" si="189"/>
        <v>0</v>
      </c>
      <c r="HVI78" s="321">
        <f t="shared" si="189"/>
        <v>0</v>
      </c>
      <c r="HVJ78" s="321">
        <f t="shared" si="189"/>
        <v>0</v>
      </c>
      <c r="HVK78" s="321">
        <f t="shared" si="189"/>
        <v>0</v>
      </c>
      <c r="HVL78" s="321">
        <f t="shared" si="189"/>
        <v>0</v>
      </c>
      <c r="HVM78" s="321">
        <f t="shared" si="189"/>
        <v>0</v>
      </c>
      <c r="HVN78" s="321">
        <f t="shared" si="189"/>
        <v>0</v>
      </c>
      <c r="HVO78" s="321">
        <f t="shared" si="189"/>
        <v>0</v>
      </c>
      <c r="HVP78" s="321">
        <f t="shared" si="189"/>
        <v>0</v>
      </c>
      <c r="HVQ78" s="321">
        <f t="shared" si="189"/>
        <v>0</v>
      </c>
      <c r="HVR78" s="321">
        <f t="shared" si="189"/>
        <v>0</v>
      </c>
      <c r="HVS78" s="321">
        <f t="shared" si="189"/>
        <v>0</v>
      </c>
      <c r="HVT78" s="321">
        <f t="shared" si="189"/>
        <v>0</v>
      </c>
      <c r="HVU78" s="321">
        <f t="shared" si="189"/>
        <v>0</v>
      </c>
      <c r="HVV78" s="321">
        <f t="shared" si="189"/>
        <v>0</v>
      </c>
      <c r="HVW78" s="321">
        <f t="shared" si="189"/>
        <v>0</v>
      </c>
      <c r="HVX78" s="321">
        <f t="shared" si="189"/>
        <v>0</v>
      </c>
      <c r="HVY78" s="321">
        <f t="shared" si="189"/>
        <v>0</v>
      </c>
      <c r="HVZ78" s="321">
        <f t="shared" si="189"/>
        <v>0</v>
      </c>
      <c r="HWA78" s="321">
        <f t="shared" si="189"/>
        <v>0</v>
      </c>
      <c r="HWB78" s="321">
        <f t="shared" si="189"/>
        <v>0</v>
      </c>
      <c r="HWC78" s="321">
        <f t="shared" si="189"/>
        <v>0</v>
      </c>
      <c r="HWD78" s="321">
        <f t="shared" si="189"/>
        <v>0</v>
      </c>
      <c r="HWE78" s="321">
        <f t="shared" si="189"/>
        <v>0</v>
      </c>
      <c r="HWF78" s="321">
        <f t="shared" si="189"/>
        <v>0</v>
      </c>
      <c r="HWG78" s="321">
        <f t="shared" si="189"/>
        <v>0</v>
      </c>
      <c r="HWH78" s="321">
        <f t="shared" si="189"/>
        <v>0</v>
      </c>
      <c r="HWI78" s="321">
        <f t="shared" si="189"/>
        <v>0</v>
      </c>
      <c r="HWJ78" s="321">
        <f t="shared" si="189"/>
        <v>0</v>
      </c>
      <c r="HWK78" s="321">
        <f t="shared" si="189"/>
        <v>0</v>
      </c>
      <c r="HWL78" s="321">
        <f t="shared" si="189"/>
        <v>0</v>
      </c>
      <c r="HWM78" s="321">
        <f t="shared" si="189"/>
        <v>0</v>
      </c>
      <c r="HWN78" s="321">
        <f t="shared" si="189"/>
        <v>0</v>
      </c>
      <c r="HWO78" s="321">
        <f t="shared" si="189"/>
        <v>0</v>
      </c>
      <c r="HWP78" s="321">
        <f t="shared" si="189"/>
        <v>0</v>
      </c>
      <c r="HWQ78" s="321">
        <f t="shared" si="189"/>
        <v>0</v>
      </c>
      <c r="HWR78" s="321">
        <f t="shared" si="189"/>
        <v>0</v>
      </c>
      <c r="HWS78" s="321">
        <f t="shared" si="189"/>
        <v>0</v>
      </c>
      <c r="HWT78" s="321">
        <f t="shared" si="189"/>
        <v>0</v>
      </c>
      <c r="HWU78" s="321">
        <f t="shared" si="189"/>
        <v>0</v>
      </c>
      <c r="HWV78" s="321">
        <f t="shared" si="189"/>
        <v>0</v>
      </c>
      <c r="HWW78" s="321">
        <f t="shared" si="189"/>
        <v>0</v>
      </c>
      <c r="HWX78" s="321">
        <f t="shared" si="189"/>
        <v>0</v>
      </c>
      <c r="HWY78" s="321">
        <f t="shared" si="189"/>
        <v>0</v>
      </c>
      <c r="HWZ78" s="321">
        <f t="shared" si="189"/>
        <v>0</v>
      </c>
      <c r="HXA78" s="321">
        <f t="shared" si="189"/>
        <v>0</v>
      </c>
      <c r="HXB78" s="321">
        <f t="shared" si="189"/>
        <v>0</v>
      </c>
      <c r="HXC78" s="321">
        <f t="shared" ref="HXC78:HZN81" si="190">HXB78*8.5%*12</f>
        <v>0</v>
      </c>
      <c r="HXD78" s="321">
        <f t="shared" si="190"/>
        <v>0</v>
      </c>
      <c r="HXE78" s="321">
        <f t="shared" si="190"/>
        <v>0</v>
      </c>
      <c r="HXF78" s="321">
        <f t="shared" si="190"/>
        <v>0</v>
      </c>
      <c r="HXG78" s="321">
        <f t="shared" si="190"/>
        <v>0</v>
      </c>
      <c r="HXH78" s="321">
        <f t="shared" si="190"/>
        <v>0</v>
      </c>
      <c r="HXI78" s="321">
        <f t="shared" si="190"/>
        <v>0</v>
      </c>
      <c r="HXJ78" s="321">
        <f t="shared" si="190"/>
        <v>0</v>
      </c>
      <c r="HXK78" s="321">
        <f t="shared" si="190"/>
        <v>0</v>
      </c>
      <c r="HXL78" s="321">
        <f t="shared" si="190"/>
        <v>0</v>
      </c>
      <c r="HXM78" s="321">
        <f t="shared" si="190"/>
        <v>0</v>
      </c>
      <c r="HXN78" s="321">
        <f t="shared" si="190"/>
        <v>0</v>
      </c>
      <c r="HXO78" s="321">
        <f t="shared" si="190"/>
        <v>0</v>
      </c>
      <c r="HXP78" s="321">
        <f t="shared" si="190"/>
        <v>0</v>
      </c>
      <c r="HXQ78" s="321">
        <f t="shared" si="190"/>
        <v>0</v>
      </c>
      <c r="HXR78" s="321">
        <f t="shared" si="190"/>
        <v>0</v>
      </c>
      <c r="HXS78" s="321">
        <f t="shared" si="190"/>
        <v>0</v>
      </c>
      <c r="HXT78" s="321">
        <f t="shared" si="190"/>
        <v>0</v>
      </c>
      <c r="HXU78" s="321">
        <f t="shared" si="190"/>
        <v>0</v>
      </c>
      <c r="HXV78" s="321">
        <f t="shared" si="190"/>
        <v>0</v>
      </c>
      <c r="HXW78" s="321">
        <f t="shared" si="190"/>
        <v>0</v>
      </c>
      <c r="HXX78" s="321">
        <f t="shared" si="190"/>
        <v>0</v>
      </c>
      <c r="HXY78" s="321">
        <f t="shared" si="190"/>
        <v>0</v>
      </c>
      <c r="HXZ78" s="321">
        <f t="shared" si="190"/>
        <v>0</v>
      </c>
      <c r="HYA78" s="321">
        <f t="shared" si="190"/>
        <v>0</v>
      </c>
      <c r="HYB78" s="321">
        <f t="shared" si="190"/>
        <v>0</v>
      </c>
      <c r="HYC78" s="321">
        <f t="shared" si="190"/>
        <v>0</v>
      </c>
      <c r="HYD78" s="321">
        <f t="shared" si="190"/>
        <v>0</v>
      </c>
      <c r="HYE78" s="321">
        <f t="shared" si="190"/>
        <v>0</v>
      </c>
      <c r="HYF78" s="321">
        <f t="shared" si="190"/>
        <v>0</v>
      </c>
      <c r="HYG78" s="321">
        <f t="shared" si="190"/>
        <v>0</v>
      </c>
      <c r="HYH78" s="321">
        <f t="shared" si="190"/>
        <v>0</v>
      </c>
      <c r="HYI78" s="321">
        <f t="shared" si="190"/>
        <v>0</v>
      </c>
      <c r="HYJ78" s="321">
        <f t="shared" si="190"/>
        <v>0</v>
      </c>
      <c r="HYK78" s="321">
        <f t="shared" si="190"/>
        <v>0</v>
      </c>
      <c r="HYL78" s="321">
        <f t="shared" si="190"/>
        <v>0</v>
      </c>
      <c r="HYM78" s="321">
        <f t="shared" si="190"/>
        <v>0</v>
      </c>
      <c r="HYN78" s="321">
        <f t="shared" si="190"/>
        <v>0</v>
      </c>
      <c r="HYO78" s="321">
        <f t="shared" si="190"/>
        <v>0</v>
      </c>
      <c r="HYP78" s="321">
        <f t="shared" si="190"/>
        <v>0</v>
      </c>
      <c r="HYQ78" s="321">
        <f t="shared" si="190"/>
        <v>0</v>
      </c>
      <c r="HYR78" s="321">
        <f t="shared" si="190"/>
        <v>0</v>
      </c>
      <c r="HYS78" s="321">
        <f t="shared" si="190"/>
        <v>0</v>
      </c>
      <c r="HYT78" s="321">
        <f t="shared" si="190"/>
        <v>0</v>
      </c>
      <c r="HYU78" s="321">
        <f t="shared" si="190"/>
        <v>0</v>
      </c>
      <c r="HYV78" s="321">
        <f t="shared" si="190"/>
        <v>0</v>
      </c>
      <c r="HYW78" s="321">
        <f t="shared" si="190"/>
        <v>0</v>
      </c>
      <c r="HYX78" s="321">
        <f t="shared" si="190"/>
        <v>0</v>
      </c>
      <c r="HYY78" s="321">
        <f t="shared" si="190"/>
        <v>0</v>
      </c>
      <c r="HYZ78" s="321">
        <f t="shared" si="190"/>
        <v>0</v>
      </c>
      <c r="HZA78" s="321">
        <f t="shared" si="190"/>
        <v>0</v>
      </c>
      <c r="HZB78" s="321">
        <f t="shared" si="190"/>
        <v>0</v>
      </c>
      <c r="HZC78" s="321">
        <f t="shared" si="190"/>
        <v>0</v>
      </c>
      <c r="HZD78" s="321">
        <f t="shared" si="190"/>
        <v>0</v>
      </c>
      <c r="HZE78" s="321">
        <f t="shared" si="190"/>
        <v>0</v>
      </c>
      <c r="HZF78" s="321">
        <f t="shared" si="190"/>
        <v>0</v>
      </c>
      <c r="HZG78" s="321">
        <f t="shared" si="190"/>
        <v>0</v>
      </c>
      <c r="HZH78" s="321">
        <f t="shared" si="190"/>
        <v>0</v>
      </c>
      <c r="HZI78" s="321">
        <f t="shared" si="190"/>
        <v>0</v>
      </c>
      <c r="HZJ78" s="321">
        <f t="shared" si="190"/>
        <v>0</v>
      </c>
      <c r="HZK78" s="321">
        <f t="shared" si="190"/>
        <v>0</v>
      </c>
      <c r="HZL78" s="321">
        <f t="shared" si="190"/>
        <v>0</v>
      </c>
      <c r="HZM78" s="321">
        <f t="shared" si="190"/>
        <v>0</v>
      </c>
      <c r="HZN78" s="321">
        <f t="shared" si="190"/>
        <v>0</v>
      </c>
      <c r="HZO78" s="321">
        <f t="shared" ref="HZO78:IBZ81" si="191">HZN78*8.5%*12</f>
        <v>0</v>
      </c>
      <c r="HZP78" s="321">
        <f t="shared" si="191"/>
        <v>0</v>
      </c>
      <c r="HZQ78" s="321">
        <f t="shared" si="191"/>
        <v>0</v>
      </c>
      <c r="HZR78" s="321">
        <f t="shared" si="191"/>
        <v>0</v>
      </c>
      <c r="HZS78" s="321">
        <f t="shared" si="191"/>
        <v>0</v>
      </c>
      <c r="HZT78" s="321">
        <f t="shared" si="191"/>
        <v>0</v>
      </c>
      <c r="HZU78" s="321">
        <f t="shared" si="191"/>
        <v>0</v>
      </c>
      <c r="HZV78" s="321">
        <f t="shared" si="191"/>
        <v>0</v>
      </c>
      <c r="HZW78" s="321">
        <f t="shared" si="191"/>
        <v>0</v>
      </c>
      <c r="HZX78" s="321">
        <f t="shared" si="191"/>
        <v>0</v>
      </c>
      <c r="HZY78" s="321">
        <f t="shared" si="191"/>
        <v>0</v>
      </c>
      <c r="HZZ78" s="321">
        <f t="shared" si="191"/>
        <v>0</v>
      </c>
      <c r="IAA78" s="321">
        <f t="shared" si="191"/>
        <v>0</v>
      </c>
      <c r="IAB78" s="321">
        <f t="shared" si="191"/>
        <v>0</v>
      </c>
      <c r="IAC78" s="321">
        <f t="shared" si="191"/>
        <v>0</v>
      </c>
      <c r="IAD78" s="321">
        <f t="shared" si="191"/>
        <v>0</v>
      </c>
      <c r="IAE78" s="321">
        <f t="shared" si="191"/>
        <v>0</v>
      </c>
      <c r="IAF78" s="321">
        <f t="shared" si="191"/>
        <v>0</v>
      </c>
      <c r="IAG78" s="321">
        <f t="shared" si="191"/>
        <v>0</v>
      </c>
      <c r="IAH78" s="321">
        <f t="shared" si="191"/>
        <v>0</v>
      </c>
      <c r="IAI78" s="321">
        <f t="shared" si="191"/>
        <v>0</v>
      </c>
      <c r="IAJ78" s="321">
        <f t="shared" si="191"/>
        <v>0</v>
      </c>
      <c r="IAK78" s="321">
        <f t="shared" si="191"/>
        <v>0</v>
      </c>
      <c r="IAL78" s="321">
        <f t="shared" si="191"/>
        <v>0</v>
      </c>
      <c r="IAM78" s="321">
        <f t="shared" si="191"/>
        <v>0</v>
      </c>
      <c r="IAN78" s="321">
        <f t="shared" si="191"/>
        <v>0</v>
      </c>
      <c r="IAO78" s="321">
        <f t="shared" si="191"/>
        <v>0</v>
      </c>
      <c r="IAP78" s="321">
        <f t="shared" si="191"/>
        <v>0</v>
      </c>
      <c r="IAQ78" s="321">
        <f t="shared" si="191"/>
        <v>0</v>
      </c>
      <c r="IAR78" s="321">
        <f t="shared" si="191"/>
        <v>0</v>
      </c>
      <c r="IAS78" s="321">
        <f t="shared" si="191"/>
        <v>0</v>
      </c>
      <c r="IAT78" s="321">
        <f t="shared" si="191"/>
        <v>0</v>
      </c>
      <c r="IAU78" s="321">
        <f t="shared" si="191"/>
        <v>0</v>
      </c>
      <c r="IAV78" s="321">
        <f t="shared" si="191"/>
        <v>0</v>
      </c>
      <c r="IAW78" s="321">
        <f t="shared" si="191"/>
        <v>0</v>
      </c>
      <c r="IAX78" s="321">
        <f t="shared" si="191"/>
        <v>0</v>
      </c>
      <c r="IAY78" s="321">
        <f t="shared" si="191"/>
        <v>0</v>
      </c>
      <c r="IAZ78" s="321">
        <f t="shared" si="191"/>
        <v>0</v>
      </c>
      <c r="IBA78" s="321">
        <f t="shared" si="191"/>
        <v>0</v>
      </c>
      <c r="IBB78" s="321">
        <f t="shared" si="191"/>
        <v>0</v>
      </c>
      <c r="IBC78" s="321">
        <f t="shared" si="191"/>
        <v>0</v>
      </c>
      <c r="IBD78" s="321">
        <f t="shared" si="191"/>
        <v>0</v>
      </c>
      <c r="IBE78" s="321">
        <f t="shared" si="191"/>
        <v>0</v>
      </c>
      <c r="IBF78" s="321">
        <f t="shared" si="191"/>
        <v>0</v>
      </c>
      <c r="IBG78" s="321">
        <f t="shared" si="191"/>
        <v>0</v>
      </c>
      <c r="IBH78" s="321">
        <f t="shared" si="191"/>
        <v>0</v>
      </c>
      <c r="IBI78" s="321">
        <f t="shared" si="191"/>
        <v>0</v>
      </c>
      <c r="IBJ78" s="321">
        <f t="shared" si="191"/>
        <v>0</v>
      </c>
      <c r="IBK78" s="321">
        <f t="shared" si="191"/>
        <v>0</v>
      </c>
      <c r="IBL78" s="321">
        <f t="shared" si="191"/>
        <v>0</v>
      </c>
      <c r="IBM78" s="321">
        <f t="shared" si="191"/>
        <v>0</v>
      </c>
      <c r="IBN78" s="321">
        <f t="shared" si="191"/>
        <v>0</v>
      </c>
      <c r="IBO78" s="321">
        <f t="shared" si="191"/>
        <v>0</v>
      </c>
      <c r="IBP78" s="321">
        <f t="shared" si="191"/>
        <v>0</v>
      </c>
      <c r="IBQ78" s="321">
        <f t="shared" si="191"/>
        <v>0</v>
      </c>
      <c r="IBR78" s="321">
        <f t="shared" si="191"/>
        <v>0</v>
      </c>
      <c r="IBS78" s="321">
        <f t="shared" si="191"/>
        <v>0</v>
      </c>
      <c r="IBT78" s="321">
        <f t="shared" si="191"/>
        <v>0</v>
      </c>
      <c r="IBU78" s="321">
        <f t="shared" si="191"/>
        <v>0</v>
      </c>
      <c r="IBV78" s="321">
        <f t="shared" si="191"/>
        <v>0</v>
      </c>
      <c r="IBW78" s="321">
        <f t="shared" si="191"/>
        <v>0</v>
      </c>
      <c r="IBX78" s="321">
        <f t="shared" si="191"/>
        <v>0</v>
      </c>
      <c r="IBY78" s="321">
        <f t="shared" si="191"/>
        <v>0</v>
      </c>
      <c r="IBZ78" s="321">
        <f t="shared" si="191"/>
        <v>0</v>
      </c>
      <c r="ICA78" s="321">
        <f t="shared" ref="ICA78:IEL81" si="192">IBZ78*8.5%*12</f>
        <v>0</v>
      </c>
      <c r="ICB78" s="321">
        <f t="shared" si="192"/>
        <v>0</v>
      </c>
      <c r="ICC78" s="321">
        <f t="shared" si="192"/>
        <v>0</v>
      </c>
      <c r="ICD78" s="321">
        <f t="shared" si="192"/>
        <v>0</v>
      </c>
      <c r="ICE78" s="321">
        <f t="shared" si="192"/>
        <v>0</v>
      </c>
      <c r="ICF78" s="321">
        <f t="shared" si="192"/>
        <v>0</v>
      </c>
      <c r="ICG78" s="321">
        <f t="shared" si="192"/>
        <v>0</v>
      </c>
      <c r="ICH78" s="321">
        <f t="shared" si="192"/>
        <v>0</v>
      </c>
      <c r="ICI78" s="321">
        <f t="shared" si="192"/>
        <v>0</v>
      </c>
      <c r="ICJ78" s="321">
        <f t="shared" si="192"/>
        <v>0</v>
      </c>
      <c r="ICK78" s="321">
        <f t="shared" si="192"/>
        <v>0</v>
      </c>
      <c r="ICL78" s="321">
        <f t="shared" si="192"/>
        <v>0</v>
      </c>
      <c r="ICM78" s="321">
        <f t="shared" si="192"/>
        <v>0</v>
      </c>
      <c r="ICN78" s="321">
        <f t="shared" si="192"/>
        <v>0</v>
      </c>
      <c r="ICO78" s="321">
        <f t="shared" si="192"/>
        <v>0</v>
      </c>
      <c r="ICP78" s="321">
        <f t="shared" si="192"/>
        <v>0</v>
      </c>
      <c r="ICQ78" s="321">
        <f t="shared" si="192"/>
        <v>0</v>
      </c>
      <c r="ICR78" s="321">
        <f t="shared" si="192"/>
        <v>0</v>
      </c>
      <c r="ICS78" s="321">
        <f t="shared" si="192"/>
        <v>0</v>
      </c>
      <c r="ICT78" s="321">
        <f t="shared" si="192"/>
        <v>0</v>
      </c>
      <c r="ICU78" s="321">
        <f t="shared" si="192"/>
        <v>0</v>
      </c>
      <c r="ICV78" s="321">
        <f t="shared" si="192"/>
        <v>0</v>
      </c>
      <c r="ICW78" s="321">
        <f t="shared" si="192"/>
        <v>0</v>
      </c>
      <c r="ICX78" s="321">
        <f t="shared" si="192"/>
        <v>0</v>
      </c>
      <c r="ICY78" s="321">
        <f t="shared" si="192"/>
        <v>0</v>
      </c>
      <c r="ICZ78" s="321">
        <f t="shared" si="192"/>
        <v>0</v>
      </c>
      <c r="IDA78" s="321">
        <f t="shared" si="192"/>
        <v>0</v>
      </c>
      <c r="IDB78" s="321">
        <f t="shared" si="192"/>
        <v>0</v>
      </c>
      <c r="IDC78" s="321">
        <f t="shared" si="192"/>
        <v>0</v>
      </c>
      <c r="IDD78" s="321">
        <f t="shared" si="192"/>
        <v>0</v>
      </c>
      <c r="IDE78" s="321">
        <f t="shared" si="192"/>
        <v>0</v>
      </c>
      <c r="IDF78" s="321">
        <f t="shared" si="192"/>
        <v>0</v>
      </c>
      <c r="IDG78" s="321">
        <f t="shared" si="192"/>
        <v>0</v>
      </c>
      <c r="IDH78" s="321">
        <f t="shared" si="192"/>
        <v>0</v>
      </c>
      <c r="IDI78" s="321">
        <f t="shared" si="192"/>
        <v>0</v>
      </c>
      <c r="IDJ78" s="321">
        <f t="shared" si="192"/>
        <v>0</v>
      </c>
      <c r="IDK78" s="321">
        <f t="shared" si="192"/>
        <v>0</v>
      </c>
      <c r="IDL78" s="321">
        <f t="shared" si="192"/>
        <v>0</v>
      </c>
      <c r="IDM78" s="321">
        <f t="shared" si="192"/>
        <v>0</v>
      </c>
      <c r="IDN78" s="321">
        <f t="shared" si="192"/>
        <v>0</v>
      </c>
      <c r="IDO78" s="321">
        <f t="shared" si="192"/>
        <v>0</v>
      </c>
      <c r="IDP78" s="321">
        <f t="shared" si="192"/>
        <v>0</v>
      </c>
      <c r="IDQ78" s="321">
        <f t="shared" si="192"/>
        <v>0</v>
      </c>
      <c r="IDR78" s="321">
        <f t="shared" si="192"/>
        <v>0</v>
      </c>
      <c r="IDS78" s="321">
        <f t="shared" si="192"/>
        <v>0</v>
      </c>
      <c r="IDT78" s="321">
        <f t="shared" si="192"/>
        <v>0</v>
      </c>
      <c r="IDU78" s="321">
        <f t="shared" si="192"/>
        <v>0</v>
      </c>
      <c r="IDV78" s="321">
        <f t="shared" si="192"/>
        <v>0</v>
      </c>
      <c r="IDW78" s="321">
        <f t="shared" si="192"/>
        <v>0</v>
      </c>
      <c r="IDX78" s="321">
        <f t="shared" si="192"/>
        <v>0</v>
      </c>
      <c r="IDY78" s="321">
        <f t="shared" si="192"/>
        <v>0</v>
      </c>
      <c r="IDZ78" s="321">
        <f t="shared" si="192"/>
        <v>0</v>
      </c>
      <c r="IEA78" s="321">
        <f t="shared" si="192"/>
        <v>0</v>
      </c>
      <c r="IEB78" s="321">
        <f t="shared" si="192"/>
        <v>0</v>
      </c>
      <c r="IEC78" s="321">
        <f t="shared" si="192"/>
        <v>0</v>
      </c>
      <c r="IED78" s="321">
        <f t="shared" si="192"/>
        <v>0</v>
      </c>
      <c r="IEE78" s="321">
        <f t="shared" si="192"/>
        <v>0</v>
      </c>
      <c r="IEF78" s="321">
        <f t="shared" si="192"/>
        <v>0</v>
      </c>
      <c r="IEG78" s="321">
        <f t="shared" si="192"/>
        <v>0</v>
      </c>
      <c r="IEH78" s="321">
        <f t="shared" si="192"/>
        <v>0</v>
      </c>
      <c r="IEI78" s="321">
        <f t="shared" si="192"/>
        <v>0</v>
      </c>
      <c r="IEJ78" s="321">
        <f t="shared" si="192"/>
        <v>0</v>
      </c>
      <c r="IEK78" s="321">
        <f t="shared" si="192"/>
        <v>0</v>
      </c>
      <c r="IEL78" s="321">
        <f t="shared" si="192"/>
        <v>0</v>
      </c>
      <c r="IEM78" s="321">
        <f t="shared" ref="IEM78:IGX81" si="193">IEL78*8.5%*12</f>
        <v>0</v>
      </c>
      <c r="IEN78" s="321">
        <f t="shared" si="193"/>
        <v>0</v>
      </c>
      <c r="IEO78" s="321">
        <f t="shared" si="193"/>
        <v>0</v>
      </c>
      <c r="IEP78" s="321">
        <f t="shared" si="193"/>
        <v>0</v>
      </c>
      <c r="IEQ78" s="321">
        <f t="shared" si="193"/>
        <v>0</v>
      </c>
      <c r="IER78" s="321">
        <f t="shared" si="193"/>
        <v>0</v>
      </c>
      <c r="IES78" s="321">
        <f t="shared" si="193"/>
        <v>0</v>
      </c>
      <c r="IET78" s="321">
        <f t="shared" si="193"/>
        <v>0</v>
      </c>
      <c r="IEU78" s="321">
        <f t="shared" si="193"/>
        <v>0</v>
      </c>
      <c r="IEV78" s="321">
        <f t="shared" si="193"/>
        <v>0</v>
      </c>
      <c r="IEW78" s="321">
        <f t="shared" si="193"/>
        <v>0</v>
      </c>
      <c r="IEX78" s="321">
        <f t="shared" si="193"/>
        <v>0</v>
      </c>
      <c r="IEY78" s="321">
        <f t="shared" si="193"/>
        <v>0</v>
      </c>
      <c r="IEZ78" s="321">
        <f t="shared" si="193"/>
        <v>0</v>
      </c>
      <c r="IFA78" s="321">
        <f t="shared" si="193"/>
        <v>0</v>
      </c>
      <c r="IFB78" s="321">
        <f t="shared" si="193"/>
        <v>0</v>
      </c>
      <c r="IFC78" s="321">
        <f t="shared" si="193"/>
        <v>0</v>
      </c>
      <c r="IFD78" s="321">
        <f t="shared" si="193"/>
        <v>0</v>
      </c>
      <c r="IFE78" s="321">
        <f t="shared" si="193"/>
        <v>0</v>
      </c>
      <c r="IFF78" s="321">
        <f t="shared" si="193"/>
        <v>0</v>
      </c>
      <c r="IFG78" s="321">
        <f t="shared" si="193"/>
        <v>0</v>
      </c>
      <c r="IFH78" s="321">
        <f t="shared" si="193"/>
        <v>0</v>
      </c>
      <c r="IFI78" s="321">
        <f t="shared" si="193"/>
        <v>0</v>
      </c>
      <c r="IFJ78" s="321">
        <f t="shared" si="193"/>
        <v>0</v>
      </c>
      <c r="IFK78" s="321">
        <f t="shared" si="193"/>
        <v>0</v>
      </c>
      <c r="IFL78" s="321">
        <f t="shared" si="193"/>
        <v>0</v>
      </c>
      <c r="IFM78" s="321">
        <f t="shared" si="193"/>
        <v>0</v>
      </c>
      <c r="IFN78" s="321">
        <f t="shared" si="193"/>
        <v>0</v>
      </c>
      <c r="IFO78" s="321">
        <f t="shared" si="193"/>
        <v>0</v>
      </c>
      <c r="IFP78" s="321">
        <f t="shared" si="193"/>
        <v>0</v>
      </c>
      <c r="IFQ78" s="321">
        <f t="shared" si="193"/>
        <v>0</v>
      </c>
      <c r="IFR78" s="321">
        <f t="shared" si="193"/>
        <v>0</v>
      </c>
      <c r="IFS78" s="321">
        <f t="shared" si="193"/>
        <v>0</v>
      </c>
      <c r="IFT78" s="321">
        <f t="shared" si="193"/>
        <v>0</v>
      </c>
      <c r="IFU78" s="321">
        <f t="shared" si="193"/>
        <v>0</v>
      </c>
      <c r="IFV78" s="321">
        <f t="shared" si="193"/>
        <v>0</v>
      </c>
      <c r="IFW78" s="321">
        <f t="shared" si="193"/>
        <v>0</v>
      </c>
      <c r="IFX78" s="321">
        <f t="shared" si="193"/>
        <v>0</v>
      </c>
      <c r="IFY78" s="321">
        <f t="shared" si="193"/>
        <v>0</v>
      </c>
      <c r="IFZ78" s="321">
        <f t="shared" si="193"/>
        <v>0</v>
      </c>
      <c r="IGA78" s="321">
        <f t="shared" si="193"/>
        <v>0</v>
      </c>
      <c r="IGB78" s="321">
        <f t="shared" si="193"/>
        <v>0</v>
      </c>
      <c r="IGC78" s="321">
        <f t="shared" si="193"/>
        <v>0</v>
      </c>
      <c r="IGD78" s="321">
        <f t="shared" si="193"/>
        <v>0</v>
      </c>
      <c r="IGE78" s="321">
        <f t="shared" si="193"/>
        <v>0</v>
      </c>
      <c r="IGF78" s="321">
        <f t="shared" si="193"/>
        <v>0</v>
      </c>
      <c r="IGG78" s="321">
        <f t="shared" si="193"/>
        <v>0</v>
      </c>
      <c r="IGH78" s="321">
        <f t="shared" si="193"/>
        <v>0</v>
      </c>
      <c r="IGI78" s="321">
        <f t="shared" si="193"/>
        <v>0</v>
      </c>
      <c r="IGJ78" s="321">
        <f t="shared" si="193"/>
        <v>0</v>
      </c>
      <c r="IGK78" s="321">
        <f t="shared" si="193"/>
        <v>0</v>
      </c>
      <c r="IGL78" s="321">
        <f t="shared" si="193"/>
        <v>0</v>
      </c>
      <c r="IGM78" s="321">
        <f t="shared" si="193"/>
        <v>0</v>
      </c>
      <c r="IGN78" s="321">
        <f t="shared" si="193"/>
        <v>0</v>
      </c>
      <c r="IGO78" s="321">
        <f t="shared" si="193"/>
        <v>0</v>
      </c>
      <c r="IGP78" s="321">
        <f t="shared" si="193"/>
        <v>0</v>
      </c>
      <c r="IGQ78" s="321">
        <f t="shared" si="193"/>
        <v>0</v>
      </c>
      <c r="IGR78" s="321">
        <f t="shared" si="193"/>
        <v>0</v>
      </c>
      <c r="IGS78" s="321">
        <f t="shared" si="193"/>
        <v>0</v>
      </c>
      <c r="IGT78" s="321">
        <f t="shared" si="193"/>
        <v>0</v>
      </c>
      <c r="IGU78" s="321">
        <f t="shared" si="193"/>
        <v>0</v>
      </c>
      <c r="IGV78" s="321">
        <f t="shared" si="193"/>
        <v>0</v>
      </c>
      <c r="IGW78" s="321">
        <f t="shared" si="193"/>
        <v>0</v>
      </c>
      <c r="IGX78" s="321">
        <f t="shared" si="193"/>
        <v>0</v>
      </c>
      <c r="IGY78" s="321">
        <f t="shared" ref="IGY78:IJJ81" si="194">IGX78*8.5%*12</f>
        <v>0</v>
      </c>
      <c r="IGZ78" s="321">
        <f t="shared" si="194"/>
        <v>0</v>
      </c>
      <c r="IHA78" s="321">
        <f t="shared" si="194"/>
        <v>0</v>
      </c>
      <c r="IHB78" s="321">
        <f t="shared" si="194"/>
        <v>0</v>
      </c>
      <c r="IHC78" s="321">
        <f t="shared" si="194"/>
        <v>0</v>
      </c>
      <c r="IHD78" s="321">
        <f t="shared" si="194"/>
        <v>0</v>
      </c>
      <c r="IHE78" s="321">
        <f t="shared" si="194"/>
        <v>0</v>
      </c>
      <c r="IHF78" s="321">
        <f t="shared" si="194"/>
        <v>0</v>
      </c>
      <c r="IHG78" s="321">
        <f t="shared" si="194"/>
        <v>0</v>
      </c>
      <c r="IHH78" s="321">
        <f t="shared" si="194"/>
        <v>0</v>
      </c>
      <c r="IHI78" s="321">
        <f t="shared" si="194"/>
        <v>0</v>
      </c>
      <c r="IHJ78" s="321">
        <f t="shared" si="194"/>
        <v>0</v>
      </c>
      <c r="IHK78" s="321">
        <f t="shared" si="194"/>
        <v>0</v>
      </c>
      <c r="IHL78" s="321">
        <f t="shared" si="194"/>
        <v>0</v>
      </c>
      <c r="IHM78" s="321">
        <f t="shared" si="194"/>
        <v>0</v>
      </c>
      <c r="IHN78" s="321">
        <f t="shared" si="194"/>
        <v>0</v>
      </c>
      <c r="IHO78" s="321">
        <f t="shared" si="194"/>
        <v>0</v>
      </c>
      <c r="IHP78" s="321">
        <f t="shared" si="194"/>
        <v>0</v>
      </c>
      <c r="IHQ78" s="321">
        <f t="shared" si="194"/>
        <v>0</v>
      </c>
      <c r="IHR78" s="321">
        <f t="shared" si="194"/>
        <v>0</v>
      </c>
      <c r="IHS78" s="321">
        <f t="shared" si="194"/>
        <v>0</v>
      </c>
      <c r="IHT78" s="321">
        <f t="shared" si="194"/>
        <v>0</v>
      </c>
      <c r="IHU78" s="321">
        <f t="shared" si="194"/>
        <v>0</v>
      </c>
      <c r="IHV78" s="321">
        <f t="shared" si="194"/>
        <v>0</v>
      </c>
      <c r="IHW78" s="321">
        <f t="shared" si="194"/>
        <v>0</v>
      </c>
      <c r="IHX78" s="321">
        <f t="shared" si="194"/>
        <v>0</v>
      </c>
      <c r="IHY78" s="321">
        <f t="shared" si="194"/>
        <v>0</v>
      </c>
      <c r="IHZ78" s="321">
        <f t="shared" si="194"/>
        <v>0</v>
      </c>
      <c r="IIA78" s="321">
        <f t="shared" si="194"/>
        <v>0</v>
      </c>
      <c r="IIB78" s="321">
        <f t="shared" si="194"/>
        <v>0</v>
      </c>
      <c r="IIC78" s="321">
        <f t="shared" si="194"/>
        <v>0</v>
      </c>
      <c r="IID78" s="321">
        <f t="shared" si="194"/>
        <v>0</v>
      </c>
      <c r="IIE78" s="321">
        <f t="shared" si="194"/>
        <v>0</v>
      </c>
      <c r="IIF78" s="321">
        <f t="shared" si="194"/>
        <v>0</v>
      </c>
      <c r="IIG78" s="321">
        <f t="shared" si="194"/>
        <v>0</v>
      </c>
      <c r="IIH78" s="321">
        <f t="shared" si="194"/>
        <v>0</v>
      </c>
      <c r="III78" s="321">
        <f t="shared" si="194"/>
        <v>0</v>
      </c>
      <c r="IIJ78" s="321">
        <f t="shared" si="194"/>
        <v>0</v>
      </c>
      <c r="IIK78" s="321">
        <f t="shared" si="194"/>
        <v>0</v>
      </c>
      <c r="IIL78" s="321">
        <f t="shared" si="194"/>
        <v>0</v>
      </c>
      <c r="IIM78" s="321">
        <f t="shared" si="194"/>
        <v>0</v>
      </c>
      <c r="IIN78" s="321">
        <f t="shared" si="194"/>
        <v>0</v>
      </c>
      <c r="IIO78" s="321">
        <f t="shared" si="194"/>
        <v>0</v>
      </c>
      <c r="IIP78" s="321">
        <f t="shared" si="194"/>
        <v>0</v>
      </c>
      <c r="IIQ78" s="321">
        <f t="shared" si="194"/>
        <v>0</v>
      </c>
      <c r="IIR78" s="321">
        <f t="shared" si="194"/>
        <v>0</v>
      </c>
      <c r="IIS78" s="321">
        <f t="shared" si="194"/>
        <v>0</v>
      </c>
      <c r="IIT78" s="321">
        <f t="shared" si="194"/>
        <v>0</v>
      </c>
      <c r="IIU78" s="321">
        <f t="shared" si="194"/>
        <v>0</v>
      </c>
      <c r="IIV78" s="321">
        <f t="shared" si="194"/>
        <v>0</v>
      </c>
      <c r="IIW78" s="321">
        <f t="shared" si="194"/>
        <v>0</v>
      </c>
      <c r="IIX78" s="321">
        <f t="shared" si="194"/>
        <v>0</v>
      </c>
      <c r="IIY78" s="321">
        <f t="shared" si="194"/>
        <v>0</v>
      </c>
      <c r="IIZ78" s="321">
        <f t="shared" si="194"/>
        <v>0</v>
      </c>
      <c r="IJA78" s="321">
        <f t="shared" si="194"/>
        <v>0</v>
      </c>
      <c r="IJB78" s="321">
        <f t="shared" si="194"/>
        <v>0</v>
      </c>
      <c r="IJC78" s="321">
        <f t="shared" si="194"/>
        <v>0</v>
      </c>
      <c r="IJD78" s="321">
        <f t="shared" si="194"/>
        <v>0</v>
      </c>
      <c r="IJE78" s="321">
        <f t="shared" si="194"/>
        <v>0</v>
      </c>
      <c r="IJF78" s="321">
        <f t="shared" si="194"/>
        <v>0</v>
      </c>
      <c r="IJG78" s="321">
        <f t="shared" si="194"/>
        <v>0</v>
      </c>
      <c r="IJH78" s="321">
        <f t="shared" si="194"/>
        <v>0</v>
      </c>
      <c r="IJI78" s="321">
        <f t="shared" si="194"/>
        <v>0</v>
      </c>
      <c r="IJJ78" s="321">
        <f t="shared" si="194"/>
        <v>0</v>
      </c>
      <c r="IJK78" s="321">
        <f t="shared" ref="IJK78:ILV81" si="195">IJJ78*8.5%*12</f>
        <v>0</v>
      </c>
      <c r="IJL78" s="321">
        <f t="shared" si="195"/>
        <v>0</v>
      </c>
      <c r="IJM78" s="321">
        <f t="shared" si="195"/>
        <v>0</v>
      </c>
      <c r="IJN78" s="321">
        <f t="shared" si="195"/>
        <v>0</v>
      </c>
      <c r="IJO78" s="321">
        <f t="shared" si="195"/>
        <v>0</v>
      </c>
      <c r="IJP78" s="321">
        <f t="shared" si="195"/>
        <v>0</v>
      </c>
      <c r="IJQ78" s="321">
        <f t="shared" si="195"/>
        <v>0</v>
      </c>
      <c r="IJR78" s="321">
        <f t="shared" si="195"/>
        <v>0</v>
      </c>
      <c r="IJS78" s="321">
        <f t="shared" si="195"/>
        <v>0</v>
      </c>
      <c r="IJT78" s="321">
        <f t="shared" si="195"/>
        <v>0</v>
      </c>
      <c r="IJU78" s="321">
        <f t="shared" si="195"/>
        <v>0</v>
      </c>
      <c r="IJV78" s="321">
        <f t="shared" si="195"/>
        <v>0</v>
      </c>
      <c r="IJW78" s="321">
        <f t="shared" si="195"/>
        <v>0</v>
      </c>
      <c r="IJX78" s="321">
        <f t="shared" si="195"/>
        <v>0</v>
      </c>
      <c r="IJY78" s="321">
        <f t="shared" si="195"/>
        <v>0</v>
      </c>
      <c r="IJZ78" s="321">
        <f t="shared" si="195"/>
        <v>0</v>
      </c>
      <c r="IKA78" s="321">
        <f t="shared" si="195"/>
        <v>0</v>
      </c>
      <c r="IKB78" s="321">
        <f t="shared" si="195"/>
        <v>0</v>
      </c>
      <c r="IKC78" s="321">
        <f t="shared" si="195"/>
        <v>0</v>
      </c>
      <c r="IKD78" s="321">
        <f t="shared" si="195"/>
        <v>0</v>
      </c>
      <c r="IKE78" s="321">
        <f t="shared" si="195"/>
        <v>0</v>
      </c>
      <c r="IKF78" s="321">
        <f t="shared" si="195"/>
        <v>0</v>
      </c>
      <c r="IKG78" s="321">
        <f t="shared" si="195"/>
        <v>0</v>
      </c>
      <c r="IKH78" s="321">
        <f t="shared" si="195"/>
        <v>0</v>
      </c>
      <c r="IKI78" s="321">
        <f t="shared" si="195"/>
        <v>0</v>
      </c>
      <c r="IKJ78" s="321">
        <f t="shared" si="195"/>
        <v>0</v>
      </c>
      <c r="IKK78" s="321">
        <f t="shared" si="195"/>
        <v>0</v>
      </c>
      <c r="IKL78" s="321">
        <f t="shared" si="195"/>
        <v>0</v>
      </c>
      <c r="IKM78" s="321">
        <f t="shared" si="195"/>
        <v>0</v>
      </c>
      <c r="IKN78" s="321">
        <f t="shared" si="195"/>
        <v>0</v>
      </c>
      <c r="IKO78" s="321">
        <f t="shared" si="195"/>
        <v>0</v>
      </c>
      <c r="IKP78" s="321">
        <f t="shared" si="195"/>
        <v>0</v>
      </c>
      <c r="IKQ78" s="321">
        <f t="shared" si="195"/>
        <v>0</v>
      </c>
      <c r="IKR78" s="321">
        <f t="shared" si="195"/>
        <v>0</v>
      </c>
      <c r="IKS78" s="321">
        <f t="shared" si="195"/>
        <v>0</v>
      </c>
      <c r="IKT78" s="321">
        <f t="shared" si="195"/>
        <v>0</v>
      </c>
      <c r="IKU78" s="321">
        <f t="shared" si="195"/>
        <v>0</v>
      </c>
      <c r="IKV78" s="321">
        <f t="shared" si="195"/>
        <v>0</v>
      </c>
      <c r="IKW78" s="321">
        <f t="shared" si="195"/>
        <v>0</v>
      </c>
      <c r="IKX78" s="321">
        <f t="shared" si="195"/>
        <v>0</v>
      </c>
      <c r="IKY78" s="321">
        <f t="shared" si="195"/>
        <v>0</v>
      </c>
      <c r="IKZ78" s="321">
        <f t="shared" si="195"/>
        <v>0</v>
      </c>
      <c r="ILA78" s="321">
        <f t="shared" si="195"/>
        <v>0</v>
      </c>
      <c r="ILB78" s="321">
        <f t="shared" si="195"/>
        <v>0</v>
      </c>
      <c r="ILC78" s="321">
        <f t="shared" si="195"/>
        <v>0</v>
      </c>
      <c r="ILD78" s="321">
        <f t="shared" si="195"/>
        <v>0</v>
      </c>
      <c r="ILE78" s="321">
        <f t="shared" si="195"/>
        <v>0</v>
      </c>
      <c r="ILF78" s="321">
        <f t="shared" si="195"/>
        <v>0</v>
      </c>
      <c r="ILG78" s="321">
        <f t="shared" si="195"/>
        <v>0</v>
      </c>
      <c r="ILH78" s="321">
        <f t="shared" si="195"/>
        <v>0</v>
      </c>
      <c r="ILI78" s="321">
        <f t="shared" si="195"/>
        <v>0</v>
      </c>
      <c r="ILJ78" s="321">
        <f t="shared" si="195"/>
        <v>0</v>
      </c>
      <c r="ILK78" s="321">
        <f t="shared" si="195"/>
        <v>0</v>
      </c>
      <c r="ILL78" s="321">
        <f t="shared" si="195"/>
        <v>0</v>
      </c>
      <c r="ILM78" s="321">
        <f t="shared" si="195"/>
        <v>0</v>
      </c>
      <c r="ILN78" s="321">
        <f t="shared" si="195"/>
        <v>0</v>
      </c>
      <c r="ILO78" s="321">
        <f t="shared" si="195"/>
        <v>0</v>
      </c>
      <c r="ILP78" s="321">
        <f t="shared" si="195"/>
        <v>0</v>
      </c>
      <c r="ILQ78" s="321">
        <f t="shared" si="195"/>
        <v>0</v>
      </c>
      <c r="ILR78" s="321">
        <f t="shared" si="195"/>
        <v>0</v>
      </c>
      <c r="ILS78" s="321">
        <f t="shared" si="195"/>
        <v>0</v>
      </c>
      <c r="ILT78" s="321">
        <f t="shared" si="195"/>
        <v>0</v>
      </c>
      <c r="ILU78" s="321">
        <f t="shared" si="195"/>
        <v>0</v>
      </c>
      <c r="ILV78" s="321">
        <f t="shared" si="195"/>
        <v>0</v>
      </c>
      <c r="ILW78" s="321">
        <f t="shared" ref="ILW78:IOH81" si="196">ILV78*8.5%*12</f>
        <v>0</v>
      </c>
      <c r="ILX78" s="321">
        <f t="shared" si="196"/>
        <v>0</v>
      </c>
      <c r="ILY78" s="321">
        <f t="shared" si="196"/>
        <v>0</v>
      </c>
      <c r="ILZ78" s="321">
        <f t="shared" si="196"/>
        <v>0</v>
      </c>
      <c r="IMA78" s="321">
        <f t="shared" si="196"/>
        <v>0</v>
      </c>
      <c r="IMB78" s="321">
        <f t="shared" si="196"/>
        <v>0</v>
      </c>
      <c r="IMC78" s="321">
        <f t="shared" si="196"/>
        <v>0</v>
      </c>
      <c r="IMD78" s="321">
        <f t="shared" si="196"/>
        <v>0</v>
      </c>
      <c r="IME78" s="321">
        <f t="shared" si="196"/>
        <v>0</v>
      </c>
      <c r="IMF78" s="321">
        <f t="shared" si="196"/>
        <v>0</v>
      </c>
      <c r="IMG78" s="321">
        <f t="shared" si="196"/>
        <v>0</v>
      </c>
      <c r="IMH78" s="321">
        <f t="shared" si="196"/>
        <v>0</v>
      </c>
      <c r="IMI78" s="321">
        <f t="shared" si="196"/>
        <v>0</v>
      </c>
      <c r="IMJ78" s="321">
        <f t="shared" si="196"/>
        <v>0</v>
      </c>
      <c r="IMK78" s="321">
        <f t="shared" si="196"/>
        <v>0</v>
      </c>
      <c r="IML78" s="321">
        <f t="shared" si="196"/>
        <v>0</v>
      </c>
      <c r="IMM78" s="321">
        <f t="shared" si="196"/>
        <v>0</v>
      </c>
      <c r="IMN78" s="321">
        <f t="shared" si="196"/>
        <v>0</v>
      </c>
      <c r="IMO78" s="321">
        <f t="shared" si="196"/>
        <v>0</v>
      </c>
      <c r="IMP78" s="321">
        <f t="shared" si="196"/>
        <v>0</v>
      </c>
      <c r="IMQ78" s="321">
        <f t="shared" si="196"/>
        <v>0</v>
      </c>
      <c r="IMR78" s="321">
        <f t="shared" si="196"/>
        <v>0</v>
      </c>
      <c r="IMS78" s="321">
        <f t="shared" si="196"/>
        <v>0</v>
      </c>
      <c r="IMT78" s="321">
        <f t="shared" si="196"/>
        <v>0</v>
      </c>
      <c r="IMU78" s="321">
        <f t="shared" si="196"/>
        <v>0</v>
      </c>
      <c r="IMV78" s="321">
        <f t="shared" si="196"/>
        <v>0</v>
      </c>
      <c r="IMW78" s="321">
        <f t="shared" si="196"/>
        <v>0</v>
      </c>
      <c r="IMX78" s="321">
        <f t="shared" si="196"/>
        <v>0</v>
      </c>
      <c r="IMY78" s="321">
        <f t="shared" si="196"/>
        <v>0</v>
      </c>
      <c r="IMZ78" s="321">
        <f t="shared" si="196"/>
        <v>0</v>
      </c>
      <c r="INA78" s="321">
        <f t="shared" si="196"/>
        <v>0</v>
      </c>
      <c r="INB78" s="321">
        <f t="shared" si="196"/>
        <v>0</v>
      </c>
      <c r="INC78" s="321">
        <f t="shared" si="196"/>
        <v>0</v>
      </c>
      <c r="IND78" s="321">
        <f t="shared" si="196"/>
        <v>0</v>
      </c>
      <c r="INE78" s="321">
        <f t="shared" si="196"/>
        <v>0</v>
      </c>
      <c r="INF78" s="321">
        <f t="shared" si="196"/>
        <v>0</v>
      </c>
      <c r="ING78" s="321">
        <f t="shared" si="196"/>
        <v>0</v>
      </c>
      <c r="INH78" s="321">
        <f t="shared" si="196"/>
        <v>0</v>
      </c>
      <c r="INI78" s="321">
        <f t="shared" si="196"/>
        <v>0</v>
      </c>
      <c r="INJ78" s="321">
        <f t="shared" si="196"/>
        <v>0</v>
      </c>
      <c r="INK78" s="321">
        <f t="shared" si="196"/>
        <v>0</v>
      </c>
      <c r="INL78" s="321">
        <f t="shared" si="196"/>
        <v>0</v>
      </c>
      <c r="INM78" s="321">
        <f t="shared" si="196"/>
        <v>0</v>
      </c>
      <c r="INN78" s="321">
        <f t="shared" si="196"/>
        <v>0</v>
      </c>
      <c r="INO78" s="321">
        <f t="shared" si="196"/>
        <v>0</v>
      </c>
      <c r="INP78" s="321">
        <f t="shared" si="196"/>
        <v>0</v>
      </c>
      <c r="INQ78" s="321">
        <f t="shared" si="196"/>
        <v>0</v>
      </c>
      <c r="INR78" s="321">
        <f t="shared" si="196"/>
        <v>0</v>
      </c>
      <c r="INS78" s="321">
        <f t="shared" si="196"/>
        <v>0</v>
      </c>
      <c r="INT78" s="321">
        <f t="shared" si="196"/>
        <v>0</v>
      </c>
      <c r="INU78" s="321">
        <f t="shared" si="196"/>
        <v>0</v>
      </c>
      <c r="INV78" s="321">
        <f t="shared" si="196"/>
        <v>0</v>
      </c>
      <c r="INW78" s="321">
        <f t="shared" si="196"/>
        <v>0</v>
      </c>
      <c r="INX78" s="321">
        <f t="shared" si="196"/>
        <v>0</v>
      </c>
      <c r="INY78" s="321">
        <f t="shared" si="196"/>
        <v>0</v>
      </c>
      <c r="INZ78" s="321">
        <f t="shared" si="196"/>
        <v>0</v>
      </c>
      <c r="IOA78" s="321">
        <f t="shared" si="196"/>
        <v>0</v>
      </c>
      <c r="IOB78" s="321">
        <f t="shared" si="196"/>
        <v>0</v>
      </c>
      <c r="IOC78" s="321">
        <f t="shared" si="196"/>
        <v>0</v>
      </c>
      <c r="IOD78" s="321">
        <f t="shared" si="196"/>
        <v>0</v>
      </c>
      <c r="IOE78" s="321">
        <f t="shared" si="196"/>
        <v>0</v>
      </c>
      <c r="IOF78" s="321">
        <f t="shared" si="196"/>
        <v>0</v>
      </c>
      <c r="IOG78" s="321">
        <f t="shared" si="196"/>
        <v>0</v>
      </c>
      <c r="IOH78" s="321">
        <f t="shared" si="196"/>
        <v>0</v>
      </c>
      <c r="IOI78" s="321">
        <f t="shared" ref="IOI78:IQT81" si="197">IOH78*8.5%*12</f>
        <v>0</v>
      </c>
      <c r="IOJ78" s="321">
        <f t="shared" si="197"/>
        <v>0</v>
      </c>
      <c r="IOK78" s="321">
        <f t="shared" si="197"/>
        <v>0</v>
      </c>
      <c r="IOL78" s="321">
        <f t="shared" si="197"/>
        <v>0</v>
      </c>
      <c r="IOM78" s="321">
        <f t="shared" si="197"/>
        <v>0</v>
      </c>
      <c r="ION78" s="321">
        <f t="shared" si="197"/>
        <v>0</v>
      </c>
      <c r="IOO78" s="321">
        <f t="shared" si="197"/>
        <v>0</v>
      </c>
      <c r="IOP78" s="321">
        <f t="shared" si="197"/>
        <v>0</v>
      </c>
      <c r="IOQ78" s="321">
        <f t="shared" si="197"/>
        <v>0</v>
      </c>
      <c r="IOR78" s="321">
        <f t="shared" si="197"/>
        <v>0</v>
      </c>
      <c r="IOS78" s="321">
        <f t="shared" si="197"/>
        <v>0</v>
      </c>
      <c r="IOT78" s="321">
        <f t="shared" si="197"/>
        <v>0</v>
      </c>
      <c r="IOU78" s="321">
        <f t="shared" si="197"/>
        <v>0</v>
      </c>
      <c r="IOV78" s="321">
        <f t="shared" si="197"/>
        <v>0</v>
      </c>
      <c r="IOW78" s="321">
        <f t="shared" si="197"/>
        <v>0</v>
      </c>
      <c r="IOX78" s="321">
        <f t="shared" si="197"/>
        <v>0</v>
      </c>
      <c r="IOY78" s="321">
        <f t="shared" si="197"/>
        <v>0</v>
      </c>
      <c r="IOZ78" s="321">
        <f t="shared" si="197"/>
        <v>0</v>
      </c>
      <c r="IPA78" s="321">
        <f t="shared" si="197"/>
        <v>0</v>
      </c>
      <c r="IPB78" s="321">
        <f t="shared" si="197"/>
        <v>0</v>
      </c>
      <c r="IPC78" s="321">
        <f t="shared" si="197"/>
        <v>0</v>
      </c>
      <c r="IPD78" s="321">
        <f t="shared" si="197"/>
        <v>0</v>
      </c>
      <c r="IPE78" s="321">
        <f t="shared" si="197"/>
        <v>0</v>
      </c>
      <c r="IPF78" s="321">
        <f t="shared" si="197"/>
        <v>0</v>
      </c>
      <c r="IPG78" s="321">
        <f t="shared" si="197"/>
        <v>0</v>
      </c>
      <c r="IPH78" s="321">
        <f t="shared" si="197"/>
        <v>0</v>
      </c>
      <c r="IPI78" s="321">
        <f t="shared" si="197"/>
        <v>0</v>
      </c>
      <c r="IPJ78" s="321">
        <f t="shared" si="197"/>
        <v>0</v>
      </c>
      <c r="IPK78" s="321">
        <f t="shared" si="197"/>
        <v>0</v>
      </c>
      <c r="IPL78" s="321">
        <f t="shared" si="197"/>
        <v>0</v>
      </c>
      <c r="IPM78" s="321">
        <f t="shared" si="197"/>
        <v>0</v>
      </c>
      <c r="IPN78" s="321">
        <f t="shared" si="197"/>
        <v>0</v>
      </c>
      <c r="IPO78" s="321">
        <f t="shared" si="197"/>
        <v>0</v>
      </c>
      <c r="IPP78" s="321">
        <f t="shared" si="197"/>
        <v>0</v>
      </c>
      <c r="IPQ78" s="321">
        <f t="shared" si="197"/>
        <v>0</v>
      </c>
      <c r="IPR78" s="321">
        <f t="shared" si="197"/>
        <v>0</v>
      </c>
      <c r="IPS78" s="321">
        <f t="shared" si="197"/>
        <v>0</v>
      </c>
      <c r="IPT78" s="321">
        <f t="shared" si="197"/>
        <v>0</v>
      </c>
      <c r="IPU78" s="321">
        <f t="shared" si="197"/>
        <v>0</v>
      </c>
      <c r="IPV78" s="321">
        <f t="shared" si="197"/>
        <v>0</v>
      </c>
      <c r="IPW78" s="321">
        <f t="shared" si="197"/>
        <v>0</v>
      </c>
      <c r="IPX78" s="321">
        <f t="shared" si="197"/>
        <v>0</v>
      </c>
      <c r="IPY78" s="321">
        <f t="shared" si="197"/>
        <v>0</v>
      </c>
      <c r="IPZ78" s="321">
        <f t="shared" si="197"/>
        <v>0</v>
      </c>
      <c r="IQA78" s="321">
        <f t="shared" si="197"/>
        <v>0</v>
      </c>
      <c r="IQB78" s="321">
        <f t="shared" si="197"/>
        <v>0</v>
      </c>
      <c r="IQC78" s="321">
        <f t="shared" si="197"/>
        <v>0</v>
      </c>
      <c r="IQD78" s="321">
        <f t="shared" si="197"/>
        <v>0</v>
      </c>
      <c r="IQE78" s="321">
        <f t="shared" si="197"/>
        <v>0</v>
      </c>
      <c r="IQF78" s="321">
        <f t="shared" si="197"/>
        <v>0</v>
      </c>
      <c r="IQG78" s="321">
        <f t="shared" si="197"/>
        <v>0</v>
      </c>
      <c r="IQH78" s="321">
        <f t="shared" si="197"/>
        <v>0</v>
      </c>
      <c r="IQI78" s="321">
        <f t="shared" si="197"/>
        <v>0</v>
      </c>
      <c r="IQJ78" s="321">
        <f t="shared" si="197"/>
        <v>0</v>
      </c>
      <c r="IQK78" s="321">
        <f t="shared" si="197"/>
        <v>0</v>
      </c>
      <c r="IQL78" s="321">
        <f t="shared" si="197"/>
        <v>0</v>
      </c>
      <c r="IQM78" s="321">
        <f t="shared" si="197"/>
        <v>0</v>
      </c>
      <c r="IQN78" s="321">
        <f t="shared" si="197"/>
        <v>0</v>
      </c>
      <c r="IQO78" s="321">
        <f t="shared" si="197"/>
        <v>0</v>
      </c>
      <c r="IQP78" s="321">
        <f t="shared" si="197"/>
        <v>0</v>
      </c>
      <c r="IQQ78" s="321">
        <f t="shared" si="197"/>
        <v>0</v>
      </c>
      <c r="IQR78" s="321">
        <f t="shared" si="197"/>
        <v>0</v>
      </c>
      <c r="IQS78" s="321">
        <f t="shared" si="197"/>
        <v>0</v>
      </c>
      <c r="IQT78" s="321">
        <f t="shared" si="197"/>
        <v>0</v>
      </c>
      <c r="IQU78" s="321">
        <f t="shared" ref="IQU78:ITF81" si="198">IQT78*8.5%*12</f>
        <v>0</v>
      </c>
      <c r="IQV78" s="321">
        <f t="shared" si="198"/>
        <v>0</v>
      </c>
      <c r="IQW78" s="321">
        <f t="shared" si="198"/>
        <v>0</v>
      </c>
      <c r="IQX78" s="321">
        <f t="shared" si="198"/>
        <v>0</v>
      </c>
      <c r="IQY78" s="321">
        <f t="shared" si="198"/>
        <v>0</v>
      </c>
      <c r="IQZ78" s="321">
        <f t="shared" si="198"/>
        <v>0</v>
      </c>
      <c r="IRA78" s="321">
        <f t="shared" si="198"/>
        <v>0</v>
      </c>
      <c r="IRB78" s="321">
        <f t="shared" si="198"/>
        <v>0</v>
      </c>
      <c r="IRC78" s="321">
        <f t="shared" si="198"/>
        <v>0</v>
      </c>
      <c r="IRD78" s="321">
        <f t="shared" si="198"/>
        <v>0</v>
      </c>
      <c r="IRE78" s="321">
        <f t="shared" si="198"/>
        <v>0</v>
      </c>
      <c r="IRF78" s="321">
        <f t="shared" si="198"/>
        <v>0</v>
      </c>
      <c r="IRG78" s="321">
        <f t="shared" si="198"/>
        <v>0</v>
      </c>
      <c r="IRH78" s="321">
        <f t="shared" si="198"/>
        <v>0</v>
      </c>
      <c r="IRI78" s="321">
        <f t="shared" si="198"/>
        <v>0</v>
      </c>
      <c r="IRJ78" s="321">
        <f t="shared" si="198"/>
        <v>0</v>
      </c>
      <c r="IRK78" s="321">
        <f t="shared" si="198"/>
        <v>0</v>
      </c>
      <c r="IRL78" s="321">
        <f t="shared" si="198"/>
        <v>0</v>
      </c>
      <c r="IRM78" s="321">
        <f t="shared" si="198"/>
        <v>0</v>
      </c>
      <c r="IRN78" s="321">
        <f t="shared" si="198"/>
        <v>0</v>
      </c>
      <c r="IRO78" s="321">
        <f t="shared" si="198"/>
        <v>0</v>
      </c>
      <c r="IRP78" s="321">
        <f t="shared" si="198"/>
        <v>0</v>
      </c>
      <c r="IRQ78" s="321">
        <f t="shared" si="198"/>
        <v>0</v>
      </c>
      <c r="IRR78" s="321">
        <f t="shared" si="198"/>
        <v>0</v>
      </c>
      <c r="IRS78" s="321">
        <f t="shared" si="198"/>
        <v>0</v>
      </c>
      <c r="IRT78" s="321">
        <f t="shared" si="198"/>
        <v>0</v>
      </c>
      <c r="IRU78" s="321">
        <f t="shared" si="198"/>
        <v>0</v>
      </c>
      <c r="IRV78" s="321">
        <f t="shared" si="198"/>
        <v>0</v>
      </c>
      <c r="IRW78" s="321">
        <f t="shared" si="198"/>
        <v>0</v>
      </c>
      <c r="IRX78" s="321">
        <f t="shared" si="198"/>
        <v>0</v>
      </c>
      <c r="IRY78" s="321">
        <f t="shared" si="198"/>
        <v>0</v>
      </c>
      <c r="IRZ78" s="321">
        <f t="shared" si="198"/>
        <v>0</v>
      </c>
      <c r="ISA78" s="321">
        <f t="shared" si="198"/>
        <v>0</v>
      </c>
      <c r="ISB78" s="321">
        <f t="shared" si="198"/>
        <v>0</v>
      </c>
      <c r="ISC78" s="321">
        <f t="shared" si="198"/>
        <v>0</v>
      </c>
      <c r="ISD78" s="321">
        <f t="shared" si="198"/>
        <v>0</v>
      </c>
      <c r="ISE78" s="321">
        <f t="shared" si="198"/>
        <v>0</v>
      </c>
      <c r="ISF78" s="321">
        <f t="shared" si="198"/>
        <v>0</v>
      </c>
      <c r="ISG78" s="321">
        <f t="shared" si="198"/>
        <v>0</v>
      </c>
      <c r="ISH78" s="321">
        <f t="shared" si="198"/>
        <v>0</v>
      </c>
      <c r="ISI78" s="321">
        <f t="shared" si="198"/>
        <v>0</v>
      </c>
      <c r="ISJ78" s="321">
        <f t="shared" si="198"/>
        <v>0</v>
      </c>
      <c r="ISK78" s="321">
        <f t="shared" si="198"/>
        <v>0</v>
      </c>
      <c r="ISL78" s="321">
        <f t="shared" si="198"/>
        <v>0</v>
      </c>
      <c r="ISM78" s="321">
        <f t="shared" si="198"/>
        <v>0</v>
      </c>
      <c r="ISN78" s="321">
        <f t="shared" si="198"/>
        <v>0</v>
      </c>
      <c r="ISO78" s="321">
        <f t="shared" si="198"/>
        <v>0</v>
      </c>
      <c r="ISP78" s="321">
        <f t="shared" si="198"/>
        <v>0</v>
      </c>
      <c r="ISQ78" s="321">
        <f t="shared" si="198"/>
        <v>0</v>
      </c>
      <c r="ISR78" s="321">
        <f t="shared" si="198"/>
        <v>0</v>
      </c>
      <c r="ISS78" s="321">
        <f t="shared" si="198"/>
        <v>0</v>
      </c>
      <c r="IST78" s="321">
        <f t="shared" si="198"/>
        <v>0</v>
      </c>
      <c r="ISU78" s="321">
        <f t="shared" si="198"/>
        <v>0</v>
      </c>
      <c r="ISV78" s="321">
        <f t="shared" si="198"/>
        <v>0</v>
      </c>
      <c r="ISW78" s="321">
        <f t="shared" si="198"/>
        <v>0</v>
      </c>
      <c r="ISX78" s="321">
        <f t="shared" si="198"/>
        <v>0</v>
      </c>
      <c r="ISY78" s="321">
        <f t="shared" si="198"/>
        <v>0</v>
      </c>
      <c r="ISZ78" s="321">
        <f t="shared" si="198"/>
        <v>0</v>
      </c>
      <c r="ITA78" s="321">
        <f t="shared" si="198"/>
        <v>0</v>
      </c>
      <c r="ITB78" s="321">
        <f t="shared" si="198"/>
        <v>0</v>
      </c>
      <c r="ITC78" s="321">
        <f t="shared" si="198"/>
        <v>0</v>
      </c>
      <c r="ITD78" s="321">
        <f t="shared" si="198"/>
        <v>0</v>
      </c>
      <c r="ITE78" s="321">
        <f t="shared" si="198"/>
        <v>0</v>
      </c>
      <c r="ITF78" s="321">
        <f t="shared" si="198"/>
        <v>0</v>
      </c>
      <c r="ITG78" s="321">
        <f t="shared" ref="ITG78:IVR81" si="199">ITF78*8.5%*12</f>
        <v>0</v>
      </c>
      <c r="ITH78" s="321">
        <f t="shared" si="199"/>
        <v>0</v>
      </c>
      <c r="ITI78" s="321">
        <f t="shared" si="199"/>
        <v>0</v>
      </c>
      <c r="ITJ78" s="321">
        <f t="shared" si="199"/>
        <v>0</v>
      </c>
      <c r="ITK78" s="321">
        <f t="shared" si="199"/>
        <v>0</v>
      </c>
      <c r="ITL78" s="321">
        <f t="shared" si="199"/>
        <v>0</v>
      </c>
      <c r="ITM78" s="321">
        <f t="shared" si="199"/>
        <v>0</v>
      </c>
      <c r="ITN78" s="321">
        <f t="shared" si="199"/>
        <v>0</v>
      </c>
      <c r="ITO78" s="321">
        <f t="shared" si="199"/>
        <v>0</v>
      </c>
      <c r="ITP78" s="321">
        <f t="shared" si="199"/>
        <v>0</v>
      </c>
      <c r="ITQ78" s="321">
        <f t="shared" si="199"/>
        <v>0</v>
      </c>
      <c r="ITR78" s="321">
        <f t="shared" si="199"/>
        <v>0</v>
      </c>
      <c r="ITS78" s="321">
        <f t="shared" si="199"/>
        <v>0</v>
      </c>
      <c r="ITT78" s="321">
        <f t="shared" si="199"/>
        <v>0</v>
      </c>
      <c r="ITU78" s="321">
        <f t="shared" si="199"/>
        <v>0</v>
      </c>
      <c r="ITV78" s="321">
        <f t="shared" si="199"/>
        <v>0</v>
      </c>
      <c r="ITW78" s="321">
        <f t="shared" si="199"/>
        <v>0</v>
      </c>
      <c r="ITX78" s="321">
        <f t="shared" si="199"/>
        <v>0</v>
      </c>
      <c r="ITY78" s="321">
        <f t="shared" si="199"/>
        <v>0</v>
      </c>
      <c r="ITZ78" s="321">
        <f t="shared" si="199"/>
        <v>0</v>
      </c>
      <c r="IUA78" s="321">
        <f t="shared" si="199"/>
        <v>0</v>
      </c>
      <c r="IUB78" s="321">
        <f t="shared" si="199"/>
        <v>0</v>
      </c>
      <c r="IUC78" s="321">
        <f t="shared" si="199"/>
        <v>0</v>
      </c>
      <c r="IUD78" s="321">
        <f t="shared" si="199"/>
        <v>0</v>
      </c>
      <c r="IUE78" s="321">
        <f t="shared" si="199"/>
        <v>0</v>
      </c>
      <c r="IUF78" s="321">
        <f t="shared" si="199"/>
        <v>0</v>
      </c>
      <c r="IUG78" s="321">
        <f t="shared" si="199"/>
        <v>0</v>
      </c>
      <c r="IUH78" s="321">
        <f t="shared" si="199"/>
        <v>0</v>
      </c>
      <c r="IUI78" s="321">
        <f t="shared" si="199"/>
        <v>0</v>
      </c>
      <c r="IUJ78" s="321">
        <f t="shared" si="199"/>
        <v>0</v>
      </c>
      <c r="IUK78" s="321">
        <f t="shared" si="199"/>
        <v>0</v>
      </c>
      <c r="IUL78" s="321">
        <f t="shared" si="199"/>
        <v>0</v>
      </c>
      <c r="IUM78" s="321">
        <f t="shared" si="199"/>
        <v>0</v>
      </c>
      <c r="IUN78" s="321">
        <f t="shared" si="199"/>
        <v>0</v>
      </c>
      <c r="IUO78" s="321">
        <f t="shared" si="199"/>
        <v>0</v>
      </c>
      <c r="IUP78" s="321">
        <f t="shared" si="199"/>
        <v>0</v>
      </c>
      <c r="IUQ78" s="321">
        <f t="shared" si="199"/>
        <v>0</v>
      </c>
      <c r="IUR78" s="321">
        <f t="shared" si="199"/>
        <v>0</v>
      </c>
      <c r="IUS78" s="321">
        <f t="shared" si="199"/>
        <v>0</v>
      </c>
      <c r="IUT78" s="321">
        <f t="shared" si="199"/>
        <v>0</v>
      </c>
      <c r="IUU78" s="321">
        <f t="shared" si="199"/>
        <v>0</v>
      </c>
      <c r="IUV78" s="321">
        <f t="shared" si="199"/>
        <v>0</v>
      </c>
      <c r="IUW78" s="321">
        <f t="shared" si="199"/>
        <v>0</v>
      </c>
      <c r="IUX78" s="321">
        <f t="shared" si="199"/>
        <v>0</v>
      </c>
      <c r="IUY78" s="321">
        <f t="shared" si="199"/>
        <v>0</v>
      </c>
      <c r="IUZ78" s="321">
        <f t="shared" si="199"/>
        <v>0</v>
      </c>
      <c r="IVA78" s="321">
        <f t="shared" si="199"/>
        <v>0</v>
      </c>
      <c r="IVB78" s="321">
        <f t="shared" si="199"/>
        <v>0</v>
      </c>
      <c r="IVC78" s="321">
        <f t="shared" si="199"/>
        <v>0</v>
      </c>
      <c r="IVD78" s="321">
        <f t="shared" si="199"/>
        <v>0</v>
      </c>
      <c r="IVE78" s="321">
        <f t="shared" si="199"/>
        <v>0</v>
      </c>
      <c r="IVF78" s="321">
        <f t="shared" si="199"/>
        <v>0</v>
      </c>
      <c r="IVG78" s="321">
        <f t="shared" si="199"/>
        <v>0</v>
      </c>
      <c r="IVH78" s="321">
        <f t="shared" si="199"/>
        <v>0</v>
      </c>
      <c r="IVI78" s="321">
        <f t="shared" si="199"/>
        <v>0</v>
      </c>
      <c r="IVJ78" s="321">
        <f t="shared" si="199"/>
        <v>0</v>
      </c>
      <c r="IVK78" s="321">
        <f t="shared" si="199"/>
        <v>0</v>
      </c>
      <c r="IVL78" s="321">
        <f t="shared" si="199"/>
        <v>0</v>
      </c>
      <c r="IVM78" s="321">
        <f t="shared" si="199"/>
        <v>0</v>
      </c>
      <c r="IVN78" s="321">
        <f t="shared" si="199"/>
        <v>0</v>
      </c>
      <c r="IVO78" s="321">
        <f t="shared" si="199"/>
        <v>0</v>
      </c>
      <c r="IVP78" s="321">
        <f t="shared" si="199"/>
        <v>0</v>
      </c>
      <c r="IVQ78" s="321">
        <f t="shared" si="199"/>
        <v>0</v>
      </c>
      <c r="IVR78" s="321">
        <f t="shared" si="199"/>
        <v>0</v>
      </c>
      <c r="IVS78" s="321">
        <f t="shared" ref="IVS78:IYD81" si="200">IVR78*8.5%*12</f>
        <v>0</v>
      </c>
      <c r="IVT78" s="321">
        <f t="shared" si="200"/>
        <v>0</v>
      </c>
      <c r="IVU78" s="321">
        <f t="shared" si="200"/>
        <v>0</v>
      </c>
      <c r="IVV78" s="321">
        <f t="shared" si="200"/>
        <v>0</v>
      </c>
      <c r="IVW78" s="321">
        <f t="shared" si="200"/>
        <v>0</v>
      </c>
      <c r="IVX78" s="321">
        <f t="shared" si="200"/>
        <v>0</v>
      </c>
      <c r="IVY78" s="321">
        <f t="shared" si="200"/>
        <v>0</v>
      </c>
      <c r="IVZ78" s="321">
        <f t="shared" si="200"/>
        <v>0</v>
      </c>
      <c r="IWA78" s="321">
        <f t="shared" si="200"/>
        <v>0</v>
      </c>
      <c r="IWB78" s="321">
        <f t="shared" si="200"/>
        <v>0</v>
      </c>
      <c r="IWC78" s="321">
        <f t="shared" si="200"/>
        <v>0</v>
      </c>
      <c r="IWD78" s="321">
        <f t="shared" si="200"/>
        <v>0</v>
      </c>
      <c r="IWE78" s="321">
        <f t="shared" si="200"/>
        <v>0</v>
      </c>
      <c r="IWF78" s="321">
        <f t="shared" si="200"/>
        <v>0</v>
      </c>
      <c r="IWG78" s="321">
        <f t="shared" si="200"/>
        <v>0</v>
      </c>
      <c r="IWH78" s="321">
        <f t="shared" si="200"/>
        <v>0</v>
      </c>
      <c r="IWI78" s="321">
        <f t="shared" si="200"/>
        <v>0</v>
      </c>
      <c r="IWJ78" s="321">
        <f t="shared" si="200"/>
        <v>0</v>
      </c>
      <c r="IWK78" s="321">
        <f t="shared" si="200"/>
        <v>0</v>
      </c>
      <c r="IWL78" s="321">
        <f t="shared" si="200"/>
        <v>0</v>
      </c>
      <c r="IWM78" s="321">
        <f t="shared" si="200"/>
        <v>0</v>
      </c>
      <c r="IWN78" s="321">
        <f t="shared" si="200"/>
        <v>0</v>
      </c>
      <c r="IWO78" s="321">
        <f t="shared" si="200"/>
        <v>0</v>
      </c>
      <c r="IWP78" s="321">
        <f t="shared" si="200"/>
        <v>0</v>
      </c>
      <c r="IWQ78" s="321">
        <f t="shared" si="200"/>
        <v>0</v>
      </c>
      <c r="IWR78" s="321">
        <f t="shared" si="200"/>
        <v>0</v>
      </c>
      <c r="IWS78" s="321">
        <f t="shared" si="200"/>
        <v>0</v>
      </c>
      <c r="IWT78" s="321">
        <f t="shared" si="200"/>
        <v>0</v>
      </c>
      <c r="IWU78" s="321">
        <f t="shared" si="200"/>
        <v>0</v>
      </c>
      <c r="IWV78" s="321">
        <f t="shared" si="200"/>
        <v>0</v>
      </c>
      <c r="IWW78" s="321">
        <f t="shared" si="200"/>
        <v>0</v>
      </c>
      <c r="IWX78" s="321">
        <f t="shared" si="200"/>
        <v>0</v>
      </c>
      <c r="IWY78" s="321">
        <f t="shared" si="200"/>
        <v>0</v>
      </c>
      <c r="IWZ78" s="321">
        <f t="shared" si="200"/>
        <v>0</v>
      </c>
      <c r="IXA78" s="321">
        <f t="shared" si="200"/>
        <v>0</v>
      </c>
      <c r="IXB78" s="321">
        <f t="shared" si="200"/>
        <v>0</v>
      </c>
      <c r="IXC78" s="321">
        <f t="shared" si="200"/>
        <v>0</v>
      </c>
      <c r="IXD78" s="321">
        <f t="shared" si="200"/>
        <v>0</v>
      </c>
      <c r="IXE78" s="321">
        <f t="shared" si="200"/>
        <v>0</v>
      </c>
      <c r="IXF78" s="321">
        <f t="shared" si="200"/>
        <v>0</v>
      </c>
      <c r="IXG78" s="321">
        <f t="shared" si="200"/>
        <v>0</v>
      </c>
      <c r="IXH78" s="321">
        <f t="shared" si="200"/>
        <v>0</v>
      </c>
      <c r="IXI78" s="321">
        <f t="shared" si="200"/>
        <v>0</v>
      </c>
      <c r="IXJ78" s="321">
        <f t="shared" si="200"/>
        <v>0</v>
      </c>
      <c r="IXK78" s="321">
        <f t="shared" si="200"/>
        <v>0</v>
      </c>
      <c r="IXL78" s="321">
        <f t="shared" si="200"/>
        <v>0</v>
      </c>
      <c r="IXM78" s="321">
        <f t="shared" si="200"/>
        <v>0</v>
      </c>
      <c r="IXN78" s="321">
        <f t="shared" si="200"/>
        <v>0</v>
      </c>
      <c r="IXO78" s="321">
        <f t="shared" si="200"/>
        <v>0</v>
      </c>
      <c r="IXP78" s="321">
        <f t="shared" si="200"/>
        <v>0</v>
      </c>
      <c r="IXQ78" s="321">
        <f t="shared" si="200"/>
        <v>0</v>
      </c>
      <c r="IXR78" s="321">
        <f t="shared" si="200"/>
        <v>0</v>
      </c>
      <c r="IXS78" s="321">
        <f t="shared" si="200"/>
        <v>0</v>
      </c>
      <c r="IXT78" s="321">
        <f t="shared" si="200"/>
        <v>0</v>
      </c>
      <c r="IXU78" s="321">
        <f t="shared" si="200"/>
        <v>0</v>
      </c>
      <c r="IXV78" s="321">
        <f t="shared" si="200"/>
        <v>0</v>
      </c>
      <c r="IXW78" s="321">
        <f t="shared" si="200"/>
        <v>0</v>
      </c>
      <c r="IXX78" s="321">
        <f t="shared" si="200"/>
        <v>0</v>
      </c>
      <c r="IXY78" s="321">
        <f t="shared" si="200"/>
        <v>0</v>
      </c>
      <c r="IXZ78" s="321">
        <f t="shared" si="200"/>
        <v>0</v>
      </c>
      <c r="IYA78" s="321">
        <f t="shared" si="200"/>
        <v>0</v>
      </c>
      <c r="IYB78" s="321">
        <f t="shared" si="200"/>
        <v>0</v>
      </c>
      <c r="IYC78" s="321">
        <f t="shared" si="200"/>
        <v>0</v>
      </c>
      <c r="IYD78" s="321">
        <f t="shared" si="200"/>
        <v>0</v>
      </c>
      <c r="IYE78" s="321">
        <f t="shared" ref="IYE78:JAP81" si="201">IYD78*8.5%*12</f>
        <v>0</v>
      </c>
      <c r="IYF78" s="321">
        <f t="shared" si="201"/>
        <v>0</v>
      </c>
      <c r="IYG78" s="321">
        <f t="shared" si="201"/>
        <v>0</v>
      </c>
      <c r="IYH78" s="321">
        <f t="shared" si="201"/>
        <v>0</v>
      </c>
      <c r="IYI78" s="321">
        <f t="shared" si="201"/>
        <v>0</v>
      </c>
      <c r="IYJ78" s="321">
        <f t="shared" si="201"/>
        <v>0</v>
      </c>
      <c r="IYK78" s="321">
        <f t="shared" si="201"/>
        <v>0</v>
      </c>
      <c r="IYL78" s="321">
        <f t="shared" si="201"/>
        <v>0</v>
      </c>
      <c r="IYM78" s="321">
        <f t="shared" si="201"/>
        <v>0</v>
      </c>
      <c r="IYN78" s="321">
        <f t="shared" si="201"/>
        <v>0</v>
      </c>
      <c r="IYO78" s="321">
        <f t="shared" si="201"/>
        <v>0</v>
      </c>
      <c r="IYP78" s="321">
        <f t="shared" si="201"/>
        <v>0</v>
      </c>
      <c r="IYQ78" s="321">
        <f t="shared" si="201"/>
        <v>0</v>
      </c>
      <c r="IYR78" s="321">
        <f t="shared" si="201"/>
        <v>0</v>
      </c>
      <c r="IYS78" s="321">
        <f t="shared" si="201"/>
        <v>0</v>
      </c>
      <c r="IYT78" s="321">
        <f t="shared" si="201"/>
        <v>0</v>
      </c>
      <c r="IYU78" s="321">
        <f t="shared" si="201"/>
        <v>0</v>
      </c>
      <c r="IYV78" s="321">
        <f t="shared" si="201"/>
        <v>0</v>
      </c>
      <c r="IYW78" s="321">
        <f t="shared" si="201"/>
        <v>0</v>
      </c>
      <c r="IYX78" s="321">
        <f t="shared" si="201"/>
        <v>0</v>
      </c>
      <c r="IYY78" s="321">
        <f t="shared" si="201"/>
        <v>0</v>
      </c>
      <c r="IYZ78" s="321">
        <f t="shared" si="201"/>
        <v>0</v>
      </c>
      <c r="IZA78" s="321">
        <f t="shared" si="201"/>
        <v>0</v>
      </c>
      <c r="IZB78" s="321">
        <f t="shared" si="201"/>
        <v>0</v>
      </c>
      <c r="IZC78" s="321">
        <f t="shared" si="201"/>
        <v>0</v>
      </c>
      <c r="IZD78" s="321">
        <f t="shared" si="201"/>
        <v>0</v>
      </c>
      <c r="IZE78" s="321">
        <f t="shared" si="201"/>
        <v>0</v>
      </c>
      <c r="IZF78" s="321">
        <f t="shared" si="201"/>
        <v>0</v>
      </c>
      <c r="IZG78" s="321">
        <f t="shared" si="201"/>
        <v>0</v>
      </c>
      <c r="IZH78" s="321">
        <f t="shared" si="201"/>
        <v>0</v>
      </c>
      <c r="IZI78" s="321">
        <f t="shared" si="201"/>
        <v>0</v>
      </c>
      <c r="IZJ78" s="321">
        <f t="shared" si="201"/>
        <v>0</v>
      </c>
      <c r="IZK78" s="321">
        <f t="shared" si="201"/>
        <v>0</v>
      </c>
      <c r="IZL78" s="321">
        <f t="shared" si="201"/>
        <v>0</v>
      </c>
      <c r="IZM78" s="321">
        <f t="shared" si="201"/>
        <v>0</v>
      </c>
      <c r="IZN78" s="321">
        <f t="shared" si="201"/>
        <v>0</v>
      </c>
      <c r="IZO78" s="321">
        <f t="shared" si="201"/>
        <v>0</v>
      </c>
      <c r="IZP78" s="321">
        <f t="shared" si="201"/>
        <v>0</v>
      </c>
      <c r="IZQ78" s="321">
        <f t="shared" si="201"/>
        <v>0</v>
      </c>
      <c r="IZR78" s="321">
        <f t="shared" si="201"/>
        <v>0</v>
      </c>
      <c r="IZS78" s="321">
        <f t="shared" si="201"/>
        <v>0</v>
      </c>
      <c r="IZT78" s="321">
        <f t="shared" si="201"/>
        <v>0</v>
      </c>
      <c r="IZU78" s="321">
        <f t="shared" si="201"/>
        <v>0</v>
      </c>
      <c r="IZV78" s="321">
        <f t="shared" si="201"/>
        <v>0</v>
      </c>
      <c r="IZW78" s="321">
        <f t="shared" si="201"/>
        <v>0</v>
      </c>
      <c r="IZX78" s="321">
        <f t="shared" si="201"/>
        <v>0</v>
      </c>
      <c r="IZY78" s="321">
        <f t="shared" si="201"/>
        <v>0</v>
      </c>
      <c r="IZZ78" s="321">
        <f t="shared" si="201"/>
        <v>0</v>
      </c>
      <c r="JAA78" s="321">
        <f t="shared" si="201"/>
        <v>0</v>
      </c>
      <c r="JAB78" s="321">
        <f t="shared" si="201"/>
        <v>0</v>
      </c>
      <c r="JAC78" s="321">
        <f t="shared" si="201"/>
        <v>0</v>
      </c>
      <c r="JAD78" s="321">
        <f t="shared" si="201"/>
        <v>0</v>
      </c>
      <c r="JAE78" s="321">
        <f t="shared" si="201"/>
        <v>0</v>
      </c>
      <c r="JAF78" s="321">
        <f t="shared" si="201"/>
        <v>0</v>
      </c>
      <c r="JAG78" s="321">
        <f t="shared" si="201"/>
        <v>0</v>
      </c>
      <c r="JAH78" s="321">
        <f t="shared" si="201"/>
        <v>0</v>
      </c>
      <c r="JAI78" s="321">
        <f t="shared" si="201"/>
        <v>0</v>
      </c>
      <c r="JAJ78" s="321">
        <f t="shared" si="201"/>
        <v>0</v>
      </c>
      <c r="JAK78" s="321">
        <f t="shared" si="201"/>
        <v>0</v>
      </c>
      <c r="JAL78" s="321">
        <f t="shared" si="201"/>
        <v>0</v>
      </c>
      <c r="JAM78" s="321">
        <f t="shared" si="201"/>
        <v>0</v>
      </c>
      <c r="JAN78" s="321">
        <f t="shared" si="201"/>
        <v>0</v>
      </c>
      <c r="JAO78" s="321">
        <f t="shared" si="201"/>
        <v>0</v>
      </c>
      <c r="JAP78" s="321">
        <f t="shared" si="201"/>
        <v>0</v>
      </c>
      <c r="JAQ78" s="321">
        <f t="shared" ref="JAQ78:JDB81" si="202">JAP78*8.5%*12</f>
        <v>0</v>
      </c>
      <c r="JAR78" s="321">
        <f t="shared" si="202"/>
        <v>0</v>
      </c>
      <c r="JAS78" s="321">
        <f t="shared" si="202"/>
        <v>0</v>
      </c>
      <c r="JAT78" s="321">
        <f t="shared" si="202"/>
        <v>0</v>
      </c>
      <c r="JAU78" s="321">
        <f t="shared" si="202"/>
        <v>0</v>
      </c>
      <c r="JAV78" s="321">
        <f t="shared" si="202"/>
        <v>0</v>
      </c>
      <c r="JAW78" s="321">
        <f t="shared" si="202"/>
        <v>0</v>
      </c>
      <c r="JAX78" s="321">
        <f t="shared" si="202"/>
        <v>0</v>
      </c>
      <c r="JAY78" s="321">
        <f t="shared" si="202"/>
        <v>0</v>
      </c>
      <c r="JAZ78" s="321">
        <f t="shared" si="202"/>
        <v>0</v>
      </c>
      <c r="JBA78" s="321">
        <f t="shared" si="202"/>
        <v>0</v>
      </c>
      <c r="JBB78" s="321">
        <f t="shared" si="202"/>
        <v>0</v>
      </c>
      <c r="JBC78" s="321">
        <f t="shared" si="202"/>
        <v>0</v>
      </c>
      <c r="JBD78" s="321">
        <f t="shared" si="202"/>
        <v>0</v>
      </c>
      <c r="JBE78" s="321">
        <f t="shared" si="202"/>
        <v>0</v>
      </c>
      <c r="JBF78" s="321">
        <f t="shared" si="202"/>
        <v>0</v>
      </c>
      <c r="JBG78" s="321">
        <f t="shared" si="202"/>
        <v>0</v>
      </c>
      <c r="JBH78" s="321">
        <f t="shared" si="202"/>
        <v>0</v>
      </c>
      <c r="JBI78" s="321">
        <f t="shared" si="202"/>
        <v>0</v>
      </c>
      <c r="JBJ78" s="321">
        <f t="shared" si="202"/>
        <v>0</v>
      </c>
      <c r="JBK78" s="321">
        <f t="shared" si="202"/>
        <v>0</v>
      </c>
      <c r="JBL78" s="321">
        <f t="shared" si="202"/>
        <v>0</v>
      </c>
      <c r="JBM78" s="321">
        <f t="shared" si="202"/>
        <v>0</v>
      </c>
      <c r="JBN78" s="321">
        <f t="shared" si="202"/>
        <v>0</v>
      </c>
      <c r="JBO78" s="321">
        <f t="shared" si="202"/>
        <v>0</v>
      </c>
      <c r="JBP78" s="321">
        <f t="shared" si="202"/>
        <v>0</v>
      </c>
      <c r="JBQ78" s="321">
        <f t="shared" si="202"/>
        <v>0</v>
      </c>
      <c r="JBR78" s="321">
        <f t="shared" si="202"/>
        <v>0</v>
      </c>
      <c r="JBS78" s="321">
        <f t="shared" si="202"/>
        <v>0</v>
      </c>
      <c r="JBT78" s="321">
        <f t="shared" si="202"/>
        <v>0</v>
      </c>
      <c r="JBU78" s="321">
        <f t="shared" si="202"/>
        <v>0</v>
      </c>
      <c r="JBV78" s="321">
        <f t="shared" si="202"/>
        <v>0</v>
      </c>
      <c r="JBW78" s="321">
        <f t="shared" si="202"/>
        <v>0</v>
      </c>
      <c r="JBX78" s="321">
        <f t="shared" si="202"/>
        <v>0</v>
      </c>
      <c r="JBY78" s="321">
        <f t="shared" si="202"/>
        <v>0</v>
      </c>
      <c r="JBZ78" s="321">
        <f t="shared" si="202"/>
        <v>0</v>
      </c>
      <c r="JCA78" s="321">
        <f t="shared" si="202"/>
        <v>0</v>
      </c>
      <c r="JCB78" s="321">
        <f t="shared" si="202"/>
        <v>0</v>
      </c>
      <c r="JCC78" s="321">
        <f t="shared" si="202"/>
        <v>0</v>
      </c>
      <c r="JCD78" s="321">
        <f t="shared" si="202"/>
        <v>0</v>
      </c>
      <c r="JCE78" s="321">
        <f t="shared" si="202"/>
        <v>0</v>
      </c>
      <c r="JCF78" s="321">
        <f t="shared" si="202"/>
        <v>0</v>
      </c>
      <c r="JCG78" s="321">
        <f t="shared" si="202"/>
        <v>0</v>
      </c>
      <c r="JCH78" s="321">
        <f t="shared" si="202"/>
        <v>0</v>
      </c>
      <c r="JCI78" s="321">
        <f t="shared" si="202"/>
        <v>0</v>
      </c>
      <c r="JCJ78" s="321">
        <f t="shared" si="202"/>
        <v>0</v>
      </c>
      <c r="JCK78" s="321">
        <f t="shared" si="202"/>
        <v>0</v>
      </c>
      <c r="JCL78" s="321">
        <f t="shared" si="202"/>
        <v>0</v>
      </c>
      <c r="JCM78" s="321">
        <f t="shared" si="202"/>
        <v>0</v>
      </c>
      <c r="JCN78" s="321">
        <f t="shared" si="202"/>
        <v>0</v>
      </c>
      <c r="JCO78" s="321">
        <f t="shared" si="202"/>
        <v>0</v>
      </c>
      <c r="JCP78" s="321">
        <f t="shared" si="202"/>
        <v>0</v>
      </c>
      <c r="JCQ78" s="321">
        <f t="shared" si="202"/>
        <v>0</v>
      </c>
      <c r="JCR78" s="321">
        <f t="shared" si="202"/>
        <v>0</v>
      </c>
      <c r="JCS78" s="321">
        <f t="shared" si="202"/>
        <v>0</v>
      </c>
      <c r="JCT78" s="321">
        <f t="shared" si="202"/>
        <v>0</v>
      </c>
      <c r="JCU78" s="321">
        <f t="shared" si="202"/>
        <v>0</v>
      </c>
      <c r="JCV78" s="321">
        <f t="shared" si="202"/>
        <v>0</v>
      </c>
      <c r="JCW78" s="321">
        <f t="shared" si="202"/>
        <v>0</v>
      </c>
      <c r="JCX78" s="321">
        <f t="shared" si="202"/>
        <v>0</v>
      </c>
      <c r="JCY78" s="321">
        <f t="shared" si="202"/>
        <v>0</v>
      </c>
      <c r="JCZ78" s="321">
        <f t="shared" si="202"/>
        <v>0</v>
      </c>
      <c r="JDA78" s="321">
        <f t="shared" si="202"/>
        <v>0</v>
      </c>
      <c r="JDB78" s="321">
        <f t="shared" si="202"/>
        <v>0</v>
      </c>
      <c r="JDC78" s="321">
        <f t="shared" ref="JDC78:JFN81" si="203">JDB78*8.5%*12</f>
        <v>0</v>
      </c>
      <c r="JDD78" s="321">
        <f t="shared" si="203"/>
        <v>0</v>
      </c>
      <c r="JDE78" s="321">
        <f t="shared" si="203"/>
        <v>0</v>
      </c>
      <c r="JDF78" s="321">
        <f t="shared" si="203"/>
        <v>0</v>
      </c>
      <c r="JDG78" s="321">
        <f t="shared" si="203"/>
        <v>0</v>
      </c>
      <c r="JDH78" s="321">
        <f t="shared" si="203"/>
        <v>0</v>
      </c>
      <c r="JDI78" s="321">
        <f t="shared" si="203"/>
        <v>0</v>
      </c>
      <c r="JDJ78" s="321">
        <f t="shared" si="203"/>
        <v>0</v>
      </c>
      <c r="JDK78" s="321">
        <f t="shared" si="203"/>
        <v>0</v>
      </c>
      <c r="JDL78" s="321">
        <f t="shared" si="203"/>
        <v>0</v>
      </c>
      <c r="JDM78" s="321">
        <f t="shared" si="203"/>
        <v>0</v>
      </c>
      <c r="JDN78" s="321">
        <f t="shared" si="203"/>
        <v>0</v>
      </c>
      <c r="JDO78" s="321">
        <f t="shared" si="203"/>
        <v>0</v>
      </c>
      <c r="JDP78" s="321">
        <f t="shared" si="203"/>
        <v>0</v>
      </c>
      <c r="JDQ78" s="321">
        <f t="shared" si="203"/>
        <v>0</v>
      </c>
      <c r="JDR78" s="321">
        <f t="shared" si="203"/>
        <v>0</v>
      </c>
      <c r="JDS78" s="321">
        <f t="shared" si="203"/>
        <v>0</v>
      </c>
      <c r="JDT78" s="321">
        <f t="shared" si="203"/>
        <v>0</v>
      </c>
      <c r="JDU78" s="321">
        <f t="shared" si="203"/>
        <v>0</v>
      </c>
      <c r="JDV78" s="321">
        <f t="shared" si="203"/>
        <v>0</v>
      </c>
      <c r="JDW78" s="321">
        <f t="shared" si="203"/>
        <v>0</v>
      </c>
      <c r="JDX78" s="321">
        <f t="shared" si="203"/>
        <v>0</v>
      </c>
      <c r="JDY78" s="321">
        <f t="shared" si="203"/>
        <v>0</v>
      </c>
      <c r="JDZ78" s="321">
        <f t="shared" si="203"/>
        <v>0</v>
      </c>
      <c r="JEA78" s="321">
        <f t="shared" si="203"/>
        <v>0</v>
      </c>
      <c r="JEB78" s="321">
        <f t="shared" si="203"/>
        <v>0</v>
      </c>
      <c r="JEC78" s="321">
        <f t="shared" si="203"/>
        <v>0</v>
      </c>
      <c r="JED78" s="321">
        <f t="shared" si="203"/>
        <v>0</v>
      </c>
      <c r="JEE78" s="321">
        <f t="shared" si="203"/>
        <v>0</v>
      </c>
      <c r="JEF78" s="321">
        <f t="shared" si="203"/>
        <v>0</v>
      </c>
      <c r="JEG78" s="321">
        <f t="shared" si="203"/>
        <v>0</v>
      </c>
      <c r="JEH78" s="321">
        <f t="shared" si="203"/>
        <v>0</v>
      </c>
      <c r="JEI78" s="321">
        <f t="shared" si="203"/>
        <v>0</v>
      </c>
      <c r="JEJ78" s="321">
        <f t="shared" si="203"/>
        <v>0</v>
      </c>
      <c r="JEK78" s="321">
        <f t="shared" si="203"/>
        <v>0</v>
      </c>
      <c r="JEL78" s="321">
        <f t="shared" si="203"/>
        <v>0</v>
      </c>
      <c r="JEM78" s="321">
        <f t="shared" si="203"/>
        <v>0</v>
      </c>
      <c r="JEN78" s="321">
        <f t="shared" si="203"/>
        <v>0</v>
      </c>
      <c r="JEO78" s="321">
        <f t="shared" si="203"/>
        <v>0</v>
      </c>
      <c r="JEP78" s="321">
        <f t="shared" si="203"/>
        <v>0</v>
      </c>
      <c r="JEQ78" s="321">
        <f t="shared" si="203"/>
        <v>0</v>
      </c>
      <c r="JER78" s="321">
        <f t="shared" si="203"/>
        <v>0</v>
      </c>
      <c r="JES78" s="321">
        <f t="shared" si="203"/>
        <v>0</v>
      </c>
      <c r="JET78" s="321">
        <f t="shared" si="203"/>
        <v>0</v>
      </c>
      <c r="JEU78" s="321">
        <f t="shared" si="203"/>
        <v>0</v>
      </c>
      <c r="JEV78" s="321">
        <f t="shared" si="203"/>
        <v>0</v>
      </c>
      <c r="JEW78" s="321">
        <f t="shared" si="203"/>
        <v>0</v>
      </c>
      <c r="JEX78" s="321">
        <f t="shared" si="203"/>
        <v>0</v>
      </c>
      <c r="JEY78" s="321">
        <f t="shared" si="203"/>
        <v>0</v>
      </c>
      <c r="JEZ78" s="321">
        <f t="shared" si="203"/>
        <v>0</v>
      </c>
      <c r="JFA78" s="321">
        <f t="shared" si="203"/>
        <v>0</v>
      </c>
      <c r="JFB78" s="321">
        <f t="shared" si="203"/>
        <v>0</v>
      </c>
      <c r="JFC78" s="321">
        <f t="shared" si="203"/>
        <v>0</v>
      </c>
      <c r="JFD78" s="321">
        <f t="shared" si="203"/>
        <v>0</v>
      </c>
      <c r="JFE78" s="321">
        <f t="shared" si="203"/>
        <v>0</v>
      </c>
      <c r="JFF78" s="321">
        <f t="shared" si="203"/>
        <v>0</v>
      </c>
      <c r="JFG78" s="321">
        <f t="shared" si="203"/>
        <v>0</v>
      </c>
      <c r="JFH78" s="321">
        <f t="shared" si="203"/>
        <v>0</v>
      </c>
      <c r="JFI78" s="321">
        <f t="shared" si="203"/>
        <v>0</v>
      </c>
      <c r="JFJ78" s="321">
        <f t="shared" si="203"/>
        <v>0</v>
      </c>
      <c r="JFK78" s="321">
        <f t="shared" si="203"/>
        <v>0</v>
      </c>
      <c r="JFL78" s="321">
        <f t="shared" si="203"/>
        <v>0</v>
      </c>
      <c r="JFM78" s="321">
        <f t="shared" si="203"/>
        <v>0</v>
      </c>
      <c r="JFN78" s="321">
        <f t="shared" si="203"/>
        <v>0</v>
      </c>
      <c r="JFO78" s="321">
        <f t="shared" ref="JFO78:JHZ81" si="204">JFN78*8.5%*12</f>
        <v>0</v>
      </c>
      <c r="JFP78" s="321">
        <f t="shared" si="204"/>
        <v>0</v>
      </c>
      <c r="JFQ78" s="321">
        <f t="shared" si="204"/>
        <v>0</v>
      </c>
      <c r="JFR78" s="321">
        <f t="shared" si="204"/>
        <v>0</v>
      </c>
      <c r="JFS78" s="321">
        <f t="shared" si="204"/>
        <v>0</v>
      </c>
      <c r="JFT78" s="321">
        <f t="shared" si="204"/>
        <v>0</v>
      </c>
      <c r="JFU78" s="321">
        <f t="shared" si="204"/>
        <v>0</v>
      </c>
      <c r="JFV78" s="321">
        <f t="shared" si="204"/>
        <v>0</v>
      </c>
      <c r="JFW78" s="321">
        <f t="shared" si="204"/>
        <v>0</v>
      </c>
      <c r="JFX78" s="321">
        <f t="shared" si="204"/>
        <v>0</v>
      </c>
      <c r="JFY78" s="321">
        <f t="shared" si="204"/>
        <v>0</v>
      </c>
      <c r="JFZ78" s="321">
        <f t="shared" si="204"/>
        <v>0</v>
      </c>
      <c r="JGA78" s="321">
        <f t="shared" si="204"/>
        <v>0</v>
      </c>
      <c r="JGB78" s="321">
        <f t="shared" si="204"/>
        <v>0</v>
      </c>
      <c r="JGC78" s="321">
        <f t="shared" si="204"/>
        <v>0</v>
      </c>
      <c r="JGD78" s="321">
        <f t="shared" si="204"/>
        <v>0</v>
      </c>
      <c r="JGE78" s="321">
        <f t="shared" si="204"/>
        <v>0</v>
      </c>
      <c r="JGF78" s="321">
        <f t="shared" si="204"/>
        <v>0</v>
      </c>
      <c r="JGG78" s="321">
        <f t="shared" si="204"/>
        <v>0</v>
      </c>
      <c r="JGH78" s="321">
        <f t="shared" si="204"/>
        <v>0</v>
      </c>
      <c r="JGI78" s="321">
        <f t="shared" si="204"/>
        <v>0</v>
      </c>
      <c r="JGJ78" s="321">
        <f t="shared" si="204"/>
        <v>0</v>
      </c>
      <c r="JGK78" s="321">
        <f t="shared" si="204"/>
        <v>0</v>
      </c>
      <c r="JGL78" s="321">
        <f t="shared" si="204"/>
        <v>0</v>
      </c>
      <c r="JGM78" s="321">
        <f t="shared" si="204"/>
        <v>0</v>
      </c>
      <c r="JGN78" s="321">
        <f t="shared" si="204"/>
        <v>0</v>
      </c>
      <c r="JGO78" s="321">
        <f t="shared" si="204"/>
        <v>0</v>
      </c>
      <c r="JGP78" s="321">
        <f t="shared" si="204"/>
        <v>0</v>
      </c>
      <c r="JGQ78" s="321">
        <f t="shared" si="204"/>
        <v>0</v>
      </c>
      <c r="JGR78" s="321">
        <f t="shared" si="204"/>
        <v>0</v>
      </c>
      <c r="JGS78" s="321">
        <f t="shared" si="204"/>
        <v>0</v>
      </c>
      <c r="JGT78" s="321">
        <f t="shared" si="204"/>
        <v>0</v>
      </c>
      <c r="JGU78" s="321">
        <f t="shared" si="204"/>
        <v>0</v>
      </c>
      <c r="JGV78" s="321">
        <f t="shared" si="204"/>
        <v>0</v>
      </c>
      <c r="JGW78" s="321">
        <f t="shared" si="204"/>
        <v>0</v>
      </c>
      <c r="JGX78" s="321">
        <f t="shared" si="204"/>
        <v>0</v>
      </c>
      <c r="JGY78" s="321">
        <f t="shared" si="204"/>
        <v>0</v>
      </c>
      <c r="JGZ78" s="321">
        <f t="shared" si="204"/>
        <v>0</v>
      </c>
      <c r="JHA78" s="321">
        <f t="shared" si="204"/>
        <v>0</v>
      </c>
      <c r="JHB78" s="321">
        <f t="shared" si="204"/>
        <v>0</v>
      </c>
      <c r="JHC78" s="321">
        <f t="shared" si="204"/>
        <v>0</v>
      </c>
      <c r="JHD78" s="321">
        <f t="shared" si="204"/>
        <v>0</v>
      </c>
      <c r="JHE78" s="321">
        <f t="shared" si="204"/>
        <v>0</v>
      </c>
      <c r="JHF78" s="321">
        <f t="shared" si="204"/>
        <v>0</v>
      </c>
      <c r="JHG78" s="321">
        <f t="shared" si="204"/>
        <v>0</v>
      </c>
      <c r="JHH78" s="321">
        <f t="shared" si="204"/>
        <v>0</v>
      </c>
      <c r="JHI78" s="321">
        <f t="shared" si="204"/>
        <v>0</v>
      </c>
      <c r="JHJ78" s="321">
        <f t="shared" si="204"/>
        <v>0</v>
      </c>
      <c r="JHK78" s="321">
        <f t="shared" si="204"/>
        <v>0</v>
      </c>
      <c r="JHL78" s="321">
        <f t="shared" si="204"/>
        <v>0</v>
      </c>
      <c r="JHM78" s="321">
        <f t="shared" si="204"/>
        <v>0</v>
      </c>
      <c r="JHN78" s="321">
        <f t="shared" si="204"/>
        <v>0</v>
      </c>
      <c r="JHO78" s="321">
        <f t="shared" si="204"/>
        <v>0</v>
      </c>
      <c r="JHP78" s="321">
        <f t="shared" si="204"/>
        <v>0</v>
      </c>
      <c r="JHQ78" s="321">
        <f t="shared" si="204"/>
        <v>0</v>
      </c>
      <c r="JHR78" s="321">
        <f t="shared" si="204"/>
        <v>0</v>
      </c>
      <c r="JHS78" s="321">
        <f t="shared" si="204"/>
        <v>0</v>
      </c>
      <c r="JHT78" s="321">
        <f t="shared" si="204"/>
        <v>0</v>
      </c>
      <c r="JHU78" s="321">
        <f t="shared" si="204"/>
        <v>0</v>
      </c>
      <c r="JHV78" s="321">
        <f t="shared" si="204"/>
        <v>0</v>
      </c>
      <c r="JHW78" s="321">
        <f t="shared" si="204"/>
        <v>0</v>
      </c>
      <c r="JHX78" s="321">
        <f t="shared" si="204"/>
        <v>0</v>
      </c>
      <c r="JHY78" s="321">
        <f t="shared" si="204"/>
        <v>0</v>
      </c>
      <c r="JHZ78" s="321">
        <f t="shared" si="204"/>
        <v>0</v>
      </c>
      <c r="JIA78" s="321">
        <f t="shared" ref="JIA78:JKL81" si="205">JHZ78*8.5%*12</f>
        <v>0</v>
      </c>
      <c r="JIB78" s="321">
        <f t="shared" si="205"/>
        <v>0</v>
      </c>
      <c r="JIC78" s="321">
        <f t="shared" si="205"/>
        <v>0</v>
      </c>
      <c r="JID78" s="321">
        <f t="shared" si="205"/>
        <v>0</v>
      </c>
      <c r="JIE78" s="321">
        <f t="shared" si="205"/>
        <v>0</v>
      </c>
      <c r="JIF78" s="321">
        <f t="shared" si="205"/>
        <v>0</v>
      </c>
      <c r="JIG78" s="321">
        <f t="shared" si="205"/>
        <v>0</v>
      </c>
      <c r="JIH78" s="321">
        <f t="shared" si="205"/>
        <v>0</v>
      </c>
      <c r="JII78" s="321">
        <f t="shared" si="205"/>
        <v>0</v>
      </c>
      <c r="JIJ78" s="321">
        <f t="shared" si="205"/>
        <v>0</v>
      </c>
      <c r="JIK78" s="321">
        <f t="shared" si="205"/>
        <v>0</v>
      </c>
      <c r="JIL78" s="321">
        <f t="shared" si="205"/>
        <v>0</v>
      </c>
      <c r="JIM78" s="321">
        <f t="shared" si="205"/>
        <v>0</v>
      </c>
      <c r="JIN78" s="321">
        <f t="shared" si="205"/>
        <v>0</v>
      </c>
      <c r="JIO78" s="321">
        <f t="shared" si="205"/>
        <v>0</v>
      </c>
      <c r="JIP78" s="321">
        <f t="shared" si="205"/>
        <v>0</v>
      </c>
      <c r="JIQ78" s="321">
        <f t="shared" si="205"/>
        <v>0</v>
      </c>
      <c r="JIR78" s="321">
        <f t="shared" si="205"/>
        <v>0</v>
      </c>
      <c r="JIS78" s="321">
        <f t="shared" si="205"/>
        <v>0</v>
      </c>
      <c r="JIT78" s="321">
        <f t="shared" si="205"/>
        <v>0</v>
      </c>
      <c r="JIU78" s="321">
        <f t="shared" si="205"/>
        <v>0</v>
      </c>
      <c r="JIV78" s="321">
        <f t="shared" si="205"/>
        <v>0</v>
      </c>
      <c r="JIW78" s="321">
        <f t="shared" si="205"/>
        <v>0</v>
      </c>
      <c r="JIX78" s="321">
        <f t="shared" si="205"/>
        <v>0</v>
      </c>
      <c r="JIY78" s="321">
        <f t="shared" si="205"/>
        <v>0</v>
      </c>
      <c r="JIZ78" s="321">
        <f t="shared" si="205"/>
        <v>0</v>
      </c>
      <c r="JJA78" s="321">
        <f t="shared" si="205"/>
        <v>0</v>
      </c>
      <c r="JJB78" s="321">
        <f t="shared" si="205"/>
        <v>0</v>
      </c>
      <c r="JJC78" s="321">
        <f t="shared" si="205"/>
        <v>0</v>
      </c>
      <c r="JJD78" s="321">
        <f t="shared" si="205"/>
        <v>0</v>
      </c>
      <c r="JJE78" s="321">
        <f t="shared" si="205"/>
        <v>0</v>
      </c>
      <c r="JJF78" s="321">
        <f t="shared" si="205"/>
        <v>0</v>
      </c>
      <c r="JJG78" s="321">
        <f t="shared" si="205"/>
        <v>0</v>
      </c>
      <c r="JJH78" s="321">
        <f t="shared" si="205"/>
        <v>0</v>
      </c>
      <c r="JJI78" s="321">
        <f t="shared" si="205"/>
        <v>0</v>
      </c>
      <c r="JJJ78" s="321">
        <f t="shared" si="205"/>
        <v>0</v>
      </c>
      <c r="JJK78" s="321">
        <f t="shared" si="205"/>
        <v>0</v>
      </c>
      <c r="JJL78" s="321">
        <f t="shared" si="205"/>
        <v>0</v>
      </c>
      <c r="JJM78" s="321">
        <f t="shared" si="205"/>
        <v>0</v>
      </c>
      <c r="JJN78" s="321">
        <f t="shared" si="205"/>
        <v>0</v>
      </c>
      <c r="JJO78" s="321">
        <f t="shared" si="205"/>
        <v>0</v>
      </c>
      <c r="JJP78" s="321">
        <f t="shared" si="205"/>
        <v>0</v>
      </c>
      <c r="JJQ78" s="321">
        <f t="shared" si="205"/>
        <v>0</v>
      </c>
      <c r="JJR78" s="321">
        <f t="shared" si="205"/>
        <v>0</v>
      </c>
      <c r="JJS78" s="321">
        <f t="shared" si="205"/>
        <v>0</v>
      </c>
      <c r="JJT78" s="321">
        <f t="shared" si="205"/>
        <v>0</v>
      </c>
      <c r="JJU78" s="321">
        <f t="shared" si="205"/>
        <v>0</v>
      </c>
      <c r="JJV78" s="321">
        <f t="shared" si="205"/>
        <v>0</v>
      </c>
      <c r="JJW78" s="321">
        <f t="shared" si="205"/>
        <v>0</v>
      </c>
      <c r="JJX78" s="321">
        <f t="shared" si="205"/>
        <v>0</v>
      </c>
      <c r="JJY78" s="321">
        <f t="shared" si="205"/>
        <v>0</v>
      </c>
      <c r="JJZ78" s="321">
        <f t="shared" si="205"/>
        <v>0</v>
      </c>
      <c r="JKA78" s="321">
        <f t="shared" si="205"/>
        <v>0</v>
      </c>
      <c r="JKB78" s="321">
        <f t="shared" si="205"/>
        <v>0</v>
      </c>
      <c r="JKC78" s="321">
        <f t="shared" si="205"/>
        <v>0</v>
      </c>
      <c r="JKD78" s="321">
        <f t="shared" si="205"/>
        <v>0</v>
      </c>
      <c r="JKE78" s="321">
        <f t="shared" si="205"/>
        <v>0</v>
      </c>
      <c r="JKF78" s="321">
        <f t="shared" si="205"/>
        <v>0</v>
      </c>
      <c r="JKG78" s="321">
        <f t="shared" si="205"/>
        <v>0</v>
      </c>
      <c r="JKH78" s="321">
        <f t="shared" si="205"/>
        <v>0</v>
      </c>
      <c r="JKI78" s="321">
        <f t="shared" si="205"/>
        <v>0</v>
      </c>
      <c r="JKJ78" s="321">
        <f t="shared" si="205"/>
        <v>0</v>
      </c>
      <c r="JKK78" s="321">
        <f t="shared" si="205"/>
        <v>0</v>
      </c>
      <c r="JKL78" s="321">
        <f t="shared" si="205"/>
        <v>0</v>
      </c>
      <c r="JKM78" s="321">
        <f t="shared" ref="JKM78:JMX81" si="206">JKL78*8.5%*12</f>
        <v>0</v>
      </c>
      <c r="JKN78" s="321">
        <f t="shared" si="206"/>
        <v>0</v>
      </c>
      <c r="JKO78" s="321">
        <f t="shared" si="206"/>
        <v>0</v>
      </c>
      <c r="JKP78" s="321">
        <f t="shared" si="206"/>
        <v>0</v>
      </c>
      <c r="JKQ78" s="321">
        <f t="shared" si="206"/>
        <v>0</v>
      </c>
      <c r="JKR78" s="321">
        <f t="shared" si="206"/>
        <v>0</v>
      </c>
      <c r="JKS78" s="321">
        <f t="shared" si="206"/>
        <v>0</v>
      </c>
      <c r="JKT78" s="321">
        <f t="shared" si="206"/>
        <v>0</v>
      </c>
      <c r="JKU78" s="321">
        <f t="shared" si="206"/>
        <v>0</v>
      </c>
      <c r="JKV78" s="321">
        <f t="shared" si="206"/>
        <v>0</v>
      </c>
      <c r="JKW78" s="321">
        <f t="shared" si="206"/>
        <v>0</v>
      </c>
      <c r="JKX78" s="321">
        <f t="shared" si="206"/>
        <v>0</v>
      </c>
      <c r="JKY78" s="321">
        <f t="shared" si="206"/>
        <v>0</v>
      </c>
      <c r="JKZ78" s="321">
        <f t="shared" si="206"/>
        <v>0</v>
      </c>
      <c r="JLA78" s="321">
        <f t="shared" si="206"/>
        <v>0</v>
      </c>
      <c r="JLB78" s="321">
        <f t="shared" si="206"/>
        <v>0</v>
      </c>
      <c r="JLC78" s="321">
        <f t="shared" si="206"/>
        <v>0</v>
      </c>
      <c r="JLD78" s="321">
        <f t="shared" si="206"/>
        <v>0</v>
      </c>
      <c r="JLE78" s="321">
        <f t="shared" si="206"/>
        <v>0</v>
      </c>
      <c r="JLF78" s="321">
        <f t="shared" si="206"/>
        <v>0</v>
      </c>
      <c r="JLG78" s="321">
        <f t="shared" si="206"/>
        <v>0</v>
      </c>
      <c r="JLH78" s="321">
        <f t="shared" si="206"/>
        <v>0</v>
      </c>
      <c r="JLI78" s="321">
        <f t="shared" si="206"/>
        <v>0</v>
      </c>
      <c r="JLJ78" s="321">
        <f t="shared" si="206"/>
        <v>0</v>
      </c>
      <c r="JLK78" s="321">
        <f t="shared" si="206"/>
        <v>0</v>
      </c>
      <c r="JLL78" s="321">
        <f t="shared" si="206"/>
        <v>0</v>
      </c>
      <c r="JLM78" s="321">
        <f t="shared" si="206"/>
        <v>0</v>
      </c>
      <c r="JLN78" s="321">
        <f t="shared" si="206"/>
        <v>0</v>
      </c>
      <c r="JLO78" s="321">
        <f t="shared" si="206"/>
        <v>0</v>
      </c>
      <c r="JLP78" s="321">
        <f t="shared" si="206"/>
        <v>0</v>
      </c>
      <c r="JLQ78" s="321">
        <f t="shared" si="206"/>
        <v>0</v>
      </c>
      <c r="JLR78" s="321">
        <f t="shared" si="206"/>
        <v>0</v>
      </c>
      <c r="JLS78" s="321">
        <f t="shared" si="206"/>
        <v>0</v>
      </c>
      <c r="JLT78" s="321">
        <f t="shared" si="206"/>
        <v>0</v>
      </c>
      <c r="JLU78" s="321">
        <f t="shared" si="206"/>
        <v>0</v>
      </c>
      <c r="JLV78" s="321">
        <f t="shared" si="206"/>
        <v>0</v>
      </c>
      <c r="JLW78" s="321">
        <f t="shared" si="206"/>
        <v>0</v>
      </c>
      <c r="JLX78" s="321">
        <f t="shared" si="206"/>
        <v>0</v>
      </c>
      <c r="JLY78" s="321">
        <f t="shared" si="206"/>
        <v>0</v>
      </c>
      <c r="JLZ78" s="321">
        <f t="shared" si="206"/>
        <v>0</v>
      </c>
      <c r="JMA78" s="321">
        <f t="shared" si="206"/>
        <v>0</v>
      </c>
      <c r="JMB78" s="321">
        <f t="shared" si="206"/>
        <v>0</v>
      </c>
      <c r="JMC78" s="321">
        <f t="shared" si="206"/>
        <v>0</v>
      </c>
      <c r="JMD78" s="321">
        <f t="shared" si="206"/>
        <v>0</v>
      </c>
      <c r="JME78" s="321">
        <f t="shared" si="206"/>
        <v>0</v>
      </c>
      <c r="JMF78" s="321">
        <f t="shared" si="206"/>
        <v>0</v>
      </c>
      <c r="JMG78" s="321">
        <f t="shared" si="206"/>
        <v>0</v>
      </c>
      <c r="JMH78" s="321">
        <f t="shared" si="206"/>
        <v>0</v>
      </c>
      <c r="JMI78" s="321">
        <f t="shared" si="206"/>
        <v>0</v>
      </c>
      <c r="JMJ78" s="321">
        <f t="shared" si="206"/>
        <v>0</v>
      </c>
      <c r="JMK78" s="321">
        <f t="shared" si="206"/>
        <v>0</v>
      </c>
      <c r="JML78" s="321">
        <f t="shared" si="206"/>
        <v>0</v>
      </c>
      <c r="JMM78" s="321">
        <f t="shared" si="206"/>
        <v>0</v>
      </c>
      <c r="JMN78" s="321">
        <f t="shared" si="206"/>
        <v>0</v>
      </c>
      <c r="JMO78" s="321">
        <f t="shared" si="206"/>
        <v>0</v>
      </c>
      <c r="JMP78" s="321">
        <f t="shared" si="206"/>
        <v>0</v>
      </c>
      <c r="JMQ78" s="321">
        <f t="shared" si="206"/>
        <v>0</v>
      </c>
      <c r="JMR78" s="321">
        <f t="shared" si="206"/>
        <v>0</v>
      </c>
      <c r="JMS78" s="321">
        <f t="shared" si="206"/>
        <v>0</v>
      </c>
      <c r="JMT78" s="321">
        <f t="shared" si="206"/>
        <v>0</v>
      </c>
      <c r="JMU78" s="321">
        <f t="shared" si="206"/>
        <v>0</v>
      </c>
      <c r="JMV78" s="321">
        <f t="shared" si="206"/>
        <v>0</v>
      </c>
      <c r="JMW78" s="321">
        <f t="shared" si="206"/>
        <v>0</v>
      </c>
      <c r="JMX78" s="321">
        <f t="shared" si="206"/>
        <v>0</v>
      </c>
      <c r="JMY78" s="321">
        <f t="shared" ref="JMY78:JPJ81" si="207">JMX78*8.5%*12</f>
        <v>0</v>
      </c>
      <c r="JMZ78" s="321">
        <f t="shared" si="207"/>
        <v>0</v>
      </c>
      <c r="JNA78" s="321">
        <f t="shared" si="207"/>
        <v>0</v>
      </c>
      <c r="JNB78" s="321">
        <f t="shared" si="207"/>
        <v>0</v>
      </c>
      <c r="JNC78" s="321">
        <f t="shared" si="207"/>
        <v>0</v>
      </c>
      <c r="JND78" s="321">
        <f t="shared" si="207"/>
        <v>0</v>
      </c>
      <c r="JNE78" s="321">
        <f t="shared" si="207"/>
        <v>0</v>
      </c>
      <c r="JNF78" s="321">
        <f t="shared" si="207"/>
        <v>0</v>
      </c>
      <c r="JNG78" s="321">
        <f t="shared" si="207"/>
        <v>0</v>
      </c>
      <c r="JNH78" s="321">
        <f t="shared" si="207"/>
        <v>0</v>
      </c>
      <c r="JNI78" s="321">
        <f t="shared" si="207"/>
        <v>0</v>
      </c>
      <c r="JNJ78" s="321">
        <f t="shared" si="207"/>
        <v>0</v>
      </c>
      <c r="JNK78" s="321">
        <f t="shared" si="207"/>
        <v>0</v>
      </c>
      <c r="JNL78" s="321">
        <f t="shared" si="207"/>
        <v>0</v>
      </c>
      <c r="JNM78" s="321">
        <f t="shared" si="207"/>
        <v>0</v>
      </c>
      <c r="JNN78" s="321">
        <f t="shared" si="207"/>
        <v>0</v>
      </c>
      <c r="JNO78" s="321">
        <f t="shared" si="207"/>
        <v>0</v>
      </c>
      <c r="JNP78" s="321">
        <f t="shared" si="207"/>
        <v>0</v>
      </c>
      <c r="JNQ78" s="321">
        <f t="shared" si="207"/>
        <v>0</v>
      </c>
      <c r="JNR78" s="321">
        <f t="shared" si="207"/>
        <v>0</v>
      </c>
      <c r="JNS78" s="321">
        <f t="shared" si="207"/>
        <v>0</v>
      </c>
      <c r="JNT78" s="321">
        <f t="shared" si="207"/>
        <v>0</v>
      </c>
      <c r="JNU78" s="321">
        <f t="shared" si="207"/>
        <v>0</v>
      </c>
      <c r="JNV78" s="321">
        <f t="shared" si="207"/>
        <v>0</v>
      </c>
      <c r="JNW78" s="321">
        <f t="shared" si="207"/>
        <v>0</v>
      </c>
      <c r="JNX78" s="321">
        <f t="shared" si="207"/>
        <v>0</v>
      </c>
      <c r="JNY78" s="321">
        <f t="shared" si="207"/>
        <v>0</v>
      </c>
      <c r="JNZ78" s="321">
        <f t="shared" si="207"/>
        <v>0</v>
      </c>
      <c r="JOA78" s="321">
        <f t="shared" si="207"/>
        <v>0</v>
      </c>
      <c r="JOB78" s="321">
        <f t="shared" si="207"/>
        <v>0</v>
      </c>
      <c r="JOC78" s="321">
        <f t="shared" si="207"/>
        <v>0</v>
      </c>
      <c r="JOD78" s="321">
        <f t="shared" si="207"/>
        <v>0</v>
      </c>
      <c r="JOE78" s="321">
        <f t="shared" si="207"/>
        <v>0</v>
      </c>
      <c r="JOF78" s="321">
        <f t="shared" si="207"/>
        <v>0</v>
      </c>
      <c r="JOG78" s="321">
        <f t="shared" si="207"/>
        <v>0</v>
      </c>
      <c r="JOH78" s="321">
        <f t="shared" si="207"/>
        <v>0</v>
      </c>
      <c r="JOI78" s="321">
        <f t="shared" si="207"/>
        <v>0</v>
      </c>
      <c r="JOJ78" s="321">
        <f t="shared" si="207"/>
        <v>0</v>
      </c>
      <c r="JOK78" s="321">
        <f t="shared" si="207"/>
        <v>0</v>
      </c>
      <c r="JOL78" s="321">
        <f t="shared" si="207"/>
        <v>0</v>
      </c>
      <c r="JOM78" s="321">
        <f t="shared" si="207"/>
        <v>0</v>
      </c>
      <c r="JON78" s="321">
        <f t="shared" si="207"/>
        <v>0</v>
      </c>
      <c r="JOO78" s="321">
        <f t="shared" si="207"/>
        <v>0</v>
      </c>
      <c r="JOP78" s="321">
        <f t="shared" si="207"/>
        <v>0</v>
      </c>
      <c r="JOQ78" s="321">
        <f t="shared" si="207"/>
        <v>0</v>
      </c>
      <c r="JOR78" s="321">
        <f t="shared" si="207"/>
        <v>0</v>
      </c>
      <c r="JOS78" s="321">
        <f t="shared" si="207"/>
        <v>0</v>
      </c>
      <c r="JOT78" s="321">
        <f t="shared" si="207"/>
        <v>0</v>
      </c>
      <c r="JOU78" s="321">
        <f t="shared" si="207"/>
        <v>0</v>
      </c>
      <c r="JOV78" s="321">
        <f t="shared" si="207"/>
        <v>0</v>
      </c>
      <c r="JOW78" s="321">
        <f t="shared" si="207"/>
        <v>0</v>
      </c>
      <c r="JOX78" s="321">
        <f t="shared" si="207"/>
        <v>0</v>
      </c>
      <c r="JOY78" s="321">
        <f t="shared" si="207"/>
        <v>0</v>
      </c>
      <c r="JOZ78" s="321">
        <f t="shared" si="207"/>
        <v>0</v>
      </c>
      <c r="JPA78" s="321">
        <f t="shared" si="207"/>
        <v>0</v>
      </c>
      <c r="JPB78" s="321">
        <f t="shared" si="207"/>
        <v>0</v>
      </c>
      <c r="JPC78" s="321">
        <f t="shared" si="207"/>
        <v>0</v>
      </c>
      <c r="JPD78" s="321">
        <f t="shared" si="207"/>
        <v>0</v>
      </c>
      <c r="JPE78" s="321">
        <f t="shared" si="207"/>
        <v>0</v>
      </c>
      <c r="JPF78" s="321">
        <f t="shared" si="207"/>
        <v>0</v>
      </c>
      <c r="JPG78" s="321">
        <f t="shared" si="207"/>
        <v>0</v>
      </c>
      <c r="JPH78" s="321">
        <f t="shared" si="207"/>
        <v>0</v>
      </c>
      <c r="JPI78" s="321">
        <f t="shared" si="207"/>
        <v>0</v>
      </c>
      <c r="JPJ78" s="321">
        <f t="shared" si="207"/>
        <v>0</v>
      </c>
      <c r="JPK78" s="321">
        <f t="shared" ref="JPK78:JRV81" si="208">JPJ78*8.5%*12</f>
        <v>0</v>
      </c>
      <c r="JPL78" s="321">
        <f t="shared" si="208"/>
        <v>0</v>
      </c>
      <c r="JPM78" s="321">
        <f t="shared" si="208"/>
        <v>0</v>
      </c>
      <c r="JPN78" s="321">
        <f t="shared" si="208"/>
        <v>0</v>
      </c>
      <c r="JPO78" s="321">
        <f t="shared" si="208"/>
        <v>0</v>
      </c>
      <c r="JPP78" s="321">
        <f t="shared" si="208"/>
        <v>0</v>
      </c>
      <c r="JPQ78" s="321">
        <f t="shared" si="208"/>
        <v>0</v>
      </c>
      <c r="JPR78" s="321">
        <f t="shared" si="208"/>
        <v>0</v>
      </c>
      <c r="JPS78" s="321">
        <f t="shared" si="208"/>
        <v>0</v>
      </c>
      <c r="JPT78" s="321">
        <f t="shared" si="208"/>
        <v>0</v>
      </c>
      <c r="JPU78" s="321">
        <f t="shared" si="208"/>
        <v>0</v>
      </c>
      <c r="JPV78" s="321">
        <f t="shared" si="208"/>
        <v>0</v>
      </c>
      <c r="JPW78" s="321">
        <f t="shared" si="208"/>
        <v>0</v>
      </c>
      <c r="JPX78" s="321">
        <f t="shared" si="208"/>
        <v>0</v>
      </c>
      <c r="JPY78" s="321">
        <f t="shared" si="208"/>
        <v>0</v>
      </c>
      <c r="JPZ78" s="321">
        <f t="shared" si="208"/>
        <v>0</v>
      </c>
      <c r="JQA78" s="321">
        <f t="shared" si="208"/>
        <v>0</v>
      </c>
      <c r="JQB78" s="321">
        <f t="shared" si="208"/>
        <v>0</v>
      </c>
      <c r="JQC78" s="321">
        <f t="shared" si="208"/>
        <v>0</v>
      </c>
      <c r="JQD78" s="321">
        <f t="shared" si="208"/>
        <v>0</v>
      </c>
      <c r="JQE78" s="321">
        <f t="shared" si="208"/>
        <v>0</v>
      </c>
      <c r="JQF78" s="321">
        <f t="shared" si="208"/>
        <v>0</v>
      </c>
      <c r="JQG78" s="321">
        <f t="shared" si="208"/>
        <v>0</v>
      </c>
      <c r="JQH78" s="321">
        <f t="shared" si="208"/>
        <v>0</v>
      </c>
      <c r="JQI78" s="321">
        <f t="shared" si="208"/>
        <v>0</v>
      </c>
      <c r="JQJ78" s="321">
        <f t="shared" si="208"/>
        <v>0</v>
      </c>
      <c r="JQK78" s="321">
        <f t="shared" si="208"/>
        <v>0</v>
      </c>
      <c r="JQL78" s="321">
        <f t="shared" si="208"/>
        <v>0</v>
      </c>
      <c r="JQM78" s="321">
        <f t="shared" si="208"/>
        <v>0</v>
      </c>
      <c r="JQN78" s="321">
        <f t="shared" si="208"/>
        <v>0</v>
      </c>
      <c r="JQO78" s="321">
        <f t="shared" si="208"/>
        <v>0</v>
      </c>
      <c r="JQP78" s="321">
        <f t="shared" si="208"/>
        <v>0</v>
      </c>
      <c r="JQQ78" s="321">
        <f t="shared" si="208"/>
        <v>0</v>
      </c>
      <c r="JQR78" s="321">
        <f t="shared" si="208"/>
        <v>0</v>
      </c>
      <c r="JQS78" s="321">
        <f t="shared" si="208"/>
        <v>0</v>
      </c>
      <c r="JQT78" s="321">
        <f t="shared" si="208"/>
        <v>0</v>
      </c>
      <c r="JQU78" s="321">
        <f t="shared" si="208"/>
        <v>0</v>
      </c>
      <c r="JQV78" s="321">
        <f t="shared" si="208"/>
        <v>0</v>
      </c>
      <c r="JQW78" s="321">
        <f t="shared" si="208"/>
        <v>0</v>
      </c>
      <c r="JQX78" s="321">
        <f t="shared" si="208"/>
        <v>0</v>
      </c>
      <c r="JQY78" s="321">
        <f t="shared" si="208"/>
        <v>0</v>
      </c>
      <c r="JQZ78" s="321">
        <f t="shared" si="208"/>
        <v>0</v>
      </c>
      <c r="JRA78" s="321">
        <f t="shared" si="208"/>
        <v>0</v>
      </c>
      <c r="JRB78" s="321">
        <f t="shared" si="208"/>
        <v>0</v>
      </c>
      <c r="JRC78" s="321">
        <f t="shared" si="208"/>
        <v>0</v>
      </c>
      <c r="JRD78" s="321">
        <f t="shared" si="208"/>
        <v>0</v>
      </c>
      <c r="JRE78" s="321">
        <f t="shared" si="208"/>
        <v>0</v>
      </c>
      <c r="JRF78" s="321">
        <f t="shared" si="208"/>
        <v>0</v>
      </c>
      <c r="JRG78" s="321">
        <f t="shared" si="208"/>
        <v>0</v>
      </c>
      <c r="JRH78" s="321">
        <f t="shared" si="208"/>
        <v>0</v>
      </c>
      <c r="JRI78" s="321">
        <f t="shared" si="208"/>
        <v>0</v>
      </c>
      <c r="JRJ78" s="321">
        <f t="shared" si="208"/>
        <v>0</v>
      </c>
      <c r="JRK78" s="321">
        <f t="shared" si="208"/>
        <v>0</v>
      </c>
      <c r="JRL78" s="321">
        <f t="shared" si="208"/>
        <v>0</v>
      </c>
      <c r="JRM78" s="321">
        <f t="shared" si="208"/>
        <v>0</v>
      </c>
      <c r="JRN78" s="321">
        <f t="shared" si="208"/>
        <v>0</v>
      </c>
      <c r="JRO78" s="321">
        <f t="shared" si="208"/>
        <v>0</v>
      </c>
      <c r="JRP78" s="321">
        <f t="shared" si="208"/>
        <v>0</v>
      </c>
      <c r="JRQ78" s="321">
        <f t="shared" si="208"/>
        <v>0</v>
      </c>
      <c r="JRR78" s="321">
        <f t="shared" si="208"/>
        <v>0</v>
      </c>
      <c r="JRS78" s="321">
        <f t="shared" si="208"/>
        <v>0</v>
      </c>
      <c r="JRT78" s="321">
        <f t="shared" si="208"/>
        <v>0</v>
      </c>
      <c r="JRU78" s="321">
        <f t="shared" si="208"/>
        <v>0</v>
      </c>
      <c r="JRV78" s="321">
        <f t="shared" si="208"/>
        <v>0</v>
      </c>
      <c r="JRW78" s="321">
        <f t="shared" ref="JRW78:JUH81" si="209">JRV78*8.5%*12</f>
        <v>0</v>
      </c>
      <c r="JRX78" s="321">
        <f t="shared" si="209"/>
        <v>0</v>
      </c>
      <c r="JRY78" s="321">
        <f t="shared" si="209"/>
        <v>0</v>
      </c>
      <c r="JRZ78" s="321">
        <f t="shared" si="209"/>
        <v>0</v>
      </c>
      <c r="JSA78" s="321">
        <f t="shared" si="209"/>
        <v>0</v>
      </c>
      <c r="JSB78" s="321">
        <f t="shared" si="209"/>
        <v>0</v>
      </c>
      <c r="JSC78" s="321">
        <f t="shared" si="209"/>
        <v>0</v>
      </c>
      <c r="JSD78" s="321">
        <f t="shared" si="209"/>
        <v>0</v>
      </c>
      <c r="JSE78" s="321">
        <f t="shared" si="209"/>
        <v>0</v>
      </c>
      <c r="JSF78" s="321">
        <f t="shared" si="209"/>
        <v>0</v>
      </c>
      <c r="JSG78" s="321">
        <f t="shared" si="209"/>
        <v>0</v>
      </c>
      <c r="JSH78" s="321">
        <f t="shared" si="209"/>
        <v>0</v>
      </c>
      <c r="JSI78" s="321">
        <f t="shared" si="209"/>
        <v>0</v>
      </c>
      <c r="JSJ78" s="321">
        <f t="shared" si="209"/>
        <v>0</v>
      </c>
      <c r="JSK78" s="321">
        <f t="shared" si="209"/>
        <v>0</v>
      </c>
      <c r="JSL78" s="321">
        <f t="shared" si="209"/>
        <v>0</v>
      </c>
      <c r="JSM78" s="321">
        <f t="shared" si="209"/>
        <v>0</v>
      </c>
      <c r="JSN78" s="321">
        <f t="shared" si="209"/>
        <v>0</v>
      </c>
      <c r="JSO78" s="321">
        <f t="shared" si="209"/>
        <v>0</v>
      </c>
      <c r="JSP78" s="321">
        <f t="shared" si="209"/>
        <v>0</v>
      </c>
      <c r="JSQ78" s="321">
        <f t="shared" si="209"/>
        <v>0</v>
      </c>
      <c r="JSR78" s="321">
        <f t="shared" si="209"/>
        <v>0</v>
      </c>
      <c r="JSS78" s="321">
        <f t="shared" si="209"/>
        <v>0</v>
      </c>
      <c r="JST78" s="321">
        <f t="shared" si="209"/>
        <v>0</v>
      </c>
      <c r="JSU78" s="321">
        <f t="shared" si="209"/>
        <v>0</v>
      </c>
      <c r="JSV78" s="321">
        <f t="shared" si="209"/>
        <v>0</v>
      </c>
      <c r="JSW78" s="321">
        <f t="shared" si="209"/>
        <v>0</v>
      </c>
      <c r="JSX78" s="321">
        <f t="shared" si="209"/>
        <v>0</v>
      </c>
      <c r="JSY78" s="321">
        <f t="shared" si="209"/>
        <v>0</v>
      </c>
      <c r="JSZ78" s="321">
        <f t="shared" si="209"/>
        <v>0</v>
      </c>
      <c r="JTA78" s="321">
        <f t="shared" si="209"/>
        <v>0</v>
      </c>
      <c r="JTB78" s="321">
        <f t="shared" si="209"/>
        <v>0</v>
      </c>
      <c r="JTC78" s="321">
        <f t="shared" si="209"/>
        <v>0</v>
      </c>
      <c r="JTD78" s="321">
        <f t="shared" si="209"/>
        <v>0</v>
      </c>
      <c r="JTE78" s="321">
        <f t="shared" si="209"/>
        <v>0</v>
      </c>
      <c r="JTF78" s="321">
        <f t="shared" si="209"/>
        <v>0</v>
      </c>
      <c r="JTG78" s="321">
        <f t="shared" si="209"/>
        <v>0</v>
      </c>
      <c r="JTH78" s="321">
        <f t="shared" si="209"/>
        <v>0</v>
      </c>
      <c r="JTI78" s="321">
        <f t="shared" si="209"/>
        <v>0</v>
      </c>
      <c r="JTJ78" s="321">
        <f t="shared" si="209"/>
        <v>0</v>
      </c>
      <c r="JTK78" s="321">
        <f t="shared" si="209"/>
        <v>0</v>
      </c>
      <c r="JTL78" s="321">
        <f t="shared" si="209"/>
        <v>0</v>
      </c>
      <c r="JTM78" s="321">
        <f t="shared" si="209"/>
        <v>0</v>
      </c>
      <c r="JTN78" s="321">
        <f t="shared" si="209"/>
        <v>0</v>
      </c>
      <c r="JTO78" s="321">
        <f t="shared" si="209"/>
        <v>0</v>
      </c>
      <c r="JTP78" s="321">
        <f t="shared" si="209"/>
        <v>0</v>
      </c>
      <c r="JTQ78" s="321">
        <f t="shared" si="209"/>
        <v>0</v>
      </c>
      <c r="JTR78" s="321">
        <f t="shared" si="209"/>
        <v>0</v>
      </c>
      <c r="JTS78" s="321">
        <f t="shared" si="209"/>
        <v>0</v>
      </c>
      <c r="JTT78" s="321">
        <f t="shared" si="209"/>
        <v>0</v>
      </c>
      <c r="JTU78" s="321">
        <f t="shared" si="209"/>
        <v>0</v>
      </c>
      <c r="JTV78" s="321">
        <f t="shared" si="209"/>
        <v>0</v>
      </c>
      <c r="JTW78" s="321">
        <f t="shared" si="209"/>
        <v>0</v>
      </c>
      <c r="JTX78" s="321">
        <f t="shared" si="209"/>
        <v>0</v>
      </c>
      <c r="JTY78" s="321">
        <f t="shared" si="209"/>
        <v>0</v>
      </c>
      <c r="JTZ78" s="321">
        <f t="shared" si="209"/>
        <v>0</v>
      </c>
      <c r="JUA78" s="321">
        <f t="shared" si="209"/>
        <v>0</v>
      </c>
      <c r="JUB78" s="321">
        <f t="shared" si="209"/>
        <v>0</v>
      </c>
      <c r="JUC78" s="321">
        <f t="shared" si="209"/>
        <v>0</v>
      </c>
      <c r="JUD78" s="321">
        <f t="shared" si="209"/>
        <v>0</v>
      </c>
      <c r="JUE78" s="321">
        <f t="shared" si="209"/>
        <v>0</v>
      </c>
      <c r="JUF78" s="321">
        <f t="shared" si="209"/>
        <v>0</v>
      </c>
      <c r="JUG78" s="321">
        <f t="shared" si="209"/>
        <v>0</v>
      </c>
      <c r="JUH78" s="321">
        <f t="shared" si="209"/>
        <v>0</v>
      </c>
      <c r="JUI78" s="321">
        <f t="shared" ref="JUI78:JWT81" si="210">JUH78*8.5%*12</f>
        <v>0</v>
      </c>
      <c r="JUJ78" s="321">
        <f t="shared" si="210"/>
        <v>0</v>
      </c>
      <c r="JUK78" s="321">
        <f t="shared" si="210"/>
        <v>0</v>
      </c>
      <c r="JUL78" s="321">
        <f t="shared" si="210"/>
        <v>0</v>
      </c>
      <c r="JUM78" s="321">
        <f t="shared" si="210"/>
        <v>0</v>
      </c>
      <c r="JUN78" s="321">
        <f t="shared" si="210"/>
        <v>0</v>
      </c>
      <c r="JUO78" s="321">
        <f t="shared" si="210"/>
        <v>0</v>
      </c>
      <c r="JUP78" s="321">
        <f t="shared" si="210"/>
        <v>0</v>
      </c>
      <c r="JUQ78" s="321">
        <f t="shared" si="210"/>
        <v>0</v>
      </c>
      <c r="JUR78" s="321">
        <f t="shared" si="210"/>
        <v>0</v>
      </c>
      <c r="JUS78" s="321">
        <f t="shared" si="210"/>
        <v>0</v>
      </c>
      <c r="JUT78" s="321">
        <f t="shared" si="210"/>
        <v>0</v>
      </c>
      <c r="JUU78" s="321">
        <f t="shared" si="210"/>
        <v>0</v>
      </c>
      <c r="JUV78" s="321">
        <f t="shared" si="210"/>
        <v>0</v>
      </c>
      <c r="JUW78" s="321">
        <f t="shared" si="210"/>
        <v>0</v>
      </c>
      <c r="JUX78" s="321">
        <f t="shared" si="210"/>
        <v>0</v>
      </c>
      <c r="JUY78" s="321">
        <f t="shared" si="210"/>
        <v>0</v>
      </c>
      <c r="JUZ78" s="321">
        <f t="shared" si="210"/>
        <v>0</v>
      </c>
      <c r="JVA78" s="321">
        <f t="shared" si="210"/>
        <v>0</v>
      </c>
      <c r="JVB78" s="321">
        <f t="shared" si="210"/>
        <v>0</v>
      </c>
      <c r="JVC78" s="321">
        <f t="shared" si="210"/>
        <v>0</v>
      </c>
      <c r="JVD78" s="321">
        <f t="shared" si="210"/>
        <v>0</v>
      </c>
      <c r="JVE78" s="321">
        <f t="shared" si="210"/>
        <v>0</v>
      </c>
      <c r="JVF78" s="321">
        <f t="shared" si="210"/>
        <v>0</v>
      </c>
      <c r="JVG78" s="321">
        <f t="shared" si="210"/>
        <v>0</v>
      </c>
      <c r="JVH78" s="321">
        <f t="shared" si="210"/>
        <v>0</v>
      </c>
      <c r="JVI78" s="321">
        <f t="shared" si="210"/>
        <v>0</v>
      </c>
      <c r="JVJ78" s="321">
        <f t="shared" si="210"/>
        <v>0</v>
      </c>
      <c r="JVK78" s="321">
        <f t="shared" si="210"/>
        <v>0</v>
      </c>
      <c r="JVL78" s="321">
        <f t="shared" si="210"/>
        <v>0</v>
      </c>
      <c r="JVM78" s="321">
        <f t="shared" si="210"/>
        <v>0</v>
      </c>
      <c r="JVN78" s="321">
        <f t="shared" si="210"/>
        <v>0</v>
      </c>
      <c r="JVO78" s="321">
        <f t="shared" si="210"/>
        <v>0</v>
      </c>
      <c r="JVP78" s="321">
        <f t="shared" si="210"/>
        <v>0</v>
      </c>
      <c r="JVQ78" s="321">
        <f t="shared" si="210"/>
        <v>0</v>
      </c>
      <c r="JVR78" s="321">
        <f t="shared" si="210"/>
        <v>0</v>
      </c>
      <c r="JVS78" s="321">
        <f t="shared" si="210"/>
        <v>0</v>
      </c>
      <c r="JVT78" s="321">
        <f t="shared" si="210"/>
        <v>0</v>
      </c>
      <c r="JVU78" s="321">
        <f t="shared" si="210"/>
        <v>0</v>
      </c>
      <c r="JVV78" s="321">
        <f t="shared" si="210"/>
        <v>0</v>
      </c>
      <c r="JVW78" s="321">
        <f t="shared" si="210"/>
        <v>0</v>
      </c>
      <c r="JVX78" s="321">
        <f t="shared" si="210"/>
        <v>0</v>
      </c>
      <c r="JVY78" s="321">
        <f t="shared" si="210"/>
        <v>0</v>
      </c>
      <c r="JVZ78" s="321">
        <f t="shared" si="210"/>
        <v>0</v>
      </c>
      <c r="JWA78" s="321">
        <f t="shared" si="210"/>
        <v>0</v>
      </c>
      <c r="JWB78" s="321">
        <f t="shared" si="210"/>
        <v>0</v>
      </c>
      <c r="JWC78" s="321">
        <f t="shared" si="210"/>
        <v>0</v>
      </c>
      <c r="JWD78" s="321">
        <f t="shared" si="210"/>
        <v>0</v>
      </c>
      <c r="JWE78" s="321">
        <f t="shared" si="210"/>
        <v>0</v>
      </c>
      <c r="JWF78" s="321">
        <f t="shared" si="210"/>
        <v>0</v>
      </c>
      <c r="JWG78" s="321">
        <f t="shared" si="210"/>
        <v>0</v>
      </c>
      <c r="JWH78" s="321">
        <f t="shared" si="210"/>
        <v>0</v>
      </c>
      <c r="JWI78" s="321">
        <f t="shared" si="210"/>
        <v>0</v>
      </c>
      <c r="JWJ78" s="321">
        <f t="shared" si="210"/>
        <v>0</v>
      </c>
      <c r="JWK78" s="321">
        <f t="shared" si="210"/>
        <v>0</v>
      </c>
      <c r="JWL78" s="321">
        <f t="shared" si="210"/>
        <v>0</v>
      </c>
      <c r="JWM78" s="321">
        <f t="shared" si="210"/>
        <v>0</v>
      </c>
      <c r="JWN78" s="321">
        <f t="shared" si="210"/>
        <v>0</v>
      </c>
      <c r="JWO78" s="321">
        <f t="shared" si="210"/>
        <v>0</v>
      </c>
      <c r="JWP78" s="321">
        <f t="shared" si="210"/>
        <v>0</v>
      </c>
      <c r="JWQ78" s="321">
        <f t="shared" si="210"/>
        <v>0</v>
      </c>
      <c r="JWR78" s="321">
        <f t="shared" si="210"/>
        <v>0</v>
      </c>
      <c r="JWS78" s="321">
        <f t="shared" si="210"/>
        <v>0</v>
      </c>
      <c r="JWT78" s="321">
        <f t="shared" si="210"/>
        <v>0</v>
      </c>
      <c r="JWU78" s="321">
        <f t="shared" ref="JWU78:JZF81" si="211">JWT78*8.5%*12</f>
        <v>0</v>
      </c>
      <c r="JWV78" s="321">
        <f t="shared" si="211"/>
        <v>0</v>
      </c>
      <c r="JWW78" s="321">
        <f t="shared" si="211"/>
        <v>0</v>
      </c>
      <c r="JWX78" s="321">
        <f t="shared" si="211"/>
        <v>0</v>
      </c>
      <c r="JWY78" s="321">
        <f t="shared" si="211"/>
        <v>0</v>
      </c>
      <c r="JWZ78" s="321">
        <f t="shared" si="211"/>
        <v>0</v>
      </c>
      <c r="JXA78" s="321">
        <f t="shared" si="211"/>
        <v>0</v>
      </c>
      <c r="JXB78" s="321">
        <f t="shared" si="211"/>
        <v>0</v>
      </c>
      <c r="JXC78" s="321">
        <f t="shared" si="211"/>
        <v>0</v>
      </c>
      <c r="JXD78" s="321">
        <f t="shared" si="211"/>
        <v>0</v>
      </c>
      <c r="JXE78" s="321">
        <f t="shared" si="211"/>
        <v>0</v>
      </c>
      <c r="JXF78" s="321">
        <f t="shared" si="211"/>
        <v>0</v>
      </c>
      <c r="JXG78" s="321">
        <f t="shared" si="211"/>
        <v>0</v>
      </c>
      <c r="JXH78" s="321">
        <f t="shared" si="211"/>
        <v>0</v>
      </c>
      <c r="JXI78" s="321">
        <f t="shared" si="211"/>
        <v>0</v>
      </c>
      <c r="JXJ78" s="321">
        <f t="shared" si="211"/>
        <v>0</v>
      </c>
      <c r="JXK78" s="321">
        <f t="shared" si="211"/>
        <v>0</v>
      </c>
      <c r="JXL78" s="321">
        <f t="shared" si="211"/>
        <v>0</v>
      </c>
      <c r="JXM78" s="321">
        <f t="shared" si="211"/>
        <v>0</v>
      </c>
      <c r="JXN78" s="321">
        <f t="shared" si="211"/>
        <v>0</v>
      </c>
      <c r="JXO78" s="321">
        <f t="shared" si="211"/>
        <v>0</v>
      </c>
      <c r="JXP78" s="321">
        <f t="shared" si="211"/>
        <v>0</v>
      </c>
      <c r="JXQ78" s="321">
        <f t="shared" si="211"/>
        <v>0</v>
      </c>
      <c r="JXR78" s="321">
        <f t="shared" si="211"/>
        <v>0</v>
      </c>
      <c r="JXS78" s="321">
        <f t="shared" si="211"/>
        <v>0</v>
      </c>
      <c r="JXT78" s="321">
        <f t="shared" si="211"/>
        <v>0</v>
      </c>
      <c r="JXU78" s="321">
        <f t="shared" si="211"/>
        <v>0</v>
      </c>
      <c r="JXV78" s="321">
        <f t="shared" si="211"/>
        <v>0</v>
      </c>
      <c r="JXW78" s="321">
        <f t="shared" si="211"/>
        <v>0</v>
      </c>
      <c r="JXX78" s="321">
        <f t="shared" si="211"/>
        <v>0</v>
      </c>
      <c r="JXY78" s="321">
        <f t="shared" si="211"/>
        <v>0</v>
      </c>
      <c r="JXZ78" s="321">
        <f t="shared" si="211"/>
        <v>0</v>
      </c>
      <c r="JYA78" s="321">
        <f t="shared" si="211"/>
        <v>0</v>
      </c>
      <c r="JYB78" s="321">
        <f t="shared" si="211"/>
        <v>0</v>
      </c>
      <c r="JYC78" s="321">
        <f t="shared" si="211"/>
        <v>0</v>
      </c>
      <c r="JYD78" s="321">
        <f t="shared" si="211"/>
        <v>0</v>
      </c>
      <c r="JYE78" s="321">
        <f t="shared" si="211"/>
        <v>0</v>
      </c>
      <c r="JYF78" s="321">
        <f t="shared" si="211"/>
        <v>0</v>
      </c>
      <c r="JYG78" s="321">
        <f t="shared" si="211"/>
        <v>0</v>
      </c>
      <c r="JYH78" s="321">
        <f t="shared" si="211"/>
        <v>0</v>
      </c>
      <c r="JYI78" s="321">
        <f t="shared" si="211"/>
        <v>0</v>
      </c>
      <c r="JYJ78" s="321">
        <f t="shared" si="211"/>
        <v>0</v>
      </c>
      <c r="JYK78" s="321">
        <f t="shared" si="211"/>
        <v>0</v>
      </c>
      <c r="JYL78" s="321">
        <f t="shared" si="211"/>
        <v>0</v>
      </c>
      <c r="JYM78" s="321">
        <f t="shared" si="211"/>
        <v>0</v>
      </c>
      <c r="JYN78" s="321">
        <f t="shared" si="211"/>
        <v>0</v>
      </c>
      <c r="JYO78" s="321">
        <f t="shared" si="211"/>
        <v>0</v>
      </c>
      <c r="JYP78" s="321">
        <f t="shared" si="211"/>
        <v>0</v>
      </c>
      <c r="JYQ78" s="321">
        <f t="shared" si="211"/>
        <v>0</v>
      </c>
      <c r="JYR78" s="321">
        <f t="shared" si="211"/>
        <v>0</v>
      </c>
      <c r="JYS78" s="321">
        <f t="shared" si="211"/>
        <v>0</v>
      </c>
      <c r="JYT78" s="321">
        <f t="shared" si="211"/>
        <v>0</v>
      </c>
      <c r="JYU78" s="321">
        <f t="shared" si="211"/>
        <v>0</v>
      </c>
      <c r="JYV78" s="321">
        <f t="shared" si="211"/>
        <v>0</v>
      </c>
      <c r="JYW78" s="321">
        <f t="shared" si="211"/>
        <v>0</v>
      </c>
      <c r="JYX78" s="321">
        <f t="shared" si="211"/>
        <v>0</v>
      </c>
      <c r="JYY78" s="321">
        <f t="shared" si="211"/>
        <v>0</v>
      </c>
      <c r="JYZ78" s="321">
        <f t="shared" si="211"/>
        <v>0</v>
      </c>
      <c r="JZA78" s="321">
        <f t="shared" si="211"/>
        <v>0</v>
      </c>
      <c r="JZB78" s="321">
        <f t="shared" si="211"/>
        <v>0</v>
      </c>
      <c r="JZC78" s="321">
        <f t="shared" si="211"/>
        <v>0</v>
      </c>
      <c r="JZD78" s="321">
        <f t="shared" si="211"/>
        <v>0</v>
      </c>
      <c r="JZE78" s="321">
        <f t="shared" si="211"/>
        <v>0</v>
      </c>
      <c r="JZF78" s="321">
        <f t="shared" si="211"/>
        <v>0</v>
      </c>
      <c r="JZG78" s="321">
        <f t="shared" ref="JZG78:KBR81" si="212">JZF78*8.5%*12</f>
        <v>0</v>
      </c>
      <c r="JZH78" s="321">
        <f t="shared" si="212"/>
        <v>0</v>
      </c>
      <c r="JZI78" s="321">
        <f t="shared" si="212"/>
        <v>0</v>
      </c>
      <c r="JZJ78" s="321">
        <f t="shared" si="212"/>
        <v>0</v>
      </c>
      <c r="JZK78" s="321">
        <f t="shared" si="212"/>
        <v>0</v>
      </c>
      <c r="JZL78" s="321">
        <f t="shared" si="212"/>
        <v>0</v>
      </c>
      <c r="JZM78" s="321">
        <f t="shared" si="212"/>
        <v>0</v>
      </c>
      <c r="JZN78" s="321">
        <f t="shared" si="212"/>
        <v>0</v>
      </c>
      <c r="JZO78" s="321">
        <f t="shared" si="212"/>
        <v>0</v>
      </c>
      <c r="JZP78" s="321">
        <f t="shared" si="212"/>
        <v>0</v>
      </c>
      <c r="JZQ78" s="321">
        <f t="shared" si="212"/>
        <v>0</v>
      </c>
      <c r="JZR78" s="321">
        <f t="shared" si="212"/>
        <v>0</v>
      </c>
      <c r="JZS78" s="321">
        <f t="shared" si="212"/>
        <v>0</v>
      </c>
      <c r="JZT78" s="321">
        <f t="shared" si="212"/>
        <v>0</v>
      </c>
      <c r="JZU78" s="321">
        <f t="shared" si="212"/>
        <v>0</v>
      </c>
      <c r="JZV78" s="321">
        <f t="shared" si="212"/>
        <v>0</v>
      </c>
      <c r="JZW78" s="321">
        <f t="shared" si="212"/>
        <v>0</v>
      </c>
      <c r="JZX78" s="321">
        <f t="shared" si="212"/>
        <v>0</v>
      </c>
      <c r="JZY78" s="321">
        <f t="shared" si="212"/>
        <v>0</v>
      </c>
      <c r="JZZ78" s="321">
        <f t="shared" si="212"/>
        <v>0</v>
      </c>
      <c r="KAA78" s="321">
        <f t="shared" si="212"/>
        <v>0</v>
      </c>
      <c r="KAB78" s="321">
        <f t="shared" si="212"/>
        <v>0</v>
      </c>
      <c r="KAC78" s="321">
        <f t="shared" si="212"/>
        <v>0</v>
      </c>
      <c r="KAD78" s="321">
        <f t="shared" si="212"/>
        <v>0</v>
      </c>
      <c r="KAE78" s="321">
        <f t="shared" si="212"/>
        <v>0</v>
      </c>
      <c r="KAF78" s="321">
        <f t="shared" si="212"/>
        <v>0</v>
      </c>
      <c r="KAG78" s="321">
        <f t="shared" si="212"/>
        <v>0</v>
      </c>
      <c r="KAH78" s="321">
        <f t="shared" si="212"/>
        <v>0</v>
      </c>
      <c r="KAI78" s="321">
        <f t="shared" si="212"/>
        <v>0</v>
      </c>
      <c r="KAJ78" s="321">
        <f t="shared" si="212"/>
        <v>0</v>
      </c>
      <c r="KAK78" s="321">
        <f t="shared" si="212"/>
        <v>0</v>
      </c>
      <c r="KAL78" s="321">
        <f t="shared" si="212"/>
        <v>0</v>
      </c>
      <c r="KAM78" s="321">
        <f t="shared" si="212"/>
        <v>0</v>
      </c>
      <c r="KAN78" s="321">
        <f t="shared" si="212"/>
        <v>0</v>
      </c>
      <c r="KAO78" s="321">
        <f t="shared" si="212"/>
        <v>0</v>
      </c>
      <c r="KAP78" s="321">
        <f t="shared" si="212"/>
        <v>0</v>
      </c>
      <c r="KAQ78" s="321">
        <f t="shared" si="212"/>
        <v>0</v>
      </c>
      <c r="KAR78" s="321">
        <f t="shared" si="212"/>
        <v>0</v>
      </c>
      <c r="KAS78" s="321">
        <f t="shared" si="212"/>
        <v>0</v>
      </c>
      <c r="KAT78" s="321">
        <f t="shared" si="212"/>
        <v>0</v>
      </c>
      <c r="KAU78" s="321">
        <f t="shared" si="212"/>
        <v>0</v>
      </c>
      <c r="KAV78" s="321">
        <f t="shared" si="212"/>
        <v>0</v>
      </c>
      <c r="KAW78" s="321">
        <f t="shared" si="212"/>
        <v>0</v>
      </c>
      <c r="KAX78" s="321">
        <f t="shared" si="212"/>
        <v>0</v>
      </c>
      <c r="KAY78" s="321">
        <f t="shared" si="212"/>
        <v>0</v>
      </c>
      <c r="KAZ78" s="321">
        <f t="shared" si="212"/>
        <v>0</v>
      </c>
      <c r="KBA78" s="321">
        <f t="shared" si="212"/>
        <v>0</v>
      </c>
      <c r="KBB78" s="321">
        <f t="shared" si="212"/>
        <v>0</v>
      </c>
      <c r="KBC78" s="321">
        <f t="shared" si="212"/>
        <v>0</v>
      </c>
      <c r="KBD78" s="321">
        <f t="shared" si="212"/>
        <v>0</v>
      </c>
      <c r="KBE78" s="321">
        <f t="shared" si="212"/>
        <v>0</v>
      </c>
      <c r="KBF78" s="321">
        <f t="shared" si="212"/>
        <v>0</v>
      </c>
      <c r="KBG78" s="321">
        <f t="shared" si="212"/>
        <v>0</v>
      </c>
      <c r="KBH78" s="321">
        <f t="shared" si="212"/>
        <v>0</v>
      </c>
      <c r="KBI78" s="321">
        <f t="shared" si="212"/>
        <v>0</v>
      </c>
      <c r="KBJ78" s="321">
        <f t="shared" si="212"/>
        <v>0</v>
      </c>
      <c r="KBK78" s="321">
        <f t="shared" si="212"/>
        <v>0</v>
      </c>
      <c r="KBL78" s="321">
        <f t="shared" si="212"/>
        <v>0</v>
      </c>
      <c r="KBM78" s="321">
        <f t="shared" si="212"/>
        <v>0</v>
      </c>
      <c r="KBN78" s="321">
        <f t="shared" si="212"/>
        <v>0</v>
      </c>
      <c r="KBO78" s="321">
        <f t="shared" si="212"/>
        <v>0</v>
      </c>
      <c r="KBP78" s="321">
        <f t="shared" si="212"/>
        <v>0</v>
      </c>
      <c r="KBQ78" s="321">
        <f t="shared" si="212"/>
        <v>0</v>
      </c>
      <c r="KBR78" s="321">
        <f t="shared" si="212"/>
        <v>0</v>
      </c>
      <c r="KBS78" s="321">
        <f t="shared" ref="KBS78:KED81" si="213">KBR78*8.5%*12</f>
        <v>0</v>
      </c>
      <c r="KBT78" s="321">
        <f t="shared" si="213"/>
        <v>0</v>
      </c>
      <c r="KBU78" s="321">
        <f t="shared" si="213"/>
        <v>0</v>
      </c>
      <c r="KBV78" s="321">
        <f t="shared" si="213"/>
        <v>0</v>
      </c>
      <c r="KBW78" s="321">
        <f t="shared" si="213"/>
        <v>0</v>
      </c>
      <c r="KBX78" s="321">
        <f t="shared" si="213"/>
        <v>0</v>
      </c>
      <c r="KBY78" s="321">
        <f t="shared" si="213"/>
        <v>0</v>
      </c>
      <c r="KBZ78" s="321">
        <f t="shared" si="213"/>
        <v>0</v>
      </c>
      <c r="KCA78" s="321">
        <f t="shared" si="213"/>
        <v>0</v>
      </c>
      <c r="KCB78" s="321">
        <f t="shared" si="213"/>
        <v>0</v>
      </c>
      <c r="KCC78" s="321">
        <f t="shared" si="213"/>
        <v>0</v>
      </c>
      <c r="KCD78" s="321">
        <f t="shared" si="213"/>
        <v>0</v>
      </c>
      <c r="KCE78" s="321">
        <f t="shared" si="213"/>
        <v>0</v>
      </c>
      <c r="KCF78" s="321">
        <f t="shared" si="213"/>
        <v>0</v>
      </c>
      <c r="KCG78" s="321">
        <f t="shared" si="213"/>
        <v>0</v>
      </c>
      <c r="KCH78" s="321">
        <f t="shared" si="213"/>
        <v>0</v>
      </c>
      <c r="KCI78" s="321">
        <f t="shared" si="213"/>
        <v>0</v>
      </c>
      <c r="KCJ78" s="321">
        <f t="shared" si="213"/>
        <v>0</v>
      </c>
      <c r="KCK78" s="321">
        <f t="shared" si="213"/>
        <v>0</v>
      </c>
      <c r="KCL78" s="321">
        <f t="shared" si="213"/>
        <v>0</v>
      </c>
      <c r="KCM78" s="321">
        <f t="shared" si="213"/>
        <v>0</v>
      </c>
      <c r="KCN78" s="321">
        <f t="shared" si="213"/>
        <v>0</v>
      </c>
      <c r="KCO78" s="321">
        <f t="shared" si="213"/>
        <v>0</v>
      </c>
      <c r="KCP78" s="321">
        <f t="shared" si="213"/>
        <v>0</v>
      </c>
      <c r="KCQ78" s="321">
        <f t="shared" si="213"/>
        <v>0</v>
      </c>
      <c r="KCR78" s="321">
        <f t="shared" si="213"/>
        <v>0</v>
      </c>
      <c r="KCS78" s="321">
        <f t="shared" si="213"/>
        <v>0</v>
      </c>
      <c r="KCT78" s="321">
        <f t="shared" si="213"/>
        <v>0</v>
      </c>
      <c r="KCU78" s="321">
        <f t="shared" si="213"/>
        <v>0</v>
      </c>
      <c r="KCV78" s="321">
        <f t="shared" si="213"/>
        <v>0</v>
      </c>
      <c r="KCW78" s="321">
        <f t="shared" si="213"/>
        <v>0</v>
      </c>
      <c r="KCX78" s="321">
        <f t="shared" si="213"/>
        <v>0</v>
      </c>
      <c r="KCY78" s="321">
        <f t="shared" si="213"/>
        <v>0</v>
      </c>
      <c r="KCZ78" s="321">
        <f t="shared" si="213"/>
        <v>0</v>
      </c>
      <c r="KDA78" s="321">
        <f t="shared" si="213"/>
        <v>0</v>
      </c>
      <c r="KDB78" s="321">
        <f t="shared" si="213"/>
        <v>0</v>
      </c>
      <c r="KDC78" s="321">
        <f t="shared" si="213"/>
        <v>0</v>
      </c>
      <c r="KDD78" s="321">
        <f t="shared" si="213"/>
        <v>0</v>
      </c>
      <c r="KDE78" s="321">
        <f t="shared" si="213"/>
        <v>0</v>
      </c>
      <c r="KDF78" s="321">
        <f t="shared" si="213"/>
        <v>0</v>
      </c>
      <c r="KDG78" s="321">
        <f t="shared" si="213"/>
        <v>0</v>
      </c>
      <c r="KDH78" s="321">
        <f t="shared" si="213"/>
        <v>0</v>
      </c>
      <c r="KDI78" s="321">
        <f t="shared" si="213"/>
        <v>0</v>
      </c>
      <c r="KDJ78" s="321">
        <f t="shared" si="213"/>
        <v>0</v>
      </c>
      <c r="KDK78" s="321">
        <f t="shared" si="213"/>
        <v>0</v>
      </c>
      <c r="KDL78" s="321">
        <f t="shared" si="213"/>
        <v>0</v>
      </c>
      <c r="KDM78" s="321">
        <f t="shared" si="213"/>
        <v>0</v>
      </c>
      <c r="KDN78" s="321">
        <f t="shared" si="213"/>
        <v>0</v>
      </c>
      <c r="KDO78" s="321">
        <f t="shared" si="213"/>
        <v>0</v>
      </c>
      <c r="KDP78" s="321">
        <f t="shared" si="213"/>
        <v>0</v>
      </c>
      <c r="KDQ78" s="321">
        <f t="shared" si="213"/>
        <v>0</v>
      </c>
      <c r="KDR78" s="321">
        <f t="shared" si="213"/>
        <v>0</v>
      </c>
      <c r="KDS78" s="321">
        <f t="shared" si="213"/>
        <v>0</v>
      </c>
      <c r="KDT78" s="321">
        <f t="shared" si="213"/>
        <v>0</v>
      </c>
      <c r="KDU78" s="321">
        <f t="shared" si="213"/>
        <v>0</v>
      </c>
      <c r="KDV78" s="321">
        <f t="shared" si="213"/>
        <v>0</v>
      </c>
      <c r="KDW78" s="321">
        <f t="shared" si="213"/>
        <v>0</v>
      </c>
      <c r="KDX78" s="321">
        <f t="shared" si="213"/>
        <v>0</v>
      </c>
      <c r="KDY78" s="321">
        <f t="shared" si="213"/>
        <v>0</v>
      </c>
      <c r="KDZ78" s="321">
        <f t="shared" si="213"/>
        <v>0</v>
      </c>
      <c r="KEA78" s="321">
        <f t="shared" si="213"/>
        <v>0</v>
      </c>
      <c r="KEB78" s="321">
        <f t="shared" si="213"/>
        <v>0</v>
      </c>
      <c r="KEC78" s="321">
        <f t="shared" si="213"/>
        <v>0</v>
      </c>
      <c r="KED78" s="321">
        <f t="shared" si="213"/>
        <v>0</v>
      </c>
      <c r="KEE78" s="321">
        <f t="shared" ref="KEE78:KGP81" si="214">KED78*8.5%*12</f>
        <v>0</v>
      </c>
      <c r="KEF78" s="321">
        <f t="shared" si="214"/>
        <v>0</v>
      </c>
      <c r="KEG78" s="321">
        <f t="shared" si="214"/>
        <v>0</v>
      </c>
      <c r="KEH78" s="321">
        <f t="shared" si="214"/>
        <v>0</v>
      </c>
      <c r="KEI78" s="321">
        <f t="shared" si="214"/>
        <v>0</v>
      </c>
      <c r="KEJ78" s="321">
        <f t="shared" si="214"/>
        <v>0</v>
      </c>
      <c r="KEK78" s="321">
        <f t="shared" si="214"/>
        <v>0</v>
      </c>
      <c r="KEL78" s="321">
        <f t="shared" si="214"/>
        <v>0</v>
      </c>
      <c r="KEM78" s="321">
        <f t="shared" si="214"/>
        <v>0</v>
      </c>
      <c r="KEN78" s="321">
        <f t="shared" si="214"/>
        <v>0</v>
      </c>
      <c r="KEO78" s="321">
        <f t="shared" si="214"/>
        <v>0</v>
      </c>
      <c r="KEP78" s="321">
        <f t="shared" si="214"/>
        <v>0</v>
      </c>
      <c r="KEQ78" s="321">
        <f t="shared" si="214"/>
        <v>0</v>
      </c>
      <c r="KER78" s="321">
        <f t="shared" si="214"/>
        <v>0</v>
      </c>
      <c r="KES78" s="321">
        <f t="shared" si="214"/>
        <v>0</v>
      </c>
      <c r="KET78" s="321">
        <f t="shared" si="214"/>
        <v>0</v>
      </c>
      <c r="KEU78" s="321">
        <f t="shared" si="214"/>
        <v>0</v>
      </c>
      <c r="KEV78" s="321">
        <f t="shared" si="214"/>
        <v>0</v>
      </c>
      <c r="KEW78" s="321">
        <f t="shared" si="214"/>
        <v>0</v>
      </c>
      <c r="KEX78" s="321">
        <f t="shared" si="214"/>
        <v>0</v>
      </c>
      <c r="KEY78" s="321">
        <f t="shared" si="214"/>
        <v>0</v>
      </c>
      <c r="KEZ78" s="321">
        <f t="shared" si="214"/>
        <v>0</v>
      </c>
      <c r="KFA78" s="321">
        <f t="shared" si="214"/>
        <v>0</v>
      </c>
      <c r="KFB78" s="321">
        <f t="shared" si="214"/>
        <v>0</v>
      </c>
      <c r="KFC78" s="321">
        <f t="shared" si="214"/>
        <v>0</v>
      </c>
      <c r="KFD78" s="321">
        <f t="shared" si="214"/>
        <v>0</v>
      </c>
      <c r="KFE78" s="321">
        <f t="shared" si="214"/>
        <v>0</v>
      </c>
      <c r="KFF78" s="321">
        <f t="shared" si="214"/>
        <v>0</v>
      </c>
      <c r="KFG78" s="321">
        <f t="shared" si="214"/>
        <v>0</v>
      </c>
      <c r="KFH78" s="321">
        <f t="shared" si="214"/>
        <v>0</v>
      </c>
      <c r="KFI78" s="321">
        <f t="shared" si="214"/>
        <v>0</v>
      </c>
      <c r="KFJ78" s="321">
        <f t="shared" si="214"/>
        <v>0</v>
      </c>
      <c r="KFK78" s="321">
        <f t="shared" si="214"/>
        <v>0</v>
      </c>
      <c r="KFL78" s="321">
        <f t="shared" si="214"/>
        <v>0</v>
      </c>
      <c r="KFM78" s="321">
        <f t="shared" si="214"/>
        <v>0</v>
      </c>
      <c r="KFN78" s="321">
        <f t="shared" si="214"/>
        <v>0</v>
      </c>
      <c r="KFO78" s="321">
        <f t="shared" si="214"/>
        <v>0</v>
      </c>
      <c r="KFP78" s="321">
        <f t="shared" si="214"/>
        <v>0</v>
      </c>
      <c r="KFQ78" s="321">
        <f t="shared" si="214"/>
        <v>0</v>
      </c>
      <c r="KFR78" s="321">
        <f t="shared" si="214"/>
        <v>0</v>
      </c>
      <c r="KFS78" s="321">
        <f t="shared" si="214"/>
        <v>0</v>
      </c>
      <c r="KFT78" s="321">
        <f t="shared" si="214"/>
        <v>0</v>
      </c>
      <c r="KFU78" s="321">
        <f t="shared" si="214"/>
        <v>0</v>
      </c>
      <c r="KFV78" s="321">
        <f t="shared" si="214"/>
        <v>0</v>
      </c>
      <c r="KFW78" s="321">
        <f t="shared" si="214"/>
        <v>0</v>
      </c>
      <c r="KFX78" s="321">
        <f t="shared" si="214"/>
        <v>0</v>
      </c>
      <c r="KFY78" s="321">
        <f t="shared" si="214"/>
        <v>0</v>
      </c>
      <c r="KFZ78" s="321">
        <f t="shared" si="214"/>
        <v>0</v>
      </c>
      <c r="KGA78" s="321">
        <f t="shared" si="214"/>
        <v>0</v>
      </c>
      <c r="KGB78" s="321">
        <f t="shared" si="214"/>
        <v>0</v>
      </c>
      <c r="KGC78" s="321">
        <f t="shared" si="214"/>
        <v>0</v>
      </c>
      <c r="KGD78" s="321">
        <f t="shared" si="214"/>
        <v>0</v>
      </c>
      <c r="KGE78" s="321">
        <f t="shared" si="214"/>
        <v>0</v>
      </c>
      <c r="KGF78" s="321">
        <f t="shared" si="214"/>
        <v>0</v>
      </c>
      <c r="KGG78" s="321">
        <f t="shared" si="214"/>
        <v>0</v>
      </c>
      <c r="KGH78" s="321">
        <f t="shared" si="214"/>
        <v>0</v>
      </c>
      <c r="KGI78" s="321">
        <f t="shared" si="214"/>
        <v>0</v>
      </c>
      <c r="KGJ78" s="321">
        <f t="shared" si="214"/>
        <v>0</v>
      </c>
      <c r="KGK78" s="321">
        <f t="shared" si="214"/>
        <v>0</v>
      </c>
      <c r="KGL78" s="321">
        <f t="shared" si="214"/>
        <v>0</v>
      </c>
      <c r="KGM78" s="321">
        <f t="shared" si="214"/>
        <v>0</v>
      </c>
      <c r="KGN78" s="321">
        <f t="shared" si="214"/>
        <v>0</v>
      </c>
      <c r="KGO78" s="321">
        <f t="shared" si="214"/>
        <v>0</v>
      </c>
      <c r="KGP78" s="321">
        <f t="shared" si="214"/>
        <v>0</v>
      </c>
      <c r="KGQ78" s="321">
        <f t="shared" ref="KGQ78:KJB81" si="215">KGP78*8.5%*12</f>
        <v>0</v>
      </c>
      <c r="KGR78" s="321">
        <f t="shared" si="215"/>
        <v>0</v>
      </c>
      <c r="KGS78" s="321">
        <f t="shared" si="215"/>
        <v>0</v>
      </c>
      <c r="KGT78" s="321">
        <f t="shared" si="215"/>
        <v>0</v>
      </c>
      <c r="KGU78" s="321">
        <f t="shared" si="215"/>
        <v>0</v>
      </c>
      <c r="KGV78" s="321">
        <f t="shared" si="215"/>
        <v>0</v>
      </c>
      <c r="KGW78" s="321">
        <f t="shared" si="215"/>
        <v>0</v>
      </c>
      <c r="KGX78" s="321">
        <f t="shared" si="215"/>
        <v>0</v>
      </c>
      <c r="KGY78" s="321">
        <f t="shared" si="215"/>
        <v>0</v>
      </c>
      <c r="KGZ78" s="321">
        <f t="shared" si="215"/>
        <v>0</v>
      </c>
      <c r="KHA78" s="321">
        <f t="shared" si="215"/>
        <v>0</v>
      </c>
      <c r="KHB78" s="321">
        <f t="shared" si="215"/>
        <v>0</v>
      </c>
      <c r="KHC78" s="321">
        <f t="shared" si="215"/>
        <v>0</v>
      </c>
      <c r="KHD78" s="321">
        <f t="shared" si="215"/>
        <v>0</v>
      </c>
      <c r="KHE78" s="321">
        <f t="shared" si="215"/>
        <v>0</v>
      </c>
      <c r="KHF78" s="321">
        <f t="shared" si="215"/>
        <v>0</v>
      </c>
      <c r="KHG78" s="321">
        <f t="shared" si="215"/>
        <v>0</v>
      </c>
      <c r="KHH78" s="321">
        <f t="shared" si="215"/>
        <v>0</v>
      </c>
      <c r="KHI78" s="321">
        <f t="shared" si="215"/>
        <v>0</v>
      </c>
      <c r="KHJ78" s="321">
        <f t="shared" si="215"/>
        <v>0</v>
      </c>
      <c r="KHK78" s="321">
        <f t="shared" si="215"/>
        <v>0</v>
      </c>
      <c r="KHL78" s="321">
        <f t="shared" si="215"/>
        <v>0</v>
      </c>
      <c r="KHM78" s="321">
        <f t="shared" si="215"/>
        <v>0</v>
      </c>
      <c r="KHN78" s="321">
        <f t="shared" si="215"/>
        <v>0</v>
      </c>
      <c r="KHO78" s="321">
        <f t="shared" si="215"/>
        <v>0</v>
      </c>
      <c r="KHP78" s="321">
        <f t="shared" si="215"/>
        <v>0</v>
      </c>
      <c r="KHQ78" s="321">
        <f t="shared" si="215"/>
        <v>0</v>
      </c>
      <c r="KHR78" s="321">
        <f t="shared" si="215"/>
        <v>0</v>
      </c>
      <c r="KHS78" s="321">
        <f t="shared" si="215"/>
        <v>0</v>
      </c>
      <c r="KHT78" s="321">
        <f t="shared" si="215"/>
        <v>0</v>
      </c>
      <c r="KHU78" s="321">
        <f t="shared" si="215"/>
        <v>0</v>
      </c>
      <c r="KHV78" s="321">
        <f t="shared" si="215"/>
        <v>0</v>
      </c>
      <c r="KHW78" s="321">
        <f t="shared" si="215"/>
        <v>0</v>
      </c>
      <c r="KHX78" s="321">
        <f t="shared" si="215"/>
        <v>0</v>
      </c>
      <c r="KHY78" s="321">
        <f t="shared" si="215"/>
        <v>0</v>
      </c>
      <c r="KHZ78" s="321">
        <f t="shared" si="215"/>
        <v>0</v>
      </c>
      <c r="KIA78" s="321">
        <f t="shared" si="215"/>
        <v>0</v>
      </c>
      <c r="KIB78" s="321">
        <f t="shared" si="215"/>
        <v>0</v>
      </c>
      <c r="KIC78" s="321">
        <f t="shared" si="215"/>
        <v>0</v>
      </c>
      <c r="KID78" s="321">
        <f t="shared" si="215"/>
        <v>0</v>
      </c>
      <c r="KIE78" s="321">
        <f t="shared" si="215"/>
        <v>0</v>
      </c>
      <c r="KIF78" s="321">
        <f t="shared" si="215"/>
        <v>0</v>
      </c>
      <c r="KIG78" s="321">
        <f t="shared" si="215"/>
        <v>0</v>
      </c>
      <c r="KIH78" s="321">
        <f t="shared" si="215"/>
        <v>0</v>
      </c>
      <c r="KII78" s="321">
        <f t="shared" si="215"/>
        <v>0</v>
      </c>
      <c r="KIJ78" s="321">
        <f t="shared" si="215"/>
        <v>0</v>
      </c>
      <c r="KIK78" s="321">
        <f t="shared" si="215"/>
        <v>0</v>
      </c>
      <c r="KIL78" s="321">
        <f t="shared" si="215"/>
        <v>0</v>
      </c>
      <c r="KIM78" s="321">
        <f t="shared" si="215"/>
        <v>0</v>
      </c>
      <c r="KIN78" s="321">
        <f t="shared" si="215"/>
        <v>0</v>
      </c>
      <c r="KIO78" s="321">
        <f t="shared" si="215"/>
        <v>0</v>
      </c>
      <c r="KIP78" s="321">
        <f t="shared" si="215"/>
        <v>0</v>
      </c>
      <c r="KIQ78" s="321">
        <f t="shared" si="215"/>
        <v>0</v>
      </c>
      <c r="KIR78" s="321">
        <f t="shared" si="215"/>
        <v>0</v>
      </c>
      <c r="KIS78" s="321">
        <f t="shared" si="215"/>
        <v>0</v>
      </c>
      <c r="KIT78" s="321">
        <f t="shared" si="215"/>
        <v>0</v>
      </c>
      <c r="KIU78" s="321">
        <f t="shared" si="215"/>
        <v>0</v>
      </c>
      <c r="KIV78" s="321">
        <f t="shared" si="215"/>
        <v>0</v>
      </c>
      <c r="KIW78" s="321">
        <f t="shared" si="215"/>
        <v>0</v>
      </c>
      <c r="KIX78" s="321">
        <f t="shared" si="215"/>
        <v>0</v>
      </c>
      <c r="KIY78" s="321">
        <f t="shared" si="215"/>
        <v>0</v>
      </c>
      <c r="KIZ78" s="321">
        <f t="shared" si="215"/>
        <v>0</v>
      </c>
      <c r="KJA78" s="321">
        <f t="shared" si="215"/>
        <v>0</v>
      </c>
      <c r="KJB78" s="321">
        <f t="shared" si="215"/>
        <v>0</v>
      </c>
      <c r="KJC78" s="321">
        <f t="shared" ref="KJC78:KLN81" si="216">KJB78*8.5%*12</f>
        <v>0</v>
      </c>
      <c r="KJD78" s="321">
        <f t="shared" si="216"/>
        <v>0</v>
      </c>
      <c r="KJE78" s="321">
        <f t="shared" si="216"/>
        <v>0</v>
      </c>
      <c r="KJF78" s="321">
        <f t="shared" si="216"/>
        <v>0</v>
      </c>
      <c r="KJG78" s="321">
        <f t="shared" si="216"/>
        <v>0</v>
      </c>
      <c r="KJH78" s="321">
        <f t="shared" si="216"/>
        <v>0</v>
      </c>
      <c r="KJI78" s="321">
        <f t="shared" si="216"/>
        <v>0</v>
      </c>
      <c r="KJJ78" s="321">
        <f t="shared" si="216"/>
        <v>0</v>
      </c>
      <c r="KJK78" s="321">
        <f t="shared" si="216"/>
        <v>0</v>
      </c>
      <c r="KJL78" s="321">
        <f t="shared" si="216"/>
        <v>0</v>
      </c>
      <c r="KJM78" s="321">
        <f t="shared" si="216"/>
        <v>0</v>
      </c>
      <c r="KJN78" s="321">
        <f t="shared" si="216"/>
        <v>0</v>
      </c>
      <c r="KJO78" s="321">
        <f t="shared" si="216"/>
        <v>0</v>
      </c>
      <c r="KJP78" s="321">
        <f t="shared" si="216"/>
        <v>0</v>
      </c>
      <c r="KJQ78" s="321">
        <f t="shared" si="216"/>
        <v>0</v>
      </c>
      <c r="KJR78" s="321">
        <f t="shared" si="216"/>
        <v>0</v>
      </c>
      <c r="KJS78" s="321">
        <f t="shared" si="216"/>
        <v>0</v>
      </c>
      <c r="KJT78" s="321">
        <f t="shared" si="216"/>
        <v>0</v>
      </c>
      <c r="KJU78" s="321">
        <f t="shared" si="216"/>
        <v>0</v>
      </c>
      <c r="KJV78" s="321">
        <f t="shared" si="216"/>
        <v>0</v>
      </c>
      <c r="KJW78" s="321">
        <f t="shared" si="216"/>
        <v>0</v>
      </c>
      <c r="KJX78" s="321">
        <f t="shared" si="216"/>
        <v>0</v>
      </c>
      <c r="KJY78" s="321">
        <f t="shared" si="216"/>
        <v>0</v>
      </c>
      <c r="KJZ78" s="321">
        <f t="shared" si="216"/>
        <v>0</v>
      </c>
      <c r="KKA78" s="321">
        <f t="shared" si="216"/>
        <v>0</v>
      </c>
      <c r="KKB78" s="321">
        <f t="shared" si="216"/>
        <v>0</v>
      </c>
      <c r="KKC78" s="321">
        <f t="shared" si="216"/>
        <v>0</v>
      </c>
      <c r="KKD78" s="321">
        <f t="shared" si="216"/>
        <v>0</v>
      </c>
      <c r="KKE78" s="321">
        <f t="shared" si="216"/>
        <v>0</v>
      </c>
      <c r="KKF78" s="321">
        <f t="shared" si="216"/>
        <v>0</v>
      </c>
      <c r="KKG78" s="321">
        <f t="shared" si="216"/>
        <v>0</v>
      </c>
      <c r="KKH78" s="321">
        <f t="shared" si="216"/>
        <v>0</v>
      </c>
      <c r="KKI78" s="321">
        <f t="shared" si="216"/>
        <v>0</v>
      </c>
      <c r="KKJ78" s="321">
        <f t="shared" si="216"/>
        <v>0</v>
      </c>
      <c r="KKK78" s="321">
        <f t="shared" si="216"/>
        <v>0</v>
      </c>
      <c r="KKL78" s="321">
        <f t="shared" si="216"/>
        <v>0</v>
      </c>
      <c r="KKM78" s="321">
        <f t="shared" si="216"/>
        <v>0</v>
      </c>
      <c r="KKN78" s="321">
        <f t="shared" si="216"/>
        <v>0</v>
      </c>
      <c r="KKO78" s="321">
        <f t="shared" si="216"/>
        <v>0</v>
      </c>
      <c r="KKP78" s="321">
        <f t="shared" si="216"/>
        <v>0</v>
      </c>
      <c r="KKQ78" s="321">
        <f t="shared" si="216"/>
        <v>0</v>
      </c>
      <c r="KKR78" s="321">
        <f t="shared" si="216"/>
        <v>0</v>
      </c>
      <c r="KKS78" s="321">
        <f t="shared" si="216"/>
        <v>0</v>
      </c>
      <c r="KKT78" s="321">
        <f t="shared" si="216"/>
        <v>0</v>
      </c>
      <c r="KKU78" s="321">
        <f t="shared" si="216"/>
        <v>0</v>
      </c>
      <c r="KKV78" s="321">
        <f t="shared" si="216"/>
        <v>0</v>
      </c>
      <c r="KKW78" s="321">
        <f t="shared" si="216"/>
        <v>0</v>
      </c>
      <c r="KKX78" s="321">
        <f t="shared" si="216"/>
        <v>0</v>
      </c>
      <c r="KKY78" s="321">
        <f t="shared" si="216"/>
        <v>0</v>
      </c>
      <c r="KKZ78" s="321">
        <f t="shared" si="216"/>
        <v>0</v>
      </c>
      <c r="KLA78" s="321">
        <f t="shared" si="216"/>
        <v>0</v>
      </c>
      <c r="KLB78" s="321">
        <f t="shared" si="216"/>
        <v>0</v>
      </c>
      <c r="KLC78" s="321">
        <f t="shared" si="216"/>
        <v>0</v>
      </c>
      <c r="KLD78" s="321">
        <f t="shared" si="216"/>
        <v>0</v>
      </c>
      <c r="KLE78" s="321">
        <f t="shared" si="216"/>
        <v>0</v>
      </c>
      <c r="KLF78" s="321">
        <f t="shared" si="216"/>
        <v>0</v>
      </c>
      <c r="KLG78" s="321">
        <f t="shared" si="216"/>
        <v>0</v>
      </c>
      <c r="KLH78" s="321">
        <f t="shared" si="216"/>
        <v>0</v>
      </c>
      <c r="KLI78" s="321">
        <f t="shared" si="216"/>
        <v>0</v>
      </c>
      <c r="KLJ78" s="321">
        <f t="shared" si="216"/>
        <v>0</v>
      </c>
      <c r="KLK78" s="321">
        <f t="shared" si="216"/>
        <v>0</v>
      </c>
      <c r="KLL78" s="321">
        <f t="shared" si="216"/>
        <v>0</v>
      </c>
      <c r="KLM78" s="321">
        <f t="shared" si="216"/>
        <v>0</v>
      </c>
      <c r="KLN78" s="321">
        <f t="shared" si="216"/>
        <v>0</v>
      </c>
      <c r="KLO78" s="321">
        <f t="shared" ref="KLO78:KNZ81" si="217">KLN78*8.5%*12</f>
        <v>0</v>
      </c>
      <c r="KLP78" s="321">
        <f t="shared" si="217"/>
        <v>0</v>
      </c>
      <c r="KLQ78" s="321">
        <f t="shared" si="217"/>
        <v>0</v>
      </c>
      <c r="KLR78" s="321">
        <f t="shared" si="217"/>
        <v>0</v>
      </c>
      <c r="KLS78" s="321">
        <f t="shared" si="217"/>
        <v>0</v>
      </c>
      <c r="KLT78" s="321">
        <f t="shared" si="217"/>
        <v>0</v>
      </c>
      <c r="KLU78" s="321">
        <f t="shared" si="217"/>
        <v>0</v>
      </c>
      <c r="KLV78" s="321">
        <f t="shared" si="217"/>
        <v>0</v>
      </c>
      <c r="KLW78" s="321">
        <f t="shared" si="217"/>
        <v>0</v>
      </c>
      <c r="KLX78" s="321">
        <f t="shared" si="217"/>
        <v>0</v>
      </c>
      <c r="KLY78" s="321">
        <f t="shared" si="217"/>
        <v>0</v>
      </c>
      <c r="KLZ78" s="321">
        <f t="shared" si="217"/>
        <v>0</v>
      </c>
      <c r="KMA78" s="321">
        <f t="shared" si="217"/>
        <v>0</v>
      </c>
      <c r="KMB78" s="321">
        <f t="shared" si="217"/>
        <v>0</v>
      </c>
      <c r="KMC78" s="321">
        <f t="shared" si="217"/>
        <v>0</v>
      </c>
      <c r="KMD78" s="321">
        <f t="shared" si="217"/>
        <v>0</v>
      </c>
      <c r="KME78" s="321">
        <f t="shared" si="217"/>
        <v>0</v>
      </c>
      <c r="KMF78" s="321">
        <f t="shared" si="217"/>
        <v>0</v>
      </c>
      <c r="KMG78" s="321">
        <f t="shared" si="217"/>
        <v>0</v>
      </c>
      <c r="KMH78" s="321">
        <f t="shared" si="217"/>
        <v>0</v>
      </c>
      <c r="KMI78" s="321">
        <f t="shared" si="217"/>
        <v>0</v>
      </c>
      <c r="KMJ78" s="321">
        <f t="shared" si="217"/>
        <v>0</v>
      </c>
      <c r="KMK78" s="321">
        <f t="shared" si="217"/>
        <v>0</v>
      </c>
      <c r="KML78" s="321">
        <f t="shared" si="217"/>
        <v>0</v>
      </c>
      <c r="KMM78" s="321">
        <f t="shared" si="217"/>
        <v>0</v>
      </c>
      <c r="KMN78" s="321">
        <f t="shared" si="217"/>
        <v>0</v>
      </c>
      <c r="KMO78" s="321">
        <f t="shared" si="217"/>
        <v>0</v>
      </c>
      <c r="KMP78" s="321">
        <f t="shared" si="217"/>
        <v>0</v>
      </c>
      <c r="KMQ78" s="321">
        <f t="shared" si="217"/>
        <v>0</v>
      </c>
      <c r="KMR78" s="321">
        <f t="shared" si="217"/>
        <v>0</v>
      </c>
      <c r="KMS78" s="321">
        <f t="shared" si="217"/>
        <v>0</v>
      </c>
      <c r="KMT78" s="321">
        <f t="shared" si="217"/>
        <v>0</v>
      </c>
      <c r="KMU78" s="321">
        <f t="shared" si="217"/>
        <v>0</v>
      </c>
      <c r="KMV78" s="321">
        <f t="shared" si="217"/>
        <v>0</v>
      </c>
      <c r="KMW78" s="321">
        <f t="shared" si="217"/>
        <v>0</v>
      </c>
      <c r="KMX78" s="321">
        <f t="shared" si="217"/>
        <v>0</v>
      </c>
      <c r="KMY78" s="321">
        <f t="shared" si="217"/>
        <v>0</v>
      </c>
      <c r="KMZ78" s="321">
        <f t="shared" si="217"/>
        <v>0</v>
      </c>
      <c r="KNA78" s="321">
        <f t="shared" si="217"/>
        <v>0</v>
      </c>
      <c r="KNB78" s="321">
        <f t="shared" si="217"/>
        <v>0</v>
      </c>
      <c r="KNC78" s="321">
        <f t="shared" si="217"/>
        <v>0</v>
      </c>
      <c r="KND78" s="321">
        <f t="shared" si="217"/>
        <v>0</v>
      </c>
      <c r="KNE78" s="321">
        <f t="shared" si="217"/>
        <v>0</v>
      </c>
      <c r="KNF78" s="321">
        <f t="shared" si="217"/>
        <v>0</v>
      </c>
      <c r="KNG78" s="321">
        <f t="shared" si="217"/>
        <v>0</v>
      </c>
      <c r="KNH78" s="321">
        <f t="shared" si="217"/>
        <v>0</v>
      </c>
      <c r="KNI78" s="321">
        <f t="shared" si="217"/>
        <v>0</v>
      </c>
      <c r="KNJ78" s="321">
        <f t="shared" si="217"/>
        <v>0</v>
      </c>
      <c r="KNK78" s="321">
        <f t="shared" si="217"/>
        <v>0</v>
      </c>
      <c r="KNL78" s="321">
        <f t="shared" si="217"/>
        <v>0</v>
      </c>
      <c r="KNM78" s="321">
        <f t="shared" si="217"/>
        <v>0</v>
      </c>
      <c r="KNN78" s="321">
        <f t="shared" si="217"/>
        <v>0</v>
      </c>
      <c r="KNO78" s="321">
        <f t="shared" si="217"/>
        <v>0</v>
      </c>
      <c r="KNP78" s="321">
        <f t="shared" si="217"/>
        <v>0</v>
      </c>
      <c r="KNQ78" s="321">
        <f t="shared" si="217"/>
        <v>0</v>
      </c>
      <c r="KNR78" s="321">
        <f t="shared" si="217"/>
        <v>0</v>
      </c>
      <c r="KNS78" s="321">
        <f t="shared" si="217"/>
        <v>0</v>
      </c>
      <c r="KNT78" s="321">
        <f t="shared" si="217"/>
        <v>0</v>
      </c>
      <c r="KNU78" s="321">
        <f t="shared" si="217"/>
        <v>0</v>
      </c>
      <c r="KNV78" s="321">
        <f t="shared" si="217"/>
        <v>0</v>
      </c>
      <c r="KNW78" s="321">
        <f t="shared" si="217"/>
        <v>0</v>
      </c>
      <c r="KNX78" s="321">
        <f t="shared" si="217"/>
        <v>0</v>
      </c>
      <c r="KNY78" s="321">
        <f t="shared" si="217"/>
        <v>0</v>
      </c>
      <c r="KNZ78" s="321">
        <f t="shared" si="217"/>
        <v>0</v>
      </c>
      <c r="KOA78" s="321">
        <f t="shared" ref="KOA78:KQL81" si="218">KNZ78*8.5%*12</f>
        <v>0</v>
      </c>
      <c r="KOB78" s="321">
        <f t="shared" si="218"/>
        <v>0</v>
      </c>
      <c r="KOC78" s="321">
        <f t="shared" si="218"/>
        <v>0</v>
      </c>
      <c r="KOD78" s="321">
        <f t="shared" si="218"/>
        <v>0</v>
      </c>
      <c r="KOE78" s="321">
        <f t="shared" si="218"/>
        <v>0</v>
      </c>
      <c r="KOF78" s="321">
        <f t="shared" si="218"/>
        <v>0</v>
      </c>
      <c r="KOG78" s="321">
        <f t="shared" si="218"/>
        <v>0</v>
      </c>
      <c r="KOH78" s="321">
        <f t="shared" si="218"/>
        <v>0</v>
      </c>
      <c r="KOI78" s="321">
        <f t="shared" si="218"/>
        <v>0</v>
      </c>
      <c r="KOJ78" s="321">
        <f t="shared" si="218"/>
        <v>0</v>
      </c>
      <c r="KOK78" s="321">
        <f t="shared" si="218"/>
        <v>0</v>
      </c>
      <c r="KOL78" s="321">
        <f t="shared" si="218"/>
        <v>0</v>
      </c>
      <c r="KOM78" s="321">
        <f t="shared" si="218"/>
        <v>0</v>
      </c>
      <c r="KON78" s="321">
        <f t="shared" si="218"/>
        <v>0</v>
      </c>
      <c r="KOO78" s="321">
        <f t="shared" si="218"/>
        <v>0</v>
      </c>
      <c r="KOP78" s="321">
        <f t="shared" si="218"/>
        <v>0</v>
      </c>
      <c r="KOQ78" s="321">
        <f t="shared" si="218"/>
        <v>0</v>
      </c>
      <c r="KOR78" s="321">
        <f t="shared" si="218"/>
        <v>0</v>
      </c>
      <c r="KOS78" s="321">
        <f t="shared" si="218"/>
        <v>0</v>
      </c>
      <c r="KOT78" s="321">
        <f t="shared" si="218"/>
        <v>0</v>
      </c>
      <c r="KOU78" s="321">
        <f t="shared" si="218"/>
        <v>0</v>
      </c>
      <c r="KOV78" s="321">
        <f t="shared" si="218"/>
        <v>0</v>
      </c>
      <c r="KOW78" s="321">
        <f t="shared" si="218"/>
        <v>0</v>
      </c>
      <c r="KOX78" s="321">
        <f t="shared" si="218"/>
        <v>0</v>
      </c>
      <c r="KOY78" s="321">
        <f t="shared" si="218"/>
        <v>0</v>
      </c>
      <c r="KOZ78" s="321">
        <f t="shared" si="218"/>
        <v>0</v>
      </c>
      <c r="KPA78" s="321">
        <f t="shared" si="218"/>
        <v>0</v>
      </c>
      <c r="KPB78" s="321">
        <f t="shared" si="218"/>
        <v>0</v>
      </c>
      <c r="KPC78" s="321">
        <f t="shared" si="218"/>
        <v>0</v>
      </c>
      <c r="KPD78" s="321">
        <f t="shared" si="218"/>
        <v>0</v>
      </c>
      <c r="KPE78" s="321">
        <f t="shared" si="218"/>
        <v>0</v>
      </c>
      <c r="KPF78" s="321">
        <f t="shared" si="218"/>
        <v>0</v>
      </c>
      <c r="KPG78" s="321">
        <f t="shared" si="218"/>
        <v>0</v>
      </c>
      <c r="KPH78" s="321">
        <f t="shared" si="218"/>
        <v>0</v>
      </c>
      <c r="KPI78" s="321">
        <f t="shared" si="218"/>
        <v>0</v>
      </c>
      <c r="KPJ78" s="321">
        <f t="shared" si="218"/>
        <v>0</v>
      </c>
      <c r="KPK78" s="321">
        <f t="shared" si="218"/>
        <v>0</v>
      </c>
      <c r="KPL78" s="321">
        <f t="shared" si="218"/>
        <v>0</v>
      </c>
      <c r="KPM78" s="321">
        <f t="shared" si="218"/>
        <v>0</v>
      </c>
      <c r="KPN78" s="321">
        <f t="shared" si="218"/>
        <v>0</v>
      </c>
      <c r="KPO78" s="321">
        <f t="shared" si="218"/>
        <v>0</v>
      </c>
      <c r="KPP78" s="321">
        <f t="shared" si="218"/>
        <v>0</v>
      </c>
      <c r="KPQ78" s="321">
        <f t="shared" si="218"/>
        <v>0</v>
      </c>
      <c r="KPR78" s="321">
        <f t="shared" si="218"/>
        <v>0</v>
      </c>
      <c r="KPS78" s="321">
        <f t="shared" si="218"/>
        <v>0</v>
      </c>
      <c r="KPT78" s="321">
        <f t="shared" si="218"/>
        <v>0</v>
      </c>
      <c r="KPU78" s="321">
        <f t="shared" si="218"/>
        <v>0</v>
      </c>
      <c r="KPV78" s="321">
        <f t="shared" si="218"/>
        <v>0</v>
      </c>
      <c r="KPW78" s="321">
        <f t="shared" si="218"/>
        <v>0</v>
      </c>
      <c r="KPX78" s="321">
        <f t="shared" si="218"/>
        <v>0</v>
      </c>
      <c r="KPY78" s="321">
        <f t="shared" si="218"/>
        <v>0</v>
      </c>
      <c r="KPZ78" s="321">
        <f t="shared" si="218"/>
        <v>0</v>
      </c>
      <c r="KQA78" s="321">
        <f t="shared" si="218"/>
        <v>0</v>
      </c>
      <c r="KQB78" s="321">
        <f t="shared" si="218"/>
        <v>0</v>
      </c>
      <c r="KQC78" s="321">
        <f t="shared" si="218"/>
        <v>0</v>
      </c>
      <c r="KQD78" s="321">
        <f t="shared" si="218"/>
        <v>0</v>
      </c>
      <c r="KQE78" s="321">
        <f t="shared" si="218"/>
        <v>0</v>
      </c>
      <c r="KQF78" s="321">
        <f t="shared" si="218"/>
        <v>0</v>
      </c>
      <c r="KQG78" s="321">
        <f t="shared" si="218"/>
        <v>0</v>
      </c>
      <c r="KQH78" s="321">
        <f t="shared" si="218"/>
        <v>0</v>
      </c>
      <c r="KQI78" s="321">
        <f t="shared" si="218"/>
        <v>0</v>
      </c>
      <c r="KQJ78" s="321">
        <f t="shared" si="218"/>
        <v>0</v>
      </c>
      <c r="KQK78" s="321">
        <f t="shared" si="218"/>
        <v>0</v>
      </c>
      <c r="KQL78" s="321">
        <f t="shared" si="218"/>
        <v>0</v>
      </c>
      <c r="KQM78" s="321">
        <f t="shared" ref="KQM78:KSX81" si="219">KQL78*8.5%*12</f>
        <v>0</v>
      </c>
      <c r="KQN78" s="321">
        <f t="shared" si="219"/>
        <v>0</v>
      </c>
      <c r="KQO78" s="321">
        <f t="shared" si="219"/>
        <v>0</v>
      </c>
      <c r="KQP78" s="321">
        <f t="shared" si="219"/>
        <v>0</v>
      </c>
      <c r="KQQ78" s="321">
        <f t="shared" si="219"/>
        <v>0</v>
      </c>
      <c r="KQR78" s="321">
        <f t="shared" si="219"/>
        <v>0</v>
      </c>
      <c r="KQS78" s="321">
        <f t="shared" si="219"/>
        <v>0</v>
      </c>
      <c r="KQT78" s="321">
        <f t="shared" si="219"/>
        <v>0</v>
      </c>
      <c r="KQU78" s="321">
        <f t="shared" si="219"/>
        <v>0</v>
      </c>
      <c r="KQV78" s="321">
        <f t="shared" si="219"/>
        <v>0</v>
      </c>
      <c r="KQW78" s="321">
        <f t="shared" si="219"/>
        <v>0</v>
      </c>
      <c r="KQX78" s="321">
        <f t="shared" si="219"/>
        <v>0</v>
      </c>
      <c r="KQY78" s="321">
        <f t="shared" si="219"/>
        <v>0</v>
      </c>
      <c r="KQZ78" s="321">
        <f t="shared" si="219"/>
        <v>0</v>
      </c>
      <c r="KRA78" s="321">
        <f t="shared" si="219"/>
        <v>0</v>
      </c>
      <c r="KRB78" s="321">
        <f t="shared" si="219"/>
        <v>0</v>
      </c>
      <c r="KRC78" s="321">
        <f t="shared" si="219"/>
        <v>0</v>
      </c>
      <c r="KRD78" s="321">
        <f t="shared" si="219"/>
        <v>0</v>
      </c>
      <c r="KRE78" s="321">
        <f t="shared" si="219"/>
        <v>0</v>
      </c>
      <c r="KRF78" s="321">
        <f t="shared" si="219"/>
        <v>0</v>
      </c>
      <c r="KRG78" s="321">
        <f t="shared" si="219"/>
        <v>0</v>
      </c>
      <c r="KRH78" s="321">
        <f t="shared" si="219"/>
        <v>0</v>
      </c>
      <c r="KRI78" s="321">
        <f t="shared" si="219"/>
        <v>0</v>
      </c>
      <c r="KRJ78" s="321">
        <f t="shared" si="219"/>
        <v>0</v>
      </c>
      <c r="KRK78" s="321">
        <f t="shared" si="219"/>
        <v>0</v>
      </c>
      <c r="KRL78" s="321">
        <f t="shared" si="219"/>
        <v>0</v>
      </c>
      <c r="KRM78" s="321">
        <f t="shared" si="219"/>
        <v>0</v>
      </c>
      <c r="KRN78" s="321">
        <f t="shared" si="219"/>
        <v>0</v>
      </c>
      <c r="KRO78" s="321">
        <f t="shared" si="219"/>
        <v>0</v>
      </c>
      <c r="KRP78" s="321">
        <f t="shared" si="219"/>
        <v>0</v>
      </c>
      <c r="KRQ78" s="321">
        <f t="shared" si="219"/>
        <v>0</v>
      </c>
      <c r="KRR78" s="321">
        <f t="shared" si="219"/>
        <v>0</v>
      </c>
      <c r="KRS78" s="321">
        <f t="shared" si="219"/>
        <v>0</v>
      </c>
      <c r="KRT78" s="321">
        <f t="shared" si="219"/>
        <v>0</v>
      </c>
      <c r="KRU78" s="321">
        <f t="shared" si="219"/>
        <v>0</v>
      </c>
      <c r="KRV78" s="321">
        <f t="shared" si="219"/>
        <v>0</v>
      </c>
      <c r="KRW78" s="321">
        <f t="shared" si="219"/>
        <v>0</v>
      </c>
      <c r="KRX78" s="321">
        <f t="shared" si="219"/>
        <v>0</v>
      </c>
      <c r="KRY78" s="321">
        <f t="shared" si="219"/>
        <v>0</v>
      </c>
      <c r="KRZ78" s="321">
        <f t="shared" si="219"/>
        <v>0</v>
      </c>
      <c r="KSA78" s="321">
        <f t="shared" si="219"/>
        <v>0</v>
      </c>
      <c r="KSB78" s="321">
        <f t="shared" si="219"/>
        <v>0</v>
      </c>
      <c r="KSC78" s="321">
        <f t="shared" si="219"/>
        <v>0</v>
      </c>
      <c r="KSD78" s="321">
        <f t="shared" si="219"/>
        <v>0</v>
      </c>
      <c r="KSE78" s="321">
        <f t="shared" si="219"/>
        <v>0</v>
      </c>
      <c r="KSF78" s="321">
        <f t="shared" si="219"/>
        <v>0</v>
      </c>
      <c r="KSG78" s="321">
        <f t="shared" si="219"/>
        <v>0</v>
      </c>
      <c r="KSH78" s="321">
        <f t="shared" si="219"/>
        <v>0</v>
      </c>
      <c r="KSI78" s="321">
        <f t="shared" si="219"/>
        <v>0</v>
      </c>
      <c r="KSJ78" s="321">
        <f t="shared" si="219"/>
        <v>0</v>
      </c>
      <c r="KSK78" s="321">
        <f t="shared" si="219"/>
        <v>0</v>
      </c>
      <c r="KSL78" s="321">
        <f t="shared" si="219"/>
        <v>0</v>
      </c>
      <c r="KSM78" s="321">
        <f t="shared" si="219"/>
        <v>0</v>
      </c>
      <c r="KSN78" s="321">
        <f t="shared" si="219"/>
        <v>0</v>
      </c>
      <c r="KSO78" s="321">
        <f t="shared" si="219"/>
        <v>0</v>
      </c>
      <c r="KSP78" s="321">
        <f t="shared" si="219"/>
        <v>0</v>
      </c>
      <c r="KSQ78" s="321">
        <f t="shared" si="219"/>
        <v>0</v>
      </c>
      <c r="KSR78" s="321">
        <f t="shared" si="219"/>
        <v>0</v>
      </c>
      <c r="KSS78" s="321">
        <f t="shared" si="219"/>
        <v>0</v>
      </c>
      <c r="KST78" s="321">
        <f t="shared" si="219"/>
        <v>0</v>
      </c>
      <c r="KSU78" s="321">
        <f t="shared" si="219"/>
        <v>0</v>
      </c>
      <c r="KSV78" s="321">
        <f t="shared" si="219"/>
        <v>0</v>
      </c>
      <c r="KSW78" s="321">
        <f t="shared" si="219"/>
        <v>0</v>
      </c>
      <c r="KSX78" s="321">
        <f t="shared" si="219"/>
        <v>0</v>
      </c>
      <c r="KSY78" s="321">
        <f t="shared" ref="KSY78:KVJ81" si="220">KSX78*8.5%*12</f>
        <v>0</v>
      </c>
      <c r="KSZ78" s="321">
        <f t="shared" si="220"/>
        <v>0</v>
      </c>
      <c r="KTA78" s="321">
        <f t="shared" si="220"/>
        <v>0</v>
      </c>
      <c r="KTB78" s="321">
        <f t="shared" si="220"/>
        <v>0</v>
      </c>
      <c r="KTC78" s="321">
        <f t="shared" si="220"/>
        <v>0</v>
      </c>
      <c r="KTD78" s="321">
        <f t="shared" si="220"/>
        <v>0</v>
      </c>
      <c r="KTE78" s="321">
        <f t="shared" si="220"/>
        <v>0</v>
      </c>
      <c r="KTF78" s="321">
        <f t="shared" si="220"/>
        <v>0</v>
      </c>
      <c r="KTG78" s="321">
        <f t="shared" si="220"/>
        <v>0</v>
      </c>
      <c r="KTH78" s="321">
        <f t="shared" si="220"/>
        <v>0</v>
      </c>
      <c r="KTI78" s="321">
        <f t="shared" si="220"/>
        <v>0</v>
      </c>
      <c r="KTJ78" s="321">
        <f t="shared" si="220"/>
        <v>0</v>
      </c>
      <c r="KTK78" s="321">
        <f t="shared" si="220"/>
        <v>0</v>
      </c>
      <c r="KTL78" s="321">
        <f t="shared" si="220"/>
        <v>0</v>
      </c>
      <c r="KTM78" s="321">
        <f t="shared" si="220"/>
        <v>0</v>
      </c>
      <c r="KTN78" s="321">
        <f t="shared" si="220"/>
        <v>0</v>
      </c>
      <c r="KTO78" s="321">
        <f t="shared" si="220"/>
        <v>0</v>
      </c>
      <c r="KTP78" s="321">
        <f t="shared" si="220"/>
        <v>0</v>
      </c>
      <c r="KTQ78" s="321">
        <f t="shared" si="220"/>
        <v>0</v>
      </c>
      <c r="KTR78" s="321">
        <f t="shared" si="220"/>
        <v>0</v>
      </c>
      <c r="KTS78" s="321">
        <f t="shared" si="220"/>
        <v>0</v>
      </c>
      <c r="KTT78" s="321">
        <f t="shared" si="220"/>
        <v>0</v>
      </c>
      <c r="KTU78" s="321">
        <f t="shared" si="220"/>
        <v>0</v>
      </c>
      <c r="KTV78" s="321">
        <f t="shared" si="220"/>
        <v>0</v>
      </c>
      <c r="KTW78" s="321">
        <f t="shared" si="220"/>
        <v>0</v>
      </c>
      <c r="KTX78" s="321">
        <f t="shared" si="220"/>
        <v>0</v>
      </c>
      <c r="KTY78" s="321">
        <f t="shared" si="220"/>
        <v>0</v>
      </c>
      <c r="KTZ78" s="321">
        <f t="shared" si="220"/>
        <v>0</v>
      </c>
      <c r="KUA78" s="321">
        <f t="shared" si="220"/>
        <v>0</v>
      </c>
      <c r="KUB78" s="321">
        <f t="shared" si="220"/>
        <v>0</v>
      </c>
      <c r="KUC78" s="321">
        <f t="shared" si="220"/>
        <v>0</v>
      </c>
      <c r="KUD78" s="321">
        <f t="shared" si="220"/>
        <v>0</v>
      </c>
      <c r="KUE78" s="321">
        <f t="shared" si="220"/>
        <v>0</v>
      </c>
      <c r="KUF78" s="321">
        <f t="shared" si="220"/>
        <v>0</v>
      </c>
      <c r="KUG78" s="321">
        <f t="shared" si="220"/>
        <v>0</v>
      </c>
      <c r="KUH78" s="321">
        <f t="shared" si="220"/>
        <v>0</v>
      </c>
      <c r="KUI78" s="321">
        <f t="shared" si="220"/>
        <v>0</v>
      </c>
      <c r="KUJ78" s="321">
        <f t="shared" si="220"/>
        <v>0</v>
      </c>
      <c r="KUK78" s="321">
        <f t="shared" si="220"/>
        <v>0</v>
      </c>
      <c r="KUL78" s="321">
        <f t="shared" si="220"/>
        <v>0</v>
      </c>
      <c r="KUM78" s="321">
        <f t="shared" si="220"/>
        <v>0</v>
      </c>
      <c r="KUN78" s="321">
        <f t="shared" si="220"/>
        <v>0</v>
      </c>
      <c r="KUO78" s="321">
        <f t="shared" si="220"/>
        <v>0</v>
      </c>
      <c r="KUP78" s="321">
        <f t="shared" si="220"/>
        <v>0</v>
      </c>
      <c r="KUQ78" s="321">
        <f t="shared" si="220"/>
        <v>0</v>
      </c>
      <c r="KUR78" s="321">
        <f t="shared" si="220"/>
        <v>0</v>
      </c>
      <c r="KUS78" s="321">
        <f t="shared" si="220"/>
        <v>0</v>
      </c>
      <c r="KUT78" s="321">
        <f t="shared" si="220"/>
        <v>0</v>
      </c>
      <c r="KUU78" s="321">
        <f t="shared" si="220"/>
        <v>0</v>
      </c>
      <c r="KUV78" s="321">
        <f t="shared" si="220"/>
        <v>0</v>
      </c>
      <c r="KUW78" s="321">
        <f t="shared" si="220"/>
        <v>0</v>
      </c>
      <c r="KUX78" s="321">
        <f t="shared" si="220"/>
        <v>0</v>
      </c>
      <c r="KUY78" s="321">
        <f t="shared" si="220"/>
        <v>0</v>
      </c>
      <c r="KUZ78" s="321">
        <f t="shared" si="220"/>
        <v>0</v>
      </c>
      <c r="KVA78" s="321">
        <f t="shared" si="220"/>
        <v>0</v>
      </c>
      <c r="KVB78" s="321">
        <f t="shared" si="220"/>
        <v>0</v>
      </c>
      <c r="KVC78" s="321">
        <f t="shared" si="220"/>
        <v>0</v>
      </c>
      <c r="KVD78" s="321">
        <f t="shared" si="220"/>
        <v>0</v>
      </c>
      <c r="KVE78" s="321">
        <f t="shared" si="220"/>
        <v>0</v>
      </c>
      <c r="KVF78" s="321">
        <f t="shared" si="220"/>
        <v>0</v>
      </c>
      <c r="KVG78" s="321">
        <f t="shared" si="220"/>
        <v>0</v>
      </c>
      <c r="KVH78" s="321">
        <f t="shared" si="220"/>
        <v>0</v>
      </c>
      <c r="KVI78" s="321">
        <f t="shared" si="220"/>
        <v>0</v>
      </c>
      <c r="KVJ78" s="321">
        <f t="shared" si="220"/>
        <v>0</v>
      </c>
      <c r="KVK78" s="321">
        <f t="shared" ref="KVK78:KXV81" si="221">KVJ78*8.5%*12</f>
        <v>0</v>
      </c>
      <c r="KVL78" s="321">
        <f t="shared" si="221"/>
        <v>0</v>
      </c>
      <c r="KVM78" s="321">
        <f t="shared" si="221"/>
        <v>0</v>
      </c>
      <c r="KVN78" s="321">
        <f t="shared" si="221"/>
        <v>0</v>
      </c>
      <c r="KVO78" s="321">
        <f t="shared" si="221"/>
        <v>0</v>
      </c>
      <c r="KVP78" s="321">
        <f t="shared" si="221"/>
        <v>0</v>
      </c>
      <c r="KVQ78" s="321">
        <f t="shared" si="221"/>
        <v>0</v>
      </c>
      <c r="KVR78" s="321">
        <f t="shared" si="221"/>
        <v>0</v>
      </c>
      <c r="KVS78" s="321">
        <f t="shared" si="221"/>
        <v>0</v>
      </c>
      <c r="KVT78" s="321">
        <f t="shared" si="221"/>
        <v>0</v>
      </c>
      <c r="KVU78" s="321">
        <f t="shared" si="221"/>
        <v>0</v>
      </c>
      <c r="KVV78" s="321">
        <f t="shared" si="221"/>
        <v>0</v>
      </c>
      <c r="KVW78" s="321">
        <f t="shared" si="221"/>
        <v>0</v>
      </c>
      <c r="KVX78" s="321">
        <f t="shared" si="221"/>
        <v>0</v>
      </c>
      <c r="KVY78" s="321">
        <f t="shared" si="221"/>
        <v>0</v>
      </c>
      <c r="KVZ78" s="321">
        <f t="shared" si="221"/>
        <v>0</v>
      </c>
      <c r="KWA78" s="321">
        <f t="shared" si="221"/>
        <v>0</v>
      </c>
      <c r="KWB78" s="321">
        <f t="shared" si="221"/>
        <v>0</v>
      </c>
      <c r="KWC78" s="321">
        <f t="shared" si="221"/>
        <v>0</v>
      </c>
      <c r="KWD78" s="321">
        <f t="shared" si="221"/>
        <v>0</v>
      </c>
      <c r="KWE78" s="321">
        <f t="shared" si="221"/>
        <v>0</v>
      </c>
      <c r="KWF78" s="321">
        <f t="shared" si="221"/>
        <v>0</v>
      </c>
      <c r="KWG78" s="321">
        <f t="shared" si="221"/>
        <v>0</v>
      </c>
      <c r="KWH78" s="321">
        <f t="shared" si="221"/>
        <v>0</v>
      </c>
      <c r="KWI78" s="321">
        <f t="shared" si="221"/>
        <v>0</v>
      </c>
      <c r="KWJ78" s="321">
        <f t="shared" si="221"/>
        <v>0</v>
      </c>
      <c r="KWK78" s="321">
        <f t="shared" si="221"/>
        <v>0</v>
      </c>
      <c r="KWL78" s="321">
        <f t="shared" si="221"/>
        <v>0</v>
      </c>
      <c r="KWM78" s="321">
        <f t="shared" si="221"/>
        <v>0</v>
      </c>
      <c r="KWN78" s="321">
        <f t="shared" si="221"/>
        <v>0</v>
      </c>
      <c r="KWO78" s="321">
        <f t="shared" si="221"/>
        <v>0</v>
      </c>
      <c r="KWP78" s="321">
        <f t="shared" si="221"/>
        <v>0</v>
      </c>
      <c r="KWQ78" s="321">
        <f t="shared" si="221"/>
        <v>0</v>
      </c>
      <c r="KWR78" s="321">
        <f t="shared" si="221"/>
        <v>0</v>
      </c>
      <c r="KWS78" s="321">
        <f t="shared" si="221"/>
        <v>0</v>
      </c>
      <c r="KWT78" s="321">
        <f t="shared" si="221"/>
        <v>0</v>
      </c>
      <c r="KWU78" s="321">
        <f t="shared" si="221"/>
        <v>0</v>
      </c>
      <c r="KWV78" s="321">
        <f t="shared" si="221"/>
        <v>0</v>
      </c>
      <c r="KWW78" s="321">
        <f t="shared" si="221"/>
        <v>0</v>
      </c>
      <c r="KWX78" s="321">
        <f t="shared" si="221"/>
        <v>0</v>
      </c>
      <c r="KWY78" s="321">
        <f t="shared" si="221"/>
        <v>0</v>
      </c>
      <c r="KWZ78" s="321">
        <f t="shared" si="221"/>
        <v>0</v>
      </c>
      <c r="KXA78" s="321">
        <f t="shared" si="221"/>
        <v>0</v>
      </c>
      <c r="KXB78" s="321">
        <f t="shared" si="221"/>
        <v>0</v>
      </c>
      <c r="KXC78" s="321">
        <f t="shared" si="221"/>
        <v>0</v>
      </c>
      <c r="KXD78" s="321">
        <f t="shared" si="221"/>
        <v>0</v>
      </c>
      <c r="KXE78" s="321">
        <f t="shared" si="221"/>
        <v>0</v>
      </c>
      <c r="KXF78" s="321">
        <f t="shared" si="221"/>
        <v>0</v>
      </c>
      <c r="KXG78" s="321">
        <f t="shared" si="221"/>
        <v>0</v>
      </c>
      <c r="KXH78" s="321">
        <f t="shared" si="221"/>
        <v>0</v>
      </c>
      <c r="KXI78" s="321">
        <f t="shared" si="221"/>
        <v>0</v>
      </c>
      <c r="KXJ78" s="321">
        <f t="shared" si="221"/>
        <v>0</v>
      </c>
      <c r="KXK78" s="321">
        <f t="shared" si="221"/>
        <v>0</v>
      </c>
      <c r="KXL78" s="321">
        <f t="shared" si="221"/>
        <v>0</v>
      </c>
      <c r="KXM78" s="321">
        <f t="shared" si="221"/>
        <v>0</v>
      </c>
      <c r="KXN78" s="321">
        <f t="shared" si="221"/>
        <v>0</v>
      </c>
      <c r="KXO78" s="321">
        <f t="shared" si="221"/>
        <v>0</v>
      </c>
      <c r="KXP78" s="321">
        <f t="shared" si="221"/>
        <v>0</v>
      </c>
      <c r="KXQ78" s="321">
        <f t="shared" si="221"/>
        <v>0</v>
      </c>
      <c r="KXR78" s="321">
        <f t="shared" si="221"/>
        <v>0</v>
      </c>
      <c r="KXS78" s="321">
        <f t="shared" si="221"/>
        <v>0</v>
      </c>
      <c r="KXT78" s="321">
        <f t="shared" si="221"/>
        <v>0</v>
      </c>
      <c r="KXU78" s="321">
        <f t="shared" si="221"/>
        <v>0</v>
      </c>
      <c r="KXV78" s="321">
        <f t="shared" si="221"/>
        <v>0</v>
      </c>
      <c r="KXW78" s="321">
        <f t="shared" ref="KXW78:LAH81" si="222">KXV78*8.5%*12</f>
        <v>0</v>
      </c>
      <c r="KXX78" s="321">
        <f t="shared" si="222"/>
        <v>0</v>
      </c>
      <c r="KXY78" s="321">
        <f t="shared" si="222"/>
        <v>0</v>
      </c>
      <c r="KXZ78" s="321">
        <f t="shared" si="222"/>
        <v>0</v>
      </c>
      <c r="KYA78" s="321">
        <f t="shared" si="222"/>
        <v>0</v>
      </c>
      <c r="KYB78" s="321">
        <f t="shared" si="222"/>
        <v>0</v>
      </c>
      <c r="KYC78" s="321">
        <f t="shared" si="222"/>
        <v>0</v>
      </c>
      <c r="KYD78" s="321">
        <f t="shared" si="222"/>
        <v>0</v>
      </c>
      <c r="KYE78" s="321">
        <f t="shared" si="222"/>
        <v>0</v>
      </c>
      <c r="KYF78" s="321">
        <f t="shared" si="222"/>
        <v>0</v>
      </c>
      <c r="KYG78" s="321">
        <f t="shared" si="222"/>
        <v>0</v>
      </c>
      <c r="KYH78" s="321">
        <f t="shared" si="222"/>
        <v>0</v>
      </c>
      <c r="KYI78" s="321">
        <f t="shared" si="222"/>
        <v>0</v>
      </c>
      <c r="KYJ78" s="321">
        <f t="shared" si="222"/>
        <v>0</v>
      </c>
      <c r="KYK78" s="321">
        <f t="shared" si="222"/>
        <v>0</v>
      </c>
      <c r="KYL78" s="321">
        <f t="shared" si="222"/>
        <v>0</v>
      </c>
      <c r="KYM78" s="321">
        <f t="shared" si="222"/>
        <v>0</v>
      </c>
      <c r="KYN78" s="321">
        <f t="shared" si="222"/>
        <v>0</v>
      </c>
      <c r="KYO78" s="321">
        <f t="shared" si="222"/>
        <v>0</v>
      </c>
      <c r="KYP78" s="321">
        <f t="shared" si="222"/>
        <v>0</v>
      </c>
      <c r="KYQ78" s="321">
        <f t="shared" si="222"/>
        <v>0</v>
      </c>
      <c r="KYR78" s="321">
        <f t="shared" si="222"/>
        <v>0</v>
      </c>
      <c r="KYS78" s="321">
        <f t="shared" si="222"/>
        <v>0</v>
      </c>
      <c r="KYT78" s="321">
        <f t="shared" si="222"/>
        <v>0</v>
      </c>
      <c r="KYU78" s="321">
        <f t="shared" si="222"/>
        <v>0</v>
      </c>
      <c r="KYV78" s="321">
        <f t="shared" si="222"/>
        <v>0</v>
      </c>
      <c r="KYW78" s="321">
        <f t="shared" si="222"/>
        <v>0</v>
      </c>
      <c r="KYX78" s="321">
        <f t="shared" si="222"/>
        <v>0</v>
      </c>
      <c r="KYY78" s="321">
        <f t="shared" si="222"/>
        <v>0</v>
      </c>
      <c r="KYZ78" s="321">
        <f t="shared" si="222"/>
        <v>0</v>
      </c>
      <c r="KZA78" s="321">
        <f t="shared" si="222"/>
        <v>0</v>
      </c>
      <c r="KZB78" s="321">
        <f t="shared" si="222"/>
        <v>0</v>
      </c>
      <c r="KZC78" s="321">
        <f t="shared" si="222"/>
        <v>0</v>
      </c>
      <c r="KZD78" s="321">
        <f t="shared" si="222"/>
        <v>0</v>
      </c>
      <c r="KZE78" s="321">
        <f t="shared" si="222"/>
        <v>0</v>
      </c>
      <c r="KZF78" s="321">
        <f t="shared" si="222"/>
        <v>0</v>
      </c>
      <c r="KZG78" s="321">
        <f t="shared" si="222"/>
        <v>0</v>
      </c>
      <c r="KZH78" s="321">
        <f t="shared" si="222"/>
        <v>0</v>
      </c>
      <c r="KZI78" s="321">
        <f t="shared" si="222"/>
        <v>0</v>
      </c>
      <c r="KZJ78" s="321">
        <f t="shared" si="222"/>
        <v>0</v>
      </c>
      <c r="KZK78" s="321">
        <f t="shared" si="222"/>
        <v>0</v>
      </c>
      <c r="KZL78" s="321">
        <f t="shared" si="222"/>
        <v>0</v>
      </c>
      <c r="KZM78" s="321">
        <f t="shared" si="222"/>
        <v>0</v>
      </c>
      <c r="KZN78" s="321">
        <f t="shared" si="222"/>
        <v>0</v>
      </c>
      <c r="KZO78" s="321">
        <f t="shared" si="222"/>
        <v>0</v>
      </c>
      <c r="KZP78" s="321">
        <f t="shared" si="222"/>
        <v>0</v>
      </c>
      <c r="KZQ78" s="321">
        <f t="shared" si="222"/>
        <v>0</v>
      </c>
      <c r="KZR78" s="321">
        <f t="shared" si="222"/>
        <v>0</v>
      </c>
      <c r="KZS78" s="321">
        <f t="shared" si="222"/>
        <v>0</v>
      </c>
      <c r="KZT78" s="321">
        <f t="shared" si="222"/>
        <v>0</v>
      </c>
      <c r="KZU78" s="321">
        <f t="shared" si="222"/>
        <v>0</v>
      </c>
      <c r="KZV78" s="321">
        <f t="shared" si="222"/>
        <v>0</v>
      </c>
      <c r="KZW78" s="321">
        <f t="shared" si="222"/>
        <v>0</v>
      </c>
      <c r="KZX78" s="321">
        <f t="shared" si="222"/>
        <v>0</v>
      </c>
      <c r="KZY78" s="321">
        <f t="shared" si="222"/>
        <v>0</v>
      </c>
      <c r="KZZ78" s="321">
        <f t="shared" si="222"/>
        <v>0</v>
      </c>
      <c r="LAA78" s="321">
        <f t="shared" si="222"/>
        <v>0</v>
      </c>
      <c r="LAB78" s="321">
        <f t="shared" si="222"/>
        <v>0</v>
      </c>
      <c r="LAC78" s="321">
        <f t="shared" si="222"/>
        <v>0</v>
      </c>
      <c r="LAD78" s="321">
        <f t="shared" si="222"/>
        <v>0</v>
      </c>
      <c r="LAE78" s="321">
        <f t="shared" si="222"/>
        <v>0</v>
      </c>
      <c r="LAF78" s="321">
        <f t="shared" si="222"/>
        <v>0</v>
      </c>
      <c r="LAG78" s="321">
        <f t="shared" si="222"/>
        <v>0</v>
      </c>
      <c r="LAH78" s="321">
        <f t="shared" si="222"/>
        <v>0</v>
      </c>
      <c r="LAI78" s="321">
        <f t="shared" ref="LAI78:LCT81" si="223">LAH78*8.5%*12</f>
        <v>0</v>
      </c>
      <c r="LAJ78" s="321">
        <f t="shared" si="223"/>
        <v>0</v>
      </c>
      <c r="LAK78" s="321">
        <f t="shared" si="223"/>
        <v>0</v>
      </c>
      <c r="LAL78" s="321">
        <f t="shared" si="223"/>
        <v>0</v>
      </c>
      <c r="LAM78" s="321">
        <f t="shared" si="223"/>
        <v>0</v>
      </c>
      <c r="LAN78" s="321">
        <f t="shared" si="223"/>
        <v>0</v>
      </c>
      <c r="LAO78" s="321">
        <f t="shared" si="223"/>
        <v>0</v>
      </c>
      <c r="LAP78" s="321">
        <f t="shared" si="223"/>
        <v>0</v>
      </c>
      <c r="LAQ78" s="321">
        <f t="shared" si="223"/>
        <v>0</v>
      </c>
      <c r="LAR78" s="321">
        <f t="shared" si="223"/>
        <v>0</v>
      </c>
      <c r="LAS78" s="321">
        <f t="shared" si="223"/>
        <v>0</v>
      </c>
      <c r="LAT78" s="321">
        <f t="shared" si="223"/>
        <v>0</v>
      </c>
      <c r="LAU78" s="321">
        <f t="shared" si="223"/>
        <v>0</v>
      </c>
      <c r="LAV78" s="321">
        <f t="shared" si="223"/>
        <v>0</v>
      </c>
      <c r="LAW78" s="321">
        <f t="shared" si="223"/>
        <v>0</v>
      </c>
      <c r="LAX78" s="321">
        <f t="shared" si="223"/>
        <v>0</v>
      </c>
      <c r="LAY78" s="321">
        <f t="shared" si="223"/>
        <v>0</v>
      </c>
      <c r="LAZ78" s="321">
        <f t="shared" si="223"/>
        <v>0</v>
      </c>
      <c r="LBA78" s="321">
        <f t="shared" si="223"/>
        <v>0</v>
      </c>
      <c r="LBB78" s="321">
        <f t="shared" si="223"/>
        <v>0</v>
      </c>
      <c r="LBC78" s="321">
        <f t="shared" si="223"/>
        <v>0</v>
      </c>
      <c r="LBD78" s="321">
        <f t="shared" si="223"/>
        <v>0</v>
      </c>
      <c r="LBE78" s="321">
        <f t="shared" si="223"/>
        <v>0</v>
      </c>
      <c r="LBF78" s="321">
        <f t="shared" si="223"/>
        <v>0</v>
      </c>
      <c r="LBG78" s="321">
        <f t="shared" si="223"/>
        <v>0</v>
      </c>
      <c r="LBH78" s="321">
        <f t="shared" si="223"/>
        <v>0</v>
      </c>
      <c r="LBI78" s="321">
        <f t="shared" si="223"/>
        <v>0</v>
      </c>
      <c r="LBJ78" s="321">
        <f t="shared" si="223"/>
        <v>0</v>
      </c>
      <c r="LBK78" s="321">
        <f t="shared" si="223"/>
        <v>0</v>
      </c>
      <c r="LBL78" s="321">
        <f t="shared" si="223"/>
        <v>0</v>
      </c>
      <c r="LBM78" s="321">
        <f t="shared" si="223"/>
        <v>0</v>
      </c>
      <c r="LBN78" s="321">
        <f t="shared" si="223"/>
        <v>0</v>
      </c>
      <c r="LBO78" s="321">
        <f t="shared" si="223"/>
        <v>0</v>
      </c>
      <c r="LBP78" s="321">
        <f t="shared" si="223"/>
        <v>0</v>
      </c>
      <c r="LBQ78" s="321">
        <f t="shared" si="223"/>
        <v>0</v>
      </c>
      <c r="LBR78" s="321">
        <f t="shared" si="223"/>
        <v>0</v>
      </c>
      <c r="LBS78" s="321">
        <f t="shared" si="223"/>
        <v>0</v>
      </c>
      <c r="LBT78" s="321">
        <f t="shared" si="223"/>
        <v>0</v>
      </c>
      <c r="LBU78" s="321">
        <f t="shared" si="223"/>
        <v>0</v>
      </c>
      <c r="LBV78" s="321">
        <f t="shared" si="223"/>
        <v>0</v>
      </c>
      <c r="LBW78" s="321">
        <f t="shared" si="223"/>
        <v>0</v>
      </c>
      <c r="LBX78" s="321">
        <f t="shared" si="223"/>
        <v>0</v>
      </c>
      <c r="LBY78" s="321">
        <f t="shared" si="223"/>
        <v>0</v>
      </c>
      <c r="LBZ78" s="321">
        <f t="shared" si="223"/>
        <v>0</v>
      </c>
      <c r="LCA78" s="321">
        <f t="shared" si="223"/>
        <v>0</v>
      </c>
      <c r="LCB78" s="321">
        <f t="shared" si="223"/>
        <v>0</v>
      </c>
      <c r="LCC78" s="321">
        <f t="shared" si="223"/>
        <v>0</v>
      </c>
      <c r="LCD78" s="321">
        <f t="shared" si="223"/>
        <v>0</v>
      </c>
      <c r="LCE78" s="321">
        <f t="shared" si="223"/>
        <v>0</v>
      </c>
      <c r="LCF78" s="321">
        <f t="shared" si="223"/>
        <v>0</v>
      </c>
      <c r="LCG78" s="321">
        <f t="shared" si="223"/>
        <v>0</v>
      </c>
      <c r="LCH78" s="321">
        <f t="shared" si="223"/>
        <v>0</v>
      </c>
      <c r="LCI78" s="321">
        <f t="shared" si="223"/>
        <v>0</v>
      </c>
      <c r="LCJ78" s="321">
        <f t="shared" si="223"/>
        <v>0</v>
      </c>
      <c r="LCK78" s="321">
        <f t="shared" si="223"/>
        <v>0</v>
      </c>
      <c r="LCL78" s="321">
        <f t="shared" si="223"/>
        <v>0</v>
      </c>
      <c r="LCM78" s="321">
        <f t="shared" si="223"/>
        <v>0</v>
      </c>
      <c r="LCN78" s="321">
        <f t="shared" si="223"/>
        <v>0</v>
      </c>
      <c r="LCO78" s="321">
        <f t="shared" si="223"/>
        <v>0</v>
      </c>
      <c r="LCP78" s="321">
        <f t="shared" si="223"/>
        <v>0</v>
      </c>
      <c r="LCQ78" s="321">
        <f t="shared" si="223"/>
        <v>0</v>
      </c>
      <c r="LCR78" s="321">
        <f t="shared" si="223"/>
        <v>0</v>
      </c>
      <c r="LCS78" s="321">
        <f t="shared" si="223"/>
        <v>0</v>
      </c>
      <c r="LCT78" s="321">
        <f t="shared" si="223"/>
        <v>0</v>
      </c>
      <c r="LCU78" s="321">
        <f t="shared" ref="LCU78:LFF81" si="224">LCT78*8.5%*12</f>
        <v>0</v>
      </c>
      <c r="LCV78" s="321">
        <f t="shared" si="224"/>
        <v>0</v>
      </c>
      <c r="LCW78" s="321">
        <f t="shared" si="224"/>
        <v>0</v>
      </c>
      <c r="LCX78" s="321">
        <f t="shared" si="224"/>
        <v>0</v>
      </c>
      <c r="LCY78" s="321">
        <f t="shared" si="224"/>
        <v>0</v>
      </c>
      <c r="LCZ78" s="321">
        <f t="shared" si="224"/>
        <v>0</v>
      </c>
      <c r="LDA78" s="321">
        <f t="shared" si="224"/>
        <v>0</v>
      </c>
      <c r="LDB78" s="321">
        <f t="shared" si="224"/>
        <v>0</v>
      </c>
      <c r="LDC78" s="321">
        <f t="shared" si="224"/>
        <v>0</v>
      </c>
      <c r="LDD78" s="321">
        <f t="shared" si="224"/>
        <v>0</v>
      </c>
      <c r="LDE78" s="321">
        <f t="shared" si="224"/>
        <v>0</v>
      </c>
      <c r="LDF78" s="321">
        <f t="shared" si="224"/>
        <v>0</v>
      </c>
      <c r="LDG78" s="321">
        <f t="shared" si="224"/>
        <v>0</v>
      </c>
      <c r="LDH78" s="321">
        <f t="shared" si="224"/>
        <v>0</v>
      </c>
      <c r="LDI78" s="321">
        <f t="shared" si="224"/>
        <v>0</v>
      </c>
      <c r="LDJ78" s="321">
        <f t="shared" si="224"/>
        <v>0</v>
      </c>
      <c r="LDK78" s="321">
        <f t="shared" si="224"/>
        <v>0</v>
      </c>
      <c r="LDL78" s="321">
        <f t="shared" si="224"/>
        <v>0</v>
      </c>
      <c r="LDM78" s="321">
        <f t="shared" si="224"/>
        <v>0</v>
      </c>
      <c r="LDN78" s="321">
        <f t="shared" si="224"/>
        <v>0</v>
      </c>
      <c r="LDO78" s="321">
        <f t="shared" si="224"/>
        <v>0</v>
      </c>
      <c r="LDP78" s="321">
        <f t="shared" si="224"/>
        <v>0</v>
      </c>
      <c r="LDQ78" s="321">
        <f t="shared" si="224"/>
        <v>0</v>
      </c>
      <c r="LDR78" s="321">
        <f t="shared" si="224"/>
        <v>0</v>
      </c>
      <c r="LDS78" s="321">
        <f t="shared" si="224"/>
        <v>0</v>
      </c>
      <c r="LDT78" s="321">
        <f t="shared" si="224"/>
        <v>0</v>
      </c>
      <c r="LDU78" s="321">
        <f t="shared" si="224"/>
        <v>0</v>
      </c>
      <c r="LDV78" s="321">
        <f t="shared" si="224"/>
        <v>0</v>
      </c>
      <c r="LDW78" s="321">
        <f t="shared" si="224"/>
        <v>0</v>
      </c>
      <c r="LDX78" s="321">
        <f t="shared" si="224"/>
        <v>0</v>
      </c>
      <c r="LDY78" s="321">
        <f t="shared" si="224"/>
        <v>0</v>
      </c>
      <c r="LDZ78" s="321">
        <f t="shared" si="224"/>
        <v>0</v>
      </c>
      <c r="LEA78" s="321">
        <f t="shared" si="224"/>
        <v>0</v>
      </c>
      <c r="LEB78" s="321">
        <f t="shared" si="224"/>
        <v>0</v>
      </c>
      <c r="LEC78" s="321">
        <f t="shared" si="224"/>
        <v>0</v>
      </c>
      <c r="LED78" s="321">
        <f t="shared" si="224"/>
        <v>0</v>
      </c>
      <c r="LEE78" s="321">
        <f t="shared" si="224"/>
        <v>0</v>
      </c>
      <c r="LEF78" s="321">
        <f t="shared" si="224"/>
        <v>0</v>
      </c>
      <c r="LEG78" s="321">
        <f t="shared" si="224"/>
        <v>0</v>
      </c>
      <c r="LEH78" s="321">
        <f t="shared" si="224"/>
        <v>0</v>
      </c>
      <c r="LEI78" s="321">
        <f t="shared" si="224"/>
        <v>0</v>
      </c>
      <c r="LEJ78" s="321">
        <f t="shared" si="224"/>
        <v>0</v>
      </c>
      <c r="LEK78" s="321">
        <f t="shared" si="224"/>
        <v>0</v>
      </c>
      <c r="LEL78" s="321">
        <f t="shared" si="224"/>
        <v>0</v>
      </c>
      <c r="LEM78" s="321">
        <f t="shared" si="224"/>
        <v>0</v>
      </c>
      <c r="LEN78" s="321">
        <f t="shared" si="224"/>
        <v>0</v>
      </c>
      <c r="LEO78" s="321">
        <f t="shared" si="224"/>
        <v>0</v>
      </c>
      <c r="LEP78" s="321">
        <f t="shared" si="224"/>
        <v>0</v>
      </c>
      <c r="LEQ78" s="321">
        <f t="shared" si="224"/>
        <v>0</v>
      </c>
      <c r="LER78" s="321">
        <f t="shared" si="224"/>
        <v>0</v>
      </c>
      <c r="LES78" s="321">
        <f t="shared" si="224"/>
        <v>0</v>
      </c>
      <c r="LET78" s="321">
        <f t="shared" si="224"/>
        <v>0</v>
      </c>
      <c r="LEU78" s="321">
        <f t="shared" si="224"/>
        <v>0</v>
      </c>
      <c r="LEV78" s="321">
        <f t="shared" si="224"/>
        <v>0</v>
      </c>
      <c r="LEW78" s="321">
        <f t="shared" si="224"/>
        <v>0</v>
      </c>
      <c r="LEX78" s="321">
        <f t="shared" si="224"/>
        <v>0</v>
      </c>
      <c r="LEY78" s="321">
        <f t="shared" si="224"/>
        <v>0</v>
      </c>
      <c r="LEZ78" s="321">
        <f t="shared" si="224"/>
        <v>0</v>
      </c>
      <c r="LFA78" s="321">
        <f t="shared" si="224"/>
        <v>0</v>
      </c>
      <c r="LFB78" s="321">
        <f t="shared" si="224"/>
        <v>0</v>
      </c>
      <c r="LFC78" s="321">
        <f t="shared" si="224"/>
        <v>0</v>
      </c>
      <c r="LFD78" s="321">
        <f t="shared" si="224"/>
        <v>0</v>
      </c>
      <c r="LFE78" s="321">
        <f t="shared" si="224"/>
        <v>0</v>
      </c>
      <c r="LFF78" s="321">
        <f t="shared" si="224"/>
        <v>0</v>
      </c>
      <c r="LFG78" s="321">
        <f t="shared" ref="LFG78:LHR81" si="225">LFF78*8.5%*12</f>
        <v>0</v>
      </c>
      <c r="LFH78" s="321">
        <f t="shared" si="225"/>
        <v>0</v>
      </c>
      <c r="LFI78" s="321">
        <f t="shared" si="225"/>
        <v>0</v>
      </c>
      <c r="LFJ78" s="321">
        <f t="shared" si="225"/>
        <v>0</v>
      </c>
      <c r="LFK78" s="321">
        <f t="shared" si="225"/>
        <v>0</v>
      </c>
      <c r="LFL78" s="321">
        <f t="shared" si="225"/>
        <v>0</v>
      </c>
      <c r="LFM78" s="321">
        <f t="shared" si="225"/>
        <v>0</v>
      </c>
      <c r="LFN78" s="321">
        <f t="shared" si="225"/>
        <v>0</v>
      </c>
      <c r="LFO78" s="321">
        <f t="shared" si="225"/>
        <v>0</v>
      </c>
      <c r="LFP78" s="321">
        <f t="shared" si="225"/>
        <v>0</v>
      </c>
      <c r="LFQ78" s="321">
        <f t="shared" si="225"/>
        <v>0</v>
      </c>
      <c r="LFR78" s="321">
        <f t="shared" si="225"/>
        <v>0</v>
      </c>
      <c r="LFS78" s="321">
        <f t="shared" si="225"/>
        <v>0</v>
      </c>
      <c r="LFT78" s="321">
        <f t="shared" si="225"/>
        <v>0</v>
      </c>
      <c r="LFU78" s="321">
        <f t="shared" si="225"/>
        <v>0</v>
      </c>
      <c r="LFV78" s="321">
        <f t="shared" si="225"/>
        <v>0</v>
      </c>
      <c r="LFW78" s="321">
        <f t="shared" si="225"/>
        <v>0</v>
      </c>
      <c r="LFX78" s="321">
        <f t="shared" si="225"/>
        <v>0</v>
      </c>
      <c r="LFY78" s="321">
        <f t="shared" si="225"/>
        <v>0</v>
      </c>
      <c r="LFZ78" s="321">
        <f t="shared" si="225"/>
        <v>0</v>
      </c>
      <c r="LGA78" s="321">
        <f t="shared" si="225"/>
        <v>0</v>
      </c>
      <c r="LGB78" s="321">
        <f t="shared" si="225"/>
        <v>0</v>
      </c>
      <c r="LGC78" s="321">
        <f t="shared" si="225"/>
        <v>0</v>
      </c>
      <c r="LGD78" s="321">
        <f t="shared" si="225"/>
        <v>0</v>
      </c>
      <c r="LGE78" s="321">
        <f t="shared" si="225"/>
        <v>0</v>
      </c>
      <c r="LGF78" s="321">
        <f t="shared" si="225"/>
        <v>0</v>
      </c>
      <c r="LGG78" s="321">
        <f t="shared" si="225"/>
        <v>0</v>
      </c>
      <c r="LGH78" s="321">
        <f t="shared" si="225"/>
        <v>0</v>
      </c>
      <c r="LGI78" s="321">
        <f t="shared" si="225"/>
        <v>0</v>
      </c>
      <c r="LGJ78" s="321">
        <f t="shared" si="225"/>
        <v>0</v>
      </c>
      <c r="LGK78" s="321">
        <f t="shared" si="225"/>
        <v>0</v>
      </c>
      <c r="LGL78" s="321">
        <f t="shared" si="225"/>
        <v>0</v>
      </c>
      <c r="LGM78" s="321">
        <f t="shared" si="225"/>
        <v>0</v>
      </c>
      <c r="LGN78" s="321">
        <f t="shared" si="225"/>
        <v>0</v>
      </c>
      <c r="LGO78" s="321">
        <f t="shared" si="225"/>
        <v>0</v>
      </c>
      <c r="LGP78" s="321">
        <f t="shared" si="225"/>
        <v>0</v>
      </c>
      <c r="LGQ78" s="321">
        <f t="shared" si="225"/>
        <v>0</v>
      </c>
      <c r="LGR78" s="321">
        <f t="shared" si="225"/>
        <v>0</v>
      </c>
      <c r="LGS78" s="321">
        <f t="shared" si="225"/>
        <v>0</v>
      </c>
      <c r="LGT78" s="321">
        <f t="shared" si="225"/>
        <v>0</v>
      </c>
      <c r="LGU78" s="321">
        <f t="shared" si="225"/>
        <v>0</v>
      </c>
      <c r="LGV78" s="321">
        <f t="shared" si="225"/>
        <v>0</v>
      </c>
      <c r="LGW78" s="321">
        <f t="shared" si="225"/>
        <v>0</v>
      </c>
      <c r="LGX78" s="321">
        <f t="shared" si="225"/>
        <v>0</v>
      </c>
      <c r="LGY78" s="321">
        <f t="shared" si="225"/>
        <v>0</v>
      </c>
      <c r="LGZ78" s="321">
        <f t="shared" si="225"/>
        <v>0</v>
      </c>
      <c r="LHA78" s="321">
        <f t="shared" si="225"/>
        <v>0</v>
      </c>
      <c r="LHB78" s="321">
        <f t="shared" si="225"/>
        <v>0</v>
      </c>
      <c r="LHC78" s="321">
        <f t="shared" si="225"/>
        <v>0</v>
      </c>
      <c r="LHD78" s="321">
        <f t="shared" si="225"/>
        <v>0</v>
      </c>
      <c r="LHE78" s="321">
        <f t="shared" si="225"/>
        <v>0</v>
      </c>
      <c r="LHF78" s="321">
        <f t="shared" si="225"/>
        <v>0</v>
      </c>
      <c r="LHG78" s="321">
        <f t="shared" si="225"/>
        <v>0</v>
      </c>
      <c r="LHH78" s="321">
        <f t="shared" si="225"/>
        <v>0</v>
      </c>
      <c r="LHI78" s="321">
        <f t="shared" si="225"/>
        <v>0</v>
      </c>
      <c r="LHJ78" s="321">
        <f t="shared" si="225"/>
        <v>0</v>
      </c>
      <c r="LHK78" s="321">
        <f t="shared" si="225"/>
        <v>0</v>
      </c>
      <c r="LHL78" s="321">
        <f t="shared" si="225"/>
        <v>0</v>
      </c>
      <c r="LHM78" s="321">
        <f t="shared" si="225"/>
        <v>0</v>
      </c>
      <c r="LHN78" s="321">
        <f t="shared" si="225"/>
        <v>0</v>
      </c>
      <c r="LHO78" s="321">
        <f t="shared" si="225"/>
        <v>0</v>
      </c>
      <c r="LHP78" s="321">
        <f t="shared" si="225"/>
        <v>0</v>
      </c>
      <c r="LHQ78" s="321">
        <f t="shared" si="225"/>
        <v>0</v>
      </c>
      <c r="LHR78" s="321">
        <f t="shared" si="225"/>
        <v>0</v>
      </c>
      <c r="LHS78" s="321">
        <f t="shared" ref="LHS78:LKD81" si="226">LHR78*8.5%*12</f>
        <v>0</v>
      </c>
      <c r="LHT78" s="321">
        <f t="shared" si="226"/>
        <v>0</v>
      </c>
      <c r="LHU78" s="321">
        <f t="shared" si="226"/>
        <v>0</v>
      </c>
      <c r="LHV78" s="321">
        <f t="shared" si="226"/>
        <v>0</v>
      </c>
      <c r="LHW78" s="321">
        <f t="shared" si="226"/>
        <v>0</v>
      </c>
      <c r="LHX78" s="321">
        <f t="shared" si="226"/>
        <v>0</v>
      </c>
      <c r="LHY78" s="321">
        <f t="shared" si="226"/>
        <v>0</v>
      </c>
      <c r="LHZ78" s="321">
        <f t="shared" si="226"/>
        <v>0</v>
      </c>
      <c r="LIA78" s="321">
        <f t="shared" si="226"/>
        <v>0</v>
      </c>
      <c r="LIB78" s="321">
        <f t="shared" si="226"/>
        <v>0</v>
      </c>
      <c r="LIC78" s="321">
        <f t="shared" si="226"/>
        <v>0</v>
      </c>
      <c r="LID78" s="321">
        <f t="shared" si="226"/>
        <v>0</v>
      </c>
      <c r="LIE78" s="321">
        <f t="shared" si="226"/>
        <v>0</v>
      </c>
      <c r="LIF78" s="321">
        <f t="shared" si="226"/>
        <v>0</v>
      </c>
      <c r="LIG78" s="321">
        <f t="shared" si="226"/>
        <v>0</v>
      </c>
      <c r="LIH78" s="321">
        <f t="shared" si="226"/>
        <v>0</v>
      </c>
      <c r="LII78" s="321">
        <f t="shared" si="226"/>
        <v>0</v>
      </c>
      <c r="LIJ78" s="321">
        <f t="shared" si="226"/>
        <v>0</v>
      </c>
      <c r="LIK78" s="321">
        <f t="shared" si="226"/>
        <v>0</v>
      </c>
      <c r="LIL78" s="321">
        <f t="shared" si="226"/>
        <v>0</v>
      </c>
      <c r="LIM78" s="321">
        <f t="shared" si="226"/>
        <v>0</v>
      </c>
      <c r="LIN78" s="321">
        <f t="shared" si="226"/>
        <v>0</v>
      </c>
      <c r="LIO78" s="321">
        <f t="shared" si="226"/>
        <v>0</v>
      </c>
      <c r="LIP78" s="321">
        <f t="shared" si="226"/>
        <v>0</v>
      </c>
      <c r="LIQ78" s="321">
        <f t="shared" si="226"/>
        <v>0</v>
      </c>
      <c r="LIR78" s="321">
        <f t="shared" si="226"/>
        <v>0</v>
      </c>
      <c r="LIS78" s="321">
        <f t="shared" si="226"/>
        <v>0</v>
      </c>
      <c r="LIT78" s="321">
        <f t="shared" si="226"/>
        <v>0</v>
      </c>
      <c r="LIU78" s="321">
        <f t="shared" si="226"/>
        <v>0</v>
      </c>
      <c r="LIV78" s="321">
        <f t="shared" si="226"/>
        <v>0</v>
      </c>
      <c r="LIW78" s="321">
        <f t="shared" si="226"/>
        <v>0</v>
      </c>
      <c r="LIX78" s="321">
        <f t="shared" si="226"/>
        <v>0</v>
      </c>
      <c r="LIY78" s="321">
        <f t="shared" si="226"/>
        <v>0</v>
      </c>
      <c r="LIZ78" s="321">
        <f t="shared" si="226"/>
        <v>0</v>
      </c>
      <c r="LJA78" s="321">
        <f t="shared" si="226"/>
        <v>0</v>
      </c>
      <c r="LJB78" s="321">
        <f t="shared" si="226"/>
        <v>0</v>
      </c>
      <c r="LJC78" s="321">
        <f t="shared" si="226"/>
        <v>0</v>
      </c>
      <c r="LJD78" s="321">
        <f t="shared" si="226"/>
        <v>0</v>
      </c>
      <c r="LJE78" s="321">
        <f t="shared" si="226"/>
        <v>0</v>
      </c>
      <c r="LJF78" s="321">
        <f t="shared" si="226"/>
        <v>0</v>
      </c>
      <c r="LJG78" s="321">
        <f t="shared" si="226"/>
        <v>0</v>
      </c>
      <c r="LJH78" s="321">
        <f t="shared" si="226"/>
        <v>0</v>
      </c>
      <c r="LJI78" s="321">
        <f t="shared" si="226"/>
        <v>0</v>
      </c>
      <c r="LJJ78" s="321">
        <f t="shared" si="226"/>
        <v>0</v>
      </c>
      <c r="LJK78" s="321">
        <f t="shared" si="226"/>
        <v>0</v>
      </c>
      <c r="LJL78" s="321">
        <f t="shared" si="226"/>
        <v>0</v>
      </c>
      <c r="LJM78" s="321">
        <f t="shared" si="226"/>
        <v>0</v>
      </c>
      <c r="LJN78" s="321">
        <f t="shared" si="226"/>
        <v>0</v>
      </c>
      <c r="LJO78" s="321">
        <f t="shared" si="226"/>
        <v>0</v>
      </c>
      <c r="LJP78" s="321">
        <f t="shared" si="226"/>
        <v>0</v>
      </c>
      <c r="LJQ78" s="321">
        <f t="shared" si="226"/>
        <v>0</v>
      </c>
      <c r="LJR78" s="321">
        <f t="shared" si="226"/>
        <v>0</v>
      </c>
      <c r="LJS78" s="321">
        <f t="shared" si="226"/>
        <v>0</v>
      </c>
      <c r="LJT78" s="321">
        <f t="shared" si="226"/>
        <v>0</v>
      </c>
      <c r="LJU78" s="321">
        <f t="shared" si="226"/>
        <v>0</v>
      </c>
      <c r="LJV78" s="321">
        <f t="shared" si="226"/>
        <v>0</v>
      </c>
      <c r="LJW78" s="321">
        <f t="shared" si="226"/>
        <v>0</v>
      </c>
      <c r="LJX78" s="321">
        <f t="shared" si="226"/>
        <v>0</v>
      </c>
      <c r="LJY78" s="321">
        <f t="shared" si="226"/>
        <v>0</v>
      </c>
      <c r="LJZ78" s="321">
        <f t="shared" si="226"/>
        <v>0</v>
      </c>
      <c r="LKA78" s="321">
        <f t="shared" si="226"/>
        <v>0</v>
      </c>
      <c r="LKB78" s="321">
        <f t="shared" si="226"/>
        <v>0</v>
      </c>
      <c r="LKC78" s="321">
        <f t="shared" si="226"/>
        <v>0</v>
      </c>
      <c r="LKD78" s="321">
        <f t="shared" si="226"/>
        <v>0</v>
      </c>
      <c r="LKE78" s="321">
        <f t="shared" ref="LKE78:LMP81" si="227">LKD78*8.5%*12</f>
        <v>0</v>
      </c>
      <c r="LKF78" s="321">
        <f t="shared" si="227"/>
        <v>0</v>
      </c>
      <c r="LKG78" s="321">
        <f t="shared" si="227"/>
        <v>0</v>
      </c>
      <c r="LKH78" s="321">
        <f t="shared" si="227"/>
        <v>0</v>
      </c>
      <c r="LKI78" s="321">
        <f t="shared" si="227"/>
        <v>0</v>
      </c>
      <c r="LKJ78" s="321">
        <f t="shared" si="227"/>
        <v>0</v>
      </c>
      <c r="LKK78" s="321">
        <f t="shared" si="227"/>
        <v>0</v>
      </c>
      <c r="LKL78" s="321">
        <f t="shared" si="227"/>
        <v>0</v>
      </c>
      <c r="LKM78" s="321">
        <f t="shared" si="227"/>
        <v>0</v>
      </c>
      <c r="LKN78" s="321">
        <f t="shared" si="227"/>
        <v>0</v>
      </c>
      <c r="LKO78" s="321">
        <f t="shared" si="227"/>
        <v>0</v>
      </c>
      <c r="LKP78" s="321">
        <f t="shared" si="227"/>
        <v>0</v>
      </c>
      <c r="LKQ78" s="321">
        <f t="shared" si="227"/>
        <v>0</v>
      </c>
      <c r="LKR78" s="321">
        <f t="shared" si="227"/>
        <v>0</v>
      </c>
      <c r="LKS78" s="321">
        <f t="shared" si="227"/>
        <v>0</v>
      </c>
      <c r="LKT78" s="321">
        <f t="shared" si="227"/>
        <v>0</v>
      </c>
      <c r="LKU78" s="321">
        <f t="shared" si="227"/>
        <v>0</v>
      </c>
      <c r="LKV78" s="321">
        <f t="shared" si="227"/>
        <v>0</v>
      </c>
      <c r="LKW78" s="321">
        <f t="shared" si="227"/>
        <v>0</v>
      </c>
      <c r="LKX78" s="321">
        <f t="shared" si="227"/>
        <v>0</v>
      </c>
      <c r="LKY78" s="321">
        <f t="shared" si="227"/>
        <v>0</v>
      </c>
      <c r="LKZ78" s="321">
        <f t="shared" si="227"/>
        <v>0</v>
      </c>
      <c r="LLA78" s="321">
        <f t="shared" si="227"/>
        <v>0</v>
      </c>
      <c r="LLB78" s="321">
        <f t="shared" si="227"/>
        <v>0</v>
      </c>
      <c r="LLC78" s="321">
        <f t="shared" si="227"/>
        <v>0</v>
      </c>
      <c r="LLD78" s="321">
        <f t="shared" si="227"/>
        <v>0</v>
      </c>
      <c r="LLE78" s="321">
        <f t="shared" si="227"/>
        <v>0</v>
      </c>
      <c r="LLF78" s="321">
        <f t="shared" si="227"/>
        <v>0</v>
      </c>
      <c r="LLG78" s="321">
        <f t="shared" si="227"/>
        <v>0</v>
      </c>
      <c r="LLH78" s="321">
        <f t="shared" si="227"/>
        <v>0</v>
      </c>
      <c r="LLI78" s="321">
        <f t="shared" si="227"/>
        <v>0</v>
      </c>
      <c r="LLJ78" s="321">
        <f t="shared" si="227"/>
        <v>0</v>
      </c>
      <c r="LLK78" s="321">
        <f t="shared" si="227"/>
        <v>0</v>
      </c>
      <c r="LLL78" s="321">
        <f t="shared" si="227"/>
        <v>0</v>
      </c>
      <c r="LLM78" s="321">
        <f t="shared" si="227"/>
        <v>0</v>
      </c>
      <c r="LLN78" s="321">
        <f t="shared" si="227"/>
        <v>0</v>
      </c>
      <c r="LLO78" s="321">
        <f t="shared" si="227"/>
        <v>0</v>
      </c>
      <c r="LLP78" s="321">
        <f t="shared" si="227"/>
        <v>0</v>
      </c>
      <c r="LLQ78" s="321">
        <f t="shared" si="227"/>
        <v>0</v>
      </c>
      <c r="LLR78" s="321">
        <f t="shared" si="227"/>
        <v>0</v>
      </c>
      <c r="LLS78" s="321">
        <f t="shared" si="227"/>
        <v>0</v>
      </c>
      <c r="LLT78" s="321">
        <f t="shared" si="227"/>
        <v>0</v>
      </c>
      <c r="LLU78" s="321">
        <f t="shared" si="227"/>
        <v>0</v>
      </c>
      <c r="LLV78" s="321">
        <f t="shared" si="227"/>
        <v>0</v>
      </c>
      <c r="LLW78" s="321">
        <f t="shared" si="227"/>
        <v>0</v>
      </c>
      <c r="LLX78" s="321">
        <f t="shared" si="227"/>
        <v>0</v>
      </c>
      <c r="LLY78" s="321">
        <f t="shared" si="227"/>
        <v>0</v>
      </c>
      <c r="LLZ78" s="321">
        <f t="shared" si="227"/>
        <v>0</v>
      </c>
      <c r="LMA78" s="321">
        <f t="shared" si="227"/>
        <v>0</v>
      </c>
      <c r="LMB78" s="321">
        <f t="shared" si="227"/>
        <v>0</v>
      </c>
      <c r="LMC78" s="321">
        <f t="shared" si="227"/>
        <v>0</v>
      </c>
      <c r="LMD78" s="321">
        <f t="shared" si="227"/>
        <v>0</v>
      </c>
      <c r="LME78" s="321">
        <f t="shared" si="227"/>
        <v>0</v>
      </c>
      <c r="LMF78" s="321">
        <f t="shared" si="227"/>
        <v>0</v>
      </c>
      <c r="LMG78" s="321">
        <f t="shared" si="227"/>
        <v>0</v>
      </c>
      <c r="LMH78" s="321">
        <f t="shared" si="227"/>
        <v>0</v>
      </c>
      <c r="LMI78" s="321">
        <f t="shared" si="227"/>
        <v>0</v>
      </c>
      <c r="LMJ78" s="321">
        <f t="shared" si="227"/>
        <v>0</v>
      </c>
      <c r="LMK78" s="321">
        <f t="shared" si="227"/>
        <v>0</v>
      </c>
      <c r="LML78" s="321">
        <f t="shared" si="227"/>
        <v>0</v>
      </c>
      <c r="LMM78" s="321">
        <f t="shared" si="227"/>
        <v>0</v>
      </c>
      <c r="LMN78" s="321">
        <f t="shared" si="227"/>
        <v>0</v>
      </c>
      <c r="LMO78" s="321">
        <f t="shared" si="227"/>
        <v>0</v>
      </c>
      <c r="LMP78" s="321">
        <f t="shared" si="227"/>
        <v>0</v>
      </c>
      <c r="LMQ78" s="321">
        <f t="shared" ref="LMQ78:LPB81" si="228">LMP78*8.5%*12</f>
        <v>0</v>
      </c>
      <c r="LMR78" s="321">
        <f t="shared" si="228"/>
        <v>0</v>
      </c>
      <c r="LMS78" s="321">
        <f t="shared" si="228"/>
        <v>0</v>
      </c>
      <c r="LMT78" s="321">
        <f t="shared" si="228"/>
        <v>0</v>
      </c>
      <c r="LMU78" s="321">
        <f t="shared" si="228"/>
        <v>0</v>
      </c>
      <c r="LMV78" s="321">
        <f t="shared" si="228"/>
        <v>0</v>
      </c>
      <c r="LMW78" s="321">
        <f t="shared" si="228"/>
        <v>0</v>
      </c>
      <c r="LMX78" s="321">
        <f t="shared" si="228"/>
        <v>0</v>
      </c>
      <c r="LMY78" s="321">
        <f t="shared" si="228"/>
        <v>0</v>
      </c>
      <c r="LMZ78" s="321">
        <f t="shared" si="228"/>
        <v>0</v>
      </c>
      <c r="LNA78" s="321">
        <f t="shared" si="228"/>
        <v>0</v>
      </c>
      <c r="LNB78" s="321">
        <f t="shared" si="228"/>
        <v>0</v>
      </c>
      <c r="LNC78" s="321">
        <f t="shared" si="228"/>
        <v>0</v>
      </c>
      <c r="LND78" s="321">
        <f t="shared" si="228"/>
        <v>0</v>
      </c>
      <c r="LNE78" s="321">
        <f t="shared" si="228"/>
        <v>0</v>
      </c>
      <c r="LNF78" s="321">
        <f t="shared" si="228"/>
        <v>0</v>
      </c>
      <c r="LNG78" s="321">
        <f t="shared" si="228"/>
        <v>0</v>
      </c>
      <c r="LNH78" s="321">
        <f t="shared" si="228"/>
        <v>0</v>
      </c>
      <c r="LNI78" s="321">
        <f t="shared" si="228"/>
        <v>0</v>
      </c>
      <c r="LNJ78" s="321">
        <f t="shared" si="228"/>
        <v>0</v>
      </c>
      <c r="LNK78" s="321">
        <f t="shared" si="228"/>
        <v>0</v>
      </c>
      <c r="LNL78" s="321">
        <f t="shared" si="228"/>
        <v>0</v>
      </c>
      <c r="LNM78" s="321">
        <f t="shared" si="228"/>
        <v>0</v>
      </c>
      <c r="LNN78" s="321">
        <f t="shared" si="228"/>
        <v>0</v>
      </c>
      <c r="LNO78" s="321">
        <f t="shared" si="228"/>
        <v>0</v>
      </c>
      <c r="LNP78" s="321">
        <f t="shared" si="228"/>
        <v>0</v>
      </c>
      <c r="LNQ78" s="321">
        <f t="shared" si="228"/>
        <v>0</v>
      </c>
      <c r="LNR78" s="321">
        <f t="shared" si="228"/>
        <v>0</v>
      </c>
      <c r="LNS78" s="321">
        <f t="shared" si="228"/>
        <v>0</v>
      </c>
      <c r="LNT78" s="321">
        <f t="shared" si="228"/>
        <v>0</v>
      </c>
      <c r="LNU78" s="321">
        <f t="shared" si="228"/>
        <v>0</v>
      </c>
      <c r="LNV78" s="321">
        <f t="shared" si="228"/>
        <v>0</v>
      </c>
      <c r="LNW78" s="321">
        <f t="shared" si="228"/>
        <v>0</v>
      </c>
      <c r="LNX78" s="321">
        <f t="shared" si="228"/>
        <v>0</v>
      </c>
      <c r="LNY78" s="321">
        <f t="shared" si="228"/>
        <v>0</v>
      </c>
      <c r="LNZ78" s="321">
        <f t="shared" si="228"/>
        <v>0</v>
      </c>
      <c r="LOA78" s="321">
        <f t="shared" si="228"/>
        <v>0</v>
      </c>
      <c r="LOB78" s="321">
        <f t="shared" si="228"/>
        <v>0</v>
      </c>
      <c r="LOC78" s="321">
        <f t="shared" si="228"/>
        <v>0</v>
      </c>
      <c r="LOD78" s="321">
        <f t="shared" si="228"/>
        <v>0</v>
      </c>
      <c r="LOE78" s="321">
        <f t="shared" si="228"/>
        <v>0</v>
      </c>
      <c r="LOF78" s="321">
        <f t="shared" si="228"/>
        <v>0</v>
      </c>
      <c r="LOG78" s="321">
        <f t="shared" si="228"/>
        <v>0</v>
      </c>
      <c r="LOH78" s="321">
        <f t="shared" si="228"/>
        <v>0</v>
      </c>
      <c r="LOI78" s="321">
        <f t="shared" si="228"/>
        <v>0</v>
      </c>
      <c r="LOJ78" s="321">
        <f t="shared" si="228"/>
        <v>0</v>
      </c>
      <c r="LOK78" s="321">
        <f t="shared" si="228"/>
        <v>0</v>
      </c>
      <c r="LOL78" s="321">
        <f t="shared" si="228"/>
        <v>0</v>
      </c>
      <c r="LOM78" s="321">
        <f t="shared" si="228"/>
        <v>0</v>
      </c>
      <c r="LON78" s="321">
        <f t="shared" si="228"/>
        <v>0</v>
      </c>
      <c r="LOO78" s="321">
        <f t="shared" si="228"/>
        <v>0</v>
      </c>
      <c r="LOP78" s="321">
        <f t="shared" si="228"/>
        <v>0</v>
      </c>
      <c r="LOQ78" s="321">
        <f t="shared" si="228"/>
        <v>0</v>
      </c>
      <c r="LOR78" s="321">
        <f t="shared" si="228"/>
        <v>0</v>
      </c>
      <c r="LOS78" s="321">
        <f t="shared" si="228"/>
        <v>0</v>
      </c>
      <c r="LOT78" s="321">
        <f t="shared" si="228"/>
        <v>0</v>
      </c>
      <c r="LOU78" s="321">
        <f t="shared" si="228"/>
        <v>0</v>
      </c>
      <c r="LOV78" s="321">
        <f t="shared" si="228"/>
        <v>0</v>
      </c>
      <c r="LOW78" s="321">
        <f t="shared" si="228"/>
        <v>0</v>
      </c>
      <c r="LOX78" s="321">
        <f t="shared" si="228"/>
        <v>0</v>
      </c>
      <c r="LOY78" s="321">
        <f t="shared" si="228"/>
        <v>0</v>
      </c>
      <c r="LOZ78" s="321">
        <f t="shared" si="228"/>
        <v>0</v>
      </c>
      <c r="LPA78" s="321">
        <f t="shared" si="228"/>
        <v>0</v>
      </c>
      <c r="LPB78" s="321">
        <f t="shared" si="228"/>
        <v>0</v>
      </c>
      <c r="LPC78" s="321">
        <f t="shared" ref="LPC78:LRN81" si="229">LPB78*8.5%*12</f>
        <v>0</v>
      </c>
      <c r="LPD78" s="321">
        <f t="shared" si="229"/>
        <v>0</v>
      </c>
      <c r="LPE78" s="321">
        <f t="shared" si="229"/>
        <v>0</v>
      </c>
      <c r="LPF78" s="321">
        <f t="shared" si="229"/>
        <v>0</v>
      </c>
      <c r="LPG78" s="321">
        <f t="shared" si="229"/>
        <v>0</v>
      </c>
      <c r="LPH78" s="321">
        <f t="shared" si="229"/>
        <v>0</v>
      </c>
      <c r="LPI78" s="321">
        <f t="shared" si="229"/>
        <v>0</v>
      </c>
      <c r="LPJ78" s="321">
        <f t="shared" si="229"/>
        <v>0</v>
      </c>
      <c r="LPK78" s="321">
        <f t="shared" si="229"/>
        <v>0</v>
      </c>
      <c r="LPL78" s="321">
        <f t="shared" si="229"/>
        <v>0</v>
      </c>
      <c r="LPM78" s="321">
        <f t="shared" si="229"/>
        <v>0</v>
      </c>
      <c r="LPN78" s="321">
        <f t="shared" si="229"/>
        <v>0</v>
      </c>
      <c r="LPO78" s="321">
        <f t="shared" si="229"/>
        <v>0</v>
      </c>
      <c r="LPP78" s="321">
        <f t="shared" si="229"/>
        <v>0</v>
      </c>
      <c r="LPQ78" s="321">
        <f t="shared" si="229"/>
        <v>0</v>
      </c>
      <c r="LPR78" s="321">
        <f t="shared" si="229"/>
        <v>0</v>
      </c>
      <c r="LPS78" s="321">
        <f t="shared" si="229"/>
        <v>0</v>
      </c>
      <c r="LPT78" s="321">
        <f t="shared" si="229"/>
        <v>0</v>
      </c>
      <c r="LPU78" s="321">
        <f t="shared" si="229"/>
        <v>0</v>
      </c>
      <c r="LPV78" s="321">
        <f t="shared" si="229"/>
        <v>0</v>
      </c>
      <c r="LPW78" s="321">
        <f t="shared" si="229"/>
        <v>0</v>
      </c>
      <c r="LPX78" s="321">
        <f t="shared" si="229"/>
        <v>0</v>
      </c>
      <c r="LPY78" s="321">
        <f t="shared" si="229"/>
        <v>0</v>
      </c>
      <c r="LPZ78" s="321">
        <f t="shared" si="229"/>
        <v>0</v>
      </c>
      <c r="LQA78" s="321">
        <f t="shared" si="229"/>
        <v>0</v>
      </c>
      <c r="LQB78" s="321">
        <f t="shared" si="229"/>
        <v>0</v>
      </c>
      <c r="LQC78" s="321">
        <f t="shared" si="229"/>
        <v>0</v>
      </c>
      <c r="LQD78" s="321">
        <f t="shared" si="229"/>
        <v>0</v>
      </c>
      <c r="LQE78" s="321">
        <f t="shared" si="229"/>
        <v>0</v>
      </c>
      <c r="LQF78" s="321">
        <f t="shared" si="229"/>
        <v>0</v>
      </c>
      <c r="LQG78" s="321">
        <f t="shared" si="229"/>
        <v>0</v>
      </c>
      <c r="LQH78" s="321">
        <f t="shared" si="229"/>
        <v>0</v>
      </c>
      <c r="LQI78" s="321">
        <f t="shared" si="229"/>
        <v>0</v>
      </c>
      <c r="LQJ78" s="321">
        <f t="shared" si="229"/>
        <v>0</v>
      </c>
      <c r="LQK78" s="321">
        <f t="shared" si="229"/>
        <v>0</v>
      </c>
      <c r="LQL78" s="321">
        <f t="shared" si="229"/>
        <v>0</v>
      </c>
      <c r="LQM78" s="321">
        <f t="shared" si="229"/>
        <v>0</v>
      </c>
      <c r="LQN78" s="321">
        <f t="shared" si="229"/>
        <v>0</v>
      </c>
      <c r="LQO78" s="321">
        <f t="shared" si="229"/>
        <v>0</v>
      </c>
      <c r="LQP78" s="321">
        <f t="shared" si="229"/>
        <v>0</v>
      </c>
      <c r="LQQ78" s="321">
        <f t="shared" si="229"/>
        <v>0</v>
      </c>
      <c r="LQR78" s="321">
        <f t="shared" si="229"/>
        <v>0</v>
      </c>
      <c r="LQS78" s="321">
        <f t="shared" si="229"/>
        <v>0</v>
      </c>
      <c r="LQT78" s="321">
        <f t="shared" si="229"/>
        <v>0</v>
      </c>
      <c r="LQU78" s="321">
        <f t="shared" si="229"/>
        <v>0</v>
      </c>
      <c r="LQV78" s="321">
        <f t="shared" si="229"/>
        <v>0</v>
      </c>
      <c r="LQW78" s="321">
        <f t="shared" si="229"/>
        <v>0</v>
      </c>
      <c r="LQX78" s="321">
        <f t="shared" si="229"/>
        <v>0</v>
      </c>
      <c r="LQY78" s="321">
        <f t="shared" si="229"/>
        <v>0</v>
      </c>
      <c r="LQZ78" s="321">
        <f t="shared" si="229"/>
        <v>0</v>
      </c>
      <c r="LRA78" s="321">
        <f t="shared" si="229"/>
        <v>0</v>
      </c>
      <c r="LRB78" s="321">
        <f t="shared" si="229"/>
        <v>0</v>
      </c>
      <c r="LRC78" s="321">
        <f t="shared" si="229"/>
        <v>0</v>
      </c>
      <c r="LRD78" s="321">
        <f t="shared" si="229"/>
        <v>0</v>
      </c>
      <c r="LRE78" s="321">
        <f t="shared" si="229"/>
        <v>0</v>
      </c>
      <c r="LRF78" s="321">
        <f t="shared" si="229"/>
        <v>0</v>
      </c>
      <c r="LRG78" s="321">
        <f t="shared" si="229"/>
        <v>0</v>
      </c>
      <c r="LRH78" s="321">
        <f t="shared" si="229"/>
        <v>0</v>
      </c>
      <c r="LRI78" s="321">
        <f t="shared" si="229"/>
        <v>0</v>
      </c>
      <c r="LRJ78" s="321">
        <f t="shared" si="229"/>
        <v>0</v>
      </c>
      <c r="LRK78" s="321">
        <f t="shared" si="229"/>
        <v>0</v>
      </c>
      <c r="LRL78" s="321">
        <f t="shared" si="229"/>
        <v>0</v>
      </c>
      <c r="LRM78" s="321">
        <f t="shared" si="229"/>
        <v>0</v>
      </c>
      <c r="LRN78" s="321">
        <f t="shared" si="229"/>
        <v>0</v>
      </c>
      <c r="LRO78" s="321">
        <f t="shared" ref="LRO78:LTZ81" si="230">LRN78*8.5%*12</f>
        <v>0</v>
      </c>
      <c r="LRP78" s="321">
        <f t="shared" si="230"/>
        <v>0</v>
      </c>
      <c r="LRQ78" s="321">
        <f t="shared" si="230"/>
        <v>0</v>
      </c>
      <c r="LRR78" s="321">
        <f t="shared" si="230"/>
        <v>0</v>
      </c>
      <c r="LRS78" s="321">
        <f t="shared" si="230"/>
        <v>0</v>
      </c>
      <c r="LRT78" s="321">
        <f t="shared" si="230"/>
        <v>0</v>
      </c>
      <c r="LRU78" s="321">
        <f t="shared" si="230"/>
        <v>0</v>
      </c>
      <c r="LRV78" s="321">
        <f t="shared" si="230"/>
        <v>0</v>
      </c>
      <c r="LRW78" s="321">
        <f t="shared" si="230"/>
        <v>0</v>
      </c>
      <c r="LRX78" s="321">
        <f t="shared" si="230"/>
        <v>0</v>
      </c>
      <c r="LRY78" s="321">
        <f t="shared" si="230"/>
        <v>0</v>
      </c>
      <c r="LRZ78" s="321">
        <f t="shared" si="230"/>
        <v>0</v>
      </c>
      <c r="LSA78" s="321">
        <f t="shared" si="230"/>
        <v>0</v>
      </c>
      <c r="LSB78" s="321">
        <f t="shared" si="230"/>
        <v>0</v>
      </c>
      <c r="LSC78" s="321">
        <f t="shared" si="230"/>
        <v>0</v>
      </c>
      <c r="LSD78" s="321">
        <f t="shared" si="230"/>
        <v>0</v>
      </c>
      <c r="LSE78" s="321">
        <f t="shared" si="230"/>
        <v>0</v>
      </c>
      <c r="LSF78" s="321">
        <f t="shared" si="230"/>
        <v>0</v>
      </c>
      <c r="LSG78" s="321">
        <f t="shared" si="230"/>
        <v>0</v>
      </c>
      <c r="LSH78" s="321">
        <f t="shared" si="230"/>
        <v>0</v>
      </c>
      <c r="LSI78" s="321">
        <f t="shared" si="230"/>
        <v>0</v>
      </c>
      <c r="LSJ78" s="321">
        <f t="shared" si="230"/>
        <v>0</v>
      </c>
      <c r="LSK78" s="321">
        <f t="shared" si="230"/>
        <v>0</v>
      </c>
      <c r="LSL78" s="321">
        <f t="shared" si="230"/>
        <v>0</v>
      </c>
      <c r="LSM78" s="321">
        <f t="shared" si="230"/>
        <v>0</v>
      </c>
      <c r="LSN78" s="321">
        <f t="shared" si="230"/>
        <v>0</v>
      </c>
      <c r="LSO78" s="321">
        <f t="shared" si="230"/>
        <v>0</v>
      </c>
      <c r="LSP78" s="321">
        <f t="shared" si="230"/>
        <v>0</v>
      </c>
      <c r="LSQ78" s="321">
        <f t="shared" si="230"/>
        <v>0</v>
      </c>
      <c r="LSR78" s="321">
        <f t="shared" si="230"/>
        <v>0</v>
      </c>
      <c r="LSS78" s="321">
        <f t="shared" si="230"/>
        <v>0</v>
      </c>
      <c r="LST78" s="321">
        <f t="shared" si="230"/>
        <v>0</v>
      </c>
      <c r="LSU78" s="321">
        <f t="shared" si="230"/>
        <v>0</v>
      </c>
      <c r="LSV78" s="321">
        <f t="shared" si="230"/>
        <v>0</v>
      </c>
      <c r="LSW78" s="321">
        <f t="shared" si="230"/>
        <v>0</v>
      </c>
      <c r="LSX78" s="321">
        <f t="shared" si="230"/>
        <v>0</v>
      </c>
      <c r="LSY78" s="321">
        <f t="shared" si="230"/>
        <v>0</v>
      </c>
      <c r="LSZ78" s="321">
        <f t="shared" si="230"/>
        <v>0</v>
      </c>
      <c r="LTA78" s="321">
        <f t="shared" si="230"/>
        <v>0</v>
      </c>
      <c r="LTB78" s="321">
        <f t="shared" si="230"/>
        <v>0</v>
      </c>
      <c r="LTC78" s="321">
        <f t="shared" si="230"/>
        <v>0</v>
      </c>
      <c r="LTD78" s="321">
        <f t="shared" si="230"/>
        <v>0</v>
      </c>
      <c r="LTE78" s="321">
        <f t="shared" si="230"/>
        <v>0</v>
      </c>
      <c r="LTF78" s="321">
        <f t="shared" si="230"/>
        <v>0</v>
      </c>
      <c r="LTG78" s="321">
        <f t="shared" si="230"/>
        <v>0</v>
      </c>
      <c r="LTH78" s="321">
        <f t="shared" si="230"/>
        <v>0</v>
      </c>
      <c r="LTI78" s="321">
        <f t="shared" si="230"/>
        <v>0</v>
      </c>
      <c r="LTJ78" s="321">
        <f t="shared" si="230"/>
        <v>0</v>
      </c>
      <c r="LTK78" s="321">
        <f t="shared" si="230"/>
        <v>0</v>
      </c>
      <c r="LTL78" s="321">
        <f t="shared" si="230"/>
        <v>0</v>
      </c>
      <c r="LTM78" s="321">
        <f t="shared" si="230"/>
        <v>0</v>
      </c>
      <c r="LTN78" s="321">
        <f t="shared" si="230"/>
        <v>0</v>
      </c>
      <c r="LTO78" s="321">
        <f t="shared" si="230"/>
        <v>0</v>
      </c>
      <c r="LTP78" s="321">
        <f t="shared" si="230"/>
        <v>0</v>
      </c>
      <c r="LTQ78" s="321">
        <f t="shared" si="230"/>
        <v>0</v>
      </c>
      <c r="LTR78" s="321">
        <f t="shared" si="230"/>
        <v>0</v>
      </c>
      <c r="LTS78" s="321">
        <f t="shared" si="230"/>
        <v>0</v>
      </c>
      <c r="LTT78" s="321">
        <f t="shared" si="230"/>
        <v>0</v>
      </c>
      <c r="LTU78" s="321">
        <f t="shared" si="230"/>
        <v>0</v>
      </c>
      <c r="LTV78" s="321">
        <f t="shared" si="230"/>
        <v>0</v>
      </c>
      <c r="LTW78" s="321">
        <f t="shared" si="230"/>
        <v>0</v>
      </c>
      <c r="LTX78" s="321">
        <f t="shared" si="230"/>
        <v>0</v>
      </c>
      <c r="LTY78" s="321">
        <f t="shared" si="230"/>
        <v>0</v>
      </c>
      <c r="LTZ78" s="321">
        <f t="shared" si="230"/>
        <v>0</v>
      </c>
      <c r="LUA78" s="321">
        <f t="shared" ref="LUA78:LWL81" si="231">LTZ78*8.5%*12</f>
        <v>0</v>
      </c>
      <c r="LUB78" s="321">
        <f t="shared" si="231"/>
        <v>0</v>
      </c>
      <c r="LUC78" s="321">
        <f t="shared" si="231"/>
        <v>0</v>
      </c>
      <c r="LUD78" s="321">
        <f t="shared" si="231"/>
        <v>0</v>
      </c>
      <c r="LUE78" s="321">
        <f t="shared" si="231"/>
        <v>0</v>
      </c>
      <c r="LUF78" s="321">
        <f t="shared" si="231"/>
        <v>0</v>
      </c>
      <c r="LUG78" s="321">
        <f t="shared" si="231"/>
        <v>0</v>
      </c>
      <c r="LUH78" s="321">
        <f t="shared" si="231"/>
        <v>0</v>
      </c>
      <c r="LUI78" s="321">
        <f t="shared" si="231"/>
        <v>0</v>
      </c>
      <c r="LUJ78" s="321">
        <f t="shared" si="231"/>
        <v>0</v>
      </c>
      <c r="LUK78" s="321">
        <f t="shared" si="231"/>
        <v>0</v>
      </c>
      <c r="LUL78" s="321">
        <f t="shared" si="231"/>
        <v>0</v>
      </c>
      <c r="LUM78" s="321">
        <f t="shared" si="231"/>
        <v>0</v>
      </c>
      <c r="LUN78" s="321">
        <f t="shared" si="231"/>
        <v>0</v>
      </c>
      <c r="LUO78" s="321">
        <f t="shared" si="231"/>
        <v>0</v>
      </c>
      <c r="LUP78" s="321">
        <f t="shared" si="231"/>
        <v>0</v>
      </c>
      <c r="LUQ78" s="321">
        <f t="shared" si="231"/>
        <v>0</v>
      </c>
      <c r="LUR78" s="321">
        <f t="shared" si="231"/>
        <v>0</v>
      </c>
      <c r="LUS78" s="321">
        <f t="shared" si="231"/>
        <v>0</v>
      </c>
      <c r="LUT78" s="321">
        <f t="shared" si="231"/>
        <v>0</v>
      </c>
      <c r="LUU78" s="321">
        <f t="shared" si="231"/>
        <v>0</v>
      </c>
      <c r="LUV78" s="321">
        <f t="shared" si="231"/>
        <v>0</v>
      </c>
      <c r="LUW78" s="321">
        <f t="shared" si="231"/>
        <v>0</v>
      </c>
      <c r="LUX78" s="321">
        <f t="shared" si="231"/>
        <v>0</v>
      </c>
      <c r="LUY78" s="321">
        <f t="shared" si="231"/>
        <v>0</v>
      </c>
      <c r="LUZ78" s="321">
        <f t="shared" si="231"/>
        <v>0</v>
      </c>
      <c r="LVA78" s="321">
        <f t="shared" si="231"/>
        <v>0</v>
      </c>
      <c r="LVB78" s="321">
        <f t="shared" si="231"/>
        <v>0</v>
      </c>
      <c r="LVC78" s="321">
        <f t="shared" si="231"/>
        <v>0</v>
      </c>
      <c r="LVD78" s="321">
        <f t="shared" si="231"/>
        <v>0</v>
      </c>
      <c r="LVE78" s="321">
        <f t="shared" si="231"/>
        <v>0</v>
      </c>
      <c r="LVF78" s="321">
        <f t="shared" si="231"/>
        <v>0</v>
      </c>
      <c r="LVG78" s="321">
        <f t="shared" si="231"/>
        <v>0</v>
      </c>
      <c r="LVH78" s="321">
        <f t="shared" si="231"/>
        <v>0</v>
      </c>
      <c r="LVI78" s="321">
        <f t="shared" si="231"/>
        <v>0</v>
      </c>
      <c r="LVJ78" s="321">
        <f t="shared" si="231"/>
        <v>0</v>
      </c>
      <c r="LVK78" s="321">
        <f t="shared" si="231"/>
        <v>0</v>
      </c>
      <c r="LVL78" s="321">
        <f t="shared" si="231"/>
        <v>0</v>
      </c>
      <c r="LVM78" s="321">
        <f t="shared" si="231"/>
        <v>0</v>
      </c>
      <c r="LVN78" s="321">
        <f t="shared" si="231"/>
        <v>0</v>
      </c>
      <c r="LVO78" s="321">
        <f t="shared" si="231"/>
        <v>0</v>
      </c>
      <c r="LVP78" s="321">
        <f t="shared" si="231"/>
        <v>0</v>
      </c>
      <c r="LVQ78" s="321">
        <f t="shared" si="231"/>
        <v>0</v>
      </c>
      <c r="LVR78" s="321">
        <f t="shared" si="231"/>
        <v>0</v>
      </c>
      <c r="LVS78" s="321">
        <f t="shared" si="231"/>
        <v>0</v>
      </c>
      <c r="LVT78" s="321">
        <f t="shared" si="231"/>
        <v>0</v>
      </c>
      <c r="LVU78" s="321">
        <f t="shared" si="231"/>
        <v>0</v>
      </c>
      <c r="LVV78" s="321">
        <f t="shared" si="231"/>
        <v>0</v>
      </c>
      <c r="LVW78" s="321">
        <f t="shared" si="231"/>
        <v>0</v>
      </c>
      <c r="LVX78" s="321">
        <f t="shared" si="231"/>
        <v>0</v>
      </c>
      <c r="LVY78" s="321">
        <f t="shared" si="231"/>
        <v>0</v>
      </c>
      <c r="LVZ78" s="321">
        <f t="shared" si="231"/>
        <v>0</v>
      </c>
      <c r="LWA78" s="321">
        <f t="shared" si="231"/>
        <v>0</v>
      </c>
      <c r="LWB78" s="321">
        <f t="shared" si="231"/>
        <v>0</v>
      </c>
      <c r="LWC78" s="321">
        <f t="shared" si="231"/>
        <v>0</v>
      </c>
      <c r="LWD78" s="321">
        <f t="shared" si="231"/>
        <v>0</v>
      </c>
      <c r="LWE78" s="321">
        <f t="shared" si="231"/>
        <v>0</v>
      </c>
      <c r="LWF78" s="321">
        <f t="shared" si="231"/>
        <v>0</v>
      </c>
      <c r="LWG78" s="321">
        <f t="shared" si="231"/>
        <v>0</v>
      </c>
      <c r="LWH78" s="321">
        <f t="shared" si="231"/>
        <v>0</v>
      </c>
      <c r="LWI78" s="321">
        <f t="shared" si="231"/>
        <v>0</v>
      </c>
      <c r="LWJ78" s="321">
        <f t="shared" si="231"/>
        <v>0</v>
      </c>
      <c r="LWK78" s="321">
        <f t="shared" si="231"/>
        <v>0</v>
      </c>
      <c r="LWL78" s="321">
        <f t="shared" si="231"/>
        <v>0</v>
      </c>
      <c r="LWM78" s="321">
        <f t="shared" ref="LWM78:LYX81" si="232">LWL78*8.5%*12</f>
        <v>0</v>
      </c>
      <c r="LWN78" s="321">
        <f t="shared" si="232"/>
        <v>0</v>
      </c>
      <c r="LWO78" s="321">
        <f t="shared" si="232"/>
        <v>0</v>
      </c>
      <c r="LWP78" s="321">
        <f t="shared" si="232"/>
        <v>0</v>
      </c>
      <c r="LWQ78" s="321">
        <f t="shared" si="232"/>
        <v>0</v>
      </c>
      <c r="LWR78" s="321">
        <f t="shared" si="232"/>
        <v>0</v>
      </c>
      <c r="LWS78" s="321">
        <f t="shared" si="232"/>
        <v>0</v>
      </c>
      <c r="LWT78" s="321">
        <f t="shared" si="232"/>
        <v>0</v>
      </c>
      <c r="LWU78" s="321">
        <f t="shared" si="232"/>
        <v>0</v>
      </c>
      <c r="LWV78" s="321">
        <f t="shared" si="232"/>
        <v>0</v>
      </c>
      <c r="LWW78" s="321">
        <f t="shared" si="232"/>
        <v>0</v>
      </c>
      <c r="LWX78" s="321">
        <f t="shared" si="232"/>
        <v>0</v>
      </c>
      <c r="LWY78" s="321">
        <f t="shared" si="232"/>
        <v>0</v>
      </c>
      <c r="LWZ78" s="321">
        <f t="shared" si="232"/>
        <v>0</v>
      </c>
      <c r="LXA78" s="321">
        <f t="shared" si="232"/>
        <v>0</v>
      </c>
      <c r="LXB78" s="321">
        <f t="shared" si="232"/>
        <v>0</v>
      </c>
      <c r="LXC78" s="321">
        <f t="shared" si="232"/>
        <v>0</v>
      </c>
      <c r="LXD78" s="321">
        <f t="shared" si="232"/>
        <v>0</v>
      </c>
      <c r="LXE78" s="321">
        <f t="shared" si="232"/>
        <v>0</v>
      </c>
      <c r="LXF78" s="321">
        <f t="shared" si="232"/>
        <v>0</v>
      </c>
      <c r="LXG78" s="321">
        <f t="shared" si="232"/>
        <v>0</v>
      </c>
      <c r="LXH78" s="321">
        <f t="shared" si="232"/>
        <v>0</v>
      </c>
      <c r="LXI78" s="321">
        <f t="shared" si="232"/>
        <v>0</v>
      </c>
      <c r="LXJ78" s="321">
        <f t="shared" si="232"/>
        <v>0</v>
      </c>
      <c r="LXK78" s="321">
        <f t="shared" si="232"/>
        <v>0</v>
      </c>
      <c r="LXL78" s="321">
        <f t="shared" si="232"/>
        <v>0</v>
      </c>
      <c r="LXM78" s="321">
        <f t="shared" si="232"/>
        <v>0</v>
      </c>
      <c r="LXN78" s="321">
        <f t="shared" si="232"/>
        <v>0</v>
      </c>
      <c r="LXO78" s="321">
        <f t="shared" si="232"/>
        <v>0</v>
      </c>
      <c r="LXP78" s="321">
        <f t="shared" si="232"/>
        <v>0</v>
      </c>
      <c r="LXQ78" s="321">
        <f t="shared" si="232"/>
        <v>0</v>
      </c>
      <c r="LXR78" s="321">
        <f t="shared" si="232"/>
        <v>0</v>
      </c>
      <c r="LXS78" s="321">
        <f t="shared" si="232"/>
        <v>0</v>
      </c>
      <c r="LXT78" s="321">
        <f t="shared" si="232"/>
        <v>0</v>
      </c>
      <c r="LXU78" s="321">
        <f t="shared" si="232"/>
        <v>0</v>
      </c>
      <c r="LXV78" s="321">
        <f t="shared" si="232"/>
        <v>0</v>
      </c>
      <c r="LXW78" s="321">
        <f t="shared" si="232"/>
        <v>0</v>
      </c>
      <c r="LXX78" s="321">
        <f t="shared" si="232"/>
        <v>0</v>
      </c>
      <c r="LXY78" s="321">
        <f t="shared" si="232"/>
        <v>0</v>
      </c>
      <c r="LXZ78" s="321">
        <f t="shared" si="232"/>
        <v>0</v>
      </c>
      <c r="LYA78" s="321">
        <f t="shared" si="232"/>
        <v>0</v>
      </c>
      <c r="LYB78" s="321">
        <f t="shared" si="232"/>
        <v>0</v>
      </c>
      <c r="LYC78" s="321">
        <f t="shared" si="232"/>
        <v>0</v>
      </c>
      <c r="LYD78" s="321">
        <f t="shared" si="232"/>
        <v>0</v>
      </c>
      <c r="LYE78" s="321">
        <f t="shared" si="232"/>
        <v>0</v>
      </c>
      <c r="LYF78" s="321">
        <f t="shared" si="232"/>
        <v>0</v>
      </c>
      <c r="LYG78" s="321">
        <f t="shared" si="232"/>
        <v>0</v>
      </c>
      <c r="LYH78" s="321">
        <f t="shared" si="232"/>
        <v>0</v>
      </c>
      <c r="LYI78" s="321">
        <f t="shared" si="232"/>
        <v>0</v>
      </c>
      <c r="LYJ78" s="321">
        <f t="shared" si="232"/>
        <v>0</v>
      </c>
      <c r="LYK78" s="321">
        <f t="shared" si="232"/>
        <v>0</v>
      </c>
      <c r="LYL78" s="321">
        <f t="shared" si="232"/>
        <v>0</v>
      </c>
      <c r="LYM78" s="321">
        <f t="shared" si="232"/>
        <v>0</v>
      </c>
      <c r="LYN78" s="321">
        <f t="shared" si="232"/>
        <v>0</v>
      </c>
      <c r="LYO78" s="321">
        <f t="shared" si="232"/>
        <v>0</v>
      </c>
      <c r="LYP78" s="321">
        <f t="shared" si="232"/>
        <v>0</v>
      </c>
      <c r="LYQ78" s="321">
        <f t="shared" si="232"/>
        <v>0</v>
      </c>
      <c r="LYR78" s="321">
        <f t="shared" si="232"/>
        <v>0</v>
      </c>
      <c r="LYS78" s="321">
        <f t="shared" si="232"/>
        <v>0</v>
      </c>
      <c r="LYT78" s="321">
        <f t="shared" si="232"/>
        <v>0</v>
      </c>
      <c r="LYU78" s="321">
        <f t="shared" si="232"/>
        <v>0</v>
      </c>
      <c r="LYV78" s="321">
        <f t="shared" si="232"/>
        <v>0</v>
      </c>
      <c r="LYW78" s="321">
        <f t="shared" si="232"/>
        <v>0</v>
      </c>
      <c r="LYX78" s="321">
        <f t="shared" si="232"/>
        <v>0</v>
      </c>
      <c r="LYY78" s="321">
        <f t="shared" ref="LYY78:MBJ81" si="233">LYX78*8.5%*12</f>
        <v>0</v>
      </c>
      <c r="LYZ78" s="321">
        <f t="shared" si="233"/>
        <v>0</v>
      </c>
      <c r="LZA78" s="321">
        <f t="shared" si="233"/>
        <v>0</v>
      </c>
      <c r="LZB78" s="321">
        <f t="shared" si="233"/>
        <v>0</v>
      </c>
      <c r="LZC78" s="321">
        <f t="shared" si="233"/>
        <v>0</v>
      </c>
      <c r="LZD78" s="321">
        <f t="shared" si="233"/>
        <v>0</v>
      </c>
      <c r="LZE78" s="321">
        <f t="shared" si="233"/>
        <v>0</v>
      </c>
      <c r="LZF78" s="321">
        <f t="shared" si="233"/>
        <v>0</v>
      </c>
      <c r="LZG78" s="321">
        <f t="shared" si="233"/>
        <v>0</v>
      </c>
      <c r="LZH78" s="321">
        <f t="shared" si="233"/>
        <v>0</v>
      </c>
      <c r="LZI78" s="321">
        <f t="shared" si="233"/>
        <v>0</v>
      </c>
      <c r="LZJ78" s="321">
        <f t="shared" si="233"/>
        <v>0</v>
      </c>
      <c r="LZK78" s="321">
        <f t="shared" si="233"/>
        <v>0</v>
      </c>
      <c r="LZL78" s="321">
        <f t="shared" si="233"/>
        <v>0</v>
      </c>
      <c r="LZM78" s="321">
        <f t="shared" si="233"/>
        <v>0</v>
      </c>
      <c r="LZN78" s="321">
        <f t="shared" si="233"/>
        <v>0</v>
      </c>
      <c r="LZO78" s="321">
        <f t="shared" si="233"/>
        <v>0</v>
      </c>
      <c r="LZP78" s="321">
        <f t="shared" si="233"/>
        <v>0</v>
      </c>
      <c r="LZQ78" s="321">
        <f t="shared" si="233"/>
        <v>0</v>
      </c>
      <c r="LZR78" s="321">
        <f t="shared" si="233"/>
        <v>0</v>
      </c>
      <c r="LZS78" s="321">
        <f t="shared" si="233"/>
        <v>0</v>
      </c>
      <c r="LZT78" s="321">
        <f t="shared" si="233"/>
        <v>0</v>
      </c>
      <c r="LZU78" s="321">
        <f t="shared" si="233"/>
        <v>0</v>
      </c>
      <c r="LZV78" s="321">
        <f t="shared" si="233"/>
        <v>0</v>
      </c>
      <c r="LZW78" s="321">
        <f t="shared" si="233"/>
        <v>0</v>
      </c>
      <c r="LZX78" s="321">
        <f t="shared" si="233"/>
        <v>0</v>
      </c>
      <c r="LZY78" s="321">
        <f t="shared" si="233"/>
        <v>0</v>
      </c>
      <c r="LZZ78" s="321">
        <f t="shared" si="233"/>
        <v>0</v>
      </c>
      <c r="MAA78" s="321">
        <f t="shared" si="233"/>
        <v>0</v>
      </c>
      <c r="MAB78" s="321">
        <f t="shared" si="233"/>
        <v>0</v>
      </c>
      <c r="MAC78" s="321">
        <f t="shared" si="233"/>
        <v>0</v>
      </c>
      <c r="MAD78" s="321">
        <f t="shared" si="233"/>
        <v>0</v>
      </c>
      <c r="MAE78" s="321">
        <f t="shared" si="233"/>
        <v>0</v>
      </c>
      <c r="MAF78" s="321">
        <f t="shared" si="233"/>
        <v>0</v>
      </c>
      <c r="MAG78" s="321">
        <f t="shared" si="233"/>
        <v>0</v>
      </c>
      <c r="MAH78" s="321">
        <f t="shared" si="233"/>
        <v>0</v>
      </c>
      <c r="MAI78" s="321">
        <f t="shared" si="233"/>
        <v>0</v>
      </c>
      <c r="MAJ78" s="321">
        <f t="shared" si="233"/>
        <v>0</v>
      </c>
      <c r="MAK78" s="321">
        <f t="shared" si="233"/>
        <v>0</v>
      </c>
      <c r="MAL78" s="321">
        <f t="shared" si="233"/>
        <v>0</v>
      </c>
      <c r="MAM78" s="321">
        <f t="shared" si="233"/>
        <v>0</v>
      </c>
      <c r="MAN78" s="321">
        <f t="shared" si="233"/>
        <v>0</v>
      </c>
      <c r="MAO78" s="321">
        <f t="shared" si="233"/>
        <v>0</v>
      </c>
      <c r="MAP78" s="321">
        <f t="shared" si="233"/>
        <v>0</v>
      </c>
      <c r="MAQ78" s="321">
        <f t="shared" si="233"/>
        <v>0</v>
      </c>
      <c r="MAR78" s="321">
        <f t="shared" si="233"/>
        <v>0</v>
      </c>
      <c r="MAS78" s="321">
        <f t="shared" si="233"/>
        <v>0</v>
      </c>
      <c r="MAT78" s="321">
        <f t="shared" si="233"/>
        <v>0</v>
      </c>
      <c r="MAU78" s="321">
        <f t="shared" si="233"/>
        <v>0</v>
      </c>
      <c r="MAV78" s="321">
        <f t="shared" si="233"/>
        <v>0</v>
      </c>
      <c r="MAW78" s="321">
        <f t="shared" si="233"/>
        <v>0</v>
      </c>
      <c r="MAX78" s="321">
        <f t="shared" si="233"/>
        <v>0</v>
      </c>
      <c r="MAY78" s="321">
        <f t="shared" si="233"/>
        <v>0</v>
      </c>
      <c r="MAZ78" s="321">
        <f t="shared" si="233"/>
        <v>0</v>
      </c>
      <c r="MBA78" s="321">
        <f t="shared" si="233"/>
        <v>0</v>
      </c>
      <c r="MBB78" s="321">
        <f t="shared" si="233"/>
        <v>0</v>
      </c>
      <c r="MBC78" s="321">
        <f t="shared" si="233"/>
        <v>0</v>
      </c>
      <c r="MBD78" s="321">
        <f t="shared" si="233"/>
        <v>0</v>
      </c>
      <c r="MBE78" s="321">
        <f t="shared" si="233"/>
        <v>0</v>
      </c>
      <c r="MBF78" s="321">
        <f t="shared" si="233"/>
        <v>0</v>
      </c>
      <c r="MBG78" s="321">
        <f t="shared" si="233"/>
        <v>0</v>
      </c>
      <c r="MBH78" s="321">
        <f t="shared" si="233"/>
        <v>0</v>
      </c>
      <c r="MBI78" s="321">
        <f t="shared" si="233"/>
        <v>0</v>
      </c>
      <c r="MBJ78" s="321">
        <f t="shared" si="233"/>
        <v>0</v>
      </c>
      <c r="MBK78" s="321">
        <f t="shared" ref="MBK78:MDV81" si="234">MBJ78*8.5%*12</f>
        <v>0</v>
      </c>
      <c r="MBL78" s="321">
        <f t="shared" si="234"/>
        <v>0</v>
      </c>
      <c r="MBM78" s="321">
        <f t="shared" si="234"/>
        <v>0</v>
      </c>
      <c r="MBN78" s="321">
        <f t="shared" si="234"/>
        <v>0</v>
      </c>
      <c r="MBO78" s="321">
        <f t="shared" si="234"/>
        <v>0</v>
      </c>
      <c r="MBP78" s="321">
        <f t="shared" si="234"/>
        <v>0</v>
      </c>
      <c r="MBQ78" s="321">
        <f t="shared" si="234"/>
        <v>0</v>
      </c>
      <c r="MBR78" s="321">
        <f t="shared" si="234"/>
        <v>0</v>
      </c>
      <c r="MBS78" s="321">
        <f t="shared" si="234"/>
        <v>0</v>
      </c>
      <c r="MBT78" s="321">
        <f t="shared" si="234"/>
        <v>0</v>
      </c>
      <c r="MBU78" s="321">
        <f t="shared" si="234"/>
        <v>0</v>
      </c>
      <c r="MBV78" s="321">
        <f t="shared" si="234"/>
        <v>0</v>
      </c>
      <c r="MBW78" s="321">
        <f t="shared" si="234"/>
        <v>0</v>
      </c>
      <c r="MBX78" s="321">
        <f t="shared" si="234"/>
        <v>0</v>
      </c>
      <c r="MBY78" s="321">
        <f t="shared" si="234"/>
        <v>0</v>
      </c>
      <c r="MBZ78" s="321">
        <f t="shared" si="234"/>
        <v>0</v>
      </c>
      <c r="MCA78" s="321">
        <f t="shared" si="234"/>
        <v>0</v>
      </c>
      <c r="MCB78" s="321">
        <f t="shared" si="234"/>
        <v>0</v>
      </c>
      <c r="MCC78" s="321">
        <f t="shared" si="234"/>
        <v>0</v>
      </c>
      <c r="MCD78" s="321">
        <f t="shared" si="234"/>
        <v>0</v>
      </c>
      <c r="MCE78" s="321">
        <f t="shared" si="234"/>
        <v>0</v>
      </c>
      <c r="MCF78" s="321">
        <f t="shared" si="234"/>
        <v>0</v>
      </c>
      <c r="MCG78" s="321">
        <f t="shared" si="234"/>
        <v>0</v>
      </c>
      <c r="MCH78" s="321">
        <f t="shared" si="234"/>
        <v>0</v>
      </c>
      <c r="MCI78" s="321">
        <f t="shared" si="234"/>
        <v>0</v>
      </c>
      <c r="MCJ78" s="321">
        <f t="shared" si="234"/>
        <v>0</v>
      </c>
      <c r="MCK78" s="321">
        <f t="shared" si="234"/>
        <v>0</v>
      </c>
      <c r="MCL78" s="321">
        <f t="shared" si="234"/>
        <v>0</v>
      </c>
      <c r="MCM78" s="321">
        <f t="shared" si="234"/>
        <v>0</v>
      </c>
      <c r="MCN78" s="321">
        <f t="shared" si="234"/>
        <v>0</v>
      </c>
      <c r="MCO78" s="321">
        <f t="shared" si="234"/>
        <v>0</v>
      </c>
      <c r="MCP78" s="321">
        <f t="shared" si="234"/>
        <v>0</v>
      </c>
      <c r="MCQ78" s="321">
        <f t="shared" si="234"/>
        <v>0</v>
      </c>
      <c r="MCR78" s="321">
        <f t="shared" si="234"/>
        <v>0</v>
      </c>
      <c r="MCS78" s="321">
        <f t="shared" si="234"/>
        <v>0</v>
      </c>
      <c r="MCT78" s="321">
        <f t="shared" si="234"/>
        <v>0</v>
      </c>
      <c r="MCU78" s="321">
        <f t="shared" si="234"/>
        <v>0</v>
      </c>
      <c r="MCV78" s="321">
        <f t="shared" si="234"/>
        <v>0</v>
      </c>
      <c r="MCW78" s="321">
        <f t="shared" si="234"/>
        <v>0</v>
      </c>
      <c r="MCX78" s="321">
        <f t="shared" si="234"/>
        <v>0</v>
      </c>
      <c r="MCY78" s="321">
        <f t="shared" si="234"/>
        <v>0</v>
      </c>
      <c r="MCZ78" s="321">
        <f t="shared" si="234"/>
        <v>0</v>
      </c>
      <c r="MDA78" s="321">
        <f t="shared" si="234"/>
        <v>0</v>
      </c>
      <c r="MDB78" s="321">
        <f t="shared" si="234"/>
        <v>0</v>
      </c>
      <c r="MDC78" s="321">
        <f t="shared" si="234"/>
        <v>0</v>
      </c>
      <c r="MDD78" s="321">
        <f t="shared" si="234"/>
        <v>0</v>
      </c>
      <c r="MDE78" s="321">
        <f t="shared" si="234"/>
        <v>0</v>
      </c>
      <c r="MDF78" s="321">
        <f t="shared" si="234"/>
        <v>0</v>
      </c>
      <c r="MDG78" s="321">
        <f t="shared" si="234"/>
        <v>0</v>
      </c>
      <c r="MDH78" s="321">
        <f t="shared" si="234"/>
        <v>0</v>
      </c>
      <c r="MDI78" s="321">
        <f t="shared" si="234"/>
        <v>0</v>
      </c>
      <c r="MDJ78" s="321">
        <f t="shared" si="234"/>
        <v>0</v>
      </c>
      <c r="MDK78" s="321">
        <f t="shared" si="234"/>
        <v>0</v>
      </c>
      <c r="MDL78" s="321">
        <f t="shared" si="234"/>
        <v>0</v>
      </c>
      <c r="MDM78" s="321">
        <f t="shared" si="234"/>
        <v>0</v>
      </c>
      <c r="MDN78" s="321">
        <f t="shared" si="234"/>
        <v>0</v>
      </c>
      <c r="MDO78" s="321">
        <f t="shared" si="234"/>
        <v>0</v>
      </c>
      <c r="MDP78" s="321">
        <f t="shared" si="234"/>
        <v>0</v>
      </c>
      <c r="MDQ78" s="321">
        <f t="shared" si="234"/>
        <v>0</v>
      </c>
      <c r="MDR78" s="321">
        <f t="shared" si="234"/>
        <v>0</v>
      </c>
      <c r="MDS78" s="321">
        <f t="shared" si="234"/>
        <v>0</v>
      </c>
      <c r="MDT78" s="321">
        <f t="shared" si="234"/>
        <v>0</v>
      </c>
      <c r="MDU78" s="321">
        <f t="shared" si="234"/>
        <v>0</v>
      </c>
      <c r="MDV78" s="321">
        <f t="shared" si="234"/>
        <v>0</v>
      </c>
      <c r="MDW78" s="321">
        <f t="shared" ref="MDW78:MGH81" si="235">MDV78*8.5%*12</f>
        <v>0</v>
      </c>
      <c r="MDX78" s="321">
        <f t="shared" si="235"/>
        <v>0</v>
      </c>
      <c r="MDY78" s="321">
        <f t="shared" si="235"/>
        <v>0</v>
      </c>
      <c r="MDZ78" s="321">
        <f t="shared" si="235"/>
        <v>0</v>
      </c>
      <c r="MEA78" s="321">
        <f t="shared" si="235"/>
        <v>0</v>
      </c>
      <c r="MEB78" s="321">
        <f t="shared" si="235"/>
        <v>0</v>
      </c>
      <c r="MEC78" s="321">
        <f t="shared" si="235"/>
        <v>0</v>
      </c>
      <c r="MED78" s="321">
        <f t="shared" si="235"/>
        <v>0</v>
      </c>
      <c r="MEE78" s="321">
        <f t="shared" si="235"/>
        <v>0</v>
      </c>
      <c r="MEF78" s="321">
        <f t="shared" si="235"/>
        <v>0</v>
      </c>
      <c r="MEG78" s="321">
        <f t="shared" si="235"/>
        <v>0</v>
      </c>
      <c r="MEH78" s="321">
        <f t="shared" si="235"/>
        <v>0</v>
      </c>
      <c r="MEI78" s="321">
        <f t="shared" si="235"/>
        <v>0</v>
      </c>
      <c r="MEJ78" s="321">
        <f t="shared" si="235"/>
        <v>0</v>
      </c>
      <c r="MEK78" s="321">
        <f t="shared" si="235"/>
        <v>0</v>
      </c>
      <c r="MEL78" s="321">
        <f t="shared" si="235"/>
        <v>0</v>
      </c>
      <c r="MEM78" s="321">
        <f t="shared" si="235"/>
        <v>0</v>
      </c>
      <c r="MEN78" s="321">
        <f t="shared" si="235"/>
        <v>0</v>
      </c>
      <c r="MEO78" s="321">
        <f t="shared" si="235"/>
        <v>0</v>
      </c>
      <c r="MEP78" s="321">
        <f t="shared" si="235"/>
        <v>0</v>
      </c>
      <c r="MEQ78" s="321">
        <f t="shared" si="235"/>
        <v>0</v>
      </c>
      <c r="MER78" s="321">
        <f t="shared" si="235"/>
        <v>0</v>
      </c>
      <c r="MES78" s="321">
        <f t="shared" si="235"/>
        <v>0</v>
      </c>
      <c r="MET78" s="321">
        <f t="shared" si="235"/>
        <v>0</v>
      </c>
      <c r="MEU78" s="321">
        <f t="shared" si="235"/>
        <v>0</v>
      </c>
      <c r="MEV78" s="321">
        <f t="shared" si="235"/>
        <v>0</v>
      </c>
      <c r="MEW78" s="321">
        <f t="shared" si="235"/>
        <v>0</v>
      </c>
      <c r="MEX78" s="321">
        <f t="shared" si="235"/>
        <v>0</v>
      </c>
      <c r="MEY78" s="321">
        <f t="shared" si="235"/>
        <v>0</v>
      </c>
      <c r="MEZ78" s="321">
        <f t="shared" si="235"/>
        <v>0</v>
      </c>
      <c r="MFA78" s="321">
        <f t="shared" si="235"/>
        <v>0</v>
      </c>
      <c r="MFB78" s="321">
        <f t="shared" si="235"/>
        <v>0</v>
      </c>
      <c r="MFC78" s="321">
        <f t="shared" si="235"/>
        <v>0</v>
      </c>
      <c r="MFD78" s="321">
        <f t="shared" si="235"/>
        <v>0</v>
      </c>
      <c r="MFE78" s="321">
        <f t="shared" si="235"/>
        <v>0</v>
      </c>
      <c r="MFF78" s="321">
        <f t="shared" si="235"/>
        <v>0</v>
      </c>
      <c r="MFG78" s="321">
        <f t="shared" si="235"/>
        <v>0</v>
      </c>
      <c r="MFH78" s="321">
        <f t="shared" si="235"/>
        <v>0</v>
      </c>
      <c r="MFI78" s="321">
        <f t="shared" si="235"/>
        <v>0</v>
      </c>
      <c r="MFJ78" s="321">
        <f t="shared" si="235"/>
        <v>0</v>
      </c>
      <c r="MFK78" s="321">
        <f t="shared" si="235"/>
        <v>0</v>
      </c>
      <c r="MFL78" s="321">
        <f t="shared" si="235"/>
        <v>0</v>
      </c>
      <c r="MFM78" s="321">
        <f t="shared" si="235"/>
        <v>0</v>
      </c>
      <c r="MFN78" s="321">
        <f t="shared" si="235"/>
        <v>0</v>
      </c>
      <c r="MFO78" s="321">
        <f t="shared" si="235"/>
        <v>0</v>
      </c>
      <c r="MFP78" s="321">
        <f t="shared" si="235"/>
        <v>0</v>
      </c>
      <c r="MFQ78" s="321">
        <f t="shared" si="235"/>
        <v>0</v>
      </c>
      <c r="MFR78" s="321">
        <f t="shared" si="235"/>
        <v>0</v>
      </c>
      <c r="MFS78" s="321">
        <f t="shared" si="235"/>
        <v>0</v>
      </c>
      <c r="MFT78" s="321">
        <f t="shared" si="235"/>
        <v>0</v>
      </c>
      <c r="MFU78" s="321">
        <f t="shared" si="235"/>
        <v>0</v>
      </c>
      <c r="MFV78" s="321">
        <f t="shared" si="235"/>
        <v>0</v>
      </c>
      <c r="MFW78" s="321">
        <f t="shared" si="235"/>
        <v>0</v>
      </c>
      <c r="MFX78" s="321">
        <f t="shared" si="235"/>
        <v>0</v>
      </c>
      <c r="MFY78" s="321">
        <f t="shared" si="235"/>
        <v>0</v>
      </c>
      <c r="MFZ78" s="321">
        <f t="shared" si="235"/>
        <v>0</v>
      </c>
      <c r="MGA78" s="321">
        <f t="shared" si="235"/>
        <v>0</v>
      </c>
      <c r="MGB78" s="321">
        <f t="shared" si="235"/>
        <v>0</v>
      </c>
      <c r="MGC78" s="321">
        <f t="shared" si="235"/>
        <v>0</v>
      </c>
      <c r="MGD78" s="321">
        <f t="shared" si="235"/>
        <v>0</v>
      </c>
      <c r="MGE78" s="321">
        <f t="shared" si="235"/>
        <v>0</v>
      </c>
      <c r="MGF78" s="321">
        <f t="shared" si="235"/>
        <v>0</v>
      </c>
      <c r="MGG78" s="321">
        <f t="shared" si="235"/>
        <v>0</v>
      </c>
      <c r="MGH78" s="321">
        <f t="shared" si="235"/>
        <v>0</v>
      </c>
      <c r="MGI78" s="321">
        <f t="shared" ref="MGI78:MIT81" si="236">MGH78*8.5%*12</f>
        <v>0</v>
      </c>
      <c r="MGJ78" s="321">
        <f t="shared" si="236"/>
        <v>0</v>
      </c>
      <c r="MGK78" s="321">
        <f t="shared" si="236"/>
        <v>0</v>
      </c>
      <c r="MGL78" s="321">
        <f t="shared" si="236"/>
        <v>0</v>
      </c>
      <c r="MGM78" s="321">
        <f t="shared" si="236"/>
        <v>0</v>
      </c>
      <c r="MGN78" s="321">
        <f t="shared" si="236"/>
        <v>0</v>
      </c>
      <c r="MGO78" s="321">
        <f t="shared" si="236"/>
        <v>0</v>
      </c>
      <c r="MGP78" s="321">
        <f t="shared" si="236"/>
        <v>0</v>
      </c>
      <c r="MGQ78" s="321">
        <f t="shared" si="236"/>
        <v>0</v>
      </c>
      <c r="MGR78" s="321">
        <f t="shared" si="236"/>
        <v>0</v>
      </c>
      <c r="MGS78" s="321">
        <f t="shared" si="236"/>
        <v>0</v>
      </c>
      <c r="MGT78" s="321">
        <f t="shared" si="236"/>
        <v>0</v>
      </c>
      <c r="MGU78" s="321">
        <f t="shared" si="236"/>
        <v>0</v>
      </c>
      <c r="MGV78" s="321">
        <f t="shared" si="236"/>
        <v>0</v>
      </c>
      <c r="MGW78" s="321">
        <f t="shared" si="236"/>
        <v>0</v>
      </c>
      <c r="MGX78" s="321">
        <f t="shared" si="236"/>
        <v>0</v>
      </c>
      <c r="MGY78" s="321">
        <f t="shared" si="236"/>
        <v>0</v>
      </c>
      <c r="MGZ78" s="321">
        <f t="shared" si="236"/>
        <v>0</v>
      </c>
      <c r="MHA78" s="321">
        <f t="shared" si="236"/>
        <v>0</v>
      </c>
      <c r="MHB78" s="321">
        <f t="shared" si="236"/>
        <v>0</v>
      </c>
      <c r="MHC78" s="321">
        <f t="shared" si="236"/>
        <v>0</v>
      </c>
      <c r="MHD78" s="321">
        <f t="shared" si="236"/>
        <v>0</v>
      </c>
      <c r="MHE78" s="321">
        <f t="shared" si="236"/>
        <v>0</v>
      </c>
      <c r="MHF78" s="321">
        <f t="shared" si="236"/>
        <v>0</v>
      </c>
      <c r="MHG78" s="321">
        <f t="shared" si="236"/>
        <v>0</v>
      </c>
      <c r="MHH78" s="321">
        <f t="shared" si="236"/>
        <v>0</v>
      </c>
      <c r="MHI78" s="321">
        <f t="shared" si="236"/>
        <v>0</v>
      </c>
      <c r="MHJ78" s="321">
        <f t="shared" si="236"/>
        <v>0</v>
      </c>
      <c r="MHK78" s="321">
        <f t="shared" si="236"/>
        <v>0</v>
      </c>
      <c r="MHL78" s="321">
        <f t="shared" si="236"/>
        <v>0</v>
      </c>
      <c r="MHM78" s="321">
        <f t="shared" si="236"/>
        <v>0</v>
      </c>
      <c r="MHN78" s="321">
        <f t="shared" si="236"/>
        <v>0</v>
      </c>
      <c r="MHO78" s="321">
        <f t="shared" si="236"/>
        <v>0</v>
      </c>
      <c r="MHP78" s="321">
        <f t="shared" si="236"/>
        <v>0</v>
      </c>
      <c r="MHQ78" s="321">
        <f t="shared" si="236"/>
        <v>0</v>
      </c>
      <c r="MHR78" s="321">
        <f t="shared" si="236"/>
        <v>0</v>
      </c>
      <c r="MHS78" s="321">
        <f t="shared" si="236"/>
        <v>0</v>
      </c>
      <c r="MHT78" s="321">
        <f t="shared" si="236"/>
        <v>0</v>
      </c>
      <c r="MHU78" s="321">
        <f t="shared" si="236"/>
        <v>0</v>
      </c>
      <c r="MHV78" s="321">
        <f t="shared" si="236"/>
        <v>0</v>
      </c>
      <c r="MHW78" s="321">
        <f t="shared" si="236"/>
        <v>0</v>
      </c>
      <c r="MHX78" s="321">
        <f t="shared" si="236"/>
        <v>0</v>
      </c>
      <c r="MHY78" s="321">
        <f t="shared" si="236"/>
        <v>0</v>
      </c>
      <c r="MHZ78" s="321">
        <f t="shared" si="236"/>
        <v>0</v>
      </c>
      <c r="MIA78" s="321">
        <f t="shared" si="236"/>
        <v>0</v>
      </c>
      <c r="MIB78" s="321">
        <f t="shared" si="236"/>
        <v>0</v>
      </c>
      <c r="MIC78" s="321">
        <f t="shared" si="236"/>
        <v>0</v>
      </c>
      <c r="MID78" s="321">
        <f t="shared" si="236"/>
        <v>0</v>
      </c>
      <c r="MIE78" s="321">
        <f t="shared" si="236"/>
        <v>0</v>
      </c>
      <c r="MIF78" s="321">
        <f t="shared" si="236"/>
        <v>0</v>
      </c>
      <c r="MIG78" s="321">
        <f t="shared" si="236"/>
        <v>0</v>
      </c>
      <c r="MIH78" s="321">
        <f t="shared" si="236"/>
        <v>0</v>
      </c>
      <c r="MII78" s="321">
        <f t="shared" si="236"/>
        <v>0</v>
      </c>
      <c r="MIJ78" s="321">
        <f t="shared" si="236"/>
        <v>0</v>
      </c>
      <c r="MIK78" s="321">
        <f t="shared" si="236"/>
        <v>0</v>
      </c>
      <c r="MIL78" s="321">
        <f t="shared" si="236"/>
        <v>0</v>
      </c>
      <c r="MIM78" s="321">
        <f t="shared" si="236"/>
        <v>0</v>
      </c>
      <c r="MIN78" s="321">
        <f t="shared" si="236"/>
        <v>0</v>
      </c>
      <c r="MIO78" s="321">
        <f t="shared" si="236"/>
        <v>0</v>
      </c>
      <c r="MIP78" s="321">
        <f t="shared" si="236"/>
        <v>0</v>
      </c>
      <c r="MIQ78" s="321">
        <f t="shared" si="236"/>
        <v>0</v>
      </c>
      <c r="MIR78" s="321">
        <f t="shared" si="236"/>
        <v>0</v>
      </c>
      <c r="MIS78" s="321">
        <f t="shared" si="236"/>
        <v>0</v>
      </c>
      <c r="MIT78" s="321">
        <f t="shared" si="236"/>
        <v>0</v>
      </c>
      <c r="MIU78" s="321">
        <f t="shared" ref="MIU78:MLF81" si="237">MIT78*8.5%*12</f>
        <v>0</v>
      </c>
      <c r="MIV78" s="321">
        <f t="shared" si="237"/>
        <v>0</v>
      </c>
      <c r="MIW78" s="321">
        <f t="shared" si="237"/>
        <v>0</v>
      </c>
      <c r="MIX78" s="321">
        <f t="shared" si="237"/>
        <v>0</v>
      </c>
      <c r="MIY78" s="321">
        <f t="shared" si="237"/>
        <v>0</v>
      </c>
      <c r="MIZ78" s="321">
        <f t="shared" si="237"/>
        <v>0</v>
      </c>
      <c r="MJA78" s="321">
        <f t="shared" si="237"/>
        <v>0</v>
      </c>
      <c r="MJB78" s="321">
        <f t="shared" si="237"/>
        <v>0</v>
      </c>
      <c r="MJC78" s="321">
        <f t="shared" si="237"/>
        <v>0</v>
      </c>
      <c r="MJD78" s="321">
        <f t="shared" si="237"/>
        <v>0</v>
      </c>
      <c r="MJE78" s="321">
        <f t="shared" si="237"/>
        <v>0</v>
      </c>
      <c r="MJF78" s="321">
        <f t="shared" si="237"/>
        <v>0</v>
      </c>
      <c r="MJG78" s="321">
        <f t="shared" si="237"/>
        <v>0</v>
      </c>
      <c r="MJH78" s="321">
        <f t="shared" si="237"/>
        <v>0</v>
      </c>
      <c r="MJI78" s="321">
        <f t="shared" si="237"/>
        <v>0</v>
      </c>
      <c r="MJJ78" s="321">
        <f t="shared" si="237"/>
        <v>0</v>
      </c>
      <c r="MJK78" s="321">
        <f t="shared" si="237"/>
        <v>0</v>
      </c>
      <c r="MJL78" s="321">
        <f t="shared" si="237"/>
        <v>0</v>
      </c>
      <c r="MJM78" s="321">
        <f t="shared" si="237"/>
        <v>0</v>
      </c>
      <c r="MJN78" s="321">
        <f t="shared" si="237"/>
        <v>0</v>
      </c>
      <c r="MJO78" s="321">
        <f t="shared" si="237"/>
        <v>0</v>
      </c>
      <c r="MJP78" s="321">
        <f t="shared" si="237"/>
        <v>0</v>
      </c>
      <c r="MJQ78" s="321">
        <f t="shared" si="237"/>
        <v>0</v>
      </c>
      <c r="MJR78" s="321">
        <f t="shared" si="237"/>
        <v>0</v>
      </c>
      <c r="MJS78" s="321">
        <f t="shared" si="237"/>
        <v>0</v>
      </c>
      <c r="MJT78" s="321">
        <f t="shared" si="237"/>
        <v>0</v>
      </c>
      <c r="MJU78" s="321">
        <f t="shared" si="237"/>
        <v>0</v>
      </c>
      <c r="MJV78" s="321">
        <f t="shared" si="237"/>
        <v>0</v>
      </c>
      <c r="MJW78" s="321">
        <f t="shared" si="237"/>
        <v>0</v>
      </c>
      <c r="MJX78" s="321">
        <f t="shared" si="237"/>
        <v>0</v>
      </c>
      <c r="MJY78" s="321">
        <f t="shared" si="237"/>
        <v>0</v>
      </c>
      <c r="MJZ78" s="321">
        <f t="shared" si="237"/>
        <v>0</v>
      </c>
      <c r="MKA78" s="321">
        <f t="shared" si="237"/>
        <v>0</v>
      </c>
      <c r="MKB78" s="321">
        <f t="shared" si="237"/>
        <v>0</v>
      </c>
      <c r="MKC78" s="321">
        <f t="shared" si="237"/>
        <v>0</v>
      </c>
      <c r="MKD78" s="321">
        <f t="shared" si="237"/>
        <v>0</v>
      </c>
      <c r="MKE78" s="321">
        <f t="shared" si="237"/>
        <v>0</v>
      </c>
      <c r="MKF78" s="321">
        <f t="shared" si="237"/>
        <v>0</v>
      </c>
      <c r="MKG78" s="321">
        <f t="shared" si="237"/>
        <v>0</v>
      </c>
      <c r="MKH78" s="321">
        <f t="shared" si="237"/>
        <v>0</v>
      </c>
      <c r="MKI78" s="321">
        <f t="shared" si="237"/>
        <v>0</v>
      </c>
      <c r="MKJ78" s="321">
        <f t="shared" si="237"/>
        <v>0</v>
      </c>
      <c r="MKK78" s="321">
        <f t="shared" si="237"/>
        <v>0</v>
      </c>
      <c r="MKL78" s="321">
        <f t="shared" si="237"/>
        <v>0</v>
      </c>
      <c r="MKM78" s="321">
        <f t="shared" si="237"/>
        <v>0</v>
      </c>
      <c r="MKN78" s="321">
        <f t="shared" si="237"/>
        <v>0</v>
      </c>
      <c r="MKO78" s="321">
        <f t="shared" si="237"/>
        <v>0</v>
      </c>
      <c r="MKP78" s="321">
        <f t="shared" si="237"/>
        <v>0</v>
      </c>
      <c r="MKQ78" s="321">
        <f t="shared" si="237"/>
        <v>0</v>
      </c>
      <c r="MKR78" s="321">
        <f t="shared" si="237"/>
        <v>0</v>
      </c>
      <c r="MKS78" s="321">
        <f t="shared" si="237"/>
        <v>0</v>
      </c>
      <c r="MKT78" s="321">
        <f t="shared" si="237"/>
        <v>0</v>
      </c>
      <c r="MKU78" s="321">
        <f t="shared" si="237"/>
        <v>0</v>
      </c>
      <c r="MKV78" s="321">
        <f t="shared" si="237"/>
        <v>0</v>
      </c>
      <c r="MKW78" s="321">
        <f t="shared" si="237"/>
        <v>0</v>
      </c>
      <c r="MKX78" s="321">
        <f t="shared" si="237"/>
        <v>0</v>
      </c>
      <c r="MKY78" s="321">
        <f t="shared" si="237"/>
        <v>0</v>
      </c>
      <c r="MKZ78" s="321">
        <f t="shared" si="237"/>
        <v>0</v>
      </c>
      <c r="MLA78" s="321">
        <f t="shared" si="237"/>
        <v>0</v>
      </c>
      <c r="MLB78" s="321">
        <f t="shared" si="237"/>
        <v>0</v>
      </c>
      <c r="MLC78" s="321">
        <f t="shared" si="237"/>
        <v>0</v>
      </c>
      <c r="MLD78" s="321">
        <f t="shared" si="237"/>
        <v>0</v>
      </c>
      <c r="MLE78" s="321">
        <f t="shared" si="237"/>
        <v>0</v>
      </c>
      <c r="MLF78" s="321">
        <f t="shared" si="237"/>
        <v>0</v>
      </c>
      <c r="MLG78" s="321">
        <f t="shared" ref="MLG78:MNR81" si="238">MLF78*8.5%*12</f>
        <v>0</v>
      </c>
      <c r="MLH78" s="321">
        <f t="shared" si="238"/>
        <v>0</v>
      </c>
      <c r="MLI78" s="321">
        <f t="shared" si="238"/>
        <v>0</v>
      </c>
      <c r="MLJ78" s="321">
        <f t="shared" si="238"/>
        <v>0</v>
      </c>
      <c r="MLK78" s="321">
        <f t="shared" si="238"/>
        <v>0</v>
      </c>
      <c r="MLL78" s="321">
        <f t="shared" si="238"/>
        <v>0</v>
      </c>
      <c r="MLM78" s="321">
        <f t="shared" si="238"/>
        <v>0</v>
      </c>
      <c r="MLN78" s="321">
        <f t="shared" si="238"/>
        <v>0</v>
      </c>
      <c r="MLO78" s="321">
        <f t="shared" si="238"/>
        <v>0</v>
      </c>
      <c r="MLP78" s="321">
        <f t="shared" si="238"/>
        <v>0</v>
      </c>
      <c r="MLQ78" s="321">
        <f t="shared" si="238"/>
        <v>0</v>
      </c>
      <c r="MLR78" s="321">
        <f t="shared" si="238"/>
        <v>0</v>
      </c>
      <c r="MLS78" s="321">
        <f t="shared" si="238"/>
        <v>0</v>
      </c>
      <c r="MLT78" s="321">
        <f t="shared" si="238"/>
        <v>0</v>
      </c>
      <c r="MLU78" s="321">
        <f t="shared" si="238"/>
        <v>0</v>
      </c>
      <c r="MLV78" s="321">
        <f t="shared" si="238"/>
        <v>0</v>
      </c>
      <c r="MLW78" s="321">
        <f t="shared" si="238"/>
        <v>0</v>
      </c>
      <c r="MLX78" s="321">
        <f t="shared" si="238"/>
        <v>0</v>
      </c>
      <c r="MLY78" s="321">
        <f t="shared" si="238"/>
        <v>0</v>
      </c>
      <c r="MLZ78" s="321">
        <f t="shared" si="238"/>
        <v>0</v>
      </c>
      <c r="MMA78" s="321">
        <f t="shared" si="238"/>
        <v>0</v>
      </c>
      <c r="MMB78" s="321">
        <f t="shared" si="238"/>
        <v>0</v>
      </c>
      <c r="MMC78" s="321">
        <f t="shared" si="238"/>
        <v>0</v>
      </c>
      <c r="MMD78" s="321">
        <f t="shared" si="238"/>
        <v>0</v>
      </c>
      <c r="MME78" s="321">
        <f t="shared" si="238"/>
        <v>0</v>
      </c>
      <c r="MMF78" s="321">
        <f t="shared" si="238"/>
        <v>0</v>
      </c>
      <c r="MMG78" s="321">
        <f t="shared" si="238"/>
        <v>0</v>
      </c>
      <c r="MMH78" s="321">
        <f t="shared" si="238"/>
        <v>0</v>
      </c>
      <c r="MMI78" s="321">
        <f t="shared" si="238"/>
        <v>0</v>
      </c>
      <c r="MMJ78" s="321">
        <f t="shared" si="238"/>
        <v>0</v>
      </c>
      <c r="MMK78" s="321">
        <f t="shared" si="238"/>
        <v>0</v>
      </c>
      <c r="MML78" s="321">
        <f t="shared" si="238"/>
        <v>0</v>
      </c>
      <c r="MMM78" s="321">
        <f t="shared" si="238"/>
        <v>0</v>
      </c>
      <c r="MMN78" s="321">
        <f t="shared" si="238"/>
        <v>0</v>
      </c>
      <c r="MMO78" s="321">
        <f t="shared" si="238"/>
        <v>0</v>
      </c>
      <c r="MMP78" s="321">
        <f t="shared" si="238"/>
        <v>0</v>
      </c>
      <c r="MMQ78" s="321">
        <f t="shared" si="238"/>
        <v>0</v>
      </c>
      <c r="MMR78" s="321">
        <f t="shared" si="238"/>
        <v>0</v>
      </c>
      <c r="MMS78" s="321">
        <f t="shared" si="238"/>
        <v>0</v>
      </c>
      <c r="MMT78" s="321">
        <f t="shared" si="238"/>
        <v>0</v>
      </c>
      <c r="MMU78" s="321">
        <f t="shared" si="238"/>
        <v>0</v>
      </c>
      <c r="MMV78" s="321">
        <f t="shared" si="238"/>
        <v>0</v>
      </c>
      <c r="MMW78" s="321">
        <f t="shared" si="238"/>
        <v>0</v>
      </c>
      <c r="MMX78" s="321">
        <f t="shared" si="238"/>
        <v>0</v>
      </c>
      <c r="MMY78" s="321">
        <f t="shared" si="238"/>
        <v>0</v>
      </c>
      <c r="MMZ78" s="321">
        <f t="shared" si="238"/>
        <v>0</v>
      </c>
      <c r="MNA78" s="321">
        <f t="shared" si="238"/>
        <v>0</v>
      </c>
      <c r="MNB78" s="321">
        <f t="shared" si="238"/>
        <v>0</v>
      </c>
      <c r="MNC78" s="321">
        <f t="shared" si="238"/>
        <v>0</v>
      </c>
      <c r="MND78" s="321">
        <f t="shared" si="238"/>
        <v>0</v>
      </c>
      <c r="MNE78" s="321">
        <f t="shared" si="238"/>
        <v>0</v>
      </c>
      <c r="MNF78" s="321">
        <f t="shared" si="238"/>
        <v>0</v>
      </c>
      <c r="MNG78" s="321">
        <f t="shared" si="238"/>
        <v>0</v>
      </c>
      <c r="MNH78" s="321">
        <f t="shared" si="238"/>
        <v>0</v>
      </c>
      <c r="MNI78" s="321">
        <f t="shared" si="238"/>
        <v>0</v>
      </c>
      <c r="MNJ78" s="321">
        <f t="shared" si="238"/>
        <v>0</v>
      </c>
      <c r="MNK78" s="321">
        <f t="shared" si="238"/>
        <v>0</v>
      </c>
      <c r="MNL78" s="321">
        <f t="shared" si="238"/>
        <v>0</v>
      </c>
      <c r="MNM78" s="321">
        <f t="shared" si="238"/>
        <v>0</v>
      </c>
      <c r="MNN78" s="321">
        <f t="shared" si="238"/>
        <v>0</v>
      </c>
      <c r="MNO78" s="321">
        <f t="shared" si="238"/>
        <v>0</v>
      </c>
      <c r="MNP78" s="321">
        <f t="shared" si="238"/>
        <v>0</v>
      </c>
      <c r="MNQ78" s="321">
        <f t="shared" si="238"/>
        <v>0</v>
      </c>
      <c r="MNR78" s="321">
        <f t="shared" si="238"/>
        <v>0</v>
      </c>
      <c r="MNS78" s="321">
        <f t="shared" ref="MNS78:MQD81" si="239">MNR78*8.5%*12</f>
        <v>0</v>
      </c>
      <c r="MNT78" s="321">
        <f t="shared" si="239"/>
        <v>0</v>
      </c>
      <c r="MNU78" s="321">
        <f t="shared" si="239"/>
        <v>0</v>
      </c>
      <c r="MNV78" s="321">
        <f t="shared" si="239"/>
        <v>0</v>
      </c>
      <c r="MNW78" s="321">
        <f t="shared" si="239"/>
        <v>0</v>
      </c>
      <c r="MNX78" s="321">
        <f t="shared" si="239"/>
        <v>0</v>
      </c>
      <c r="MNY78" s="321">
        <f t="shared" si="239"/>
        <v>0</v>
      </c>
      <c r="MNZ78" s="321">
        <f t="shared" si="239"/>
        <v>0</v>
      </c>
      <c r="MOA78" s="321">
        <f t="shared" si="239"/>
        <v>0</v>
      </c>
      <c r="MOB78" s="321">
        <f t="shared" si="239"/>
        <v>0</v>
      </c>
      <c r="MOC78" s="321">
        <f t="shared" si="239"/>
        <v>0</v>
      </c>
      <c r="MOD78" s="321">
        <f t="shared" si="239"/>
        <v>0</v>
      </c>
      <c r="MOE78" s="321">
        <f t="shared" si="239"/>
        <v>0</v>
      </c>
      <c r="MOF78" s="321">
        <f t="shared" si="239"/>
        <v>0</v>
      </c>
      <c r="MOG78" s="321">
        <f t="shared" si="239"/>
        <v>0</v>
      </c>
      <c r="MOH78" s="321">
        <f t="shared" si="239"/>
        <v>0</v>
      </c>
      <c r="MOI78" s="321">
        <f t="shared" si="239"/>
        <v>0</v>
      </c>
      <c r="MOJ78" s="321">
        <f t="shared" si="239"/>
        <v>0</v>
      </c>
      <c r="MOK78" s="321">
        <f t="shared" si="239"/>
        <v>0</v>
      </c>
      <c r="MOL78" s="321">
        <f t="shared" si="239"/>
        <v>0</v>
      </c>
      <c r="MOM78" s="321">
        <f t="shared" si="239"/>
        <v>0</v>
      </c>
      <c r="MON78" s="321">
        <f t="shared" si="239"/>
        <v>0</v>
      </c>
      <c r="MOO78" s="321">
        <f t="shared" si="239"/>
        <v>0</v>
      </c>
      <c r="MOP78" s="321">
        <f t="shared" si="239"/>
        <v>0</v>
      </c>
      <c r="MOQ78" s="321">
        <f t="shared" si="239"/>
        <v>0</v>
      </c>
      <c r="MOR78" s="321">
        <f t="shared" si="239"/>
        <v>0</v>
      </c>
      <c r="MOS78" s="321">
        <f t="shared" si="239"/>
        <v>0</v>
      </c>
      <c r="MOT78" s="321">
        <f t="shared" si="239"/>
        <v>0</v>
      </c>
      <c r="MOU78" s="321">
        <f t="shared" si="239"/>
        <v>0</v>
      </c>
      <c r="MOV78" s="321">
        <f t="shared" si="239"/>
        <v>0</v>
      </c>
      <c r="MOW78" s="321">
        <f t="shared" si="239"/>
        <v>0</v>
      </c>
      <c r="MOX78" s="321">
        <f t="shared" si="239"/>
        <v>0</v>
      </c>
      <c r="MOY78" s="321">
        <f t="shared" si="239"/>
        <v>0</v>
      </c>
      <c r="MOZ78" s="321">
        <f t="shared" si="239"/>
        <v>0</v>
      </c>
      <c r="MPA78" s="321">
        <f t="shared" si="239"/>
        <v>0</v>
      </c>
      <c r="MPB78" s="321">
        <f t="shared" si="239"/>
        <v>0</v>
      </c>
      <c r="MPC78" s="321">
        <f t="shared" si="239"/>
        <v>0</v>
      </c>
      <c r="MPD78" s="321">
        <f t="shared" si="239"/>
        <v>0</v>
      </c>
      <c r="MPE78" s="321">
        <f t="shared" si="239"/>
        <v>0</v>
      </c>
      <c r="MPF78" s="321">
        <f t="shared" si="239"/>
        <v>0</v>
      </c>
      <c r="MPG78" s="321">
        <f t="shared" si="239"/>
        <v>0</v>
      </c>
      <c r="MPH78" s="321">
        <f t="shared" si="239"/>
        <v>0</v>
      </c>
      <c r="MPI78" s="321">
        <f t="shared" si="239"/>
        <v>0</v>
      </c>
      <c r="MPJ78" s="321">
        <f t="shared" si="239"/>
        <v>0</v>
      </c>
      <c r="MPK78" s="321">
        <f t="shared" si="239"/>
        <v>0</v>
      </c>
      <c r="MPL78" s="321">
        <f t="shared" si="239"/>
        <v>0</v>
      </c>
      <c r="MPM78" s="321">
        <f t="shared" si="239"/>
        <v>0</v>
      </c>
      <c r="MPN78" s="321">
        <f t="shared" si="239"/>
        <v>0</v>
      </c>
      <c r="MPO78" s="321">
        <f t="shared" si="239"/>
        <v>0</v>
      </c>
      <c r="MPP78" s="321">
        <f t="shared" si="239"/>
        <v>0</v>
      </c>
      <c r="MPQ78" s="321">
        <f t="shared" si="239"/>
        <v>0</v>
      </c>
      <c r="MPR78" s="321">
        <f t="shared" si="239"/>
        <v>0</v>
      </c>
      <c r="MPS78" s="321">
        <f t="shared" si="239"/>
        <v>0</v>
      </c>
      <c r="MPT78" s="321">
        <f t="shared" si="239"/>
        <v>0</v>
      </c>
      <c r="MPU78" s="321">
        <f t="shared" si="239"/>
        <v>0</v>
      </c>
      <c r="MPV78" s="321">
        <f t="shared" si="239"/>
        <v>0</v>
      </c>
      <c r="MPW78" s="321">
        <f t="shared" si="239"/>
        <v>0</v>
      </c>
      <c r="MPX78" s="321">
        <f t="shared" si="239"/>
        <v>0</v>
      </c>
      <c r="MPY78" s="321">
        <f t="shared" si="239"/>
        <v>0</v>
      </c>
      <c r="MPZ78" s="321">
        <f t="shared" si="239"/>
        <v>0</v>
      </c>
      <c r="MQA78" s="321">
        <f t="shared" si="239"/>
        <v>0</v>
      </c>
      <c r="MQB78" s="321">
        <f t="shared" si="239"/>
        <v>0</v>
      </c>
      <c r="MQC78" s="321">
        <f t="shared" si="239"/>
        <v>0</v>
      </c>
      <c r="MQD78" s="321">
        <f t="shared" si="239"/>
        <v>0</v>
      </c>
      <c r="MQE78" s="321">
        <f t="shared" ref="MQE78:MSP81" si="240">MQD78*8.5%*12</f>
        <v>0</v>
      </c>
      <c r="MQF78" s="321">
        <f t="shared" si="240"/>
        <v>0</v>
      </c>
      <c r="MQG78" s="321">
        <f t="shared" si="240"/>
        <v>0</v>
      </c>
      <c r="MQH78" s="321">
        <f t="shared" si="240"/>
        <v>0</v>
      </c>
      <c r="MQI78" s="321">
        <f t="shared" si="240"/>
        <v>0</v>
      </c>
      <c r="MQJ78" s="321">
        <f t="shared" si="240"/>
        <v>0</v>
      </c>
      <c r="MQK78" s="321">
        <f t="shared" si="240"/>
        <v>0</v>
      </c>
      <c r="MQL78" s="321">
        <f t="shared" si="240"/>
        <v>0</v>
      </c>
      <c r="MQM78" s="321">
        <f t="shared" si="240"/>
        <v>0</v>
      </c>
      <c r="MQN78" s="321">
        <f t="shared" si="240"/>
        <v>0</v>
      </c>
      <c r="MQO78" s="321">
        <f t="shared" si="240"/>
        <v>0</v>
      </c>
      <c r="MQP78" s="321">
        <f t="shared" si="240"/>
        <v>0</v>
      </c>
      <c r="MQQ78" s="321">
        <f t="shared" si="240"/>
        <v>0</v>
      </c>
      <c r="MQR78" s="321">
        <f t="shared" si="240"/>
        <v>0</v>
      </c>
      <c r="MQS78" s="321">
        <f t="shared" si="240"/>
        <v>0</v>
      </c>
      <c r="MQT78" s="321">
        <f t="shared" si="240"/>
        <v>0</v>
      </c>
      <c r="MQU78" s="321">
        <f t="shared" si="240"/>
        <v>0</v>
      </c>
      <c r="MQV78" s="321">
        <f t="shared" si="240"/>
        <v>0</v>
      </c>
      <c r="MQW78" s="321">
        <f t="shared" si="240"/>
        <v>0</v>
      </c>
      <c r="MQX78" s="321">
        <f t="shared" si="240"/>
        <v>0</v>
      </c>
      <c r="MQY78" s="321">
        <f t="shared" si="240"/>
        <v>0</v>
      </c>
      <c r="MQZ78" s="321">
        <f t="shared" si="240"/>
        <v>0</v>
      </c>
      <c r="MRA78" s="321">
        <f t="shared" si="240"/>
        <v>0</v>
      </c>
      <c r="MRB78" s="321">
        <f t="shared" si="240"/>
        <v>0</v>
      </c>
      <c r="MRC78" s="321">
        <f t="shared" si="240"/>
        <v>0</v>
      </c>
      <c r="MRD78" s="321">
        <f t="shared" si="240"/>
        <v>0</v>
      </c>
      <c r="MRE78" s="321">
        <f t="shared" si="240"/>
        <v>0</v>
      </c>
      <c r="MRF78" s="321">
        <f t="shared" si="240"/>
        <v>0</v>
      </c>
      <c r="MRG78" s="321">
        <f t="shared" si="240"/>
        <v>0</v>
      </c>
      <c r="MRH78" s="321">
        <f t="shared" si="240"/>
        <v>0</v>
      </c>
      <c r="MRI78" s="321">
        <f t="shared" si="240"/>
        <v>0</v>
      </c>
      <c r="MRJ78" s="321">
        <f t="shared" si="240"/>
        <v>0</v>
      </c>
      <c r="MRK78" s="321">
        <f t="shared" si="240"/>
        <v>0</v>
      </c>
      <c r="MRL78" s="321">
        <f t="shared" si="240"/>
        <v>0</v>
      </c>
      <c r="MRM78" s="321">
        <f t="shared" si="240"/>
        <v>0</v>
      </c>
      <c r="MRN78" s="321">
        <f t="shared" si="240"/>
        <v>0</v>
      </c>
      <c r="MRO78" s="321">
        <f t="shared" si="240"/>
        <v>0</v>
      </c>
      <c r="MRP78" s="321">
        <f t="shared" si="240"/>
        <v>0</v>
      </c>
      <c r="MRQ78" s="321">
        <f t="shared" si="240"/>
        <v>0</v>
      </c>
      <c r="MRR78" s="321">
        <f t="shared" si="240"/>
        <v>0</v>
      </c>
      <c r="MRS78" s="321">
        <f t="shared" si="240"/>
        <v>0</v>
      </c>
      <c r="MRT78" s="321">
        <f t="shared" si="240"/>
        <v>0</v>
      </c>
      <c r="MRU78" s="321">
        <f t="shared" si="240"/>
        <v>0</v>
      </c>
      <c r="MRV78" s="321">
        <f t="shared" si="240"/>
        <v>0</v>
      </c>
      <c r="MRW78" s="321">
        <f t="shared" si="240"/>
        <v>0</v>
      </c>
      <c r="MRX78" s="321">
        <f t="shared" si="240"/>
        <v>0</v>
      </c>
      <c r="MRY78" s="321">
        <f t="shared" si="240"/>
        <v>0</v>
      </c>
      <c r="MRZ78" s="321">
        <f t="shared" si="240"/>
        <v>0</v>
      </c>
      <c r="MSA78" s="321">
        <f t="shared" si="240"/>
        <v>0</v>
      </c>
      <c r="MSB78" s="321">
        <f t="shared" si="240"/>
        <v>0</v>
      </c>
      <c r="MSC78" s="321">
        <f t="shared" si="240"/>
        <v>0</v>
      </c>
      <c r="MSD78" s="321">
        <f t="shared" si="240"/>
        <v>0</v>
      </c>
      <c r="MSE78" s="321">
        <f t="shared" si="240"/>
        <v>0</v>
      </c>
      <c r="MSF78" s="321">
        <f t="shared" si="240"/>
        <v>0</v>
      </c>
      <c r="MSG78" s="321">
        <f t="shared" si="240"/>
        <v>0</v>
      </c>
      <c r="MSH78" s="321">
        <f t="shared" si="240"/>
        <v>0</v>
      </c>
      <c r="MSI78" s="321">
        <f t="shared" si="240"/>
        <v>0</v>
      </c>
      <c r="MSJ78" s="321">
        <f t="shared" si="240"/>
        <v>0</v>
      </c>
      <c r="MSK78" s="321">
        <f t="shared" si="240"/>
        <v>0</v>
      </c>
      <c r="MSL78" s="321">
        <f t="shared" si="240"/>
        <v>0</v>
      </c>
      <c r="MSM78" s="321">
        <f t="shared" si="240"/>
        <v>0</v>
      </c>
      <c r="MSN78" s="321">
        <f t="shared" si="240"/>
        <v>0</v>
      </c>
      <c r="MSO78" s="321">
        <f t="shared" si="240"/>
        <v>0</v>
      </c>
      <c r="MSP78" s="321">
        <f t="shared" si="240"/>
        <v>0</v>
      </c>
      <c r="MSQ78" s="321">
        <f t="shared" ref="MSQ78:MVB81" si="241">MSP78*8.5%*12</f>
        <v>0</v>
      </c>
      <c r="MSR78" s="321">
        <f t="shared" si="241"/>
        <v>0</v>
      </c>
      <c r="MSS78" s="321">
        <f t="shared" si="241"/>
        <v>0</v>
      </c>
      <c r="MST78" s="321">
        <f t="shared" si="241"/>
        <v>0</v>
      </c>
      <c r="MSU78" s="321">
        <f t="shared" si="241"/>
        <v>0</v>
      </c>
      <c r="MSV78" s="321">
        <f t="shared" si="241"/>
        <v>0</v>
      </c>
      <c r="MSW78" s="321">
        <f t="shared" si="241"/>
        <v>0</v>
      </c>
      <c r="MSX78" s="321">
        <f t="shared" si="241"/>
        <v>0</v>
      </c>
      <c r="MSY78" s="321">
        <f t="shared" si="241"/>
        <v>0</v>
      </c>
      <c r="MSZ78" s="321">
        <f t="shared" si="241"/>
        <v>0</v>
      </c>
      <c r="MTA78" s="321">
        <f t="shared" si="241"/>
        <v>0</v>
      </c>
      <c r="MTB78" s="321">
        <f t="shared" si="241"/>
        <v>0</v>
      </c>
      <c r="MTC78" s="321">
        <f t="shared" si="241"/>
        <v>0</v>
      </c>
      <c r="MTD78" s="321">
        <f t="shared" si="241"/>
        <v>0</v>
      </c>
      <c r="MTE78" s="321">
        <f t="shared" si="241"/>
        <v>0</v>
      </c>
      <c r="MTF78" s="321">
        <f t="shared" si="241"/>
        <v>0</v>
      </c>
      <c r="MTG78" s="321">
        <f t="shared" si="241"/>
        <v>0</v>
      </c>
      <c r="MTH78" s="321">
        <f t="shared" si="241"/>
        <v>0</v>
      </c>
      <c r="MTI78" s="321">
        <f t="shared" si="241"/>
        <v>0</v>
      </c>
      <c r="MTJ78" s="321">
        <f t="shared" si="241"/>
        <v>0</v>
      </c>
      <c r="MTK78" s="321">
        <f t="shared" si="241"/>
        <v>0</v>
      </c>
      <c r="MTL78" s="321">
        <f t="shared" si="241"/>
        <v>0</v>
      </c>
      <c r="MTM78" s="321">
        <f t="shared" si="241"/>
        <v>0</v>
      </c>
      <c r="MTN78" s="321">
        <f t="shared" si="241"/>
        <v>0</v>
      </c>
      <c r="MTO78" s="321">
        <f t="shared" si="241"/>
        <v>0</v>
      </c>
      <c r="MTP78" s="321">
        <f t="shared" si="241"/>
        <v>0</v>
      </c>
      <c r="MTQ78" s="321">
        <f t="shared" si="241"/>
        <v>0</v>
      </c>
      <c r="MTR78" s="321">
        <f t="shared" si="241"/>
        <v>0</v>
      </c>
      <c r="MTS78" s="321">
        <f t="shared" si="241"/>
        <v>0</v>
      </c>
      <c r="MTT78" s="321">
        <f t="shared" si="241"/>
        <v>0</v>
      </c>
      <c r="MTU78" s="321">
        <f t="shared" si="241"/>
        <v>0</v>
      </c>
      <c r="MTV78" s="321">
        <f t="shared" si="241"/>
        <v>0</v>
      </c>
      <c r="MTW78" s="321">
        <f t="shared" si="241"/>
        <v>0</v>
      </c>
      <c r="MTX78" s="321">
        <f t="shared" si="241"/>
        <v>0</v>
      </c>
      <c r="MTY78" s="321">
        <f t="shared" si="241"/>
        <v>0</v>
      </c>
      <c r="MTZ78" s="321">
        <f t="shared" si="241"/>
        <v>0</v>
      </c>
      <c r="MUA78" s="321">
        <f t="shared" si="241"/>
        <v>0</v>
      </c>
      <c r="MUB78" s="321">
        <f t="shared" si="241"/>
        <v>0</v>
      </c>
      <c r="MUC78" s="321">
        <f t="shared" si="241"/>
        <v>0</v>
      </c>
      <c r="MUD78" s="321">
        <f t="shared" si="241"/>
        <v>0</v>
      </c>
      <c r="MUE78" s="321">
        <f t="shared" si="241"/>
        <v>0</v>
      </c>
      <c r="MUF78" s="321">
        <f t="shared" si="241"/>
        <v>0</v>
      </c>
      <c r="MUG78" s="321">
        <f t="shared" si="241"/>
        <v>0</v>
      </c>
      <c r="MUH78" s="321">
        <f t="shared" si="241"/>
        <v>0</v>
      </c>
      <c r="MUI78" s="321">
        <f t="shared" si="241"/>
        <v>0</v>
      </c>
      <c r="MUJ78" s="321">
        <f t="shared" si="241"/>
        <v>0</v>
      </c>
      <c r="MUK78" s="321">
        <f t="shared" si="241"/>
        <v>0</v>
      </c>
      <c r="MUL78" s="321">
        <f t="shared" si="241"/>
        <v>0</v>
      </c>
      <c r="MUM78" s="321">
        <f t="shared" si="241"/>
        <v>0</v>
      </c>
      <c r="MUN78" s="321">
        <f t="shared" si="241"/>
        <v>0</v>
      </c>
      <c r="MUO78" s="321">
        <f t="shared" si="241"/>
        <v>0</v>
      </c>
      <c r="MUP78" s="321">
        <f t="shared" si="241"/>
        <v>0</v>
      </c>
      <c r="MUQ78" s="321">
        <f t="shared" si="241"/>
        <v>0</v>
      </c>
      <c r="MUR78" s="321">
        <f t="shared" si="241"/>
        <v>0</v>
      </c>
      <c r="MUS78" s="321">
        <f t="shared" si="241"/>
        <v>0</v>
      </c>
      <c r="MUT78" s="321">
        <f t="shared" si="241"/>
        <v>0</v>
      </c>
      <c r="MUU78" s="321">
        <f t="shared" si="241"/>
        <v>0</v>
      </c>
      <c r="MUV78" s="321">
        <f t="shared" si="241"/>
        <v>0</v>
      </c>
      <c r="MUW78" s="321">
        <f t="shared" si="241"/>
        <v>0</v>
      </c>
      <c r="MUX78" s="321">
        <f t="shared" si="241"/>
        <v>0</v>
      </c>
      <c r="MUY78" s="321">
        <f t="shared" si="241"/>
        <v>0</v>
      </c>
      <c r="MUZ78" s="321">
        <f t="shared" si="241"/>
        <v>0</v>
      </c>
      <c r="MVA78" s="321">
        <f t="shared" si="241"/>
        <v>0</v>
      </c>
      <c r="MVB78" s="321">
        <f t="shared" si="241"/>
        <v>0</v>
      </c>
      <c r="MVC78" s="321">
        <f t="shared" ref="MVC78:MXN81" si="242">MVB78*8.5%*12</f>
        <v>0</v>
      </c>
      <c r="MVD78" s="321">
        <f t="shared" si="242"/>
        <v>0</v>
      </c>
      <c r="MVE78" s="321">
        <f t="shared" si="242"/>
        <v>0</v>
      </c>
      <c r="MVF78" s="321">
        <f t="shared" si="242"/>
        <v>0</v>
      </c>
      <c r="MVG78" s="321">
        <f t="shared" si="242"/>
        <v>0</v>
      </c>
      <c r="MVH78" s="321">
        <f t="shared" si="242"/>
        <v>0</v>
      </c>
      <c r="MVI78" s="321">
        <f t="shared" si="242"/>
        <v>0</v>
      </c>
      <c r="MVJ78" s="321">
        <f t="shared" si="242"/>
        <v>0</v>
      </c>
      <c r="MVK78" s="321">
        <f t="shared" si="242"/>
        <v>0</v>
      </c>
      <c r="MVL78" s="321">
        <f t="shared" si="242"/>
        <v>0</v>
      </c>
      <c r="MVM78" s="321">
        <f t="shared" si="242"/>
        <v>0</v>
      </c>
      <c r="MVN78" s="321">
        <f t="shared" si="242"/>
        <v>0</v>
      </c>
      <c r="MVO78" s="321">
        <f t="shared" si="242"/>
        <v>0</v>
      </c>
      <c r="MVP78" s="321">
        <f t="shared" si="242"/>
        <v>0</v>
      </c>
      <c r="MVQ78" s="321">
        <f t="shared" si="242"/>
        <v>0</v>
      </c>
      <c r="MVR78" s="321">
        <f t="shared" si="242"/>
        <v>0</v>
      </c>
      <c r="MVS78" s="321">
        <f t="shared" si="242"/>
        <v>0</v>
      </c>
      <c r="MVT78" s="321">
        <f t="shared" si="242"/>
        <v>0</v>
      </c>
      <c r="MVU78" s="321">
        <f t="shared" si="242"/>
        <v>0</v>
      </c>
      <c r="MVV78" s="321">
        <f t="shared" si="242"/>
        <v>0</v>
      </c>
      <c r="MVW78" s="321">
        <f t="shared" si="242"/>
        <v>0</v>
      </c>
      <c r="MVX78" s="321">
        <f t="shared" si="242"/>
        <v>0</v>
      </c>
      <c r="MVY78" s="321">
        <f t="shared" si="242"/>
        <v>0</v>
      </c>
      <c r="MVZ78" s="321">
        <f t="shared" si="242"/>
        <v>0</v>
      </c>
      <c r="MWA78" s="321">
        <f t="shared" si="242"/>
        <v>0</v>
      </c>
      <c r="MWB78" s="321">
        <f t="shared" si="242"/>
        <v>0</v>
      </c>
      <c r="MWC78" s="321">
        <f t="shared" si="242"/>
        <v>0</v>
      </c>
      <c r="MWD78" s="321">
        <f t="shared" si="242"/>
        <v>0</v>
      </c>
      <c r="MWE78" s="321">
        <f t="shared" si="242"/>
        <v>0</v>
      </c>
      <c r="MWF78" s="321">
        <f t="shared" si="242"/>
        <v>0</v>
      </c>
      <c r="MWG78" s="321">
        <f t="shared" si="242"/>
        <v>0</v>
      </c>
      <c r="MWH78" s="321">
        <f t="shared" si="242"/>
        <v>0</v>
      </c>
      <c r="MWI78" s="321">
        <f t="shared" si="242"/>
        <v>0</v>
      </c>
      <c r="MWJ78" s="321">
        <f t="shared" si="242"/>
        <v>0</v>
      </c>
      <c r="MWK78" s="321">
        <f t="shared" si="242"/>
        <v>0</v>
      </c>
      <c r="MWL78" s="321">
        <f t="shared" si="242"/>
        <v>0</v>
      </c>
      <c r="MWM78" s="321">
        <f t="shared" si="242"/>
        <v>0</v>
      </c>
      <c r="MWN78" s="321">
        <f t="shared" si="242"/>
        <v>0</v>
      </c>
      <c r="MWO78" s="321">
        <f t="shared" si="242"/>
        <v>0</v>
      </c>
      <c r="MWP78" s="321">
        <f t="shared" si="242"/>
        <v>0</v>
      </c>
      <c r="MWQ78" s="321">
        <f t="shared" si="242"/>
        <v>0</v>
      </c>
      <c r="MWR78" s="321">
        <f t="shared" si="242"/>
        <v>0</v>
      </c>
      <c r="MWS78" s="321">
        <f t="shared" si="242"/>
        <v>0</v>
      </c>
      <c r="MWT78" s="321">
        <f t="shared" si="242"/>
        <v>0</v>
      </c>
      <c r="MWU78" s="321">
        <f t="shared" si="242"/>
        <v>0</v>
      </c>
      <c r="MWV78" s="321">
        <f t="shared" si="242"/>
        <v>0</v>
      </c>
      <c r="MWW78" s="321">
        <f t="shared" si="242"/>
        <v>0</v>
      </c>
      <c r="MWX78" s="321">
        <f t="shared" si="242"/>
        <v>0</v>
      </c>
      <c r="MWY78" s="321">
        <f t="shared" si="242"/>
        <v>0</v>
      </c>
      <c r="MWZ78" s="321">
        <f t="shared" si="242"/>
        <v>0</v>
      </c>
      <c r="MXA78" s="321">
        <f t="shared" si="242"/>
        <v>0</v>
      </c>
      <c r="MXB78" s="321">
        <f t="shared" si="242"/>
        <v>0</v>
      </c>
      <c r="MXC78" s="321">
        <f t="shared" si="242"/>
        <v>0</v>
      </c>
      <c r="MXD78" s="321">
        <f t="shared" si="242"/>
        <v>0</v>
      </c>
      <c r="MXE78" s="321">
        <f t="shared" si="242"/>
        <v>0</v>
      </c>
      <c r="MXF78" s="321">
        <f t="shared" si="242"/>
        <v>0</v>
      </c>
      <c r="MXG78" s="321">
        <f t="shared" si="242"/>
        <v>0</v>
      </c>
      <c r="MXH78" s="321">
        <f t="shared" si="242"/>
        <v>0</v>
      </c>
      <c r="MXI78" s="321">
        <f t="shared" si="242"/>
        <v>0</v>
      </c>
      <c r="MXJ78" s="321">
        <f t="shared" si="242"/>
        <v>0</v>
      </c>
      <c r="MXK78" s="321">
        <f t="shared" si="242"/>
        <v>0</v>
      </c>
      <c r="MXL78" s="321">
        <f t="shared" si="242"/>
        <v>0</v>
      </c>
      <c r="MXM78" s="321">
        <f t="shared" si="242"/>
        <v>0</v>
      </c>
      <c r="MXN78" s="321">
        <f t="shared" si="242"/>
        <v>0</v>
      </c>
      <c r="MXO78" s="321">
        <f t="shared" ref="MXO78:MZZ81" si="243">MXN78*8.5%*12</f>
        <v>0</v>
      </c>
      <c r="MXP78" s="321">
        <f t="shared" si="243"/>
        <v>0</v>
      </c>
      <c r="MXQ78" s="321">
        <f t="shared" si="243"/>
        <v>0</v>
      </c>
      <c r="MXR78" s="321">
        <f t="shared" si="243"/>
        <v>0</v>
      </c>
      <c r="MXS78" s="321">
        <f t="shared" si="243"/>
        <v>0</v>
      </c>
      <c r="MXT78" s="321">
        <f t="shared" si="243"/>
        <v>0</v>
      </c>
      <c r="MXU78" s="321">
        <f t="shared" si="243"/>
        <v>0</v>
      </c>
      <c r="MXV78" s="321">
        <f t="shared" si="243"/>
        <v>0</v>
      </c>
      <c r="MXW78" s="321">
        <f t="shared" si="243"/>
        <v>0</v>
      </c>
      <c r="MXX78" s="321">
        <f t="shared" si="243"/>
        <v>0</v>
      </c>
      <c r="MXY78" s="321">
        <f t="shared" si="243"/>
        <v>0</v>
      </c>
      <c r="MXZ78" s="321">
        <f t="shared" si="243"/>
        <v>0</v>
      </c>
      <c r="MYA78" s="321">
        <f t="shared" si="243"/>
        <v>0</v>
      </c>
      <c r="MYB78" s="321">
        <f t="shared" si="243"/>
        <v>0</v>
      </c>
      <c r="MYC78" s="321">
        <f t="shared" si="243"/>
        <v>0</v>
      </c>
      <c r="MYD78" s="321">
        <f t="shared" si="243"/>
        <v>0</v>
      </c>
      <c r="MYE78" s="321">
        <f t="shared" si="243"/>
        <v>0</v>
      </c>
      <c r="MYF78" s="321">
        <f t="shared" si="243"/>
        <v>0</v>
      </c>
      <c r="MYG78" s="321">
        <f t="shared" si="243"/>
        <v>0</v>
      </c>
      <c r="MYH78" s="321">
        <f t="shared" si="243"/>
        <v>0</v>
      </c>
      <c r="MYI78" s="321">
        <f t="shared" si="243"/>
        <v>0</v>
      </c>
      <c r="MYJ78" s="321">
        <f t="shared" si="243"/>
        <v>0</v>
      </c>
      <c r="MYK78" s="321">
        <f t="shared" si="243"/>
        <v>0</v>
      </c>
      <c r="MYL78" s="321">
        <f t="shared" si="243"/>
        <v>0</v>
      </c>
      <c r="MYM78" s="321">
        <f t="shared" si="243"/>
        <v>0</v>
      </c>
      <c r="MYN78" s="321">
        <f t="shared" si="243"/>
        <v>0</v>
      </c>
      <c r="MYO78" s="321">
        <f t="shared" si="243"/>
        <v>0</v>
      </c>
      <c r="MYP78" s="321">
        <f t="shared" si="243"/>
        <v>0</v>
      </c>
      <c r="MYQ78" s="321">
        <f t="shared" si="243"/>
        <v>0</v>
      </c>
      <c r="MYR78" s="321">
        <f t="shared" si="243"/>
        <v>0</v>
      </c>
      <c r="MYS78" s="321">
        <f t="shared" si="243"/>
        <v>0</v>
      </c>
      <c r="MYT78" s="321">
        <f t="shared" si="243"/>
        <v>0</v>
      </c>
      <c r="MYU78" s="321">
        <f t="shared" si="243"/>
        <v>0</v>
      </c>
      <c r="MYV78" s="321">
        <f t="shared" si="243"/>
        <v>0</v>
      </c>
      <c r="MYW78" s="321">
        <f t="shared" si="243"/>
        <v>0</v>
      </c>
      <c r="MYX78" s="321">
        <f t="shared" si="243"/>
        <v>0</v>
      </c>
      <c r="MYY78" s="321">
        <f t="shared" si="243"/>
        <v>0</v>
      </c>
      <c r="MYZ78" s="321">
        <f t="shared" si="243"/>
        <v>0</v>
      </c>
      <c r="MZA78" s="321">
        <f t="shared" si="243"/>
        <v>0</v>
      </c>
      <c r="MZB78" s="321">
        <f t="shared" si="243"/>
        <v>0</v>
      </c>
      <c r="MZC78" s="321">
        <f t="shared" si="243"/>
        <v>0</v>
      </c>
      <c r="MZD78" s="321">
        <f t="shared" si="243"/>
        <v>0</v>
      </c>
      <c r="MZE78" s="321">
        <f t="shared" si="243"/>
        <v>0</v>
      </c>
      <c r="MZF78" s="321">
        <f t="shared" si="243"/>
        <v>0</v>
      </c>
      <c r="MZG78" s="321">
        <f t="shared" si="243"/>
        <v>0</v>
      </c>
      <c r="MZH78" s="321">
        <f t="shared" si="243"/>
        <v>0</v>
      </c>
      <c r="MZI78" s="321">
        <f t="shared" si="243"/>
        <v>0</v>
      </c>
      <c r="MZJ78" s="321">
        <f t="shared" si="243"/>
        <v>0</v>
      </c>
      <c r="MZK78" s="321">
        <f t="shared" si="243"/>
        <v>0</v>
      </c>
      <c r="MZL78" s="321">
        <f t="shared" si="243"/>
        <v>0</v>
      </c>
      <c r="MZM78" s="321">
        <f t="shared" si="243"/>
        <v>0</v>
      </c>
      <c r="MZN78" s="321">
        <f t="shared" si="243"/>
        <v>0</v>
      </c>
      <c r="MZO78" s="321">
        <f t="shared" si="243"/>
        <v>0</v>
      </c>
      <c r="MZP78" s="321">
        <f t="shared" si="243"/>
        <v>0</v>
      </c>
      <c r="MZQ78" s="321">
        <f t="shared" si="243"/>
        <v>0</v>
      </c>
      <c r="MZR78" s="321">
        <f t="shared" si="243"/>
        <v>0</v>
      </c>
      <c r="MZS78" s="321">
        <f t="shared" si="243"/>
        <v>0</v>
      </c>
      <c r="MZT78" s="321">
        <f t="shared" si="243"/>
        <v>0</v>
      </c>
      <c r="MZU78" s="321">
        <f t="shared" si="243"/>
        <v>0</v>
      </c>
      <c r="MZV78" s="321">
        <f t="shared" si="243"/>
        <v>0</v>
      </c>
      <c r="MZW78" s="321">
        <f t="shared" si="243"/>
        <v>0</v>
      </c>
      <c r="MZX78" s="321">
        <f t="shared" si="243"/>
        <v>0</v>
      </c>
      <c r="MZY78" s="321">
        <f t="shared" si="243"/>
        <v>0</v>
      </c>
      <c r="MZZ78" s="321">
        <f t="shared" si="243"/>
        <v>0</v>
      </c>
      <c r="NAA78" s="321">
        <f t="shared" ref="NAA78:NCL81" si="244">MZZ78*8.5%*12</f>
        <v>0</v>
      </c>
      <c r="NAB78" s="321">
        <f t="shared" si="244"/>
        <v>0</v>
      </c>
      <c r="NAC78" s="321">
        <f t="shared" si="244"/>
        <v>0</v>
      </c>
      <c r="NAD78" s="321">
        <f t="shared" si="244"/>
        <v>0</v>
      </c>
      <c r="NAE78" s="321">
        <f t="shared" si="244"/>
        <v>0</v>
      </c>
      <c r="NAF78" s="321">
        <f t="shared" si="244"/>
        <v>0</v>
      </c>
      <c r="NAG78" s="321">
        <f t="shared" si="244"/>
        <v>0</v>
      </c>
      <c r="NAH78" s="321">
        <f t="shared" si="244"/>
        <v>0</v>
      </c>
      <c r="NAI78" s="321">
        <f t="shared" si="244"/>
        <v>0</v>
      </c>
      <c r="NAJ78" s="321">
        <f t="shared" si="244"/>
        <v>0</v>
      </c>
      <c r="NAK78" s="321">
        <f t="shared" si="244"/>
        <v>0</v>
      </c>
      <c r="NAL78" s="321">
        <f t="shared" si="244"/>
        <v>0</v>
      </c>
      <c r="NAM78" s="321">
        <f t="shared" si="244"/>
        <v>0</v>
      </c>
      <c r="NAN78" s="321">
        <f t="shared" si="244"/>
        <v>0</v>
      </c>
      <c r="NAO78" s="321">
        <f t="shared" si="244"/>
        <v>0</v>
      </c>
      <c r="NAP78" s="321">
        <f t="shared" si="244"/>
        <v>0</v>
      </c>
      <c r="NAQ78" s="321">
        <f t="shared" si="244"/>
        <v>0</v>
      </c>
      <c r="NAR78" s="321">
        <f t="shared" si="244"/>
        <v>0</v>
      </c>
      <c r="NAS78" s="321">
        <f t="shared" si="244"/>
        <v>0</v>
      </c>
      <c r="NAT78" s="321">
        <f t="shared" si="244"/>
        <v>0</v>
      </c>
      <c r="NAU78" s="321">
        <f t="shared" si="244"/>
        <v>0</v>
      </c>
      <c r="NAV78" s="321">
        <f t="shared" si="244"/>
        <v>0</v>
      </c>
      <c r="NAW78" s="321">
        <f t="shared" si="244"/>
        <v>0</v>
      </c>
      <c r="NAX78" s="321">
        <f t="shared" si="244"/>
        <v>0</v>
      </c>
      <c r="NAY78" s="321">
        <f t="shared" si="244"/>
        <v>0</v>
      </c>
      <c r="NAZ78" s="321">
        <f t="shared" si="244"/>
        <v>0</v>
      </c>
      <c r="NBA78" s="321">
        <f t="shared" si="244"/>
        <v>0</v>
      </c>
      <c r="NBB78" s="321">
        <f t="shared" si="244"/>
        <v>0</v>
      </c>
      <c r="NBC78" s="321">
        <f t="shared" si="244"/>
        <v>0</v>
      </c>
      <c r="NBD78" s="321">
        <f t="shared" si="244"/>
        <v>0</v>
      </c>
      <c r="NBE78" s="321">
        <f t="shared" si="244"/>
        <v>0</v>
      </c>
      <c r="NBF78" s="321">
        <f t="shared" si="244"/>
        <v>0</v>
      </c>
      <c r="NBG78" s="321">
        <f t="shared" si="244"/>
        <v>0</v>
      </c>
      <c r="NBH78" s="321">
        <f t="shared" si="244"/>
        <v>0</v>
      </c>
      <c r="NBI78" s="321">
        <f t="shared" si="244"/>
        <v>0</v>
      </c>
      <c r="NBJ78" s="321">
        <f t="shared" si="244"/>
        <v>0</v>
      </c>
      <c r="NBK78" s="321">
        <f t="shared" si="244"/>
        <v>0</v>
      </c>
      <c r="NBL78" s="321">
        <f t="shared" si="244"/>
        <v>0</v>
      </c>
      <c r="NBM78" s="321">
        <f t="shared" si="244"/>
        <v>0</v>
      </c>
      <c r="NBN78" s="321">
        <f t="shared" si="244"/>
        <v>0</v>
      </c>
      <c r="NBO78" s="321">
        <f t="shared" si="244"/>
        <v>0</v>
      </c>
      <c r="NBP78" s="321">
        <f t="shared" si="244"/>
        <v>0</v>
      </c>
      <c r="NBQ78" s="321">
        <f t="shared" si="244"/>
        <v>0</v>
      </c>
      <c r="NBR78" s="321">
        <f t="shared" si="244"/>
        <v>0</v>
      </c>
      <c r="NBS78" s="321">
        <f t="shared" si="244"/>
        <v>0</v>
      </c>
      <c r="NBT78" s="321">
        <f t="shared" si="244"/>
        <v>0</v>
      </c>
      <c r="NBU78" s="321">
        <f t="shared" si="244"/>
        <v>0</v>
      </c>
      <c r="NBV78" s="321">
        <f t="shared" si="244"/>
        <v>0</v>
      </c>
      <c r="NBW78" s="321">
        <f t="shared" si="244"/>
        <v>0</v>
      </c>
      <c r="NBX78" s="321">
        <f t="shared" si="244"/>
        <v>0</v>
      </c>
      <c r="NBY78" s="321">
        <f t="shared" si="244"/>
        <v>0</v>
      </c>
      <c r="NBZ78" s="321">
        <f t="shared" si="244"/>
        <v>0</v>
      </c>
      <c r="NCA78" s="321">
        <f t="shared" si="244"/>
        <v>0</v>
      </c>
      <c r="NCB78" s="321">
        <f t="shared" si="244"/>
        <v>0</v>
      </c>
      <c r="NCC78" s="321">
        <f t="shared" si="244"/>
        <v>0</v>
      </c>
      <c r="NCD78" s="321">
        <f t="shared" si="244"/>
        <v>0</v>
      </c>
      <c r="NCE78" s="321">
        <f t="shared" si="244"/>
        <v>0</v>
      </c>
      <c r="NCF78" s="321">
        <f t="shared" si="244"/>
        <v>0</v>
      </c>
      <c r="NCG78" s="321">
        <f t="shared" si="244"/>
        <v>0</v>
      </c>
      <c r="NCH78" s="321">
        <f t="shared" si="244"/>
        <v>0</v>
      </c>
      <c r="NCI78" s="321">
        <f t="shared" si="244"/>
        <v>0</v>
      </c>
      <c r="NCJ78" s="321">
        <f t="shared" si="244"/>
        <v>0</v>
      </c>
      <c r="NCK78" s="321">
        <f t="shared" si="244"/>
        <v>0</v>
      </c>
      <c r="NCL78" s="321">
        <f t="shared" si="244"/>
        <v>0</v>
      </c>
      <c r="NCM78" s="321">
        <f t="shared" ref="NCM78:NEX81" si="245">NCL78*8.5%*12</f>
        <v>0</v>
      </c>
      <c r="NCN78" s="321">
        <f t="shared" si="245"/>
        <v>0</v>
      </c>
      <c r="NCO78" s="321">
        <f t="shared" si="245"/>
        <v>0</v>
      </c>
      <c r="NCP78" s="321">
        <f t="shared" si="245"/>
        <v>0</v>
      </c>
      <c r="NCQ78" s="321">
        <f t="shared" si="245"/>
        <v>0</v>
      </c>
      <c r="NCR78" s="321">
        <f t="shared" si="245"/>
        <v>0</v>
      </c>
      <c r="NCS78" s="321">
        <f t="shared" si="245"/>
        <v>0</v>
      </c>
      <c r="NCT78" s="321">
        <f t="shared" si="245"/>
        <v>0</v>
      </c>
      <c r="NCU78" s="321">
        <f t="shared" si="245"/>
        <v>0</v>
      </c>
      <c r="NCV78" s="321">
        <f t="shared" si="245"/>
        <v>0</v>
      </c>
      <c r="NCW78" s="321">
        <f t="shared" si="245"/>
        <v>0</v>
      </c>
      <c r="NCX78" s="321">
        <f t="shared" si="245"/>
        <v>0</v>
      </c>
      <c r="NCY78" s="321">
        <f t="shared" si="245"/>
        <v>0</v>
      </c>
      <c r="NCZ78" s="321">
        <f t="shared" si="245"/>
        <v>0</v>
      </c>
      <c r="NDA78" s="321">
        <f t="shared" si="245"/>
        <v>0</v>
      </c>
      <c r="NDB78" s="321">
        <f t="shared" si="245"/>
        <v>0</v>
      </c>
      <c r="NDC78" s="321">
        <f t="shared" si="245"/>
        <v>0</v>
      </c>
      <c r="NDD78" s="321">
        <f t="shared" si="245"/>
        <v>0</v>
      </c>
      <c r="NDE78" s="321">
        <f t="shared" si="245"/>
        <v>0</v>
      </c>
      <c r="NDF78" s="321">
        <f t="shared" si="245"/>
        <v>0</v>
      </c>
      <c r="NDG78" s="321">
        <f t="shared" si="245"/>
        <v>0</v>
      </c>
      <c r="NDH78" s="321">
        <f t="shared" si="245"/>
        <v>0</v>
      </c>
      <c r="NDI78" s="321">
        <f t="shared" si="245"/>
        <v>0</v>
      </c>
      <c r="NDJ78" s="321">
        <f t="shared" si="245"/>
        <v>0</v>
      </c>
      <c r="NDK78" s="321">
        <f t="shared" si="245"/>
        <v>0</v>
      </c>
      <c r="NDL78" s="321">
        <f t="shared" si="245"/>
        <v>0</v>
      </c>
      <c r="NDM78" s="321">
        <f t="shared" si="245"/>
        <v>0</v>
      </c>
      <c r="NDN78" s="321">
        <f t="shared" si="245"/>
        <v>0</v>
      </c>
      <c r="NDO78" s="321">
        <f t="shared" si="245"/>
        <v>0</v>
      </c>
      <c r="NDP78" s="321">
        <f t="shared" si="245"/>
        <v>0</v>
      </c>
      <c r="NDQ78" s="321">
        <f t="shared" si="245"/>
        <v>0</v>
      </c>
      <c r="NDR78" s="321">
        <f t="shared" si="245"/>
        <v>0</v>
      </c>
      <c r="NDS78" s="321">
        <f t="shared" si="245"/>
        <v>0</v>
      </c>
      <c r="NDT78" s="321">
        <f t="shared" si="245"/>
        <v>0</v>
      </c>
      <c r="NDU78" s="321">
        <f t="shared" si="245"/>
        <v>0</v>
      </c>
      <c r="NDV78" s="321">
        <f t="shared" si="245"/>
        <v>0</v>
      </c>
      <c r="NDW78" s="321">
        <f t="shared" si="245"/>
        <v>0</v>
      </c>
      <c r="NDX78" s="321">
        <f t="shared" si="245"/>
        <v>0</v>
      </c>
      <c r="NDY78" s="321">
        <f t="shared" si="245"/>
        <v>0</v>
      </c>
      <c r="NDZ78" s="321">
        <f t="shared" si="245"/>
        <v>0</v>
      </c>
      <c r="NEA78" s="321">
        <f t="shared" si="245"/>
        <v>0</v>
      </c>
      <c r="NEB78" s="321">
        <f t="shared" si="245"/>
        <v>0</v>
      </c>
      <c r="NEC78" s="321">
        <f t="shared" si="245"/>
        <v>0</v>
      </c>
      <c r="NED78" s="321">
        <f t="shared" si="245"/>
        <v>0</v>
      </c>
      <c r="NEE78" s="321">
        <f t="shared" si="245"/>
        <v>0</v>
      </c>
      <c r="NEF78" s="321">
        <f t="shared" si="245"/>
        <v>0</v>
      </c>
      <c r="NEG78" s="321">
        <f t="shared" si="245"/>
        <v>0</v>
      </c>
      <c r="NEH78" s="321">
        <f t="shared" si="245"/>
        <v>0</v>
      </c>
      <c r="NEI78" s="321">
        <f t="shared" si="245"/>
        <v>0</v>
      </c>
      <c r="NEJ78" s="321">
        <f t="shared" si="245"/>
        <v>0</v>
      </c>
      <c r="NEK78" s="321">
        <f t="shared" si="245"/>
        <v>0</v>
      </c>
      <c r="NEL78" s="321">
        <f t="shared" si="245"/>
        <v>0</v>
      </c>
      <c r="NEM78" s="321">
        <f t="shared" si="245"/>
        <v>0</v>
      </c>
      <c r="NEN78" s="321">
        <f t="shared" si="245"/>
        <v>0</v>
      </c>
      <c r="NEO78" s="321">
        <f t="shared" si="245"/>
        <v>0</v>
      </c>
      <c r="NEP78" s="321">
        <f t="shared" si="245"/>
        <v>0</v>
      </c>
      <c r="NEQ78" s="321">
        <f t="shared" si="245"/>
        <v>0</v>
      </c>
      <c r="NER78" s="321">
        <f t="shared" si="245"/>
        <v>0</v>
      </c>
      <c r="NES78" s="321">
        <f t="shared" si="245"/>
        <v>0</v>
      </c>
      <c r="NET78" s="321">
        <f t="shared" si="245"/>
        <v>0</v>
      </c>
      <c r="NEU78" s="321">
        <f t="shared" si="245"/>
        <v>0</v>
      </c>
      <c r="NEV78" s="321">
        <f t="shared" si="245"/>
        <v>0</v>
      </c>
      <c r="NEW78" s="321">
        <f t="shared" si="245"/>
        <v>0</v>
      </c>
      <c r="NEX78" s="321">
        <f t="shared" si="245"/>
        <v>0</v>
      </c>
      <c r="NEY78" s="321">
        <f t="shared" ref="NEY78:NHJ81" si="246">NEX78*8.5%*12</f>
        <v>0</v>
      </c>
      <c r="NEZ78" s="321">
        <f t="shared" si="246"/>
        <v>0</v>
      </c>
      <c r="NFA78" s="321">
        <f t="shared" si="246"/>
        <v>0</v>
      </c>
      <c r="NFB78" s="321">
        <f t="shared" si="246"/>
        <v>0</v>
      </c>
      <c r="NFC78" s="321">
        <f t="shared" si="246"/>
        <v>0</v>
      </c>
      <c r="NFD78" s="321">
        <f t="shared" si="246"/>
        <v>0</v>
      </c>
      <c r="NFE78" s="321">
        <f t="shared" si="246"/>
        <v>0</v>
      </c>
      <c r="NFF78" s="321">
        <f t="shared" si="246"/>
        <v>0</v>
      </c>
      <c r="NFG78" s="321">
        <f t="shared" si="246"/>
        <v>0</v>
      </c>
      <c r="NFH78" s="321">
        <f t="shared" si="246"/>
        <v>0</v>
      </c>
      <c r="NFI78" s="321">
        <f t="shared" si="246"/>
        <v>0</v>
      </c>
      <c r="NFJ78" s="321">
        <f t="shared" si="246"/>
        <v>0</v>
      </c>
      <c r="NFK78" s="321">
        <f t="shared" si="246"/>
        <v>0</v>
      </c>
      <c r="NFL78" s="321">
        <f t="shared" si="246"/>
        <v>0</v>
      </c>
      <c r="NFM78" s="321">
        <f t="shared" si="246"/>
        <v>0</v>
      </c>
      <c r="NFN78" s="321">
        <f t="shared" si="246"/>
        <v>0</v>
      </c>
      <c r="NFO78" s="321">
        <f t="shared" si="246"/>
        <v>0</v>
      </c>
      <c r="NFP78" s="321">
        <f t="shared" si="246"/>
        <v>0</v>
      </c>
      <c r="NFQ78" s="321">
        <f t="shared" si="246"/>
        <v>0</v>
      </c>
      <c r="NFR78" s="321">
        <f t="shared" si="246"/>
        <v>0</v>
      </c>
      <c r="NFS78" s="321">
        <f t="shared" si="246"/>
        <v>0</v>
      </c>
      <c r="NFT78" s="321">
        <f t="shared" si="246"/>
        <v>0</v>
      </c>
      <c r="NFU78" s="321">
        <f t="shared" si="246"/>
        <v>0</v>
      </c>
      <c r="NFV78" s="321">
        <f t="shared" si="246"/>
        <v>0</v>
      </c>
      <c r="NFW78" s="321">
        <f t="shared" si="246"/>
        <v>0</v>
      </c>
      <c r="NFX78" s="321">
        <f t="shared" si="246"/>
        <v>0</v>
      </c>
      <c r="NFY78" s="321">
        <f t="shared" si="246"/>
        <v>0</v>
      </c>
      <c r="NFZ78" s="321">
        <f t="shared" si="246"/>
        <v>0</v>
      </c>
      <c r="NGA78" s="321">
        <f t="shared" si="246"/>
        <v>0</v>
      </c>
      <c r="NGB78" s="321">
        <f t="shared" si="246"/>
        <v>0</v>
      </c>
      <c r="NGC78" s="321">
        <f t="shared" si="246"/>
        <v>0</v>
      </c>
      <c r="NGD78" s="321">
        <f t="shared" si="246"/>
        <v>0</v>
      </c>
      <c r="NGE78" s="321">
        <f t="shared" si="246"/>
        <v>0</v>
      </c>
      <c r="NGF78" s="321">
        <f t="shared" si="246"/>
        <v>0</v>
      </c>
      <c r="NGG78" s="321">
        <f t="shared" si="246"/>
        <v>0</v>
      </c>
      <c r="NGH78" s="321">
        <f t="shared" si="246"/>
        <v>0</v>
      </c>
      <c r="NGI78" s="321">
        <f t="shared" si="246"/>
        <v>0</v>
      </c>
      <c r="NGJ78" s="321">
        <f t="shared" si="246"/>
        <v>0</v>
      </c>
      <c r="NGK78" s="321">
        <f t="shared" si="246"/>
        <v>0</v>
      </c>
      <c r="NGL78" s="321">
        <f t="shared" si="246"/>
        <v>0</v>
      </c>
      <c r="NGM78" s="321">
        <f t="shared" si="246"/>
        <v>0</v>
      </c>
      <c r="NGN78" s="321">
        <f t="shared" si="246"/>
        <v>0</v>
      </c>
      <c r="NGO78" s="321">
        <f t="shared" si="246"/>
        <v>0</v>
      </c>
      <c r="NGP78" s="321">
        <f t="shared" si="246"/>
        <v>0</v>
      </c>
      <c r="NGQ78" s="321">
        <f t="shared" si="246"/>
        <v>0</v>
      </c>
      <c r="NGR78" s="321">
        <f t="shared" si="246"/>
        <v>0</v>
      </c>
      <c r="NGS78" s="321">
        <f t="shared" si="246"/>
        <v>0</v>
      </c>
      <c r="NGT78" s="321">
        <f t="shared" si="246"/>
        <v>0</v>
      </c>
      <c r="NGU78" s="321">
        <f t="shared" si="246"/>
        <v>0</v>
      </c>
      <c r="NGV78" s="321">
        <f t="shared" si="246"/>
        <v>0</v>
      </c>
      <c r="NGW78" s="321">
        <f t="shared" si="246"/>
        <v>0</v>
      </c>
      <c r="NGX78" s="321">
        <f t="shared" si="246"/>
        <v>0</v>
      </c>
      <c r="NGY78" s="321">
        <f t="shared" si="246"/>
        <v>0</v>
      </c>
      <c r="NGZ78" s="321">
        <f t="shared" si="246"/>
        <v>0</v>
      </c>
      <c r="NHA78" s="321">
        <f t="shared" si="246"/>
        <v>0</v>
      </c>
      <c r="NHB78" s="321">
        <f t="shared" si="246"/>
        <v>0</v>
      </c>
      <c r="NHC78" s="321">
        <f t="shared" si="246"/>
        <v>0</v>
      </c>
      <c r="NHD78" s="321">
        <f t="shared" si="246"/>
        <v>0</v>
      </c>
      <c r="NHE78" s="321">
        <f t="shared" si="246"/>
        <v>0</v>
      </c>
      <c r="NHF78" s="321">
        <f t="shared" si="246"/>
        <v>0</v>
      </c>
      <c r="NHG78" s="321">
        <f t="shared" si="246"/>
        <v>0</v>
      </c>
      <c r="NHH78" s="321">
        <f t="shared" si="246"/>
        <v>0</v>
      </c>
      <c r="NHI78" s="321">
        <f t="shared" si="246"/>
        <v>0</v>
      </c>
      <c r="NHJ78" s="321">
        <f t="shared" si="246"/>
        <v>0</v>
      </c>
      <c r="NHK78" s="321">
        <f t="shared" ref="NHK78:NJV81" si="247">NHJ78*8.5%*12</f>
        <v>0</v>
      </c>
      <c r="NHL78" s="321">
        <f t="shared" si="247"/>
        <v>0</v>
      </c>
      <c r="NHM78" s="321">
        <f t="shared" si="247"/>
        <v>0</v>
      </c>
      <c r="NHN78" s="321">
        <f t="shared" si="247"/>
        <v>0</v>
      </c>
      <c r="NHO78" s="321">
        <f t="shared" si="247"/>
        <v>0</v>
      </c>
      <c r="NHP78" s="321">
        <f t="shared" si="247"/>
        <v>0</v>
      </c>
      <c r="NHQ78" s="321">
        <f t="shared" si="247"/>
        <v>0</v>
      </c>
      <c r="NHR78" s="321">
        <f t="shared" si="247"/>
        <v>0</v>
      </c>
      <c r="NHS78" s="321">
        <f t="shared" si="247"/>
        <v>0</v>
      </c>
      <c r="NHT78" s="321">
        <f t="shared" si="247"/>
        <v>0</v>
      </c>
      <c r="NHU78" s="321">
        <f t="shared" si="247"/>
        <v>0</v>
      </c>
      <c r="NHV78" s="321">
        <f t="shared" si="247"/>
        <v>0</v>
      </c>
      <c r="NHW78" s="321">
        <f t="shared" si="247"/>
        <v>0</v>
      </c>
      <c r="NHX78" s="321">
        <f t="shared" si="247"/>
        <v>0</v>
      </c>
      <c r="NHY78" s="321">
        <f t="shared" si="247"/>
        <v>0</v>
      </c>
      <c r="NHZ78" s="321">
        <f t="shared" si="247"/>
        <v>0</v>
      </c>
      <c r="NIA78" s="321">
        <f t="shared" si="247"/>
        <v>0</v>
      </c>
      <c r="NIB78" s="321">
        <f t="shared" si="247"/>
        <v>0</v>
      </c>
      <c r="NIC78" s="321">
        <f t="shared" si="247"/>
        <v>0</v>
      </c>
      <c r="NID78" s="321">
        <f t="shared" si="247"/>
        <v>0</v>
      </c>
      <c r="NIE78" s="321">
        <f t="shared" si="247"/>
        <v>0</v>
      </c>
      <c r="NIF78" s="321">
        <f t="shared" si="247"/>
        <v>0</v>
      </c>
      <c r="NIG78" s="321">
        <f t="shared" si="247"/>
        <v>0</v>
      </c>
      <c r="NIH78" s="321">
        <f t="shared" si="247"/>
        <v>0</v>
      </c>
      <c r="NII78" s="321">
        <f t="shared" si="247"/>
        <v>0</v>
      </c>
      <c r="NIJ78" s="321">
        <f t="shared" si="247"/>
        <v>0</v>
      </c>
      <c r="NIK78" s="321">
        <f t="shared" si="247"/>
        <v>0</v>
      </c>
      <c r="NIL78" s="321">
        <f t="shared" si="247"/>
        <v>0</v>
      </c>
      <c r="NIM78" s="321">
        <f t="shared" si="247"/>
        <v>0</v>
      </c>
      <c r="NIN78" s="321">
        <f t="shared" si="247"/>
        <v>0</v>
      </c>
      <c r="NIO78" s="321">
        <f t="shared" si="247"/>
        <v>0</v>
      </c>
      <c r="NIP78" s="321">
        <f t="shared" si="247"/>
        <v>0</v>
      </c>
      <c r="NIQ78" s="321">
        <f t="shared" si="247"/>
        <v>0</v>
      </c>
      <c r="NIR78" s="321">
        <f t="shared" si="247"/>
        <v>0</v>
      </c>
      <c r="NIS78" s="321">
        <f t="shared" si="247"/>
        <v>0</v>
      </c>
      <c r="NIT78" s="321">
        <f t="shared" si="247"/>
        <v>0</v>
      </c>
      <c r="NIU78" s="321">
        <f t="shared" si="247"/>
        <v>0</v>
      </c>
      <c r="NIV78" s="321">
        <f t="shared" si="247"/>
        <v>0</v>
      </c>
      <c r="NIW78" s="321">
        <f t="shared" si="247"/>
        <v>0</v>
      </c>
      <c r="NIX78" s="321">
        <f t="shared" si="247"/>
        <v>0</v>
      </c>
      <c r="NIY78" s="321">
        <f t="shared" si="247"/>
        <v>0</v>
      </c>
      <c r="NIZ78" s="321">
        <f t="shared" si="247"/>
        <v>0</v>
      </c>
      <c r="NJA78" s="321">
        <f t="shared" si="247"/>
        <v>0</v>
      </c>
      <c r="NJB78" s="321">
        <f t="shared" si="247"/>
        <v>0</v>
      </c>
      <c r="NJC78" s="321">
        <f t="shared" si="247"/>
        <v>0</v>
      </c>
      <c r="NJD78" s="321">
        <f t="shared" si="247"/>
        <v>0</v>
      </c>
      <c r="NJE78" s="321">
        <f t="shared" si="247"/>
        <v>0</v>
      </c>
      <c r="NJF78" s="321">
        <f t="shared" si="247"/>
        <v>0</v>
      </c>
      <c r="NJG78" s="321">
        <f t="shared" si="247"/>
        <v>0</v>
      </c>
      <c r="NJH78" s="321">
        <f t="shared" si="247"/>
        <v>0</v>
      </c>
      <c r="NJI78" s="321">
        <f t="shared" si="247"/>
        <v>0</v>
      </c>
      <c r="NJJ78" s="321">
        <f t="shared" si="247"/>
        <v>0</v>
      </c>
      <c r="NJK78" s="321">
        <f t="shared" si="247"/>
        <v>0</v>
      </c>
      <c r="NJL78" s="321">
        <f t="shared" si="247"/>
        <v>0</v>
      </c>
      <c r="NJM78" s="321">
        <f t="shared" si="247"/>
        <v>0</v>
      </c>
      <c r="NJN78" s="321">
        <f t="shared" si="247"/>
        <v>0</v>
      </c>
      <c r="NJO78" s="321">
        <f t="shared" si="247"/>
        <v>0</v>
      </c>
      <c r="NJP78" s="321">
        <f t="shared" si="247"/>
        <v>0</v>
      </c>
      <c r="NJQ78" s="321">
        <f t="shared" si="247"/>
        <v>0</v>
      </c>
      <c r="NJR78" s="321">
        <f t="shared" si="247"/>
        <v>0</v>
      </c>
      <c r="NJS78" s="321">
        <f t="shared" si="247"/>
        <v>0</v>
      </c>
      <c r="NJT78" s="321">
        <f t="shared" si="247"/>
        <v>0</v>
      </c>
      <c r="NJU78" s="321">
        <f t="shared" si="247"/>
        <v>0</v>
      </c>
      <c r="NJV78" s="321">
        <f t="shared" si="247"/>
        <v>0</v>
      </c>
      <c r="NJW78" s="321">
        <f t="shared" ref="NJW78:NMH81" si="248">NJV78*8.5%*12</f>
        <v>0</v>
      </c>
      <c r="NJX78" s="321">
        <f t="shared" si="248"/>
        <v>0</v>
      </c>
      <c r="NJY78" s="321">
        <f t="shared" si="248"/>
        <v>0</v>
      </c>
      <c r="NJZ78" s="321">
        <f t="shared" si="248"/>
        <v>0</v>
      </c>
      <c r="NKA78" s="321">
        <f t="shared" si="248"/>
        <v>0</v>
      </c>
      <c r="NKB78" s="321">
        <f t="shared" si="248"/>
        <v>0</v>
      </c>
      <c r="NKC78" s="321">
        <f t="shared" si="248"/>
        <v>0</v>
      </c>
      <c r="NKD78" s="321">
        <f t="shared" si="248"/>
        <v>0</v>
      </c>
      <c r="NKE78" s="321">
        <f t="shared" si="248"/>
        <v>0</v>
      </c>
      <c r="NKF78" s="321">
        <f t="shared" si="248"/>
        <v>0</v>
      </c>
      <c r="NKG78" s="321">
        <f t="shared" si="248"/>
        <v>0</v>
      </c>
      <c r="NKH78" s="321">
        <f t="shared" si="248"/>
        <v>0</v>
      </c>
      <c r="NKI78" s="321">
        <f t="shared" si="248"/>
        <v>0</v>
      </c>
      <c r="NKJ78" s="321">
        <f t="shared" si="248"/>
        <v>0</v>
      </c>
      <c r="NKK78" s="321">
        <f t="shared" si="248"/>
        <v>0</v>
      </c>
      <c r="NKL78" s="321">
        <f t="shared" si="248"/>
        <v>0</v>
      </c>
      <c r="NKM78" s="321">
        <f t="shared" si="248"/>
        <v>0</v>
      </c>
      <c r="NKN78" s="321">
        <f t="shared" si="248"/>
        <v>0</v>
      </c>
      <c r="NKO78" s="321">
        <f t="shared" si="248"/>
        <v>0</v>
      </c>
      <c r="NKP78" s="321">
        <f t="shared" si="248"/>
        <v>0</v>
      </c>
      <c r="NKQ78" s="321">
        <f t="shared" si="248"/>
        <v>0</v>
      </c>
      <c r="NKR78" s="321">
        <f t="shared" si="248"/>
        <v>0</v>
      </c>
      <c r="NKS78" s="321">
        <f t="shared" si="248"/>
        <v>0</v>
      </c>
      <c r="NKT78" s="321">
        <f t="shared" si="248"/>
        <v>0</v>
      </c>
      <c r="NKU78" s="321">
        <f t="shared" si="248"/>
        <v>0</v>
      </c>
      <c r="NKV78" s="321">
        <f t="shared" si="248"/>
        <v>0</v>
      </c>
      <c r="NKW78" s="321">
        <f t="shared" si="248"/>
        <v>0</v>
      </c>
      <c r="NKX78" s="321">
        <f t="shared" si="248"/>
        <v>0</v>
      </c>
      <c r="NKY78" s="321">
        <f t="shared" si="248"/>
        <v>0</v>
      </c>
      <c r="NKZ78" s="321">
        <f t="shared" si="248"/>
        <v>0</v>
      </c>
      <c r="NLA78" s="321">
        <f t="shared" si="248"/>
        <v>0</v>
      </c>
      <c r="NLB78" s="321">
        <f t="shared" si="248"/>
        <v>0</v>
      </c>
      <c r="NLC78" s="321">
        <f t="shared" si="248"/>
        <v>0</v>
      </c>
      <c r="NLD78" s="321">
        <f t="shared" si="248"/>
        <v>0</v>
      </c>
      <c r="NLE78" s="321">
        <f t="shared" si="248"/>
        <v>0</v>
      </c>
      <c r="NLF78" s="321">
        <f t="shared" si="248"/>
        <v>0</v>
      </c>
      <c r="NLG78" s="321">
        <f t="shared" si="248"/>
        <v>0</v>
      </c>
      <c r="NLH78" s="321">
        <f t="shared" si="248"/>
        <v>0</v>
      </c>
      <c r="NLI78" s="321">
        <f t="shared" si="248"/>
        <v>0</v>
      </c>
      <c r="NLJ78" s="321">
        <f t="shared" si="248"/>
        <v>0</v>
      </c>
      <c r="NLK78" s="321">
        <f t="shared" si="248"/>
        <v>0</v>
      </c>
      <c r="NLL78" s="321">
        <f t="shared" si="248"/>
        <v>0</v>
      </c>
      <c r="NLM78" s="321">
        <f t="shared" si="248"/>
        <v>0</v>
      </c>
      <c r="NLN78" s="321">
        <f t="shared" si="248"/>
        <v>0</v>
      </c>
      <c r="NLO78" s="321">
        <f t="shared" si="248"/>
        <v>0</v>
      </c>
      <c r="NLP78" s="321">
        <f t="shared" si="248"/>
        <v>0</v>
      </c>
      <c r="NLQ78" s="321">
        <f t="shared" si="248"/>
        <v>0</v>
      </c>
      <c r="NLR78" s="321">
        <f t="shared" si="248"/>
        <v>0</v>
      </c>
      <c r="NLS78" s="321">
        <f t="shared" si="248"/>
        <v>0</v>
      </c>
      <c r="NLT78" s="321">
        <f t="shared" si="248"/>
        <v>0</v>
      </c>
      <c r="NLU78" s="321">
        <f t="shared" si="248"/>
        <v>0</v>
      </c>
      <c r="NLV78" s="321">
        <f t="shared" si="248"/>
        <v>0</v>
      </c>
      <c r="NLW78" s="321">
        <f t="shared" si="248"/>
        <v>0</v>
      </c>
      <c r="NLX78" s="321">
        <f t="shared" si="248"/>
        <v>0</v>
      </c>
      <c r="NLY78" s="321">
        <f t="shared" si="248"/>
        <v>0</v>
      </c>
      <c r="NLZ78" s="321">
        <f t="shared" si="248"/>
        <v>0</v>
      </c>
      <c r="NMA78" s="321">
        <f t="shared" si="248"/>
        <v>0</v>
      </c>
      <c r="NMB78" s="321">
        <f t="shared" si="248"/>
        <v>0</v>
      </c>
      <c r="NMC78" s="321">
        <f t="shared" si="248"/>
        <v>0</v>
      </c>
      <c r="NMD78" s="321">
        <f t="shared" si="248"/>
        <v>0</v>
      </c>
      <c r="NME78" s="321">
        <f t="shared" si="248"/>
        <v>0</v>
      </c>
      <c r="NMF78" s="321">
        <f t="shared" si="248"/>
        <v>0</v>
      </c>
      <c r="NMG78" s="321">
        <f t="shared" si="248"/>
        <v>0</v>
      </c>
      <c r="NMH78" s="321">
        <f t="shared" si="248"/>
        <v>0</v>
      </c>
      <c r="NMI78" s="321">
        <f t="shared" ref="NMI78:NOT81" si="249">NMH78*8.5%*12</f>
        <v>0</v>
      </c>
      <c r="NMJ78" s="321">
        <f t="shared" si="249"/>
        <v>0</v>
      </c>
      <c r="NMK78" s="321">
        <f t="shared" si="249"/>
        <v>0</v>
      </c>
      <c r="NML78" s="321">
        <f t="shared" si="249"/>
        <v>0</v>
      </c>
      <c r="NMM78" s="321">
        <f t="shared" si="249"/>
        <v>0</v>
      </c>
      <c r="NMN78" s="321">
        <f t="shared" si="249"/>
        <v>0</v>
      </c>
      <c r="NMO78" s="321">
        <f t="shared" si="249"/>
        <v>0</v>
      </c>
      <c r="NMP78" s="321">
        <f t="shared" si="249"/>
        <v>0</v>
      </c>
      <c r="NMQ78" s="321">
        <f t="shared" si="249"/>
        <v>0</v>
      </c>
      <c r="NMR78" s="321">
        <f t="shared" si="249"/>
        <v>0</v>
      </c>
      <c r="NMS78" s="321">
        <f t="shared" si="249"/>
        <v>0</v>
      </c>
      <c r="NMT78" s="321">
        <f t="shared" si="249"/>
        <v>0</v>
      </c>
      <c r="NMU78" s="321">
        <f t="shared" si="249"/>
        <v>0</v>
      </c>
      <c r="NMV78" s="321">
        <f t="shared" si="249"/>
        <v>0</v>
      </c>
      <c r="NMW78" s="321">
        <f t="shared" si="249"/>
        <v>0</v>
      </c>
      <c r="NMX78" s="321">
        <f t="shared" si="249"/>
        <v>0</v>
      </c>
      <c r="NMY78" s="321">
        <f t="shared" si="249"/>
        <v>0</v>
      </c>
      <c r="NMZ78" s="321">
        <f t="shared" si="249"/>
        <v>0</v>
      </c>
      <c r="NNA78" s="321">
        <f t="shared" si="249"/>
        <v>0</v>
      </c>
      <c r="NNB78" s="321">
        <f t="shared" si="249"/>
        <v>0</v>
      </c>
      <c r="NNC78" s="321">
        <f t="shared" si="249"/>
        <v>0</v>
      </c>
      <c r="NND78" s="321">
        <f t="shared" si="249"/>
        <v>0</v>
      </c>
      <c r="NNE78" s="321">
        <f t="shared" si="249"/>
        <v>0</v>
      </c>
      <c r="NNF78" s="321">
        <f t="shared" si="249"/>
        <v>0</v>
      </c>
      <c r="NNG78" s="321">
        <f t="shared" si="249"/>
        <v>0</v>
      </c>
      <c r="NNH78" s="321">
        <f t="shared" si="249"/>
        <v>0</v>
      </c>
      <c r="NNI78" s="321">
        <f t="shared" si="249"/>
        <v>0</v>
      </c>
      <c r="NNJ78" s="321">
        <f t="shared" si="249"/>
        <v>0</v>
      </c>
      <c r="NNK78" s="321">
        <f t="shared" si="249"/>
        <v>0</v>
      </c>
      <c r="NNL78" s="321">
        <f t="shared" si="249"/>
        <v>0</v>
      </c>
      <c r="NNM78" s="321">
        <f t="shared" si="249"/>
        <v>0</v>
      </c>
      <c r="NNN78" s="321">
        <f t="shared" si="249"/>
        <v>0</v>
      </c>
      <c r="NNO78" s="321">
        <f t="shared" si="249"/>
        <v>0</v>
      </c>
      <c r="NNP78" s="321">
        <f t="shared" si="249"/>
        <v>0</v>
      </c>
      <c r="NNQ78" s="321">
        <f t="shared" si="249"/>
        <v>0</v>
      </c>
      <c r="NNR78" s="321">
        <f t="shared" si="249"/>
        <v>0</v>
      </c>
      <c r="NNS78" s="321">
        <f t="shared" si="249"/>
        <v>0</v>
      </c>
      <c r="NNT78" s="321">
        <f t="shared" si="249"/>
        <v>0</v>
      </c>
      <c r="NNU78" s="321">
        <f t="shared" si="249"/>
        <v>0</v>
      </c>
      <c r="NNV78" s="321">
        <f t="shared" si="249"/>
        <v>0</v>
      </c>
      <c r="NNW78" s="321">
        <f t="shared" si="249"/>
        <v>0</v>
      </c>
      <c r="NNX78" s="321">
        <f t="shared" si="249"/>
        <v>0</v>
      </c>
      <c r="NNY78" s="321">
        <f t="shared" si="249"/>
        <v>0</v>
      </c>
      <c r="NNZ78" s="321">
        <f t="shared" si="249"/>
        <v>0</v>
      </c>
      <c r="NOA78" s="321">
        <f t="shared" si="249"/>
        <v>0</v>
      </c>
      <c r="NOB78" s="321">
        <f t="shared" si="249"/>
        <v>0</v>
      </c>
      <c r="NOC78" s="321">
        <f t="shared" si="249"/>
        <v>0</v>
      </c>
      <c r="NOD78" s="321">
        <f t="shared" si="249"/>
        <v>0</v>
      </c>
      <c r="NOE78" s="321">
        <f t="shared" si="249"/>
        <v>0</v>
      </c>
      <c r="NOF78" s="321">
        <f t="shared" si="249"/>
        <v>0</v>
      </c>
      <c r="NOG78" s="321">
        <f t="shared" si="249"/>
        <v>0</v>
      </c>
      <c r="NOH78" s="321">
        <f t="shared" si="249"/>
        <v>0</v>
      </c>
      <c r="NOI78" s="321">
        <f t="shared" si="249"/>
        <v>0</v>
      </c>
      <c r="NOJ78" s="321">
        <f t="shared" si="249"/>
        <v>0</v>
      </c>
      <c r="NOK78" s="321">
        <f t="shared" si="249"/>
        <v>0</v>
      </c>
      <c r="NOL78" s="321">
        <f t="shared" si="249"/>
        <v>0</v>
      </c>
      <c r="NOM78" s="321">
        <f t="shared" si="249"/>
        <v>0</v>
      </c>
      <c r="NON78" s="321">
        <f t="shared" si="249"/>
        <v>0</v>
      </c>
      <c r="NOO78" s="321">
        <f t="shared" si="249"/>
        <v>0</v>
      </c>
      <c r="NOP78" s="321">
        <f t="shared" si="249"/>
        <v>0</v>
      </c>
      <c r="NOQ78" s="321">
        <f t="shared" si="249"/>
        <v>0</v>
      </c>
      <c r="NOR78" s="321">
        <f t="shared" si="249"/>
        <v>0</v>
      </c>
      <c r="NOS78" s="321">
        <f t="shared" si="249"/>
        <v>0</v>
      </c>
      <c r="NOT78" s="321">
        <f t="shared" si="249"/>
        <v>0</v>
      </c>
      <c r="NOU78" s="321">
        <f t="shared" ref="NOU78:NRF81" si="250">NOT78*8.5%*12</f>
        <v>0</v>
      </c>
      <c r="NOV78" s="321">
        <f t="shared" si="250"/>
        <v>0</v>
      </c>
      <c r="NOW78" s="321">
        <f t="shared" si="250"/>
        <v>0</v>
      </c>
      <c r="NOX78" s="321">
        <f t="shared" si="250"/>
        <v>0</v>
      </c>
      <c r="NOY78" s="321">
        <f t="shared" si="250"/>
        <v>0</v>
      </c>
      <c r="NOZ78" s="321">
        <f t="shared" si="250"/>
        <v>0</v>
      </c>
      <c r="NPA78" s="321">
        <f t="shared" si="250"/>
        <v>0</v>
      </c>
      <c r="NPB78" s="321">
        <f t="shared" si="250"/>
        <v>0</v>
      </c>
      <c r="NPC78" s="321">
        <f t="shared" si="250"/>
        <v>0</v>
      </c>
      <c r="NPD78" s="321">
        <f t="shared" si="250"/>
        <v>0</v>
      </c>
      <c r="NPE78" s="321">
        <f t="shared" si="250"/>
        <v>0</v>
      </c>
      <c r="NPF78" s="321">
        <f t="shared" si="250"/>
        <v>0</v>
      </c>
      <c r="NPG78" s="321">
        <f t="shared" si="250"/>
        <v>0</v>
      </c>
      <c r="NPH78" s="321">
        <f t="shared" si="250"/>
        <v>0</v>
      </c>
      <c r="NPI78" s="321">
        <f t="shared" si="250"/>
        <v>0</v>
      </c>
      <c r="NPJ78" s="321">
        <f t="shared" si="250"/>
        <v>0</v>
      </c>
      <c r="NPK78" s="321">
        <f t="shared" si="250"/>
        <v>0</v>
      </c>
      <c r="NPL78" s="321">
        <f t="shared" si="250"/>
        <v>0</v>
      </c>
      <c r="NPM78" s="321">
        <f t="shared" si="250"/>
        <v>0</v>
      </c>
      <c r="NPN78" s="321">
        <f t="shared" si="250"/>
        <v>0</v>
      </c>
      <c r="NPO78" s="321">
        <f t="shared" si="250"/>
        <v>0</v>
      </c>
      <c r="NPP78" s="321">
        <f t="shared" si="250"/>
        <v>0</v>
      </c>
      <c r="NPQ78" s="321">
        <f t="shared" si="250"/>
        <v>0</v>
      </c>
      <c r="NPR78" s="321">
        <f t="shared" si="250"/>
        <v>0</v>
      </c>
      <c r="NPS78" s="321">
        <f t="shared" si="250"/>
        <v>0</v>
      </c>
      <c r="NPT78" s="321">
        <f t="shared" si="250"/>
        <v>0</v>
      </c>
      <c r="NPU78" s="321">
        <f t="shared" si="250"/>
        <v>0</v>
      </c>
      <c r="NPV78" s="321">
        <f t="shared" si="250"/>
        <v>0</v>
      </c>
      <c r="NPW78" s="321">
        <f t="shared" si="250"/>
        <v>0</v>
      </c>
      <c r="NPX78" s="321">
        <f t="shared" si="250"/>
        <v>0</v>
      </c>
      <c r="NPY78" s="321">
        <f t="shared" si="250"/>
        <v>0</v>
      </c>
      <c r="NPZ78" s="321">
        <f t="shared" si="250"/>
        <v>0</v>
      </c>
      <c r="NQA78" s="321">
        <f t="shared" si="250"/>
        <v>0</v>
      </c>
      <c r="NQB78" s="321">
        <f t="shared" si="250"/>
        <v>0</v>
      </c>
      <c r="NQC78" s="321">
        <f t="shared" si="250"/>
        <v>0</v>
      </c>
      <c r="NQD78" s="321">
        <f t="shared" si="250"/>
        <v>0</v>
      </c>
      <c r="NQE78" s="321">
        <f t="shared" si="250"/>
        <v>0</v>
      </c>
      <c r="NQF78" s="321">
        <f t="shared" si="250"/>
        <v>0</v>
      </c>
      <c r="NQG78" s="321">
        <f t="shared" si="250"/>
        <v>0</v>
      </c>
      <c r="NQH78" s="321">
        <f t="shared" si="250"/>
        <v>0</v>
      </c>
      <c r="NQI78" s="321">
        <f t="shared" si="250"/>
        <v>0</v>
      </c>
      <c r="NQJ78" s="321">
        <f t="shared" si="250"/>
        <v>0</v>
      </c>
      <c r="NQK78" s="321">
        <f t="shared" si="250"/>
        <v>0</v>
      </c>
      <c r="NQL78" s="321">
        <f t="shared" si="250"/>
        <v>0</v>
      </c>
      <c r="NQM78" s="321">
        <f t="shared" si="250"/>
        <v>0</v>
      </c>
      <c r="NQN78" s="321">
        <f t="shared" si="250"/>
        <v>0</v>
      </c>
      <c r="NQO78" s="321">
        <f t="shared" si="250"/>
        <v>0</v>
      </c>
      <c r="NQP78" s="321">
        <f t="shared" si="250"/>
        <v>0</v>
      </c>
      <c r="NQQ78" s="321">
        <f t="shared" si="250"/>
        <v>0</v>
      </c>
      <c r="NQR78" s="321">
        <f t="shared" si="250"/>
        <v>0</v>
      </c>
      <c r="NQS78" s="321">
        <f t="shared" si="250"/>
        <v>0</v>
      </c>
      <c r="NQT78" s="321">
        <f t="shared" si="250"/>
        <v>0</v>
      </c>
      <c r="NQU78" s="321">
        <f t="shared" si="250"/>
        <v>0</v>
      </c>
      <c r="NQV78" s="321">
        <f t="shared" si="250"/>
        <v>0</v>
      </c>
      <c r="NQW78" s="321">
        <f t="shared" si="250"/>
        <v>0</v>
      </c>
      <c r="NQX78" s="321">
        <f t="shared" si="250"/>
        <v>0</v>
      </c>
      <c r="NQY78" s="321">
        <f t="shared" si="250"/>
        <v>0</v>
      </c>
      <c r="NQZ78" s="321">
        <f t="shared" si="250"/>
        <v>0</v>
      </c>
      <c r="NRA78" s="321">
        <f t="shared" si="250"/>
        <v>0</v>
      </c>
      <c r="NRB78" s="321">
        <f t="shared" si="250"/>
        <v>0</v>
      </c>
      <c r="NRC78" s="321">
        <f t="shared" si="250"/>
        <v>0</v>
      </c>
      <c r="NRD78" s="321">
        <f t="shared" si="250"/>
        <v>0</v>
      </c>
      <c r="NRE78" s="321">
        <f t="shared" si="250"/>
        <v>0</v>
      </c>
      <c r="NRF78" s="321">
        <f t="shared" si="250"/>
        <v>0</v>
      </c>
      <c r="NRG78" s="321">
        <f t="shared" ref="NRG78:NTR81" si="251">NRF78*8.5%*12</f>
        <v>0</v>
      </c>
      <c r="NRH78" s="321">
        <f t="shared" si="251"/>
        <v>0</v>
      </c>
      <c r="NRI78" s="321">
        <f t="shared" si="251"/>
        <v>0</v>
      </c>
      <c r="NRJ78" s="321">
        <f t="shared" si="251"/>
        <v>0</v>
      </c>
      <c r="NRK78" s="321">
        <f t="shared" si="251"/>
        <v>0</v>
      </c>
      <c r="NRL78" s="321">
        <f t="shared" si="251"/>
        <v>0</v>
      </c>
      <c r="NRM78" s="321">
        <f t="shared" si="251"/>
        <v>0</v>
      </c>
      <c r="NRN78" s="321">
        <f t="shared" si="251"/>
        <v>0</v>
      </c>
      <c r="NRO78" s="321">
        <f t="shared" si="251"/>
        <v>0</v>
      </c>
      <c r="NRP78" s="321">
        <f t="shared" si="251"/>
        <v>0</v>
      </c>
      <c r="NRQ78" s="321">
        <f t="shared" si="251"/>
        <v>0</v>
      </c>
      <c r="NRR78" s="321">
        <f t="shared" si="251"/>
        <v>0</v>
      </c>
      <c r="NRS78" s="321">
        <f t="shared" si="251"/>
        <v>0</v>
      </c>
      <c r="NRT78" s="321">
        <f t="shared" si="251"/>
        <v>0</v>
      </c>
      <c r="NRU78" s="321">
        <f t="shared" si="251"/>
        <v>0</v>
      </c>
      <c r="NRV78" s="321">
        <f t="shared" si="251"/>
        <v>0</v>
      </c>
      <c r="NRW78" s="321">
        <f t="shared" si="251"/>
        <v>0</v>
      </c>
      <c r="NRX78" s="321">
        <f t="shared" si="251"/>
        <v>0</v>
      </c>
      <c r="NRY78" s="321">
        <f t="shared" si="251"/>
        <v>0</v>
      </c>
      <c r="NRZ78" s="321">
        <f t="shared" si="251"/>
        <v>0</v>
      </c>
      <c r="NSA78" s="321">
        <f t="shared" si="251"/>
        <v>0</v>
      </c>
      <c r="NSB78" s="321">
        <f t="shared" si="251"/>
        <v>0</v>
      </c>
      <c r="NSC78" s="321">
        <f t="shared" si="251"/>
        <v>0</v>
      </c>
      <c r="NSD78" s="321">
        <f t="shared" si="251"/>
        <v>0</v>
      </c>
      <c r="NSE78" s="321">
        <f t="shared" si="251"/>
        <v>0</v>
      </c>
      <c r="NSF78" s="321">
        <f t="shared" si="251"/>
        <v>0</v>
      </c>
      <c r="NSG78" s="321">
        <f t="shared" si="251"/>
        <v>0</v>
      </c>
      <c r="NSH78" s="321">
        <f t="shared" si="251"/>
        <v>0</v>
      </c>
      <c r="NSI78" s="321">
        <f t="shared" si="251"/>
        <v>0</v>
      </c>
      <c r="NSJ78" s="321">
        <f t="shared" si="251"/>
        <v>0</v>
      </c>
      <c r="NSK78" s="321">
        <f t="shared" si="251"/>
        <v>0</v>
      </c>
      <c r="NSL78" s="321">
        <f t="shared" si="251"/>
        <v>0</v>
      </c>
      <c r="NSM78" s="321">
        <f t="shared" si="251"/>
        <v>0</v>
      </c>
      <c r="NSN78" s="321">
        <f t="shared" si="251"/>
        <v>0</v>
      </c>
      <c r="NSO78" s="321">
        <f t="shared" si="251"/>
        <v>0</v>
      </c>
      <c r="NSP78" s="321">
        <f t="shared" si="251"/>
        <v>0</v>
      </c>
      <c r="NSQ78" s="321">
        <f t="shared" si="251"/>
        <v>0</v>
      </c>
      <c r="NSR78" s="321">
        <f t="shared" si="251"/>
        <v>0</v>
      </c>
      <c r="NSS78" s="321">
        <f t="shared" si="251"/>
        <v>0</v>
      </c>
      <c r="NST78" s="321">
        <f t="shared" si="251"/>
        <v>0</v>
      </c>
      <c r="NSU78" s="321">
        <f t="shared" si="251"/>
        <v>0</v>
      </c>
      <c r="NSV78" s="321">
        <f t="shared" si="251"/>
        <v>0</v>
      </c>
      <c r="NSW78" s="321">
        <f t="shared" si="251"/>
        <v>0</v>
      </c>
      <c r="NSX78" s="321">
        <f t="shared" si="251"/>
        <v>0</v>
      </c>
      <c r="NSY78" s="321">
        <f t="shared" si="251"/>
        <v>0</v>
      </c>
      <c r="NSZ78" s="321">
        <f t="shared" si="251"/>
        <v>0</v>
      </c>
      <c r="NTA78" s="321">
        <f t="shared" si="251"/>
        <v>0</v>
      </c>
      <c r="NTB78" s="321">
        <f t="shared" si="251"/>
        <v>0</v>
      </c>
      <c r="NTC78" s="321">
        <f t="shared" si="251"/>
        <v>0</v>
      </c>
      <c r="NTD78" s="321">
        <f t="shared" si="251"/>
        <v>0</v>
      </c>
      <c r="NTE78" s="321">
        <f t="shared" si="251"/>
        <v>0</v>
      </c>
      <c r="NTF78" s="321">
        <f t="shared" si="251"/>
        <v>0</v>
      </c>
      <c r="NTG78" s="321">
        <f t="shared" si="251"/>
        <v>0</v>
      </c>
      <c r="NTH78" s="321">
        <f t="shared" si="251"/>
        <v>0</v>
      </c>
      <c r="NTI78" s="321">
        <f t="shared" si="251"/>
        <v>0</v>
      </c>
      <c r="NTJ78" s="321">
        <f t="shared" si="251"/>
        <v>0</v>
      </c>
      <c r="NTK78" s="321">
        <f t="shared" si="251"/>
        <v>0</v>
      </c>
      <c r="NTL78" s="321">
        <f t="shared" si="251"/>
        <v>0</v>
      </c>
      <c r="NTM78" s="321">
        <f t="shared" si="251"/>
        <v>0</v>
      </c>
      <c r="NTN78" s="321">
        <f t="shared" si="251"/>
        <v>0</v>
      </c>
      <c r="NTO78" s="321">
        <f t="shared" si="251"/>
        <v>0</v>
      </c>
      <c r="NTP78" s="321">
        <f t="shared" si="251"/>
        <v>0</v>
      </c>
      <c r="NTQ78" s="321">
        <f t="shared" si="251"/>
        <v>0</v>
      </c>
      <c r="NTR78" s="321">
        <f t="shared" si="251"/>
        <v>0</v>
      </c>
      <c r="NTS78" s="321">
        <f t="shared" ref="NTS78:NWD81" si="252">NTR78*8.5%*12</f>
        <v>0</v>
      </c>
      <c r="NTT78" s="321">
        <f t="shared" si="252"/>
        <v>0</v>
      </c>
      <c r="NTU78" s="321">
        <f t="shared" si="252"/>
        <v>0</v>
      </c>
      <c r="NTV78" s="321">
        <f t="shared" si="252"/>
        <v>0</v>
      </c>
      <c r="NTW78" s="321">
        <f t="shared" si="252"/>
        <v>0</v>
      </c>
      <c r="NTX78" s="321">
        <f t="shared" si="252"/>
        <v>0</v>
      </c>
      <c r="NTY78" s="321">
        <f t="shared" si="252"/>
        <v>0</v>
      </c>
      <c r="NTZ78" s="321">
        <f t="shared" si="252"/>
        <v>0</v>
      </c>
      <c r="NUA78" s="321">
        <f t="shared" si="252"/>
        <v>0</v>
      </c>
      <c r="NUB78" s="321">
        <f t="shared" si="252"/>
        <v>0</v>
      </c>
      <c r="NUC78" s="321">
        <f t="shared" si="252"/>
        <v>0</v>
      </c>
      <c r="NUD78" s="321">
        <f t="shared" si="252"/>
        <v>0</v>
      </c>
      <c r="NUE78" s="321">
        <f t="shared" si="252"/>
        <v>0</v>
      </c>
      <c r="NUF78" s="321">
        <f t="shared" si="252"/>
        <v>0</v>
      </c>
      <c r="NUG78" s="321">
        <f t="shared" si="252"/>
        <v>0</v>
      </c>
      <c r="NUH78" s="321">
        <f t="shared" si="252"/>
        <v>0</v>
      </c>
      <c r="NUI78" s="321">
        <f t="shared" si="252"/>
        <v>0</v>
      </c>
      <c r="NUJ78" s="321">
        <f t="shared" si="252"/>
        <v>0</v>
      </c>
      <c r="NUK78" s="321">
        <f t="shared" si="252"/>
        <v>0</v>
      </c>
      <c r="NUL78" s="321">
        <f t="shared" si="252"/>
        <v>0</v>
      </c>
      <c r="NUM78" s="321">
        <f t="shared" si="252"/>
        <v>0</v>
      </c>
      <c r="NUN78" s="321">
        <f t="shared" si="252"/>
        <v>0</v>
      </c>
      <c r="NUO78" s="321">
        <f t="shared" si="252"/>
        <v>0</v>
      </c>
      <c r="NUP78" s="321">
        <f t="shared" si="252"/>
        <v>0</v>
      </c>
      <c r="NUQ78" s="321">
        <f t="shared" si="252"/>
        <v>0</v>
      </c>
      <c r="NUR78" s="321">
        <f t="shared" si="252"/>
        <v>0</v>
      </c>
      <c r="NUS78" s="321">
        <f t="shared" si="252"/>
        <v>0</v>
      </c>
      <c r="NUT78" s="321">
        <f t="shared" si="252"/>
        <v>0</v>
      </c>
      <c r="NUU78" s="321">
        <f t="shared" si="252"/>
        <v>0</v>
      </c>
      <c r="NUV78" s="321">
        <f t="shared" si="252"/>
        <v>0</v>
      </c>
      <c r="NUW78" s="321">
        <f t="shared" si="252"/>
        <v>0</v>
      </c>
      <c r="NUX78" s="321">
        <f t="shared" si="252"/>
        <v>0</v>
      </c>
      <c r="NUY78" s="321">
        <f t="shared" si="252"/>
        <v>0</v>
      </c>
      <c r="NUZ78" s="321">
        <f t="shared" si="252"/>
        <v>0</v>
      </c>
      <c r="NVA78" s="321">
        <f t="shared" si="252"/>
        <v>0</v>
      </c>
      <c r="NVB78" s="321">
        <f t="shared" si="252"/>
        <v>0</v>
      </c>
      <c r="NVC78" s="321">
        <f t="shared" si="252"/>
        <v>0</v>
      </c>
      <c r="NVD78" s="321">
        <f t="shared" si="252"/>
        <v>0</v>
      </c>
      <c r="NVE78" s="321">
        <f t="shared" si="252"/>
        <v>0</v>
      </c>
      <c r="NVF78" s="321">
        <f t="shared" si="252"/>
        <v>0</v>
      </c>
      <c r="NVG78" s="321">
        <f t="shared" si="252"/>
        <v>0</v>
      </c>
      <c r="NVH78" s="321">
        <f t="shared" si="252"/>
        <v>0</v>
      </c>
      <c r="NVI78" s="321">
        <f t="shared" si="252"/>
        <v>0</v>
      </c>
      <c r="NVJ78" s="321">
        <f t="shared" si="252"/>
        <v>0</v>
      </c>
      <c r="NVK78" s="321">
        <f t="shared" si="252"/>
        <v>0</v>
      </c>
      <c r="NVL78" s="321">
        <f t="shared" si="252"/>
        <v>0</v>
      </c>
      <c r="NVM78" s="321">
        <f t="shared" si="252"/>
        <v>0</v>
      </c>
      <c r="NVN78" s="321">
        <f t="shared" si="252"/>
        <v>0</v>
      </c>
      <c r="NVO78" s="321">
        <f t="shared" si="252"/>
        <v>0</v>
      </c>
      <c r="NVP78" s="321">
        <f t="shared" si="252"/>
        <v>0</v>
      </c>
      <c r="NVQ78" s="321">
        <f t="shared" si="252"/>
        <v>0</v>
      </c>
      <c r="NVR78" s="321">
        <f t="shared" si="252"/>
        <v>0</v>
      </c>
      <c r="NVS78" s="321">
        <f t="shared" si="252"/>
        <v>0</v>
      </c>
      <c r="NVT78" s="321">
        <f t="shared" si="252"/>
        <v>0</v>
      </c>
      <c r="NVU78" s="321">
        <f t="shared" si="252"/>
        <v>0</v>
      </c>
      <c r="NVV78" s="321">
        <f t="shared" si="252"/>
        <v>0</v>
      </c>
      <c r="NVW78" s="321">
        <f t="shared" si="252"/>
        <v>0</v>
      </c>
      <c r="NVX78" s="321">
        <f t="shared" si="252"/>
        <v>0</v>
      </c>
      <c r="NVY78" s="321">
        <f t="shared" si="252"/>
        <v>0</v>
      </c>
      <c r="NVZ78" s="321">
        <f t="shared" si="252"/>
        <v>0</v>
      </c>
      <c r="NWA78" s="321">
        <f t="shared" si="252"/>
        <v>0</v>
      </c>
      <c r="NWB78" s="321">
        <f t="shared" si="252"/>
        <v>0</v>
      </c>
      <c r="NWC78" s="321">
        <f t="shared" si="252"/>
        <v>0</v>
      </c>
      <c r="NWD78" s="321">
        <f t="shared" si="252"/>
        <v>0</v>
      </c>
      <c r="NWE78" s="321">
        <f t="shared" ref="NWE78:NYP81" si="253">NWD78*8.5%*12</f>
        <v>0</v>
      </c>
      <c r="NWF78" s="321">
        <f t="shared" si="253"/>
        <v>0</v>
      </c>
      <c r="NWG78" s="321">
        <f t="shared" si="253"/>
        <v>0</v>
      </c>
      <c r="NWH78" s="321">
        <f t="shared" si="253"/>
        <v>0</v>
      </c>
      <c r="NWI78" s="321">
        <f t="shared" si="253"/>
        <v>0</v>
      </c>
      <c r="NWJ78" s="321">
        <f t="shared" si="253"/>
        <v>0</v>
      </c>
      <c r="NWK78" s="321">
        <f t="shared" si="253"/>
        <v>0</v>
      </c>
      <c r="NWL78" s="321">
        <f t="shared" si="253"/>
        <v>0</v>
      </c>
      <c r="NWM78" s="321">
        <f t="shared" si="253"/>
        <v>0</v>
      </c>
      <c r="NWN78" s="321">
        <f t="shared" si="253"/>
        <v>0</v>
      </c>
      <c r="NWO78" s="321">
        <f t="shared" si="253"/>
        <v>0</v>
      </c>
      <c r="NWP78" s="321">
        <f t="shared" si="253"/>
        <v>0</v>
      </c>
      <c r="NWQ78" s="321">
        <f t="shared" si="253"/>
        <v>0</v>
      </c>
      <c r="NWR78" s="321">
        <f t="shared" si="253"/>
        <v>0</v>
      </c>
      <c r="NWS78" s="321">
        <f t="shared" si="253"/>
        <v>0</v>
      </c>
      <c r="NWT78" s="321">
        <f t="shared" si="253"/>
        <v>0</v>
      </c>
      <c r="NWU78" s="321">
        <f t="shared" si="253"/>
        <v>0</v>
      </c>
      <c r="NWV78" s="321">
        <f t="shared" si="253"/>
        <v>0</v>
      </c>
      <c r="NWW78" s="321">
        <f t="shared" si="253"/>
        <v>0</v>
      </c>
      <c r="NWX78" s="321">
        <f t="shared" si="253"/>
        <v>0</v>
      </c>
      <c r="NWY78" s="321">
        <f t="shared" si="253"/>
        <v>0</v>
      </c>
      <c r="NWZ78" s="321">
        <f t="shared" si="253"/>
        <v>0</v>
      </c>
      <c r="NXA78" s="321">
        <f t="shared" si="253"/>
        <v>0</v>
      </c>
      <c r="NXB78" s="321">
        <f t="shared" si="253"/>
        <v>0</v>
      </c>
      <c r="NXC78" s="321">
        <f t="shared" si="253"/>
        <v>0</v>
      </c>
      <c r="NXD78" s="321">
        <f t="shared" si="253"/>
        <v>0</v>
      </c>
      <c r="NXE78" s="321">
        <f t="shared" si="253"/>
        <v>0</v>
      </c>
      <c r="NXF78" s="321">
        <f t="shared" si="253"/>
        <v>0</v>
      </c>
      <c r="NXG78" s="321">
        <f t="shared" si="253"/>
        <v>0</v>
      </c>
      <c r="NXH78" s="321">
        <f t="shared" si="253"/>
        <v>0</v>
      </c>
      <c r="NXI78" s="321">
        <f t="shared" si="253"/>
        <v>0</v>
      </c>
      <c r="NXJ78" s="321">
        <f t="shared" si="253"/>
        <v>0</v>
      </c>
      <c r="NXK78" s="321">
        <f t="shared" si="253"/>
        <v>0</v>
      </c>
      <c r="NXL78" s="321">
        <f t="shared" si="253"/>
        <v>0</v>
      </c>
      <c r="NXM78" s="321">
        <f t="shared" si="253"/>
        <v>0</v>
      </c>
      <c r="NXN78" s="321">
        <f t="shared" si="253"/>
        <v>0</v>
      </c>
      <c r="NXO78" s="321">
        <f t="shared" si="253"/>
        <v>0</v>
      </c>
      <c r="NXP78" s="321">
        <f t="shared" si="253"/>
        <v>0</v>
      </c>
      <c r="NXQ78" s="321">
        <f t="shared" si="253"/>
        <v>0</v>
      </c>
      <c r="NXR78" s="321">
        <f t="shared" si="253"/>
        <v>0</v>
      </c>
      <c r="NXS78" s="321">
        <f t="shared" si="253"/>
        <v>0</v>
      </c>
      <c r="NXT78" s="321">
        <f t="shared" si="253"/>
        <v>0</v>
      </c>
      <c r="NXU78" s="321">
        <f t="shared" si="253"/>
        <v>0</v>
      </c>
      <c r="NXV78" s="321">
        <f t="shared" si="253"/>
        <v>0</v>
      </c>
      <c r="NXW78" s="321">
        <f t="shared" si="253"/>
        <v>0</v>
      </c>
      <c r="NXX78" s="321">
        <f t="shared" si="253"/>
        <v>0</v>
      </c>
      <c r="NXY78" s="321">
        <f t="shared" si="253"/>
        <v>0</v>
      </c>
      <c r="NXZ78" s="321">
        <f t="shared" si="253"/>
        <v>0</v>
      </c>
      <c r="NYA78" s="321">
        <f t="shared" si="253"/>
        <v>0</v>
      </c>
      <c r="NYB78" s="321">
        <f t="shared" si="253"/>
        <v>0</v>
      </c>
      <c r="NYC78" s="321">
        <f t="shared" si="253"/>
        <v>0</v>
      </c>
      <c r="NYD78" s="321">
        <f t="shared" si="253"/>
        <v>0</v>
      </c>
      <c r="NYE78" s="321">
        <f t="shared" si="253"/>
        <v>0</v>
      </c>
      <c r="NYF78" s="321">
        <f t="shared" si="253"/>
        <v>0</v>
      </c>
      <c r="NYG78" s="321">
        <f t="shared" si="253"/>
        <v>0</v>
      </c>
      <c r="NYH78" s="321">
        <f t="shared" si="253"/>
        <v>0</v>
      </c>
      <c r="NYI78" s="321">
        <f t="shared" si="253"/>
        <v>0</v>
      </c>
      <c r="NYJ78" s="321">
        <f t="shared" si="253"/>
        <v>0</v>
      </c>
      <c r="NYK78" s="321">
        <f t="shared" si="253"/>
        <v>0</v>
      </c>
      <c r="NYL78" s="321">
        <f t="shared" si="253"/>
        <v>0</v>
      </c>
      <c r="NYM78" s="321">
        <f t="shared" si="253"/>
        <v>0</v>
      </c>
      <c r="NYN78" s="321">
        <f t="shared" si="253"/>
        <v>0</v>
      </c>
      <c r="NYO78" s="321">
        <f t="shared" si="253"/>
        <v>0</v>
      </c>
      <c r="NYP78" s="321">
        <f t="shared" si="253"/>
        <v>0</v>
      </c>
      <c r="NYQ78" s="321">
        <f t="shared" ref="NYQ78:OBB81" si="254">NYP78*8.5%*12</f>
        <v>0</v>
      </c>
      <c r="NYR78" s="321">
        <f t="shared" si="254"/>
        <v>0</v>
      </c>
      <c r="NYS78" s="321">
        <f t="shared" si="254"/>
        <v>0</v>
      </c>
      <c r="NYT78" s="321">
        <f t="shared" si="254"/>
        <v>0</v>
      </c>
      <c r="NYU78" s="321">
        <f t="shared" si="254"/>
        <v>0</v>
      </c>
      <c r="NYV78" s="321">
        <f t="shared" si="254"/>
        <v>0</v>
      </c>
      <c r="NYW78" s="321">
        <f t="shared" si="254"/>
        <v>0</v>
      </c>
      <c r="NYX78" s="321">
        <f t="shared" si="254"/>
        <v>0</v>
      </c>
      <c r="NYY78" s="321">
        <f t="shared" si="254"/>
        <v>0</v>
      </c>
      <c r="NYZ78" s="321">
        <f t="shared" si="254"/>
        <v>0</v>
      </c>
      <c r="NZA78" s="321">
        <f t="shared" si="254"/>
        <v>0</v>
      </c>
      <c r="NZB78" s="321">
        <f t="shared" si="254"/>
        <v>0</v>
      </c>
      <c r="NZC78" s="321">
        <f t="shared" si="254"/>
        <v>0</v>
      </c>
      <c r="NZD78" s="321">
        <f t="shared" si="254"/>
        <v>0</v>
      </c>
      <c r="NZE78" s="321">
        <f t="shared" si="254"/>
        <v>0</v>
      </c>
      <c r="NZF78" s="321">
        <f t="shared" si="254"/>
        <v>0</v>
      </c>
      <c r="NZG78" s="321">
        <f t="shared" si="254"/>
        <v>0</v>
      </c>
      <c r="NZH78" s="321">
        <f t="shared" si="254"/>
        <v>0</v>
      </c>
      <c r="NZI78" s="321">
        <f t="shared" si="254"/>
        <v>0</v>
      </c>
      <c r="NZJ78" s="321">
        <f t="shared" si="254"/>
        <v>0</v>
      </c>
      <c r="NZK78" s="321">
        <f t="shared" si="254"/>
        <v>0</v>
      </c>
      <c r="NZL78" s="321">
        <f t="shared" si="254"/>
        <v>0</v>
      </c>
      <c r="NZM78" s="321">
        <f t="shared" si="254"/>
        <v>0</v>
      </c>
      <c r="NZN78" s="321">
        <f t="shared" si="254"/>
        <v>0</v>
      </c>
      <c r="NZO78" s="321">
        <f t="shared" si="254"/>
        <v>0</v>
      </c>
      <c r="NZP78" s="321">
        <f t="shared" si="254"/>
        <v>0</v>
      </c>
      <c r="NZQ78" s="321">
        <f t="shared" si="254"/>
        <v>0</v>
      </c>
      <c r="NZR78" s="321">
        <f t="shared" si="254"/>
        <v>0</v>
      </c>
      <c r="NZS78" s="321">
        <f t="shared" si="254"/>
        <v>0</v>
      </c>
      <c r="NZT78" s="321">
        <f t="shared" si="254"/>
        <v>0</v>
      </c>
      <c r="NZU78" s="321">
        <f t="shared" si="254"/>
        <v>0</v>
      </c>
      <c r="NZV78" s="321">
        <f t="shared" si="254"/>
        <v>0</v>
      </c>
      <c r="NZW78" s="321">
        <f t="shared" si="254"/>
        <v>0</v>
      </c>
      <c r="NZX78" s="321">
        <f t="shared" si="254"/>
        <v>0</v>
      </c>
      <c r="NZY78" s="321">
        <f t="shared" si="254"/>
        <v>0</v>
      </c>
      <c r="NZZ78" s="321">
        <f t="shared" si="254"/>
        <v>0</v>
      </c>
      <c r="OAA78" s="321">
        <f t="shared" si="254"/>
        <v>0</v>
      </c>
      <c r="OAB78" s="321">
        <f t="shared" si="254"/>
        <v>0</v>
      </c>
      <c r="OAC78" s="321">
        <f t="shared" si="254"/>
        <v>0</v>
      </c>
      <c r="OAD78" s="321">
        <f t="shared" si="254"/>
        <v>0</v>
      </c>
      <c r="OAE78" s="321">
        <f t="shared" si="254"/>
        <v>0</v>
      </c>
      <c r="OAF78" s="321">
        <f t="shared" si="254"/>
        <v>0</v>
      </c>
      <c r="OAG78" s="321">
        <f t="shared" si="254"/>
        <v>0</v>
      </c>
      <c r="OAH78" s="321">
        <f t="shared" si="254"/>
        <v>0</v>
      </c>
      <c r="OAI78" s="321">
        <f t="shared" si="254"/>
        <v>0</v>
      </c>
      <c r="OAJ78" s="321">
        <f t="shared" si="254"/>
        <v>0</v>
      </c>
      <c r="OAK78" s="321">
        <f t="shared" si="254"/>
        <v>0</v>
      </c>
      <c r="OAL78" s="321">
        <f t="shared" si="254"/>
        <v>0</v>
      </c>
      <c r="OAM78" s="321">
        <f t="shared" si="254"/>
        <v>0</v>
      </c>
      <c r="OAN78" s="321">
        <f t="shared" si="254"/>
        <v>0</v>
      </c>
      <c r="OAO78" s="321">
        <f t="shared" si="254"/>
        <v>0</v>
      </c>
      <c r="OAP78" s="321">
        <f t="shared" si="254"/>
        <v>0</v>
      </c>
      <c r="OAQ78" s="321">
        <f t="shared" si="254"/>
        <v>0</v>
      </c>
      <c r="OAR78" s="321">
        <f t="shared" si="254"/>
        <v>0</v>
      </c>
      <c r="OAS78" s="321">
        <f t="shared" si="254"/>
        <v>0</v>
      </c>
      <c r="OAT78" s="321">
        <f t="shared" si="254"/>
        <v>0</v>
      </c>
      <c r="OAU78" s="321">
        <f t="shared" si="254"/>
        <v>0</v>
      </c>
      <c r="OAV78" s="321">
        <f t="shared" si="254"/>
        <v>0</v>
      </c>
      <c r="OAW78" s="321">
        <f t="shared" si="254"/>
        <v>0</v>
      </c>
      <c r="OAX78" s="321">
        <f t="shared" si="254"/>
        <v>0</v>
      </c>
      <c r="OAY78" s="321">
        <f t="shared" si="254"/>
        <v>0</v>
      </c>
      <c r="OAZ78" s="321">
        <f t="shared" si="254"/>
        <v>0</v>
      </c>
      <c r="OBA78" s="321">
        <f t="shared" si="254"/>
        <v>0</v>
      </c>
      <c r="OBB78" s="321">
        <f t="shared" si="254"/>
        <v>0</v>
      </c>
      <c r="OBC78" s="321">
        <f t="shared" ref="OBC78:ODN81" si="255">OBB78*8.5%*12</f>
        <v>0</v>
      </c>
      <c r="OBD78" s="321">
        <f t="shared" si="255"/>
        <v>0</v>
      </c>
      <c r="OBE78" s="321">
        <f t="shared" si="255"/>
        <v>0</v>
      </c>
      <c r="OBF78" s="321">
        <f t="shared" si="255"/>
        <v>0</v>
      </c>
      <c r="OBG78" s="321">
        <f t="shared" si="255"/>
        <v>0</v>
      </c>
      <c r="OBH78" s="321">
        <f t="shared" si="255"/>
        <v>0</v>
      </c>
      <c r="OBI78" s="321">
        <f t="shared" si="255"/>
        <v>0</v>
      </c>
      <c r="OBJ78" s="321">
        <f t="shared" si="255"/>
        <v>0</v>
      </c>
      <c r="OBK78" s="321">
        <f t="shared" si="255"/>
        <v>0</v>
      </c>
      <c r="OBL78" s="321">
        <f t="shared" si="255"/>
        <v>0</v>
      </c>
      <c r="OBM78" s="321">
        <f t="shared" si="255"/>
        <v>0</v>
      </c>
      <c r="OBN78" s="321">
        <f t="shared" si="255"/>
        <v>0</v>
      </c>
      <c r="OBO78" s="321">
        <f t="shared" si="255"/>
        <v>0</v>
      </c>
      <c r="OBP78" s="321">
        <f t="shared" si="255"/>
        <v>0</v>
      </c>
      <c r="OBQ78" s="321">
        <f t="shared" si="255"/>
        <v>0</v>
      </c>
      <c r="OBR78" s="321">
        <f t="shared" si="255"/>
        <v>0</v>
      </c>
      <c r="OBS78" s="321">
        <f t="shared" si="255"/>
        <v>0</v>
      </c>
      <c r="OBT78" s="321">
        <f t="shared" si="255"/>
        <v>0</v>
      </c>
      <c r="OBU78" s="321">
        <f t="shared" si="255"/>
        <v>0</v>
      </c>
      <c r="OBV78" s="321">
        <f t="shared" si="255"/>
        <v>0</v>
      </c>
      <c r="OBW78" s="321">
        <f t="shared" si="255"/>
        <v>0</v>
      </c>
      <c r="OBX78" s="321">
        <f t="shared" si="255"/>
        <v>0</v>
      </c>
      <c r="OBY78" s="321">
        <f t="shared" si="255"/>
        <v>0</v>
      </c>
      <c r="OBZ78" s="321">
        <f t="shared" si="255"/>
        <v>0</v>
      </c>
      <c r="OCA78" s="321">
        <f t="shared" si="255"/>
        <v>0</v>
      </c>
      <c r="OCB78" s="321">
        <f t="shared" si="255"/>
        <v>0</v>
      </c>
      <c r="OCC78" s="321">
        <f t="shared" si="255"/>
        <v>0</v>
      </c>
      <c r="OCD78" s="321">
        <f t="shared" si="255"/>
        <v>0</v>
      </c>
      <c r="OCE78" s="321">
        <f t="shared" si="255"/>
        <v>0</v>
      </c>
      <c r="OCF78" s="321">
        <f t="shared" si="255"/>
        <v>0</v>
      </c>
      <c r="OCG78" s="321">
        <f t="shared" si="255"/>
        <v>0</v>
      </c>
      <c r="OCH78" s="321">
        <f t="shared" si="255"/>
        <v>0</v>
      </c>
      <c r="OCI78" s="321">
        <f t="shared" si="255"/>
        <v>0</v>
      </c>
      <c r="OCJ78" s="321">
        <f t="shared" si="255"/>
        <v>0</v>
      </c>
      <c r="OCK78" s="321">
        <f t="shared" si="255"/>
        <v>0</v>
      </c>
      <c r="OCL78" s="321">
        <f t="shared" si="255"/>
        <v>0</v>
      </c>
      <c r="OCM78" s="321">
        <f t="shared" si="255"/>
        <v>0</v>
      </c>
      <c r="OCN78" s="321">
        <f t="shared" si="255"/>
        <v>0</v>
      </c>
      <c r="OCO78" s="321">
        <f t="shared" si="255"/>
        <v>0</v>
      </c>
      <c r="OCP78" s="321">
        <f t="shared" si="255"/>
        <v>0</v>
      </c>
      <c r="OCQ78" s="321">
        <f t="shared" si="255"/>
        <v>0</v>
      </c>
      <c r="OCR78" s="321">
        <f t="shared" si="255"/>
        <v>0</v>
      </c>
      <c r="OCS78" s="321">
        <f t="shared" si="255"/>
        <v>0</v>
      </c>
      <c r="OCT78" s="321">
        <f t="shared" si="255"/>
        <v>0</v>
      </c>
      <c r="OCU78" s="321">
        <f t="shared" si="255"/>
        <v>0</v>
      </c>
      <c r="OCV78" s="321">
        <f t="shared" si="255"/>
        <v>0</v>
      </c>
      <c r="OCW78" s="321">
        <f t="shared" si="255"/>
        <v>0</v>
      </c>
      <c r="OCX78" s="321">
        <f t="shared" si="255"/>
        <v>0</v>
      </c>
      <c r="OCY78" s="321">
        <f t="shared" si="255"/>
        <v>0</v>
      </c>
      <c r="OCZ78" s="321">
        <f t="shared" si="255"/>
        <v>0</v>
      </c>
      <c r="ODA78" s="321">
        <f t="shared" si="255"/>
        <v>0</v>
      </c>
      <c r="ODB78" s="321">
        <f t="shared" si="255"/>
        <v>0</v>
      </c>
      <c r="ODC78" s="321">
        <f t="shared" si="255"/>
        <v>0</v>
      </c>
      <c r="ODD78" s="321">
        <f t="shared" si="255"/>
        <v>0</v>
      </c>
      <c r="ODE78" s="321">
        <f t="shared" si="255"/>
        <v>0</v>
      </c>
      <c r="ODF78" s="321">
        <f t="shared" si="255"/>
        <v>0</v>
      </c>
      <c r="ODG78" s="321">
        <f t="shared" si="255"/>
        <v>0</v>
      </c>
      <c r="ODH78" s="321">
        <f t="shared" si="255"/>
        <v>0</v>
      </c>
      <c r="ODI78" s="321">
        <f t="shared" si="255"/>
        <v>0</v>
      </c>
      <c r="ODJ78" s="321">
        <f t="shared" si="255"/>
        <v>0</v>
      </c>
      <c r="ODK78" s="321">
        <f t="shared" si="255"/>
        <v>0</v>
      </c>
      <c r="ODL78" s="321">
        <f t="shared" si="255"/>
        <v>0</v>
      </c>
      <c r="ODM78" s="321">
        <f t="shared" si="255"/>
        <v>0</v>
      </c>
      <c r="ODN78" s="321">
        <f t="shared" si="255"/>
        <v>0</v>
      </c>
      <c r="ODO78" s="321">
        <f t="shared" ref="ODO78:OFZ81" si="256">ODN78*8.5%*12</f>
        <v>0</v>
      </c>
      <c r="ODP78" s="321">
        <f t="shared" si="256"/>
        <v>0</v>
      </c>
      <c r="ODQ78" s="321">
        <f t="shared" si="256"/>
        <v>0</v>
      </c>
      <c r="ODR78" s="321">
        <f t="shared" si="256"/>
        <v>0</v>
      </c>
      <c r="ODS78" s="321">
        <f t="shared" si="256"/>
        <v>0</v>
      </c>
      <c r="ODT78" s="321">
        <f t="shared" si="256"/>
        <v>0</v>
      </c>
      <c r="ODU78" s="321">
        <f t="shared" si="256"/>
        <v>0</v>
      </c>
      <c r="ODV78" s="321">
        <f t="shared" si="256"/>
        <v>0</v>
      </c>
      <c r="ODW78" s="321">
        <f t="shared" si="256"/>
        <v>0</v>
      </c>
      <c r="ODX78" s="321">
        <f t="shared" si="256"/>
        <v>0</v>
      </c>
      <c r="ODY78" s="321">
        <f t="shared" si="256"/>
        <v>0</v>
      </c>
      <c r="ODZ78" s="321">
        <f t="shared" si="256"/>
        <v>0</v>
      </c>
      <c r="OEA78" s="321">
        <f t="shared" si="256"/>
        <v>0</v>
      </c>
      <c r="OEB78" s="321">
        <f t="shared" si="256"/>
        <v>0</v>
      </c>
      <c r="OEC78" s="321">
        <f t="shared" si="256"/>
        <v>0</v>
      </c>
      <c r="OED78" s="321">
        <f t="shared" si="256"/>
        <v>0</v>
      </c>
      <c r="OEE78" s="321">
        <f t="shared" si="256"/>
        <v>0</v>
      </c>
      <c r="OEF78" s="321">
        <f t="shared" si="256"/>
        <v>0</v>
      </c>
      <c r="OEG78" s="321">
        <f t="shared" si="256"/>
        <v>0</v>
      </c>
      <c r="OEH78" s="321">
        <f t="shared" si="256"/>
        <v>0</v>
      </c>
      <c r="OEI78" s="321">
        <f t="shared" si="256"/>
        <v>0</v>
      </c>
      <c r="OEJ78" s="321">
        <f t="shared" si="256"/>
        <v>0</v>
      </c>
      <c r="OEK78" s="321">
        <f t="shared" si="256"/>
        <v>0</v>
      </c>
      <c r="OEL78" s="321">
        <f t="shared" si="256"/>
        <v>0</v>
      </c>
      <c r="OEM78" s="321">
        <f t="shared" si="256"/>
        <v>0</v>
      </c>
      <c r="OEN78" s="321">
        <f t="shared" si="256"/>
        <v>0</v>
      </c>
      <c r="OEO78" s="321">
        <f t="shared" si="256"/>
        <v>0</v>
      </c>
      <c r="OEP78" s="321">
        <f t="shared" si="256"/>
        <v>0</v>
      </c>
      <c r="OEQ78" s="321">
        <f t="shared" si="256"/>
        <v>0</v>
      </c>
      <c r="OER78" s="321">
        <f t="shared" si="256"/>
        <v>0</v>
      </c>
      <c r="OES78" s="321">
        <f t="shared" si="256"/>
        <v>0</v>
      </c>
      <c r="OET78" s="321">
        <f t="shared" si="256"/>
        <v>0</v>
      </c>
      <c r="OEU78" s="321">
        <f t="shared" si="256"/>
        <v>0</v>
      </c>
      <c r="OEV78" s="321">
        <f t="shared" si="256"/>
        <v>0</v>
      </c>
      <c r="OEW78" s="321">
        <f t="shared" si="256"/>
        <v>0</v>
      </c>
      <c r="OEX78" s="321">
        <f t="shared" si="256"/>
        <v>0</v>
      </c>
      <c r="OEY78" s="321">
        <f t="shared" si="256"/>
        <v>0</v>
      </c>
      <c r="OEZ78" s="321">
        <f t="shared" si="256"/>
        <v>0</v>
      </c>
      <c r="OFA78" s="321">
        <f t="shared" si="256"/>
        <v>0</v>
      </c>
      <c r="OFB78" s="321">
        <f t="shared" si="256"/>
        <v>0</v>
      </c>
      <c r="OFC78" s="321">
        <f t="shared" si="256"/>
        <v>0</v>
      </c>
      <c r="OFD78" s="321">
        <f t="shared" si="256"/>
        <v>0</v>
      </c>
      <c r="OFE78" s="321">
        <f t="shared" si="256"/>
        <v>0</v>
      </c>
      <c r="OFF78" s="321">
        <f t="shared" si="256"/>
        <v>0</v>
      </c>
      <c r="OFG78" s="321">
        <f t="shared" si="256"/>
        <v>0</v>
      </c>
      <c r="OFH78" s="321">
        <f t="shared" si="256"/>
        <v>0</v>
      </c>
      <c r="OFI78" s="321">
        <f t="shared" si="256"/>
        <v>0</v>
      </c>
      <c r="OFJ78" s="321">
        <f t="shared" si="256"/>
        <v>0</v>
      </c>
      <c r="OFK78" s="321">
        <f t="shared" si="256"/>
        <v>0</v>
      </c>
      <c r="OFL78" s="321">
        <f t="shared" si="256"/>
        <v>0</v>
      </c>
      <c r="OFM78" s="321">
        <f t="shared" si="256"/>
        <v>0</v>
      </c>
      <c r="OFN78" s="321">
        <f t="shared" si="256"/>
        <v>0</v>
      </c>
      <c r="OFO78" s="321">
        <f t="shared" si="256"/>
        <v>0</v>
      </c>
      <c r="OFP78" s="321">
        <f t="shared" si="256"/>
        <v>0</v>
      </c>
      <c r="OFQ78" s="321">
        <f t="shared" si="256"/>
        <v>0</v>
      </c>
      <c r="OFR78" s="321">
        <f t="shared" si="256"/>
        <v>0</v>
      </c>
      <c r="OFS78" s="321">
        <f t="shared" si="256"/>
        <v>0</v>
      </c>
      <c r="OFT78" s="321">
        <f t="shared" si="256"/>
        <v>0</v>
      </c>
      <c r="OFU78" s="321">
        <f t="shared" si="256"/>
        <v>0</v>
      </c>
      <c r="OFV78" s="321">
        <f t="shared" si="256"/>
        <v>0</v>
      </c>
      <c r="OFW78" s="321">
        <f t="shared" si="256"/>
        <v>0</v>
      </c>
      <c r="OFX78" s="321">
        <f t="shared" si="256"/>
        <v>0</v>
      </c>
      <c r="OFY78" s="321">
        <f t="shared" si="256"/>
        <v>0</v>
      </c>
      <c r="OFZ78" s="321">
        <f t="shared" si="256"/>
        <v>0</v>
      </c>
      <c r="OGA78" s="321">
        <f t="shared" ref="OGA78:OIL81" si="257">OFZ78*8.5%*12</f>
        <v>0</v>
      </c>
      <c r="OGB78" s="321">
        <f t="shared" si="257"/>
        <v>0</v>
      </c>
      <c r="OGC78" s="321">
        <f t="shared" si="257"/>
        <v>0</v>
      </c>
      <c r="OGD78" s="321">
        <f t="shared" si="257"/>
        <v>0</v>
      </c>
      <c r="OGE78" s="321">
        <f t="shared" si="257"/>
        <v>0</v>
      </c>
      <c r="OGF78" s="321">
        <f t="shared" si="257"/>
        <v>0</v>
      </c>
      <c r="OGG78" s="321">
        <f t="shared" si="257"/>
        <v>0</v>
      </c>
      <c r="OGH78" s="321">
        <f t="shared" si="257"/>
        <v>0</v>
      </c>
      <c r="OGI78" s="321">
        <f t="shared" si="257"/>
        <v>0</v>
      </c>
      <c r="OGJ78" s="321">
        <f t="shared" si="257"/>
        <v>0</v>
      </c>
      <c r="OGK78" s="321">
        <f t="shared" si="257"/>
        <v>0</v>
      </c>
      <c r="OGL78" s="321">
        <f t="shared" si="257"/>
        <v>0</v>
      </c>
      <c r="OGM78" s="321">
        <f t="shared" si="257"/>
        <v>0</v>
      </c>
      <c r="OGN78" s="321">
        <f t="shared" si="257"/>
        <v>0</v>
      </c>
      <c r="OGO78" s="321">
        <f t="shared" si="257"/>
        <v>0</v>
      </c>
      <c r="OGP78" s="321">
        <f t="shared" si="257"/>
        <v>0</v>
      </c>
      <c r="OGQ78" s="321">
        <f t="shared" si="257"/>
        <v>0</v>
      </c>
      <c r="OGR78" s="321">
        <f t="shared" si="257"/>
        <v>0</v>
      </c>
      <c r="OGS78" s="321">
        <f t="shared" si="257"/>
        <v>0</v>
      </c>
      <c r="OGT78" s="321">
        <f t="shared" si="257"/>
        <v>0</v>
      </c>
      <c r="OGU78" s="321">
        <f t="shared" si="257"/>
        <v>0</v>
      </c>
      <c r="OGV78" s="321">
        <f t="shared" si="257"/>
        <v>0</v>
      </c>
      <c r="OGW78" s="321">
        <f t="shared" si="257"/>
        <v>0</v>
      </c>
      <c r="OGX78" s="321">
        <f t="shared" si="257"/>
        <v>0</v>
      </c>
      <c r="OGY78" s="321">
        <f t="shared" si="257"/>
        <v>0</v>
      </c>
      <c r="OGZ78" s="321">
        <f t="shared" si="257"/>
        <v>0</v>
      </c>
      <c r="OHA78" s="321">
        <f t="shared" si="257"/>
        <v>0</v>
      </c>
      <c r="OHB78" s="321">
        <f t="shared" si="257"/>
        <v>0</v>
      </c>
      <c r="OHC78" s="321">
        <f t="shared" si="257"/>
        <v>0</v>
      </c>
      <c r="OHD78" s="321">
        <f t="shared" si="257"/>
        <v>0</v>
      </c>
      <c r="OHE78" s="321">
        <f t="shared" si="257"/>
        <v>0</v>
      </c>
      <c r="OHF78" s="321">
        <f t="shared" si="257"/>
        <v>0</v>
      </c>
      <c r="OHG78" s="321">
        <f t="shared" si="257"/>
        <v>0</v>
      </c>
      <c r="OHH78" s="321">
        <f t="shared" si="257"/>
        <v>0</v>
      </c>
      <c r="OHI78" s="321">
        <f t="shared" si="257"/>
        <v>0</v>
      </c>
      <c r="OHJ78" s="321">
        <f t="shared" si="257"/>
        <v>0</v>
      </c>
      <c r="OHK78" s="321">
        <f t="shared" si="257"/>
        <v>0</v>
      </c>
      <c r="OHL78" s="321">
        <f t="shared" si="257"/>
        <v>0</v>
      </c>
      <c r="OHM78" s="321">
        <f t="shared" si="257"/>
        <v>0</v>
      </c>
      <c r="OHN78" s="321">
        <f t="shared" si="257"/>
        <v>0</v>
      </c>
      <c r="OHO78" s="321">
        <f t="shared" si="257"/>
        <v>0</v>
      </c>
      <c r="OHP78" s="321">
        <f t="shared" si="257"/>
        <v>0</v>
      </c>
      <c r="OHQ78" s="321">
        <f t="shared" si="257"/>
        <v>0</v>
      </c>
      <c r="OHR78" s="321">
        <f t="shared" si="257"/>
        <v>0</v>
      </c>
      <c r="OHS78" s="321">
        <f t="shared" si="257"/>
        <v>0</v>
      </c>
      <c r="OHT78" s="321">
        <f t="shared" si="257"/>
        <v>0</v>
      </c>
      <c r="OHU78" s="321">
        <f t="shared" si="257"/>
        <v>0</v>
      </c>
      <c r="OHV78" s="321">
        <f t="shared" si="257"/>
        <v>0</v>
      </c>
      <c r="OHW78" s="321">
        <f t="shared" si="257"/>
        <v>0</v>
      </c>
      <c r="OHX78" s="321">
        <f t="shared" si="257"/>
        <v>0</v>
      </c>
      <c r="OHY78" s="321">
        <f t="shared" si="257"/>
        <v>0</v>
      </c>
      <c r="OHZ78" s="321">
        <f t="shared" si="257"/>
        <v>0</v>
      </c>
      <c r="OIA78" s="321">
        <f t="shared" si="257"/>
        <v>0</v>
      </c>
      <c r="OIB78" s="321">
        <f t="shared" si="257"/>
        <v>0</v>
      </c>
      <c r="OIC78" s="321">
        <f t="shared" si="257"/>
        <v>0</v>
      </c>
      <c r="OID78" s="321">
        <f t="shared" si="257"/>
        <v>0</v>
      </c>
      <c r="OIE78" s="321">
        <f t="shared" si="257"/>
        <v>0</v>
      </c>
      <c r="OIF78" s="321">
        <f t="shared" si="257"/>
        <v>0</v>
      </c>
      <c r="OIG78" s="321">
        <f t="shared" si="257"/>
        <v>0</v>
      </c>
      <c r="OIH78" s="321">
        <f t="shared" si="257"/>
        <v>0</v>
      </c>
      <c r="OII78" s="321">
        <f t="shared" si="257"/>
        <v>0</v>
      </c>
      <c r="OIJ78" s="321">
        <f t="shared" si="257"/>
        <v>0</v>
      </c>
      <c r="OIK78" s="321">
        <f t="shared" si="257"/>
        <v>0</v>
      </c>
      <c r="OIL78" s="321">
        <f t="shared" si="257"/>
        <v>0</v>
      </c>
      <c r="OIM78" s="321">
        <f t="shared" ref="OIM78:OKX81" si="258">OIL78*8.5%*12</f>
        <v>0</v>
      </c>
      <c r="OIN78" s="321">
        <f t="shared" si="258"/>
        <v>0</v>
      </c>
      <c r="OIO78" s="321">
        <f t="shared" si="258"/>
        <v>0</v>
      </c>
      <c r="OIP78" s="321">
        <f t="shared" si="258"/>
        <v>0</v>
      </c>
      <c r="OIQ78" s="321">
        <f t="shared" si="258"/>
        <v>0</v>
      </c>
      <c r="OIR78" s="321">
        <f t="shared" si="258"/>
        <v>0</v>
      </c>
      <c r="OIS78" s="321">
        <f t="shared" si="258"/>
        <v>0</v>
      </c>
      <c r="OIT78" s="321">
        <f t="shared" si="258"/>
        <v>0</v>
      </c>
      <c r="OIU78" s="321">
        <f t="shared" si="258"/>
        <v>0</v>
      </c>
      <c r="OIV78" s="321">
        <f t="shared" si="258"/>
        <v>0</v>
      </c>
      <c r="OIW78" s="321">
        <f t="shared" si="258"/>
        <v>0</v>
      </c>
      <c r="OIX78" s="321">
        <f t="shared" si="258"/>
        <v>0</v>
      </c>
      <c r="OIY78" s="321">
        <f t="shared" si="258"/>
        <v>0</v>
      </c>
      <c r="OIZ78" s="321">
        <f t="shared" si="258"/>
        <v>0</v>
      </c>
      <c r="OJA78" s="321">
        <f t="shared" si="258"/>
        <v>0</v>
      </c>
      <c r="OJB78" s="321">
        <f t="shared" si="258"/>
        <v>0</v>
      </c>
      <c r="OJC78" s="321">
        <f t="shared" si="258"/>
        <v>0</v>
      </c>
      <c r="OJD78" s="321">
        <f t="shared" si="258"/>
        <v>0</v>
      </c>
      <c r="OJE78" s="321">
        <f t="shared" si="258"/>
        <v>0</v>
      </c>
      <c r="OJF78" s="321">
        <f t="shared" si="258"/>
        <v>0</v>
      </c>
      <c r="OJG78" s="321">
        <f t="shared" si="258"/>
        <v>0</v>
      </c>
      <c r="OJH78" s="321">
        <f t="shared" si="258"/>
        <v>0</v>
      </c>
      <c r="OJI78" s="321">
        <f t="shared" si="258"/>
        <v>0</v>
      </c>
      <c r="OJJ78" s="321">
        <f t="shared" si="258"/>
        <v>0</v>
      </c>
      <c r="OJK78" s="321">
        <f t="shared" si="258"/>
        <v>0</v>
      </c>
      <c r="OJL78" s="321">
        <f t="shared" si="258"/>
        <v>0</v>
      </c>
      <c r="OJM78" s="321">
        <f t="shared" si="258"/>
        <v>0</v>
      </c>
      <c r="OJN78" s="321">
        <f t="shared" si="258"/>
        <v>0</v>
      </c>
      <c r="OJO78" s="321">
        <f t="shared" si="258"/>
        <v>0</v>
      </c>
      <c r="OJP78" s="321">
        <f t="shared" si="258"/>
        <v>0</v>
      </c>
      <c r="OJQ78" s="321">
        <f t="shared" si="258"/>
        <v>0</v>
      </c>
      <c r="OJR78" s="321">
        <f t="shared" si="258"/>
        <v>0</v>
      </c>
      <c r="OJS78" s="321">
        <f t="shared" si="258"/>
        <v>0</v>
      </c>
      <c r="OJT78" s="321">
        <f t="shared" si="258"/>
        <v>0</v>
      </c>
      <c r="OJU78" s="321">
        <f t="shared" si="258"/>
        <v>0</v>
      </c>
      <c r="OJV78" s="321">
        <f t="shared" si="258"/>
        <v>0</v>
      </c>
      <c r="OJW78" s="321">
        <f t="shared" si="258"/>
        <v>0</v>
      </c>
      <c r="OJX78" s="321">
        <f t="shared" si="258"/>
        <v>0</v>
      </c>
      <c r="OJY78" s="321">
        <f t="shared" si="258"/>
        <v>0</v>
      </c>
      <c r="OJZ78" s="321">
        <f t="shared" si="258"/>
        <v>0</v>
      </c>
      <c r="OKA78" s="321">
        <f t="shared" si="258"/>
        <v>0</v>
      </c>
      <c r="OKB78" s="321">
        <f t="shared" si="258"/>
        <v>0</v>
      </c>
      <c r="OKC78" s="321">
        <f t="shared" si="258"/>
        <v>0</v>
      </c>
      <c r="OKD78" s="321">
        <f t="shared" si="258"/>
        <v>0</v>
      </c>
      <c r="OKE78" s="321">
        <f t="shared" si="258"/>
        <v>0</v>
      </c>
      <c r="OKF78" s="321">
        <f t="shared" si="258"/>
        <v>0</v>
      </c>
      <c r="OKG78" s="321">
        <f t="shared" si="258"/>
        <v>0</v>
      </c>
      <c r="OKH78" s="321">
        <f t="shared" si="258"/>
        <v>0</v>
      </c>
      <c r="OKI78" s="321">
        <f t="shared" si="258"/>
        <v>0</v>
      </c>
      <c r="OKJ78" s="321">
        <f t="shared" si="258"/>
        <v>0</v>
      </c>
      <c r="OKK78" s="321">
        <f t="shared" si="258"/>
        <v>0</v>
      </c>
      <c r="OKL78" s="321">
        <f t="shared" si="258"/>
        <v>0</v>
      </c>
      <c r="OKM78" s="321">
        <f t="shared" si="258"/>
        <v>0</v>
      </c>
      <c r="OKN78" s="321">
        <f t="shared" si="258"/>
        <v>0</v>
      </c>
      <c r="OKO78" s="321">
        <f t="shared" si="258"/>
        <v>0</v>
      </c>
      <c r="OKP78" s="321">
        <f t="shared" si="258"/>
        <v>0</v>
      </c>
      <c r="OKQ78" s="321">
        <f t="shared" si="258"/>
        <v>0</v>
      </c>
      <c r="OKR78" s="321">
        <f t="shared" si="258"/>
        <v>0</v>
      </c>
      <c r="OKS78" s="321">
        <f t="shared" si="258"/>
        <v>0</v>
      </c>
      <c r="OKT78" s="321">
        <f t="shared" si="258"/>
        <v>0</v>
      </c>
      <c r="OKU78" s="321">
        <f t="shared" si="258"/>
        <v>0</v>
      </c>
      <c r="OKV78" s="321">
        <f t="shared" si="258"/>
        <v>0</v>
      </c>
      <c r="OKW78" s="321">
        <f t="shared" si="258"/>
        <v>0</v>
      </c>
      <c r="OKX78" s="321">
        <f t="shared" si="258"/>
        <v>0</v>
      </c>
      <c r="OKY78" s="321">
        <f t="shared" ref="OKY78:ONJ81" si="259">OKX78*8.5%*12</f>
        <v>0</v>
      </c>
      <c r="OKZ78" s="321">
        <f t="shared" si="259"/>
        <v>0</v>
      </c>
      <c r="OLA78" s="321">
        <f t="shared" si="259"/>
        <v>0</v>
      </c>
      <c r="OLB78" s="321">
        <f t="shared" si="259"/>
        <v>0</v>
      </c>
      <c r="OLC78" s="321">
        <f t="shared" si="259"/>
        <v>0</v>
      </c>
      <c r="OLD78" s="321">
        <f t="shared" si="259"/>
        <v>0</v>
      </c>
      <c r="OLE78" s="321">
        <f t="shared" si="259"/>
        <v>0</v>
      </c>
      <c r="OLF78" s="321">
        <f t="shared" si="259"/>
        <v>0</v>
      </c>
      <c r="OLG78" s="321">
        <f t="shared" si="259"/>
        <v>0</v>
      </c>
      <c r="OLH78" s="321">
        <f t="shared" si="259"/>
        <v>0</v>
      </c>
      <c r="OLI78" s="321">
        <f t="shared" si="259"/>
        <v>0</v>
      </c>
      <c r="OLJ78" s="321">
        <f t="shared" si="259"/>
        <v>0</v>
      </c>
      <c r="OLK78" s="321">
        <f t="shared" si="259"/>
        <v>0</v>
      </c>
      <c r="OLL78" s="321">
        <f t="shared" si="259"/>
        <v>0</v>
      </c>
      <c r="OLM78" s="321">
        <f t="shared" si="259"/>
        <v>0</v>
      </c>
      <c r="OLN78" s="321">
        <f t="shared" si="259"/>
        <v>0</v>
      </c>
      <c r="OLO78" s="321">
        <f t="shared" si="259"/>
        <v>0</v>
      </c>
      <c r="OLP78" s="321">
        <f t="shared" si="259"/>
        <v>0</v>
      </c>
      <c r="OLQ78" s="321">
        <f t="shared" si="259"/>
        <v>0</v>
      </c>
      <c r="OLR78" s="321">
        <f t="shared" si="259"/>
        <v>0</v>
      </c>
      <c r="OLS78" s="321">
        <f t="shared" si="259"/>
        <v>0</v>
      </c>
      <c r="OLT78" s="321">
        <f t="shared" si="259"/>
        <v>0</v>
      </c>
      <c r="OLU78" s="321">
        <f t="shared" si="259"/>
        <v>0</v>
      </c>
      <c r="OLV78" s="321">
        <f t="shared" si="259"/>
        <v>0</v>
      </c>
      <c r="OLW78" s="321">
        <f t="shared" si="259"/>
        <v>0</v>
      </c>
      <c r="OLX78" s="321">
        <f t="shared" si="259"/>
        <v>0</v>
      </c>
      <c r="OLY78" s="321">
        <f t="shared" si="259"/>
        <v>0</v>
      </c>
      <c r="OLZ78" s="321">
        <f t="shared" si="259"/>
        <v>0</v>
      </c>
      <c r="OMA78" s="321">
        <f t="shared" si="259"/>
        <v>0</v>
      </c>
      <c r="OMB78" s="321">
        <f t="shared" si="259"/>
        <v>0</v>
      </c>
      <c r="OMC78" s="321">
        <f t="shared" si="259"/>
        <v>0</v>
      </c>
      <c r="OMD78" s="321">
        <f t="shared" si="259"/>
        <v>0</v>
      </c>
      <c r="OME78" s="321">
        <f t="shared" si="259"/>
        <v>0</v>
      </c>
      <c r="OMF78" s="321">
        <f t="shared" si="259"/>
        <v>0</v>
      </c>
      <c r="OMG78" s="321">
        <f t="shared" si="259"/>
        <v>0</v>
      </c>
      <c r="OMH78" s="321">
        <f t="shared" si="259"/>
        <v>0</v>
      </c>
      <c r="OMI78" s="321">
        <f t="shared" si="259"/>
        <v>0</v>
      </c>
      <c r="OMJ78" s="321">
        <f t="shared" si="259"/>
        <v>0</v>
      </c>
      <c r="OMK78" s="321">
        <f t="shared" si="259"/>
        <v>0</v>
      </c>
      <c r="OML78" s="321">
        <f t="shared" si="259"/>
        <v>0</v>
      </c>
      <c r="OMM78" s="321">
        <f t="shared" si="259"/>
        <v>0</v>
      </c>
      <c r="OMN78" s="321">
        <f t="shared" si="259"/>
        <v>0</v>
      </c>
      <c r="OMO78" s="321">
        <f t="shared" si="259"/>
        <v>0</v>
      </c>
      <c r="OMP78" s="321">
        <f t="shared" si="259"/>
        <v>0</v>
      </c>
      <c r="OMQ78" s="321">
        <f t="shared" si="259"/>
        <v>0</v>
      </c>
      <c r="OMR78" s="321">
        <f t="shared" si="259"/>
        <v>0</v>
      </c>
      <c r="OMS78" s="321">
        <f t="shared" si="259"/>
        <v>0</v>
      </c>
      <c r="OMT78" s="321">
        <f t="shared" si="259"/>
        <v>0</v>
      </c>
      <c r="OMU78" s="321">
        <f t="shared" si="259"/>
        <v>0</v>
      </c>
      <c r="OMV78" s="321">
        <f t="shared" si="259"/>
        <v>0</v>
      </c>
      <c r="OMW78" s="321">
        <f t="shared" si="259"/>
        <v>0</v>
      </c>
      <c r="OMX78" s="321">
        <f t="shared" si="259"/>
        <v>0</v>
      </c>
      <c r="OMY78" s="321">
        <f t="shared" si="259"/>
        <v>0</v>
      </c>
      <c r="OMZ78" s="321">
        <f t="shared" si="259"/>
        <v>0</v>
      </c>
      <c r="ONA78" s="321">
        <f t="shared" si="259"/>
        <v>0</v>
      </c>
      <c r="ONB78" s="321">
        <f t="shared" si="259"/>
        <v>0</v>
      </c>
      <c r="ONC78" s="321">
        <f t="shared" si="259"/>
        <v>0</v>
      </c>
      <c r="OND78" s="321">
        <f t="shared" si="259"/>
        <v>0</v>
      </c>
      <c r="ONE78" s="321">
        <f t="shared" si="259"/>
        <v>0</v>
      </c>
      <c r="ONF78" s="321">
        <f t="shared" si="259"/>
        <v>0</v>
      </c>
      <c r="ONG78" s="321">
        <f t="shared" si="259"/>
        <v>0</v>
      </c>
      <c r="ONH78" s="321">
        <f t="shared" si="259"/>
        <v>0</v>
      </c>
      <c r="ONI78" s="321">
        <f t="shared" si="259"/>
        <v>0</v>
      </c>
      <c r="ONJ78" s="321">
        <f t="shared" si="259"/>
        <v>0</v>
      </c>
      <c r="ONK78" s="321">
        <f t="shared" ref="ONK78:OPV81" si="260">ONJ78*8.5%*12</f>
        <v>0</v>
      </c>
      <c r="ONL78" s="321">
        <f t="shared" si="260"/>
        <v>0</v>
      </c>
      <c r="ONM78" s="321">
        <f t="shared" si="260"/>
        <v>0</v>
      </c>
      <c r="ONN78" s="321">
        <f t="shared" si="260"/>
        <v>0</v>
      </c>
      <c r="ONO78" s="321">
        <f t="shared" si="260"/>
        <v>0</v>
      </c>
      <c r="ONP78" s="321">
        <f t="shared" si="260"/>
        <v>0</v>
      </c>
      <c r="ONQ78" s="321">
        <f t="shared" si="260"/>
        <v>0</v>
      </c>
      <c r="ONR78" s="321">
        <f t="shared" si="260"/>
        <v>0</v>
      </c>
      <c r="ONS78" s="321">
        <f t="shared" si="260"/>
        <v>0</v>
      </c>
      <c r="ONT78" s="321">
        <f t="shared" si="260"/>
        <v>0</v>
      </c>
      <c r="ONU78" s="321">
        <f t="shared" si="260"/>
        <v>0</v>
      </c>
      <c r="ONV78" s="321">
        <f t="shared" si="260"/>
        <v>0</v>
      </c>
      <c r="ONW78" s="321">
        <f t="shared" si="260"/>
        <v>0</v>
      </c>
      <c r="ONX78" s="321">
        <f t="shared" si="260"/>
        <v>0</v>
      </c>
      <c r="ONY78" s="321">
        <f t="shared" si="260"/>
        <v>0</v>
      </c>
      <c r="ONZ78" s="321">
        <f t="shared" si="260"/>
        <v>0</v>
      </c>
      <c r="OOA78" s="321">
        <f t="shared" si="260"/>
        <v>0</v>
      </c>
      <c r="OOB78" s="321">
        <f t="shared" si="260"/>
        <v>0</v>
      </c>
      <c r="OOC78" s="321">
        <f t="shared" si="260"/>
        <v>0</v>
      </c>
      <c r="OOD78" s="321">
        <f t="shared" si="260"/>
        <v>0</v>
      </c>
      <c r="OOE78" s="321">
        <f t="shared" si="260"/>
        <v>0</v>
      </c>
      <c r="OOF78" s="321">
        <f t="shared" si="260"/>
        <v>0</v>
      </c>
      <c r="OOG78" s="321">
        <f t="shared" si="260"/>
        <v>0</v>
      </c>
      <c r="OOH78" s="321">
        <f t="shared" si="260"/>
        <v>0</v>
      </c>
      <c r="OOI78" s="321">
        <f t="shared" si="260"/>
        <v>0</v>
      </c>
      <c r="OOJ78" s="321">
        <f t="shared" si="260"/>
        <v>0</v>
      </c>
      <c r="OOK78" s="321">
        <f t="shared" si="260"/>
        <v>0</v>
      </c>
      <c r="OOL78" s="321">
        <f t="shared" si="260"/>
        <v>0</v>
      </c>
      <c r="OOM78" s="321">
        <f t="shared" si="260"/>
        <v>0</v>
      </c>
      <c r="OON78" s="321">
        <f t="shared" si="260"/>
        <v>0</v>
      </c>
      <c r="OOO78" s="321">
        <f t="shared" si="260"/>
        <v>0</v>
      </c>
      <c r="OOP78" s="321">
        <f t="shared" si="260"/>
        <v>0</v>
      </c>
      <c r="OOQ78" s="321">
        <f t="shared" si="260"/>
        <v>0</v>
      </c>
      <c r="OOR78" s="321">
        <f t="shared" si="260"/>
        <v>0</v>
      </c>
      <c r="OOS78" s="321">
        <f t="shared" si="260"/>
        <v>0</v>
      </c>
      <c r="OOT78" s="321">
        <f t="shared" si="260"/>
        <v>0</v>
      </c>
      <c r="OOU78" s="321">
        <f t="shared" si="260"/>
        <v>0</v>
      </c>
      <c r="OOV78" s="321">
        <f t="shared" si="260"/>
        <v>0</v>
      </c>
      <c r="OOW78" s="321">
        <f t="shared" si="260"/>
        <v>0</v>
      </c>
      <c r="OOX78" s="321">
        <f t="shared" si="260"/>
        <v>0</v>
      </c>
      <c r="OOY78" s="321">
        <f t="shared" si="260"/>
        <v>0</v>
      </c>
      <c r="OOZ78" s="321">
        <f t="shared" si="260"/>
        <v>0</v>
      </c>
      <c r="OPA78" s="321">
        <f t="shared" si="260"/>
        <v>0</v>
      </c>
      <c r="OPB78" s="321">
        <f t="shared" si="260"/>
        <v>0</v>
      </c>
      <c r="OPC78" s="321">
        <f t="shared" si="260"/>
        <v>0</v>
      </c>
      <c r="OPD78" s="321">
        <f t="shared" si="260"/>
        <v>0</v>
      </c>
      <c r="OPE78" s="321">
        <f t="shared" si="260"/>
        <v>0</v>
      </c>
      <c r="OPF78" s="321">
        <f t="shared" si="260"/>
        <v>0</v>
      </c>
      <c r="OPG78" s="321">
        <f t="shared" si="260"/>
        <v>0</v>
      </c>
      <c r="OPH78" s="321">
        <f t="shared" si="260"/>
        <v>0</v>
      </c>
      <c r="OPI78" s="321">
        <f t="shared" si="260"/>
        <v>0</v>
      </c>
      <c r="OPJ78" s="321">
        <f t="shared" si="260"/>
        <v>0</v>
      </c>
      <c r="OPK78" s="321">
        <f t="shared" si="260"/>
        <v>0</v>
      </c>
      <c r="OPL78" s="321">
        <f t="shared" si="260"/>
        <v>0</v>
      </c>
      <c r="OPM78" s="321">
        <f t="shared" si="260"/>
        <v>0</v>
      </c>
      <c r="OPN78" s="321">
        <f t="shared" si="260"/>
        <v>0</v>
      </c>
      <c r="OPO78" s="321">
        <f t="shared" si="260"/>
        <v>0</v>
      </c>
      <c r="OPP78" s="321">
        <f t="shared" si="260"/>
        <v>0</v>
      </c>
      <c r="OPQ78" s="321">
        <f t="shared" si="260"/>
        <v>0</v>
      </c>
      <c r="OPR78" s="321">
        <f t="shared" si="260"/>
        <v>0</v>
      </c>
      <c r="OPS78" s="321">
        <f t="shared" si="260"/>
        <v>0</v>
      </c>
      <c r="OPT78" s="321">
        <f t="shared" si="260"/>
        <v>0</v>
      </c>
      <c r="OPU78" s="321">
        <f t="shared" si="260"/>
        <v>0</v>
      </c>
      <c r="OPV78" s="321">
        <f t="shared" si="260"/>
        <v>0</v>
      </c>
      <c r="OPW78" s="321">
        <f t="shared" ref="OPW78:OSH81" si="261">OPV78*8.5%*12</f>
        <v>0</v>
      </c>
      <c r="OPX78" s="321">
        <f t="shared" si="261"/>
        <v>0</v>
      </c>
      <c r="OPY78" s="321">
        <f t="shared" si="261"/>
        <v>0</v>
      </c>
      <c r="OPZ78" s="321">
        <f t="shared" si="261"/>
        <v>0</v>
      </c>
      <c r="OQA78" s="321">
        <f t="shared" si="261"/>
        <v>0</v>
      </c>
      <c r="OQB78" s="321">
        <f t="shared" si="261"/>
        <v>0</v>
      </c>
      <c r="OQC78" s="321">
        <f t="shared" si="261"/>
        <v>0</v>
      </c>
      <c r="OQD78" s="321">
        <f t="shared" si="261"/>
        <v>0</v>
      </c>
      <c r="OQE78" s="321">
        <f t="shared" si="261"/>
        <v>0</v>
      </c>
      <c r="OQF78" s="321">
        <f t="shared" si="261"/>
        <v>0</v>
      </c>
      <c r="OQG78" s="321">
        <f t="shared" si="261"/>
        <v>0</v>
      </c>
      <c r="OQH78" s="321">
        <f t="shared" si="261"/>
        <v>0</v>
      </c>
      <c r="OQI78" s="321">
        <f t="shared" si="261"/>
        <v>0</v>
      </c>
      <c r="OQJ78" s="321">
        <f t="shared" si="261"/>
        <v>0</v>
      </c>
      <c r="OQK78" s="321">
        <f t="shared" si="261"/>
        <v>0</v>
      </c>
      <c r="OQL78" s="321">
        <f t="shared" si="261"/>
        <v>0</v>
      </c>
      <c r="OQM78" s="321">
        <f t="shared" si="261"/>
        <v>0</v>
      </c>
      <c r="OQN78" s="321">
        <f t="shared" si="261"/>
        <v>0</v>
      </c>
      <c r="OQO78" s="321">
        <f t="shared" si="261"/>
        <v>0</v>
      </c>
      <c r="OQP78" s="321">
        <f t="shared" si="261"/>
        <v>0</v>
      </c>
      <c r="OQQ78" s="321">
        <f t="shared" si="261"/>
        <v>0</v>
      </c>
      <c r="OQR78" s="321">
        <f t="shared" si="261"/>
        <v>0</v>
      </c>
      <c r="OQS78" s="321">
        <f t="shared" si="261"/>
        <v>0</v>
      </c>
      <c r="OQT78" s="321">
        <f t="shared" si="261"/>
        <v>0</v>
      </c>
      <c r="OQU78" s="321">
        <f t="shared" si="261"/>
        <v>0</v>
      </c>
      <c r="OQV78" s="321">
        <f t="shared" si="261"/>
        <v>0</v>
      </c>
      <c r="OQW78" s="321">
        <f t="shared" si="261"/>
        <v>0</v>
      </c>
      <c r="OQX78" s="321">
        <f t="shared" si="261"/>
        <v>0</v>
      </c>
      <c r="OQY78" s="321">
        <f t="shared" si="261"/>
        <v>0</v>
      </c>
      <c r="OQZ78" s="321">
        <f t="shared" si="261"/>
        <v>0</v>
      </c>
      <c r="ORA78" s="321">
        <f t="shared" si="261"/>
        <v>0</v>
      </c>
      <c r="ORB78" s="321">
        <f t="shared" si="261"/>
        <v>0</v>
      </c>
      <c r="ORC78" s="321">
        <f t="shared" si="261"/>
        <v>0</v>
      </c>
      <c r="ORD78" s="321">
        <f t="shared" si="261"/>
        <v>0</v>
      </c>
      <c r="ORE78" s="321">
        <f t="shared" si="261"/>
        <v>0</v>
      </c>
      <c r="ORF78" s="321">
        <f t="shared" si="261"/>
        <v>0</v>
      </c>
      <c r="ORG78" s="321">
        <f t="shared" si="261"/>
        <v>0</v>
      </c>
      <c r="ORH78" s="321">
        <f t="shared" si="261"/>
        <v>0</v>
      </c>
      <c r="ORI78" s="321">
        <f t="shared" si="261"/>
        <v>0</v>
      </c>
      <c r="ORJ78" s="321">
        <f t="shared" si="261"/>
        <v>0</v>
      </c>
      <c r="ORK78" s="321">
        <f t="shared" si="261"/>
        <v>0</v>
      </c>
      <c r="ORL78" s="321">
        <f t="shared" si="261"/>
        <v>0</v>
      </c>
      <c r="ORM78" s="321">
        <f t="shared" si="261"/>
        <v>0</v>
      </c>
      <c r="ORN78" s="321">
        <f t="shared" si="261"/>
        <v>0</v>
      </c>
      <c r="ORO78" s="321">
        <f t="shared" si="261"/>
        <v>0</v>
      </c>
      <c r="ORP78" s="321">
        <f t="shared" si="261"/>
        <v>0</v>
      </c>
      <c r="ORQ78" s="321">
        <f t="shared" si="261"/>
        <v>0</v>
      </c>
      <c r="ORR78" s="321">
        <f t="shared" si="261"/>
        <v>0</v>
      </c>
      <c r="ORS78" s="321">
        <f t="shared" si="261"/>
        <v>0</v>
      </c>
      <c r="ORT78" s="321">
        <f t="shared" si="261"/>
        <v>0</v>
      </c>
      <c r="ORU78" s="321">
        <f t="shared" si="261"/>
        <v>0</v>
      </c>
      <c r="ORV78" s="321">
        <f t="shared" si="261"/>
        <v>0</v>
      </c>
      <c r="ORW78" s="321">
        <f t="shared" si="261"/>
        <v>0</v>
      </c>
      <c r="ORX78" s="321">
        <f t="shared" si="261"/>
        <v>0</v>
      </c>
      <c r="ORY78" s="321">
        <f t="shared" si="261"/>
        <v>0</v>
      </c>
      <c r="ORZ78" s="321">
        <f t="shared" si="261"/>
        <v>0</v>
      </c>
      <c r="OSA78" s="321">
        <f t="shared" si="261"/>
        <v>0</v>
      </c>
      <c r="OSB78" s="321">
        <f t="shared" si="261"/>
        <v>0</v>
      </c>
      <c r="OSC78" s="321">
        <f t="shared" si="261"/>
        <v>0</v>
      </c>
      <c r="OSD78" s="321">
        <f t="shared" si="261"/>
        <v>0</v>
      </c>
      <c r="OSE78" s="321">
        <f t="shared" si="261"/>
        <v>0</v>
      </c>
      <c r="OSF78" s="321">
        <f t="shared" si="261"/>
        <v>0</v>
      </c>
      <c r="OSG78" s="321">
        <f t="shared" si="261"/>
        <v>0</v>
      </c>
      <c r="OSH78" s="321">
        <f t="shared" si="261"/>
        <v>0</v>
      </c>
      <c r="OSI78" s="321">
        <f t="shared" ref="OSI78:OUT81" si="262">OSH78*8.5%*12</f>
        <v>0</v>
      </c>
      <c r="OSJ78" s="321">
        <f t="shared" si="262"/>
        <v>0</v>
      </c>
      <c r="OSK78" s="321">
        <f t="shared" si="262"/>
        <v>0</v>
      </c>
      <c r="OSL78" s="321">
        <f t="shared" si="262"/>
        <v>0</v>
      </c>
      <c r="OSM78" s="321">
        <f t="shared" si="262"/>
        <v>0</v>
      </c>
      <c r="OSN78" s="321">
        <f t="shared" si="262"/>
        <v>0</v>
      </c>
      <c r="OSO78" s="321">
        <f t="shared" si="262"/>
        <v>0</v>
      </c>
      <c r="OSP78" s="321">
        <f t="shared" si="262"/>
        <v>0</v>
      </c>
      <c r="OSQ78" s="321">
        <f t="shared" si="262"/>
        <v>0</v>
      </c>
      <c r="OSR78" s="321">
        <f t="shared" si="262"/>
        <v>0</v>
      </c>
      <c r="OSS78" s="321">
        <f t="shared" si="262"/>
        <v>0</v>
      </c>
      <c r="OST78" s="321">
        <f t="shared" si="262"/>
        <v>0</v>
      </c>
      <c r="OSU78" s="321">
        <f t="shared" si="262"/>
        <v>0</v>
      </c>
      <c r="OSV78" s="321">
        <f t="shared" si="262"/>
        <v>0</v>
      </c>
      <c r="OSW78" s="321">
        <f t="shared" si="262"/>
        <v>0</v>
      </c>
      <c r="OSX78" s="321">
        <f t="shared" si="262"/>
        <v>0</v>
      </c>
      <c r="OSY78" s="321">
        <f t="shared" si="262"/>
        <v>0</v>
      </c>
      <c r="OSZ78" s="321">
        <f t="shared" si="262"/>
        <v>0</v>
      </c>
      <c r="OTA78" s="321">
        <f t="shared" si="262"/>
        <v>0</v>
      </c>
      <c r="OTB78" s="321">
        <f t="shared" si="262"/>
        <v>0</v>
      </c>
      <c r="OTC78" s="321">
        <f t="shared" si="262"/>
        <v>0</v>
      </c>
      <c r="OTD78" s="321">
        <f t="shared" si="262"/>
        <v>0</v>
      </c>
      <c r="OTE78" s="321">
        <f t="shared" si="262"/>
        <v>0</v>
      </c>
      <c r="OTF78" s="321">
        <f t="shared" si="262"/>
        <v>0</v>
      </c>
      <c r="OTG78" s="321">
        <f t="shared" si="262"/>
        <v>0</v>
      </c>
      <c r="OTH78" s="321">
        <f t="shared" si="262"/>
        <v>0</v>
      </c>
      <c r="OTI78" s="321">
        <f t="shared" si="262"/>
        <v>0</v>
      </c>
      <c r="OTJ78" s="321">
        <f t="shared" si="262"/>
        <v>0</v>
      </c>
      <c r="OTK78" s="321">
        <f t="shared" si="262"/>
        <v>0</v>
      </c>
      <c r="OTL78" s="321">
        <f t="shared" si="262"/>
        <v>0</v>
      </c>
      <c r="OTM78" s="321">
        <f t="shared" si="262"/>
        <v>0</v>
      </c>
      <c r="OTN78" s="321">
        <f t="shared" si="262"/>
        <v>0</v>
      </c>
      <c r="OTO78" s="321">
        <f t="shared" si="262"/>
        <v>0</v>
      </c>
      <c r="OTP78" s="321">
        <f t="shared" si="262"/>
        <v>0</v>
      </c>
      <c r="OTQ78" s="321">
        <f t="shared" si="262"/>
        <v>0</v>
      </c>
      <c r="OTR78" s="321">
        <f t="shared" si="262"/>
        <v>0</v>
      </c>
      <c r="OTS78" s="321">
        <f t="shared" si="262"/>
        <v>0</v>
      </c>
      <c r="OTT78" s="321">
        <f t="shared" si="262"/>
        <v>0</v>
      </c>
      <c r="OTU78" s="321">
        <f t="shared" si="262"/>
        <v>0</v>
      </c>
      <c r="OTV78" s="321">
        <f t="shared" si="262"/>
        <v>0</v>
      </c>
      <c r="OTW78" s="321">
        <f t="shared" si="262"/>
        <v>0</v>
      </c>
      <c r="OTX78" s="321">
        <f t="shared" si="262"/>
        <v>0</v>
      </c>
      <c r="OTY78" s="321">
        <f t="shared" si="262"/>
        <v>0</v>
      </c>
      <c r="OTZ78" s="321">
        <f t="shared" si="262"/>
        <v>0</v>
      </c>
      <c r="OUA78" s="321">
        <f t="shared" si="262"/>
        <v>0</v>
      </c>
      <c r="OUB78" s="321">
        <f t="shared" si="262"/>
        <v>0</v>
      </c>
      <c r="OUC78" s="321">
        <f t="shared" si="262"/>
        <v>0</v>
      </c>
      <c r="OUD78" s="321">
        <f t="shared" si="262"/>
        <v>0</v>
      </c>
      <c r="OUE78" s="321">
        <f t="shared" si="262"/>
        <v>0</v>
      </c>
      <c r="OUF78" s="321">
        <f t="shared" si="262"/>
        <v>0</v>
      </c>
      <c r="OUG78" s="321">
        <f t="shared" si="262"/>
        <v>0</v>
      </c>
      <c r="OUH78" s="321">
        <f t="shared" si="262"/>
        <v>0</v>
      </c>
      <c r="OUI78" s="321">
        <f t="shared" si="262"/>
        <v>0</v>
      </c>
      <c r="OUJ78" s="321">
        <f t="shared" si="262"/>
        <v>0</v>
      </c>
      <c r="OUK78" s="321">
        <f t="shared" si="262"/>
        <v>0</v>
      </c>
      <c r="OUL78" s="321">
        <f t="shared" si="262"/>
        <v>0</v>
      </c>
      <c r="OUM78" s="321">
        <f t="shared" si="262"/>
        <v>0</v>
      </c>
      <c r="OUN78" s="321">
        <f t="shared" si="262"/>
        <v>0</v>
      </c>
      <c r="OUO78" s="321">
        <f t="shared" si="262"/>
        <v>0</v>
      </c>
      <c r="OUP78" s="321">
        <f t="shared" si="262"/>
        <v>0</v>
      </c>
      <c r="OUQ78" s="321">
        <f t="shared" si="262"/>
        <v>0</v>
      </c>
      <c r="OUR78" s="321">
        <f t="shared" si="262"/>
        <v>0</v>
      </c>
      <c r="OUS78" s="321">
        <f t="shared" si="262"/>
        <v>0</v>
      </c>
      <c r="OUT78" s="321">
        <f t="shared" si="262"/>
        <v>0</v>
      </c>
      <c r="OUU78" s="321">
        <f t="shared" ref="OUU78:OXF81" si="263">OUT78*8.5%*12</f>
        <v>0</v>
      </c>
      <c r="OUV78" s="321">
        <f t="shared" si="263"/>
        <v>0</v>
      </c>
      <c r="OUW78" s="321">
        <f t="shared" si="263"/>
        <v>0</v>
      </c>
      <c r="OUX78" s="321">
        <f t="shared" si="263"/>
        <v>0</v>
      </c>
      <c r="OUY78" s="321">
        <f t="shared" si="263"/>
        <v>0</v>
      </c>
      <c r="OUZ78" s="321">
        <f t="shared" si="263"/>
        <v>0</v>
      </c>
      <c r="OVA78" s="321">
        <f t="shared" si="263"/>
        <v>0</v>
      </c>
      <c r="OVB78" s="321">
        <f t="shared" si="263"/>
        <v>0</v>
      </c>
      <c r="OVC78" s="321">
        <f t="shared" si="263"/>
        <v>0</v>
      </c>
      <c r="OVD78" s="321">
        <f t="shared" si="263"/>
        <v>0</v>
      </c>
      <c r="OVE78" s="321">
        <f t="shared" si="263"/>
        <v>0</v>
      </c>
      <c r="OVF78" s="321">
        <f t="shared" si="263"/>
        <v>0</v>
      </c>
      <c r="OVG78" s="321">
        <f t="shared" si="263"/>
        <v>0</v>
      </c>
      <c r="OVH78" s="321">
        <f t="shared" si="263"/>
        <v>0</v>
      </c>
      <c r="OVI78" s="321">
        <f t="shared" si="263"/>
        <v>0</v>
      </c>
      <c r="OVJ78" s="321">
        <f t="shared" si="263"/>
        <v>0</v>
      </c>
      <c r="OVK78" s="321">
        <f t="shared" si="263"/>
        <v>0</v>
      </c>
      <c r="OVL78" s="321">
        <f t="shared" si="263"/>
        <v>0</v>
      </c>
      <c r="OVM78" s="321">
        <f t="shared" si="263"/>
        <v>0</v>
      </c>
      <c r="OVN78" s="321">
        <f t="shared" si="263"/>
        <v>0</v>
      </c>
      <c r="OVO78" s="321">
        <f t="shared" si="263"/>
        <v>0</v>
      </c>
      <c r="OVP78" s="321">
        <f t="shared" si="263"/>
        <v>0</v>
      </c>
      <c r="OVQ78" s="321">
        <f t="shared" si="263"/>
        <v>0</v>
      </c>
      <c r="OVR78" s="321">
        <f t="shared" si="263"/>
        <v>0</v>
      </c>
      <c r="OVS78" s="321">
        <f t="shared" si="263"/>
        <v>0</v>
      </c>
      <c r="OVT78" s="321">
        <f t="shared" si="263"/>
        <v>0</v>
      </c>
      <c r="OVU78" s="321">
        <f t="shared" si="263"/>
        <v>0</v>
      </c>
      <c r="OVV78" s="321">
        <f t="shared" si="263"/>
        <v>0</v>
      </c>
      <c r="OVW78" s="321">
        <f t="shared" si="263"/>
        <v>0</v>
      </c>
      <c r="OVX78" s="321">
        <f t="shared" si="263"/>
        <v>0</v>
      </c>
      <c r="OVY78" s="321">
        <f t="shared" si="263"/>
        <v>0</v>
      </c>
      <c r="OVZ78" s="321">
        <f t="shared" si="263"/>
        <v>0</v>
      </c>
      <c r="OWA78" s="321">
        <f t="shared" si="263"/>
        <v>0</v>
      </c>
      <c r="OWB78" s="321">
        <f t="shared" si="263"/>
        <v>0</v>
      </c>
      <c r="OWC78" s="321">
        <f t="shared" si="263"/>
        <v>0</v>
      </c>
      <c r="OWD78" s="321">
        <f t="shared" si="263"/>
        <v>0</v>
      </c>
      <c r="OWE78" s="321">
        <f t="shared" si="263"/>
        <v>0</v>
      </c>
      <c r="OWF78" s="321">
        <f t="shared" si="263"/>
        <v>0</v>
      </c>
      <c r="OWG78" s="321">
        <f t="shared" si="263"/>
        <v>0</v>
      </c>
      <c r="OWH78" s="321">
        <f t="shared" si="263"/>
        <v>0</v>
      </c>
      <c r="OWI78" s="321">
        <f t="shared" si="263"/>
        <v>0</v>
      </c>
      <c r="OWJ78" s="321">
        <f t="shared" si="263"/>
        <v>0</v>
      </c>
      <c r="OWK78" s="321">
        <f t="shared" si="263"/>
        <v>0</v>
      </c>
      <c r="OWL78" s="321">
        <f t="shared" si="263"/>
        <v>0</v>
      </c>
      <c r="OWM78" s="321">
        <f t="shared" si="263"/>
        <v>0</v>
      </c>
      <c r="OWN78" s="321">
        <f t="shared" si="263"/>
        <v>0</v>
      </c>
      <c r="OWO78" s="321">
        <f t="shared" si="263"/>
        <v>0</v>
      </c>
      <c r="OWP78" s="321">
        <f t="shared" si="263"/>
        <v>0</v>
      </c>
      <c r="OWQ78" s="321">
        <f t="shared" si="263"/>
        <v>0</v>
      </c>
      <c r="OWR78" s="321">
        <f t="shared" si="263"/>
        <v>0</v>
      </c>
      <c r="OWS78" s="321">
        <f t="shared" si="263"/>
        <v>0</v>
      </c>
      <c r="OWT78" s="321">
        <f t="shared" si="263"/>
        <v>0</v>
      </c>
      <c r="OWU78" s="321">
        <f t="shared" si="263"/>
        <v>0</v>
      </c>
      <c r="OWV78" s="321">
        <f t="shared" si="263"/>
        <v>0</v>
      </c>
      <c r="OWW78" s="321">
        <f t="shared" si="263"/>
        <v>0</v>
      </c>
      <c r="OWX78" s="321">
        <f t="shared" si="263"/>
        <v>0</v>
      </c>
      <c r="OWY78" s="321">
        <f t="shared" si="263"/>
        <v>0</v>
      </c>
      <c r="OWZ78" s="321">
        <f t="shared" si="263"/>
        <v>0</v>
      </c>
      <c r="OXA78" s="321">
        <f t="shared" si="263"/>
        <v>0</v>
      </c>
      <c r="OXB78" s="321">
        <f t="shared" si="263"/>
        <v>0</v>
      </c>
      <c r="OXC78" s="321">
        <f t="shared" si="263"/>
        <v>0</v>
      </c>
      <c r="OXD78" s="321">
        <f t="shared" si="263"/>
        <v>0</v>
      </c>
      <c r="OXE78" s="321">
        <f t="shared" si="263"/>
        <v>0</v>
      </c>
      <c r="OXF78" s="321">
        <f t="shared" si="263"/>
        <v>0</v>
      </c>
      <c r="OXG78" s="321">
        <f t="shared" ref="OXG78:OZR81" si="264">OXF78*8.5%*12</f>
        <v>0</v>
      </c>
      <c r="OXH78" s="321">
        <f t="shared" si="264"/>
        <v>0</v>
      </c>
      <c r="OXI78" s="321">
        <f t="shared" si="264"/>
        <v>0</v>
      </c>
      <c r="OXJ78" s="321">
        <f t="shared" si="264"/>
        <v>0</v>
      </c>
      <c r="OXK78" s="321">
        <f t="shared" si="264"/>
        <v>0</v>
      </c>
      <c r="OXL78" s="321">
        <f t="shared" si="264"/>
        <v>0</v>
      </c>
      <c r="OXM78" s="321">
        <f t="shared" si="264"/>
        <v>0</v>
      </c>
      <c r="OXN78" s="321">
        <f t="shared" si="264"/>
        <v>0</v>
      </c>
      <c r="OXO78" s="321">
        <f t="shared" si="264"/>
        <v>0</v>
      </c>
      <c r="OXP78" s="321">
        <f t="shared" si="264"/>
        <v>0</v>
      </c>
      <c r="OXQ78" s="321">
        <f t="shared" si="264"/>
        <v>0</v>
      </c>
      <c r="OXR78" s="321">
        <f t="shared" si="264"/>
        <v>0</v>
      </c>
      <c r="OXS78" s="321">
        <f t="shared" si="264"/>
        <v>0</v>
      </c>
      <c r="OXT78" s="321">
        <f t="shared" si="264"/>
        <v>0</v>
      </c>
      <c r="OXU78" s="321">
        <f t="shared" si="264"/>
        <v>0</v>
      </c>
      <c r="OXV78" s="321">
        <f t="shared" si="264"/>
        <v>0</v>
      </c>
      <c r="OXW78" s="321">
        <f t="shared" si="264"/>
        <v>0</v>
      </c>
      <c r="OXX78" s="321">
        <f t="shared" si="264"/>
        <v>0</v>
      </c>
      <c r="OXY78" s="321">
        <f t="shared" si="264"/>
        <v>0</v>
      </c>
      <c r="OXZ78" s="321">
        <f t="shared" si="264"/>
        <v>0</v>
      </c>
      <c r="OYA78" s="321">
        <f t="shared" si="264"/>
        <v>0</v>
      </c>
      <c r="OYB78" s="321">
        <f t="shared" si="264"/>
        <v>0</v>
      </c>
      <c r="OYC78" s="321">
        <f t="shared" si="264"/>
        <v>0</v>
      </c>
      <c r="OYD78" s="321">
        <f t="shared" si="264"/>
        <v>0</v>
      </c>
      <c r="OYE78" s="321">
        <f t="shared" si="264"/>
        <v>0</v>
      </c>
      <c r="OYF78" s="321">
        <f t="shared" si="264"/>
        <v>0</v>
      </c>
      <c r="OYG78" s="321">
        <f t="shared" si="264"/>
        <v>0</v>
      </c>
      <c r="OYH78" s="321">
        <f t="shared" si="264"/>
        <v>0</v>
      </c>
      <c r="OYI78" s="321">
        <f t="shared" si="264"/>
        <v>0</v>
      </c>
      <c r="OYJ78" s="321">
        <f t="shared" si="264"/>
        <v>0</v>
      </c>
      <c r="OYK78" s="321">
        <f t="shared" si="264"/>
        <v>0</v>
      </c>
      <c r="OYL78" s="321">
        <f t="shared" si="264"/>
        <v>0</v>
      </c>
      <c r="OYM78" s="321">
        <f t="shared" si="264"/>
        <v>0</v>
      </c>
      <c r="OYN78" s="321">
        <f t="shared" si="264"/>
        <v>0</v>
      </c>
      <c r="OYO78" s="321">
        <f t="shared" si="264"/>
        <v>0</v>
      </c>
      <c r="OYP78" s="321">
        <f t="shared" si="264"/>
        <v>0</v>
      </c>
      <c r="OYQ78" s="321">
        <f t="shared" si="264"/>
        <v>0</v>
      </c>
      <c r="OYR78" s="321">
        <f t="shared" si="264"/>
        <v>0</v>
      </c>
      <c r="OYS78" s="321">
        <f t="shared" si="264"/>
        <v>0</v>
      </c>
      <c r="OYT78" s="321">
        <f t="shared" si="264"/>
        <v>0</v>
      </c>
      <c r="OYU78" s="321">
        <f t="shared" si="264"/>
        <v>0</v>
      </c>
      <c r="OYV78" s="321">
        <f t="shared" si="264"/>
        <v>0</v>
      </c>
      <c r="OYW78" s="321">
        <f t="shared" si="264"/>
        <v>0</v>
      </c>
      <c r="OYX78" s="321">
        <f t="shared" si="264"/>
        <v>0</v>
      </c>
      <c r="OYY78" s="321">
        <f t="shared" si="264"/>
        <v>0</v>
      </c>
      <c r="OYZ78" s="321">
        <f t="shared" si="264"/>
        <v>0</v>
      </c>
      <c r="OZA78" s="321">
        <f t="shared" si="264"/>
        <v>0</v>
      </c>
      <c r="OZB78" s="321">
        <f t="shared" si="264"/>
        <v>0</v>
      </c>
      <c r="OZC78" s="321">
        <f t="shared" si="264"/>
        <v>0</v>
      </c>
      <c r="OZD78" s="321">
        <f t="shared" si="264"/>
        <v>0</v>
      </c>
      <c r="OZE78" s="321">
        <f t="shared" si="264"/>
        <v>0</v>
      </c>
      <c r="OZF78" s="321">
        <f t="shared" si="264"/>
        <v>0</v>
      </c>
      <c r="OZG78" s="321">
        <f t="shared" si="264"/>
        <v>0</v>
      </c>
      <c r="OZH78" s="321">
        <f t="shared" si="264"/>
        <v>0</v>
      </c>
      <c r="OZI78" s="321">
        <f t="shared" si="264"/>
        <v>0</v>
      </c>
      <c r="OZJ78" s="321">
        <f t="shared" si="264"/>
        <v>0</v>
      </c>
      <c r="OZK78" s="321">
        <f t="shared" si="264"/>
        <v>0</v>
      </c>
      <c r="OZL78" s="321">
        <f t="shared" si="264"/>
        <v>0</v>
      </c>
      <c r="OZM78" s="321">
        <f t="shared" si="264"/>
        <v>0</v>
      </c>
      <c r="OZN78" s="321">
        <f t="shared" si="264"/>
        <v>0</v>
      </c>
      <c r="OZO78" s="321">
        <f t="shared" si="264"/>
        <v>0</v>
      </c>
      <c r="OZP78" s="321">
        <f t="shared" si="264"/>
        <v>0</v>
      </c>
      <c r="OZQ78" s="321">
        <f t="shared" si="264"/>
        <v>0</v>
      </c>
      <c r="OZR78" s="321">
        <f t="shared" si="264"/>
        <v>0</v>
      </c>
      <c r="OZS78" s="321">
        <f t="shared" ref="OZS78:PCD81" si="265">OZR78*8.5%*12</f>
        <v>0</v>
      </c>
      <c r="OZT78" s="321">
        <f t="shared" si="265"/>
        <v>0</v>
      </c>
      <c r="OZU78" s="321">
        <f t="shared" si="265"/>
        <v>0</v>
      </c>
      <c r="OZV78" s="321">
        <f t="shared" si="265"/>
        <v>0</v>
      </c>
      <c r="OZW78" s="321">
        <f t="shared" si="265"/>
        <v>0</v>
      </c>
      <c r="OZX78" s="321">
        <f t="shared" si="265"/>
        <v>0</v>
      </c>
      <c r="OZY78" s="321">
        <f t="shared" si="265"/>
        <v>0</v>
      </c>
      <c r="OZZ78" s="321">
        <f t="shared" si="265"/>
        <v>0</v>
      </c>
      <c r="PAA78" s="321">
        <f t="shared" si="265"/>
        <v>0</v>
      </c>
      <c r="PAB78" s="321">
        <f t="shared" si="265"/>
        <v>0</v>
      </c>
      <c r="PAC78" s="321">
        <f t="shared" si="265"/>
        <v>0</v>
      </c>
      <c r="PAD78" s="321">
        <f t="shared" si="265"/>
        <v>0</v>
      </c>
      <c r="PAE78" s="321">
        <f t="shared" si="265"/>
        <v>0</v>
      </c>
      <c r="PAF78" s="321">
        <f t="shared" si="265"/>
        <v>0</v>
      </c>
      <c r="PAG78" s="321">
        <f t="shared" si="265"/>
        <v>0</v>
      </c>
      <c r="PAH78" s="321">
        <f t="shared" si="265"/>
        <v>0</v>
      </c>
      <c r="PAI78" s="321">
        <f t="shared" si="265"/>
        <v>0</v>
      </c>
      <c r="PAJ78" s="321">
        <f t="shared" si="265"/>
        <v>0</v>
      </c>
      <c r="PAK78" s="321">
        <f t="shared" si="265"/>
        <v>0</v>
      </c>
      <c r="PAL78" s="321">
        <f t="shared" si="265"/>
        <v>0</v>
      </c>
      <c r="PAM78" s="321">
        <f t="shared" si="265"/>
        <v>0</v>
      </c>
      <c r="PAN78" s="321">
        <f t="shared" si="265"/>
        <v>0</v>
      </c>
      <c r="PAO78" s="321">
        <f t="shared" si="265"/>
        <v>0</v>
      </c>
      <c r="PAP78" s="321">
        <f t="shared" si="265"/>
        <v>0</v>
      </c>
      <c r="PAQ78" s="321">
        <f t="shared" si="265"/>
        <v>0</v>
      </c>
      <c r="PAR78" s="321">
        <f t="shared" si="265"/>
        <v>0</v>
      </c>
      <c r="PAS78" s="321">
        <f t="shared" si="265"/>
        <v>0</v>
      </c>
      <c r="PAT78" s="321">
        <f t="shared" si="265"/>
        <v>0</v>
      </c>
      <c r="PAU78" s="321">
        <f t="shared" si="265"/>
        <v>0</v>
      </c>
      <c r="PAV78" s="321">
        <f t="shared" si="265"/>
        <v>0</v>
      </c>
      <c r="PAW78" s="321">
        <f t="shared" si="265"/>
        <v>0</v>
      </c>
      <c r="PAX78" s="321">
        <f t="shared" si="265"/>
        <v>0</v>
      </c>
      <c r="PAY78" s="321">
        <f t="shared" si="265"/>
        <v>0</v>
      </c>
      <c r="PAZ78" s="321">
        <f t="shared" si="265"/>
        <v>0</v>
      </c>
      <c r="PBA78" s="321">
        <f t="shared" si="265"/>
        <v>0</v>
      </c>
      <c r="PBB78" s="321">
        <f t="shared" si="265"/>
        <v>0</v>
      </c>
      <c r="PBC78" s="321">
        <f t="shared" si="265"/>
        <v>0</v>
      </c>
      <c r="PBD78" s="321">
        <f t="shared" si="265"/>
        <v>0</v>
      </c>
      <c r="PBE78" s="321">
        <f t="shared" si="265"/>
        <v>0</v>
      </c>
      <c r="PBF78" s="321">
        <f t="shared" si="265"/>
        <v>0</v>
      </c>
      <c r="PBG78" s="321">
        <f t="shared" si="265"/>
        <v>0</v>
      </c>
      <c r="PBH78" s="321">
        <f t="shared" si="265"/>
        <v>0</v>
      </c>
      <c r="PBI78" s="321">
        <f t="shared" si="265"/>
        <v>0</v>
      </c>
      <c r="PBJ78" s="321">
        <f t="shared" si="265"/>
        <v>0</v>
      </c>
      <c r="PBK78" s="321">
        <f t="shared" si="265"/>
        <v>0</v>
      </c>
      <c r="PBL78" s="321">
        <f t="shared" si="265"/>
        <v>0</v>
      </c>
      <c r="PBM78" s="321">
        <f t="shared" si="265"/>
        <v>0</v>
      </c>
      <c r="PBN78" s="321">
        <f t="shared" si="265"/>
        <v>0</v>
      </c>
      <c r="PBO78" s="321">
        <f t="shared" si="265"/>
        <v>0</v>
      </c>
      <c r="PBP78" s="321">
        <f t="shared" si="265"/>
        <v>0</v>
      </c>
      <c r="PBQ78" s="321">
        <f t="shared" si="265"/>
        <v>0</v>
      </c>
      <c r="PBR78" s="321">
        <f t="shared" si="265"/>
        <v>0</v>
      </c>
      <c r="PBS78" s="321">
        <f t="shared" si="265"/>
        <v>0</v>
      </c>
      <c r="PBT78" s="321">
        <f t="shared" si="265"/>
        <v>0</v>
      </c>
      <c r="PBU78" s="321">
        <f t="shared" si="265"/>
        <v>0</v>
      </c>
      <c r="PBV78" s="321">
        <f t="shared" si="265"/>
        <v>0</v>
      </c>
      <c r="PBW78" s="321">
        <f t="shared" si="265"/>
        <v>0</v>
      </c>
      <c r="PBX78" s="321">
        <f t="shared" si="265"/>
        <v>0</v>
      </c>
      <c r="PBY78" s="321">
        <f t="shared" si="265"/>
        <v>0</v>
      </c>
      <c r="PBZ78" s="321">
        <f t="shared" si="265"/>
        <v>0</v>
      </c>
      <c r="PCA78" s="321">
        <f t="shared" si="265"/>
        <v>0</v>
      </c>
      <c r="PCB78" s="321">
        <f t="shared" si="265"/>
        <v>0</v>
      </c>
      <c r="PCC78" s="321">
        <f t="shared" si="265"/>
        <v>0</v>
      </c>
      <c r="PCD78" s="321">
        <f t="shared" si="265"/>
        <v>0</v>
      </c>
      <c r="PCE78" s="321">
        <f t="shared" ref="PCE78:PEP81" si="266">PCD78*8.5%*12</f>
        <v>0</v>
      </c>
      <c r="PCF78" s="321">
        <f t="shared" si="266"/>
        <v>0</v>
      </c>
      <c r="PCG78" s="321">
        <f t="shared" si="266"/>
        <v>0</v>
      </c>
      <c r="PCH78" s="321">
        <f t="shared" si="266"/>
        <v>0</v>
      </c>
      <c r="PCI78" s="321">
        <f t="shared" si="266"/>
        <v>0</v>
      </c>
      <c r="PCJ78" s="321">
        <f t="shared" si="266"/>
        <v>0</v>
      </c>
      <c r="PCK78" s="321">
        <f t="shared" si="266"/>
        <v>0</v>
      </c>
      <c r="PCL78" s="321">
        <f t="shared" si="266"/>
        <v>0</v>
      </c>
      <c r="PCM78" s="321">
        <f t="shared" si="266"/>
        <v>0</v>
      </c>
      <c r="PCN78" s="321">
        <f t="shared" si="266"/>
        <v>0</v>
      </c>
      <c r="PCO78" s="321">
        <f t="shared" si="266"/>
        <v>0</v>
      </c>
      <c r="PCP78" s="321">
        <f t="shared" si="266"/>
        <v>0</v>
      </c>
      <c r="PCQ78" s="321">
        <f t="shared" si="266"/>
        <v>0</v>
      </c>
      <c r="PCR78" s="321">
        <f t="shared" si="266"/>
        <v>0</v>
      </c>
      <c r="PCS78" s="321">
        <f t="shared" si="266"/>
        <v>0</v>
      </c>
      <c r="PCT78" s="321">
        <f t="shared" si="266"/>
        <v>0</v>
      </c>
      <c r="PCU78" s="321">
        <f t="shared" si="266"/>
        <v>0</v>
      </c>
      <c r="PCV78" s="321">
        <f t="shared" si="266"/>
        <v>0</v>
      </c>
      <c r="PCW78" s="321">
        <f t="shared" si="266"/>
        <v>0</v>
      </c>
      <c r="PCX78" s="321">
        <f t="shared" si="266"/>
        <v>0</v>
      </c>
      <c r="PCY78" s="321">
        <f t="shared" si="266"/>
        <v>0</v>
      </c>
      <c r="PCZ78" s="321">
        <f t="shared" si="266"/>
        <v>0</v>
      </c>
      <c r="PDA78" s="321">
        <f t="shared" si="266"/>
        <v>0</v>
      </c>
      <c r="PDB78" s="321">
        <f t="shared" si="266"/>
        <v>0</v>
      </c>
      <c r="PDC78" s="321">
        <f t="shared" si="266"/>
        <v>0</v>
      </c>
      <c r="PDD78" s="321">
        <f t="shared" si="266"/>
        <v>0</v>
      </c>
      <c r="PDE78" s="321">
        <f t="shared" si="266"/>
        <v>0</v>
      </c>
      <c r="PDF78" s="321">
        <f t="shared" si="266"/>
        <v>0</v>
      </c>
      <c r="PDG78" s="321">
        <f t="shared" si="266"/>
        <v>0</v>
      </c>
      <c r="PDH78" s="321">
        <f t="shared" si="266"/>
        <v>0</v>
      </c>
      <c r="PDI78" s="321">
        <f t="shared" si="266"/>
        <v>0</v>
      </c>
      <c r="PDJ78" s="321">
        <f t="shared" si="266"/>
        <v>0</v>
      </c>
      <c r="PDK78" s="321">
        <f t="shared" si="266"/>
        <v>0</v>
      </c>
      <c r="PDL78" s="321">
        <f t="shared" si="266"/>
        <v>0</v>
      </c>
      <c r="PDM78" s="321">
        <f t="shared" si="266"/>
        <v>0</v>
      </c>
      <c r="PDN78" s="321">
        <f t="shared" si="266"/>
        <v>0</v>
      </c>
      <c r="PDO78" s="321">
        <f t="shared" si="266"/>
        <v>0</v>
      </c>
      <c r="PDP78" s="321">
        <f t="shared" si="266"/>
        <v>0</v>
      </c>
      <c r="PDQ78" s="321">
        <f t="shared" si="266"/>
        <v>0</v>
      </c>
      <c r="PDR78" s="321">
        <f t="shared" si="266"/>
        <v>0</v>
      </c>
      <c r="PDS78" s="321">
        <f t="shared" si="266"/>
        <v>0</v>
      </c>
      <c r="PDT78" s="321">
        <f t="shared" si="266"/>
        <v>0</v>
      </c>
      <c r="PDU78" s="321">
        <f t="shared" si="266"/>
        <v>0</v>
      </c>
      <c r="PDV78" s="321">
        <f t="shared" si="266"/>
        <v>0</v>
      </c>
      <c r="PDW78" s="321">
        <f t="shared" si="266"/>
        <v>0</v>
      </c>
      <c r="PDX78" s="321">
        <f t="shared" si="266"/>
        <v>0</v>
      </c>
      <c r="PDY78" s="321">
        <f t="shared" si="266"/>
        <v>0</v>
      </c>
      <c r="PDZ78" s="321">
        <f t="shared" si="266"/>
        <v>0</v>
      </c>
      <c r="PEA78" s="321">
        <f t="shared" si="266"/>
        <v>0</v>
      </c>
      <c r="PEB78" s="321">
        <f t="shared" si="266"/>
        <v>0</v>
      </c>
      <c r="PEC78" s="321">
        <f t="shared" si="266"/>
        <v>0</v>
      </c>
      <c r="PED78" s="321">
        <f t="shared" si="266"/>
        <v>0</v>
      </c>
      <c r="PEE78" s="321">
        <f t="shared" si="266"/>
        <v>0</v>
      </c>
      <c r="PEF78" s="321">
        <f t="shared" si="266"/>
        <v>0</v>
      </c>
      <c r="PEG78" s="321">
        <f t="shared" si="266"/>
        <v>0</v>
      </c>
      <c r="PEH78" s="321">
        <f t="shared" si="266"/>
        <v>0</v>
      </c>
      <c r="PEI78" s="321">
        <f t="shared" si="266"/>
        <v>0</v>
      </c>
      <c r="PEJ78" s="321">
        <f t="shared" si="266"/>
        <v>0</v>
      </c>
      <c r="PEK78" s="321">
        <f t="shared" si="266"/>
        <v>0</v>
      </c>
      <c r="PEL78" s="321">
        <f t="shared" si="266"/>
        <v>0</v>
      </c>
      <c r="PEM78" s="321">
        <f t="shared" si="266"/>
        <v>0</v>
      </c>
      <c r="PEN78" s="321">
        <f t="shared" si="266"/>
        <v>0</v>
      </c>
      <c r="PEO78" s="321">
        <f t="shared" si="266"/>
        <v>0</v>
      </c>
      <c r="PEP78" s="321">
        <f t="shared" si="266"/>
        <v>0</v>
      </c>
      <c r="PEQ78" s="321">
        <f t="shared" ref="PEQ78:PHB81" si="267">PEP78*8.5%*12</f>
        <v>0</v>
      </c>
      <c r="PER78" s="321">
        <f t="shared" si="267"/>
        <v>0</v>
      </c>
      <c r="PES78" s="321">
        <f t="shared" si="267"/>
        <v>0</v>
      </c>
      <c r="PET78" s="321">
        <f t="shared" si="267"/>
        <v>0</v>
      </c>
      <c r="PEU78" s="321">
        <f t="shared" si="267"/>
        <v>0</v>
      </c>
      <c r="PEV78" s="321">
        <f t="shared" si="267"/>
        <v>0</v>
      </c>
      <c r="PEW78" s="321">
        <f t="shared" si="267"/>
        <v>0</v>
      </c>
      <c r="PEX78" s="321">
        <f t="shared" si="267"/>
        <v>0</v>
      </c>
      <c r="PEY78" s="321">
        <f t="shared" si="267"/>
        <v>0</v>
      </c>
      <c r="PEZ78" s="321">
        <f t="shared" si="267"/>
        <v>0</v>
      </c>
      <c r="PFA78" s="321">
        <f t="shared" si="267"/>
        <v>0</v>
      </c>
      <c r="PFB78" s="321">
        <f t="shared" si="267"/>
        <v>0</v>
      </c>
      <c r="PFC78" s="321">
        <f t="shared" si="267"/>
        <v>0</v>
      </c>
      <c r="PFD78" s="321">
        <f t="shared" si="267"/>
        <v>0</v>
      </c>
      <c r="PFE78" s="321">
        <f t="shared" si="267"/>
        <v>0</v>
      </c>
      <c r="PFF78" s="321">
        <f t="shared" si="267"/>
        <v>0</v>
      </c>
      <c r="PFG78" s="321">
        <f t="shared" si="267"/>
        <v>0</v>
      </c>
      <c r="PFH78" s="321">
        <f t="shared" si="267"/>
        <v>0</v>
      </c>
      <c r="PFI78" s="321">
        <f t="shared" si="267"/>
        <v>0</v>
      </c>
      <c r="PFJ78" s="321">
        <f t="shared" si="267"/>
        <v>0</v>
      </c>
      <c r="PFK78" s="321">
        <f t="shared" si="267"/>
        <v>0</v>
      </c>
      <c r="PFL78" s="321">
        <f t="shared" si="267"/>
        <v>0</v>
      </c>
      <c r="PFM78" s="321">
        <f t="shared" si="267"/>
        <v>0</v>
      </c>
      <c r="PFN78" s="321">
        <f t="shared" si="267"/>
        <v>0</v>
      </c>
      <c r="PFO78" s="321">
        <f t="shared" si="267"/>
        <v>0</v>
      </c>
      <c r="PFP78" s="321">
        <f t="shared" si="267"/>
        <v>0</v>
      </c>
      <c r="PFQ78" s="321">
        <f t="shared" si="267"/>
        <v>0</v>
      </c>
      <c r="PFR78" s="321">
        <f t="shared" si="267"/>
        <v>0</v>
      </c>
      <c r="PFS78" s="321">
        <f t="shared" si="267"/>
        <v>0</v>
      </c>
      <c r="PFT78" s="321">
        <f t="shared" si="267"/>
        <v>0</v>
      </c>
      <c r="PFU78" s="321">
        <f t="shared" si="267"/>
        <v>0</v>
      </c>
      <c r="PFV78" s="321">
        <f t="shared" si="267"/>
        <v>0</v>
      </c>
      <c r="PFW78" s="321">
        <f t="shared" si="267"/>
        <v>0</v>
      </c>
      <c r="PFX78" s="321">
        <f t="shared" si="267"/>
        <v>0</v>
      </c>
      <c r="PFY78" s="321">
        <f t="shared" si="267"/>
        <v>0</v>
      </c>
      <c r="PFZ78" s="321">
        <f t="shared" si="267"/>
        <v>0</v>
      </c>
      <c r="PGA78" s="321">
        <f t="shared" si="267"/>
        <v>0</v>
      </c>
      <c r="PGB78" s="321">
        <f t="shared" si="267"/>
        <v>0</v>
      </c>
      <c r="PGC78" s="321">
        <f t="shared" si="267"/>
        <v>0</v>
      </c>
      <c r="PGD78" s="321">
        <f t="shared" si="267"/>
        <v>0</v>
      </c>
      <c r="PGE78" s="321">
        <f t="shared" si="267"/>
        <v>0</v>
      </c>
      <c r="PGF78" s="321">
        <f t="shared" si="267"/>
        <v>0</v>
      </c>
      <c r="PGG78" s="321">
        <f t="shared" si="267"/>
        <v>0</v>
      </c>
      <c r="PGH78" s="321">
        <f t="shared" si="267"/>
        <v>0</v>
      </c>
      <c r="PGI78" s="321">
        <f t="shared" si="267"/>
        <v>0</v>
      </c>
      <c r="PGJ78" s="321">
        <f t="shared" si="267"/>
        <v>0</v>
      </c>
      <c r="PGK78" s="321">
        <f t="shared" si="267"/>
        <v>0</v>
      </c>
      <c r="PGL78" s="321">
        <f t="shared" si="267"/>
        <v>0</v>
      </c>
      <c r="PGM78" s="321">
        <f t="shared" si="267"/>
        <v>0</v>
      </c>
      <c r="PGN78" s="321">
        <f t="shared" si="267"/>
        <v>0</v>
      </c>
      <c r="PGO78" s="321">
        <f t="shared" si="267"/>
        <v>0</v>
      </c>
      <c r="PGP78" s="321">
        <f t="shared" si="267"/>
        <v>0</v>
      </c>
      <c r="PGQ78" s="321">
        <f t="shared" si="267"/>
        <v>0</v>
      </c>
      <c r="PGR78" s="321">
        <f t="shared" si="267"/>
        <v>0</v>
      </c>
      <c r="PGS78" s="321">
        <f t="shared" si="267"/>
        <v>0</v>
      </c>
      <c r="PGT78" s="321">
        <f t="shared" si="267"/>
        <v>0</v>
      </c>
      <c r="PGU78" s="321">
        <f t="shared" si="267"/>
        <v>0</v>
      </c>
      <c r="PGV78" s="321">
        <f t="shared" si="267"/>
        <v>0</v>
      </c>
      <c r="PGW78" s="321">
        <f t="shared" si="267"/>
        <v>0</v>
      </c>
      <c r="PGX78" s="321">
        <f t="shared" si="267"/>
        <v>0</v>
      </c>
      <c r="PGY78" s="321">
        <f t="shared" si="267"/>
        <v>0</v>
      </c>
      <c r="PGZ78" s="321">
        <f t="shared" si="267"/>
        <v>0</v>
      </c>
      <c r="PHA78" s="321">
        <f t="shared" si="267"/>
        <v>0</v>
      </c>
      <c r="PHB78" s="321">
        <f t="shared" si="267"/>
        <v>0</v>
      </c>
      <c r="PHC78" s="321">
        <f t="shared" ref="PHC78:PJN81" si="268">PHB78*8.5%*12</f>
        <v>0</v>
      </c>
      <c r="PHD78" s="321">
        <f t="shared" si="268"/>
        <v>0</v>
      </c>
      <c r="PHE78" s="321">
        <f t="shared" si="268"/>
        <v>0</v>
      </c>
      <c r="PHF78" s="321">
        <f t="shared" si="268"/>
        <v>0</v>
      </c>
      <c r="PHG78" s="321">
        <f t="shared" si="268"/>
        <v>0</v>
      </c>
      <c r="PHH78" s="321">
        <f t="shared" si="268"/>
        <v>0</v>
      </c>
      <c r="PHI78" s="321">
        <f t="shared" si="268"/>
        <v>0</v>
      </c>
      <c r="PHJ78" s="321">
        <f t="shared" si="268"/>
        <v>0</v>
      </c>
      <c r="PHK78" s="321">
        <f t="shared" si="268"/>
        <v>0</v>
      </c>
      <c r="PHL78" s="321">
        <f t="shared" si="268"/>
        <v>0</v>
      </c>
      <c r="PHM78" s="321">
        <f t="shared" si="268"/>
        <v>0</v>
      </c>
      <c r="PHN78" s="321">
        <f t="shared" si="268"/>
        <v>0</v>
      </c>
      <c r="PHO78" s="321">
        <f t="shared" si="268"/>
        <v>0</v>
      </c>
      <c r="PHP78" s="321">
        <f t="shared" si="268"/>
        <v>0</v>
      </c>
      <c r="PHQ78" s="321">
        <f t="shared" si="268"/>
        <v>0</v>
      </c>
      <c r="PHR78" s="321">
        <f t="shared" si="268"/>
        <v>0</v>
      </c>
      <c r="PHS78" s="321">
        <f t="shared" si="268"/>
        <v>0</v>
      </c>
      <c r="PHT78" s="321">
        <f t="shared" si="268"/>
        <v>0</v>
      </c>
      <c r="PHU78" s="321">
        <f t="shared" si="268"/>
        <v>0</v>
      </c>
      <c r="PHV78" s="321">
        <f t="shared" si="268"/>
        <v>0</v>
      </c>
      <c r="PHW78" s="321">
        <f t="shared" si="268"/>
        <v>0</v>
      </c>
      <c r="PHX78" s="321">
        <f t="shared" si="268"/>
        <v>0</v>
      </c>
      <c r="PHY78" s="321">
        <f t="shared" si="268"/>
        <v>0</v>
      </c>
      <c r="PHZ78" s="321">
        <f t="shared" si="268"/>
        <v>0</v>
      </c>
      <c r="PIA78" s="321">
        <f t="shared" si="268"/>
        <v>0</v>
      </c>
      <c r="PIB78" s="321">
        <f t="shared" si="268"/>
        <v>0</v>
      </c>
      <c r="PIC78" s="321">
        <f t="shared" si="268"/>
        <v>0</v>
      </c>
      <c r="PID78" s="321">
        <f t="shared" si="268"/>
        <v>0</v>
      </c>
      <c r="PIE78" s="321">
        <f t="shared" si="268"/>
        <v>0</v>
      </c>
      <c r="PIF78" s="321">
        <f t="shared" si="268"/>
        <v>0</v>
      </c>
      <c r="PIG78" s="321">
        <f t="shared" si="268"/>
        <v>0</v>
      </c>
      <c r="PIH78" s="321">
        <f t="shared" si="268"/>
        <v>0</v>
      </c>
      <c r="PII78" s="321">
        <f t="shared" si="268"/>
        <v>0</v>
      </c>
      <c r="PIJ78" s="321">
        <f t="shared" si="268"/>
        <v>0</v>
      </c>
      <c r="PIK78" s="321">
        <f t="shared" si="268"/>
        <v>0</v>
      </c>
      <c r="PIL78" s="321">
        <f t="shared" si="268"/>
        <v>0</v>
      </c>
      <c r="PIM78" s="321">
        <f t="shared" si="268"/>
        <v>0</v>
      </c>
      <c r="PIN78" s="321">
        <f t="shared" si="268"/>
        <v>0</v>
      </c>
      <c r="PIO78" s="321">
        <f t="shared" si="268"/>
        <v>0</v>
      </c>
      <c r="PIP78" s="321">
        <f t="shared" si="268"/>
        <v>0</v>
      </c>
      <c r="PIQ78" s="321">
        <f t="shared" si="268"/>
        <v>0</v>
      </c>
      <c r="PIR78" s="321">
        <f t="shared" si="268"/>
        <v>0</v>
      </c>
      <c r="PIS78" s="321">
        <f t="shared" si="268"/>
        <v>0</v>
      </c>
      <c r="PIT78" s="321">
        <f t="shared" si="268"/>
        <v>0</v>
      </c>
      <c r="PIU78" s="321">
        <f t="shared" si="268"/>
        <v>0</v>
      </c>
      <c r="PIV78" s="321">
        <f t="shared" si="268"/>
        <v>0</v>
      </c>
      <c r="PIW78" s="321">
        <f t="shared" si="268"/>
        <v>0</v>
      </c>
      <c r="PIX78" s="321">
        <f t="shared" si="268"/>
        <v>0</v>
      </c>
      <c r="PIY78" s="321">
        <f t="shared" si="268"/>
        <v>0</v>
      </c>
      <c r="PIZ78" s="321">
        <f t="shared" si="268"/>
        <v>0</v>
      </c>
      <c r="PJA78" s="321">
        <f t="shared" si="268"/>
        <v>0</v>
      </c>
      <c r="PJB78" s="321">
        <f t="shared" si="268"/>
        <v>0</v>
      </c>
      <c r="PJC78" s="321">
        <f t="shared" si="268"/>
        <v>0</v>
      </c>
      <c r="PJD78" s="321">
        <f t="shared" si="268"/>
        <v>0</v>
      </c>
      <c r="PJE78" s="321">
        <f t="shared" si="268"/>
        <v>0</v>
      </c>
      <c r="PJF78" s="321">
        <f t="shared" si="268"/>
        <v>0</v>
      </c>
      <c r="PJG78" s="321">
        <f t="shared" si="268"/>
        <v>0</v>
      </c>
      <c r="PJH78" s="321">
        <f t="shared" si="268"/>
        <v>0</v>
      </c>
      <c r="PJI78" s="321">
        <f t="shared" si="268"/>
        <v>0</v>
      </c>
      <c r="PJJ78" s="321">
        <f t="shared" si="268"/>
        <v>0</v>
      </c>
      <c r="PJK78" s="321">
        <f t="shared" si="268"/>
        <v>0</v>
      </c>
      <c r="PJL78" s="321">
        <f t="shared" si="268"/>
        <v>0</v>
      </c>
      <c r="PJM78" s="321">
        <f t="shared" si="268"/>
        <v>0</v>
      </c>
      <c r="PJN78" s="321">
        <f t="shared" si="268"/>
        <v>0</v>
      </c>
      <c r="PJO78" s="321">
        <f t="shared" ref="PJO78:PLZ81" si="269">PJN78*8.5%*12</f>
        <v>0</v>
      </c>
      <c r="PJP78" s="321">
        <f t="shared" si="269"/>
        <v>0</v>
      </c>
      <c r="PJQ78" s="321">
        <f t="shared" si="269"/>
        <v>0</v>
      </c>
      <c r="PJR78" s="321">
        <f t="shared" si="269"/>
        <v>0</v>
      </c>
      <c r="PJS78" s="321">
        <f t="shared" si="269"/>
        <v>0</v>
      </c>
      <c r="PJT78" s="321">
        <f t="shared" si="269"/>
        <v>0</v>
      </c>
      <c r="PJU78" s="321">
        <f t="shared" si="269"/>
        <v>0</v>
      </c>
      <c r="PJV78" s="321">
        <f t="shared" si="269"/>
        <v>0</v>
      </c>
      <c r="PJW78" s="321">
        <f t="shared" si="269"/>
        <v>0</v>
      </c>
      <c r="PJX78" s="321">
        <f t="shared" si="269"/>
        <v>0</v>
      </c>
      <c r="PJY78" s="321">
        <f t="shared" si="269"/>
        <v>0</v>
      </c>
      <c r="PJZ78" s="321">
        <f t="shared" si="269"/>
        <v>0</v>
      </c>
      <c r="PKA78" s="321">
        <f t="shared" si="269"/>
        <v>0</v>
      </c>
      <c r="PKB78" s="321">
        <f t="shared" si="269"/>
        <v>0</v>
      </c>
      <c r="PKC78" s="321">
        <f t="shared" si="269"/>
        <v>0</v>
      </c>
      <c r="PKD78" s="321">
        <f t="shared" si="269"/>
        <v>0</v>
      </c>
      <c r="PKE78" s="321">
        <f t="shared" si="269"/>
        <v>0</v>
      </c>
      <c r="PKF78" s="321">
        <f t="shared" si="269"/>
        <v>0</v>
      </c>
      <c r="PKG78" s="321">
        <f t="shared" si="269"/>
        <v>0</v>
      </c>
      <c r="PKH78" s="321">
        <f t="shared" si="269"/>
        <v>0</v>
      </c>
      <c r="PKI78" s="321">
        <f t="shared" si="269"/>
        <v>0</v>
      </c>
      <c r="PKJ78" s="321">
        <f t="shared" si="269"/>
        <v>0</v>
      </c>
      <c r="PKK78" s="321">
        <f t="shared" si="269"/>
        <v>0</v>
      </c>
      <c r="PKL78" s="321">
        <f t="shared" si="269"/>
        <v>0</v>
      </c>
      <c r="PKM78" s="321">
        <f t="shared" si="269"/>
        <v>0</v>
      </c>
      <c r="PKN78" s="321">
        <f t="shared" si="269"/>
        <v>0</v>
      </c>
      <c r="PKO78" s="321">
        <f t="shared" si="269"/>
        <v>0</v>
      </c>
      <c r="PKP78" s="321">
        <f t="shared" si="269"/>
        <v>0</v>
      </c>
      <c r="PKQ78" s="321">
        <f t="shared" si="269"/>
        <v>0</v>
      </c>
      <c r="PKR78" s="321">
        <f t="shared" si="269"/>
        <v>0</v>
      </c>
      <c r="PKS78" s="321">
        <f t="shared" si="269"/>
        <v>0</v>
      </c>
      <c r="PKT78" s="321">
        <f t="shared" si="269"/>
        <v>0</v>
      </c>
      <c r="PKU78" s="321">
        <f t="shared" si="269"/>
        <v>0</v>
      </c>
      <c r="PKV78" s="321">
        <f t="shared" si="269"/>
        <v>0</v>
      </c>
      <c r="PKW78" s="321">
        <f t="shared" si="269"/>
        <v>0</v>
      </c>
      <c r="PKX78" s="321">
        <f t="shared" si="269"/>
        <v>0</v>
      </c>
      <c r="PKY78" s="321">
        <f t="shared" si="269"/>
        <v>0</v>
      </c>
      <c r="PKZ78" s="321">
        <f t="shared" si="269"/>
        <v>0</v>
      </c>
      <c r="PLA78" s="321">
        <f t="shared" si="269"/>
        <v>0</v>
      </c>
      <c r="PLB78" s="321">
        <f t="shared" si="269"/>
        <v>0</v>
      </c>
      <c r="PLC78" s="321">
        <f t="shared" si="269"/>
        <v>0</v>
      </c>
      <c r="PLD78" s="321">
        <f t="shared" si="269"/>
        <v>0</v>
      </c>
      <c r="PLE78" s="321">
        <f t="shared" si="269"/>
        <v>0</v>
      </c>
      <c r="PLF78" s="321">
        <f t="shared" si="269"/>
        <v>0</v>
      </c>
      <c r="PLG78" s="321">
        <f t="shared" si="269"/>
        <v>0</v>
      </c>
      <c r="PLH78" s="321">
        <f t="shared" si="269"/>
        <v>0</v>
      </c>
      <c r="PLI78" s="321">
        <f t="shared" si="269"/>
        <v>0</v>
      </c>
      <c r="PLJ78" s="321">
        <f t="shared" si="269"/>
        <v>0</v>
      </c>
      <c r="PLK78" s="321">
        <f t="shared" si="269"/>
        <v>0</v>
      </c>
      <c r="PLL78" s="321">
        <f t="shared" si="269"/>
        <v>0</v>
      </c>
      <c r="PLM78" s="321">
        <f t="shared" si="269"/>
        <v>0</v>
      </c>
      <c r="PLN78" s="321">
        <f t="shared" si="269"/>
        <v>0</v>
      </c>
      <c r="PLO78" s="321">
        <f t="shared" si="269"/>
        <v>0</v>
      </c>
      <c r="PLP78" s="321">
        <f t="shared" si="269"/>
        <v>0</v>
      </c>
      <c r="PLQ78" s="321">
        <f t="shared" si="269"/>
        <v>0</v>
      </c>
      <c r="PLR78" s="321">
        <f t="shared" si="269"/>
        <v>0</v>
      </c>
      <c r="PLS78" s="321">
        <f t="shared" si="269"/>
        <v>0</v>
      </c>
      <c r="PLT78" s="321">
        <f t="shared" si="269"/>
        <v>0</v>
      </c>
      <c r="PLU78" s="321">
        <f t="shared" si="269"/>
        <v>0</v>
      </c>
      <c r="PLV78" s="321">
        <f t="shared" si="269"/>
        <v>0</v>
      </c>
      <c r="PLW78" s="321">
        <f t="shared" si="269"/>
        <v>0</v>
      </c>
      <c r="PLX78" s="321">
        <f t="shared" si="269"/>
        <v>0</v>
      </c>
      <c r="PLY78" s="321">
        <f t="shared" si="269"/>
        <v>0</v>
      </c>
      <c r="PLZ78" s="321">
        <f t="shared" si="269"/>
        <v>0</v>
      </c>
      <c r="PMA78" s="321">
        <f t="shared" ref="PMA78:POL81" si="270">PLZ78*8.5%*12</f>
        <v>0</v>
      </c>
      <c r="PMB78" s="321">
        <f t="shared" si="270"/>
        <v>0</v>
      </c>
      <c r="PMC78" s="321">
        <f t="shared" si="270"/>
        <v>0</v>
      </c>
      <c r="PMD78" s="321">
        <f t="shared" si="270"/>
        <v>0</v>
      </c>
      <c r="PME78" s="321">
        <f t="shared" si="270"/>
        <v>0</v>
      </c>
      <c r="PMF78" s="321">
        <f t="shared" si="270"/>
        <v>0</v>
      </c>
      <c r="PMG78" s="321">
        <f t="shared" si="270"/>
        <v>0</v>
      </c>
      <c r="PMH78" s="321">
        <f t="shared" si="270"/>
        <v>0</v>
      </c>
      <c r="PMI78" s="321">
        <f t="shared" si="270"/>
        <v>0</v>
      </c>
      <c r="PMJ78" s="321">
        <f t="shared" si="270"/>
        <v>0</v>
      </c>
      <c r="PMK78" s="321">
        <f t="shared" si="270"/>
        <v>0</v>
      </c>
      <c r="PML78" s="321">
        <f t="shared" si="270"/>
        <v>0</v>
      </c>
      <c r="PMM78" s="321">
        <f t="shared" si="270"/>
        <v>0</v>
      </c>
      <c r="PMN78" s="321">
        <f t="shared" si="270"/>
        <v>0</v>
      </c>
      <c r="PMO78" s="321">
        <f t="shared" si="270"/>
        <v>0</v>
      </c>
      <c r="PMP78" s="321">
        <f t="shared" si="270"/>
        <v>0</v>
      </c>
      <c r="PMQ78" s="321">
        <f t="shared" si="270"/>
        <v>0</v>
      </c>
      <c r="PMR78" s="321">
        <f t="shared" si="270"/>
        <v>0</v>
      </c>
      <c r="PMS78" s="321">
        <f t="shared" si="270"/>
        <v>0</v>
      </c>
      <c r="PMT78" s="321">
        <f t="shared" si="270"/>
        <v>0</v>
      </c>
      <c r="PMU78" s="321">
        <f t="shared" si="270"/>
        <v>0</v>
      </c>
      <c r="PMV78" s="321">
        <f t="shared" si="270"/>
        <v>0</v>
      </c>
      <c r="PMW78" s="321">
        <f t="shared" si="270"/>
        <v>0</v>
      </c>
      <c r="PMX78" s="321">
        <f t="shared" si="270"/>
        <v>0</v>
      </c>
      <c r="PMY78" s="321">
        <f t="shared" si="270"/>
        <v>0</v>
      </c>
      <c r="PMZ78" s="321">
        <f t="shared" si="270"/>
        <v>0</v>
      </c>
      <c r="PNA78" s="321">
        <f t="shared" si="270"/>
        <v>0</v>
      </c>
      <c r="PNB78" s="321">
        <f t="shared" si="270"/>
        <v>0</v>
      </c>
      <c r="PNC78" s="321">
        <f t="shared" si="270"/>
        <v>0</v>
      </c>
      <c r="PND78" s="321">
        <f t="shared" si="270"/>
        <v>0</v>
      </c>
      <c r="PNE78" s="321">
        <f t="shared" si="270"/>
        <v>0</v>
      </c>
      <c r="PNF78" s="321">
        <f t="shared" si="270"/>
        <v>0</v>
      </c>
      <c r="PNG78" s="321">
        <f t="shared" si="270"/>
        <v>0</v>
      </c>
      <c r="PNH78" s="321">
        <f t="shared" si="270"/>
        <v>0</v>
      </c>
      <c r="PNI78" s="321">
        <f t="shared" si="270"/>
        <v>0</v>
      </c>
      <c r="PNJ78" s="321">
        <f t="shared" si="270"/>
        <v>0</v>
      </c>
      <c r="PNK78" s="321">
        <f t="shared" si="270"/>
        <v>0</v>
      </c>
      <c r="PNL78" s="321">
        <f t="shared" si="270"/>
        <v>0</v>
      </c>
      <c r="PNM78" s="321">
        <f t="shared" si="270"/>
        <v>0</v>
      </c>
      <c r="PNN78" s="321">
        <f t="shared" si="270"/>
        <v>0</v>
      </c>
      <c r="PNO78" s="321">
        <f t="shared" si="270"/>
        <v>0</v>
      </c>
      <c r="PNP78" s="321">
        <f t="shared" si="270"/>
        <v>0</v>
      </c>
      <c r="PNQ78" s="321">
        <f t="shared" si="270"/>
        <v>0</v>
      </c>
      <c r="PNR78" s="321">
        <f t="shared" si="270"/>
        <v>0</v>
      </c>
      <c r="PNS78" s="321">
        <f t="shared" si="270"/>
        <v>0</v>
      </c>
      <c r="PNT78" s="321">
        <f t="shared" si="270"/>
        <v>0</v>
      </c>
      <c r="PNU78" s="321">
        <f t="shared" si="270"/>
        <v>0</v>
      </c>
      <c r="PNV78" s="321">
        <f t="shared" si="270"/>
        <v>0</v>
      </c>
      <c r="PNW78" s="321">
        <f t="shared" si="270"/>
        <v>0</v>
      </c>
      <c r="PNX78" s="321">
        <f t="shared" si="270"/>
        <v>0</v>
      </c>
      <c r="PNY78" s="321">
        <f t="shared" si="270"/>
        <v>0</v>
      </c>
      <c r="PNZ78" s="321">
        <f t="shared" si="270"/>
        <v>0</v>
      </c>
      <c r="POA78" s="321">
        <f t="shared" si="270"/>
        <v>0</v>
      </c>
      <c r="POB78" s="321">
        <f t="shared" si="270"/>
        <v>0</v>
      </c>
      <c r="POC78" s="321">
        <f t="shared" si="270"/>
        <v>0</v>
      </c>
      <c r="POD78" s="321">
        <f t="shared" si="270"/>
        <v>0</v>
      </c>
      <c r="POE78" s="321">
        <f t="shared" si="270"/>
        <v>0</v>
      </c>
      <c r="POF78" s="321">
        <f t="shared" si="270"/>
        <v>0</v>
      </c>
      <c r="POG78" s="321">
        <f t="shared" si="270"/>
        <v>0</v>
      </c>
      <c r="POH78" s="321">
        <f t="shared" si="270"/>
        <v>0</v>
      </c>
      <c r="POI78" s="321">
        <f t="shared" si="270"/>
        <v>0</v>
      </c>
      <c r="POJ78" s="321">
        <f t="shared" si="270"/>
        <v>0</v>
      </c>
      <c r="POK78" s="321">
        <f t="shared" si="270"/>
        <v>0</v>
      </c>
      <c r="POL78" s="321">
        <f t="shared" si="270"/>
        <v>0</v>
      </c>
      <c r="POM78" s="321">
        <f t="shared" ref="POM78:PQX81" si="271">POL78*8.5%*12</f>
        <v>0</v>
      </c>
      <c r="PON78" s="321">
        <f t="shared" si="271"/>
        <v>0</v>
      </c>
      <c r="POO78" s="321">
        <f t="shared" si="271"/>
        <v>0</v>
      </c>
      <c r="POP78" s="321">
        <f t="shared" si="271"/>
        <v>0</v>
      </c>
      <c r="POQ78" s="321">
        <f t="shared" si="271"/>
        <v>0</v>
      </c>
      <c r="POR78" s="321">
        <f t="shared" si="271"/>
        <v>0</v>
      </c>
      <c r="POS78" s="321">
        <f t="shared" si="271"/>
        <v>0</v>
      </c>
      <c r="POT78" s="321">
        <f t="shared" si="271"/>
        <v>0</v>
      </c>
      <c r="POU78" s="321">
        <f t="shared" si="271"/>
        <v>0</v>
      </c>
      <c r="POV78" s="321">
        <f t="shared" si="271"/>
        <v>0</v>
      </c>
      <c r="POW78" s="321">
        <f t="shared" si="271"/>
        <v>0</v>
      </c>
      <c r="POX78" s="321">
        <f t="shared" si="271"/>
        <v>0</v>
      </c>
      <c r="POY78" s="321">
        <f t="shared" si="271"/>
        <v>0</v>
      </c>
      <c r="POZ78" s="321">
        <f t="shared" si="271"/>
        <v>0</v>
      </c>
      <c r="PPA78" s="321">
        <f t="shared" si="271"/>
        <v>0</v>
      </c>
      <c r="PPB78" s="321">
        <f t="shared" si="271"/>
        <v>0</v>
      </c>
      <c r="PPC78" s="321">
        <f t="shared" si="271"/>
        <v>0</v>
      </c>
      <c r="PPD78" s="321">
        <f t="shared" si="271"/>
        <v>0</v>
      </c>
      <c r="PPE78" s="321">
        <f t="shared" si="271"/>
        <v>0</v>
      </c>
      <c r="PPF78" s="321">
        <f t="shared" si="271"/>
        <v>0</v>
      </c>
      <c r="PPG78" s="321">
        <f t="shared" si="271"/>
        <v>0</v>
      </c>
      <c r="PPH78" s="321">
        <f t="shared" si="271"/>
        <v>0</v>
      </c>
      <c r="PPI78" s="321">
        <f t="shared" si="271"/>
        <v>0</v>
      </c>
      <c r="PPJ78" s="321">
        <f t="shared" si="271"/>
        <v>0</v>
      </c>
      <c r="PPK78" s="321">
        <f t="shared" si="271"/>
        <v>0</v>
      </c>
      <c r="PPL78" s="321">
        <f t="shared" si="271"/>
        <v>0</v>
      </c>
      <c r="PPM78" s="321">
        <f t="shared" si="271"/>
        <v>0</v>
      </c>
      <c r="PPN78" s="321">
        <f t="shared" si="271"/>
        <v>0</v>
      </c>
      <c r="PPO78" s="321">
        <f t="shared" si="271"/>
        <v>0</v>
      </c>
      <c r="PPP78" s="321">
        <f t="shared" si="271"/>
        <v>0</v>
      </c>
      <c r="PPQ78" s="321">
        <f t="shared" si="271"/>
        <v>0</v>
      </c>
      <c r="PPR78" s="321">
        <f t="shared" si="271"/>
        <v>0</v>
      </c>
      <c r="PPS78" s="321">
        <f t="shared" si="271"/>
        <v>0</v>
      </c>
      <c r="PPT78" s="321">
        <f t="shared" si="271"/>
        <v>0</v>
      </c>
      <c r="PPU78" s="321">
        <f t="shared" si="271"/>
        <v>0</v>
      </c>
      <c r="PPV78" s="321">
        <f t="shared" si="271"/>
        <v>0</v>
      </c>
      <c r="PPW78" s="321">
        <f t="shared" si="271"/>
        <v>0</v>
      </c>
      <c r="PPX78" s="321">
        <f t="shared" si="271"/>
        <v>0</v>
      </c>
      <c r="PPY78" s="321">
        <f t="shared" si="271"/>
        <v>0</v>
      </c>
      <c r="PPZ78" s="321">
        <f t="shared" si="271"/>
        <v>0</v>
      </c>
      <c r="PQA78" s="321">
        <f t="shared" si="271"/>
        <v>0</v>
      </c>
      <c r="PQB78" s="321">
        <f t="shared" si="271"/>
        <v>0</v>
      </c>
      <c r="PQC78" s="321">
        <f t="shared" si="271"/>
        <v>0</v>
      </c>
      <c r="PQD78" s="321">
        <f t="shared" si="271"/>
        <v>0</v>
      </c>
      <c r="PQE78" s="321">
        <f t="shared" si="271"/>
        <v>0</v>
      </c>
      <c r="PQF78" s="321">
        <f t="shared" si="271"/>
        <v>0</v>
      </c>
      <c r="PQG78" s="321">
        <f t="shared" si="271"/>
        <v>0</v>
      </c>
      <c r="PQH78" s="321">
        <f t="shared" si="271"/>
        <v>0</v>
      </c>
      <c r="PQI78" s="321">
        <f t="shared" si="271"/>
        <v>0</v>
      </c>
      <c r="PQJ78" s="321">
        <f t="shared" si="271"/>
        <v>0</v>
      </c>
      <c r="PQK78" s="321">
        <f t="shared" si="271"/>
        <v>0</v>
      </c>
      <c r="PQL78" s="321">
        <f t="shared" si="271"/>
        <v>0</v>
      </c>
      <c r="PQM78" s="321">
        <f t="shared" si="271"/>
        <v>0</v>
      </c>
      <c r="PQN78" s="321">
        <f t="shared" si="271"/>
        <v>0</v>
      </c>
      <c r="PQO78" s="321">
        <f t="shared" si="271"/>
        <v>0</v>
      </c>
      <c r="PQP78" s="321">
        <f t="shared" si="271"/>
        <v>0</v>
      </c>
      <c r="PQQ78" s="321">
        <f t="shared" si="271"/>
        <v>0</v>
      </c>
      <c r="PQR78" s="321">
        <f t="shared" si="271"/>
        <v>0</v>
      </c>
      <c r="PQS78" s="321">
        <f t="shared" si="271"/>
        <v>0</v>
      </c>
      <c r="PQT78" s="321">
        <f t="shared" si="271"/>
        <v>0</v>
      </c>
      <c r="PQU78" s="321">
        <f t="shared" si="271"/>
        <v>0</v>
      </c>
      <c r="PQV78" s="321">
        <f t="shared" si="271"/>
        <v>0</v>
      </c>
      <c r="PQW78" s="321">
        <f t="shared" si="271"/>
        <v>0</v>
      </c>
      <c r="PQX78" s="321">
        <f t="shared" si="271"/>
        <v>0</v>
      </c>
      <c r="PQY78" s="321">
        <f t="shared" ref="PQY78:PTJ81" si="272">PQX78*8.5%*12</f>
        <v>0</v>
      </c>
      <c r="PQZ78" s="321">
        <f t="shared" si="272"/>
        <v>0</v>
      </c>
      <c r="PRA78" s="321">
        <f t="shared" si="272"/>
        <v>0</v>
      </c>
      <c r="PRB78" s="321">
        <f t="shared" si="272"/>
        <v>0</v>
      </c>
      <c r="PRC78" s="321">
        <f t="shared" si="272"/>
        <v>0</v>
      </c>
      <c r="PRD78" s="321">
        <f t="shared" si="272"/>
        <v>0</v>
      </c>
      <c r="PRE78" s="321">
        <f t="shared" si="272"/>
        <v>0</v>
      </c>
      <c r="PRF78" s="321">
        <f t="shared" si="272"/>
        <v>0</v>
      </c>
      <c r="PRG78" s="321">
        <f t="shared" si="272"/>
        <v>0</v>
      </c>
      <c r="PRH78" s="321">
        <f t="shared" si="272"/>
        <v>0</v>
      </c>
      <c r="PRI78" s="321">
        <f t="shared" si="272"/>
        <v>0</v>
      </c>
      <c r="PRJ78" s="321">
        <f t="shared" si="272"/>
        <v>0</v>
      </c>
      <c r="PRK78" s="321">
        <f t="shared" si="272"/>
        <v>0</v>
      </c>
      <c r="PRL78" s="321">
        <f t="shared" si="272"/>
        <v>0</v>
      </c>
      <c r="PRM78" s="321">
        <f t="shared" si="272"/>
        <v>0</v>
      </c>
      <c r="PRN78" s="321">
        <f t="shared" si="272"/>
        <v>0</v>
      </c>
      <c r="PRO78" s="321">
        <f t="shared" si="272"/>
        <v>0</v>
      </c>
      <c r="PRP78" s="321">
        <f t="shared" si="272"/>
        <v>0</v>
      </c>
      <c r="PRQ78" s="321">
        <f t="shared" si="272"/>
        <v>0</v>
      </c>
      <c r="PRR78" s="321">
        <f t="shared" si="272"/>
        <v>0</v>
      </c>
      <c r="PRS78" s="321">
        <f t="shared" si="272"/>
        <v>0</v>
      </c>
      <c r="PRT78" s="321">
        <f t="shared" si="272"/>
        <v>0</v>
      </c>
      <c r="PRU78" s="321">
        <f t="shared" si="272"/>
        <v>0</v>
      </c>
      <c r="PRV78" s="321">
        <f t="shared" si="272"/>
        <v>0</v>
      </c>
      <c r="PRW78" s="321">
        <f t="shared" si="272"/>
        <v>0</v>
      </c>
      <c r="PRX78" s="321">
        <f t="shared" si="272"/>
        <v>0</v>
      </c>
      <c r="PRY78" s="321">
        <f t="shared" si="272"/>
        <v>0</v>
      </c>
      <c r="PRZ78" s="321">
        <f t="shared" si="272"/>
        <v>0</v>
      </c>
      <c r="PSA78" s="321">
        <f t="shared" si="272"/>
        <v>0</v>
      </c>
      <c r="PSB78" s="321">
        <f t="shared" si="272"/>
        <v>0</v>
      </c>
      <c r="PSC78" s="321">
        <f t="shared" si="272"/>
        <v>0</v>
      </c>
      <c r="PSD78" s="321">
        <f t="shared" si="272"/>
        <v>0</v>
      </c>
      <c r="PSE78" s="321">
        <f t="shared" si="272"/>
        <v>0</v>
      </c>
      <c r="PSF78" s="321">
        <f t="shared" si="272"/>
        <v>0</v>
      </c>
      <c r="PSG78" s="321">
        <f t="shared" si="272"/>
        <v>0</v>
      </c>
      <c r="PSH78" s="321">
        <f t="shared" si="272"/>
        <v>0</v>
      </c>
      <c r="PSI78" s="321">
        <f t="shared" si="272"/>
        <v>0</v>
      </c>
      <c r="PSJ78" s="321">
        <f t="shared" si="272"/>
        <v>0</v>
      </c>
      <c r="PSK78" s="321">
        <f t="shared" si="272"/>
        <v>0</v>
      </c>
      <c r="PSL78" s="321">
        <f t="shared" si="272"/>
        <v>0</v>
      </c>
      <c r="PSM78" s="321">
        <f t="shared" si="272"/>
        <v>0</v>
      </c>
      <c r="PSN78" s="321">
        <f t="shared" si="272"/>
        <v>0</v>
      </c>
      <c r="PSO78" s="321">
        <f t="shared" si="272"/>
        <v>0</v>
      </c>
      <c r="PSP78" s="321">
        <f t="shared" si="272"/>
        <v>0</v>
      </c>
      <c r="PSQ78" s="321">
        <f t="shared" si="272"/>
        <v>0</v>
      </c>
      <c r="PSR78" s="321">
        <f t="shared" si="272"/>
        <v>0</v>
      </c>
      <c r="PSS78" s="321">
        <f t="shared" si="272"/>
        <v>0</v>
      </c>
      <c r="PST78" s="321">
        <f t="shared" si="272"/>
        <v>0</v>
      </c>
      <c r="PSU78" s="321">
        <f t="shared" si="272"/>
        <v>0</v>
      </c>
      <c r="PSV78" s="321">
        <f t="shared" si="272"/>
        <v>0</v>
      </c>
      <c r="PSW78" s="321">
        <f t="shared" si="272"/>
        <v>0</v>
      </c>
      <c r="PSX78" s="321">
        <f t="shared" si="272"/>
        <v>0</v>
      </c>
      <c r="PSY78" s="321">
        <f t="shared" si="272"/>
        <v>0</v>
      </c>
      <c r="PSZ78" s="321">
        <f t="shared" si="272"/>
        <v>0</v>
      </c>
      <c r="PTA78" s="321">
        <f t="shared" si="272"/>
        <v>0</v>
      </c>
      <c r="PTB78" s="321">
        <f t="shared" si="272"/>
        <v>0</v>
      </c>
      <c r="PTC78" s="321">
        <f t="shared" si="272"/>
        <v>0</v>
      </c>
      <c r="PTD78" s="321">
        <f t="shared" si="272"/>
        <v>0</v>
      </c>
      <c r="PTE78" s="321">
        <f t="shared" si="272"/>
        <v>0</v>
      </c>
      <c r="PTF78" s="321">
        <f t="shared" si="272"/>
        <v>0</v>
      </c>
      <c r="PTG78" s="321">
        <f t="shared" si="272"/>
        <v>0</v>
      </c>
      <c r="PTH78" s="321">
        <f t="shared" si="272"/>
        <v>0</v>
      </c>
      <c r="PTI78" s="321">
        <f t="shared" si="272"/>
        <v>0</v>
      </c>
      <c r="PTJ78" s="321">
        <f t="shared" si="272"/>
        <v>0</v>
      </c>
      <c r="PTK78" s="321">
        <f t="shared" ref="PTK78:PVV81" si="273">PTJ78*8.5%*12</f>
        <v>0</v>
      </c>
      <c r="PTL78" s="321">
        <f t="shared" si="273"/>
        <v>0</v>
      </c>
      <c r="PTM78" s="321">
        <f t="shared" si="273"/>
        <v>0</v>
      </c>
      <c r="PTN78" s="321">
        <f t="shared" si="273"/>
        <v>0</v>
      </c>
      <c r="PTO78" s="321">
        <f t="shared" si="273"/>
        <v>0</v>
      </c>
      <c r="PTP78" s="321">
        <f t="shared" si="273"/>
        <v>0</v>
      </c>
      <c r="PTQ78" s="321">
        <f t="shared" si="273"/>
        <v>0</v>
      </c>
      <c r="PTR78" s="321">
        <f t="shared" si="273"/>
        <v>0</v>
      </c>
      <c r="PTS78" s="321">
        <f t="shared" si="273"/>
        <v>0</v>
      </c>
      <c r="PTT78" s="321">
        <f t="shared" si="273"/>
        <v>0</v>
      </c>
      <c r="PTU78" s="321">
        <f t="shared" si="273"/>
        <v>0</v>
      </c>
      <c r="PTV78" s="321">
        <f t="shared" si="273"/>
        <v>0</v>
      </c>
      <c r="PTW78" s="321">
        <f t="shared" si="273"/>
        <v>0</v>
      </c>
      <c r="PTX78" s="321">
        <f t="shared" si="273"/>
        <v>0</v>
      </c>
      <c r="PTY78" s="321">
        <f t="shared" si="273"/>
        <v>0</v>
      </c>
      <c r="PTZ78" s="321">
        <f t="shared" si="273"/>
        <v>0</v>
      </c>
      <c r="PUA78" s="321">
        <f t="shared" si="273"/>
        <v>0</v>
      </c>
      <c r="PUB78" s="321">
        <f t="shared" si="273"/>
        <v>0</v>
      </c>
      <c r="PUC78" s="321">
        <f t="shared" si="273"/>
        <v>0</v>
      </c>
      <c r="PUD78" s="321">
        <f t="shared" si="273"/>
        <v>0</v>
      </c>
      <c r="PUE78" s="321">
        <f t="shared" si="273"/>
        <v>0</v>
      </c>
      <c r="PUF78" s="321">
        <f t="shared" si="273"/>
        <v>0</v>
      </c>
      <c r="PUG78" s="321">
        <f t="shared" si="273"/>
        <v>0</v>
      </c>
      <c r="PUH78" s="321">
        <f t="shared" si="273"/>
        <v>0</v>
      </c>
      <c r="PUI78" s="321">
        <f t="shared" si="273"/>
        <v>0</v>
      </c>
      <c r="PUJ78" s="321">
        <f t="shared" si="273"/>
        <v>0</v>
      </c>
      <c r="PUK78" s="321">
        <f t="shared" si="273"/>
        <v>0</v>
      </c>
      <c r="PUL78" s="321">
        <f t="shared" si="273"/>
        <v>0</v>
      </c>
      <c r="PUM78" s="321">
        <f t="shared" si="273"/>
        <v>0</v>
      </c>
      <c r="PUN78" s="321">
        <f t="shared" si="273"/>
        <v>0</v>
      </c>
      <c r="PUO78" s="321">
        <f t="shared" si="273"/>
        <v>0</v>
      </c>
      <c r="PUP78" s="321">
        <f t="shared" si="273"/>
        <v>0</v>
      </c>
      <c r="PUQ78" s="321">
        <f t="shared" si="273"/>
        <v>0</v>
      </c>
      <c r="PUR78" s="321">
        <f t="shared" si="273"/>
        <v>0</v>
      </c>
      <c r="PUS78" s="321">
        <f t="shared" si="273"/>
        <v>0</v>
      </c>
      <c r="PUT78" s="321">
        <f t="shared" si="273"/>
        <v>0</v>
      </c>
      <c r="PUU78" s="321">
        <f t="shared" si="273"/>
        <v>0</v>
      </c>
      <c r="PUV78" s="321">
        <f t="shared" si="273"/>
        <v>0</v>
      </c>
      <c r="PUW78" s="321">
        <f t="shared" si="273"/>
        <v>0</v>
      </c>
      <c r="PUX78" s="321">
        <f t="shared" si="273"/>
        <v>0</v>
      </c>
      <c r="PUY78" s="321">
        <f t="shared" si="273"/>
        <v>0</v>
      </c>
      <c r="PUZ78" s="321">
        <f t="shared" si="273"/>
        <v>0</v>
      </c>
      <c r="PVA78" s="321">
        <f t="shared" si="273"/>
        <v>0</v>
      </c>
      <c r="PVB78" s="321">
        <f t="shared" si="273"/>
        <v>0</v>
      </c>
      <c r="PVC78" s="321">
        <f t="shared" si="273"/>
        <v>0</v>
      </c>
      <c r="PVD78" s="321">
        <f t="shared" si="273"/>
        <v>0</v>
      </c>
      <c r="PVE78" s="321">
        <f t="shared" si="273"/>
        <v>0</v>
      </c>
      <c r="PVF78" s="321">
        <f t="shared" si="273"/>
        <v>0</v>
      </c>
      <c r="PVG78" s="321">
        <f t="shared" si="273"/>
        <v>0</v>
      </c>
      <c r="PVH78" s="321">
        <f t="shared" si="273"/>
        <v>0</v>
      </c>
      <c r="PVI78" s="321">
        <f t="shared" si="273"/>
        <v>0</v>
      </c>
      <c r="PVJ78" s="321">
        <f t="shared" si="273"/>
        <v>0</v>
      </c>
      <c r="PVK78" s="321">
        <f t="shared" si="273"/>
        <v>0</v>
      </c>
      <c r="PVL78" s="321">
        <f t="shared" si="273"/>
        <v>0</v>
      </c>
      <c r="PVM78" s="321">
        <f t="shared" si="273"/>
        <v>0</v>
      </c>
      <c r="PVN78" s="321">
        <f t="shared" si="273"/>
        <v>0</v>
      </c>
      <c r="PVO78" s="321">
        <f t="shared" si="273"/>
        <v>0</v>
      </c>
      <c r="PVP78" s="321">
        <f t="shared" si="273"/>
        <v>0</v>
      </c>
      <c r="PVQ78" s="321">
        <f t="shared" si="273"/>
        <v>0</v>
      </c>
      <c r="PVR78" s="321">
        <f t="shared" si="273"/>
        <v>0</v>
      </c>
      <c r="PVS78" s="321">
        <f t="shared" si="273"/>
        <v>0</v>
      </c>
      <c r="PVT78" s="321">
        <f t="shared" si="273"/>
        <v>0</v>
      </c>
      <c r="PVU78" s="321">
        <f t="shared" si="273"/>
        <v>0</v>
      </c>
      <c r="PVV78" s="321">
        <f t="shared" si="273"/>
        <v>0</v>
      </c>
      <c r="PVW78" s="321">
        <f t="shared" ref="PVW78:PYH81" si="274">PVV78*8.5%*12</f>
        <v>0</v>
      </c>
      <c r="PVX78" s="321">
        <f t="shared" si="274"/>
        <v>0</v>
      </c>
      <c r="PVY78" s="321">
        <f t="shared" si="274"/>
        <v>0</v>
      </c>
      <c r="PVZ78" s="321">
        <f t="shared" si="274"/>
        <v>0</v>
      </c>
      <c r="PWA78" s="321">
        <f t="shared" si="274"/>
        <v>0</v>
      </c>
      <c r="PWB78" s="321">
        <f t="shared" si="274"/>
        <v>0</v>
      </c>
      <c r="PWC78" s="321">
        <f t="shared" si="274"/>
        <v>0</v>
      </c>
      <c r="PWD78" s="321">
        <f t="shared" si="274"/>
        <v>0</v>
      </c>
      <c r="PWE78" s="321">
        <f t="shared" si="274"/>
        <v>0</v>
      </c>
      <c r="PWF78" s="321">
        <f t="shared" si="274"/>
        <v>0</v>
      </c>
      <c r="PWG78" s="321">
        <f t="shared" si="274"/>
        <v>0</v>
      </c>
      <c r="PWH78" s="321">
        <f t="shared" si="274"/>
        <v>0</v>
      </c>
      <c r="PWI78" s="321">
        <f t="shared" si="274"/>
        <v>0</v>
      </c>
      <c r="PWJ78" s="321">
        <f t="shared" si="274"/>
        <v>0</v>
      </c>
      <c r="PWK78" s="321">
        <f t="shared" si="274"/>
        <v>0</v>
      </c>
      <c r="PWL78" s="321">
        <f t="shared" si="274"/>
        <v>0</v>
      </c>
      <c r="PWM78" s="321">
        <f t="shared" si="274"/>
        <v>0</v>
      </c>
      <c r="PWN78" s="321">
        <f t="shared" si="274"/>
        <v>0</v>
      </c>
      <c r="PWO78" s="321">
        <f t="shared" si="274"/>
        <v>0</v>
      </c>
      <c r="PWP78" s="321">
        <f t="shared" si="274"/>
        <v>0</v>
      </c>
      <c r="PWQ78" s="321">
        <f t="shared" si="274"/>
        <v>0</v>
      </c>
      <c r="PWR78" s="321">
        <f t="shared" si="274"/>
        <v>0</v>
      </c>
      <c r="PWS78" s="321">
        <f t="shared" si="274"/>
        <v>0</v>
      </c>
      <c r="PWT78" s="321">
        <f t="shared" si="274"/>
        <v>0</v>
      </c>
      <c r="PWU78" s="321">
        <f t="shared" si="274"/>
        <v>0</v>
      </c>
      <c r="PWV78" s="321">
        <f t="shared" si="274"/>
        <v>0</v>
      </c>
      <c r="PWW78" s="321">
        <f t="shared" si="274"/>
        <v>0</v>
      </c>
      <c r="PWX78" s="321">
        <f t="shared" si="274"/>
        <v>0</v>
      </c>
      <c r="PWY78" s="321">
        <f t="shared" si="274"/>
        <v>0</v>
      </c>
      <c r="PWZ78" s="321">
        <f t="shared" si="274"/>
        <v>0</v>
      </c>
      <c r="PXA78" s="321">
        <f t="shared" si="274"/>
        <v>0</v>
      </c>
      <c r="PXB78" s="321">
        <f t="shared" si="274"/>
        <v>0</v>
      </c>
      <c r="PXC78" s="321">
        <f t="shared" si="274"/>
        <v>0</v>
      </c>
      <c r="PXD78" s="321">
        <f t="shared" si="274"/>
        <v>0</v>
      </c>
      <c r="PXE78" s="321">
        <f t="shared" si="274"/>
        <v>0</v>
      </c>
      <c r="PXF78" s="321">
        <f t="shared" si="274"/>
        <v>0</v>
      </c>
      <c r="PXG78" s="321">
        <f t="shared" si="274"/>
        <v>0</v>
      </c>
      <c r="PXH78" s="321">
        <f t="shared" si="274"/>
        <v>0</v>
      </c>
      <c r="PXI78" s="321">
        <f t="shared" si="274"/>
        <v>0</v>
      </c>
      <c r="PXJ78" s="321">
        <f t="shared" si="274"/>
        <v>0</v>
      </c>
      <c r="PXK78" s="321">
        <f t="shared" si="274"/>
        <v>0</v>
      </c>
      <c r="PXL78" s="321">
        <f t="shared" si="274"/>
        <v>0</v>
      </c>
      <c r="PXM78" s="321">
        <f t="shared" si="274"/>
        <v>0</v>
      </c>
      <c r="PXN78" s="321">
        <f t="shared" si="274"/>
        <v>0</v>
      </c>
      <c r="PXO78" s="321">
        <f t="shared" si="274"/>
        <v>0</v>
      </c>
      <c r="PXP78" s="321">
        <f t="shared" si="274"/>
        <v>0</v>
      </c>
      <c r="PXQ78" s="321">
        <f t="shared" si="274"/>
        <v>0</v>
      </c>
      <c r="PXR78" s="321">
        <f t="shared" si="274"/>
        <v>0</v>
      </c>
      <c r="PXS78" s="321">
        <f t="shared" si="274"/>
        <v>0</v>
      </c>
      <c r="PXT78" s="321">
        <f t="shared" si="274"/>
        <v>0</v>
      </c>
      <c r="PXU78" s="321">
        <f t="shared" si="274"/>
        <v>0</v>
      </c>
      <c r="PXV78" s="321">
        <f t="shared" si="274"/>
        <v>0</v>
      </c>
      <c r="PXW78" s="321">
        <f t="shared" si="274"/>
        <v>0</v>
      </c>
      <c r="PXX78" s="321">
        <f t="shared" si="274"/>
        <v>0</v>
      </c>
      <c r="PXY78" s="321">
        <f t="shared" si="274"/>
        <v>0</v>
      </c>
      <c r="PXZ78" s="321">
        <f t="shared" si="274"/>
        <v>0</v>
      </c>
      <c r="PYA78" s="321">
        <f t="shared" si="274"/>
        <v>0</v>
      </c>
      <c r="PYB78" s="321">
        <f t="shared" si="274"/>
        <v>0</v>
      </c>
      <c r="PYC78" s="321">
        <f t="shared" si="274"/>
        <v>0</v>
      </c>
      <c r="PYD78" s="321">
        <f t="shared" si="274"/>
        <v>0</v>
      </c>
      <c r="PYE78" s="321">
        <f t="shared" si="274"/>
        <v>0</v>
      </c>
      <c r="PYF78" s="321">
        <f t="shared" si="274"/>
        <v>0</v>
      </c>
      <c r="PYG78" s="321">
        <f t="shared" si="274"/>
        <v>0</v>
      </c>
      <c r="PYH78" s="321">
        <f t="shared" si="274"/>
        <v>0</v>
      </c>
      <c r="PYI78" s="321">
        <f t="shared" ref="PYI78:QAT81" si="275">PYH78*8.5%*12</f>
        <v>0</v>
      </c>
      <c r="PYJ78" s="321">
        <f t="shared" si="275"/>
        <v>0</v>
      </c>
      <c r="PYK78" s="321">
        <f t="shared" si="275"/>
        <v>0</v>
      </c>
      <c r="PYL78" s="321">
        <f t="shared" si="275"/>
        <v>0</v>
      </c>
      <c r="PYM78" s="321">
        <f t="shared" si="275"/>
        <v>0</v>
      </c>
      <c r="PYN78" s="321">
        <f t="shared" si="275"/>
        <v>0</v>
      </c>
      <c r="PYO78" s="321">
        <f t="shared" si="275"/>
        <v>0</v>
      </c>
      <c r="PYP78" s="321">
        <f t="shared" si="275"/>
        <v>0</v>
      </c>
      <c r="PYQ78" s="321">
        <f t="shared" si="275"/>
        <v>0</v>
      </c>
      <c r="PYR78" s="321">
        <f t="shared" si="275"/>
        <v>0</v>
      </c>
      <c r="PYS78" s="321">
        <f t="shared" si="275"/>
        <v>0</v>
      </c>
      <c r="PYT78" s="321">
        <f t="shared" si="275"/>
        <v>0</v>
      </c>
      <c r="PYU78" s="321">
        <f t="shared" si="275"/>
        <v>0</v>
      </c>
      <c r="PYV78" s="321">
        <f t="shared" si="275"/>
        <v>0</v>
      </c>
      <c r="PYW78" s="321">
        <f t="shared" si="275"/>
        <v>0</v>
      </c>
      <c r="PYX78" s="321">
        <f t="shared" si="275"/>
        <v>0</v>
      </c>
      <c r="PYY78" s="321">
        <f t="shared" si="275"/>
        <v>0</v>
      </c>
      <c r="PYZ78" s="321">
        <f t="shared" si="275"/>
        <v>0</v>
      </c>
      <c r="PZA78" s="321">
        <f t="shared" si="275"/>
        <v>0</v>
      </c>
      <c r="PZB78" s="321">
        <f t="shared" si="275"/>
        <v>0</v>
      </c>
      <c r="PZC78" s="321">
        <f t="shared" si="275"/>
        <v>0</v>
      </c>
      <c r="PZD78" s="321">
        <f t="shared" si="275"/>
        <v>0</v>
      </c>
      <c r="PZE78" s="321">
        <f t="shared" si="275"/>
        <v>0</v>
      </c>
      <c r="PZF78" s="321">
        <f t="shared" si="275"/>
        <v>0</v>
      </c>
      <c r="PZG78" s="321">
        <f t="shared" si="275"/>
        <v>0</v>
      </c>
      <c r="PZH78" s="321">
        <f t="shared" si="275"/>
        <v>0</v>
      </c>
      <c r="PZI78" s="321">
        <f t="shared" si="275"/>
        <v>0</v>
      </c>
      <c r="PZJ78" s="321">
        <f t="shared" si="275"/>
        <v>0</v>
      </c>
      <c r="PZK78" s="321">
        <f t="shared" si="275"/>
        <v>0</v>
      </c>
      <c r="PZL78" s="321">
        <f t="shared" si="275"/>
        <v>0</v>
      </c>
      <c r="PZM78" s="321">
        <f t="shared" si="275"/>
        <v>0</v>
      </c>
      <c r="PZN78" s="321">
        <f t="shared" si="275"/>
        <v>0</v>
      </c>
      <c r="PZO78" s="321">
        <f t="shared" si="275"/>
        <v>0</v>
      </c>
      <c r="PZP78" s="321">
        <f t="shared" si="275"/>
        <v>0</v>
      </c>
      <c r="PZQ78" s="321">
        <f t="shared" si="275"/>
        <v>0</v>
      </c>
      <c r="PZR78" s="321">
        <f t="shared" si="275"/>
        <v>0</v>
      </c>
      <c r="PZS78" s="321">
        <f t="shared" si="275"/>
        <v>0</v>
      </c>
      <c r="PZT78" s="321">
        <f t="shared" si="275"/>
        <v>0</v>
      </c>
      <c r="PZU78" s="321">
        <f t="shared" si="275"/>
        <v>0</v>
      </c>
      <c r="PZV78" s="321">
        <f t="shared" si="275"/>
        <v>0</v>
      </c>
      <c r="PZW78" s="321">
        <f t="shared" si="275"/>
        <v>0</v>
      </c>
      <c r="PZX78" s="321">
        <f t="shared" si="275"/>
        <v>0</v>
      </c>
      <c r="PZY78" s="321">
        <f t="shared" si="275"/>
        <v>0</v>
      </c>
      <c r="PZZ78" s="321">
        <f t="shared" si="275"/>
        <v>0</v>
      </c>
      <c r="QAA78" s="321">
        <f t="shared" si="275"/>
        <v>0</v>
      </c>
      <c r="QAB78" s="321">
        <f t="shared" si="275"/>
        <v>0</v>
      </c>
      <c r="QAC78" s="321">
        <f t="shared" si="275"/>
        <v>0</v>
      </c>
      <c r="QAD78" s="321">
        <f t="shared" si="275"/>
        <v>0</v>
      </c>
      <c r="QAE78" s="321">
        <f t="shared" si="275"/>
        <v>0</v>
      </c>
      <c r="QAF78" s="321">
        <f t="shared" si="275"/>
        <v>0</v>
      </c>
      <c r="QAG78" s="321">
        <f t="shared" si="275"/>
        <v>0</v>
      </c>
      <c r="QAH78" s="321">
        <f t="shared" si="275"/>
        <v>0</v>
      </c>
      <c r="QAI78" s="321">
        <f t="shared" si="275"/>
        <v>0</v>
      </c>
      <c r="QAJ78" s="321">
        <f t="shared" si="275"/>
        <v>0</v>
      </c>
      <c r="QAK78" s="321">
        <f t="shared" si="275"/>
        <v>0</v>
      </c>
      <c r="QAL78" s="321">
        <f t="shared" si="275"/>
        <v>0</v>
      </c>
      <c r="QAM78" s="321">
        <f t="shared" si="275"/>
        <v>0</v>
      </c>
      <c r="QAN78" s="321">
        <f t="shared" si="275"/>
        <v>0</v>
      </c>
      <c r="QAO78" s="321">
        <f t="shared" si="275"/>
        <v>0</v>
      </c>
      <c r="QAP78" s="321">
        <f t="shared" si="275"/>
        <v>0</v>
      </c>
      <c r="QAQ78" s="321">
        <f t="shared" si="275"/>
        <v>0</v>
      </c>
      <c r="QAR78" s="321">
        <f t="shared" si="275"/>
        <v>0</v>
      </c>
      <c r="QAS78" s="321">
        <f t="shared" si="275"/>
        <v>0</v>
      </c>
      <c r="QAT78" s="321">
        <f t="shared" si="275"/>
        <v>0</v>
      </c>
      <c r="QAU78" s="321">
        <f t="shared" ref="QAU78:QDF81" si="276">QAT78*8.5%*12</f>
        <v>0</v>
      </c>
      <c r="QAV78" s="321">
        <f t="shared" si="276"/>
        <v>0</v>
      </c>
      <c r="QAW78" s="321">
        <f t="shared" si="276"/>
        <v>0</v>
      </c>
      <c r="QAX78" s="321">
        <f t="shared" si="276"/>
        <v>0</v>
      </c>
      <c r="QAY78" s="321">
        <f t="shared" si="276"/>
        <v>0</v>
      </c>
      <c r="QAZ78" s="321">
        <f t="shared" si="276"/>
        <v>0</v>
      </c>
      <c r="QBA78" s="321">
        <f t="shared" si="276"/>
        <v>0</v>
      </c>
      <c r="QBB78" s="321">
        <f t="shared" si="276"/>
        <v>0</v>
      </c>
      <c r="QBC78" s="321">
        <f t="shared" si="276"/>
        <v>0</v>
      </c>
      <c r="QBD78" s="321">
        <f t="shared" si="276"/>
        <v>0</v>
      </c>
      <c r="QBE78" s="321">
        <f t="shared" si="276"/>
        <v>0</v>
      </c>
      <c r="QBF78" s="321">
        <f t="shared" si="276"/>
        <v>0</v>
      </c>
      <c r="QBG78" s="321">
        <f t="shared" si="276"/>
        <v>0</v>
      </c>
      <c r="QBH78" s="321">
        <f t="shared" si="276"/>
        <v>0</v>
      </c>
      <c r="QBI78" s="321">
        <f t="shared" si="276"/>
        <v>0</v>
      </c>
      <c r="QBJ78" s="321">
        <f t="shared" si="276"/>
        <v>0</v>
      </c>
      <c r="QBK78" s="321">
        <f t="shared" si="276"/>
        <v>0</v>
      </c>
      <c r="QBL78" s="321">
        <f t="shared" si="276"/>
        <v>0</v>
      </c>
      <c r="QBM78" s="321">
        <f t="shared" si="276"/>
        <v>0</v>
      </c>
      <c r="QBN78" s="321">
        <f t="shared" si="276"/>
        <v>0</v>
      </c>
      <c r="QBO78" s="321">
        <f t="shared" si="276"/>
        <v>0</v>
      </c>
      <c r="QBP78" s="321">
        <f t="shared" si="276"/>
        <v>0</v>
      </c>
      <c r="QBQ78" s="321">
        <f t="shared" si="276"/>
        <v>0</v>
      </c>
      <c r="QBR78" s="321">
        <f t="shared" si="276"/>
        <v>0</v>
      </c>
      <c r="QBS78" s="321">
        <f t="shared" si="276"/>
        <v>0</v>
      </c>
      <c r="QBT78" s="321">
        <f t="shared" si="276"/>
        <v>0</v>
      </c>
      <c r="QBU78" s="321">
        <f t="shared" si="276"/>
        <v>0</v>
      </c>
      <c r="QBV78" s="321">
        <f t="shared" si="276"/>
        <v>0</v>
      </c>
      <c r="QBW78" s="321">
        <f t="shared" si="276"/>
        <v>0</v>
      </c>
      <c r="QBX78" s="321">
        <f t="shared" si="276"/>
        <v>0</v>
      </c>
      <c r="QBY78" s="321">
        <f t="shared" si="276"/>
        <v>0</v>
      </c>
      <c r="QBZ78" s="321">
        <f t="shared" si="276"/>
        <v>0</v>
      </c>
      <c r="QCA78" s="321">
        <f t="shared" si="276"/>
        <v>0</v>
      </c>
      <c r="QCB78" s="321">
        <f t="shared" si="276"/>
        <v>0</v>
      </c>
      <c r="QCC78" s="321">
        <f t="shared" si="276"/>
        <v>0</v>
      </c>
      <c r="QCD78" s="321">
        <f t="shared" si="276"/>
        <v>0</v>
      </c>
      <c r="QCE78" s="321">
        <f t="shared" si="276"/>
        <v>0</v>
      </c>
      <c r="QCF78" s="321">
        <f t="shared" si="276"/>
        <v>0</v>
      </c>
      <c r="QCG78" s="321">
        <f t="shared" si="276"/>
        <v>0</v>
      </c>
      <c r="QCH78" s="321">
        <f t="shared" si="276"/>
        <v>0</v>
      </c>
      <c r="QCI78" s="321">
        <f t="shared" si="276"/>
        <v>0</v>
      </c>
      <c r="QCJ78" s="321">
        <f t="shared" si="276"/>
        <v>0</v>
      </c>
      <c r="QCK78" s="321">
        <f t="shared" si="276"/>
        <v>0</v>
      </c>
      <c r="QCL78" s="321">
        <f t="shared" si="276"/>
        <v>0</v>
      </c>
      <c r="QCM78" s="321">
        <f t="shared" si="276"/>
        <v>0</v>
      </c>
      <c r="QCN78" s="321">
        <f t="shared" si="276"/>
        <v>0</v>
      </c>
      <c r="QCO78" s="321">
        <f t="shared" si="276"/>
        <v>0</v>
      </c>
      <c r="QCP78" s="321">
        <f t="shared" si="276"/>
        <v>0</v>
      </c>
      <c r="QCQ78" s="321">
        <f t="shared" si="276"/>
        <v>0</v>
      </c>
      <c r="QCR78" s="321">
        <f t="shared" si="276"/>
        <v>0</v>
      </c>
      <c r="QCS78" s="321">
        <f t="shared" si="276"/>
        <v>0</v>
      </c>
      <c r="QCT78" s="321">
        <f t="shared" si="276"/>
        <v>0</v>
      </c>
      <c r="QCU78" s="321">
        <f t="shared" si="276"/>
        <v>0</v>
      </c>
      <c r="QCV78" s="321">
        <f t="shared" si="276"/>
        <v>0</v>
      </c>
      <c r="QCW78" s="321">
        <f t="shared" si="276"/>
        <v>0</v>
      </c>
      <c r="QCX78" s="321">
        <f t="shared" si="276"/>
        <v>0</v>
      </c>
      <c r="QCY78" s="321">
        <f t="shared" si="276"/>
        <v>0</v>
      </c>
      <c r="QCZ78" s="321">
        <f t="shared" si="276"/>
        <v>0</v>
      </c>
      <c r="QDA78" s="321">
        <f t="shared" si="276"/>
        <v>0</v>
      </c>
      <c r="QDB78" s="321">
        <f t="shared" si="276"/>
        <v>0</v>
      </c>
      <c r="QDC78" s="321">
        <f t="shared" si="276"/>
        <v>0</v>
      </c>
      <c r="QDD78" s="321">
        <f t="shared" si="276"/>
        <v>0</v>
      </c>
      <c r="QDE78" s="321">
        <f t="shared" si="276"/>
        <v>0</v>
      </c>
      <c r="QDF78" s="321">
        <f t="shared" si="276"/>
        <v>0</v>
      </c>
      <c r="QDG78" s="321">
        <f t="shared" ref="QDG78:QFR81" si="277">QDF78*8.5%*12</f>
        <v>0</v>
      </c>
      <c r="QDH78" s="321">
        <f t="shared" si="277"/>
        <v>0</v>
      </c>
      <c r="QDI78" s="321">
        <f t="shared" si="277"/>
        <v>0</v>
      </c>
      <c r="QDJ78" s="321">
        <f t="shared" si="277"/>
        <v>0</v>
      </c>
      <c r="QDK78" s="321">
        <f t="shared" si="277"/>
        <v>0</v>
      </c>
      <c r="QDL78" s="321">
        <f t="shared" si="277"/>
        <v>0</v>
      </c>
      <c r="QDM78" s="321">
        <f t="shared" si="277"/>
        <v>0</v>
      </c>
      <c r="QDN78" s="321">
        <f t="shared" si="277"/>
        <v>0</v>
      </c>
      <c r="QDO78" s="321">
        <f t="shared" si="277"/>
        <v>0</v>
      </c>
      <c r="QDP78" s="321">
        <f t="shared" si="277"/>
        <v>0</v>
      </c>
      <c r="QDQ78" s="321">
        <f t="shared" si="277"/>
        <v>0</v>
      </c>
      <c r="QDR78" s="321">
        <f t="shared" si="277"/>
        <v>0</v>
      </c>
      <c r="QDS78" s="321">
        <f t="shared" si="277"/>
        <v>0</v>
      </c>
      <c r="QDT78" s="321">
        <f t="shared" si="277"/>
        <v>0</v>
      </c>
      <c r="QDU78" s="321">
        <f t="shared" si="277"/>
        <v>0</v>
      </c>
      <c r="QDV78" s="321">
        <f t="shared" si="277"/>
        <v>0</v>
      </c>
      <c r="QDW78" s="321">
        <f t="shared" si="277"/>
        <v>0</v>
      </c>
      <c r="QDX78" s="321">
        <f t="shared" si="277"/>
        <v>0</v>
      </c>
      <c r="QDY78" s="321">
        <f t="shared" si="277"/>
        <v>0</v>
      </c>
      <c r="QDZ78" s="321">
        <f t="shared" si="277"/>
        <v>0</v>
      </c>
      <c r="QEA78" s="321">
        <f t="shared" si="277"/>
        <v>0</v>
      </c>
      <c r="QEB78" s="321">
        <f t="shared" si="277"/>
        <v>0</v>
      </c>
      <c r="QEC78" s="321">
        <f t="shared" si="277"/>
        <v>0</v>
      </c>
      <c r="QED78" s="321">
        <f t="shared" si="277"/>
        <v>0</v>
      </c>
      <c r="QEE78" s="321">
        <f t="shared" si="277"/>
        <v>0</v>
      </c>
      <c r="QEF78" s="321">
        <f t="shared" si="277"/>
        <v>0</v>
      </c>
      <c r="QEG78" s="321">
        <f t="shared" si="277"/>
        <v>0</v>
      </c>
      <c r="QEH78" s="321">
        <f t="shared" si="277"/>
        <v>0</v>
      </c>
      <c r="QEI78" s="321">
        <f t="shared" si="277"/>
        <v>0</v>
      </c>
      <c r="QEJ78" s="321">
        <f t="shared" si="277"/>
        <v>0</v>
      </c>
      <c r="QEK78" s="321">
        <f t="shared" si="277"/>
        <v>0</v>
      </c>
      <c r="QEL78" s="321">
        <f t="shared" si="277"/>
        <v>0</v>
      </c>
      <c r="QEM78" s="321">
        <f t="shared" si="277"/>
        <v>0</v>
      </c>
      <c r="QEN78" s="321">
        <f t="shared" si="277"/>
        <v>0</v>
      </c>
      <c r="QEO78" s="321">
        <f t="shared" si="277"/>
        <v>0</v>
      </c>
      <c r="QEP78" s="321">
        <f t="shared" si="277"/>
        <v>0</v>
      </c>
      <c r="QEQ78" s="321">
        <f t="shared" si="277"/>
        <v>0</v>
      </c>
      <c r="QER78" s="321">
        <f t="shared" si="277"/>
        <v>0</v>
      </c>
      <c r="QES78" s="321">
        <f t="shared" si="277"/>
        <v>0</v>
      </c>
      <c r="QET78" s="321">
        <f t="shared" si="277"/>
        <v>0</v>
      </c>
      <c r="QEU78" s="321">
        <f t="shared" si="277"/>
        <v>0</v>
      </c>
      <c r="QEV78" s="321">
        <f t="shared" si="277"/>
        <v>0</v>
      </c>
      <c r="QEW78" s="321">
        <f t="shared" si="277"/>
        <v>0</v>
      </c>
      <c r="QEX78" s="321">
        <f t="shared" si="277"/>
        <v>0</v>
      </c>
      <c r="QEY78" s="321">
        <f t="shared" si="277"/>
        <v>0</v>
      </c>
      <c r="QEZ78" s="321">
        <f t="shared" si="277"/>
        <v>0</v>
      </c>
      <c r="QFA78" s="321">
        <f t="shared" si="277"/>
        <v>0</v>
      </c>
      <c r="QFB78" s="321">
        <f t="shared" si="277"/>
        <v>0</v>
      </c>
      <c r="QFC78" s="321">
        <f t="shared" si="277"/>
        <v>0</v>
      </c>
      <c r="QFD78" s="321">
        <f t="shared" si="277"/>
        <v>0</v>
      </c>
      <c r="QFE78" s="321">
        <f t="shared" si="277"/>
        <v>0</v>
      </c>
      <c r="QFF78" s="321">
        <f t="shared" si="277"/>
        <v>0</v>
      </c>
      <c r="QFG78" s="321">
        <f t="shared" si="277"/>
        <v>0</v>
      </c>
      <c r="QFH78" s="321">
        <f t="shared" si="277"/>
        <v>0</v>
      </c>
      <c r="QFI78" s="321">
        <f t="shared" si="277"/>
        <v>0</v>
      </c>
      <c r="QFJ78" s="321">
        <f t="shared" si="277"/>
        <v>0</v>
      </c>
      <c r="QFK78" s="321">
        <f t="shared" si="277"/>
        <v>0</v>
      </c>
      <c r="QFL78" s="321">
        <f t="shared" si="277"/>
        <v>0</v>
      </c>
      <c r="QFM78" s="321">
        <f t="shared" si="277"/>
        <v>0</v>
      </c>
      <c r="QFN78" s="321">
        <f t="shared" si="277"/>
        <v>0</v>
      </c>
      <c r="QFO78" s="321">
        <f t="shared" si="277"/>
        <v>0</v>
      </c>
      <c r="QFP78" s="321">
        <f t="shared" si="277"/>
        <v>0</v>
      </c>
      <c r="QFQ78" s="321">
        <f t="shared" si="277"/>
        <v>0</v>
      </c>
      <c r="QFR78" s="321">
        <f t="shared" si="277"/>
        <v>0</v>
      </c>
      <c r="QFS78" s="321">
        <f t="shared" ref="QFS78:QID81" si="278">QFR78*8.5%*12</f>
        <v>0</v>
      </c>
      <c r="QFT78" s="321">
        <f t="shared" si="278"/>
        <v>0</v>
      </c>
      <c r="QFU78" s="321">
        <f t="shared" si="278"/>
        <v>0</v>
      </c>
      <c r="QFV78" s="321">
        <f t="shared" si="278"/>
        <v>0</v>
      </c>
      <c r="QFW78" s="321">
        <f t="shared" si="278"/>
        <v>0</v>
      </c>
      <c r="QFX78" s="321">
        <f t="shared" si="278"/>
        <v>0</v>
      </c>
      <c r="QFY78" s="321">
        <f t="shared" si="278"/>
        <v>0</v>
      </c>
      <c r="QFZ78" s="321">
        <f t="shared" si="278"/>
        <v>0</v>
      </c>
      <c r="QGA78" s="321">
        <f t="shared" si="278"/>
        <v>0</v>
      </c>
      <c r="QGB78" s="321">
        <f t="shared" si="278"/>
        <v>0</v>
      </c>
      <c r="QGC78" s="321">
        <f t="shared" si="278"/>
        <v>0</v>
      </c>
      <c r="QGD78" s="321">
        <f t="shared" si="278"/>
        <v>0</v>
      </c>
      <c r="QGE78" s="321">
        <f t="shared" si="278"/>
        <v>0</v>
      </c>
      <c r="QGF78" s="321">
        <f t="shared" si="278"/>
        <v>0</v>
      </c>
      <c r="QGG78" s="321">
        <f t="shared" si="278"/>
        <v>0</v>
      </c>
      <c r="QGH78" s="321">
        <f t="shared" si="278"/>
        <v>0</v>
      </c>
      <c r="QGI78" s="321">
        <f t="shared" si="278"/>
        <v>0</v>
      </c>
      <c r="QGJ78" s="321">
        <f t="shared" si="278"/>
        <v>0</v>
      </c>
      <c r="QGK78" s="321">
        <f t="shared" si="278"/>
        <v>0</v>
      </c>
      <c r="QGL78" s="321">
        <f t="shared" si="278"/>
        <v>0</v>
      </c>
      <c r="QGM78" s="321">
        <f t="shared" si="278"/>
        <v>0</v>
      </c>
      <c r="QGN78" s="321">
        <f t="shared" si="278"/>
        <v>0</v>
      </c>
      <c r="QGO78" s="321">
        <f t="shared" si="278"/>
        <v>0</v>
      </c>
      <c r="QGP78" s="321">
        <f t="shared" si="278"/>
        <v>0</v>
      </c>
      <c r="QGQ78" s="321">
        <f t="shared" si="278"/>
        <v>0</v>
      </c>
      <c r="QGR78" s="321">
        <f t="shared" si="278"/>
        <v>0</v>
      </c>
      <c r="QGS78" s="321">
        <f t="shared" si="278"/>
        <v>0</v>
      </c>
      <c r="QGT78" s="321">
        <f t="shared" si="278"/>
        <v>0</v>
      </c>
      <c r="QGU78" s="321">
        <f t="shared" si="278"/>
        <v>0</v>
      </c>
      <c r="QGV78" s="321">
        <f t="shared" si="278"/>
        <v>0</v>
      </c>
      <c r="QGW78" s="321">
        <f t="shared" si="278"/>
        <v>0</v>
      </c>
      <c r="QGX78" s="321">
        <f t="shared" si="278"/>
        <v>0</v>
      </c>
      <c r="QGY78" s="321">
        <f t="shared" si="278"/>
        <v>0</v>
      </c>
      <c r="QGZ78" s="321">
        <f t="shared" si="278"/>
        <v>0</v>
      </c>
      <c r="QHA78" s="321">
        <f t="shared" si="278"/>
        <v>0</v>
      </c>
      <c r="QHB78" s="321">
        <f t="shared" si="278"/>
        <v>0</v>
      </c>
      <c r="QHC78" s="321">
        <f t="shared" si="278"/>
        <v>0</v>
      </c>
      <c r="QHD78" s="321">
        <f t="shared" si="278"/>
        <v>0</v>
      </c>
      <c r="QHE78" s="321">
        <f t="shared" si="278"/>
        <v>0</v>
      </c>
      <c r="QHF78" s="321">
        <f t="shared" si="278"/>
        <v>0</v>
      </c>
      <c r="QHG78" s="321">
        <f t="shared" si="278"/>
        <v>0</v>
      </c>
      <c r="QHH78" s="321">
        <f t="shared" si="278"/>
        <v>0</v>
      </c>
      <c r="QHI78" s="321">
        <f t="shared" si="278"/>
        <v>0</v>
      </c>
      <c r="QHJ78" s="321">
        <f t="shared" si="278"/>
        <v>0</v>
      </c>
      <c r="QHK78" s="321">
        <f t="shared" si="278"/>
        <v>0</v>
      </c>
      <c r="QHL78" s="321">
        <f t="shared" si="278"/>
        <v>0</v>
      </c>
      <c r="QHM78" s="321">
        <f t="shared" si="278"/>
        <v>0</v>
      </c>
      <c r="QHN78" s="321">
        <f t="shared" si="278"/>
        <v>0</v>
      </c>
      <c r="QHO78" s="321">
        <f t="shared" si="278"/>
        <v>0</v>
      </c>
      <c r="QHP78" s="321">
        <f t="shared" si="278"/>
        <v>0</v>
      </c>
      <c r="QHQ78" s="321">
        <f t="shared" si="278"/>
        <v>0</v>
      </c>
      <c r="QHR78" s="321">
        <f t="shared" si="278"/>
        <v>0</v>
      </c>
      <c r="QHS78" s="321">
        <f t="shared" si="278"/>
        <v>0</v>
      </c>
      <c r="QHT78" s="321">
        <f t="shared" si="278"/>
        <v>0</v>
      </c>
      <c r="QHU78" s="321">
        <f t="shared" si="278"/>
        <v>0</v>
      </c>
      <c r="QHV78" s="321">
        <f t="shared" si="278"/>
        <v>0</v>
      </c>
      <c r="QHW78" s="321">
        <f t="shared" si="278"/>
        <v>0</v>
      </c>
      <c r="QHX78" s="321">
        <f t="shared" si="278"/>
        <v>0</v>
      </c>
      <c r="QHY78" s="321">
        <f t="shared" si="278"/>
        <v>0</v>
      </c>
      <c r="QHZ78" s="321">
        <f t="shared" si="278"/>
        <v>0</v>
      </c>
      <c r="QIA78" s="321">
        <f t="shared" si="278"/>
        <v>0</v>
      </c>
      <c r="QIB78" s="321">
        <f t="shared" si="278"/>
        <v>0</v>
      </c>
      <c r="QIC78" s="321">
        <f t="shared" si="278"/>
        <v>0</v>
      </c>
      <c r="QID78" s="321">
        <f t="shared" si="278"/>
        <v>0</v>
      </c>
      <c r="QIE78" s="321">
        <f t="shared" ref="QIE78:QKP81" si="279">QID78*8.5%*12</f>
        <v>0</v>
      </c>
      <c r="QIF78" s="321">
        <f t="shared" si="279"/>
        <v>0</v>
      </c>
      <c r="QIG78" s="321">
        <f t="shared" si="279"/>
        <v>0</v>
      </c>
      <c r="QIH78" s="321">
        <f t="shared" si="279"/>
        <v>0</v>
      </c>
      <c r="QII78" s="321">
        <f t="shared" si="279"/>
        <v>0</v>
      </c>
      <c r="QIJ78" s="321">
        <f t="shared" si="279"/>
        <v>0</v>
      </c>
      <c r="QIK78" s="321">
        <f t="shared" si="279"/>
        <v>0</v>
      </c>
      <c r="QIL78" s="321">
        <f t="shared" si="279"/>
        <v>0</v>
      </c>
      <c r="QIM78" s="321">
        <f t="shared" si="279"/>
        <v>0</v>
      </c>
      <c r="QIN78" s="321">
        <f t="shared" si="279"/>
        <v>0</v>
      </c>
      <c r="QIO78" s="321">
        <f t="shared" si="279"/>
        <v>0</v>
      </c>
      <c r="QIP78" s="321">
        <f t="shared" si="279"/>
        <v>0</v>
      </c>
      <c r="QIQ78" s="321">
        <f t="shared" si="279"/>
        <v>0</v>
      </c>
      <c r="QIR78" s="321">
        <f t="shared" si="279"/>
        <v>0</v>
      </c>
      <c r="QIS78" s="321">
        <f t="shared" si="279"/>
        <v>0</v>
      </c>
      <c r="QIT78" s="321">
        <f t="shared" si="279"/>
        <v>0</v>
      </c>
      <c r="QIU78" s="321">
        <f t="shared" si="279"/>
        <v>0</v>
      </c>
      <c r="QIV78" s="321">
        <f t="shared" si="279"/>
        <v>0</v>
      </c>
      <c r="QIW78" s="321">
        <f t="shared" si="279"/>
        <v>0</v>
      </c>
      <c r="QIX78" s="321">
        <f t="shared" si="279"/>
        <v>0</v>
      </c>
      <c r="QIY78" s="321">
        <f t="shared" si="279"/>
        <v>0</v>
      </c>
      <c r="QIZ78" s="321">
        <f t="shared" si="279"/>
        <v>0</v>
      </c>
      <c r="QJA78" s="321">
        <f t="shared" si="279"/>
        <v>0</v>
      </c>
      <c r="QJB78" s="321">
        <f t="shared" si="279"/>
        <v>0</v>
      </c>
      <c r="QJC78" s="321">
        <f t="shared" si="279"/>
        <v>0</v>
      </c>
      <c r="QJD78" s="321">
        <f t="shared" si="279"/>
        <v>0</v>
      </c>
      <c r="QJE78" s="321">
        <f t="shared" si="279"/>
        <v>0</v>
      </c>
      <c r="QJF78" s="321">
        <f t="shared" si="279"/>
        <v>0</v>
      </c>
      <c r="QJG78" s="321">
        <f t="shared" si="279"/>
        <v>0</v>
      </c>
      <c r="QJH78" s="321">
        <f t="shared" si="279"/>
        <v>0</v>
      </c>
      <c r="QJI78" s="321">
        <f t="shared" si="279"/>
        <v>0</v>
      </c>
      <c r="QJJ78" s="321">
        <f t="shared" si="279"/>
        <v>0</v>
      </c>
      <c r="QJK78" s="321">
        <f t="shared" si="279"/>
        <v>0</v>
      </c>
      <c r="QJL78" s="321">
        <f t="shared" si="279"/>
        <v>0</v>
      </c>
      <c r="QJM78" s="321">
        <f t="shared" si="279"/>
        <v>0</v>
      </c>
      <c r="QJN78" s="321">
        <f t="shared" si="279"/>
        <v>0</v>
      </c>
      <c r="QJO78" s="321">
        <f t="shared" si="279"/>
        <v>0</v>
      </c>
      <c r="QJP78" s="321">
        <f t="shared" si="279"/>
        <v>0</v>
      </c>
      <c r="QJQ78" s="321">
        <f t="shared" si="279"/>
        <v>0</v>
      </c>
      <c r="QJR78" s="321">
        <f t="shared" si="279"/>
        <v>0</v>
      </c>
      <c r="QJS78" s="321">
        <f t="shared" si="279"/>
        <v>0</v>
      </c>
      <c r="QJT78" s="321">
        <f t="shared" si="279"/>
        <v>0</v>
      </c>
      <c r="QJU78" s="321">
        <f t="shared" si="279"/>
        <v>0</v>
      </c>
      <c r="QJV78" s="321">
        <f t="shared" si="279"/>
        <v>0</v>
      </c>
      <c r="QJW78" s="321">
        <f t="shared" si="279"/>
        <v>0</v>
      </c>
      <c r="QJX78" s="321">
        <f t="shared" si="279"/>
        <v>0</v>
      </c>
      <c r="QJY78" s="321">
        <f t="shared" si="279"/>
        <v>0</v>
      </c>
      <c r="QJZ78" s="321">
        <f t="shared" si="279"/>
        <v>0</v>
      </c>
      <c r="QKA78" s="321">
        <f t="shared" si="279"/>
        <v>0</v>
      </c>
      <c r="QKB78" s="321">
        <f t="shared" si="279"/>
        <v>0</v>
      </c>
      <c r="QKC78" s="321">
        <f t="shared" si="279"/>
        <v>0</v>
      </c>
      <c r="QKD78" s="321">
        <f t="shared" si="279"/>
        <v>0</v>
      </c>
      <c r="QKE78" s="321">
        <f t="shared" si="279"/>
        <v>0</v>
      </c>
      <c r="QKF78" s="321">
        <f t="shared" si="279"/>
        <v>0</v>
      </c>
      <c r="QKG78" s="321">
        <f t="shared" si="279"/>
        <v>0</v>
      </c>
      <c r="QKH78" s="321">
        <f t="shared" si="279"/>
        <v>0</v>
      </c>
      <c r="QKI78" s="321">
        <f t="shared" si="279"/>
        <v>0</v>
      </c>
      <c r="QKJ78" s="321">
        <f t="shared" si="279"/>
        <v>0</v>
      </c>
      <c r="QKK78" s="321">
        <f t="shared" si="279"/>
        <v>0</v>
      </c>
      <c r="QKL78" s="321">
        <f t="shared" si="279"/>
        <v>0</v>
      </c>
      <c r="QKM78" s="321">
        <f t="shared" si="279"/>
        <v>0</v>
      </c>
      <c r="QKN78" s="321">
        <f t="shared" si="279"/>
        <v>0</v>
      </c>
      <c r="QKO78" s="321">
        <f t="shared" si="279"/>
        <v>0</v>
      </c>
      <c r="QKP78" s="321">
        <f t="shared" si="279"/>
        <v>0</v>
      </c>
      <c r="QKQ78" s="321">
        <f t="shared" ref="QKQ78:QNB81" si="280">QKP78*8.5%*12</f>
        <v>0</v>
      </c>
      <c r="QKR78" s="321">
        <f t="shared" si="280"/>
        <v>0</v>
      </c>
      <c r="QKS78" s="321">
        <f t="shared" si="280"/>
        <v>0</v>
      </c>
      <c r="QKT78" s="321">
        <f t="shared" si="280"/>
        <v>0</v>
      </c>
      <c r="QKU78" s="321">
        <f t="shared" si="280"/>
        <v>0</v>
      </c>
      <c r="QKV78" s="321">
        <f t="shared" si="280"/>
        <v>0</v>
      </c>
      <c r="QKW78" s="321">
        <f t="shared" si="280"/>
        <v>0</v>
      </c>
      <c r="QKX78" s="321">
        <f t="shared" si="280"/>
        <v>0</v>
      </c>
      <c r="QKY78" s="321">
        <f t="shared" si="280"/>
        <v>0</v>
      </c>
      <c r="QKZ78" s="321">
        <f t="shared" si="280"/>
        <v>0</v>
      </c>
      <c r="QLA78" s="321">
        <f t="shared" si="280"/>
        <v>0</v>
      </c>
      <c r="QLB78" s="321">
        <f t="shared" si="280"/>
        <v>0</v>
      </c>
      <c r="QLC78" s="321">
        <f t="shared" si="280"/>
        <v>0</v>
      </c>
      <c r="QLD78" s="321">
        <f t="shared" si="280"/>
        <v>0</v>
      </c>
      <c r="QLE78" s="321">
        <f t="shared" si="280"/>
        <v>0</v>
      </c>
      <c r="QLF78" s="321">
        <f t="shared" si="280"/>
        <v>0</v>
      </c>
      <c r="QLG78" s="321">
        <f t="shared" si="280"/>
        <v>0</v>
      </c>
      <c r="QLH78" s="321">
        <f t="shared" si="280"/>
        <v>0</v>
      </c>
      <c r="QLI78" s="321">
        <f t="shared" si="280"/>
        <v>0</v>
      </c>
      <c r="QLJ78" s="321">
        <f t="shared" si="280"/>
        <v>0</v>
      </c>
      <c r="QLK78" s="321">
        <f t="shared" si="280"/>
        <v>0</v>
      </c>
      <c r="QLL78" s="321">
        <f t="shared" si="280"/>
        <v>0</v>
      </c>
      <c r="QLM78" s="321">
        <f t="shared" si="280"/>
        <v>0</v>
      </c>
      <c r="QLN78" s="321">
        <f t="shared" si="280"/>
        <v>0</v>
      </c>
      <c r="QLO78" s="321">
        <f t="shared" si="280"/>
        <v>0</v>
      </c>
      <c r="QLP78" s="321">
        <f t="shared" si="280"/>
        <v>0</v>
      </c>
      <c r="QLQ78" s="321">
        <f t="shared" si="280"/>
        <v>0</v>
      </c>
      <c r="QLR78" s="321">
        <f t="shared" si="280"/>
        <v>0</v>
      </c>
      <c r="QLS78" s="321">
        <f t="shared" si="280"/>
        <v>0</v>
      </c>
      <c r="QLT78" s="321">
        <f t="shared" si="280"/>
        <v>0</v>
      </c>
      <c r="QLU78" s="321">
        <f t="shared" si="280"/>
        <v>0</v>
      </c>
      <c r="QLV78" s="321">
        <f t="shared" si="280"/>
        <v>0</v>
      </c>
      <c r="QLW78" s="321">
        <f t="shared" si="280"/>
        <v>0</v>
      </c>
      <c r="QLX78" s="321">
        <f t="shared" si="280"/>
        <v>0</v>
      </c>
      <c r="QLY78" s="321">
        <f t="shared" si="280"/>
        <v>0</v>
      </c>
      <c r="QLZ78" s="321">
        <f t="shared" si="280"/>
        <v>0</v>
      </c>
      <c r="QMA78" s="321">
        <f t="shared" si="280"/>
        <v>0</v>
      </c>
      <c r="QMB78" s="321">
        <f t="shared" si="280"/>
        <v>0</v>
      </c>
      <c r="QMC78" s="321">
        <f t="shared" si="280"/>
        <v>0</v>
      </c>
      <c r="QMD78" s="321">
        <f t="shared" si="280"/>
        <v>0</v>
      </c>
      <c r="QME78" s="321">
        <f t="shared" si="280"/>
        <v>0</v>
      </c>
      <c r="QMF78" s="321">
        <f t="shared" si="280"/>
        <v>0</v>
      </c>
      <c r="QMG78" s="321">
        <f t="shared" si="280"/>
        <v>0</v>
      </c>
      <c r="QMH78" s="321">
        <f t="shared" si="280"/>
        <v>0</v>
      </c>
      <c r="QMI78" s="321">
        <f t="shared" si="280"/>
        <v>0</v>
      </c>
      <c r="QMJ78" s="321">
        <f t="shared" si="280"/>
        <v>0</v>
      </c>
      <c r="QMK78" s="321">
        <f t="shared" si="280"/>
        <v>0</v>
      </c>
      <c r="QML78" s="321">
        <f t="shared" si="280"/>
        <v>0</v>
      </c>
      <c r="QMM78" s="321">
        <f t="shared" si="280"/>
        <v>0</v>
      </c>
      <c r="QMN78" s="321">
        <f t="shared" si="280"/>
        <v>0</v>
      </c>
      <c r="QMO78" s="321">
        <f t="shared" si="280"/>
        <v>0</v>
      </c>
      <c r="QMP78" s="321">
        <f t="shared" si="280"/>
        <v>0</v>
      </c>
      <c r="QMQ78" s="321">
        <f t="shared" si="280"/>
        <v>0</v>
      </c>
      <c r="QMR78" s="321">
        <f t="shared" si="280"/>
        <v>0</v>
      </c>
      <c r="QMS78" s="321">
        <f t="shared" si="280"/>
        <v>0</v>
      </c>
      <c r="QMT78" s="321">
        <f t="shared" si="280"/>
        <v>0</v>
      </c>
      <c r="QMU78" s="321">
        <f t="shared" si="280"/>
        <v>0</v>
      </c>
      <c r="QMV78" s="321">
        <f t="shared" si="280"/>
        <v>0</v>
      </c>
      <c r="QMW78" s="321">
        <f t="shared" si="280"/>
        <v>0</v>
      </c>
      <c r="QMX78" s="321">
        <f t="shared" si="280"/>
        <v>0</v>
      </c>
      <c r="QMY78" s="321">
        <f t="shared" si="280"/>
        <v>0</v>
      </c>
      <c r="QMZ78" s="321">
        <f t="shared" si="280"/>
        <v>0</v>
      </c>
      <c r="QNA78" s="321">
        <f t="shared" si="280"/>
        <v>0</v>
      </c>
      <c r="QNB78" s="321">
        <f t="shared" si="280"/>
        <v>0</v>
      </c>
      <c r="QNC78" s="321">
        <f t="shared" ref="QNC78:QPN81" si="281">QNB78*8.5%*12</f>
        <v>0</v>
      </c>
      <c r="QND78" s="321">
        <f t="shared" si="281"/>
        <v>0</v>
      </c>
      <c r="QNE78" s="321">
        <f t="shared" si="281"/>
        <v>0</v>
      </c>
      <c r="QNF78" s="321">
        <f t="shared" si="281"/>
        <v>0</v>
      </c>
      <c r="QNG78" s="321">
        <f t="shared" si="281"/>
        <v>0</v>
      </c>
      <c r="QNH78" s="321">
        <f t="shared" si="281"/>
        <v>0</v>
      </c>
      <c r="QNI78" s="321">
        <f t="shared" si="281"/>
        <v>0</v>
      </c>
      <c r="QNJ78" s="321">
        <f t="shared" si="281"/>
        <v>0</v>
      </c>
      <c r="QNK78" s="321">
        <f t="shared" si="281"/>
        <v>0</v>
      </c>
      <c r="QNL78" s="321">
        <f t="shared" si="281"/>
        <v>0</v>
      </c>
      <c r="QNM78" s="321">
        <f t="shared" si="281"/>
        <v>0</v>
      </c>
      <c r="QNN78" s="321">
        <f t="shared" si="281"/>
        <v>0</v>
      </c>
      <c r="QNO78" s="321">
        <f t="shared" si="281"/>
        <v>0</v>
      </c>
      <c r="QNP78" s="321">
        <f t="shared" si="281"/>
        <v>0</v>
      </c>
      <c r="QNQ78" s="321">
        <f t="shared" si="281"/>
        <v>0</v>
      </c>
      <c r="QNR78" s="321">
        <f t="shared" si="281"/>
        <v>0</v>
      </c>
      <c r="QNS78" s="321">
        <f t="shared" si="281"/>
        <v>0</v>
      </c>
      <c r="QNT78" s="321">
        <f t="shared" si="281"/>
        <v>0</v>
      </c>
      <c r="QNU78" s="321">
        <f t="shared" si="281"/>
        <v>0</v>
      </c>
      <c r="QNV78" s="321">
        <f t="shared" si="281"/>
        <v>0</v>
      </c>
      <c r="QNW78" s="321">
        <f t="shared" si="281"/>
        <v>0</v>
      </c>
      <c r="QNX78" s="321">
        <f t="shared" si="281"/>
        <v>0</v>
      </c>
      <c r="QNY78" s="321">
        <f t="shared" si="281"/>
        <v>0</v>
      </c>
      <c r="QNZ78" s="321">
        <f t="shared" si="281"/>
        <v>0</v>
      </c>
      <c r="QOA78" s="321">
        <f t="shared" si="281"/>
        <v>0</v>
      </c>
      <c r="QOB78" s="321">
        <f t="shared" si="281"/>
        <v>0</v>
      </c>
      <c r="QOC78" s="321">
        <f t="shared" si="281"/>
        <v>0</v>
      </c>
      <c r="QOD78" s="321">
        <f t="shared" si="281"/>
        <v>0</v>
      </c>
      <c r="QOE78" s="321">
        <f t="shared" si="281"/>
        <v>0</v>
      </c>
      <c r="QOF78" s="321">
        <f t="shared" si="281"/>
        <v>0</v>
      </c>
      <c r="QOG78" s="321">
        <f t="shared" si="281"/>
        <v>0</v>
      </c>
      <c r="QOH78" s="321">
        <f t="shared" si="281"/>
        <v>0</v>
      </c>
      <c r="QOI78" s="321">
        <f t="shared" si="281"/>
        <v>0</v>
      </c>
      <c r="QOJ78" s="321">
        <f t="shared" si="281"/>
        <v>0</v>
      </c>
      <c r="QOK78" s="321">
        <f t="shared" si="281"/>
        <v>0</v>
      </c>
      <c r="QOL78" s="321">
        <f t="shared" si="281"/>
        <v>0</v>
      </c>
      <c r="QOM78" s="321">
        <f t="shared" si="281"/>
        <v>0</v>
      </c>
      <c r="QON78" s="321">
        <f t="shared" si="281"/>
        <v>0</v>
      </c>
      <c r="QOO78" s="321">
        <f t="shared" si="281"/>
        <v>0</v>
      </c>
      <c r="QOP78" s="321">
        <f t="shared" si="281"/>
        <v>0</v>
      </c>
      <c r="QOQ78" s="321">
        <f t="shared" si="281"/>
        <v>0</v>
      </c>
      <c r="QOR78" s="321">
        <f t="shared" si="281"/>
        <v>0</v>
      </c>
      <c r="QOS78" s="321">
        <f t="shared" si="281"/>
        <v>0</v>
      </c>
      <c r="QOT78" s="321">
        <f t="shared" si="281"/>
        <v>0</v>
      </c>
      <c r="QOU78" s="321">
        <f t="shared" si="281"/>
        <v>0</v>
      </c>
      <c r="QOV78" s="321">
        <f t="shared" si="281"/>
        <v>0</v>
      </c>
      <c r="QOW78" s="321">
        <f t="shared" si="281"/>
        <v>0</v>
      </c>
      <c r="QOX78" s="321">
        <f t="shared" si="281"/>
        <v>0</v>
      </c>
      <c r="QOY78" s="321">
        <f t="shared" si="281"/>
        <v>0</v>
      </c>
      <c r="QOZ78" s="321">
        <f t="shared" si="281"/>
        <v>0</v>
      </c>
      <c r="QPA78" s="321">
        <f t="shared" si="281"/>
        <v>0</v>
      </c>
      <c r="QPB78" s="321">
        <f t="shared" si="281"/>
        <v>0</v>
      </c>
      <c r="QPC78" s="321">
        <f t="shared" si="281"/>
        <v>0</v>
      </c>
      <c r="QPD78" s="321">
        <f t="shared" si="281"/>
        <v>0</v>
      </c>
      <c r="QPE78" s="321">
        <f t="shared" si="281"/>
        <v>0</v>
      </c>
      <c r="QPF78" s="321">
        <f t="shared" si="281"/>
        <v>0</v>
      </c>
      <c r="QPG78" s="321">
        <f t="shared" si="281"/>
        <v>0</v>
      </c>
      <c r="QPH78" s="321">
        <f t="shared" si="281"/>
        <v>0</v>
      </c>
      <c r="QPI78" s="321">
        <f t="shared" si="281"/>
        <v>0</v>
      </c>
      <c r="QPJ78" s="321">
        <f t="shared" si="281"/>
        <v>0</v>
      </c>
      <c r="QPK78" s="321">
        <f t="shared" si="281"/>
        <v>0</v>
      </c>
      <c r="QPL78" s="321">
        <f t="shared" si="281"/>
        <v>0</v>
      </c>
      <c r="QPM78" s="321">
        <f t="shared" si="281"/>
        <v>0</v>
      </c>
      <c r="QPN78" s="321">
        <f t="shared" si="281"/>
        <v>0</v>
      </c>
      <c r="QPO78" s="321">
        <f t="shared" ref="QPO78:QRZ81" si="282">QPN78*8.5%*12</f>
        <v>0</v>
      </c>
      <c r="QPP78" s="321">
        <f t="shared" si="282"/>
        <v>0</v>
      </c>
      <c r="QPQ78" s="321">
        <f t="shared" si="282"/>
        <v>0</v>
      </c>
      <c r="QPR78" s="321">
        <f t="shared" si="282"/>
        <v>0</v>
      </c>
      <c r="QPS78" s="321">
        <f t="shared" si="282"/>
        <v>0</v>
      </c>
      <c r="QPT78" s="321">
        <f t="shared" si="282"/>
        <v>0</v>
      </c>
      <c r="QPU78" s="321">
        <f t="shared" si="282"/>
        <v>0</v>
      </c>
      <c r="QPV78" s="321">
        <f t="shared" si="282"/>
        <v>0</v>
      </c>
      <c r="QPW78" s="321">
        <f t="shared" si="282"/>
        <v>0</v>
      </c>
      <c r="QPX78" s="321">
        <f t="shared" si="282"/>
        <v>0</v>
      </c>
      <c r="QPY78" s="321">
        <f t="shared" si="282"/>
        <v>0</v>
      </c>
      <c r="QPZ78" s="321">
        <f t="shared" si="282"/>
        <v>0</v>
      </c>
      <c r="QQA78" s="321">
        <f t="shared" si="282"/>
        <v>0</v>
      </c>
      <c r="QQB78" s="321">
        <f t="shared" si="282"/>
        <v>0</v>
      </c>
      <c r="QQC78" s="321">
        <f t="shared" si="282"/>
        <v>0</v>
      </c>
      <c r="QQD78" s="321">
        <f t="shared" si="282"/>
        <v>0</v>
      </c>
      <c r="QQE78" s="321">
        <f t="shared" si="282"/>
        <v>0</v>
      </c>
      <c r="QQF78" s="321">
        <f t="shared" si="282"/>
        <v>0</v>
      </c>
      <c r="QQG78" s="321">
        <f t="shared" si="282"/>
        <v>0</v>
      </c>
      <c r="QQH78" s="321">
        <f t="shared" si="282"/>
        <v>0</v>
      </c>
      <c r="QQI78" s="321">
        <f t="shared" si="282"/>
        <v>0</v>
      </c>
      <c r="QQJ78" s="321">
        <f t="shared" si="282"/>
        <v>0</v>
      </c>
      <c r="QQK78" s="321">
        <f t="shared" si="282"/>
        <v>0</v>
      </c>
      <c r="QQL78" s="321">
        <f t="shared" si="282"/>
        <v>0</v>
      </c>
      <c r="QQM78" s="321">
        <f t="shared" si="282"/>
        <v>0</v>
      </c>
      <c r="QQN78" s="321">
        <f t="shared" si="282"/>
        <v>0</v>
      </c>
      <c r="QQO78" s="321">
        <f t="shared" si="282"/>
        <v>0</v>
      </c>
      <c r="QQP78" s="321">
        <f t="shared" si="282"/>
        <v>0</v>
      </c>
      <c r="QQQ78" s="321">
        <f t="shared" si="282"/>
        <v>0</v>
      </c>
      <c r="QQR78" s="321">
        <f t="shared" si="282"/>
        <v>0</v>
      </c>
      <c r="QQS78" s="321">
        <f t="shared" si="282"/>
        <v>0</v>
      </c>
      <c r="QQT78" s="321">
        <f t="shared" si="282"/>
        <v>0</v>
      </c>
      <c r="QQU78" s="321">
        <f t="shared" si="282"/>
        <v>0</v>
      </c>
      <c r="QQV78" s="321">
        <f t="shared" si="282"/>
        <v>0</v>
      </c>
      <c r="QQW78" s="321">
        <f t="shared" si="282"/>
        <v>0</v>
      </c>
      <c r="QQX78" s="321">
        <f t="shared" si="282"/>
        <v>0</v>
      </c>
      <c r="QQY78" s="321">
        <f t="shared" si="282"/>
        <v>0</v>
      </c>
      <c r="QQZ78" s="321">
        <f t="shared" si="282"/>
        <v>0</v>
      </c>
      <c r="QRA78" s="321">
        <f t="shared" si="282"/>
        <v>0</v>
      </c>
      <c r="QRB78" s="321">
        <f t="shared" si="282"/>
        <v>0</v>
      </c>
      <c r="QRC78" s="321">
        <f t="shared" si="282"/>
        <v>0</v>
      </c>
      <c r="QRD78" s="321">
        <f t="shared" si="282"/>
        <v>0</v>
      </c>
      <c r="QRE78" s="321">
        <f t="shared" si="282"/>
        <v>0</v>
      </c>
      <c r="QRF78" s="321">
        <f t="shared" si="282"/>
        <v>0</v>
      </c>
      <c r="QRG78" s="321">
        <f t="shared" si="282"/>
        <v>0</v>
      </c>
      <c r="QRH78" s="321">
        <f t="shared" si="282"/>
        <v>0</v>
      </c>
      <c r="QRI78" s="321">
        <f t="shared" si="282"/>
        <v>0</v>
      </c>
      <c r="QRJ78" s="321">
        <f t="shared" si="282"/>
        <v>0</v>
      </c>
      <c r="QRK78" s="321">
        <f t="shared" si="282"/>
        <v>0</v>
      </c>
      <c r="QRL78" s="321">
        <f t="shared" si="282"/>
        <v>0</v>
      </c>
      <c r="QRM78" s="321">
        <f t="shared" si="282"/>
        <v>0</v>
      </c>
      <c r="QRN78" s="321">
        <f t="shared" si="282"/>
        <v>0</v>
      </c>
      <c r="QRO78" s="321">
        <f t="shared" si="282"/>
        <v>0</v>
      </c>
      <c r="QRP78" s="321">
        <f t="shared" si="282"/>
        <v>0</v>
      </c>
      <c r="QRQ78" s="321">
        <f t="shared" si="282"/>
        <v>0</v>
      </c>
      <c r="QRR78" s="321">
        <f t="shared" si="282"/>
        <v>0</v>
      </c>
      <c r="QRS78" s="321">
        <f t="shared" si="282"/>
        <v>0</v>
      </c>
      <c r="QRT78" s="321">
        <f t="shared" si="282"/>
        <v>0</v>
      </c>
      <c r="QRU78" s="321">
        <f t="shared" si="282"/>
        <v>0</v>
      </c>
      <c r="QRV78" s="321">
        <f t="shared" si="282"/>
        <v>0</v>
      </c>
      <c r="QRW78" s="321">
        <f t="shared" si="282"/>
        <v>0</v>
      </c>
      <c r="QRX78" s="321">
        <f t="shared" si="282"/>
        <v>0</v>
      </c>
      <c r="QRY78" s="321">
        <f t="shared" si="282"/>
        <v>0</v>
      </c>
      <c r="QRZ78" s="321">
        <f t="shared" si="282"/>
        <v>0</v>
      </c>
      <c r="QSA78" s="321">
        <f t="shared" ref="QSA78:QUL81" si="283">QRZ78*8.5%*12</f>
        <v>0</v>
      </c>
      <c r="QSB78" s="321">
        <f t="shared" si="283"/>
        <v>0</v>
      </c>
      <c r="QSC78" s="321">
        <f t="shared" si="283"/>
        <v>0</v>
      </c>
      <c r="QSD78" s="321">
        <f t="shared" si="283"/>
        <v>0</v>
      </c>
      <c r="QSE78" s="321">
        <f t="shared" si="283"/>
        <v>0</v>
      </c>
      <c r="QSF78" s="321">
        <f t="shared" si="283"/>
        <v>0</v>
      </c>
      <c r="QSG78" s="321">
        <f t="shared" si="283"/>
        <v>0</v>
      </c>
      <c r="QSH78" s="321">
        <f t="shared" si="283"/>
        <v>0</v>
      </c>
      <c r="QSI78" s="321">
        <f t="shared" si="283"/>
        <v>0</v>
      </c>
      <c r="QSJ78" s="321">
        <f t="shared" si="283"/>
        <v>0</v>
      </c>
      <c r="QSK78" s="321">
        <f t="shared" si="283"/>
        <v>0</v>
      </c>
      <c r="QSL78" s="321">
        <f t="shared" si="283"/>
        <v>0</v>
      </c>
      <c r="QSM78" s="321">
        <f t="shared" si="283"/>
        <v>0</v>
      </c>
      <c r="QSN78" s="321">
        <f t="shared" si="283"/>
        <v>0</v>
      </c>
      <c r="QSO78" s="321">
        <f t="shared" si="283"/>
        <v>0</v>
      </c>
      <c r="QSP78" s="321">
        <f t="shared" si="283"/>
        <v>0</v>
      </c>
      <c r="QSQ78" s="321">
        <f t="shared" si="283"/>
        <v>0</v>
      </c>
      <c r="QSR78" s="321">
        <f t="shared" si="283"/>
        <v>0</v>
      </c>
      <c r="QSS78" s="321">
        <f t="shared" si="283"/>
        <v>0</v>
      </c>
      <c r="QST78" s="321">
        <f t="shared" si="283"/>
        <v>0</v>
      </c>
      <c r="QSU78" s="321">
        <f t="shared" si="283"/>
        <v>0</v>
      </c>
      <c r="QSV78" s="321">
        <f t="shared" si="283"/>
        <v>0</v>
      </c>
      <c r="QSW78" s="321">
        <f t="shared" si="283"/>
        <v>0</v>
      </c>
      <c r="QSX78" s="321">
        <f t="shared" si="283"/>
        <v>0</v>
      </c>
      <c r="QSY78" s="321">
        <f t="shared" si="283"/>
        <v>0</v>
      </c>
      <c r="QSZ78" s="321">
        <f t="shared" si="283"/>
        <v>0</v>
      </c>
      <c r="QTA78" s="321">
        <f t="shared" si="283"/>
        <v>0</v>
      </c>
      <c r="QTB78" s="321">
        <f t="shared" si="283"/>
        <v>0</v>
      </c>
      <c r="QTC78" s="321">
        <f t="shared" si="283"/>
        <v>0</v>
      </c>
      <c r="QTD78" s="321">
        <f t="shared" si="283"/>
        <v>0</v>
      </c>
      <c r="QTE78" s="321">
        <f t="shared" si="283"/>
        <v>0</v>
      </c>
      <c r="QTF78" s="321">
        <f t="shared" si="283"/>
        <v>0</v>
      </c>
      <c r="QTG78" s="321">
        <f t="shared" si="283"/>
        <v>0</v>
      </c>
      <c r="QTH78" s="321">
        <f t="shared" si="283"/>
        <v>0</v>
      </c>
      <c r="QTI78" s="321">
        <f t="shared" si="283"/>
        <v>0</v>
      </c>
      <c r="QTJ78" s="321">
        <f t="shared" si="283"/>
        <v>0</v>
      </c>
      <c r="QTK78" s="321">
        <f t="shared" si="283"/>
        <v>0</v>
      </c>
      <c r="QTL78" s="321">
        <f t="shared" si="283"/>
        <v>0</v>
      </c>
      <c r="QTM78" s="321">
        <f t="shared" si="283"/>
        <v>0</v>
      </c>
      <c r="QTN78" s="321">
        <f t="shared" si="283"/>
        <v>0</v>
      </c>
      <c r="QTO78" s="321">
        <f t="shared" si="283"/>
        <v>0</v>
      </c>
      <c r="QTP78" s="321">
        <f t="shared" si="283"/>
        <v>0</v>
      </c>
      <c r="QTQ78" s="321">
        <f t="shared" si="283"/>
        <v>0</v>
      </c>
      <c r="QTR78" s="321">
        <f t="shared" si="283"/>
        <v>0</v>
      </c>
      <c r="QTS78" s="321">
        <f t="shared" si="283"/>
        <v>0</v>
      </c>
      <c r="QTT78" s="321">
        <f t="shared" si="283"/>
        <v>0</v>
      </c>
      <c r="QTU78" s="321">
        <f t="shared" si="283"/>
        <v>0</v>
      </c>
      <c r="QTV78" s="321">
        <f t="shared" si="283"/>
        <v>0</v>
      </c>
      <c r="QTW78" s="321">
        <f t="shared" si="283"/>
        <v>0</v>
      </c>
      <c r="QTX78" s="321">
        <f t="shared" si="283"/>
        <v>0</v>
      </c>
      <c r="QTY78" s="321">
        <f t="shared" si="283"/>
        <v>0</v>
      </c>
      <c r="QTZ78" s="321">
        <f t="shared" si="283"/>
        <v>0</v>
      </c>
      <c r="QUA78" s="321">
        <f t="shared" si="283"/>
        <v>0</v>
      </c>
      <c r="QUB78" s="321">
        <f t="shared" si="283"/>
        <v>0</v>
      </c>
      <c r="QUC78" s="321">
        <f t="shared" si="283"/>
        <v>0</v>
      </c>
      <c r="QUD78" s="321">
        <f t="shared" si="283"/>
        <v>0</v>
      </c>
      <c r="QUE78" s="321">
        <f t="shared" si="283"/>
        <v>0</v>
      </c>
      <c r="QUF78" s="321">
        <f t="shared" si="283"/>
        <v>0</v>
      </c>
      <c r="QUG78" s="321">
        <f t="shared" si="283"/>
        <v>0</v>
      </c>
      <c r="QUH78" s="321">
        <f t="shared" si="283"/>
        <v>0</v>
      </c>
      <c r="QUI78" s="321">
        <f t="shared" si="283"/>
        <v>0</v>
      </c>
      <c r="QUJ78" s="321">
        <f t="shared" si="283"/>
        <v>0</v>
      </c>
      <c r="QUK78" s="321">
        <f t="shared" si="283"/>
        <v>0</v>
      </c>
      <c r="QUL78" s="321">
        <f t="shared" si="283"/>
        <v>0</v>
      </c>
      <c r="QUM78" s="321">
        <f t="shared" ref="QUM78:QWX81" si="284">QUL78*8.5%*12</f>
        <v>0</v>
      </c>
      <c r="QUN78" s="321">
        <f t="shared" si="284"/>
        <v>0</v>
      </c>
      <c r="QUO78" s="321">
        <f t="shared" si="284"/>
        <v>0</v>
      </c>
      <c r="QUP78" s="321">
        <f t="shared" si="284"/>
        <v>0</v>
      </c>
      <c r="QUQ78" s="321">
        <f t="shared" si="284"/>
        <v>0</v>
      </c>
      <c r="QUR78" s="321">
        <f t="shared" si="284"/>
        <v>0</v>
      </c>
      <c r="QUS78" s="321">
        <f t="shared" si="284"/>
        <v>0</v>
      </c>
      <c r="QUT78" s="321">
        <f t="shared" si="284"/>
        <v>0</v>
      </c>
      <c r="QUU78" s="321">
        <f t="shared" si="284"/>
        <v>0</v>
      </c>
      <c r="QUV78" s="321">
        <f t="shared" si="284"/>
        <v>0</v>
      </c>
      <c r="QUW78" s="321">
        <f t="shared" si="284"/>
        <v>0</v>
      </c>
      <c r="QUX78" s="321">
        <f t="shared" si="284"/>
        <v>0</v>
      </c>
      <c r="QUY78" s="321">
        <f t="shared" si="284"/>
        <v>0</v>
      </c>
      <c r="QUZ78" s="321">
        <f t="shared" si="284"/>
        <v>0</v>
      </c>
      <c r="QVA78" s="321">
        <f t="shared" si="284"/>
        <v>0</v>
      </c>
      <c r="QVB78" s="321">
        <f t="shared" si="284"/>
        <v>0</v>
      </c>
      <c r="QVC78" s="321">
        <f t="shared" si="284"/>
        <v>0</v>
      </c>
      <c r="QVD78" s="321">
        <f t="shared" si="284"/>
        <v>0</v>
      </c>
      <c r="QVE78" s="321">
        <f t="shared" si="284"/>
        <v>0</v>
      </c>
      <c r="QVF78" s="321">
        <f t="shared" si="284"/>
        <v>0</v>
      </c>
      <c r="QVG78" s="321">
        <f t="shared" si="284"/>
        <v>0</v>
      </c>
      <c r="QVH78" s="321">
        <f t="shared" si="284"/>
        <v>0</v>
      </c>
      <c r="QVI78" s="321">
        <f t="shared" si="284"/>
        <v>0</v>
      </c>
      <c r="QVJ78" s="321">
        <f t="shared" si="284"/>
        <v>0</v>
      </c>
      <c r="QVK78" s="321">
        <f t="shared" si="284"/>
        <v>0</v>
      </c>
      <c r="QVL78" s="321">
        <f t="shared" si="284"/>
        <v>0</v>
      </c>
      <c r="QVM78" s="321">
        <f t="shared" si="284"/>
        <v>0</v>
      </c>
      <c r="QVN78" s="321">
        <f t="shared" si="284"/>
        <v>0</v>
      </c>
      <c r="QVO78" s="321">
        <f t="shared" si="284"/>
        <v>0</v>
      </c>
      <c r="QVP78" s="321">
        <f t="shared" si="284"/>
        <v>0</v>
      </c>
      <c r="QVQ78" s="321">
        <f t="shared" si="284"/>
        <v>0</v>
      </c>
      <c r="QVR78" s="321">
        <f t="shared" si="284"/>
        <v>0</v>
      </c>
      <c r="QVS78" s="321">
        <f t="shared" si="284"/>
        <v>0</v>
      </c>
      <c r="QVT78" s="321">
        <f t="shared" si="284"/>
        <v>0</v>
      </c>
      <c r="QVU78" s="321">
        <f t="shared" si="284"/>
        <v>0</v>
      </c>
      <c r="QVV78" s="321">
        <f t="shared" si="284"/>
        <v>0</v>
      </c>
      <c r="QVW78" s="321">
        <f t="shared" si="284"/>
        <v>0</v>
      </c>
      <c r="QVX78" s="321">
        <f t="shared" si="284"/>
        <v>0</v>
      </c>
      <c r="QVY78" s="321">
        <f t="shared" si="284"/>
        <v>0</v>
      </c>
      <c r="QVZ78" s="321">
        <f t="shared" si="284"/>
        <v>0</v>
      </c>
      <c r="QWA78" s="321">
        <f t="shared" si="284"/>
        <v>0</v>
      </c>
      <c r="QWB78" s="321">
        <f t="shared" si="284"/>
        <v>0</v>
      </c>
      <c r="QWC78" s="321">
        <f t="shared" si="284"/>
        <v>0</v>
      </c>
      <c r="QWD78" s="321">
        <f t="shared" si="284"/>
        <v>0</v>
      </c>
      <c r="QWE78" s="321">
        <f t="shared" si="284"/>
        <v>0</v>
      </c>
      <c r="QWF78" s="321">
        <f t="shared" si="284"/>
        <v>0</v>
      </c>
      <c r="QWG78" s="321">
        <f t="shared" si="284"/>
        <v>0</v>
      </c>
      <c r="QWH78" s="321">
        <f t="shared" si="284"/>
        <v>0</v>
      </c>
      <c r="QWI78" s="321">
        <f t="shared" si="284"/>
        <v>0</v>
      </c>
      <c r="QWJ78" s="321">
        <f t="shared" si="284"/>
        <v>0</v>
      </c>
      <c r="QWK78" s="321">
        <f t="shared" si="284"/>
        <v>0</v>
      </c>
      <c r="QWL78" s="321">
        <f t="shared" si="284"/>
        <v>0</v>
      </c>
      <c r="QWM78" s="321">
        <f t="shared" si="284"/>
        <v>0</v>
      </c>
      <c r="QWN78" s="321">
        <f t="shared" si="284"/>
        <v>0</v>
      </c>
      <c r="QWO78" s="321">
        <f t="shared" si="284"/>
        <v>0</v>
      </c>
      <c r="QWP78" s="321">
        <f t="shared" si="284"/>
        <v>0</v>
      </c>
      <c r="QWQ78" s="321">
        <f t="shared" si="284"/>
        <v>0</v>
      </c>
      <c r="QWR78" s="321">
        <f t="shared" si="284"/>
        <v>0</v>
      </c>
      <c r="QWS78" s="321">
        <f t="shared" si="284"/>
        <v>0</v>
      </c>
      <c r="QWT78" s="321">
        <f t="shared" si="284"/>
        <v>0</v>
      </c>
      <c r="QWU78" s="321">
        <f t="shared" si="284"/>
        <v>0</v>
      </c>
      <c r="QWV78" s="321">
        <f t="shared" si="284"/>
        <v>0</v>
      </c>
      <c r="QWW78" s="321">
        <f t="shared" si="284"/>
        <v>0</v>
      </c>
      <c r="QWX78" s="321">
        <f t="shared" si="284"/>
        <v>0</v>
      </c>
      <c r="QWY78" s="321">
        <f t="shared" ref="QWY78:QZJ81" si="285">QWX78*8.5%*12</f>
        <v>0</v>
      </c>
      <c r="QWZ78" s="321">
        <f t="shared" si="285"/>
        <v>0</v>
      </c>
      <c r="QXA78" s="321">
        <f t="shared" si="285"/>
        <v>0</v>
      </c>
      <c r="QXB78" s="321">
        <f t="shared" si="285"/>
        <v>0</v>
      </c>
      <c r="QXC78" s="321">
        <f t="shared" si="285"/>
        <v>0</v>
      </c>
      <c r="QXD78" s="321">
        <f t="shared" si="285"/>
        <v>0</v>
      </c>
      <c r="QXE78" s="321">
        <f t="shared" si="285"/>
        <v>0</v>
      </c>
      <c r="QXF78" s="321">
        <f t="shared" si="285"/>
        <v>0</v>
      </c>
      <c r="QXG78" s="321">
        <f t="shared" si="285"/>
        <v>0</v>
      </c>
      <c r="QXH78" s="321">
        <f t="shared" si="285"/>
        <v>0</v>
      </c>
      <c r="QXI78" s="321">
        <f t="shared" si="285"/>
        <v>0</v>
      </c>
      <c r="QXJ78" s="321">
        <f t="shared" si="285"/>
        <v>0</v>
      </c>
      <c r="QXK78" s="321">
        <f t="shared" si="285"/>
        <v>0</v>
      </c>
      <c r="QXL78" s="321">
        <f t="shared" si="285"/>
        <v>0</v>
      </c>
      <c r="QXM78" s="321">
        <f t="shared" si="285"/>
        <v>0</v>
      </c>
      <c r="QXN78" s="321">
        <f t="shared" si="285"/>
        <v>0</v>
      </c>
      <c r="QXO78" s="321">
        <f t="shared" si="285"/>
        <v>0</v>
      </c>
      <c r="QXP78" s="321">
        <f t="shared" si="285"/>
        <v>0</v>
      </c>
      <c r="QXQ78" s="321">
        <f t="shared" si="285"/>
        <v>0</v>
      </c>
      <c r="QXR78" s="321">
        <f t="shared" si="285"/>
        <v>0</v>
      </c>
      <c r="QXS78" s="321">
        <f t="shared" si="285"/>
        <v>0</v>
      </c>
      <c r="QXT78" s="321">
        <f t="shared" si="285"/>
        <v>0</v>
      </c>
      <c r="QXU78" s="321">
        <f t="shared" si="285"/>
        <v>0</v>
      </c>
      <c r="QXV78" s="321">
        <f t="shared" si="285"/>
        <v>0</v>
      </c>
      <c r="QXW78" s="321">
        <f t="shared" si="285"/>
        <v>0</v>
      </c>
      <c r="QXX78" s="321">
        <f t="shared" si="285"/>
        <v>0</v>
      </c>
      <c r="QXY78" s="321">
        <f t="shared" si="285"/>
        <v>0</v>
      </c>
      <c r="QXZ78" s="321">
        <f t="shared" si="285"/>
        <v>0</v>
      </c>
      <c r="QYA78" s="321">
        <f t="shared" si="285"/>
        <v>0</v>
      </c>
      <c r="QYB78" s="321">
        <f t="shared" si="285"/>
        <v>0</v>
      </c>
      <c r="QYC78" s="321">
        <f t="shared" si="285"/>
        <v>0</v>
      </c>
      <c r="QYD78" s="321">
        <f t="shared" si="285"/>
        <v>0</v>
      </c>
      <c r="QYE78" s="321">
        <f t="shared" si="285"/>
        <v>0</v>
      </c>
      <c r="QYF78" s="321">
        <f t="shared" si="285"/>
        <v>0</v>
      </c>
      <c r="QYG78" s="321">
        <f t="shared" si="285"/>
        <v>0</v>
      </c>
      <c r="QYH78" s="321">
        <f t="shared" si="285"/>
        <v>0</v>
      </c>
      <c r="QYI78" s="321">
        <f t="shared" si="285"/>
        <v>0</v>
      </c>
      <c r="QYJ78" s="321">
        <f t="shared" si="285"/>
        <v>0</v>
      </c>
      <c r="QYK78" s="321">
        <f t="shared" si="285"/>
        <v>0</v>
      </c>
      <c r="QYL78" s="321">
        <f t="shared" si="285"/>
        <v>0</v>
      </c>
      <c r="QYM78" s="321">
        <f t="shared" si="285"/>
        <v>0</v>
      </c>
      <c r="QYN78" s="321">
        <f t="shared" si="285"/>
        <v>0</v>
      </c>
      <c r="QYO78" s="321">
        <f t="shared" si="285"/>
        <v>0</v>
      </c>
      <c r="QYP78" s="321">
        <f t="shared" si="285"/>
        <v>0</v>
      </c>
      <c r="QYQ78" s="321">
        <f t="shared" si="285"/>
        <v>0</v>
      </c>
      <c r="QYR78" s="321">
        <f t="shared" si="285"/>
        <v>0</v>
      </c>
      <c r="QYS78" s="321">
        <f t="shared" si="285"/>
        <v>0</v>
      </c>
      <c r="QYT78" s="321">
        <f t="shared" si="285"/>
        <v>0</v>
      </c>
      <c r="QYU78" s="321">
        <f t="shared" si="285"/>
        <v>0</v>
      </c>
      <c r="QYV78" s="321">
        <f t="shared" si="285"/>
        <v>0</v>
      </c>
      <c r="QYW78" s="321">
        <f t="shared" si="285"/>
        <v>0</v>
      </c>
      <c r="QYX78" s="321">
        <f t="shared" si="285"/>
        <v>0</v>
      </c>
      <c r="QYY78" s="321">
        <f t="shared" si="285"/>
        <v>0</v>
      </c>
      <c r="QYZ78" s="321">
        <f t="shared" si="285"/>
        <v>0</v>
      </c>
      <c r="QZA78" s="321">
        <f t="shared" si="285"/>
        <v>0</v>
      </c>
      <c r="QZB78" s="321">
        <f t="shared" si="285"/>
        <v>0</v>
      </c>
      <c r="QZC78" s="321">
        <f t="shared" si="285"/>
        <v>0</v>
      </c>
      <c r="QZD78" s="321">
        <f t="shared" si="285"/>
        <v>0</v>
      </c>
      <c r="QZE78" s="321">
        <f t="shared" si="285"/>
        <v>0</v>
      </c>
      <c r="QZF78" s="321">
        <f t="shared" si="285"/>
        <v>0</v>
      </c>
      <c r="QZG78" s="321">
        <f t="shared" si="285"/>
        <v>0</v>
      </c>
      <c r="QZH78" s="321">
        <f t="shared" si="285"/>
        <v>0</v>
      </c>
      <c r="QZI78" s="321">
        <f t="shared" si="285"/>
        <v>0</v>
      </c>
      <c r="QZJ78" s="321">
        <f t="shared" si="285"/>
        <v>0</v>
      </c>
      <c r="QZK78" s="321">
        <f t="shared" ref="QZK78:RBV81" si="286">QZJ78*8.5%*12</f>
        <v>0</v>
      </c>
      <c r="QZL78" s="321">
        <f t="shared" si="286"/>
        <v>0</v>
      </c>
      <c r="QZM78" s="321">
        <f t="shared" si="286"/>
        <v>0</v>
      </c>
      <c r="QZN78" s="321">
        <f t="shared" si="286"/>
        <v>0</v>
      </c>
      <c r="QZO78" s="321">
        <f t="shared" si="286"/>
        <v>0</v>
      </c>
      <c r="QZP78" s="321">
        <f t="shared" si="286"/>
        <v>0</v>
      </c>
      <c r="QZQ78" s="321">
        <f t="shared" si="286"/>
        <v>0</v>
      </c>
      <c r="QZR78" s="321">
        <f t="shared" si="286"/>
        <v>0</v>
      </c>
      <c r="QZS78" s="321">
        <f t="shared" si="286"/>
        <v>0</v>
      </c>
      <c r="QZT78" s="321">
        <f t="shared" si="286"/>
        <v>0</v>
      </c>
      <c r="QZU78" s="321">
        <f t="shared" si="286"/>
        <v>0</v>
      </c>
      <c r="QZV78" s="321">
        <f t="shared" si="286"/>
        <v>0</v>
      </c>
      <c r="QZW78" s="321">
        <f t="shared" si="286"/>
        <v>0</v>
      </c>
      <c r="QZX78" s="321">
        <f t="shared" si="286"/>
        <v>0</v>
      </c>
      <c r="QZY78" s="321">
        <f t="shared" si="286"/>
        <v>0</v>
      </c>
      <c r="QZZ78" s="321">
        <f t="shared" si="286"/>
        <v>0</v>
      </c>
      <c r="RAA78" s="321">
        <f t="shared" si="286"/>
        <v>0</v>
      </c>
      <c r="RAB78" s="321">
        <f t="shared" si="286"/>
        <v>0</v>
      </c>
      <c r="RAC78" s="321">
        <f t="shared" si="286"/>
        <v>0</v>
      </c>
      <c r="RAD78" s="321">
        <f t="shared" si="286"/>
        <v>0</v>
      </c>
      <c r="RAE78" s="321">
        <f t="shared" si="286"/>
        <v>0</v>
      </c>
      <c r="RAF78" s="321">
        <f t="shared" si="286"/>
        <v>0</v>
      </c>
      <c r="RAG78" s="321">
        <f t="shared" si="286"/>
        <v>0</v>
      </c>
      <c r="RAH78" s="321">
        <f t="shared" si="286"/>
        <v>0</v>
      </c>
      <c r="RAI78" s="321">
        <f t="shared" si="286"/>
        <v>0</v>
      </c>
      <c r="RAJ78" s="321">
        <f t="shared" si="286"/>
        <v>0</v>
      </c>
      <c r="RAK78" s="321">
        <f t="shared" si="286"/>
        <v>0</v>
      </c>
      <c r="RAL78" s="321">
        <f t="shared" si="286"/>
        <v>0</v>
      </c>
      <c r="RAM78" s="321">
        <f t="shared" si="286"/>
        <v>0</v>
      </c>
      <c r="RAN78" s="321">
        <f t="shared" si="286"/>
        <v>0</v>
      </c>
      <c r="RAO78" s="321">
        <f t="shared" si="286"/>
        <v>0</v>
      </c>
      <c r="RAP78" s="321">
        <f t="shared" si="286"/>
        <v>0</v>
      </c>
      <c r="RAQ78" s="321">
        <f t="shared" si="286"/>
        <v>0</v>
      </c>
      <c r="RAR78" s="321">
        <f t="shared" si="286"/>
        <v>0</v>
      </c>
      <c r="RAS78" s="321">
        <f t="shared" si="286"/>
        <v>0</v>
      </c>
      <c r="RAT78" s="321">
        <f t="shared" si="286"/>
        <v>0</v>
      </c>
      <c r="RAU78" s="321">
        <f t="shared" si="286"/>
        <v>0</v>
      </c>
      <c r="RAV78" s="321">
        <f t="shared" si="286"/>
        <v>0</v>
      </c>
      <c r="RAW78" s="321">
        <f t="shared" si="286"/>
        <v>0</v>
      </c>
      <c r="RAX78" s="321">
        <f t="shared" si="286"/>
        <v>0</v>
      </c>
      <c r="RAY78" s="321">
        <f t="shared" si="286"/>
        <v>0</v>
      </c>
      <c r="RAZ78" s="321">
        <f t="shared" si="286"/>
        <v>0</v>
      </c>
      <c r="RBA78" s="321">
        <f t="shared" si="286"/>
        <v>0</v>
      </c>
      <c r="RBB78" s="321">
        <f t="shared" si="286"/>
        <v>0</v>
      </c>
      <c r="RBC78" s="321">
        <f t="shared" si="286"/>
        <v>0</v>
      </c>
      <c r="RBD78" s="321">
        <f t="shared" si="286"/>
        <v>0</v>
      </c>
      <c r="RBE78" s="321">
        <f t="shared" si="286"/>
        <v>0</v>
      </c>
      <c r="RBF78" s="321">
        <f t="shared" si="286"/>
        <v>0</v>
      </c>
      <c r="RBG78" s="321">
        <f t="shared" si="286"/>
        <v>0</v>
      </c>
      <c r="RBH78" s="321">
        <f t="shared" si="286"/>
        <v>0</v>
      </c>
      <c r="RBI78" s="321">
        <f t="shared" si="286"/>
        <v>0</v>
      </c>
      <c r="RBJ78" s="321">
        <f t="shared" si="286"/>
        <v>0</v>
      </c>
      <c r="RBK78" s="321">
        <f t="shared" si="286"/>
        <v>0</v>
      </c>
      <c r="RBL78" s="321">
        <f t="shared" si="286"/>
        <v>0</v>
      </c>
      <c r="RBM78" s="321">
        <f t="shared" si="286"/>
        <v>0</v>
      </c>
      <c r="RBN78" s="321">
        <f t="shared" si="286"/>
        <v>0</v>
      </c>
      <c r="RBO78" s="321">
        <f t="shared" si="286"/>
        <v>0</v>
      </c>
      <c r="RBP78" s="321">
        <f t="shared" si="286"/>
        <v>0</v>
      </c>
      <c r="RBQ78" s="321">
        <f t="shared" si="286"/>
        <v>0</v>
      </c>
      <c r="RBR78" s="321">
        <f t="shared" si="286"/>
        <v>0</v>
      </c>
      <c r="RBS78" s="321">
        <f t="shared" si="286"/>
        <v>0</v>
      </c>
      <c r="RBT78" s="321">
        <f t="shared" si="286"/>
        <v>0</v>
      </c>
      <c r="RBU78" s="321">
        <f t="shared" si="286"/>
        <v>0</v>
      </c>
      <c r="RBV78" s="321">
        <f t="shared" si="286"/>
        <v>0</v>
      </c>
      <c r="RBW78" s="321">
        <f t="shared" ref="RBW78:REH81" si="287">RBV78*8.5%*12</f>
        <v>0</v>
      </c>
      <c r="RBX78" s="321">
        <f t="shared" si="287"/>
        <v>0</v>
      </c>
      <c r="RBY78" s="321">
        <f t="shared" si="287"/>
        <v>0</v>
      </c>
      <c r="RBZ78" s="321">
        <f t="shared" si="287"/>
        <v>0</v>
      </c>
      <c r="RCA78" s="321">
        <f t="shared" si="287"/>
        <v>0</v>
      </c>
      <c r="RCB78" s="321">
        <f t="shared" si="287"/>
        <v>0</v>
      </c>
      <c r="RCC78" s="321">
        <f t="shared" si="287"/>
        <v>0</v>
      </c>
      <c r="RCD78" s="321">
        <f t="shared" si="287"/>
        <v>0</v>
      </c>
      <c r="RCE78" s="321">
        <f t="shared" si="287"/>
        <v>0</v>
      </c>
      <c r="RCF78" s="321">
        <f t="shared" si="287"/>
        <v>0</v>
      </c>
      <c r="RCG78" s="321">
        <f t="shared" si="287"/>
        <v>0</v>
      </c>
      <c r="RCH78" s="321">
        <f t="shared" si="287"/>
        <v>0</v>
      </c>
      <c r="RCI78" s="321">
        <f t="shared" si="287"/>
        <v>0</v>
      </c>
      <c r="RCJ78" s="321">
        <f t="shared" si="287"/>
        <v>0</v>
      </c>
      <c r="RCK78" s="321">
        <f t="shared" si="287"/>
        <v>0</v>
      </c>
      <c r="RCL78" s="321">
        <f t="shared" si="287"/>
        <v>0</v>
      </c>
      <c r="RCM78" s="321">
        <f t="shared" si="287"/>
        <v>0</v>
      </c>
      <c r="RCN78" s="321">
        <f t="shared" si="287"/>
        <v>0</v>
      </c>
      <c r="RCO78" s="321">
        <f t="shared" si="287"/>
        <v>0</v>
      </c>
      <c r="RCP78" s="321">
        <f t="shared" si="287"/>
        <v>0</v>
      </c>
      <c r="RCQ78" s="321">
        <f t="shared" si="287"/>
        <v>0</v>
      </c>
      <c r="RCR78" s="321">
        <f t="shared" si="287"/>
        <v>0</v>
      </c>
      <c r="RCS78" s="321">
        <f t="shared" si="287"/>
        <v>0</v>
      </c>
      <c r="RCT78" s="321">
        <f t="shared" si="287"/>
        <v>0</v>
      </c>
      <c r="RCU78" s="321">
        <f t="shared" si="287"/>
        <v>0</v>
      </c>
      <c r="RCV78" s="321">
        <f t="shared" si="287"/>
        <v>0</v>
      </c>
      <c r="RCW78" s="321">
        <f t="shared" si="287"/>
        <v>0</v>
      </c>
      <c r="RCX78" s="321">
        <f t="shared" si="287"/>
        <v>0</v>
      </c>
      <c r="RCY78" s="321">
        <f t="shared" si="287"/>
        <v>0</v>
      </c>
      <c r="RCZ78" s="321">
        <f t="shared" si="287"/>
        <v>0</v>
      </c>
      <c r="RDA78" s="321">
        <f t="shared" si="287"/>
        <v>0</v>
      </c>
      <c r="RDB78" s="321">
        <f t="shared" si="287"/>
        <v>0</v>
      </c>
      <c r="RDC78" s="321">
        <f t="shared" si="287"/>
        <v>0</v>
      </c>
      <c r="RDD78" s="321">
        <f t="shared" si="287"/>
        <v>0</v>
      </c>
      <c r="RDE78" s="321">
        <f t="shared" si="287"/>
        <v>0</v>
      </c>
      <c r="RDF78" s="321">
        <f t="shared" si="287"/>
        <v>0</v>
      </c>
      <c r="RDG78" s="321">
        <f t="shared" si="287"/>
        <v>0</v>
      </c>
      <c r="RDH78" s="321">
        <f t="shared" si="287"/>
        <v>0</v>
      </c>
      <c r="RDI78" s="321">
        <f t="shared" si="287"/>
        <v>0</v>
      </c>
      <c r="RDJ78" s="321">
        <f t="shared" si="287"/>
        <v>0</v>
      </c>
      <c r="RDK78" s="321">
        <f t="shared" si="287"/>
        <v>0</v>
      </c>
      <c r="RDL78" s="321">
        <f t="shared" si="287"/>
        <v>0</v>
      </c>
      <c r="RDM78" s="321">
        <f t="shared" si="287"/>
        <v>0</v>
      </c>
      <c r="RDN78" s="321">
        <f t="shared" si="287"/>
        <v>0</v>
      </c>
      <c r="RDO78" s="321">
        <f t="shared" si="287"/>
        <v>0</v>
      </c>
      <c r="RDP78" s="321">
        <f t="shared" si="287"/>
        <v>0</v>
      </c>
      <c r="RDQ78" s="321">
        <f t="shared" si="287"/>
        <v>0</v>
      </c>
      <c r="RDR78" s="321">
        <f t="shared" si="287"/>
        <v>0</v>
      </c>
      <c r="RDS78" s="321">
        <f t="shared" si="287"/>
        <v>0</v>
      </c>
      <c r="RDT78" s="321">
        <f t="shared" si="287"/>
        <v>0</v>
      </c>
      <c r="RDU78" s="321">
        <f t="shared" si="287"/>
        <v>0</v>
      </c>
      <c r="RDV78" s="321">
        <f t="shared" si="287"/>
        <v>0</v>
      </c>
      <c r="RDW78" s="321">
        <f t="shared" si="287"/>
        <v>0</v>
      </c>
      <c r="RDX78" s="321">
        <f t="shared" si="287"/>
        <v>0</v>
      </c>
      <c r="RDY78" s="321">
        <f t="shared" si="287"/>
        <v>0</v>
      </c>
      <c r="RDZ78" s="321">
        <f t="shared" si="287"/>
        <v>0</v>
      </c>
      <c r="REA78" s="321">
        <f t="shared" si="287"/>
        <v>0</v>
      </c>
      <c r="REB78" s="321">
        <f t="shared" si="287"/>
        <v>0</v>
      </c>
      <c r="REC78" s="321">
        <f t="shared" si="287"/>
        <v>0</v>
      </c>
      <c r="RED78" s="321">
        <f t="shared" si="287"/>
        <v>0</v>
      </c>
      <c r="REE78" s="321">
        <f t="shared" si="287"/>
        <v>0</v>
      </c>
      <c r="REF78" s="321">
        <f t="shared" si="287"/>
        <v>0</v>
      </c>
      <c r="REG78" s="321">
        <f t="shared" si="287"/>
        <v>0</v>
      </c>
      <c r="REH78" s="321">
        <f t="shared" si="287"/>
        <v>0</v>
      </c>
      <c r="REI78" s="321">
        <f t="shared" ref="REI78:RGT81" si="288">REH78*8.5%*12</f>
        <v>0</v>
      </c>
      <c r="REJ78" s="321">
        <f t="shared" si="288"/>
        <v>0</v>
      </c>
      <c r="REK78" s="321">
        <f t="shared" si="288"/>
        <v>0</v>
      </c>
      <c r="REL78" s="321">
        <f t="shared" si="288"/>
        <v>0</v>
      </c>
      <c r="REM78" s="321">
        <f t="shared" si="288"/>
        <v>0</v>
      </c>
      <c r="REN78" s="321">
        <f t="shared" si="288"/>
        <v>0</v>
      </c>
      <c r="REO78" s="321">
        <f t="shared" si="288"/>
        <v>0</v>
      </c>
      <c r="REP78" s="321">
        <f t="shared" si="288"/>
        <v>0</v>
      </c>
      <c r="REQ78" s="321">
        <f t="shared" si="288"/>
        <v>0</v>
      </c>
      <c r="RER78" s="321">
        <f t="shared" si="288"/>
        <v>0</v>
      </c>
      <c r="RES78" s="321">
        <f t="shared" si="288"/>
        <v>0</v>
      </c>
      <c r="RET78" s="321">
        <f t="shared" si="288"/>
        <v>0</v>
      </c>
      <c r="REU78" s="321">
        <f t="shared" si="288"/>
        <v>0</v>
      </c>
      <c r="REV78" s="321">
        <f t="shared" si="288"/>
        <v>0</v>
      </c>
      <c r="REW78" s="321">
        <f t="shared" si="288"/>
        <v>0</v>
      </c>
      <c r="REX78" s="321">
        <f t="shared" si="288"/>
        <v>0</v>
      </c>
      <c r="REY78" s="321">
        <f t="shared" si="288"/>
        <v>0</v>
      </c>
      <c r="REZ78" s="321">
        <f t="shared" si="288"/>
        <v>0</v>
      </c>
      <c r="RFA78" s="321">
        <f t="shared" si="288"/>
        <v>0</v>
      </c>
      <c r="RFB78" s="321">
        <f t="shared" si="288"/>
        <v>0</v>
      </c>
      <c r="RFC78" s="321">
        <f t="shared" si="288"/>
        <v>0</v>
      </c>
      <c r="RFD78" s="321">
        <f t="shared" si="288"/>
        <v>0</v>
      </c>
      <c r="RFE78" s="321">
        <f t="shared" si="288"/>
        <v>0</v>
      </c>
      <c r="RFF78" s="321">
        <f t="shared" si="288"/>
        <v>0</v>
      </c>
      <c r="RFG78" s="321">
        <f t="shared" si="288"/>
        <v>0</v>
      </c>
      <c r="RFH78" s="321">
        <f t="shared" si="288"/>
        <v>0</v>
      </c>
      <c r="RFI78" s="321">
        <f t="shared" si="288"/>
        <v>0</v>
      </c>
      <c r="RFJ78" s="321">
        <f t="shared" si="288"/>
        <v>0</v>
      </c>
      <c r="RFK78" s="321">
        <f t="shared" si="288"/>
        <v>0</v>
      </c>
      <c r="RFL78" s="321">
        <f t="shared" si="288"/>
        <v>0</v>
      </c>
      <c r="RFM78" s="321">
        <f t="shared" si="288"/>
        <v>0</v>
      </c>
      <c r="RFN78" s="321">
        <f t="shared" si="288"/>
        <v>0</v>
      </c>
      <c r="RFO78" s="321">
        <f t="shared" si="288"/>
        <v>0</v>
      </c>
      <c r="RFP78" s="321">
        <f t="shared" si="288"/>
        <v>0</v>
      </c>
      <c r="RFQ78" s="321">
        <f t="shared" si="288"/>
        <v>0</v>
      </c>
      <c r="RFR78" s="321">
        <f t="shared" si="288"/>
        <v>0</v>
      </c>
      <c r="RFS78" s="321">
        <f t="shared" si="288"/>
        <v>0</v>
      </c>
      <c r="RFT78" s="321">
        <f t="shared" si="288"/>
        <v>0</v>
      </c>
      <c r="RFU78" s="321">
        <f t="shared" si="288"/>
        <v>0</v>
      </c>
      <c r="RFV78" s="321">
        <f t="shared" si="288"/>
        <v>0</v>
      </c>
      <c r="RFW78" s="321">
        <f t="shared" si="288"/>
        <v>0</v>
      </c>
      <c r="RFX78" s="321">
        <f t="shared" si="288"/>
        <v>0</v>
      </c>
      <c r="RFY78" s="321">
        <f t="shared" si="288"/>
        <v>0</v>
      </c>
      <c r="RFZ78" s="321">
        <f t="shared" si="288"/>
        <v>0</v>
      </c>
      <c r="RGA78" s="321">
        <f t="shared" si="288"/>
        <v>0</v>
      </c>
      <c r="RGB78" s="321">
        <f t="shared" si="288"/>
        <v>0</v>
      </c>
      <c r="RGC78" s="321">
        <f t="shared" si="288"/>
        <v>0</v>
      </c>
      <c r="RGD78" s="321">
        <f t="shared" si="288"/>
        <v>0</v>
      </c>
      <c r="RGE78" s="321">
        <f t="shared" si="288"/>
        <v>0</v>
      </c>
      <c r="RGF78" s="321">
        <f t="shared" si="288"/>
        <v>0</v>
      </c>
      <c r="RGG78" s="321">
        <f t="shared" si="288"/>
        <v>0</v>
      </c>
      <c r="RGH78" s="321">
        <f t="shared" si="288"/>
        <v>0</v>
      </c>
      <c r="RGI78" s="321">
        <f t="shared" si="288"/>
        <v>0</v>
      </c>
      <c r="RGJ78" s="321">
        <f t="shared" si="288"/>
        <v>0</v>
      </c>
      <c r="RGK78" s="321">
        <f t="shared" si="288"/>
        <v>0</v>
      </c>
      <c r="RGL78" s="321">
        <f t="shared" si="288"/>
        <v>0</v>
      </c>
      <c r="RGM78" s="321">
        <f t="shared" si="288"/>
        <v>0</v>
      </c>
      <c r="RGN78" s="321">
        <f t="shared" si="288"/>
        <v>0</v>
      </c>
      <c r="RGO78" s="321">
        <f t="shared" si="288"/>
        <v>0</v>
      </c>
      <c r="RGP78" s="321">
        <f t="shared" si="288"/>
        <v>0</v>
      </c>
      <c r="RGQ78" s="321">
        <f t="shared" si="288"/>
        <v>0</v>
      </c>
      <c r="RGR78" s="321">
        <f t="shared" si="288"/>
        <v>0</v>
      </c>
      <c r="RGS78" s="321">
        <f t="shared" si="288"/>
        <v>0</v>
      </c>
      <c r="RGT78" s="321">
        <f t="shared" si="288"/>
        <v>0</v>
      </c>
      <c r="RGU78" s="321">
        <f t="shared" ref="RGU78:RJF81" si="289">RGT78*8.5%*12</f>
        <v>0</v>
      </c>
      <c r="RGV78" s="321">
        <f t="shared" si="289"/>
        <v>0</v>
      </c>
      <c r="RGW78" s="321">
        <f t="shared" si="289"/>
        <v>0</v>
      </c>
      <c r="RGX78" s="321">
        <f t="shared" si="289"/>
        <v>0</v>
      </c>
      <c r="RGY78" s="321">
        <f t="shared" si="289"/>
        <v>0</v>
      </c>
      <c r="RGZ78" s="321">
        <f t="shared" si="289"/>
        <v>0</v>
      </c>
      <c r="RHA78" s="321">
        <f t="shared" si="289"/>
        <v>0</v>
      </c>
      <c r="RHB78" s="321">
        <f t="shared" si="289"/>
        <v>0</v>
      </c>
      <c r="RHC78" s="321">
        <f t="shared" si="289"/>
        <v>0</v>
      </c>
      <c r="RHD78" s="321">
        <f t="shared" si="289"/>
        <v>0</v>
      </c>
      <c r="RHE78" s="321">
        <f t="shared" si="289"/>
        <v>0</v>
      </c>
      <c r="RHF78" s="321">
        <f t="shared" si="289"/>
        <v>0</v>
      </c>
      <c r="RHG78" s="321">
        <f t="shared" si="289"/>
        <v>0</v>
      </c>
      <c r="RHH78" s="321">
        <f t="shared" si="289"/>
        <v>0</v>
      </c>
      <c r="RHI78" s="321">
        <f t="shared" si="289"/>
        <v>0</v>
      </c>
      <c r="RHJ78" s="321">
        <f t="shared" si="289"/>
        <v>0</v>
      </c>
      <c r="RHK78" s="321">
        <f t="shared" si="289"/>
        <v>0</v>
      </c>
      <c r="RHL78" s="321">
        <f t="shared" si="289"/>
        <v>0</v>
      </c>
      <c r="RHM78" s="321">
        <f t="shared" si="289"/>
        <v>0</v>
      </c>
      <c r="RHN78" s="321">
        <f t="shared" si="289"/>
        <v>0</v>
      </c>
      <c r="RHO78" s="321">
        <f t="shared" si="289"/>
        <v>0</v>
      </c>
      <c r="RHP78" s="321">
        <f t="shared" si="289"/>
        <v>0</v>
      </c>
      <c r="RHQ78" s="321">
        <f t="shared" si="289"/>
        <v>0</v>
      </c>
      <c r="RHR78" s="321">
        <f t="shared" si="289"/>
        <v>0</v>
      </c>
      <c r="RHS78" s="321">
        <f t="shared" si="289"/>
        <v>0</v>
      </c>
      <c r="RHT78" s="321">
        <f t="shared" si="289"/>
        <v>0</v>
      </c>
      <c r="RHU78" s="321">
        <f t="shared" si="289"/>
        <v>0</v>
      </c>
      <c r="RHV78" s="321">
        <f t="shared" si="289"/>
        <v>0</v>
      </c>
      <c r="RHW78" s="321">
        <f t="shared" si="289"/>
        <v>0</v>
      </c>
      <c r="RHX78" s="321">
        <f t="shared" si="289"/>
        <v>0</v>
      </c>
      <c r="RHY78" s="321">
        <f t="shared" si="289"/>
        <v>0</v>
      </c>
      <c r="RHZ78" s="321">
        <f t="shared" si="289"/>
        <v>0</v>
      </c>
      <c r="RIA78" s="321">
        <f t="shared" si="289"/>
        <v>0</v>
      </c>
      <c r="RIB78" s="321">
        <f t="shared" si="289"/>
        <v>0</v>
      </c>
      <c r="RIC78" s="321">
        <f t="shared" si="289"/>
        <v>0</v>
      </c>
      <c r="RID78" s="321">
        <f t="shared" si="289"/>
        <v>0</v>
      </c>
      <c r="RIE78" s="321">
        <f t="shared" si="289"/>
        <v>0</v>
      </c>
      <c r="RIF78" s="321">
        <f t="shared" si="289"/>
        <v>0</v>
      </c>
      <c r="RIG78" s="321">
        <f t="shared" si="289"/>
        <v>0</v>
      </c>
      <c r="RIH78" s="321">
        <f t="shared" si="289"/>
        <v>0</v>
      </c>
      <c r="RII78" s="321">
        <f t="shared" si="289"/>
        <v>0</v>
      </c>
      <c r="RIJ78" s="321">
        <f t="shared" si="289"/>
        <v>0</v>
      </c>
      <c r="RIK78" s="321">
        <f t="shared" si="289"/>
        <v>0</v>
      </c>
      <c r="RIL78" s="321">
        <f t="shared" si="289"/>
        <v>0</v>
      </c>
      <c r="RIM78" s="321">
        <f t="shared" si="289"/>
        <v>0</v>
      </c>
      <c r="RIN78" s="321">
        <f t="shared" si="289"/>
        <v>0</v>
      </c>
      <c r="RIO78" s="321">
        <f t="shared" si="289"/>
        <v>0</v>
      </c>
      <c r="RIP78" s="321">
        <f t="shared" si="289"/>
        <v>0</v>
      </c>
      <c r="RIQ78" s="321">
        <f t="shared" si="289"/>
        <v>0</v>
      </c>
      <c r="RIR78" s="321">
        <f t="shared" si="289"/>
        <v>0</v>
      </c>
      <c r="RIS78" s="321">
        <f t="shared" si="289"/>
        <v>0</v>
      </c>
      <c r="RIT78" s="321">
        <f t="shared" si="289"/>
        <v>0</v>
      </c>
      <c r="RIU78" s="321">
        <f t="shared" si="289"/>
        <v>0</v>
      </c>
      <c r="RIV78" s="321">
        <f t="shared" si="289"/>
        <v>0</v>
      </c>
      <c r="RIW78" s="321">
        <f t="shared" si="289"/>
        <v>0</v>
      </c>
      <c r="RIX78" s="321">
        <f t="shared" si="289"/>
        <v>0</v>
      </c>
      <c r="RIY78" s="321">
        <f t="shared" si="289"/>
        <v>0</v>
      </c>
      <c r="RIZ78" s="321">
        <f t="shared" si="289"/>
        <v>0</v>
      </c>
      <c r="RJA78" s="321">
        <f t="shared" si="289"/>
        <v>0</v>
      </c>
      <c r="RJB78" s="321">
        <f t="shared" si="289"/>
        <v>0</v>
      </c>
      <c r="RJC78" s="321">
        <f t="shared" si="289"/>
        <v>0</v>
      </c>
      <c r="RJD78" s="321">
        <f t="shared" si="289"/>
        <v>0</v>
      </c>
      <c r="RJE78" s="321">
        <f t="shared" si="289"/>
        <v>0</v>
      </c>
      <c r="RJF78" s="321">
        <f t="shared" si="289"/>
        <v>0</v>
      </c>
      <c r="RJG78" s="321">
        <f t="shared" ref="RJG78:RLR81" si="290">RJF78*8.5%*12</f>
        <v>0</v>
      </c>
      <c r="RJH78" s="321">
        <f t="shared" si="290"/>
        <v>0</v>
      </c>
      <c r="RJI78" s="321">
        <f t="shared" si="290"/>
        <v>0</v>
      </c>
      <c r="RJJ78" s="321">
        <f t="shared" si="290"/>
        <v>0</v>
      </c>
      <c r="RJK78" s="321">
        <f t="shared" si="290"/>
        <v>0</v>
      </c>
      <c r="RJL78" s="321">
        <f t="shared" si="290"/>
        <v>0</v>
      </c>
      <c r="RJM78" s="321">
        <f t="shared" si="290"/>
        <v>0</v>
      </c>
      <c r="RJN78" s="321">
        <f t="shared" si="290"/>
        <v>0</v>
      </c>
      <c r="RJO78" s="321">
        <f t="shared" si="290"/>
        <v>0</v>
      </c>
      <c r="RJP78" s="321">
        <f t="shared" si="290"/>
        <v>0</v>
      </c>
      <c r="RJQ78" s="321">
        <f t="shared" si="290"/>
        <v>0</v>
      </c>
      <c r="RJR78" s="321">
        <f t="shared" si="290"/>
        <v>0</v>
      </c>
      <c r="RJS78" s="321">
        <f t="shared" si="290"/>
        <v>0</v>
      </c>
      <c r="RJT78" s="321">
        <f t="shared" si="290"/>
        <v>0</v>
      </c>
      <c r="RJU78" s="321">
        <f t="shared" si="290"/>
        <v>0</v>
      </c>
      <c r="RJV78" s="321">
        <f t="shared" si="290"/>
        <v>0</v>
      </c>
      <c r="RJW78" s="321">
        <f t="shared" si="290"/>
        <v>0</v>
      </c>
      <c r="RJX78" s="321">
        <f t="shared" si="290"/>
        <v>0</v>
      </c>
      <c r="RJY78" s="321">
        <f t="shared" si="290"/>
        <v>0</v>
      </c>
      <c r="RJZ78" s="321">
        <f t="shared" si="290"/>
        <v>0</v>
      </c>
      <c r="RKA78" s="321">
        <f t="shared" si="290"/>
        <v>0</v>
      </c>
      <c r="RKB78" s="321">
        <f t="shared" si="290"/>
        <v>0</v>
      </c>
      <c r="RKC78" s="321">
        <f t="shared" si="290"/>
        <v>0</v>
      </c>
      <c r="RKD78" s="321">
        <f t="shared" si="290"/>
        <v>0</v>
      </c>
      <c r="RKE78" s="321">
        <f t="shared" si="290"/>
        <v>0</v>
      </c>
      <c r="RKF78" s="321">
        <f t="shared" si="290"/>
        <v>0</v>
      </c>
      <c r="RKG78" s="321">
        <f t="shared" si="290"/>
        <v>0</v>
      </c>
      <c r="RKH78" s="321">
        <f t="shared" si="290"/>
        <v>0</v>
      </c>
      <c r="RKI78" s="321">
        <f t="shared" si="290"/>
        <v>0</v>
      </c>
      <c r="RKJ78" s="321">
        <f t="shared" si="290"/>
        <v>0</v>
      </c>
      <c r="RKK78" s="321">
        <f t="shared" si="290"/>
        <v>0</v>
      </c>
      <c r="RKL78" s="321">
        <f t="shared" si="290"/>
        <v>0</v>
      </c>
      <c r="RKM78" s="321">
        <f t="shared" si="290"/>
        <v>0</v>
      </c>
      <c r="RKN78" s="321">
        <f t="shared" si="290"/>
        <v>0</v>
      </c>
      <c r="RKO78" s="321">
        <f t="shared" si="290"/>
        <v>0</v>
      </c>
      <c r="RKP78" s="321">
        <f t="shared" si="290"/>
        <v>0</v>
      </c>
      <c r="RKQ78" s="321">
        <f t="shared" si="290"/>
        <v>0</v>
      </c>
      <c r="RKR78" s="321">
        <f t="shared" si="290"/>
        <v>0</v>
      </c>
      <c r="RKS78" s="321">
        <f t="shared" si="290"/>
        <v>0</v>
      </c>
      <c r="RKT78" s="321">
        <f t="shared" si="290"/>
        <v>0</v>
      </c>
      <c r="RKU78" s="321">
        <f t="shared" si="290"/>
        <v>0</v>
      </c>
      <c r="RKV78" s="321">
        <f t="shared" si="290"/>
        <v>0</v>
      </c>
      <c r="RKW78" s="321">
        <f t="shared" si="290"/>
        <v>0</v>
      </c>
      <c r="RKX78" s="321">
        <f t="shared" si="290"/>
        <v>0</v>
      </c>
      <c r="RKY78" s="321">
        <f t="shared" si="290"/>
        <v>0</v>
      </c>
      <c r="RKZ78" s="321">
        <f t="shared" si="290"/>
        <v>0</v>
      </c>
      <c r="RLA78" s="321">
        <f t="shared" si="290"/>
        <v>0</v>
      </c>
      <c r="RLB78" s="321">
        <f t="shared" si="290"/>
        <v>0</v>
      </c>
      <c r="RLC78" s="321">
        <f t="shared" si="290"/>
        <v>0</v>
      </c>
      <c r="RLD78" s="321">
        <f t="shared" si="290"/>
        <v>0</v>
      </c>
      <c r="RLE78" s="321">
        <f t="shared" si="290"/>
        <v>0</v>
      </c>
      <c r="RLF78" s="321">
        <f t="shared" si="290"/>
        <v>0</v>
      </c>
      <c r="RLG78" s="321">
        <f t="shared" si="290"/>
        <v>0</v>
      </c>
      <c r="RLH78" s="321">
        <f t="shared" si="290"/>
        <v>0</v>
      </c>
      <c r="RLI78" s="321">
        <f t="shared" si="290"/>
        <v>0</v>
      </c>
      <c r="RLJ78" s="321">
        <f t="shared" si="290"/>
        <v>0</v>
      </c>
      <c r="RLK78" s="321">
        <f t="shared" si="290"/>
        <v>0</v>
      </c>
      <c r="RLL78" s="321">
        <f t="shared" si="290"/>
        <v>0</v>
      </c>
      <c r="RLM78" s="321">
        <f t="shared" si="290"/>
        <v>0</v>
      </c>
      <c r="RLN78" s="321">
        <f t="shared" si="290"/>
        <v>0</v>
      </c>
      <c r="RLO78" s="321">
        <f t="shared" si="290"/>
        <v>0</v>
      </c>
      <c r="RLP78" s="321">
        <f t="shared" si="290"/>
        <v>0</v>
      </c>
      <c r="RLQ78" s="321">
        <f t="shared" si="290"/>
        <v>0</v>
      </c>
      <c r="RLR78" s="321">
        <f t="shared" si="290"/>
        <v>0</v>
      </c>
      <c r="RLS78" s="321">
        <f t="shared" ref="RLS78:ROD81" si="291">RLR78*8.5%*12</f>
        <v>0</v>
      </c>
      <c r="RLT78" s="321">
        <f t="shared" si="291"/>
        <v>0</v>
      </c>
      <c r="RLU78" s="321">
        <f t="shared" si="291"/>
        <v>0</v>
      </c>
      <c r="RLV78" s="321">
        <f t="shared" si="291"/>
        <v>0</v>
      </c>
      <c r="RLW78" s="321">
        <f t="shared" si="291"/>
        <v>0</v>
      </c>
      <c r="RLX78" s="321">
        <f t="shared" si="291"/>
        <v>0</v>
      </c>
      <c r="RLY78" s="321">
        <f t="shared" si="291"/>
        <v>0</v>
      </c>
      <c r="RLZ78" s="321">
        <f t="shared" si="291"/>
        <v>0</v>
      </c>
      <c r="RMA78" s="321">
        <f t="shared" si="291"/>
        <v>0</v>
      </c>
      <c r="RMB78" s="321">
        <f t="shared" si="291"/>
        <v>0</v>
      </c>
      <c r="RMC78" s="321">
        <f t="shared" si="291"/>
        <v>0</v>
      </c>
      <c r="RMD78" s="321">
        <f t="shared" si="291"/>
        <v>0</v>
      </c>
      <c r="RME78" s="321">
        <f t="shared" si="291"/>
        <v>0</v>
      </c>
      <c r="RMF78" s="321">
        <f t="shared" si="291"/>
        <v>0</v>
      </c>
      <c r="RMG78" s="321">
        <f t="shared" si="291"/>
        <v>0</v>
      </c>
      <c r="RMH78" s="321">
        <f t="shared" si="291"/>
        <v>0</v>
      </c>
      <c r="RMI78" s="321">
        <f t="shared" si="291"/>
        <v>0</v>
      </c>
      <c r="RMJ78" s="321">
        <f t="shared" si="291"/>
        <v>0</v>
      </c>
      <c r="RMK78" s="321">
        <f t="shared" si="291"/>
        <v>0</v>
      </c>
      <c r="RML78" s="321">
        <f t="shared" si="291"/>
        <v>0</v>
      </c>
      <c r="RMM78" s="321">
        <f t="shared" si="291"/>
        <v>0</v>
      </c>
      <c r="RMN78" s="321">
        <f t="shared" si="291"/>
        <v>0</v>
      </c>
      <c r="RMO78" s="321">
        <f t="shared" si="291"/>
        <v>0</v>
      </c>
      <c r="RMP78" s="321">
        <f t="shared" si="291"/>
        <v>0</v>
      </c>
      <c r="RMQ78" s="321">
        <f t="shared" si="291"/>
        <v>0</v>
      </c>
      <c r="RMR78" s="321">
        <f t="shared" si="291"/>
        <v>0</v>
      </c>
      <c r="RMS78" s="321">
        <f t="shared" si="291"/>
        <v>0</v>
      </c>
      <c r="RMT78" s="321">
        <f t="shared" si="291"/>
        <v>0</v>
      </c>
      <c r="RMU78" s="321">
        <f t="shared" si="291"/>
        <v>0</v>
      </c>
      <c r="RMV78" s="321">
        <f t="shared" si="291"/>
        <v>0</v>
      </c>
      <c r="RMW78" s="321">
        <f t="shared" si="291"/>
        <v>0</v>
      </c>
      <c r="RMX78" s="321">
        <f t="shared" si="291"/>
        <v>0</v>
      </c>
      <c r="RMY78" s="321">
        <f t="shared" si="291"/>
        <v>0</v>
      </c>
      <c r="RMZ78" s="321">
        <f t="shared" si="291"/>
        <v>0</v>
      </c>
      <c r="RNA78" s="321">
        <f t="shared" si="291"/>
        <v>0</v>
      </c>
      <c r="RNB78" s="321">
        <f t="shared" si="291"/>
        <v>0</v>
      </c>
      <c r="RNC78" s="321">
        <f t="shared" si="291"/>
        <v>0</v>
      </c>
      <c r="RND78" s="321">
        <f t="shared" si="291"/>
        <v>0</v>
      </c>
      <c r="RNE78" s="321">
        <f t="shared" si="291"/>
        <v>0</v>
      </c>
      <c r="RNF78" s="321">
        <f t="shared" si="291"/>
        <v>0</v>
      </c>
      <c r="RNG78" s="321">
        <f t="shared" si="291"/>
        <v>0</v>
      </c>
      <c r="RNH78" s="321">
        <f t="shared" si="291"/>
        <v>0</v>
      </c>
      <c r="RNI78" s="321">
        <f t="shared" si="291"/>
        <v>0</v>
      </c>
      <c r="RNJ78" s="321">
        <f t="shared" si="291"/>
        <v>0</v>
      </c>
      <c r="RNK78" s="321">
        <f t="shared" si="291"/>
        <v>0</v>
      </c>
      <c r="RNL78" s="321">
        <f t="shared" si="291"/>
        <v>0</v>
      </c>
      <c r="RNM78" s="321">
        <f t="shared" si="291"/>
        <v>0</v>
      </c>
      <c r="RNN78" s="321">
        <f t="shared" si="291"/>
        <v>0</v>
      </c>
      <c r="RNO78" s="321">
        <f t="shared" si="291"/>
        <v>0</v>
      </c>
      <c r="RNP78" s="321">
        <f t="shared" si="291"/>
        <v>0</v>
      </c>
      <c r="RNQ78" s="321">
        <f t="shared" si="291"/>
        <v>0</v>
      </c>
      <c r="RNR78" s="321">
        <f t="shared" si="291"/>
        <v>0</v>
      </c>
      <c r="RNS78" s="321">
        <f t="shared" si="291"/>
        <v>0</v>
      </c>
      <c r="RNT78" s="321">
        <f t="shared" si="291"/>
        <v>0</v>
      </c>
      <c r="RNU78" s="321">
        <f t="shared" si="291"/>
        <v>0</v>
      </c>
      <c r="RNV78" s="321">
        <f t="shared" si="291"/>
        <v>0</v>
      </c>
      <c r="RNW78" s="321">
        <f t="shared" si="291"/>
        <v>0</v>
      </c>
      <c r="RNX78" s="321">
        <f t="shared" si="291"/>
        <v>0</v>
      </c>
      <c r="RNY78" s="321">
        <f t="shared" si="291"/>
        <v>0</v>
      </c>
      <c r="RNZ78" s="321">
        <f t="shared" si="291"/>
        <v>0</v>
      </c>
      <c r="ROA78" s="321">
        <f t="shared" si="291"/>
        <v>0</v>
      </c>
      <c r="ROB78" s="321">
        <f t="shared" si="291"/>
        <v>0</v>
      </c>
      <c r="ROC78" s="321">
        <f t="shared" si="291"/>
        <v>0</v>
      </c>
      <c r="ROD78" s="321">
        <f t="shared" si="291"/>
        <v>0</v>
      </c>
      <c r="ROE78" s="321">
        <f t="shared" ref="ROE78:RQP81" si="292">ROD78*8.5%*12</f>
        <v>0</v>
      </c>
      <c r="ROF78" s="321">
        <f t="shared" si="292"/>
        <v>0</v>
      </c>
      <c r="ROG78" s="321">
        <f t="shared" si="292"/>
        <v>0</v>
      </c>
      <c r="ROH78" s="321">
        <f t="shared" si="292"/>
        <v>0</v>
      </c>
      <c r="ROI78" s="321">
        <f t="shared" si="292"/>
        <v>0</v>
      </c>
      <c r="ROJ78" s="321">
        <f t="shared" si="292"/>
        <v>0</v>
      </c>
      <c r="ROK78" s="321">
        <f t="shared" si="292"/>
        <v>0</v>
      </c>
      <c r="ROL78" s="321">
        <f t="shared" si="292"/>
        <v>0</v>
      </c>
      <c r="ROM78" s="321">
        <f t="shared" si="292"/>
        <v>0</v>
      </c>
      <c r="RON78" s="321">
        <f t="shared" si="292"/>
        <v>0</v>
      </c>
      <c r="ROO78" s="321">
        <f t="shared" si="292"/>
        <v>0</v>
      </c>
      <c r="ROP78" s="321">
        <f t="shared" si="292"/>
        <v>0</v>
      </c>
      <c r="ROQ78" s="321">
        <f t="shared" si="292"/>
        <v>0</v>
      </c>
      <c r="ROR78" s="321">
        <f t="shared" si="292"/>
        <v>0</v>
      </c>
      <c r="ROS78" s="321">
        <f t="shared" si="292"/>
        <v>0</v>
      </c>
      <c r="ROT78" s="321">
        <f t="shared" si="292"/>
        <v>0</v>
      </c>
      <c r="ROU78" s="321">
        <f t="shared" si="292"/>
        <v>0</v>
      </c>
      <c r="ROV78" s="321">
        <f t="shared" si="292"/>
        <v>0</v>
      </c>
      <c r="ROW78" s="321">
        <f t="shared" si="292"/>
        <v>0</v>
      </c>
      <c r="ROX78" s="321">
        <f t="shared" si="292"/>
        <v>0</v>
      </c>
      <c r="ROY78" s="321">
        <f t="shared" si="292"/>
        <v>0</v>
      </c>
      <c r="ROZ78" s="321">
        <f t="shared" si="292"/>
        <v>0</v>
      </c>
      <c r="RPA78" s="321">
        <f t="shared" si="292"/>
        <v>0</v>
      </c>
      <c r="RPB78" s="321">
        <f t="shared" si="292"/>
        <v>0</v>
      </c>
      <c r="RPC78" s="321">
        <f t="shared" si="292"/>
        <v>0</v>
      </c>
      <c r="RPD78" s="321">
        <f t="shared" si="292"/>
        <v>0</v>
      </c>
      <c r="RPE78" s="321">
        <f t="shared" si="292"/>
        <v>0</v>
      </c>
      <c r="RPF78" s="321">
        <f t="shared" si="292"/>
        <v>0</v>
      </c>
      <c r="RPG78" s="321">
        <f t="shared" si="292"/>
        <v>0</v>
      </c>
      <c r="RPH78" s="321">
        <f t="shared" si="292"/>
        <v>0</v>
      </c>
      <c r="RPI78" s="321">
        <f t="shared" si="292"/>
        <v>0</v>
      </c>
      <c r="RPJ78" s="321">
        <f t="shared" si="292"/>
        <v>0</v>
      </c>
      <c r="RPK78" s="321">
        <f t="shared" si="292"/>
        <v>0</v>
      </c>
      <c r="RPL78" s="321">
        <f t="shared" si="292"/>
        <v>0</v>
      </c>
      <c r="RPM78" s="321">
        <f t="shared" si="292"/>
        <v>0</v>
      </c>
      <c r="RPN78" s="321">
        <f t="shared" si="292"/>
        <v>0</v>
      </c>
      <c r="RPO78" s="321">
        <f t="shared" si="292"/>
        <v>0</v>
      </c>
      <c r="RPP78" s="321">
        <f t="shared" si="292"/>
        <v>0</v>
      </c>
      <c r="RPQ78" s="321">
        <f t="shared" si="292"/>
        <v>0</v>
      </c>
      <c r="RPR78" s="321">
        <f t="shared" si="292"/>
        <v>0</v>
      </c>
      <c r="RPS78" s="321">
        <f t="shared" si="292"/>
        <v>0</v>
      </c>
      <c r="RPT78" s="321">
        <f t="shared" si="292"/>
        <v>0</v>
      </c>
      <c r="RPU78" s="321">
        <f t="shared" si="292"/>
        <v>0</v>
      </c>
      <c r="RPV78" s="321">
        <f t="shared" si="292"/>
        <v>0</v>
      </c>
      <c r="RPW78" s="321">
        <f t="shared" si="292"/>
        <v>0</v>
      </c>
      <c r="RPX78" s="321">
        <f t="shared" si="292"/>
        <v>0</v>
      </c>
      <c r="RPY78" s="321">
        <f t="shared" si="292"/>
        <v>0</v>
      </c>
      <c r="RPZ78" s="321">
        <f t="shared" si="292"/>
        <v>0</v>
      </c>
      <c r="RQA78" s="321">
        <f t="shared" si="292"/>
        <v>0</v>
      </c>
      <c r="RQB78" s="321">
        <f t="shared" si="292"/>
        <v>0</v>
      </c>
      <c r="RQC78" s="321">
        <f t="shared" si="292"/>
        <v>0</v>
      </c>
      <c r="RQD78" s="321">
        <f t="shared" si="292"/>
        <v>0</v>
      </c>
      <c r="RQE78" s="321">
        <f t="shared" si="292"/>
        <v>0</v>
      </c>
      <c r="RQF78" s="321">
        <f t="shared" si="292"/>
        <v>0</v>
      </c>
      <c r="RQG78" s="321">
        <f t="shared" si="292"/>
        <v>0</v>
      </c>
      <c r="RQH78" s="321">
        <f t="shared" si="292"/>
        <v>0</v>
      </c>
      <c r="RQI78" s="321">
        <f t="shared" si="292"/>
        <v>0</v>
      </c>
      <c r="RQJ78" s="321">
        <f t="shared" si="292"/>
        <v>0</v>
      </c>
      <c r="RQK78" s="321">
        <f t="shared" si="292"/>
        <v>0</v>
      </c>
      <c r="RQL78" s="321">
        <f t="shared" si="292"/>
        <v>0</v>
      </c>
      <c r="RQM78" s="321">
        <f t="shared" si="292"/>
        <v>0</v>
      </c>
      <c r="RQN78" s="321">
        <f t="shared" si="292"/>
        <v>0</v>
      </c>
      <c r="RQO78" s="321">
        <f t="shared" si="292"/>
        <v>0</v>
      </c>
      <c r="RQP78" s="321">
        <f t="shared" si="292"/>
        <v>0</v>
      </c>
      <c r="RQQ78" s="321">
        <f t="shared" ref="RQQ78:RTB81" si="293">RQP78*8.5%*12</f>
        <v>0</v>
      </c>
      <c r="RQR78" s="321">
        <f t="shared" si="293"/>
        <v>0</v>
      </c>
      <c r="RQS78" s="321">
        <f t="shared" si="293"/>
        <v>0</v>
      </c>
      <c r="RQT78" s="321">
        <f t="shared" si="293"/>
        <v>0</v>
      </c>
      <c r="RQU78" s="321">
        <f t="shared" si="293"/>
        <v>0</v>
      </c>
      <c r="RQV78" s="321">
        <f t="shared" si="293"/>
        <v>0</v>
      </c>
      <c r="RQW78" s="321">
        <f t="shared" si="293"/>
        <v>0</v>
      </c>
      <c r="RQX78" s="321">
        <f t="shared" si="293"/>
        <v>0</v>
      </c>
      <c r="RQY78" s="321">
        <f t="shared" si="293"/>
        <v>0</v>
      </c>
      <c r="RQZ78" s="321">
        <f t="shared" si="293"/>
        <v>0</v>
      </c>
      <c r="RRA78" s="321">
        <f t="shared" si="293"/>
        <v>0</v>
      </c>
      <c r="RRB78" s="321">
        <f t="shared" si="293"/>
        <v>0</v>
      </c>
      <c r="RRC78" s="321">
        <f t="shared" si="293"/>
        <v>0</v>
      </c>
      <c r="RRD78" s="321">
        <f t="shared" si="293"/>
        <v>0</v>
      </c>
      <c r="RRE78" s="321">
        <f t="shared" si="293"/>
        <v>0</v>
      </c>
      <c r="RRF78" s="321">
        <f t="shared" si="293"/>
        <v>0</v>
      </c>
      <c r="RRG78" s="321">
        <f t="shared" si="293"/>
        <v>0</v>
      </c>
      <c r="RRH78" s="321">
        <f t="shared" si="293"/>
        <v>0</v>
      </c>
      <c r="RRI78" s="321">
        <f t="shared" si="293"/>
        <v>0</v>
      </c>
      <c r="RRJ78" s="321">
        <f t="shared" si="293"/>
        <v>0</v>
      </c>
      <c r="RRK78" s="321">
        <f t="shared" si="293"/>
        <v>0</v>
      </c>
      <c r="RRL78" s="321">
        <f t="shared" si="293"/>
        <v>0</v>
      </c>
      <c r="RRM78" s="321">
        <f t="shared" si="293"/>
        <v>0</v>
      </c>
      <c r="RRN78" s="321">
        <f t="shared" si="293"/>
        <v>0</v>
      </c>
      <c r="RRO78" s="321">
        <f t="shared" si="293"/>
        <v>0</v>
      </c>
      <c r="RRP78" s="321">
        <f t="shared" si="293"/>
        <v>0</v>
      </c>
      <c r="RRQ78" s="321">
        <f t="shared" si="293"/>
        <v>0</v>
      </c>
      <c r="RRR78" s="321">
        <f t="shared" si="293"/>
        <v>0</v>
      </c>
      <c r="RRS78" s="321">
        <f t="shared" si="293"/>
        <v>0</v>
      </c>
      <c r="RRT78" s="321">
        <f t="shared" si="293"/>
        <v>0</v>
      </c>
      <c r="RRU78" s="321">
        <f t="shared" si="293"/>
        <v>0</v>
      </c>
      <c r="RRV78" s="321">
        <f t="shared" si="293"/>
        <v>0</v>
      </c>
      <c r="RRW78" s="321">
        <f t="shared" si="293"/>
        <v>0</v>
      </c>
      <c r="RRX78" s="321">
        <f t="shared" si="293"/>
        <v>0</v>
      </c>
      <c r="RRY78" s="321">
        <f t="shared" si="293"/>
        <v>0</v>
      </c>
      <c r="RRZ78" s="321">
        <f t="shared" si="293"/>
        <v>0</v>
      </c>
      <c r="RSA78" s="321">
        <f t="shared" si="293"/>
        <v>0</v>
      </c>
      <c r="RSB78" s="321">
        <f t="shared" si="293"/>
        <v>0</v>
      </c>
      <c r="RSC78" s="321">
        <f t="shared" si="293"/>
        <v>0</v>
      </c>
      <c r="RSD78" s="321">
        <f t="shared" si="293"/>
        <v>0</v>
      </c>
      <c r="RSE78" s="321">
        <f t="shared" si="293"/>
        <v>0</v>
      </c>
      <c r="RSF78" s="321">
        <f t="shared" si="293"/>
        <v>0</v>
      </c>
      <c r="RSG78" s="321">
        <f t="shared" si="293"/>
        <v>0</v>
      </c>
      <c r="RSH78" s="321">
        <f t="shared" si="293"/>
        <v>0</v>
      </c>
      <c r="RSI78" s="321">
        <f t="shared" si="293"/>
        <v>0</v>
      </c>
      <c r="RSJ78" s="321">
        <f t="shared" si="293"/>
        <v>0</v>
      </c>
      <c r="RSK78" s="321">
        <f t="shared" si="293"/>
        <v>0</v>
      </c>
      <c r="RSL78" s="321">
        <f t="shared" si="293"/>
        <v>0</v>
      </c>
      <c r="RSM78" s="321">
        <f t="shared" si="293"/>
        <v>0</v>
      </c>
      <c r="RSN78" s="321">
        <f t="shared" si="293"/>
        <v>0</v>
      </c>
      <c r="RSO78" s="321">
        <f t="shared" si="293"/>
        <v>0</v>
      </c>
      <c r="RSP78" s="321">
        <f t="shared" si="293"/>
        <v>0</v>
      </c>
      <c r="RSQ78" s="321">
        <f t="shared" si="293"/>
        <v>0</v>
      </c>
      <c r="RSR78" s="321">
        <f t="shared" si="293"/>
        <v>0</v>
      </c>
      <c r="RSS78" s="321">
        <f t="shared" si="293"/>
        <v>0</v>
      </c>
      <c r="RST78" s="321">
        <f t="shared" si="293"/>
        <v>0</v>
      </c>
      <c r="RSU78" s="321">
        <f t="shared" si="293"/>
        <v>0</v>
      </c>
      <c r="RSV78" s="321">
        <f t="shared" si="293"/>
        <v>0</v>
      </c>
      <c r="RSW78" s="321">
        <f t="shared" si="293"/>
        <v>0</v>
      </c>
      <c r="RSX78" s="321">
        <f t="shared" si="293"/>
        <v>0</v>
      </c>
      <c r="RSY78" s="321">
        <f t="shared" si="293"/>
        <v>0</v>
      </c>
      <c r="RSZ78" s="321">
        <f t="shared" si="293"/>
        <v>0</v>
      </c>
      <c r="RTA78" s="321">
        <f t="shared" si="293"/>
        <v>0</v>
      </c>
      <c r="RTB78" s="321">
        <f t="shared" si="293"/>
        <v>0</v>
      </c>
      <c r="RTC78" s="321">
        <f t="shared" ref="RTC78:RVN81" si="294">RTB78*8.5%*12</f>
        <v>0</v>
      </c>
      <c r="RTD78" s="321">
        <f t="shared" si="294"/>
        <v>0</v>
      </c>
      <c r="RTE78" s="321">
        <f t="shared" si="294"/>
        <v>0</v>
      </c>
      <c r="RTF78" s="321">
        <f t="shared" si="294"/>
        <v>0</v>
      </c>
      <c r="RTG78" s="321">
        <f t="shared" si="294"/>
        <v>0</v>
      </c>
      <c r="RTH78" s="321">
        <f t="shared" si="294"/>
        <v>0</v>
      </c>
      <c r="RTI78" s="321">
        <f t="shared" si="294"/>
        <v>0</v>
      </c>
      <c r="RTJ78" s="321">
        <f t="shared" si="294"/>
        <v>0</v>
      </c>
      <c r="RTK78" s="321">
        <f t="shared" si="294"/>
        <v>0</v>
      </c>
      <c r="RTL78" s="321">
        <f t="shared" si="294"/>
        <v>0</v>
      </c>
      <c r="RTM78" s="321">
        <f t="shared" si="294"/>
        <v>0</v>
      </c>
      <c r="RTN78" s="321">
        <f t="shared" si="294"/>
        <v>0</v>
      </c>
      <c r="RTO78" s="321">
        <f t="shared" si="294"/>
        <v>0</v>
      </c>
      <c r="RTP78" s="321">
        <f t="shared" si="294"/>
        <v>0</v>
      </c>
      <c r="RTQ78" s="321">
        <f t="shared" si="294"/>
        <v>0</v>
      </c>
      <c r="RTR78" s="321">
        <f t="shared" si="294"/>
        <v>0</v>
      </c>
      <c r="RTS78" s="321">
        <f t="shared" si="294"/>
        <v>0</v>
      </c>
      <c r="RTT78" s="321">
        <f t="shared" si="294"/>
        <v>0</v>
      </c>
      <c r="RTU78" s="321">
        <f t="shared" si="294"/>
        <v>0</v>
      </c>
      <c r="RTV78" s="321">
        <f t="shared" si="294"/>
        <v>0</v>
      </c>
      <c r="RTW78" s="321">
        <f t="shared" si="294"/>
        <v>0</v>
      </c>
      <c r="RTX78" s="321">
        <f t="shared" si="294"/>
        <v>0</v>
      </c>
      <c r="RTY78" s="321">
        <f t="shared" si="294"/>
        <v>0</v>
      </c>
      <c r="RTZ78" s="321">
        <f t="shared" si="294"/>
        <v>0</v>
      </c>
      <c r="RUA78" s="321">
        <f t="shared" si="294"/>
        <v>0</v>
      </c>
      <c r="RUB78" s="321">
        <f t="shared" si="294"/>
        <v>0</v>
      </c>
      <c r="RUC78" s="321">
        <f t="shared" si="294"/>
        <v>0</v>
      </c>
      <c r="RUD78" s="321">
        <f t="shared" si="294"/>
        <v>0</v>
      </c>
      <c r="RUE78" s="321">
        <f t="shared" si="294"/>
        <v>0</v>
      </c>
      <c r="RUF78" s="321">
        <f t="shared" si="294"/>
        <v>0</v>
      </c>
      <c r="RUG78" s="321">
        <f t="shared" si="294"/>
        <v>0</v>
      </c>
      <c r="RUH78" s="321">
        <f t="shared" si="294"/>
        <v>0</v>
      </c>
      <c r="RUI78" s="321">
        <f t="shared" si="294"/>
        <v>0</v>
      </c>
      <c r="RUJ78" s="321">
        <f t="shared" si="294"/>
        <v>0</v>
      </c>
      <c r="RUK78" s="321">
        <f t="shared" si="294"/>
        <v>0</v>
      </c>
      <c r="RUL78" s="321">
        <f t="shared" si="294"/>
        <v>0</v>
      </c>
      <c r="RUM78" s="321">
        <f t="shared" si="294"/>
        <v>0</v>
      </c>
      <c r="RUN78" s="321">
        <f t="shared" si="294"/>
        <v>0</v>
      </c>
      <c r="RUO78" s="321">
        <f t="shared" si="294"/>
        <v>0</v>
      </c>
      <c r="RUP78" s="321">
        <f t="shared" si="294"/>
        <v>0</v>
      </c>
      <c r="RUQ78" s="321">
        <f t="shared" si="294"/>
        <v>0</v>
      </c>
      <c r="RUR78" s="321">
        <f t="shared" si="294"/>
        <v>0</v>
      </c>
      <c r="RUS78" s="321">
        <f t="shared" si="294"/>
        <v>0</v>
      </c>
      <c r="RUT78" s="321">
        <f t="shared" si="294"/>
        <v>0</v>
      </c>
      <c r="RUU78" s="321">
        <f t="shared" si="294"/>
        <v>0</v>
      </c>
      <c r="RUV78" s="321">
        <f t="shared" si="294"/>
        <v>0</v>
      </c>
      <c r="RUW78" s="321">
        <f t="shared" si="294"/>
        <v>0</v>
      </c>
      <c r="RUX78" s="321">
        <f t="shared" si="294"/>
        <v>0</v>
      </c>
      <c r="RUY78" s="321">
        <f t="shared" si="294"/>
        <v>0</v>
      </c>
      <c r="RUZ78" s="321">
        <f t="shared" si="294"/>
        <v>0</v>
      </c>
      <c r="RVA78" s="321">
        <f t="shared" si="294"/>
        <v>0</v>
      </c>
      <c r="RVB78" s="321">
        <f t="shared" si="294"/>
        <v>0</v>
      </c>
      <c r="RVC78" s="321">
        <f t="shared" si="294"/>
        <v>0</v>
      </c>
      <c r="RVD78" s="321">
        <f t="shared" si="294"/>
        <v>0</v>
      </c>
      <c r="RVE78" s="321">
        <f t="shared" si="294"/>
        <v>0</v>
      </c>
      <c r="RVF78" s="321">
        <f t="shared" si="294"/>
        <v>0</v>
      </c>
      <c r="RVG78" s="321">
        <f t="shared" si="294"/>
        <v>0</v>
      </c>
      <c r="RVH78" s="321">
        <f t="shared" si="294"/>
        <v>0</v>
      </c>
      <c r="RVI78" s="321">
        <f t="shared" si="294"/>
        <v>0</v>
      </c>
      <c r="RVJ78" s="321">
        <f t="shared" si="294"/>
        <v>0</v>
      </c>
      <c r="RVK78" s="321">
        <f t="shared" si="294"/>
        <v>0</v>
      </c>
      <c r="RVL78" s="321">
        <f t="shared" si="294"/>
        <v>0</v>
      </c>
      <c r="RVM78" s="321">
        <f t="shared" si="294"/>
        <v>0</v>
      </c>
      <c r="RVN78" s="321">
        <f t="shared" si="294"/>
        <v>0</v>
      </c>
      <c r="RVO78" s="321">
        <f t="shared" ref="RVO78:RXZ81" si="295">RVN78*8.5%*12</f>
        <v>0</v>
      </c>
      <c r="RVP78" s="321">
        <f t="shared" si="295"/>
        <v>0</v>
      </c>
      <c r="RVQ78" s="321">
        <f t="shared" si="295"/>
        <v>0</v>
      </c>
      <c r="RVR78" s="321">
        <f t="shared" si="295"/>
        <v>0</v>
      </c>
      <c r="RVS78" s="321">
        <f t="shared" si="295"/>
        <v>0</v>
      </c>
      <c r="RVT78" s="321">
        <f t="shared" si="295"/>
        <v>0</v>
      </c>
      <c r="RVU78" s="321">
        <f t="shared" si="295"/>
        <v>0</v>
      </c>
      <c r="RVV78" s="321">
        <f t="shared" si="295"/>
        <v>0</v>
      </c>
      <c r="RVW78" s="321">
        <f t="shared" si="295"/>
        <v>0</v>
      </c>
      <c r="RVX78" s="321">
        <f t="shared" si="295"/>
        <v>0</v>
      </c>
      <c r="RVY78" s="321">
        <f t="shared" si="295"/>
        <v>0</v>
      </c>
      <c r="RVZ78" s="321">
        <f t="shared" si="295"/>
        <v>0</v>
      </c>
      <c r="RWA78" s="321">
        <f t="shared" si="295"/>
        <v>0</v>
      </c>
      <c r="RWB78" s="321">
        <f t="shared" si="295"/>
        <v>0</v>
      </c>
      <c r="RWC78" s="321">
        <f t="shared" si="295"/>
        <v>0</v>
      </c>
      <c r="RWD78" s="321">
        <f t="shared" si="295"/>
        <v>0</v>
      </c>
      <c r="RWE78" s="321">
        <f t="shared" si="295"/>
        <v>0</v>
      </c>
      <c r="RWF78" s="321">
        <f t="shared" si="295"/>
        <v>0</v>
      </c>
      <c r="RWG78" s="321">
        <f t="shared" si="295"/>
        <v>0</v>
      </c>
      <c r="RWH78" s="321">
        <f t="shared" si="295"/>
        <v>0</v>
      </c>
      <c r="RWI78" s="321">
        <f t="shared" si="295"/>
        <v>0</v>
      </c>
      <c r="RWJ78" s="321">
        <f t="shared" si="295"/>
        <v>0</v>
      </c>
      <c r="RWK78" s="321">
        <f t="shared" si="295"/>
        <v>0</v>
      </c>
      <c r="RWL78" s="321">
        <f t="shared" si="295"/>
        <v>0</v>
      </c>
      <c r="RWM78" s="321">
        <f t="shared" si="295"/>
        <v>0</v>
      </c>
      <c r="RWN78" s="321">
        <f t="shared" si="295"/>
        <v>0</v>
      </c>
      <c r="RWO78" s="321">
        <f t="shared" si="295"/>
        <v>0</v>
      </c>
      <c r="RWP78" s="321">
        <f t="shared" si="295"/>
        <v>0</v>
      </c>
      <c r="RWQ78" s="321">
        <f t="shared" si="295"/>
        <v>0</v>
      </c>
      <c r="RWR78" s="321">
        <f t="shared" si="295"/>
        <v>0</v>
      </c>
      <c r="RWS78" s="321">
        <f t="shared" si="295"/>
        <v>0</v>
      </c>
      <c r="RWT78" s="321">
        <f t="shared" si="295"/>
        <v>0</v>
      </c>
      <c r="RWU78" s="321">
        <f t="shared" si="295"/>
        <v>0</v>
      </c>
      <c r="RWV78" s="321">
        <f t="shared" si="295"/>
        <v>0</v>
      </c>
      <c r="RWW78" s="321">
        <f t="shared" si="295"/>
        <v>0</v>
      </c>
      <c r="RWX78" s="321">
        <f t="shared" si="295"/>
        <v>0</v>
      </c>
      <c r="RWY78" s="321">
        <f t="shared" si="295"/>
        <v>0</v>
      </c>
      <c r="RWZ78" s="321">
        <f t="shared" si="295"/>
        <v>0</v>
      </c>
      <c r="RXA78" s="321">
        <f t="shared" si="295"/>
        <v>0</v>
      </c>
      <c r="RXB78" s="321">
        <f t="shared" si="295"/>
        <v>0</v>
      </c>
      <c r="RXC78" s="321">
        <f t="shared" si="295"/>
        <v>0</v>
      </c>
      <c r="RXD78" s="321">
        <f t="shared" si="295"/>
        <v>0</v>
      </c>
      <c r="RXE78" s="321">
        <f t="shared" si="295"/>
        <v>0</v>
      </c>
      <c r="RXF78" s="321">
        <f t="shared" si="295"/>
        <v>0</v>
      </c>
      <c r="RXG78" s="321">
        <f t="shared" si="295"/>
        <v>0</v>
      </c>
      <c r="RXH78" s="321">
        <f t="shared" si="295"/>
        <v>0</v>
      </c>
      <c r="RXI78" s="321">
        <f t="shared" si="295"/>
        <v>0</v>
      </c>
      <c r="RXJ78" s="321">
        <f t="shared" si="295"/>
        <v>0</v>
      </c>
      <c r="RXK78" s="321">
        <f t="shared" si="295"/>
        <v>0</v>
      </c>
      <c r="RXL78" s="321">
        <f t="shared" si="295"/>
        <v>0</v>
      </c>
      <c r="RXM78" s="321">
        <f t="shared" si="295"/>
        <v>0</v>
      </c>
      <c r="RXN78" s="321">
        <f t="shared" si="295"/>
        <v>0</v>
      </c>
      <c r="RXO78" s="321">
        <f t="shared" si="295"/>
        <v>0</v>
      </c>
      <c r="RXP78" s="321">
        <f t="shared" si="295"/>
        <v>0</v>
      </c>
      <c r="RXQ78" s="321">
        <f t="shared" si="295"/>
        <v>0</v>
      </c>
      <c r="RXR78" s="321">
        <f t="shared" si="295"/>
        <v>0</v>
      </c>
      <c r="RXS78" s="321">
        <f t="shared" si="295"/>
        <v>0</v>
      </c>
      <c r="RXT78" s="321">
        <f t="shared" si="295"/>
        <v>0</v>
      </c>
      <c r="RXU78" s="321">
        <f t="shared" si="295"/>
        <v>0</v>
      </c>
      <c r="RXV78" s="321">
        <f t="shared" si="295"/>
        <v>0</v>
      </c>
      <c r="RXW78" s="321">
        <f t="shared" si="295"/>
        <v>0</v>
      </c>
      <c r="RXX78" s="321">
        <f t="shared" si="295"/>
        <v>0</v>
      </c>
      <c r="RXY78" s="321">
        <f t="shared" si="295"/>
        <v>0</v>
      </c>
      <c r="RXZ78" s="321">
        <f t="shared" si="295"/>
        <v>0</v>
      </c>
      <c r="RYA78" s="321">
        <f t="shared" ref="RYA78:SAL81" si="296">RXZ78*8.5%*12</f>
        <v>0</v>
      </c>
      <c r="RYB78" s="321">
        <f t="shared" si="296"/>
        <v>0</v>
      </c>
      <c r="RYC78" s="321">
        <f t="shared" si="296"/>
        <v>0</v>
      </c>
      <c r="RYD78" s="321">
        <f t="shared" si="296"/>
        <v>0</v>
      </c>
      <c r="RYE78" s="321">
        <f t="shared" si="296"/>
        <v>0</v>
      </c>
      <c r="RYF78" s="321">
        <f t="shared" si="296"/>
        <v>0</v>
      </c>
      <c r="RYG78" s="321">
        <f t="shared" si="296"/>
        <v>0</v>
      </c>
      <c r="RYH78" s="321">
        <f t="shared" si="296"/>
        <v>0</v>
      </c>
      <c r="RYI78" s="321">
        <f t="shared" si="296"/>
        <v>0</v>
      </c>
      <c r="RYJ78" s="321">
        <f t="shared" si="296"/>
        <v>0</v>
      </c>
      <c r="RYK78" s="321">
        <f t="shared" si="296"/>
        <v>0</v>
      </c>
      <c r="RYL78" s="321">
        <f t="shared" si="296"/>
        <v>0</v>
      </c>
      <c r="RYM78" s="321">
        <f t="shared" si="296"/>
        <v>0</v>
      </c>
      <c r="RYN78" s="321">
        <f t="shared" si="296"/>
        <v>0</v>
      </c>
      <c r="RYO78" s="321">
        <f t="shared" si="296"/>
        <v>0</v>
      </c>
      <c r="RYP78" s="321">
        <f t="shared" si="296"/>
        <v>0</v>
      </c>
      <c r="RYQ78" s="321">
        <f t="shared" si="296"/>
        <v>0</v>
      </c>
      <c r="RYR78" s="321">
        <f t="shared" si="296"/>
        <v>0</v>
      </c>
      <c r="RYS78" s="321">
        <f t="shared" si="296"/>
        <v>0</v>
      </c>
      <c r="RYT78" s="321">
        <f t="shared" si="296"/>
        <v>0</v>
      </c>
      <c r="RYU78" s="321">
        <f t="shared" si="296"/>
        <v>0</v>
      </c>
      <c r="RYV78" s="321">
        <f t="shared" si="296"/>
        <v>0</v>
      </c>
      <c r="RYW78" s="321">
        <f t="shared" si="296"/>
        <v>0</v>
      </c>
      <c r="RYX78" s="321">
        <f t="shared" si="296"/>
        <v>0</v>
      </c>
      <c r="RYY78" s="321">
        <f t="shared" si="296"/>
        <v>0</v>
      </c>
      <c r="RYZ78" s="321">
        <f t="shared" si="296"/>
        <v>0</v>
      </c>
      <c r="RZA78" s="321">
        <f t="shared" si="296"/>
        <v>0</v>
      </c>
      <c r="RZB78" s="321">
        <f t="shared" si="296"/>
        <v>0</v>
      </c>
      <c r="RZC78" s="321">
        <f t="shared" si="296"/>
        <v>0</v>
      </c>
      <c r="RZD78" s="321">
        <f t="shared" si="296"/>
        <v>0</v>
      </c>
      <c r="RZE78" s="321">
        <f t="shared" si="296"/>
        <v>0</v>
      </c>
      <c r="RZF78" s="321">
        <f t="shared" si="296"/>
        <v>0</v>
      </c>
      <c r="RZG78" s="321">
        <f t="shared" si="296"/>
        <v>0</v>
      </c>
      <c r="RZH78" s="321">
        <f t="shared" si="296"/>
        <v>0</v>
      </c>
      <c r="RZI78" s="321">
        <f t="shared" si="296"/>
        <v>0</v>
      </c>
      <c r="RZJ78" s="321">
        <f t="shared" si="296"/>
        <v>0</v>
      </c>
      <c r="RZK78" s="321">
        <f t="shared" si="296"/>
        <v>0</v>
      </c>
      <c r="RZL78" s="321">
        <f t="shared" si="296"/>
        <v>0</v>
      </c>
      <c r="RZM78" s="321">
        <f t="shared" si="296"/>
        <v>0</v>
      </c>
      <c r="RZN78" s="321">
        <f t="shared" si="296"/>
        <v>0</v>
      </c>
      <c r="RZO78" s="321">
        <f t="shared" si="296"/>
        <v>0</v>
      </c>
      <c r="RZP78" s="321">
        <f t="shared" si="296"/>
        <v>0</v>
      </c>
      <c r="RZQ78" s="321">
        <f t="shared" si="296"/>
        <v>0</v>
      </c>
      <c r="RZR78" s="321">
        <f t="shared" si="296"/>
        <v>0</v>
      </c>
      <c r="RZS78" s="321">
        <f t="shared" si="296"/>
        <v>0</v>
      </c>
      <c r="RZT78" s="321">
        <f t="shared" si="296"/>
        <v>0</v>
      </c>
      <c r="RZU78" s="321">
        <f t="shared" si="296"/>
        <v>0</v>
      </c>
      <c r="RZV78" s="321">
        <f t="shared" si="296"/>
        <v>0</v>
      </c>
      <c r="RZW78" s="321">
        <f t="shared" si="296"/>
        <v>0</v>
      </c>
      <c r="RZX78" s="321">
        <f t="shared" si="296"/>
        <v>0</v>
      </c>
      <c r="RZY78" s="321">
        <f t="shared" si="296"/>
        <v>0</v>
      </c>
      <c r="RZZ78" s="321">
        <f t="shared" si="296"/>
        <v>0</v>
      </c>
      <c r="SAA78" s="321">
        <f t="shared" si="296"/>
        <v>0</v>
      </c>
      <c r="SAB78" s="321">
        <f t="shared" si="296"/>
        <v>0</v>
      </c>
      <c r="SAC78" s="321">
        <f t="shared" si="296"/>
        <v>0</v>
      </c>
      <c r="SAD78" s="321">
        <f t="shared" si="296"/>
        <v>0</v>
      </c>
      <c r="SAE78" s="321">
        <f t="shared" si="296"/>
        <v>0</v>
      </c>
      <c r="SAF78" s="321">
        <f t="shared" si="296"/>
        <v>0</v>
      </c>
      <c r="SAG78" s="321">
        <f t="shared" si="296"/>
        <v>0</v>
      </c>
      <c r="SAH78" s="321">
        <f t="shared" si="296"/>
        <v>0</v>
      </c>
      <c r="SAI78" s="321">
        <f t="shared" si="296"/>
        <v>0</v>
      </c>
      <c r="SAJ78" s="321">
        <f t="shared" si="296"/>
        <v>0</v>
      </c>
      <c r="SAK78" s="321">
        <f t="shared" si="296"/>
        <v>0</v>
      </c>
      <c r="SAL78" s="321">
        <f t="shared" si="296"/>
        <v>0</v>
      </c>
      <c r="SAM78" s="321">
        <f t="shared" ref="SAM78:SCX81" si="297">SAL78*8.5%*12</f>
        <v>0</v>
      </c>
      <c r="SAN78" s="321">
        <f t="shared" si="297"/>
        <v>0</v>
      </c>
      <c r="SAO78" s="321">
        <f t="shared" si="297"/>
        <v>0</v>
      </c>
      <c r="SAP78" s="321">
        <f t="shared" si="297"/>
        <v>0</v>
      </c>
      <c r="SAQ78" s="321">
        <f t="shared" si="297"/>
        <v>0</v>
      </c>
      <c r="SAR78" s="321">
        <f t="shared" si="297"/>
        <v>0</v>
      </c>
      <c r="SAS78" s="321">
        <f t="shared" si="297"/>
        <v>0</v>
      </c>
      <c r="SAT78" s="321">
        <f t="shared" si="297"/>
        <v>0</v>
      </c>
      <c r="SAU78" s="321">
        <f t="shared" si="297"/>
        <v>0</v>
      </c>
      <c r="SAV78" s="321">
        <f t="shared" si="297"/>
        <v>0</v>
      </c>
      <c r="SAW78" s="321">
        <f t="shared" si="297"/>
        <v>0</v>
      </c>
      <c r="SAX78" s="321">
        <f t="shared" si="297"/>
        <v>0</v>
      </c>
      <c r="SAY78" s="321">
        <f t="shared" si="297"/>
        <v>0</v>
      </c>
      <c r="SAZ78" s="321">
        <f t="shared" si="297"/>
        <v>0</v>
      </c>
      <c r="SBA78" s="321">
        <f t="shared" si="297"/>
        <v>0</v>
      </c>
      <c r="SBB78" s="321">
        <f t="shared" si="297"/>
        <v>0</v>
      </c>
      <c r="SBC78" s="321">
        <f t="shared" si="297"/>
        <v>0</v>
      </c>
      <c r="SBD78" s="321">
        <f t="shared" si="297"/>
        <v>0</v>
      </c>
      <c r="SBE78" s="321">
        <f t="shared" si="297"/>
        <v>0</v>
      </c>
      <c r="SBF78" s="321">
        <f t="shared" si="297"/>
        <v>0</v>
      </c>
      <c r="SBG78" s="321">
        <f t="shared" si="297"/>
        <v>0</v>
      </c>
      <c r="SBH78" s="321">
        <f t="shared" si="297"/>
        <v>0</v>
      </c>
      <c r="SBI78" s="321">
        <f t="shared" si="297"/>
        <v>0</v>
      </c>
      <c r="SBJ78" s="321">
        <f t="shared" si="297"/>
        <v>0</v>
      </c>
      <c r="SBK78" s="321">
        <f t="shared" si="297"/>
        <v>0</v>
      </c>
      <c r="SBL78" s="321">
        <f t="shared" si="297"/>
        <v>0</v>
      </c>
      <c r="SBM78" s="321">
        <f t="shared" si="297"/>
        <v>0</v>
      </c>
      <c r="SBN78" s="321">
        <f t="shared" si="297"/>
        <v>0</v>
      </c>
      <c r="SBO78" s="321">
        <f t="shared" si="297"/>
        <v>0</v>
      </c>
      <c r="SBP78" s="321">
        <f t="shared" si="297"/>
        <v>0</v>
      </c>
      <c r="SBQ78" s="321">
        <f t="shared" si="297"/>
        <v>0</v>
      </c>
      <c r="SBR78" s="321">
        <f t="shared" si="297"/>
        <v>0</v>
      </c>
      <c r="SBS78" s="321">
        <f t="shared" si="297"/>
        <v>0</v>
      </c>
      <c r="SBT78" s="321">
        <f t="shared" si="297"/>
        <v>0</v>
      </c>
      <c r="SBU78" s="321">
        <f t="shared" si="297"/>
        <v>0</v>
      </c>
      <c r="SBV78" s="321">
        <f t="shared" si="297"/>
        <v>0</v>
      </c>
      <c r="SBW78" s="321">
        <f t="shared" si="297"/>
        <v>0</v>
      </c>
      <c r="SBX78" s="321">
        <f t="shared" si="297"/>
        <v>0</v>
      </c>
      <c r="SBY78" s="321">
        <f t="shared" si="297"/>
        <v>0</v>
      </c>
      <c r="SBZ78" s="321">
        <f t="shared" si="297"/>
        <v>0</v>
      </c>
      <c r="SCA78" s="321">
        <f t="shared" si="297"/>
        <v>0</v>
      </c>
      <c r="SCB78" s="321">
        <f t="shared" si="297"/>
        <v>0</v>
      </c>
      <c r="SCC78" s="321">
        <f t="shared" si="297"/>
        <v>0</v>
      </c>
      <c r="SCD78" s="321">
        <f t="shared" si="297"/>
        <v>0</v>
      </c>
      <c r="SCE78" s="321">
        <f t="shared" si="297"/>
        <v>0</v>
      </c>
      <c r="SCF78" s="321">
        <f t="shared" si="297"/>
        <v>0</v>
      </c>
      <c r="SCG78" s="321">
        <f t="shared" si="297"/>
        <v>0</v>
      </c>
      <c r="SCH78" s="321">
        <f t="shared" si="297"/>
        <v>0</v>
      </c>
      <c r="SCI78" s="321">
        <f t="shared" si="297"/>
        <v>0</v>
      </c>
      <c r="SCJ78" s="321">
        <f t="shared" si="297"/>
        <v>0</v>
      </c>
      <c r="SCK78" s="321">
        <f t="shared" si="297"/>
        <v>0</v>
      </c>
      <c r="SCL78" s="321">
        <f t="shared" si="297"/>
        <v>0</v>
      </c>
      <c r="SCM78" s="321">
        <f t="shared" si="297"/>
        <v>0</v>
      </c>
      <c r="SCN78" s="321">
        <f t="shared" si="297"/>
        <v>0</v>
      </c>
      <c r="SCO78" s="321">
        <f t="shared" si="297"/>
        <v>0</v>
      </c>
      <c r="SCP78" s="321">
        <f t="shared" si="297"/>
        <v>0</v>
      </c>
      <c r="SCQ78" s="321">
        <f t="shared" si="297"/>
        <v>0</v>
      </c>
      <c r="SCR78" s="321">
        <f t="shared" si="297"/>
        <v>0</v>
      </c>
      <c r="SCS78" s="321">
        <f t="shared" si="297"/>
        <v>0</v>
      </c>
      <c r="SCT78" s="321">
        <f t="shared" si="297"/>
        <v>0</v>
      </c>
      <c r="SCU78" s="321">
        <f t="shared" si="297"/>
        <v>0</v>
      </c>
      <c r="SCV78" s="321">
        <f t="shared" si="297"/>
        <v>0</v>
      </c>
      <c r="SCW78" s="321">
        <f t="shared" si="297"/>
        <v>0</v>
      </c>
      <c r="SCX78" s="321">
        <f t="shared" si="297"/>
        <v>0</v>
      </c>
      <c r="SCY78" s="321">
        <f t="shared" ref="SCY78:SFJ81" si="298">SCX78*8.5%*12</f>
        <v>0</v>
      </c>
      <c r="SCZ78" s="321">
        <f t="shared" si="298"/>
        <v>0</v>
      </c>
      <c r="SDA78" s="321">
        <f t="shared" si="298"/>
        <v>0</v>
      </c>
      <c r="SDB78" s="321">
        <f t="shared" si="298"/>
        <v>0</v>
      </c>
      <c r="SDC78" s="321">
        <f t="shared" si="298"/>
        <v>0</v>
      </c>
      <c r="SDD78" s="321">
        <f t="shared" si="298"/>
        <v>0</v>
      </c>
      <c r="SDE78" s="321">
        <f t="shared" si="298"/>
        <v>0</v>
      </c>
      <c r="SDF78" s="321">
        <f t="shared" si="298"/>
        <v>0</v>
      </c>
      <c r="SDG78" s="321">
        <f t="shared" si="298"/>
        <v>0</v>
      </c>
      <c r="SDH78" s="321">
        <f t="shared" si="298"/>
        <v>0</v>
      </c>
      <c r="SDI78" s="321">
        <f t="shared" si="298"/>
        <v>0</v>
      </c>
      <c r="SDJ78" s="321">
        <f t="shared" si="298"/>
        <v>0</v>
      </c>
      <c r="SDK78" s="321">
        <f t="shared" si="298"/>
        <v>0</v>
      </c>
      <c r="SDL78" s="321">
        <f t="shared" si="298"/>
        <v>0</v>
      </c>
      <c r="SDM78" s="321">
        <f t="shared" si="298"/>
        <v>0</v>
      </c>
      <c r="SDN78" s="321">
        <f t="shared" si="298"/>
        <v>0</v>
      </c>
      <c r="SDO78" s="321">
        <f t="shared" si="298"/>
        <v>0</v>
      </c>
      <c r="SDP78" s="321">
        <f t="shared" si="298"/>
        <v>0</v>
      </c>
      <c r="SDQ78" s="321">
        <f t="shared" si="298"/>
        <v>0</v>
      </c>
      <c r="SDR78" s="321">
        <f t="shared" si="298"/>
        <v>0</v>
      </c>
      <c r="SDS78" s="321">
        <f t="shared" si="298"/>
        <v>0</v>
      </c>
      <c r="SDT78" s="321">
        <f t="shared" si="298"/>
        <v>0</v>
      </c>
      <c r="SDU78" s="321">
        <f t="shared" si="298"/>
        <v>0</v>
      </c>
      <c r="SDV78" s="321">
        <f t="shared" si="298"/>
        <v>0</v>
      </c>
      <c r="SDW78" s="321">
        <f t="shared" si="298"/>
        <v>0</v>
      </c>
      <c r="SDX78" s="321">
        <f t="shared" si="298"/>
        <v>0</v>
      </c>
      <c r="SDY78" s="321">
        <f t="shared" si="298"/>
        <v>0</v>
      </c>
      <c r="SDZ78" s="321">
        <f t="shared" si="298"/>
        <v>0</v>
      </c>
      <c r="SEA78" s="321">
        <f t="shared" si="298"/>
        <v>0</v>
      </c>
      <c r="SEB78" s="321">
        <f t="shared" si="298"/>
        <v>0</v>
      </c>
      <c r="SEC78" s="321">
        <f t="shared" si="298"/>
        <v>0</v>
      </c>
      <c r="SED78" s="321">
        <f t="shared" si="298"/>
        <v>0</v>
      </c>
      <c r="SEE78" s="321">
        <f t="shared" si="298"/>
        <v>0</v>
      </c>
      <c r="SEF78" s="321">
        <f t="shared" si="298"/>
        <v>0</v>
      </c>
      <c r="SEG78" s="321">
        <f t="shared" si="298"/>
        <v>0</v>
      </c>
      <c r="SEH78" s="321">
        <f t="shared" si="298"/>
        <v>0</v>
      </c>
      <c r="SEI78" s="321">
        <f t="shared" si="298"/>
        <v>0</v>
      </c>
      <c r="SEJ78" s="321">
        <f t="shared" si="298"/>
        <v>0</v>
      </c>
      <c r="SEK78" s="321">
        <f t="shared" si="298"/>
        <v>0</v>
      </c>
      <c r="SEL78" s="321">
        <f t="shared" si="298"/>
        <v>0</v>
      </c>
      <c r="SEM78" s="321">
        <f t="shared" si="298"/>
        <v>0</v>
      </c>
      <c r="SEN78" s="321">
        <f t="shared" si="298"/>
        <v>0</v>
      </c>
      <c r="SEO78" s="321">
        <f t="shared" si="298"/>
        <v>0</v>
      </c>
      <c r="SEP78" s="321">
        <f t="shared" si="298"/>
        <v>0</v>
      </c>
      <c r="SEQ78" s="321">
        <f t="shared" si="298"/>
        <v>0</v>
      </c>
      <c r="SER78" s="321">
        <f t="shared" si="298"/>
        <v>0</v>
      </c>
      <c r="SES78" s="321">
        <f t="shared" si="298"/>
        <v>0</v>
      </c>
      <c r="SET78" s="321">
        <f t="shared" si="298"/>
        <v>0</v>
      </c>
      <c r="SEU78" s="321">
        <f t="shared" si="298"/>
        <v>0</v>
      </c>
      <c r="SEV78" s="321">
        <f t="shared" si="298"/>
        <v>0</v>
      </c>
      <c r="SEW78" s="321">
        <f t="shared" si="298"/>
        <v>0</v>
      </c>
      <c r="SEX78" s="321">
        <f t="shared" si="298"/>
        <v>0</v>
      </c>
      <c r="SEY78" s="321">
        <f t="shared" si="298"/>
        <v>0</v>
      </c>
      <c r="SEZ78" s="321">
        <f t="shared" si="298"/>
        <v>0</v>
      </c>
      <c r="SFA78" s="321">
        <f t="shared" si="298"/>
        <v>0</v>
      </c>
      <c r="SFB78" s="321">
        <f t="shared" si="298"/>
        <v>0</v>
      </c>
      <c r="SFC78" s="321">
        <f t="shared" si="298"/>
        <v>0</v>
      </c>
      <c r="SFD78" s="321">
        <f t="shared" si="298"/>
        <v>0</v>
      </c>
      <c r="SFE78" s="321">
        <f t="shared" si="298"/>
        <v>0</v>
      </c>
      <c r="SFF78" s="321">
        <f t="shared" si="298"/>
        <v>0</v>
      </c>
      <c r="SFG78" s="321">
        <f t="shared" si="298"/>
        <v>0</v>
      </c>
      <c r="SFH78" s="321">
        <f t="shared" si="298"/>
        <v>0</v>
      </c>
      <c r="SFI78" s="321">
        <f t="shared" si="298"/>
        <v>0</v>
      </c>
      <c r="SFJ78" s="321">
        <f t="shared" si="298"/>
        <v>0</v>
      </c>
      <c r="SFK78" s="321">
        <f t="shared" ref="SFK78:SHV81" si="299">SFJ78*8.5%*12</f>
        <v>0</v>
      </c>
      <c r="SFL78" s="321">
        <f t="shared" si="299"/>
        <v>0</v>
      </c>
      <c r="SFM78" s="321">
        <f t="shared" si="299"/>
        <v>0</v>
      </c>
      <c r="SFN78" s="321">
        <f t="shared" si="299"/>
        <v>0</v>
      </c>
      <c r="SFO78" s="321">
        <f t="shared" si="299"/>
        <v>0</v>
      </c>
      <c r="SFP78" s="321">
        <f t="shared" si="299"/>
        <v>0</v>
      </c>
      <c r="SFQ78" s="321">
        <f t="shared" si="299"/>
        <v>0</v>
      </c>
      <c r="SFR78" s="321">
        <f t="shared" si="299"/>
        <v>0</v>
      </c>
      <c r="SFS78" s="321">
        <f t="shared" si="299"/>
        <v>0</v>
      </c>
      <c r="SFT78" s="321">
        <f t="shared" si="299"/>
        <v>0</v>
      </c>
      <c r="SFU78" s="321">
        <f t="shared" si="299"/>
        <v>0</v>
      </c>
      <c r="SFV78" s="321">
        <f t="shared" si="299"/>
        <v>0</v>
      </c>
      <c r="SFW78" s="321">
        <f t="shared" si="299"/>
        <v>0</v>
      </c>
      <c r="SFX78" s="321">
        <f t="shared" si="299"/>
        <v>0</v>
      </c>
      <c r="SFY78" s="321">
        <f t="shared" si="299"/>
        <v>0</v>
      </c>
      <c r="SFZ78" s="321">
        <f t="shared" si="299"/>
        <v>0</v>
      </c>
      <c r="SGA78" s="321">
        <f t="shared" si="299"/>
        <v>0</v>
      </c>
      <c r="SGB78" s="321">
        <f t="shared" si="299"/>
        <v>0</v>
      </c>
      <c r="SGC78" s="321">
        <f t="shared" si="299"/>
        <v>0</v>
      </c>
      <c r="SGD78" s="321">
        <f t="shared" si="299"/>
        <v>0</v>
      </c>
      <c r="SGE78" s="321">
        <f t="shared" si="299"/>
        <v>0</v>
      </c>
      <c r="SGF78" s="321">
        <f t="shared" si="299"/>
        <v>0</v>
      </c>
      <c r="SGG78" s="321">
        <f t="shared" si="299"/>
        <v>0</v>
      </c>
      <c r="SGH78" s="321">
        <f t="shared" si="299"/>
        <v>0</v>
      </c>
      <c r="SGI78" s="321">
        <f t="shared" si="299"/>
        <v>0</v>
      </c>
      <c r="SGJ78" s="321">
        <f t="shared" si="299"/>
        <v>0</v>
      </c>
      <c r="SGK78" s="321">
        <f t="shared" si="299"/>
        <v>0</v>
      </c>
      <c r="SGL78" s="321">
        <f t="shared" si="299"/>
        <v>0</v>
      </c>
      <c r="SGM78" s="321">
        <f t="shared" si="299"/>
        <v>0</v>
      </c>
      <c r="SGN78" s="321">
        <f t="shared" si="299"/>
        <v>0</v>
      </c>
      <c r="SGO78" s="321">
        <f t="shared" si="299"/>
        <v>0</v>
      </c>
      <c r="SGP78" s="321">
        <f t="shared" si="299"/>
        <v>0</v>
      </c>
      <c r="SGQ78" s="321">
        <f t="shared" si="299"/>
        <v>0</v>
      </c>
      <c r="SGR78" s="321">
        <f t="shared" si="299"/>
        <v>0</v>
      </c>
      <c r="SGS78" s="321">
        <f t="shared" si="299"/>
        <v>0</v>
      </c>
      <c r="SGT78" s="321">
        <f t="shared" si="299"/>
        <v>0</v>
      </c>
      <c r="SGU78" s="321">
        <f t="shared" si="299"/>
        <v>0</v>
      </c>
      <c r="SGV78" s="321">
        <f t="shared" si="299"/>
        <v>0</v>
      </c>
      <c r="SGW78" s="321">
        <f t="shared" si="299"/>
        <v>0</v>
      </c>
      <c r="SGX78" s="321">
        <f t="shared" si="299"/>
        <v>0</v>
      </c>
      <c r="SGY78" s="321">
        <f t="shared" si="299"/>
        <v>0</v>
      </c>
      <c r="SGZ78" s="321">
        <f t="shared" si="299"/>
        <v>0</v>
      </c>
      <c r="SHA78" s="321">
        <f t="shared" si="299"/>
        <v>0</v>
      </c>
      <c r="SHB78" s="321">
        <f t="shared" si="299"/>
        <v>0</v>
      </c>
      <c r="SHC78" s="321">
        <f t="shared" si="299"/>
        <v>0</v>
      </c>
      <c r="SHD78" s="321">
        <f t="shared" si="299"/>
        <v>0</v>
      </c>
      <c r="SHE78" s="321">
        <f t="shared" si="299"/>
        <v>0</v>
      </c>
      <c r="SHF78" s="321">
        <f t="shared" si="299"/>
        <v>0</v>
      </c>
      <c r="SHG78" s="321">
        <f t="shared" si="299"/>
        <v>0</v>
      </c>
      <c r="SHH78" s="321">
        <f t="shared" si="299"/>
        <v>0</v>
      </c>
      <c r="SHI78" s="321">
        <f t="shared" si="299"/>
        <v>0</v>
      </c>
      <c r="SHJ78" s="321">
        <f t="shared" si="299"/>
        <v>0</v>
      </c>
      <c r="SHK78" s="321">
        <f t="shared" si="299"/>
        <v>0</v>
      </c>
      <c r="SHL78" s="321">
        <f t="shared" si="299"/>
        <v>0</v>
      </c>
      <c r="SHM78" s="321">
        <f t="shared" si="299"/>
        <v>0</v>
      </c>
      <c r="SHN78" s="321">
        <f t="shared" si="299"/>
        <v>0</v>
      </c>
      <c r="SHO78" s="321">
        <f t="shared" si="299"/>
        <v>0</v>
      </c>
      <c r="SHP78" s="321">
        <f t="shared" si="299"/>
        <v>0</v>
      </c>
      <c r="SHQ78" s="321">
        <f t="shared" si="299"/>
        <v>0</v>
      </c>
      <c r="SHR78" s="321">
        <f t="shared" si="299"/>
        <v>0</v>
      </c>
      <c r="SHS78" s="321">
        <f t="shared" si="299"/>
        <v>0</v>
      </c>
      <c r="SHT78" s="321">
        <f t="shared" si="299"/>
        <v>0</v>
      </c>
      <c r="SHU78" s="321">
        <f t="shared" si="299"/>
        <v>0</v>
      </c>
      <c r="SHV78" s="321">
        <f t="shared" si="299"/>
        <v>0</v>
      </c>
      <c r="SHW78" s="321">
        <f t="shared" ref="SHW78:SKH81" si="300">SHV78*8.5%*12</f>
        <v>0</v>
      </c>
      <c r="SHX78" s="321">
        <f t="shared" si="300"/>
        <v>0</v>
      </c>
      <c r="SHY78" s="321">
        <f t="shared" si="300"/>
        <v>0</v>
      </c>
      <c r="SHZ78" s="321">
        <f t="shared" si="300"/>
        <v>0</v>
      </c>
      <c r="SIA78" s="321">
        <f t="shared" si="300"/>
        <v>0</v>
      </c>
      <c r="SIB78" s="321">
        <f t="shared" si="300"/>
        <v>0</v>
      </c>
      <c r="SIC78" s="321">
        <f t="shared" si="300"/>
        <v>0</v>
      </c>
      <c r="SID78" s="321">
        <f t="shared" si="300"/>
        <v>0</v>
      </c>
      <c r="SIE78" s="321">
        <f t="shared" si="300"/>
        <v>0</v>
      </c>
      <c r="SIF78" s="321">
        <f t="shared" si="300"/>
        <v>0</v>
      </c>
      <c r="SIG78" s="321">
        <f t="shared" si="300"/>
        <v>0</v>
      </c>
      <c r="SIH78" s="321">
        <f t="shared" si="300"/>
        <v>0</v>
      </c>
      <c r="SII78" s="321">
        <f t="shared" si="300"/>
        <v>0</v>
      </c>
      <c r="SIJ78" s="321">
        <f t="shared" si="300"/>
        <v>0</v>
      </c>
      <c r="SIK78" s="321">
        <f t="shared" si="300"/>
        <v>0</v>
      </c>
      <c r="SIL78" s="321">
        <f t="shared" si="300"/>
        <v>0</v>
      </c>
      <c r="SIM78" s="321">
        <f t="shared" si="300"/>
        <v>0</v>
      </c>
      <c r="SIN78" s="321">
        <f t="shared" si="300"/>
        <v>0</v>
      </c>
      <c r="SIO78" s="321">
        <f t="shared" si="300"/>
        <v>0</v>
      </c>
      <c r="SIP78" s="321">
        <f t="shared" si="300"/>
        <v>0</v>
      </c>
      <c r="SIQ78" s="321">
        <f t="shared" si="300"/>
        <v>0</v>
      </c>
      <c r="SIR78" s="321">
        <f t="shared" si="300"/>
        <v>0</v>
      </c>
      <c r="SIS78" s="321">
        <f t="shared" si="300"/>
        <v>0</v>
      </c>
      <c r="SIT78" s="321">
        <f t="shared" si="300"/>
        <v>0</v>
      </c>
      <c r="SIU78" s="321">
        <f t="shared" si="300"/>
        <v>0</v>
      </c>
      <c r="SIV78" s="321">
        <f t="shared" si="300"/>
        <v>0</v>
      </c>
      <c r="SIW78" s="321">
        <f t="shared" si="300"/>
        <v>0</v>
      </c>
      <c r="SIX78" s="321">
        <f t="shared" si="300"/>
        <v>0</v>
      </c>
      <c r="SIY78" s="321">
        <f t="shared" si="300"/>
        <v>0</v>
      </c>
      <c r="SIZ78" s="321">
        <f t="shared" si="300"/>
        <v>0</v>
      </c>
      <c r="SJA78" s="321">
        <f t="shared" si="300"/>
        <v>0</v>
      </c>
      <c r="SJB78" s="321">
        <f t="shared" si="300"/>
        <v>0</v>
      </c>
      <c r="SJC78" s="321">
        <f t="shared" si="300"/>
        <v>0</v>
      </c>
      <c r="SJD78" s="321">
        <f t="shared" si="300"/>
        <v>0</v>
      </c>
      <c r="SJE78" s="321">
        <f t="shared" si="300"/>
        <v>0</v>
      </c>
      <c r="SJF78" s="321">
        <f t="shared" si="300"/>
        <v>0</v>
      </c>
      <c r="SJG78" s="321">
        <f t="shared" si="300"/>
        <v>0</v>
      </c>
      <c r="SJH78" s="321">
        <f t="shared" si="300"/>
        <v>0</v>
      </c>
      <c r="SJI78" s="321">
        <f t="shared" si="300"/>
        <v>0</v>
      </c>
      <c r="SJJ78" s="321">
        <f t="shared" si="300"/>
        <v>0</v>
      </c>
      <c r="SJK78" s="321">
        <f t="shared" si="300"/>
        <v>0</v>
      </c>
      <c r="SJL78" s="321">
        <f t="shared" si="300"/>
        <v>0</v>
      </c>
      <c r="SJM78" s="321">
        <f t="shared" si="300"/>
        <v>0</v>
      </c>
      <c r="SJN78" s="321">
        <f t="shared" si="300"/>
        <v>0</v>
      </c>
      <c r="SJO78" s="321">
        <f t="shared" si="300"/>
        <v>0</v>
      </c>
      <c r="SJP78" s="321">
        <f t="shared" si="300"/>
        <v>0</v>
      </c>
      <c r="SJQ78" s="321">
        <f t="shared" si="300"/>
        <v>0</v>
      </c>
      <c r="SJR78" s="321">
        <f t="shared" si="300"/>
        <v>0</v>
      </c>
      <c r="SJS78" s="321">
        <f t="shared" si="300"/>
        <v>0</v>
      </c>
      <c r="SJT78" s="321">
        <f t="shared" si="300"/>
        <v>0</v>
      </c>
      <c r="SJU78" s="321">
        <f t="shared" si="300"/>
        <v>0</v>
      </c>
      <c r="SJV78" s="321">
        <f t="shared" si="300"/>
        <v>0</v>
      </c>
      <c r="SJW78" s="321">
        <f t="shared" si="300"/>
        <v>0</v>
      </c>
      <c r="SJX78" s="321">
        <f t="shared" si="300"/>
        <v>0</v>
      </c>
      <c r="SJY78" s="321">
        <f t="shared" si="300"/>
        <v>0</v>
      </c>
      <c r="SJZ78" s="321">
        <f t="shared" si="300"/>
        <v>0</v>
      </c>
      <c r="SKA78" s="321">
        <f t="shared" si="300"/>
        <v>0</v>
      </c>
      <c r="SKB78" s="321">
        <f t="shared" si="300"/>
        <v>0</v>
      </c>
      <c r="SKC78" s="321">
        <f t="shared" si="300"/>
        <v>0</v>
      </c>
      <c r="SKD78" s="321">
        <f t="shared" si="300"/>
        <v>0</v>
      </c>
      <c r="SKE78" s="321">
        <f t="shared" si="300"/>
        <v>0</v>
      </c>
      <c r="SKF78" s="321">
        <f t="shared" si="300"/>
        <v>0</v>
      </c>
      <c r="SKG78" s="321">
        <f t="shared" si="300"/>
        <v>0</v>
      </c>
      <c r="SKH78" s="321">
        <f t="shared" si="300"/>
        <v>0</v>
      </c>
      <c r="SKI78" s="321">
        <f t="shared" ref="SKI78:SMT81" si="301">SKH78*8.5%*12</f>
        <v>0</v>
      </c>
      <c r="SKJ78" s="321">
        <f t="shared" si="301"/>
        <v>0</v>
      </c>
      <c r="SKK78" s="321">
        <f t="shared" si="301"/>
        <v>0</v>
      </c>
      <c r="SKL78" s="321">
        <f t="shared" si="301"/>
        <v>0</v>
      </c>
      <c r="SKM78" s="321">
        <f t="shared" si="301"/>
        <v>0</v>
      </c>
      <c r="SKN78" s="321">
        <f t="shared" si="301"/>
        <v>0</v>
      </c>
      <c r="SKO78" s="321">
        <f t="shared" si="301"/>
        <v>0</v>
      </c>
      <c r="SKP78" s="321">
        <f t="shared" si="301"/>
        <v>0</v>
      </c>
      <c r="SKQ78" s="321">
        <f t="shared" si="301"/>
        <v>0</v>
      </c>
      <c r="SKR78" s="321">
        <f t="shared" si="301"/>
        <v>0</v>
      </c>
      <c r="SKS78" s="321">
        <f t="shared" si="301"/>
        <v>0</v>
      </c>
      <c r="SKT78" s="321">
        <f t="shared" si="301"/>
        <v>0</v>
      </c>
      <c r="SKU78" s="321">
        <f t="shared" si="301"/>
        <v>0</v>
      </c>
      <c r="SKV78" s="321">
        <f t="shared" si="301"/>
        <v>0</v>
      </c>
      <c r="SKW78" s="321">
        <f t="shared" si="301"/>
        <v>0</v>
      </c>
      <c r="SKX78" s="321">
        <f t="shared" si="301"/>
        <v>0</v>
      </c>
      <c r="SKY78" s="321">
        <f t="shared" si="301"/>
        <v>0</v>
      </c>
      <c r="SKZ78" s="321">
        <f t="shared" si="301"/>
        <v>0</v>
      </c>
      <c r="SLA78" s="321">
        <f t="shared" si="301"/>
        <v>0</v>
      </c>
      <c r="SLB78" s="321">
        <f t="shared" si="301"/>
        <v>0</v>
      </c>
      <c r="SLC78" s="321">
        <f t="shared" si="301"/>
        <v>0</v>
      </c>
      <c r="SLD78" s="321">
        <f t="shared" si="301"/>
        <v>0</v>
      </c>
      <c r="SLE78" s="321">
        <f t="shared" si="301"/>
        <v>0</v>
      </c>
      <c r="SLF78" s="321">
        <f t="shared" si="301"/>
        <v>0</v>
      </c>
      <c r="SLG78" s="321">
        <f t="shared" si="301"/>
        <v>0</v>
      </c>
      <c r="SLH78" s="321">
        <f t="shared" si="301"/>
        <v>0</v>
      </c>
      <c r="SLI78" s="321">
        <f t="shared" si="301"/>
        <v>0</v>
      </c>
      <c r="SLJ78" s="321">
        <f t="shared" si="301"/>
        <v>0</v>
      </c>
      <c r="SLK78" s="321">
        <f t="shared" si="301"/>
        <v>0</v>
      </c>
      <c r="SLL78" s="321">
        <f t="shared" si="301"/>
        <v>0</v>
      </c>
      <c r="SLM78" s="321">
        <f t="shared" si="301"/>
        <v>0</v>
      </c>
      <c r="SLN78" s="321">
        <f t="shared" si="301"/>
        <v>0</v>
      </c>
      <c r="SLO78" s="321">
        <f t="shared" si="301"/>
        <v>0</v>
      </c>
      <c r="SLP78" s="321">
        <f t="shared" si="301"/>
        <v>0</v>
      </c>
      <c r="SLQ78" s="321">
        <f t="shared" si="301"/>
        <v>0</v>
      </c>
      <c r="SLR78" s="321">
        <f t="shared" si="301"/>
        <v>0</v>
      </c>
      <c r="SLS78" s="321">
        <f t="shared" si="301"/>
        <v>0</v>
      </c>
      <c r="SLT78" s="321">
        <f t="shared" si="301"/>
        <v>0</v>
      </c>
      <c r="SLU78" s="321">
        <f t="shared" si="301"/>
        <v>0</v>
      </c>
      <c r="SLV78" s="321">
        <f t="shared" si="301"/>
        <v>0</v>
      </c>
      <c r="SLW78" s="321">
        <f t="shared" si="301"/>
        <v>0</v>
      </c>
      <c r="SLX78" s="321">
        <f t="shared" si="301"/>
        <v>0</v>
      </c>
      <c r="SLY78" s="321">
        <f t="shared" si="301"/>
        <v>0</v>
      </c>
      <c r="SLZ78" s="321">
        <f t="shared" si="301"/>
        <v>0</v>
      </c>
      <c r="SMA78" s="321">
        <f t="shared" si="301"/>
        <v>0</v>
      </c>
      <c r="SMB78" s="321">
        <f t="shared" si="301"/>
        <v>0</v>
      </c>
      <c r="SMC78" s="321">
        <f t="shared" si="301"/>
        <v>0</v>
      </c>
      <c r="SMD78" s="321">
        <f t="shared" si="301"/>
        <v>0</v>
      </c>
      <c r="SME78" s="321">
        <f t="shared" si="301"/>
        <v>0</v>
      </c>
      <c r="SMF78" s="321">
        <f t="shared" si="301"/>
        <v>0</v>
      </c>
      <c r="SMG78" s="321">
        <f t="shared" si="301"/>
        <v>0</v>
      </c>
      <c r="SMH78" s="321">
        <f t="shared" si="301"/>
        <v>0</v>
      </c>
      <c r="SMI78" s="321">
        <f t="shared" si="301"/>
        <v>0</v>
      </c>
      <c r="SMJ78" s="321">
        <f t="shared" si="301"/>
        <v>0</v>
      </c>
      <c r="SMK78" s="321">
        <f t="shared" si="301"/>
        <v>0</v>
      </c>
      <c r="SML78" s="321">
        <f t="shared" si="301"/>
        <v>0</v>
      </c>
      <c r="SMM78" s="321">
        <f t="shared" si="301"/>
        <v>0</v>
      </c>
      <c r="SMN78" s="321">
        <f t="shared" si="301"/>
        <v>0</v>
      </c>
      <c r="SMO78" s="321">
        <f t="shared" si="301"/>
        <v>0</v>
      </c>
      <c r="SMP78" s="321">
        <f t="shared" si="301"/>
        <v>0</v>
      </c>
      <c r="SMQ78" s="321">
        <f t="shared" si="301"/>
        <v>0</v>
      </c>
      <c r="SMR78" s="321">
        <f t="shared" si="301"/>
        <v>0</v>
      </c>
      <c r="SMS78" s="321">
        <f t="shared" si="301"/>
        <v>0</v>
      </c>
      <c r="SMT78" s="321">
        <f t="shared" si="301"/>
        <v>0</v>
      </c>
      <c r="SMU78" s="321">
        <f t="shared" ref="SMU78:SPF81" si="302">SMT78*8.5%*12</f>
        <v>0</v>
      </c>
      <c r="SMV78" s="321">
        <f t="shared" si="302"/>
        <v>0</v>
      </c>
      <c r="SMW78" s="321">
        <f t="shared" si="302"/>
        <v>0</v>
      </c>
      <c r="SMX78" s="321">
        <f t="shared" si="302"/>
        <v>0</v>
      </c>
      <c r="SMY78" s="321">
        <f t="shared" si="302"/>
        <v>0</v>
      </c>
      <c r="SMZ78" s="321">
        <f t="shared" si="302"/>
        <v>0</v>
      </c>
      <c r="SNA78" s="321">
        <f t="shared" si="302"/>
        <v>0</v>
      </c>
      <c r="SNB78" s="321">
        <f t="shared" si="302"/>
        <v>0</v>
      </c>
      <c r="SNC78" s="321">
        <f t="shared" si="302"/>
        <v>0</v>
      </c>
      <c r="SND78" s="321">
        <f t="shared" si="302"/>
        <v>0</v>
      </c>
      <c r="SNE78" s="321">
        <f t="shared" si="302"/>
        <v>0</v>
      </c>
      <c r="SNF78" s="321">
        <f t="shared" si="302"/>
        <v>0</v>
      </c>
      <c r="SNG78" s="321">
        <f t="shared" si="302"/>
        <v>0</v>
      </c>
      <c r="SNH78" s="321">
        <f t="shared" si="302"/>
        <v>0</v>
      </c>
      <c r="SNI78" s="321">
        <f t="shared" si="302"/>
        <v>0</v>
      </c>
      <c r="SNJ78" s="321">
        <f t="shared" si="302"/>
        <v>0</v>
      </c>
      <c r="SNK78" s="321">
        <f t="shared" si="302"/>
        <v>0</v>
      </c>
      <c r="SNL78" s="321">
        <f t="shared" si="302"/>
        <v>0</v>
      </c>
      <c r="SNM78" s="321">
        <f t="shared" si="302"/>
        <v>0</v>
      </c>
      <c r="SNN78" s="321">
        <f t="shared" si="302"/>
        <v>0</v>
      </c>
      <c r="SNO78" s="321">
        <f t="shared" si="302"/>
        <v>0</v>
      </c>
      <c r="SNP78" s="321">
        <f t="shared" si="302"/>
        <v>0</v>
      </c>
      <c r="SNQ78" s="321">
        <f t="shared" si="302"/>
        <v>0</v>
      </c>
      <c r="SNR78" s="321">
        <f t="shared" si="302"/>
        <v>0</v>
      </c>
      <c r="SNS78" s="321">
        <f t="shared" si="302"/>
        <v>0</v>
      </c>
      <c r="SNT78" s="321">
        <f t="shared" si="302"/>
        <v>0</v>
      </c>
      <c r="SNU78" s="321">
        <f t="shared" si="302"/>
        <v>0</v>
      </c>
      <c r="SNV78" s="321">
        <f t="shared" si="302"/>
        <v>0</v>
      </c>
      <c r="SNW78" s="321">
        <f t="shared" si="302"/>
        <v>0</v>
      </c>
      <c r="SNX78" s="321">
        <f t="shared" si="302"/>
        <v>0</v>
      </c>
      <c r="SNY78" s="321">
        <f t="shared" si="302"/>
        <v>0</v>
      </c>
      <c r="SNZ78" s="321">
        <f t="shared" si="302"/>
        <v>0</v>
      </c>
      <c r="SOA78" s="321">
        <f t="shared" si="302"/>
        <v>0</v>
      </c>
      <c r="SOB78" s="321">
        <f t="shared" si="302"/>
        <v>0</v>
      </c>
      <c r="SOC78" s="321">
        <f t="shared" si="302"/>
        <v>0</v>
      </c>
      <c r="SOD78" s="321">
        <f t="shared" si="302"/>
        <v>0</v>
      </c>
      <c r="SOE78" s="321">
        <f t="shared" si="302"/>
        <v>0</v>
      </c>
      <c r="SOF78" s="321">
        <f t="shared" si="302"/>
        <v>0</v>
      </c>
      <c r="SOG78" s="321">
        <f t="shared" si="302"/>
        <v>0</v>
      </c>
      <c r="SOH78" s="321">
        <f t="shared" si="302"/>
        <v>0</v>
      </c>
      <c r="SOI78" s="321">
        <f t="shared" si="302"/>
        <v>0</v>
      </c>
      <c r="SOJ78" s="321">
        <f t="shared" si="302"/>
        <v>0</v>
      </c>
      <c r="SOK78" s="321">
        <f t="shared" si="302"/>
        <v>0</v>
      </c>
      <c r="SOL78" s="321">
        <f t="shared" si="302"/>
        <v>0</v>
      </c>
      <c r="SOM78" s="321">
        <f t="shared" si="302"/>
        <v>0</v>
      </c>
      <c r="SON78" s="321">
        <f t="shared" si="302"/>
        <v>0</v>
      </c>
      <c r="SOO78" s="321">
        <f t="shared" si="302"/>
        <v>0</v>
      </c>
      <c r="SOP78" s="321">
        <f t="shared" si="302"/>
        <v>0</v>
      </c>
      <c r="SOQ78" s="321">
        <f t="shared" si="302"/>
        <v>0</v>
      </c>
      <c r="SOR78" s="321">
        <f t="shared" si="302"/>
        <v>0</v>
      </c>
      <c r="SOS78" s="321">
        <f t="shared" si="302"/>
        <v>0</v>
      </c>
      <c r="SOT78" s="321">
        <f t="shared" si="302"/>
        <v>0</v>
      </c>
      <c r="SOU78" s="321">
        <f t="shared" si="302"/>
        <v>0</v>
      </c>
      <c r="SOV78" s="321">
        <f t="shared" si="302"/>
        <v>0</v>
      </c>
      <c r="SOW78" s="321">
        <f t="shared" si="302"/>
        <v>0</v>
      </c>
      <c r="SOX78" s="321">
        <f t="shared" si="302"/>
        <v>0</v>
      </c>
      <c r="SOY78" s="321">
        <f t="shared" si="302"/>
        <v>0</v>
      </c>
      <c r="SOZ78" s="321">
        <f t="shared" si="302"/>
        <v>0</v>
      </c>
      <c r="SPA78" s="321">
        <f t="shared" si="302"/>
        <v>0</v>
      </c>
      <c r="SPB78" s="321">
        <f t="shared" si="302"/>
        <v>0</v>
      </c>
      <c r="SPC78" s="321">
        <f t="shared" si="302"/>
        <v>0</v>
      </c>
      <c r="SPD78" s="321">
        <f t="shared" si="302"/>
        <v>0</v>
      </c>
      <c r="SPE78" s="321">
        <f t="shared" si="302"/>
        <v>0</v>
      </c>
      <c r="SPF78" s="321">
        <f t="shared" si="302"/>
        <v>0</v>
      </c>
      <c r="SPG78" s="321">
        <f t="shared" ref="SPG78:SRR81" si="303">SPF78*8.5%*12</f>
        <v>0</v>
      </c>
      <c r="SPH78" s="321">
        <f t="shared" si="303"/>
        <v>0</v>
      </c>
      <c r="SPI78" s="321">
        <f t="shared" si="303"/>
        <v>0</v>
      </c>
      <c r="SPJ78" s="321">
        <f t="shared" si="303"/>
        <v>0</v>
      </c>
      <c r="SPK78" s="321">
        <f t="shared" si="303"/>
        <v>0</v>
      </c>
      <c r="SPL78" s="321">
        <f t="shared" si="303"/>
        <v>0</v>
      </c>
      <c r="SPM78" s="321">
        <f t="shared" si="303"/>
        <v>0</v>
      </c>
      <c r="SPN78" s="321">
        <f t="shared" si="303"/>
        <v>0</v>
      </c>
      <c r="SPO78" s="321">
        <f t="shared" si="303"/>
        <v>0</v>
      </c>
      <c r="SPP78" s="321">
        <f t="shared" si="303"/>
        <v>0</v>
      </c>
      <c r="SPQ78" s="321">
        <f t="shared" si="303"/>
        <v>0</v>
      </c>
      <c r="SPR78" s="321">
        <f t="shared" si="303"/>
        <v>0</v>
      </c>
      <c r="SPS78" s="321">
        <f t="shared" si="303"/>
        <v>0</v>
      </c>
      <c r="SPT78" s="321">
        <f t="shared" si="303"/>
        <v>0</v>
      </c>
      <c r="SPU78" s="321">
        <f t="shared" si="303"/>
        <v>0</v>
      </c>
      <c r="SPV78" s="321">
        <f t="shared" si="303"/>
        <v>0</v>
      </c>
      <c r="SPW78" s="321">
        <f t="shared" si="303"/>
        <v>0</v>
      </c>
      <c r="SPX78" s="321">
        <f t="shared" si="303"/>
        <v>0</v>
      </c>
      <c r="SPY78" s="321">
        <f t="shared" si="303"/>
        <v>0</v>
      </c>
      <c r="SPZ78" s="321">
        <f t="shared" si="303"/>
        <v>0</v>
      </c>
      <c r="SQA78" s="321">
        <f t="shared" si="303"/>
        <v>0</v>
      </c>
      <c r="SQB78" s="321">
        <f t="shared" si="303"/>
        <v>0</v>
      </c>
      <c r="SQC78" s="321">
        <f t="shared" si="303"/>
        <v>0</v>
      </c>
      <c r="SQD78" s="321">
        <f t="shared" si="303"/>
        <v>0</v>
      </c>
      <c r="SQE78" s="321">
        <f t="shared" si="303"/>
        <v>0</v>
      </c>
      <c r="SQF78" s="321">
        <f t="shared" si="303"/>
        <v>0</v>
      </c>
      <c r="SQG78" s="321">
        <f t="shared" si="303"/>
        <v>0</v>
      </c>
      <c r="SQH78" s="321">
        <f t="shared" si="303"/>
        <v>0</v>
      </c>
      <c r="SQI78" s="321">
        <f t="shared" si="303"/>
        <v>0</v>
      </c>
      <c r="SQJ78" s="321">
        <f t="shared" si="303"/>
        <v>0</v>
      </c>
      <c r="SQK78" s="321">
        <f t="shared" si="303"/>
        <v>0</v>
      </c>
      <c r="SQL78" s="321">
        <f t="shared" si="303"/>
        <v>0</v>
      </c>
      <c r="SQM78" s="321">
        <f t="shared" si="303"/>
        <v>0</v>
      </c>
      <c r="SQN78" s="321">
        <f t="shared" si="303"/>
        <v>0</v>
      </c>
      <c r="SQO78" s="321">
        <f t="shared" si="303"/>
        <v>0</v>
      </c>
      <c r="SQP78" s="321">
        <f t="shared" si="303"/>
        <v>0</v>
      </c>
      <c r="SQQ78" s="321">
        <f t="shared" si="303"/>
        <v>0</v>
      </c>
      <c r="SQR78" s="321">
        <f t="shared" si="303"/>
        <v>0</v>
      </c>
      <c r="SQS78" s="321">
        <f t="shared" si="303"/>
        <v>0</v>
      </c>
      <c r="SQT78" s="321">
        <f t="shared" si="303"/>
        <v>0</v>
      </c>
      <c r="SQU78" s="321">
        <f t="shared" si="303"/>
        <v>0</v>
      </c>
      <c r="SQV78" s="321">
        <f t="shared" si="303"/>
        <v>0</v>
      </c>
      <c r="SQW78" s="321">
        <f t="shared" si="303"/>
        <v>0</v>
      </c>
      <c r="SQX78" s="321">
        <f t="shared" si="303"/>
        <v>0</v>
      </c>
      <c r="SQY78" s="321">
        <f t="shared" si="303"/>
        <v>0</v>
      </c>
      <c r="SQZ78" s="321">
        <f t="shared" si="303"/>
        <v>0</v>
      </c>
      <c r="SRA78" s="321">
        <f t="shared" si="303"/>
        <v>0</v>
      </c>
      <c r="SRB78" s="321">
        <f t="shared" si="303"/>
        <v>0</v>
      </c>
      <c r="SRC78" s="321">
        <f t="shared" si="303"/>
        <v>0</v>
      </c>
      <c r="SRD78" s="321">
        <f t="shared" si="303"/>
        <v>0</v>
      </c>
      <c r="SRE78" s="321">
        <f t="shared" si="303"/>
        <v>0</v>
      </c>
      <c r="SRF78" s="321">
        <f t="shared" si="303"/>
        <v>0</v>
      </c>
      <c r="SRG78" s="321">
        <f t="shared" si="303"/>
        <v>0</v>
      </c>
      <c r="SRH78" s="321">
        <f t="shared" si="303"/>
        <v>0</v>
      </c>
      <c r="SRI78" s="321">
        <f t="shared" si="303"/>
        <v>0</v>
      </c>
      <c r="SRJ78" s="321">
        <f t="shared" si="303"/>
        <v>0</v>
      </c>
      <c r="SRK78" s="321">
        <f t="shared" si="303"/>
        <v>0</v>
      </c>
      <c r="SRL78" s="321">
        <f t="shared" si="303"/>
        <v>0</v>
      </c>
      <c r="SRM78" s="321">
        <f t="shared" si="303"/>
        <v>0</v>
      </c>
      <c r="SRN78" s="321">
        <f t="shared" si="303"/>
        <v>0</v>
      </c>
      <c r="SRO78" s="321">
        <f t="shared" si="303"/>
        <v>0</v>
      </c>
      <c r="SRP78" s="321">
        <f t="shared" si="303"/>
        <v>0</v>
      </c>
      <c r="SRQ78" s="321">
        <f t="shared" si="303"/>
        <v>0</v>
      </c>
      <c r="SRR78" s="321">
        <f t="shared" si="303"/>
        <v>0</v>
      </c>
      <c r="SRS78" s="321">
        <f t="shared" ref="SRS78:SUD81" si="304">SRR78*8.5%*12</f>
        <v>0</v>
      </c>
      <c r="SRT78" s="321">
        <f t="shared" si="304"/>
        <v>0</v>
      </c>
      <c r="SRU78" s="321">
        <f t="shared" si="304"/>
        <v>0</v>
      </c>
      <c r="SRV78" s="321">
        <f t="shared" si="304"/>
        <v>0</v>
      </c>
      <c r="SRW78" s="321">
        <f t="shared" si="304"/>
        <v>0</v>
      </c>
      <c r="SRX78" s="321">
        <f t="shared" si="304"/>
        <v>0</v>
      </c>
      <c r="SRY78" s="321">
        <f t="shared" si="304"/>
        <v>0</v>
      </c>
      <c r="SRZ78" s="321">
        <f t="shared" si="304"/>
        <v>0</v>
      </c>
      <c r="SSA78" s="321">
        <f t="shared" si="304"/>
        <v>0</v>
      </c>
      <c r="SSB78" s="321">
        <f t="shared" si="304"/>
        <v>0</v>
      </c>
      <c r="SSC78" s="321">
        <f t="shared" si="304"/>
        <v>0</v>
      </c>
      <c r="SSD78" s="321">
        <f t="shared" si="304"/>
        <v>0</v>
      </c>
      <c r="SSE78" s="321">
        <f t="shared" si="304"/>
        <v>0</v>
      </c>
      <c r="SSF78" s="321">
        <f t="shared" si="304"/>
        <v>0</v>
      </c>
      <c r="SSG78" s="321">
        <f t="shared" si="304"/>
        <v>0</v>
      </c>
      <c r="SSH78" s="321">
        <f t="shared" si="304"/>
        <v>0</v>
      </c>
      <c r="SSI78" s="321">
        <f t="shared" si="304"/>
        <v>0</v>
      </c>
      <c r="SSJ78" s="321">
        <f t="shared" si="304"/>
        <v>0</v>
      </c>
      <c r="SSK78" s="321">
        <f t="shared" si="304"/>
        <v>0</v>
      </c>
      <c r="SSL78" s="321">
        <f t="shared" si="304"/>
        <v>0</v>
      </c>
      <c r="SSM78" s="321">
        <f t="shared" si="304"/>
        <v>0</v>
      </c>
      <c r="SSN78" s="321">
        <f t="shared" si="304"/>
        <v>0</v>
      </c>
      <c r="SSO78" s="321">
        <f t="shared" si="304"/>
        <v>0</v>
      </c>
      <c r="SSP78" s="321">
        <f t="shared" si="304"/>
        <v>0</v>
      </c>
      <c r="SSQ78" s="321">
        <f t="shared" si="304"/>
        <v>0</v>
      </c>
      <c r="SSR78" s="321">
        <f t="shared" si="304"/>
        <v>0</v>
      </c>
      <c r="SSS78" s="321">
        <f t="shared" si="304"/>
        <v>0</v>
      </c>
      <c r="SST78" s="321">
        <f t="shared" si="304"/>
        <v>0</v>
      </c>
      <c r="SSU78" s="321">
        <f t="shared" si="304"/>
        <v>0</v>
      </c>
      <c r="SSV78" s="321">
        <f t="shared" si="304"/>
        <v>0</v>
      </c>
      <c r="SSW78" s="321">
        <f t="shared" si="304"/>
        <v>0</v>
      </c>
      <c r="SSX78" s="321">
        <f t="shared" si="304"/>
        <v>0</v>
      </c>
      <c r="SSY78" s="321">
        <f t="shared" si="304"/>
        <v>0</v>
      </c>
      <c r="SSZ78" s="321">
        <f t="shared" si="304"/>
        <v>0</v>
      </c>
      <c r="STA78" s="321">
        <f t="shared" si="304"/>
        <v>0</v>
      </c>
      <c r="STB78" s="321">
        <f t="shared" si="304"/>
        <v>0</v>
      </c>
      <c r="STC78" s="321">
        <f t="shared" si="304"/>
        <v>0</v>
      </c>
      <c r="STD78" s="321">
        <f t="shared" si="304"/>
        <v>0</v>
      </c>
      <c r="STE78" s="321">
        <f t="shared" si="304"/>
        <v>0</v>
      </c>
      <c r="STF78" s="321">
        <f t="shared" si="304"/>
        <v>0</v>
      </c>
      <c r="STG78" s="321">
        <f t="shared" si="304"/>
        <v>0</v>
      </c>
      <c r="STH78" s="321">
        <f t="shared" si="304"/>
        <v>0</v>
      </c>
      <c r="STI78" s="321">
        <f t="shared" si="304"/>
        <v>0</v>
      </c>
      <c r="STJ78" s="321">
        <f t="shared" si="304"/>
        <v>0</v>
      </c>
      <c r="STK78" s="321">
        <f t="shared" si="304"/>
        <v>0</v>
      </c>
      <c r="STL78" s="321">
        <f t="shared" si="304"/>
        <v>0</v>
      </c>
      <c r="STM78" s="321">
        <f t="shared" si="304"/>
        <v>0</v>
      </c>
      <c r="STN78" s="321">
        <f t="shared" si="304"/>
        <v>0</v>
      </c>
      <c r="STO78" s="321">
        <f t="shared" si="304"/>
        <v>0</v>
      </c>
      <c r="STP78" s="321">
        <f t="shared" si="304"/>
        <v>0</v>
      </c>
      <c r="STQ78" s="321">
        <f t="shared" si="304"/>
        <v>0</v>
      </c>
      <c r="STR78" s="321">
        <f t="shared" si="304"/>
        <v>0</v>
      </c>
      <c r="STS78" s="321">
        <f t="shared" si="304"/>
        <v>0</v>
      </c>
      <c r="STT78" s="321">
        <f t="shared" si="304"/>
        <v>0</v>
      </c>
      <c r="STU78" s="321">
        <f t="shared" si="304"/>
        <v>0</v>
      </c>
      <c r="STV78" s="321">
        <f t="shared" si="304"/>
        <v>0</v>
      </c>
      <c r="STW78" s="321">
        <f t="shared" si="304"/>
        <v>0</v>
      </c>
      <c r="STX78" s="321">
        <f t="shared" si="304"/>
        <v>0</v>
      </c>
      <c r="STY78" s="321">
        <f t="shared" si="304"/>
        <v>0</v>
      </c>
      <c r="STZ78" s="321">
        <f t="shared" si="304"/>
        <v>0</v>
      </c>
      <c r="SUA78" s="321">
        <f t="shared" si="304"/>
        <v>0</v>
      </c>
      <c r="SUB78" s="321">
        <f t="shared" si="304"/>
        <v>0</v>
      </c>
      <c r="SUC78" s="321">
        <f t="shared" si="304"/>
        <v>0</v>
      </c>
      <c r="SUD78" s="321">
        <f t="shared" si="304"/>
        <v>0</v>
      </c>
      <c r="SUE78" s="321">
        <f t="shared" ref="SUE78:SWP81" si="305">SUD78*8.5%*12</f>
        <v>0</v>
      </c>
      <c r="SUF78" s="321">
        <f t="shared" si="305"/>
        <v>0</v>
      </c>
      <c r="SUG78" s="321">
        <f t="shared" si="305"/>
        <v>0</v>
      </c>
      <c r="SUH78" s="321">
        <f t="shared" si="305"/>
        <v>0</v>
      </c>
      <c r="SUI78" s="321">
        <f t="shared" si="305"/>
        <v>0</v>
      </c>
      <c r="SUJ78" s="321">
        <f t="shared" si="305"/>
        <v>0</v>
      </c>
      <c r="SUK78" s="321">
        <f t="shared" si="305"/>
        <v>0</v>
      </c>
      <c r="SUL78" s="321">
        <f t="shared" si="305"/>
        <v>0</v>
      </c>
      <c r="SUM78" s="321">
        <f t="shared" si="305"/>
        <v>0</v>
      </c>
      <c r="SUN78" s="321">
        <f t="shared" si="305"/>
        <v>0</v>
      </c>
      <c r="SUO78" s="321">
        <f t="shared" si="305"/>
        <v>0</v>
      </c>
      <c r="SUP78" s="321">
        <f t="shared" si="305"/>
        <v>0</v>
      </c>
      <c r="SUQ78" s="321">
        <f t="shared" si="305"/>
        <v>0</v>
      </c>
      <c r="SUR78" s="321">
        <f t="shared" si="305"/>
        <v>0</v>
      </c>
      <c r="SUS78" s="321">
        <f t="shared" si="305"/>
        <v>0</v>
      </c>
      <c r="SUT78" s="321">
        <f t="shared" si="305"/>
        <v>0</v>
      </c>
      <c r="SUU78" s="321">
        <f t="shared" si="305"/>
        <v>0</v>
      </c>
      <c r="SUV78" s="321">
        <f t="shared" si="305"/>
        <v>0</v>
      </c>
      <c r="SUW78" s="321">
        <f t="shared" si="305"/>
        <v>0</v>
      </c>
      <c r="SUX78" s="321">
        <f t="shared" si="305"/>
        <v>0</v>
      </c>
      <c r="SUY78" s="321">
        <f t="shared" si="305"/>
        <v>0</v>
      </c>
      <c r="SUZ78" s="321">
        <f t="shared" si="305"/>
        <v>0</v>
      </c>
      <c r="SVA78" s="321">
        <f t="shared" si="305"/>
        <v>0</v>
      </c>
      <c r="SVB78" s="321">
        <f t="shared" si="305"/>
        <v>0</v>
      </c>
      <c r="SVC78" s="321">
        <f t="shared" si="305"/>
        <v>0</v>
      </c>
      <c r="SVD78" s="321">
        <f t="shared" si="305"/>
        <v>0</v>
      </c>
      <c r="SVE78" s="321">
        <f t="shared" si="305"/>
        <v>0</v>
      </c>
      <c r="SVF78" s="321">
        <f t="shared" si="305"/>
        <v>0</v>
      </c>
      <c r="SVG78" s="321">
        <f t="shared" si="305"/>
        <v>0</v>
      </c>
      <c r="SVH78" s="321">
        <f t="shared" si="305"/>
        <v>0</v>
      </c>
      <c r="SVI78" s="321">
        <f t="shared" si="305"/>
        <v>0</v>
      </c>
      <c r="SVJ78" s="321">
        <f t="shared" si="305"/>
        <v>0</v>
      </c>
      <c r="SVK78" s="321">
        <f t="shared" si="305"/>
        <v>0</v>
      </c>
      <c r="SVL78" s="321">
        <f t="shared" si="305"/>
        <v>0</v>
      </c>
      <c r="SVM78" s="321">
        <f t="shared" si="305"/>
        <v>0</v>
      </c>
      <c r="SVN78" s="321">
        <f t="shared" si="305"/>
        <v>0</v>
      </c>
      <c r="SVO78" s="321">
        <f t="shared" si="305"/>
        <v>0</v>
      </c>
      <c r="SVP78" s="321">
        <f t="shared" si="305"/>
        <v>0</v>
      </c>
      <c r="SVQ78" s="321">
        <f t="shared" si="305"/>
        <v>0</v>
      </c>
      <c r="SVR78" s="321">
        <f t="shared" si="305"/>
        <v>0</v>
      </c>
      <c r="SVS78" s="321">
        <f t="shared" si="305"/>
        <v>0</v>
      </c>
      <c r="SVT78" s="321">
        <f t="shared" si="305"/>
        <v>0</v>
      </c>
      <c r="SVU78" s="321">
        <f t="shared" si="305"/>
        <v>0</v>
      </c>
      <c r="SVV78" s="321">
        <f t="shared" si="305"/>
        <v>0</v>
      </c>
      <c r="SVW78" s="321">
        <f t="shared" si="305"/>
        <v>0</v>
      </c>
      <c r="SVX78" s="321">
        <f t="shared" si="305"/>
        <v>0</v>
      </c>
      <c r="SVY78" s="321">
        <f t="shared" si="305"/>
        <v>0</v>
      </c>
      <c r="SVZ78" s="321">
        <f t="shared" si="305"/>
        <v>0</v>
      </c>
      <c r="SWA78" s="321">
        <f t="shared" si="305"/>
        <v>0</v>
      </c>
      <c r="SWB78" s="321">
        <f t="shared" si="305"/>
        <v>0</v>
      </c>
      <c r="SWC78" s="321">
        <f t="shared" si="305"/>
        <v>0</v>
      </c>
      <c r="SWD78" s="321">
        <f t="shared" si="305"/>
        <v>0</v>
      </c>
      <c r="SWE78" s="321">
        <f t="shared" si="305"/>
        <v>0</v>
      </c>
      <c r="SWF78" s="321">
        <f t="shared" si="305"/>
        <v>0</v>
      </c>
      <c r="SWG78" s="321">
        <f t="shared" si="305"/>
        <v>0</v>
      </c>
      <c r="SWH78" s="321">
        <f t="shared" si="305"/>
        <v>0</v>
      </c>
      <c r="SWI78" s="321">
        <f t="shared" si="305"/>
        <v>0</v>
      </c>
      <c r="SWJ78" s="321">
        <f t="shared" si="305"/>
        <v>0</v>
      </c>
      <c r="SWK78" s="321">
        <f t="shared" si="305"/>
        <v>0</v>
      </c>
      <c r="SWL78" s="321">
        <f t="shared" si="305"/>
        <v>0</v>
      </c>
      <c r="SWM78" s="321">
        <f t="shared" si="305"/>
        <v>0</v>
      </c>
      <c r="SWN78" s="321">
        <f t="shared" si="305"/>
        <v>0</v>
      </c>
      <c r="SWO78" s="321">
        <f t="shared" si="305"/>
        <v>0</v>
      </c>
      <c r="SWP78" s="321">
        <f t="shared" si="305"/>
        <v>0</v>
      </c>
      <c r="SWQ78" s="321">
        <f t="shared" ref="SWQ78:SZB81" si="306">SWP78*8.5%*12</f>
        <v>0</v>
      </c>
      <c r="SWR78" s="321">
        <f t="shared" si="306"/>
        <v>0</v>
      </c>
      <c r="SWS78" s="321">
        <f t="shared" si="306"/>
        <v>0</v>
      </c>
      <c r="SWT78" s="321">
        <f t="shared" si="306"/>
        <v>0</v>
      </c>
      <c r="SWU78" s="321">
        <f t="shared" si="306"/>
        <v>0</v>
      </c>
      <c r="SWV78" s="321">
        <f t="shared" si="306"/>
        <v>0</v>
      </c>
      <c r="SWW78" s="321">
        <f t="shared" si="306"/>
        <v>0</v>
      </c>
      <c r="SWX78" s="321">
        <f t="shared" si="306"/>
        <v>0</v>
      </c>
      <c r="SWY78" s="321">
        <f t="shared" si="306"/>
        <v>0</v>
      </c>
      <c r="SWZ78" s="321">
        <f t="shared" si="306"/>
        <v>0</v>
      </c>
      <c r="SXA78" s="321">
        <f t="shared" si="306"/>
        <v>0</v>
      </c>
      <c r="SXB78" s="321">
        <f t="shared" si="306"/>
        <v>0</v>
      </c>
      <c r="SXC78" s="321">
        <f t="shared" si="306"/>
        <v>0</v>
      </c>
      <c r="SXD78" s="321">
        <f t="shared" si="306"/>
        <v>0</v>
      </c>
      <c r="SXE78" s="321">
        <f t="shared" si="306"/>
        <v>0</v>
      </c>
      <c r="SXF78" s="321">
        <f t="shared" si="306"/>
        <v>0</v>
      </c>
      <c r="SXG78" s="321">
        <f t="shared" si="306"/>
        <v>0</v>
      </c>
      <c r="SXH78" s="321">
        <f t="shared" si="306"/>
        <v>0</v>
      </c>
      <c r="SXI78" s="321">
        <f t="shared" si="306"/>
        <v>0</v>
      </c>
      <c r="SXJ78" s="321">
        <f t="shared" si="306"/>
        <v>0</v>
      </c>
      <c r="SXK78" s="321">
        <f t="shared" si="306"/>
        <v>0</v>
      </c>
      <c r="SXL78" s="321">
        <f t="shared" si="306"/>
        <v>0</v>
      </c>
      <c r="SXM78" s="321">
        <f t="shared" si="306"/>
        <v>0</v>
      </c>
      <c r="SXN78" s="321">
        <f t="shared" si="306"/>
        <v>0</v>
      </c>
      <c r="SXO78" s="321">
        <f t="shared" si="306"/>
        <v>0</v>
      </c>
      <c r="SXP78" s="321">
        <f t="shared" si="306"/>
        <v>0</v>
      </c>
      <c r="SXQ78" s="321">
        <f t="shared" si="306"/>
        <v>0</v>
      </c>
      <c r="SXR78" s="321">
        <f t="shared" si="306"/>
        <v>0</v>
      </c>
      <c r="SXS78" s="321">
        <f t="shared" si="306"/>
        <v>0</v>
      </c>
      <c r="SXT78" s="321">
        <f t="shared" si="306"/>
        <v>0</v>
      </c>
      <c r="SXU78" s="321">
        <f t="shared" si="306"/>
        <v>0</v>
      </c>
      <c r="SXV78" s="321">
        <f t="shared" si="306"/>
        <v>0</v>
      </c>
      <c r="SXW78" s="321">
        <f t="shared" si="306"/>
        <v>0</v>
      </c>
      <c r="SXX78" s="321">
        <f t="shared" si="306"/>
        <v>0</v>
      </c>
      <c r="SXY78" s="321">
        <f t="shared" si="306"/>
        <v>0</v>
      </c>
      <c r="SXZ78" s="321">
        <f t="shared" si="306"/>
        <v>0</v>
      </c>
      <c r="SYA78" s="321">
        <f t="shared" si="306"/>
        <v>0</v>
      </c>
      <c r="SYB78" s="321">
        <f t="shared" si="306"/>
        <v>0</v>
      </c>
      <c r="SYC78" s="321">
        <f t="shared" si="306"/>
        <v>0</v>
      </c>
      <c r="SYD78" s="321">
        <f t="shared" si="306"/>
        <v>0</v>
      </c>
      <c r="SYE78" s="321">
        <f t="shared" si="306"/>
        <v>0</v>
      </c>
      <c r="SYF78" s="321">
        <f t="shared" si="306"/>
        <v>0</v>
      </c>
      <c r="SYG78" s="321">
        <f t="shared" si="306"/>
        <v>0</v>
      </c>
      <c r="SYH78" s="321">
        <f t="shared" si="306"/>
        <v>0</v>
      </c>
      <c r="SYI78" s="321">
        <f t="shared" si="306"/>
        <v>0</v>
      </c>
      <c r="SYJ78" s="321">
        <f t="shared" si="306"/>
        <v>0</v>
      </c>
      <c r="SYK78" s="321">
        <f t="shared" si="306"/>
        <v>0</v>
      </c>
      <c r="SYL78" s="321">
        <f t="shared" si="306"/>
        <v>0</v>
      </c>
      <c r="SYM78" s="321">
        <f t="shared" si="306"/>
        <v>0</v>
      </c>
      <c r="SYN78" s="321">
        <f t="shared" si="306"/>
        <v>0</v>
      </c>
      <c r="SYO78" s="321">
        <f t="shared" si="306"/>
        <v>0</v>
      </c>
      <c r="SYP78" s="321">
        <f t="shared" si="306"/>
        <v>0</v>
      </c>
      <c r="SYQ78" s="321">
        <f t="shared" si="306"/>
        <v>0</v>
      </c>
      <c r="SYR78" s="321">
        <f t="shared" si="306"/>
        <v>0</v>
      </c>
      <c r="SYS78" s="321">
        <f t="shared" si="306"/>
        <v>0</v>
      </c>
      <c r="SYT78" s="321">
        <f t="shared" si="306"/>
        <v>0</v>
      </c>
      <c r="SYU78" s="321">
        <f t="shared" si="306"/>
        <v>0</v>
      </c>
      <c r="SYV78" s="321">
        <f t="shared" si="306"/>
        <v>0</v>
      </c>
      <c r="SYW78" s="321">
        <f t="shared" si="306"/>
        <v>0</v>
      </c>
      <c r="SYX78" s="321">
        <f t="shared" si="306"/>
        <v>0</v>
      </c>
      <c r="SYY78" s="321">
        <f t="shared" si="306"/>
        <v>0</v>
      </c>
      <c r="SYZ78" s="321">
        <f t="shared" si="306"/>
        <v>0</v>
      </c>
      <c r="SZA78" s="321">
        <f t="shared" si="306"/>
        <v>0</v>
      </c>
      <c r="SZB78" s="321">
        <f t="shared" si="306"/>
        <v>0</v>
      </c>
      <c r="SZC78" s="321">
        <f t="shared" ref="SZC78:TBN81" si="307">SZB78*8.5%*12</f>
        <v>0</v>
      </c>
      <c r="SZD78" s="321">
        <f t="shared" si="307"/>
        <v>0</v>
      </c>
      <c r="SZE78" s="321">
        <f t="shared" si="307"/>
        <v>0</v>
      </c>
      <c r="SZF78" s="321">
        <f t="shared" si="307"/>
        <v>0</v>
      </c>
      <c r="SZG78" s="321">
        <f t="shared" si="307"/>
        <v>0</v>
      </c>
      <c r="SZH78" s="321">
        <f t="shared" si="307"/>
        <v>0</v>
      </c>
      <c r="SZI78" s="321">
        <f t="shared" si="307"/>
        <v>0</v>
      </c>
      <c r="SZJ78" s="321">
        <f t="shared" si="307"/>
        <v>0</v>
      </c>
      <c r="SZK78" s="321">
        <f t="shared" si="307"/>
        <v>0</v>
      </c>
      <c r="SZL78" s="321">
        <f t="shared" si="307"/>
        <v>0</v>
      </c>
      <c r="SZM78" s="321">
        <f t="shared" si="307"/>
        <v>0</v>
      </c>
      <c r="SZN78" s="321">
        <f t="shared" si="307"/>
        <v>0</v>
      </c>
      <c r="SZO78" s="321">
        <f t="shared" si="307"/>
        <v>0</v>
      </c>
      <c r="SZP78" s="321">
        <f t="shared" si="307"/>
        <v>0</v>
      </c>
      <c r="SZQ78" s="321">
        <f t="shared" si="307"/>
        <v>0</v>
      </c>
      <c r="SZR78" s="321">
        <f t="shared" si="307"/>
        <v>0</v>
      </c>
      <c r="SZS78" s="321">
        <f t="shared" si="307"/>
        <v>0</v>
      </c>
      <c r="SZT78" s="321">
        <f t="shared" si="307"/>
        <v>0</v>
      </c>
      <c r="SZU78" s="321">
        <f t="shared" si="307"/>
        <v>0</v>
      </c>
      <c r="SZV78" s="321">
        <f t="shared" si="307"/>
        <v>0</v>
      </c>
      <c r="SZW78" s="321">
        <f t="shared" si="307"/>
        <v>0</v>
      </c>
      <c r="SZX78" s="321">
        <f t="shared" si="307"/>
        <v>0</v>
      </c>
      <c r="SZY78" s="321">
        <f t="shared" si="307"/>
        <v>0</v>
      </c>
      <c r="SZZ78" s="321">
        <f t="shared" si="307"/>
        <v>0</v>
      </c>
      <c r="TAA78" s="321">
        <f t="shared" si="307"/>
        <v>0</v>
      </c>
      <c r="TAB78" s="321">
        <f t="shared" si="307"/>
        <v>0</v>
      </c>
      <c r="TAC78" s="321">
        <f t="shared" si="307"/>
        <v>0</v>
      </c>
      <c r="TAD78" s="321">
        <f t="shared" si="307"/>
        <v>0</v>
      </c>
      <c r="TAE78" s="321">
        <f t="shared" si="307"/>
        <v>0</v>
      </c>
      <c r="TAF78" s="321">
        <f t="shared" si="307"/>
        <v>0</v>
      </c>
      <c r="TAG78" s="321">
        <f t="shared" si="307"/>
        <v>0</v>
      </c>
      <c r="TAH78" s="321">
        <f t="shared" si="307"/>
        <v>0</v>
      </c>
      <c r="TAI78" s="321">
        <f t="shared" si="307"/>
        <v>0</v>
      </c>
      <c r="TAJ78" s="321">
        <f t="shared" si="307"/>
        <v>0</v>
      </c>
      <c r="TAK78" s="321">
        <f t="shared" si="307"/>
        <v>0</v>
      </c>
      <c r="TAL78" s="321">
        <f t="shared" si="307"/>
        <v>0</v>
      </c>
      <c r="TAM78" s="321">
        <f t="shared" si="307"/>
        <v>0</v>
      </c>
      <c r="TAN78" s="321">
        <f t="shared" si="307"/>
        <v>0</v>
      </c>
      <c r="TAO78" s="321">
        <f t="shared" si="307"/>
        <v>0</v>
      </c>
      <c r="TAP78" s="321">
        <f t="shared" si="307"/>
        <v>0</v>
      </c>
      <c r="TAQ78" s="321">
        <f t="shared" si="307"/>
        <v>0</v>
      </c>
      <c r="TAR78" s="321">
        <f t="shared" si="307"/>
        <v>0</v>
      </c>
      <c r="TAS78" s="321">
        <f t="shared" si="307"/>
        <v>0</v>
      </c>
      <c r="TAT78" s="321">
        <f t="shared" si="307"/>
        <v>0</v>
      </c>
      <c r="TAU78" s="321">
        <f t="shared" si="307"/>
        <v>0</v>
      </c>
      <c r="TAV78" s="321">
        <f t="shared" si="307"/>
        <v>0</v>
      </c>
      <c r="TAW78" s="321">
        <f t="shared" si="307"/>
        <v>0</v>
      </c>
      <c r="TAX78" s="321">
        <f t="shared" si="307"/>
        <v>0</v>
      </c>
      <c r="TAY78" s="321">
        <f t="shared" si="307"/>
        <v>0</v>
      </c>
      <c r="TAZ78" s="321">
        <f t="shared" si="307"/>
        <v>0</v>
      </c>
      <c r="TBA78" s="321">
        <f t="shared" si="307"/>
        <v>0</v>
      </c>
      <c r="TBB78" s="321">
        <f t="shared" si="307"/>
        <v>0</v>
      </c>
      <c r="TBC78" s="321">
        <f t="shared" si="307"/>
        <v>0</v>
      </c>
      <c r="TBD78" s="321">
        <f t="shared" si="307"/>
        <v>0</v>
      </c>
      <c r="TBE78" s="321">
        <f t="shared" si="307"/>
        <v>0</v>
      </c>
      <c r="TBF78" s="321">
        <f t="shared" si="307"/>
        <v>0</v>
      </c>
      <c r="TBG78" s="321">
        <f t="shared" si="307"/>
        <v>0</v>
      </c>
      <c r="TBH78" s="321">
        <f t="shared" si="307"/>
        <v>0</v>
      </c>
      <c r="TBI78" s="321">
        <f t="shared" si="307"/>
        <v>0</v>
      </c>
      <c r="TBJ78" s="321">
        <f t="shared" si="307"/>
        <v>0</v>
      </c>
      <c r="TBK78" s="321">
        <f t="shared" si="307"/>
        <v>0</v>
      </c>
      <c r="TBL78" s="321">
        <f t="shared" si="307"/>
        <v>0</v>
      </c>
      <c r="TBM78" s="321">
        <f t="shared" si="307"/>
        <v>0</v>
      </c>
      <c r="TBN78" s="321">
        <f t="shared" si="307"/>
        <v>0</v>
      </c>
      <c r="TBO78" s="321">
        <f t="shared" ref="TBO78:TDZ81" si="308">TBN78*8.5%*12</f>
        <v>0</v>
      </c>
      <c r="TBP78" s="321">
        <f t="shared" si="308"/>
        <v>0</v>
      </c>
      <c r="TBQ78" s="321">
        <f t="shared" si="308"/>
        <v>0</v>
      </c>
      <c r="TBR78" s="321">
        <f t="shared" si="308"/>
        <v>0</v>
      </c>
      <c r="TBS78" s="321">
        <f t="shared" si="308"/>
        <v>0</v>
      </c>
      <c r="TBT78" s="321">
        <f t="shared" si="308"/>
        <v>0</v>
      </c>
      <c r="TBU78" s="321">
        <f t="shared" si="308"/>
        <v>0</v>
      </c>
      <c r="TBV78" s="321">
        <f t="shared" si="308"/>
        <v>0</v>
      </c>
      <c r="TBW78" s="321">
        <f t="shared" si="308"/>
        <v>0</v>
      </c>
      <c r="TBX78" s="321">
        <f t="shared" si="308"/>
        <v>0</v>
      </c>
      <c r="TBY78" s="321">
        <f t="shared" si="308"/>
        <v>0</v>
      </c>
      <c r="TBZ78" s="321">
        <f t="shared" si="308"/>
        <v>0</v>
      </c>
      <c r="TCA78" s="321">
        <f t="shared" si="308"/>
        <v>0</v>
      </c>
      <c r="TCB78" s="321">
        <f t="shared" si="308"/>
        <v>0</v>
      </c>
      <c r="TCC78" s="321">
        <f t="shared" si="308"/>
        <v>0</v>
      </c>
      <c r="TCD78" s="321">
        <f t="shared" si="308"/>
        <v>0</v>
      </c>
      <c r="TCE78" s="321">
        <f t="shared" si="308"/>
        <v>0</v>
      </c>
      <c r="TCF78" s="321">
        <f t="shared" si="308"/>
        <v>0</v>
      </c>
      <c r="TCG78" s="321">
        <f t="shared" si="308"/>
        <v>0</v>
      </c>
      <c r="TCH78" s="321">
        <f t="shared" si="308"/>
        <v>0</v>
      </c>
      <c r="TCI78" s="321">
        <f t="shared" si="308"/>
        <v>0</v>
      </c>
      <c r="TCJ78" s="321">
        <f t="shared" si="308"/>
        <v>0</v>
      </c>
      <c r="TCK78" s="321">
        <f t="shared" si="308"/>
        <v>0</v>
      </c>
      <c r="TCL78" s="321">
        <f t="shared" si="308"/>
        <v>0</v>
      </c>
      <c r="TCM78" s="321">
        <f t="shared" si="308"/>
        <v>0</v>
      </c>
      <c r="TCN78" s="321">
        <f t="shared" si="308"/>
        <v>0</v>
      </c>
      <c r="TCO78" s="321">
        <f t="shared" si="308"/>
        <v>0</v>
      </c>
      <c r="TCP78" s="321">
        <f t="shared" si="308"/>
        <v>0</v>
      </c>
      <c r="TCQ78" s="321">
        <f t="shared" si="308"/>
        <v>0</v>
      </c>
      <c r="TCR78" s="321">
        <f t="shared" si="308"/>
        <v>0</v>
      </c>
      <c r="TCS78" s="321">
        <f t="shared" si="308"/>
        <v>0</v>
      </c>
      <c r="TCT78" s="321">
        <f t="shared" si="308"/>
        <v>0</v>
      </c>
      <c r="TCU78" s="321">
        <f t="shared" si="308"/>
        <v>0</v>
      </c>
      <c r="TCV78" s="321">
        <f t="shared" si="308"/>
        <v>0</v>
      </c>
      <c r="TCW78" s="321">
        <f t="shared" si="308"/>
        <v>0</v>
      </c>
      <c r="TCX78" s="321">
        <f t="shared" si="308"/>
        <v>0</v>
      </c>
      <c r="TCY78" s="321">
        <f t="shared" si="308"/>
        <v>0</v>
      </c>
      <c r="TCZ78" s="321">
        <f t="shared" si="308"/>
        <v>0</v>
      </c>
      <c r="TDA78" s="321">
        <f t="shared" si="308"/>
        <v>0</v>
      </c>
      <c r="TDB78" s="321">
        <f t="shared" si="308"/>
        <v>0</v>
      </c>
      <c r="TDC78" s="321">
        <f t="shared" si="308"/>
        <v>0</v>
      </c>
      <c r="TDD78" s="321">
        <f t="shared" si="308"/>
        <v>0</v>
      </c>
      <c r="TDE78" s="321">
        <f t="shared" si="308"/>
        <v>0</v>
      </c>
      <c r="TDF78" s="321">
        <f t="shared" si="308"/>
        <v>0</v>
      </c>
      <c r="TDG78" s="321">
        <f t="shared" si="308"/>
        <v>0</v>
      </c>
      <c r="TDH78" s="321">
        <f t="shared" si="308"/>
        <v>0</v>
      </c>
      <c r="TDI78" s="321">
        <f t="shared" si="308"/>
        <v>0</v>
      </c>
      <c r="TDJ78" s="321">
        <f t="shared" si="308"/>
        <v>0</v>
      </c>
      <c r="TDK78" s="321">
        <f t="shared" si="308"/>
        <v>0</v>
      </c>
      <c r="TDL78" s="321">
        <f t="shared" si="308"/>
        <v>0</v>
      </c>
      <c r="TDM78" s="321">
        <f t="shared" si="308"/>
        <v>0</v>
      </c>
      <c r="TDN78" s="321">
        <f t="shared" si="308"/>
        <v>0</v>
      </c>
      <c r="TDO78" s="321">
        <f t="shared" si="308"/>
        <v>0</v>
      </c>
      <c r="TDP78" s="321">
        <f t="shared" si="308"/>
        <v>0</v>
      </c>
      <c r="TDQ78" s="321">
        <f t="shared" si="308"/>
        <v>0</v>
      </c>
      <c r="TDR78" s="321">
        <f t="shared" si="308"/>
        <v>0</v>
      </c>
      <c r="TDS78" s="321">
        <f t="shared" si="308"/>
        <v>0</v>
      </c>
      <c r="TDT78" s="321">
        <f t="shared" si="308"/>
        <v>0</v>
      </c>
      <c r="TDU78" s="321">
        <f t="shared" si="308"/>
        <v>0</v>
      </c>
      <c r="TDV78" s="321">
        <f t="shared" si="308"/>
        <v>0</v>
      </c>
      <c r="TDW78" s="321">
        <f t="shared" si="308"/>
        <v>0</v>
      </c>
      <c r="TDX78" s="321">
        <f t="shared" si="308"/>
        <v>0</v>
      </c>
      <c r="TDY78" s="321">
        <f t="shared" si="308"/>
        <v>0</v>
      </c>
      <c r="TDZ78" s="321">
        <f t="shared" si="308"/>
        <v>0</v>
      </c>
      <c r="TEA78" s="321">
        <f t="shared" ref="TEA78:TGL81" si="309">TDZ78*8.5%*12</f>
        <v>0</v>
      </c>
      <c r="TEB78" s="321">
        <f t="shared" si="309"/>
        <v>0</v>
      </c>
      <c r="TEC78" s="321">
        <f t="shared" si="309"/>
        <v>0</v>
      </c>
      <c r="TED78" s="321">
        <f t="shared" si="309"/>
        <v>0</v>
      </c>
      <c r="TEE78" s="321">
        <f t="shared" si="309"/>
        <v>0</v>
      </c>
      <c r="TEF78" s="321">
        <f t="shared" si="309"/>
        <v>0</v>
      </c>
      <c r="TEG78" s="321">
        <f t="shared" si="309"/>
        <v>0</v>
      </c>
      <c r="TEH78" s="321">
        <f t="shared" si="309"/>
        <v>0</v>
      </c>
      <c r="TEI78" s="321">
        <f t="shared" si="309"/>
        <v>0</v>
      </c>
      <c r="TEJ78" s="321">
        <f t="shared" si="309"/>
        <v>0</v>
      </c>
      <c r="TEK78" s="321">
        <f t="shared" si="309"/>
        <v>0</v>
      </c>
      <c r="TEL78" s="321">
        <f t="shared" si="309"/>
        <v>0</v>
      </c>
      <c r="TEM78" s="321">
        <f t="shared" si="309"/>
        <v>0</v>
      </c>
      <c r="TEN78" s="321">
        <f t="shared" si="309"/>
        <v>0</v>
      </c>
      <c r="TEO78" s="321">
        <f t="shared" si="309"/>
        <v>0</v>
      </c>
      <c r="TEP78" s="321">
        <f t="shared" si="309"/>
        <v>0</v>
      </c>
      <c r="TEQ78" s="321">
        <f t="shared" si="309"/>
        <v>0</v>
      </c>
      <c r="TER78" s="321">
        <f t="shared" si="309"/>
        <v>0</v>
      </c>
      <c r="TES78" s="321">
        <f t="shared" si="309"/>
        <v>0</v>
      </c>
      <c r="TET78" s="321">
        <f t="shared" si="309"/>
        <v>0</v>
      </c>
      <c r="TEU78" s="321">
        <f t="shared" si="309"/>
        <v>0</v>
      </c>
      <c r="TEV78" s="321">
        <f t="shared" si="309"/>
        <v>0</v>
      </c>
      <c r="TEW78" s="321">
        <f t="shared" si="309"/>
        <v>0</v>
      </c>
      <c r="TEX78" s="321">
        <f t="shared" si="309"/>
        <v>0</v>
      </c>
      <c r="TEY78" s="321">
        <f t="shared" si="309"/>
        <v>0</v>
      </c>
      <c r="TEZ78" s="321">
        <f t="shared" si="309"/>
        <v>0</v>
      </c>
      <c r="TFA78" s="321">
        <f t="shared" si="309"/>
        <v>0</v>
      </c>
      <c r="TFB78" s="321">
        <f t="shared" si="309"/>
        <v>0</v>
      </c>
      <c r="TFC78" s="321">
        <f t="shared" si="309"/>
        <v>0</v>
      </c>
      <c r="TFD78" s="321">
        <f t="shared" si="309"/>
        <v>0</v>
      </c>
      <c r="TFE78" s="321">
        <f t="shared" si="309"/>
        <v>0</v>
      </c>
      <c r="TFF78" s="321">
        <f t="shared" si="309"/>
        <v>0</v>
      </c>
      <c r="TFG78" s="321">
        <f t="shared" si="309"/>
        <v>0</v>
      </c>
      <c r="TFH78" s="321">
        <f t="shared" si="309"/>
        <v>0</v>
      </c>
      <c r="TFI78" s="321">
        <f t="shared" si="309"/>
        <v>0</v>
      </c>
      <c r="TFJ78" s="321">
        <f t="shared" si="309"/>
        <v>0</v>
      </c>
      <c r="TFK78" s="321">
        <f t="shared" si="309"/>
        <v>0</v>
      </c>
      <c r="TFL78" s="321">
        <f t="shared" si="309"/>
        <v>0</v>
      </c>
      <c r="TFM78" s="321">
        <f t="shared" si="309"/>
        <v>0</v>
      </c>
      <c r="TFN78" s="321">
        <f t="shared" si="309"/>
        <v>0</v>
      </c>
      <c r="TFO78" s="321">
        <f t="shared" si="309"/>
        <v>0</v>
      </c>
      <c r="TFP78" s="321">
        <f t="shared" si="309"/>
        <v>0</v>
      </c>
      <c r="TFQ78" s="321">
        <f t="shared" si="309"/>
        <v>0</v>
      </c>
      <c r="TFR78" s="321">
        <f t="shared" si="309"/>
        <v>0</v>
      </c>
      <c r="TFS78" s="321">
        <f t="shared" si="309"/>
        <v>0</v>
      </c>
      <c r="TFT78" s="321">
        <f t="shared" si="309"/>
        <v>0</v>
      </c>
      <c r="TFU78" s="321">
        <f t="shared" si="309"/>
        <v>0</v>
      </c>
      <c r="TFV78" s="321">
        <f t="shared" si="309"/>
        <v>0</v>
      </c>
      <c r="TFW78" s="321">
        <f t="shared" si="309"/>
        <v>0</v>
      </c>
      <c r="TFX78" s="321">
        <f t="shared" si="309"/>
        <v>0</v>
      </c>
      <c r="TFY78" s="321">
        <f t="shared" si="309"/>
        <v>0</v>
      </c>
      <c r="TFZ78" s="321">
        <f t="shared" si="309"/>
        <v>0</v>
      </c>
      <c r="TGA78" s="321">
        <f t="shared" si="309"/>
        <v>0</v>
      </c>
      <c r="TGB78" s="321">
        <f t="shared" si="309"/>
        <v>0</v>
      </c>
      <c r="TGC78" s="321">
        <f t="shared" si="309"/>
        <v>0</v>
      </c>
      <c r="TGD78" s="321">
        <f t="shared" si="309"/>
        <v>0</v>
      </c>
      <c r="TGE78" s="321">
        <f t="shared" si="309"/>
        <v>0</v>
      </c>
      <c r="TGF78" s="321">
        <f t="shared" si="309"/>
        <v>0</v>
      </c>
      <c r="TGG78" s="321">
        <f t="shared" si="309"/>
        <v>0</v>
      </c>
      <c r="TGH78" s="321">
        <f t="shared" si="309"/>
        <v>0</v>
      </c>
      <c r="TGI78" s="321">
        <f t="shared" si="309"/>
        <v>0</v>
      </c>
      <c r="TGJ78" s="321">
        <f t="shared" si="309"/>
        <v>0</v>
      </c>
      <c r="TGK78" s="321">
        <f t="shared" si="309"/>
        <v>0</v>
      </c>
      <c r="TGL78" s="321">
        <f t="shared" si="309"/>
        <v>0</v>
      </c>
      <c r="TGM78" s="321">
        <f t="shared" ref="TGM78:TIX81" si="310">TGL78*8.5%*12</f>
        <v>0</v>
      </c>
      <c r="TGN78" s="321">
        <f t="shared" si="310"/>
        <v>0</v>
      </c>
      <c r="TGO78" s="321">
        <f t="shared" si="310"/>
        <v>0</v>
      </c>
      <c r="TGP78" s="321">
        <f t="shared" si="310"/>
        <v>0</v>
      </c>
      <c r="TGQ78" s="321">
        <f t="shared" si="310"/>
        <v>0</v>
      </c>
      <c r="TGR78" s="321">
        <f t="shared" si="310"/>
        <v>0</v>
      </c>
      <c r="TGS78" s="321">
        <f t="shared" si="310"/>
        <v>0</v>
      </c>
      <c r="TGT78" s="321">
        <f t="shared" si="310"/>
        <v>0</v>
      </c>
      <c r="TGU78" s="321">
        <f t="shared" si="310"/>
        <v>0</v>
      </c>
      <c r="TGV78" s="321">
        <f t="shared" si="310"/>
        <v>0</v>
      </c>
      <c r="TGW78" s="321">
        <f t="shared" si="310"/>
        <v>0</v>
      </c>
      <c r="TGX78" s="321">
        <f t="shared" si="310"/>
        <v>0</v>
      </c>
      <c r="TGY78" s="321">
        <f t="shared" si="310"/>
        <v>0</v>
      </c>
      <c r="TGZ78" s="321">
        <f t="shared" si="310"/>
        <v>0</v>
      </c>
      <c r="THA78" s="321">
        <f t="shared" si="310"/>
        <v>0</v>
      </c>
      <c r="THB78" s="321">
        <f t="shared" si="310"/>
        <v>0</v>
      </c>
      <c r="THC78" s="321">
        <f t="shared" si="310"/>
        <v>0</v>
      </c>
      <c r="THD78" s="321">
        <f t="shared" si="310"/>
        <v>0</v>
      </c>
      <c r="THE78" s="321">
        <f t="shared" si="310"/>
        <v>0</v>
      </c>
      <c r="THF78" s="321">
        <f t="shared" si="310"/>
        <v>0</v>
      </c>
      <c r="THG78" s="321">
        <f t="shared" si="310"/>
        <v>0</v>
      </c>
      <c r="THH78" s="321">
        <f t="shared" si="310"/>
        <v>0</v>
      </c>
      <c r="THI78" s="321">
        <f t="shared" si="310"/>
        <v>0</v>
      </c>
      <c r="THJ78" s="321">
        <f t="shared" si="310"/>
        <v>0</v>
      </c>
      <c r="THK78" s="321">
        <f t="shared" si="310"/>
        <v>0</v>
      </c>
      <c r="THL78" s="321">
        <f t="shared" si="310"/>
        <v>0</v>
      </c>
      <c r="THM78" s="321">
        <f t="shared" si="310"/>
        <v>0</v>
      </c>
      <c r="THN78" s="321">
        <f t="shared" si="310"/>
        <v>0</v>
      </c>
      <c r="THO78" s="321">
        <f t="shared" si="310"/>
        <v>0</v>
      </c>
      <c r="THP78" s="321">
        <f t="shared" si="310"/>
        <v>0</v>
      </c>
      <c r="THQ78" s="321">
        <f t="shared" si="310"/>
        <v>0</v>
      </c>
      <c r="THR78" s="321">
        <f t="shared" si="310"/>
        <v>0</v>
      </c>
      <c r="THS78" s="321">
        <f t="shared" si="310"/>
        <v>0</v>
      </c>
      <c r="THT78" s="321">
        <f t="shared" si="310"/>
        <v>0</v>
      </c>
      <c r="THU78" s="321">
        <f t="shared" si="310"/>
        <v>0</v>
      </c>
      <c r="THV78" s="321">
        <f t="shared" si="310"/>
        <v>0</v>
      </c>
      <c r="THW78" s="321">
        <f t="shared" si="310"/>
        <v>0</v>
      </c>
      <c r="THX78" s="321">
        <f t="shared" si="310"/>
        <v>0</v>
      </c>
      <c r="THY78" s="321">
        <f t="shared" si="310"/>
        <v>0</v>
      </c>
      <c r="THZ78" s="321">
        <f t="shared" si="310"/>
        <v>0</v>
      </c>
      <c r="TIA78" s="321">
        <f t="shared" si="310"/>
        <v>0</v>
      </c>
      <c r="TIB78" s="321">
        <f t="shared" si="310"/>
        <v>0</v>
      </c>
      <c r="TIC78" s="321">
        <f t="shared" si="310"/>
        <v>0</v>
      </c>
      <c r="TID78" s="321">
        <f t="shared" si="310"/>
        <v>0</v>
      </c>
      <c r="TIE78" s="321">
        <f t="shared" si="310"/>
        <v>0</v>
      </c>
      <c r="TIF78" s="321">
        <f t="shared" si="310"/>
        <v>0</v>
      </c>
      <c r="TIG78" s="321">
        <f t="shared" si="310"/>
        <v>0</v>
      </c>
      <c r="TIH78" s="321">
        <f t="shared" si="310"/>
        <v>0</v>
      </c>
      <c r="TII78" s="321">
        <f t="shared" si="310"/>
        <v>0</v>
      </c>
      <c r="TIJ78" s="321">
        <f t="shared" si="310"/>
        <v>0</v>
      </c>
      <c r="TIK78" s="321">
        <f t="shared" si="310"/>
        <v>0</v>
      </c>
      <c r="TIL78" s="321">
        <f t="shared" si="310"/>
        <v>0</v>
      </c>
      <c r="TIM78" s="321">
        <f t="shared" si="310"/>
        <v>0</v>
      </c>
      <c r="TIN78" s="321">
        <f t="shared" si="310"/>
        <v>0</v>
      </c>
      <c r="TIO78" s="321">
        <f t="shared" si="310"/>
        <v>0</v>
      </c>
      <c r="TIP78" s="321">
        <f t="shared" si="310"/>
        <v>0</v>
      </c>
      <c r="TIQ78" s="321">
        <f t="shared" si="310"/>
        <v>0</v>
      </c>
      <c r="TIR78" s="321">
        <f t="shared" si="310"/>
        <v>0</v>
      </c>
      <c r="TIS78" s="321">
        <f t="shared" si="310"/>
        <v>0</v>
      </c>
      <c r="TIT78" s="321">
        <f t="shared" si="310"/>
        <v>0</v>
      </c>
      <c r="TIU78" s="321">
        <f t="shared" si="310"/>
        <v>0</v>
      </c>
      <c r="TIV78" s="321">
        <f t="shared" si="310"/>
        <v>0</v>
      </c>
      <c r="TIW78" s="321">
        <f t="shared" si="310"/>
        <v>0</v>
      </c>
      <c r="TIX78" s="321">
        <f t="shared" si="310"/>
        <v>0</v>
      </c>
      <c r="TIY78" s="321">
        <f t="shared" ref="TIY78:TLJ81" si="311">TIX78*8.5%*12</f>
        <v>0</v>
      </c>
      <c r="TIZ78" s="321">
        <f t="shared" si="311"/>
        <v>0</v>
      </c>
      <c r="TJA78" s="321">
        <f t="shared" si="311"/>
        <v>0</v>
      </c>
      <c r="TJB78" s="321">
        <f t="shared" si="311"/>
        <v>0</v>
      </c>
      <c r="TJC78" s="321">
        <f t="shared" si="311"/>
        <v>0</v>
      </c>
      <c r="TJD78" s="321">
        <f t="shared" si="311"/>
        <v>0</v>
      </c>
      <c r="TJE78" s="321">
        <f t="shared" si="311"/>
        <v>0</v>
      </c>
      <c r="TJF78" s="321">
        <f t="shared" si="311"/>
        <v>0</v>
      </c>
      <c r="TJG78" s="321">
        <f t="shared" si="311"/>
        <v>0</v>
      </c>
      <c r="TJH78" s="321">
        <f t="shared" si="311"/>
        <v>0</v>
      </c>
      <c r="TJI78" s="321">
        <f t="shared" si="311"/>
        <v>0</v>
      </c>
      <c r="TJJ78" s="321">
        <f t="shared" si="311"/>
        <v>0</v>
      </c>
      <c r="TJK78" s="321">
        <f t="shared" si="311"/>
        <v>0</v>
      </c>
      <c r="TJL78" s="321">
        <f t="shared" si="311"/>
        <v>0</v>
      </c>
      <c r="TJM78" s="321">
        <f t="shared" si="311"/>
        <v>0</v>
      </c>
      <c r="TJN78" s="321">
        <f t="shared" si="311"/>
        <v>0</v>
      </c>
      <c r="TJO78" s="321">
        <f t="shared" si="311"/>
        <v>0</v>
      </c>
      <c r="TJP78" s="321">
        <f t="shared" si="311"/>
        <v>0</v>
      </c>
      <c r="TJQ78" s="321">
        <f t="shared" si="311"/>
        <v>0</v>
      </c>
      <c r="TJR78" s="321">
        <f t="shared" si="311"/>
        <v>0</v>
      </c>
      <c r="TJS78" s="321">
        <f t="shared" si="311"/>
        <v>0</v>
      </c>
      <c r="TJT78" s="321">
        <f t="shared" si="311"/>
        <v>0</v>
      </c>
      <c r="TJU78" s="321">
        <f t="shared" si="311"/>
        <v>0</v>
      </c>
      <c r="TJV78" s="321">
        <f t="shared" si="311"/>
        <v>0</v>
      </c>
      <c r="TJW78" s="321">
        <f t="shared" si="311"/>
        <v>0</v>
      </c>
      <c r="TJX78" s="321">
        <f t="shared" si="311"/>
        <v>0</v>
      </c>
      <c r="TJY78" s="321">
        <f t="shared" si="311"/>
        <v>0</v>
      </c>
      <c r="TJZ78" s="321">
        <f t="shared" si="311"/>
        <v>0</v>
      </c>
      <c r="TKA78" s="321">
        <f t="shared" si="311"/>
        <v>0</v>
      </c>
      <c r="TKB78" s="321">
        <f t="shared" si="311"/>
        <v>0</v>
      </c>
      <c r="TKC78" s="321">
        <f t="shared" si="311"/>
        <v>0</v>
      </c>
      <c r="TKD78" s="321">
        <f t="shared" si="311"/>
        <v>0</v>
      </c>
      <c r="TKE78" s="321">
        <f t="shared" si="311"/>
        <v>0</v>
      </c>
      <c r="TKF78" s="321">
        <f t="shared" si="311"/>
        <v>0</v>
      </c>
      <c r="TKG78" s="321">
        <f t="shared" si="311"/>
        <v>0</v>
      </c>
      <c r="TKH78" s="321">
        <f t="shared" si="311"/>
        <v>0</v>
      </c>
      <c r="TKI78" s="321">
        <f t="shared" si="311"/>
        <v>0</v>
      </c>
      <c r="TKJ78" s="321">
        <f t="shared" si="311"/>
        <v>0</v>
      </c>
      <c r="TKK78" s="321">
        <f t="shared" si="311"/>
        <v>0</v>
      </c>
      <c r="TKL78" s="321">
        <f t="shared" si="311"/>
        <v>0</v>
      </c>
      <c r="TKM78" s="321">
        <f t="shared" si="311"/>
        <v>0</v>
      </c>
      <c r="TKN78" s="321">
        <f t="shared" si="311"/>
        <v>0</v>
      </c>
      <c r="TKO78" s="321">
        <f t="shared" si="311"/>
        <v>0</v>
      </c>
      <c r="TKP78" s="321">
        <f t="shared" si="311"/>
        <v>0</v>
      </c>
      <c r="TKQ78" s="321">
        <f t="shared" si="311"/>
        <v>0</v>
      </c>
      <c r="TKR78" s="321">
        <f t="shared" si="311"/>
        <v>0</v>
      </c>
      <c r="TKS78" s="321">
        <f t="shared" si="311"/>
        <v>0</v>
      </c>
      <c r="TKT78" s="321">
        <f t="shared" si="311"/>
        <v>0</v>
      </c>
      <c r="TKU78" s="321">
        <f t="shared" si="311"/>
        <v>0</v>
      </c>
      <c r="TKV78" s="321">
        <f t="shared" si="311"/>
        <v>0</v>
      </c>
      <c r="TKW78" s="321">
        <f t="shared" si="311"/>
        <v>0</v>
      </c>
      <c r="TKX78" s="321">
        <f t="shared" si="311"/>
        <v>0</v>
      </c>
      <c r="TKY78" s="321">
        <f t="shared" si="311"/>
        <v>0</v>
      </c>
      <c r="TKZ78" s="321">
        <f t="shared" si="311"/>
        <v>0</v>
      </c>
      <c r="TLA78" s="321">
        <f t="shared" si="311"/>
        <v>0</v>
      </c>
      <c r="TLB78" s="321">
        <f t="shared" si="311"/>
        <v>0</v>
      </c>
      <c r="TLC78" s="321">
        <f t="shared" si="311"/>
        <v>0</v>
      </c>
      <c r="TLD78" s="321">
        <f t="shared" si="311"/>
        <v>0</v>
      </c>
      <c r="TLE78" s="321">
        <f t="shared" si="311"/>
        <v>0</v>
      </c>
      <c r="TLF78" s="321">
        <f t="shared" si="311"/>
        <v>0</v>
      </c>
      <c r="TLG78" s="321">
        <f t="shared" si="311"/>
        <v>0</v>
      </c>
      <c r="TLH78" s="321">
        <f t="shared" si="311"/>
        <v>0</v>
      </c>
      <c r="TLI78" s="321">
        <f t="shared" si="311"/>
        <v>0</v>
      </c>
      <c r="TLJ78" s="321">
        <f t="shared" si="311"/>
        <v>0</v>
      </c>
      <c r="TLK78" s="321">
        <f t="shared" ref="TLK78:TNV81" si="312">TLJ78*8.5%*12</f>
        <v>0</v>
      </c>
      <c r="TLL78" s="321">
        <f t="shared" si="312"/>
        <v>0</v>
      </c>
      <c r="TLM78" s="321">
        <f t="shared" si="312"/>
        <v>0</v>
      </c>
      <c r="TLN78" s="321">
        <f t="shared" si="312"/>
        <v>0</v>
      </c>
      <c r="TLO78" s="321">
        <f t="shared" si="312"/>
        <v>0</v>
      </c>
      <c r="TLP78" s="321">
        <f t="shared" si="312"/>
        <v>0</v>
      </c>
      <c r="TLQ78" s="321">
        <f t="shared" si="312"/>
        <v>0</v>
      </c>
      <c r="TLR78" s="321">
        <f t="shared" si="312"/>
        <v>0</v>
      </c>
      <c r="TLS78" s="321">
        <f t="shared" si="312"/>
        <v>0</v>
      </c>
      <c r="TLT78" s="321">
        <f t="shared" si="312"/>
        <v>0</v>
      </c>
      <c r="TLU78" s="321">
        <f t="shared" si="312"/>
        <v>0</v>
      </c>
      <c r="TLV78" s="321">
        <f t="shared" si="312"/>
        <v>0</v>
      </c>
      <c r="TLW78" s="321">
        <f t="shared" si="312"/>
        <v>0</v>
      </c>
      <c r="TLX78" s="321">
        <f t="shared" si="312"/>
        <v>0</v>
      </c>
      <c r="TLY78" s="321">
        <f t="shared" si="312"/>
        <v>0</v>
      </c>
      <c r="TLZ78" s="321">
        <f t="shared" si="312"/>
        <v>0</v>
      </c>
      <c r="TMA78" s="321">
        <f t="shared" si="312"/>
        <v>0</v>
      </c>
      <c r="TMB78" s="321">
        <f t="shared" si="312"/>
        <v>0</v>
      </c>
      <c r="TMC78" s="321">
        <f t="shared" si="312"/>
        <v>0</v>
      </c>
      <c r="TMD78" s="321">
        <f t="shared" si="312"/>
        <v>0</v>
      </c>
      <c r="TME78" s="321">
        <f t="shared" si="312"/>
        <v>0</v>
      </c>
      <c r="TMF78" s="321">
        <f t="shared" si="312"/>
        <v>0</v>
      </c>
      <c r="TMG78" s="321">
        <f t="shared" si="312"/>
        <v>0</v>
      </c>
      <c r="TMH78" s="321">
        <f t="shared" si="312"/>
        <v>0</v>
      </c>
      <c r="TMI78" s="321">
        <f t="shared" si="312"/>
        <v>0</v>
      </c>
      <c r="TMJ78" s="321">
        <f t="shared" si="312"/>
        <v>0</v>
      </c>
      <c r="TMK78" s="321">
        <f t="shared" si="312"/>
        <v>0</v>
      </c>
      <c r="TML78" s="321">
        <f t="shared" si="312"/>
        <v>0</v>
      </c>
      <c r="TMM78" s="321">
        <f t="shared" si="312"/>
        <v>0</v>
      </c>
      <c r="TMN78" s="321">
        <f t="shared" si="312"/>
        <v>0</v>
      </c>
      <c r="TMO78" s="321">
        <f t="shared" si="312"/>
        <v>0</v>
      </c>
      <c r="TMP78" s="321">
        <f t="shared" si="312"/>
        <v>0</v>
      </c>
      <c r="TMQ78" s="321">
        <f t="shared" si="312"/>
        <v>0</v>
      </c>
      <c r="TMR78" s="321">
        <f t="shared" si="312"/>
        <v>0</v>
      </c>
      <c r="TMS78" s="321">
        <f t="shared" si="312"/>
        <v>0</v>
      </c>
      <c r="TMT78" s="321">
        <f t="shared" si="312"/>
        <v>0</v>
      </c>
      <c r="TMU78" s="321">
        <f t="shared" si="312"/>
        <v>0</v>
      </c>
      <c r="TMV78" s="321">
        <f t="shared" si="312"/>
        <v>0</v>
      </c>
      <c r="TMW78" s="321">
        <f t="shared" si="312"/>
        <v>0</v>
      </c>
      <c r="TMX78" s="321">
        <f t="shared" si="312"/>
        <v>0</v>
      </c>
      <c r="TMY78" s="321">
        <f t="shared" si="312"/>
        <v>0</v>
      </c>
      <c r="TMZ78" s="321">
        <f t="shared" si="312"/>
        <v>0</v>
      </c>
      <c r="TNA78" s="321">
        <f t="shared" si="312"/>
        <v>0</v>
      </c>
      <c r="TNB78" s="321">
        <f t="shared" si="312"/>
        <v>0</v>
      </c>
      <c r="TNC78" s="321">
        <f t="shared" si="312"/>
        <v>0</v>
      </c>
      <c r="TND78" s="321">
        <f t="shared" si="312"/>
        <v>0</v>
      </c>
      <c r="TNE78" s="321">
        <f t="shared" si="312"/>
        <v>0</v>
      </c>
      <c r="TNF78" s="321">
        <f t="shared" si="312"/>
        <v>0</v>
      </c>
      <c r="TNG78" s="321">
        <f t="shared" si="312"/>
        <v>0</v>
      </c>
      <c r="TNH78" s="321">
        <f t="shared" si="312"/>
        <v>0</v>
      </c>
      <c r="TNI78" s="321">
        <f t="shared" si="312"/>
        <v>0</v>
      </c>
      <c r="TNJ78" s="321">
        <f t="shared" si="312"/>
        <v>0</v>
      </c>
      <c r="TNK78" s="321">
        <f t="shared" si="312"/>
        <v>0</v>
      </c>
      <c r="TNL78" s="321">
        <f t="shared" si="312"/>
        <v>0</v>
      </c>
      <c r="TNM78" s="321">
        <f t="shared" si="312"/>
        <v>0</v>
      </c>
      <c r="TNN78" s="321">
        <f t="shared" si="312"/>
        <v>0</v>
      </c>
      <c r="TNO78" s="321">
        <f t="shared" si="312"/>
        <v>0</v>
      </c>
      <c r="TNP78" s="321">
        <f t="shared" si="312"/>
        <v>0</v>
      </c>
      <c r="TNQ78" s="321">
        <f t="shared" si="312"/>
        <v>0</v>
      </c>
      <c r="TNR78" s="321">
        <f t="shared" si="312"/>
        <v>0</v>
      </c>
      <c r="TNS78" s="321">
        <f t="shared" si="312"/>
        <v>0</v>
      </c>
      <c r="TNT78" s="321">
        <f t="shared" si="312"/>
        <v>0</v>
      </c>
      <c r="TNU78" s="321">
        <f t="shared" si="312"/>
        <v>0</v>
      </c>
      <c r="TNV78" s="321">
        <f t="shared" si="312"/>
        <v>0</v>
      </c>
      <c r="TNW78" s="321">
        <f t="shared" ref="TNW78:TQH81" si="313">TNV78*8.5%*12</f>
        <v>0</v>
      </c>
      <c r="TNX78" s="321">
        <f t="shared" si="313"/>
        <v>0</v>
      </c>
      <c r="TNY78" s="321">
        <f t="shared" si="313"/>
        <v>0</v>
      </c>
      <c r="TNZ78" s="321">
        <f t="shared" si="313"/>
        <v>0</v>
      </c>
      <c r="TOA78" s="321">
        <f t="shared" si="313"/>
        <v>0</v>
      </c>
      <c r="TOB78" s="321">
        <f t="shared" si="313"/>
        <v>0</v>
      </c>
      <c r="TOC78" s="321">
        <f t="shared" si="313"/>
        <v>0</v>
      </c>
      <c r="TOD78" s="321">
        <f t="shared" si="313"/>
        <v>0</v>
      </c>
      <c r="TOE78" s="321">
        <f t="shared" si="313"/>
        <v>0</v>
      </c>
      <c r="TOF78" s="321">
        <f t="shared" si="313"/>
        <v>0</v>
      </c>
      <c r="TOG78" s="321">
        <f t="shared" si="313"/>
        <v>0</v>
      </c>
      <c r="TOH78" s="321">
        <f t="shared" si="313"/>
        <v>0</v>
      </c>
      <c r="TOI78" s="321">
        <f t="shared" si="313"/>
        <v>0</v>
      </c>
      <c r="TOJ78" s="321">
        <f t="shared" si="313"/>
        <v>0</v>
      </c>
      <c r="TOK78" s="321">
        <f t="shared" si="313"/>
        <v>0</v>
      </c>
      <c r="TOL78" s="321">
        <f t="shared" si="313"/>
        <v>0</v>
      </c>
      <c r="TOM78" s="321">
        <f t="shared" si="313"/>
        <v>0</v>
      </c>
      <c r="TON78" s="321">
        <f t="shared" si="313"/>
        <v>0</v>
      </c>
      <c r="TOO78" s="321">
        <f t="shared" si="313"/>
        <v>0</v>
      </c>
      <c r="TOP78" s="321">
        <f t="shared" si="313"/>
        <v>0</v>
      </c>
      <c r="TOQ78" s="321">
        <f t="shared" si="313"/>
        <v>0</v>
      </c>
      <c r="TOR78" s="321">
        <f t="shared" si="313"/>
        <v>0</v>
      </c>
      <c r="TOS78" s="321">
        <f t="shared" si="313"/>
        <v>0</v>
      </c>
      <c r="TOT78" s="321">
        <f t="shared" si="313"/>
        <v>0</v>
      </c>
      <c r="TOU78" s="321">
        <f t="shared" si="313"/>
        <v>0</v>
      </c>
      <c r="TOV78" s="321">
        <f t="shared" si="313"/>
        <v>0</v>
      </c>
      <c r="TOW78" s="321">
        <f t="shared" si="313"/>
        <v>0</v>
      </c>
      <c r="TOX78" s="321">
        <f t="shared" si="313"/>
        <v>0</v>
      </c>
      <c r="TOY78" s="321">
        <f t="shared" si="313"/>
        <v>0</v>
      </c>
      <c r="TOZ78" s="321">
        <f t="shared" si="313"/>
        <v>0</v>
      </c>
      <c r="TPA78" s="321">
        <f t="shared" si="313"/>
        <v>0</v>
      </c>
      <c r="TPB78" s="321">
        <f t="shared" si="313"/>
        <v>0</v>
      </c>
      <c r="TPC78" s="321">
        <f t="shared" si="313"/>
        <v>0</v>
      </c>
      <c r="TPD78" s="321">
        <f t="shared" si="313"/>
        <v>0</v>
      </c>
      <c r="TPE78" s="321">
        <f t="shared" si="313"/>
        <v>0</v>
      </c>
      <c r="TPF78" s="321">
        <f t="shared" si="313"/>
        <v>0</v>
      </c>
      <c r="TPG78" s="321">
        <f t="shared" si="313"/>
        <v>0</v>
      </c>
      <c r="TPH78" s="321">
        <f t="shared" si="313"/>
        <v>0</v>
      </c>
      <c r="TPI78" s="321">
        <f t="shared" si="313"/>
        <v>0</v>
      </c>
      <c r="TPJ78" s="321">
        <f t="shared" si="313"/>
        <v>0</v>
      </c>
      <c r="TPK78" s="321">
        <f t="shared" si="313"/>
        <v>0</v>
      </c>
      <c r="TPL78" s="321">
        <f t="shared" si="313"/>
        <v>0</v>
      </c>
      <c r="TPM78" s="321">
        <f t="shared" si="313"/>
        <v>0</v>
      </c>
      <c r="TPN78" s="321">
        <f t="shared" si="313"/>
        <v>0</v>
      </c>
      <c r="TPO78" s="321">
        <f t="shared" si="313"/>
        <v>0</v>
      </c>
      <c r="TPP78" s="321">
        <f t="shared" si="313"/>
        <v>0</v>
      </c>
      <c r="TPQ78" s="321">
        <f t="shared" si="313"/>
        <v>0</v>
      </c>
      <c r="TPR78" s="321">
        <f t="shared" si="313"/>
        <v>0</v>
      </c>
      <c r="TPS78" s="321">
        <f t="shared" si="313"/>
        <v>0</v>
      </c>
      <c r="TPT78" s="321">
        <f t="shared" si="313"/>
        <v>0</v>
      </c>
      <c r="TPU78" s="321">
        <f t="shared" si="313"/>
        <v>0</v>
      </c>
      <c r="TPV78" s="321">
        <f t="shared" si="313"/>
        <v>0</v>
      </c>
      <c r="TPW78" s="321">
        <f t="shared" si="313"/>
        <v>0</v>
      </c>
      <c r="TPX78" s="321">
        <f t="shared" si="313"/>
        <v>0</v>
      </c>
      <c r="TPY78" s="321">
        <f t="shared" si="313"/>
        <v>0</v>
      </c>
      <c r="TPZ78" s="321">
        <f t="shared" si="313"/>
        <v>0</v>
      </c>
      <c r="TQA78" s="321">
        <f t="shared" si="313"/>
        <v>0</v>
      </c>
      <c r="TQB78" s="321">
        <f t="shared" si="313"/>
        <v>0</v>
      </c>
      <c r="TQC78" s="321">
        <f t="shared" si="313"/>
        <v>0</v>
      </c>
      <c r="TQD78" s="321">
        <f t="shared" si="313"/>
        <v>0</v>
      </c>
      <c r="TQE78" s="321">
        <f t="shared" si="313"/>
        <v>0</v>
      </c>
      <c r="TQF78" s="321">
        <f t="shared" si="313"/>
        <v>0</v>
      </c>
      <c r="TQG78" s="321">
        <f t="shared" si="313"/>
        <v>0</v>
      </c>
      <c r="TQH78" s="321">
        <f t="shared" si="313"/>
        <v>0</v>
      </c>
      <c r="TQI78" s="321">
        <f t="shared" ref="TQI78:TST81" si="314">TQH78*8.5%*12</f>
        <v>0</v>
      </c>
      <c r="TQJ78" s="321">
        <f t="shared" si="314"/>
        <v>0</v>
      </c>
      <c r="TQK78" s="321">
        <f t="shared" si="314"/>
        <v>0</v>
      </c>
      <c r="TQL78" s="321">
        <f t="shared" si="314"/>
        <v>0</v>
      </c>
      <c r="TQM78" s="321">
        <f t="shared" si="314"/>
        <v>0</v>
      </c>
      <c r="TQN78" s="321">
        <f t="shared" si="314"/>
        <v>0</v>
      </c>
      <c r="TQO78" s="321">
        <f t="shared" si="314"/>
        <v>0</v>
      </c>
      <c r="TQP78" s="321">
        <f t="shared" si="314"/>
        <v>0</v>
      </c>
      <c r="TQQ78" s="321">
        <f t="shared" si="314"/>
        <v>0</v>
      </c>
      <c r="TQR78" s="321">
        <f t="shared" si="314"/>
        <v>0</v>
      </c>
      <c r="TQS78" s="321">
        <f t="shared" si="314"/>
        <v>0</v>
      </c>
      <c r="TQT78" s="321">
        <f t="shared" si="314"/>
        <v>0</v>
      </c>
      <c r="TQU78" s="321">
        <f t="shared" si="314"/>
        <v>0</v>
      </c>
      <c r="TQV78" s="321">
        <f t="shared" si="314"/>
        <v>0</v>
      </c>
      <c r="TQW78" s="321">
        <f t="shared" si="314"/>
        <v>0</v>
      </c>
      <c r="TQX78" s="321">
        <f t="shared" si="314"/>
        <v>0</v>
      </c>
      <c r="TQY78" s="321">
        <f t="shared" si="314"/>
        <v>0</v>
      </c>
      <c r="TQZ78" s="321">
        <f t="shared" si="314"/>
        <v>0</v>
      </c>
      <c r="TRA78" s="321">
        <f t="shared" si="314"/>
        <v>0</v>
      </c>
      <c r="TRB78" s="321">
        <f t="shared" si="314"/>
        <v>0</v>
      </c>
      <c r="TRC78" s="321">
        <f t="shared" si="314"/>
        <v>0</v>
      </c>
      <c r="TRD78" s="321">
        <f t="shared" si="314"/>
        <v>0</v>
      </c>
      <c r="TRE78" s="321">
        <f t="shared" si="314"/>
        <v>0</v>
      </c>
      <c r="TRF78" s="321">
        <f t="shared" si="314"/>
        <v>0</v>
      </c>
      <c r="TRG78" s="321">
        <f t="shared" si="314"/>
        <v>0</v>
      </c>
      <c r="TRH78" s="321">
        <f t="shared" si="314"/>
        <v>0</v>
      </c>
      <c r="TRI78" s="321">
        <f t="shared" si="314"/>
        <v>0</v>
      </c>
      <c r="TRJ78" s="321">
        <f t="shared" si="314"/>
        <v>0</v>
      </c>
      <c r="TRK78" s="321">
        <f t="shared" si="314"/>
        <v>0</v>
      </c>
      <c r="TRL78" s="321">
        <f t="shared" si="314"/>
        <v>0</v>
      </c>
      <c r="TRM78" s="321">
        <f t="shared" si="314"/>
        <v>0</v>
      </c>
      <c r="TRN78" s="321">
        <f t="shared" si="314"/>
        <v>0</v>
      </c>
      <c r="TRO78" s="321">
        <f t="shared" si="314"/>
        <v>0</v>
      </c>
      <c r="TRP78" s="321">
        <f t="shared" si="314"/>
        <v>0</v>
      </c>
      <c r="TRQ78" s="321">
        <f t="shared" si="314"/>
        <v>0</v>
      </c>
      <c r="TRR78" s="321">
        <f t="shared" si="314"/>
        <v>0</v>
      </c>
      <c r="TRS78" s="321">
        <f t="shared" si="314"/>
        <v>0</v>
      </c>
      <c r="TRT78" s="321">
        <f t="shared" si="314"/>
        <v>0</v>
      </c>
      <c r="TRU78" s="321">
        <f t="shared" si="314"/>
        <v>0</v>
      </c>
      <c r="TRV78" s="321">
        <f t="shared" si="314"/>
        <v>0</v>
      </c>
      <c r="TRW78" s="321">
        <f t="shared" si="314"/>
        <v>0</v>
      </c>
      <c r="TRX78" s="321">
        <f t="shared" si="314"/>
        <v>0</v>
      </c>
      <c r="TRY78" s="321">
        <f t="shared" si="314"/>
        <v>0</v>
      </c>
      <c r="TRZ78" s="321">
        <f t="shared" si="314"/>
        <v>0</v>
      </c>
      <c r="TSA78" s="321">
        <f t="shared" si="314"/>
        <v>0</v>
      </c>
      <c r="TSB78" s="321">
        <f t="shared" si="314"/>
        <v>0</v>
      </c>
      <c r="TSC78" s="321">
        <f t="shared" si="314"/>
        <v>0</v>
      </c>
      <c r="TSD78" s="321">
        <f t="shared" si="314"/>
        <v>0</v>
      </c>
      <c r="TSE78" s="321">
        <f t="shared" si="314"/>
        <v>0</v>
      </c>
      <c r="TSF78" s="321">
        <f t="shared" si="314"/>
        <v>0</v>
      </c>
      <c r="TSG78" s="321">
        <f t="shared" si="314"/>
        <v>0</v>
      </c>
      <c r="TSH78" s="321">
        <f t="shared" si="314"/>
        <v>0</v>
      </c>
      <c r="TSI78" s="321">
        <f t="shared" si="314"/>
        <v>0</v>
      </c>
      <c r="TSJ78" s="321">
        <f t="shared" si="314"/>
        <v>0</v>
      </c>
      <c r="TSK78" s="321">
        <f t="shared" si="314"/>
        <v>0</v>
      </c>
      <c r="TSL78" s="321">
        <f t="shared" si="314"/>
        <v>0</v>
      </c>
      <c r="TSM78" s="321">
        <f t="shared" si="314"/>
        <v>0</v>
      </c>
      <c r="TSN78" s="321">
        <f t="shared" si="314"/>
        <v>0</v>
      </c>
      <c r="TSO78" s="321">
        <f t="shared" si="314"/>
        <v>0</v>
      </c>
      <c r="TSP78" s="321">
        <f t="shared" si="314"/>
        <v>0</v>
      </c>
      <c r="TSQ78" s="321">
        <f t="shared" si="314"/>
        <v>0</v>
      </c>
      <c r="TSR78" s="321">
        <f t="shared" si="314"/>
        <v>0</v>
      </c>
      <c r="TSS78" s="321">
        <f t="shared" si="314"/>
        <v>0</v>
      </c>
      <c r="TST78" s="321">
        <f t="shared" si="314"/>
        <v>0</v>
      </c>
      <c r="TSU78" s="321">
        <f t="shared" ref="TSU78:TVF81" si="315">TST78*8.5%*12</f>
        <v>0</v>
      </c>
      <c r="TSV78" s="321">
        <f t="shared" si="315"/>
        <v>0</v>
      </c>
      <c r="TSW78" s="321">
        <f t="shared" si="315"/>
        <v>0</v>
      </c>
      <c r="TSX78" s="321">
        <f t="shared" si="315"/>
        <v>0</v>
      </c>
      <c r="TSY78" s="321">
        <f t="shared" si="315"/>
        <v>0</v>
      </c>
      <c r="TSZ78" s="321">
        <f t="shared" si="315"/>
        <v>0</v>
      </c>
      <c r="TTA78" s="321">
        <f t="shared" si="315"/>
        <v>0</v>
      </c>
      <c r="TTB78" s="321">
        <f t="shared" si="315"/>
        <v>0</v>
      </c>
      <c r="TTC78" s="321">
        <f t="shared" si="315"/>
        <v>0</v>
      </c>
      <c r="TTD78" s="321">
        <f t="shared" si="315"/>
        <v>0</v>
      </c>
      <c r="TTE78" s="321">
        <f t="shared" si="315"/>
        <v>0</v>
      </c>
      <c r="TTF78" s="321">
        <f t="shared" si="315"/>
        <v>0</v>
      </c>
      <c r="TTG78" s="321">
        <f t="shared" si="315"/>
        <v>0</v>
      </c>
      <c r="TTH78" s="321">
        <f t="shared" si="315"/>
        <v>0</v>
      </c>
      <c r="TTI78" s="321">
        <f t="shared" si="315"/>
        <v>0</v>
      </c>
      <c r="TTJ78" s="321">
        <f t="shared" si="315"/>
        <v>0</v>
      </c>
      <c r="TTK78" s="321">
        <f t="shared" si="315"/>
        <v>0</v>
      </c>
      <c r="TTL78" s="321">
        <f t="shared" si="315"/>
        <v>0</v>
      </c>
      <c r="TTM78" s="321">
        <f t="shared" si="315"/>
        <v>0</v>
      </c>
      <c r="TTN78" s="321">
        <f t="shared" si="315"/>
        <v>0</v>
      </c>
      <c r="TTO78" s="321">
        <f t="shared" si="315"/>
        <v>0</v>
      </c>
      <c r="TTP78" s="321">
        <f t="shared" si="315"/>
        <v>0</v>
      </c>
      <c r="TTQ78" s="321">
        <f t="shared" si="315"/>
        <v>0</v>
      </c>
      <c r="TTR78" s="321">
        <f t="shared" si="315"/>
        <v>0</v>
      </c>
      <c r="TTS78" s="321">
        <f t="shared" si="315"/>
        <v>0</v>
      </c>
      <c r="TTT78" s="321">
        <f t="shared" si="315"/>
        <v>0</v>
      </c>
      <c r="TTU78" s="321">
        <f t="shared" si="315"/>
        <v>0</v>
      </c>
      <c r="TTV78" s="321">
        <f t="shared" si="315"/>
        <v>0</v>
      </c>
      <c r="TTW78" s="321">
        <f t="shared" si="315"/>
        <v>0</v>
      </c>
      <c r="TTX78" s="321">
        <f t="shared" si="315"/>
        <v>0</v>
      </c>
      <c r="TTY78" s="321">
        <f t="shared" si="315"/>
        <v>0</v>
      </c>
      <c r="TTZ78" s="321">
        <f t="shared" si="315"/>
        <v>0</v>
      </c>
      <c r="TUA78" s="321">
        <f t="shared" si="315"/>
        <v>0</v>
      </c>
      <c r="TUB78" s="321">
        <f t="shared" si="315"/>
        <v>0</v>
      </c>
      <c r="TUC78" s="321">
        <f t="shared" si="315"/>
        <v>0</v>
      </c>
      <c r="TUD78" s="321">
        <f t="shared" si="315"/>
        <v>0</v>
      </c>
      <c r="TUE78" s="321">
        <f t="shared" si="315"/>
        <v>0</v>
      </c>
      <c r="TUF78" s="321">
        <f t="shared" si="315"/>
        <v>0</v>
      </c>
      <c r="TUG78" s="321">
        <f t="shared" si="315"/>
        <v>0</v>
      </c>
      <c r="TUH78" s="321">
        <f t="shared" si="315"/>
        <v>0</v>
      </c>
      <c r="TUI78" s="321">
        <f t="shared" si="315"/>
        <v>0</v>
      </c>
      <c r="TUJ78" s="321">
        <f t="shared" si="315"/>
        <v>0</v>
      </c>
      <c r="TUK78" s="321">
        <f t="shared" si="315"/>
        <v>0</v>
      </c>
      <c r="TUL78" s="321">
        <f t="shared" si="315"/>
        <v>0</v>
      </c>
      <c r="TUM78" s="321">
        <f t="shared" si="315"/>
        <v>0</v>
      </c>
      <c r="TUN78" s="321">
        <f t="shared" si="315"/>
        <v>0</v>
      </c>
      <c r="TUO78" s="321">
        <f t="shared" si="315"/>
        <v>0</v>
      </c>
      <c r="TUP78" s="321">
        <f t="shared" si="315"/>
        <v>0</v>
      </c>
      <c r="TUQ78" s="321">
        <f t="shared" si="315"/>
        <v>0</v>
      </c>
      <c r="TUR78" s="321">
        <f t="shared" si="315"/>
        <v>0</v>
      </c>
      <c r="TUS78" s="321">
        <f t="shared" si="315"/>
        <v>0</v>
      </c>
      <c r="TUT78" s="321">
        <f t="shared" si="315"/>
        <v>0</v>
      </c>
      <c r="TUU78" s="321">
        <f t="shared" si="315"/>
        <v>0</v>
      </c>
      <c r="TUV78" s="321">
        <f t="shared" si="315"/>
        <v>0</v>
      </c>
      <c r="TUW78" s="321">
        <f t="shared" si="315"/>
        <v>0</v>
      </c>
      <c r="TUX78" s="321">
        <f t="shared" si="315"/>
        <v>0</v>
      </c>
      <c r="TUY78" s="321">
        <f t="shared" si="315"/>
        <v>0</v>
      </c>
      <c r="TUZ78" s="321">
        <f t="shared" si="315"/>
        <v>0</v>
      </c>
      <c r="TVA78" s="321">
        <f t="shared" si="315"/>
        <v>0</v>
      </c>
      <c r="TVB78" s="321">
        <f t="shared" si="315"/>
        <v>0</v>
      </c>
      <c r="TVC78" s="321">
        <f t="shared" si="315"/>
        <v>0</v>
      </c>
      <c r="TVD78" s="321">
        <f t="shared" si="315"/>
        <v>0</v>
      </c>
      <c r="TVE78" s="321">
        <f t="shared" si="315"/>
        <v>0</v>
      </c>
      <c r="TVF78" s="321">
        <f t="shared" si="315"/>
        <v>0</v>
      </c>
      <c r="TVG78" s="321">
        <f t="shared" ref="TVG78:TXR81" si="316">TVF78*8.5%*12</f>
        <v>0</v>
      </c>
      <c r="TVH78" s="321">
        <f t="shared" si="316"/>
        <v>0</v>
      </c>
      <c r="TVI78" s="321">
        <f t="shared" si="316"/>
        <v>0</v>
      </c>
      <c r="TVJ78" s="321">
        <f t="shared" si="316"/>
        <v>0</v>
      </c>
      <c r="TVK78" s="321">
        <f t="shared" si="316"/>
        <v>0</v>
      </c>
      <c r="TVL78" s="321">
        <f t="shared" si="316"/>
        <v>0</v>
      </c>
      <c r="TVM78" s="321">
        <f t="shared" si="316"/>
        <v>0</v>
      </c>
      <c r="TVN78" s="321">
        <f t="shared" si="316"/>
        <v>0</v>
      </c>
      <c r="TVO78" s="321">
        <f t="shared" si="316"/>
        <v>0</v>
      </c>
      <c r="TVP78" s="321">
        <f t="shared" si="316"/>
        <v>0</v>
      </c>
      <c r="TVQ78" s="321">
        <f t="shared" si="316"/>
        <v>0</v>
      </c>
      <c r="TVR78" s="321">
        <f t="shared" si="316"/>
        <v>0</v>
      </c>
      <c r="TVS78" s="321">
        <f t="shared" si="316"/>
        <v>0</v>
      </c>
      <c r="TVT78" s="321">
        <f t="shared" si="316"/>
        <v>0</v>
      </c>
      <c r="TVU78" s="321">
        <f t="shared" si="316"/>
        <v>0</v>
      </c>
      <c r="TVV78" s="321">
        <f t="shared" si="316"/>
        <v>0</v>
      </c>
      <c r="TVW78" s="321">
        <f t="shared" si="316"/>
        <v>0</v>
      </c>
      <c r="TVX78" s="321">
        <f t="shared" si="316"/>
        <v>0</v>
      </c>
      <c r="TVY78" s="321">
        <f t="shared" si="316"/>
        <v>0</v>
      </c>
      <c r="TVZ78" s="321">
        <f t="shared" si="316"/>
        <v>0</v>
      </c>
      <c r="TWA78" s="321">
        <f t="shared" si="316"/>
        <v>0</v>
      </c>
      <c r="TWB78" s="321">
        <f t="shared" si="316"/>
        <v>0</v>
      </c>
      <c r="TWC78" s="321">
        <f t="shared" si="316"/>
        <v>0</v>
      </c>
      <c r="TWD78" s="321">
        <f t="shared" si="316"/>
        <v>0</v>
      </c>
      <c r="TWE78" s="321">
        <f t="shared" si="316"/>
        <v>0</v>
      </c>
      <c r="TWF78" s="321">
        <f t="shared" si="316"/>
        <v>0</v>
      </c>
      <c r="TWG78" s="321">
        <f t="shared" si="316"/>
        <v>0</v>
      </c>
      <c r="TWH78" s="321">
        <f t="shared" si="316"/>
        <v>0</v>
      </c>
      <c r="TWI78" s="321">
        <f t="shared" si="316"/>
        <v>0</v>
      </c>
      <c r="TWJ78" s="321">
        <f t="shared" si="316"/>
        <v>0</v>
      </c>
      <c r="TWK78" s="321">
        <f t="shared" si="316"/>
        <v>0</v>
      </c>
      <c r="TWL78" s="321">
        <f t="shared" si="316"/>
        <v>0</v>
      </c>
      <c r="TWM78" s="321">
        <f t="shared" si="316"/>
        <v>0</v>
      </c>
      <c r="TWN78" s="321">
        <f t="shared" si="316"/>
        <v>0</v>
      </c>
      <c r="TWO78" s="321">
        <f t="shared" si="316"/>
        <v>0</v>
      </c>
      <c r="TWP78" s="321">
        <f t="shared" si="316"/>
        <v>0</v>
      </c>
      <c r="TWQ78" s="321">
        <f t="shared" si="316"/>
        <v>0</v>
      </c>
      <c r="TWR78" s="321">
        <f t="shared" si="316"/>
        <v>0</v>
      </c>
      <c r="TWS78" s="321">
        <f t="shared" si="316"/>
        <v>0</v>
      </c>
      <c r="TWT78" s="321">
        <f t="shared" si="316"/>
        <v>0</v>
      </c>
      <c r="TWU78" s="321">
        <f t="shared" si="316"/>
        <v>0</v>
      </c>
      <c r="TWV78" s="321">
        <f t="shared" si="316"/>
        <v>0</v>
      </c>
      <c r="TWW78" s="321">
        <f t="shared" si="316"/>
        <v>0</v>
      </c>
      <c r="TWX78" s="321">
        <f t="shared" si="316"/>
        <v>0</v>
      </c>
      <c r="TWY78" s="321">
        <f t="shared" si="316"/>
        <v>0</v>
      </c>
      <c r="TWZ78" s="321">
        <f t="shared" si="316"/>
        <v>0</v>
      </c>
      <c r="TXA78" s="321">
        <f t="shared" si="316"/>
        <v>0</v>
      </c>
      <c r="TXB78" s="321">
        <f t="shared" si="316"/>
        <v>0</v>
      </c>
      <c r="TXC78" s="321">
        <f t="shared" si="316"/>
        <v>0</v>
      </c>
      <c r="TXD78" s="321">
        <f t="shared" si="316"/>
        <v>0</v>
      </c>
      <c r="TXE78" s="321">
        <f t="shared" si="316"/>
        <v>0</v>
      </c>
      <c r="TXF78" s="321">
        <f t="shared" si="316"/>
        <v>0</v>
      </c>
      <c r="TXG78" s="321">
        <f t="shared" si="316"/>
        <v>0</v>
      </c>
      <c r="TXH78" s="321">
        <f t="shared" si="316"/>
        <v>0</v>
      </c>
      <c r="TXI78" s="321">
        <f t="shared" si="316"/>
        <v>0</v>
      </c>
      <c r="TXJ78" s="321">
        <f t="shared" si="316"/>
        <v>0</v>
      </c>
      <c r="TXK78" s="321">
        <f t="shared" si="316"/>
        <v>0</v>
      </c>
      <c r="TXL78" s="321">
        <f t="shared" si="316"/>
        <v>0</v>
      </c>
      <c r="TXM78" s="321">
        <f t="shared" si="316"/>
        <v>0</v>
      </c>
      <c r="TXN78" s="321">
        <f t="shared" si="316"/>
        <v>0</v>
      </c>
      <c r="TXO78" s="321">
        <f t="shared" si="316"/>
        <v>0</v>
      </c>
      <c r="TXP78" s="321">
        <f t="shared" si="316"/>
        <v>0</v>
      </c>
      <c r="TXQ78" s="321">
        <f t="shared" si="316"/>
        <v>0</v>
      </c>
      <c r="TXR78" s="321">
        <f t="shared" si="316"/>
        <v>0</v>
      </c>
      <c r="TXS78" s="321">
        <f t="shared" ref="TXS78:UAD81" si="317">TXR78*8.5%*12</f>
        <v>0</v>
      </c>
      <c r="TXT78" s="321">
        <f t="shared" si="317"/>
        <v>0</v>
      </c>
      <c r="TXU78" s="321">
        <f t="shared" si="317"/>
        <v>0</v>
      </c>
      <c r="TXV78" s="321">
        <f t="shared" si="317"/>
        <v>0</v>
      </c>
      <c r="TXW78" s="321">
        <f t="shared" si="317"/>
        <v>0</v>
      </c>
      <c r="TXX78" s="321">
        <f t="shared" si="317"/>
        <v>0</v>
      </c>
      <c r="TXY78" s="321">
        <f t="shared" si="317"/>
        <v>0</v>
      </c>
      <c r="TXZ78" s="321">
        <f t="shared" si="317"/>
        <v>0</v>
      </c>
      <c r="TYA78" s="321">
        <f t="shared" si="317"/>
        <v>0</v>
      </c>
      <c r="TYB78" s="321">
        <f t="shared" si="317"/>
        <v>0</v>
      </c>
      <c r="TYC78" s="321">
        <f t="shared" si="317"/>
        <v>0</v>
      </c>
      <c r="TYD78" s="321">
        <f t="shared" si="317"/>
        <v>0</v>
      </c>
      <c r="TYE78" s="321">
        <f t="shared" si="317"/>
        <v>0</v>
      </c>
      <c r="TYF78" s="321">
        <f t="shared" si="317"/>
        <v>0</v>
      </c>
      <c r="TYG78" s="321">
        <f t="shared" si="317"/>
        <v>0</v>
      </c>
      <c r="TYH78" s="321">
        <f t="shared" si="317"/>
        <v>0</v>
      </c>
      <c r="TYI78" s="321">
        <f t="shared" si="317"/>
        <v>0</v>
      </c>
      <c r="TYJ78" s="321">
        <f t="shared" si="317"/>
        <v>0</v>
      </c>
      <c r="TYK78" s="321">
        <f t="shared" si="317"/>
        <v>0</v>
      </c>
      <c r="TYL78" s="321">
        <f t="shared" si="317"/>
        <v>0</v>
      </c>
      <c r="TYM78" s="321">
        <f t="shared" si="317"/>
        <v>0</v>
      </c>
      <c r="TYN78" s="321">
        <f t="shared" si="317"/>
        <v>0</v>
      </c>
      <c r="TYO78" s="321">
        <f t="shared" si="317"/>
        <v>0</v>
      </c>
      <c r="TYP78" s="321">
        <f t="shared" si="317"/>
        <v>0</v>
      </c>
      <c r="TYQ78" s="321">
        <f t="shared" si="317"/>
        <v>0</v>
      </c>
      <c r="TYR78" s="321">
        <f t="shared" si="317"/>
        <v>0</v>
      </c>
      <c r="TYS78" s="321">
        <f t="shared" si="317"/>
        <v>0</v>
      </c>
      <c r="TYT78" s="321">
        <f t="shared" si="317"/>
        <v>0</v>
      </c>
      <c r="TYU78" s="321">
        <f t="shared" si="317"/>
        <v>0</v>
      </c>
      <c r="TYV78" s="321">
        <f t="shared" si="317"/>
        <v>0</v>
      </c>
      <c r="TYW78" s="321">
        <f t="shared" si="317"/>
        <v>0</v>
      </c>
      <c r="TYX78" s="321">
        <f t="shared" si="317"/>
        <v>0</v>
      </c>
      <c r="TYY78" s="321">
        <f t="shared" si="317"/>
        <v>0</v>
      </c>
      <c r="TYZ78" s="321">
        <f t="shared" si="317"/>
        <v>0</v>
      </c>
      <c r="TZA78" s="321">
        <f t="shared" si="317"/>
        <v>0</v>
      </c>
      <c r="TZB78" s="321">
        <f t="shared" si="317"/>
        <v>0</v>
      </c>
      <c r="TZC78" s="321">
        <f t="shared" si="317"/>
        <v>0</v>
      </c>
      <c r="TZD78" s="321">
        <f t="shared" si="317"/>
        <v>0</v>
      </c>
      <c r="TZE78" s="321">
        <f t="shared" si="317"/>
        <v>0</v>
      </c>
      <c r="TZF78" s="321">
        <f t="shared" si="317"/>
        <v>0</v>
      </c>
      <c r="TZG78" s="321">
        <f t="shared" si="317"/>
        <v>0</v>
      </c>
      <c r="TZH78" s="321">
        <f t="shared" si="317"/>
        <v>0</v>
      </c>
      <c r="TZI78" s="321">
        <f t="shared" si="317"/>
        <v>0</v>
      </c>
      <c r="TZJ78" s="321">
        <f t="shared" si="317"/>
        <v>0</v>
      </c>
      <c r="TZK78" s="321">
        <f t="shared" si="317"/>
        <v>0</v>
      </c>
      <c r="TZL78" s="321">
        <f t="shared" si="317"/>
        <v>0</v>
      </c>
      <c r="TZM78" s="321">
        <f t="shared" si="317"/>
        <v>0</v>
      </c>
      <c r="TZN78" s="321">
        <f t="shared" si="317"/>
        <v>0</v>
      </c>
      <c r="TZO78" s="321">
        <f t="shared" si="317"/>
        <v>0</v>
      </c>
      <c r="TZP78" s="321">
        <f t="shared" si="317"/>
        <v>0</v>
      </c>
      <c r="TZQ78" s="321">
        <f t="shared" si="317"/>
        <v>0</v>
      </c>
      <c r="TZR78" s="321">
        <f t="shared" si="317"/>
        <v>0</v>
      </c>
      <c r="TZS78" s="321">
        <f t="shared" si="317"/>
        <v>0</v>
      </c>
      <c r="TZT78" s="321">
        <f t="shared" si="317"/>
        <v>0</v>
      </c>
      <c r="TZU78" s="321">
        <f t="shared" si="317"/>
        <v>0</v>
      </c>
      <c r="TZV78" s="321">
        <f t="shared" si="317"/>
        <v>0</v>
      </c>
      <c r="TZW78" s="321">
        <f t="shared" si="317"/>
        <v>0</v>
      </c>
      <c r="TZX78" s="321">
        <f t="shared" si="317"/>
        <v>0</v>
      </c>
      <c r="TZY78" s="321">
        <f t="shared" si="317"/>
        <v>0</v>
      </c>
      <c r="TZZ78" s="321">
        <f t="shared" si="317"/>
        <v>0</v>
      </c>
      <c r="UAA78" s="321">
        <f t="shared" si="317"/>
        <v>0</v>
      </c>
      <c r="UAB78" s="321">
        <f t="shared" si="317"/>
        <v>0</v>
      </c>
      <c r="UAC78" s="321">
        <f t="shared" si="317"/>
        <v>0</v>
      </c>
      <c r="UAD78" s="321">
        <f t="shared" si="317"/>
        <v>0</v>
      </c>
      <c r="UAE78" s="321">
        <f t="shared" ref="UAE78:UCP81" si="318">UAD78*8.5%*12</f>
        <v>0</v>
      </c>
      <c r="UAF78" s="321">
        <f t="shared" si="318"/>
        <v>0</v>
      </c>
      <c r="UAG78" s="321">
        <f t="shared" si="318"/>
        <v>0</v>
      </c>
      <c r="UAH78" s="321">
        <f t="shared" si="318"/>
        <v>0</v>
      </c>
      <c r="UAI78" s="321">
        <f t="shared" si="318"/>
        <v>0</v>
      </c>
      <c r="UAJ78" s="321">
        <f t="shared" si="318"/>
        <v>0</v>
      </c>
      <c r="UAK78" s="321">
        <f t="shared" si="318"/>
        <v>0</v>
      </c>
      <c r="UAL78" s="321">
        <f t="shared" si="318"/>
        <v>0</v>
      </c>
      <c r="UAM78" s="321">
        <f t="shared" si="318"/>
        <v>0</v>
      </c>
      <c r="UAN78" s="321">
        <f t="shared" si="318"/>
        <v>0</v>
      </c>
      <c r="UAO78" s="321">
        <f t="shared" si="318"/>
        <v>0</v>
      </c>
      <c r="UAP78" s="321">
        <f t="shared" si="318"/>
        <v>0</v>
      </c>
      <c r="UAQ78" s="321">
        <f t="shared" si="318"/>
        <v>0</v>
      </c>
      <c r="UAR78" s="321">
        <f t="shared" si="318"/>
        <v>0</v>
      </c>
      <c r="UAS78" s="321">
        <f t="shared" si="318"/>
        <v>0</v>
      </c>
      <c r="UAT78" s="321">
        <f t="shared" si="318"/>
        <v>0</v>
      </c>
      <c r="UAU78" s="321">
        <f t="shared" si="318"/>
        <v>0</v>
      </c>
      <c r="UAV78" s="321">
        <f t="shared" si="318"/>
        <v>0</v>
      </c>
      <c r="UAW78" s="321">
        <f t="shared" si="318"/>
        <v>0</v>
      </c>
      <c r="UAX78" s="321">
        <f t="shared" si="318"/>
        <v>0</v>
      </c>
      <c r="UAY78" s="321">
        <f t="shared" si="318"/>
        <v>0</v>
      </c>
      <c r="UAZ78" s="321">
        <f t="shared" si="318"/>
        <v>0</v>
      </c>
      <c r="UBA78" s="321">
        <f t="shared" si="318"/>
        <v>0</v>
      </c>
      <c r="UBB78" s="321">
        <f t="shared" si="318"/>
        <v>0</v>
      </c>
      <c r="UBC78" s="321">
        <f t="shared" si="318"/>
        <v>0</v>
      </c>
      <c r="UBD78" s="321">
        <f t="shared" si="318"/>
        <v>0</v>
      </c>
      <c r="UBE78" s="321">
        <f t="shared" si="318"/>
        <v>0</v>
      </c>
      <c r="UBF78" s="321">
        <f t="shared" si="318"/>
        <v>0</v>
      </c>
      <c r="UBG78" s="321">
        <f t="shared" si="318"/>
        <v>0</v>
      </c>
      <c r="UBH78" s="321">
        <f t="shared" si="318"/>
        <v>0</v>
      </c>
      <c r="UBI78" s="321">
        <f t="shared" si="318"/>
        <v>0</v>
      </c>
      <c r="UBJ78" s="321">
        <f t="shared" si="318"/>
        <v>0</v>
      </c>
      <c r="UBK78" s="321">
        <f t="shared" si="318"/>
        <v>0</v>
      </c>
      <c r="UBL78" s="321">
        <f t="shared" si="318"/>
        <v>0</v>
      </c>
      <c r="UBM78" s="321">
        <f t="shared" si="318"/>
        <v>0</v>
      </c>
      <c r="UBN78" s="321">
        <f t="shared" si="318"/>
        <v>0</v>
      </c>
      <c r="UBO78" s="321">
        <f t="shared" si="318"/>
        <v>0</v>
      </c>
      <c r="UBP78" s="321">
        <f t="shared" si="318"/>
        <v>0</v>
      </c>
      <c r="UBQ78" s="321">
        <f t="shared" si="318"/>
        <v>0</v>
      </c>
      <c r="UBR78" s="321">
        <f t="shared" si="318"/>
        <v>0</v>
      </c>
      <c r="UBS78" s="321">
        <f t="shared" si="318"/>
        <v>0</v>
      </c>
      <c r="UBT78" s="321">
        <f t="shared" si="318"/>
        <v>0</v>
      </c>
      <c r="UBU78" s="321">
        <f t="shared" si="318"/>
        <v>0</v>
      </c>
      <c r="UBV78" s="321">
        <f t="shared" si="318"/>
        <v>0</v>
      </c>
      <c r="UBW78" s="321">
        <f t="shared" si="318"/>
        <v>0</v>
      </c>
      <c r="UBX78" s="321">
        <f t="shared" si="318"/>
        <v>0</v>
      </c>
      <c r="UBY78" s="321">
        <f t="shared" si="318"/>
        <v>0</v>
      </c>
      <c r="UBZ78" s="321">
        <f t="shared" si="318"/>
        <v>0</v>
      </c>
      <c r="UCA78" s="321">
        <f t="shared" si="318"/>
        <v>0</v>
      </c>
      <c r="UCB78" s="321">
        <f t="shared" si="318"/>
        <v>0</v>
      </c>
      <c r="UCC78" s="321">
        <f t="shared" si="318"/>
        <v>0</v>
      </c>
      <c r="UCD78" s="321">
        <f t="shared" si="318"/>
        <v>0</v>
      </c>
      <c r="UCE78" s="321">
        <f t="shared" si="318"/>
        <v>0</v>
      </c>
      <c r="UCF78" s="321">
        <f t="shared" si="318"/>
        <v>0</v>
      </c>
      <c r="UCG78" s="321">
        <f t="shared" si="318"/>
        <v>0</v>
      </c>
      <c r="UCH78" s="321">
        <f t="shared" si="318"/>
        <v>0</v>
      </c>
      <c r="UCI78" s="321">
        <f t="shared" si="318"/>
        <v>0</v>
      </c>
      <c r="UCJ78" s="321">
        <f t="shared" si="318"/>
        <v>0</v>
      </c>
      <c r="UCK78" s="321">
        <f t="shared" si="318"/>
        <v>0</v>
      </c>
      <c r="UCL78" s="321">
        <f t="shared" si="318"/>
        <v>0</v>
      </c>
      <c r="UCM78" s="321">
        <f t="shared" si="318"/>
        <v>0</v>
      </c>
      <c r="UCN78" s="321">
        <f t="shared" si="318"/>
        <v>0</v>
      </c>
      <c r="UCO78" s="321">
        <f t="shared" si="318"/>
        <v>0</v>
      </c>
      <c r="UCP78" s="321">
        <f t="shared" si="318"/>
        <v>0</v>
      </c>
      <c r="UCQ78" s="321">
        <f t="shared" ref="UCQ78:UFB81" si="319">UCP78*8.5%*12</f>
        <v>0</v>
      </c>
      <c r="UCR78" s="321">
        <f t="shared" si="319"/>
        <v>0</v>
      </c>
      <c r="UCS78" s="321">
        <f t="shared" si="319"/>
        <v>0</v>
      </c>
      <c r="UCT78" s="321">
        <f t="shared" si="319"/>
        <v>0</v>
      </c>
      <c r="UCU78" s="321">
        <f t="shared" si="319"/>
        <v>0</v>
      </c>
      <c r="UCV78" s="321">
        <f t="shared" si="319"/>
        <v>0</v>
      </c>
      <c r="UCW78" s="321">
        <f t="shared" si="319"/>
        <v>0</v>
      </c>
      <c r="UCX78" s="321">
        <f t="shared" si="319"/>
        <v>0</v>
      </c>
      <c r="UCY78" s="321">
        <f t="shared" si="319"/>
        <v>0</v>
      </c>
      <c r="UCZ78" s="321">
        <f t="shared" si="319"/>
        <v>0</v>
      </c>
      <c r="UDA78" s="321">
        <f t="shared" si="319"/>
        <v>0</v>
      </c>
      <c r="UDB78" s="321">
        <f t="shared" si="319"/>
        <v>0</v>
      </c>
      <c r="UDC78" s="321">
        <f t="shared" si="319"/>
        <v>0</v>
      </c>
      <c r="UDD78" s="321">
        <f t="shared" si="319"/>
        <v>0</v>
      </c>
      <c r="UDE78" s="321">
        <f t="shared" si="319"/>
        <v>0</v>
      </c>
      <c r="UDF78" s="321">
        <f t="shared" si="319"/>
        <v>0</v>
      </c>
      <c r="UDG78" s="321">
        <f t="shared" si="319"/>
        <v>0</v>
      </c>
      <c r="UDH78" s="321">
        <f t="shared" si="319"/>
        <v>0</v>
      </c>
      <c r="UDI78" s="321">
        <f t="shared" si="319"/>
        <v>0</v>
      </c>
      <c r="UDJ78" s="321">
        <f t="shared" si="319"/>
        <v>0</v>
      </c>
      <c r="UDK78" s="321">
        <f t="shared" si="319"/>
        <v>0</v>
      </c>
      <c r="UDL78" s="321">
        <f t="shared" si="319"/>
        <v>0</v>
      </c>
      <c r="UDM78" s="321">
        <f t="shared" si="319"/>
        <v>0</v>
      </c>
      <c r="UDN78" s="321">
        <f t="shared" si="319"/>
        <v>0</v>
      </c>
      <c r="UDO78" s="321">
        <f t="shared" si="319"/>
        <v>0</v>
      </c>
      <c r="UDP78" s="321">
        <f t="shared" si="319"/>
        <v>0</v>
      </c>
      <c r="UDQ78" s="321">
        <f t="shared" si="319"/>
        <v>0</v>
      </c>
      <c r="UDR78" s="321">
        <f t="shared" si="319"/>
        <v>0</v>
      </c>
      <c r="UDS78" s="321">
        <f t="shared" si="319"/>
        <v>0</v>
      </c>
      <c r="UDT78" s="321">
        <f t="shared" si="319"/>
        <v>0</v>
      </c>
      <c r="UDU78" s="321">
        <f t="shared" si="319"/>
        <v>0</v>
      </c>
      <c r="UDV78" s="321">
        <f t="shared" si="319"/>
        <v>0</v>
      </c>
      <c r="UDW78" s="321">
        <f t="shared" si="319"/>
        <v>0</v>
      </c>
      <c r="UDX78" s="321">
        <f t="shared" si="319"/>
        <v>0</v>
      </c>
      <c r="UDY78" s="321">
        <f t="shared" si="319"/>
        <v>0</v>
      </c>
      <c r="UDZ78" s="321">
        <f t="shared" si="319"/>
        <v>0</v>
      </c>
      <c r="UEA78" s="321">
        <f t="shared" si="319"/>
        <v>0</v>
      </c>
      <c r="UEB78" s="321">
        <f t="shared" si="319"/>
        <v>0</v>
      </c>
      <c r="UEC78" s="321">
        <f t="shared" si="319"/>
        <v>0</v>
      </c>
      <c r="UED78" s="321">
        <f t="shared" si="319"/>
        <v>0</v>
      </c>
      <c r="UEE78" s="321">
        <f t="shared" si="319"/>
        <v>0</v>
      </c>
      <c r="UEF78" s="321">
        <f t="shared" si="319"/>
        <v>0</v>
      </c>
      <c r="UEG78" s="321">
        <f t="shared" si="319"/>
        <v>0</v>
      </c>
      <c r="UEH78" s="321">
        <f t="shared" si="319"/>
        <v>0</v>
      </c>
      <c r="UEI78" s="321">
        <f t="shared" si="319"/>
        <v>0</v>
      </c>
      <c r="UEJ78" s="321">
        <f t="shared" si="319"/>
        <v>0</v>
      </c>
      <c r="UEK78" s="321">
        <f t="shared" si="319"/>
        <v>0</v>
      </c>
      <c r="UEL78" s="321">
        <f t="shared" si="319"/>
        <v>0</v>
      </c>
      <c r="UEM78" s="321">
        <f t="shared" si="319"/>
        <v>0</v>
      </c>
      <c r="UEN78" s="321">
        <f t="shared" si="319"/>
        <v>0</v>
      </c>
      <c r="UEO78" s="321">
        <f t="shared" si="319"/>
        <v>0</v>
      </c>
      <c r="UEP78" s="321">
        <f t="shared" si="319"/>
        <v>0</v>
      </c>
      <c r="UEQ78" s="321">
        <f t="shared" si="319"/>
        <v>0</v>
      </c>
      <c r="UER78" s="321">
        <f t="shared" si="319"/>
        <v>0</v>
      </c>
      <c r="UES78" s="321">
        <f t="shared" si="319"/>
        <v>0</v>
      </c>
      <c r="UET78" s="321">
        <f t="shared" si="319"/>
        <v>0</v>
      </c>
      <c r="UEU78" s="321">
        <f t="shared" si="319"/>
        <v>0</v>
      </c>
      <c r="UEV78" s="321">
        <f t="shared" si="319"/>
        <v>0</v>
      </c>
      <c r="UEW78" s="321">
        <f t="shared" si="319"/>
        <v>0</v>
      </c>
      <c r="UEX78" s="321">
        <f t="shared" si="319"/>
        <v>0</v>
      </c>
      <c r="UEY78" s="321">
        <f t="shared" si="319"/>
        <v>0</v>
      </c>
      <c r="UEZ78" s="321">
        <f t="shared" si="319"/>
        <v>0</v>
      </c>
      <c r="UFA78" s="321">
        <f t="shared" si="319"/>
        <v>0</v>
      </c>
      <c r="UFB78" s="321">
        <f t="shared" si="319"/>
        <v>0</v>
      </c>
      <c r="UFC78" s="321">
        <f t="shared" ref="UFC78:UHN81" si="320">UFB78*8.5%*12</f>
        <v>0</v>
      </c>
      <c r="UFD78" s="321">
        <f t="shared" si="320"/>
        <v>0</v>
      </c>
      <c r="UFE78" s="321">
        <f t="shared" si="320"/>
        <v>0</v>
      </c>
      <c r="UFF78" s="321">
        <f t="shared" si="320"/>
        <v>0</v>
      </c>
      <c r="UFG78" s="321">
        <f t="shared" si="320"/>
        <v>0</v>
      </c>
      <c r="UFH78" s="321">
        <f t="shared" si="320"/>
        <v>0</v>
      </c>
      <c r="UFI78" s="321">
        <f t="shared" si="320"/>
        <v>0</v>
      </c>
      <c r="UFJ78" s="321">
        <f t="shared" si="320"/>
        <v>0</v>
      </c>
      <c r="UFK78" s="321">
        <f t="shared" si="320"/>
        <v>0</v>
      </c>
      <c r="UFL78" s="321">
        <f t="shared" si="320"/>
        <v>0</v>
      </c>
      <c r="UFM78" s="321">
        <f t="shared" si="320"/>
        <v>0</v>
      </c>
      <c r="UFN78" s="321">
        <f t="shared" si="320"/>
        <v>0</v>
      </c>
      <c r="UFO78" s="321">
        <f t="shared" si="320"/>
        <v>0</v>
      </c>
      <c r="UFP78" s="321">
        <f t="shared" si="320"/>
        <v>0</v>
      </c>
      <c r="UFQ78" s="321">
        <f t="shared" si="320"/>
        <v>0</v>
      </c>
      <c r="UFR78" s="321">
        <f t="shared" si="320"/>
        <v>0</v>
      </c>
      <c r="UFS78" s="321">
        <f t="shared" si="320"/>
        <v>0</v>
      </c>
      <c r="UFT78" s="321">
        <f t="shared" si="320"/>
        <v>0</v>
      </c>
      <c r="UFU78" s="321">
        <f t="shared" si="320"/>
        <v>0</v>
      </c>
      <c r="UFV78" s="321">
        <f t="shared" si="320"/>
        <v>0</v>
      </c>
      <c r="UFW78" s="321">
        <f t="shared" si="320"/>
        <v>0</v>
      </c>
      <c r="UFX78" s="321">
        <f t="shared" si="320"/>
        <v>0</v>
      </c>
      <c r="UFY78" s="321">
        <f t="shared" si="320"/>
        <v>0</v>
      </c>
      <c r="UFZ78" s="321">
        <f t="shared" si="320"/>
        <v>0</v>
      </c>
      <c r="UGA78" s="321">
        <f t="shared" si="320"/>
        <v>0</v>
      </c>
      <c r="UGB78" s="321">
        <f t="shared" si="320"/>
        <v>0</v>
      </c>
      <c r="UGC78" s="321">
        <f t="shared" si="320"/>
        <v>0</v>
      </c>
      <c r="UGD78" s="321">
        <f t="shared" si="320"/>
        <v>0</v>
      </c>
      <c r="UGE78" s="321">
        <f t="shared" si="320"/>
        <v>0</v>
      </c>
      <c r="UGF78" s="321">
        <f t="shared" si="320"/>
        <v>0</v>
      </c>
      <c r="UGG78" s="321">
        <f t="shared" si="320"/>
        <v>0</v>
      </c>
      <c r="UGH78" s="321">
        <f t="shared" si="320"/>
        <v>0</v>
      </c>
      <c r="UGI78" s="321">
        <f t="shared" si="320"/>
        <v>0</v>
      </c>
      <c r="UGJ78" s="321">
        <f t="shared" si="320"/>
        <v>0</v>
      </c>
      <c r="UGK78" s="321">
        <f t="shared" si="320"/>
        <v>0</v>
      </c>
      <c r="UGL78" s="321">
        <f t="shared" si="320"/>
        <v>0</v>
      </c>
      <c r="UGM78" s="321">
        <f t="shared" si="320"/>
        <v>0</v>
      </c>
      <c r="UGN78" s="321">
        <f t="shared" si="320"/>
        <v>0</v>
      </c>
      <c r="UGO78" s="321">
        <f t="shared" si="320"/>
        <v>0</v>
      </c>
      <c r="UGP78" s="321">
        <f t="shared" si="320"/>
        <v>0</v>
      </c>
      <c r="UGQ78" s="321">
        <f t="shared" si="320"/>
        <v>0</v>
      </c>
      <c r="UGR78" s="321">
        <f t="shared" si="320"/>
        <v>0</v>
      </c>
      <c r="UGS78" s="321">
        <f t="shared" si="320"/>
        <v>0</v>
      </c>
      <c r="UGT78" s="321">
        <f t="shared" si="320"/>
        <v>0</v>
      </c>
      <c r="UGU78" s="321">
        <f t="shared" si="320"/>
        <v>0</v>
      </c>
      <c r="UGV78" s="321">
        <f t="shared" si="320"/>
        <v>0</v>
      </c>
      <c r="UGW78" s="321">
        <f t="shared" si="320"/>
        <v>0</v>
      </c>
      <c r="UGX78" s="321">
        <f t="shared" si="320"/>
        <v>0</v>
      </c>
      <c r="UGY78" s="321">
        <f t="shared" si="320"/>
        <v>0</v>
      </c>
      <c r="UGZ78" s="321">
        <f t="shared" si="320"/>
        <v>0</v>
      </c>
      <c r="UHA78" s="321">
        <f t="shared" si="320"/>
        <v>0</v>
      </c>
      <c r="UHB78" s="321">
        <f t="shared" si="320"/>
        <v>0</v>
      </c>
      <c r="UHC78" s="321">
        <f t="shared" si="320"/>
        <v>0</v>
      </c>
      <c r="UHD78" s="321">
        <f t="shared" si="320"/>
        <v>0</v>
      </c>
      <c r="UHE78" s="321">
        <f t="shared" si="320"/>
        <v>0</v>
      </c>
      <c r="UHF78" s="321">
        <f t="shared" si="320"/>
        <v>0</v>
      </c>
      <c r="UHG78" s="321">
        <f t="shared" si="320"/>
        <v>0</v>
      </c>
      <c r="UHH78" s="321">
        <f t="shared" si="320"/>
        <v>0</v>
      </c>
      <c r="UHI78" s="321">
        <f t="shared" si="320"/>
        <v>0</v>
      </c>
      <c r="UHJ78" s="321">
        <f t="shared" si="320"/>
        <v>0</v>
      </c>
      <c r="UHK78" s="321">
        <f t="shared" si="320"/>
        <v>0</v>
      </c>
      <c r="UHL78" s="321">
        <f t="shared" si="320"/>
        <v>0</v>
      </c>
      <c r="UHM78" s="321">
        <f t="shared" si="320"/>
        <v>0</v>
      </c>
      <c r="UHN78" s="321">
        <f t="shared" si="320"/>
        <v>0</v>
      </c>
      <c r="UHO78" s="321">
        <f t="shared" ref="UHO78:UJZ81" si="321">UHN78*8.5%*12</f>
        <v>0</v>
      </c>
      <c r="UHP78" s="321">
        <f t="shared" si="321"/>
        <v>0</v>
      </c>
      <c r="UHQ78" s="321">
        <f t="shared" si="321"/>
        <v>0</v>
      </c>
      <c r="UHR78" s="321">
        <f t="shared" si="321"/>
        <v>0</v>
      </c>
      <c r="UHS78" s="321">
        <f t="shared" si="321"/>
        <v>0</v>
      </c>
      <c r="UHT78" s="321">
        <f t="shared" si="321"/>
        <v>0</v>
      </c>
      <c r="UHU78" s="321">
        <f t="shared" si="321"/>
        <v>0</v>
      </c>
      <c r="UHV78" s="321">
        <f t="shared" si="321"/>
        <v>0</v>
      </c>
      <c r="UHW78" s="321">
        <f t="shared" si="321"/>
        <v>0</v>
      </c>
      <c r="UHX78" s="321">
        <f t="shared" si="321"/>
        <v>0</v>
      </c>
      <c r="UHY78" s="321">
        <f t="shared" si="321"/>
        <v>0</v>
      </c>
      <c r="UHZ78" s="321">
        <f t="shared" si="321"/>
        <v>0</v>
      </c>
      <c r="UIA78" s="321">
        <f t="shared" si="321"/>
        <v>0</v>
      </c>
      <c r="UIB78" s="321">
        <f t="shared" si="321"/>
        <v>0</v>
      </c>
      <c r="UIC78" s="321">
        <f t="shared" si="321"/>
        <v>0</v>
      </c>
      <c r="UID78" s="321">
        <f t="shared" si="321"/>
        <v>0</v>
      </c>
      <c r="UIE78" s="321">
        <f t="shared" si="321"/>
        <v>0</v>
      </c>
      <c r="UIF78" s="321">
        <f t="shared" si="321"/>
        <v>0</v>
      </c>
      <c r="UIG78" s="321">
        <f t="shared" si="321"/>
        <v>0</v>
      </c>
      <c r="UIH78" s="321">
        <f t="shared" si="321"/>
        <v>0</v>
      </c>
      <c r="UII78" s="321">
        <f t="shared" si="321"/>
        <v>0</v>
      </c>
      <c r="UIJ78" s="321">
        <f t="shared" si="321"/>
        <v>0</v>
      </c>
      <c r="UIK78" s="321">
        <f t="shared" si="321"/>
        <v>0</v>
      </c>
      <c r="UIL78" s="321">
        <f t="shared" si="321"/>
        <v>0</v>
      </c>
      <c r="UIM78" s="321">
        <f t="shared" si="321"/>
        <v>0</v>
      </c>
      <c r="UIN78" s="321">
        <f t="shared" si="321"/>
        <v>0</v>
      </c>
      <c r="UIO78" s="321">
        <f t="shared" si="321"/>
        <v>0</v>
      </c>
      <c r="UIP78" s="321">
        <f t="shared" si="321"/>
        <v>0</v>
      </c>
      <c r="UIQ78" s="321">
        <f t="shared" si="321"/>
        <v>0</v>
      </c>
      <c r="UIR78" s="321">
        <f t="shared" si="321"/>
        <v>0</v>
      </c>
      <c r="UIS78" s="321">
        <f t="shared" si="321"/>
        <v>0</v>
      </c>
      <c r="UIT78" s="321">
        <f t="shared" si="321"/>
        <v>0</v>
      </c>
      <c r="UIU78" s="321">
        <f t="shared" si="321"/>
        <v>0</v>
      </c>
      <c r="UIV78" s="321">
        <f t="shared" si="321"/>
        <v>0</v>
      </c>
      <c r="UIW78" s="321">
        <f t="shared" si="321"/>
        <v>0</v>
      </c>
      <c r="UIX78" s="321">
        <f t="shared" si="321"/>
        <v>0</v>
      </c>
      <c r="UIY78" s="321">
        <f t="shared" si="321"/>
        <v>0</v>
      </c>
      <c r="UIZ78" s="321">
        <f t="shared" si="321"/>
        <v>0</v>
      </c>
      <c r="UJA78" s="321">
        <f t="shared" si="321"/>
        <v>0</v>
      </c>
      <c r="UJB78" s="321">
        <f t="shared" si="321"/>
        <v>0</v>
      </c>
      <c r="UJC78" s="321">
        <f t="shared" si="321"/>
        <v>0</v>
      </c>
      <c r="UJD78" s="321">
        <f t="shared" si="321"/>
        <v>0</v>
      </c>
      <c r="UJE78" s="321">
        <f t="shared" si="321"/>
        <v>0</v>
      </c>
      <c r="UJF78" s="321">
        <f t="shared" si="321"/>
        <v>0</v>
      </c>
      <c r="UJG78" s="321">
        <f t="shared" si="321"/>
        <v>0</v>
      </c>
      <c r="UJH78" s="321">
        <f t="shared" si="321"/>
        <v>0</v>
      </c>
      <c r="UJI78" s="321">
        <f t="shared" si="321"/>
        <v>0</v>
      </c>
      <c r="UJJ78" s="321">
        <f t="shared" si="321"/>
        <v>0</v>
      </c>
      <c r="UJK78" s="321">
        <f t="shared" si="321"/>
        <v>0</v>
      </c>
      <c r="UJL78" s="321">
        <f t="shared" si="321"/>
        <v>0</v>
      </c>
      <c r="UJM78" s="321">
        <f t="shared" si="321"/>
        <v>0</v>
      </c>
      <c r="UJN78" s="321">
        <f t="shared" si="321"/>
        <v>0</v>
      </c>
      <c r="UJO78" s="321">
        <f t="shared" si="321"/>
        <v>0</v>
      </c>
      <c r="UJP78" s="321">
        <f t="shared" si="321"/>
        <v>0</v>
      </c>
      <c r="UJQ78" s="321">
        <f t="shared" si="321"/>
        <v>0</v>
      </c>
      <c r="UJR78" s="321">
        <f t="shared" si="321"/>
        <v>0</v>
      </c>
      <c r="UJS78" s="321">
        <f t="shared" si="321"/>
        <v>0</v>
      </c>
      <c r="UJT78" s="321">
        <f t="shared" si="321"/>
        <v>0</v>
      </c>
      <c r="UJU78" s="321">
        <f t="shared" si="321"/>
        <v>0</v>
      </c>
      <c r="UJV78" s="321">
        <f t="shared" si="321"/>
        <v>0</v>
      </c>
      <c r="UJW78" s="321">
        <f t="shared" si="321"/>
        <v>0</v>
      </c>
      <c r="UJX78" s="321">
        <f t="shared" si="321"/>
        <v>0</v>
      </c>
      <c r="UJY78" s="321">
        <f t="shared" si="321"/>
        <v>0</v>
      </c>
      <c r="UJZ78" s="321">
        <f t="shared" si="321"/>
        <v>0</v>
      </c>
      <c r="UKA78" s="321">
        <f t="shared" ref="UKA78:UML81" si="322">UJZ78*8.5%*12</f>
        <v>0</v>
      </c>
      <c r="UKB78" s="321">
        <f t="shared" si="322"/>
        <v>0</v>
      </c>
      <c r="UKC78" s="321">
        <f t="shared" si="322"/>
        <v>0</v>
      </c>
      <c r="UKD78" s="321">
        <f t="shared" si="322"/>
        <v>0</v>
      </c>
      <c r="UKE78" s="321">
        <f t="shared" si="322"/>
        <v>0</v>
      </c>
      <c r="UKF78" s="321">
        <f t="shared" si="322"/>
        <v>0</v>
      </c>
      <c r="UKG78" s="321">
        <f t="shared" si="322"/>
        <v>0</v>
      </c>
      <c r="UKH78" s="321">
        <f t="shared" si="322"/>
        <v>0</v>
      </c>
      <c r="UKI78" s="321">
        <f t="shared" si="322"/>
        <v>0</v>
      </c>
      <c r="UKJ78" s="321">
        <f t="shared" si="322"/>
        <v>0</v>
      </c>
      <c r="UKK78" s="321">
        <f t="shared" si="322"/>
        <v>0</v>
      </c>
      <c r="UKL78" s="321">
        <f t="shared" si="322"/>
        <v>0</v>
      </c>
      <c r="UKM78" s="321">
        <f t="shared" si="322"/>
        <v>0</v>
      </c>
      <c r="UKN78" s="321">
        <f t="shared" si="322"/>
        <v>0</v>
      </c>
      <c r="UKO78" s="321">
        <f t="shared" si="322"/>
        <v>0</v>
      </c>
      <c r="UKP78" s="321">
        <f t="shared" si="322"/>
        <v>0</v>
      </c>
      <c r="UKQ78" s="321">
        <f t="shared" si="322"/>
        <v>0</v>
      </c>
      <c r="UKR78" s="321">
        <f t="shared" si="322"/>
        <v>0</v>
      </c>
      <c r="UKS78" s="321">
        <f t="shared" si="322"/>
        <v>0</v>
      </c>
      <c r="UKT78" s="321">
        <f t="shared" si="322"/>
        <v>0</v>
      </c>
      <c r="UKU78" s="321">
        <f t="shared" si="322"/>
        <v>0</v>
      </c>
      <c r="UKV78" s="321">
        <f t="shared" si="322"/>
        <v>0</v>
      </c>
      <c r="UKW78" s="321">
        <f t="shared" si="322"/>
        <v>0</v>
      </c>
      <c r="UKX78" s="321">
        <f t="shared" si="322"/>
        <v>0</v>
      </c>
      <c r="UKY78" s="321">
        <f t="shared" si="322"/>
        <v>0</v>
      </c>
      <c r="UKZ78" s="321">
        <f t="shared" si="322"/>
        <v>0</v>
      </c>
      <c r="ULA78" s="321">
        <f t="shared" si="322"/>
        <v>0</v>
      </c>
      <c r="ULB78" s="321">
        <f t="shared" si="322"/>
        <v>0</v>
      </c>
      <c r="ULC78" s="321">
        <f t="shared" si="322"/>
        <v>0</v>
      </c>
      <c r="ULD78" s="321">
        <f t="shared" si="322"/>
        <v>0</v>
      </c>
      <c r="ULE78" s="321">
        <f t="shared" si="322"/>
        <v>0</v>
      </c>
      <c r="ULF78" s="321">
        <f t="shared" si="322"/>
        <v>0</v>
      </c>
      <c r="ULG78" s="321">
        <f t="shared" si="322"/>
        <v>0</v>
      </c>
      <c r="ULH78" s="321">
        <f t="shared" si="322"/>
        <v>0</v>
      </c>
      <c r="ULI78" s="321">
        <f t="shared" si="322"/>
        <v>0</v>
      </c>
      <c r="ULJ78" s="321">
        <f t="shared" si="322"/>
        <v>0</v>
      </c>
      <c r="ULK78" s="321">
        <f t="shared" si="322"/>
        <v>0</v>
      </c>
      <c r="ULL78" s="321">
        <f t="shared" si="322"/>
        <v>0</v>
      </c>
      <c r="ULM78" s="321">
        <f t="shared" si="322"/>
        <v>0</v>
      </c>
      <c r="ULN78" s="321">
        <f t="shared" si="322"/>
        <v>0</v>
      </c>
      <c r="ULO78" s="321">
        <f t="shared" si="322"/>
        <v>0</v>
      </c>
      <c r="ULP78" s="321">
        <f t="shared" si="322"/>
        <v>0</v>
      </c>
      <c r="ULQ78" s="321">
        <f t="shared" si="322"/>
        <v>0</v>
      </c>
      <c r="ULR78" s="321">
        <f t="shared" si="322"/>
        <v>0</v>
      </c>
      <c r="ULS78" s="321">
        <f t="shared" si="322"/>
        <v>0</v>
      </c>
      <c r="ULT78" s="321">
        <f t="shared" si="322"/>
        <v>0</v>
      </c>
      <c r="ULU78" s="321">
        <f t="shared" si="322"/>
        <v>0</v>
      </c>
      <c r="ULV78" s="321">
        <f t="shared" si="322"/>
        <v>0</v>
      </c>
      <c r="ULW78" s="321">
        <f t="shared" si="322"/>
        <v>0</v>
      </c>
      <c r="ULX78" s="321">
        <f t="shared" si="322"/>
        <v>0</v>
      </c>
      <c r="ULY78" s="321">
        <f t="shared" si="322"/>
        <v>0</v>
      </c>
      <c r="ULZ78" s="321">
        <f t="shared" si="322"/>
        <v>0</v>
      </c>
      <c r="UMA78" s="321">
        <f t="shared" si="322"/>
        <v>0</v>
      </c>
      <c r="UMB78" s="321">
        <f t="shared" si="322"/>
        <v>0</v>
      </c>
      <c r="UMC78" s="321">
        <f t="shared" si="322"/>
        <v>0</v>
      </c>
      <c r="UMD78" s="321">
        <f t="shared" si="322"/>
        <v>0</v>
      </c>
      <c r="UME78" s="321">
        <f t="shared" si="322"/>
        <v>0</v>
      </c>
      <c r="UMF78" s="321">
        <f t="shared" si="322"/>
        <v>0</v>
      </c>
      <c r="UMG78" s="321">
        <f t="shared" si="322"/>
        <v>0</v>
      </c>
      <c r="UMH78" s="321">
        <f t="shared" si="322"/>
        <v>0</v>
      </c>
      <c r="UMI78" s="321">
        <f t="shared" si="322"/>
        <v>0</v>
      </c>
      <c r="UMJ78" s="321">
        <f t="shared" si="322"/>
        <v>0</v>
      </c>
      <c r="UMK78" s="321">
        <f t="shared" si="322"/>
        <v>0</v>
      </c>
      <c r="UML78" s="321">
        <f t="shared" si="322"/>
        <v>0</v>
      </c>
      <c r="UMM78" s="321">
        <f t="shared" ref="UMM78:UOX81" si="323">UML78*8.5%*12</f>
        <v>0</v>
      </c>
      <c r="UMN78" s="321">
        <f t="shared" si="323"/>
        <v>0</v>
      </c>
      <c r="UMO78" s="321">
        <f t="shared" si="323"/>
        <v>0</v>
      </c>
      <c r="UMP78" s="321">
        <f t="shared" si="323"/>
        <v>0</v>
      </c>
      <c r="UMQ78" s="321">
        <f t="shared" si="323"/>
        <v>0</v>
      </c>
      <c r="UMR78" s="321">
        <f t="shared" si="323"/>
        <v>0</v>
      </c>
      <c r="UMS78" s="321">
        <f t="shared" si="323"/>
        <v>0</v>
      </c>
      <c r="UMT78" s="321">
        <f t="shared" si="323"/>
        <v>0</v>
      </c>
      <c r="UMU78" s="321">
        <f t="shared" si="323"/>
        <v>0</v>
      </c>
      <c r="UMV78" s="321">
        <f t="shared" si="323"/>
        <v>0</v>
      </c>
      <c r="UMW78" s="321">
        <f t="shared" si="323"/>
        <v>0</v>
      </c>
      <c r="UMX78" s="321">
        <f t="shared" si="323"/>
        <v>0</v>
      </c>
      <c r="UMY78" s="321">
        <f t="shared" si="323"/>
        <v>0</v>
      </c>
      <c r="UMZ78" s="321">
        <f t="shared" si="323"/>
        <v>0</v>
      </c>
      <c r="UNA78" s="321">
        <f t="shared" si="323"/>
        <v>0</v>
      </c>
      <c r="UNB78" s="321">
        <f t="shared" si="323"/>
        <v>0</v>
      </c>
      <c r="UNC78" s="321">
        <f t="shared" si="323"/>
        <v>0</v>
      </c>
      <c r="UND78" s="321">
        <f t="shared" si="323"/>
        <v>0</v>
      </c>
      <c r="UNE78" s="321">
        <f t="shared" si="323"/>
        <v>0</v>
      </c>
      <c r="UNF78" s="321">
        <f t="shared" si="323"/>
        <v>0</v>
      </c>
      <c r="UNG78" s="321">
        <f t="shared" si="323"/>
        <v>0</v>
      </c>
      <c r="UNH78" s="321">
        <f t="shared" si="323"/>
        <v>0</v>
      </c>
      <c r="UNI78" s="321">
        <f t="shared" si="323"/>
        <v>0</v>
      </c>
      <c r="UNJ78" s="321">
        <f t="shared" si="323"/>
        <v>0</v>
      </c>
      <c r="UNK78" s="321">
        <f t="shared" si="323"/>
        <v>0</v>
      </c>
      <c r="UNL78" s="321">
        <f t="shared" si="323"/>
        <v>0</v>
      </c>
      <c r="UNM78" s="321">
        <f t="shared" si="323"/>
        <v>0</v>
      </c>
      <c r="UNN78" s="321">
        <f t="shared" si="323"/>
        <v>0</v>
      </c>
      <c r="UNO78" s="321">
        <f t="shared" si="323"/>
        <v>0</v>
      </c>
      <c r="UNP78" s="321">
        <f t="shared" si="323"/>
        <v>0</v>
      </c>
      <c r="UNQ78" s="321">
        <f t="shared" si="323"/>
        <v>0</v>
      </c>
      <c r="UNR78" s="321">
        <f t="shared" si="323"/>
        <v>0</v>
      </c>
      <c r="UNS78" s="321">
        <f t="shared" si="323"/>
        <v>0</v>
      </c>
      <c r="UNT78" s="321">
        <f t="shared" si="323"/>
        <v>0</v>
      </c>
      <c r="UNU78" s="321">
        <f t="shared" si="323"/>
        <v>0</v>
      </c>
      <c r="UNV78" s="321">
        <f t="shared" si="323"/>
        <v>0</v>
      </c>
      <c r="UNW78" s="321">
        <f t="shared" si="323"/>
        <v>0</v>
      </c>
      <c r="UNX78" s="321">
        <f t="shared" si="323"/>
        <v>0</v>
      </c>
      <c r="UNY78" s="321">
        <f t="shared" si="323"/>
        <v>0</v>
      </c>
      <c r="UNZ78" s="321">
        <f t="shared" si="323"/>
        <v>0</v>
      </c>
      <c r="UOA78" s="321">
        <f t="shared" si="323"/>
        <v>0</v>
      </c>
      <c r="UOB78" s="321">
        <f t="shared" si="323"/>
        <v>0</v>
      </c>
      <c r="UOC78" s="321">
        <f t="shared" si="323"/>
        <v>0</v>
      </c>
      <c r="UOD78" s="321">
        <f t="shared" si="323"/>
        <v>0</v>
      </c>
      <c r="UOE78" s="321">
        <f t="shared" si="323"/>
        <v>0</v>
      </c>
      <c r="UOF78" s="321">
        <f t="shared" si="323"/>
        <v>0</v>
      </c>
      <c r="UOG78" s="321">
        <f t="shared" si="323"/>
        <v>0</v>
      </c>
      <c r="UOH78" s="321">
        <f t="shared" si="323"/>
        <v>0</v>
      </c>
      <c r="UOI78" s="321">
        <f t="shared" si="323"/>
        <v>0</v>
      </c>
      <c r="UOJ78" s="321">
        <f t="shared" si="323"/>
        <v>0</v>
      </c>
      <c r="UOK78" s="321">
        <f t="shared" si="323"/>
        <v>0</v>
      </c>
      <c r="UOL78" s="321">
        <f t="shared" si="323"/>
        <v>0</v>
      </c>
      <c r="UOM78" s="321">
        <f t="shared" si="323"/>
        <v>0</v>
      </c>
      <c r="UON78" s="321">
        <f t="shared" si="323"/>
        <v>0</v>
      </c>
      <c r="UOO78" s="321">
        <f t="shared" si="323"/>
        <v>0</v>
      </c>
      <c r="UOP78" s="321">
        <f t="shared" si="323"/>
        <v>0</v>
      </c>
      <c r="UOQ78" s="321">
        <f t="shared" si="323"/>
        <v>0</v>
      </c>
      <c r="UOR78" s="321">
        <f t="shared" si="323"/>
        <v>0</v>
      </c>
      <c r="UOS78" s="321">
        <f t="shared" si="323"/>
        <v>0</v>
      </c>
      <c r="UOT78" s="321">
        <f t="shared" si="323"/>
        <v>0</v>
      </c>
      <c r="UOU78" s="321">
        <f t="shared" si="323"/>
        <v>0</v>
      </c>
      <c r="UOV78" s="321">
        <f t="shared" si="323"/>
        <v>0</v>
      </c>
      <c r="UOW78" s="321">
        <f t="shared" si="323"/>
        <v>0</v>
      </c>
      <c r="UOX78" s="321">
        <f t="shared" si="323"/>
        <v>0</v>
      </c>
      <c r="UOY78" s="321">
        <f t="shared" ref="UOY78:URJ81" si="324">UOX78*8.5%*12</f>
        <v>0</v>
      </c>
      <c r="UOZ78" s="321">
        <f t="shared" si="324"/>
        <v>0</v>
      </c>
      <c r="UPA78" s="321">
        <f t="shared" si="324"/>
        <v>0</v>
      </c>
      <c r="UPB78" s="321">
        <f t="shared" si="324"/>
        <v>0</v>
      </c>
      <c r="UPC78" s="321">
        <f t="shared" si="324"/>
        <v>0</v>
      </c>
      <c r="UPD78" s="321">
        <f t="shared" si="324"/>
        <v>0</v>
      </c>
      <c r="UPE78" s="321">
        <f t="shared" si="324"/>
        <v>0</v>
      </c>
      <c r="UPF78" s="321">
        <f t="shared" si="324"/>
        <v>0</v>
      </c>
      <c r="UPG78" s="321">
        <f t="shared" si="324"/>
        <v>0</v>
      </c>
      <c r="UPH78" s="321">
        <f t="shared" si="324"/>
        <v>0</v>
      </c>
      <c r="UPI78" s="321">
        <f t="shared" si="324"/>
        <v>0</v>
      </c>
      <c r="UPJ78" s="321">
        <f t="shared" si="324"/>
        <v>0</v>
      </c>
      <c r="UPK78" s="321">
        <f t="shared" si="324"/>
        <v>0</v>
      </c>
      <c r="UPL78" s="321">
        <f t="shared" si="324"/>
        <v>0</v>
      </c>
      <c r="UPM78" s="321">
        <f t="shared" si="324"/>
        <v>0</v>
      </c>
      <c r="UPN78" s="321">
        <f t="shared" si="324"/>
        <v>0</v>
      </c>
      <c r="UPO78" s="321">
        <f t="shared" si="324"/>
        <v>0</v>
      </c>
      <c r="UPP78" s="321">
        <f t="shared" si="324"/>
        <v>0</v>
      </c>
      <c r="UPQ78" s="321">
        <f t="shared" si="324"/>
        <v>0</v>
      </c>
      <c r="UPR78" s="321">
        <f t="shared" si="324"/>
        <v>0</v>
      </c>
      <c r="UPS78" s="321">
        <f t="shared" si="324"/>
        <v>0</v>
      </c>
      <c r="UPT78" s="321">
        <f t="shared" si="324"/>
        <v>0</v>
      </c>
      <c r="UPU78" s="321">
        <f t="shared" si="324"/>
        <v>0</v>
      </c>
      <c r="UPV78" s="321">
        <f t="shared" si="324"/>
        <v>0</v>
      </c>
      <c r="UPW78" s="321">
        <f t="shared" si="324"/>
        <v>0</v>
      </c>
      <c r="UPX78" s="321">
        <f t="shared" si="324"/>
        <v>0</v>
      </c>
      <c r="UPY78" s="321">
        <f t="shared" si="324"/>
        <v>0</v>
      </c>
      <c r="UPZ78" s="321">
        <f t="shared" si="324"/>
        <v>0</v>
      </c>
      <c r="UQA78" s="321">
        <f t="shared" si="324"/>
        <v>0</v>
      </c>
      <c r="UQB78" s="321">
        <f t="shared" si="324"/>
        <v>0</v>
      </c>
      <c r="UQC78" s="321">
        <f t="shared" si="324"/>
        <v>0</v>
      </c>
      <c r="UQD78" s="321">
        <f t="shared" si="324"/>
        <v>0</v>
      </c>
      <c r="UQE78" s="321">
        <f t="shared" si="324"/>
        <v>0</v>
      </c>
      <c r="UQF78" s="321">
        <f t="shared" si="324"/>
        <v>0</v>
      </c>
      <c r="UQG78" s="321">
        <f t="shared" si="324"/>
        <v>0</v>
      </c>
      <c r="UQH78" s="321">
        <f t="shared" si="324"/>
        <v>0</v>
      </c>
      <c r="UQI78" s="321">
        <f t="shared" si="324"/>
        <v>0</v>
      </c>
      <c r="UQJ78" s="321">
        <f t="shared" si="324"/>
        <v>0</v>
      </c>
      <c r="UQK78" s="321">
        <f t="shared" si="324"/>
        <v>0</v>
      </c>
      <c r="UQL78" s="321">
        <f t="shared" si="324"/>
        <v>0</v>
      </c>
      <c r="UQM78" s="321">
        <f t="shared" si="324"/>
        <v>0</v>
      </c>
      <c r="UQN78" s="321">
        <f t="shared" si="324"/>
        <v>0</v>
      </c>
      <c r="UQO78" s="321">
        <f t="shared" si="324"/>
        <v>0</v>
      </c>
      <c r="UQP78" s="321">
        <f t="shared" si="324"/>
        <v>0</v>
      </c>
      <c r="UQQ78" s="321">
        <f t="shared" si="324"/>
        <v>0</v>
      </c>
      <c r="UQR78" s="321">
        <f t="shared" si="324"/>
        <v>0</v>
      </c>
      <c r="UQS78" s="321">
        <f t="shared" si="324"/>
        <v>0</v>
      </c>
      <c r="UQT78" s="321">
        <f t="shared" si="324"/>
        <v>0</v>
      </c>
      <c r="UQU78" s="321">
        <f t="shared" si="324"/>
        <v>0</v>
      </c>
      <c r="UQV78" s="321">
        <f t="shared" si="324"/>
        <v>0</v>
      </c>
      <c r="UQW78" s="321">
        <f t="shared" si="324"/>
        <v>0</v>
      </c>
      <c r="UQX78" s="321">
        <f t="shared" si="324"/>
        <v>0</v>
      </c>
      <c r="UQY78" s="321">
        <f t="shared" si="324"/>
        <v>0</v>
      </c>
      <c r="UQZ78" s="321">
        <f t="shared" si="324"/>
        <v>0</v>
      </c>
      <c r="URA78" s="321">
        <f t="shared" si="324"/>
        <v>0</v>
      </c>
      <c r="URB78" s="321">
        <f t="shared" si="324"/>
        <v>0</v>
      </c>
      <c r="URC78" s="321">
        <f t="shared" si="324"/>
        <v>0</v>
      </c>
      <c r="URD78" s="321">
        <f t="shared" si="324"/>
        <v>0</v>
      </c>
      <c r="URE78" s="321">
        <f t="shared" si="324"/>
        <v>0</v>
      </c>
      <c r="URF78" s="321">
        <f t="shared" si="324"/>
        <v>0</v>
      </c>
      <c r="URG78" s="321">
        <f t="shared" si="324"/>
        <v>0</v>
      </c>
      <c r="URH78" s="321">
        <f t="shared" si="324"/>
        <v>0</v>
      </c>
      <c r="URI78" s="321">
        <f t="shared" si="324"/>
        <v>0</v>
      </c>
      <c r="URJ78" s="321">
        <f t="shared" si="324"/>
        <v>0</v>
      </c>
      <c r="URK78" s="321">
        <f t="shared" ref="URK78:UTV81" si="325">URJ78*8.5%*12</f>
        <v>0</v>
      </c>
      <c r="URL78" s="321">
        <f t="shared" si="325"/>
        <v>0</v>
      </c>
      <c r="URM78" s="321">
        <f t="shared" si="325"/>
        <v>0</v>
      </c>
      <c r="URN78" s="321">
        <f t="shared" si="325"/>
        <v>0</v>
      </c>
      <c r="URO78" s="321">
        <f t="shared" si="325"/>
        <v>0</v>
      </c>
      <c r="URP78" s="321">
        <f t="shared" si="325"/>
        <v>0</v>
      </c>
      <c r="URQ78" s="321">
        <f t="shared" si="325"/>
        <v>0</v>
      </c>
      <c r="URR78" s="321">
        <f t="shared" si="325"/>
        <v>0</v>
      </c>
      <c r="URS78" s="321">
        <f t="shared" si="325"/>
        <v>0</v>
      </c>
      <c r="URT78" s="321">
        <f t="shared" si="325"/>
        <v>0</v>
      </c>
      <c r="URU78" s="321">
        <f t="shared" si="325"/>
        <v>0</v>
      </c>
      <c r="URV78" s="321">
        <f t="shared" si="325"/>
        <v>0</v>
      </c>
      <c r="URW78" s="321">
        <f t="shared" si="325"/>
        <v>0</v>
      </c>
      <c r="URX78" s="321">
        <f t="shared" si="325"/>
        <v>0</v>
      </c>
      <c r="URY78" s="321">
        <f t="shared" si="325"/>
        <v>0</v>
      </c>
      <c r="URZ78" s="321">
        <f t="shared" si="325"/>
        <v>0</v>
      </c>
      <c r="USA78" s="321">
        <f t="shared" si="325"/>
        <v>0</v>
      </c>
      <c r="USB78" s="321">
        <f t="shared" si="325"/>
        <v>0</v>
      </c>
      <c r="USC78" s="321">
        <f t="shared" si="325"/>
        <v>0</v>
      </c>
      <c r="USD78" s="321">
        <f t="shared" si="325"/>
        <v>0</v>
      </c>
      <c r="USE78" s="321">
        <f t="shared" si="325"/>
        <v>0</v>
      </c>
      <c r="USF78" s="321">
        <f t="shared" si="325"/>
        <v>0</v>
      </c>
      <c r="USG78" s="321">
        <f t="shared" si="325"/>
        <v>0</v>
      </c>
      <c r="USH78" s="321">
        <f t="shared" si="325"/>
        <v>0</v>
      </c>
      <c r="USI78" s="321">
        <f t="shared" si="325"/>
        <v>0</v>
      </c>
      <c r="USJ78" s="321">
        <f t="shared" si="325"/>
        <v>0</v>
      </c>
      <c r="USK78" s="321">
        <f t="shared" si="325"/>
        <v>0</v>
      </c>
      <c r="USL78" s="321">
        <f t="shared" si="325"/>
        <v>0</v>
      </c>
      <c r="USM78" s="321">
        <f t="shared" si="325"/>
        <v>0</v>
      </c>
      <c r="USN78" s="321">
        <f t="shared" si="325"/>
        <v>0</v>
      </c>
      <c r="USO78" s="321">
        <f t="shared" si="325"/>
        <v>0</v>
      </c>
      <c r="USP78" s="321">
        <f t="shared" si="325"/>
        <v>0</v>
      </c>
      <c r="USQ78" s="321">
        <f t="shared" si="325"/>
        <v>0</v>
      </c>
      <c r="USR78" s="321">
        <f t="shared" si="325"/>
        <v>0</v>
      </c>
      <c r="USS78" s="321">
        <f t="shared" si="325"/>
        <v>0</v>
      </c>
      <c r="UST78" s="321">
        <f t="shared" si="325"/>
        <v>0</v>
      </c>
      <c r="USU78" s="321">
        <f t="shared" si="325"/>
        <v>0</v>
      </c>
      <c r="USV78" s="321">
        <f t="shared" si="325"/>
        <v>0</v>
      </c>
      <c r="USW78" s="321">
        <f t="shared" si="325"/>
        <v>0</v>
      </c>
      <c r="USX78" s="321">
        <f t="shared" si="325"/>
        <v>0</v>
      </c>
      <c r="USY78" s="321">
        <f t="shared" si="325"/>
        <v>0</v>
      </c>
      <c r="USZ78" s="321">
        <f t="shared" si="325"/>
        <v>0</v>
      </c>
      <c r="UTA78" s="321">
        <f t="shared" si="325"/>
        <v>0</v>
      </c>
      <c r="UTB78" s="321">
        <f t="shared" si="325"/>
        <v>0</v>
      </c>
      <c r="UTC78" s="321">
        <f t="shared" si="325"/>
        <v>0</v>
      </c>
      <c r="UTD78" s="321">
        <f t="shared" si="325"/>
        <v>0</v>
      </c>
      <c r="UTE78" s="321">
        <f t="shared" si="325"/>
        <v>0</v>
      </c>
      <c r="UTF78" s="321">
        <f t="shared" si="325"/>
        <v>0</v>
      </c>
      <c r="UTG78" s="321">
        <f t="shared" si="325"/>
        <v>0</v>
      </c>
      <c r="UTH78" s="321">
        <f t="shared" si="325"/>
        <v>0</v>
      </c>
      <c r="UTI78" s="321">
        <f t="shared" si="325"/>
        <v>0</v>
      </c>
      <c r="UTJ78" s="321">
        <f t="shared" si="325"/>
        <v>0</v>
      </c>
      <c r="UTK78" s="321">
        <f t="shared" si="325"/>
        <v>0</v>
      </c>
      <c r="UTL78" s="321">
        <f t="shared" si="325"/>
        <v>0</v>
      </c>
      <c r="UTM78" s="321">
        <f t="shared" si="325"/>
        <v>0</v>
      </c>
      <c r="UTN78" s="321">
        <f t="shared" si="325"/>
        <v>0</v>
      </c>
      <c r="UTO78" s="321">
        <f t="shared" si="325"/>
        <v>0</v>
      </c>
      <c r="UTP78" s="321">
        <f t="shared" si="325"/>
        <v>0</v>
      </c>
      <c r="UTQ78" s="321">
        <f t="shared" si="325"/>
        <v>0</v>
      </c>
      <c r="UTR78" s="321">
        <f t="shared" si="325"/>
        <v>0</v>
      </c>
      <c r="UTS78" s="321">
        <f t="shared" si="325"/>
        <v>0</v>
      </c>
      <c r="UTT78" s="321">
        <f t="shared" si="325"/>
        <v>0</v>
      </c>
      <c r="UTU78" s="321">
        <f t="shared" si="325"/>
        <v>0</v>
      </c>
      <c r="UTV78" s="321">
        <f t="shared" si="325"/>
        <v>0</v>
      </c>
      <c r="UTW78" s="321">
        <f t="shared" ref="UTW78:UWH81" si="326">UTV78*8.5%*12</f>
        <v>0</v>
      </c>
      <c r="UTX78" s="321">
        <f t="shared" si="326"/>
        <v>0</v>
      </c>
      <c r="UTY78" s="321">
        <f t="shared" si="326"/>
        <v>0</v>
      </c>
      <c r="UTZ78" s="321">
        <f t="shared" si="326"/>
        <v>0</v>
      </c>
      <c r="UUA78" s="321">
        <f t="shared" si="326"/>
        <v>0</v>
      </c>
      <c r="UUB78" s="321">
        <f t="shared" si="326"/>
        <v>0</v>
      </c>
      <c r="UUC78" s="321">
        <f t="shared" si="326"/>
        <v>0</v>
      </c>
      <c r="UUD78" s="321">
        <f t="shared" si="326"/>
        <v>0</v>
      </c>
      <c r="UUE78" s="321">
        <f t="shared" si="326"/>
        <v>0</v>
      </c>
      <c r="UUF78" s="321">
        <f t="shared" si="326"/>
        <v>0</v>
      </c>
      <c r="UUG78" s="321">
        <f t="shared" si="326"/>
        <v>0</v>
      </c>
      <c r="UUH78" s="321">
        <f t="shared" si="326"/>
        <v>0</v>
      </c>
      <c r="UUI78" s="321">
        <f t="shared" si="326"/>
        <v>0</v>
      </c>
      <c r="UUJ78" s="321">
        <f t="shared" si="326"/>
        <v>0</v>
      </c>
      <c r="UUK78" s="321">
        <f t="shared" si="326"/>
        <v>0</v>
      </c>
      <c r="UUL78" s="321">
        <f t="shared" si="326"/>
        <v>0</v>
      </c>
      <c r="UUM78" s="321">
        <f t="shared" si="326"/>
        <v>0</v>
      </c>
      <c r="UUN78" s="321">
        <f t="shared" si="326"/>
        <v>0</v>
      </c>
      <c r="UUO78" s="321">
        <f t="shared" si="326"/>
        <v>0</v>
      </c>
      <c r="UUP78" s="321">
        <f t="shared" si="326"/>
        <v>0</v>
      </c>
      <c r="UUQ78" s="321">
        <f t="shared" si="326"/>
        <v>0</v>
      </c>
      <c r="UUR78" s="321">
        <f t="shared" si="326"/>
        <v>0</v>
      </c>
      <c r="UUS78" s="321">
        <f t="shared" si="326"/>
        <v>0</v>
      </c>
      <c r="UUT78" s="321">
        <f t="shared" si="326"/>
        <v>0</v>
      </c>
      <c r="UUU78" s="321">
        <f t="shared" si="326"/>
        <v>0</v>
      </c>
      <c r="UUV78" s="321">
        <f t="shared" si="326"/>
        <v>0</v>
      </c>
      <c r="UUW78" s="321">
        <f t="shared" si="326"/>
        <v>0</v>
      </c>
      <c r="UUX78" s="321">
        <f t="shared" si="326"/>
        <v>0</v>
      </c>
      <c r="UUY78" s="321">
        <f t="shared" si="326"/>
        <v>0</v>
      </c>
      <c r="UUZ78" s="321">
        <f t="shared" si="326"/>
        <v>0</v>
      </c>
      <c r="UVA78" s="321">
        <f t="shared" si="326"/>
        <v>0</v>
      </c>
      <c r="UVB78" s="321">
        <f t="shared" si="326"/>
        <v>0</v>
      </c>
      <c r="UVC78" s="321">
        <f t="shared" si="326"/>
        <v>0</v>
      </c>
      <c r="UVD78" s="321">
        <f t="shared" si="326"/>
        <v>0</v>
      </c>
      <c r="UVE78" s="321">
        <f t="shared" si="326"/>
        <v>0</v>
      </c>
      <c r="UVF78" s="321">
        <f t="shared" si="326"/>
        <v>0</v>
      </c>
      <c r="UVG78" s="321">
        <f t="shared" si="326"/>
        <v>0</v>
      </c>
      <c r="UVH78" s="321">
        <f t="shared" si="326"/>
        <v>0</v>
      </c>
      <c r="UVI78" s="321">
        <f t="shared" si="326"/>
        <v>0</v>
      </c>
      <c r="UVJ78" s="321">
        <f t="shared" si="326"/>
        <v>0</v>
      </c>
      <c r="UVK78" s="321">
        <f t="shared" si="326"/>
        <v>0</v>
      </c>
      <c r="UVL78" s="321">
        <f t="shared" si="326"/>
        <v>0</v>
      </c>
      <c r="UVM78" s="321">
        <f t="shared" si="326"/>
        <v>0</v>
      </c>
      <c r="UVN78" s="321">
        <f t="shared" si="326"/>
        <v>0</v>
      </c>
      <c r="UVO78" s="321">
        <f t="shared" si="326"/>
        <v>0</v>
      </c>
      <c r="UVP78" s="321">
        <f t="shared" si="326"/>
        <v>0</v>
      </c>
      <c r="UVQ78" s="321">
        <f t="shared" si="326"/>
        <v>0</v>
      </c>
      <c r="UVR78" s="321">
        <f t="shared" si="326"/>
        <v>0</v>
      </c>
      <c r="UVS78" s="321">
        <f t="shared" si="326"/>
        <v>0</v>
      </c>
      <c r="UVT78" s="321">
        <f t="shared" si="326"/>
        <v>0</v>
      </c>
      <c r="UVU78" s="321">
        <f t="shared" si="326"/>
        <v>0</v>
      </c>
      <c r="UVV78" s="321">
        <f t="shared" si="326"/>
        <v>0</v>
      </c>
      <c r="UVW78" s="321">
        <f t="shared" si="326"/>
        <v>0</v>
      </c>
      <c r="UVX78" s="321">
        <f t="shared" si="326"/>
        <v>0</v>
      </c>
      <c r="UVY78" s="321">
        <f t="shared" si="326"/>
        <v>0</v>
      </c>
      <c r="UVZ78" s="321">
        <f t="shared" si="326"/>
        <v>0</v>
      </c>
      <c r="UWA78" s="321">
        <f t="shared" si="326"/>
        <v>0</v>
      </c>
      <c r="UWB78" s="321">
        <f t="shared" si="326"/>
        <v>0</v>
      </c>
      <c r="UWC78" s="321">
        <f t="shared" si="326"/>
        <v>0</v>
      </c>
      <c r="UWD78" s="321">
        <f t="shared" si="326"/>
        <v>0</v>
      </c>
      <c r="UWE78" s="321">
        <f t="shared" si="326"/>
        <v>0</v>
      </c>
      <c r="UWF78" s="321">
        <f t="shared" si="326"/>
        <v>0</v>
      </c>
      <c r="UWG78" s="321">
        <f t="shared" si="326"/>
        <v>0</v>
      </c>
      <c r="UWH78" s="321">
        <f t="shared" si="326"/>
        <v>0</v>
      </c>
      <c r="UWI78" s="321">
        <f t="shared" ref="UWI78:UYT81" si="327">UWH78*8.5%*12</f>
        <v>0</v>
      </c>
      <c r="UWJ78" s="321">
        <f t="shared" si="327"/>
        <v>0</v>
      </c>
      <c r="UWK78" s="321">
        <f t="shared" si="327"/>
        <v>0</v>
      </c>
      <c r="UWL78" s="321">
        <f t="shared" si="327"/>
        <v>0</v>
      </c>
      <c r="UWM78" s="321">
        <f t="shared" si="327"/>
        <v>0</v>
      </c>
      <c r="UWN78" s="321">
        <f t="shared" si="327"/>
        <v>0</v>
      </c>
      <c r="UWO78" s="321">
        <f t="shared" si="327"/>
        <v>0</v>
      </c>
      <c r="UWP78" s="321">
        <f t="shared" si="327"/>
        <v>0</v>
      </c>
      <c r="UWQ78" s="321">
        <f t="shared" si="327"/>
        <v>0</v>
      </c>
      <c r="UWR78" s="321">
        <f t="shared" si="327"/>
        <v>0</v>
      </c>
      <c r="UWS78" s="321">
        <f t="shared" si="327"/>
        <v>0</v>
      </c>
      <c r="UWT78" s="321">
        <f t="shared" si="327"/>
        <v>0</v>
      </c>
      <c r="UWU78" s="321">
        <f t="shared" si="327"/>
        <v>0</v>
      </c>
      <c r="UWV78" s="321">
        <f t="shared" si="327"/>
        <v>0</v>
      </c>
      <c r="UWW78" s="321">
        <f t="shared" si="327"/>
        <v>0</v>
      </c>
      <c r="UWX78" s="321">
        <f t="shared" si="327"/>
        <v>0</v>
      </c>
      <c r="UWY78" s="321">
        <f t="shared" si="327"/>
        <v>0</v>
      </c>
      <c r="UWZ78" s="321">
        <f t="shared" si="327"/>
        <v>0</v>
      </c>
      <c r="UXA78" s="321">
        <f t="shared" si="327"/>
        <v>0</v>
      </c>
      <c r="UXB78" s="321">
        <f t="shared" si="327"/>
        <v>0</v>
      </c>
      <c r="UXC78" s="321">
        <f t="shared" si="327"/>
        <v>0</v>
      </c>
      <c r="UXD78" s="321">
        <f t="shared" si="327"/>
        <v>0</v>
      </c>
      <c r="UXE78" s="321">
        <f t="shared" si="327"/>
        <v>0</v>
      </c>
      <c r="UXF78" s="321">
        <f t="shared" si="327"/>
        <v>0</v>
      </c>
      <c r="UXG78" s="321">
        <f t="shared" si="327"/>
        <v>0</v>
      </c>
      <c r="UXH78" s="321">
        <f t="shared" si="327"/>
        <v>0</v>
      </c>
      <c r="UXI78" s="321">
        <f t="shared" si="327"/>
        <v>0</v>
      </c>
      <c r="UXJ78" s="321">
        <f t="shared" si="327"/>
        <v>0</v>
      </c>
      <c r="UXK78" s="321">
        <f t="shared" si="327"/>
        <v>0</v>
      </c>
      <c r="UXL78" s="321">
        <f t="shared" si="327"/>
        <v>0</v>
      </c>
      <c r="UXM78" s="321">
        <f t="shared" si="327"/>
        <v>0</v>
      </c>
      <c r="UXN78" s="321">
        <f t="shared" si="327"/>
        <v>0</v>
      </c>
      <c r="UXO78" s="321">
        <f t="shared" si="327"/>
        <v>0</v>
      </c>
      <c r="UXP78" s="321">
        <f t="shared" si="327"/>
        <v>0</v>
      </c>
      <c r="UXQ78" s="321">
        <f t="shared" si="327"/>
        <v>0</v>
      </c>
      <c r="UXR78" s="321">
        <f t="shared" si="327"/>
        <v>0</v>
      </c>
      <c r="UXS78" s="321">
        <f t="shared" si="327"/>
        <v>0</v>
      </c>
      <c r="UXT78" s="321">
        <f t="shared" si="327"/>
        <v>0</v>
      </c>
      <c r="UXU78" s="321">
        <f t="shared" si="327"/>
        <v>0</v>
      </c>
      <c r="UXV78" s="321">
        <f t="shared" si="327"/>
        <v>0</v>
      </c>
      <c r="UXW78" s="321">
        <f t="shared" si="327"/>
        <v>0</v>
      </c>
      <c r="UXX78" s="321">
        <f t="shared" si="327"/>
        <v>0</v>
      </c>
      <c r="UXY78" s="321">
        <f t="shared" si="327"/>
        <v>0</v>
      </c>
      <c r="UXZ78" s="321">
        <f t="shared" si="327"/>
        <v>0</v>
      </c>
      <c r="UYA78" s="321">
        <f t="shared" si="327"/>
        <v>0</v>
      </c>
      <c r="UYB78" s="321">
        <f t="shared" si="327"/>
        <v>0</v>
      </c>
      <c r="UYC78" s="321">
        <f t="shared" si="327"/>
        <v>0</v>
      </c>
      <c r="UYD78" s="321">
        <f t="shared" si="327"/>
        <v>0</v>
      </c>
      <c r="UYE78" s="321">
        <f t="shared" si="327"/>
        <v>0</v>
      </c>
      <c r="UYF78" s="321">
        <f t="shared" si="327"/>
        <v>0</v>
      </c>
      <c r="UYG78" s="321">
        <f t="shared" si="327"/>
        <v>0</v>
      </c>
      <c r="UYH78" s="321">
        <f t="shared" si="327"/>
        <v>0</v>
      </c>
      <c r="UYI78" s="321">
        <f t="shared" si="327"/>
        <v>0</v>
      </c>
      <c r="UYJ78" s="321">
        <f t="shared" si="327"/>
        <v>0</v>
      </c>
      <c r="UYK78" s="321">
        <f t="shared" si="327"/>
        <v>0</v>
      </c>
      <c r="UYL78" s="321">
        <f t="shared" si="327"/>
        <v>0</v>
      </c>
      <c r="UYM78" s="321">
        <f t="shared" si="327"/>
        <v>0</v>
      </c>
      <c r="UYN78" s="321">
        <f t="shared" si="327"/>
        <v>0</v>
      </c>
      <c r="UYO78" s="321">
        <f t="shared" si="327"/>
        <v>0</v>
      </c>
      <c r="UYP78" s="321">
        <f t="shared" si="327"/>
        <v>0</v>
      </c>
      <c r="UYQ78" s="321">
        <f t="shared" si="327"/>
        <v>0</v>
      </c>
      <c r="UYR78" s="321">
        <f t="shared" si="327"/>
        <v>0</v>
      </c>
      <c r="UYS78" s="321">
        <f t="shared" si="327"/>
        <v>0</v>
      </c>
      <c r="UYT78" s="321">
        <f t="shared" si="327"/>
        <v>0</v>
      </c>
      <c r="UYU78" s="321">
        <f t="shared" ref="UYU78:VBF81" si="328">UYT78*8.5%*12</f>
        <v>0</v>
      </c>
      <c r="UYV78" s="321">
        <f t="shared" si="328"/>
        <v>0</v>
      </c>
      <c r="UYW78" s="321">
        <f t="shared" si="328"/>
        <v>0</v>
      </c>
      <c r="UYX78" s="321">
        <f t="shared" si="328"/>
        <v>0</v>
      </c>
      <c r="UYY78" s="321">
        <f t="shared" si="328"/>
        <v>0</v>
      </c>
      <c r="UYZ78" s="321">
        <f t="shared" si="328"/>
        <v>0</v>
      </c>
      <c r="UZA78" s="321">
        <f t="shared" si="328"/>
        <v>0</v>
      </c>
      <c r="UZB78" s="321">
        <f t="shared" si="328"/>
        <v>0</v>
      </c>
      <c r="UZC78" s="321">
        <f t="shared" si="328"/>
        <v>0</v>
      </c>
      <c r="UZD78" s="321">
        <f t="shared" si="328"/>
        <v>0</v>
      </c>
      <c r="UZE78" s="321">
        <f t="shared" si="328"/>
        <v>0</v>
      </c>
      <c r="UZF78" s="321">
        <f t="shared" si="328"/>
        <v>0</v>
      </c>
      <c r="UZG78" s="321">
        <f t="shared" si="328"/>
        <v>0</v>
      </c>
      <c r="UZH78" s="321">
        <f t="shared" si="328"/>
        <v>0</v>
      </c>
      <c r="UZI78" s="321">
        <f t="shared" si="328"/>
        <v>0</v>
      </c>
      <c r="UZJ78" s="321">
        <f t="shared" si="328"/>
        <v>0</v>
      </c>
      <c r="UZK78" s="321">
        <f t="shared" si="328"/>
        <v>0</v>
      </c>
      <c r="UZL78" s="321">
        <f t="shared" si="328"/>
        <v>0</v>
      </c>
      <c r="UZM78" s="321">
        <f t="shared" si="328"/>
        <v>0</v>
      </c>
      <c r="UZN78" s="321">
        <f t="shared" si="328"/>
        <v>0</v>
      </c>
      <c r="UZO78" s="321">
        <f t="shared" si="328"/>
        <v>0</v>
      </c>
      <c r="UZP78" s="321">
        <f t="shared" si="328"/>
        <v>0</v>
      </c>
      <c r="UZQ78" s="321">
        <f t="shared" si="328"/>
        <v>0</v>
      </c>
      <c r="UZR78" s="321">
        <f t="shared" si="328"/>
        <v>0</v>
      </c>
      <c r="UZS78" s="321">
        <f t="shared" si="328"/>
        <v>0</v>
      </c>
      <c r="UZT78" s="321">
        <f t="shared" si="328"/>
        <v>0</v>
      </c>
      <c r="UZU78" s="321">
        <f t="shared" si="328"/>
        <v>0</v>
      </c>
      <c r="UZV78" s="321">
        <f t="shared" si="328"/>
        <v>0</v>
      </c>
      <c r="UZW78" s="321">
        <f t="shared" si="328"/>
        <v>0</v>
      </c>
      <c r="UZX78" s="321">
        <f t="shared" si="328"/>
        <v>0</v>
      </c>
      <c r="UZY78" s="321">
        <f t="shared" si="328"/>
        <v>0</v>
      </c>
      <c r="UZZ78" s="321">
        <f t="shared" si="328"/>
        <v>0</v>
      </c>
      <c r="VAA78" s="321">
        <f t="shared" si="328"/>
        <v>0</v>
      </c>
      <c r="VAB78" s="321">
        <f t="shared" si="328"/>
        <v>0</v>
      </c>
      <c r="VAC78" s="321">
        <f t="shared" si="328"/>
        <v>0</v>
      </c>
      <c r="VAD78" s="321">
        <f t="shared" si="328"/>
        <v>0</v>
      </c>
      <c r="VAE78" s="321">
        <f t="shared" si="328"/>
        <v>0</v>
      </c>
      <c r="VAF78" s="321">
        <f t="shared" si="328"/>
        <v>0</v>
      </c>
      <c r="VAG78" s="321">
        <f t="shared" si="328"/>
        <v>0</v>
      </c>
      <c r="VAH78" s="321">
        <f t="shared" si="328"/>
        <v>0</v>
      </c>
      <c r="VAI78" s="321">
        <f t="shared" si="328"/>
        <v>0</v>
      </c>
      <c r="VAJ78" s="321">
        <f t="shared" si="328"/>
        <v>0</v>
      </c>
      <c r="VAK78" s="321">
        <f t="shared" si="328"/>
        <v>0</v>
      </c>
      <c r="VAL78" s="321">
        <f t="shared" si="328"/>
        <v>0</v>
      </c>
      <c r="VAM78" s="321">
        <f t="shared" si="328"/>
        <v>0</v>
      </c>
      <c r="VAN78" s="321">
        <f t="shared" si="328"/>
        <v>0</v>
      </c>
      <c r="VAO78" s="321">
        <f t="shared" si="328"/>
        <v>0</v>
      </c>
      <c r="VAP78" s="321">
        <f t="shared" si="328"/>
        <v>0</v>
      </c>
      <c r="VAQ78" s="321">
        <f t="shared" si="328"/>
        <v>0</v>
      </c>
      <c r="VAR78" s="321">
        <f t="shared" si="328"/>
        <v>0</v>
      </c>
      <c r="VAS78" s="321">
        <f t="shared" si="328"/>
        <v>0</v>
      </c>
      <c r="VAT78" s="321">
        <f t="shared" si="328"/>
        <v>0</v>
      </c>
      <c r="VAU78" s="321">
        <f t="shared" si="328"/>
        <v>0</v>
      </c>
      <c r="VAV78" s="321">
        <f t="shared" si="328"/>
        <v>0</v>
      </c>
      <c r="VAW78" s="321">
        <f t="shared" si="328"/>
        <v>0</v>
      </c>
      <c r="VAX78" s="321">
        <f t="shared" si="328"/>
        <v>0</v>
      </c>
      <c r="VAY78" s="321">
        <f t="shared" si="328"/>
        <v>0</v>
      </c>
      <c r="VAZ78" s="321">
        <f t="shared" si="328"/>
        <v>0</v>
      </c>
      <c r="VBA78" s="321">
        <f t="shared" si="328"/>
        <v>0</v>
      </c>
      <c r="VBB78" s="321">
        <f t="shared" si="328"/>
        <v>0</v>
      </c>
      <c r="VBC78" s="321">
        <f t="shared" si="328"/>
        <v>0</v>
      </c>
      <c r="VBD78" s="321">
        <f t="shared" si="328"/>
        <v>0</v>
      </c>
      <c r="VBE78" s="321">
        <f t="shared" si="328"/>
        <v>0</v>
      </c>
      <c r="VBF78" s="321">
        <f t="shared" si="328"/>
        <v>0</v>
      </c>
      <c r="VBG78" s="321">
        <f t="shared" ref="VBG78:VDR81" si="329">VBF78*8.5%*12</f>
        <v>0</v>
      </c>
      <c r="VBH78" s="321">
        <f t="shared" si="329"/>
        <v>0</v>
      </c>
      <c r="VBI78" s="321">
        <f t="shared" si="329"/>
        <v>0</v>
      </c>
      <c r="VBJ78" s="321">
        <f t="shared" si="329"/>
        <v>0</v>
      </c>
      <c r="VBK78" s="321">
        <f t="shared" si="329"/>
        <v>0</v>
      </c>
      <c r="VBL78" s="321">
        <f t="shared" si="329"/>
        <v>0</v>
      </c>
      <c r="VBM78" s="321">
        <f t="shared" si="329"/>
        <v>0</v>
      </c>
      <c r="VBN78" s="321">
        <f t="shared" si="329"/>
        <v>0</v>
      </c>
      <c r="VBO78" s="321">
        <f t="shared" si="329"/>
        <v>0</v>
      </c>
      <c r="VBP78" s="321">
        <f t="shared" si="329"/>
        <v>0</v>
      </c>
      <c r="VBQ78" s="321">
        <f t="shared" si="329"/>
        <v>0</v>
      </c>
      <c r="VBR78" s="321">
        <f t="shared" si="329"/>
        <v>0</v>
      </c>
      <c r="VBS78" s="321">
        <f t="shared" si="329"/>
        <v>0</v>
      </c>
      <c r="VBT78" s="321">
        <f t="shared" si="329"/>
        <v>0</v>
      </c>
      <c r="VBU78" s="321">
        <f t="shared" si="329"/>
        <v>0</v>
      </c>
      <c r="VBV78" s="321">
        <f t="shared" si="329"/>
        <v>0</v>
      </c>
      <c r="VBW78" s="321">
        <f t="shared" si="329"/>
        <v>0</v>
      </c>
      <c r="VBX78" s="321">
        <f t="shared" si="329"/>
        <v>0</v>
      </c>
      <c r="VBY78" s="321">
        <f t="shared" si="329"/>
        <v>0</v>
      </c>
      <c r="VBZ78" s="321">
        <f t="shared" si="329"/>
        <v>0</v>
      </c>
      <c r="VCA78" s="321">
        <f t="shared" si="329"/>
        <v>0</v>
      </c>
      <c r="VCB78" s="321">
        <f t="shared" si="329"/>
        <v>0</v>
      </c>
      <c r="VCC78" s="321">
        <f t="shared" si="329"/>
        <v>0</v>
      </c>
      <c r="VCD78" s="321">
        <f t="shared" si="329"/>
        <v>0</v>
      </c>
      <c r="VCE78" s="321">
        <f t="shared" si="329"/>
        <v>0</v>
      </c>
      <c r="VCF78" s="321">
        <f t="shared" si="329"/>
        <v>0</v>
      </c>
      <c r="VCG78" s="321">
        <f t="shared" si="329"/>
        <v>0</v>
      </c>
      <c r="VCH78" s="321">
        <f t="shared" si="329"/>
        <v>0</v>
      </c>
      <c r="VCI78" s="321">
        <f t="shared" si="329"/>
        <v>0</v>
      </c>
      <c r="VCJ78" s="321">
        <f t="shared" si="329"/>
        <v>0</v>
      </c>
      <c r="VCK78" s="321">
        <f t="shared" si="329"/>
        <v>0</v>
      </c>
      <c r="VCL78" s="321">
        <f t="shared" si="329"/>
        <v>0</v>
      </c>
      <c r="VCM78" s="321">
        <f t="shared" si="329"/>
        <v>0</v>
      </c>
      <c r="VCN78" s="321">
        <f t="shared" si="329"/>
        <v>0</v>
      </c>
      <c r="VCO78" s="321">
        <f t="shared" si="329"/>
        <v>0</v>
      </c>
      <c r="VCP78" s="321">
        <f t="shared" si="329"/>
        <v>0</v>
      </c>
      <c r="VCQ78" s="321">
        <f t="shared" si="329"/>
        <v>0</v>
      </c>
      <c r="VCR78" s="321">
        <f t="shared" si="329"/>
        <v>0</v>
      </c>
      <c r="VCS78" s="321">
        <f t="shared" si="329"/>
        <v>0</v>
      </c>
      <c r="VCT78" s="321">
        <f t="shared" si="329"/>
        <v>0</v>
      </c>
      <c r="VCU78" s="321">
        <f t="shared" si="329"/>
        <v>0</v>
      </c>
      <c r="VCV78" s="321">
        <f t="shared" si="329"/>
        <v>0</v>
      </c>
      <c r="VCW78" s="321">
        <f t="shared" si="329"/>
        <v>0</v>
      </c>
      <c r="VCX78" s="321">
        <f t="shared" si="329"/>
        <v>0</v>
      </c>
      <c r="VCY78" s="321">
        <f t="shared" si="329"/>
        <v>0</v>
      </c>
      <c r="VCZ78" s="321">
        <f t="shared" si="329"/>
        <v>0</v>
      </c>
      <c r="VDA78" s="321">
        <f t="shared" si="329"/>
        <v>0</v>
      </c>
      <c r="VDB78" s="321">
        <f t="shared" si="329"/>
        <v>0</v>
      </c>
      <c r="VDC78" s="321">
        <f t="shared" si="329"/>
        <v>0</v>
      </c>
      <c r="VDD78" s="321">
        <f t="shared" si="329"/>
        <v>0</v>
      </c>
      <c r="VDE78" s="321">
        <f t="shared" si="329"/>
        <v>0</v>
      </c>
      <c r="VDF78" s="321">
        <f t="shared" si="329"/>
        <v>0</v>
      </c>
      <c r="VDG78" s="321">
        <f t="shared" si="329"/>
        <v>0</v>
      </c>
      <c r="VDH78" s="321">
        <f t="shared" si="329"/>
        <v>0</v>
      </c>
      <c r="VDI78" s="321">
        <f t="shared" si="329"/>
        <v>0</v>
      </c>
      <c r="VDJ78" s="321">
        <f t="shared" si="329"/>
        <v>0</v>
      </c>
      <c r="VDK78" s="321">
        <f t="shared" si="329"/>
        <v>0</v>
      </c>
      <c r="VDL78" s="321">
        <f t="shared" si="329"/>
        <v>0</v>
      </c>
      <c r="VDM78" s="321">
        <f t="shared" si="329"/>
        <v>0</v>
      </c>
      <c r="VDN78" s="321">
        <f t="shared" si="329"/>
        <v>0</v>
      </c>
      <c r="VDO78" s="321">
        <f t="shared" si="329"/>
        <v>0</v>
      </c>
      <c r="VDP78" s="321">
        <f t="shared" si="329"/>
        <v>0</v>
      </c>
      <c r="VDQ78" s="321">
        <f t="shared" si="329"/>
        <v>0</v>
      </c>
      <c r="VDR78" s="321">
        <f t="shared" si="329"/>
        <v>0</v>
      </c>
      <c r="VDS78" s="321">
        <f t="shared" ref="VDS78:VGD81" si="330">VDR78*8.5%*12</f>
        <v>0</v>
      </c>
      <c r="VDT78" s="321">
        <f t="shared" si="330"/>
        <v>0</v>
      </c>
      <c r="VDU78" s="321">
        <f t="shared" si="330"/>
        <v>0</v>
      </c>
      <c r="VDV78" s="321">
        <f t="shared" si="330"/>
        <v>0</v>
      </c>
      <c r="VDW78" s="321">
        <f t="shared" si="330"/>
        <v>0</v>
      </c>
      <c r="VDX78" s="321">
        <f t="shared" si="330"/>
        <v>0</v>
      </c>
      <c r="VDY78" s="321">
        <f t="shared" si="330"/>
        <v>0</v>
      </c>
      <c r="VDZ78" s="321">
        <f t="shared" si="330"/>
        <v>0</v>
      </c>
      <c r="VEA78" s="321">
        <f t="shared" si="330"/>
        <v>0</v>
      </c>
      <c r="VEB78" s="321">
        <f t="shared" si="330"/>
        <v>0</v>
      </c>
      <c r="VEC78" s="321">
        <f t="shared" si="330"/>
        <v>0</v>
      </c>
      <c r="VED78" s="321">
        <f t="shared" si="330"/>
        <v>0</v>
      </c>
      <c r="VEE78" s="321">
        <f t="shared" si="330"/>
        <v>0</v>
      </c>
      <c r="VEF78" s="321">
        <f t="shared" si="330"/>
        <v>0</v>
      </c>
      <c r="VEG78" s="321">
        <f t="shared" si="330"/>
        <v>0</v>
      </c>
      <c r="VEH78" s="321">
        <f t="shared" si="330"/>
        <v>0</v>
      </c>
      <c r="VEI78" s="321">
        <f t="shared" si="330"/>
        <v>0</v>
      </c>
      <c r="VEJ78" s="321">
        <f t="shared" si="330"/>
        <v>0</v>
      </c>
      <c r="VEK78" s="321">
        <f t="shared" si="330"/>
        <v>0</v>
      </c>
      <c r="VEL78" s="321">
        <f t="shared" si="330"/>
        <v>0</v>
      </c>
      <c r="VEM78" s="321">
        <f t="shared" si="330"/>
        <v>0</v>
      </c>
      <c r="VEN78" s="321">
        <f t="shared" si="330"/>
        <v>0</v>
      </c>
      <c r="VEO78" s="321">
        <f t="shared" si="330"/>
        <v>0</v>
      </c>
      <c r="VEP78" s="321">
        <f t="shared" si="330"/>
        <v>0</v>
      </c>
      <c r="VEQ78" s="321">
        <f t="shared" si="330"/>
        <v>0</v>
      </c>
      <c r="VER78" s="321">
        <f t="shared" si="330"/>
        <v>0</v>
      </c>
      <c r="VES78" s="321">
        <f t="shared" si="330"/>
        <v>0</v>
      </c>
      <c r="VET78" s="321">
        <f t="shared" si="330"/>
        <v>0</v>
      </c>
      <c r="VEU78" s="321">
        <f t="shared" si="330"/>
        <v>0</v>
      </c>
      <c r="VEV78" s="321">
        <f t="shared" si="330"/>
        <v>0</v>
      </c>
      <c r="VEW78" s="321">
        <f t="shared" si="330"/>
        <v>0</v>
      </c>
      <c r="VEX78" s="321">
        <f t="shared" si="330"/>
        <v>0</v>
      </c>
      <c r="VEY78" s="321">
        <f t="shared" si="330"/>
        <v>0</v>
      </c>
      <c r="VEZ78" s="321">
        <f t="shared" si="330"/>
        <v>0</v>
      </c>
      <c r="VFA78" s="321">
        <f t="shared" si="330"/>
        <v>0</v>
      </c>
      <c r="VFB78" s="321">
        <f t="shared" si="330"/>
        <v>0</v>
      </c>
      <c r="VFC78" s="321">
        <f t="shared" si="330"/>
        <v>0</v>
      </c>
      <c r="VFD78" s="321">
        <f t="shared" si="330"/>
        <v>0</v>
      </c>
      <c r="VFE78" s="321">
        <f t="shared" si="330"/>
        <v>0</v>
      </c>
      <c r="VFF78" s="321">
        <f t="shared" si="330"/>
        <v>0</v>
      </c>
      <c r="VFG78" s="321">
        <f t="shared" si="330"/>
        <v>0</v>
      </c>
      <c r="VFH78" s="321">
        <f t="shared" si="330"/>
        <v>0</v>
      </c>
      <c r="VFI78" s="321">
        <f t="shared" si="330"/>
        <v>0</v>
      </c>
      <c r="VFJ78" s="321">
        <f t="shared" si="330"/>
        <v>0</v>
      </c>
      <c r="VFK78" s="321">
        <f t="shared" si="330"/>
        <v>0</v>
      </c>
      <c r="VFL78" s="321">
        <f t="shared" si="330"/>
        <v>0</v>
      </c>
      <c r="VFM78" s="321">
        <f t="shared" si="330"/>
        <v>0</v>
      </c>
      <c r="VFN78" s="321">
        <f t="shared" si="330"/>
        <v>0</v>
      </c>
      <c r="VFO78" s="321">
        <f t="shared" si="330"/>
        <v>0</v>
      </c>
      <c r="VFP78" s="321">
        <f t="shared" si="330"/>
        <v>0</v>
      </c>
      <c r="VFQ78" s="321">
        <f t="shared" si="330"/>
        <v>0</v>
      </c>
      <c r="VFR78" s="321">
        <f t="shared" si="330"/>
        <v>0</v>
      </c>
      <c r="VFS78" s="321">
        <f t="shared" si="330"/>
        <v>0</v>
      </c>
      <c r="VFT78" s="321">
        <f t="shared" si="330"/>
        <v>0</v>
      </c>
      <c r="VFU78" s="321">
        <f t="shared" si="330"/>
        <v>0</v>
      </c>
      <c r="VFV78" s="321">
        <f t="shared" si="330"/>
        <v>0</v>
      </c>
      <c r="VFW78" s="321">
        <f t="shared" si="330"/>
        <v>0</v>
      </c>
      <c r="VFX78" s="321">
        <f t="shared" si="330"/>
        <v>0</v>
      </c>
      <c r="VFY78" s="321">
        <f t="shared" si="330"/>
        <v>0</v>
      </c>
      <c r="VFZ78" s="321">
        <f t="shared" si="330"/>
        <v>0</v>
      </c>
      <c r="VGA78" s="321">
        <f t="shared" si="330"/>
        <v>0</v>
      </c>
      <c r="VGB78" s="321">
        <f t="shared" si="330"/>
        <v>0</v>
      </c>
      <c r="VGC78" s="321">
        <f t="shared" si="330"/>
        <v>0</v>
      </c>
      <c r="VGD78" s="321">
        <f t="shared" si="330"/>
        <v>0</v>
      </c>
      <c r="VGE78" s="321">
        <f t="shared" ref="VGE78:VIP81" si="331">VGD78*8.5%*12</f>
        <v>0</v>
      </c>
      <c r="VGF78" s="321">
        <f t="shared" si="331"/>
        <v>0</v>
      </c>
      <c r="VGG78" s="321">
        <f t="shared" si="331"/>
        <v>0</v>
      </c>
      <c r="VGH78" s="321">
        <f t="shared" si="331"/>
        <v>0</v>
      </c>
      <c r="VGI78" s="321">
        <f t="shared" si="331"/>
        <v>0</v>
      </c>
      <c r="VGJ78" s="321">
        <f t="shared" si="331"/>
        <v>0</v>
      </c>
      <c r="VGK78" s="321">
        <f t="shared" si="331"/>
        <v>0</v>
      </c>
      <c r="VGL78" s="321">
        <f t="shared" si="331"/>
        <v>0</v>
      </c>
      <c r="VGM78" s="321">
        <f t="shared" si="331"/>
        <v>0</v>
      </c>
      <c r="VGN78" s="321">
        <f t="shared" si="331"/>
        <v>0</v>
      </c>
      <c r="VGO78" s="321">
        <f t="shared" si="331"/>
        <v>0</v>
      </c>
      <c r="VGP78" s="321">
        <f t="shared" si="331"/>
        <v>0</v>
      </c>
      <c r="VGQ78" s="321">
        <f t="shared" si="331"/>
        <v>0</v>
      </c>
      <c r="VGR78" s="321">
        <f t="shared" si="331"/>
        <v>0</v>
      </c>
      <c r="VGS78" s="321">
        <f t="shared" si="331"/>
        <v>0</v>
      </c>
      <c r="VGT78" s="321">
        <f t="shared" si="331"/>
        <v>0</v>
      </c>
      <c r="VGU78" s="321">
        <f t="shared" si="331"/>
        <v>0</v>
      </c>
      <c r="VGV78" s="321">
        <f t="shared" si="331"/>
        <v>0</v>
      </c>
      <c r="VGW78" s="321">
        <f t="shared" si="331"/>
        <v>0</v>
      </c>
      <c r="VGX78" s="321">
        <f t="shared" si="331"/>
        <v>0</v>
      </c>
      <c r="VGY78" s="321">
        <f t="shared" si="331"/>
        <v>0</v>
      </c>
      <c r="VGZ78" s="321">
        <f t="shared" si="331"/>
        <v>0</v>
      </c>
      <c r="VHA78" s="321">
        <f t="shared" si="331"/>
        <v>0</v>
      </c>
      <c r="VHB78" s="321">
        <f t="shared" si="331"/>
        <v>0</v>
      </c>
      <c r="VHC78" s="321">
        <f t="shared" si="331"/>
        <v>0</v>
      </c>
      <c r="VHD78" s="321">
        <f t="shared" si="331"/>
        <v>0</v>
      </c>
      <c r="VHE78" s="321">
        <f t="shared" si="331"/>
        <v>0</v>
      </c>
      <c r="VHF78" s="321">
        <f t="shared" si="331"/>
        <v>0</v>
      </c>
      <c r="VHG78" s="321">
        <f t="shared" si="331"/>
        <v>0</v>
      </c>
      <c r="VHH78" s="321">
        <f t="shared" si="331"/>
        <v>0</v>
      </c>
      <c r="VHI78" s="321">
        <f t="shared" si="331"/>
        <v>0</v>
      </c>
      <c r="VHJ78" s="321">
        <f t="shared" si="331"/>
        <v>0</v>
      </c>
      <c r="VHK78" s="321">
        <f t="shared" si="331"/>
        <v>0</v>
      </c>
      <c r="VHL78" s="321">
        <f t="shared" si="331"/>
        <v>0</v>
      </c>
      <c r="VHM78" s="321">
        <f t="shared" si="331"/>
        <v>0</v>
      </c>
      <c r="VHN78" s="321">
        <f t="shared" si="331"/>
        <v>0</v>
      </c>
      <c r="VHO78" s="321">
        <f t="shared" si="331"/>
        <v>0</v>
      </c>
      <c r="VHP78" s="321">
        <f t="shared" si="331"/>
        <v>0</v>
      </c>
      <c r="VHQ78" s="321">
        <f t="shared" si="331"/>
        <v>0</v>
      </c>
      <c r="VHR78" s="321">
        <f t="shared" si="331"/>
        <v>0</v>
      </c>
      <c r="VHS78" s="321">
        <f t="shared" si="331"/>
        <v>0</v>
      </c>
      <c r="VHT78" s="321">
        <f t="shared" si="331"/>
        <v>0</v>
      </c>
      <c r="VHU78" s="321">
        <f t="shared" si="331"/>
        <v>0</v>
      </c>
      <c r="VHV78" s="321">
        <f t="shared" si="331"/>
        <v>0</v>
      </c>
      <c r="VHW78" s="321">
        <f t="shared" si="331"/>
        <v>0</v>
      </c>
      <c r="VHX78" s="321">
        <f t="shared" si="331"/>
        <v>0</v>
      </c>
      <c r="VHY78" s="321">
        <f t="shared" si="331"/>
        <v>0</v>
      </c>
      <c r="VHZ78" s="321">
        <f t="shared" si="331"/>
        <v>0</v>
      </c>
      <c r="VIA78" s="321">
        <f t="shared" si="331"/>
        <v>0</v>
      </c>
      <c r="VIB78" s="321">
        <f t="shared" si="331"/>
        <v>0</v>
      </c>
      <c r="VIC78" s="321">
        <f t="shared" si="331"/>
        <v>0</v>
      </c>
      <c r="VID78" s="321">
        <f t="shared" si="331"/>
        <v>0</v>
      </c>
      <c r="VIE78" s="321">
        <f t="shared" si="331"/>
        <v>0</v>
      </c>
      <c r="VIF78" s="321">
        <f t="shared" si="331"/>
        <v>0</v>
      </c>
      <c r="VIG78" s="321">
        <f t="shared" si="331"/>
        <v>0</v>
      </c>
      <c r="VIH78" s="321">
        <f t="shared" si="331"/>
        <v>0</v>
      </c>
      <c r="VII78" s="321">
        <f t="shared" si="331"/>
        <v>0</v>
      </c>
      <c r="VIJ78" s="321">
        <f t="shared" si="331"/>
        <v>0</v>
      </c>
      <c r="VIK78" s="321">
        <f t="shared" si="331"/>
        <v>0</v>
      </c>
      <c r="VIL78" s="321">
        <f t="shared" si="331"/>
        <v>0</v>
      </c>
      <c r="VIM78" s="321">
        <f t="shared" si="331"/>
        <v>0</v>
      </c>
      <c r="VIN78" s="321">
        <f t="shared" si="331"/>
        <v>0</v>
      </c>
      <c r="VIO78" s="321">
        <f t="shared" si="331"/>
        <v>0</v>
      </c>
      <c r="VIP78" s="321">
        <f t="shared" si="331"/>
        <v>0</v>
      </c>
      <c r="VIQ78" s="321">
        <f t="shared" ref="VIQ78:VLB81" si="332">VIP78*8.5%*12</f>
        <v>0</v>
      </c>
      <c r="VIR78" s="321">
        <f t="shared" si="332"/>
        <v>0</v>
      </c>
      <c r="VIS78" s="321">
        <f t="shared" si="332"/>
        <v>0</v>
      </c>
      <c r="VIT78" s="321">
        <f t="shared" si="332"/>
        <v>0</v>
      </c>
      <c r="VIU78" s="321">
        <f t="shared" si="332"/>
        <v>0</v>
      </c>
      <c r="VIV78" s="321">
        <f t="shared" si="332"/>
        <v>0</v>
      </c>
      <c r="VIW78" s="321">
        <f t="shared" si="332"/>
        <v>0</v>
      </c>
      <c r="VIX78" s="321">
        <f t="shared" si="332"/>
        <v>0</v>
      </c>
      <c r="VIY78" s="321">
        <f t="shared" si="332"/>
        <v>0</v>
      </c>
      <c r="VIZ78" s="321">
        <f t="shared" si="332"/>
        <v>0</v>
      </c>
      <c r="VJA78" s="321">
        <f t="shared" si="332"/>
        <v>0</v>
      </c>
      <c r="VJB78" s="321">
        <f t="shared" si="332"/>
        <v>0</v>
      </c>
      <c r="VJC78" s="321">
        <f t="shared" si="332"/>
        <v>0</v>
      </c>
      <c r="VJD78" s="321">
        <f t="shared" si="332"/>
        <v>0</v>
      </c>
      <c r="VJE78" s="321">
        <f t="shared" si="332"/>
        <v>0</v>
      </c>
      <c r="VJF78" s="321">
        <f t="shared" si="332"/>
        <v>0</v>
      </c>
      <c r="VJG78" s="321">
        <f t="shared" si="332"/>
        <v>0</v>
      </c>
      <c r="VJH78" s="321">
        <f t="shared" si="332"/>
        <v>0</v>
      </c>
      <c r="VJI78" s="321">
        <f t="shared" si="332"/>
        <v>0</v>
      </c>
      <c r="VJJ78" s="321">
        <f t="shared" si="332"/>
        <v>0</v>
      </c>
      <c r="VJK78" s="321">
        <f t="shared" si="332"/>
        <v>0</v>
      </c>
      <c r="VJL78" s="321">
        <f t="shared" si="332"/>
        <v>0</v>
      </c>
      <c r="VJM78" s="321">
        <f t="shared" si="332"/>
        <v>0</v>
      </c>
      <c r="VJN78" s="321">
        <f t="shared" si="332"/>
        <v>0</v>
      </c>
      <c r="VJO78" s="321">
        <f t="shared" si="332"/>
        <v>0</v>
      </c>
      <c r="VJP78" s="321">
        <f t="shared" si="332"/>
        <v>0</v>
      </c>
      <c r="VJQ78" s="321">
        <f t="shared" si="332"/>
        <v>0</v>
      </c>
      <c r="VJR78" s="321">
        <f t="shared" si="332"/>
        <v>0</v>
      </c>
      <c r="VJS78" s="321">
        <f t="shared" si="332"/>
        <v>0</v>
      </c>
      <c r="VJT78" s="321">
        <f t="shared" si="332"/>
        <v>0</v>
      </c>
      <c r="VJU78" s="321">
        <f t="shared" si="332"/>
        <v>0</v>
      </c>
      <c r="VJV78" s="321">
        <f t="shared" si="332"/>
        <v>0</v>
      </c>
      <c r="VJW78" s="321">
        <f t="shared" si="332"/>
        <v>0</v>
      </c>
      <c r="VJX78" s="321">
        <f t="shared" si="332"/>
        <v>0</v>
      </c>
      <c r="VJY78" s="321">
        <f t="shared" si="332"/>
        <v>0</v>
      </c>
      <c r="VJZ78" s="321">
        <f t="shared" si="332"/>
        <v>0</v>
      </c>
      <c r="VKA78" s="321">
        <f t="shared" si="332"/>
        <v>0</v>
      </c>
      <c r="VKB78" s="321">
        <f t="shared" si="332"/>
        <v>0</v>
      </c>
      <c r="VKC78" s="321">
        <f t="shared" si="332"/>
        <v>0</v>
      </c>
      <c r="VKD78" s="321">
        <f t="shared" si="332"/>
        <v>0</v>
      </c>
      <c r="VKE78" s="321">
        <f t="shared" si="332"/>
        <v>0</v>
      </c>
      <c r="VKF78" s="321">
        <f t="shared" si="332"/>
        <v>0</v>
      </c>
      <c r="VKG78" s="321">
        <f t="shared" si="332"/>
        <v>0</v>
      </c>
      <c r="VKH78" s="321">
        <f t="shared" si="332"/>
        <v>0</v>
      </c>
      <c r="VKI78" s="321">
        <f t="shared" si="332"/>
        <v>0</v>
      </c>
      <c r="VKJ78" s="321">
        <f t="shared" si="332"/>
        <v>0</v>
      </c>
      <c r="VKK78" s="321">
        <f t="shared" si="332"/>
        <v>0</v>
      </c>
      <c r="VKL78" s="321">
        <f t="shared" si="332"/>
        <v>0</v>
      </c>
      <c r="VKM78" s="321">
        <f t="shared" si="332"/>
        <v>0</v>
      </c>
      <c r="VKN78" s="321">
        <f t="shared" si="332"/>
        <v>0</v>
      </c>
      <c r="VKO78" s="321">
        <f t="shared" si="332"/>
        <v>0</v>
      </c>
      <c r="VKP78" s="321">
        <f t="shared" si="332"/>
        <v>0</v>
      </c>
      <c r="VKQ78" s="321">
        <f t="shared" si="332"/>
        <v>0</v>
      </c>
      <c r="VKR78" s="321">
        <f t="shared" si="332"/>
        <v>0</v>
      </c>
      <c r="VKS78" s="321">
        <f t="shared" si="332"/>
        <v>0</v>
      </c>
      <c r="VKT78" s="321">
        <f t="shared" si="332"/>
        <v>0</v>
      </c>
      <c r="VKU78" s="321">
        <f t="shared" si="332"/>
        <v>0</v>
      </c>
      <c r="VKV78" s="321">
        <f t="shared" si="332"/>
        <v>0</v>
      </c>
      <c r="VKW78" s="321">
        <f t="shared" si="332"/>
        <v>0</v>
      </c>
      <c r="VKX78" s="321">
        <f t="shared" si="332"/>
        <v>0</v>
      </c>
      <c r="VKY78" s="321">
        <f t="shared" si="332"/>
        <v>0</v>
      </c>
      <c r="VKZ78" s="321">
        <f t="shared" si="332"/>
        <v>0</v>
      </c>
      <c r="VLA78" s="321">
        <f t="shared" si="332"/>
        <v>0</v>
      </c>
      <c r="VLB78" s="321">
        <f t="shared" si="332"/>
        <v>0</v>
      </c>
      <c r="VLC78" s="321">
        <f t="shared" ref="VLC78:VNN81" si="333">VLB78*8.5%*12</f>
        <v>0</v>
      </c>
      <c r="VLD78" s="321">
        <f t="shared" si="333"/>
        <v>0</v>
      </c>
      <c r="VLE78" s="321">
        <f t="shared" si="333"/>
        <v>0</v>
      </c>
      <c r="VLF78" s="321">
        <f t="shared" si="333"/>
        <v>0</v>
      </c>
      <c r="VLG78" s="321">
        <f t="shared" si="333"/>
        <v>0</v>
      </c>
      <c r="VLH78" s="321">
        <f t="shared" si="333"/>
        <v>0</v>
      </c>
      <c r="VLI78" s="321">
        <f t="shared" si="333"/>
        <v>0</v>
      </c>
      <c r="VLJ78" s="321">
        <f t="shared" si="333"/>
        <v>0</v>
      </c>
      <c r="VLK78" s="321">
        <f t="shared" si="333"/>
        <v>0</v>
      </c>
      <c r="VLL78" s="321">
        <f t="shared" si="333"/>
        <v>0</v>
      </c>
      <c r="VLM78" s="321">
        <f t="shared" si="333"/>
        <v>0</v>
      </c>
      <c r="VLN78" s="321">
        <f t="shared" si="333"/>
        <v>0</v>
      </c>
      <c r="VLO78" s="321">
        <f t="shared" si="333"/>
        <v>0</v>
      </c>
      <c r="VLP78" s="321">
        <f t="shared" si="333"/>
        <v>0</v>
      </c>
      <c r="VLQ78" s="321">
        <f t="shared" si="333"/>
        <v>0</v>
      </c>
      <c r="VLR78" s="321">
        <f t="shared" si="333"/>
        <v>0</v>
      </c>
      <c r="VLS78" s="321">
        <f t="shared" si="333"/>
        <v>0</v>
      </c>
      <c r="VLT78" s="321">
        <f t="shared" si="333"/>
        <v>0</v>
      </c>
      <c r="VLU78" s="321">
        <f t="shared" si="333"/>
        <v>0</v>
      </c>
      <c r="VLV78" s="321">
        <f t="shared" si="333"/>
        <v>0</v>
      </c>
      <c r="VLW78" s="321">
        <f t="shared" si="333"/>
        <v>0</v>
      </c>
      <c r="VLX78" s="321">
        <f t="shared" si="333"/>
        <v>0</v>
      </c>
      <c r="VLY78" s="321">
        <f t="shared" si="333"/>
        <v>0</v>
      </c>
      <c r="VLZ78" s="321">
        <f t="shared" si="333"/>
        <v>0</v>
      </c>
      <c r="VMA78" s="321">
        <f t="shared" si="333"/>
        <v>0</v>
      </c>
      <c r="VMB78" s="321">
        <f t="shared" si="333"/>
        <v>0</v>
      </c>
      <c r="VMC78" s="321">
        <f t="shared" si="333"/>
        <v>0</v>
      </c>
      <c r="VMD78" s="321">
        <f t="shared" si="333"/>
        <v>0</v>
      </c>
      <c r="VME78" s="321">
        <f t="shared" si="333"/>
        <v>0</v>
      </c>
      <c r="VMF78" s="321">
        <f t="shared" si="333"/>
        <v>0</v>
      </c>
      <c r="VMG78" s="321">
        <f t="shared" si="333"/>
        <v>0</v>
      </c>
      <c r="VMH78" s="321">
        <f t="shared" si="333"/>
        <v>0</v>
      </c>
      <c r="VMI78" s="321">
        <f t="shared" si="333"/>
        <v>0</v>
      </c>
      <c r="VMJ78" s="321">
        <f t="shared" si="333"/>
        <v>0</v>
      </c>
      <c r="VMK78" s="321">
        <f t="shared" si="333"/>
        <v>0</v>
      </c>
      <c r="VML78" s="321">
        <f t="shared" si="333"/>
        <v>0</v>
      </c>
      <c r="VMM78" s="321">
        <f t="shared" si="333"/>
        <v>0</v>
      </c>
      <c r="VMN78" s="321">
        <f t="shared" si="333"/>
        <v>0</v>
      </c>
      <c r="VMO78" s="321">
        <f t="shared" si="333"/>
        <v>0</v>
      </c>
      <c r="VMP78" s="321">
        <f t="shared" si="333"/>
        <v>0</v>
      </c>
      <c r="VMQ78" s="321">
        <f t="shared" si="333"/>
        <v>0</v>
      </c>
      <c r="VMR78" s="321">
        <f t="shared" si="333"/>
        <v>0</v>
      </c>
      <c r="VMS78" s="321">
        <f t="shared" si="333"/>
        <v>0</v>
      </c>
      <c r="VMT78" s="321">
        <f t="shared" si="333"/>
        <v>0</v>
      </c>
      <c r="VMU78" s="321">
        <f t="shared" si="333"/>
        <v>0</v>
      </c>
      <c r="VMV78" s="321">
        <f t="shared" si="333"/>
        <v>0</v>
      </c>
      <c r="VMW78" s="321">
        <f t="shared" si="333"/>
        <v>0</v>
      </c>
      <c r="VMX78" s="321">
        <f t="shared" si="333"/>
        <v>0</v>
      </c>
      <c r="VMY78" s="321">
        <f t="shared" si="333"/>
        <v>0</v>
      </c>
      <c r="VMZ78" s="321">
        <f t="shared" si="333"/>
        <v>0</v>
      </c>
      <c r="VNA78" s="321">
        <f t="shared" si="333"/>
        <v>0</v>
      </c>
      <c r="VNB78" s="321">
        <f t="shared" si="333"/>
        <v>0</v>
      </c>
      <c r="VNC78" s="321">
        <f t="shared" si="333"/>
        <v>0</v>
      </c>
      <c r="VND78" s="321">
        <f t="shared" si="333"/>
        <v>0</v>
      </c>
      <c r="VNE78" s="321">
        <f t="shared" si="333"/>
        <v>0</v>
      </c>
      <c r="VNF78" s="321">
        <f t="shared" si="333"/>
        <v>0</v>
      </c>
      <c r="VNG78" s="321">
        <f t="shared" si="333"/>
        <v>0</v>
      </c>
      <c r="VNH78" s="321">
        <f t="shared" si="333"/>
        <v>0</v>
      </c>
      <c r="VNI78" s="321">
        <f t="shared" si="333"/>
        <v>0</v>
      </c>
      <c r="VNJ78" s="321">
        <f t="shared" si="333"/>
        <v>0</v>
      </c>
      <c r="VNK78" s="321">
        <f t="shared" si="333"/>
        <v>0</v>
      </c>
      <c r="VNL78" s="321">
        <f t="shared" si="333"/>
        <v>0</v>
      </c>
      <c r="VNM78" s="321">
        <f t="shared" si="333"/>
        <v>0</v>
      </c>
      <c r="VNN78" s="321">
        <f t="shared" si="333"/>
        <v>0</v>
      </c>
      <c r="VNO78" s="321">
        <f t="shared" ref="VNO78:VPZ81" si="334">VNN78*8.5%*12</f>
        <v>0</v>
      </c>
      <c r="VNP78" s="321">
        <f t="shared" si="334"/>
        <v>0</v>
      </c>
      <c r="VNQ78" s="321">
        <f t="shared" si="334"/>
        <v>0</v>
      </c>
      <c r="VNR78" s="321">
        <f t="shared" si="334"/>
        <v>0</v>
      </c>
      <c r="VNS78" s="321">
        <f t="shared" si="334"/>
        <v>0</v>
      </c>
      <c r="VNT78" s="321">
        <f t="shared" si="334"/>
        <v>0</v>
      </c>
      <c r="VNU78" s="321">
        <f t="shared" si="334"/>
        <v>0</v>
      </c>
      <c r="VNV78" s="321">
        <f t="shared" si="334"/>
        <v>0</v>
      </c>
      <c r="VNW78" s="321">
        <f t="shared" si="334"/>
        <v>0</v>
      </c>
      <c r="VNX78" s="321">
        <f t="shared" si="334"/>
        <v>0</v>
      </c>
      <c r="VNY78" s="321">
        <f t="shared" si="334"/>
        <v>0</v>
      </c>
      <c r="VNZ78" s="321">
        <f t="shared" si="334"/>
        <v>0</v>
      </c>
      <c r="VOA78" s="321">
        <f t="shared" si="334"/>
        <v>0</v>
      </c>
      <c r="VOB78" s="321">
        <f t="shared" si="334"/>
        <v>0</v>
      </c>
      <c r="VOC78" s="321">
        <f t="shared" si="334"/>
        <v>0</v>
      </c>
      <c r="VOD78" s="321">
        <f t="shared" si="334"/>
        <v>0</v>
      </c>
      <c r="VOE78" s="321">
        <f t="shared" si="334"/>
        <v>0</v>
      </c>
      <c r="VOF78" s="321">
        <f t="shared" si="334"/>
        <v>0</v>
      </c>
      <c r="VOG78" s="321">
        <f t="shared" si="334"/>
        <v>0</v>
      </c>
      <c r="VOH78" s="321">
        <f t="shared" si="334"/>
        <v>0</v>
      </c>
      <c r="VOI78" s="321">
        <f t="shared" si="334"/>
        <v>0</v>
      </c>
      <c r="VOJ78" s="321">
        <f t="shared" si="334"/>
        <v>0</v>
      </c>
      <c r="VOK78" s="321">
        <f t="shared" si="334"/>
        <v>0</v>
      </c>
      <c r="VOL78" s="321">
        <f t="shared" si="334"/>
        <v>0</v>
      </c>
      <c r="VOM78" s="321">
        <f t="shared" si="334"/>
        <v>0</v>
      </c>
      <c r="VON78" s="321">
        <f t="shared" si="334"/>
        <v>0</v>
      </c>
      <c r="VOO78" s="321">
        <f t="shared" si="334"/>
        <v>0</v>
      </c>
      <c r="VOP78" s="321">
        <f t="shared" si="334"/>
        <v>0</v>
      </c>
      <c r="VOQ78" s="321">
        <f t="shared" si="334"/>
        <v>0</v>
      </c>
      <c r="VOR78" s="321">
        <f t="shared" si="334"/>
        <v>0</v>
      </c>
      <c r="VOS78" s="321">
        <f t="shared" si="334"/>
        <v>0</v>
      </c>
      <c r="VOT78" s="321">
        <f t="shared" si="334"/>
        <v>0</v>
      </c>
      <c r="VOU78" s="321">
        <f t="shared" si="334"/>
        <v>0</v>
      </c>
      <c r="VOV78" s="321">
        <f t="shared" si="334"/>
        <v>0</v>
      </c>
      <c r="VOW78" s="321">
        <f t="shared" si="334"/>
        <v>0</v>
      </c>
      <c r="VOX78" s="321">
        <f t="shared" si="334"/>
        <v>0</v>
      </c>
      <c r="VOY78" s="321">
        <f t="shared" si="334"/>
        <v>0</v>
      </c>
      <c r="VOZ78" s="321">
        <f t="shared" si="334"/>
        <v>0</v>
      </c>
      <c r="VPA78" s="321">
        <f t="shared" si="334"/>
        <v>0</v>
      </c>
      <c r="VPB78" s="321">
        <f t="shared" si="334"/>
        <v>0</v>
      </c>
      <c r="VPC78" s="321">
        <f t="shared" si="334"/>
        <v>0</v>
      </c>
      <c r="VPD78" s="321">
        <f t="shared" si="334"/>
        <v>0</v>
      </c>
      <c r="VPE78" s="321">
        <f t="shared" si="334"/>
        <v>0</v>
      </c>
      <c r="VPF78" s="321">
        <f t="shared" si="334"/>
        <v>0</v>
      </c>
      <c r="VPG78" s="321">
        <f t="shared" si="334"/>
        <v>0</v>
      </c>
      <c r="VPH78" s="321">
        <f t="shared" si="334"/>
        <v>0</v>
      </c>
      <c r="VPI78" s="321">
        <f t="shared" si="334"/>
        <v>0</v>
      </c>
      <c r="VPJ78" s="321">
        <f t="shared" si="334"/>
        <v>0</v>
      </c>
      <c r="VPK78" s="321">
        <f t="shared" si="334"/>
        <v>0</v>
      </c>
      <c r="VPL78" s="321">
        <f t="shared" si="334"/>
        <v>0</v>
      </c>
      <c r="VPM78" s="321">
        <f t="shared" si="334"/>
        <v>0</v>
      </c>
      <c r="VPN78" s="321">
        <f t="shared" si="334"/>
        <v>0</v>
      </c>
      <c r="VPO78" s="321">
        <f t="shared" si="334"/>
        <v>0</v>
      </c>
      <c r="VPP78" s="321">
        <f t="shared" si="334"/>
        <v>0</v>
      </c>
      <c r="VPQ78" s="321">
        <f t="shared" si="334"/>
        <v>0</v>
      </c>
      <c r="VPR78" s="321">
        <f t="shared" si="334"/>
        <v>0</v>
      </c>
      <c r="VPS78" s="321">
        <f t="shared" si="334"/>
        <v>0</v>
      </c>
      <c r="VPT78" s="321">
        <f t="shared" si="334"/>
        <v>0</v>
      </c>
      <c r="VPU78" s="321">
        <f t="shared" si="334"/>
        <v>0</v>
      </c>
      <c r="VPV78" s="321">
        <f t="shared" si="334"/>
        <v>0</v>
      </c>
      <c r="VPW78" s="321">
        <f t="shared" si="334"/>
        <v>0</v>
      </c>
      <c r="VPX78" s="321">
        <f t="shared" si="334"/>
        <v>0</v>
      </c>
      <c r="VPY78" s="321">
        <f t="shared" si="334"/>
        <v>0</v>
      </c>
      <c r="VPZ78" s="321">
        <f t="shared" si="334"/>
        <v>0</v>
      </c>
      <c r="VQA78" s="321">
        <f t="shared" ref="VQA78:VSL81" si="335">VPZ78*8.5%*12</f>
        <v>0</v>
      </c>
      <c r="VQB78" s="321">
        <f t="shared" si="335"/>
        <v>0</v>
      </c>
      <c r="VQC78" s="321">
        <f t="shared" si="335"/>
        <v>0</v>
      </c>
      <c r="VQD78" s="321">
        <f t="shared" si="335"/>
        <v>0</v>
      </c>
      <c r="VQE78" s="321">
        <f t="shared" si="335"/>
        <v>0</v>
      </c>
      <c r="VQF78" s="321">
        <f t="shared" si="335"/>
        <v>0</v>
      </c>
      <c r="VQG78" s="321">
        <f t="shared" si="335"/>
        <v>0</v>
      </c>
      <c r="VQH78" s="321">
        <f t="shared" si="335"/>
        <v>0</v>
      </c>
      <c r="VQI78" s="321">
        <f t="shared" si="335"/>
        <v>0</v>
      </c>
      <c r="VQJ78" s="321">
        <f t="shared" si="335"/>
        <v>0</v>
      </c>
      <c r="VQK78" s="321">
        <f t="shared" si="335"/>
        <v>0</v>
      </c>
      <c r="VQL78" s="321">
        <f t="shared" si="335"/>
        <v>0</v>
      </c>
      <c r="VQM78" s="321">
        <f t="shared" si="335"/>
        <v>0</v>
      </c>
      <c r="VQN78" s="321">
        <f t="shared" si="335"/>
        <v>0</v>
      </c>
      <c r="VQO78" s="321">
        <f t="shared" si="335"/>
        <v>0</v>
      </c>
      <c r="VQP78" s="321">
        <f t="shared" si="335"/>
        <v>0</v>
      </c>
      <c r="VQQ78" s="321">
        <f t="shared" si="335"/>
        <v>0</v>
      </c>
      <c r="VQR78" s="321">
        <f t="shared" si="335"/>
        <v>0</v>
      </c>
      <c r="VQS78" s="321">
        <f t="shared" si="335"/>
        <v>0</v>
      </c>
      <c r="VQT78" s="321">
        <f t="shared" si="335"/>
        <v>0</v>
      </c>
      <c r="VQU78" s="321">
        <f t="shared" si="335"/>
        <v>0</v>
      </c>
      <c r="VQV78" s="321">
        <f t="shared" si="335"/>
        <v>0</v>
      </c>
      <c r="VQW78" s="321">
        <f t="shared" si="335"/>
        <v>0</v>
      </c>
      <c r="VQX78" s="321">
        <f t="shared" si="335"/>
        <v>0</v>
      </c>
      <c r="VQY78" s="321">
        <f t="shared" si="335"/>
        <v>0</v>
      </c>
      <c r="VQZ78" s="321">
        <f t="shared" si="335"/>
        <v>0</v>
      </c>
      <c r="VRA78" s="321">
        <f t="shared" si="335"/>
        <v>0</v>
      </c>
      <c r="VRB78" s="321">
        <f t="shared" si="335"/>
        <v>0</v>
      </c>
      <c r="VRC78" s="321">
        <f t="shared" si="335"/>
        <v>0</v>
      </c>
      <c r="VRD78" s="321">
        <f t="shared" si="335"/>
        <v>0</v>
      </c>
      <c r="VRE78" s="321">
        <f t="shared" si="335"/>
        <v>0</v>
      </c>
      <c r="VRF78" s="321">
        <f t="shared" si="335"/>
        <v>0</v>
      </c>
      <c r="VRG78" s="321">
        <f t="shared" si="335"/>
        <v>0</v>
      </c>
      <c r="VRH78" s="321">
        <f t="shared" si="335"/>
        <v>0</v>
      </c>
      <c r="VRI78" s="321">
        <f t="shared" si="335"/>
        <v>0</v>
      </c>
      <c r="VRJ78" s="321">
        <f t="shared" si="335"/>
        <v>0</v>
      </c>
      <c r="VRK78" s="321">
        <f t="shared" si="335"/>
        <v>0</v>
      </c>
      <c r="VRL78" s="321">
        <f t="shared" si="335"/>
        <v>0</v>
      </c>
      <c r="VRM78" s="321">
        <f t="shared" si="335"/>
        <v>0</v>
      </c>
      <c r="VRN78" s="321">
        <f t="shared" si="335"/>
        <v>0</v>
      </c>
      <c r="VRO78" s="321">
        <f t="shared" si="335"/>
        <v>0</v>
      </c>
      <c r="VRP78" s="321">
        <f t="shared" si="335"/>
        <v>0</v>
      </c>
      <c r="VRQ78" s="321">
        <f t="shared" si="335"/>
        <v>0</v>
      </c>
      <c r="VRR78" s="321">
        <f t="shared" si="335"/>
        <v>0</v>
      </c>
      <c r="VRS78" s="321">
        <f t="shared" si="335"/>
        <v>0</v>
      </c>
      <c r="VRT78" s="321">
        <f t="shared" si="335"/>
        <v>0</v>
      </c>
      <c r="VRU78" s="321">
        <f t="shared" si="335"/>
        <v>0</v>
      </c>
      <c r="VRV78" s="321">
        <f t="shared" si="335"/>
        <v>0</v>
      </c>
      <c r="VRW78" s="321">
        <f t="shared" si="335"/>
        <v>0</v>
      </c>
      <c r="VRX78" s="321">
        <f t="shared" si="335"/>
        <v>0</v>
      </c>
      <c r="VRY78" s="321">
        <f t="shared" si="335"/>
        <v>0</v>
      </c>
      <c r="VRZ78" s="321">
        <f t="shared" si="335"/>
        <v>0</v>
      </c>
      <c r="VSA78" s="321">
        <f t="shared" si="335"/>
        <v>0</v>
      </c>
      <c r="VSB78" s="321">
        <f t="shared" si="335"/>
        <v>0</v>
      </c>
      <c r="VSC78" s="321">
        <f t="shared" si="335"/>
        <v>0</v>
      </c>
      <c r="VSD78" s="321">
        <f t="shared" si="335"/>
        <v>0</v>
      </c>
      <c r="VSE78" s="321">
        <f t="shared" si="335"/>
        <v>0</v>
      </c>
      <c r="VSF78" s="321">
        <f t="shared" si="335"/>
        <v>0</v>
      </c>
      <c r="VSG78" s="321">
        <f t="shared" si="335"/>
        <v>0</v>
      </c>
      <c r="VSH78" s="321">
        <f t="shared" si="335"/>
        <v>0</v>
      </c>
      <c r="VSI78" s="321">
        <f t="shared" si="335"/>
        <v>0</v>
      </c>
      <c r="VSJ78" s="321">
        <f t="shared" si="335"/>
        <v>0</v>
      </c>
      <c r="VSK78" s="321">
        <f t="shared" si="335"/>
        <v>0</v>
      </c>
      <c r="VSL78" s="321">
        <f t="shared" si="335"/>
        <v>0</v>
      </c>
      <c r="VSM78" s="321">
        <f t="shared" ref="VSM78:VUX81" si="336">VSL78*8.5%*12</f>
        <v>0</v>
      </c>
      <c r="VSN78" s="321">
        <f t="shared" si="336"/>
        <v>0</v>
      </c>
      <c r="VSO78" s="321">
        <f t="shared" si="336"/>
        <v>0</v>
      </c>
      <c r="VSP78" s="321">
        <f t="shared" si="336"/>
        <v>0</v>
      </c>
      <c r="VSQ78" s="321">
        <f t="shared" si="336"/>
        <v>0</v>
      </c>
      <c r="VSR78" s="321">
        <f t="shared" si="336"/>
        <v>0</v>
      </c>
      <c r="VSS78" s="321">
        <f t="shared" si="336"/>
        <v>0</v>
      </c>
      <c r="VST78" s="321">
        <f t="shared" si="336"/>
        <v>0</v>
      </c>
      <c r="VSU78" s="321">
        <f t="shared" si="336"/>
        <v>0</v>
      </c>
      <c r="VSV78" s="321">
        <f t="shared" si="336"/>
        <v>0</v>
      </c>
      <c r="VSW78" s="321">
        <f t="shared" si="336"/>
        <v>0</v>
      </c>
      <c r="VSX78" s="321">
        <f t="shared" si="336"/>
        <v>0</v>
      </c>
      <c r="VSY78" s="321">
        <f t="shared" si="336"/>
        <v>0</v>
      </c>
      <c r="VSZ78" s="321">
        <f t="shared" si="336"/>
        <v>0</v>
      </c>
      <c r="VTA78" s="321">
        <f t="shared" si="336"/>
        <v>0</v>
      </c>
      <c r="VTB78" s="321">
        <f t="shared" si="336"/>
        <v>0</v>
      </c>
      <c r="VTC78" s="321">
        <f t="shared" si="336"/>
        <v>0</v>
      </c>
      <c r="VTD78" s="321">
        <f t="shared" si="336"/>
        <v>0</v>
      </c>
      <c r="VTE78" s="321">
        <f t="shared" si="336"/>
        <v>0</v>
      </c>
      <c r="VTF78" s="321">
        <f t="shared" si="336"/>
        <v>0</v>
      </c>
      <c r="VTG78" s="321">
        <f t="shared" si="336"/>
        <v>0</v>
      </c>
      <c r="VTH78" s="321">
        <f t="shared" si="336"/>
        <v>0</v>
      </c>
      <c r="VTI78" s="321">
        <f t="shared" si="336"/>
        <v>0</v>
      </c>
      <c r="VTJ78" s="321">
        <f t="shared" si="336"/>
        <v>0</v>
      </c>
      <c r="VTK78" s="321">
        <f t="shared" si="336"/>
        <v>0</v>
      </c>
      <c r="VTL78" s="321">
        <f t="shared" si="336"/>
        <v>0</v>
      </c>
      <c r="VTM78" s="321">
        <f t="shared" si="336"/>
        <v>0</v>
      </c>
      <c r="VTN78" s="321">
        <f t="shared" si="336"/>
        <v>0</v>
      </c>
      <c r="VTO78" s="321">
        <f t="shared" si="336"/>
        <v>0</v>
      </c>
      <c r="VTP78" s="321">
        <f t="shared" si="336"/>
        <v>0</v>
      </c>
      <c r="VTQ78" s="321">
        <f t="shared" si="336"/>
        <v>0</v>
      </c>
      <c r="VTR78" s="321">
        <f t="shared" si="336"/>
        <v>0</v>
      </c>
      <c r="VTS78" s="321">
        <f t="shared" si="336"/>
        <v>0</v>
      </c>
      <c r="VTT78" s="321">
        <f t="shared" si="336"/>
        <v>0</v>
      </c>
      <c r="VTU78" s="321">
        <f t="shared" si="336"/>
        <v>0</v>
      </c>
      <c r="VTV78" s="321">
        <f t="shared" si="336"/>
        <v>0</v>
      </c>
      <c r="VTW78" s="321">
        <f t="shared" si="336"/>
        <v>0</v>
      </c>
      <c r="VTX78" s="321">
        <f t="shared" si="336"/>
        <v>0</v>
      </c>
      <c r="VTY78" s="321">
        <f t="shared" si="336"/>
        <v>0</v>
      </c>
      <c r="VTZ78" s="321">
        <f t="shared" si="336"/>
        <v>0</v>
      </c>
      <c r="VUA78" s="321">
        <f t="shared" si="336"/>
        <v>0</v>
      </c>
      <c r="VUB78" s="321">
        <f t="shared" si="336"/>
        <v>0</v>
      </c>
      <c r="VUC78" s="321">
        <f t="shared" si="336"/>
        <v>0</v>
      </c>
      <c r="VUD78" s="321">
        <f t="shared" si="336"/>
        <v>0</v>
      </c>
      <c r="VUE78" s="321">
        <f t="shared" si="336"/>
        <v>0</v>
      </c>
      <c r="VUF78" s="321">
        <f t="shared" si="336"/>
        <v>0</v>
      </c>
      <c r="VUG78" s="321">
        <f t="shared" si="336"/>
        <v>0</v>
      </c>
      <c r="VUH78" s="321">
        <f t="shared" si="336"/>
        <v>0</v>
      </c>
      <c r="VUI78" s="321">
        <f t="shared" si="336"/>
        <v>0</v>
      </c>
      <c r="VUJ78" s="321">
        <f t="shared" si="336"/>
        <v>0</v>
      </c>
      <c r="VUK78" s="321">
        <f t="shared" si="336"/>
        <v>0</v>
      </c>
      <c r="VUL78" s="321">
        <f t="shared" si="336"/>
        <v>0</v>
      </c>
      <c r="VUM78" s="321">
        <f t="shared" si="336"/>
        <v>0</v>
      </c>
      <c r="VUN78" s="321">
        <f t="shared" si="336"/>
        <v>0</v>
      </c>
      <c r="VUO78" s="321">
        <f t="shared" si="336"/>
        <v>0</v>
      </c>
      <c r="VUP78" s="321">
        <f t="shared" si="336"/>
        <v>0</v>
      </c>
      <c r="VUQ78" s="321">
        <f t="shared" si="336"/>
        <v>0</v>
      </c>
      <c r="VUR78" s="321">
        <f t="shared" si="336"/>
        <v>0</v>
      </c>
      <c r="VUS78" s="321">
        <f t="shared" si="336"/>
        <v>0</v>
      </c>
      <c r="VUT78" s="321">
        <f t="shared" si="336"/>
        <v>0</v>
      </c>
      <c r="VUU78" s="321">
        <f t="shared" si="336"/>
        <v>0</v>
      </c>
      <c r="VUV78" s="321">
        <f t="shared" si="336"/>
        <v>0</v>
      </c>
      <c r="VUW78" s="321">
        <f t="shared" si="336"/>
        <v>0</v>
      </c>
      <c r="VUX78" s="321">
        <f t="shared" si="336"/>
        <v>0</v>
      </c>
      <c r="VUY78" s="321">
        <f t="shared" ref="VUY78:VXJ81" si="337">VUX78*8.5%*12</f>
        <v>0</v>
      </c>
      <c r="VUZ78" s="321">
        <f t="shared" si="337"/>
        <v>0</v>
      </c>
      <c r="VVA78" s="321">
        <f t="shared" si="337"/>
        <v>0</v>
      </c>
      <c r="VVB78" s="321">
        <f t="shared" si="337"/>
        <v>0</v>
      </c>
      <c r="VVC78" s="321">
        <f t="shared" si="337"/>
        <v>0</v>
      </c>
      <c r="VVD78" s="321">
        <f t="shared" si="337"/>
        <v>0</v>
      </c>
      <c r="VVE78" s="321">
        <f t="shared" si="337"/>
        <v>0</v>
      </c>
      <c r="VVF78" s="321">
        <f t="shared" si="337"/>
        <v>0</v>
      </c>
      <c r="VVG78" s="321">
        <f t="shared" si="337"/>
        <v>0</v>
      </c>
      <c r="VVH78" s="321">
        <f t="shared" si="337"/>
        <v>0</v>
      </c>
      <c r="VVI78" s="321">
        <f t="shared" si="337"/>
        <v>0</v>
      </c>
      <c r="VVJ78" s="321">
        <f t="shared" si="337"/>
        <v>0</v>
      </c>
      <c r="VVK78" s="321">
        <f t="shared" si="337"/>
        <v>0</v>
      </c>
      <c r="VVL78" s="321">
        <f t="shared" si="337"/>
        <v>0</v>
      </c>
      <c r="VVM78" s="321">
        <f t="shared" si="337"/>
        <v>0</v>
      </c>
      <c r="VVN78" s="321">
        <f t="shared" si="337"/>
        <v>0</v>
      </c>
      <c r="VVO78" s="321">
        <f t="shared" si="337"/>
        <v>0</v>
      </c>
      <c r="VVP78" s="321">
        <f t="shared" si="337"/>
        <v>0</v>
      </c>
      <c r="VVQ78" s="321">
        <f t="shared" si="337"/>
        <v>0</v>
      </c>
      <c r="VVR78" s="321">
        <f t="shared" si="337"/>
        <v>0</v>
      </c>
      <c r="VVS78" s="321">
        <f t="shared" si="337"/>
        <v>0</v>
      </c>
      <c r="VVT78" s="321">
        <f t="shared" si="337"/>
        <v>0</v>
      </c>
      <c r="VVU78" s="321">
        <f t="shared" si="337"/>
        <v>0</v>
      </c>
      <c r="VVV78" s="321">
        <f t="shared" si="337"/>
        <v>0</v>
      </c>
      <c r="VVW78" s="321">
        <f t="shared" si="337"/>
        <v>0</v>
      </c>
      <c r="VVX78" s="321">
        <f t="shared" si="337"/>
        <v>0</v>
      </c>
      <c r="VVY78" s="321">
        <f t="shared" si="337"/>
        <v>0</v>
      </c>
      <c r="VVZ78" s="321">
        <f t="shared" si="337"/>
        <v>0</v>
      </c>
      <c r="VWA78" s="321">
        <f t="shared" si="337"/>
        <v>0</v>
      </c>
      <c r="VWB78" s="321">
        <f t="shared" si="337"/>
        <v>0</v>
      </c>
      <c r="VWC78" s="321">
        <f t="shared" si="337"/>
        <v>0</v>
      </c>
      <c r="VWD78" s="321">
        <f t="shared" si="337"/>
        <v>0</v>
      </c>
      <c r="VWE78" s="321">
        <f t="shared" si="337"/>
        <v>0</v>
      </c>
      <c r="VWF78" s="321">
        <f t="shared" si="337"/>
        <v>0</v>
      </c>
      <c r="VWG78" s="321">
        <f t="shared" si="337"/>
        <v>0</v>
      </c>
      <c r="VWH78" s="321">
        <f t="shared" si="337"/>
        <v>0</v>
      </c>
      <c r="VWI78" s="321">
        <f t="shared" si="337"/>
        <v>0</v>
      </c>
      <c r="VWJ78" s="321">
        <f t="shared" si="337"/>
        <v>0</v>
      </c>
      <c r="VWK78" s="321">
        <f t="shared" si="337"/>
        <v>0</v>
      </c>
      <c r="VWL78" s="321">
        <f t="shared" si="337"/>
        <v>0</v>
      </c>
      <c r="VWM78" s="321">
        <f t="shared" si="337"/>
        <v>0</v>
      </c>
      <c r="VWN78" s="321">
        <f t="shared" si="337"/>
        <v>0</v>
      </c>
      <c r="VWO78" s="321">
        <f t="shared" si="337"/>
        <v>0</v>
      </c>
      <c r="VWP78" s="321">
        <f t="shared" si="337"/>
        <v>0</v>
      </c>
      <c r="VWQ78" s="321">
        <f t="shared" si="337"/>
        <v>0</v>
      </c>
      <c r="VWR78" s="321">
        <f t="shared" si="337"/>
        <v>0</v>
      </c>
      <c r="VWS78" s="321">
        <f t="shared" si="337"/>
        <v>0</v>
      </c>
      <c r="VWT78" s="321">
        <f t="shared" si="337"/>
        <v>0</v>
      </c>
      <c r="VWU78" s="321">
        <f t="shared" si="337"/>
        <v>0</v>
      </c>
      <c r="VWV78" s="321">
        <f t="shared" si="337"/>
        <v>0</v>
      </c>
      <c r="VWW78" s="321">
        <f t="shared" si="337"/>
        <v>0</v>
      </c>
      <c r="VWX78" s="321">
        <f t="shared" si="337"/>
        <v>0</v>
      </c>
      <c r="VWY78" s="321">
        <f t="shared" si="337"/>
        <v>0</v>
      </c>
      <c r="VWZ78" s="321">
        <f t="shared" si="337"/>
        <v>0</v>
      </c>
      <c r="VXA78" s="321">
        <f t="shared" si="337"/>
        <v>0</v>
      </c>
      <c r="VXB78" s="321">
        <f t="shared" si="337"/>
        <v>0</v>
      </c>
      <c r="VXC78" s="321">
        <f t="shared" si="337"/>
        <v>0</v>
      </c>
      <c r="VXD78" s="321">
        <f t="shared" si="337"/>
        <v>0</v>
      </c>
      <c r="VXE78" s="321">
        <f t="shared" si="337"/>
        <v>0</v>
      </c>
      <c r="VXF78" s="321">
        <f t="shared" si="337"/>
        <v>0</v>
      </c>
      <c r="VXG78" s="321">
        <f t="shared" si="337"/>
        <v>0</v>
      </c>
      <c r="VXH78" s="321">
        <f t="shared" si="337"/>
        <v>0</v>
      </c>
      <c r="VXI78" s="321">
        <f t="shared" si="337"/>
        <v>0</v>
      </c>
      <c r="VXJ78" s="321">
        <f t="shared" si="337"/>
        <v>0</v>
      </c>
      <c r="VXK78" s="321">
        <f t="shared" ref="VXK78:VZV81" si="338">VXJ78*8.5%*12</f>
        <v>0</v>
      </c>
      <c r="VXL78" s="321">
        <f t="shared" si="338"/>
        <v>0</v>
      </c>
      <c r="VXM78" s="321">
        <f t="shared" si="338"/>
        <v>0</v>
      </c>
      <c r="VXN78" s="321">
        <f t="shared" si="338"/>
        <v>0</v>
      </c>
      <c r="VXO78" s="321">
        <f t="shared" si="338"/>
        <v>0</v>
      </c>
      <c r="VXP78" s="321">
        <f t="shared" si="338"/>
        <v>0</v>
      </c>
      <c r="VXQ78" s="321">
        <f t="shared" si="338"/>
        <v>0</v>
      </c>
      <c r="VXR78" s="321">
        <f t="shared" si="338"/>
        <v>0</v>
      </c>
      <c r="VXS78" s="321">
        <f t="shared" si="338"/>
        <v>0</v>
      </c>
      <c r="VXT78" s="321">
        <f t="shared" si="338"/>
        <v>0</v>
      </c>
      <c r="VXU78" s="321">
        <f t="shared" si="338"/>
        <v>0</v>
      </c>
      <c r="VXV78" s="321">
        <f t="shared" si="338"/>
        <v>0</v>
      </c>
      <c r="VXW78" s="321">
        <f t="shared" si="338"/>
        <v>0</v>
      </c>
      <c r="VXX78" s="321">
        <f t="shared" si="338"/>
        <v>0</v>
      </c>
      <c r="VXY78" s="321">
        <f t="shared" si="338"/>
        <v>0</v>
      </c>
      <c r="VXZ78" s="321">
        <f t="shared" si="338"/>
        <v>0</v>
      </c>
      <c r="VYA78" s="321">
        <f t="shared" si="338"/>
        <v>0</v>
      </c>
      <c r="VYB78" s="321">
        <f t="shared" si="338"/>
        <v>0</v>
      </c>
      <c r="VYC78" s="321">
        <f t="shared" si="338"/>
        <v>0</v>
      </c>
      <c r="VYD78" s="321">
        <f t="shared" si="338"/>
        <v>0</v>
      </c>
      <c r="VYE78" s="321">
        <f t="shared" si="338"/>
        <v>0</v>
      </c>
      <c r="VYF78" s="321">
        <f t="shared" si="338"/>
        <v>0</v>
      </c>
      <c r="VYG78" s="321">
        <f t="shared" si="338"/>
        <v>0</v>
      </c>
      <c r="VYH78" s="321">
        <f t="shared" si="338"/>
        <v>0</v>
      </c>
      <c r="VYI78" s="321">
        <f t="shared" si="338"/>
        <v>0</v>
      </c>
      <c r="VYJ78" s="321">
        <f t="shared" si="338"/>
        <v>0</v>
      </c>
      <c r="VYK78" s="321">
        <f t="shared" si="338"/>
        <v>0</v>
      </c>
      <c r="VYL78" s="321">
        <f t="shared" si="338"/>
        <v>0</v>
      </c>
      <c r="VYM78" s="321">
        <f t="shared" si="338"/>
        <v>0</v>
      </c>
      <c r="VYN78" s="321">
        <f t="shared" si="338"/>
        <v>0</v>
      </c>
      <c r="VYO78" s="321">
        <f t="shared" si="338"/>
        <v>0</v>
      </c>
      <c r="VYP78" s="321">
        <f t="shared" si="338"/>
        <v>0</v>
      </c>
      <c r="VYQ78" s="321">
        <f t="shared" si="338"/>
        <v>0</v>
      </c>
      <c r="VYR78" s="321">
        <f t="shared" si="338"/>
        <v>0</v>
      </c>
      <c r="VYS78" s="321">
        <f t="shared" si="338"/>
        <v>0</v>
      </c>
      <c r="VYT78" s="321">
        <f t="shared" si="338"/>
        <v>0</v>
      </c>
      <c r="VYU78" s="321">
        <f t="shared" si="338"/>
        <v>0</v>
      </c>
      <c r="VYV78" s="321">
        <f t="shared" si="338"/>
        <v>0</v>
      </c>
      <c r="VYW78" s="321">
        <f t="shared" si="338"/>
        <v>0</v>
      </c>
      <c r="VYX78" s="321">
        <f t="shared" si="338"/>
        <v>0</v>
      </c>
      <c r="VYY78" s="321">
        <f t="shared" si="338"/>
        <v>0</v>
      </c>
      <c r="VYZ78" s="321">
        <f t="shared" si="338"/>
        <v>0</v>
      </c>
      <c r="VZA78" s="321">
        <f t="shared" si="338"/>
        <v>0</v>
      </c>
      <c r="VZB78" s="321">
        <f t="shared" si="338"/>
        <v>0</v>
      </c>
      <c r="VZC78" s="321">
        <f t="shared" si="338"/>
        <v>0</v>
      </c>
      <c r="VZD78" s="321">
        <f t="shared" si="338"/>
        <v>0</v>
      </c>
      <c r="VZE78" s="321">
        <f t="shared" si="338"/>
        <v>0</v>
      </c>
      <c r="VZF78" s="321">
        <f t="shared" si="338"/>
        <v>0</v>
      </c>
      <c r="VZG78" s="321">
        <f t="shared" si="338"/>
        <v>0</v>
      </c>
      <c r="VZH78" s="321">
        <f t="shared" si="338"/>
        <v>0</v>
      </c>
      <c r="VZI78" s="321">
        <f t="shared" si="338"/>
        <v>0</v>
      </c>
      <c r="VZJ78" s="321">
        <f t="shared" si="338"/>
        <v>0</v>
      </c>
      <c r="VZK78" s="321">
        <f t="shared" si="338"/>
        <v>0</v>
      </c>
      <c r="VZL78" s="321">
        <f t="shared" si="338"/>
        <v>0</v>
      </c>
      <c r="VZM78" s="321">
        <f t="shared" si="338"/>
        <v>0</v>
      </c>
      <c r="VZN78" s="321">
        <f t="shared" si="338"/>
        <v>0</v>
      </c>
      <c r="VZO78" s="321">
        <f t="shared" si="338"/>
        <v>0</v>
      </c>
      <c r="VZP78" s="321">
        <f t="shared" si="338"/>
        <v>0</v>
      </c>
      <c r="VZQ78" s="321">
        <f t="shared" si="338"/>
        <v>0</v>
      </c>
      <c r="VZR78" s="321">
        <f t="shared" si="338"/>
        <v>0</v>
      </c>
      <c r="VZS78" s="321">
        <f t="shared" si="338"/>
        <v>0</v>
      </c>
      <c r="VZT78" s="321">
        <f t="shared" si="338"/>
        <v>0</v>
      </c>
      <c r="VZU78" s="321">
        <f t="shared" si="338"/>
        <v>0</v>
      </c>
      <c r="VZV78" s="321">
        <f t="shared" si="338"/>
        <v>0</v>
      </c>
      <c r="VZW78" s="321">
        <f t="shared" ref="VZW78:WCH81" si="339">VZV78*8.5%*12</f>
        <v>0</v>
      </c>
      <c r="VZX78" s="321">
        <f t="shared" si="339"/>
        <v>0</v>
      </c>
      <c r="VZY78" s="321">
        <f t="shared" si="339"/>
        <v>0</v>
      </c>
      <c r="VZZ78" s="321">
        <f t="shared" si="339"/>
        <v>0</v>
      </c>
      <c r="WAA78" s="321">
        <f t="shared" si="339"/>
        <v>0</v>
      </c>
      <c r="WAB78" s="321">
        <f t="shared" si="339"/>
        <v>0</v>
      </c>
      <c r="WAC78" s="321">
        <f t="shared" si="339"/>
        <v>0</v>
      </c>
      <c r="WAD78" s="321">
        <f t="shared" si="339"/>
        <v>0</v>
      </c>
      <c r="WAE78" s="321">
        <f t="shared" si="339"/>
        <v>0</v>
      </c>
      <c r="WAF78" s="321">
        <f t="shared" si="339"/>
        <v>0</v>
      </c>
      <c r="WAG78" s="321">
        <f t="shared" si="339"/>
        <v>0</v>
      </c>
      <c r="WAH78" s="321">
        <f t="shared" si="339"/>
        <v>0</v>
      </c>
      <c r="WAI78" s="321">
        <f t="shared" si="339"/>
        <v>0</v>
      </c>
      <c r="WAJ78" s="321">
        <f t="shared" si="339"/>
        <v>0</v>
      </c>
      <c r="WAK78" s="321">
        <f t="shared" si="339"/>
        <v>0</v>
      </c>
      <c r="WAL78" s="321">
        <f t="shared" si="339"/>
        <v>0</v>
      </c>
      <c r="WAM78" s="321">
        <f t="shared" si="339"/>
        <v>0</v>
      </c>
      <c r="WAN78" s="321">
        <f t="shared" si="339"/>
        <v>0</v>
      </c>
      <c r="WAO78" s="321">
        <f t="shared" si="339"/>
        <v>0</v>
      </c>
      <c r="WAP78" s="321">
        <f t="shared" si="339"/>
        <v>0</v>
      </c>
      <c r="WAQ78" s="321">
        <f t="shared" si="339"/>
        <v>0</v>
      </c>
      <c r="WAR78" s="321">
        <f t="shared" si="339"/>
        <v>0</v>
      </c>
      <c r="WAS78" s="321">
        <f t="shared" si="339"/>
        <v>0</v>
      </c>
      <c r="WAT78" s="321">
        <f t="shared" si="339"/>
        <v>0</v>
      </c>
      <c r="WAU78" s="321">
        <f t="shared" si="339"/>
        <v>0</v>
      </c>
      <c r="WAV78" s="321">
        <f t="shared" si="339"/>
        <v>0</v>
      </c>
      <c r="WAW78" s="321">
        <f t="shared" si="339"/>
        <v>0</v>
      </c>
      <c r="WAX78" s="321">
        <f t="shared" si="339"/>
        <v>0</v>
      </c>
      <c r="WAY78" s="321">
        <f t="shared" si="339"/>
        <v>0</v>
      </c>
      <c r="WAZ78" s="321">
        <f t="shared" si="339"/>
        <v>0</v>
      </c>
      <c r="WBA78" s="321">
        <f t="shared" si="339"/>
        <v>0</v>
      </c>
      <c r="WBB78" s="321">
        <f t="shared" si="339"/>
        <v>0</v>
      </c>
      <c r="WBC78" s="321">
        <f t="shared" si="339"/>
        <v>0</v>
      </c>
      <c r="WBD78" s="321">
        <f t="shared" si="339"/>
        <v>0</v>
      </c>
      <c r="WBE78" s="321">
        <f t="shared" si="339"/>
        <v>0</v>
      </c>
      <c r="WBF78" s="321">
        <f t="shared" si="339"/>
        <v>0</v>
      </c>
      <c r="WBG78" s="321">
        <f t="shared" si="339"/>
        <v>0</v>
      </c>
      <c r="WBH78" s="321">
        <f t="shared" si="339"/>
        <v>0</v>
      </c>
      <c r="WBI78" s="321">
        <f t="shared" si="339"/>
        <v>0</v>
      </c>
      <c r="WBJ78" s="321">
        <f t="shared" si="339"/>
        <v>0</v>
      </c>
      <c r="WBK78" s="321">
        <f t="shared" si="339"/>
        <v>0</v>
      </c>
      <c r="WBL78" s="321">
        <f t="shared" si="339"/>
        <v>0</v>
      </c>
      <c r="WBM78" s="321">
        <f t="shared" si="339"/>
        <v>0</v>
      </c>
      <c r="WBN78" s="321">
        <f t="shared" si="339"/>
        <v>0</v>
      </c>
      <c r="WBO78" s="321">
        <f t="shared" si="339"/>
        <v>0</v>
      </c>
      <c r="WBP78" s="321">
        <f t="shared" si="339"/>
        <v>0</v>
      </c>
      <c r="WBQ78" s="321">
        <f t="shared" si="339"/>
        <v>0</v>
      </c>
      <c r="WBR78" s="321">
        <f t="shared" si="339"/>
        <v>0</v>
      </c>
      <c r="WBS78" s="321">
        <f t="shared" si="339"/>
        <v>0</v>
      </c>
      <c r="WBT78" s="321">
        <f t="shared" si="339"/>
        <v>0</v>
      </c>
      <c r="WBU78" s="321">
        <f t="shared" si="339"/>
        <v>0</v>
      </c>
      <c r="WBV78" s="321">
        <f t="shared" si="339"/>
        <v>0</v>
      </c>
      <c r="WBW78" s="321">
        <f t="shared" si="339"/>
        <v>0</v>
      </c>
      <c r="WBX78" s="321">
        <f t="shared" si="339"/>
        <v>0</v>
      </c>
      <c r="WBY78" s="321">
        <f t="shared" si="339"/>
        <v>0</v>
      </c>
      <c r="WBZ78" s="321">
        <f t="shared" si="339"/>
        <v>0</v>
      </c>
      <c r="WCA78" s="321">
        <f t="shared" si="339"/>
        <v>0</v>
      </c>
      <c r="WCB78" s="321">
        <f t="shared" si="339"/>
        <v>0</v>
      </c>
      <c r="WCC78" s="321">
        <f t="shared" si="339"/>
        <v>0</v>
      </c>
      <c r="WCD78" s="321">
        <f t="shared" si="339"/>
        <v>0</v>
      </c>
      <c r="WCE78" s="321">
        <f t="shared" si="339"/>
        <v>0</v>
      </c>
      <c r="WCF78" s="321">
        <f t="shared" si="339"/>
        <v>0</v>
      </c>
      <c r="WCG78" s="321">
        <f t="shared" si="339"/>
        <v>0</v>
      </c>
      <c r="WCH78" s="321">
        <f t="shared" si="339"/>
        <v>0</v>
      </c>
      <c r="WCI78" s="321">
        <f t="shared" ref="WCI78:WET81" si="340">WCH78*8.5%*12</f>
        <v>0</v>
      </c>
      <c r="WCJ78" s="321">
        <f t="shared" si="340"/>
        <v>0</v>
      </c>
      <c r="WCK78" s="321">
        <f t="shared" si="340"/>
        <v>0</v>
      </c>
      <c r="WCL78" s="321">
        <f t="shared" si="340"/>
        <v>0</v>
      </c>
      <c r="WCM78" s="321">
        <f t="shared" si="340"/>
        <v>0</v>
      </c>
      <c r="WCN78" s="321">
        <f t="shared" si="340"/>
        <v>0</v>
      </c>
      <c r="WCO78" s="321">
        <f t="shared" si="340"/>
        <v>0</v>
      </c>
      <c r="WCP78" s="321">
        <f t="shared" si="340"/>
        <v>0</v>
      </c>
      <c r="WCQ78" s="321">
        <f t="shared" si="340"/>
        <v>0</v>
      </c>
      <c r="WCR78" s="321">
        <f t="shared" si="340"/>
        <v>0</v>
      </c>
      <c r="WCS78" s="321">
        <f t="shared" si="340"/>
        <v>0</v>
      </c>
      <c r="WCT78" s="321">
        <f t="shared" si="340"/>
        <v>0</v>
      </c>
      <c r="WCU78" s="321">
        <f t="shared" si="340"/>
        <v>0</v>
      </c>
      <c r="WCV78" s="321">
        <f t="shared" si="340"/>
        <v>0</v>
      </c>
      <c r="WCW78" s="321">
        <f t="shared" si="340"/>
        <v>0</v>
      </c>
      <c r="WCX78" s="321">
        <f t="shared" si="340"/>
        <v>0</v>
      </c>
      <c r="WCY78" s="321">
        <f t="shared" si="340"/>
        <v>0</v>
      </c>
      <c r="WCZ78" s="321">
        <f t="shared" si="340"/>
        <v>0</v>
      </c>
      <c r="WDA78" s="321">
        <f t="shared" si="340"/>
        <v>0</v>
      </c>
      <c r="WDB78" s="321">
        <f t="shared" si="340"/>
        <v>0</v>
      </c>
      <c r="WDC78" s="321">
        <f t="shared" si="340"/>
        <v>0</v>
      </c>
      <c r="WDD78" s="321">
        <f t="shared" si="340"/>
        <v>0</v>
      </c>
      <c r="WDE78" s="321">
        <f t="shared" si="340"/>
        <v>0</v>
      </c>
      <c r="WDF78" s="321">
        <f t="shared" si="340"/>
        <v>0</v>
      </c>
      <c r="WDG78" s="321">
        <f t="shared" si="340"/>
        <v>0</v>
      </c>
      <c r="WDH78" s="321">
        <f t="shared" si="340"/>
        <v>0</v>
      </c>
      <c r="WDI78" s="321">
        <f t="shared" si="340"/>
        <v>0</v>
      </c>
      <c r="WDJ78" s="321">
        <f t="shared" si="340"/>
        <v>0</v>
      </c>
      <c r="WDK78" s="321">
        <f t="shared" si="340"/>
        <v>0</v>
      </c>
      <c r="WDL78" s="321">
        <f t="shared" si="340"/>
        <v>0</v>
      </c>
      <c r="WDM78" s="321">
        <f t="shared" si="340"/>
        <v>0</v>
      </c>
      <c r="WDN78" s="321">
        <f t="shared" si="340"/>
        <v>0</v>
      </c>
      <c r="WDO78" s="321">
        <f t="shared" si="340"/>
        <v>0</v>
      </c>
      <c r="WDP78" s="321">
        <f t="shared" si="340"/>
        <v>0</v>
      </c>
      <c r="WDQ78" s="321">
        <f t="shared" si="340"/>
        <v>0</v>
      </c>
      <c r="WDR78" s="321">
        <f t="shared" si="340"/>
        <v>0</v>
      </c>
      <c r="WDS78" s="321">
        <f t="shared" si="340"/>
        <v>0</v>
      </c>
      <c r="WDT78" s="321">
        <f t="shared" si="340"/>
        <v>0</v>
      </c>
      <c r="WDU78" s="321">
        <f t="shared" si="340"/>
        <v>0</v>
      </c>
      <c r="WDV78" s="321">
        <f t="shared" si="340"/>
        <v>0</v>
      </c>
      <c r="WDW78" s="321">
        <f t="shared" si="340"/>
        <v>0</v>
      </c>
      <c r="WDX78" s="321">
        <f t="shared" si="340"/>
        <v>0</v>
      </c>
      <c r="WDY78" s="321">
        <f t="shared" si="340"/>
        <v>0</v>
      </c>
      <c r="WDZ78" s="321">
        <f t="shared" si="340"/>
        <v>0</v>
      </c>
      <c r="WEA78" s="321">
        <f t="shared" si="340"/>
        <v>0</v>
      </c>
      <c r="WEB78" s="321">
        <f t="shared" si="340"/>
        <v>0</v>
      </c>
      <c r="WEC78" s="321">
        <f t="shared" si="340"/>
        <v>0</v>
      </c>
      <c r="WED78" s="321">
        <f t="shared" si="340"/>
        <v>0</v>
      </c>
      <c r="WEE78" s="321">
        <f t="shared" si="340"/>
        <v>0</v>
      </c>
      <c r="WEF78" s="321">
        <f t="shared" si="340"/>
        <v>0</v>
      </c>
      <c r="WEG78" s="321">
        <f t="shared" si="340"/>
        <v>0</v>
      </c>
      <c r="WEH78" s="321">
        <f t="shared" si="340"/>
        <v>0</v>
      </c>
      <c r="WEI78" s="321">
        <f t="shared" si="340"/>
        <v>0</v>
      </c>
      <c r="WEJ78" s="321">
        <f t="shared" si="340"/>
        <v>0</v>
      </c>
      <c r="WEK78" s="321">
        <f t="shared" si="340"/>
        <v>0</v>
      </c>
      <c r="WEL78" s="321">
        <f t="shared" si="340"/>
        <v>0</v>
      </c>
      <c r="WEM78" s="321">
        <f t="shared" si="340"/>
        <v>0</v>
      </c>
      <c r="WEN78" s="321">
        <f t="shared" si="340"/>
        <v>0</v>
      </c>
      <c r="WEO78" s="321">
        <f t="shared" si="340"/>
        <v>0</v>
      </c>
      <c r="WEP78" s="321">
        <f t="shared" si="340"/>
        <v>0</v>
      </c>
      <c r="WEQ78" s="321">
        <f t="shared" si="340"/>
        <v>0</v>
      </c>
      <c r="WER78" s="321">
        <f t="shared" si="340"/>
        <v>0</v>
      </c>
      <c r="WES78" s="321">
        <f t="shared" si="340"/>
        <v>0</v>
      </c>
      <c r="WET78" s="321">
        <f t="shared" si="340"/>
        <v>0</v>
      </c>
      <c r="WEU78" s="321">
        <f t="shared" ref="WEU78:WHF81" si="341">WET78*8.5%*12</f>
        <v>0</v>
      </c>
      <c r="WEV78" s="321">
        <f t="shared" si="341"/>
        <v>0</v>
      </c>
      <c r="WEW78" s="321">
        <f t="shared" si="341"/>
        <v>0</v>
      </c>
      <c r="WEX78" s="321">
        <f t="shared" si="341"/>
        <v>0</v>
      </c>
      <c r="WEY78" s="321">
        <f t="shared" si="341"/>
        <v>0</v>
      </c>
      <c r="WEZ78" s="321">
        <f t="shared" si="341"/>
        <v>0</v>
      </c>
      <c r="WFA78" s="321">
        <f t="shared" si="341"/>
        <v>0</v>
      </c>
      <c r="WFB78" s="321">
        <f t="shared" si="341"/>
        <v>0</v>
      </c>
      <c r="WFC78" s="321">
        <f t="shared" si="341"/>
        <v>0</v>
      </c>
      <c r="WFD78" s="321">
        <f t="shared" si="341"/>
        <v>0</v>
      </c>
      <c r="WFE78" s="321">
        <f t="shared" si="341"/>
        <v>0</v>
      </c>
      <c r="WFF78" s="321">
        <f t="shared" si="341"/>
        <v>0</v>
      </c>
      <c r="WFG78" s="321">
        <f t="shared" si="341"/>
        <v>0</v>
      </c>
      <c r="WFH78" s="321">
        <f t="shared" si="341"/>
        <v>0</v>
      </c>
      <c r="WFI78" s="321">
        <f t="shared" si="341"/>
        <v>0</v>
      </c>
      <c r="WFJ78" s="321">
        <f t="shared" si="341"/>
        <v>0</v>
      </c>
      <c r="WFK78" s="321">
        <f t="shared" si="341"/>
        <v>0</v>
      </c>
      <c r="WFL78" s="321">
        <f t="shared" si="341"/>
        <v>0</v>
      </c>
      <c r="WFM78" s="321">
        <f t="shared" si="341"/>
        <v>0</v>
      </c>
      <c r="WFN78" s="321">
        <f t="shared" si="341"/>
        <v>0</v>
      </c>
      <c r="WFO78" s="321">
        <f t="shared" si="341"/>
        <v>0</v>
      </c>
      <c r="WFP78" s="321">
        <f t="shared" si="341"/>
        <v>0</v>
      </c>
      <c r="WFQ78" s="321">
        <f t="shared" si="341"/>
        <v>0</v>
      </c>
      <c r="WFR78" s="321">
        <f t="shared" si="341"/>
        <v>0</v>
      </c>
      <c r="WFS78" s="321">
        <f t="shared" si="341"/>
        <v>0</v>
      </c>
      <c r="WFT78" s="321">
        <f t="shared" si="341"/>
        <v>0</v>
      </c>
      <c r="WFU78" s="321">
        <f t="shared" si="341"/>
        <v>0</v>
      </c>
      <c r="WFV78" s="321">
        <f t="shared" si="341"/>
        <v>0</v>
      </c>
      <c r="WFW78" s="321">
        <f t="shared" si="341"/>
        <v>0</v>
      </c>
      <c r="WFX78" s="321">
        <f t="shared" si="341"/>
        <v>0</v>
      </c>
      <c r="WFY78" s="321">
        <f t="shared" si="341"/>
        <v>0</v>
      </c>
      <c r="WFZ78" s="321">
        <f t="shared" si="341"/>
        <v>0</v>
      </c>
      <c r="WGA78" s="321">
        <f t="shared" si="341"/>
        <v>0</v>
      </c>
      <c r="WGB78" s="321">
        <f t="shared" si="341"/>
        <v>0</v>
      </c>
      <c r="WGC78" s="321">
        <f t="shared" si="341"/>
        <v>0</v>
      </c>
      <c r="WGD78" s="321">
        <f t="shared" si="341"/>
        <v>0</v>
      </c>
      <c r="WGE78" s="321">
        <f t="shared" si="341"/>
        <v>0</v>
      </c>
      <c r="WGF78" s="321">
        <f t="shared" si="341"/>
        <v>0</v>
      </c>
      <c r="WGG78" s="321">
        <f t="shared" si="341"/>
        <v>0</v>
      </c>
      <c r="WGH78" s="321">
        <f t="shared" si="341"/>
        <v>0</v>
      </c>
      <c r="WGI78" s="321">
        <f t="shared" si="341"/>
        <v>0</v>
      </c>
      <c r="WGJ78" s="321">
        <f t="shared" si="341"/>
        <v>0</v>
      </c>
      <c r="WGK78" s="321">
        <f t="shared" si="341"/>
        <v>0</v>
      </c>
      <c r="WGL78" s="321">
        <f t="shared" si="341"/>
        <v>0</v>
      </c>
      <c r="WGM78" s="321">
        <f t="shared" si="341"/>
        <v>0</v>
      </c>
      <c r="WGN78" s="321">
        <f t="shared" si="341"/>
        <v>0</v>
      </c>
      <c r="WGO78" s="321">
        <f t="shared" si="341"/>
        <v>0</v>
      </c>
      <c r="WGP78" s="321">
        <f t="shared" si="341"/>
        <v>0</v>
      </c>
      <c r="WGQ78" s="321">
        <f t="shared" si="341"/>
        <v>0</v>
      </c>
      <c r="WGR78" s="321">
        <f t="shared" si="341"/>
        <v>0</v>
      </c>
      <c r="WGS78" s="321">
        <f t="shared" si="341"/>
        <v>0</v>
      </c>
      <c r="WGT78" s="321">
        <f t="shared" si="341"/>
        <v>0</v>
      </c>
      <c r="WGU78" s="321">
        <f t="shared" si="341"/>
        <v>0</v>
      </c>
      <c r="WGV78" s="321">
        <f t="shared" si="341"/>
        <v>0</v>
      </c>
      <c r="WGW78" s="321">
        <f t="shared" si="341"/>
        <v>0</v>
      </c>
      <c r="WGX78" s="321">
        <f t="shared" si="341"/>
        <v>0</v>
      </c>
      <c r="WGY78" s="321">
        <f t="shared" si="341"/>
        <v>0</v>
      </c>
      <c r="WGZ78" s="321">
        <f t="shared" si="341"/>
        <v>0</v>
      </c>
      <c r="WHA78" s="321">
        <f t="shared" si="341"/>
        <v>0</v>
      </c>
      <c r="WHB78" s="321">
        <f t="shared" si="341"/>
        <v>0</v>
      </c>
      <c r="WHC78" s="321">
        <f t="shared" si="341"/>
        <v>0</v>
      </c>
      <c r="WHD78" s="321">
        <f t="shared" si="341"/>
        <v>0</v>
      </c>
      <c r="WHE78" s="321">
        <f t="shared" si="341"/>
        <v>0</v>
      </c>
      <c r="WHF78" s="321">
        <f t="shared" si="341"/>
        <v>0</v>
      </c>
      <c r="WHG78" s="321">
        <f t="shared" ref="WHG78:WJR81" si="342">WHF78*8.5%*12</f>
        <v>0</v>
      </c>
      <c r="WHH78" s="321">
        <f t="shared" si="342"/>
        <v>0</v>
      </c>
      <c r="WHI78" s="321">
        <f t="shared" si="342"/>
        <v>0</v>
      </c>
      <c r="WHJ78" s="321">
        <f t="shared" si="342"/>
        <v>0</v>
      </c>
      <c r="WHK78" s="321">
        <f t="shared" si="342"/>
        <v>0</v>
      </c>
      <c r="WHL78" s="321">
        <f t="shared" si="342"/>
        <v>0</v>
      </c>
      <c r="WHM78" s="321">
        <f t="shared" si="342"/>
        <v>0</v>
      </c>
      <c r="WHN78" s="321">
        <f t="shared" si="342"/>
        <v>0</v>
      </c>
      <c r="WHO78" s="321">
        <f t="shared" si="342"/>
        <v>0</v>
      </c>
      <c r="WHP78" s="321">
        <f t="shared" si="342"/>
        <v>0</v>
      </c>
      <c r="WHQ78" s="321">
        <f t="shared" si="342"/>
        <v>0</v>
      </c>
      <c r="WHR78" s="321">
        <f t="shared" si="342"/>
        <v>0</v>
      </c>
      <c r="WHS78" s="321">
        <f t="shared" si="342"/>
        <v>0</v>
      </c>
      <c r="WHT78" s="321">
        <f t="shared" si="342"/>
        <v>0</v>
      </c>
      <c r="WHU78" s="321">
        <f t="shared" si="342"/>
        <v>0</v>
      </c>
      <c r="WHV78" s="321">
        <f t="shared" si="342"/>
        <v>0</v>
      </c>
      <c r="WHW78" s="321">
        <f t="shared" si="342"/>
        <v>0</v>
      </c>
      <c r="WHX78" s="321">
        <f t="shared" si="342"/>
        <v>0</v>
      </c>
      <c r="WHY78" s="321">
        <f t="shared" si="342"/>
        <v>0</v>
      </c>
      <c r="WHZ78" s="321">
        <f t="shared" si="342"/>
        <v>0</v>
      </c>
      <c r="WIA78" s="321">
        <f t="shared" si="342"/>
        <v>0</v>
      </c>
      <c r="WIB78" s="321">
        <f t="shared" si="342"/>
        <v>0</v>
      </c>
      <c r="WIC78" s="321">
        <f t="shared" si="342"/>
        <v>0</v>
      </c>
      <c r="WID78" s="321">
        <f t="shared" si="342"/>
        <v>0</v>
      </c>
      <c r="WIE78" s="321">
        <f t="shared" si="342"/>
        <v>0</v>
      </c>
      <c r="WIF78" s="321">
        <f t="shared" si="342"/>
        <v>0</v>
      </c>
      <c r="WIG78" s="321">
        <f t="shared" si="342"/>
        <v>0</v>
      </c>
      <c r="WIH78" s="321">
        <f t="shared" si="342"/>
        <v>0</v>
      </c>
      <c r="WII78" s="321">
        <f t="shared" si="342"/>
        <v>0</v>
      </c>
      <c r="WIJ78" s="321">
        <f t="shared" si="342"/>
        <v>0</v>
      </c>
      <c r="WIK78" s="321">
        <f t="shared" si="342"/>
        <v>0</v>
      </c>
      <c r="WIL78" s="321">
        <f t="shared" si="342"/>
        <v>0</v>
      </c>
      <c r="WIM78" s="321">
        <f t="shared" si="342"/>
        <v>0</v>
      </c>
      <c r="WIN78" s="321">
        <f t="shared" si="342"/>
        <v>0</v>
      </c>
      <c r="WIO78" s="321">
        <f t="shared" si="342"/>
        <v>0</v>
      </c>
      <c r="WIP78" s="321">
        <f t="shared" si="342"/>
        <v>0</v>
      </c>
      <c r="WIQ78" s="321">
        <f t="shared" si="342"/>
        <v>0</v>
      </c>
      <c r="WIR78" s="321">
        <f t="shared" si="342"/>
        <v>0</v>
      </c>
      <c r="WIS78" s="321">
        <f t="shared" si="342"/>
        <v>0</v>
      </c>
      <c r="WIT78" s="321">
        <f t="shared" si="342"/>
        <v>0</v>
      </c>
      <c r="WIU78" s="321">
        <f t="shared" si="342"/>
        <v>0</v>
      </c>
      <c r="WIV78" s="321">
        <f t="shared" si="342"/>
        <v>0</v>
      </c>
      <c r="WIW78" s="321">
        <f t="shared" si="342"/>
        <v>0</v>
      </c>
      <c r="WIX78" s="321">
        <f t="shared" si="342"/>
        <v>0</v>
      </c>
      <c r="WIY78" s="321">
        <f t="shared" si="342"/>
        <v>0</v>
      </c>
      <c r="WIZ78" s="321">
        <f t="shared" si="342"/>
        <v>0</v>
      </c>
      <c r="WJA78" s="321">
        <f t="shared" si="342"/>
        <v>0</v>
      </c>
      <c r="WJB78" s="321">
        <f t="shared" si="342"/>
        <v>0</v>
      </c>
      <c r="WJC78" s="321">
        <f t="shared" si="342"/>
        <v>0</v>
      </c>
      <c r="WJD78" s="321">
        <f t="shared" si="342"/>
        <v>0</v>
      </c>
      <c r="WJE78" s="321">
        <f t="shared" si="342"/>
        <v>0</v>
      </c>
      <c r="WJF78" s="321">
        <f t="shared" si="342"/>
        <v>0</v>
      </c>
      <c r="WJG78" s="321">
        <f t="shared" si="342"/>
        <v>0</v>
      </c>
      <c r="WJH78" s="321">
        <f t="shared" si="342"/>
        <v>0</v>
      </c>
      <c r="WJI78" s="321">
        <f t="shared" si="342"/>
        <v>0</v>
      </c>
      <c r="WJJ78" s="321">
        <f t="shared" si="342"/>
        <v>0</v>
      </c>
      <c r="WJK78" s="321">
        <f t="shared" si="342"/>
        <v>0</v>
      </c>
      <c r="WJL78" s="321">
        <f t="shared" si="342"/>
        <v>0</v>
      </c>
      <c r="WJM78" s="321">
        <f t="shared" si="342"/>
        <v>0</v>
      </c>
      <c r="WJN78" s="321">
        <f t="shared" si="342"/>
        <v>0</v>
      </c>
      <c r="WJO78" s="321">
        <f t="shared" si="342"/>
        <v>0</v>
      </c>
      <c r="WJP78" s="321">
        <f t="shared" si="342"/>
        <v>0</v>
      </c>
      <c r="WJQ78" s="321">
        <f t="shared" si="342"/>
        <v>0</v>
      </c>
      <c r="WJR78" s="321">
        <f t="shared" si="342"/>
        <v>0</v>
      </c>
      <c r="WJS78" s="321">
        <f t="shared" ref="WJS78:WMD81" si="343">WJR78*8.5%*12</f>
        <v>0</v>
      </c>
      <c r="WJT78" s="321">
        <f t="shared" si="343"/>
        <v>0</v>
      </c>
      <c r="WJU78" s="321">
        <f t="shared" si="343"/>
        <v>0</v>
      </c>
      <c r="WJV78" s="321">
        <f t="shared" si="343"/>
        <v>0</v>
      </c>
      <c r="WJW78" s="321">
        <f t="shared" si="343"/>
        <v>0</v>
      </c>
      <c r="WJX78" s="321">
        <f t="shared" si="343"/>
        <v>0</v>
      </c>
      <c r="WJY78" s="321">
        <f t="shared" si="343"/>
        <v>0</v>
      </c>
      <c r="WJZ78" s="321">
        <f t="shared" si="343"/>
        <v>0</v>
      </c>
      <c r="WKA78" s="321">
        <f t="shared" si="343"/>
        <v>0</v>
      </c>
      <c r="WKB78" s="321">
        <f t="shared" si="343"/>
        <v>0</v>
      </c>
      <c r="WKC78" s="321">
        <f t="shared" si="343"/>
        <v>0</v>
      </c>
      <c r="WKD78" s="321">
        <f t="shared" si="343"/>
        <v>0</v>
      </c>
      <c r="WKE78" s="321">
        <f t="shared" si="343"/>
        <v>0</v>
      </c>
      <c r="WKF78" s="321">
        <f t="shared" si="343"/>
        <v>0</v>
      </c>
      <c r="WKG78" s="321">
        <f t="shared" si="343"/>
        <v>0</v>
      </c>
      <c r="WKH78" s="321">
        <f t="shared" si="343"/>
        <v>0</v>
      </c>
      <c r="WKI78" s="321">
        <f t="shared" si="343"/>
        <v>0</v>
      </c>
      <c r="WKJ78" s="321">
        <f t="shared" si="343"/>
        <v>0</v>
      </c>
      <c r="WKK78" s="321">
        <f t="shared" si="343"/>
        <v>0</v>
      </c>
      <c r="WKL78" s="321">
        <f t="shared" si="343"/>
        <v>0</v>
      </c>
      <c r="WKM78" s="321">
        <f t="shared" si="343"/>
        <v>0</v>
      </c>
      <c r="WKN78" s="321">
        <f t="shared" si="343"/>
        <v>0</v>
      </c>
      <c r="WKO78" s="321">
        <f t="shared" si="343"/>
        <v>0</v>
      </c>
      <c r="WKP78" s="321">
        <f t="shared" si="343"/>
        <v>0</v>
      </c>
      <c r="WKQ78" s="321">
        <f t="shared" si="343"/>
        <v>0</v>
      </c>
      <c r="WKR78" s="321">
        <f t="shared" si="343"/>
        <v>0</v>
      </c>
      <c r="WKS78" s="321">
        <f t="shared" si="343"/>
        <v>0</v>
      </c>
      <c r="WKT78" s="321">
        <f t="shared" si="343"/>
        <v>0</v>
      </c>
      <c r="WKU78" s="321">
        <f t="shared" si="343"/>
        <v>0</v>
      </c>
      <c r="WKV78" s="321">
        <f t="shared" si="343"/>
        <v>0</v>
      </c>
      <c r="WKW78" s="321">
        <f t="shared" si="343"/>
        <v>0</v>
      </c>
      <c r="WKX78" s="321">
        <f t="shared" si="343"/>
        <v>0</v>
      </c>
      <c r="WKY78" s="321">
        <f t="shared" si="343"/>
        <v>0</v>
      </c>
      <c r="WKZ78" s="321">
        <f t="shared" si="343"/>
        <v>0</v>
      </c>
      <c r="WLA78" s="321">
        <f t="shared" si="343"/>
        <v>0</v>
      </c>
      <c r="WLB78" s="321">
        <f t="shared" si="343"/>
        <v>0</v>
      </c>
      <c r="WLC78" s="321">
        <f t="shared" si="343"/>
        <v>0</v>
      </c>
      <c r="WLD78" s="321">
        <f t="shared" si="343"/>
        <v>0</v>
      </c>
      <c r="WLE78" s="321">
        <f t="shared" si="343"/>
        <v>0</v>
      </c>
      <c r="WLF78" s="321">
        <f t="shared" si="343"/>
        <v>0</v>
      </c>
      <c r="WLG78" s="321">
        <f t="shared" si="343"/>
        <v>0</v>
      </c>
      <c r="WLH78" s="321">
        <f t="shared" si="343"/>
        <v>0</v>
      </c>
      <c r="WLI78" s="321">
        <f t="shared" si="343"/>
        <v>0</v>
      </c>
      <c r="WLJ78" s="321">
        <f t="shared" si="343"/>
        <v>0</v>
      </c>
      <c r="WLK78" s="321">
        <f t="shared" si="343"/>
        <v>0</v>
      </c>
      <c r="WLL78" s="321">
        <f t="shared" si="343"/>
        <v>0</v>
      </c>
      <c r="WLM78" s="321">
        <f t="shared" si="343"/>
        <v>0</v>
      </c>
      <c r="WLN78" s="321">
        <f t="shared" si="343"/>
        <v>0</v>
      </c>
      <c r="WLO78" s="321">
        <f t="shared" si="343"/>
        <v>0</v>
      </c>
      <c r="WLP78" s="321">
        <f t="shared" si="343"/>
        <v>0</v>
      </c>
      <c r="WLQ78" s="321">
        <f t="shared" si="343"/>
        <v>0</v>
      </c>
      <c r="WLR78" s="321">
        <f t="shared" si="343"/>
        <v>0</v>
      </c>
      <c r="WLS78" s="321">
        <f t="shared" si="343"/>
        <v>0</v>
      </c>
      <c r="WLT78" s="321">
        <f t="shared" si="343"/>
        <v>0</v>
      </c>
      <c r="WLU78" s="321">
        <f t="shared" si="343"/>
        <v>0</v>
      </c>
      <c r="WLV78" s="321">
        <f t="shared" si="343"/>
        <v>0</v>
      </c>
      <c r="WLW78" s="321">
        <f t="shared" si="343"/>
        <v>0</v>
      </c>
      <c r="WLX78" s="321">
        <f t="shared" si="343"/>
        <v>0</v>
      </c>
      <c r="WLY78" s="321">
        <f t="shared" si="343"/>
        <v>0</v>
      </c>
      <c r="WLZ78" s="321">
        <f t="shared" si="343"/>
        <v>0</v>
      </c>
      <c r="WMA78" s="321">
        <f t="shared" si="343"/>
        <v>0</v>
      </c>
      <c r="WMB78" s="321">
        <f t="shared" si="343"/>
        <v>0</v>
      </c>
      <c r="WMC78" s="321">
        <f t="shared" si="343"/>
        <v>0</v>
      </c>
      <c r="WMD78" s="321">
        <f t="shared" si="343"/>
        <v>0</v>
      </c>
      <c r="WME78" s="321">
        <f t="shared" ref="WME78:WOP81" si="344">WMD78*8.5%*12</f>
        <v>0</v>
      </c>
      <c r="WMF78" s="321">
        <f t="shared" si="344"/>
        <v>0</v>
      </c>
      <c r="WMG78" s="321">
        <f t="shared" si="344"/>
        <v>0</v>
      </c>
      <c r="WMH78" s="321">
        <f t="shared" si="344"/>
        <v>0</v>
      </c>
      <c r="WMI78" s="321">
        <f t="shared" si="344"/>
        <v>0</v>
      </c>
      <c r="WMJ78" s="321">
        <f t="shared" si="344"/>
        <v>0</v>
      </c>
      <c r="WMK78" s="321">
        <f t="shared" si="344"/>
        <v>0</v>
      </c>
      <c r="WML78" s="321">
        <f t="shared" si="344"/>
        <v>0</v>
      </c>
      <c r="WMM78" s="321">
        <f t="shared" si="344"/>
        <v>0</v>
      </c>
      <c r="WMN78" s="321">
        <f t="shared" si="344"/>
        <v>0</v>
      </c>
      <c r="WMO78" s="321">
        <f t="shared" si="344"/>
        <v>0</v>
      </c>
      <c r="WMP78" s="321">
        <f t="shared" si="344"/>
        <v>0</v>
      </c>
      <c r="WMQ78" s="321">
        <f t="shared" si="344"/>
        <v>0</v>
      </c>
      <c r="WMR78" s="321">
        <f t="shared" si="344"/>
        <v>0</v>
      </c>
      <c r="WMS78" s="321">
        <f t="shared" si="344"/>
        <v>0</v>
      </c>
      <c r="WMT78" s="321">
        <f t="shared" si="344"/>
        <v>0</v>
      </c>
      <c r="WMU78" s="321">
        <f t="shared" si="344"/>
        <v>0</v>
      </c>
      <c r="WMV78" s="321">
        <f t="shared" si="344"/>
        <v>0</v>
      </c>
      <c r="WMW78" s="321">
        <f t="shared" si="344"/>
        <v>0</v>
      </c>
      <c r="WMX78" s="321">
        <f t="shared" si="344"/>
        <v>0</v>
      </c>
      <c r="WMY78" s="321">
        <f t="shared" si="344"/>
        <v>0</v>
      </c>
      <c r="WMZ78" s="321">
        <f t="shared" si="344"/>
        <v>0</v>
      </c>
      <c r="WNA78" s="321">
        <f t="shared" si="344"/>
        <v>0</v>
      </c>
      <c r="WNB78" s="321">
        <f t="shared" si="344"/>
        <v>0</v>
      </c>
      <c r="WNC78" s="321">
        <f t="shared" si="344"/>
        <v>0</v>
      </c>
      <c r="WND78" s="321">
        <f t="shared" si="344"/>
        <v>0</v>
      </c>
      <c r="WNE78" s="321">
        <f t="shared" si="344"/>
        <v>0</v>
      </c>
      <c r="WNF78" s="321">
        <f t="shared" si="344"/>
        <v>0</v>
      </c>
      <c r="WNG78" s="321">
        <f t="shared" si="344"/>
        <v>0</v>
      </c>
      <c r="WNH78" s="321">
        <f t="shared" si="344"/>
        <v>0</v>
      </c>
      <c r="WNI78" s="321">
        <f t="shared" si="344"/>
        <v>0</v>
      </c>
      <c r="WNJ78" s="321">
        <f t="shared" si="344"/>
        <v>0</v>
      </c>
      <c r="WNK78" s="321">
        <f t="shared" si="344"/>
        <v>0</v>
      </c>
      <c r="WNL78" s="321">
        <f t="shared" si="344"/>
        <v>0</v>
      </c>
      <c r="WNM78" s="321">
        <f t="shared" si="344"/>
        <v>0</v>
      </c>
      <c r="WNN78" s="321">
        <f t="shared" si="344"/>
        <v>0</v>
      </c>
      <c r="WNO78" s="321">
        <f t="shared" si="344"/>
        <v>0</v>
      </c>
      <c r="WNP78" s="321">
        <f t="shared" si="344"/>
        <v>0</v>
      </c>
      <c r="WNQ78" s="321">
        <f t="shared" si="344"/>
        <v>0</v>
      </c>
      <c r="WNR78" s="321">
        <f t="shared" si="344"/>
        <v>0</v>
      </c>
      <c r="WNS78" s="321">
        <f t="shared" si="344"/>
        <v>0</v>
      </c>
      <c r="WNT78" s="321">
        <f t="shared" si="344"/>
        <v>0</v>
      </c>
      <c r="WNU78" s="321">
        <f t="shared" si="344"/>
        <v>0</v>
      </c>
      <c r="WNV78" s="321">
        <f t="shared" si="344"/>
        <v>0</v>
      </c>
      <c r="WNW78" s="321">
        <f t="shared" si="344"/>
        <v>0</v>
      </c>
      <c r="WNX78" s="321">
        <f t="shared" si="344"/>
        <v>0</v>
      </c>
      <c r="WNY78" s="321">
        <f t="shared" si="344"/>
        <v>0</v>
      </c>
      <c r="WNZ78" s="321">
        <f t="shared" si="344"/>
        <v>0</v>
      </c>
      <c r="WOA78" s="321">
        <f t="shared" si="344"/>
        <v>0</v>
      </c>
      <c r="WOB78" s="321">
        <f t="shared" si="344"/>
        <v>0</v>
      </c>
      <c r="WOC78" s="321">
        <f t="shared" si="344"/>
        <v>0</v>
      </c>
      <c r="WOD78" s="321">
        <f t="shared" si="344"/>
        <v>0</v>
      </c>
      <c r="WOE78" s="321">
        <f t="shared" si="344"/>
        <v>0</v>
      </c>
      <c r="WOF78" s="321">
        <f t="shared" si="344"/>
        <v>0</v>
      </c>
      <c r="WOG78" s="321">
        <f t="shared" si="344"/>
        <v>0</v>
      </c>
      <c r="WOH78" s="321">
        <f t="shared" si="344"/>
        <v>0</v>
      </c>
      <c r="WOI78" s="321">
        <f t="shared" si="344"/>
        <v>0</v>
      </c>
      <c r="WOJ78" s="321">
        <f t="shared" si="344"/>
        <v>0</v>
      </c>
      <c r="WOK78" s="321">
        <f t="shared" si="344"/>
        <v>0</v>
      </c>
      <c r="WOL78" s="321">
        <f t="shared" si="344"/>
        <v>0</v>
      </c>
      <c r="WOM78" s="321">
        <f t="shared" si="344"/>
        <v>0</v>
      </c>
      <c r="WON78" s="321">
        <f t="shared" si="344"/>
        <v>0</v>
      </c>
      <c r="WOO78" s="321">
        <f t="shared" si="344"/>
        <v>0</v>
      </c>
      <c r="WOP78" s="321">
        <f t="shared" si="344"/>
        <v>0</v>
      </c>
      <c r="WOQ78" s="321">
        <f t="shared" ref="WOQ78:WRB81" si="345">WOP78*8.5%*12</f>
        <v>0</v>
      </c>
      <c r="WOR78" s="321">
        <f t="shared" si="345"/>
        <v>0</v>
      </c>
      <c r="WOS78" s="321">
        <f t="shared" si="345"/>
        <v>0</v>
      </c>
      <c r="WOT78" s="321">
        <f t="shared" si="345"/>
        <v>0</v>
      </c>
      <c r="WOU78" s="321">
        <f t="shared" si="345"/>
        <v>0</v>
      </c>
      <c r="WOV78" s="321">
        <f t="shared" si="345"/>
        <v>0</v>
      </c>
      <c r="WOW78" s="321">
        <f t="shared" si="345"/>
        <v>0</v>
      </c>
      <c r="WOX78" s="321">
        <f t="shared" si="345"/>
        <v>0</v>
      </c>
      <c r="WOY78" s="321">
        <f t="shared" si="345"/>
        <v>0</v>
      </c>
      <c r="WOZ78" s="321">
        <f t="shared" si="345"/>
        <v>0</v>
      </c>
      <c r="WPA78" s="321">
        <f t="shared" si="345"/>
        <v>0</v>
      </c>
      <c r="WPB78" s="321">
        <f t="shared" si="345"/>
        <v>0</v>
      </c>
      <c r="WPC78" s="321">
        <f t="shared" si="345"/>
        <v>0</v>
      </c>
      <c r="WPD78" s="321">
        <f t="shared" si="345"/>
        <v>0</v>
      </c>
      <c r="WPE78" s="321">
        <f t="shared" si="345"/>
        <v>0</v>
      </c>
      <c r="WPF78" s="321">
        <f t="shared" si="345"/>
        <v>0</v>
      </c>
      <c r="WPG78" s="321">
        <f t="shared" si="345"/>
        <v>0</v>
      </c>
      <c r="WPH78" s="321">
        <f t="shared" si="345"/>
        <v>0</v>
      </c>
      <c r="WPI78" s="321">
        <f t="shared" si="345"/>
        <v>0</v>
      </c>
      <c r="WPJ78" s="321">
        <f t="shared" si="345"/>
        <v>0</v>
      </c>
      <c r="WPK78" s="321">
        <f t="shared" si="345"/>
        <v>0</v>
      </c>
      <c r="WPL78" s="321">
        <f t="shared" si="345"/>
        <v>0</v>
      </c>
      <c r="WPM78" s="321">
        <f t="shared" si="345"/>
        <v>0</v>
      </c>
      <c r="WPN78" s="321">
        <f t="shared" si="345"/>
        <v>0</v>
      </c>
      <c r="WPO78" s="321">
        <f t="shared" si="345"/>
        <v>0</v>
      </c>
      <c r="WPP78" s="321">
        <f t="shared" si="345"/>
        <v>0</v>
      </c>
      <c r="WPQ78" s="321">
        <f t="shared" si="345"/>
        <v>0</v>
      </c>
      <c r="WPR78" s="321">
        <f t="shared" si="345"/>
        <v>0</v>
      </c>
      <c r="WPS78" s="321">
        <f t="shared" si="345"/>
        <v>0</v>
      </c>
      <c r="WPT78" s="321">
        <f t="shared" si="345"/>
        <v>0</v>
      </c>
      <c r="WPU78" s="321">
        <f t="shared" si="345"/>
        <v>0</v>
      </c>
      <c r="WPV78" s="321">
        <f t="shared" si="345"/>
        <v>0</v>
      </c>
      <c r="WPW78" s="321">
        <f t="shared" si="345"/>
        <v>0</v>
      </c>
      <c r="WPX78" s="321">
        <f t="shared" si="345"/>
        <v>0</v>
      </c>
      <c r="WPY78" s="321">
        <f t="shared" si="345"/>
        <v>0</v>
      </c>
      <c r="WPZ78" s="321">
        <f t="shared" si="345"/>
        <v>0</v>
      </c>
      <c r="WQA78" s="321">
        <f t="shared" si="345"/>
        <v>0</v>
      </c>
      <c r="WQB78" s="321">
        <f t="shared" si="345"/>
        <v>0</v>
      </c>
      <c r="WQC78" s="321">
        <f t="shared" si="345"/>
        <v>0</v>
      </c>
      <c r="WQD78" s="321">
        <f t="shared" si="345"/>
        <v>0</v>
      </c>
      <c r="WQE78" s="321">
        <f t="shared" si="345"/>
        <v>0</v>
      </c>
      <c r="WQF78" s="321">
        <f t="shared" si="345"/>
        <v>0</v>
      </c>
      <c r="WQG78" s="321">
        <f t="shared" si="345"/>
        <v>0</v>
      </c>
      <c r="WQH78" s="321">
        <f t="shared" si="345"/>
        <v>0</v>
      </c>
      <c r="WQI78" s="321">
        <f t="shared" si="345"/>
        <v>0</v>
      </c>
      <c r="WQJ78" s="321">
        <f t="shared" si="345"/>
        <v>0</v>
      </c>
      <c r="WQK78" s="321">
        <f t="shared" si="345"/>
        <v>0</v>
      </c>
      <c r="WQL78" s="321">
        <f t="shared" si="345"/>
        <v>0</v>
      </c>
      <c r="WQM78" s="321">
        <f t="shared" si="345"/>
        <v>0</v>
      </c>
      <c r="WQN78" s="321">
        <f t="shared" si="345"/>
        <v>0</v>
      </c>
      <c r="WQO78" s="321">
        <f t="shared" si="345"/>
        <v>0</v>
      </c>
      <c r="WQP78" s="321">
        <f t="shared" si="345"/>
        <v>0</v>
      </c>
      <c r="WQQ78" s="321">
        <f t="shared" si="345"/>
        <v>0</v>
      </c>
      <c r="WQR78" s="321">
        <f t="shared" si="345"/>
        <v>0</v>
      </c>
      <c r="WQS78" s="321">
        <f t="shared" si="345"/>
        <v>0</v>
      </c>
      <c r="WQT78" s="321">
        <f t="shared" si="345"/>
        <v>0</v>
      </c>
      <c r="WQU78" s="321">
        <f t="shared" si="345"/>
        <v>0</v>
      </c>
      <c r="WQV78" s="321">
        <f t="shared" si="345"/>
        <v>0</v>
      </c>
      <c r="WQW78" s="321">
        <f t="shared" si="345"/>
        <v>0</v>
      </c>
      <c r="WQX78" s="321">
        <f t="shared" si="345"/>
        <v>0</v>
      </c>
      <c r="WQY78" s="321">
        <f t="shared" si="345"/>
        <v>0</v>
      </c>
      <c r="WQZ78" s="321">
        <f t="shared" si="345"/>
        <v>0</v>
      </c>
      <c r="WRA78" s="321">
        <f t="shared" si="345"/>
        <v>0</v>
      </c>
      <c r="WRB78" s="321">
        <f t="shared" si="345"/>
        <v>0</v>
      </c>
      <c r="WRC78" s="321">
        <f t="shared" ref="WRC78:WTN81" si="346">WRB78*8.5%*12</f>
        <v>0</v>
      </c>
      <c r="WRD78" s="321">
        <f t="shared" si="346"/>
        <v>0</v>
      </c>
      <c r="WRE78" s="321">
        <f t="shared" si="346"/>
        <v>0</v>
      </c>
      <c r="WRF78" s="321">
        <f t="shared" si="346"/>
        <v>0</v>
      </c>
      <c r="WRG78" s="321">
        <f t="shared" si="346"/>
        <v>0</v>
      </c>
      <c r="WRH78" s="321">
        <f t="shared" si="346"/>
        <v>0</v>
      </c>
      <c r="WRI78" s="321">
        <f t="shared" si="346"/>
        <v>0</v>
      </c>
      <c r="WRJ78" s="321">
        <f t="shared" si="346"/>
        <v>0</v>
      </c>
      <c r="WRK78" s="321">
        <f t="shared" si="346"/>
        <v>0</v>
      </c>
      <c r="WRL78" s="321">
        <f t="shared" si="346"/>
        <v>0</v>
      </c>
      <c r="WRM78" s="321">
        <f t="shared" si="346"/>
        <v>0</v>
      </c>
      <c r="WRN78" s="321">
        <f t="shared" si="346"/>
        <v>0</v>
      </c>
      <c r="WRO78" s="321">
        <f t="shared" si="346"/>
        <v>0</v>
      </c>
      <c r="WRP78" s="321">
        <f t="shared" si="346"/>
        <v>0</v>
      </c>
      <c r="WRQ78" s="321">
        <f t="shared" si="346"/>
        <v>0</v>
      </c>
      <c r="WRR78" s="321">
        <f t="shared" si="346"/>
        <v>0</v>
      </c>
      <c r="WRS78" s="321">
        <f t="shared" si="346"/>
        <v>0</v>
      </c>
      <c r="WRT78" s="321">
        <f t="shared" si="346"/>
        <v>0</v>
      </c>
      <c r="WRU78" s="321">
        <f t="shared" si="346"/>
        <v>0</v>
      </c>
      <c r="WRV78" s="321">
        <f t="shared" si="346"/>
        <v>0</v>
      </c>
      <c r="WRW78" s="321">
        <f t="shared" si="346"/>
        <v>0</v>
      </c>
      <c r="WRX78" s="321">
        <f t="shared" si="346"/>
        <v>0</v>
      </c>
      <c r="WRY78" s="321">
        <f t="shared" si="346"/>
        <v>0</v>
      </c>
      <c r="WRZ78" s="321">
        <f t="shared" si="346"/>
        <v>0</v>
      </c>
      <c r="WSA78" s="321">
        <f t="shared" si="346"/>
        <v>0</v>
      </c>
      <c r="WSB78" s="321">
        <f t="shared" si="346"/>
        <v>0</v>
      </c>
      <c r="WSC78" s="321">
        <f t="shared" si="346"/>
        <v>0</v>
      </c>
      <c r="WSD78" s="321">
        <f t="shared" si="346"/>
        <v>0</v>
      </c>
      <c r="WSE78" s="321">
        <f t="shared" si="346"/>
        <v>0</v>
      </c>
      <c r="WSF78" s="321">
        <f t="shared" si="346"/>
        <v>0</v>
      </c>
      <c r="WSG78" s="321">
        <f t="shared" si="346"/>
        <v>0</v>
      </c>
      <c r="WSH78" s="321">
        <f t="shared" si="346"/>
        <v>0</v>
      </c>
      <c r="WSI78" s="321">
        <f t="shared" si="346"/>
        <v>0</v>
      </c>
      <c r="WSJ78" s="321">
        <f t="shared" si="346"/>
        <v>0</v>
      </c>
      <c r="WSK78" s="321">
        <f t="shared" si="346"/>
        <v>0</v>
      </c>
      <c r="WSL78" s="321">
        <f t="shared" si="346"/>
        <v>0</v>
      </c>
      <c r="WSM78" s="321">
        <f t="shared" si="346"/>
        <v>0</v>
      </c>
      <c r="WSN78" s="321">
        <f t="shared" si="346"/>
        <v>0</v>
      </c>
      <c r="WSO78" s="321">
        <f t="shared" si="346"/>
        <v>0</v>
      </c>
      <c r="WSP78" s="321">
        <f t="shared" si="346"/>
        <v>0</v>
      </c>
      <c r="WSQ78" s="321">
        <f t="shared" si="346"/>
        <v>0</v>
      </c>
      <c r="WSR78" s="321">
        <f t="shared" si="346"/>
        <v>0</v>
      </c>
      <c r="WSS78" s="321">
        <f t="shared" si="346"/>
        <v>0</v>
      </c>
      <c r="WST78" s="321">
        <f t="shared" si="346"/>
        <v>0</v>
      </c>
      <c r="WSU78" s="321">
        <f t="shared" si="346"/>
        <v>0</v>
      </c>
      <c r="WSV78" s="321">
        <f t="shared" si="346"/>
        <v>0</v>
      </c>
      <c r="WSW78" s="321">
        <f t="shared" si="346"/>
        <v>0</v>
      </c>
      <c r="WSX78" s="321">
        <f t="shared" si="346"/>
        <v>0</v>
      </c>
      <c r="WSY78" s="321">
        <f t="shared" si="346"/>
        <v>0</v>
      </c>
      <c r="WSZ78" s="321">
        <f t="shared" si="346"/>
        <v>0</v>
      </c>
      <c r="WTA78" s="321">
        <f t="shared" si="346"/>
        <v>0</v>
      </c>
      <c r="WTB78" s="321">
        <f t="shared" si="346"/>
        <v>0</v>
      </c>
      <c r="WTC78" s="321">
        <f t="shared" si="346"/>
        <v>0</v>
      </c>
      <c r="WTD78" s="321">
        <f t="shared" si="346"/>
        <v>0</v>
      </c>
      <c r="WTE78" s="321">
        <f t="shared" si="346"/>
        <v>0</v>
      </c>
      <c r="WTF78" s="321">
        <f t="shared" si="346"/>
        <v>0</v>
      </c>
      <c r="WTG78" s="321">
        <f t="shared" si="346"/>
        <v>0</v>
      </c>
      <c r="WTH78" s="321">
        <f t="shared" si="346"/>
        <v>0</v>
      </c>
      <c r="WTI78" s="321">
        <f t="shared" si="346"/>
        <v>0</v>
      </c>
      <c r="WTJ78" s="321">
        <f t="shared" si="346"/>
        <v>0</v>
      </c>
      <c r="WTK78" s="321">
        <f t="shared" si="346"/>
        <v>0</v>
      </c>
      <c r="WTL78" s="321">
        <f t="shared" si="346"/>
        <v>0</v>
      </c>
      <c r="WTM78" s="321">
        <f t="shared" si="346"/>
        <v>0</v>
      </c>
      <c r="WTN78" s="321">
        <f t="shared" si="346"/>
        <v>0</v>
      </c>
      <c r="WTO78" s="321">
        <f t="shared" ref="WTO78:WVZ81" si="347">WTN78*8.5%*12</f>
        <v>0</v>
      </c>
      <c r="WTP78" s="321">
        <f t="shared" si="347"/>
        <v>0</v>
      </c>
      <c r="WTQ78" s="321">
        <f t="shared" si="347"/>
        <v>0</v>
      </c>
      <c r="WTR78" s="321">
        <f t="shared" si="347"/>
        <v>0</v>
      </c>
      <c r="WTS78" s="321">
        <f t="shared" si="347"/>
        <v>0</v>
      </c>
      <c r="WTT78" s="321">
        <f t="shared" si="347"/>
        <v>0</v>
      </c>
      <c r="WTU78" s="321">
        <f t="shared" si="347"/>
        <v>0</v>
      </c>
      <c r="WTV78" s="321">
        <f t="shared" si="347"/>
        <v>0</v>
      </c>
      <c r="WTW78" s="321">
        <f t="shared" si="347"/>
        <v>0</v>
      </c>
      <c r="WTX78" s="321">
        <f t="shared" si="347"/>
        <v>0</v>
      </c>
      <c r="WTY78" s="321">
        <f t="shared" si="347"/>
        <v>0</v>
      </c>
      <c r="WTZ78" s="321">
        <f t="shared" si="347"/>
        <v>0</v>
      </c>
      <c r="WUA78" s="321">
        <f t="shared" si="347"/>
        <v>0</v>
      </c>
      <c r="WUB78" s="321">
        <f t="shared" si="347"/>
        <v>0</v>
      </c>
      <c r="WUC78" s="321">
        <f t="shared" si="347"/>
        <v>0</v>
      </c>
      <c r="WUD78" s="321">
        <f t="shared" si="347"/>
        <v>0</v>
      </c>
      <c r="WUE78" s="321">
        <f t="shared" si="347"/>
        <v>0</v>
      </c>
      <c r="WUF78" s="321">
        <f t="shared" si="347"/>
        <v>0</v>
      </c>
      <c r="WUG78" s="321">
        <f t="shared" si="347"/>
        <v>0</v>
      </c>
      <c r="WUH78" s="321">
        <f t="shared" si="347"/>
        <v>0</v>
      </c>
      <c r="WUI78" s="321">
        <f t="shared" si="347"/>
        <v>0</v>
      </c>
      <c r="WUJ78" s="321">
        <f t="shared" si="347"/>
        <v>0</v>
      </c>
      <c r="WUK78" s="321">
        <f t="shared" si="347"/>
        <v>0</v>
      </c>
      <c r="WUL78" s="321">
        <f t="shared" si="347"/>
        <v>0</v>
      </c>
      <c r="WUM78" s="321">
        <f t="shared" si="347"/>
        <v>0</v>
      </c>
      <c r="WUN78" s="321">
        <f t="shared" si="347"/>
        <v>0</v>
      </c>
      <c r="WUO78" s="321">
        <f t="shared" si="347"/>
        <v>0</v>
      </c>
      <c r="WUP78" s="321">
        <f t="shared" si="347"/>
        <v>0</v>
      </c>
      <c r="WUQ78" s="321">
        <f t="shared" si="347"/>
        <v>0</v>
      </c>
      <c r="WUR78" s="321">
        <f t="shared" si="347"/>
        <v>0</v>
      </c>
      <c r="WUS78" s="321">
        <f t="shared" si="347"/>
        <v>0</v>
      </c>
      <c r="WUT78" s="321">
        <f t="shared" si="347"/>
        <v>0</v>
      </c>
      <c r="WUU78" s="321">
        <f t="shared" si="347"/>
        <v>0</v>
      </c>
      <c r="WUV78" s="321">
        <f t="shared" si="347"/>
        <v>0</v>
      </c>
      <c r="WUW78" s="321">
        <f t="shared" si="347"/>
        <v>0</v>
      </c>
      <c r="WUX78" s="321">
        <f t="shared" si="347"/>
        <v>0</v>
      </c>
      <c r="WUY78" s="321">
        <f t="shared" si="347"/>
        <v>0</v>
      </c>
      <c r="WUZ78" s="321">
        <f t="shared" si="347"/>
        <v>0</v>
      </c>
      <c r="WVA78" s="321">
        <f t="shared" si="347"/>
        <v>0</v>
      </c>
      <c r="WVB78" s="321">
        <f t="shared" si="347"/>
        <v>0</v>
      </c>
      <c r="WVC78" s="321">
        <f t="shared" si="347"/>
        <v>0</v>
      </c>
      <c r="WVD78" s="321">
        <f t="shared" si="347"/>
        <v>0</v>
      </c>
      <c r="WVE78" s="321">
        <f t="shared" si="347"/>
        <v>0</v>
      </c>
      <c r="WVF78" s="321">
        <f t="shared" si="347"/>
        <v>0</v>
      </c>
      <c r="WVG78" s="321">
        <f t="shared" si="347"/>
        <v>0</v>
      </c>
      <c r="WVH78" s="321">
        <f t="shared" si="347"/>
        <v>0</v>
      </c>
      <c r="WVI78" s="321">
        <f t="shared" si="347"/>
        <v>0</v>
      </c>
      <c r="WVJ78" s="321">
        <f t="shared" si="347"/>
        <v>0</v>
      </c>
      <c r="WVK78" s="321">
        <f t="shared" si="347"/>
        <v>0</v>
      </c>
      <c r="WVL78" s="321">
        <f t="shared" si="347"/>
        <v>0</v>
      </c>
      <c r="WVM78" s="321">
        <f t="shared" si="347"/>
        <v>0</v>
      </c>
      <c r="WVN78" s="321">
        <f t="shared" si="347"/>
        <v>0</v>
      </c>
      <c r="WVO78" s="321">
        <f t="shared" si="347"/>
        <v>0</v>
      </c>
      <c r="WVP78" s="321">
        <f t="shared" si="347"/>
        <v>0</v>
      </c>
      <c r="WVQ78" s="321">
        <f t="shared" si="347"/>
        <v>0</v>
      </c>
      <c r="WVR78" s="321">
        <f t="shared" si="347"/>
        <v>0</v>
      </c>
      <c r="WVS78" s="321">
        <f t="shared" si="347"/>
        <v>0</v>
      </c>
      <c r="WVT78" s="321">
        <f t="shared" si="347"/>
        <v>0</v>
      </c>
      <c r="WVU78" s="321">
        <f t="shared" si="347"/>
        <v>0</v>
      </c>
      <c r="WVV78" s="321">
        <f t="shared" si="347"/>
        <v>0</v>
      </c>
      <c r="WVW78" s="321">
        <f t="shared" si="347"/>
        <v>0</v>
      </c>
      <c r="WVX78" s="321">
        <f t="shared" si="347"/>
        <v>0</v>
      </c>
      <c r="WVY78" s="321">
        <f t="shared" si="347"/>
        <v>0</v>
      </c>
      <c r="WVZ78" s="321">
        <f t="shared" si="347"/>
        <v>0</v>
      </c>
      <c r="WWA78" s="321">
        <f t="shared" ref="WWA78:WYL81" si="348">WVZ78*8.5%*12</f>
        <v>0</v>
      </c>
      <c r="WWB78" s="321">
        <f t="shared" si="348"/>
        <v>0</v>
      </c>
      <c r="WWC78" s="321">
        <f t="shared" si="348"/>
        <v>0</v>
      </c>
      <c r="WWD78" s="321">
        <f t="shared" si="348"/>
        <v>0</v>
      </c>
      <c r="WWE78" s="321">
        <f t="shared" si="348"/>
        <v>0</v>
      </c>
      <c r="WWF78" s="321">
        <f t="shared" si="348"/>
        <v>0</v>
      </c>
      <c r="WWG78" s="321">
        <f t="shared" si="348"/>
        <v>0</v>
      </c>
      <c r="WWH78" s="321">
        <f t="shared" si="348"/>
        <v>0</v>
      </c>
      <c r="WWI78" s="321">
        <f t="shared" si="348"/>
        <v>0</v>
      </c>
      <c r="WWJ78" s="321">
        <f t="shared" si="348"/>
        <v>0</v>
      </c>
      <c r="WWK78" s="321">
        <f t="shared" si="348"/>
        <v>0</v>
      </c>
      <c r="WWL78" s="321">
        <f t="shared" si="348"/>
        <v>0</v>
      </c>
      <c r="WWM78" s="321">
        <f t="shared" si="348"/>
        <v>0</v>
      </c>
      <c r="WWN78" s="321">
        <f t="shared" si="348"/>
        <v>0</v>
      </c>
      <c r="WWO78" s="321">
        <f t="shared" si="348"/>
        <v>0</v>
      </c>
      <c r="WWP78" s="321">
        <f t="shared" si="348"/>
        <v>0</v>
      </c>
      <c r="WWQ78" s="321">
        <f t="shared" si="348"/>
        <v>0</v>
      </c>
      <c r="WWR78" s="321">
        <f t="shared" si="348"/>
        <v>0</v>
      </c>
      <c r="WWS78" s="321">
        <f t="shared" si="348"/>
        <v>0</v>
      </c>
      <c r="WWT78" s="321">
        <f t="shared" si="348"/>
        <v>0</v>
      </c>
      <c r="WWU78" s="321">
        <f t="shared" si="348"/>
        <v>0</v>
      </c>
      <c r="WWV78" s="321">
        <f t="shared" si="348"/>
        <v>0</v>
      </c>
      <c r="WWW78" s="321">
        <f t="shared" si="348"/>
        <v>0</v>
      </c>
      <c r="WWX78" s="321">
        <f t="shared" si="348"/>
        <v>0</v>
      </c>
      <c r="WWY78" s="321">
        <f t="shared" si="348"/>
        <v>0</v>
      </c>
      <c r="WWZ78" s="321">
        <f t="shared" si="348"/>
        <v>0</v>
      </c>
      <c r="WXA78" s="321">
        <f t="shared" si="348"/>
        <v>0</v>
      </c>
      <c r="WXB78" s="321">
        <f t="shared" si="348"/>
        <v>0</v>
      </c>
      <c r="WXC78" s="321">
        <f t="shared" si="348"/>
        <v>0</v>
      </c>
      <c r="WXD78" s="321">
        <f t="shared" si="348"/>
        <v>0</v>
      </c>
      <c r="WXE78" s="321">
        <f t="shared" si="348"/>
        <v>0</v>
      </c>
      <c r="WXF78" s="321">
        <f t="shared" si="348"/>
        <v>0</v>
      </c>
      <c r="WXG78" s="321">
        <f t="shared" si="348"/>
        <v>0</v>
      </c>
      <c r="WXH78" s="321">
        <f t="shared" si="348"/>
        <v>0</v>
      </c>
      <c r="WXI78" s="321">
        <f t="shared" si="348"/>
        <v>0</v>
      </c>
      <c r="WXJ78" s="321">
        <f t="shared" si="348"/>
        <v>0</v>
      </c>
      <c r="WXK78" s="321">
        <f t="shared" si="348"/>
        <v>0</v>
      </c>
      <c r="WXL78" s="321">
        <f t="shared" si="348"/>
        <v>0</v>
      </c>
      <c r="WXM78" s="321">
        <f t="shared" si="348"/>
        <v>0</v>
      </c>
      <c r="WXN78" s="321">
        <f t="shared" si="348"/>
        <v>0</v>
      </c>
      <c r="WXO78" s="321">
        <f t="shared" si="348"/>
        <v>0</v>
      </c>
      <c r="WXP78" s="321">
        <f t="shared" si="348"/>
        <v>0</v>
      </c>
      <c r="WXQ78" s="321">
        <f t="shared" si="348"/>
        <v>0</v>
      </c>
      <c r="WXR78" s="321">
        <f t="shared" si="348"/>
        <v>0</v>
      </c>
      <c r="WXS78" s="321">
        <f t="shared" si="348"/>
        <v>0</v>
      </c>
      <c r="WXT78" s="321">
        <f t="shared" si="348"/>
        <v>0</v>
      </c>
      <c r="WXU78" s="321">
        <f t="shared" si="348"/>
        <v>0</v>
      </c>
      <c r="WXV78" s="321">
        <f t="shared" si="348"/>
        <v>0</v>
      </c>
      <c r="WXW78" s="321">
        <f t="shared" si="348"/>
        <v>0</v>
      </c>
      <c r="WXX78" s="321">
        <f t="shared" si="348"/>
        <v>0</v>
      </c>
      <c r="WXY78" s="321">
        <f t="shared" si="348"/>
        <v>0</v>
      </c>
      <c r="WXZ78" s="321">
        <f t="shared" si="348"/>
        <v>0</v>
      </c>
      <c r="WYA78" s="321">
        <f t="shared" si="348"/>
        <v>0</v>
      </c>
      <c r="WYB78" s="321">
        <f t="shared" si="348"/>
        <v>0</v>
      </c>
      <c r="WYC78" s="321">
        <f t="shared" si="348"/>
        <v>0</v>
      </c>
      <c r="WYD78" s="321">
        <f t="shared" si="348"/>
        <v>0</v>
      </c>
      <c r="WYE78" s="321">
        <f t="shared" si="348"/>
        <v>0</v>
      </c>
      <c r="WYF78" s="321">
        <f t="shared" si="348"/>
        <v>0</v>
      </c>
      <c r="WYG78" s="321">
        <f t="shared" si="348"/>
        <v>0</v>
      </c>
      <c r="WYH78" s="321">
        <f t="shared" si="348"/>
        <v>0</v>
      </c>
      <c r="WYI78" s="321">
        <f t="shared" si="348"/>
        <v>0</v>
      </c>
      <c r="WYJ78" s="321">
        <f t="shared" si="348"/>
        <v>0</v>
      </c>
      <c r="WYK78" s="321">
        <f t="shared" si="348"/>
        <v>0</v>
      </c>
      <c r="WYL78" s="321">
        <f t="shared" si="348"/>
        <v>0</v>
      </c>
      <c r="WYM78" s="321">
        <f t="shared" ref="WYM78:WZI81" si="349">WYL78*8.5%*12</f>
        <v>0</v>
      </c>
      <c r="WYN78" s="321">
        <f t="shared" si="349"/>
        <v>0</v>
      </c>
      <c r="WYO78" s="321">
        <f t="shared" si="349"/>
        <v>0</v>
      </c>
      <c r="WYP78" s="321">
        <f t="shared" si="349"/>
        <v>0</v>
      </c>
      <c r="WYQ78" s="321">
        <f t="shared" si="349"/>
        <v>0</v>
      </c>
      <c r="WYR78" s="321">
        <f t="shared" si="349"/>
        <v>0</v>
      </c>
      <c r="WYS78" s="321">
        <f t="shared" si="349"/>
        <v>0</v>
      </c>
      <c r="WYT78" s="321">
        <f t="shared" si="349"/>
        <v>0</v>
      </c>
      <c r="WYU78" s="321">
        <f t="shared" si="349"/>
        <v>0</v>
      </c>
      <c r="WYV78" s="321">
        <f t="shared" si="349"/>
        <v>0</v>
      </c>
      <c r="WYW78" s="321">
        <f t="shared" si="349"/>
        <v>0</v>
      </c>
      <c r="WYX78" s="321">
        <f t="shared" si="349"/>
        <v>0</v>
      </c>
      <c r="WYY78" s="321">
        <f t="shared" si="349"/>
        <v>0</v>
      </c>
      <c r="WYZ78" s="321">
        <f t="shared" si="349"/>
        <v>0</v>
      </c>
      <c r="WZA78" s="321">
        <f t="shared" si="349"/>
        <v>0</v>
      </c>
      <c r="WZB78" s="321">
        <f t="shared" si="349"/>
        <v>0</v>
      </c>
      <c r="WZC78" s="321">
        <f t="shared" si="349"/>
        <v>0</v>
      </c>
      <c r="WZD78" s="321">
        <f t="shared" si="349"/>
        <v>0</v>
      </c>
      <c r="WZE78" s="321">
        <f t="shared" si="349"/>
        <v>0</v>
      </c>
      <c r="WZF78" s="321">
        <f t="shared" si="349"/>
        <v>0</v>
      </c>
      <c r="WZG78" s="321">
        <f t="shared" si="349"/>
        <v>0</v>
      </c>
      <c r="WZH78" s="321">
        <f t="shared" si="349"/>
        <v>0</v>
      </c>
      <c r="WZI78" s="321">
        <f t="shared" si="349"/>
        <v>0</v>
      </c>
    </row>
    <row r="79" spans="1:16233" s="319" customFormat="1" ht="14.25" customHeight="1">
      <c r="A79" s="320">
        <v>72</v>
      </c>
      <c r="B79" s="321">
        <v>34997032</v>
      </c>
      <c r="C79" s="322" t="s">
        <v>907</v>
      </c>
      <c r="D79" s="323" t="s">
        <v>794</v>
      </c>
      <c r="E79" s="323" t="s">
        <v>466</v>
      </c>
      <c r="F79" s="323" t="s">
        <v>779</v>
      </c>
      <c r="G79" s="323" t="s">
        <v>779</v>
      </c>
      <c r="H79" s="324">
        <v>2876019</v>
      </c>
      <c r="I79" s="325">
        <v>0</v>
      </c>
      <c r="J79" s="325">
        <v>0</v>
      </c>
      <c r="K79" s="321">
        <f t="shared" si="79"/>
        <v>34512228</v>
      </c>
      <c r="L79" s="326">
        <v>0</v>
      </c>
      <c r="M79" s="327">
        <v>0</v>
      </c>
      <c r="N79" s="336">
        <v>2933539.3800000004</v>
      </c>
      <c r="O79" s="337">
        <v>4141467.36</v>
      </c>
      <c r="P79" s="338">
        <v>840717.87407999998</v>
      </c>
      <c r="Q79" s="338">
        <v>1380489.12</v>
      </c>
      <c r="R79" s="339">
        <v>1035366.84</v>
      </c>
      <c r="S79" s="338">
        <v>690244.56</v>
      </c>
      <c r="T79" s="331">
        <v>0</v>
      </c>
      <c r="U79" s="317">
        <f t="shared" si="80"/>
        <v>1006606.6499999999</v>
      </c>
      <c r="V79" s="317">
        <f t="shared" si="81"/>
        <v>1521893.3875</v>
      </c>
      <c r="W79" s="317">
        <f t="shared" si="82"/>
        <v>1648717.8364583333</v>
      </c>
      <c r="X79" s="317">
        <f t="shared" si="90"/>
        <v>1438009.5</v>
      </c>
      <c r="Y79" s="321">
        <f t="shared" si="83"/>
        <v>191734.6</v>
      </c>
      <c r="Z79" s="317">
        <f t="shared" si="84"/>
        <v>3224120.4894965277</v>
      </c>
      <c r="AA79" s="317">
        <f t="shared" si="85"/>
        <v>3492797.1969545716</v>
      </c>
      <c r="AB79" s="317">
        <f t="shared" si="86"/>
        <v>419135.6636345486</v>
      </c>
      <c r="AC79" s="683">
        <f t="shared" si="87"/>
        <v>58477068.458123989</v>
      </c>
      <c r="AD79" s="686">
        <f t="shared" si="88"/>
        <v>60816151.196448952</v>
      </c>
      <c r="AE79" s="686">
        <f t="shared" si="95"/>
        <v>63248797.244306907</v>
      </c>
      <c r="AF79" s="686">
        <f t="shared" si="95"/>
        <v>65778749.134079181</v>
      </c>
      <c r="AG79" s="686">
        <f t="shared" si="95"/>
        <v>68409899.099442348</v>
      </c>
      <c r="AH79" s="686">
        <f t="shared" si="95"/>
        <v>71146295.063420042</v>
      </c>
      <c r="AI79" s="686">
        <f t="shared" si="95"/>
        <v>73992146.865956843</v>
      </c>
      <c r="AJ79" s="686">
        <f t="shared" si="95"/>
        <v>76951832.740595117</v>
      </c>
      <c r="AK79" s="686">
        <f t="shared" si="95"/>
        <v>80029906.050218925</v>
      </c>
      <c r="AL79" s="686">
        <f t="shared" si="95"/>
        <v>83231102.292227685</v>
      </c>
      <c r="AM79" s="686">
        <f t="shared" si="95"/>
        <v>86560346.383916795</v>
      </c>
      <c r="AN79" s="321"/>
      <c r="AO79" s="321"/>
      <c r="AP79" s="321"/>
      <c r="AQ79" s="321"/>
      <c r="AR79" s="321"/>
      <c r="AS79" s="321"/>
      <c r="AT79" s="321"/>
      <c r="AU79" s="321"/>
      <c r="AV79" s="321"/>
      <c r="AW79" s="321"/>
      <c r="AX79" s="321"/>
      <c r="AY79" s="321"/>
      <c r="AZ79" s="321"/>
      <c r="BA79" s="321">
        <f t="shared" si="96"/>
        <v>0</v>
      </c>
      <c r="BB79" s="321">
        <f t="shared" si="96"/>
        <v>0</v>
      </c>
      <c r="BC79" s="321">
        <f t="shared" si="96"/>
        <v>0</v>
      </c>
      <c r="BD79" s="321">
        <f t="shared" si="96"/>
        <v>0</v>
      </c>
      <c r="BE79" s="321">
        <f t="shared" si="96"/>
        <v>0</v>
      </c>
      <c r="BF79" s="321">
        <f t="shared" si="96"/>
        <v>0</v>
      </c>
      <c r="BG79" s="321">
        <f t="shared" si="96"/>
        <v>0</v>
      </c>
      <c r="BH79" s="321">
        <f t="shared" si="96"/>
        <v>0</v>
      </c>
      <c r="BI79" s="321">
        <f t="shared" si="96"/>
        <v>0</v>
      </c>
      <c r="BJ79" s="321">
        <f t="shared" si="96"/>
        <v>0</v>
      </c>
      <c r="BK79" s="321">
        <f t="shared" si="96"/>
        <v>0</v>
      </c>
      <c r="BL79" s="321">
        <f t="shared" si="96"/>
        <v>0</v>
      </c>
      <c r="BM79" s="321">
        <f t="shared" si="96"/>
        <v>0</v>
      </c>
      <c r="BN79" s="321">
        <f t="shared" si="96"/>
        <v>0</v>
      </c>
      <c r="BO79" s="321">
        <f t="shared" si="96"/>
        <v>0</v>
      </c>
      <c r="BP79" s="321">
        <f t="shared" si="96"/>
        <v>0</v>
      </c>
      <c r="BQ79" s="321">
        <f t="shared" si="96"/>
        <v>0</v>
      </c>
      <c r="BR79" s="321">
        <f t="shared" si="96"/>
        <v>0</v>
      </c>
      <c r="BS79" s="321">
        <f t="shared" si="96"/>
        <v>0</v>
      </c>
      <c r="BT79" s="321">
        <f t="shared" si="96"/>
        <v>0</v>
      </c>
      <c r="BU79" s="321">
        <f t="shared" si="96"/>
        <v>0</v>
      </c>
      <c r="BV79" s="321">
        <f t="shared" si="96"/>
        <v>0</v>
      </c>
      <c r="BW79" s="321">
        <f t="shared" si="96"/>
        <v>0</v>
      </c>
      <c r="BX79" s="321">
        <f t="shared" si="96"/>
        <v>0</v>
      </c>
      <c r="BY79" s="321">
        <f t="shared" si="96"/>
        <v>0</v>
      </c>
      <c r="BZ79" s="321">
        <f t="shared" si="96"/>
        <v>0</v>
      </c>
      <c r="CA79" s="321">
        <f t="shared" si="96"/>
        <v>0</v>
      </c>
      <c r="CB79" s="321">
        <f t="shared" si="96"/>
        <v>0</v>
      </c>
      <c r="CC79" s="321">
        <f t="shared" si="96"/>
        <v>0</v>
      </c>
      <c r="CD79" s="321">
        <f t="shared" si="96"/>
        <v>0</v>
      </c>
      <c r="CE79" s="321">
        <f t="shared" si="97"/>
        <v>0</v>
      </c>
      <c r="CF79" s="321">
        <f t="shared" si="97"/>
        <v>0</v>
      </c>
      <c r="CG79" s="321">
        <f t="shared" si="97"/>
        <v>0</v>
      </c>
      <c r="CH79" s="321">
        <f t="shared" si="97"/>
        <v>0</v>
      </c>
      <c r="CI79" s="321">
        <f t="shared" si="97"/>
        <v>0</v>
      </c>
      <c r="CJ79" s="321">
        <f t="shared" si="97"/>
        <v>0</v>
      </c>
      <c r="CK79" s="321">
        <f t="shared" si="97"/>
        <v>0</v>
      </c>
      <c r="CL79" s="321">
        <f t="shared" si="97"/>
        <v>0</v>
      </c>
      <c r="CM79" s="321">
        <f t="shared" si="97"/>
        <v>0</v>
      </c>
      <c r="CN79" s="321">
        <f t="shared" si="97"/>
        <v>0</v>
      </c>
      <c r="CO79" s="321">
        <f t="shared" si="97"/>
        <v>0</v>
      </c>
      <c r="CP79" s="321">
        <f t="shared" si="97"/>
        <v>0</v>
      </c>
      <c r="CQ79" s="321">
        <f t="shared" si="97"/>
        <v>0</v>
      </c>
      <c r="CR79" s="321">
        <f t="shared" si="97"/>
        <v>0</v>
      </c>
      <c r="CS79" s="321">
        <f t="shared" si="97"/>
        <v>0</v>
      </c>
      <c r="CT79" s="321">
        <f t="shared" si="97"/>
        <v>0</v>
      </c>
      <c r="CU79" s="321">
        <f t="shared" si="97"/>
        <v>0</v>
      </c>
      <c r="CV79" s="321">
        <f t="shared" si="97"/>
        <v>0</v>
      </c>
      <c r="CW79" s="321">
        <f t="shared" si="97"/>
        <v>0</v>
      </c>
      <c r="CX79" s="321">
        <f t="shared" si="97"/>
        <v>0</v>
      </c>
      <c r="CY79" s="321">
        <f t="shared" si="97"/>
        <v>0</v>
      </c>
      <c r="CZ79" s="321">
        <f t="shared" si="97"/>
        <v>0</v>
      </c>
      <c r="DA79" s="321">
        <f t="shared" si="97"/>
        <v>0</v>
      </c>
      <c r="DB79" s="321">
        <f t="shared" si="97"/>
        <v>0</v>
      </c>
      <c r="DC79" s="321">
        <f t="shared" si="97"/>
        <v>0</v>
      </c>
      <c r="DD79" s="321">
        <f t="shared" si="97"/>
        <v>0</v>
      </c>
      <c r="DE79" s="321">
        <f t="shared" si="97"/>
        <v>0</v>
      </c>
      <c r="DF79" s="321">
        <f t="shared" si="97"/>
        <v>0</v>
      </c>
      <c r="DG79" s="321">
        <f t="shared" si="97"/>
        <v>0</v>
      </c>
      <c r="DH79" s="321">
        <f t="shared" si="97"/>
        <v>0</v>
      </c>
      <c r="DI79" s="321">
        <f t="shared" si="97"/>
        <v>0</v>
      </c>
      <c r="DJ79" s="321">
        <f t="shared" si="97"/>
        <v>0</v>
      </c>
      <c r="DK79" s="321">
        <f t="shared" si="97"/>
        <v>0</v>
      </c>
      <c r="DL79" s="321">
        <f t="shared" si="97"/>
        <v>0</v>
      </c>
      <c r="DM79" s="321">
        <f t="shared" si="97"/>
        <v>0</v>
      </c>
      <c r="DN79" s="321">
        <f t="shared" si="97"/>
        <v>0</v>
      </c>
      <c r="DO79" s="321">
        <f t="shared" si="97"/>
        <v>0</v>
      </c>
      <c r="DP79" s="321">
        <f t="shared" si="97"/>
        <v>0</v>
      </c>
      <c r="DQ79" s="321">
        <f t="shared" si="97"/>
        <v>0</v>
      </c>
      <c r="DR79" s="321">
        <f t="shared" si="97"/>
        <v>0</v>
      </c>
      <c r="DS79" s="321">
        <f t="shared" si="97"/>
        <v>0</v>
      </c>
      <c r="DT79" s="321">
        <f t="shared" si="97"/>
        <v>0</v>
      </c>
      <c r="DU79" s="321">
        <f t="shared" si="97"/>
        <v>0</v>
      </c>
      <c r="DV79" s="321">
        <f t="shared" si="97"/>
        <v>0</v>
      </c>
      <c r="DW79" s="321">
        <f t="shared" si="97"/>
        <v>0</v>
      </c>
      <c r="DX79" s="321">
        <f t="shared" si="97"/>
        <v>0</v>
      </c>
      <c r="DY79" s="321">
        <f t="shared" si="97"/>
        <v>0</v>
      </c>
      <c r="DZ79" s="321">
        <f t="shared" si="97"/>
        <v>0</v>
      </c>
      <c r="EA79" s="321">
        <f t="shared" si="97"/>
        <v>0</v>
      </c>
      <c r="EB79" s="321">
        <f t="shared" si="97"/>
        <v>0</v>
      </c>
      <c r="EC79" s="321">
        <f t="shared" si="97"/>
        <v>0</v>
      </c>
      <c r="ED79" s="321">
        <f t="shared" si="97"/>
        <v>0</v>
      </c>
      <c r="EE79" s="321">
        <f t="shared" si="97"/>
        <v>0</v>
      </c>
      <c r="EF79" s="321">
        <f t="shared" si="97"/>
        <v>0</v>
      </c>
      <c r="EG79" s="321">
        <f t="shared" si="97"/>
        <v>0</v>
      </c>
      <c r="EH79" s="321">
        <f t="shared" si="97"/>
        <v>0</v>
      </c>
      <c r="EI79" s="321">
        <f t="shared" si="97"/>
        <v>0</v>
      </c>
      <c r="EJ79" s="321">
        <f t="shared" si="97"/>
        <v>0</v>
      </c>
      <c r="EK79" s="321">
        <f t="shared" si="97"/>
        <v>0</v>
      </c>
      <c r="EL79" s="321">
        <f t="shared" si="97"/>
        <v>0</v>
      </c>
      <c r="EM79" s="321">
        <f t="shared" si="97"/>
        <v>0</v>
      </c>
      <c r="EN79" s="321">
        <f t="shared" si="97"/>
        <v>0</v>
      </c>
      <c r="EO79" s="321">
        <f t="shared" si="97"/>
        <v>0</v>
      </c>
      <c r="EP79" s="321">
        <f t="shared" si="97"/>
        <v>0</v>
      </c>
      <c r="EQ79" s="321">
        <f t="shared" si="98"/>
        <v>0</v>
      </c>
      <c r="ER79" s="321">
        <f t="shared" si="98"/>
        <v>0</v>
      </c>
      <c r="ES79" s="321">
        <f t="shared" si="98"/>
        <v>0</v>
      </c>
      <c r="ET79" s="321">
        <f t="shared" si="98"/>
        <v>0</v>
      </c>
      <c r="EU79" s="321">
        <f t="shared" si="98"/>
        <v>0</v>
      </c>
      <c r="EV79" s="321">
        <f t="shared" si="98"/>
        <v>0</v>
      </c>
      <c r="EW79" s="321">
        <f t="shared" si="98"/>
        <v>0</v>
      </c>
      <c r="EX79" s="321">
        <f t="shared" si="98"/>
        <v>0</v>
      </c>
      <c r="EY79" s="321">
        <f t="shared" si="98"/>
        <v>0</v>
      </c>
      <c r="EZ79" s="321">
        <f t="shared" si="98"/>
        <v>0</v>
      </c>
      <c r="FA79" s="321">
        <f t="shared" si="98"/>
        <v>0</v>
      </c>
      <c r="FB79" s="321">
        <f t="shared" si="98"/>
        <v>0</v>
      </c>
      <c r="FC79" s="321">
        <f t="shared" si="98"/>
        <v>0</v>
      </c>
      <c r="FD79" s="321">
        <f t="shared" si="98"/>
        <v>0</v>
      </c>
      <c r="FE79" s="321">
        <f t="shared" si="98"/>
        <v>0</v>
      </c>
      <c r="FF79" s="321">
        <f t="shared" si="98"/>
        <v>0</v>
      </c>
      <c r="FG79" s="321">
        <f t="shared" si="98"/>
        <v>0</v>
      </c>
      <c r="FH79" s="321">
        <f t="shared" si="98"/>
        <v>0</v>
      </c>
      <c r="FI79" s="321">
        <f t="shared" si="98"/>
        <v>0</v>
      </c>
      <c r="FJ79" s="321">
        <f t="shared" si="98"/>
        <v>0</v>
      </c>
      <c r="FK79" s="321">
        <f t="shared" si="98"/>
        <v>0</v>
      </c>
      <c r="FL79" s="321">
        <f t="shared" si="98"/>
        <v>0</v>
      </c>
      <c r="FM79" s="321">
        <f t="shared" si="98"/>
        <v>0</v>
      </c>
      <c r="FN79" s="321">
        <f t="shared" si="98"/>
        <v>0</v>
      </c>
      <c r="FO79" s="321">
        <f t="shared" si="98"/>
        <v>0</v>
      </c>
      <c r="FP79" s="321">
        <f t="shared" si="98"/>
        <v>0</v>
      </c>
      <c r="FQ79" s="321">
        <f t="shared" si="98"/>
        <v>0</v>
      </c>
      <c r="FR79" s="321">
        <f t="shared" si="98"/>
        <v>0</v>
      </c>
      <c r="FS79" s="321">
        <f t="shared" si="98"/>
        <v>0</v>
      </c>
      <c r="FT79" s="321">
        <f t="shared" si="98"/>
        <v>0</v>
      </c>
      <c r="FU79" s="321">
        <f t="shared" si="98"/>
        <v>0</v>
      </c>
      <c r="FV79" s="321">
        <f t="shared" si="98"/>
        <v>0</v>
      </c>
      <c r="FW79" s="321">
        <f t="shared" si="98"/>
        <v>0</v>
      </c>
      <c r="FX79" s="321">
        <f t="shared" si="98"/>
        <v>0</v>
      </c>
      <c r="FY79" s="321">
        <f t="shared" si="98"/>
        <v>0</v>
      </c>
      <c r="FZ79" s="321">
        <f t="shared" si="98"/>
        <v>0</v>
      </c>
      <c r="GA79" s="321">
        <f t="shared" si="98"/>
        <v>0</v>
      </c>
      <c r="GB79" s="321">
        <f t="shared" si="98"/>
        <v>0</v>
      </c>
      <c r="GC79" s="321">
        <f t="shared" si="98"/>
        <v>0</v>
      </c>
      <c r="GD79" s="321">
        <f t="shared" si="98"/>
        <v>0</v>
      </c>
      <c r="GE79" s="321">
        <f t="shared" si="98"/>
        <v>0</v>
      </c>
      <c r="GF79" s="321">
        <f t="shared" si="98"/>
        <v>0</v>
      </c>
      <c r="GG79" s="321">
        <f t="shared" si="98"/>
        <v>0</v>
      </c>
      <c r="GH79" s="321">
        <f t="shared" si="98"/>
        <v>0</v>
      </c>
      <c r="GI79" s="321">
        <f t="shared" si="98"/>
        <v>0</v>
      </c>
      <c r="GJ79" s="321">
        <f t="shared" si="98"/>
        <v>0</v>
      </c>
      <c r="GK79" s="321">
        <f t="shared" si="98"/>
        <v>0</v>
      </c>
      <c r="GL79" s="321">
        <f t="shared" si="98"/>
        <v>0</v>
      </c>
      <c r="GM79" s="321">
        <f t="shared" si="98"/>
        <v>0</v>
      </c>
      <c r="GN79" s="321">
        <f t="shared" si="98"/>
        <v>0</v>
      </c>
      <c r="GO79" s="321">
        <f t="shared" si="98"/>
        <v>0</v>
      </c>
      <c r="GP79" s="321">
        <f t="shared" si="98"/>
        <v>0</v>
      </c>
      <c r="GQ79" s="321">
        <f t="shared" si="98"/>
        <v>0</v>
      </c>
      <c r="GR79" s="321">
        <f t="shared" si="98"/>
        <v>0</v>
      </c>
      <c r="GS79" s="321">
        <f t="shared" si="98"/>
        <v>0</v>
      </c>
      <c r="GT79" s="321">
        <f t="shared" si="98"/>
        <v>0</v>
      </c>
      <c r="GU79" s="321">
        <f t="shared" si="98"/>
        <v>0</v>
      </c>
      <c r="GV79" s="321">
        <f t="shared" si="98"/>
        <v>0</v>
      </c>
      <c r="GW79" s="321">
        <f t="shared" si="98"/>
        <v>0</v>
      </c>
      <c r="GX79" s="321">
        <f t="shared" si="98"/>
        <v>0</v>
      </c>
      <c r="GY79" s="321">
        <f t="shared" si="98"/>
        <v>0</v>
      </c>
      <c r="GZ79" s="321">
        <f t="shared" si="98"/>
        <v>0</v>
      </c>
      <c r="HA79" s="321">
        <f t="shared" si="98"/>
        <v>0</v>
      </c>
      <c r="HB79" s="321">
        <f t="shared" si="98"/>
        <v>0</v>
      </c>
      <c r="HC79" s="321">
        <f t="shared" si="99"/>
        <v>0</v>
      </c>
      <c r="HD79" s="321">
        <f t="shared" si="99"/>
        <v>0</v>
      </c>
      <c r="HE79" s="321">
        <f t="shared" si="99"/>
        <v>0</v>
      </c>
      <c r="HF79" s="321">
        <f t="shared" si="99"/>
        <v>0</v>
      </c>
      <c r="HG79" s="321">
        <f t="shared" si="99"/>
        <v>0</v>
      </c>
      <c r="HH79" s="321">
        <f t="shared" si="99"/>
        <v>0</v>
      </c>
      <c r="HI79" s="321">
        <f t="shared" si="99"/>
        <v>0</v>
      </c>
      <c r="HJ79" s="321">
        <f t="shared" si="99"/>
        <v>0</v>
      </c>
      <c r="HK79" s="321">
        <f t="shared" si="99"/>
        <v>0</v>
      </c>
      <c r="HL79" s="321">
        <f t="shared" si="99"/>
        <v>0</v>
      </c>
      <c r="HM79" s="321">
        <f t="shared" si="99"/>
        <v>0</v>
      </c>
      <c r="HN79" s="321">
        <f t="shared" si="99"/>
        <v>0</v>
      </c>
      <c r="HO79" s="321">
        <f t="shared" si="99"/>
        <v>0</v>
      </c>
      <c r="HP79" s="321">
        <f t="shared" si="99"/>
        <v>0</v>
      </c>
      <c r="HQ79" s="321">
        <f t="shared" si="99"/>
        <v>0</v>
      </c>
      <c r="HR79" s="321">
        <f t="shared" si="99"/>
        <v>0</v>
      </c>
      <c r="HS79" s="321">
        <f t="shared" si="99"/>
        <v>0</v>
      </c>
      <c r="HT79" s="321">
        <f t="shared" si="99"/>
        <v>0</v>
      </c>
      <c r="HU79" s="321">
        <f t="shared" si="99"/>
        <v>0</v>
      </c>
      <c r="HV79" s="321">
        <f t="shared" si="99"/>
        <v>0</v>
      </c>
      <c r="HW79" s="321">
        <f t="shared" si="99"/>
        <v>0</v>
      </c>
      <c r="HX79" s="321">
        <f t="shared" si="99"/>
        <v>0</v>
      </c>
      <c r="HY79" s="321">
        <f t="shared" si="99"/>
        <v>0</v>
      </c>
      <c r="HZ79" s="321">
        <f t="shared" si="99"/>
        <v>0</v>
      </c>
      <c r="IA79" s="321">
        <f t="shared" si="99"/>
        <v>0</v>
      </c>
      <c r="IB79" s="321">
        <f t="shared" si="99"/>
        <v>0</v>
      </c>
      <c r="IC79" s="321">
        <f t="shared" si="99"/>
        <v>0</v>
      </c>
      <c r="ID79" s="321">
        <f t="shared" si="99"/>
        <v>0</v>
      </c>
      <c r="IE79" s="321">
        <f t="shared" si="99"/>
        <v>0</v>
      </c>
      <c r="IF79" s="321">
        <f t="shared" si="99"/>
        <v>0</v>
      </c>
      <c r="IG79" s="321">
        <f t="shared" si="99"/>
        <v>0</v>
      </c>
      <c r="IH79" s="321">
        <f t="shared" si="99"/>
        <v>0</v>
      </c>
      <c r="II79" s="321">
        <f t="shared" si="99"/>
        <v>0</v>
      </c>
      <c r="IJ79" s="321">
        <f t="shared" si="99"/>
        <v>0</v>
      </c>
      <c r="IK79" s="321">
        <f t="shared" si="99"/>
        <v>0</v>
      </c>
      <c r="IL79" s="321">
        <f t="shared" si="99"/>
        <v>0</v>
      </c>
      <c r="IM79" s="321">
        <f t="shared" si="99"/>
        <v>0</v>
      </c>
      <c r="IN79" s="321">
        <f t="shared" si="99"/>
        <v>0</v>
      </c>
      <c r="IO79" s="321">
        <f t="shared" si="99"/>
        <v>0</v>
      </c>
      <c r="IP79" s="321">
        <f t="shared" si="99"/>
        <v>0</v>
      </c>
      <c r="IQ79" s="321">
        <f t="shared" si="99"/>
        <v>0</v>
      </c>
      <c r="IR79" s="321">
        <f t="shared" si="99"/>
        <v>0</v>
      </c>
      <c r="IS79" s="321">
        <f t="shared" si="99"/>
        <v>0</v>
      </c>
      <c r="IT79" s="321">
        <f t="shared" si="99"/>
        <v>0</v>
      </c>
      <c r="IU79" s="321">
        <f t="shared" si="99"/>
        <v>0</v>
      </c>
      <c r="IV79" s="321">
        <f t="shared" si="99"/>
        <v>0</v>
      </c>
      <c r="IW79" s="321">
        <f t="shared" si="99"/>
        <v>0</v>
      </c>
      <c r="IX79" s="321">
        <f t="shared" si="99"/>
        <v>0</v>
      </c>
      <c r="IY79" s="321">
        <f t="shared" si="99"/>
        <v>0</v>
      </c>
      <c r="IZ79" s="321">
        <f t="shared" si="99"/>
        <v>0</v>
      </c>
      <c r="JA79" s="321">
        <f t="shared" si="99"/>
        <v>0</v>
      </c>
      <c r="JB79" s="321">
        <f t="shared" si="99"/>
        <v>0</v>
      </c>
      <c r="JC79" s="321">
        <f t="shared" si="99"/>
        <v>0</v>
      </c>
      <c r="JD79" s="321">
        <f t="shared" si="99"/>
        <v>0</v>
      </c>
      <c r="JE79" s="321">
        <f t="shared" si="99"/>
        <v>0</v>
      </c>
      <c r="JF79" s="321">
        <f t="shared" si="99"/>
        <v>0</v>
      </c>
      <c r="JG79" s="321">
        <f t="shared" si="99"/>
        <v>0</v>
      </c>
      <c r="JH79" s="321">
        <f t="shared" si="99"/>
        <v>0</v>
      </c>
      <c r="JI79" s="321">
        <f t="shared" si="99"/>
        <v>0</v>
      </c>
      <c r="JJ79" s="321">
        <f t="shared" si="99"/>
        <v>0</v>
      </c>
      <c r="JK79" s="321">
        <f t="shared" si="99"/>
        <v>0</v>
      </c>
      <c r="JL79" s="321">
        <f t="shared" si="99"/>
        <v>0</v>
      </c>
      <c r="JM79" s="321">
        <f t="shared" si="99"/>
        <v>0</v>
      </c>
      <c r="JN79" s="321">
        <f t="shared" si="99"/>
        <v>0</v>
      </c>
      <c r="JO79" s="321">
        <f t="shared" si="100"/>
        <v>0</v>
      </c>
      <c r="JP79" s="321">
        <f t="shared" si="100"/>
        <v>0</v>
      </c>
      <c r="JQ79" s="321">
        <f t="shared" si="100"/>
        <v>0</v>
      </c>
      <c r="JR79" s="321">
        <f t="shared" si="100"/>
        <v>0</v>
      </c>
      <c r="JS79" s="321">
        <f t="shared" si="100"/>
        <v>0</v>
      </c>
      <c r="JT79" s="321">
        <f t="shared" si="100"/>
        <v>0</v>
      </c>
      <c r="JU79" s="321">
        <f t="shared" si="100"/>
        <v>0</v>
      </c>
      <c r="JV79" s="321">
        <f t="shared" si="100"/>
        <v>0</v>
      </c>
      <c r="JW79" s="321">
        <f t="shared" si="100"/>
        <v>0</v>
      </c>
      <c r="JX79" s="321">
        <f t="shared" si="100"/>
        <v>0</v>
      </c>
      <c r="JY79" s="321">
        <f t="shared" si="100"/>
        <v>0</v>
      </c>
      <c r="JZ79" s="321">
        <f t="shared" si="100"/>
        <v>0</v>
      </c>
      <c r="KA79" s="321">
        <f t="shared" si="100"/>
        <v>0</v>
      </c>
      <c r="KB79" s="321">
        <f t="shared" si="100"/>
        <v>0</v>
      </c>
      <c r="KC79" s="321">
        <f t="shared" si="100"/>
        <v>0</v>
      </c>
      <c r="KD79" s="321">
        <f t="shared" si="100"/>
        <v>0</v>
      </c>
      <c r="KE79" s="321">
        <f t="shared" si="100"/>
        <v>0</v>
      </c>
      <c r="KF79" s="321">
        <f t="shared" si="100"/>
        <v>0</v>
      </c>
      <c r="KG79" s="321">
        <f t="shared" si="100"/>
        <v>0</v>
      </c>
      <c r="KH79" s="321">
        <f t="shared" si="100"/>
        <v>0</v>
      </c>
      <c r="KI79" s="321">
        <f t="shared" si="100"/>
        <v>0</v>
      </c>
      <c r="KJ79" s="321">
        <f t="shared" si="100"/>
        <v>0</v>
      </c>
      <c r="KK79" s="321">
        <f t="shared" si="100"/>
        <v>0</v>
      </c>
      <c r="KL79" s="321">
        <f t="shared" si="100"/>
        <v>0</v>
      </c>
      <c r="KM79" s="321">
        <f t="shared" si="100"/>
        <v>0</v>
      </c>
      <c r="KN79" s="321">
        <f t="shared" si="100"/>
        <v>0</v>
      </c>
      <c r="KO79" s="321">
        <f t="shared" si="100"/>
        <v>0</v>
      </c>
      <c r="KP79" s="321">
        <f t="shared" si="100"/>
        <v>0</v>
      </c>
      <c r="KQ79" s="321">
        <f t="shared" si="100"/>
        <v>0</v>
      </c>
      <c r="KR79" s="321">
        <f t="shared" si="100"/>
        <v>0</v>
      </c>
      <c r="KS79" s="321">
        <f t="shared" si="100"/>
        <v>0</v>
      </c>
      <c r="KT79" s="321">
        <f t="shared" si="100"/>
        <v>0</v>
      </c>
      <c r="KU79" s="321">
        <f t="shared" si="100"/>
        <v>0</v>
      </c>
      <c r="KV79" s="321">
        <f t="shared" si="100"/>
        <v>0</v>
      </c>
      <c r="KW79" s="321">
        <f t="shared" si="100"/>
        <v>0</v>
      </c>
      <c r="KX79" s="321">
        <f t="shared" si="100"/>
        <v>0</v>
      </c>
      <c r="KY79" s="321">
        <f t="shared" si="100"/>
        <v>0</v>
      </c>
      <c r="KZ79" s="321">
        <f t="shared" si="100"/>
        <v>0</v>
      </c>
      <c r="LA79" s="321">
        <f t="shared" si="100"/>
        <v>0</v>
      </c>
      <c r="LB79" s="321">
        <f t="shared" si="100"/>
        <v>0</v>
      </c>
      <c r="LC79" s="321">
        <f t="shared" si="100"/>
        <v>0</v>
      </c>
      <c r="LD79" s="321">
        <f t="shared" si="100"/>
        <v>0</v>
      </c>
      <c r="LE79" s="321">
        <f t="shared" si="100"/>
        <v>0</v>
      </c>
      <c r="LF79" s="321">
        <f t="shared" si="100"/>
        <v>0</v>
      </c>
      <c r="LG79" s="321">
        <f t="shared" si="100"/>
        <v>0</v>
      </c>
      <c r="LH79" s="321">
        <f t="shared" si="100"/>
        <v>0</v>
      </c>
      <c r="LI79" s="321">
        <f t="shared" si="100"/>
        <v>0</v>
      </c>
      <c r="LJ79" s="321">
        <f t="shared" si="100"/>
        <v>0</v>
      </c>
      <c r="LK79" s="321">
        <f t="shared" si="100"/>
        <v>0</v>
      </c>
      <c r="LL79" s="321">
        <f t="shared" si="100"/>
        <v>0</v>
      </c>
      <c r="LM79" s="321">
        <f t="shared" si="100"/>
        <v>0</v>
      </c>
      <c r="LN79" s="321">
        <f t="shared" si="100"/>
        <v>0</v>
      </c>
      <c r="LO79" s="321">
        <f t="shared" si="100"/>
        <v>0</v>
      </c>
      <c r="LP79" s="321">
        <f t="shared" si="100"/>
        <v>0</v>
      </c>
      <c r="LQ79" s="321">
        <f t="shared" si="100"/>
        <v>0</v>
      </c>
      <c r="LR79" s="321">
        <f t="shared" si="100"/>
        <v>0</v>
      </c>
      <c r="LS79" s="321">
        <f t="shared" si="100"/>
        <v>0</v>
      </c>
      <c r="LT79" s="321">
        <f t="shared" si="100"/>
        <v>0</v>
      </c>
      <c r="LU79" s="321">
        <f t="shared" si="100"/>
        <v>0</v>
      </c>
      <c r="LV79" s="321">
        <f t="shared" si="100"/>
        <v>0</v>
      </c>
      <c r="LW79" s="321">
        <f t="shared" si="100"/>
        <v>0</v>
      </c>
      <c r="LX79" s="321">
        <f t="shared" si="100"/>
        <v>0</v>
      </c>
      <c r="LY79" s="321">
        <f t="shared" si="100"/>
        <v>0</v>
      </c>
      <c r="LZ79" s="321">
        <f t="shared" si="100"/>
        <v>0</v>
      </c>
      <c r="MA79" s="321">
        <f t="shared" si="101"/>
        <v>0</v>
      </c>
      <c r="MB79" s="321">
        <f t="shared" si="101"/>
        <v>0</v>
      </c>
      <c r="MC79" s="321">
        <f t="shared" si="101"/>
        <v>0</v>
      </c>
      <c r="MD79" s="321">
        <f t="shared" si="101"/>
        <v>0</v>
      </c>
      <c r="ME79" s="321">
        <f t="shared" si="101"/>
        <v>0</v>
      </c>
      <c r="MF79" s="321">
        <f t="shared" si="101"/>
        <v>0</v>
      </c>
      <c r="MG79" s="321">
        <f t="shared" si="101"/>
        <v>0</v>
      </c>
      <c r="MH79" s="321">
        <f t="shared" si="101"/>
        <v>0</v>
      </c>
      <c r="MI79" s="321">
        <f t="shared" si="101"/>
        <v>0</v>
      </c>
      <c r="MJ79" s="321">
        <f t="shared" si="101"/>
        <v>0</v>
      </c>
      <c r="MK79" s="321">
        <f t="shared" si="101"/>
        <v>0</v>
      </c>
      <c r="ML79" s="321">
        <f t="shared" si="101"/>
        <v>0</v>
      </c>
      <c r="MM79" s="321">
        <f t="shared" si="101"/>
        <v>0</v>
      </c>
      <c r="MN79" s="321">
        <f t="shared" si="101"/>
        <v>0</v>
      </c>
      <c r="MO79" s="321">
        <f t="shared" si="101"/>
        <v>0</v>
      </c>
      <c r="MP79" s="321">
        <f t="shared" si="101"/>
        <v>0</v>
      </c>
      <c r="MQ79" s="321">
        <f t="shared" si="101"/>
        <v>0</v>
      </c>
      <c r="MR79" s="321">
        <f t="shared" si="101"/>
        <v>0</v>
      </c>
      <c r="MS79" s="321">
        <f t="shared" si="101"/>
        <v>0</v>
      </c>
      <c r="MT79" s="321">
        <f t="shared" si="101"/>
        <v>0</v>
      </c>
      <c r="MU79" s="321">
        <f t="shared" si="101"/>
        <v>0</v>
      </c>
      <c r="MV79" s="321">
        <f t="shared" si="101"/>
        <v>0</v>
      </c>
      <c r="MW79" s="321">
        <f t="shared" si="101"/>
        <v>0</v>
      </c>
      <c r="MX79" s="321">
        <f t="shared" si="101"/>
        <v>0</v>
      </c>
      <c r="MY79" s="321">
        <f t="shared" si="101"/>
        <v>0</v>
      </c>
      <c r="MZ79" s="321">
        <f t="shared" si="101"/>
        <v>0</v>
      </c>
      <c r="NA79" s="321">
        <f t="shared" si="101"/>
        <v>0</v>
      </c>
      <c r="NB79" s="321">
        <f t="shared" si="101"/>
        <v>0</v>
      </c>
      <c r="NC79" s="321">
        <f t="shared" si="101"/>
        <v>0</v>
      </c>
      <c r="ND79" s="321">
        <f t="shared" si="101"/>
        <v>0</v>
      </c>
      <c r="NE79" s="321">
        <f t="shared" si="101"/>
        <v>0</v>
      </c>
      <c r="NF79" s="321">
        <f t="shared" si="101"/>
        <v>0</v>
      </c>
      <c r="NG79" s="321">
        <f t="shared" si="101"/>
        <v>0</v>
      </c>
      <c r="NH79" s="321">
        <f t="shared" si="101"/>
        <v>0</v>
      </c>
      <c r="NI79" s="321">
        <f t="shared" si="101"/>
        <v>0</v>
      </c>
      <c r="NJ79" s="321">
        <f t="shared" si="101"/>
        <v>0</v>
      </c>
      <c r="NK79" s="321">
        <f t="shared" si="101"/>
        <v>0</v>
      </c>
      <c r="NL79" s="321">
        <f t="shared" si="101"/>
        <v>0</v>
      </c>
      <c r="NM79" s="321">
        <f t="shared" si="101"/>
        <v>0</v>
      </c>
      <c r="NN79" s="321">
        <f t="shared" si="101"/>
        <v>0</v>
      </c>
      <c r="NO79" s="321">
        <f t="shared" si="101"/>
        <v>0</v>
      </c>
      <c r="NP79" s="321">
        <f t="shared" si="101"/>
        <v>0</v>
      </c>
      <c r="NQ79" s="321">
        <f t="shared" si="101"/>
        <v>0</v>
      </c>
      <c r="NR79" s="321">
        <f t="shared" si="101"/>
        <v>0</v>
      </c>
      <c r="NS79" s="321">
        <f t="shared" si="101"/>
        <v>0</v>
      </c>
      <c r="NT79" s="321">
        <f t="shared" si="101"/>
        <v>0</v>
      </c>
      <c r="NU79" s="321">
        <f t="shared" si="101"/>
        <v>0</v>
      </c>
      <c r="NV79" s="321">
        <f t="shared" si="101"/>
        <v>0</v>
      </c>
      <c r="NW79" s="321">
        <f t="shared" si="101"/>
        <v>0</v>
      </c>
      <c r="NX79" s="321">
        <f t="shared" si="101"/>
        <v>0</v>
      </c>
      <c r="NY79" s="321">
        <f t="shared" si="101"/>
        <v>0</v>
      </c>
      <c r="NZ79" s="321">
        <f t="shared" si="101"/>
        <v>0</v>
      </c>
      <c r="OA79" s="321">
        <f t="shared" si="101"/>
        <v>0</v>
      </c>
      <c r="OB79" s="321">
        <f t="shared" si="101"/>
        <v>0</v>
      </c>
      <c r="OC79" s="321">
        <f t="shared" si="101"/>
        <v>0</v>
      </c>
      <c r="OD79" s="321">
        <f t="shared" si="101"/>
        <v>0</v>
      </c>
      <c r="OE79" s="321">
        <f t="shared" si="101"/>
        <v>0</v>
      </c>
      <c r="OF79" s="321">
        <f t="shared" si="101"/>
        <v>0</v>
      </c>
      <c r="OG79" s="321">
        <f t="shared" si="101"/>
        <v>0</v>
      </c>
      <c r="OH79" s="321">
        <f t="shared" si="101"/>
        <v>0</v>
      </c>
      <c r="OI79" s="321">
        <f t="shared" si="101"/>
        <v>0</v>
      </c>
      <c r="OJ79" s="321">
        <f t="shared" si="101"/>
        <v>0</v>
      </c>
      <c r="OK79" s="321">
        <f t="shared" si="101"/>
        <v>0</v>
      </c>
      <c r="OL79" s="321">
        <f t="shared" si="101"/>
        <v>0</v>
      </c>
      <c r="OM79" s="321">
        <f t="shared" si="102"/>
        <v>0</v>
      </c>
      <c r="ON79" s="321">
        <f t="shared" si="102"/>
        <v>0</v>
      </c>
      <c r="OO79" s="321">
        <f t="shared" si="102"/>
        <v>0</v>
      </c>
      <c r="OP79" s="321">
        <f t="shared" si="102"/>
        <v>0</v>
      </c>
      <c r="OQ79" s="321">
        <f t="shared" si="102"/>
        <v>0</v>
      </c>
      <c r="OR79" s="321">
        <f t="shared" si="102"/>
        <v>0</v>
      </c>
      <c r="OS79" s="321">
        <f t="shared" si="102"/>
        <v>0</v>
      </c>
      <c r="OT79" s="321">
        <f t="shared" si="102"/>
        <v>0</v>
      </c>
      <c r="OU79" s="321">
        <f t="shared" si="102"/>
        <v>0</v>
      </c>
      <c r="OV79" s="321">
        <f t="shared" si="102"/>
        <v>0</v>
      </c>
      <c r="OW79" s="321">
        <f t="shared" si="102"/>
        <v>0</v>
      </c>
      <c r="OX79" s="321">
        <f t="shared" si="102"/>
        <v>0</v>
      </c>
      <c r="OY79" s="321">
        <f t="shared" si="102"/>
        <v>0</v>
      </c>
      <c r="OZ79" s="321">
        <f t="shared" si="102"/>
        <v>0</v>
      </c>
      <c r="PA79" s="321">
        <f t="shared" si="102"/>
        <v>0</v>
      </c>
      <c r="PB79" s="321">
        <f t="shared" si="102"/>
        <v>0</v>
      </c>
      <c r="PC79" s="321">
        <f t="shared" si="102"/>
        <v>0</v>
      </c>
      <c r="PD79" s="321">
        <f t="shared" si="102"/>
        <v>0</v>
      </c>
      <c r="PE79" s="321">
        <f t="shared" si="102"/>
        <v>0</v>
      </c>
      <c r="PF79" s="321">
        <f t="shared" si="102"/>
        <v>0</v>
      </c>
      <c r="PG79" s="321">
        <f t="shared" si="102"/>
        <v>0</v>
      </c>
      <c r="PH79" s="321">
        <f t="shared" si="102"/>
        <v>0</v>
      </c>
      <c r="PI79" s="321">
        <f t="shared" si="102"/>
        <v>0</v>
      </c>
      <c r="PJ79" s="321">
        <f t="shared" si="102"/>
        <v>0</v>
      </c>
      <c r="PK79" s="321">
        <f t="shared" si="102"/>
        <v>0</v>
      </c>
      <c r="PL79" s="321">
        <f t="shared" si="102"/>
        <v>0</v>
      </c>
      <c r="PM79" s="321">
        <f t="shared" si="102"/>
        <v>0</v>
      </c>
      <c r="PN79" s="321">
        <f t="shared" si="102"/>
        <v>0</v>
      </c>
      <c r="PO79" s="321">
        <f t="shared" si="102"/>
        <v>0</v>
      </c>
      <c r="PP79" s="321">
        <f t="shared" si="102"/>
        <v>0</v>
      </c>
      <c r="PQ79" s="321">
        <f t="shared" si="102"/>
        <v>0</v>
      </c>
      <c r="PR79" s="321">
        <f t="shared" si="102"/>
        <v>0</v>
      </c>
      <c r="PS79" s="321">
        <f t="shared" si="102"/>
        <v>0</v>
      </c>
      <c r="PT79" s="321">
        <f t="shared" si="102"/>
        <v>0</v>
      </c>
      <c r="PU79" s="321">
        <f t="shared" si="102"/>
        <v>0</v>
      </c>
      <c r="PV79" s="321">
        <f t="shared" si="102"/>
        <v>0</v>
      </c>
      <c r="PW79" s="321">
        <f t="shared" si="102"/>
        <v>0</v>
      </c>
      <c r="PX79" s="321">
        <f t="shared" si="102"/>
        <v>0</v>
      </c>
      <c r="PY79" s="321">
        <f t="shared" si="102"/>
        <v>0</v>
      </c>
      <c r="PZ79" s="321">
        <f t="shared" si="102"/>
        <v>0</v>
      </c>
      <c r="QA79" s="321">
        <f t="shared" si="102"/>
        <v>0</v>
      </c>
      <c r="QB79" s="321">
        <f t="shared" si="102"/>
        <v>0</v>
      </c>
      <c r="QC79" s="321">
        <f t="shared" si="102"/>
        <v>0</v>
      </c>
      <c r="QD79" s="321">
        <f t="shared" si="102"/>
        <v>0</v>
      </c>
      <c r="QE79" s="321">
        <f t="shared" si="102"/>
        <v>0</v>
      </c>
      <c r="QF79" s="321">
        <f t="shared" si="102"/>
        <v>0</v>
      </c>
      <c r="QG79" s="321">
        <f t="shared" si="102"/>
        <v>0</v>
      </c>
      <c r="QH79" s="321">
        <f t="shared" si="102"/>
        <v>0</v>
      </c>
      <c r="QI79" s="321">
        <f t="shared" si="102"/>
        <v>0</v>
      </c>
      <c r="QJ79" s="321">
        <f t="shared" si="102"/>
        <v>0</v>
      </c>
      <c r="QK79" s="321">
        <f t="shared" si="102"/>
        <v>0</v>
      </c>
      <c r="QL79" s="321">
        <f t="shared" si="102"/>
        <v>0</v>
      </c>
      <c r="QM79" s="321">
        <f t="shared" si="102"/>
        <v>0</v>
      </c>
      <c r="QN79" s="321">
        <f t="shared" si="102"/>
        <v>0</v>
      </c>
      <c r="QO79" s="321">
        <f t="shared" si="102"/>
        <v>0</v>
      </c>
      <c r="QP79" s="321">
        <f t="shared" si="102"/>
        <v>0</v>
      </c>
      <c r="QQ79" s="321">
        <f t="shared" si="102"/>
        <v>0</v>
      </c>
      <c r="QR79" s="321">
        <f t="shared" si="102"/>
        <v>0</v>
      </c>
      <c r="QS79" s="321">
        <f t="shared" si="102"/>
        <v>0</v>
      </c>
      <c r="QT79" s="321">
        <f t="shared" si="102"/>
        <v>0</v>
      </c>
      <c r="QU79" s="321">
        <f t="shared" si="102"/>
        <v>0</v>
      </c>
      <c r="QV79" s="321">
        <f t="shared" si="102"/>
        <v>0</v>
      </c>
      <c r="QW79" s="321">
        <f t="shared" si="102"/>
        <v>0</v>
      </c>
      <c r="QX79" s="321">
        <f t="shared" si="102"/>
        <v>0</v>
      </c>
      <c r="QY79" s="321">
        <f t="shared" si="103"/>
        <v>0</v>
      </c>
      <c r="QZ79" s="321">
        <f t="shared" si="103"/>
        <v>0</v>
      </c>
      <c r="RA79" s="321">
        <f t="shared" si="103"/>
        <v>0</v>
      </c>
      <c r="RB79" s="321">
        <f t="shared" si="103"/>
        <v>0</v>
      </c>
      <c r="RC79" s="321">
        <f t="shared" si="103"/>
        <v>0</v>
      </c>
      <c r="RD79" s="321">
        <f t="shared" si="103"/>
        <v>0</v>
      </c>
      <c r="RE79" s="321">
        <f t="shared" si="103"/>
        <v>0</v>
      </c>
      <c r="RF79" s="321">
        <f t="shared" si="103"/>
        <v>0</v>
      </c>
      <c r="RG79" s="321">
        <f t="shared" si="103"/>
        <v>0</v>
      </c>
      <c r="RH79" s="321">
        <f t="shared" si="103"/>
        <v>0</v>
      </c>
      <c r="RI79" s="321">
        <f t="shared" si="103"/>
        <v>0</v>
      </c>
      <c r="RJ79" s="321">
        <f t="shared" si="103"/>
        <v>0</v>
      </c>
      <c r="RK79" s="321">
        <f t="shared" si="103"/>
        <v>0</v>
      </c>
      <c r="RL79" s="321">
        <f t="shared" si="103"/>
        <v>0</v>
      </c>
      <c r="RM79" s="321">
        <f t="shared" si="103"/>
        <v>0</v>
      </c>
      <c r="RN79" s="321">
        <f t="shared" si="103"/>
        <v>0</v>
      </c>
      <c r="RO79" s="321">
        <f t="shared" si="103"/>
        <v>0</v>
      </c>
      <c r="RP79" s="321">
        <f t="shared" si="103"/>
        <v>0</v>
      </c>
      <c r="RQ79" s="321">
        <f t="shared" si="103"/>
        <v>0</v>
      </c>
      <c r="RR79" s="321">
        <f t="shared" si="103"/>
        <v>0</v>
      </c>
      <c r="RS79" s="321">
        <f t="shared" si="103"/>
        <v>0</v>
      </c>
      <c r="RT79" s="321">
        <f t="shared" si="103"/>
        <v>0</v>
      </c>
      <c r="RU79" s="321">
        <f t="shared" si="103"/>
        <v>0</v>
      </c>
      <c r="RV79" s="321">
        <f t="shared" si="103"/>
        <v>0</v>
      </c>
      <c r="RW79" s="321">
        <f t="shared" si="103"/>
        <v>0</v>
      </c>
      <c r="RX79" s="321">
        <f t="shared" si="103"/>
        <v>0</v>
      </c>
      <c r="RY79" s="321">
        <f t="shared" si="103"/>
        <v>0</v>
      </c>
      <c r="RZ79" s="321">
        <f t="shared" si="103"/>
        <v>0</v>
      </c>
      <c r="SA79" s="321">
        <f t="shared" si="103"/>
        <v>0</v>
      </c>
      <c r="SB79" s="321">
        <f t="shared" si="103"/>
        <v>0</v>
      </c>
      <c r="SC79" s="321">
        <f t="shared" si="103"/>
        <v>0</v>
      </c>
      <c r="SD79" s="321">
        <f t="shared" si="103"/>
        <v>0</v>
      </c>
      <c r="SE79" s="321">
        <f t="shared" si="103"/>
        <v>0</v>
      </c>
      <c r="SF79" s="321">
        <f t="shared" si="103"/>
        <v>0</v>
      </c>
      <c r="SG79" s="321">
        <f t="shared" si="103"/>
        <v>0</v>
      </c>
      <c r="SH79" s="321">
        <f t="shared" si="103"/>
        <v>0</v>
      </c>
      <c r="SI79" s="321">
        <f t="shared" si="103"/>
        <v>0</v>
      </c>
      <c r="SJ79" s="321">
        <f t="shared" si="103"/>
        <v>0</v>
      </c>
      <c r="SK79" s="321">
        <f t="shared" si="103"/>
        <v>0</v>
      </c>
      <c r="SL79" s="321">
        <f t="shared" si="103"/>
        <v>0</v>
      </c>
      <c r="SM79" s="321">
        <f t="shared" si="103"/>
        <v>0</v>
      </c>
      <c r="SN79" s="321">
        <f t="shared" si="103"/>
        <v>0</v>
      </c>
      <c r="SO79" s="321">
        <f t="shared" si="103"/>
        <v>0</v>
      </c>
      <c r="SP79" s="321">
        <f t="shared" si="103"/>
        <v>0</v>
      </c>
      <c r="SQ79" s="321">
        <f t="shared" si="103"/>
        <v>0</v>
      </c>
      <c r="SR79" s="321">
        <f t="shared" si="103"/>
        <v>0</v>
      </c>
      <c r="SS79" s="321">
        <f t="shared" si="103"/>
        <v>0</v>
      </c>
      <c r="ST79" s="321">
        <f t="shared" si="103"/>
        <v>0</v>
      </c>
      <c r="SU79" s="321">
        <f t="shared" si="103"/>
        <v>0</v>
      </c>
      <c r="SV79" s="321">
        <f t="shared" si="103"/>
        <v>0</v>
      </c>
      <c r="SW79" s="321">
        <f t="shared" si="103"/>
        <v>0</v>
      </c>
      <c r="SX79" s="321">
        <f t="shared" si="103"/>
        <v>0</v>
      </c>
      <c r="SY79" s="321">
        <f t="shared" si="103"/>
        <v>0</v>
      </c>
      <c r="SZ79" s="321">
        <f t="shared" si="103"/>
        <v>0</v>
      </c>
      <c r="TA79" s="321">
        <f t="shared" si="103"/>
        <v>0</v>
      </c>
      <c r="TB79" s="321">
        <f t="shared" si="103"/>
        <v>0</v>
      </c>
      <c r="TC79" s="321">
        <f t="shared" si="103"/>
        <v>0</v>
      </c>
      <c r="TD79" s="321">
        <f t="shared" si="103"/>
        <v>0</v>
      </c>
      <c r="TE79" s="321">
        <f t="shared" si="103"/>
        <v>0</v>
      </c>
      <c r="TF79" s="321">
        <f t="shared" si="103"/>
        <v>0</v>
      </c>
      <c r="TG79" s="321">
        <f t="shared" si="103"/>
        <v>0</v>
      </c>
      <c r="TH79" s="321">
        <f t="shared" si="103"/>
        <v>0</v>
      </c>
      <c r="TI79" s="321">
        <f t="shared" si="103"/>
        <v>0</v>
      </c>
      <c r="TJ79" s="321">
        <f t="shared" si="103"/>
        <v>0</v>
      </c>
      <c r="TK79" s="321">
        <f t="shared" si="104"/>
        <v>0</v>
      </c>
      <c r="TL79" s="321">
        <f t="shared" si="104"/>
        <v>0</v>
      </c>
      <c r="TM79" s="321">
        <f t="shared" si="104"/>
        <v>0</v>
      </c>
      <c r="TN79" s="321">
        <f t="shared" si="104"/>
        <v>0</v>
      </c>
      <c r="TO79" s="321">
        <f t="shared" si="104"/>
        <v>0</v>
      </c>
      <c r="TP79" s="321">
        <f t="shared" si="104"/>
        <v>0</v>
      </c>
      <c r="TQ79" s="321">
        <f t="shared" si="104"/>
        <v>0</v>
      </c>
      <c r="TR79" s="321">
        <f t="shared" si="104"/>
        <v>0</v>
      </c>
      <c r="TS79" s="321">
        <f t="shared" si="104"/>
        <v>0</v>
      </c>
      <c r="TT79" s="321">
        <f t="shared" si="104"/>
        <v>0</v>
      </c>
      <c r="TU79" s="321">
        <f t="shared" si="104"/>
        <v>0</v>
      </c>
      <c r="TV79" s="321">
        <f t="shared" si="104"/>
        <v>0</v>
      </c>
      <c r="TW79" s="321">
        <f t="shared" si="104"/>
        <v>0</v>
      </c>
      <c r="TX79" s="321">
        <f t="shared" si="104"/>
        <v>0</v>
      </c>
      <c r="TY79" s="321">
        <f t="shared" si="104"/>
        <v>0</v>
      </c>
      <c r="TZ79" s="321">
        <f t="shared" si="104"/>
        <v>0</v>
      </c>
      <c r="UA79" s="321">
        <f t="shared" si="104"/>
        <v>0</v>
      </c>
      <c r="UB79" s="321">
        <f t="shared" si="104"/>
        <v>0</v>
      </c>
      <c r="UC79" s="321">
        <f t="shared" si="104"/>
        <v>0</v>
      </c>
      <c r="UD79" s="321">
        <f t="shared" si="104"/>
        <v>0</v>
      </c>
      <c r="UE79" s="321">
        <f t="shared" si="104"/>
        <v>0</v>
      </c>
      <c r="UF79" s="321">
        <f t="shared" si="104"/>
        <v>0</v>
      </c>
      <c r="UG79" s="321">
        <f t="shared" si="104"/>
        <v>0</v>
      </c>
      <c r="UH79" s="321">
        <f t="shared" si="104"/>
        <v>0</v>
      </c>
      <c r="UI79" s="321">
        <f t="shared" si="104"/>
        <v>0</v>
      </c>
      <c r="UJ79" s="321">
        <f t="shared" si="104"/>
        <v>0</v>
      </c>
      <c r="UK79" s="321">
        <f t="shared" si="104"/>
        <v>0</v>
      </c>
      <c r="UL79" s="321">
        <f t="shared" si="104"/>
        <v>0</v>
      </c>
      <c r="UM79" s="321">
        <f t="shared" si="104"/>
        <v>0</v>
      </c>
      <c r="UN79" s="321">
        <f t="shared" si="104"/>
        <v>0</v>
      </c>
      <c r="UO79" s="321">
        <f t="shared" si="104"/>
        <v>0</v>
      </c>
      <c r="UP79" s="321">
        <f t="shared" si="104"/>
        <v>0</v>
      </c>
      <c r="UQ79" s="321">
        <f t="shared" si="104"/>
        <v>0</v>
      </c>
      <c r="UR79" s="321">
        <f t="shared" si="104"/>
        <v>0</v>
      </c>
      <c r="US79" s="321">
        <f t="shared" si="104"/>
        <v>0</v>
      </c>
      <c r="UT79" s="321">
        <f t="shared" si="104"/>
        <v>0</v>
      </c>
      <c r="UU79" s="321">
        <f t="shared" si="104"/>
        <v>0</v>
      </c>
      <c r="UV79" s="321">
        <f t="shared" si="104"/>
        <v>0</v>
      </c>
      <c r="UW79" s="321">
        <f t="shared" si="104"/>
        <v>0</v>
      </c>
      <c r="UX79" s="321">
        <f t="shared" si="104"/>
        <v>0</v>
      </c>
      <c r="UY79" s="321">
        <f t="shared" si="104"/>
        <v>0</v>
      </c>
      <c r="UZ79" s="321">
        <f t="shared" si="104"/>
        <v>0</v>
      </c>
      <c r="VA79" s="321">
        <f t="shared" si="104"/>
        <v>0</v>
      </c>
      <c r="VB79" s="321">
        <f t="shared" si="104"/>
        <v>0</v>
      </c>
      <c r="VC79" s="321">
        <f t="shared" si="104"/>
        <v>0</v>
      </c>
      <c r="VD79" s="321">
        <f t="shared" si="104"/>
        <v>0</v>
      </c>
      <c r="VE79" s="321">
        <f t="shared" si="104"/>
        <v>0</v>
      </c>
      <c r="VF79" s="321">
        <f t="shared" si="104"/>
        <v>0</v>
      </c>
      <c r="VG79" s="321">
        <f t="shared" si="104"/>
        <v>0</v>
      </c>
      <c r="VH79" s="321">
        <f t="shared" si="104"/>
        <v>0</v>
      </c>
      <c r="VI79" s="321">
        <f t="shared" si="104"/>
        <v>0</v>
      </c>
      <c r="VJ79" s="321">
        <f t="shared" si="104"/>
        <v>0</v>
      </c>
      <c r="VK79" s="321">
        <f t="shared" si="104"/>
        <v>0</v>
      </c>
      <c r="VL79" s="321">
        <f t="shared" si="104"/>
        <v>0</v>
      </c>
      <c r="VM79" s="321">
        <f t="shared" si="104"/>
        <v>0</v>
      </c>
      <c r="VN79" s="321">
        <f t="shared" si="104"/>
        <v>0</v>
      </c>
      <c r="VO79" s="321">
        <f t="shared" si="104"/>
        <v>0</v>
      </c>
      <c r="VP79" s="321">
        <f t="shared" si="104"/>
        <v>0</v>
      </c>
      <c r="VQ79" s="321">
        <f t="shared" si="104"/>
        <v>0</v>
      </c>
      <c r="VR79" s="321">
        <f t="shared" si="104"/>
        <v>0</v>
      </c>
      <c r="VS79" s="321">
        <f t="shared" si="104"/>
        <v>0</v>
      </c>
      <c r="VT79" s="321">
        <f t="shared" si="104"/>
        <v>0</v>
      </c>
      <c r="VU79" s="321">
        <f t="shared" si="104"/>
        <v>0</v>
      </c>
      <c r="VV79" s="321">
        <f t="shared" si="104"/>
        <v>0</v>
      </c>
      <c r="VW79" s="321">
        <f t="shared" si="105"/>
        <v>0</v>
      </c>
      <c r="VX79" s="321">
        <f t="shared" si="105"/>
        <v>0</v>
      </c>
      <c r="VY79" s="321">
        <f t="shared" si="105"/>
        <v>0</v>
      </c>
      <c r="VZ79" s="321">
        <f t="shared" si="105"/>
        <v>0</v>
      </c>
      <c r="WA79" s="321">
        <f t="shared" si="105"/>
        <v>0</v>
      </c>
      <c r="WB79" s="321">
        <f t="shared" si="105"/>
        <v>0</v>
      </c>
      <c r="WC79" s="321">
        <f t="shared" si="105"/>
        <v>0</v>
      </c>
      <c r="WD79" s="321">
        <f t="shared" si="105"/>
        <v>0</v>
      </c>
      <c r="WE79" s="321">
        <f t="shared" si="105"/>
        <v>0</v>
      </c>
      <c r="WF79" s="321">
        <f t="shared" si="105"/>
        <v>0</v>
      </c>
      <c r="WG79" s="321">
        <f t="shared" si="105"/>
        <v>0</v>
      </c>
      <c r="WH79" s="321">
        <f t="shared" si="105"/>
        <v>0</v>
      </c>
      <c r="WI79" s="321">
        <f t="shared" si="105"/>
        <v>0</v>
      </c>
      <c r="WJ79" s="321">
        <f t="shared" si="105"/>
        <v>0</v>
      </c>
      <c r="WK79" s="321">
        <f t="shared" si="105"/>
        <v>0</v>
      </c>
      <c r="WL79" s="321">
        <f t="shared" si="105"/>
        <v>0</v>
      </c>
      <c r="WM79" s="321">
        <f t="shared" si="105"/>
        <v>0</v>
      </c>
      <c r="WN79" s="321">
        <f t="shared" si="105"/>
        <v>0</v>
      </c>
      <c r="WO79" s="321">
        <f t="shared" si="105"/>
        <v>0</v>
      </c>
      <c r="WP79" s="321">
        <f t="shared" si="105"/>
        <v>0</v>
      </c>
      <c r="WQ79" s="321">
        <f t="shared" si="105"/>
        <v>0</v>
      </c>
      <c r="WR79" s="321">
        <f t="shared" si="105"/>
        <v>0</v>
      </c>
      <c r="WS79" s="321">
        <f t="shared" si="105"/>
        <v>0</v>
      </c>
      <c r="WT79" s="321">
        <f t="shared" si="105"/>
        <v>0</v>
      </c>
      <c r="WU79" s="321">
        <f t="shared" si="105"/>
        <v>0</v>
      </c>
      <c r="WV79" s="321">
        <f t="shared" si="105"/>
        <v>0</v>
      </c>
      <c r="WW79" s="321">
        <f t="shared" si="105"/>
        <v>0</v>
      </c>
      <c r="WX79" s="321">
        <f t="shared" si="105"/>
        <v>0</v>
      </c>
      <c r="WY79" s="321">
        <f t="shared" si="105"/>
        <v>0</v>
      </c>
      <c r="WZ79" s="321">
        <f t="shared" si="105"/>
        <v>0</v>
      </c>
      <c r="XA79" s="321">
        <f t="shared" si="105"/>
        <v>0</v>
      </c>
      <c r="XB79" s="321">
        <f t="shared" si="105"/>
        <v>0</v>
      </c>
      <c r="XC79" s="321">
        <f t="shared" si="105"/>
        <v>0</v>
      </c>
      <c r="XD79" s="321">
        <f t="shared" si="105"/>
        <v>0</v>
      </c>
      <c r="XE79" s="321">
        <f t="shared" si="105"/>
        <v>0</v>
      </c>
      <c r="XF79" s="321">
        <f t="shared" si="105"/>
        <v>0</v>
      </c>
      <c r="XG79" s="321">
        <f t="shared" si="105"/>
        <v>0</v>
      </c>
      <c r="XH79" s="321">
        <f t="shared" si="105"/>
        <v>0</v>
      </c>
      <c r="XI79" s="321">
        <f t="shared" si="105"/>
        <v>0</v>
      </c>
      <c r="XJ79" s="321">
        <f t="shared" si="105"/>
        <v>0</v>
      </c>
      <c r="XK79" s="321">
        <f t="shared" si="105"/>
        <v>0</v>
      </c>
      <c r="XL79" s="321">
        <f t="shared" si="105"/>
        <v>0</v>
      </c>
      <c r="XM79" s="321">
        <f t="shared" si="105"/>
        <v>0</v>
      </c>
      <c r="XN79" s="321">
        <f t="shared" si="105"/>
        <v>0</v>
      </c>
      <c r="XO79" s="321">
        <f t="shared" si="105"/>
        <v>0</v>
      </c>
      <c r="XP79" s="321">
        <f t="shared" si="105"/>
        <v>0</v>
      </c>
      <c r="XQ79" s="321">
        <f t="shared" si="105"/>
        <v>0</v>
      </c>
      <c r="XR79" s="321">
        <f t="shared" si="105"/>
        <v>0</v>
      </c>
      <c r="XS79" s="321">
        <f t="shared" si="105"/>
        <v>0</v>
      </c>
      <c r="XT79" s="321">
        <f t="shared" si="105"/>
        <v>0</v>
      </c>
      <c r="XU79" s="321">
        <f t="shared" si="105"/>
        <v>0</v>
      </c>
      <c r="XV79" s="321">
        <f t="shared" si="105"/>
        <v>0</v>
      </c>
      <c r="XW79" s="321">
        <f t="shared" si="105"/>
        <v>0</v>
      </c>
      <c r="XX79" s="321">
        <f t="shared" si="105"/>
        <v>0</v>
      </c>
      <c r="XY79" s="321">
        <f t="shared" si="105"/>
        <v>0</v>
      </c>
      <c r="XZ79" s="321">
        <f t="shared" si="105"/>
        <v>0</v>
      </c>
      <c r="YA79" s="321">
        <f t="shared" si="105"/>
        <v>0</v>
      </c>
      <c r="YB79" s="321">
        <f t="shared" si="105"/>
        <v>0</v>
      </c>
      <c r="YC79" s="321">
        <f t="shared" si="105"/>
        <v>0</v>
      </c>
      <c r="YD79" s="321">
        <f t="shared" si="105"/>
        <v>0</v>
      </c>
      <c r="YE79" s="321">
        <f t="shared" si="105"/>
        <v>0</v>
      </c>
      <c r="YF79" s="321">
        <f t="shared" si="105"/>
        <v>0</v>
      </c>
      <c r="YG79" s="321">
        <f t="shared" si="105"/>
        <v>0</v>
      </c>
      <c r="YH79" s="321">
        <f t="shared" si="105"/>
        <v>0</v>
      </c>
      <c r="YI79" s="321">
        <f t="shared" si="106"/>
        <v>0</v>
      </c>
      <c r="YJ79" s="321">
        <f t="shared" si="106"/>
        <v>0</v>
      </c>
      <c r="YK79" s="321">
        <f t="shared" si="106"/>
        <v>0</v>
      </c>
      <c r="YL79" s="321">
        <f t="shared" si="106"/>
        <v>0</v>
      </c>
      <c r="YM79" s="321">
        <f t="shared" si="106"/>
        <v>0</v>
      </c>
      <c r="YN79" s="321">
        <f t="shared" si="106"/>
        <v>0</v>
      </c>
      <c r="YO79" s="321">
        <f t="shared" si="106"/>
        <v>0</v>
      </c>
      <c r="YP79" s="321">
        <f t="shared" si="106"/>
        <v>0</v>
      </c>
      <c r="YQ79" s="321">
        <f t="shared" si="106"/>
        <v>0</v>
      </c>
      <c r="YR79" s="321">
        <f t="shared" si="106"/>
        <v>0</v>
      </c>
      <c r="YS79" s="321">
        <f t="shared" si="106"/>
        <v>0</v>
      </c>
      <c r="YT79" s="321">
        <f t="shared" si="106"/>
        <v>0</v>
      </c>
      <c r="YU79" s="321">
        <f t="shared" si="106"/>
        <v>0</v>
      </c>
      <c r="YV79" s="321">
        <f t="shared" si="106"/>
        <v>0</v>
      </c>
      <c r="YW79" s="321">
        <f t="shared" si="106"/>
        <v>0</v>
      </c>
      <c r="YX79" s="321">
        <f t="shared" si="106"/>
        <v>0</v>
      </c>
      <c r="YY79" s="321">
        <f t="shared" si="106"/>
        <v>0</v>
      </c>
      <c r="YZ79" s="321">
        <f t="shared" si="106"/>
        <v>0</v>
      </c>
      <c r="ZA79" s="321">
        <f t="shared" si="106"/>
        <v>0</v>
      </c>
      <c r="ZB79" s="321">
        <f t="shared" si="106"/>
        <v>0</v>
      </c>
      <c r="ZC79" s="321">
        <f t="shared" si="106"/>
        <v>0</v>
      </c>
      <c r="ZD79" s="321">
        <f t="shared" si="106"/>
        <v>0</v>
      </c>
      <c r="ZE79" s="321">
        <f t="shared" si="106"/>
        <v>0</v>
      </c>
      <c r="ZF79" s="321">
        <f t="shared" si="106"/>
        <v>0</v>
      </c>
      <c r="ZG79" s="321">
        <f t="shared" si="106"/>
        <v>0</v>
      </c>
      <c r="ZH79" s="321">
        <f t="shared" si="106"/>
        <v>0</v>
      </c>
      <c r="ZI79" s="321">
        <f t="shared" si="106"/>
        <v>0</v>
      </c>
      <c r="ZJ79" s="321">
        <f t="shared" si="106"/>
        <v>0</v>
      </c>
      <c r="ZK79" s="321">
        <f t="shared" si="106"/>
        <v>0</v>
      </c>
      <c r="ZL79" s="321">
        <f t="shared" si="106"/>
        <v>0</v>
      </c>
      <c r="ZM79" s="321">
        <f t="shared" si="106"/>
        <v>0</v>
      </c>
      <c r="ZN79" s="321">
        <f t="shared" si="106"/>
        <v>0</v>
      </c>
      <c r="ZO79" s="321">
        <f t="shared" si="106"/>
        <v>0</v>
      </c>
      <c r="ZP79" s="321">
        <f t="shared" si="106"/>
        <v>0</v>
      </c>
      <c r="ZQ79" s="321">
        <f t="shared" si="106"/>
        <v>0</v>
      </c>
      <c r="ZR79" s="321">
        <f t="shared" si="106"/>
        <v>0</v>
      </c>
      <c r="ZS79" s="321">
        <f t="shared" si="106"/>
        <v>0</v>
      </c>
      <c r="ZT79" s="321">
        <f t="shared" si="106"/>
        <v>0</v>
      </c>
      <c r="ZU79" s="321">
        <f t="shared" si="106"/>
        <v>0</v>
      </c>
      <c r="ZV79" s="321">
        <f t="shared" si="106"/>
        <v>0</v>
      </c>
      <c r="ZW79" s="321">
        <f t="shared" si="106"/>
        <v>0</v>
      </c>
      <c r="ZX79" s="321">
        <f t="shared" si="106"/>
        <v>0</v>
      </c>
      <c r="ZY79" s="321">
        <f t="shared" si="106"/>
        <v>0</v>
      </c>
      <c r="ZZ79" s="321">
        <f t="shared" si="106"/>
        <v>0</v>
      </c>
      <c r="AAA79" s="321">
        <f t="shared" si="106"/>
        <v>0</v>
      </c>
      <c r="AAB79" s="321">
        <f t="shared" si="106"/>
        <v>0</v>
      </c>
      <c r="AAC79" s="321">
        <f t="shared" si="106"/>
        <v>0</v>
      </c>
      <c r="AAD79" s="321">
        <f t="shared" si="106"/>
        <v>0</v>
      </c>
      <c r="AAE79" s="321">
        <f t="shared" si="106"/>
        <v>0</v>
      </c>
      <c r="AAF79" s="321">
        <f t="shared" si="106"/>
        <v>0</v>
      </c>
      <c r="AAG79" s="321">
        <f t="shared" si="106"/>
        <v>0</v>
      </c>
      <c r="AAH79" s="321">
        <f t="shared" si="106"/>
        <v>0</v>
      </c>
      <c r="AAI79" s="321">
        <f t="shared" si="106"/>
        <v>0</v>
      </c>
      <c r="AAJ79" s="321">
        <f t="shared" si="106"/>
        <v>0</v>
      </c>
      <c r="AAK79" s="321">
        <f t="shared" si="106"/>
        <v>0</v>
      </c>
      <c r="AAL79" s="321">
        <f t="shared" si="106"/>
        <v>0</v>
      </c>
      <c r="AAM79" s="321">
        <f t="shared" si="106"/>
        <v>0</v>
      </c>
      <c r="AAN79" s="321">
        <f t="shared" si="106"/>
        <v>0</v>
      </c>
      <c r="AAO79" s="321">
        <f t="shared" si="106"/>
        <v>0</v>
      </c>
      <c r="AAP79" s="321">
        <f t="shared" si="106"/>
        <v>0</v>
      </c>
      <c r="AAQ79" s="321">
        <f t="shared" si="106"/>
        <v>0</v>
      </c>
      <c r="AAR79" s="321">
        <f t="shared" si="106"/>
        <v>0</v>
      </c>
      <c r="AAS79" s="321">
        <f t="shared" si="106"/>
        <v>0</v>
      </c>
      <c r="AAT79" s="321">
        <f t="shared" si="106"/>
        <v>0</v>
      </c>
      <c r="AAU79" s="321">
        <f t="shared" si="107"/>
        <v>0</v>
      </c>
      <c r="AAV79" s="321">
        <f t="shared" si="107"/>
        <v>0</v>
      </c>
      <c r="AAW79" s="321">
        <f t="shared" si="107"/>
        <v>0</v>
      </c>
      <c r="AAX79" s="321">
        <f t="shared" si="107"/>
        <v>0</v>
      </c>
      <c r="AAY79" s="321">
        <f t="shared" si="107"/>
        <v>0</v>
      </c>
      <c r="AAZ79" s="321">
        <f t="shared" si="107"/>
        <v>0</v>
      </c>
      <c r="ABA79" s="321">
        <f t="shared" si="107"/>
        <v>0</v>
      </c>
      <c r="ABB79" s="321">
        <f t="shared" si="107"/>
        <v>0</v>
      </c>
      <c r="ABC79" s="321">
        <f t="shared" si="107"/>
        <v>0</v>
      </c>
      <c r="ABD79" s="321">
        <f t="shared" si="107"/>
        <v>0</v>
      </c>
      <c r="ABE79" s="321">
        <f t="shared" si="107"/>
        <v>0</v>
      </c>
      <c r="ABF79" s="321">
        <f t="shared" si="107"/>
        <v>0</v>
      </c>
      <c r="ABG79" s="321">
        <f t="shared" si="107"/>
        <v>0</v>
      </c>
      <c r="ABH79" s="321">
        <f t="shared" si="107"/>
        <v>0</v>
      </c>
      <c r="ABI79" s="321">
        <f t="shared" si="107"/>
        <v>0</v>
      </c>
      <c r="ABJ79" s="321">
        <f t="shared" si="107"/>
        <v>0</v>
      </c>
      <c r="ABK79" s="321">
        <f t="shared" si="107"/>
        <v>0</v>
      </c>
      <c r="ABL79" s="321">
        <f t="shared" si="107"/>
        <v>0</v>
      </c>
      <c r="ABM79" s="321">
        <f t="shared" si="107"/>
        <v>0</v>
      </c>
      <c r="ABN79" s="321">
        <f t="shared" si="107"/>
        <v>0</v>
      </c>
      <c r="ABO79" s="321">
        <f t="shared" si="107"/>
        <v>0</v>
      </c>
      <c r="ABP79" s="321">
        <f t="shared" si="107"/>
        <v>0</v>
      </c>
      <c r="ABQ79" s="321">
        <f t="shared" si="107"/>
        <v>0</v>
      </c>
      <c r="ABR79" s="321">
        <f t="shared" si="107"/>
        <v>0</v>
      </c>
      <c r="ABS79" s="321">
        <f t="shared" si="107"/>
        <v>0</v>
      </c>
      <c r="ABT79" s="321">
        <f t="shared" si="107"/>
        <v>0</v>
      </c>
      <c r="ABU79" s="321">
        <f t="shared" si="107"/>
        <v>0</v>
      </c>
      <c r="ABV79" s="321">
        <f t="shared" si="107"/>
        <v>0</v>
      </c>
      <c r="ABW79" s="321">
        <f t="shared" si="107"/>
        <v>0</v>
      </c>
      <c r="ABX79" s="321">
        <f t="shared" si="107"/>
        <v>0</v>
      </c>
      <c r="ABY79" s="321">
        <f t="shared" si="107"/>
        <v>0</v>
      </c>
      <c r="ABZ79" s="321">
        <f t="shared" si="107"/>
        <v>0</v>
      </c>
      <c r="ACA79" s="321">
        <f t="shared" si="107"/>
        <v>0</v>
      </c>
      <c r="ACB79" s="321">
        <f t="shared" si="107"/>
        <v>0</v>
      </c>
      <c r="ACC79" s="321">
        <f t="shared" si="107"/>
        <v>0</v>
      </c>
      <c r="ACD79" s="321">
        <f t="shared" si="107"/>
        <v>0</v>
      </c>
      <c r="ACE79" s="321">
        <f t="shared" si="107"/>
        <v>0</v>
      </c>
      <c r="ACF79" s="321">
        <f t="shared" si="107"/>
        <v>0</v>
      </c>
      <c r="ACG79" s="321">
        <f t="shared" si="107"/>
        <v>0</v>
      </c>
      <c r="ACH79" s="321">
        <f t="shared" si="107"/>
        <v>0</v>
      </c>
      <c r="ACI79" s="321">
        <f t="shared" si="107"/>
        <v>0</v>
      </c>
      <c r="ACJ79" s="321">
        <f t="shared" si="107"/>
        <v>0</v>
      </c>
      <c r="ACK79" s="321">
        <f t="shared" si="107"/>
        <v>0</v>
      </c>
      <c r="ACL79" s="321">
        <f t="shared" si="107"/>
        <v>0</v>
      </c>
      <c r="ACM79" s="321">
        <f t="shared" si="107"/>
        <v>0</v>
      </c>
      <c r="ACN79" s="321">
        <f t="shared" si="107"/>
        <v>0</v>
      </c>
      <c r="ACO79" s="321">
        <f t="shared" si="107"/>
        <v>0</v>
      </c>
      <c r="ACP79" s="321">
        <f t="shared" si="107"/>
        <v>0</v>
      </c>
      <c r="ACQ79" s="321">
        <f t="shared" si="107"/>
        <v>0</v>
      </c>
      <c r="ACR79" s="321">
        <f t="shared" si="107"/>
        <v>0</v>
      </c>
      <c r="ACS79" s="321">
        <f t="shared" si="107"/>
        <v>0</v>
      </c>
      <c r="ACT79" s="321">
        <f t="shared" si="107"/>
        <v>0</v>
      </c>
      <c r="ACU79" s="321">
        <f t="shared" si="107"/>
        <v>0</v>
      </c>
      <c r="ACV79" s="321">
        <f t="shared" si="107"/>
        <v>0</v>
      </c>
      <c r="ACW79" s="321">
        <f t="shared" si="107"/>
        <v>0</v>
      </c>
      <c r="ACX79" s="321">
        <f t="shared" si="107"/>
        <v>0</v>
      </c>
      <c r="ACY79" s="321">
        <f t="shared" si="107"/>
        <v>0</v>
      </c>
      <c r="ACZ79" s="321">
        <f t="shared" si="107"/>
        <v>0</v>
      </c>
      <c r="ADA79" s="321">
        <f t="shared" si="107"/>
        <v>0</v>
      </c>
      <c r="ADB79" s="321">
        <f t="shared" si="107"/>
        <v>0</v>
      </c>
      <c r="ADC79" s="321">
        <f t="shared" si="107"/>
        <v>0</v>
      </c>
      <c r="ADD79" s="321">
        <f t="shared" si="107"/>
        <v>0</v>
      </c>
      <c r="ADE79" s="321">
        <f t="shared" si="107"/>
        <v>0</v>
      </c>
      <c r="ADF79" s="321">
        <f t="shared" si="107"/>
        <v>0</v>
      </c>
      <c r="ADG79" s="321">
        <f t="shared" si="108"/>
        <v>0</v>
      </c>
      <c r="ADH79" s="321">
        <f t="shared" si="108"/>
        <v>0</v>
      </c>
      <c r="ADI79" s="321">
        <f t="shared" si="108"/>
        <v>0</v>
      </c>
      <c r="ADJ79" s="321">
        <f t="shared" si="108"/>
        <v>0</v>
      </c>
      <c r="ADK79" s="321">
        <f t="shared" si="108"/>
        <v>0</v>
      </c>
      <c r="ADL79" s="321">
        <f t="shared" si="108"/>
        <v>0</v>
      </c>
      <c r="ADM79" s="321">
        <f t="shared" si="108"/>
        <v>0</v>
      </c>
      <c r="ADN79" s="321">
        <f t="shared" si="108"/>
        <v>0</v>
      </c>
      <c r="ADO79" s="321">
        <f t="shared" si="108"/>
        <v>0</v>
      </c>
      <c r="ADP79" s="321">
        <f t="shared" si="108"/>
        <v>0</v>
      </c>
      <c r="ADQ79" s="321">
        <f t="shared" si="108"/>
        <v>0</v>
      </c>
      <c r="ADR79" s="321">
        <f t="shared" si="108"/>
        <v>0</v>
      </c>
      <c r="ADS79" s="321">
        <f t="shared" si="108"/>
        <v>0</v>
      </c>
      <c r="ADT79" s="321">
        <f t="shared" si="108"/>
        <v>0</v>
      </c>
      <c r="ADU79" s="321">
        <f t="shared" si="108"/>
        <v>0</v>
      </c>
      <c r="ADV79" s="321">
        <f t="shared" si="108"/>
        <v>0</v>
      </c>
      <c r="ADW79" s="321">
        <f t="shared" si="108"/>
        <v>0</v>
      </c>
      <c r="ADX79" s="321">
        <f t="shared" si="108"/>
        <v>0</v>
      </c>
      <c r="ADY79" s="321">
        <f t="shared" si="108"/>
        <v>0</v>
      </c>
      <c r="ADZ79" s="321">
        <f t="shared" si="108"/>
        <v>0</v>
      </c>
      <c r="AEA79" s="321">
        <f t="shared" si="108"/>
        <v>0</v>
      </c>
      <c r="AEB79" s="321">
        <f t="shared" si="108"/>
        <v>0</v>
      </c>
      <c r="AEC79" s="321">
        <f t="shared" si="108"/>
        <v>0</v>
      </c>
      <c r="AED79" s="321">
        <f t="shared" si="108"/>
        <v>0</v>
      </c>
      <c r="AEE79" s="321">
        <f t="shared" si="108"/>
        <v>0</v>
      </c>
      <c r="AEF79" s="321">
        <f t="shared" si="108"/>
        <v>0</v>
      </c>
      <c r="AEG79" s="321">
        <f t="shared" si="108"/>
        <v>0</v>
      </c>
      <c r="AEH79" s="321">
        <f t="shared" si="108"/>
        <v>0</v>
      </c>
      <c r="AEI79" s="321">
        <f t="shared" si="108"/>
        <v>0</v>
      </c>
      <c r="AEJ79" s="321">
        <f t="shared" si="108"/>
        <v>0</v>
      </c>
      <c r="AEK79" s="321">
        <f t="shared" si="108"/>
        <v>0</v>
      </c>
      <c r="AEL79" s="321">
        <f t="shared" si="108"/>
        <v>0</v>
      </c>
      <c r="AEM79" s="321">
        <f t="shared" si="108"/>
        <v>0</v>
      </c>
      <c r="AEN79" s="321">
        <f t="shared" si="108"/>
        <v>0</v>
      </c>
      <c r="AEO79" s="321">
        <f t="shared" si="108"/>
        <v>0</v>
      </c>
      <c r="AEP79" s="321">
        <f t="shared" si="108"/>
        <v>0</v>
      </c>
      <c r="AEQ79" s="321">
        <f t="shared" si="108"/>
        <v>0</v>
      </c>
      <c r="AER79" s="321">
        <f t="shared" si="108"/>
        <v>0</v>
      </c>
      <c r="AES79" s="321">
        <f t="shared" si="108"/>
        <v>0</v>
      </c>
      <c r="AET79" s="321">
        <f t="shared" si="108"/>
        <v>0</v>
      </c>
      <c r="AEU79" s="321">
        <f t="shared" si="108"/>
        <v>0</v>
      </c>
      <c r="AEV79" s="321">
        <f t="shared" si="108"/>
        <v>0</v>
      </c>
      <c r="AEW79" s="321">
        <f t="shared" si="108"/>
        <v>0</v>
      </c>
      <c r="AEX79" s="321">
        <f t="shared" si="108"/>
        <v>0</v>
      </c>
      <c r="AEY79" s="321">
        <f t="shared" si="108"/>
        <v>0</v>
      </c>
      <c r="AEZ79" s="321">
        <f t="shared" si="108"/>
        <v>0</v>
      </c>
      <c r="AFA79" s="321">
        <f t="shared" si="108"/>
        <v>0</v>
      </c>
      <c r="AFB79" s="321">
        <f t="shared" si="108"/>
        <v>0</v>
      </c>
      <c r="AFC79" s="321">
        <f t="shared" si="108"/>
        <v>0</v>
      </c>
      <c r="AFD79" s="321">
        <f t="shared" si="108"/>
        <v>0</v>
      </c>
      <c r="AFE79" s="321">
        <f t="shared" si="108"/>
        <v>0</v>
      </c>
      <c r="AFF79" s="321">
        <f t="shared" si="108"/>
        <v>0</v>
      </c>
      <c r="AFG79" s="321">
        <f t="shared" si="108"/>
        <v>0</v>
      </c>
      <c r="AFH79" s="321">
        <f t="shared" si="108"/>
        <v>0</v>
      </c>
      <c r="AFI79" s="321">
        <f t="shared" si="108"/>
        <v>0</v>
      </c>
      <c r="AFJ79" s="321">
        <f t="shared" si="108"/>
        <v>0</v>
      </c>
      <c r="AFK79" s="321">
        <f t="shared" si="108"/>
        <v>0</v>
      </c>
      <c r="AFL79" s="321">
        <f t="shared" si="108"/>
        <v>0</v>
      </c>
      <c r="AFM79" s="321">
        <f t="shared" si="108"/>
        <v>0</v>
      </c>
      <c r="AFN79" s="321">
        <f t="shared" si="108"/>
        <v>0</v>
      </c>
      <c r="AFO79" s="321">
        <f t="shared" si="108"/>
        <v>0</v>
      </c>
      <c r="AFP79" s="321">
        <f t="shared" si="108"/>
        <v>0</v>
      </c>
      <c r="AFQ79" s="321">
        <f t="shared" si="108"/>
        <v>0</v>
      </c>
      <c r="AFR79" s="321">
        <f t="shared" si="108"/>
        <v>0</v>
      </c>
      <c r="AFS79" s="321">
        <f t="shared" si="109"/>
        <v>0</v>
      </c>
      <c r="AFT79" s="321">
        <f t="shared" si="109"/>
        <v>0</v>
      </c>
      <c r="AFU79" s="321">
        <f t="shared" si="109"/>
        <v>0</v>
      </c>
      <c r="AFV79" s="321">
        <f t="shared" si="109"/>
        <v>0</v>
      </c>
      <c r="AFW79" s="321">
        <f t="shared" si="109"/>
        <v>0</v>
      </c>
      <c r="AFX79" s="321">
        <f t="shared" si="109"/>
        <v>0</v>
      </c>
      <c r="AFY79" s="321">
        <f t="shared" si="109"/>
        <v>0</v>
      </c>
      <c r="AFZ79" s="321">
        <f t="shared" si="109"/>
        <v>0</v>
      </c>
      <c r="AGA79" s="321">
        <f t="shared" si="109"/>
        <v>0</v>
      </c>
      <c r="AGB79" s="321">
        <f t="shared" si="109"/>
        <v>0</v>
      </c>
      <c r="AGC79" s="321">
        <f t="shared" si="109"/>
        <v>0</v>
      </c>
      <c r="AGD79" s="321">
        <f t="shared" si="109"/>
        <v>0</v>
      </c>
      <c r="AGE79" s="321">
        <f t="shared" si="109"/>
        <v>0</v>
      </c>
      <c r="AGF79" s="321">
        <f t="shared" si="109"/>
        <v>0</v>
      </c>
      <c r="AGG79" s="321">
        <f t="shared" si="109"/>
        <v>0</v>
      </c>
      <c r="AGH79" s="321">
        <f t="shared" si="109"/>
        <v>0</v>
      </c>
      <c r="AGI79" s="321">
        <f t="shared" si="109"/>
        <v>0</v>
      </c>
      <c r="AGJ79" s="321">
        <f t="shared" si="109"/>
        <v>0</v>
      </c>
      <c r="AGK79" s="321">
        <f t="shared" si="109"/>
        <v>0</v>
      </c>
      <c r="AGL79" s="321">
        <f t="shared" si="109"/>
        <v>0</v>
      </c>
      <c r="AGM79" s="321">
        <f t="shared" si="109"/>
        <v>0</v>
      </c>
      <c r="AGN79" s="321">
        <f t="shared" si="109"/>
        <v>0</v>
      </c>
      <c r="AGO79" s="321">
        <f t="shared" si="109"/>
        <v>0</v>
      </c>
      <c r="AGP79" s="321">
        <f t="shared" si="109"/>
        <v>0</v>
      </c>
      <c r="AGQ79" s="321">
        <f t="shared" si="109"/>
        <v>0</v>
      </c>
      <c r="AGR79" s="321">
        <f t="shared" si="109"/>
        <v>0</v>
      </c>
      <c r="AGS79" s="321">
        <f t="shared" si="109"/>
        <v>0</v>
      </c>
      <c r="AGT79" s="321">
        <f t="shared" si="109"/>
        <v>0</v>
      </c>
      <c r="AGU79" s="321">
        <f t="shared" si="109"/>
        <v>0</v>
      </c>
      <c r="AGV79" s="321">
        <f t="shared" si="109"/>
        <v>0</v>
      </c>
      <c r="AGW79" s="321">
        <f t="shared" si="109"/>
        <v>0</v>
      </c>
      <c r="AGX79" s="321">
        <f t="shared" si="109"/>
        <v>0</v>
      </c>
      <c r="AGY79" s="321">
        <f t="shared" si="109"/>
        <v>0</v>
      </c>
      <c r="AGZ79" s="321">
        <f t="shared" si="109"/>
        <v>0</v>
      </c>
      <c r="AHA79" s="321">
        <f t="shared" si="109"/>
        <v>0</v>
      </c>
      <c r="AHB79" s="321">
        <f t="shared" si="109"/>
        <v>0</v>
      </c>
      <c r="AHC79" s="321">
        <f t="shared" si="109"/>
        <v>0</v>
      </c>
      <c r="AHD79" s="321">
        <f t="shared" si="109"/>
        <v>0</v>
      </c>
      <c r="AHE79" s="321">
        <f t="shared" si="109"/>
        <v>0</v>
      </c>
      <c r="AHF79" s="321">
        <f t="shared" si="109"/>
        <v>0</v>
      </c>
      <c r="AHG79" s="321">
        <f t="shared" si="109"/>
        <v>0</v>
      </c>
      <c r="AHH79" s="321">
        <f t="shared" si="109"/>
        <v>0</v>
      </c>
      <c r="AHI79" s="321">
        <f t="shared" si="109"/>
        <v>0</v>
      </c>
      <c r="AHJ79" s="321">
        <f t="shared" si="109"/>
        <v>0</v>
      </c>
      <c r="AHK79" s="321">
        <f t="shared" si="109"/>
        <v>0</v>
      </c>
      <c r="AHL79" s="321">
        <f t="shared" si="109"/>
        <v>0</v>
      </c>
      <c r="AHM79" s="321">
        <f t="shared" si="109"/>
        <v>0</v>
      </c>
      <c r="AHN79" s="321">
        <f t="shared" si="109"/>
        <v>0</v>
      </c>
      <c r="AHO79" s="321">
        <f t="shared" si="109"/>
        <v>0</v>
      </c>
      <c r="AHP79" s="321">
        <f t="shared" si="109"/>
        <v>0</v>
      </c>
      <c r="AHQ79" s="321">
        <f t="shared" si="109"/>
        <v>0</v>
      </c>
      <c r="AHR79" s="321">
        <f t="shared" si="109"/>
        <v>0</v>
      </c>
      <c r="AHS79" s="321">
        <f t="shared" si="109"/>
        <v>0</v>
      </c>
      <c r="AHT79" s="321">
        <f t="shared" si="109"/>
        <v>0</v>
      </c>
      <c r="AHU79" s="321">
        <f t="shared" si="109"/>
        <v>0</v>
      </c>
      <c r="AHV79" s="321">
        <f t="shared" si="109"/>
        <v>0</v>
      </c>
      <c r="AHW79" s="321">
        <f t="shared" si="109"/>
        <v>0</v>
      </c>
      <c r="AHX79" s="321">
        <f t="shared" si="109"/>
        <v>0</v>
      </c>
      <c r="AHY79" s="321">
        <f t="shared" si="109"/>
        <v>0</v>
      </c>
      <c r="AHZ79" s="321">
        <f t="shared" si="109"/>
        <v>0</v>
      </c>
      <c r="AIA79" s="321">
        <f t="shared" si="109"/>
        <v>0</v>
      </c>
      <c r="AIB79" s="321">
        <f t="shared" si="109"/>
        <v>0</v>
      </c>
      <c r="AIC79" s="321">
        <f t="shared" si="109"/>
        <v>0</v>
      </c>
      <c r="AID79" s="321">
        <f t="shared" si="109"/>
        <v>0</v>
      </c>
      <c r="AIE79" s="321">
        <f t="shared" si="110"/>
        <v>0</v>
      </c>
      <c r="AIF79" s="321">
        <f t="shared" si="110"/>
        <v>0</v>
      </c>
      <c r="AIG79" s="321">
        <f t="shared" si="110"/>
        <v>0</v>
      </c>
      <c r="AIH79" s="321">
        <f t="shared" si="110"/>
        <v>0</v>
      </c>
      <c r="AII79" s="321">
        <f t="shared" si="110"/>
        <v>0</v>
      </c>
      <c r="AIJ79" s="321">
        <f t="shared" si="110"/>
        <v>0</v>
      </c>
      <c r="AIK79" s="321">
        <f t="shared" si="110"/>
        <v>0</v>
      </c>
      <c r="AIL79" s="321">
        <f t="shared" si="110"/>
        <v>0</v>
      </c>
      <c r="AIM79" s="321">
        <f t="shared" si="110"/>
        <v>0</v>
      </c>
      <c r="AIN79" s="321">
        <f t="shared" si="110"/>
        <v>0</v>
      </c>
      <c r="AIO79" s="321">
        <f t="shared" si="110"/>
        <v>0</v>
      </c>
      <c r="AIP79" s="321">
        <f t="shared" si="110"/>
        <v>0</v>
      </c>
      <c r="AIQ79" s="321">
        <f t="shared" si="110"/>
        <v>0</v>
      </c>
      <c r="AIR79" s="321">
        <f t="shared" si="110"/>
        <v>0</v>
      </c>
      <c r="AIS79" s="321">
        <f t="shared" si="110"/>
        <v>0</v>
      </c>
      <c r="AIT79" s="321">
        <f t="shared" si="110"/>
        <v>0</v>
      </c>
      <c r="AIU79" s="321">
        <f t="shared" si="110"/>
        <v>0</v>
      </c>
      <c r="AIV79" s="321">
        <f t="shared" si="110"/>
        <v>0</v>
      </c>
      <c r="AIW79" s="321">
        <f t="shared" si="110"/>
        <v>0</v>
      </c>
      <c r="AIX79" s="321">
        <f t="shared" si="110"/>
        <v>0</v>
      </c>
      <c r="AIY79" s="321">
        <f t="shared" si="110"/>
        <v>0</v>
      </c>
      <c r="AIZ79" s="321">
        <f t="shared" si="110"/>
        <v>0</v>
      </c>
      <c r="AJA79" s="321">
        <f t="shared" si="110"/>
        <v>0</v>
      </c>
      <c r="AJB79" s="321">
        <f t="shared" si="110"/>
        <v>0</v>
      </c>
      <c r="AJC79" s="321">
        <f t="shared" si="110"/>
        <v>0</v>
      </c>
      <c r="AJD79" s="321">
        <f t="shared" si="110"/>
        <v>0</v>
      </c>
      <c r="AJE79" s="321">
        <f t="shared" si="110"/>
        <v>0</v>
      </c>
      <c r="AJF79" s="321">
        <f t="shared" si="110"/>
        <v>0</v>
      </c>
      <c r="AJG79" s="321">
        <f t="shared" si="110"/>
        <v>0</v>
      </c>
      <c r="AJH79" s="321">
        <f t="shared" si="110"/>
        <v>0</v>
      </c>
      <c r="AJI79" s="321">
        <f t="shared" si="110"/>
        <v>0</v>
      </c>
      <c r="AJJ79" s="321">
        <f t="shared" si="110"/>
        <v>0</v>
      </c>
      <c r="AJK79" s="321">
        <f t="shared" si="110"/>
        <v>0</v>
      </c>
      <c r="AJL79" s="321">
        <f t="shared" si="110"/>
        <v>0</v>
      </c>
      <c r="AJM79" s="321">
        <f t="shared" si="110"/>
        <v>0</v>
      </c>
      <c r="AJN79" s="321">
        <f t="shared" si="110"/>
        <v>0</v>
      </c>
      <c r="AJO79" s="321">
        <f t="shared" si="110"/>
        <v>0</v>
      </c>
      <c r="AJP79" s="321">
        <f t="shared" si="110"/>
        <v>0</v>
      </c>
      <c r="AJQ79" s="321">
        <f t="shared" si="110"/>
        <v>0</v>
      </c>
      <c r="AJR79" s="321">
        <f t="shared" si="110"/>
        <v>0</v>
      </c>
      <c r="AJS79" s="321">
        <f t="shared" si="110"/>
        <v>0</v>
      </c>
      <c r="AJT79" s="321">
        <f t="shared" si="110"/>
        <v>0</v>
      </c>
      <c r="AJU79" s="321">
        <f t="shared" si="110"/>
        <v>0</v>
      </c>
      <c r="AJV79" s="321">
        <f t="shared" si="110"/>
        <v>0</v>
      </c>
      <c r="AJW79" s="321">
        <f t="shared" si="110"/>
        <v>0</v>
      </c>
      <c r="AJX79" s="321">
        <f t="shared" si="110"/>
        <v>0</v>
      </c>
      <c r="AJY79" s="321">
        <f t="shared" si="110"/>
        <v>0</v>
      </c>
      <c r="AJZ79" s="321">
        <f t="shared" si="110"/>
        <v>0</v>
      </c>
      <c r="AKA79" s="321">
        <f t="shared" si="110"/>
        <v>0</v>
      </c>
      <c r="AKB79" s="321">
        <f t="shared" si="110"/>
        <v>0</v>
      </c>
      <c r="AKC79" s="321">
        <f t="shared" si="110"/>
        <v>0</v>
      </c>
      <c r="AKD79" s="321">
        <f t="shared" si="110"/>
        <v>0</v>
      </c>
      <c r="AKE79" s="321">
        <f t="shared" si="110"/>
        <v>0</v>
      </c>
      <c r="AKF79" s="321">
        <f t="shared" si="110"/>
        <v>0</v>
      </c>
      <c r="AKG79" s="321">
        <f t="shared" si="110"/>
        <v>0</v>
      </c>
      <c r="AKH79" s="321">
        <f t="shared" si="110"/>
        <v>0</v>
      </c>
      <c r="AKI79" s="321">
        <f t="shared" si="110"/>
        <v>0</v>
      </c>
      <c r="AKJ79" s="321">
        <f t="shared" si="110"/>
        <v>0</v>
      </c>
      <c r="AKK79" s="321">
        <f t="shared" si="110"/>
        <v>0</v>
      </c>
      <c r="AKL79" s="321">
        <f t="shared" si="110"/>
        <v>0</v>
      </c>
      <c r="AKM79" s="321">
        <f t="shared" si="110"/>
        <v>0</v>
      </c>
      <c r="AKN79" s="321">
        <f t="shared" si="110"/>
        <v>0</v>
      </c>
      <c r="AKO79" s="321">
        <f t="shared" si="110"/>
        <v>0</v>
      </c>
      <c r="AKP79" s="321">
        <f t="shared" si="110"/>
        <v>0</v>
      </c>
      <c r="AKQ79" s="321">
        <f t="shared" si="111"/>
        <v>0</v>
      </c>
      <c r="AKR79" s="321">
        <f t="shared" si="111"/>
        <v>0</v>
      </c>
      <c r="AKS79" s="321">
        <f t="shared" si="111"/>
        <v>0</v>
      </c>
      <c r="AKT79" s="321">
        <f t="shared" si="111"/>
        <v>0</v>
      </c>
      <c r="AKU79" s="321">
        <f t="shared" si="111"/>
        <v>0</v>
      </c>
      <c r="AKV79" s="321">
        <f t="shared" si="111"/>
        <v>0</v>
      </c>
      <c r="AKW79" s="321">
        <f t="shared" si="111"/>
        <v>0</v>
      </c>
      <c r="AKX79" s="321">
        <f t="shared" si="111"/>
        <v>0</v>
      </c>
      <c r="AKY79" s="321">
        <f t="shared" si="111"/>
        <v>0</v>
      </c>
      <c r="AKZ79" s="321">
        <f t="shared" si="111"/>
        <v>0</v>
      </c>
      <c r="ALA79" s="321">
        <f t="shared" si="111"/>
        <v>0</v>
      </c>
      <c r="ALB79" s="321">
        <f t="shared" si="111"/>
        <v>0</v>
      </c>
      <c r="ALC79" s="321">
        <f t="shared" si="111"/>
        <v>0</v>
      </c>
      <c r="ALD79" s="321">
        <f t="shared" si="111"/>
        <v>0</v>
      </c>
      <c r="ALE79" s="321">
        <f t="shared" si="111"/>
        <v>0</v>
      </c>
      <c r="ALF79" s="321">
        <f t="shared" si="111"/>
        <v>0</v>
      </c>
      <c r="ALG79" s="321">
        <f t="shared" si="111"/>
        <v>0</v>
      </c>
      <c r="ALH79" s="321">
        <f t="shared" si="111"/>
        <v>0</v>
      </c>
      <c r="ALI79" s="321">
        <f t="shared" si="111"/>
        <v>0</v>
      </c>
      <c r="ALJ79" s="321">
        <f t="shared" si="111"/>
        <v>0</v>
      </c>
      <c r="ALK79" s="321">
        <f t="shared" si="111"/>
        <v>0</v>
      </c>
      <c r="ALL79" s="321">
        <f t="shared" si="111"/>
        <v>0</v>
      </c>
      <c r="ALM79" s="321">
        <f t="shared" si="111"/>
        <v>0</v>
      </c>
      <c r="ALN79" s="321">
        <f t="shared" si="111"/>
        <v>0</v>
      </c>
      <c r="ALO79" s="321">
        <f t="shared" si="111"/>
        <v>0</v>
      </c>
      <c r="ALP79" s="321">
        <f t="shared" si="111"/>
        <v>0</v>
      </c>
      <c r="ALQ79" s="321">
        <f t="shared" si="111"/>
        <v>0</v>
      </c>
      <c r="ALR79" s="321">
        <f t="shared" si="111"/>
        <v>0</v>
      </c>
      <c r="ALS79" s="321">
        <f t="shared" si="111"/>
        <v>0</v>
      </c>
      <c r="ALT79" s="321">
        <f t="shared" si="111"/>
        <v>0</v>
      </c>
      <c r="ALU79" s="321">
        <f t="shared" si="111"/>
        <v>0</v>
      </c>
      <c r="ALV79" s="321">
        <f t="shared" si="111"/>
        <v>0</v>
      </c>
      <c r="ALW79" s="321">
        <f t="shared" si="111"/>
        <v>0</v>
      </c>
      <c r="ALX79" s="321">
        <f t="shared" si="111"/>
        <v>0</v>
      </c>
      <c r="ALY79" s="321">
        <f t="shared" si="111"/>
        <v>0</v>
      </c>
      <c r="ALZ79" s="321">
        <f t="shared" si="111"/>
        <v>0</v>
      </c>
      <c r="AMA79" s="321">
        <f t="shared" si="111"/>
        <v>0</v>
      </c>
      <c r="AMB79" s="321">
        <f t="shared" si="111"/>
        <v>0</v>
      </c>
      <c r="AMC79" s="321">
        <f t="shared" si="111"/>
        <v>0</v>
      </c>
      <c r="AMD79" s="321">
        <f t="shared" si="111"/>
        <v>0</v>
      </c>
      <c r="AME79" s="321">
        <f t="shared" si="111"/>
        <v>0</v>
      </c>
      <c r="AMF79" s="321">
        <f t="shared" si="111"/>
        <v>0</v>
      </c>
      <c r="AMG79" s="321">
        <f t="shared" si="111"/>
        <v>0</v>
      </c>
      <c r="AMH79" s="321">
        <f t="shared" si="111"/>
        <v>0</v>
      </c>
      <c r="AMI79" s="321">
        <f t="shared" si="111"/>
        <v>0</v>
      </c>
      <c r="AMJ79" s="321">
        <f t="shared" si="111"/>
        <v>0</v>
      </c>
      <c r="AMK79" s="321">
        <f t="shared" si="111"/>
        <v>0</v>
      </c>
      <c r="AML79" s="321">
        <f t="shared" si="111"/>
        <v>0</v>
      </c>
      <c r="AMM79" s="321">
        <f t="shared" si="111"/>
        <v>0</v>
      </c>
      <c r="AMN79" s="321">
        <f t="shared" si="111"/>
        <v>0</v>
      </c>
      <c r="AMO79" s="321">
        <f t="shared" si="111"/>
        <v>0</v>
      </c>
      <c r="AMP79" s="321">
        <f t="shared" si="111"/>
        <v>0</v>
      </c>
      <c r="AMQ79" s="321">
        <f t="shared" si="111"/>
        <v>0</v>
      </c>
      <c r="AMR79" s="321">
        <f t="shared" si="111"/>
        <v>0</v>
      </c>
      <c r="AMS79" s="321">
        <f t="shared" si="111"/>
        <v>0</v>
      </c>
      <c r="AMT79" s="321">
        <f t="shared" si="111"/>
        <v>0</v>
      </c>
      <c r="AMU79" s="321">
        <f t="shared" si="111"/>
        <v>0</v>
      </c>
      <c r="AMV79" s="321">
        <f t="shared" si="111"/>
        <v>0</v>
      </c>
      <c r="AMW79" s="321">
        <f t="shared" si="111"/>
        <v>0</v>
      </c>
      <c r="AMX79" s="321">
        <f t="shared" si="111"/>
        <v>0</v>
      </c>
      <c r="AMY79" s="321">
        <f t="shared" si="111"/>
        <v>0</v>
      </c>
      <c r="AMZ79" s="321">
        <f t="shared" si="111"/>
        <v>0</v>
      </c>
      <c r="ANA79" s="321">
        <f t="shared" si="111"/>
        <v>0</v>
      </c>
      <c r="ANB79" s="321">
        <f t="shared" si="111"/>
        <v>0</v>
      </c>
      <c r="ANC79" s="321">
        <f t="shared" si="112"/>
        <v>0</v>
      </c>
      <c r="AND79" s="321">
        <f t="shared" si="112"/>
        <v>0</v>
      </c>
      <c r="ANE79" s="321">
        <f t="shared" si="112"/>
        <v>0</v>
      </c>
      <c r="ANF79" s="321">
        <f t="shared" si="112"/>
        <v>0</v>
      </c>
      <c r="ANG79" s="321">
        <f t="shared" si="112"/>
        <v>0</v>
      </c>
      <c r="ANH79" s="321">
        <f t="shared" si="112"/>
        <v>0</v>
      </c>
      <c r="ANI79" s="321">
        <f t="shared" si="112"/>
        <v>0</v>
      </c>
      <c r="ANJ79" s="321">
        <f t="shared" si="112"/>
        <v>0</v>
      </c>
      <c r="ANK79" s="321">
        <f t="shared" si="112"/>
        <v>0</v>
      </c>
      <c r="ANL79" s="321">
        <f t="shared" si="112"/>
        <v>0</v>
      </c>
      <c r="ANM79" s="321">
        <f t="shared" si="112"/>
        <v>0</v>
      </c>
      <c r="ANN79" s="321">
        <f t="shared" si="112"/>
        <v>0</v>
      </c>
      <c r="ANO79" s="321">
        <f t="shared" si="112"/>
        <v>0</v>
      </c>
      <c r="ANP79" s="321">
        <f t="shared" si="112"/>
        <v>0</v>
      </c>
      <c r="ANQ79" s="321">
        <f t="shared" si="112"/>
        <v>0</v>
      </c>
      <c r="ANR79" s="321">
        <f t="shared" si="112"/>
        <v>0</v>
      </c>
      <c r="ANS79" s="321">
        <f t="shared" si="112"/>
        <v>0</v>
      </c>
      <c r="ANT79" s="321">
        <f t="shared" si="112"/>
        <v>0</v>
      </c>
      <c r="ANU79" s="321">
        <f t="shared" si="112"/>
        <v>0</v>
      </c>
      <c r="ANV79" s="321">
        <f t="shared" si="112"/>
        <v>0</v>
      </c>
      <c r="ANW79" s="321">
        <f t="shared" si="112"/>
        <v>0</v>
      </c>
      <c r="ANX79" s="321">
        <f t="shared" si="112"/>
        <v>0</v>
      </c>
      <c r="ANY79" s="321">
        <f t="shared" si="112"/>
        <v>0</v>
      </c>
      <c r="ANZ79" s="321">
        <f t="shared" si="112"/>
        <v>0</v>
      </c>
      <c r="AOA79" s="321">
        <f t="shared" si="112"/>
        <v>0</v>
      </c>
      <c r="AOB79" s="321">
        <f t="shared" si="112"/>
        <v>0</v>
      </c>
      <c r="AOC79" s="321">
        <f t="shared" si="112"/>
        <v>0</v>
      </c>
      <c r="AOD79" s="321">
        <f t="shared" si="112"/>
        <v>0</v>
      </c>
      <c r="AOE79" s="321">
        <f t="shared" si="112"/>
        <v>0</v>
      </c>
      <c r="AOF79" s="321">
        <f t="shared" si="112"/>
        <v>0</v>
      </c>
      <c r="AOG79" s="321">
        <f t="shared" si="112"/>
        <v>0</v>
      </c>
      <c r="AOH79" s="321">
        <f t="shared" si="112"/>
        <v>0</v>
      </c>
      <c r="AOI79" s="321">
        <f t="shared" si="112"/>
        <v>0</v>
      </c>
      <c r="AOJ79" s="321">
        <f t="shared" si="112"/>
        <v>0</v>
      </c>
      <c r="AOK79" s="321">
        <f t="shared" si="112"/>
        <v>0</v>
      </c>
      <c r="AOL79" s="321">
        <f t="shared" si="112"/>
        <v>0</v>
      </c>
      <c r="AOM79" s="321">
        <f t="shared" si="112"/>
        <v>0</v>
      </c>
      <c r="AON79" s="321">
        <f t="shared" si="112"/>
        <v>0</v>
      </c>
      <c r="AOO79" s="321">
        <f t="shared" si="112"/>
        <v>0</v>
      </c>
      <c r="AOP79" s="321">
        <f t="shared" si="112"/>
        <v>0</v>
      </c>
      <c r="AOQ79" s="321">
        <f t="shared" si="112"/>
        <v>0</v>
      </c>
      <c r="AOR79" s="321">
        <f t="shared" si="112"/>
        <v>0</v>
      </c>
      <c r="AOS79" s="321">
        <f t="shared" si="112"/>
        <v>0</v>
      </c>
      <c r="AOT79" s="321">
        <f t="shared" si="112"/>
        <v>0</v>
      </c>
      <c r="AOU79" s="321">
        <f t="shared" si="112"/>
        <v>0</v>
      </c>
      <c r="AOV79" s="321">
        <f t="shared" si="112"/>
        <v>0</v>
      </c>
      <c r="AOW79" s="321">
        <f t="shared" si="112"/>
        <v>0</v>
      </c>
      <c r="AOX79" s="321">
        <f t="shared" si="112"/>
        <v>0</v>
      </c>
      <c r="AOY79" s="321">
        <f t="shared" si="112"/>
        <v>0</v>
      </c>
      <c r="AOZ79" s="321">
        <f t="shared" si="112"/>
        <v>0</v>
      </c>
      <c r="APA79" s="321">
        <f t="shared" si="112"/>
        <v>0</v>
      </c>
      <c r="APB79" s="321">
        <f t="shared" si="112"/>
        <v>0</v>
      </c>
      <c r="APC79" s="321">
        <f t="shared" si="112"/>
        <v>0</v>
      </c>
      <c r="APD79" s="321">
        <f t="shared" si="112"/>
        <v>0</v>
      </c>
      <c r="APE79" s="321">
        <f t="shared" si="112"/>
        <v>0</v>
      </c>
      <c r="APF79" s="321">
        <f t="shared" si="112"/>
        <v>0</v>
      </c>
      <c r="APG79" s="321">
        <f t="shared" si="112"/>
        <v>0</v>
      </c>
      <c r="APH79" s="321">
        <f t="shared" si="112"/>
        <v>0</v>
      </c>
      <c r="API79" s="321">
        <f t="shared" si="112"/>
        <v>0</v>
      </c>
      <c r="APJ79" s="321">
        <f t="shared" si="112"/>
        <v>0</v>
      </c>
      <c r="APK79" s="321">
        <f t="shared" si="112"/>
        <v>0</v>
      </c>
      <c r="APL79" s="321">
        <f t="shared" si="112"/>
        <v>0</v>
      </c>
      <c r="APM79" s="321">
        <f t="shared" si="112"/>
        <v>0</v>
      </c>
      <c r="APN79" s="321">
        <f t="shared" si="112"/>
        <v>0</v>
      </c>
      <c r="APO79" s="321">
        <f t="shared" si="113"/>
        <v>0</v>
      </c>
      <c r="APP79" s="321">
        <f t="shared" si="113"/>
        <v>0</v>
      </c>
      <c r="APQ79" s="321">
        <f t="shared" si="113"/>
        <v>0</v>
      </c>
      <c r="APR79" s="321">
        <f t="shared" si="113"/>
        <v>0</v>
      </c>
      <c r="APS79" s="321">
        <f t="shared" si="113"/>
        <v>0</v>
      </c>
      <c r="APT79" s="321">
        <f t="shared" si="113"/>
        <v>0</v>
      </c>
      <c r="APU79" s="321">
        <f t="shared" si="113"/>
        <v>0</v>
      </c>
      <c r="APV79" s="321">
        <f t="shared" si="113"/>
        <v>0</v>
      </c>
      <c r="APW79" s="321">
        <f t="shared" si="113"/>
        <v>0</v>
      </c>
      <c r="APX79" s="321">
        <f t="shared" si="113"/>
        <v>0</v>
      </c>
      <c r="APY79" s="321">
        <f t="shared" si="113"/>
        <v>0</v>
      </c>
      <c r="APZ79" s="321">
        <f t="shared" si="113"/>
        <v>0</v>
      </c>
      <c r="AQA79" s="321">
        <f t="shared" si="113"/>
        <v>0</v>
      </c>
      <c r="AQB79" s="321">
        <f t="shared" si="113"/>
        <v>0</v>
      </c>
      <c r="AQC79" s="321">
        <f t="shared" si="113"/>
        <v>0</v>
      </c>
      <c r="AQD79" s="321">
        <f t="shared" si="113"/>
        <v>0</v>
      </c>
      <c r="AQE79" s="321">
        <f t="shared" si="113"/>
        <v>0</v>
      </c>
      <c r="AQF79" s="321">
        <f t="shared" si="113"/>
        <v>0</v>
      </c>
      <c r="AQG79" s="321">
        <f t="shared" si="113"/>
        <v>0</v>
      </c>
      <c r="AQH79" s="321">
        <f t="shared" si="113"/>
        <v>0</v>
      </c>
      <c r="AQI79" s="321">
        <f t="shared" si="113"/>
        <v>0</v>
      </c>
      <c r="AQJ79" s="321">
        <f t="shared" si="113"/>
        <v>0</v>
      </c>
      <c r="AQK79" s="321">
        <f t="shared" si="113"/>
        <v>0</v>
      </c>
      <c r="AQL79" s="321">
        <f t="shared" si="113"/>
        <v>0</v>
      </c>
      <c r="AQM79" s="321">
        <f t="shared" si="113"/>
        <v>0</v>
      </c>
      <c r="AQN79" s="321">
        <f t="shared" si="113"/>
        <v>0</v>
      </c>
      <c r="AQO79" s="321">
        <f t="shared" si="113"/>
        <v>0</v>
      </c>
      <c r="AQP79" s="321">
        <f t="shared" si="113"/>
        <v>0</v>
      </c>
      <c r="AQQ79" s="321">
        <f t="shared" si="113"/>
        <v>0</v>
      </c>
      <c r="AQR79" s="321">
        <f t="shared" si="113"/>
        <v>0</v>
      </c>
      <c r="AQS79" s="321">
        <f t="shared" si="113"/>
        <v>0</v>
      </c>
      <c r="AQT79" s="321">
        <f t="shared" si="113"/>
        <v>0</v>
      </c>
      <c r="AQU79" s="321">
        <f t="shared" si="113"/>
        <v>0</v>
      </c>
      <c r="AQV79" s="321">
        <f t="shared" si="113"/>
        <v>0</v>
      </c>
      <c r="AQW79" s="321">
        <f t="shared" si="113"/>
        <v>0</v>
      </c>
      <c r="AQX79" s="321">
        <f t="shared" si="113"/>
        <v>0</v>
      </c>
      <c r="AQY79" s="321">
        <f t="shared" si="113"/>
        <v>0</v>
      </c>
      <c r="AQZ79" s="321">
        <f t="shared" si="113"/>
        <v>0</v>
      </c>
      <c r="ARA79" s="321">
        <f t="shared" si="113"/>
        <v>0</v>
      </c>
      <c r="ARB79" s="321">
        <f t="shared" si="113"/>
        <v>0</v>
      </c>
      <c r="ARC79" s="321">
        <f t="shared" si="113"/>
        <v>0</v>
      </c>
      <c r="ARD79" s="321">
        <f t="shared" si="113"/>
        <v>0</v>
      </c>
      <c r="ARE79" s="321">
        <f t="shared" si="113"/>
        <v>0</v>
      </c>
      <c r="ARF79" s="321">
        <f t="shared" si="113"/>
        <v>0</v>
      </c>
      <c r="ARG79" s="321">
        <f t="shared" si="113"/>
        <v>0</v>
      </c>
      <c r="ARH79" s="321">
        <f t="shared" si="113"/>
        <v>0</v>
      </c>
      <c r="ARI79" s="321">
        <f t="shared" si="113"/>
        <v>0</v>
      </c>
      <c r="ARJ79" s="321">
        <f t="shared" si="113"/>
        <v>0</v>
      </c>
      <c r="ARK79" s="321">
        <f t="shared" si="113"/>
        <v>0</v>
      </c>
      <c r="ARL79" s="321">
        <f t="shared" si="113"/>
        <v>0</v>
      </c>
      <c r="ARM79" s="321">
        <f t="shared" si="113"/>
        <v>0</v>
      </c>
      <c r="ARN79" s="321">
        <f t="shared" si="113"/>
        <v>0</v>
      </c>
      <c r="ARO79" s="321">
        <f t="shared" si="113"/>
        <v>0</v>
      </c>
      <c r="ARP79" s="321">
        <f t="shared" si="113"/>
        <v>0</v>
      </c>
      <c r="ARQ79" s="321">
        <f t="shared" si="113"/>
        <v>0</v>
      </c>
      <c r="ARR79" s="321">
        <f t="shared" si="113"/>
        <v>0</v>
      </c>
      <c r="ARS79" s="321">
        <f t="shared" si="113"/>
        <v>0</v>
      </c>
      <c r="ART79" s="321">
        <f t="shared" si="113"/>
        <v>0</v>
      </c>
      <c r="ARU79" s="321">
        <f t="shared" si="113"/>
        <v>0</v>
      </c>
      <c r="ARV79" s="321">
        <f t="shared" si="113"/>
        <v>0</v>
      </c>
      <c r="ARW79" s="321">
        <f t="shared" si="113"/>
        <v>0</v>
      </c>
      <c r="ARX79" s="321">
        <f t="shared" si="113"/>
        <v>0</v>
      </c>
      <c r="ARY79" s="321">
        <f t="shared" si="113"/>
        <v>0</v>
      </c>
      <c r="ARZ79" s="321">
        <f t="shared" si="113"/>
        <v>0</v>
      </c>
      <c r="ASA79" s="321">
        <f t="shared" si="114"/>
        <v>0</v>
      </c>
      <c r="ASB79" s="321">
        <f t="shared" si="114"/>
        <v>0</v>
      </c>
      <c r="ASC79" s="321">
        <f t="shared" si="114"/>
        <v>0</v>
      </c>
      <c r="ASD79" s="321">
        <f t="shared" si="114"/>
        <v>0</v>
      </c>
      <c r="ASE79" s="321">
        <f t="shared" si="114"/>
        <v>0</v>
      </c>
      <c r="ASF79" s="321">
        <f t="shared" si="114"/>
        <v>0</v>
      </c>
      <c r="ASG79" s="321">
        <f t="shared" si="114"/>
        <v>0</v>
      </c>
      <c r="ASH79" s="321">
        <f t="shared" si="114"/>
        <v>0</v>
      </c>
      <c r="ASI79" s="321">
        <f t="shared" si="114"/>
        <v>0</v>
      </c>
      <c r="ASJ79" s="321">
        <f t="shared" si="114"/>
        <v>0</v>
      </c>
      <c r="ASK79" s="321">
        <f t="shared" si="114"/>
        <v>0</v>
      </c>
      <c r="ASL79" s="321">
        <f t="shared" si="114"/>
        <v>0</v>
      </c>
      <c r="ASM79" s="321">
        <f t="shared" si="114"/>
        <v>0</v>
      </c>
      <c r="ASN79" s="321">
        <f t="shared" si="114"/>
        <v>0</v>
      </c>
      <c r="ASO79" s="321">
        <f t="shared" si="114"/>
        <v>0</v>
      </c>
      <c r="ASP79" s="321">
        <f t="shared" si="114"/>
        <v>0</v>
      </c>
      <c r="ASQ79" s="321">
        <f t="shared" si="114"/>
        <v>0</v>
      </c>
      <c r="ASR79" s="321">
        <f t="shared" si="114"/>
        <v>0</v>
      </c>
      <c r="ASS79" s="321">
        <f t="shared" si="114"/>
        <v>0</v>
      </c>
      <c r="AST79" s="321">
        <f t="shared" si="114"/>
        <v>0</v>
      </c>
      <c r="ASU79" s="321">
        <f t="shared" si="114"/>
        <v>0</v>
      </c>
      <c r="ASV79" s="321">
        <f t="shared" si="114"/>
        <v>0</v>
      </c>
      <c r="ASW79" s="321">
        <f t="shared" si="114"/>
        <v>0</v>
      </c>
      <c r="ASX79" s="321">
        <f t="shared" si="114"/>
        <v>0</v>
      </c>
      <c r="ASY79" s="321">
        <f t="shared" si="114"/>
        <v>0</v>
      </c>
      <c r="ASZ79" s="321">
        <f t="shared" si="114"/>
        <v>0</v>
      </c>
      <c r="ATA79" s="321">
        <f t="shared" si="114"/>
        <v>0</v>
      </c>
      <c r="ATB79" s="321">
        <f t="shared" si="114"/>
        <v>0</v>
      </c>
      <c r="ATC79" s="321">
        <f t="shared" si="114"/>
        <v>0</v>
      </c>
      <c r="ATD79" s="321">
        <f t="shared" si="114"/>
        <v>0</v>
      </c>
      <c r="ATE79" s="321">
        <f t="shared" si="114"/>
        <v>0</v>
      </c>
      <c r="ATF79" s="321">
        <f t="shared" si="114"/>
        <v>0</v>
      </c>
      <c r="ATG79" s="321">
        <f t="shared" si="114"/>
        <v>0</v>
      </c>
      <c r="ATH79" s="321">
        <f t="shared" si="114"/>
        <v>0</v>
      </c>
      <c r="ATI79" s="321">
        <f t="shared" si="114"/>
        <v>0</v>
      </c>
      <c r="ATJ79" s="321">
        <f t="shared" si="114"/>
        <v>0</v>
      </c>
      <c r="ATK79" s="321">
        <f t="shared" si="114"/>
        <v>0</v>
      </c>
      <c r="ATL79" s="321">
        <f t="shared" si="114"/>
        <v>0</v>
      </c>
      <c r="ATM79" s="321">
        <f t="shared" si="114"/>
        <v>0</v>
      </c>
      <c r="ATN79" s="321">
        <f t="shared" si="114"/>
        <v>0</v>
      </c>
      <c r="ATO79" s="321">
        <f t="shared" si="114"/>
        <v>0</v>
      </c>
      <c r="ATP79" s="321">
        <f t="shared" si="114"/>
        <v>0</v>
      </c>
      <c r="ATQ79" s="321">
        <f t="shared" si="114"/>
        <v>0</v>
      </c>
      <c r="ATR79" s="321">
        <f t="shared" si="114"/>
        <v>0</v>
      </c>
      <c r="ATS79" s="321">
        <f t="shared" si="114"/>
        <v>0</v>
      </c>
      <c r="ATT79" s="321">
        <f t="shared" si="114"/>
        <v>0</v>
      </c>
      <c r="ATU79" s="321">
        <f t="shared" si="114"/>
        <v>0</v>
      </c>
      <c r="ATV79" s="321">
        <f t="shared" si="114"/>
        <v>0</v>
      </c>
      <c r="ATW79" s="321">
        <f t="shared" si="114"/>
        <v>0</v>
      </c>
      <c r="ATX79" s="321">
        <f t="shared" si="114"/>
        <v>0</v>
      </c>
      <c r="ATY79" s="321">
        <f t="shared" si="114"/>
        <v>0</v>
      </c>
      <c r="ATZ79" s="321">
        <f t="shared" si="114"/>
        <v>0</v>
      </c>
      <c r="AUA79" s="321">
        <f t="shared" si="114"/>
        <v>0</v>
      </c>
      <c r="AUB79" s="321">
        <f t="shared" si="114"/>
        <v>0</v>
      </c>
      <c r="AUC79" s="321">
        <f t="shared" si="114"/>
        <v>0</v>
      </c>
      <c r="AUD79" s="321">
        <f t="shared" si="114"/>
        <v>0</v>
      </c>
      <c r="AUE79" s="321">
        <f t="shared" si="114"/>
        <v>0</v>
      </c>
      <c r="AUF79" s="321">
        <f t="shared" si="114"/>
        <v>0</v>
      </c>
      <c r="AUG79" s="321">
        <f t="shared" si="114"/>
        <v>0</v>
      </c>
      <c r="AUH79" s="321">
        <f t="shared" si="114"/>
        <v>0</v>
      </c>
      <c r="AUI79" s="321">
        <f t="shared" si="114"/>
        <v>0</v>
      </c>
      <c r="AUJ79" s="321">
        <f t="shared" si="114"/>
        <v>0</v>
      </c>
      <c r="AUK79" s="321">
        <f t="shared" si="114"/>
        <v>0</v>
      </c>
      <c r="AUL79" s="321">
        <f t="shared" si="114"/>
        <v>0</v>
      </c>
      <c r="AUM79" s="321">
        <f t="shared" si="115"/>
        <v>0</v>
      </c>
      <c r="AUN79" s="321">
        <f t="shared" si="115"/>
        <v>0</v>
      </c>
      <c r="AUO79" s="321">
        <f t="shared" si="115"/>
        <v>0</v>
      </c>
      <c r="AUP79" s="321">
        <f t="shared" si="115"/>
        <v>0</v>
      </c>
      <c r="AUQ79" s="321">
        <f t="shared" si="115"/>
        <v>0</v>
      </c>
      <c r="AUR79" s="321">
        <f t="shared" si="115"/>
        <v>0</v>
      </c>
      <c r="AUS79" s="321">
        <f t="shared" si="115"/>
        <v>0</v>
      </c>
      <c r="AUT79" s="321">
        <f t="shared" si="115"/>
        <v>0</v>
      </c>
      <c r="AUU79" s="321">
        <f t="shared" si="115"/>
        <v>0</v>
      </c>
      <c r="AUV79" s="321">
        <f t="shared" si="115"/>
        <v>0</v>
      </c>
      <c r="AUW79" s="321">
        <f t="shared" si="115"/>
        <v>0</v>
      </c>
      <c r="AUX79" s="321">
        <f t="shared" si="115"/>
        <v>0</v>
      </c>
      <c r="AUY79" s="321">
        <f t="shared" si="115"/>
        <v>0</v>
      </c>
      <c r="AUZ79" s="321">
        <f t="shared" si="115"/>
        <v>0</v>
      </c>
      <c r="AVA79" s="321">
        <f t="shared" si="115"/>
        <v>0</v>
      </c>
      <c r="AVB79" s="321">
        <f t="shared" si="115"/>
        <v>0</v>
      </c>
      <c r="AVC79" s="321">
        <f t="shared" si="115"/>
        <v>0</v>
      </c>
      <c r="AVD79" s="321">
        <f t="shared" si="115"/>
        <v>0</v>
      </c>
      <c r="AVE79" s="321">
        <f t="shared" si="115"/>
        <v>0</v>
      </c>
      <c r="AVF79" s="321">
        <f t="shared" si="115"/>
        <v>0</v>
      </c>
      <c r="AVG79" s="321">
        <f t="shared" si="115"/>
        <v>0</v>
      </c>
      <c r="AVH79" s="321">
        <f t="shared" si="115"/>
        <v>0</v>
      </c>
      <c r="AVI79" s="321">
        <f t="shared" si="115"/>
        <v>0</v>
      </c>
      <c r="AVJ79" s="321">
        <f t="shared" si="115"/>
        <v>0</v>
      </c>
      <c r="AVK79" s="321">
        <f t="shared" si="115"/>
        <v>0</v>
      </c>
      <c r="AVL79" s="321">
        <f t="shared" si="115"/>
        <v>0</v>
      </c>
      <c r="AVM79" s="321">
        <f t="shared" si="115"/>
        <v>0</v>
      </c>
      <c r="AVN79" s="321">
        <f t="shared" si="115"/>
        <v>0</v>
      </c>
      <c r="AVO79" s="321">
        <f t="shared" si="115"/>
        <v>0</v>
      </c>
      <c r="AVP79" s="321">
        <f t="shared" si="115"/>
        <v>0</v>
      </c>
      <c r="AVQ79" s="321">
        <f t="shared" si="115"/>
        <v>0</v>
      </c>
      <c r="AVR79" s="321">
        <f t="shared" si="115"/>
        <v>0</v>
      </c>
      <c r="AVS79" s="321">
        <f t="shared" si="115"/>
        <v>0</v>
      </c>
      <c r="AVT79" s="321">
        <f t="shared" si="115"/>
        <v>0</v>
      </c>
      <c r="AVU79" s="321">
        <f t="shared" si="115"/>
        <v>0</v>
      </c>
      <c r="AVV79" s="321">
        <f t="shared" si="115"/>
        <v>0</v>
      </c>
      <c r="AVW79" s="321">
        <f t="shared" si="115"/>
        <v>0</v>
      </c>
      <c r="AVX79" s="321">
        <f t="shared" si="115"/>
        <v>0</v>
      </c>
      <c r="AVY79" s="321">
        <f t="shared" si="115"/>
        <v>0</v>
      </c>
      <c r="AVZ79" s="321">
        <f t="shared" si="115"/>
        <v>0</v>
      </c>
      <c r="AWA79" s="321">
        <f t="shared" si="115"/>
        <v>0</v>
      </c>
      <c r="AWB79" s="321">
        <f t="shared" si="115"/>
        <v>0</v>
      </c>
      <c r="AWC79" s="321">
        <f t="shared" si="115"/>
        <v>0</v>
      </c>
      <c r="AWD79" s="321">
        <f t="shared" si="115"/>
        <v>0</v>
      </c>
      <c r="AWE79" s="321">
        <f t="shared" si="115"/>
        <v>0</v>
      </c>
      <c r="AWF79" s="321">
        <f t="shared" si="115"/>
        <v>0</v>
      </c>
      <c r="AWG79" s="321">
        <f t="shared" si="115"/>
        <v>0</v>
      </c>
      <c r="AWH79" s="321">
        <f t="shared" si="115"/>
        <v>0</v>
      </c>
      <c r="AWI79" s="321">
        <f t="shared" si="115"/>
        <v>0</v>
      </c>
      <c r="AWJ79" s="321">
        <f t="shared" si="115"/>
        <v>0</v>
      </c>
      <c r="AWK79" s="321">
        <f t="shared" si="115"/>
        <v>0</v>
      </c>
      <c r="AWL79" s="321">
        <f t="shared" si="115"/>
        <v>0</v>
      </c>
      <c r="AWM79" s="321">
        <f t="shared" si="115"/>
        <v>0</v>
      </c>
      <c r="AWN79" s="321">
        <f t="shared" si="115"/>
        <v>0</v>
      </c>
      <c r="AWO79" s="321">
        <f t="shared" si="115"/>
        <v>0</v>
      </c>
      <c r="AWP79" s="321">
        <f t="shared" si="115"/>
        <v>0</v>
      </c>
      <c r="AWQ79" s="321">
        <f t="shared" si="115"/>
        <v>0</v>
      </c>
      <c r="AWR79" s="321">
        <f t="shared" si="115"/>
        <v>0</v>
      </c>
      <c r="AWS79" s="321">
        <f t="shared" si="115"/>
        <v>0</v>
      </c>
      <c r="AWT79" s="321">
        <f t="shared" si="115"/>
        <v>0</v>
      </c>
      <c r="AWU79" s="321">
        <f t="shared" si="115"/>
        <v>0</v>
      </c>
      <c r="AWV79" s="321">
        <f t="shared" si="115"/>
        <v>0</v>
      </c>
      <c r="AWW79" s="321">
        <f t="shared" si="115"/>
        <v>0</v>
      </c>
      <c r="AWX79" s="321">
        <f t="shared" si="115"/>
        <v>0</v>
      </c>
      <c r="AWY79" s="321">
        <f t="shared" si="116"/>
        <v>0</v>
      </c>
      <c r="AWZ79" s="321">
        <f t="shared" si="116"/>
        <v>0</v>
      </c>
      <c r="AXA79" s="321">
        <f t="shared" si="116"/>
        <v>0</v>
      </c>
      <c r="AXB79" s="321">
        <f t="shared" si="116"/>
        <v>0</v>
      </c>
      <c r="AXC79" s="321">
        <f t="shared" si="116"/>
        <v>0</v>
      </c>
      <c r="AXD79" s="321">
        <f t="shared" si="116"/>
        <v>0</v>
      </c>
      <c r="AXE79" s="321">
        <f t="shared" si="116"/>
        <v>0</v>
      </c>
      <c r="AXF79" s="321">
        <f t="shared" si="116"/>
        <v>0</v>
      </c>
      <c r="AXG79" s="321">
        <f t="shared" si="116"/>
        <v>0</v>
      </c>
      <c r="AXH79" s="321">
        <f t="shared" si="116"/>
        <v>0</v>
      </c>
      <c r="AXI79" s="321">
        <f t="shared" si="116"/>
        <v>0</v>
      </c>
      <c r="AXJ79" s="321">
        <f t="shared" si="116"/>
        <v>0</v>
      </c>
      <c r="AXK79" s="321">
        <f t="shared" si="116"/>
        <v>0</v>
      </c>
      <c r="AXL79" s="321">
        <f t="shared" si="116"/>
        <v>0</v>
      </c>
      <c r="AXM79" s="321">
        <f t="shared" si="116"/>
        <v>0</v>
      </c>
      <c r="AXN79" s="321">
        <f t="shared" si="116"/>
        <v>0</v>
      </c>
      <c r="AXO79" s="321">
        <f t="shared" si="116"/>
        <v>0</v>
      </c>
      <c r="AXP79" s="321">
        <f t="shared" si="116"/>
        <v>0</v>
      </c>
      <c r="AXQ79" s="321">
        <f t="shared" si="116"/>
        <v>0</v>
      </c>
      <c r="AXR79" s="321">
        <f t="shared" si="116"/>
        <v>0</v>
      </c>
      <c r="AXS79" s="321">
        <f t="shared" si="116"/>
        <v>0</v>
      </c>
      <c r="AXT79" s="321">
        <f t="shared" si="116"/>
        <v>0</v>
      </c>
      <c r="AXU79" s="321">
        <f t="shared" si="116"/>
        <v>0</v>
      </c>
      <c r="AXV79" s="321">
        <f t="shared" si="116"/>
        <v>0</v>
      </c>
      <c r="AXW79" s="321">
        <f t="shared" si="116"/>
        <v>0</v>
      </c>
      <c r="AXX79" s="321">
        <f t="shared" si="116"/>
        <v>0</v>
      </c>
      <c r="AXY79" s="321">
        <f t="shared" si="116"/>
        <v>0</v>
      </c>
      <c r="AXZ79" s="321">
        <f t="shared" si="116"/>
        <v>0</v>
      </c>
      <c r="AYA79" s="321">
        <f t="shared" si="116"/>
        <v>0</v>
      </c>
      <c r="AYB79" s="321">
        <f t="shared" si="116"/>
        <v>0</v>
      </c>
      <c r="AYC79" s="321">
        <f t="shared" si="116"/>
        <v>0</v>
      </c>
      <c r="AYD79" s="321">
        <f t="shared" si="116"/>
        <v>0</v>
      </c>
      <c r="AYE79" s="321">
        <f t="shared" si="116"/>
        <v>0</v>
      </c>
      <c r="AYF79" s="321">
        <f t="shared" si="116"/>
        <v>0</v>
      </c>
      <c r="AYG79" s="321">
        <f t="shared" si="116"/>
        <v>0</v>
      </c>
      <c r="AYH79" s="321">
        <f t="shared" si="116"/>
        <v>0</v>
      </c>
      <c r="AYI79" s="321">
        <f t="shared" si="116"/>
        <v>0</v>
      </c>
      <c r="AYJ79" s="321">
        <f t="shared" si="116"/>
        <v>0</v>
      </c>
      <c r="AYK79" s="321">
        <f t="shared" si="116"/>
        <v>0</v>
      </c>
      <c r="AYL79" s="321">
        <f t="shared" si="116"/>
        <v>0</v>
      </c>
      <c r="AYM79" s="321">
        <f t="shared" si="116"/>
        <v>0</v>
      </c>
      <c r="AYN79" s="321">
        <f t="shared" si="116"/>
        <v>0</v>
      </c>
      <c r="AYO79" s="321">
        <f t="shared" si="116"/>
        <v>0</v>
      </c>
      <c r="AYP79" s="321">
        <f t="shared" si="116"/>
        <v>0</v>
      </c>
      <c r="AYQ79" s="321">
        <f t="shared" si="116"/>
        <v>0</v>
      </c>
      <c r="AYR79" s="321">
        <f t="shared" si="116"/>
        <v>0</v>
      </c>
      <c r="AYS79" s="321">
        <f t="shared" si="116"/>
        <v>0</v>
      </c>
      <c r="AYT79" s="321">
        <f t="shared" si="116"/>
        <v>0</v>
      </c>
      <c r="AYU79" s="321">
        <f t="shared" si="116"/>
        <v>0</v>
      </c>
      <c r="AYV79" s="321">
        <f t="shared" si="116"/>
        <v>0</v>
      </c>
      <c r="AYW79" s="321">
        <f t="shared" si="116"/>
        <v>0</v>
      </c>
      <c r="AYX79" s="321">
        <f t="shared" si="116"/>
        <v>0</v>
      </c>
      <c r="AYY79" s="321">
        <f t="shared" si="116"/>
        <v>0</v>
      </c>
      <c r="AYZ79" s="321">
        <f t="shared" si="116"/>
        <v>0</v>
      </c>
      <c r="AZA79" s="321">
        <f t="shared" si="116"/>
        <v>0</v>
      </c>
      <c r="AZB79" s="321">
        <f t="shared" si="116"/>
        <v>0</v>
      </c>
      <c r="AZC79" s="321">
        <f t="shared" si="116"/>
        <v>0</v>
      </c>
      <c r="AZD79" s="321">
        <f t="shared" si="116"/>
        <v>0</v>
      </c>
      <c r="AZE79" s="321">
        <f t="shared" si="116"/>
        <v>0</v>
      </c>
      <c r="AZF79" s="321">
        <f t="shared" si="116"/>
        <v>0</v>
      </c>
      <c r="AZG79" s="321">
        <f t="shared" si="116"/>
        <v>0</v>
      </c>
      <c r="AZH79" s="321">
        <f t="shared" si="116"/>
        <v>0</v>
      </c>
      <c r="AZI79" s="321">
        <f t="shared" si="116"/>
        <v>0</v>
      </c>
      <c r="AZJ79" s="321">
        <f t="shared" si="116"/>
        <v>0</v>
      </c>
      <c r="AZK79" s="321">
        <f t="shared" si="117"/>
        <v>0</v>
      </c>
      <c r="AZL79" s="321">
        <f t="shared" si="117"/>
        <v>0</v>
      </c>
      <c r="AZM79" s="321">
        <f t="shared" si="117"/>
        <v>0</v>
      </c>
      <c r="AZN79" s="321">
        <f t="shared" si="117"/>
        <v>0</v>
      </c>
      <c r="AZO79" s="321">
        <f t="shared" si="117"/>
        <v>0</v>
      </c>
      <c r="AZP79" s="321">
        <f t="shared" si="117"/>
        <v>0</v>
      </c>
      <c r="AZQ79" s="321">
        <f t="shared" si="117"/>
        <v>0</v>
      </c>
      <c r="AZR79" s="321">
        <f t="shared" si="117"/>
        <v>0</v>
      </c>
      <c r="AZS79" s="321">
        <f t="shared" si="117"/>
        <v>0</v>
      </c>
      <c r="AZT79" s="321">
        <f t="shared" si="117"/>
        <v>0</v>
      </c>
      <c r="AZU79" s="321">
        <f t="shared" si="117"/>
        <v>0</v>
      </c>
      <c r="AZV79" s="321">
        <f t="shared" si="117"/>
        <v>0</v>
      </c>
      <c r="AZW79" s="321">
        <f t="shared" si="117"/>
        <v>0</v>
      </c>
      <c r="AZX79" s="321">
        <f t="shared" si="117"/>
        <v>0</v>
      </c>
      <c r="AZY79" s="321">
        <f t="shared" si="117"/>
        <v>0</v>
      </c>
      <c r="AZZ79" s="321">
        <f t="shared" si="117"/>
        <v>0</v>
      </c>
      <c r="BAA79" s="321">
        <f t="shared" si="117"/>
        <v>0</v>
      </c>
      <c r="BAB79" s="321">
        <f t="shared" si="117"/>
        <v>0</v>
      </c>
      <c r="BAC79" s="321">
        <f t="shared" si="117"/>
        <v>0</v>
      </c>
      <c r="BAD79" s="321">
        <f t="shared" si="117"/>
        <v>0</v>
      </c>
      <c r="BAE79" s="321">
        <f t="shared" si="117"/>
        <v>0</v>
      </c>
      <c r="BAF79" s="321">
        <f t="shared" si="117"/>
        <v>0</v>
      </c>
      <c r="BAG79" s="321">
        <f t="shared" si="117"/>
        <v>0</v>
      </c>
      <c r="BAH79" s="321">
        <f t="shared" si="117"/>
        <v>0</v>
      </c>
      <c r="BAI79" s="321">
        <f t="shared" si="117"/>
        <v>0</v>
      </c>
      <c r="BAJ79" s="321">
        <f t="shared" si="117"/>
        <v>0</v>
      </c>
      <c r="BAK79" s="321">
        <f t="shared" si="117"/>
        <v>0</v>
      </c>
      <c r="BAL79" s="321">
        <f t="shared" si="117"/>
        <v>0</v>
      </c>
      <c r="BAM79" s="321">
        <f t="shared" si="117"/>
        <v>0</v>
      </c>
      <c r="BAN79" s="321">
        <f t="shared" si="117"/>
        <v>0</v>
      </c>
      <c r="BAO79" s="321">
        <f t="shared" si="117"/>
        <v>0</v>
      </c>
      <c r="BAP79" s="321">
        <f t="shared" si="117"/>
        <v>0</v>
      </c>
      <c r="BAQ79" s="321">
        <f t="shared" si="117"/>
        <v>0</v>
      </c>
      <c r="BAR79" s="321">
        <f t="shared" si="117"/>
        <v>0</v>
      </c>
      <c r="BAS79" s="321">
        <f t="shared" si="117"/>
        <v>0</v>
      </c>
      <c r="BAT79" s="321">
        <f t="shared" si="117"/>
        <v>0</v>
      </c>
      <c r="BAU79" s="321">
        <f t="shared" si="117"/>
        <v>0</v>
      </c>
      <c r="BAV79" s="321">
        <f t="shared" si="117"/>
        <v>0</v>
      </c>
      <c r="BAW79" s="321">
        <f t="shared" si="117"/>
        <v>0</v>
      </c>
      <c r="BAX79" s="321">
        <f t="shared" si="117"/>
        <v>0</v>
      </c>
      <c r="BAY79" s="321">
        <f t="shared" si="117"/>
        <v>0</v>
      </c>
      <c r="BAZ79" s="321">
        <f t="shared" si="117"/>
        <v>0</v>
      </c>
      <c r="BBA79" s="321">
        <f t="shared" si="117"/>
        <v>0</v>
      </c>
      <c r="BBB79" s="321">
        <f t="shared" si="117"/>
        <v>0</v>
      </c>
      <c r="BBC79" s="321">
        <f t="shared" si="117"/>
        <v>0</v>
      </c>
      <c r="BBD79" s="321">
        <f t="shared" si="117"/>
        <v>0</v>
      </c>
      <c r="BBE79" s="321">
        <f t="shared" si="117"/>
        <v>0</v>
      </c>
      <c r="BBF79" s="321">
        <f t="shared" si="117"/>
        <v>0</v>
      </c>
      <c r="BBG79" s="321">
        <f t="shared" si="117"/>
        <v>0</v>
      </c>
      <c r="BBH79" s="321">
        <f t="shared" si="117"/>
        <v>0</v>
      </c>
      <c r="BBI79" s="321">
        <f t="shared" si="117"/>
        <v>0</v>
      </c>
      <c r="BBJ79" s="321">
        <f t="shared" si="117"/>
        <v>0</v>
      </c>
      <c r="BBK79" s="321">
        <f t="shared" si="117"/>
        <v>0</v>
      </c>
      <c r="BBL79" s="321">
        <f t="shared" si="117"/>
        <v>0</v>
      </c>
      <c r="BBM79" s="321">
        <f t="shared" si="117"/>
        <v>0</v>
      </c>
      <c r="BBN79" s="321">
        <f t="shared" si="117"/>
        <v>0</v>
      </c>
      <c r="BBO79" s="321">
        <f t="shared" si="117"/>
        <v>0</v>
      </c>
      <c r="BBP79" s="321">
        <f t="shared" si="117"/>
        <v>0</v>
      </c>
      <c r="BBQ79" s="321">
        <f t="shared" si="117"/>
        <v>0</v>
      </c>
      <c r="BBR79" s="321">
        <f t="shared" si="117"/>
        <v>0</v>
      </c>
      <c r="BBS79" s="321">
        <f t="shared" si="117"/>
        <v>0</v>
      </c>
      <c r="BBT79" s="321">
        <f t="shared" si="117"/>
        <v>0</v>
      </c>
      <c r="BBU79" s="321">
        <f t="shared" si="117"/>
        <v>0</v>
      </c>
      <c r="BBV79" s="321">
        <f t="shared" si="117"/>
        <v>0</v>
      </c>
      <c r="BBW79" s="321">
        <f t="shared" si="118"/>
        <v>0</v>
      </c>
      <c r="BBX79" s="321">
        <f t="shared" si="118"/>
        <v>0</v>
      </c>
      <c r="BBY79" s="321">
        <f t="shared" si="118"/>
        <v>0</v>
      </c>
      <c r="BBZ79" s="321">
        <f t="shared" si="118"/>
        <v>0</v>
      </c>
      <c r="BCA79" s="321">
        <f t="shared" si="118"/>
        <v>0</v>
      </c>
      <c r="BCB79" s="321">
        <f t="shared" si="118"/>
        <v>0</v>
      </c>
      <c r="BCC79" s="321">
        <f t="shared" si="118"/>
        <v>0</v>
      </c>
      <c r="BCD79" s="321">
        <f t="shared" si="118"/>
        <v>0</v>
      </c>
      <c r="BCE79" s="321">
        <f t="shared" si="118"/>
        <v>0</v>
      </c>
      <c r="BCF79" s="321">
        <f t="shared" si="118"/>
        <v>0</v>
      </c>
      <c r="BCG79" s="321">
        <f t="shared" si="118"/>
        <v>0</v>
      </c>
      <c r="BCH79" s="321">
        <f t="shared" si="118"/>
        <v>0</v>
      </c>
      <c r="BCI79" s="321">
        <f t="shared" si="118"/>
        <v>0</v>
      </c>
      <c r="BCJ79" s="321">
        <f t="shared" si="118"/>
        <v>0</v>
      </c>
      <c r="BCK79" s="321">
        <f t="shared" si="118"/>
        <v>0</v>
      </c>
      <c r="BCL79" s="321">
        <f t="shared" si="118"/>
        <v>0</v>
      </c>
      <c r="BCM79" s="321">
        <f t="shared" si="118"/>
        <v>0</v>
      </c>
      <c r="BCN79" s="321">
        <f t="shared" si="118"/>
        <v>0</v>
      </c>
      <c r="BCO79" s="321">
        <f t="shared" si="118"/>
        <v>0</v>
      </c>
      <c r="BCP79" s="321">
        <f t="shared" si="118"/>
        <v>0</v>
      </c>
      <c r="BCQ79" s="321">
        <f t="shared" si="118"/>
        <v>0</v>
      </c>
      <c r="BCR79" s="321">
        <f t="shared" si="118"/>
        <v>0</v>
      </c>
      <c r="BCS79" s="321">
        <f t="shared" si="118"/>
        <v>0</v>
      </c>
      <c r="BCT79" s="321">
        <f t="shared" si="118"/>
        <v>0</v>
      </c>
      <c r="BCU79" s="321">
        <f t="shared" si="118"/>
        <v>0</v>
      </c>
      <c r="BCV79" s="321">
        <f t="shared" si="118"/>
        <v>0</v>
      </c>
      <c r="BCW79" s="321">
        <f t="shared" si="118"/>
        <v>0</v>
      </c>
      <c r="BCX79" s="321">
        <f t="shared" si="118"/>
        <v>0</v>
      </c>
      <c r="BCY79" s="321">
        <f t="shared" si="118"/>
        <v>0</v>
      </c>
      <c r="BCZ79" s="321">
        <f t="shared" si="118"/>
        <v>0</v>
      </c>
      <c r="BDA79" s="321">
        <f t="shared" si="118"/>
        <v>0</v>
      </c>
      <c r="BDB79" s="321">
        <f t="shared" si="118"/>
        <v>0</v>
      </c>
      <c r="BDC79" s="321">
        <f t="shared" si="118"/>
        <v>0</v>
      </c>
      <c r="BDD79" s="321">
        <f t="shared" si="118"/>
        <v>0</v>
      </c>
      <c r="BDE79" s="321">
        <f t="shared" si="118"/>
        <v>0</v>
      </c>
      <c r="BDF79" s="321">
        <f t="shared" si="118"/>
        <v>0</v>
      </c>
      <c r="BDG79" s="321">
        <f t="shared" si="118"/>
        <v>0</v>
      </c>
      <c r="BDH79" s="321">
        <f t="shared" si="118"/>
        <v>0</v>
      </c>
      <c r="BDI79" s="321">
        <f t="shared" si="118"/>
        <v>0</v>
      </c>
      <c r="BDJ79" s="321">
        <f t="shared" si="118"/>
        <v>0</v>
      </c>
      <c r="BDK79" s="321">
        <f t="shared" si="118"/>
        <v>0</v>
      </c>
      <c r="BDL79" s="321">
        <f t="shared" si="118"/>
        <v>0</v>
      </c>
      <c r="BDM79" s="321">
        <f t="shared" si="118"/>
        <v>0</v>
      </c>
      <c r="BDN79" s="321">
        <f t="shared" si="118"/>
        <v>0</v>
      </c>
      <c r="BDO79" s="321">
        <f t="shared" si="118"/>
        <v>0</v>
      </c>
      <c r="BDP79" s="321">
        <f t="shared" si="118"/>
        <v>0</v>
      </c>
      <c r="BDQ79" s="321">
        <f t="shared" si="118"/>
        <v>0</v>
      </c>
      <c r="BDR79" s="321">
        <f t="shared" si="118"/>
        <v>0</v>
      </c>
      <c r="BDS79" s="321">
        <f t="shared" si="118"/>
        <v>0</v>
      </c>
      <c r="BDT79" s="321">
        <f t="shared" si="118"/>
        <v>0</v>
      </c>
      <c r="BDU79" s="321">
        <f t="shared" si="118"/>
        <v>0</v>
      </c>
      <c r="BDV79" s="321">
        <f t="shared" si="118"/>
        <v>0</v>
      </c>
      <c r="BDW79" s="321">
        <f t="shared" si="118"/>
        <v>0</v>
      </c>
      <c r="BDX79" s="321">
        <f t="shared" si="118"/>
        <v>0</v>
      </c>
      <c r="BDY79" s="321">
        <f t="shared" si="118"/>
        <v>0</v>
      </c>
      <c r="BDZ79" s="321">
        <f t="shared" si="118"/>
        <v>0</v>
      </c>
      <c r="BEA79" s="321">
        <f t="shared" si="118"/>
        <v>0</v>
      </c>
      <c r="BEB79" s="321">
        <f t="shared" si="118"/>
        <v>0</v>
      </c>
      <c r="BEC79" s="321">
        <f t="shared" si="118"/>
        <v>0</v>
      </c>
      <c r="BED79" s="321">
        <f t="shared" si="118"/>
        <v>0</v>
      </c>
      <c r="BEE79" s="321">
        <f t="shared" si="118"/>
        <v>0</v>
      </c>
      <c r="BEF79" s="321">
        <f t="shared" si="118"/>
        <v>0</v>
      </c>
      <c r="BEG79" s="321">
        <f t="shared" si="118"/>
        <v>0</v>
      </c>
      <c r="BEH79" s="321">
        <f t="shared" si="118"/>
        <v>0</v>
      </c>
      <c r="BEI79" s="321">
        <f t="shared" si="119"/>
        <v>0</v>
      </c>
      <c r="BEJ79" s="321">
        <f t="shared" si="119"/>
        <v>0</v>
      </c>
      <c r="BEK79" s="321">
        <f t="shared" si="119"/>
        <v>0</v>
      </c>
      <c r="BEL79" s="321">
        <f t="shared" si="119"/>
        <v>0</v>
      </c>
      <c r="BEM79" s="321">
        <f t="shared" si="119"/>
        <v>0</v>
      </c>
      <c r="BEN79" s="321">
        <f t="shared" si="119"/>
        <v>0</v>
      </c>
      <c r="BEO79" s="321">
        <f t="shared" si="119"/>
        <v>0</v>
      </c>
      <c r="BEP79" s="321">
        <f t="shared" si="119"/>
        <v>0</v>
      </c>
      <c r="BEQ79" s="321">
        <f t="shared" si="119"/>
        <v>0</v>
      </c>
      <c r="BER79" s="321">
        <f t="shared" si="119"/>
        <v>0</v>
      </c>
      <c r="BES79" s="321">
        <f t="shared" si="119"/>
        <v>0</v>
      </c>
      <c r="BET79" s="321">
        <f t="shared" si="119"/>
        <v>0</v>
      </c>
      <c r="BEU79" s="321">
        <f t="shared" si="119"/>
        <v>0</v>
      </c>
      <c r="BEV79" s="321">
        <f t="shared" si="119"/>
        <v>0</v>
      </c>
      <c r="BEW79" s="321">
        <f t="shared" si="119"/>
        <v>0</v>
      </c>
      <c r="BEX79" s="321">
        <f t="shared" si="119"/>
        <v>0</v>
      </c>
      <c r="BEY79" s="321">
        <f t="shared" si="119"/>
        <v>0</v>
      </c>
      <c r="BEZ79" s="321">
        <f t="shared" si="119"/>
        <v>0</v>
      </c>
      <c r="BFA79" s="321">
        <f t="shared" si="119"/>
        <v>0</v>
      </c>
      <c r="BFB79" s="321">
        <f t="shared" si="119"/>
        <v>0</v>
      </c>
      <c r="BFC79" s="321">
        <f t="shared" si="119"/>
        <v>0</v>
      </c>
      <c r="BFD79" s="321">
        <f t="shared" si="119"/>
        <v>0</v>
      </c>
      <c r="BFE79" s="321">
        <f t="shared" si="119"/>
        <v>0</v>
      </c>
      <c r="BFF79" s="321">
        <f t="shared" si="119"/>
        <v>0</v>
      </c>
      <c r="BFG79" s="321">
        <f t="shared" si="119"/>
        <v>0</v>
      </c>
      <c r="BFH79" s="321">
        <f t="shared" si="119"/>
        <v>0</v>
      </c>
      <c r="BFI79" s="321">
        <f t="shared" si="119"/>
        <v>0</v>
      </c>
      <c r="BFJ79" s="321">
        <f t="shared" si="119"/>
        <v>0</v>
      </c>
      <c r="BFK79" s="321">
        <f t="shared" si="119"/>
        <v>0</v>
      </c>
      <c r="BFL79" s="321">
        <f t="shared" si="119"/>
        <v>0</v>
      </c>
      <c r="BFM79" s="321">
        <f t="shared" si="119"/>
        <v>0</v>
      </c>
      <c r="BFN79" s="321">
        <f t="shared" si="119"/>
        <v>0</v>
      </c>
      <c r="BFO79" s="321">
        <f t="shared" si="119"/>
        <v>0</v>
      </c>
      <c r="BFP79" s="321">
        <f t="shared" si="119"/>
        <v>0</v>
      </c>
      <c r="BFQ79" s="321">
        <f t="shared" si="119"/>
        <v>0</v>
      </c>
      <c r="BFR79" s="321">
        <f t="shared" si="119"/>
        <v>0</v>
      </c>
      <c r="BFS79" s="321">
        <f t="shared" si="119"/>
        <v>0</v>
      </c>
      <c r="BFT79" s="321">
        <f t="shared" si="119"/>
        <v>0</v>
      </c>
      <c r="BFU79" s="321">
        <f t="shared" si="119"/>
        <v>0</v>
      </c>
      <c r="BFV79" s="321">
        <f t="shared" si="119"/>
        <v>0</v>
      </c>
      <c r="BFW79" s="321">
        <f t="shared" si="119"/>
        <v>0</v>
      </c>
      <c r="BFX79" s="321">
        <f t="shared" si="119"/>
        <v>0</v>
      </c>
      <c r="BFY79" s="321">
        <f t="shared" si="119"/>
        <v>0</v>
      </c>
      <c r="BFZ79" s="321">
        <f t="shared" si="119"/>
        <v>0</v>
      </c>
      <c r="BGA79" s="321">
        <f t="shared" si="119"/>
        <v>0</v>
      </c>
      <c r="BGB79" s="321">
        <f t="shared" si="119"/>
        <v>0</v>
      </c>
      <c r="BGC79" s="321">
        <f t="shared" si="119"/>
        <v>0</v>
      </c>
      <c r="BGD79" s="321">
        <f t="shared" si="119"/>
        <v>0</v>
      </c>
      <c r="BGE79" s="321">
        <f t="shared" si="119"/>
        <v>0</v>
      </c>
      <c r="BGF79" s="321">
        <f t="shared" si="119"/>
        <v>0</v>
      </c>
      <c r="BGG79" s="321">
        <f t="shared" si="119"/>
        <v>0</v>
      </c>
      <c r="BGH79" s="321">
        <f t="shared" si="119"/>
        <v>0</v>
      </c>
      <c r="BGI79" s="321">
        <f t="shared" si="119"/>
        <v>0</v>
      </c>
      <c r="BGJ79" s="321">
        <f t="shared" si="119"/>
        <v>0</v>
      </c>
      <c r="BGK79" s="321">
        <f t="shared" si="119"/>
        <v>0</v>
      </c>
      <c r="BGL79" s="321">
        <f t="shared" si="119"/>
        <v>0</v>
      </c>
      <c r="BGM79" s="321">
        <f t="shared" si="119"/>
        <v>0</v>
      </c>
      <c r="BGN79" s="321">
        <f t="shared" si="119"/>
        <v>0</v>
      </c>
      <c r="BGO79" s="321">
        <f t="shared" si="119"/>
        <v>0</v>
      </c>
      <c r="BGP79" s="321">
        <f t="shared" si="119"/>
        <v>0</v>
      </c>
      <c r="BGQ79" s="321">
        <f t="shared" si="119"/>
        <v>0</v>
      </c>
      <c r="BGR79" s="321">
        <f t="shared" si="119"/>
        <v>0</v>
      </c>
      <c r="BGS79" s="321">
        <f t="shared" si="119"/>
        <v>0</v>
      </c>
      <c r="BGT79" s="321">
        <f t="shared" si="119"/>
        <v>0</v>
      </c>
      <c r="BGU79" s="321">
        <f t="shared" si="120"/>
        <v>0</v>
      </c>
      <c r="BGV79" s="321">
        <f t="shared" si="120"/>
        <v>0</v>
      </c>
      <c r="BGW79" s="321">
        <f t="shared" si="120"/>
        <v>0</v>
      </c>
      <c r="BGX79" s="321">
        <f t="shared" si="120"/>
        <v>0</v>
      </c>
      <c r="BGY79" s="321">
        <f t="shared" si="120"/>
        <v>0</v>
      </c>
      <c r="BGZ79" s="321">
        <f t="shared" si="120"/>
        <v>0</v>
      </c>
      <c r="BHA79" s="321">
        <f t="shared" si="120"/>
        <v>0</v>
      </c>
      <c r="BHB79" s="321">
        <f t="shared" si="120"/>
        <v>0</v>
      </c>
      <c r="BHC79" s="321">
        <f t="shared" si="120"/>
        <v>0</v>
      </c>
      <c r="BHD79" s="321">
        <f t="shared" si="120"/>
        <v>0</v>
      </c>
      <c r="BHE79" s="321">
        <f t="shared" si="120"/>
        <v>0</v>
      </c>
      <c r="BHF79" s="321">
        <f t="shared" si="120"/>
        <v>0</v>
      </c>
      <c r="BHG79" s="321">
        <f t="shared" si="120"/>
        <v>0</v>
      </c>
      <c r="BHH79" s="321">
        <f t="shared" si="120"/>
        <v>0</v>
      </c>
      <c r="BHI79" s="321">
        <f t="shared" si="120"/>
        <v>0</v>
      </c>
      <c r="BHJ79" s="321">
        <f t="shared" si="120"/>
        <v>0</v>
      </c>
      <c r="BHK79" s="321">
        <f t="shared" si="120"/>
        <v>0</v>
      </c>
      <c r="BHL79" s="321">
        <f t="shared" si="120"/>
        <v>0</v>
      </c>
      <c r="BHM79" s="321">
        <f t="shared" si="120"/>
        <v>0</v>
      </c>
      <c r="BHN79" s="321">
        <f t="shared" si="120"/>
        <v>0</v>
      </c>
      <c r="BHO79" s="321">
        <f t="shared" si="120"/>
        <v>0</v>
      </c>
      <c r="BHP79" s="321">
        <f t="shared" si="120"/>
        <v>0</v>
      </c>
      <c r="BHQ79" s="321">
        <f t="shared" si="120"/>
        <v>0</v>
      </c>
      <c r="BHR79" s="321">
        <f t="shared" si="120"/>
        <v>0</v>
      </c>
      <c r="BHS79" s="321">
        <f t="shared" si="120"/>
        <v>0</v>
      </c>
      <c r="BHT79" s="321">
        <f t="shared" si="120"/>
        <v>0</v>
      </c>
      <c r="BHU79" s="321">
        <f t="shared" si="120"/>
        <v>0</v>
      </c>
      <c r="BHV79" s="321">
        <f t="shared" si="120"/>
        <v>0</v>
      </c>
      <c r="BHW79" s="321">
        <f t="shared" si="120"/>
        <v>0</v>
      </c>
      <c r="BHX79" s="321">
        <f t="shared" si="120"/>
        <v>0</v>
      </c>
      <c r="BHY79" s="321">
        <f t="shared" si="120"/>
        <v>0</v>
      </c>
      <c r="BHZ79" s="321">
        <f t="shared" si="120"/>
        <v>0</v>
      </c>
      <c r="BIA79" s="321">
        <f t="shared" si="120"/>
        <v>0</v>
      </c>
      <c r="BIB79" s="321">
        <f t="shared" si="120"/>
        <v>0</v>
      </c>
      <c r="BIC79" s="321">
        <f t="shared" si="120"/>
        <v>0</v>
      </c>
      <c r="BID79" s="321">
        <f t="shared" si="120"/>
        <v>0</v>
      </c>
      <c r="BIE79" s="321">
        <f t="shared" si="120"/>
        <v>0</v>
      </c>
      <c r="BIF79" s="321">
        <f t="shared" si="120"/>
        <v>0</v>
      </c>
      <c r="BIG79" s="321">
        <f t="shared" si="120"/>
        <v>0</v>
      </c>
      <c r="BIH79" s="321">
        <f t="shared" si="120"/>
        <v>0</v>
      </c>
      <c r="BII79" s="321">
        <f t="shared" si="120"/>
        <v>0</v>
      </c>
      <c r="BIJ79" s="321">
        <f t="shared" si="120"/>
        <v>0</v>
      </c>
      <c r="BIK79" s="321">
        <f t="shared" si="120"/>
        <v>0</v>
      </c>
      <c r="BIL79" s="321">
        <f t="shared" si="120"/>
        <v>0</v>
      </c>
      <c r="BIM79" s="321">
        <f t="shared" si="120"/>
        <v>0</v>
      </c>
      <c r="BIN79" s="321">
        <f t="shared" si="120"/>
        <v>0</v>
      </c>
      <c r="BIO79" s="321">
        <f t="shared" si="120"/>
        <v>0</v>
      </c>
      <c r="BIP79" s="321">
        <f t="shared" si="120"/>
        <v>0</v>
      </c>
      <c r="BIQ79" s="321">
        <f t="shared" si="120"/>
        <v>0</v>
      </c>
      <c r="BIR79" s="321">
        <f t="shared" si="120"/>
        <v>0</v>
      </c>
      <c r="BIS79" s="321">
        <f t="shared" si="120"/>
        <v>0</v>
      </c>
      <c r="BIT79" s="321">
        <f t="shared" si="120"/>
        <v>0</v>
      </c>
      <c r="BIU79" s="321">
        <f t="shared" si="120"/>
        <v>0</v>
      </c>
      <c r="BIV79" s="321">
        <f t="shared" si="120"/>
        <v>0</v>
      </c>
      <c r="BIW79" s="321">
        <f t="shared" si="120"/>
        <v>0</v>
      </c>
      <c r="BIX79" s="321">
        <f t="shared" si="120"/>
        <v>0</v>
      </c>
      <c r="BIY79" s="321">
        <f t="shared" si="120"/>
        <v>0</v>
      </c>
      <c r="BIZ79" s="321">
        <f t="shared" si="120"/>
        <v>0</v>
      </c>
      <c r="BJA79" s="321">
        <f t="shared" si="120"/>
        <v>0</v>
      </c>
      <c r="BJB79" s="321">
        <f t="shared" si="120"/>
        <v>0</v>
      </c>
      <c r="BJC79" s="321">
        <f t="shared" si="120"/>
        <v>0</v>
      </c>
      <c r="BJD79" s="321">
        <f t="shared" si="120"/>
        <v>0</v>
      </c>
      <c r="BJE79" s="321">
        <f t="shared" si="120"/>
        <v>0</v>
      </c>
      <c r="BJF79" s="321">
        <f t="shared" si="120"/>
        <v>0</v>
      </c>
      <c r="BJG79" s="321">
        <f t="shared" si="121"/>
        <v>0</v>
      </c>
      <c r="BJH79" s="321">
        <f t="shared" si="121"/>
        <v>0</v>
      </c>
      <c r="BJI79" s="321">
        <f t="shared" si="121"/>
        <v>0</v>
      </c>
      <c r="BJJ79" s="321">
        <f t="shared" si="121"/>
        <v>0</v>
      </c>
      <c r="BJK79" s="321">
        <f t="shared" si="121"/>
        <v>0</v>
      </c>
      <c r="BJL79" s="321">
        <f t="shared" si="121"/>
        <v>0</v>
      </c>
      <c r="BJM79" s="321">
        <f t="shared" si="121"/>
        <v>0</v>
      </c>
      <c r="BJN79" s="321">
        <f t="shared" si="121"/>
        <v>0</v>
      </c>
      <c r="BJO79" s="321">
        <f t="shared" si="121"/>
        <v>0</v>
      </c>
      <c r="BJP79" s="321">
        <f t="shared" si="121"/>
        <v>0</v>
      </c>
      <c r="BJQ79" s="321">
        <f t="shared" si="121"/>
        <v>0</v>
      </c>
      <c r="BJR79" s="321">
        <f t="shared" si="121"/>
        <v>0</v>
      </c>
      <c r="BJS79" s="321">
        <f t="shared" si="121"/>
        <v>0</v>
      </c>
      <c r="BJT79" s="321">
        <f t="shared" si="121"/>
        <v>0</v>
      </c>
      <c r="BJU79" s="321">
        <f t="shared" si="121"/>
        <v>0</v>
      </c>
      <c r="BJV79" s="321">
        <f t="shared" si="121"/>
        <v>0</v>
      </c>
      <c r="BJW79" s="321">
        <f t="shared" si="121"/>
        <v>0</v>
      </c>
      <c r="BJX79" s="321">
        <f t="shared" si="121"/>
        <v>0</v>
      </c>
      <c r="BJY79" s="321">
        <f t="shared" si="121"/>
        <v>0</v>
      </c>
      <c r="BJZ79" s="321">
        <f t="shared" si="121"/>
        <v>0</v>
      </c>
      <c r="BKA79" s="321">
        <f t="shared" si="121"/>
        <v>0</v>
      </c>
      <c r="BKB79" s="321">
        <f t="shared" si="121"/>
        <v>0</v>
      </c>
      <c r="BKC79" s="321">
        <f t="shared" si="121"/>
        <v>0</v>
      </c>
      <c r="BKD79" s="321">
        <f t="shared" si="121"/>
        <v>0</v>
      </c>
      <c r="BKE79" s="321">
        <f t="shared" si="121"/>
        <v>0</v>
      </c>
      <c r="BKF79" s="321">
        <f t="shared" si="121"/>
        <v>0</v>
      </c>
      <c r="BKG79" s="321">
        <f t="shared" si="121"/>
        <v>0</v>
      </c>
      <c r="BKH79" s="321">
        <f t="shared" si="121"/>
        <v>0</v>
      </c>
      <c r="BKI79" s="321">
        <f t="shared" si="121"/>
        <v>0</v>
      </c>
      <c r="BKJ79" s="321">
        <f t="shared" si="121"/>
        <v>0</v>
      </c>
      <c r="BKK79" s="321">
        <f t="shared" si="121"/>
        <v>0</v>
      </c>
      <c r="BKL79" s="321">
        <f t="shared" si="121"/>
        <v>0</v>
      </c>
      <c r="BKM79" s="321">
        <f t="shared" si="121"/>
        <v>0</v>
      </c>
      <c r="BKN79" s="321">
        <f t="shared" si="121"/>
        <v>0</v>
      </c>
      <c r="BKO79" s="321">
        <f t="shared" si="121"/>
        <v>0</v>
      </c>
      <c r="BKP79" s="321">
        <f t="shared" si="121"/>
        <v>0</v>
      </c>
      <c r="BKQ79" s="321">
        <f t="shared" si="121"/>
        <v>0</v>
      </c>
      <c r="BKR79" s="321">
        <f t="shared" si="121"/>
        <v>0</v>
      </c>
      <c r="BKS79" s="321">
        <f t="shared" si="121"/>
        <v>0</v>
      </c>
      <c r="BKT79" s="321">
        <f t="shared" si="121"/>
        <v>0</v>
      </c>
      <c r="BKU79" s="321">
        <f t="shared" si="121"/>
        <v>0</v>
      </c>
      <c r="BKV79" s="321">
        <f t="shared" si="121"/>
        <v>0</v>
      </c>
      <c r="BKW79" s="321">
        <f t="shared" si="121"/>
        <v>0</v>
      </c>
      <c r="BKX79" s="321">
        <f t="shared" si="121"/>
        <v>0</v>
      </c>
      <c r="BKY79" s="321">
        <f t="shared" si="121"/>
        <v>0</v>
      </c>
      <c r="BKZ79" s="321">
        <f t="shared" si="121"/>
        <v>0</v>
      </c>
      <c r="BLA79" s="321">
        <f t="shared" si="121"/>
        <v>0</v>
      </c>
      <c r="BLB79" s="321">
        <f t="shared" si="121"/>
        <v>0</v>
      </c>
      <c r="BLC79" s="321">
        <f t="shared" si="121"/>
        <v>0</v>
      </c>
      <c r="BLD79" s="321">
        <f t="shared" si="121"/>
        <v>0</v>
      </c>
      <c r="BLE79" s="321">
        <f t="shared" si="121"/>
        <v>0</v>
      </c>
      <c r="BLF79" s="321">
        <f t="shared" si="121"/>
        <v>0</v>
      </c>
      <c r="BLG79" s="321">
        <f t="shared" si="121"/>
        <v>0</v>
      </c>
      <c r="BLH79" s="321">
        <f t="shared" si="121"/>
        <v>0</v>
      </c>
      <c r="BLI79" s="321">
        <f t="shared" si="121"/>
        <v>0</v>
      </c>
      <c r="BLJ79" s="321">
        <f t="shared" si="121"/>
        <v>0</v>
      </c>
      <c r="BLK79" s="321">
        <f t="shared" si="121"/>
        <v>0</v>
      </c>
      <c r="BLL79" s="321">
        <f t="shared" si="121"/>
        <v>0</v>
      </c>
      <c r="BLM79" s="321">
        <f t="shared" si="121"/>
        <v>0</v>
      </c>
      <c r="BLN79" s="321">
        <f t="shared" si="121"/>
        <v>0</v>
      </c>
      <c r="BLO79" s="321">
        <f t="shared" si="121"/>
        <v>0</v>
      </c>
      <c r="BLP79" s="321">
        <f t="shared" si="121"/>
        <v>0</v>
      </c>
      <c r="BLQ79" s="321">
        <f t="shared" si="121"/>
        <v>0</v>
      </c>
      <c r="BLR79" s="321">
        <f t="shared" si="121"/>
        <v>0</v>
      </c>
      <c r="BLS79" s="321">
        <f t="shared" si="122"/>
        <v>0</v>
      </c>
      <c r="BLT79" s="321">
        <f t="shared" si="122"/>
        <v>0</v>
      </c>
      <c r="BLU79" s="321">
        <f t="shared" si="122"/>
        <v>0</v>
      </c>
      <c r="BLV79" s="321">
        <f t="shared" si="122"/>
        <v>0</v>
      </c>
      <c r="BLW79" s="321">
        <f t="shared" si="122"/>
        <v>0</v>
      </c>
      <c r="BLX79" s="321">
        <f t="shared" si="122"/>
        <v>0</v>
      </c>
      <c r="BLY79" s="321">
        <f t="shared" si="122"/>
        <v>0</v>
      </c>
      <c r="BLZ79" s="321">
        <f t="shared" si="122"/>
        <v>0</v>
      </c>
      <c r="BMA79" s="321">
        <f t="shared" si="122"/>
        <v>0</v>
      </c>
      <c r="BMB79" s="321">
        <f t="shared" si="122"/>
        <v>0</v>
      </c>
      <c r="BMC79" s="321">
        <f t="shared" si="122"/>
        <v>0</v>
      </c>
      <c r="BMD79" s="321">
        <f t="shared" si="122"/>
        <v>0</v>
      </c>
      <c r="BME79" s="321">
        <f t="shared" si="122"/>
        <v>0</v>
      </c>
      <c r="BMF79" s="321">
        <f t="shared" si="122"/>
        <v>0</v>
      </c>
      <c r="BMG79" s="321">
        <f t="shared" si="122"/>
        <v>0</v>
      </c>
      <c r="BMH79" s="321">
        <f t="shared" si="122"/>
        <v>0</v>
      </c>
      <c r="BMI79" s="321">
        <f t="shared" si="122"/>
        <v>0</v>
      </c>
      <c r="BMJ79" s="321">
        <f t="shared" si="122"/>
        <v>0</v>
      </c>
      <c r="BMK79" s="321">
        <f t="shared" si="122"/>
        <v>0</v>
      </c>
      <c r="BML79" s="321">
        <f t="shared" si="122"/>
        <v>0</v>
      </c>
      <c r="BMM79" s="321">
        <f t="shared" si="122"/>
        <v>0</v>
      </c>
      <c r="BMN79" s="321">
        <f t="shared" si="122"/>
        <v>0</v>
      </c>
      <c r="BMO79" s="321">
        <f t="shared" si="122"/>
        <v>0</v>
      </c>
      <c r="BMP79" s="321">
        <f t="shared" si="122"/>
        <v>0</v>
      </c>
      <c r="BMQ79" s="321">
        <f t="shared" si="122"/>
        <v>0</v>
      </c>
      <c r="BMR79" s="321">
        <f t="shared" si="122"/>
        <v>0</v>
      </c>
      <c r="BMS79" s="321">
        <f t="shared" si="122"/>
        <v>0</v>
      </c>
      <c r="BMT79" s="321">
        <f t="shared" si="122"/>
        <v>0</v>
      </c>
      <c r="BMU79" s="321">
        <f t="shared" si="122"/>
        <v>0</v>
      </c>
      <c r="BMV79" s="321">
        <f t="shared" si="122"/>
        <v>0</v>
      </c>
      <c r="BMW79" s="321">
        <f t="shared" si="122"/>
        <v>0</v>
      </c>
      <c r="BMX79" s="321">
        <f t="shared" si="122"/>
        <v>0</v>
      </c>
      <c r="BMY79" s="321">
        <f t="shared" si="122"/>
        <v>0</v>
      </c>
      <c r="BMZ79" s="321">
        <f t="shared" si="122"/>
        <v>0</v>
      </c>
      <c r="BNA79" s="321">
        <f t="shared" si="122"/>
        <v>0</v>
      </c>
      <c r="BNB79" s="321">
        <f t="shared" si="122"/>
        <v>0</v>
      </c>
      <c r="BNC79" s="321">
        <f t="shared" si="122"/>
        <v>0</v>
      </c>
      <c r="BND79" s="321">
        <f t="shared" si="122"/>
        <v>0</v>
      </c>
      <c r="BNE79" s="321">
        <f t="shared" si="122"/>
        <v>0</v>
      </c>
      <c r="BNF79" s="321">
        <f t="shared" si="122"/>
        <v>0</v>
      </c>
      <c r="BNG79" s="321">
        <f t="shared" si="122"/>
        <v>0</v>
      </c>
      <c r="BNH79" s="321">
        <f t="shared" si="122"/>
        <v>0</v>
      </c>
      <c r="BNI79" s="321">
        <f t="shared" si="122"/>
        <v>0</v>
      </c>
      <c r="BNJ79" s="321">
        <f t="shared" si="122"/>
        <v>0</v>
      </c>
      <c r="BNK79" s="321">
        <f t="shared" si="122"/>
        <v>0</v>
      </c>
      <c r="BNL79" s="321">
        <f t="shared" si="122"/>
        <v>0</v>
      </c>
      <c r="BNM79" s="321">
        <f t="shared" si="122"/>
        <v>0</v>
      </c>
      <c r="BNN79" s="321">
        <f t="shared" si="122"/>
        <v>0</v>
      </c>
      <c r="BNO79" s="321">
        <f t="shared" si="122"/>
        <v>0</v>
      </c>
      <c r="BNP79" s="321">
        <f t="shared" si="122"/>
        <v>0</v>
      </c>
      <c r="BNQ79" s="321">
        <f t="shared" si="122"/>
        <v>0</v>
      </c>
      <c r="BNR79" s="321">
        <f t="shared" si="122"/>
        <v>0</v>
      </c>
      <c r="BNS79" s="321">
        <f t="shared" si="122"/>
        <v>0</v>
      </c>
      <c r="BNT79" s="321">
        <f t="shared" si="122"/>
        <v>0</v>
      </c>
      <c r="BNU79" s="321">
        <f t="shared" si="122"/>
        <v>0</v>
      </c>
      <c r="BNV79" s="321">
        <f t="shared" si="122"/>
        <v>0</v>
      </c>
      <c r="BNW79" s="321">
        <f t="shared" si="122"/>
        <v>0</v>
      </c>
      <c r="BNX79" s="321">
        <f t="shared" si="122"/>
        <v>0</v>
      </c>
      <c r="BNY79" s="321">
        <f t="shared" si="122"/>
        <v>0</v>
      </c>
      <c r="BNZ79" s="321">
        <f t="shared" si="122"/>
        <v>0</v>
      </c>
      <c r="BOA79" s="321">
        <f t="shared" si="122"/>
        <v>0</v>
      </c>
      <c r="BOB79" s="321">
        <f t="shared" si="122"/>
        <v>0</v>
      </c>
      <c r="BOC79" s="321">
        <f t="shared" si="122"/>
        <v>0</v>
      </c>
      <c r="BOD79" s="321">
        <f t="shared" si="122"/>
        <v>0</v>
      </c>
      <c r="BOE79" s="321">
        <f t="shared" si="123"/>
        <v>0</v>
      </c>
      <c r="BOF79" s="321">
        <f t="shared" si="123"/>
        <v>0</v>
      </c>
      <c r="BOG79" s="321">
        <f t="shared" si="123"/>
        <v>0</v>
      </c>
      <c r="BOH79" s="321">
        <f t="shared" si="123"/>
        <v>0</v>
      </c>
      <c r="BOI79" s="321">
        <f t="shared" si="123"/>
        <v>0</v>
      </c>
      <c r="BOJ79" s="321">
        <f t="shared" si="123"/>
        <v>0</v>
      </c>
      <c r="BOK79" s="321">
        <f t="shared" si="123"/>
        <v>0</v>
      </c>
      <c r="BOL79" s="321">
        <f t="shared" si="123"/>
        <v>0</v>
      </c>
      <c r="BOM79" s="321">
        <f t="shared" si="123"/>
        <v>0</v>
      </c>
      <c r="BON79" s="321">
        <f t="shared" si="123"/>
        <v>0</v>
      </c>
      <c r="BOO79" s="321">
        <f t="shared" si="123"/>
        <v>0</v>
      </c>
      <c r="BOP79" s="321">
        <f t="shared" si="123"/>
        <v>0</v>
      </c>
      <c r="BOQ79" s="321">
        <f t="shared" si="123"/>
        <v>0</v>
      </c>
      <c r="BOR79" s="321">
        <f t="shared" si="123"/>
        <v>0</v>
      </c>
      <c r="BOS79" s="321">
        <f t="shared" si="123"/>
        <v>0</v>
      </c>
      <c r="BOT79" s="321">
        <f t="shared" si="123"/>
        <v>0</v>
      </c>
      <c r="BOU79" s="321">
        <f t="shared" si="123"/>
        <v>0</v>
      </c>
      <c r="BOV79" s="321">
        <f t="shared" si="123"/>
        <v>0</v>
      </c>
      <c r="BOW79" s="321">
        <f t="shared" si="123"/>
        <v>0</v>
      </c>
      <c r="BOX79" s="321">
        <f t="shared" si="123"/>
        <v>0</v>
      </c>
      <c r="BOY79" s="321">
        <f t="shared" si="123"/>
        <v>0</v>
      </c>
      <c r="BOZ79" s="321">
        <f t="shared" si="123"/>
        <v>0</v>
      </c>
      <c r="BPA79" s="321">
        <f t="shared" si="123"/>
        <v>0</v>
      </c>
      <c r="BPB79" s="321">
        <f t="shared" si="123"/>
        <v>0</v>
      </c>
      <c r="BPC79" s="321">
        <f t="shared" si="123"/>
        <v>0</v>
      </c>
      <c r="BPD79" s="321">
        <f t="shared" si="123"/>
        <v>0</v>
      </c>
      <c r="BPE79" s="321">
        <f t="shared" si="123"/>
        <v>0</v>
      </c>
      <c r="BPF79" s="321">
        <f t="shared" si="123"/>
        <v>0</v>
      </c>
      <c r="BPG79" s="321">
        <f t="shared" si="123"/>
        <v>0</v>
      </c>
      <c r="BPH79" s="321">
        <f t="shared" si="123"/>
        <v>0</v>
      </c>
      <c r="BPI79" s="321">
        <f t="shared" si="123"/>
        <v>0</v>
      </c>
      <c r="BPJ79" s="321">
        <f t="shared" si="123"/>
        <v>0</v>
      </c>
      <c r="BPK79" s="321">
        <f t="shared" si="123"/>
        <v>0</v>
      </c>
      <c r="BPL79" s="321">
        <f t="shared" si="123"/>
        <v>0</v>
      </c>
      <c r="BPM79" s="321">
        <f t="shared" si="123"/>
        <v>0</v>
      </c>
      <c r="BPN79" s="321">
        <f t="shared" si="123"/>
        <v>0</v>
      </c>
      <c r="BPO79" s="321">
        <f t="shared" si="123"/>
        <v>0</v>
      </c>
      <c r="BPP79" s="321">
        <f t="shared" si="123"/>
        <v>0</v>
      </c>
      <c r="BPQ79" s="321">
        <f t="shared" si="123"/>
        <v>0</v>
      </c>
      <c r="BPR79" s="321">
        <f t="shared" si="123"/>
        <v>0</v>
      </c>
      <c r="BPS79" s="321">
        <f t="shared" si="123"/>
        <v>0</v>
      </c>
      <c r="BPT79" s="321">
        <f t="shared" si="123"/>
        <v>0</v>
      </c>
      <c r="BPU79" s="321">
        <f t="shared" si="123"/>
        <v>0</v>
      </c>
      <c r="BPV79" s="321">
        <f t="shared" si="123"/>
        <v>0</v>
      </c>
      <c r="BPW79" s="321">
        <f t="shared" si="123"/>
        <v>0</v>
      </c>
      <c r="BPX79" s="321">
        <f t="shared" si="123"/>
        <v>0</v>
      </c>
      <c r="BPY79" s="321">
        <f t="shared" si="123"/>
        <v>0</v>
      </c>
      <c r="BPZ79" s="321">
        <f t="shared" si="123"/>
        <v>0</v>
      </c>
      <c r="BQA79" s="321">
        <f t="shared" si="123"/>
        <v>0</v>
      </c>
      <c r="BQB79" s="321">
        <f t="shared" si="123"/>
        <v>0</v>
      </c>
      <c r="BQC79" s="321">
        <f t="shared" si="123"/>
        <v>0</v>
      </c>
      <c r="BQD79" s="321">
        <f t="shared" si="123"/>
        <v>0</v>
      </c>
      <c r="BQE79" s="321">
        <f t="shared" si="123"/>
        <v>0</v>
      </c>
      <c r="BQF79" s="321">
        <f t="shared" si="123"/>
        <v>0</v>
      </c>
      <c r="BQG79" s="321">
        <f t="shared" si="123"/>
        <v>0</v>
      </c>
      <c r="BQH79" s="321">
        <f t="shared" si="123"/>
        <v>0</v>
      </c>
      <c r="BQI79" s="321">
        <f t="shared" si="123"/>
        <v>0</v>
      </c>
      <c r="BQJ79" s="321">
        <f t="shared" si="123"/>
        <v>0</v>
      </c>
      <c r="BQK79" s="321">
        <f t="shared" si="123"/>
        <v>0</v>
      </c>
      <c r="BQL79" s="321">
        <f t="shared" si="123"/>
        <v>0</v>
      </c>
      <c r="BQM79" s="321">
        <f t="shared" si="123"/>
        <v>0</v>
      </c>
      <c r="BQN79" s="321">
        <f t="shared" si="123"/>
        <v>0</v>
      </c>
      <c r="BQO79" s="321">
        <f t="shared" si="123"/>
        <v>0</v>
      </c>
      <c r="BQP79" s="321">
        <f t="shared" si="123"/>
        <v>0</v>
      </c>
      <c r="BQQ79" s="321">
        <f t="shared" si="124"/>
        <v>0</v>
      </c>
      <c r="BQR79" s="321">
        <f t="shared" si="124"/>
        <v>0</v>
      </c>
      <c r="BQS79" s="321">
        <f t="shared" si="124"/>
        <v>0</v>
      </c>
      <c r="BQT79" s="321">
        <f t="shared" si="124"/>
        <v>0</v>
      </c>
      <c r="BQU79" s="321">
        <f t="shared" si="124"/>
        <v>0</v>
      </c>
      <c r="BQV79" s="321">
        <f t="shared" si="124"/>
        <v>0</v>
      </c>
      <c r="BQW79" s="321">
        <f t="shared" si="124"/>
        <v>0</v>
      </c>
      <c r="BQX79" s="321">
        <f t="shared" si="124"/>
        <v>0</v>
      </c>
      <c r="BQY79" s="321">
        <f t="shared" si="124"/>
        <v>0</v>
      </c>
      <c r="BQZ79" s="321">
        <f t="shared" si="124"/>
        <v>0</v>
      </c>
      <c r="BRA79" s="321">
        <f t="shared" si="124"/>
        <v>0</v>
      </c>
      <c r="BRB79" s="321">
        <f t="shared" si="124"/>
        <v>0</v>
      </c>
      <c r="BRC79" s="321">
        <f t="shared" si="124"/>
        <v>0</v>
      </c>
      <c r="BRD79" s="321">
        <f t="shared" si="124"/>
        <v>0</v>
      </c>
      <c r="BRE79" s="321">
        <f t="shared" si="124"/>
        <v>0</v>
      </c>
      <c r="BRF79" s="321">
        <f t="shared" si="124"/>
        <v>0</v>
      </c>
      <c r="BRG79" s="321">
        <f t="shared" si="124"/>
        <v>0</v>
      </c>
      <c r="BRH79" s="321">
        <f t="shared" si="124"/>
        <v>0</v>
      </c>
      <c r="BRI79" s="321">
        <f t="shared" si="124"/>
        <v>0</v>
      </c>
      <c r="BRJ79" s="321">
        <f t="shared" si="124"/>
        <v>0</v>
      </c>
      <c r="BRK79" s="321">
        <f t="shared" si="124"/>
        <v>0</v>
      </c>
      <c r="BRL79" s="321">
        <f t="shared" si="124"/>
        <v>0</v>
      </c>
      <c r="BRM79" s="321">
        <f t="shared" si="124"/>
        <v>0</v>
      </c>
      <c r="BRN79" s="321">
        <f t="shared" si="124"/>
        <v>0</v>
      </c>
      <c r="BRO79" s="321">
        <f t="shared" si="124"/>
        <v>0</v>
      </c>
      <c r="BRP79" s="321">
        <f t="shared" si="124"/>
        <v>0</v>
      </c>
      <c r="BRQ79" s="321">
        <f t="shared" si="124"/>
        <v>0</v>
      </c>
      <c r="BRR79" s="321">
        <f t="shared" si="124"/>
        <v>0</v>
      </c>
      <c r="BRS79" s="321">
        <f t="shared" si="124"/>
        <v>0</v>
      </c>
      <c r="BRT79" s="321">
        <f t="shared" si="124"/>
        <v>0</v>
      </c>
      <c r="BRU79" s="321">
        <f t="shared" si="124"/>
        <v>0</v>
      </c>
      <c r="BRV79" s="321">
        <f t="shared" si="124"/>
        <v>0</v>
      </c>
      <c r="BRW79" s="321">
        <f t="shared" si="124"/>
        <v>0</v>
      </c>
      <c r="BRX79" s="321">
        <f t="shared" si="124"/>
        <v>0</v>
      </c>
      <c r="BRY79" s="321">
        <f t="shared" si="124"/>
        <v>0</v>
      </c>
      <c r="BRZ79" s="321">
        <f t="shared" si="124"/>
        <v>0</v>
      </c>
      <c r="BSA79" s="321">
        <f t="shared" si="124"/>
        <v>0</v>
      </c>
      <c r="BSB79" s="321">
        <f t="shared" si="124"/>
        <v>0</v>
      </c>
      <c r="BSC79" s="321">
        <f t="shared" si="124"/>
        <v>0</v>
      </c>
      <c r="BSD79" s="321">
        <f t="shared" si="124"/>
        <v>0</v>
      </c>
      <c r="BSE79" s="321">
        <f t="shared" si="124"/>
        <v>0</v>
      </c>
      <c r="BSF79" s="321">
        <f t="shared" si="124"/>
        <v>0</v>
      </c>
      <c r="BSG79" s="321">
        <f t="shared" si="124"/>
        <v>0</v>
      </c>
      <c r="BSH79" s="321">
        <f t="shared" si="124"/>
        <v>0</v>
      </c>
      <c r="BSI79" s="321">
        <f t="shared" si="124"/>
        <v>0</v>
      </c>
      <c r="BSJ79" s="321">
        <f t="shared" si="124"/>
        <v>0</v>
      </c>
      <c r="BSK79" s="321">
        <f t="shared" si="124"/>
        <v>0</v>
      </c>
      <c r="BSL79" s="321">
        <f t="shared" si="124"/>
        <v>0</v>
      </c>
      <c r="BSM79" s="321">
        <f t="shared" si="124"/>
        <v>0</v>
      </c>
      <c r="BSN79" s="321">
        <f t="shared" si="124"/>
        <v>0</v>
      </c>
      <c r="BSO79" s="321">
        <f t="shared" si="124"/>
        <v>0</v>
      </c>
      <c r="BSP79" s="321">
        <f t="shared" si="124"/>
        <v>0</v>
      </c>
      <c r="BSQ79" s="321">
        <f t="shared" si="124"/>
        <v>0</v>
      </c>
      <c r="BSR79" s="321">
        <f t="shared" si="124"/>
        <v>0</v>
      </c>
      <c r="BSS79" s="321">
        <f t="shared" si="124"/>
        <v>0</v>
      </c>
      <c r="BST79" s="321">
        <f t="shared" si="124"/>
        <v>0</v>
      </c>
      <c r="BSU79" s="321">
        <f t="shared" si="124"/>
        <v>0</v>
      </c>
      <c r="BSV79" s="321">
        <f t="shared" si="124"/>
        <v>0</v>
      </c>
      <c r="BSW79" s="321">
        <f t="shared" si="124"/>
        <v>0</v>
      </c>
      <c r="BSX79" s="321">
        <f t="shared" si="124"/>
        <v>0</v>
      </c>
      <c r="BSY79" s="321">
        <f t="shared" si="124"/>
        <v>0</v>
      </c>
      <c r="BSZ79" s="321">
        <f t="shared" si="124"/>
        <v>0</v>
      </c>
      <c r="BTA79" s="321">
        <f t="shared" si="124"/>
        <v>0</v>
      </c>
      <c r="BTB79" s="321">
        <f t="shared" si="124"/>
        <v>0</v>
      </c>
      <c r="BTC79" s="321">
        <f t="shared" si="125"/>
        <v>0</v>
      </c>
      <c r="BTD79" s="321">
        <f t="shared" si="125"/>
        <v>0</v>
      </c>
      <c r="BTE79" s="321">
        <f t="shared" si="125"/>
        <v>0</v>
      </c>
      <c r="BTF79" s="321">
        <f t="shared" si="125"/>
        <v>0</v>
      </c>
      <c r="BTG79" s="321">
        <f t="shared" si="125"/>
        <v>0</v>
      </c>
      <c r="BTH79" s="321">
        <f t="shared" si="125"/>
        <v>0</v>
      </c>
      <c r="BTI79" s="321">
        <f t="shared" si="125"/>
        <v>0</v>
      </c>
      <c r="BTJ79" s="321">
        <f t="shared" si="125"/>
        <v>0</v>
      </c>
      <c r="BTK79" s="321">
        <f t="shared" si="125"/>
        <v>0</v>
      </c>
      <c r="BTL79" s="321">
        <f t="shared" si="125"/>
        <v>0</v>
      </c>
      <c r="BTM79" s="321">
        <f t="shared" si="125"/>
        <v>0</v>
      </c>
      <c r="BTN79" s="321">
        <f t="shared" si="125"/>
        <v>0</v>
      </c>
      <c r="BTO79" s="321">
        <f t="shared" si="125"/>
        <v>0</v>
      </c>
      <c r="BTP79" s="321">
        <f t="shared" si="125"/>
        <v>0</v>
      </c>
      <c r="BTQ79" s="321">
        <f t="shared" si="125"/>
        <v>0</v>
      </c>
      <c r="BTR79" s="321">
        <f t="shared" si="125"/>
        <v>0</v>
      </c>
      <c r="BTS79" s="321">
        <f t="shared" si="125"/>
        <v>0</v>
      </c>
      <c r="BTT79" s="321">
        <f t="shared" si="125"/>
        <v>0</v>
      </c>
      <c r="BTU79" s="321">
        <f t="shared" si="125"/>
        <v>0</v>
      </c>
      <c r="BTV79" s="321">
        <f t="shared" si="125"/>
        <v>0</v>
      </c>
      <c r="BTW79" s="321">
        <f t="shared" si="125"/>
        <v>0</v>
      </c>
      <c r="BTX79" s="321">
        <f t="shared" si="125"/>
        <v>0</v>
      </c>
      <c r="BTY79" s="321">
        <f t="shared" si="125"/>
        <v>0</v>
      </c>
      <c r="BTZ79" s="321">
        <f t="shared" si="125"/>
        <v>0</v>
      </c>
      <c r="BUA79" s="321">
        <f t="shared" si="125"/>
        <v>0</v>
      </c>
      <c r="BUB79" s="321">
        <f t="shared" si="125"/>
        <v>0</v>
      </c>
      <c r="BUC79" s="321">
        <f t="shared" si="125"/>
        <v>0</v>
      </c>
      <c r="BUD79" s="321">
        <f t="shared" si="125"/>
        <v>0</v>
      </c>
      <c r="BUE79" s="321">
        <f t="shared" si="125"/>
        <v>0</v>
      </c>
      <c r="BUF79" s="321">
        <f t="shared" si="125"/>
        <v>0</v>
      </c>
      <c r="BUG79" s="321">
        <f t="shared" si="125"/>
        <v>0</v>
      </c>
      <c r="BUH79" s="321">
        <f t="shared" si="125"/>
        <v>0</v>
      </c>
      <c r="BUI79" s="321">
        <f t="shared" si="125"/>
        <v>0</v>
      </c>
      <c r="BUJ79" s="321">
        <f t="shared" si="125"/>
        <v>0</v>
      </c>
      <c r="BUK79" s="321">
        <f t="shared" si="125"/>
        <v>0</v>
      </c>
      <c r="BUL79" s="321">
        <f t="shared" si="125"/>
        <v>0</v>
      </c>
      <c r="BUM79" s="321">
        <f t="shared" si="125"/>
        <v>0</v>
      </c>
      <c r="BUN79" s="321">
        <f t="shared" si="125"/>
        <v>0</v>
      </c>
      <c r="BUO79" s="321">
        <f t="shared" si="125"/>
        <v>0</v>
      </c>
      <c r="BUP79" s="321">
        <f t="shared" si="125"/>
        <v>0</v>
      </c>
      <c r="BUQ79" s="321">
        <f t="shared" si="125"/>
        <v>0</v>
      </c>
      <c r="BUR79" s="321">
        <f t="shared" si="125"/>
        <v>0</v>
      </c>
      <c r="BUS79" s="321">
        <f t="shared" si="125"/>
        <v>0</v>
      </c>
      <c r="BUT79" s="321">
        <f t="shared" si="125"/>
        <v>0</v>
      </c>
      <c r="BUU79" s="321">
        <f t="shared" si="125"/>
        <v>0</v>
      </c>
      <c r="BUV79" s="321">
        <f t="shared" si="125"/>
        <v>0</v>
      </c>
      <c r="BUW79" s="321">
        <f t="shared" si="125"/>
        <v>0</v>
      </c>
      <c r="BUX79" s="321">
        <f t="shared" si="125"/>
        <v>0</v>
      </c>
      <c r="BUY79" s="321">
        <f t="shared" si="125"/>
        <v>0</v>
      </c>
      <c r="BUZ79" s="321">
        <f t="shared" si="125"/>
        <v>0</v>
      </c>
      <c r="BVA79" s="321">
        <f t="shared" si="125"/>
        <v>0</v>
      </c>
      <c r="BVB79" s="321">
        <f t="shared" si="125"/>
        <v>0</v>
      </c>
      <c r="BVC79" s="321">
        <f t="shared" si="125"/>
        <v>0</v>
      </c>
      <c r="BVD79" s="321">
        <f t="shared" si="125"/>
        <v>0</v>
      </c>
      <c r="BVE79" s="321">
        <f t="shared" si="125"/>
        <v>0</v>
      </c>
      <c r="BVF79" s="321">
        <f t="shared" si="125"/>
        <v>0</v>
      </c>
      <c r="BVG79" s="321">
        <f t="shared" si="125"/>
        <v>0</v>
      </c>
      <c r="BVH79" s="321">
        <f t="shared" si="125"/>
        <v>0</v>
      </c>
      <c r="BVI79" s="321">
        <f t="shared" si="125"/>
        <v>0</v>
      </c>
      <c r="BVJ79" s="321">
        <f t="shared" si="125"/>
        <v>0</v>
      </c>
      <c r="BVK79" s="321">
        <f t="shared" si="125"/>
        <v>0</v>
      </c>
      <c r="BVL79" s="321">
        <f t="shared" si="125"/>
        <v>0</v>
      </c>
      <c r="BVM79" s="321">
        <f t="shared" si="125"/>
        <v>0</v>
      </c>
      <c r="BVN79" s="321">
        <f t="shared" si="125"/>
        <v>0</v>
      </c>
      <c r="BVO79" s="321">
        <f t="shared" si="126"/>
        <v>0</v>
      </c>
      <c r="BVP79" s="321">
        <f t="shared" si="126"/>
        <v>0</v>
      </c>
      <c r="BVQ79" s="321">
        <f t="shared" si="126"/>
        <v>0</v>
      </c>
      <c r="BVR79" s="321">
        <f t="shared" si="126"/>
        <v>0</v>
      </c>
      <c r="BVS79" s="321">
        <f t="shared" si="126"/>
        <v>0</v>
      </c>
      <c r="BVT79" s="321">
        <f t="shared" si="126"/>
        <v>0</v>
      </c>
      <c r="BVU79" s="321">
        <f t="shared" si="126"/>
        <v>0</v>
      </c>
      <c r="BVV79" s="321">
        <f t="shared" si="126"/>
        <v>0</v>
      </c>
      <c r="BVW79" s="321">
        <f t="shared" si="126"/>
        <v>0</v>
      </c>
      <c r="BVX79" s="321">
        <f t="shared" si="126"/>
        <v>0</v>
      </c>
      <c r="BVY79" s="321">
        <f t="shared" si="126"/>
        <v>0</v>
      </c>
      <c r="BVZ79" s="321">
        <f t="shared" si="126"/>
        <v>0</v>
      </c>
      <c r="BWA79" s="321">
        <f t="shared" si="126"/>
        <v>0</v>
      </c>
      <c r="BWB79" s="321">
        <f t="shared" si="126"/>
        <v>0</v>
      </c>
      <c r="BWC79" s="321">
        <f t="shared" si="126"/>
        <v>0</v>
      </c>
      <c r="BWD79" s="321">
        <f t="shared" si="126"/>
        <v>0</v>
      </c>
      <c r="BWE79" s="321">
        <f t="shared" si="126"/>
        <v>0</v>
      </c>
      <c r="BWF79" s="321">
        <f t="shared" si="126"/>
        <v>0</v>
      </c>
      <c r="BWG79" s="321">
        <f t="shared" si="126"/>
        <v>0</v>
      </c>
      <c r="BWH79" s="321">
        <f t="shared" si="126"/>
        <v>0</v>
      </c>
      <c r="BWI79" s="321">
        <f t="shared" si="126"/>
        <v>0</v>
      </c>
      <c r="BWJ79" s="321">
        <f t="shared" si="126"/>
        <v>0</v>
      </c>
      <c r="BWK79" s="321">
        <f t="shared" si="126"/>
        <v>0</v>
      </c>
      <c r="BWL79" s="321">
        <f t="shared" si="126"/>
        <v>0</v>
      </c>
      <c r="BWM79" s="321">
        <f t="shared" si="126"/>
        <v>0</v>
      </c>
      <c r="BWN79" s="321">
        <f t="shared" si="126"/>
        <v>0</v>
      </c>
      <c r="BWO79" s="321">
        <f t="shared" si="126"/>
        <v>0</v>
      </c>
      <c r="BWP79" s="321">
        <f t="shared" si="126"/>
        <v>0</v>
      </c>
      <c r="BWQ79" s="321">
        <f t="shared" si="126"/>
        <v>0</v>
      </c>
      <c r="BWR79" s="321">
        <f t="shared" si="126"/>
        <v>0</v>
      </c>
      <c r="BWS79" s="321">
        <f t="shared" si="126"/>
        <v>0</v>
      </c>
      <c r="BWT79" s="321">
        <f t="shared" si="126"/>
        <v>0</v>
      </c>
      <c r="BWU79" s="321">
        <f t="shared" si="126"/>
        <v>0</v>
      </c>
      <c r="BWV79" s="321">
        <f t="shared" si="126"/>
        <v>0</v>
      </c>
      <c r="BWW79" s="321">
        <f t="shared" si="126"/>
        <v>0</v>
      </c>
      <c r="BWX79" s="321">
        <f t="shared" si="126"/>
        <v>0</v>
      </c>
      <c r="BWY79" s="321">
        <f t="shared" si="126"/>
        <v>0</v>
      </c>
      <c r="BWZ79" s="321">
        <f t="shared" si="126"/>
        <v>0</v>
      </c>
      <c r="BXA79" s="321">
        <f t="shared" si="126"/>
        <v>0</v>
      </c>
      <c r="BXB79" s="321">
        <f t="shared" si="126"/>
        <v>0</v>
      </c>
      <c r="BXC79" s="321">
        <f t="shared" si="126"/>
        <v>0</v>
      </c>
      <c r="BXD79" s="321">
        <f t="shared" si="126"/>
        <v>0</v>
      </c>
      <c r="BXE79" s="321">
        <f t="shared" si="126"/>
        <v>0</v>
      </c>
      <c r="BXF79" s="321">
        <f t="shared" si="126"/>
        <v>0</v>
      </c>
      <c r="BXG79" s="321">
        <f t="shared" si="126"/>
        <v>0</v>
      </c>
      <c r="BXH79" s="321">
        <f t="shared" si="126"/>
        <v>0</v>
      </c>
      <c r="BXI79" s="321">
        <f t="shared" si="126"/>
        <v>0</v>
      </c>
      <c r="BXJ79" s="321">
        <f t="shared" si="126"/>
        <v>0</v>
      </c>
      <c r="BXK79" s="321">
        <f t="shared" si="126"/>
        <v>0</v>
      </c>
      <c r="BXL79" s="321">
        <f t="shared" si="126"/>
        <v>0</v>
      </c>
      <c r="BXM79" s="321">
        <f t="shared" si="126"/>
        <v>0</v>
      </c>
      <c r="BXN79" s="321">
        <f t="shared" si="126"/>
        <v>0</v>
      </c>
      <c r="BXO79" s="321">
        <f t="shared" si="126"/>
        <v>0</v>
      </c>
      <c r="BXP79" s="321">
        <f t="shared" si="126"/>
        <v>0</v>
      </c>
      <c r="BXQ79" s="321">
        <f t="shared" si="126"/>
        <v>0</v>
      </c>
      <c r="BXR79" s="321">
        <f t="shared" si="126"/>
        <v>0</v>
      </c>
      <c r="BXS79" s="321">
        <f t="shared" si="126"/>
        <v>0</v>
      </c>
      <c r="BXT79" s="321">
        <f t="shared" si="126"/>
        <v>0</v>
      </c>
      <c r="BXU79" s="321">
        <f t="shared" si="126"/>
        <v>0</v>
      </c>
      <c r="BXV79" s="321">
        <f t="shared" si="126"/>
        <v>0</v>
      </c>
      <c r="BXW79" s="321">
        <f t="shared" si="126"/>
        <v>0</v>
      </c>
      <c r="BXX79" s="321">
        <f t="shared" si="126"/>
        <v>0</v>
      </c>
      <c r="BXY79" s="321">
        <f t="shared" si="126"/>
        <v>0</v>
      </c>
      <c r="BXZ79" s="321">
        <f t="shared" si="126"/>
        <v>0</v>
      </c>
      <c r="BYA79" s="321">
        <f t="shared" si="127"/>
        <v>0</v>
      </c>
      <c r="BYB79" s="321">
        <f t="shared" si="127"/>
        <v>0</v>
      </c>
      <c r="BYC79" s="321">
        <f t="shared" si="127"/>
        <v>0</v>
      </c>
      <c r="BYD79" s="321">
        <f t="shared" si="127"/>
        <v>0</v>
      </c>
      <c r="BYE79" s="321">
        <f t="shared" si="127"/>
        <v>0</v>
      </c>
      <c r="BYF79" s="321">
        <f t="shared" si="127"/>
        <v>0</v>
      </c>
      <c r="BYG79" s="321">
        <f t="shared" si="127"/>
        <v>0</v>
      </c>
      <c r="BYH79" s="321">
        <f t="shared" si="127"/>
        <v>0</v>
      </c>
      <c r="BYI79" s="321">
        <f t="shared" si="127"/>
        <v>0</v>
      </c>
      <c r="BYJ79" s="321">
        <f t="shared" si="127"/>
        <v>0</v>
      </c>
      <c r="BYK79" s="321">
        <f t="shared" si="127"/>
        <v>0</v>
      </c>
      <c r="BYL79" s="321">
        <f t="shared" si="127"/>
        <v>0</v>
      </c>
      <c r="BYM79" s="321">
        <f t="shared" si="127"/>
        <v>0</v>
      </c>
      <c r="BYN79" s="321">
        <f t="shared" si="127"/>
        <v>0</v>
      </c>
      <c r="BYO79" s="321">
        <f t="shared" si="127"/>
        <v>0</v>
      </c>
      <c r="BYP79" s="321">
        <f t="shared" si="127"/>
        <v>0</v>
      </c>
      <c r="BYQ79" s="321">
        <f t="shared" si="127"/>
        <v>0</v>
      </c>
      <c r="BYR79" s="321">
        <f t="shared" si="127"/>
        <v>0</v>
      </c>
      <c r="BYS79" s="321">
        <f t="shared" si="127"/>
        <v>0</v>
      </c>
      <c r="BYT79" s="321">
        <f t="shared" si="127"/>
        <v>0</v>
      </c>
      <c r="BYU79" s="321">
        <f t="shared" si="127"/>
        <v>0</v>
      </c>
      <c r="BYV79" s="321">
        <f t="shared" si="127"/>
        <v>0</v>
      </c>
      <c r="BYW79" s="321">
        <f t="shared" si="127"/>
        <v>0</v>
      </c>
      <c r="BYX79" s="321">
        <f t="shared" si="127"/>
        <v>0</v>
      </c>
      <c r="BYY79" s="321">
        <f t="shared" si="127"/>
        <v>0</v>
      </c>
      <c r="BYZ79" s="321">
        <f t="shared" si="127"/>
        <v>0</v>
      </c>
      <c r="BZA79" s="321">
        <f t="shared" si="127"/>
        <v>0</v>
      </c>
      <c r="BZB79" s="321">
        <f t="shared" si="127"/>
        <v>0</v>
      </c>
      <c r="BZC79" s="321">
        <f t="shared" si="127"/>
        <v>0</v>
      </c>
      <c r="BZD79" s="321">
        <f t="shared" si="127"/>
        <v>0</v>
      </c>
      <c r="BZE79" s="321">
        <f t="shared" si="127"/>
        <v>0</v>
      </c>
      <c r="BZF79" s="321">
        <f t="shared" si="127"/>
        <v>0</v>
      </c>
      <c r="BZG79" s="321">
        <f t="shared" si="127"/>
        <v>0</v>
      </c>
      <c r="BZH79" s="321">
        <f t="shared" si="127"/>
        <v>0</v>
      </c>
      <c r="BZI79" s="321">
        <f t="shared" si="127"/>
        <v>0</v>
      </c>
      <c r="BZJ79" s="321">
        <f t="shared" si="127"/>
        <v>0</v>
      </c>
      <c r="BZK79" s="321">
        <f t="shared" si="127"/>
        <v>0</v>
      </c>
      <c r="BZL79" s="321">
        <f t="shared" si="127"/>
        <v>0</v>
      </c>
      <c r="BZM79" s="321">
        <f t="shared" si="127"/>
        <v>0</v>
      </c>
      <c r="BZN79" s="321">
        <f t="shared" si="127"/>
        <v>0</v>
      </c>
      <c r="BZO79" s="321">
        <f t="shared" si="127"/>
        <v>0</v>
      </c>
      <c r="BZP79" s="321">
        <f t="shared" si="127"/>
        <v>0</v>
      </c>
      <c r="BZQ79" s="321">
        <f t="shared" si="127"/>
        <v>0</v>
      </c>
      <c r="BZR79" s="321">
        <f t="shared" si="127"/>
        <v>0</v>
      </c>
      <c r="BZS79" s="321">
        <f t="shared" si="127"/>
        <v>0</v>
      </c>
      <c r="BZT79" s="321">
        <f t="shared" si="127"/>
        <v>0</v>
      </c>
      <c r="BZU79" s="321">
        <f t="shared" si="127"/>
        <v>0</v>
      </c>
      <c r="BZV79" s="321">
        <f t="shared" si="127"/>
        <v>0</v>
      </c>
      <c r="BZW79" s="321">
        <f t="shared" si="127"/>
        <v>0</v>
      </c>
      <c r="BZX79" s="321">
        <f t="shared" si="127"/>
        <v>0</v>
      </c>
      <c r="BZY79" s="321">
        <f t="shared" si="127"/>
        <v>0</v>
      </c>
      <c r="BZZ79" s="321">
        <f t="shared" si="127"/>
        <v>0</v>
      </c>
      <c r="CAA79" s="321">
        <f t="shared" si="127"/>
        <v>0</v>
      </c>
      <c r="CAB79" s="321">
        <f t="shared" si="127"/>
        <v>0</v>
      </c>
      <c r="CAC79" s="321">
        <f t="shared" si="127"/>
        <v>0</v>
      </c>
      <c r="CAD79" s="321">
        <f t="shared" si="127"/>
        <v>0</v>
      </c>
      <c r="CAE79" s="321">
        <f t="shared" si="127"/>
        <v>0</v>
      </c>
      <c r="CAF79" s="321">
        <f t="shared" si="127"/>
        <v>0</v>
      </c>
      <c r="CAG79" s="321">
        <f t="shared" si="127"/>
        <v>0</v>
      </c>
      <c r="CAH79" s="321">
        <f t="shared" si="127"/>
        <v>0</v>
      </c>
      <c r="CAI79" s="321">
        <f t="shared" si="127"/>
        <v>0</v>
      </c>
      <c r="CAJ79" s="321">
        <f t="shared" si="127"/>
        <v>0</v>
      </c>
      <c r="CAK79" s="321">
        <f t="shared" si="127"/>
        <v>0</v>
      </c>
      <c r="CAL79" s="321">
        <f t="shared" si="127"/>
        <v>0</v>
      </c>
      <c r="CAM79" s="321">
        <f t="shared" si="128"/>
        <v>0</v>
      </c>
      <c r="CAN79" s="321">
        <f t="shared" si="128"/>
        <v>0</v>
      </c>
      <c r="CAO79" s="321">
        <f t="shared" si="128"/>
        <v>0</v>
      </c>
      <c r="CAP79" s="321">
        <f t="shared" si="128"/>
        <v>0</v>
      </c>
      <c r="CAQ79" s="321">
        <f t="shared" si="128"/>
        <v>0</v>
      </c>
      <c r="CAR79" s="321">
        <f t="shared" si="128"/>
        <v>0</v>
      </c>
      <c r="CAS79" s="321">
        <f t="shared" si="128"/>
        <v>0</v>
      </c>
      <c r="CAT79" s="321">
        <f t="shared" si="128"/>
        <v>0</v>
      </c>
      <c r="CAU79" s="321">
        <f t="shared" si="128"/>
        <v>0</v>
      </c>
      <c r="CAV79" s="321">
        <f t="shared" si="128"/>
        <v>0</v>
      </c>
      <c r="CAW79" s="321">
        <f t="shared" si="128"/>
        <v>0</v>
      </c>
      <c r="CAX79" s="321">
        <f t="shared" si="128"/>
        <v>0</v>
      </c>
      <c r="CAY79" s="321">
        <f t="shared" si="128"/>
        <v>0</v>
      </c>
      <c r="CAZ79" s="321">
        <f t="shared" si="128"/>
        <v>0</v>
      </c>
      <c r="CBA79" s="321">
        <f t="shared" si="128"/>
        <v>0</v>
      </c>
      <c r="CBB79" s="321">
        <f t="shared" si="128"/>
        <v>0</v>
      </c>
      <c r="CBC79" s="321">
        <f t="shared" si="128"/>
        <v>0</v>
      </c>
      <c r="CBD79" s="321">
        <f t="shared" si="128"/>
        <v>0</v>
      </c>
      <c r="CBE79" s="321">
        <f t="shared" si="128"/>
        <v>0</v>
      </c>
      <c r="CBF79" s="321">
        <f t="shared" si="128"/>
        <v>0</v>
      </c>
      <c r="CBG79" s="321">
        <f t="shared" si="128"/>
        <v>0</v>
      </c>
      <c r="CBH79" s="321">
        <f t="shared" si="128"/>
        <v>0</v>
      </c>
      <c r="CBI79" s="321">
        <f t="shared" si="128"/>
        <v>0</v>
      </c>
      <c r="CBJ79" s="321">
        <f t="shared" si="128"/>
        <v>0</v>
      </c>
      <c r="CBK79" s="321">
        <f t="shared" si="128"/>
        <v>0</v>
      </c>
      <c r="CBL79" s="321">
        <f t="shared" si="128"/>
        <v>0</v>
      </c>
      <c r="CBM79" s="321">
        <f t="shared" si="128"/>
        <v>0</v>
      </c>
      <c r="CBN79" s="321">
        <f t="shared" si="128"/>
        <v>0</v>
      </c>
      <c r="CBO79" s="321">
        <f t="shared" si="128"/>
        <v>0</v>
      </c>
      <c r="CBP79" s="321">
        <f t="shared" si="128"/>
        <v>0</v>
      </c>
      <c r="CBQ79" s="321">
        <f t="shared" si="128"/>
        <v>0</v>
      </c>
      <c r="CBR79" s="321">
        <f t="shared" si="128"/>
        <v>0</v>
      </c>
      <c r="CBS79" s="321">
        <f t="shared" si="128"/>
        <v>0</v>
      </c>
      <c r="CBT79" s="321">
        <f t="shared" si="128"/>
        <v>0</v>
      </c>
      <c r="CBU79" s="321">
        <f t="shared" si="128"/>
        <v>0</v>
      </c>
      <c r="CBV79" s="321">
        <f t="shared" si="128"/>
        <v>0</v>
      </c>
      <c r="CBW79" s="321">
        <f t="shared" si="128"/>
        <v>0</v>
      </c>
      <c r="CBX79" s="321">
        <f t="shared" si="128"/>
        <v>0</v>
      </c>
      <c r="CBY79" s="321">
        <f t="shared" si="128"/>
        <v>0</v>
      </c>
      <c r="CBZ79" s="321">
        <f t="shared" si="128"/>
        <v>0</v>
      </c>
      <c r="CCA79" s="321">
        <f t="shared" si="128"/>
        <v>0</v>
      </c>
      <c r="CCB79" s="321">
        <f t="shared" si="128"/>
        <v>0</v>
      </c>
      <c r="CCC79" s="321">
        <f t="shared" si="128"/>
        <v>0</v>
      </c>
      <c r="CCD79" s="321">
        <f t="shared" si="128"/>
        <v>0</v>
      </c>
      <c r="CCE79" s="321">
        <f t="shared" si="128"/>
        <v>0</v>
      </c>
      <c r="CCF79" s="321">
        <f t="shared" si="128"/>
        <v>0</v>
      </c>
      <c r="CCG79" s="321">
        <f t="shared" si="128"/>
        <v>0</v>
      </c>
      <c r="CCH79" s="321">
        <f t="shared" si="128"/>
        <v>0</v>
      </c>
      <c r="CCI79" s="321">
        <f t="shared" si="128"/>
        <v>0</v>
      </c>
      <c r="CCJ79" s="321">
        <f t="shared" si="128"/>
        <v>0</v>
      </c>
      <c r="CCK79" s="321">
        <f t="shared" si="128"/>
        <v>0</v>
      </c>
      <c r="CCL79" s="321">
        <f t="shared" si="128"/>
        <v>0</v>
      </c>
      <c r="CCM79" s="321">
        <f t="shared" si="128"/>
        <v>0</v>
      </c>
      <c r="CCN79" s="321">
        <f t="shared" si="128"/>
        <v>0</v>
      </c>
      <c r="CCO79" s="321">
        <f t="shared" si="128"/>
        <v>0</v>
      </c>
      <c r="CCP79" s="321">
        <f t="shared" si="128"/>
        <v>0</v>
      </c>
      <c r="CCQ79" s="321">
        <f t="shared" si="128"/>
        <v>0</v>
      </c>
      <c r="CCR79" s="321">
        <f t="shared" si="128"/>
        <v>0</v>
      </c>
      <c r="CCS79" s="321">
        <f t="shared" si="128"/>
        <v>0</v>
      </c>
      <c r="CCT79" s="321">
        <f t="shared" si="128"/>
        <v>0</v>
      </c>
      <c r="CCU79" s="321">
        <f t="shared" si="128"/>
        <v>0</v>
      </c>
      <c r="CCV79" s="321">
        <f t="shared" si="128"/>
        <v>0</v>
      </c>
      <c r="CCW79" s="321">
        <f t="shared" si="128"/>
        <v>0</v>
      </c>
      <c r="CCX79" s="321">
        <f t="shared" si="128"/>
        <v>0</v>
      </c>
      <c r="CCY79" s="321">
        <f t="shared" si="129"/>
        <v>0</v>
      </c>
      <c r="CCZ79" s="321">
        <f t="shared" si="129"/>
        <v>0</v>
      </c>
      <c r="CDA79" s="321">
        <f t="shared" si="129"/>
        <v>0</v>
      </c>
      <c r="CDB79" s="321">
        <f t="shared" si="129"/>
        <v>0</v>
      </c>
      <c r="CDC79" s="321">
        <f t="shared" si="129"/>
        <v>0</v>
      </c>
      <c r="CDD79" s="321">
        <f t="shared" si="129"/>
        <v>0</v>
      </c>
      <c r="CDE79" s="321">
        <f t="shared" si="129"/>
        <v>0</v>
      </c>
      <c r="CDF79" s="321">
        <f t="shared" si="129"/>
        <v>0</v>
      </c>
      <c r="CDG79" s="321">
        <f t="shared" si="129"/>
        <v>0</v>
      </c>
      <c r="CDH79" s="321">
        <f t="shared" si="129"/>
        <v>0</v>
      </c>
      <c r="CDI79" s="321">
        <f t="shared" si="129"/>
        <v>0</v>
      </c>
      <c r="CDJ79" s="321">
        <f t="shared" si="129"/>
        <v>0</v>
      </c>
      <c r="CDK79" s="321">
        <f t="shared" si="129"/>
        <v>0</v>
      </c>
      <c r="CDL79" s="321">
        <f t="shared" si="129"/>
        <v>0</v>
      </c>
      <c r="CDM79" s="321">
        <f t="shared" si="129"/>
        <v>0</v>
      </c>
      <c r="CDN79" s="321">
        <f t="shared" si="129"/>
        <v>0</v>
      </c>
      <c r="CDO79" s="321">
        <f t="shared" si="129"/>
        <v>0</v>
      </c>
      <c r="CDP79" s="321">
        <f t="shared" si="129"/>
        <v>0</v>
      </c>
      <c r="CDQ79" s="321">
        <f t="shared" si="129"/>
        <v>0</v>
      </c>
      <c r="CDR79" s="321">
        <f t="shared" si="129"/>
        <v>0</v>
      </c>
      <c r="CDS79" s="321">
        <f t="shared" si="129"/>
        <v>0</v>
      </c>
      <c r="CDT79" s="321">
        <f t="shared" si="129"/>
        <v>0</v>
      </c>
      <c r="CDU79" s="321">
        <f t="shared" si="129"/>
        <v>0</v>
      </c>
      <c r="CDV79" s="321">
        <f t="shared" si="129"/>
        <v>0</v>
      </c>
      <c r="CDW79" s="321">
        <f t="shared" si="129"/>
        <v>0</v>
      </c>
      <c r="CDX79" s="321">
        <f t="shared" si="129"/>
        <v>0</v>
      </c>
      <c r="CDY79" s="321">
        <f t="shared" si="129"/>
        <v>0</v>
      </c>
      <c r="CDZ79" s="321">
        <f t="shared" si="129"/>
        <v>0</v>
      </c>
      <c r="CEA79" s="321">
        <f t="shared" si="129"/>
        <v>0</v>
      </c>
      <c r="CEB79" s="321">
        <f t="shared" si="129"/>
        <v>0</v>
      </c>
      <c r="CEC79" s="321">
        <f t="shared" si="129"/>
        <v>0</v>
      </c>
      <c r="CED79" s="321">
        <f t="shared" si="129"/>
        <v>0</v>
      </c>
      <c r="CEE79" s="321">
        <f t="shared" si="129"/>
        <v>0</v>
      </c>
      <c r="CEF79" s="321">
        <f t="shared" si="129"/>
        <v>0</v>
      </c>
      <c r="CEG79" s="321">
        <f t="shared" si="129"/>
        <v>0</v>
      </c>
      <c r="CEH79" s="321">
        <f t="shared" si="129"/>
        <v>0</v>
      </c>
      <c r="CEI79" s="321">
        <f t="shared" si="129"/>
        <v>0</v>
      </c>
      <c r="CEJ79" s="321">
        <f t="shared" si="129"/>
        <v>0</v>
      </c>
      <c r="CEK79" s="321">
        <f t="shared" si="129"/>
        <v>0</v>
      </c>
      <c r="CEL79" s="321">
        <f t="shared" si="129"/>
        <v>0</v>
      </c>
      <c r="CEM79" s="321">
        <f t="shared" si="129"/>
        <v>0</v>
      </c>
      <c r="CEN79" s="321">
        <f t="shared" si="129"/>
        <v>0</v>
      </c>
      <c r="CEO79" s="321">
        <f t="shared" si="129"/>
        <v>0</v>
      </c>
      <c r="CEP79" s="321">
        <f t="shared" si="129"/>
        <v>0</v>
      </c>
      <c r="CEQ79" s="321">
        <f t="shared" si="129"/>
        <v>0</v>
      </c>
      <c r="CER79" s="321">
        <f t="shared" si="129"/>
        <v>0</v>
      </c>
      <c r="CES79" s="321">
        <f t="shared" si="129"/>
        <v>0</v>
      </c>
      <c r="CET79" s="321">
        <f t="shared" si="129"/>
        <v>0</v>
      </c>
      <c r="CEU79" s="321">
        <f t="shared" si="129"/>
        <v>0</v>
      </c>
      <c r="CEV79" s="321">
        <f t="shared" si="129"/>
        <v>0</v>
      </c>
      <c r="CEW79" s="321">
        <f t="shared" si="129"/>
        <v>0</v>
      </c>
      <c r="CEX79" s="321">
        <f t="shared" si="129"/>
        <v>0</v>
      </c>
      <c r="CEY79" s="321">
        <f t="shared" si="129"/>
        <v>0</v>
      </c>
      <c r="CEZ79" s="321">
        <f t="shared" si="129"/>
        <v>0</v>
      </c>
      <c r="CFA79" s="321">
        <f t="shared" si="129"/>
        <v>0</v>
      </c>
      <c r="CFB79" s="321">
        <f t="shared" si="129"/>
        <v>0</v>
      </c>
      <c r="CFC79" s="321">
        <f t="shared" si="129"/>
        <v>0</v>
      </c>
      <c r="CFD79" s="321">
        <f t="shared" si="129"/>
        <v>0</v>
      </c>
      <c r="CFE79" s="321">
        <f t="shared" si="129"/>
        <v>0</v>
      </c>
      <c r="CFF79" s="321">
        <f t="shared" si="129"/>
        <v>0</v>
      </c>
      <c r="CFG79" s="321">
        <f t="shared" si="129"/>
        <v>0</v>
      </c>
      <c r="CFH79" s="321">
        <f t="shared" si="129"/>
        <v>0</v>
      </c>
      <c r="CFI79" s="321">
        <f t="shared" si="129"/>
        <v>0</v>
      </c>
      <c r="CFJ79" s="321">
        <f t="shared" si="129"/>
        <v>0</v>
      </c>
      <c r="CFK79" s="321">
        <f t="shared" si="130"/>
        <v>0</v>
      </c>
      <c r="CFL79" s="321">
        <f t="shared" si="130"/>
        <v>0</v>
      </c>
      <c r="CFM79" s="321">
        <f t="shared" si="130"/>
        <v>0</v>
      </c>
      <c r="CFN79" s="321">
        <f t="shared" si="130"/>
        <v>0</v>
      </c>
      <c r="CFO79" s="321">
        <f t="shared" si="130"/>
        <v>0</v>
      </c>
      <c r="CFP79" s="321">
        <f t="shared" si="130"/>
        <v>0</v>
      </c>
      <c r="CFQ79" s="321">
        <f t="shared" si="130"/>
        <v>0</v>
      </c>
      <c r="CFR79" s="321">
        <f t="shared" si="130"/>
        <v>0</v>
      </c>
      <c r="CFS79" s="321">
        <f t="shared" si="130"/>
        <v>0</v>
      </c>
      <c r="CFT79" s="321">
        <f t="shared" si="130"/>
        <v>0</v>
      </c>
      <c r="CFU79" s="321">
        <f t="shared" si="130"/>
        <v>0</v>
      </c>
      <c r="CFV79" s="321">
        <f t="shared" si="130"/>
        <v>0</v>
      </c>
      <c r="CFW79" s="321">
        <f t="shared" si="130"/>
        <v>0</v>
      </c>
      <c r="CFX79" s="321">
        <f t="shared" si="130"/>
        <v>0</v>
      </c>
      <c r="CFY79" s="321">
        <f t="shared" si="130"/>
        <v>0</v>
      </c>
      <c r="CFZ79" s="321">
        <f t="shared" si="130"/>
        <v>0</v>
      </c>
      <c r="CGA79" s="321">
        <f t="shared" si="130"/>
        <v>0</v>
      </c>
      <c r="CGB79" s="321">
        <f t="shared" si="130"/>
        <v>0</v>
      </c>
      <c r="CGC79" s="321">
        <f t="shared" si="130"/>
        <v>0</v>
      </c>
      <c r="CGD79" s="321">
        <f t="shared" si="130"/>
        <v>0</v>
      </c>
      <c r="CGE79" s="321">
        <f t="shared" si="130"/>
        <v>0</v>
      </c>
      <c r="CGF79" s="321">
        <f t="shared" si="130"/>
        <v>0</v>
      </c>
      <c r="CGG79" s="321">
        <f t="shared" si="130"/>
        <v>0</v>
      </c>
      <c r="CGH79" s="321">
        <f t="shared" si="130"/>
        <v>0</v>
      </c>
      <c r="CGI79" s="321">
        <f t="shared" si="130"/>
        <v>0</v>
      </c>
      <c r="CGJ79" s="321">
        <f t="shared" si="130"/>
        <v>0</v>
      </c>
      <c r="CGK79" s="321">
        <f t="shared" si="130"/>
        <v>0</v>
      </c>
      <c r="CGL79" s="321">
        <f t="shared" si="130"/>
        <v>0</v>
      </c>
      <c r="CGM79" s="321">
        <f t="shared" si="130"/>
        <v>0</v>
      </c>
      <c r="CGN79" s="321">
        <f t="shared" si="130"/>
        <v>0</v>
      </c>
      <c r="CGO79" s="321">
        <f t="shared" si="130"/>
        <v>0</v>
      </c>
      <c r="CGP79" s="321">
        <f t="shared" si="130"/>
        <v>0</v>
      </c>
      <c r="CGQ79" s="321">
        <f t="shared" si="130"/>
        <v>0</v>
      </c>
      <c r="CGR79" s="321">
        <f t="shared" si="130"/>
        <v>0</v>
      </c>
      <c r="CGS79" s="321">
        <f t="shared" si="130"/>
        <v>0</v>
      </c>
      <c r="CGT79" s="321">
        <f t="shared" si="130"/>
        <v>0</v>
      </c>
      <c r="CGU79" s="321">
        <f t="shared" si="130"/>
        <v>0</v>
      </c>
      <c r="CGV79" s="321">
        <f t="shared" si="130"/>
        <v>0</v>
      </c>
      <c r="CGW79" s="321">
        <f t="shared" si="130"/>
        <v>0</v>
      </c>
      <c r="CGX79" s="321">
        <f t="shared" si="130"/>
        <v>0</v>
      </c>
      <c r="CGY79" s="321">
        <f t="shared" si="130"/>
        <v>0</v>
      </c>
      <c r="CGZ79" s="321">
        <f t="shared" si="130"/>
        <v>0</v>
      </c>
      <c r="CHA79" s="321">
        <f t="shared" si="130"/>
        <v>0</v>
      </c>
      <c r="CHB79" s="321">
        <f t="shared" si="130"/>
        <v>0</v>
      </c>
      <c r="CHC79" s="321">
        <f t="shared" si="130"/>
        <v>0</v>
      </c>
      <c r="CHD79" s="321">
        <f t="shared" si="130"/>
        <v>0</v>
      </c>
      <c r="CHE79" s="321">
        <f t="shared" si="130"/>
        <v>0</v>
      </c>
      <c r="CHF79" s="321">
        <f t="shared" si="130"/>
        <v>0</v>
      </c>
      <c r="CHG79" s="321">
        <f t="shared" si="130"/>
        <v>0</v>
      </c>
      <c r="CHH79" s="321">
        <f t="shared" si="130"/>
        <v>0</v>
      </c>
      <c r="CHI79" s="321">
        <f t="shared" si="130"/>
        <v>0</v>
      </c>
      <c r="CHJ79" s="321">
        <f t="shared" si="130"/>
        <v>0</v>
      </c>
      <c r="CHK79" s="321">
        <f t="shared" si="130"/>
        <v>0</v>
      </c>
      <c r="CHL79" s="321">
        <f t="shared" si="130"/>
        <v>0</v>
      </c>
      <c r="CHM79" s="321">
        <f t="shared" si="130"/>
        <v>0</v>
      </c>
      <c r="CHN79" s="321">
        <f t="shared" si="130"/>
        <v>0</v>
      </c>
      <c r="CHO79" s="321">
        <f t="shared" si="130"/>
        <v>0</v>
      </c>
      <c r="CHP79" s="321">
        <f t="shared" si="130"/>
        <v>0</v>
      </c>
      <c r="CHQ79" s="321">
        <f t="shared" si="130"/>
        <v>0</v>
      </c>
      <c r="CHR79" s="321">
        <f t="shared" si="130"/>
        <v>0</v>
      </c>
      <c r="CHS79" s="321">
        <f t="shared" si="130"/>
        <v>0</v>
      </c>
      <c r="CHT79" s="321">
        <f t="shared" si="130"/>
        <v>0</v>
      </c>
      <c r="CHU79" s="321">
        <f t="shared" si="130"/>
        <v>0</v>
      </c>
      <c r="CHV79" s="321">
        <f t="shared" si="130"/>
        <v>0</v>
      </c>
      <c r="CHW79" s="321">
        <f t="shared" si="131"/>
        <v>0</v>
      </c>
      <c r="CHX79" s="321">
        <f t="shared" si="131"/>
        <v>0</v>
      </c>
      <c r="CHY79" s="321">
        <f t="shared" si="131"/>
        <v>0</v>
      </c>
      <c r="CHZ79" s="321">
        <f t="shared" si="131"/>
        <v>0</v>
      </c>
      <c r="CIA79" s="321">
        <f t="shared" si="131"/>
        <v>0</v>
      </c>
      <c r="CIB79" s="321">
        <f t="shared" si="131"/>
        <v>0</v>
      </c>
      <c r="CIC79" s="321">
        <f t="shared" si="131"/>
        <v>0</v>
      </c>
      <c r="CID79" s="321">
        <f t="shared" si="131"/>
        <v>0</v>
      </c>
      <c r="CIE79" s="321">
        <f t="shared" si="131"/>
        <v>0</v>
      </c>
      <c r="CIF79" s="321">
        <f t="shared" si="131"/>
        <v>0</v>
      </c>
      <c r="CIG79" s="321">
        <f t="shared" si="131"/>
        <v>0</v>
      </c>
      <c r="CIH79" s="321">
        <f t="shared" si="131"/>
        <v>0</v>
      </c>
      <c r="CII79" s="321">
        <f t="shared" si="131"/>
        <v>0</v>
      </c>
      <c r="CIJ79" s="321">
        <f t="shared" si="131"/>
        <v>0</v>
      </c>
      <c r="CIK79" s="321">
        <f t="shared" si="131"/>
        <v>0</v>
      </c>
      <c r="CIL79" s="321">
        <f t="shared" si="131"/>
        <v>0</v>
      </c>
      <c r="CIM79" s="321">
        <f t="shared" si="131"/>
        <v>0</v>
      </c>
      <c r="CIN79" s="321">
        <f t="shared" si="131"/>
        <v>0</v>
      </c>
      <c r="CIO79" s="321">
        <f t="shared" si="131"/>
        <v>0</v>
      </c>
      <c r="CIP79" s="321">
        <f t="shared" si="131"/>
        <v>0</v>
      </c>
      <c r="CIQ79" s="321">
        <f t="shared" si="131"/>
        <v>0</v>
      </c>
      <c r="CIR79" s="321">
        <f t="shared" si="131"/>
        <v>0</v>
      </c>
      <c r="CIS79" s="321">
        <f t="shared" si="131"/>
        <v>0</v>
      </c>
      <c r="CIT79" s="321">
        <f t="shared" si="131"/>
        <v>0</v>
      </c>
      <c r="CIU79" s="321">
        <f t="shared" si="131"/>
        <v>0</v>
      </c>
      <c r="CIV79" s="321">
        <f t="shared" si="131"/>
        <v>0</v>
      </c>
      <c r="CIW79" s="321">
        <f t="shared" si="131"/>
        <v>0</v>
      </c>
      <c r="CIX79" s="321">
        <f t="shared" si="131"/>
        <v>0</v>
      </c>
      <c r="CIY79" s="321">
        <f t="shared" si="131"/>
        <v>0</v>
      </c>
      <c r="CIZ79" s="321">
        <f t="shared" si="131"/>
        <v>0</v>
      </c>
      <c r="CJA79" s="321">
        <f t="shared" si="131"/>
        <v>0</v>
      </c>
      <c r="CJB79" s="321">
        <f t="shared" si="131"/>
        <v>0</v>
      </c>
      <c r="CJC79" s="321">
        <f t="shared" si="131"/>
        <v>0</v>
      </c>
      <c r="CJD79" s="321">
        <f t="shared" si="131"/>
        <v>0</v>
      </c>
      <c r="CJE79" s="321">
        <f t="shared" si="131"/>
        <v>0</v>
      </c>
      <c r="CJF79" s="321">
        <f t="shared" si="131"/>
        <v>0</v>
      </c>
      <c r="CJG79" s="321">
        <f t="shared" si="131"/>
        <v>0</v>
      </c>
      <c r="CJH79" s="321">
        <f t="shared" si="131"/>
        <v>0</v>
      </c>
      <c r="CJI79" s="321">
        <f t="shared" si="131"/>
        <v>0</v>
      </c>
      <c r="CJJ79" s="321">
        <f t="shared" si="131"/>
        <v>0</v>
      </c>
      <c r="CJK79" s="321">
        <f t="shared" si="131"/>
        <v>0</v>
      </c>
      <c r="CJL79" s="321">
        <f t="shared" si="131"/>
        <v>0</v>
      </c>
      <c r="CJM79" s="321">
        <f t="shared" si="131"/>
        <v>0</v>
      </c>
      <c r="CJN79" s="321">
        <f t="shared" si="131"/>
        <v>0</v>
      </c>
      <c r="CJO79" s="321">
        <f t="shared" si="131"/>
        <v>0</v>
      </c>
      <c r="CJP79" s="321">
        <f t="shared" si="131"/>
        <v>0</v>
      </c>
      <c r="CJQ79" s="321">
        <f t="shared" si="131"/>
        <v>0</v>
      </c>
      <c r="CJR79" s="321">
        <f t="shared" si="131"/>
        <v>0</v>
      </c>
      <c r="CJS79" s="321">
        <f t="shared" si="131"/>
        <v>0</v>
      </c>
      <c r="CJT79" s="321">
        <f t="shared" si="131"/>
        <v>0</v>
      </c>
      <c r="CJU79" s="321">
        <f t="shared" si="131"/>
        <v>0</v>
      </c>
      <c r="CJV79" s="321">
        <f t="shared" si="131"/>
        <v>0</v>
      </c>
      <c r="CJW79" s="321">
        <f t="shared" si="131"/>
        <v>0</v>
      </c>
      <c r="CJX79" s="321">
        <f t="shared" si="131"/>
        <v>0</v>
      </c>
      <c r="CJY79" s="321">
        <f t="shared" si="131"/>
        <v>0</v>
      </c>
      <c r="CJZ79" s="321">
        <f t="shared" si="131"/>
        <v>0</v>
      </c>
      <c r="CKA79" s="321">
        <f t="shared" si="131"/>
        <v>0</v>
      </c>
      <c r="CKB79" s="321">
        <f t="shared" si="131"/>
        <v>0</v>
      </c>
      <c r="CKC79" s="321">
        <f t="shared" si="131"/>
        <v>0</v>
      </c>
      <c r="CKD79" s="321">
        <f t="shared" si="131"/>
        <v>0</v>
      </c>
      <c r="CKE79" s="321">
        <f t="shared" si="131"/>
        <v>0</v>
      </c>
      <c r="CKF79" s="321">
        <f t="shared" si="131"/>
        <v>0</v>
      </c>
      <c r="CKG79" s="321">
        <f t="shared" si="131"/>
        <v>0</v>
      </c>
      <c r="CKH79" s="321">
        <f t="shared" si="131"/>
        <v>0</v>
      </c>
      <c r="CKI79" s="321">
        <f t="shared" si="132"/>
        <v>0</v>
      </c>
      <c r="CKJ79" s="321">
        <f t="shared" si="132"/>
        <v>0</v>
      </c>
      <c r="CKK79" s="321">
        <f t="shared" si="132"/>
        <v>0</v>
      </c>
      <c r="CKL79" s="321">
        <f t="shared" si="132"/>
        <v>0</v>
      </c>
      <c r="CKM79" s="321">
        <f t="shared" si="132"/>
        <v>0</v>
      </c>
      <c r="CKN79" s="321">
        <f t="shared" si="132"/>
        <v>0</v>
      </c>
      <c r="CKO79" s="321">
        <f t="shared" si="132"/>
        <v>0</v>
      </c>
      <c r="CKP79" s="321">
        <f t="shared" si="132"/>
        <v>0</v>
      </c>
      <c r="CKQ79" s="321">
        <f t="shared" si="132"/>
        <v>0</v>
      </c>
      <c r="CKR79" s="321">
        <f t="shared" si="132"/>
        <v>0</v>
      </c>
      <c r="CKS79" s="321">
        <f t="shared" si="132"/>
        <v>0</v>
      </c>
      <c r="CKT79" s="321">
        <f t="shared" si="132"/>
        <v>0</v>
      </c>
      <c r="CKU79" s="321">
        <f t="shared" si="132"/>
        <v>0</v>
      </c>
      <c r="CKV79" s="321">
        <f t="shared" si="132"/>
        <v>0</v>
      </c>
      <c r="CKW79" s="321">
        <f t="shared" si="132"/>
        <v>0</v>
      </c>
      <c r="CKX79" s="321">
        <f t="shared" si="132"/>
        <v>0</v>
      </c>
      <c r="CKY79" s="321">
        <f t="shared" si="132"/>
        <v>0</v>
      </c>
      <c r="CKZ79" s="321">
        <f t="shared" si="132"/>
        <v>0</v>
      </c>
      <c r="CLA79" s="321">
        <f t="shared" si="132"/>
        <v>0</v>
      </c>
      <c r="CLB79" s="321">
        <f t="shared" si="132"/>
        <v>0</v>
      </c>
      <c r="CLC79" s="321">
        <f t="shared" si="132"/>
        <v>0</v>
      </c>
      <c r="CLD79" s="321">
        <f t="shared" si="132"/>
        <v>0</v>
      </c>
      <c r="CLE79" s="321">
        <f t="shared" si="132"/>
        <v>0</v>
      </c>
      <c r="CLF79" s="321">
        <f t="shared" si="132"/>
        <v>0</v>
      </c>
      <c r="CLG79" s="321">
        <f t="shared" si="132"/>
        <v>0</v>
      </c>
      <c r="CLH79" s="321">
        <f t="shared" si="132"/>
        <v>0</v>
      </c>
      <c r="CLI79" s="321">
        <f t="shared" si="132"/>
        <v>0</v>
      </c>
      <c r="CLJ79" s="321">
        <f t="shared" si="132"/>
        <v>0</v>
      </c>
      <c r="CLK79" s="321">
        <f t="shared" si="132"/>
        <v>0</v>
      </c>
      <c r="CLL79" s="321">
        <f t="shared" si="132"/>
        <v>0</v>
      </c>
      <c r="CLM79" s="321">
        <f t="shared" si="132"/>
        <v>0</v>
      </c>
      <c r="CLN79" s="321">
        <f t="shared" si="132"/>
        <v>0</v>
      </c>
      <c r="CLO79" s="321">
        <f t="shared" si="132"/>
        <v>0</v>
      </c>
      <c r="CLP79" s="321">
        <f t="shared" si="132"/>
        <v>0</v>
      </c>
      <c r="CLQ79" s="321">
        <f t="shared" si="132"/>
        <v>0</v>
      </c>
      <c r="CLR79" s="321">
        <f t="shared" si="132"/>
        <v>0</v>
      </c>
      <c r="CLS79" s="321">
        <f t="shared" si="132"/>
        <v>0</v>
      </c>
      <c r="CLT79" s="321">
        <f t="shared" si="132"/>
        <v>0</v>
      </c>
      <c r="CLU79" s="321">
        <f t="shared" si="132"/>
        <v>0</v>
      </c>
      <c r="CLV79" s="321">
        <f t="shared" si="132"/>
        <v>0</v>
      </c>
      <c r="CLW79" s="321">
        <f t="shared" si="132"/>
        <v>0</v>
      </c>
      <c r="CLX79" s="321">
        <f t="shared" si="132"/>
        <v>0</v>
      </c>
      <c r="CLY79" s="321">
        <f t="shared" si="132"/>
        <v>0</v>
      </c>
      <c r="CLZ79" s="321">
        <f t="shared" si="132"/>
        <v>0</v>
      </c>
      <c r="CMA79" s="321">
        <f t="shared" si="132"/>
        <v>0</v>
      </c>
      <c r="CMB79" s="321">
        <f t="shared" si="132"/>
        <v>0</v>
      </c>
      <c r="CMC79" s="321">
        <f t="shared" si="132"/>
        <v>0</v>
      </c>
      <c r="CMD79" s="321">
        <f t="shared" si="132"/>
        <v>0</v>
      </c>
      <c r="CME79" s="321">
        <f t="shared" si="132"/>
        <v>0</v>
      </c>
      <c r="CMF79" s="321">
        <f t="shared" si="132"/>
        <v>0</v>
      </c>
      <c r="CMG79" s="321">
        <f t="shared" si="132"/>
        <v>0</v>
      </c>
      <c r="CMH79" s="321">
        <f t="shared" si="132"/>
        <v>0</v>
      </c>
      <c r="CMI79" s="321">
        <f t="shared" si="132"/>
        <v>0</v>
      </c>
      <c r="CMJ79" s="321">
        <f t="shared" si="132"/>
        <v>0</v>
      </c>
      <c r="CMK79" s="321">
        <f t="shared" si="132"/>
        <v>0</v>
      </c>
      <c r="CML79" s="321">
        <f t="shared" si="132"/>
        <v>0</v>
      </c>
      <c r="CMM79" s="321">
        <f t="shared" si="132"/>
        <v>0</v>
      </c>
      <c r="CMN79" s="321">
        <f t="shared" si="132"/>
        <v>0</v>
      </c>
      <c r="CMO79" s="321">
        <f t="shared" si="132"/>
        <v>0</v>
      </c>
      <c r="CMP79" s="321">
        <f t="shared" si="132"/>
        <v>0</v>
      </c>
      <c r="CMQ79" s="321">
        <f t="shared" si="132"/>
        <v>0</v>
      </c>
      <c r="CMR79" s="321">
        <f t="shared" si="132"/>
        <v>0</v>
      </c>
      <c r="CMS79" s="321">
        <f t="shared" si="132"/>
        <v>0</v>
      </c>
      <c r="CMT79" s="321">
        <f t="shared" si="132"/>
        <v>0</v>
      </c>
      <c r="CMU79" s="321">
        <f t="shared" si="133"/>
        <v>0</v>
      </c>
      <c r="CMV79" s="321">
        <f t="shared" si="133"/>
        <v>0</v>
      </c>
      <c r="CMW79" s="321">
        <f t="shared" si="133"/>
        <v>0</v>
      </c>
      <c r="CMX79" s="321">
        <f t="shared" si="133"/>
        <v>0</v>
      </c>
      <c r="CMY79" s="321">
        <f t="shared" si="133"/>
        <v>0</v>
      </c>
      <c r="CMZ79" s="321">
        <f t="shared" si="133"/>
        <v>0</v>
      </c>
      <c r="CNA79" s="321">
        <f t="shared" si="133"/>
        <v>0</v>
      </c>
      <c r="CNB79" s="321">
        <f t="shared" si="133"/>
        <v>0</v>
      </c>
      <c r="CNC79" s="321">
        <f t="shared" si="133"/>
        <v>0</v>
      </c>
      <c r="CND79" s="321">
        <f t="shared" si="133"/>
        <v>0</v>
      </c>
      <c r="CNE79" s="321">
        <f t="shared" si="133"/>
        <v>0</v>
      </c>
      <c r="CNF79" s="321">
        <f t="shared" si="133"/>
        <v>0</v>
      </c>
      <c r="CNG79" s="321">
        <f t="shared" si="133"/>
        <v>0</v>
      </c>
      <c r="CNH79" s="321">
        <f t="shared" si="133"/>
        <v>0</v>
      </c>
      <c r="CNI79" s="321">
        <f t="shared" si="133"/>
        <v>0</v>
      </c>
      <c r="CNJ79" s="321">
        <f t="shared" si="133"/>
        <v>0</v>
      </c>
      <c r="CNK79" s="321">
        <f t="shared" si="133"/>
        <v>0</v>
      </c>
      <c r="CNL79" s="321">
        <f t="shared" si="133"/>
        <v>0</v>
      </c>
      <c r="CNM79" s="321">
        <f t="shared" si="133"/>
        <v>0</v>
      </c>
      <c r="CNN79" s="321">
        <f t="shared" si="133"/>
        <v>0</v>
      </c>
      <c r="CNO79" s="321">
        <f t="shared" si="133"/>
        <v>0</v>
      </c>
      <c r="CNP79" s="321">
        <f t="shared" si="133"/>
        <v>0</v>
      </c>
      <c r="CNQ79" s="321">
        <f t="shared" si="133"/>
        <v>0</v>
      </c>
      <c r="CNR79" s="321">
        <f t="shared" si="133"/>
        <v>0</v>
      </c>
      <c r="CNS79" s="321">
        <f t="shared" si="133"/>
        <v>0</v>
      </c>
      <c r="CNT79" s="321">
        <f t="shared" si="133"/>
        <v>0</v>
      </c>
      <c r="CNU79" s="321">
        <f t="shared" si="133"/>
        <v>0</v>
      </c>
      <c r="CNV79" s="321">
        <f t="shared" si="133"/>
        <v>0</v>
      </c>
      <c r="CNW79" s="321">
        <f t="shared" si="133"/>
        <v>0</v>
      </c>
      <c r="CNX79" s="321">
        <f t="shared" si="133"/>
        <v>0</v>
      </c>
      <c r="CNY79" s="321">
        <f t="shared" si="133"/>
        <v>0</v>
      </c>
      <c r="CNZ79" s="321">
        <f t="shared" si="133"/>
        <v>0</v>
      </c>
      <c r="COA79" s="321">
        <f t="shared" si="133"/>
        <v>0</v>
      </c>
      <c r="COB79" s="321">
        <f t="shared" si="133"/>
        <v>0</v>
      </c>
      <c r="COC79" s="321">
        <f t="shared" si="133"/>
        <v>0</v>
      </c>
      <c r="COD79" s="321">
        <f t="shared" si="133"/>
        <v>0</v>
      </c>
      <c r="COE79" s="321">
        <f t="shared" si="133"/>
        <v>0</v>
      </c>
      <c r="COF79" s="321">
        <f t="shared" si="133"/>
        <v>0</v>
      </c>
      <c r="COG79" s="321">
        <f t="shared" si="133"/>
        <v>0</v>
      </c>
      <c r="COH79" s="321">
        <f t="shared" si="133"/>
        <v>0</v>
      </c>
      <c r="COI79" s="321">
        <f t="shared" si="133"/>
        <v>0</v>
      </c>
      <c r="COJ79" s="321">
        <f t="shared" si="133"/>
        <v>0</v>
      </c>
      <c r="COK79" s="321">
        <f t="shared" si="133"/>
        <v>0</v>
      </c>
      <c r="COL79" s="321">
        <f t="shared" si="133"/>
        <v>0</v>
      </c>
      <c r="COM79" s="321">
        <f t="shared" si="133"/>
        <v>0</v>
      </c>
      <c r="CON79" s="321">
        <f t="shared" si="133"/>
        <v>0</v>
      </c>
      <c r="COO79" s="321">
        <f t="shared" si="133"/>
        <v>0</v>
      </c>
      <c r="COP79" s="321">
        <f t="shared" si="133"/>
        <v>0</v>
      </c>
      <c r="COQ79" s="321">
        <f t="shared" si="133"/>
        <v>0</v>
      </c>
      <c r="COR79" s="321">
        <f t="shared" si="133"/>
        <v>0</v>
      </c>
      <c r="COS79" s="321">
        <f t="shared" si="133"/>
        <v>0</v>
      </c>
      <c r="COT79" s="321">
        <f t="shared" si="133"/>
        <v>0</v>
      </c>
      <c r="COU79" s="321">
        <f t="shared" si="133"/>
        <v>0</v>
      </c>
      <c r="COV79" s="321">
        <f t="shared" si="133"/>
        <v>0</v>
      </c>
      <c r="COW79" s="321">
        <f t="shared" si="133"/>
        <v>0</v>
      </c>
      <c r="COX79" s="321">
        <f t="shared" si="133"/>
        <v>0</v>
      </c>
      <c r="COY79" s="321">
        <f t="shared" si="133"/>
        <v>0</v>
      </c>
      <c r="COZ79" s="321">
        <f t="shared" si="133"/>
        <v>0</v>
      </c>
      <c r="CPA79" s="321">
        <f t="shared" si="133"/>
        <v>0</v>
      </c>
      <c r="CPB79" s="321">
        <f t="shared" si="133"/>
        <v>0</v>
      </c>
      <c r="CPC79" s="321">
        <f t="shared" si="133"/>
        <v>0</v>
      </c>
      <c r="CPD79" s="321">
        <f t="shared" si="133"/>
        <v>0</v>
      </c>
      <c r="CPE79" s="321">
        <f t="shared" si="133"/>
        <v>0</v>
      </c>
      <c r="CPF79" s="321">
        <f t="shared" si="133"/>
        <v>0</v>
      </c>
      <c r="CPG79" s="321">
        <f t="shared" si="134"/>
        <v>0</v>
      </c>
      <c r="CPH79" s="321">
        <f t="shared" si="134"/>
        <v>0</v>
      </c>
      <c r="CPI79" s="321">
        <f t="shared" si="134"/>
        <v>0</v>
      </c>
      <c r="CPJ79" s="321">
        <f t="shared" si="134"/>
        <v>0</v>
      </c>
      <c r="CPK79" s="321">
        <f t="shared" si="134"/>
        <v>0</v>
      </c>
      <c r="CPL79" s="321">
        <f t="shared" si="134"/>
        <v>0</v>
      </c>
      <c r="CPM79" s="321">
        <f t="shared" si="134"/>
        <v>0</v>
      </c>
      <c r="CPN79" s="321">
        <f t="shared" si="134"/>
        <v>0</v>
      </c>
      <c r="CPO79" s="321">
        <f t="shared" si="134"/>
        <v>0</v>
      </c>
      <c r="CPP79" s="321">
        <f t="shared" si="134"/>
        <v>0</v>
      </c>
      <c r="CPQ79" s="321">
        <f t="shared" si="134"/>
        <v>0</v>
      </c>
      <c r="CPR79" s="321">
        <f t="shared" si="134"/>
        <v>0</v>
      </c>
      <c r="CPS79" s="321">
        <f t="shared" si="134"/>
        <v>0</v>
      </c>
      <c r="CPT79" s="321">
        <f t="shared" si="134"/>
        <v>0</v>
      </c>
      <c r="CPU79" s="321">
        <f t="shared" si="134"/>
        <v>0</v>
      </c>
      <c r="CPV79" s="321">
        <f t="shared" si="134"/>
        <v>0</v>
      </c>
      <c r="CPW79" s="321">
        <f t="shared" si="134"/>
        <v>0</v>
      </c>
      <c r="CPX79" s="321">
        <f t="shared" si="134"/>
        <v>0</v>
      </c>
      <c r="CPY79" s="321">
        <f t="shared" si="134"/>
        <v>0</v>
      </c>
      <c r="CPZ79" s="321">
        <f t="shared" si="134"/>
        <v>0</v>
      </c>
      <c r="CQA79" s="321">
        <f t="shared" si="134"/>
        <v>0</v>
      </c>
      <c r="CQB79" s="321">
        <f t="shared" si="134"/>
        <v>0</v>
      </c>
      <c r="CQC79" s="321">
        <f t="shared" si="134"/>
        <v>0</v>
      </c>
      <c r="CQD79" s="321">
        <f t="shared" si="134"/>
        <v>0</v>
      </c>
      <c r="CQE79" s="321">
        <f t="shared" si="134"/>
        <v>0</v>
      </c>
      <c r="CQF79" s="321">
        <f t="shared" si="134"/>
        <v>0</v>
      </c>
      <c r="CQG79" s="321">
        <f t="shared" si="134"/>
        <v>0</v>
      </c>
      <c r="CQH79" s="321">
        <f t="shared" si="134"/>
        <v>0</v>
      </c>
      <c r="CQI79" s="321">
        <f t="shared" si="134"/>
        <v>0</v>
      </c>
      <c r="CQJ79" s="321">
        <f t="shared" si="134"/>
        <v>0</v>
      </c>
      <c r="CQK79" s="321">
        <f t="shared" si="134"/>
        <v>0</v>
      </c>
      <c r="CQL79" s="321">
        <f t="shared" si="134"/>
        <v>0</v>
      </c>
      <c r="CQM79" s="321">
        <f t="shared" si="134"/>
        <v>0</v>
      </c>
      <c r="CQN79" s="321">
        <f t="shared" si="134"/>
        <v>0</v>
      </c>
      <c r="CQO79" s="321">
        <f t="shared" si="134"/>
        <v>0</v>
      </c>
      <c r="CQP79" s="321">
        <f t="shared" si="134"/>
        <v>0</v>
      </c>
      <c r="CQQ79" s="321">
        <f t="shared" si="134"/>
        <v>0</v>
      </c>
      <c r="CQR79" s="321">
        <f t="shared" si="134"/>
        <v>0</v>
      </c>
      <c r="CQS79" s="321">
        <f t="shared" si="134"/>
        <v>0</v>
      </c>
      <c r="CQT79" s="321">
        <f t="shared" si="134"/>
        <v>0</v>
      </c>
      <c r="CQU79" s="321">
        <f t="shared" si="134"/>
        <v>0</v>
      </c>
      <c r="CQV79" s="321">
        <f t="shared" si="134"/>
        <v>0</v>
      </c>
      <c r="CQW79" s="321">
        <f t="shared" si="134"/>
        <v>0</v>
      </c>
      <c r="CQX79" s="321">
        <f t="shared" si="134"/>
        <v>0</v>
      </c>
      <c r="CQY79" s="321">
        <f t="shared" si="134"/>
        <v>0</v>
      </c>
      <c r="CQZ79" s="321">
        <f t="shared" si="134"/>
        <v>0</v>
      </c>
      <c r="CRA79" s="321">
        <f t="shared" si="134"/>
        <v>0</v>
      </c>
      <c r="CRB79" s="321">
        <f t="shared" si="134"/>
        <v>0</v>
      </c>
      <c r="CRC79" s="321">
        <f t="shared" si="134"/>
        <v>0</v>
      </c>
      <c r="CRD79" s="321">
        <f t="shared" si="134"/>
        <v>0</v>
      </c>
      <c r="CRE79" s="321">
        <f t="shared" si="134"/>
        <v>0</v>
      </c>
      <c r="CRF79" s="321">
        <f t="shared" si="134"/>
        <v>0</v>
      </c>
      <c r="CRG79" s="321">
        <f t="shared" si="134"/>
        <v>0</v>
      </c>
      <c r="CRH79" s="321">
        <f t="shared" si="134"/>
        <v>0</v>
      </c>
      <c r="CRI79" s="321">
        <f t="shared" si="134"/>
        <v>0</v>
      </c>
      <c r="CRJ79" s="321">
        <f t="shared" si="134"/>
        <v>0</v>
      </c>
      <c r="CRK79" s="321">
        <f t="shared" si="134"/>
        <v>0</v>
      </c>
      <c r="CRL79" s="321">
        <f t="shared" si="134"/>
        <v>0</v>
      </c>
      <c r="CRM79" s="321">
        <f t="shared" si="134"/>
        <v>0</v>
      </c>
      <c r="CRN79" s="321">
        <f t="shared" si="134"/>
        <v>0</v>
      </c>
      <c r="CRO79" s="321">
        <f t="shared" si="134"/>
        <v>0</v>
      </c>
      <c r="CRP79" s="321">
        <f t="shared" si="134"/>
        <v>0</v>
      </c>
      <c r="CRQ79" s="321">
        <f t="shared" si="134"/>
        <v>0</v>
      </c>
      <c r="CRR79" s="321">
        <f t="shared" si="134"/>
        <v>0</v>
      </c>
      <c r="CRS79" s="321">
        <f t="shared" si="135"/>
        <v>0</v>
      </c>
      <c r="CRT79" s="321">
        <f t="shared" si="135"/>
        <v>0</v>
      </c>
      <c r="CRU79" s="321">
        <f t="shared" si="135"/>
        <v>0</v>
      </c>
      <c r="CRV79" s="321">
        <f t="shared" si="135"/>
        <v>0</v>
      </c>
      <c r="CRW79" s="321">
        <f t="shared" si="135"/>
        <v>0</v>
      </c>
      <c r="CRX79" s="321">
        <f t="shared" si="135"/>
        <v>0</v>
      </c>
      <c r="CRY79" s="321">
        <f t="shared" si="135"/>
        <v>0</v>
      </c>
      <c r="CRZ79" s="321">
        <f t="shared" si="135"/>
        <v>0</v>
      </c>
      <c r="CSA79" s="321">
        <f t="shared" si="135"/>
        <v>0</v>
      </c>
      <c r="CSB79" s="321">
        <f t="shared" si="135"/>
        <v>0</v>
      </c>
      <c r="CSC79" s="321">
        <f t="shared" si="135"/>
        <v>0</v>
      </c>
      <c r="CSD79" s="321">
        <f t="shared" si="135"/>
        <v>0</v>
      </c>
      <c r="CSE79" s="321">
        <f t="shared" si="135"/>
        <v>0</v>
      </c>
      <c r="CSF79" s="321">
        <f t="shared" si="135"/>
        <v>0</v>
      </c>
      <c r="CSG79" s="321">
        <f t="shared" si="135"/>
        <v>0</v>
      </c>
      <c r="CSH79" s="321">
        <f t="shared" si="135"/>
        <v>0</v>
      </c>
      <c r="CSI79" s="321">
        <f t="shared" si="135"/>
        <v>0</v>
      </c>
      <c r="CSJ79" s="321">
        <f t="shared" si="135"/>
        <v>0</v>
      </c>
      <c r="CSK79" s="321">
        <f t="shared" si="135"/>
        <v>0</v>
      </c>
      <c r="CSL79" s="321">
        <f t="shared" si="135"/>
        <v>0</v>
      </c>
      <c r="CSM79" s="321">
        <f t="shared" si="135"/>
        <v>0</v>
      </c>
      <c r="CSN79" s="321">
        <f t="shared" si="135"/>
        <v>0</v>
      </c>
      <c r="CSO79" s="321">
        <f t="shared" si="135"/>
        <v>0</v>
      </c>
      <c r="CSP79" s="321">
        <f t="shared" si="135"/>
        <v>0</v>
      </c>
      <c r="CSQ79" s="321">
        <f t="shared" si="135"/>
        <v>0</v>
      </c>
      <c r="CSR79" s="321">
        <f t="shared" si="135"/>
        <v>0</v>
      </c>
      <c r="CSS79" s="321">
        <f t="shared" si="135"/>
        <v>0</v>
      </c>
      <c r="CST79" s="321">
        <f t="shared" si="135"/>
        <v>0</v>
      </c>
      <c r="CSU79" s="321">
        <f t="shared" si="135"/>
        <v>0</v>
      </c>
      <c r="CSV79" s="321">
        <f t="shared" si="135"/>
        <v>0</v>
      </c>
      <c r="CSW79" s="321">
        <f t="shared" si="135"/>
        <v>0</v>
      </c>
      <c r="CSX79" s="321">
        <f t="shared" si="135"/>
        <v>0</v>
      </c>
      <c r="CSY79" s="321">
        <f t="shared" si="135"/>
        <v>0</v>
      </c>
      <c r="CSZ79" s="321">
        <f t="shared" si="135"/>
        <v>0</v>
      </c>
      <c r="CTA79" s="321">
        <f t="shared" si="135"/>
        <v>0</v>
      </c>
      <c r="CTB79" s="321">
        <f t="shared" si="135"/>
        <v>0</v>
      </c>
      <c r="CTC79" s="321">
        <f t="shared" si="135"/>
        <v>0</v>
      </c>
      <c r="CTD79" s="321">
        <f t="shared" si="135"/>
        <v>0</v>
      </c>
      <c r="CTE79" s="321">
        <f t="shared" si="135"/>
        <v>0</v>
      </c>
      <c r="CTF79" s="321">
        <f t="shared" si="135"/>
        <v>0</v>
      </c>
      <c r="CTG79" s="321">
        <f t="shared" si="135"/>
        <v>0</v>
      </c>
      <c r="CTH79" s="321">
        <f t="shared" si="135"/>
        <v>0</v>
      </c>
      <c r="CTI79" s="321">
        <f t="shared" si="135"/>
        <v>0</v>
      </c>
      <c r="CTJ79" s="321">
        <f t="shared" si="135"/>
        <v>0</v>
      </c>
      <c r="CTK79" s="321">
        <f t="shared" si="135"/>
        <v>0</v>
      </c>
      <c r="CTL79" s="321">
        <f t="shared" si="135"/>
        <v>0</v>
      </c>
      <c r="CTM79" s="321">
        <f t="shared" si="135"/>
        <v>0</v>
      </c>
      <c r="CTN79" s="321">
        <f t="shared" si="135"/>
        <v>0</v>
      </c>
      <c r="CTO79" s="321">
        <f t="shared" si="135"/>
        <v>0</v>
      </c>
      <c r="CTP79" s="321">
        <f t="shared" si="135"/>
        <v>0</v>
      </c>
      <c r="CTQ79" s="321">
        <f t="shared" si="135"/>
        <v>0</v>
      </c>
      <c r="CTR79" s="321">
        <f t="shared" si="135"/>
        <v>0</v>
      </c>
      <c r="CTS79" s="321">
        <f t="shared" si="135"/>
        <v>0</v>
      </c>
      <c r="CTT79" s="321">
        <f t="shared" si="135"/>
        <v>0</v>
      </c>
      <c r="CTU79" s="321">
        <f t="shared" si="135"/>
        <v>0</v>
      </c>
      <c r="CTV79" s="321">
        <f t="shared" si="135"/>
        <v>0</v>
      </c>
      <c r="CTW79" s="321">
        <f t="shared" si="135"/>
        <v>0</v>
      </c>
      <c r="CTX79" s="321">
        <f t="shared" si="135"/>
        <v>0</v>
      </c>
      <c r="CTY79" s="321">
        <f t="shared" si="135"/>
        <v>0</v>
      </c>
      <c r="CTZ79" s="321">
        <f t="shared" si="135"/>
        <v>0</v>
      </c>
      <c r="CUA79" s="321">
        <f t="shared" si="135"/>
        <v>0</v>
      </c>
      <c r="CUB79" s="321">
        <f t="shared" si="135"/>
        <v>0</v>
      </c>
      <c r="CUC79" s="321">
        <f t="shared" si="135"/>
        <v>0</v>
      </c>
      <c r="CUD79" s="321">
        <f t="shared" si="135"/>
        <v>0</v>
      </c>
      <c r="CUE79" s="321">
        <f t="shared" si="136"/>
        <v>0</v>
      </c>
      <c r="CUF79" s="321">
        <f t="shared" si="136"/>
        <v>0</v>
      </c>
      <c r="CUG79" s="321">
        <f t="shared" si="136"/>
        <v>0</v>
      </c>
      <c r="CUH79" s="321">
        <f t="shared" si="136"/>
        <v>0</v>
      </c>
      <c r="CUI79" s="321">
        <f t="shared" si="136"/>
        <v>0</v>
      </c>
      <c r="CUJ79" s="321">
        <f t="shared" si="136"/>
        <v>0</v>
      </c>
      <c r="CUK79" s="321">
        <f t="shared" si="136"/>
        <v>0</v>
      </c>
      <c r="CUL79" s="321">
        <f t="shared" si="136"/>
        <v>0</v>
      </c>
      <c r="CUM79" s="321">
        <f t="shared" si="136"/>
        <v>0</v>
      </c>
      <c r="CUN79" s="321">
        <f t="shared" si="136"/>
        <v>0</v>
      </c>
      <c r="CUO79" s="321">
        <f t="shared" si="136"/>
        <v>0</v>
      </c>
      <c r="CUP79" s="321">
        <f t="shared" si="136"/>
        <v>0</v>
      </c>
      <c r="CUQ79" s="321">
        <f t="shared" si="136"/>
        <v>0</v>
      </c>
      <c r="CUR79" s="321">
        <f t="shared" si="136"/>
        <v>0</v>
      </c>
      <c r="CUS79" s="321">
        <f t="shared" si="136"/>
        <v>0</v>
      </c>
      <c r="CUT79" s="321">
        <f t="shared" si="136"/>
        <v>0</v>
      </c>
      <c r="CUU79" s="321">
        <f t="shared" si="136"/>
        <v>0</v>
      </c>
      <c r="CUV79" s="321">
        <f t="shared" si="136"/>
        <v>0</v>
      </c>
      <c r="CUW79" s="321">
        <f t="shared" si="136"/>
        <v>0</v>
      </c>
      <c r="CUX79" s="321">
        <f t="shared" si="136"/>
        <v>0</v>
      </c>
      <c r="CUY79" s="321">
        <f t="shared" si="136"/>
        <v>0</v>
      </c>
      <c r="CUZ79" s="321">
        <f t="shared" si="136"/>
        <v>0</v>
      </c>
      <c r="CVA79" s="321">
        <f t="shared" si="136"/>
        <v>0</v>
      </c>
      <c r="CVB79" s="321">
        <f t="shared" si="136"/>
        <v>0</v>
      </c>
      <c r="CVC79" s="321">
        <f t="shared" si="136"/>
        <v>0</v>
      </c>
      <c r="CVD79" s="321">
        <f t="shared" si="136"/>
        <v>0</v>
      </c>
      <c r="CVE79" s="321">
        <f t="shared" si="136"/>
        <v>0</v>
      </c>
      <c r="CVF79" s="321">
        <f t="shared" si="136"/>
        <v>0</v>
      </c>
      <c r="CVG79" s="321">
        <f t="shared" si="136"/>
        <v>0</v>
      </c>
      <c r="CVH79" s="321">
        <f t="shared" si="136"/>
        <v>0</v>
      </c>
      <c r="CVI79" s="321">
        <f t="shared" si="136"/>
        <v>0</v>
      </c>
      <c r="CVJ79" s="321">
        <f t="shared" si="136"/>
        <v>0</v>
      </c>
      <c r="CVK79" s="321">
        <f t="shared" si="136"/>
        <v>0</v>
      </c>
      <c r="CVL79" s="321">
        <f t="shared" si="136"/>
        <v>0</v>
      </c>
      <c r="CVM79" s="321">
        <f t="shared" si="136"/>
        <v>0</v>
      </c>
      <c r="CVN79" s="321">
        <f t="shared" si="136"/>
        <v>0</v>
      </c>
      <c r="CVO79" s="321">
        <f t="shared" si="136"/>
        <v>0</v>
      </c>
      <c r="CVP79" s="321">
        <f t="shared" si="136"/>
        <v>0</v>
      </c>
      <c r="CVQ79" s="321">
        <f t="shared" si="136"/>
        <v>0</v>
      </c>
      <c r="CVR79" s="321">
        <f t="shared" si="136"/>
        <v>0</v>
      </c>
      <c r="CVS79" s="321">
        <f t="shared" si="136"/>
        <v>0</v>
      </c>
      <c r="CVT79" s="321">
        <f t="shared" si="136"/>
        <v>0</v>
      </c>
      <c r="CVU79" s="321">
        <f t="shared" si="136"/>
        <v>0</v>
      </c>
      <c r="CVV79" s="321">
        <f t="shared" si="136"/>
        <v>0</v>
      </c>
      <c r="CVW79" s="321">
        <f t="shared" si="136"/>
        <v>0</v>
      </c>
      <c r="CVX79" s="321">
        <f t="shared" si="136"/>
        <v>0</v>
      </c>
      <c r="CVY79" s="321">
        <f t="shared" si="136"/>
        <v>0</v>
      </c>
      <c r="CVZ79" s="321">
        <f t="shared" si="136"/>
        <v>0</v>
      </c>
      <c r="CWA79" s="321">
        <f t="shared" si="136"/>
        <v>0</v>
      </c>
      <c r="CWB79" s="321">
        <f t="shared" si="136"/>
        <v>0</v>
      </c>
      <c r="CWC79" s="321">
        <f t="shared" si="136"/>
        <v>0</v>
      </c>
      <c r="CWD79" s="321">
        <f t="shared" si="136"/>
        <v>0</v>
      </c>
      <c r="CWE79" s="321">
        <f t="shared" si="136"/>
        <v>0</v>
      </c>
      <c r="CWF79" s="321">
        <f t="shared" si="136"/>
        <v>0</v>
      </c>
      <c r="CWG79" s="321">
        <f t="shared" si="136"/>
        <v>0</v>
      </c>
      <c r="CWH79" s="321">
        <f t="shared" si="136"/>
        <v>0</v>
      </c>
      <c r="CWI79" s="321">
        <f t="shared" si="136"/>
        <v>0</v>
      </c>
      <c r="CWJ79" s="321">
        <f t="shared" si="136"/>
        <v>0</v>
      </c>
      <c r="CWK79" s="321">
        <f t="shared" si="136"/>
        <v>0</v>
      </c>
      <c r="CWL79" s="321">
        <f t="shared" si="136"/>
        <v>0</v>
      </c>
      <c r="CWM79" s="321">
        <f t="shared" si="136"/>
        <v>0</v>
      </c>
      <c r="CWN79" s="321">
        <f t="shared" si="136"/>
        <v>0</v>
      </c>
      <c r="CWO79" s="321">
        <f t="shared" si="136"/>
        <v>0</v>
      </c>
      <c r="CWP79" s="321">
        <f t="shared" si="136"/>
        <v>0</v>
      </c>
      <c r="CWQ79" s="321">
        <f t="shared" si="137"/>
        <v>0</v>
      </c>
      <c r="CWR79" s="321">
        <f t="shared" si="137"/>
        <v>0</v>
      </c>
      <c r="CWS79" s="321">
        <f t="shared" si="137"/>
        <v>0</v>
      </c>
      <c r="CWT79" s="321">
        <f t="shared" si="137"/>
        <v>0</v>
      </c>
      <c r="CWU79" s="321">
        <f t="shared" si="137"/>
        <v>0</v>
      </c>
      <c r="CWV79" s="321">
        <f t="shared" si="137"/>
        <v>0</v>
      </c>
      <c r="CWW79" s="321">
        <f t="shared" si="137"/>
        <v>0</v>
      </c>
      <c r="CWX79" s="321">
        <f t="shared" si="137"/>
        <v>0</v>
      </c>
      <c r="CWY79" s="321">
        <f t="shared" si="137"/>
        <v>0</v>
      </c>
      <c r="CWZ79" s="321">
        <f t="shared" si="137"/>
        <v>0</v>
      </c>
      <c r="CXA79" s="321">
        <f t="shared" si="137"/>
        <v>0</v>
      </c>
      <c r="CXB79" s="321">
        <f t="shared" si="137"/>
        <v>0</v>
      </c>
      <c r="CXC79" s="321">
        <f t="shared" si="137"/>
        <v>0</v>
      </c>
      <c r="CXD79" s="321">
        <f t="shared" si="137"/>
        <v>0</v>
      </c>
      <c r="CXE79" s="321">
        <f t="shared" si="137"/>
        <v>0</v>
      </c>
      <c r="CXF79" s="321">
        <f t="shared" si="137"/>
        <v>0</v>
      </c>
      <c r="CXG79" s="321">
        <f t="shared" si="137"/>
        <v>0</v>
      </c>
      <c r="CXH79" s="321">
        <f t="shared" si="137"/>
        <v>0</v>
      </c>
      <c r="CXI79" s="321">
        <f t="shared" si="137"/>
        <v>0</v>
      </c>
      <c r="CXJ79" s="321">
        <f t="shared" si="137"/>
        <v>0</v>
      </c>
      <c r="CXK79" s="321">
        <f t="shared" si="137"/>
        <v>0</v>
      </c>
      <c r="CXL79" s="321">
        <f t="shared" si="137"/>
        <v>0</v>
      </c>
      <c r="CXM79" s="321">
        <f t="shared" si="137"/>
        <v>0</v>
      </c>
      <c r="CXN79" s="321">
        <f t="shared" si="137"/>
        <v>0</v>
      </c>
      <c r="CXO79" s="321">
        <f t="shared" si="137"/>
        <v>0</v>
      </c>
      <c r="CXP79" s="321">
        <f t="shared" si="137"/>
        <v>0</v>
      </c>
      <c r="CXQ79" s="321">
        <f t="shared" si="137"/>
        <v>0</v>
      </c>
      <c r="CXR79" s="321">
        <f t="shared" si="137"/>
        <v>0</v>
      </c>
      <c r="CXS79" s="321">
        <f t="shared" si="137"/>
        <v>0</v>
      </c>
      <c r="CXT79" s="321">
        <f t="shared" si="137"/>
        <v>0</v>
      </c>
      <c r="CXU79" s="321">
        <f t="shared" si="137"/>
        <v>0</v>
      </c>
      <c r="CXV79" s="321">
        <f t="shared" si="137"/>
        <v>0</v>
      </c>
      <c r="CXW79" s="321">
        <f t="shared" si="137"/>
        <v>0</v>
      </c>
      <c r="CXX79" s="321">
        <f t="shared" si="137"/>
        <v>0</v>
      </c>
      <c r="CXY79" s="321">
        <f t="shared" si="137"/>
        <v>0</v>
      </c>
      <c r="CXZ79" s="321">
        <f t="shared" si="137"/>
        <v>0</v>
      </c>
      <c r="CYA79" s="321">
        <f t="shared" si="137"/>
        <v>0</v>
      </c>
      <c r="CYB79" s="321">
        <f t="shared" si="137"/>
        <v>0</v>
      </c>
      <c r="CYC79" s="321">
        <f t="shared" si="137"/>
        <v>0</v>
      </c>
      <c r="CYD79" s="321">
        <f t="shared" si="137"/>
        <v>0</v>
      </c>
      <c r="CYE79" s="321">
        <f t="shared" si="137"/>
        <v>0</v>
      </c>
      <c r="CYF79" s="321">
        <f t="shared" si="137"/>
        <v>0</v>
      </c>
      <c r="CYG79" s="321">
        <f t="shared" si="137"/>
        <v>0</v>
      </c>
      <c r="CYH79" s="321">
        <f t="shared" si="137"/>
        <v>0</v>
      </c>
      <c r="CYI79" s="321">
        <f t="shared" si="137"/>
        <v>0</v>
      </c>
      <c r="CYJ79" s="321">
        <f t="shared" si="137"/>
        <v>0</v>
      </c>
      <c r="CYK79" s="321">
        <f t="shared" si="137"/>
        <v>0</v>
      </c>
      <c r="CYL79" s="321">
        <f t="shared" si="137"/>
        <v>0</v>
      </c>
      <c r="CYM79" s="321">
        <f t="shared" si="137"/>
        <v>0</v>
      </c>
      <c r="CYN79" s="321">
        <f t="shared" si="137"/>
        <v>0</v>
      </c>
      <c r="CYO79" s="321">
        <f t="shared" si="137"/>
        <v>0</v>
      </c>
      <c r="CYP79" s="321">
        <f t="shared" si="137"/>
        <v>0</v>
      </c>
      <c r="CYQ79" s="321">
        <f t="shared" si="137"/>
        <v>0</v>
      </c>
      <c r="CYR79" s="321">
        <f t="shared" si="137"/>
        <v>0</v>
      </c>
      <c r="CYS79" s="321">
        <f t="shared" si="137"/>
        <v>0</v>
      </c>
      <c r="CYT79" s="321">
        <f t="shared" si="137"/>
        <v>0</v>
      </c>
      <c r="CYU79" s="321">
        <f t="shared" si="137"/>
        <v>0</v>
      </c>
      <c r="CYV79" s="321">
        <f t="shared" si="137"/>
        <v>0</v>
      </c>
      <c r="CYW79" s="321">
        <f t="shared" si="137"/>
        <v>0</v>
      </c>
      <c r="CYX79" s="321">
        <f t="shared" si="137"/>
        <v>0</v>
      </c>
      <c r="CYY79" s="321">
        <f t="shared" si="137"/>
        <v>0</v>
      </c>
      <c r="CYZ79" s="321">
        <f t="shared" si="137"/>
        <v>0</v>
      </c>
      <c r="CZA79" s="321">
        <f t="shared" si="137"/>
        <v>0</v>
      </c>
      <c r="CZB79" s="321">
        <f t="shared" si="137"/>
        <v>0</v>
      </c>
      <c r="CZC79" s="321">
        <f t="shared" si="138"/>
        <v>0</v>
      </c>
      <c r="CZD79" s="321">
        <f t="shared" si="138"/>
        <v>0</v>
      </c>
      <c r="CZE79" s="321">
        <f t="shared" si="138"/>
        <v>0</v>
      </c>
      <c r="CZF79" s="321">
        <f t="shared" si="138"/>
        <v>0</v>
      </c>
      <c r="CZG79" s="321">
        <f t="shared" si="138"/>
        <v>0</v>
      </c>
      <c r="CZH79" s="321">
        <f t="shared" si="138"/>
        <v>0</v>
      </c>
      <c r="CZI79" s="321">
        <f t="shared" si="138"/>
        <v>0</v>
      </c>
      <c r="CZJ79" s="321">
        <f t="shared" si="138"/>
        <v>0</v>
      </c>
      <c r="CZK79" s="321">
        <f t="shared" si="138"/>
        <v>0</v>
      </c>
      <c r="CZL79" s="321">
        <f t="shared" si="138"/>
        <v>0</v>
      </c>
      <c r="CZM79" s="321">
        <f t="shared" si="138"/>
        <v>0</v>
      </c>
      <c r="CZN79" s="321">
        <f t="shared" si="138"/>
        <v>0</v>
      </c>
      <c r="CZO79" s="321">
        <f t="shared" si="138"/>
        <v>0</v>
      </c>
      <c r="CZP79" s="321">
        <f t="shared" si="138"/>
        <v>0</v>
      </c>
      <c r="CZQ79" s="321">
        <f t="shared" si="138"/>
        <v>0</v>
      </c>
      <c r="CZR79" s="321">
        <f t="shared" si="138"/>
        <v>0</v>
      </c>
      <c r="CZS79" s="321">
        <f t="shared" si="138"/>
        <v>0</v>
      </c>
      <c r="CZT79" s="321">
        <f t="shared" si="138"/>
        <v>0</v>
      </c>
      <c r="CZU79" s="321">
        <f t="shared" si="138"/>
        <v>0</v>
      </c>
      <c r="CZV79" s="321">
        <f t="shared" si="138"/>
        <v>0</v>
      </c>
      <c r="CZW79" s="321">
        <f t="shared" si="138"/>
        <v>0</v>
      </c>
      <c r="CZX79" s="321">
        <f t="shared" si="138"/>
        <v>0</v>
      </c>
      <c r="CZY79" s="321">
        <f t="shared" si="138"/>
        <v>0</v>
      </c>
      <c r="CZZ79" s="321">
        <f t="shared" si="138"/>
        <v>0</v>
      </c>
      <c r="DAA79" s="321">
        <f t="shared" si="138"/>
        <v>0</v>
      </c>
      <c r="DAB79" s="321">
        <f t="shared" si="138"/>
        <v>0</v>
      </c>
      <c r="DAC79" s="321">
        <f t="shared" si="138"/>
        <v>0</v>
      </c>
      <c r="DAD79" s="321">
        <f t="shared" si="138"/>
        <v>0</v>
      </c>
      <c r="DAE79" s="321">
        <f t="shared" si="138"/>
        <v>0</v>
      </c>
      <c r="DAF79" s="321">
        <f t="shared" si="138"/>
        <v>0</v>
      </c>
      <c r="DAG79" s="321">
        <f t="shared" si="138"/>
        <v>0</v>
      </c>
      <c r="DAH79" s="321">
        <f t="shared" si="138"/>
        <v>0</v>
      </c>
      <c r="DAI79" s="321">
        <f t="shared" si="138"/>
        <v>0</v>
      </c>
      <c r="DAJ79" s="321">
        <f t="shared" si="138"/>
        <v>0</v>
      </c>
      <c r="DAK79" s="321">
        <f t="shared" si="138"/>
        <v>0</v>
      </c>
      <c r="DAL79" s="321">
        <f t="shared" si="138"/>
        <v>0</v>
      </c>
      <c r="DAM79" s="321">
        <f t="shared" si="138"/>
        <v>0</v>
      </c>
      <c r="DAN79" s="321">
        <f t="shared" si="138"/>
        <v>0</v>
      </c>
      <c r="DAO79" s="321">
        <f t="shared" si="138"/>
        <v>0</v>
      </c>
      <c r="DAP79" s="321">
        <f t="shared" si="138"/>
        <v>0</v>
      </c>
      <c r="DAQ79" s="321">
        <f t="shared" si="138"/>
        <v>0</v>
      </c>
      <c r="DAR79" s="321">
        <f t="shared" si="138"/>
        <v>0</v>
      </c>
      <c r="DAS79" s="321">
        <f t="shared" si="138"/>
        <v>0</v>
      </c>
      <c r="DAT79" s="321">
        <f t="shared" si="138"/>
        <v>0</v>
      </c>
      <c r="DAU79" s="321">
        <f t="shared" si="138"/>
        <v>0</v>
      </c>
      <c r="DAV79" s="321">
        <f t="shared" si="138"/>
        <v>0</v>
      </c>
      <c r="DAW79" s="321">
        <f t="shared" si="138"/>
        <v>0</v>
      </c>
      <c r="DAX79" s="321">
        <f t="shared" si="138"/>
        <v>0</v>
      </c>
      <c r="DAY79" s="321">
        <f t="shared" si="138"/>
        <v>0</v>
      </c>
      <c r="DAZ79" s="321">
        <f t="shared" si="138"/>
        <v>0</v>
      </c>
      <c r="DBA79" s="321">
        <f t="shared" si="138"/>
        <v>0</v>
      </c>
      <c r="DBB79" s="321">
        <f t="shared" si="138"/>
        <v>0</v>
      </c>
      <c r="DBC79" s="321">
        <f t="shared" si="138"/>
        <v>0</v>
      </c>
      <c r="DBD79" s="321">
        <f t="shared" si="138"/>
        <v>0</v>
      </c>
      <c r="DBE79" s="321">
        <f t="shared" si="138"/>
        <v>0</v>
      </c>
      <c r="DBF79" s="321">
        <f t="shared" si="138"/>
        <v>0</v>
      </c>
      <c r="DBG79" s="321">
        <f t="shared" si="138"/>
        <v>0</v>
      </c>
      <c r="DBH79" s="321">
        <f t="shared" si="138"/>
        <v>0</v>
      </c>
      <c r="DBI79" s="321">
        <f t="shared" si="138"/>
        <v>0</v>
      </c>
      <c r="DBJ79" s="321">
        <f t="shared" si="138"/>
        <v>0</v>
      </c>
      <c r="DBK79" s="321">
        <f t="shared" si="138"/>
        <v>0</v>
      </c>
      <c r="DBL79" s="321">
        <f t="shared" si="138"/>
        <v>0</v>
      </c>
      <c r="DBM79" s="321">
        <f t="shared" si="138"/>
        <v>0</v>
      </c>
      <c r="DBN79" s="321">
        <f t="shared" si="138"/>
        <v>0</v>
      </c>
      <c r="DBO79" s="321">
        <f t="shared" si="139"/>
        <v>0</v>
      </c>
      <c r="DBP79" s="321">
        <f t="shared" si="139"/>
        <v>0</v>
      </c>
      <c r="DBQ79" s="321">
        <f t="shared" si="139"/>
        <v>0</v>
      </c>
      <c r="DBR79" s="321">
        <f t="shared" si="139"/>
        <v>0</v>
      </c>
      <c r="DBS79" s="321">
        <f t="shared" si="139"/>
        <v>0</v>
      </c>
      <c r="DBT79" s="321">
        <f t="shared" si="139"/>
        <v>0</v>
      </c>
      <c r="DBU79" s="321">
        <f t="shared" si="139"/>
        <v>0</v>
      </c>
      <c r="DBV79" s="321">
        <f t="shared" si="139"/>
        <v>0</v>
      </c>
      <c r="DBW79" s="321">
        <f t="shared" si="139"/>
        <v>0</v>
      </c>
      <c r="DBX79" s="321">
        <f t="shared" si="139"/>
        <v>0</v>
      </c>
      <c r="DBY79" s="321">
        <f t="shared" si="139"/>
        <v>0</v>
      </c>
      <c r="DBZ79" s="321">
        <f t="shared" si="139"/>
        <v>0</v>
      </c>
      <c r="DCA79" s="321">
        <f t="shared" si="139"/>
        <v>0</v>
      </c>
      <c r="DCB79" s="321">
        <f t="shared" si="139"/>
        <v>0</v>
      </c>
      <c r="DCC79" s="321">
        <f t="shared" si="139"/>
        <v>0</v>
      </c>
      <c r="DCD79" s="321">
        <f t="shared" si="139"/>
        <v>0</v>
      </c>
      <c r="DCE79" s="321">
        <f t="shared" si="139"/>
        <v>0</v>
      </c>
      <c r="DCF79" s="321">
        <f t="shared" si="139"/>
        <v>0</v>
      </c>
      <c r="DCG79" s="321">
        <f t="shared" si="139"/>
        <v>0</v>
      </c>
      <c r="DCH79" s="321">
        <f t="shared" si="139"/>
        <v>0</v>
      </c>
      <c r="DCI79" s="321">
        <f t="shared" si="139"/>
        <v>0</v>
      </c>
      <c r="DCJ79" s="321">
        <f t="shared" si="139"/>
        <v>0</v>
      </c>
      <c r="DCK79" s="321">
        <f t="shared" si="139"/>
        <v>0</v>
      </c>
      <c r="DCL79" s="321">
        <f t="shared" si="139"/>
        <v>0</v>
      </c>
      <c r="DCM79" s="321">
        <f t="shared" si="139"/>
        <v>0</v>
      </c>
      <c r="DCN79" s="321">
        <f t="shared" si="139"/>
        <v>0</v>
      </c>
      <c r="DCO79" s="321">
        <f t="shared" si="139"/>
        <v>0</v>
      </c>
      <c r="DCP79" s="321">
        <f t="shared" si="139"/>
        <v>0</v>
      </c>
      <c r="DCQ79" s="321">
        <f t="shared" si="139"/>
        <v>0</v>
      </c>
      <c r="DCR79" s="321">
        <f t="shared" si="139"/>
        <v>0</v>
      </c>
      <c r="DCS79" s="321">
        <f t="shared" si="139"/>
        <v>0</v>
      </c>
      <c r="DCT79" s="321">
        <f t="shared" si="139"/>
        <v>0</v>
      </c>
      <c r="DCU79" s="321">
        <f t="shared" si="139"/>
        <v>0</v>
      </c>
      <c r="DCV79" s="321">
        <f t="shared" si="139"/>
        <v>0</v>
      </c>
      <c r="DCW79" s="321">
        <f t="shared" si="139"/>
        <v>0</v>
      </c>
      <c r="DCX79" s="321">
        <f t="shared" si="139"/>
        <v>0</v>
      </c>
      <c r="DCY79" s="321">
        <f t="shared" si="139"/>
        <v>0</v>
      </c>
      <c r="DCZ79" s="321">
        <f t="shared" si="139"/>
        <v>0</v>
      </c>
      <c r="DDA79" s="321">
        <f t="shared" si="139"/>
        <v>0</v>
      </c>
      <c r="DDB79" s="321">
        <f t="shared" si="139"/>
        <v>0</v>
      </c>
      <c r="DDC79" s="321">
        <f t="shared" si="139"/>
        <v>0</v>
      </c>
      <c r="DDD79" s="321">
        <f t="shared" si="139"/>
        <v>0</v>
      </c>
      <c r="DDE79" s="321">
        <f t="shared" si="139"/>
        <v>0</v>
      </c>
      <c r="DDF79" s="321">
        <f t="shared" si="139"/>
        <v>0</v>
      </c>
      <c r="DDG79" s="321">
        <f t="shared" si="139"/>
        <v>0</v>
      </c>
      <c r="DDH79" s="321">
        <f t="shared" si="139"/>
        <v>0</v>
      </c>
      <c r="DDI79" s="321">
        <f t="shared" si="139"/>
        <v>0</v>
      </c>
      <c r="DDJ79" s="321">
        <f t="shared" si="139"/>
        <v>0</v>
      </c>
      <c r="DDK79" s="321">
        <f t="shared" si="139"/>
        <v>0</v>
      </c>
      <c r="DDL79" s="321">
        <f t="shared" si="139"/>
        <v>0</v>
      </c>
      <c r="DDM79" s="321">
        <f t="shared" si="139"/>
        <v>0</v>
      </c>
      <c r="DDN79" s="321">
        <f t="shared" si="139"/>
        <v>0</v>
      </c>
      <c r="DDO79" s="321">
        <f t="shared" si="139"/>
        <v>0</v>
      </c>
      <c r="DDP79" s="321">
        <f t="shared" si="139"/>
        <v>0</v>
      </c>
      <c r="DDQ79" s="321">
        <f t="shared" si="139"/>
        <v>0</v>
      </c>
      <c r="DDR79" s="321">
        <f t="shared" si="139"/>
        <v>0</v>
      </c>
      <c r="DDS79" s="321">
        <f t="shared" si="139"/>
        <v>0</v>
      </c>
      <c r="DDT79" s="321">
        <f t="shared" si="139"/>
        <v>0</v>
      </c>
      <c r="DDU79" s="321">
        <f t="shared" si="139"/>
        <v>0</v>
      </c>
      <c r="DDV79" s="321">
        <f t="shared" si="139"/>
        <v>0</v>
      </c>
      <c r="DDW79" s="321">
        <f t="shared" si="139"/>
        <v>0</v>
      </c>
      <c r="DDX79" s="321">
        <f t="shared" si="139"/>
        <v>0</v>
      </c>
      <c r="DDY79" s="321">
        <f t="shared" si="139"/>
        <v>0</v>
      </c>
      <c r="DDZ79" s="321">
        <f t="shared" si="139"/>
        <v>0</v>
      </c>
      <c r="DEA79" s="321">
        <f t="shared" si="140"/>
        <v>0</v>
      </c>
      <c r="DEB79" s="321">
        <f t="shared" si="140"/>
        <v>0</v>
      </c>
      <c r="DEC79" s="321">
        <f t="shared" si="140"/>
        <v>0</v>
      </c>
      <c r="DED79" s="321">
        <f t="shared" si="140"/>
        <v>0</v>
      </c>
      <c r="DEE79" s="321">
        <f t="shared" si="140"/>
        <v>0</v>
      </c>
      <c r="DEF79" s="321">
        <f t="shared" si="140"/>
        <v>0</v>
      </c>
      <c r="DEG79" s="321">
        <f t="shared" si="140"/>
        <v>0</v>
      </c>
      <c r="DEH79" s="321">
        <f t="shared" si="140"/>
        <v>0</v>
      </c>
      <c r="DEI79" s="321">
        <f t="shared" si="140"/>
        <v>0</v>
      </c>
      <c r="DEJ79" s="321">
        <f t="shared" si="140"/>
        <v>0</v>
      </c>
      <c r="DEK79" s="321">
        <f t="shared" si="140"/>
        <v>0</v>
      </c>
      <c r="DEL79" s="321">
        <f t="shared" si="140"/>
        <v>0</v>
      </c>
      <c r="DEM79" s="321">
        <f t="shared" si="140"/>
        <v>0</v>
      </c>
      <c r="DEN79" s="321">
        <f t="shared" si="140"/>
        <v>0</v>
      </c>
      <c r="DEO79" s="321">
        <f t="shared" si="140"/>
        <v>0</v>
      </c>
      <c r="DEP79" s="321">
        <f t="shared" si="140"/>
        <v>0</v>
      </c>
      <c r="DEQ79" s="321">
        <f t="shared" si="140"/>
        <v>0</v>
      </c>
      <c r="DER79" s="321">
        <f t="shared" si="140"/>
        <v>0</v>
      </c>
      <c r="DES79" s="321">
        <f t="shared" si="140"/>
        <v>0</v>
      </c>
      <c r="DET79" s="321">
        <f t="shared" si="140"/>
        <v>0</v>
      </c>
      <c r="DEU79" s="321">
        <f t="shared" si="140"/>
        <v>0</v>
      </c>
      <c r="DEV79" s="321">
        <f t="shared" si="140"/>
        <v>0</v>
      </c>
      <c r="DEW79" s="321">
        <f t="shared" si="140"/>
        <v>0</v>
      </c>
      <c r="DEX79" s="321">
        <f t="shared" si="140"/>
        <v>0</v>
      </c>
      <c r="DEY79" s="321">
        <f t="shared" si="140"/>
        <v>0</v>
      </c>
      <c r="DEZ79" s="321">
        <f t="shared" si="140"/>
        <v>0</v>
      </c>
      <c r="DFA79" s="321">
        <f t="shared" si="140"/>
        <v>0</v>
      </c>
      <c r="DFB79" s="321">
        <f t="shared" si="140"/>
        <v>0</v>
      </c>
      <c r="DFC79" s="321">
        <f t="shared" si="140"/>
        <v>0</v>
      </c>
      <c r="DFD79" s="321">
        <f t="shared" si="140"/>
        <v>0</v>
      </c>
      <c r="DFE79" s="321">
        <f t="shared" si="140"/>
        <v>0</v>
      </c>
      <c r="DFF79" s="321">
        <f t="shared" si="140"/>
        <v>0</v>
      </c>
      <c r="DFG79" s="321">
        <f t="shared" si="140"/>
        <v>0</v>
      </c>
      <c r="DFH79" s="321">
        <f t="shared" si="140"/>
        <v>0</v>
      </c>
      <c r="DFI79" s="321">
        <f t="shared" si="140"/>
        <v>0</v>
      </c>
      <c r="DFJ79" s="321">
        <f t="shared" si="140"/>
        <v>0</v>
      </c>
      <c r="DFK79" s="321">
        <f t="shared" si="140"/>
        <v>0</v>
      </c>
      <c r="DFL79" s="321">
        <f t="shared" si="140"/>
        <v>0</v>
      </c>
      <c r="DFM79" s="321">
        <f t="shared" si="140"/>
        <v>0</v>
      </c>
      <c r="DFN79" s="321">
        <f t="shared" si="140"/>
        <v>0</v>
      </c>
      <c r="DFO79" s="321">
        <f t="shared" si="140"/>
        <v>0</v>
      </c>
      <c r="DFP79" s="321">
        <f t="shared" si="140"/>
        <v>0</v>
      </c>
      <c r="DFQ79" s="321">
        <f t="shared" si="140"/>
        <v>0</v>
      </c>
      <c r="DFR79" s="321">
        <f t="shared" si="140"/>
        <v>0</v>
      </c>
      <c r="DFS79" s="321">
        <f t="shared" si="140"/>
        <v>0</v>
      </c>
      <c r="DFT79" s="321">
        <f t="shared" si="140"/>
        <v>0</v>
      </c>
      <c r="DFU79" s="321">
        <f t="shared" si="140"/>
        <v>0</v>
      </c>
      <c r="DFV79" s="321">
        <f t="shared" si="140"/>
        <v>0</v>
      </c>
      <c r="DFW79" s="321">
        <f t="shared" si="140"/>
        <v>0</v>
      </c>
      <c r="DFX79" s="321">
        <f t="shared" si="140"/>
        <v>0</v>
      </c>
      <c r="DFY79" s="321">
        <f t="shared" si="140"/>
        <v>0</v>
      </c>
      <c r="DFZ79" s="321">
        <f t="shared" si="140"/>
        <v>0</v>
      </c>
      <c r="DGA79" s="321">
        <f t="shared" si="140"/>
        <v>0</v>
      </c>
      <c r="DGB79" s="321">
        <f t="shared" si="140"/>
        <v>0</v>
      </c>
      <c r="DGC79" s="321">
        <f t="shared" si="140"/>
        <v>0</v>
      </c>
      <c r="DGD79" s="321">
        <f t="shared" si="140"/>
        <v>0</v>
      </c>
      <c r="DGE79" s="321">
        <f t="shared" si="140"/>
        <v>0</v>
      </c>
      <c r="DGF79" s="321">
        <f t="shared" si="140"/>
        <v>0</v>
      </c>
      <c r="DGG79" s="321">
        <f t="shared" si="140"/>
        <v>0</v>
      </c>
      <c r="DGH79" s="321">
        <f t="shared" si="140"/>
        <v>0</v>
      </c>
      <c r="DGI79" s="321">
        <f t="shared" si="140"/>
        <v>0</v>
      </c>
      <c r="DGJ79" s="321">
        <f t="shared" si="140"/>
        <v>0</v>
      </c>
      <c r="DGK79" s="321">
        <f t="shared" si="140"/>
        <v>0</v>
      </c>
      <c r="DGL79" s="321">
        <f t="shared" si="140"/>
        <v>0</v>
      </c>
      <c r="DGM79" s="321">
        <f t="shared" si="141"/>
        <v>0</v>
      </c>
      <c r="DGN79" s="321">
        <f t="shared" si="141"/>
        <v>0</v>
      </c>
      <c r="DGO79" s="321">
        <f t="shared" si="141"/>
        <v>0</v>
      </c>
      <c r="DGP79" s="321">
        <f t="shared" si="141"/>
        <v>0</v>
      </c>
      <c r="DGQ79" s="321">
        <f t="shared" si="141"/>
        <v>0</v>
      </c>
      <c r="DGR79" s="321">
        <f t="shared" si="141"/>
        <v>0</v>
      </c>
      <c r="DGS79" s="321">
        <f t="shared" si="141"/>
        <v>0</v>
      </c>
      <c r="DGT79" s="321">
        <f t="shared" si="141"/>
        <v>0</v>
      </c>
      <c r="DGU79" s="321">
        <f t="shared" si="141"/>
        <v>0</v>
      </c>
      <c r="DGV79" s="321">
        <f t="shared" si="141"/>
        <v>0</v>
      </c>
      <c r="DGW79" s="321">
        <f t="shared" si="141"/>
        <v>0</v>
      </c>
      <c r="DGX79" s="321">
        <f t="shared" si="141"/>
        <v>0</v>
      </c>
      <c r="DGY79" s="321">
        <f t="shared" si="141"/>
        <v>0</v>
      </c>
      <c r="DGZ79" s="321">
        <f t="shared" si="141"/>
        <v>0</v>
      </c>
      <c r="DHA79" s="321">
        <f t="shared" si="141"/>
        <v>0</v>
      </c>
      <c r="DHB79" s="321">
        <f t="shared" si="141"/>
        <v>0</v>
      </c>
      <c r="DHC79" s="321">
        <f t="shared" si="141"/>
        <v>0</v>
      </c>
      <c r="DHD79" s="321">
        <f t="shared" si="141"/>
        <v>0</v>
      </c>
      <c r="DHE79" s="321">
        <f t="shared" si="141"/>
        <v>0</v>
      </c>
      <c r="DHF79" s="321">
        <f t="shared" si="141"/>
        <v>0</v>
      </c>
      <c r="DHG79" s="321">
        <f t="shared" si="141"/>
        <v>0</v>
      </c>
      <c r="DHH79" s="321">
        <f t="shared" si="141"/>
        <v>0</v>
      </c>
      <c r="DHI79" s="321">
        <f t="shared" si="141"/>
        <v>0</v>
      </c>
      <c r="DHJ79" s="321">
        <f t="shared" si="141"/>
        <v>0</v>
      </c>
      <c r="DHK79" s="321">
        <f t="shared" si="141"/>
        <v>0</v>
      </c>
      <c r="DHL79" s="321">
        <f t="shared" si="141"/>
        <v>0</v>
      </c>
      <c r="DHM79" s="321">
        <f t="shared" si="141"/>
        <v>0</v>
      </c>
      <c r="DHN79" s="321">
        <f t="shared" si="141"/>
        <v>0</v>
      </c>
      <c r="DHO79" s="321">
        <f t="shared" si="141"/>
        <v>0</v>
      </c>
      <c r="DHP79" s="321">
        <f t="shared" si="141"/>
        <v>0</v>
      </c>
      <c r="DHQ79" s="321">
        <f t="shared" si="141"/>
        <v>0</v>
      </c>
      <c r="DHR79" s="321">
        <f t="shared" si="141"/>
        <v>0</v>
      </c>
      <c r="DHS79" s="321">
        <f t="shared" si="141"/>
        <v>0</v>
      </c>
      <c r="DHT79" s="321">
        <f t="shared" si="141"/>
        <v>0</v>
      </c>
      <c r="DHU79" s="321">
        <f t="shared" si="141"/>
        <v>0</v>
      </c>
      <c r="DHV79" s="321">
        <f t="shared" si="141"/>
        <v>0</v>
      </c>
      <c r="DHW79" s="321">
        <f t="shared" si="141"/>
        <v>0</v>
      </c>
      <c r="DHX79" s="321">
        <f t="shared" si="141"/>
        <v>0</v>
      </c>
      <c r="DHY79" s="321">
        <f t="shared" si="141"/>
        <v>0</v>
      </c>
      <c r="DHZ79" s="321">
        <f t="shared" si="141"/>
        <v>0</v>
      </c>
      <c r="DIA79" s="321">
        <f t="shared" si="141"/>
        <v>0</v>
      </c>
      <c r="DIB79" s="321">
        <f t="shared" si="141"/>
        <v>0</v>
      </c>
      <c r="DIC79" s="321">
        <f t="shared" si="141"/>
        <v>0</v>
      </c>
      <c r="DID79" s="321">
        <f t="shared" si="141"/>
        <v>0</v>
      </c>
      <c r="DIE79" s="321">
        <f t="shared" si="141"/>
        <v>0</v>
      </c>
      <c r="DIF79" s="321">
        <f t="shared" si="141"/>
        <v>0</v>
      </c>
      <c r="DIG79" s="321">
        <f t="shared" si="141"/>
        <v>0</v>
      </c>
      <c r="DIH79" s="321">
        <f t="shared" si="141"/>
        <v>0</v>
      </c>
      <c r="DII79" s="321">
        <f t="shared" si="141"/>
        <v>0</v>
      </c>
      <c r="DIJ79" s="321">
        <f t="shared" si="141"/>
        <v>0</v>
      </c>
      <c r="DIK79" s="321">
        <f t="shared" si="141"/>
        <v>0</v>
      </c>
      <c r="DIL79" s="321">
        <f t="shared" si="141"/>
        <v>0</v>
      </c>
      <c r="DIM79" s="321">
        <f t="shared" si="141"/>
        <v>0</v>
      </c>
      <c r="DIN79" s="321">
        <f t="shared" si="141"/>
        <v>0</v>
      </c>
      <c r="DIO79" s="321">
        <f t="shared" si="141"/>
        <v>0</v>
      </c>
      <c r="DIP79" s="321">
        <f t="shared" si="141"/>
        <v>0</v>
      </c>
      <c r="DIQ79" s="321">
        <f t="shared" si="141"/>
        <v>0</v>
      </c>
      <c r="DIR79" s="321">
        <f t="shared" si="141"/>
        <v>0</v>
      </c>
      <c r="DIS79" s="321">
        <f t="shared" si="141"/>
        <v>0</v>
      </c>
      <c r="DIT79" s="321">
        <f t="shared" si="141"/>
        <v>0</v>
      </c>
      <c r="DIU79" s="321">
        <f t="shared" si="141"/>
        <v>0</v>
      </c>
      <c r="DIV79" s="321">
        <f t="shared" si="141"/>
        <v>0</v>
      </c>
      <c r="DIW79" s="321">
        <f t="shared" si="141"/>
        <v>0</v>
      </c>
      <c r="DIX79" s="321">
        <f t="shared" si="141"/>
        <v>0</v>
      </c>
      <c r="DIY79" s="321">
        <f t="shared" si="142"/>
        <v>0</v>
      </c>
      <c r="DIZ79" s="321">
        <f t="shared" si="142"/>
        <v>0</v>
      </c>
      <c r="DJA79" s="321">
        <f t="shared" si="142"/>
        <v>0</v>
      </c>
      <c r="DJB79" s="321">
        <f t="shared" si="142"/>
        <v>0</v>
      </c>
      <c r="DJC79" s="321">
        <f t="shared" si="142"/>
        <v>0</v>
      </c>
      <c r="DJD79" s="321">
        <f t="shared" si="142"/>
        <v>0</v>
      </c>
      <c r="DJE79" s="321">
        <f t="shared" si="142"/>
        <v>0</v>
      </c>
      <c r="DJF79" s="321">
        <f t="shared" si="142"/>
        <v>0</v>
      </c>
      <c r="DJG79" s="321">
        <f t="shared" si="142"/>
        <v>0</v>
      </c>
      <c r="DJH79" s="321">
        <f t="shared" si="142"/>
        <v>0</v>
      </c>
      <c r="DJI79" s="321">
        <f t="shared" si="142"/>
        <v>0</v>
      </c>
      <c r="DJJ79" s="321">
        <f t="shared" si="142"/>
        <v>0</v>
      </c>
      <c r="DJK79" s="321">
        <f t="shared" si="142"/>
        <v>0</v>
      </c>
      <c r="DJL79" s="321">
        <f t="shared" si="142"/>
        <v>0</v>
      </c>
      <c r="DJM79" s="321">
        <f t="shared" si="142"/>
        <v>0</v>
      </c>
      <c r="DJN79" s="321">
        <f t="shared" si="142"/>
        <v>0</v>
      </c>
      <c r="DJO79" s="321">
        <f t="shared" si="142"/>
        <v>0</v>
      </c>
      <c r="DJP79" s="321">
        <f t="shared" si="142"/>
        <v>0</v>
      </c>
      <c r="DJQ79" s="321">
        <f t="shared" si="142"/>
        <v>0</v>
      </c>
      <c r="DJR79" s="321">
        <f t="shared" si="142"/>
        <v>0</v>
      </c>
      <c r="DJS79" s="321">
        <f t="shared" si="142"/>
        <v>0</v>
      </c>
      <c r="DJT79" s="321">
        <f t="shared" si="142"/>
        <v>0</v>
      </c>
      <c r="DJU79" s="321">
        <f t="shared" si="142"/>
        <v>0</v>
      </c>
      <c r="DJV79" s="321">
        <f t="shared" si="142"/>
        <v>0</v>
      </c>
      <c r="DJW79" s="321">
        <f t="shared" si="142"/>
        <v>0</v>
      </c>
      <c r="DJX79" s="321">
        <f t="shared" si="142"/>
        <v>0</v>
      </c>
      <c r="DJY79" s="321">
        <f t="shared" si="142"/>
        <v>0</v>
      </c>
      <c r="DJZ79" s="321">
        <f t="shared" si="142"/>
        <v>0</v>
      </c>
      <c r="DKA79" s="321">
        <f t="shared" si="142"/>
        <v>0</v>
      </c>
      <c r="DKB79" s="321">
        <f t="shared" si="142"/>
        <v>0</v>
      </c>
      <c r="DKC79" s="321">
        <f t="shared" si="142"/>
        <v>0</v>
      </c>
      <c r="DKD79" s="321">
        <f t="shared" si="142"/>
        <v>0</v>
      </c>
      <c r="DKE79" s="321">
        <f t="shared" si="142"/>
        <v>0</v>
      </c>
      <c r="DKF79" s="321">
        <f t="shared" si="142"/>
        <v>0</v>
      </c>
      <c r="DKG79" s="321">
        <f t="shared" si="142"/>
        <v>0</v>
      </c>
      <c r="DKH79" s="321">
        <f t="shared" si="142"/>
        <v>0</v>
      </c>
      <c r="DKI79" s="321">
        <f t="shared" si="142"/>
        <v>0</v>
      </c>
      <c r="DKJ79" s="321">
        <f t="shared" si="142"/>
        <v>0</v>
      </c>
      <c r="DKK79" s="321">
        <f t="shared" si="142"/>
        <v>0</v>
      </c>
      <c r="DKL79" s="321">
        <f t="shared" si="142"/>
        <v>0</v>
      </c>
      <c r="DKM79" s="321">
        <f t="shared" si="142"/>
        <v>0</v>
      </c>
      <c r="DKN79" s="321">
        <f t="shared" si="142"/>
        <v>0</v>
      </c>
      <c r="DKO79" s="321">
        <f t="shared" si="142"/>
        <v>0</v>
      </c>
      <c r="DKP79" s="321">
        <f t="shared" si="142"/>
        <v>0</v>
      </c>
      <c r="DKQ79" s="321">
        <f t="shared" si="142"/>
        <v>0</v>
      </c>
      <c r="DKR79" s="321">
        <f t="shared" si="142"/>
        <v>0</v>
      </c>
      <c r="DKS79" s="321">
        <f t="shared" si="142"/>
        <v>0</v>
      </c>
      <c r="DKT79" s="321">
        <f t="shared" si="142"/>
        <v>0</v>
      </c>
      <c r="DKU79" s="321">
        <f t="shared" si="142"/>
        <v>0</v>
      </c>
      <c r="DKV79" s="321">
        <f t="shared" si="142"/>
        <v>0</v>
      </c>
      <c r="DKW79" s="321">
        <f t="shared" si="142"/>
        <v>0</v>
      </c>
      <c r="DKX79" s="321">
        <f t="shared" si="142"/>
        <v>0</v>
      </c>
      <c r="DKY79" s="321">
        <f t="shared" si="142"/>
        <v>0</v>
      </c>
      <c r="DKZ79" s="321">
        <f t="shared" si="142"/>
        <v>0</v>
      </c>
      <c r="DLA79" s="321">
        <f t="shared" si="142"/>
        <v>0</v>
      </c>
      <c r="DLB79" s="321">
        <f t="shared" si="142"/>
        <v>0</v>
      </c>
      <c r="DLC79" s="321">
        <f t="shared" si="142"/>
        <v>0</v>
      </c>
      <c r="DLD79" s="321">
        <f t="shared" si="142"/>
        <v>0</v>
      </c>
      <c r="DLE79" s="321">
        <f t="shared" si="142"/>
        <v>0</v>
      </c>
      <c r="DLF79" s="321">
        <f t="shared" si="142"/>
        <v>0</v>
      </c>
      <c r="DLG79" s="321">
        <f t="shared" si="142"/>
        <v>0</v>
      </c>
      <c r="DLH79" s="321">
        <f t="shared" si="142"/>
        <v>0</v>
      </c>
      <c r="DLI79" s="321">
        <f t="shared" si="142"/>
        <v>0</v>
      </c>
      <c r="DLJ79" s="321">
        <f t="shared" si="142"/>
        <v>0</v>
      </c>
      <c r="DLK79" s="321">
        <f t="shared" si="143"/>
        <v>0</v>
      </c>
      <c r="DLL79" s="321">
        <f t="shared" si="143"/>
        <v>0</v>
      </c>
      <c r="DLM79" s="321">
        <f t="shared" si="143"/>
        <v>0</v>
      </c>
      <c r="DLN79" s="321">
        <f t="shared" si="143"/>
        <v>0</v>
      </c>
      <c r="DLO79" s="321">
        <f t="shared" si="143"/>
        <v>0</v>
      </c>
      <c r="DLP79" s="321">
        <f t="shared" si="143"/>
        <v>0</v>
      </c>
      <c r="DLQ79" s="321">
        <f t="shared" si="143"/>
        <v>0</v>
      </c>
      <c r="DLR79" s="321">
        <f t="shared" si="143"/>
        <v>0</v>
      </c>
      <c r="DLS79" s="321">
        <f t="shared" si="143"/>
        <v>0</v>
      </c>
      <c r="DLT79" s="321">
        <f t="shared" si="143"/>
        <v>0</v>
      </c>
      <c r="DLU79" s="321">
        <f t="shared" si="143"/>
        <v>0</v>
      </c>
      <c r="DLV79" s="321">
        <f t="shared" si="143"/>
        <v>0</v>
      </c>
      <c r="DLW79" s="321">
        <f t="shared" si="143"/>
        <v>0</v>
      </c>
      <c r="DLX79" s="321">
        <f t="shared" si="143"/>
        <v>0</v>
      </c>
      <c r="DLY79" s="321">
        <f t="shared" si="143"/>
        <v>0</v>
      </c>
      <c r="DLZ79" s="321">
        <f t="shared" si="143"/>
        <v>0</v>
      </c>
      <c r="DMA79" s="321">
        <f t="shared" si="143"/>
        <v>0</v>
      </c>
      <c r="DMB79" s="321">
        <f t="shared" si="143"/>
        <v>0</v>
      </c>
      <c r="DMC79" s="321">
        <f t="shared" si="143"/>
        <v>0</v>
      </c>
      <c r="DMD79" s="321">
        <f t="shared" si="143"/>
        <v>0</v>
      </c>
      <c r="DME79" s="321">
        <f t="shared" si="143"/>
        <v>0</v>
      </c>
      <c r="DMF79" s="321">
        <f t="shared" si="143"/>
        <v>0</v>
      </c>
      <c r="DMG79" s="321">
        <f t="shared" si="143"/>
        <v>0</v>
      </c>
      <c r="DMH79" s="321">
        <f t="shared" si="143"/>
        <v>0</v>
      </c>
      <c r="DMI79" s="321">
        <f t="shared" si="143"/>
        <v>0</v>
      </c>
      <c r="DMJ79" s="321">
        <f t="shared" si="143"/>
        <v>0</v>
      </c>
      <c r="DMK79" s="321">
        <f t="shared" si="143"/>
        <v>0</v>
      </c>
      <c r="DML79" s="321">
        <f t="shared" si="143"/>
        <v>0</v>
      </c>
      <c r="DMM79" s="321">
        <f t="shared" si="143"/>
        <v>0</v>
      </c>
      <c r="DMN79" s="321">
        <f t="shared" si="143"/>
        <v>0</v>
      </c>
      <c r="DMO79" s="321">
        <f t="shared" si="143"/>
        <v>0</v>
      </c>
      <c r="DMP79" s="321">
        <f t="shared" si="143"/>
        <v>0</v>
      </c>
      <c r="DMQ79" s="321">
        <f t="shared" si="143"/>
        <v>0</v>
      </c>
      <c r="DMR79" s="321">
        <f t="shared" si="143"/>
        <v>0</v>
      </c>
      <c r="DMS79" s="321">
        <f t="shared" si="143"/>
        <v>0</v>
      </c>
      <c r="DMT79" s="321">
        <f t="shared" si="143"/>
        <v>0</v>
      </c>
      <c r="DMU79" s="321">
        <f t="shared" si="143"/>
        <v>0</v>
      </c>
      <c r="DMV79" s="321">
        <f t="shared" si="143"/>
        <v>0</v>
      </c>
      <c r="DMW79" s="321">
        <f t="shared" si="143"/>
        <v>0</v>
      </c>
      <c r="DMX79" s="321">
        <f t="shared" si="143"/>
        <v>0</v>
      </c>
      <c r="DMY79" s="321">
        <f t="shared" si="143"/>
        <v>0</v>
      </c>
      <c r="DMZ79" s="321">
        <f t="shared" si="143"/>
        <v>0</v>
      </c>
      <c r="DNA79" s="321">
        <f t="shared" si="143"/>
        <v>0</v>
      </c>
      <c r="DNB79" s="321">
        <f t="shared" si="143"/>
        <v>0</v>
      </c>
      <c r="DNC79" s="321">
        <f t="shared" si="143"/>
        <v>0</v>
      </c>
      <c r="DND79" s="321">
        <f t="shared" si="143"/>
        <v>0</v>
      </c>
      <c r="DNE79" s="321">
        <f t="shared" si="143"/>
        <v>0</v>
      </c>
      <c r="DNF79" s="321">
        <f t="shared" si="143"/>
        <v>0</v>
      </c>
      <c r="DNG79" s="321">
        <f t="shared" si="143"/>
        <v>0</v>
      </c>
      <c r="DNH79" s="321">
        <f t="shared" si="143"/>
        <v>0</v>
      </c>
      <c r="DNI79" s="321">
        <f t="shared" si="143"/>
        <v>0</v>
      </c>
      <c r="DNJ79" s="321">
        <f t="shared" si="143"/>
        <v>0</v>
      </c>
      <c r="DNK79" s="321">
        <f t="shared" si="143"/>
        <v>0</v>
      </c>
      <c r="DNL79" s="321">
        <f t="shared" si="143"/>
        <v>0</v>
      </c>
      <c r="DNM79" s="321">
        <f t="shared" si="143"/>
        <v>0</v>
      </c>
      <c r="DNN79" s="321">
        <f t="shared" si="143"/>
        <v>0</v>
      </c>
      <c r="DNO79" s="321">
        <f t="shared" si="143"/>
        <v>0</v>
      </c>
      <c r="DNP79" s="321">
        <f t="shared" si="143"/>
        <v>0</v>
      </c>
      <c r="DNQ79" s="321">
        <f t="shared" si="143"/>
        <v>0</v>
      </c>
      <c r="DNR79" s="321">
        <f t="shared" si="143"/>
        <v>0</v>
      </c>
      <c r="DNS79" s="321">
        <f t="shared" si="143"/>
        <v>0</v>
      </c>
      <c r="DNT79" s="321">
        <f t="shared" si="143"/>
        <v>0</v>
      </c>
      <c r="DNU79" s="321">
        <f t="shared" si="143"/>
        <v>0</v>
      </c>
      <c r="DNV79" s="321">
        <f t="shared" si="143"/>
        <v>0</v>
      </c>
      <c r="DNW79" s="321">
        <f t="shared" si="144"/>
        <v>0</v>
      </c>
      <c r="DNX79" s="321">
        <f t="shared" si="144"/>
        <v>0</v>
      </c>
      <c r="DNY79" s="321">
        <f t="shared" si="144"/>
        <v>0</v>
      </c>
      <c r="DNZ79" s="321">
        <f t="shared" si="144"/>
        <v>0</v>
      </c>
      <c r="DOA79" s="321">
        <f t="shared" si="144"/>
        <v>0</v>
      </c>
      <c r="DOB79" s="321">
        <f t="shared" si="144"/>
        <v>0</v>
      </c>
      <c r="DOC79" s="321">
        <f t="shared" si="144"/>
        <v>0</v>
      </c>
      <c r="DOD79" s="321">
        <f t="shared" si="144"/>
        <v>0</v>
      </c>
      <c r="DOE79" s="321">
        <f t="shared" si="144"/>
        <v>0</v>
      </c>
      <c r="DOF79" s="321">
        <f t="shared" si="144"/>
        <v>0</v>
      </c>
      <c r="DOG79" s="321">
        <f t="shared" si="144"/>
        <v>0</v>
      </c>
      <c r="DOH79" s="321">
        <f t="shared" si="144"/>
        <v>0</v>
      </c>
      <c r="DOI79" s="321">
        <f t="shared" si="144"/>
        <v>0</v>
      </c>
      <c r="DOJ79" s="321">
        <f t="shared" si="144"/>
        <v>0</v>
      </c>
      <c r="DOK79" s="321">
        <f t="shared" si="144"/>
        <v>0</v>
      </c>
      <c r="DOL79" s="321">
        <f t="shared" si="144"/>
        <v>0</v>
      </c>
      <c r="DOM79" s="321">
        <f t="shared" si="144"/>
        <v>0</v>
      </c>
      <c r="DON79" s="321">
        <f t="shared" si="144"/>
        <v>0</v>
      </c>
      <c r="DOO79" s="321">
        <f t="shared" si="144"/>
        <v>0</v>
      </c>
      <c r="DOP79" s="321">
        <f t="shared" si="144"/>
        <v>0</v>
      </c>
      <c r="DOQ79" s="321">
        <f t="shared" si="144"/>
        <v>0</v>
      </c>
      <c r="DOR79" s="321">
        <f t="shared" si="144"/>
        <v>0</v>
      </c>
      <c r="DOS79" s="321">
        <f t="shared" si="144"/>
        <v>0</v>
      </c>
      <c r="DOT79" s="321">
        <f t="shared" si="144"/>
        <v>0</v>
      </c>
      <c r="DOU79" s="321">
        <f t="shared" si="144"/>
        <v>0</v>
      </c>
      <c r="DOV79" s="321">
        <f t="shared" si="144"/>
        <v>0</v>
      </c>
      <c r="DOW79" s="321">
        <f t="shared" si="144"/>
        <v>0</v>
      </c>
      <c r="DOX79" s="321">
        <f t="shared" si="144"/>
        <v>0</v>
      </c>
      <c r="DOY79" s="321">
        <f t="shared" si="144"/>
        <v>0</v>
      </c>
      <c r="DOZ79" s="321">
        <f t="shared" si="144"/>
        <v>0</v>
      </c>
      <c r="DPA79" s="321">
        <f t="shared" si="144"/>
        <v>0</v>
      </c>
      <c r="DPB79" s="321">
        <f t="shared" si="144"/>
        <v>0</v>
      </c>
      <c r="DPC79" s="321">
        <f t="shared" si="144"/>
        <v>0</v>
      </c>
      <c r="DPD79" s="321">
        <f t="shared" si="144"/>
        <v>0</v>
      </c>
      <c r="DPE79" s="321">
        <f t="shared" si="144"/>
        <v>0</v>
      </c>
      <c r="DPF79" s="321">
        <f t="shared" si="144"/>
        <v>0</v>
      </c>
      <c r="DPG79" s="321">
        <f t="shared" si="144"/>
        <v>0</v>
      </c>
      <c r="DPH79" s="321">
        <f t="shared" si="144"/>
        <v>0</v>
      </c>
      <c r="DPI79" s="321">
        <f t="shared" si="144"/>
        <v>0</v>
      </c>
      <c r="DPJ79" s="321">
        <f t="shared" si="144"/>
        <v>0</v>
      </c>
      <c r="DPK79" s="321">
        <f t="shared" si="144"/>
        <v>0</v>
      </c>
      <c r="DPL79" s="321">
        <f t="shared" si="144"/>
        <v>0</v>
      </c>
      <c r="DPM79" s="321">
        <f t="shared" si="144"/>
        <v>0</v>
      </c>
      <c r="DPN79" s="321">
        <f t="shared" si="144"/>
        <v>0</v>
      </c>
      <c r="DPO79" s="321">
        <f t="shared" si="144"/>
        <v>0</v>
      </c>
      <c r="DPP79" s="321">
        <f t="shared" si="144"/>
        <v>0</v>
      </c>
      <c r="DPQ79" s="321">
        <f t="shared" si="144"/>
        <v>0</v>
      </c>
      <c r="DPR79" s="321">
        <f t="shared" si="144"/>
        <v>0</v>
      </c>
      <c r="DPS79" s="321">
        <f t="shared" si="144"/>
        <v>0</v>
      </c>
      <c r="DPT79" s="321">
        <f t="shared" si="144"/>
        <v>0</v>
      </c>
      <c r="DPU79" s="321">
        <f t="shared" si="144"/>
        <v>0</v>
      </c>
      <c r="DPV79" s="321">
        <f t="shared" si="144"/>
        <v>0</v>
      </c>
      <c r="DPW79" s="321">
        <f t="shared" si="144"/>
        <v>0</v>
      </c>
      <c r="DPX79" s="321">
        <f t="shared" si="144"/>
        <v>0</v>
      </c>
      <c r="DPY79" s="321">
        <f t="shared" si="144"/>
        <v>0</v>
      </c>
      <c r="DPZ79" s="321">
        <f t="shared" si="144"/>
        <v>0</v>
      </c>
      <c r="DQA79" s="321">
        <f t="shared" si="144"/>
        <v>0</v>
      </c>
      <c r="DQB79" s="321">
        <f t="shared" si="144"/>
        <v>0</v>
      </c>
      <c r="DQC79" s="321">
        <f t="shared" si="144"/>
        <v>0</v>
      </c>
      <c r="DQD79" s="321">
        <f t="shared" si="144"/>
        <v>0</v>
      </c>
      <c r="DQE79" s="321">
        <f t="shared" si="144"/>
        <v>0</v>
      </c>
      <c r="DQF79" s="321">
        <f t="shared" si="144"/>
        <v>0</v>
      </c>
      <c r="DQG79" s="321">
        <f t="shared" si="144"/>
        <v>0</v>
      </c>
      <c r="DQH79" s="321">
        <f t="shared" si="144"/>
        <v>0</v>
      </c>
      <c r="DQI79" s="321">
        <f t="shared" si="145"/>
        <v>0</v>
      </c>
      <c r="DQJ79" s="321">
        <f t="shared" si="145"/>
        <v>0</v>
      </c>
      <c r="DQK79" s="321">
        <f t="shared" si="145"/>
        <v>0</v>
      </c>
      <c r="DQL79" s="321">
        <f t="shared" si="145"/>
        <v>0</v>
      </c>
      <c r="DQM79" s="321">
        <f t="shared" si="145"/>
        <v>0</v>
      </c>
      <c r="DQN79" s="321">
        <f t="shared" si="145"/>
        <v>0</v>
      </c>
      <c r="DQO79" s="321">
        <f t="shared" si="145"/>
        <v>0</v>
      </c>
      <c r="DQP79" s="321">
        <f t="shared" si="145"/>
        <v>0</v>
      </c>
      <c r="DQQ79" s="321">
        <f t="shared" si="145"/>
        <v>0</v>
      </c>
      <c r="DQR79" s="321">
        <f t="shared" si="145"/>
        <v>0</v>
      </c>
      <c r="DQS79" s="321">
        <f t="shared" si="145"/>
        <v>0</v>
      </c>
      <c r="DQT79" s="321">
        <f t="shared" si="145"/>
        <v>0</v>
      </c>
      <c r="DQU79" s="321">
        <f t="shared" si="145"/>
        <v>0</v>
      </c>
      <c r="DQV79" s="321">
        <f t="shared" si="145"/>
        <v>0</v>
      </c>
      <c r="DQW79" s="321">
        <f t="shared" si="145"/>
        <v>0</v>
      </c>
      <c r="DQX79" s="321">
        <f t="shared" si="145"/>
        <v>0</v>
      </c>
      <c r="DQY79" s="321">
        <f t="shared" si="145"/>
        <v>0</v>
      </c>
      <c r="DQZ79" s="321">
        <f t="shared" si="145"/>
        <v>0</v>
      </c>
      <c r="DRA79" s="321">
        <f t="shared" si="145"/>
        <v>0</v>
      </c>
      <c r="DRB79" s="321">
        <f t="shared" si="145"/>
        <v>0</v>
      </c>
      <c r="DRC79" s="321">
        <f t="shared" si="145"/>
        <v>0</v>
      </c>
      <c r="DRD79" s="321">
        <f t="shared" si="145"/>
        <v>0</v>
      </c>
      <c r="DRE79" s="321">
        <f t="shared" si="145"/>
        <v>0</v>
      </c>
      <c r="DRF79" s="321">
        <f t="shared" si="145"/>
        <v>0</v>
      </c>
      <c r="DRG79" s="321">
        <f t="shared" si="145"/>
        <v>0</v>
      </c>
      <c r="DRH79" s="321">
        <f t="shared" si="145"/>
        <v>0</v>
      </c>
      <c r="DRI79" s="321">
        <f t="shared" si="145"/>
        <v>0</v>
      </c>
      <c r="DRJ79" s="321">
        <f t="shared" si="145"/>
        <v>0</v>
      </c>
      <c r="DRK79" s="321">
        <f t="shared" si="145"/>
        <v>0</v>
      </c>
      <c r="DRL79" s="321">
        <f t="shared" si="145"/>
        <v>0</v>
      </c>
      <c r="DRM79" s="321">
        <f t="shared" si="145"/>
        <v>0</v>
      </c>
      <c r="DRN79" s="321">
        <f t="shared" si="145"/>
        <v>0</v>
      </c>
      <c r="DRO79" s="321">
        <f t="shared" si="145"/>
        <v>0</v>
      </c>
      <c r="DRP79" s="321">
        <f t="shared" si="145"/>
        <v>0</v>
      </c>
      <c r="DRQ79" s="321">
        <f t="shared" si="145"/>
        <v>0</v>
      </c>
      <c r="DRR79" s="321">
        <f t="shared" si="145"/>
        <v>0</v>
      </c>
      <c r="DRS79" s="321">
        <f t="shared" si="145"/>
        <v>0</v>
      </c>
      <c r="DRT79" s="321">
        <f t="shared" si="145"/>
        <v>0</v>
      </c>
      <c r="DRU79" s="321">
        <f t="shared" si="145"/>
        <v>0</v>
      </c>
      <c r="DRV79" s="321">
        <f t="shared" si="145"/>
        <v>0</v>
      </c>
      <c r="DRW79" s="321">
        <f t="shared" si="145"/>
        <v>0</v>
      </c>
      <c r="DRX79" s="321">
        <f t="shared" si="145"/>
        <v>0</v>
      </c>
      <c r="DRY79" s="321">
        <f t="shared" si="145"/>
        <v>0</v>
      </c>
      <c r="DRZ79" s="321">
        <f t="shared" si="145"/>
        <v>0</v>
      </c>
      <c r="DSA79" s="321">
        <f t="shared" si="145"/>
        <v>0</v>
      </c>
      <c r="DSB79" s="321">
        <f t="shared" si="145"/>
        <v>0</v>
      </c>
      <c r="DSC79" s="321">
        <f t="shared" si="145"/>
        <v>0</v>
      </c>
      <c r="DSD79" s="321">
        <f t="shared" si="145"/>
        <v>0</v>
      </c>
      <c r="DSE79" s="321">
        <f t="shared" si="145"/>
        <v>0</v>
      </c>
      <c r="DSF79" s="321">
        <f t="shared" si="145"/>
        <v>0</v>
      </c>
      <c r="DSG79" s="321">
        <f t="shared" si="145"/>
        <v>0</v>
      </c>
      <c r="DSH79" s="321">
        <f t="shared" si="145"/>
        <v>0</v>
      </c>
      <c r="DSI79" s="321">
        <f t="shared" si="145"/>
        <v>0</v>
      </c>
      <c r="DSJ79" s="321">
        <f t="shared" si="145"/>
        <v>0</v>
      </c>
      <c r="DSK79" s="321">
        <f t="shared" si="145"/>
        <v>0</v>
      </c>
      <c r="DSL79" s="321">
        <f t="shared" si="145"/>
        <v>0</v>
      </c>
      <c r="DSM79" s="321">
        <f t="shared" si="145"/>
        <v>0</v>
      </c>
      <c r="DSN79" s="321">
        <f t="shared" si="145"/>
        <v>0</v>
      </c>
      <c r="DSO79" s="321">
        <f t="shared" si="145"/>
        <v>0</v>
      </c>
      <c r="DSP79" s="321">
        <f t="shared" si="145"/>
        <v>0</v>
      </c>
      <c r="DSQ79" s="321">
        <f t="shared" si="145"/>
        <v>0</v>
      </c>
      <c r="DSR79" s="321">
        <f t="shared" si="145"/>
        <v>0</v>
      </c>
      <c r="DSS79" s="321">
        <f t="shared" si="145"/>
        <v>0</v>
      </c>
      <c r="DST79" s="321">
        <f t="shared" si="145"/>
        <v>0</v>
      </c>
      <c r="DSU79" s="321">
        <f t="shared" si="146"/>
        <v>0</v>
      </c>
      <c r="DSV79" s="321">
        <f t="shared" si="146"/>
        <v>0</v>
      </c>
      <c r="DSW79" s="321">
        <f t="shared" si="146"/>
        <v>0</v>
      </c>
      <c r="DSX79" s="321">
        <f t="shared" si="146"/>
        <v>0</v>
      </c>
      <c r="DSY79" s="321">
        <f t="shared" si="146"/>
        <v>0</v>
      </c>
      <c r="DSZ79" s="321">
        <f t="shared" si="146"/>
        <v>0</v>
      </c>
      <c r="DTA79" s="321">
        <f t="shared" si="146"/>
        <v>0</v>
      </c>
      <c r="DTB79" s="321">
        <f t="shared" si="146"/>
        <v>0</v>
      </c>
      <c r="DTC79" s="321">
        <f t="shared" si="146"/>
        <v>0</v>
      </c>
      <c r="DTD79" s="321">
        <f t="shared" si="146"/>
        <v>0</v>
      </c>
      <c r="DTE79" s="321">
        <f t="shared" si="146"/>
        <v>0</v>
      </c>
      <c r="DTF79" s="321">
        <f t="shared" si="146"/>
        <v>0</v>
      </c>
      <c r="DTG79" s="321">
        <f t="shared" si="146"/>
        <v>0</v>
      </c>
      <c r="DTH79" s="321">
        <f t="shared" si="146"/>
        <v>0</v>
      </c>
      <c r="DTI79" s="321">
        <f t="shared" si="146"/>
        <v>0</v>
      </c>
      <c r="DTJ79" s="321">
        <f t="shared" si="146"/>
        <v>0</v>
      </c>
      <c r="DTK79" s="321">
        <f t="shared" si="146"/>
        <v>0</v>
      </c>
      <c r="DTL79" s="321">
        <f t="shared" si="146"/>
        <v>0</v>
      </c>
      <c r="DTM79" s="321">
        <f t="shared" si="146"/>
        <v>0</v>
      </c>
      <c r="DTN79" s="321">
        <f t="shared" si="146"/>
        <v>0</v>
      </c>
      <c r="DTO79" s="321">
        <f t="shared" si="146"/>
        <v>0</v>
      </c>
      <c r="DTP79" s="321">
        <f t="shared" si="146"/>
        <v>0</v>
      </c>
      <c r="DTQ79" s="321">
        <f t="shared" si="146"/>
        <v>0</v>
      </c>
      <c r="DTR79" s="321">
        <f t="shared" si="146"/>
        <v>0</v>
      </c>
      <c r="DTS79" s="321">
        <f t="shared" si="146"/>
        <v>0</v>
      </c>
      <c r="DTT79" s="321">
        <f t="shared" si="146"/>
        <v>0</v>
      </c>
      <c r="DTU79" s="321">
        <f t="shared" si="146"/>
        <v>0</v>
      </c>
      <c r="DTV79" s="321">
        <f t="shared" si="146"/>
        <v>0</v>
      </c>
      <c r="DTW79" s="321">
        <f t="shared" si="146"/>
        <v>0</v>
      </c>
      <c r="DTX79" s="321">
        <f t="shared" si="146"/>
        <v>0</v>
      </c>
      <c r="DTY79" s="321">
        <f t="shared" si="146"/>
        <v>0</v>
      </c>
      <c r="DTZ79" s="321">
        <f t="shared" si="146"/>
        <v>0</v>
      </c>
      <c r="DUA79" s="321">
        <f t="shared" si="146"/>
        <v>0</v>
      </c>
      <c r="DUB79" s="321">
        <f t="shared" si="146"/>
        <v>0</v>
      </c>
      <c r="DUC79" s="321">
        <f t="shared" si="146"/>
        <v>0</v>
      </c>
      <c r="DUD79" s="321">
        <f t="shared" si="146"/>
        <v>0</v>
      </c>
      <c r="DUE79" s="321">
        <f t="shared" si="146"/>
        <v>0</v>
      </c>
      <c r="DUF79" s="321">
        <f t="shared" si="146"/>
        <v>0</v>
      </c>
      <c r="DUG79" s="321">
        <f t="shared" si="146"/>
        <v>0</v>
      </c>
      <c r="DUH79" s="321">
        <f t="shared" si="146"/>
        <v>0</v>
      </c>
      <c r="DUI79" s="321">
        <f t="shared" si="146"/>
        <v>0</v>
      </c>
      <c r="DUJ79" s="321">
        <f t="shared" si="146"/>
        <v>0</v>
      </c>
      <c r="DUK79" s="321">
        <f t="shared" si="146"/>
        <v>0</v>
      </c>
      <c r="DUL79" s="321">
        <f t="shared" si="146"/>
        <v>0</v>
      </c>
      <c r="DUM79" s="321">
        <f t="shared" si="146"/>
        <v>0</v>
      </c>
      <c r="DUN79" s="321">
        <f t="shared" si="146"/>
        <v>0</v>
      </c>
      <c r="DUO79" s="321">
        <f t="shared" si="146"/>
        <v>0</v>
      </c>
      <c r="DUP79" s="321">
        <f t="shared" si="146"/>
        <v>0</v>
      </c>
      <c r="DUQ79" s="321">
        <f t="shared" si="146"/>
        <v>0</v>
      </c>
      <c r="DUR79" s="321">
        <f t="shared" si="146"/>
        <v>0</v>
      </c>
      <c r="DUS79" s="321">
        <f t="shared" si="146"/>
        <v>0</v>
      </c>
      <c r="DUT79" s="321">
        <f t="shared" si="146"/>
        <v>0</v>
      </c>
      <c r="DUU79" s="321">
        <f t="shared" si="146"/>
        <v>0</v>
      </c>
      <c r="DUV79" s="321">
        <f t="shared" si="146"/>
        <v>0</v>
      </c>
      <c r="DUW79" s="321">
        <f t="shared" si="146"/>
        <v>0</v>
      </c>
      <c r="DUX79" s="321">
        <f t="shared" si="146"/>
        <v>0</v>
      </c>
      <c r="DUY79" s="321">
        <f t="shared" si="146"/>
        <v>0</v>
      </c>
      <c r="DUZ79" s="321">
        <f t="shared" si="146"/>
        <v>0</v>
      </c>
      <c r="DVA79" s="321">
        <f t="shared" si="146"/>
        <v>0</v>
      </c>
      <c r="DVB79" s="321">
        <f t="shared" si="146"/>
        <v>0</v>
      </c>
      <c r="DVC79" s="321">
        <f t="shared" si="146"/>
        <v>0</v>
      </c>
      <c r="DVD79" s="321">
        <f t="shared" si="146"/>
        <v>0</v>
      </c>
      <c r="DVE79" s="321">
        <f t="shared" si="146"/>
        <v>0</v>
      </c>
      <c r="DVF79" s="321">
        <f t="shared" si="146"/>
        <v>0</v>
      </c>
      <c r="DVG79" s="321">
        <f t="shared" si="147"/>
        <v>0</v>
      </c>
      <c r="DVH79" s="321">
        <f t="shared" si="147"/>
        <v>0</v>
      </c>
      <c r="DVI79" s="321">
        <f t="shared" si="147"/>
        <v>0</v>
      </c>
      <c r="DVJ79" s="321">
        <f t="shared" si="147"/>
        <v>0</v>
      </c>
      <c r="DVK79" s="321">
        <f t="shared" si="147"/>
        <v>0</v>
      </c>
      <c r="DVL79" s="321">
        <f t="shared" si="147"/>
        <v>0</v>
      </c>
      <c r="DVM79" s="321">
        <f t="shared" si="147"/>
        <v>0</v>
      </c>
      <c r="DVN79" s="321">
        <f t="shared" si="147"/>
        <v>0</v>
      </c>
      <c r="DVO79" s="321">
        <f t="shared" si="147"/>
        <v>0</v>
      </c>
      <c r="DVP79" s="321">
        <f t="shared" si="147"/>
        <v>0</v>
      </c>
      <c r="DVQ79" s="321">
        <f t="shared" si="147"/>
        <v>0</v>
      </c>
      <c r="DVR79" s="321">
        <f t="shared" si="147"/>
        <v>0</v>
      </c>
      <c r="DVS79" s="321">
        <f t="shared" si="147"/>
        <v>0</v>
      </c>
      <c r="DVT79" s="321">
        <f t="shared" si="147"/>
        <v>0</v>
      </c>
      <c r="DVU79" s="321">
        <f t="shared" si="147"/>
        <v>0</v>
      </c>
      <c r="DVV79" s="321">
        <f t="shared" si="147"/>
        <v>0</v>
      </c>
      <c r="DVW79" s="321">
        <f t="shared" si="147"/>
        <v>0</v>
      </c>
      <c r="DVX79" s="321">
        <f t="shared" si="147"/>
        <v>0</v>
      </c>
      <c r="DVY79" s="321">
        <f t="shared" si="147"/>
        <v>0</v>
      </c>
      <c r="DVZ79" s="321">
        <f t="shared" si="147"/>
        <v>0</v>
      </c>
      <c r="DWA79" s="321">
        <f t="shared" si="147"/>
        <v>0</v>
      </c>
      <c r="DWB79" s="321">
        <f t="shared" si="147"/>
        <v>0</v>
      </c>
      <c r="DWC79" s="321">
        <f t="shared" si="147"/>
        <v>0</v>
      </c>
      <c r="DWD79" s="321">
        <f t="shared" si="147"/>
        <v>0</v>
      </c>
      <c r="DWE79" s="321">
        <f t="shared" si="147"/>
        <v>0</v>
      </c>
      <c r="DWF79" s="321">
        <f t="shared" si="147"/>
        <v>0</v>
      </c>
      <c r="DWG79" s="321">
        <f t="shared" si="147"/>
        <v>0</v>
      </c>
      <c r="DWH79" s="321">
        <f t="shared" si="147"/>
        <v>0</v>
      </c>
      <c r="DWI79" s="321">
        <f t="shared" si="147"/>
        <v>0</v>
      </c>
      <c r="DWJ79" s="321">
        <f t="shared" si="147"/>
        <v>0</v>
      </c>
      <c r="DWK79" s="321">
        <f t="shared" si="147"/>
        <v>0</v>
      </c>
      <c r="DWL79" s="321">
        <f t="shared" si="147"/>
        <v>0</v>
      </c>
      <c r="DWM79" s="321">
        <f t="shared" si="147"/>
        <v>0</v>
      </c>
      <c r="DWN79" s="321">
        <f t="shared" si="147"/>
        <v>0</v>
      </c>
      <c r="DWO79" s="321">
        <f t="shared" si="147"/>
        <v>0</v>
      </c>
      <c r="DWP79" s="321">
        <f t="shared" si="147"/>
        <v>0</v>
      </c>
      <c r="DWQ79" s="321">
        <f t="shared" si="147"/>
        <v>0</v>
      </c>
      <c r="DWR79" s="321">
        <f t="shared" si="147"/>
        <v>0</v>
      </c>
      <c r="DWS79" s="321">
        <f t="shared" si="147"/>
        <v>0</v>
      </c>
      <c r="DWT79" s="321">
        <f t="shared" si="147"/>
        <v>0</v>
      </c>
      <c r="DWU79" s="321">
        <f t="shared" si="147"/>
        <v>0</v>
      </c>
      <c r="DWV79" s="321">
        <f t="shared" si="147"/>
        <v>0</v>
      </c>
      <c r="DWW79" s="321">
        <f t="shared" si="147"/>
        <v>0</v>
      </c>
      <c r="DWX79" s="321">
        <f t="shared" si="147"/>
        <v>0</v>
      </c>
      <c r="DWY79" s="321">
        <f t="shared" si="147"/>
        <v>0</v>
      </c>
      <c r="DWZ79" s="321">
        <f t="shared" si="147"/>
        <v>0</v>
      </c>
      <c r="DXA79" s="321">
        <f t="shared" si="147"/>
        <v>0</v>
      </c>
      <c r="DXB79" s="321">
        <f t="shared" si="147"/>
        <v>0</v>
      </c>
      <c r="DXC79" s="321">
        <f t="shared" si="147"/>
        <v>0</v>
      </c>
      <c r="DXD79" s="321">
        <f t="shared" si="147"/>
        <v>0</v>
      </c>
      <c r="DXE79" s="321">
        <f t="shared" si="147"/>
        <v>0</v>
      </c>
      <c r="DXF79" s="321">
        <f t="shared" si="147"/>
        <v>0</v>
      </c>
      <c r="DXG79" s="321">
        <f t="shared" si="147"/>
        <v>0</v>
      </c>
      <c r="DXH79" s="321">
        <f t="shared" si="147"/>
        <v>0</v>
      </c>
      <c r="DXI79" s="321">
        <f t="shared" si="147"/>
        <v>0</v>
      </c>
      <c r="DXJ79" s="321">
        <f t="shared" si="147"/>
        <v>0</v>
      </c>
      <c r="DXK79" s="321">
        <f t="shared" si="147"/>
        <v>0</v>
      </c>
      <c r="DXL79" s="321">
        <f t="shared" si="147"/>
        <v>0</v>
      </c>
      <c r="DXM79" s="321">
        <f t="shared" si="147"/>
        <v>0</v>
      </c>
      <c r="DXN79" s="321">
        <f t="shared" si="147"/>
        <v>0</v>
      </c>
      <c r="DXO79" s="321">
        <f t="shared" si="147"/>
        <v>0</v>
      </c>
      <c r="DXP79" s="321">
        <f t="shared" si="147"/>
        <v>0</v>
      </c>
      <c r="DXQ79" s="321">
        <f t="shared" si="147"/>
        <v>0</v>
      </c>
      <c r="DXR79" s="321">
        <f t="shared" si="147"/>
        <v>0</v>
      </c>
      <c r="DXS79" s="321">
        <f t="shared" si="148"/>
        <v>0</v>
      </c>
      <c r="DXT79" s="321">
        <f t="shared" si="148"/>
        <v>0</v>
      </c>
      <c r="DXU79" s="321">
        <f t="shared" si="148"/>
        <v>0</v>
      </c>
      <c r="DXV79" s="321">
        <f t="shared" si="148"/>
        <v>0</v>
      </c>
      <c r="DXW79" s="321">
        <f t="shared" si="148"/>
        <v>0</v>
      </c>
      <c r="DXX79" s="321">
        <f t="shared" si="148"/>
        <v>0</v>
      </c>
      <c r="DXY79" s="321">
        <f t="shared" si="148"/>
        <v>0</v>
      </c>
      <c r="DXZ79" s="321">
        <f t="shared" si="148"/>
        <v>0</v>
      </c>
      <c r="DYA79" s="321">
        <f t="shared" si="148"/>
        <v>0</v>
      </c>
      <c r="DYB79" s="321">
        <f t="shared" si="148"/>
        <v>0</v>
      </c>
      <c r="DYC79" s="321">
        <f t="shared" si="148"/>
        <v>0</v>
      </c>
      <c r="DYD79" s="321">
        <f t="shared" si="148"/>
        <v>0</v>
      </c>
      <c r="DYE79" s="321">
        <f t="shared" si="148"/>
        <v>0</v>
      </c>
      <c r="DYF79" s="321">
        <f t="shared" si="148"/>
        <v>0</v>
      </c>
      <c r="DYG79" s="321">
        <f t="shared" si="148"/>
        <v>0</v>
      </c>
      <c r="DYH79" s="321">
        <f t="shared" si="148"/>
        <v>0</v>
      </c>
      <c r="DYI79" s="321">
        <f t="shared" si="148"/>
        <v>0</v>
      </c>
      <c r="DYJ79" s="321">
        <f t="shared" si="148"/>
        <v>0</v>
      </c>
      <c r="DYK79" s="321">
        <f t="shared" si="148"/>
        <v>0</v>
      </c>
      <c r="DYL79" s="321">
        <f t="shared" si="148"/>
        <v>0</v>
      </c>
      <c r="DYM79" s="321">
        <f t="shared" si="148"/>
        <v>0</v>
      </c>
      <c r="DYN79" s="321">
        <f t="shared" si="148"/>
        <v>0</v>
      </c>
      <c r="DYO79" s="321">
        <f t="shared" si="148"/>
        <v>0</v>
      </c>
      <c r="DYP79" s="321">
        <f t="shared" si="148"/>
        <v>0</v>
      </c>
      <c r="DYQ79" s="321">
        <f t="shared" si="148"/>
        <v>0</v>
      </c>
      <c r="DYR79" s="321">
        <f t="shared" si="148"/>
        <v>0</v>
      </c>
      <c r="DYS79" s="321">
        <f t="shared" si="148"/>
        <v>0</v>
      </c>
      <c r="DYT79" s="321">
        <f t="shared" si="148"/>
        <v>0</v>
      </c>
      <c r="DYU79" s="321">
        <f t="shared" si="148"/>
        <v>0</v>
      </c>
      <c r="DYV79" s="321">
        <f t="shared" si="148"/>
        <v>0</v>
      </c>
      <c r="DYW79" s="321">
        <f t="shared" si="148"/>
        <v>0</v>
      </c>
      <c r="DYX79" s="321">
        <f t="shared" si="148"/>
        <v>0</v>
      </c>
      <c r="DYY79" s="321">
        <f t="shared" si="148"/>
        <v>0</v>
      </c>
      <c r="DYZ79" s="321">
        <f t="shared" si="148"/>
        <v>0</v>
      </c>
      <c r="DZA79" s="321">
        <f t="shared" si="148"/>
        <v>0</v>
      </c>
      <c r="DZB79" s="321">
        <f t="shared" si="148"/>
        <v>0</v>
      </c>
      <c r="DZC79" s="321">
        <f t="shared" si="148"/>
        <v>0</v>
      </c>
      <c r="DZD79" s="321">
        <f t="shared" si="148"/>
        <v>0</v>
      </c>
      <c r="DZE79" s="321">
        <f t="shared" si="148"/>
        <v>0</v>
      </c>
      <c r="DZF79" s="321">
        <f t="shared" si="148"/>
        <v>0</v>
      </c>
      <c r="DZG79" s="321">
        <f t="shared" si="148"/>
        <v>0</v>
      </c>
      <c r="DZH79" s="321">
        <f t="shared" si="148"/>
        <v>0</v>
      </c>
      <c r="DZI79" s="321">
        <f t="shared" si="148"/>
        <v>0</v>
      </c>
      <c r="DZJ79" s="321">
        <f t="shared" si="148"/>
        <v>0</v>
      </c>
      <c r="DZK79" s="321">
        <f t="shared" si="148"/>
        <v>0</v>
      </c>
      <c r="DZL79" s="321">
        <f t="shared" si="148"/>
        <v>0</v>
      </c>
      <c r="DZM79" s="321">
        <f t="shared" si="148"/>
        <v>0</v>
      </c>
      <c r="DZN79" s="321">
        <f t="shared" si="148"/>
        <v>0</v>
      </c>
      <c r="DZO79" s="321">
        <f t="shared" si="148"/>
        <v>0</v>
      </c>
      <c r="DZP79" s="321">
        <f t="shared" si="148"/>
        <v>0</v>
      </c>
      <c r="DZQ79" s="321">
        <f t="shared" si="148"/>
        <v>0</v>
      </c>
      <c r="DZR79" s="321">
        <f t="shared" si="148"/>
        <v>0</v>
      </c>
      <c r="DZS79" s="321">
        <f t="shared" si="148"/>
        <v>0</v>
      </c>
      <c r="DZT79" s="321">
        <f t="shared" si="148"/>
        <v>0</v>
      </c>
      <c r="DZU79" s="321">
        <f t="shared" si="148"/>
        <v>0</v>
      </c>
      <c r="DZV79" s="321">
        <f t="shared" si="148"/>
        <v>0</v>
      </c>
      <c r="DZW79" s="321">
        <f t="shared" si="148"/>
        <v>0</v>
      </c>
      <c r="DZX79" s="321">
        <f t="shared" si="148"/>
        <v>0</v>
      </c>
      <c r="DZY79" s="321">
        <f t="shared" si="148"/>
        <v>0</v>
      </c>
      <c r="DZZ79" s="321">
        <f t="shared" si="148"/>
        <v>0</v>
      </c>
      <c r="EAA79" s="321">
        <f t="shared" si="148"/>
        <v>0</v>
      </c>
      <c r="EAB79" s="321">
        <f t="shared" si="148"/>
        <v>0</v>
      </c>
      <c r="EAC79" s="321">
        <f t="shared" si="148"/>
        <v>0</v>
      </c>
      <c r="EAD79" s="321">
        <f t="shared" si="148"/>
        <v>0</v>
      </c>
      <c r="EAE79" s="321">
        <f t="shared" si="149"/>
        <v>0</v>
      </c>
      <c r="EAF79" s="321">
        <f t="shared" si="149"/>
        <v>0</v>
      </c>
      <c r="EAG79" s="321">
        <f t="shared" si="149"/>
        <v>0</v>
      </c>
      <c r="EAH79" s="321">
        <f t="shared" si="149"/>
        <v>0</v>
      </c>
      <c r="EAI79" s="321">
        <f t="shared" si="149"/>
        <v>0</v>
      </c>
      <c r="EAJ79" s="321">
        <f t="shared" si="149"/>
        <v>0</v>
      </c>
      <c r="EAK79" s="321">
        <f t="shared" si="149"/>
        <v>0</v>
      </c>
      <c r="EAL79" s="321">
        <f t="shared" si="149"/>
        <v>0</v>
      </c>
      <c r="EAM79" s="321">
        <f t="shared" si="149"/>
        <v>0</v>
      </c>
      <c r="EAN79" s="321">
        <f t="shared" si="149"/>
        <v>0</v>
      </c>
      <c r="EAO79" s="321">
        <f t="shared" si="149"/>
        <v>0</v>
      </c>
      <c r="EAP79" s="321">
        <f t="shared" si="149"/>
        <v>0</v>
      </c>
      <c r="EAQ79" s="321">
        <f t="shared" si="149"/>
        <v>0</v>
      </c>
      <c r="EAR79" s="321">
        <f t="shared" si="149"/>
        <v>0</v>
      </c>
      <c r="EAS79" s="321">
        <f t="shared" si="149"/>
        <v>0</v>
      </c>
      <c r="EAT79" s="321">
        <f t="shared" si="149"/>
        <v>0</v>
      </c>
      <c r="EAU79" s="321">
        <f t="shared" si="149"/>
        <v>0</v>
      </c>
      <c r="EAV79" s="321">
        <f t="shared" si="149"/>
        <v>0</v>
      </c>
      <c r="EAW79" s="321">
        <f t="shared" si="149"/>
        <v>0</v>
      </c>
      <c r="EAX79" s="321">
        <f t="shared" si="149"/>
        <v>0</v>
      </c>
      <c r="EAY79" s="321">
        <f t="shared" si="149"/>
        <v>0</v>
      </c>
      <c r="EAZ79" s="321">
        <f t="shared" si="149"/>
        <v>0</v>
      </c>
      <c r="EBA79" s="321">
        <f t="shared" si="149"/>
        <v>0</v>
      </c>
      <c r="EBB79" s="321">
        <f t="shared" si="149"/>
        <v>0</v>
      </c>
      <c r="EBC79" s="321">
        <f t="shared" si="149"/>
        <v>0</v>
      </c>
      <c r="EBD79" s="321">
        <f t="shared" si="149"/>
        <v>0</v>
      </c>
      <c r="EBE79" s="321">
        <f t="shared" si="149"/>
        <v>0</v>
      </c>
      <c r="EBF79" s="321">
        <f t="shared" si="149"/>
        <v>0</v>
      </c>
      <c r="EBG79" s="321">
        <f t="shared" si="149"/>
        <v>0</v>
      </c>
      <c r="EBH79" s="321">
        <f t="shared" si="149"/>
        <v>0</v>
      </c>
      <c r="EBI79" s="321">
        <f t="shared" si="149"/>
        <v>0</v>
      </c>
      <c r="EBJ79" s="321">
        <f t="shared" si="149"/>
        <v>0</v>
      </c>
      <c r="EBK79" s="321">
        <f t="shared" si="149"/>
        <v>0</v>
      </c>
      <c r="EBL79" s="321">
        <f t="shared" si="149"/>
        <v>0</v>
      </c>
      <c r="EBM79" s="321">
        <f t="shared" si="149"/>
        <v>0</v>
      </c>
      <c r="EBN79" s="321">
        <f t="shared" si="149"/>
        <v>0</v>
      </c>
      <c r="EBO79" s="321">
        <f t="shared" si="149"/>
        <v>0</v>
      </c>
      <c r="EBP79" s="321">
        <f t="shared" si="149"/>
        <v>0</v>
      </c>
      <c r="EBQ79" s="321">
        <f t="shared" si="149"/>
        <v>0</v>
      </c>
      <c r="EBR79" s="321">
        <f t="shared" si="149"/>
        <v>0</v>
      </c>
      <c r="EBS79" s="321">
        <f t="shared" si="149"/>
        <v>0</v>
      </c>
      <c r="EBT79" s="321">
        <f t="shared" si="149"/>
        <v>0</v>
      </c>
      <c r="EBU79" s="321">
        <f t="shared" si="149"/>
        <v>0</v>
      </c>
      <c r="EBV79" s="321">
        <f t="shared" si="149"/>
        <v>0</v>
      </c>
      <c r="EBW79" s="321">
        <f t="shared" si="149"/>
        <v>0</v>
      </c>
      <c r="EBX79" s="321">
        <f t="shared" si="149"/>
        <v>0</v>
      </c>
      <c r="EBY79" s="321">
        <f t="shared" si="149"/>
        <v>0</v>
      </c>
      <c r="EBZ79" s="321">
        <f t="shared" si="149"/>
        <v>0</v>
      </c>
      <c r="ECA79" s="321">
        <f t="shared" si="149"/>
        <v>0</v>
      </c>
      <c r="ECB79" s="321">
        <f t="shared" si="149"/>
        <v>0</v>
      </c>
      <c r="ECC79" s="321">
        <f t="shared" si="149"/>
        <v>0</v>
      </c>
      <c r="ECD79" s="321">
        <f t="shared" si="149"/>
        <v>0</v>
      </c>
      <c r="ECE79" s="321">
        <f t="shared" si="149"/>
        <v>0</v>
      </c>
      <c r="ECF79" s="321">
        <f t="shared" si="149"/>
        <v>0</v>
      </c>
      <c r="ECG79" s="321">
        <f t="shared" si="149"/>
        <v>0</v>
      </c>
      <c r="ECH79" s="321">
        <f t="shared" si="149"/>
        <v>0</v>
      </c>
      <c r="ECI79" s="321">
        <f t="shared" si="149"/>
        <v>0</v>
      </c>
      <c r="ECJ79" s="321">
        <f t="shared" si="149"/>
        <v>0</v>
      </c>
      <c r="ECK79" s="321">
        <f t="shared" si="149"/>
        <v>0</v>
      </c>
      <c r="ECL79" s="321">
        <f t="shared" si="149"/>
        <v>0</v>
      </c>
      <c r="ECM79" s="321">
        <f t="shared" si="149"/>
        <v>0</v>
      </c>
      <c r="ECN79" s="321">
        <f t="shared" si="149"/>
        <v>0</v>
      </c>
      <c r="ECO79" s="321">
        <f t="shared" si="149"/>
        <v>0</v>
      </c>
      <c r="ECP79" s="321">
        <f t="shared" si="149"/>
        <v>0</v>
      </c>
      <c r="ECQ79" s="321">
        <f t="shared" si="150"/>
        <v>0</v>
      </c>
      <c r="ECR79" s="321">
        <f t="shared" si="150"/>
        <v>0</v>
      </c>
      <c r="ECS79" s="321">
        <f t="shared" si="150"/>
        <v>0</v>
      </c>
      <c r="ECT79" s="321">
        <f t="shared" si="150"/>
        <v>0</v>
      </c>
      <c r="ECU79" s="321">
        <f t="shared" si="150"/>
        <v>0</v>
      </c>
      <c r="ECV79" s="321">
        <f t="shared" si="150"/>
        <v>0</v>
      </c>
      <c r="ECW79" s="321">
        <f t="shared" si="150"/>
        <v>0</v>
      </c>
      <c r="ECX79" s="321">
        <f t="shared" si="150"/>
        <v>0</v>
      </c>
      <c r="ECY79" s="321">
        <f t="shared" si="150"/>
        <v>0</v>
      </c>
      <c r="ECZ79" s="321">
        <f t="shared" si="150"/>
        <v>0</v>
      </c>
      <c r="EDA79" s="321">
        <f t="shared" si="150"/>
        <v>0</v>
      </c>
      <c r="EDB79" s="321">
        <f t="shared" si="150"/>
        <v>0</v>
      </c>
      <c r="EDC79" s="321">
        <f t="shared" si="150"/>
        <v>0</v>
      </c>
      <c r="EDD79" s="321">
        <f t="shared" si="150"/>
        <v>0</v>
      </c>
      <c r="EDE79" s="321">
        <f t="shared" si="150"/>
        <v>0</v>
      </c>
      <c r="EDF79" s="321">
        <f t="shared" si="150"/>
        <v>0</v>
      </c>
      <c r="EDG79" s="321">
        <f t="shared" si="150"/>
        <v>0</v>
      </c>
      <c r="EDH79" s="321">
        <f t="shared" si="150"/>
        <v>0</v>
      </c>
      <c r="EDI79" s="321">
        <f t="shared" si="150"/>
        <v>0</v>
      </c>
      <c r="EDJ79" s="321">
        <f t="shared" si="150"/>
        <v>0</v>
      </c>
      <c r="EDK79" s="321">
        <f t="shared" si="150"/>
        <v>0</v>
      </c>
      <c r="EDL79" s="321">
        <f t="shared" si="150"/>
        <v>0</v>
      </c>
      <c r="EDM79" s="321">
        <f t="shared" si="150"/>
        <v>0</v>
      </c>
      <c r="EDN79" s="321">
        <f t="shared" si="150"/>
        <v>0</v>
      </c>
      <c r="EDO79" s="321">
        <f t="shared" si="150"/>
        <v>0</v>
      </c>
      <c r="EDP79" s="321">
        <f t="shared" si="150"/>
        <v>0</v>
      </c>
      <c r="EDQ79" s="321">
        <f t="shared" si="150"/>
        <v>0</v>
      </c>
      <c r="EDR79" s="321">
        <f t="shared" si="150"/>
        <v>0</v>
      </c>
      <c r="EDS79" s="321">
        <f t="shared" si="150"/>
        <v>0</v>
      </c>
      <c r="EDT79" s="321">
        <f t="shared" si="150"/>
        <v>0</v>
      </c>
      <c r="EDU79" s="321">
        <f t="shared" si="150"/>
        <v>0</v>
      </c>
      <c r="EDV79" s="321">
        <f t="shared" si="150"/>
        <v>0</v>
      </c>
      <c r="EDW79" s="321">
        <f t="shared" si="150"/>
        <v>0</v>
      </c>
      <c r="EDX79" s="321">
        <f t="shared" si="150"/>
        <v>0</v>
      </c>
      <c r="EDY79" s="321">
        <f t="shared" si="150"/>
        <v>0</v>
      </c>
      <c r="EDZ79" s="321">
        <f t="shared" si="150"/>
        <v>0</v>
      </c>
      <c r="EEA79" s="321">
        <f t="shared" si="150"/>
        <v>0</v>
      </c>
      <c r="EEB79" s="321">
        <f t="shared" si="150"/>
        <v>0</v>
      </c>
      <c r="EEC79" s="321">
        <f t="shared" si="150"/>
        <v>0</v>
      </c>
      <c r="EED79" s="321">
        <f t="shared" si="150"/>
        <v>0</v>
      </c>
      <c r="EEE79" s="321">
        <f t="shared" si="150"/>
        <v>0</v>
      </c>
      <c r="EEF79" s="321">
        <f t="shared" si="150"/>
        <v>0</v>
      </c>
      <c r="EEG79" s="321">
        <f t="shared" si="150"/>
        <v>0</v>
      </c>
      <c r="EEH79" s="321">
        <f t="shared" si="150"/>
        <v>0</v>
      </c>
      <c r="EEI79" s="321">
        <f t="shared" si="150"/>
        <v>0</v>
      </c>
      <c r="EEJ79" s="321">
        <f t="shared" si="150"/>
        <v>0</v>
      </c>
      <c r="EEK79" s="321">
        <f t="shared" si="150"/>
        <v>0</v>
      </c>
      <c r="EEL79" s="321">
        <f t="shared" si="150"/>
        <v>0</v>
      </c>
      <c r="EEM79" s="321">
        <f t="shared" si="150"/>
        <v>0</v>
      </c>
      <c r="EEN79" s="321">
        <f t="shared" si="150"/>
        <v>0</v>
      </c>
      <c r="EEO79" s="321">
        <f t="shared" si="150"/>
        <v>0</v>
      </c>
      <c r="EEP79" s="321">
        <f t="shared" si="150"/>
        <v>0</v>
      </c>
      <c r="EEQ79" s="321">
        <f t="shared" si="150"/>
        <v>0</v>
      </c>
      <c r="EER79" s="321">
        <f t="shared" si="150"/>
        <v>0</v>
      </c>
      <c r="EES79" s="321">
        <f t="shared" si="150"/>
        <v>0</v>
      </c>
      <c r="EET79" s="321">
        <f t="shared" si="150"/>
        <v>0</v>
      </c>
      <c r="EEU79" s="321">
        <f t="shared" si="150"/>
        <v>0</v>
      </c>
      <c r="EEV79" s="321">
        <f t="shared" si="150"/>
        <v>0</v>
      </c>
      <c r="EEW79" s="321">
        <f t="shared" si="150"/>
        <v>0</v>
      </c>
      <c r="EEX79" s="321">
        <f t="shared" si="150"/>
        <v>0</v>
      </c>
      <c r="EEY79" s="321">
        <f t="shared" si="150"/>
        <v>0</v>
      </c>
      <c r="EEZ79" s="321">
        <f t="shared" si="150"/>
        <v>0</v>
      </c>
      <c r="EFA79" s="321">
        <f t="shared" si="150"/>
        <v>0</v>
      </c>
      <c r="EFB79" s="321">
        <f t="shared" si="150"/>
        <v>0</v>
      </c>
      <c r="EFC79" s="321">
        <f t="shared" si="151"/>
        <v>0</v>
      </c>
      <c r="EFD79" s="321">
        <f t="shared" si="151"/>
        <v>0</v>
      </c>
      <c r="EFE79" s="321">
        <f t="shared" si="151"/>
        <v>0</v>
      </c>
      <c r="EFF79" s="321">
        <f t="shared" si="151"/>
        <v>0</v>
      </c>
      <c r="EFG79" s="321">
        <f t="shared" si="151"/>
        <v>0</v>
      </c>
      <c r="EFH79" s="321">
        <f t="shared" si="151"/>
        <v>0</v>
      </c>
      <c r="EFI79" s="321">
        <f t="shared" si="151"/>
        <v>0</v>
      </c>
      <c r="EFJ79" s="321">
        <f t="shared" si="151"/>
        <v>0</v>
      </c>
      <c r="EFK79" s="321">
        <f t="shared" si="151"/>
        <v>0</v>
      </c>
      <c r="EFL79" s="321">
        <f t="shared" si="151"/>
        <v>0</v>
      </c>
      <c r="EFM79" s="321">
        <f t="shared" si="151"/>
        <v>0</v>
      </c>
      <c r="EFN79" s="321">
        <f t="shared" si="151"/>
        <v>0</v>
      </c>
      <c r="EFO79" s="321">
        <f t="shared" si="151"/>
        <v>0</v>
      </c>
      <c r="EFP79" s="321">
        <f t="shared" si="151"/>
        <v>0</v>
      </c>
      <c r="EFQ79" s="321">
        <f t="shared" si="151"/>
        <v>0</v>
      </c>
      <c r="EFR79" s="321">
        <f t="shared" si="151"/>
        <v>0</v>
      </c>
      <c r="EFS79" s="321">
        <f t="shared" si="151"/>
        <v>0</v>
      </c>
      <c r="EFT79" s="321">
        <f t="shared" si="151"/>
        <v>0</v>
      </c>
      <c r="EFU79" s="321">
        <f t="shared" si="151"/>
        <v>0</v>
      </c>
      <c r="EFV79" s="321">
        <f t="shared" si="151"/>
        <v>0</v>
      </c>
      <c r="EFW79" s="321">
        <f t="shared" si="151"/>
        <v>0</v>
      </c>
      <c r="EFX79" s="321">
        <f t="shared" si="151"/>
        <v>0</v>
      </c>
      <c r="EFY79" s="321">
        <f t="shared" si="151"/>
        <v>0</v>
      </c>
      <c r="EFZ79" s="321">
        <f t="shared" si="151"/>
        <v>0</v>
      </c>
      <c r="EGA79" s="321">
        <f t="shared" si="151"/>
        <v>0</v>
      </c>
      <c r="EGB79" s="321">
        <f t="shared" si="151"/>
        <v>0</v>
      </c>
      <c r="EGC79" s="321">
        <f t="shared" si="151"/>
        <v>0</v>
      </c>
      <c r="EGD79" s="321">
        <f t="shared" si="151"/>
        <v>0</v>
      </c>
      <c r="EGE79" s="321">
        <f t="shared" si="151"/>
        <v>0</v>
      </c>
      <c r="EGF79" s="321">
        <f t="shared" si="151"/>
        <v>0</v>
      </c>
      <c r="EGG79" s="321">
        <f t="shared" si="151"/>
        <v>0</v>
      </c>
      <c r="EGH79" s="321">
        <f t="shared" si="151"/>
        <v>0</v>
      </c>
      <c r="EGI79" s="321">
        <f t="shared" si="151"/>
        <v>0</v>
      </c>
      <c r="EGJ79" s="321">
        <f t="shared" si="151"/>
        <v>0</v>
      </c>
      <c r="EGK79" s="321">
        <f t="shared" si="151"/>
        <v>0</v>
      </c>
      <c r="EGL79" s="321">
        <f t="shared" si="151"/>
        <v>0</v>
      </c>
      <c r="EGM79" s="321">
        <f t="shared" si="151"/>
        <v>0</v>
      </c>
      <c r="EGN79" s="321">
        <f t="shared" si="151"/>
        <v>0</v>
      </c>
      <c r="EGO79" s="321">
        <f t="shared" si="151"/>
        <v>0</v>
      </c>
      <c r="EGP79" s="321">
        <f t="shared" si="151"/>
        <v>0</v>
      </c>
      <c r="EGQ79" s="321">
        <f t="shared" si="151"/>
        <v>0</v>
      </c>
      <c r="EGR79" s="321">
        <f t="shared" si="151"/>
        <v>0</v>
      </c>
      <c r="EGS79" s="321">
        <f t="shared" si="151"/>
        <v>0</v>
      </c>
      <c r="EGT79" s="321">
        <f t="shared" si="151"/>
        <v>0</v>
      </c>
      <c r="EGU79" s="321">
        <f t="shared" si="151"/>
        <v>0</v>
      </c>
      <c r="EGV79" s="321">
        <f t="shared" si="151"/>
        <v>0</v>
      </c>
      <c r="EGW79" s="321">
        <f t="shared" si="151"/>
        <v>0</v>
      </c>
      <c r="EGX79" s="321">
        <f t="shared" si="151"/>
        <v>0</v>
      </c>
      <c r="EGY79" s="321">
        <f t="shared" si="151"/>
        <v>0</v>
      </c>
      <c r="EGZ79" s="321">
        <f t="shared" si="151"/>
        <v>0</v>
      </c>
      <c r="EHA79" s="321">
        <f t="shared" si="151"/>
        <v>0</v>
      </c>
      <c r="EHB79" s="321">
        <f t="shared" si="151"/>
        <v>0</v>
      </c>
      <c r="EHC79" s="321">
        <f t="shared" si="151"/>
        <v>0</v>
      </c>
      <c r="EHD79" s="321">
        <f t="shared" si="151"/>
        <v>0</v>
      </c>
      <c r="EHE79" s="321">
        <f t="shared" si="151"/>
        <v>0</v>
      </c>
      <c r="EHF79" s="321">
        <f t="shared" si="151"/>
        <v>0</v>
      </c>
      <c r="EHG79" s="321">
        <f t="shared" si="151"/>
        <v>0</v>
      </c>
      <c r="EHH79" s="321">
        <f t="shared" si="151"/>
        <v>0</v>
      </c>
      <c r="EHI79" s="321">
        <f t="shared" si="151"/>
        <v>0</v>
      </c>
      <c r="EHJ79" s="321">
        <f t="shared" si="151"/>
        <v>0</v>
      </c>
      <c r="EHK79" s="321">
        <f t="shared" si="151"/>
        <v>0</v>
      </c>
      <c r="EHL79" s="321">
        <f t="shared" si="151"/>
        <v>0</v>
      </c>
      <c r="EHM79" s="321">
        <f t="shared" si="151"/>
        <v>0</v>
      </c>
      <c r="EHN79" s="321">
        <f t="shared" si="151"/>
        <v>0</v>
      </c>
      <c r="EHO79" s="321">
        <f t="shared" si="152"/>
        <v>0</v>
      </c>
      <c r="EHP79" s="321">
        <f t="shared" si="152"/>
        <v>0</v>
      </c>
      <c r="EHQ79" s="321">
        <f t="shared" si="152"/>
        <v>0</v>
      </c>
      <c r="EHR79" s="321">
        <f t="shared" si="152"/>
        <v>0</v>
      </c>
      <c r="EHS79" s="321">
        <f t="shared" si="152"/>
        <v>0</v>
      </c>
      <c r="EHT79" s="321">
        <f t="shared" si="152"/>
        <v>0</v>
      </c>
      <c r="EHU79" s="321">
        <f t="shared" si="152"/>
        <v>0</v>
      </c>
      <c r="EHV79" s="321">
        <f t="shared" si="152"/>
        <v>0</v>
      </c>
      <c r="EHW79" s="321">
        <f t="shared" si="152"/>
        <v>0</v>
      </c>
      <c r="EHX79" s="321">
        <f t="shared" si="152"/>
        <v>0</v>
      </c>
      <c r="EHY79" s="321">
        <f t="shared" si="152"/>
        <v>0</v>
      </c>
      <c r="EHZ79" s="321">
        <f t="shared" si="152"/>
        <v>0</v>
      </c>
      <c r="EIA79" s="321">
        <f t="shared" si="152"/>
        <v>0</v>
      </c>
      <c r="EIB79" s="321">
        <f t="shared" si="152"/>
        <v>0</v>
      </c>
      <c r="EIC79" s="321">
        <f t="shared" si="152"/>
        <v>0</v>
      </c>
      <c r="EID79" s="321">
        <f t="shared" si="152"/>
        <v>0</v>
      </c>
      <c r="EIE79" s="321">
        <f t="shared" si="152"/>
        <v>0</v>
      </c>
      <c r="EIF79" s="321">
        <f t="shared" si="152"/>
        <v>0</v>
      </c>
      <c r="EIG79" s="321">
        <f t="shared" si="152"/>
        <v>0</v>
      </c>
      <c r="EIH79" s="321">
        <f t="shared" si="152"/>
        <v>0</v>
      </c>
      <c r="EII79" s="321">
        <f t="shared" si="152"/>
        <v>0</v>
      </c>
      <c r="EIJ79" s="321">
        <f t="shared" si="152"/>
        <v>0</v>
      </c>
      <c r="EIK79" s="321">
        <f t="shared" si="152"/>
        <v>0</v>
      </c>
      <c r="EIL79" s="321">
        <f t="shared" si="152"/>
        <v>0</v>
      </c>
      <c r="EIM79" s="321">
        <f t="shared" si="152"/>
        <v>0</v>
      </c>
      <c r="EIN79" s="321">
        <f t="shared" si="152"/>
        <v>0</v>
      </c>
      <c r="EIO79" s="321">
        <f t="shared" si="152"/>
        <v>0</v>
      </c>
      <c r="EIP79" s="321">
        <f t="shared" si="152"/>
        <v>0</v>
      </c>
      <c r="EIQ79" s="321">
        <f t="shared" si="152"/>
        <v>0</v>
      </c>
      <c r="EIR79" s="321">
        <f t="shared" si="152"/>
        <v>0</v>
      </c>
      <c r="EIS79" s="321">
        <f t="shared" si="152"/>
        <v>0</v>
      </c>
      <c r="EIT79" s="321">
        <f t="shared" si="152"/>
        <v>0</v>
      </c>
      <c r="EIU79" s="321">
        <f t="shared" si="152"/>
        <v>0</v>
      </c>
      <c r="EIV79" s="321">
        <f t="shared" si="152"/>
        <v>0</v>
      </c>
      <c r="EIW79" s="321">
        <f t="shared" si="152"/>
        <v>0</v>
      </c>
      <c r="EIX79" s="321">
        <f t="shared" si="152"/>
        <v>0</v>
      </c>
      <c r="EIY79" s="321">
        <f t="shared" si="152"/>
        <v>0</v>
      </c>
      <c r="EIZ79" s="321">
        <f t="shared" si="152"/>
        <v>0</v>
      </c>
      <c r="EJA79" s="321">
        <f t="shared" si="152"/>
        <v>0</v>
      </c>
      <c r="EJB79" s="321">
        <f t="shared" si="152"/>
        <v>0</v>
      </c>
      <c r="EJC79" s="321">
        <f t="shared" si="152"/>
        <v>0</v>
      </c>
      <c r="EJD79" s="321">
        <f t="shared" si="152"/>
        <v>0</v>
      </c>
      <c r="EJE79" s="321">
        <f t="shared" si="152"/>
        <v>0</v>
      </c>
      <c r="EJF79" s="321">
        <f t="shared" si="152"/>
        <v>0</v>
      </c>
      <c r="EJG79" s="321">
        <f t="shared" si="152"/>
        <v>0</v>
      </c>
      <c r="EJH79" s="321">
        <f t="shared" si="152"/>
        <v>0</v>
      </c>
      <c r="EJI79" s="321">
        <f t="shared" si="152"/>
        <v>0</v>
      </c>
      <c r="EJJ79" s="321">
        <f t="shared" si="152"/>
        <v>0</v>
      </c>
      <c r="EJK79" s="321">
        <f t="shared" si="152"/>
        <v>0</v>
      </c>
      <c r="EJL79" s="321">
        <f t="shared" si="152"/>
        <v>0</v>
      </c>
      <c r="EJM79" s="321">
        <f t="shared" si="152"/>
        <v>0</v>
      </c>
      <c r="EJN79" s="321">
        <f t="shared" si="152"/>
        <v>0</v>
      </c>
      <c r="EJO79" s="321">
        <f t="shared" si="152"/>
        <v>0</v>
      </c>
      <c r="EJP79" s="321">
        <f t="shared" si="152"/>
        <v>0</v>
      </c>
      <c r="EJQ79" s="321">
        <f t="shared" si="152"/>
        <v>0</v>
      </c>
      <c r="EJR79" s="321">
        <f t="shared" si="152"/>
        <v>0</v>
      </c>
      <c r="EJS79" s="321">
        <f t="shared" si="152"/>
        <v>0</v>
      </c>
      <c r="EJT79" s="321">
        <f t="shared" si="152"/>
        <v>0</v>
      </c>
      <c r="EJU79" s="321">
        <f t="shared" si="152"/>
        <v>0</v>
      </c>
      <c r="EJV79" s="321">
        <f t="shared" si="152"/>
        <v>0</v>
      </c>
      <c r="EJW79" s="321">
        <f t="shared" si="152"/>
        <v>0</v>
      </c>
      <c r="EJX79" s="321">
        <f t="shared" si="152"/>
        <v>0</v>
      </c>
      <c r="EJY79" s="321">
        <f t="shared" si="152"/>
        <v>0</v>
      </c>
      <c r="EJZ79" s="321">
        <f t="shared" si="152"/>
        <v>0</v>
      </c>
      <c r="EKA79" s="321">
        <f t="shared" si="153"/>
        <v>0</v>
      </c>
      <c r="EKB79" s="321">
        <f t="shared" si="153"/>
        <v>0</v>
      </c>
      <c r="EKC79" s="321">
        <f t="shared" si="153"/>
        <v>0</v>
      </c>
      <c r="EKD79" s="321">
        <f t="shared" si="153"/>
        <v>0</v>
      </c>
      <c r="EKE79" s="321">
        <f t="shared" si="153"/>
        <v>0</v>
      </c>
      <c r="EKF79" s="321">
        <f t="shared" si="153"/>
        <v>0</v>
      </c>
      <c r="EKG79" s="321">
        <f t="shared" si="153"/>
        <v>0</v>
      </c>
      <c r="EKH79" s="321">
        <f t="shared" si="153"/>
        <v>0</v>
      </c>
      <c r="EKI79" s="321">
        <f t="shared" si="153"/>
        <v>0</v>
      </c>
      <c r="EKJ79" s="321">
        <f t="shared" si="153"/>
        <v>0</v>
      </c>
      <c r="EKK79" s="321">
        <f t="shared" si="153"/>
        <v>0</v>
      </c>
      <c r="EKL79" s="321">
        <f t="shared" si="153"/>
        <v>0</v>
      </c>
      <c r="EKM79" s="321">
        <f t="shared" si="153"/>
        <v>0</v>
      </c>
      <c r="EKN79" s="321">
        <f t="shared" si="153"/>
        <v>0</v>
      </c>
      <c r="EKO79" s="321">
        <f t="shared" si="153"/>
        <v>0</v>
      </c>
      <c r="EKP79" s="321">
        <f t="shared" si="153"/>
        <v>0</v>
      </c>
      <c r="EKQ79" s="321">
        <f t="shared" si="153"/>
        <v>0</v>
      </c>
      <c r="EKR79" s="321">
        <f t="shared" si="153"/>
        <v>0</v>
      </c>
      <c r="EKS79" s="321">
        <f t="shared" si="153"/>
        <v>0</v>
      </c>
      <c r="EKT79" s="321">
        <f t="shared" si="153"/>
        <v>0</v>
      </c>
      <c r="EKU79" s="321">
        <f t="shared" si="153"/>
        <v>0</v>
      </c>
      <c r="EKV79" s="321">
        <f t="shared" si="153"/>
        <v>0</v>
      </c>
      <c r="EKW79" s="321">
        <f t="shared" si="153"/>
        <v>0</v>
      </c>
      <c r="EKX79" s="321">
        <f t="shared" si="153"/>
        <v>0</v>
      </c>
      <c r="EKY79" s="321">
        <f t="shared" si="153"/>
        <v>0</v>
      </c>
      <c r="EKZ79" s="321">
        <f t="shared" si="153"/>
        <v>0</v>
      </c>
      <c r="ELA79" s="321">
        <f t="shared" si="153"/>
        <v>0</v>
      </c>
      <c r="ELB79" s="321">
        <f t="shared" si="153"/>
        <v>0</v>
      </c>
      <c r="ELC79" s="321">
        <f t="shared" si="153"/>
        <v>0</v>
      </c>
      <c r="ELD79" s="321">
        <f t="shared" si="153"/>
        <v>0</v>
      </c>
      <c r="ELE79" s="321">
        <f t="shared" si="153"/>
        <v>0</v>
      </c>
      <c r="ELF79" s="321">
        <f t="shared" si="153"/>
        <v>0</v>
      </c>
      <c r="ELG79" s="321">
        <f t="shared" si="153"/>
        <v>0</v>
      </c>
      <c r="ELH79" s="321">
        <f t="shared" si="153"/>
        <v>0</v>
      </c>
      <c r="ELI79" s="321">
        <f t="shared" si="153"/>
        <v>0</v>
      </c>
      <c r="ELJ79" s="321">
        <f t="shared" si="153"/>
        <v>0</v>
      </c>
      <c r="ELK79" s="321">
        <f t="shared" si="153"/>
        <v>0</v>
      </c>
      <c r="ELL79" s="321">
        <f t="shared" si="153"/>
        <v>0</v>
      </c>
      <c r="ELM79" s="321">
        <f t="shared" si="153"/>
        <v>0</v>
      </c>
      <c r="ELN79" s="321">
        <f t="shared" si="153"/>
        <v>0</v>
      </c>
      <c r="ELO79" s="321">
        <f t="shared" si="153"/>
        <v>0</v>
      </c>
      <c r="ELP79" s="321">
        <f t="shared" si="153"/>
        <v>0</v>
      </c>
      <c r="ELQ79" s="321">
        <f t="shared" si="153"/>
        <v>0</v>
      </c>
      <c r="ELR79" s="321">
        <f t="shared" si="153"/>
        <v>0</v>
      </c>
      <c r="ELS79" s="321">
        <f t="shared" si="153"/>
        <v>0</v>
      </c>
      <c r="ELT79" s="321">
        <f t="shared" si="153"/>
        <v>0</v>
      </c>
      <c r="ELU79" s="321">
        <f t="shared" si="153"/>
        <v>0</v>
      </c>
      <c r="ELV79" s="321">
        <f t="shared" si="153"/>
        <v>0</v>
      </c>
      <c r="ELW79" s="321">
        <f t="shared" si="153"/>
        <v>0</v>
      </c>
      <c r="ELX79" s="321">
        <f t="shared" si="153"/>
        <v>0</v>
      </c>
      <c r="ELY79" s="321">
        <f t="shared" si="153"/>
        <v>0</v>
      </c>
      <c r="ELZ79" s="321">
        <f t="shared" si="153"/>
        <v>0</v>
      </c>
      <c r="EMA79" s="321">
        <f t="shared" si="153"/>
        <v>0</v>
      </c>
      <c r="EMB79" s="321">
        <f t="shared" si="153"/>
        <v>0</v>
      </c>
      <c r="EMC79" s="321">
        <f t="shared" si="153"/>
        <v>0</v>
      </c>
      <c r="EMD79" s="321">
        <f t="shared" si="153"/>
        <v>0</v>
      </c>
      <c r="EME79" s="321">
        <f t="shared" si="153"/>
        <v>0</v>
      </c>
      <c r="EMF79" s="321">
        <f t="shared" si="153"/>
        <v>0</v>
      </c>
      <c r="EMG79" s="321">
        <f t="shared" si="153"/>
        <v>0</v>
      </c>
      <c r="EMH79" s="321">
        <f t="shared" si="153"/>
        <v>0</v>
      </c>
      <c r="EMI79" s="321">
        <f t="shared" si="153"/>
        <v>0</v>
      </c>
      <c r="EMJ79" s="321">
        <f t="shared" si="153"/>
        <v>0</v>
      </c>
      <c r="EMK79" s="321">
        <f t="shared" si="153"/>
        <v>0</v>
      </c>
      <c r="EML79" s="321">
        <f t="shared" si="153"/>
        <v>0</v>
      </c>
      <c r="EMM79" s="321">
        <f t="shared" si="154"/>
        <v>0</v>
      </c>
      <c r="EMN79" s="321">
        <f t="shared" si="154"/>
        <v>0</v>
      </c>
      <c r="EMO79" s="321">
        <f t="shared" si="154"/>
        <v>0</v>
      </c>
      <c r="EMP79" s="321">
        <f t="shared" si="154"/>
        <v>0</v>
      </c>
      <c r="EMQ79" s="321">
        <f t="shared" si="154"/>
        <v>0</v>
      </c>
      <c r="EMR79" s="321">
        <f t="shared" si="154"/>
        <v>0</v>
      </c>
      <c r="EMS79" s="321">
        <f t="shared" si="154"/>
        <v>0</v>
      </c>
      <c r="EMT79" s="321">
        <f t="shared" si="154"/>
        <v>0</v>
      </c>
      <c r="EMU79" s="321">
        <f t="shared" si="154"/>
        <v>0</v>
      </c>
      <c r="EMV79" s="321">
        <f t="shared" si="154"/>
        <v>0</v>
      </c>
      <c r="EMW79" s="321">
        <f t="shared" si="154"/>
        <v>0</v>
      </c>
      <c r="EMX79" s="321">
        <f t="shared" si="154"/>
        <v>0</v>
      </c>
      <c r="EMY79" s="321">
        <f t="shared" si="154"/>
        <v>0</v>
      </c>
      <c r="EMZ79" s="321">
        <f t="shared" si="154"/>
        <v>0</v>
      </c>
      <c r="ENA79" s="321">
        <f t="shared" si="154"/>
        <v>0</v>
      </c>
      <c r="ENB79" s="321">
        <f t="shared" si="154"/>
        <v>0</v>
      </c>
      <c r="ENC79" s="321">
        <f t="shared" si="154"/>
        <v>0</v>
      </c>
      <c r="END79" s="321">
        <f t="shared" si="154"/>
        <v>0</v>
      </c>
      <c r="ENE79" s="321">
        <f t="shared" si="154"/>
        <v>0</v>
      </c>
      <c r="ENF79" s="321">
        <f t="shared" si="154"/>
        <v>0</v>
      </c>
      <c r="ENG79" s="321">
        <f t="shared" si="154"/>
        <v>0</v>
      </c>
      <c r="ENH79" s="321">
        <f t="shared" si="154"/>
        <v>0</v>
      </c>
      <c r="ENI79" s="321">
        <f t="shared" si="154"/>
        <v>0</v>
      </c>
      <c r="ENJ79" s="321">
        <f t="shared" si="154"/>
        <v>0</v>
      </c>
      <c r="ENK79" s="321">
        <f t="shared" si="154"/>
        <v>0</v>
      </c>
      <c r="ENL79" s="321">
        <f t="shared" si="154"/>
        <v>0</v>
      </c>
      <c r="ENM79" s="321">
        <f t="shared" si="154"/>
        <v>0</v>
      </c>
      <c r="ENN79" s="321">
        <f t="shared" si="154"/>
        <v>0</v>
      </c>
      <c r="ENO79" s="321">
        <f t="shared" si="154"/>
        <v>0</v>
      </c>
      <c r="ENP79" s="321">
        <f t="shared" si="154"/>
        <v>0</v>
      </c>
      <c r="ENQ79" s="321">
        <f t="shared" si="154"/>
        <v>0</v>
      </c>
      <c r="ENR79" s="321">
        <f t="shared" si="154"/>
        <v>0</v>
      </c>
      <c r="ENS79" s="321">
        <f t="shared" si="154"/>
        <v>0</v>
      </c>
      <c r="ENT79" s="321">
        <f t="shared" si="154"/>
        <v>0</v>
      </c>
      <c r="ENU79" s="321">
        <f t="shared" si="154"/>
        <v>0</v>
      </c>
      <c r="ENV79" s="321">
        <f t="shared" si="154"/>
        <v>0</v>
      </c>
      <c r="ENW79" s="321">
        <f t="shared" si="154"/>
        <v>0</v>
      </c>
      <c r="ENX79" s="321">
        <f t="shared" si="154"/>
        <v>0</v>
      </c>
      <c r="ENY79" s="321">
        <f t="shared" si="154"/>
        <v>0</v>
      </c>
      <c r="ENZ79" s="321">
        <f t="shared" si="154"/>
        <v>0</v>
      </c>
      <c r="EOA79" s="321">
        <f t="shared" si="154"/>
        <v>0</v>
      </c>
      <c r="EOB79" s="321">
        <f t="shared" si="154"/>
        <v>0</v>
      </c>
      <c r="EOC79" s="321">
        <f t="shared" si="154"/>
        <v>0</v>
      </c>
      <c r="EOD79" s="321">
        <f t="shared" si="154"/>
        <v>0</v>
      </c>
      <c r="EOE79" s="321">
        <f t="shared" si="154"/>
        <v>0</v>
      </c>
      <c r="EOF79" s="321">
        <f t="shared" si="154"/>
        <v>0</v>
      </c>
      <c r="EOG79" s="321">
        <f t="shared" si="154"/>
        <v>0</v>
      </c>
      <c r="EOH79" s="321">
        <f t="shared" si="154"/>
        <v>0</v>
      </c>
      <c r="EOI79" s="321">
        <f t="shared" si="154"/>
        <v>0</v>
      </c>
      <c r="EOJ79" s="321">
        <f t="shared" si="154"/>
        <v>0</v>
      </c>
      <c r="EOK79" s="321">
        <f t="shared" si="154"/>
        <v>0</v>
      </c>
      <c r="EOL79" s="321">
        <f t="shared" si="154"/>
        <v>0</v>
      </c>
      <c r="EOM79" s="321">
        <f t="shared" si="154"/>
        <v>0</v>
      </c>
      <c r="EON79" s="321">
        <f t="shared" si="154"/>
        <v>0</v>
      </c>
      <c r="EOO79" s="321">
        <f t="shared" si="154"/>
        <v>0</v>
      </c>
      <c r="EOP79" s="321">
        <f t="shared" si="154"/>
        <v>0</v>
      </c>
      <c r="EOQ79" s="321">
        <f t="shared" si="154"/>
        <v>0</v>
      </c>
      <c r="EOR79" s="321">
        <f t="shared" si="154"/>
        <v>0</v>
      </c>
      <c r="EOS79" s="321">
        <f t="shared" si="154"/>
        <v>0</v>
      </c>
      <c r="EOT79" s="321">
        <f t="shared" si="154"/>
        <v>0</v>
      </c>
      <c r="EOU79" s="321">
        <f t="shared" si="154"/>
        <v>0</v>
      </c>
      <c r="EOV79" s="321">
        <f t="shared" si="154"/>
        <v>0</v>
      </c>
      <c r="EOW79" s="321">
        <f t="shared" si="154"/>
        <v>0</v>
      </c>
      <c r="EOX79" s="321">
        <f t="shared" si="154"/>
        <v>0</v>
      </c>
      <c r="EOY79" s="321">
        <f t="shared" si="155"/>
        <v>0</v>
      </c>
      <c r="EOZ79" s="321">
        <f t="shared" si="155"/>
        <v>0</v>
      </c>
      <c r="EPA79" s="321">
        <f t="shared" si="155"/>
        <v>0</v>
      </c>
      <c r="EPB79" s="321">
        <f t="shared" si="155"/>
        <v>0</v>
      </c>
      <c r="EPC79" s="321">
        <f t="shared" si="155"/>
        <v>0</v>
      </c>
      <c r="EPD79" s="321">
        <f t="shared" si="155"/>
        <v>0</v>
      </c>
      <c r="EPE79" s="321">
        <f t="shared" si="155"/>
        <v>0</v>
      </c>
      <c r="EPF79" s="321">
        <f t="shared" si="155"/>
        <v>0</v>
      </c>
      <c r="EPG79" s="321">
        <f t="shared" si="155"/>
        <v>0</v>
      </c>
      <c r="EPH79" s="321">
        <f t="shared" si="155"/>
        <v>0</v>
      </c>
      <c r="EPI79" s="321">
        <f t="shared" si="155"/>
        <v>0</v>
      </c>
      <c r="EPJ79" s="321">
        <f t="shared" si="155"/>
        <v>0</v>
      </c>
      <c r="EPK79" s="321">
        <f t="shared" si="155"/>
        <v>0</v>
      </c>
      <c r="EPL79" s="321">
        <f t="shared" si="155"/>
        <v>0</v>
      </c>
      <c r="EPM79" s="321">
        <f t="shared" si="155"/>
        <v>0</v>
      </c>
      <c r="EPN79" s="321">
        <f t="shared" si="155"/>
        <v>0</v>
      </c>
      <c r="EPO79" s="321">
        <f t="shared" si="155"/>
        <v>0</v>
      </c>
      <c r="EPP79" s="321">
        <f t="shared" si="155"/>
        <v>0</v>
      </c>
      <c r="EPQ79" s="321">
        <f t="shared" si="155"/>
        <v>0</v>
      </c>
      <c r="EPR79" s="321">
        <f t="shared" si="155"/>
        <v>0</v>
      </c>
      <c r="EPS79" s="321">
        <f t="shared" si="155"/>
        <v>0</v>
      </c>
      <c r="EPT79" s="321">
        <f t="shared" si="155"/>
        <v>0</v>
      </c>
      <c r="EPU79" s="321">
        <f t="shared" si="155"/>
        <v>0</v>
      </c>
      <c r="EPV79" s="321">
        <f t="shared" si="155"/>
        <v>0</v>
      </c>
      <c r="EPW79" s="321">
        <f t="shared" si="155"/>
        <v>0</v>
      </c>
      <c r="EPX79" s="321">
        <f t="shared" si="155"/>
        <v>0</v>
      </c>
      <c r="EPY79" s="321">
        <f t="shared" si="155"/>
        <v>0</v>
      </c>
      <c r="EPZ79" s="321">
        <f t="shared" si="155"/>
        <v>0</v>
      </c>
      <c r="EQA79" s="321">
        <f t="shared" si="155"/>
        <v>0</v>
      </c>
      <c r="EQB79" s="321">
        <f t="shared" si="155"/>
        <v>0</v>
      </c>
      <c r="EQC79" s="321">
        <f t="shared" si="155"/>
        <v>0</v>
      </c>
      <c r="EQD79" s="321">
        <f t="shared" si="155"/>
        <v>0</v>
      </c>
      <c r="EQE79" s="321">
        <f t="shared" si="155"/>
        <v>0</v>
      </c>
      <c r="EQF79" s="321">
        <f t="shared" si="155"/>
        <v>0</v>
      </c>
      <c r="EQG79" s="321">
        <f t="shared" si="155"/>
        <v>0</v>
      </c>
      <c r="EQH79" s="321">
        <f t="shared" si="155"/>
        <v>0</v>
      </c>
      <c r="EQI79" s="321">
        <f t="shared" si="155"/>
        <v>0</v>
      </c>
      <c r="EQJ79" s="321">
        <f t="shared" si="155"/>
        <v>0</v>
      </c>
      <c r="EQK79" s="321">
        <f t="shared" si="155"/>
        <v>0</v>
      </c>
      <c r="EQL79" s="321">
        <f t="shared" si="155"/>
        <v>0</v>
      </c>
      <c r="EQM79" s="321">
        <f t="shared" si="155"/>
        <v>0</v>
      </c>
      <c r="EQN79" s="321">
        <f t="shared" si="155"/>
        <v>0</v>
      </c>
      <c r="EQO79" s="321">
        <f t="shared" si="155"/>
        <v>0</v>
      </c>
      <c r="EQP79" s="321">
        <f t="shared" si="155"/>
        <v>0</v>
      </c>
      <c r="EQQ79" s="321">
        <f t="shared" si="155"/>
        <v>0</v>
      </c>
      <c r="EQR79" s="321">
        <f t="shared" si="155"/>
        <v>0</v>
      </c>
      <c r="EQS79" s="321">
        <f t="shared" si="155"/>
        <v>0</v>
      </c>
      <c r="EQT79" s="321">
        <f t="shared" si="155"/>
        <v>0</v>
      </c>
      <c r="EQU79" s="321">
        <f t="shared" si="155"/>
        <v>0</v>
      </c>
      <c r="EQV79" s="321">
        <f t="shared" si="155"/>
        <v>0</v>
      </c>
      <c r="EQW79" s="321">
        <f t="shared" si="155"/>
        <v>0</v>
      </c>
      <c r="EQX79" s="321">
        <f t="shared" si="155"/>
        <v>0</v>
      </c>
      <c r="EQY79" s="321">
        <f t="shared" si="155"/>
        <v>0</v>
      </c>
      <c r="EQZ79" s="321">
        <f t="shared" si="155"/>
        <v>0</v>
      </c>
      <c r="ERA79" s="321">
        <f t="shared" si="155"/>
        <v>0</v>
      </c>
      <c r="ERB79" s="321">
        <f t="shared" si="155"/>
        <v>0</v>
      </c>
      <c r="ERC79" s="321">
        <f t="shared" si="155"/>
        <v>0</v>
      </c>
      <c r="ERD79" s="321">
        <f t="shared" si="155"/>
        <v>0</v>
      </c>
      <c r="ERE79" s="321">
        <f t="shared" si="155"/>
        <v>0</v>
      </c>
      <c r="ERF79" s="321">
        <f t="shared" si="155"/>
        <v>0</v>
      </c>
      <c r="ERG79" s="321">
        <f t="shared" si="155"/>
        <v>0</v>
      </c>
      <c r="ERH79" s="321">
        <f t="shared" si="155"/>
        <v>0</v>
      </c>
      <c r="ERI79" s="321">
        <f t="shared" si="155"/>
        <v>0</v>
      </c>
      <c r="ERJ79" s="321">
        <f t="shared" si="155"/>
        <v>0</v>
      </c>
      <c r="ERK79" s="321">
        <f t="shared" si="156"/>
        <v>0</v>
      </c>
      <c r="ERL79" s="321">
        <f t="shared" si="156"/>
        <v>0</v>
      </c>
      <c r="ERM79" s="321">
        <f t="shared" si="156"/>
        <v>0</v>
      </c>
      <c r="ERN79" s="321">
        <f t="shared" si="156"/>
        <v>0</v>
      </c>
      <c r="ERO79" s="321">
        <f t="shared" si="156"/>
        <v>0</v>
      </c>
      <c r="ERP79" s="321">
        <f t="shared" si="156"/>
        <v>0</v>
      </c>
      <c r="ERQ79" s="321">
        <f t="shared" si="156"/>
        <v>0</v>
      </c>
      <c r="ERR79" s="321">
        <f t="shared" si="156"/>
        <v>0</v>
      </c>
      <c r="ERS79" s="321">
        <f t="shared" si="156"/>
        <v>0</v>
      </c>
      <c r="ERT79" s="321">
        <f t="shared" si="156"/>
        <v>0</v>
      </c>
      <c r="ERU79" s="321">
        <f t="shared" si="156"/>
        <v>0</v>
      </c>
      <c r="ERV79" s="321">
        <f t="shared" si="156"/>
        <v>0</v>
      </c>
      <c r="ERW79" s="321">
        <f t="shared" si="156"/>
        <v>0</v>
      </c>
      <c r="ERX79" s="321">
        <f t="shared" si="156"/>
        <v>0</v>
      </c>
      <c r="ERY79" s="321">
        <f t="shared" si="156"/>
        <v>0</v>
      </c>
      <c r="ERZ79" s="321">
        <f t="shared" si="156"/>
        <v>0</v>
      </c>
      <c r="ESA79" s="321">
        <f t="shared" si="156"/>
        <v>0</v>
      </c>
      <c r="ESB79" s="321">
        <f t="shared" si="156"/>
        <v>0</v>
      </c>
      <c r="ESC79" s="321">
        <f t="shared" si="156"/>
        <v>0</v>
      </c>
      <c r="ESD79" s="321">
        <f t="shared" si="156"/>
        <v>0</v>
      </c>
      <c r="ESE79" s="321">
        <f t="shared" si="156"/>
        <v>0</v>
      </c>
      <c r="ESF79" s="321">
        <f t="shared" si="156"/>
        <v>0</v>
      </c>
      <c r="ESG79" s="321">
        <f t="shared" si="156"/>
        <v>0</v>
      </c>
      <c r="ESH79" s="321">
        <f t="shared" si="156"/>
        <v>0</v>
      </c>
      <c r="ESI79" s="321">
        <f t="shared" si="156"/>
        <v>0</v>
      </c>
      <c r="ESJ79" s="321">
        <f t="shared" si="156"/>
        <v>0</v>
      </c>
      <c r="ESK79" s="321">
        <f t="shared" si="156"/>
        <v>0</v>
      </c>
      <c r="ESL79" s="321">
        <f t="shared" si="156"/>
        <v>0</v>
      </c>
      <c r="ESM79" s="321">
        <f t="shared" si="156"/>
        <v>0</v>
      </c>
      <c r="ESN79" s="321">
        <f t="shared" si="156"/>
        <v>0</v>
      </c>
      <c r="ESO79" s="321">
        <f t="shared" si="156"/>
        <v>0</v>
      </c>
      <c r="ESP79" s="321">
        <f t="shared" si="156"/>
        <v>0</v>
      </c>
      <c r="ESQ79" s="321">
        <f t="shared" si="156"/>
        <v>0</v>
      </c>
      <c r="ESR79" s="321">
        <f t="shared" si="156"/>
        <v>0</v>
      </c>
      <c r="ESS79" s="321">
        <f t="shared" si="156"/>
        <v>0</v>
      </c>
      <c r="EST79" s="321">
        <f t="shared" si="156"/>
        <v>0</v>
      </c>
      <c r="ESU79" s="321">
        <f t="shared" si="156"/>
        <v>0</v>
      </c>
      <c r="ESV79" s="321">
        <f t="shared" si="156"/>
        <v>0</v>
      </c>
      <c r="ESW79" s="321">
        <f t="shared" si="156"/>
        <v>0</v>
      </c>
      <c r="ESX79" s="321">
        <f t="shared" si="156"/>
        <v>0</v>
      </c>
      <c r="ESY79" s="321">
        <f t="shared" si="156"/>
        <v>0</v>
      </c>
      <c r="ESZ79" s="321">
        <f t="shared" si="156"/>
        <v>0</v>
      </c>
      <c r="ETA79" s="321">
        <f t="shared" si="156"/>
        <v>0</v>
      </c>
      <c r="ETB79" s="321">
        <f t="shared" si="156"/>
        <v>0</v>
      </c>
      <c r="ETC79" s="321">
        <f t="shared" si="156"/>
        <v>0</v>
      </c>
      <c r="ETD79" s="321">
        <f t="shared" si="156"/>
        <v>0</v>
      </c>
      <c r="ETE79" s="321">
        <f t="shared" si="156"/>
        <v>0</v>
      </c>
      <c r="ETF79" s="321">
        <f t="shared" si="156"/>
        <v>0</v>
      </c>
      <c r="ETG79" s="321">
        <f t="shared" si="156"/>
        <v>0</v>
      </c>
      <c r="ETH79" s="321">
        <f t="shared" si="156"/>
        <v>0</v>
      </c>
      <c r="ETI79" s="321">
        <f t="shared" si="156"/>
        <v>0</v>
      </c>
      <c r="ETJ79" s="321">
        <f t="shared" si="156"/>
        <v>0</v>
      </c>
      <c r="ETK79" s="321">
        <f t="shared" si="156"/>
        <v>0</v>
      </c>
      <c r="ETL79" s="321">
        <f t="shared" si="156"/>
        <v>0</v>
      </c>
      <c r="ETM79" s="321">
        <f t="shared" si="156"/>
        <v>0</v>
      </c>
      <c r="ETN79" s="321">
        <f t="shared" si="156"/>
        <v>0</v>
      </c>
      <c r="ETO79" s="321">
        <f t="shared" si="156"/>
        <v>0</v>
      </c>
      <c r="ETP79" s="321">
        <f t="shared" si="156"/>
        <v>0</v>
      </c>
      <c r="ETQ79" s="321">
        <f t="shared" si="156"/>
        <v>0</v>
      </c>
      <c r="ETR79" s="321">
        <f t="shared" si="156"/>
        <v>0</v>
      </c>
      <c r="ETS79" s="321">
        <f t="shared" si="156"/>
        <v>0</v>
      </c>
      <c r="ETT79" s="321">
        <f t="shared" si="156"/>
        <v>0</v>
      </c>
      <c r="ETU79" s="321">
        <f t="shared" si="156"/>
        <v>0</v>
      </c>
      <c r="ETV79" s="321">
        <f t="shared" si="156"/>
        <v>0</v>
      </c>
      <c r="ETW79" s="321">
        <f t="shared" si="157"/>
        <v>0</v>
      </c>
      <c r="ETX79" s="321">
        <f t="shared" si="157"/>
        <v>0</v>
      </c>
      <c r="ETY79" s="321">
        <f t="shared" si="157"/>
        <v>0</v>
      </c>
      <c r="ETZ79" s="321">
        <f t="shared" si="157"/>
        <v>0</v>
      </c>
      <c r="EUA79" s="321">
        <f t="shared" si="157"/>
        <v>0</v>
      </c>
      <c r="EUB79" s="321">
        <f t="shared" si="157"/>
        <v>0</v>
      </c>
      <c r="EUC79" s="321">
        <f t="shared" si="157"/>
        <v>0</v>
      </c>
      <c r="EUD79" s="321">
        <f t="shared" si="157"/>
        <v>0</v>
      </c>
      <c r="EUE79" s="321">
        <f t="shared" si="157"/>
        <v>0</v>
      </c>
      <c r="EUF79" s="321">
        <f t="shared" si="157"/>
        <v>0</v>
      </c>
      <c r="EUG79" s="321">
        <f t="shared" si="157"/>
        <v>0</v>
      </c>
      <c r="EUH79" s="321">
        <f t="shared" si="157"/>
        <v>0</v>
      </c>
      <c r="EUI79" s="321">
        <f t="shared" si="157"/>
        <v>0</v>
      </c>
      <c r="EUJ79" s="321">
        <f t="shared" si="157"/>
        <v>0</v>
      </c>
      <c r="EUK79" s="321">
        <f t="shared" si="157"/>
        <v>0</v>
      </c>
      <c r="EUL79" s="321">
        <f t="shared" si="157"/>
        <v>0</v>
      </c>
      <c r="EUM79" s="321">
        <f t="shared" si="157"/>
        <v>0</v>
      </c>
      <c r="EUN79" s="321">
        <f t="shared" si="157"/>
        <v>0</v>
      </c>
      <c r="EUO79" s="321">
        <f t="shared" si="157"/>
        <v>0</v>
      </c>
      <c r="EUP79" s="321">
        <f t="shared" si="157"/>
        <v>0</v>
      </c>
      <c r="EUQ79" s="321">
        <f t="shared" si="157"/>
        <v>0</v>
      </c>
      <c r="EUR79" s="321">
        <f t="shared" si="157"/>
        <v>0</v>
      </c>
      <c r="EUS79" s="321">
        <f t="shared" si="157"/>
        <v>0</v>
      </c>
      <c r="EUT79" s="321">
        <f t="shared" si="157"/>
        <v>0</v>
      </c>
      <c r="EUU79" s="321">
        <f t="shared" si="157"/>
        <v>0</v>
      </c>
      <c r="EUV79" s="321">
        <f t="shared" si="157"/>
        <v>0</v>
      </c>
      <c r="EUW79" s="321">
        <f t="shared" si="157"/>
        <v>0</v>
      </c>
      <c r="EUX79" s="321">
        <f t="shared" si="157"/>
        <v>0</v>
      </c>
      <c r="EUY79" s="321">
        <f t="shared" si="157"/>
        <v>0</v>
      </c>
      <c r="EUZ79" s="321">
        <f t="shared" si="157"/>
        <v>0</v>
      </c>
      <c r="EVA79" s="321">
        <f t="shared" si="157"/>
        <v>0</v>
      </c>
      <c r="EVB79" s="321">
        <f t="shared" si="157"/>
        <v>0</v>
      </c>
      <c r="EVC79" s="321">
        <f t="shared" si="157"/>
        <v>0</v>
      </c>
      <c r="EVD79" s="321">
        <f t="shared" si="157"/>
        <v>0</v>
      </c>
      <c r="EVE79" s="321">
        <f t="shared" si="157"/>
        <v>0</v>
      </c>
      <c r="EVF79" s="321">
        <f t="shared" si="157"/>
        <v>0</v>
      </c>
      <c r="EVG79" s="321">
        <f t="shared" si="157"/>
        <v>0</v>
      </c>
      <c r="EVH79" s="321">
        <f t="shared" si="157"/>
        <v>0</v>
      </c>
      <c r="EVI79" s="321">
        <f t="shared" si="157"/>
        <v>0</v>
      </c>
      <c r="EVJ79" s="321">
        <f t="shared" si="157"/>
        <v>0</v>
      </c>
      <c r="EVK79" s="321">
        <f t="shared" si="157"/>
        <v>0</v>
      </c>
      <c r="EVL79" s="321">
        <f t="shared" si="157"/>
        <v>0</v>
      </c>
      <c r="EVM79" s="321">
        <f t="shared" si="157"/>
        <v>0</v>
      </c>
      <c r="EVN79" s="321">
        <f t="shared" si="157"/>
        <v>0</v>
      </c>
      <c r="EVO79" s="321">
        <f t="shared" si="157"/>
        <v>0</v>
      </c>
      <c r="EVP79" s="321">
        <f t="shared" si="157"/>
        <v>0</v>
      </c>
      <c r="EVQ79" s="321">
        <f t="shared" si="157"/>
        <v>0</v>
      </c>
      <c r="EVR79" s="321">
        <f t="shared" si="157"/>
        <v>0</v>
      </c>
      <c r="EVS79" s="321">
        <f t="shared" si="157"/>
        <v>0</v>
      </c>
      <c r="EVT79" s="321">
        <f t="shared" si="157"/>
        <v>0</v>
      </c>
      <c r="EVU79" s="321">
        <f t="shared" si="157"/>
        <v>0</v>
      </c>
      <c r="EVV79" s="321">
        <f t="shared" si="157"/>
        <v>0</v>
      </c>
      <c r="EVW79" s="321">
        <f t="shared" si="157"/>
        <v>0</v>
      </c>
      <c r="EVX79" s="321">
        <f t="shared" si="157"/>
        <v>0</v>
      </c>
      <c r="EVY79" s="321">
        <f t="shared" si="157"/>
        <v>0</v>
      </c>
      <c r="EVZ79" s="321">
        <f t="shared" si="157"/>
        <v>0</v>
      </c>
      <c r="EWA79" s="321">
        <f t="shared" si="157"/>
        <v>0</v>
      </c>
      <c r="EWB79" s="321">
        <f t="shared" si="157"/>
        <v>0</v>
      </c>
      <c r="EWC79" s="321">
        <f t="shared" si="157"/>
        <v>0</v>
      </c>
      <c r="EWD79" s="321">
        <f t="shared" si="157"/>
        <v>0</v>
      </c>
      <c r="EWE79" s="321">
        <f t="shared" si="157"/>
        <v>0</v>
      </c>
      <c r="EWF79" s="321">
        <f t="shared" si="157"/>
        <v>0</v>
      </c>
      <c r="EWG79" s="321">
        <f t="shared" si="157"/>
        <v>0</v>
      </c>
      <c r="EWH79" s="321">
        <f t="shared" si="157"/>
        <v>0</v>
      </c>
      <c r="EWI79" s="321">
        <f t="shared" si="158"/>
        <v>0</v>
      </c>
      <c r="EWJ79" s="321">
        <f t="shared" si="158"/>
        <v>0</v>
      </c>
      <c r="EWK79" s="321">
        <f t="shared" si="158"/>
        <v>0</v>
      </c>
      <c r="EWL79" s="321">
        <f t="shared" si="158"/>
        <v>0</v>
      </c>
      <c r="EWM79" s="321">
        <f t="shared" si="158"/>
        <v>0</v>
      </c>
      <c r="EWN79" s="321">
        <f t="shared" si="158"/>
        <v>0</v>
      </c>
      <c r="EWO79" s="321">
        <f t="shared" si="158"/>
        <v>0</v>
      </c>
      <c r="EWP79" s="321">
        <f t="shared" si="158"/>
        <v>0</v>
      </c>
      <c r="EWQ79" s="321">
        <f t="shared" si="158"/>
        <v>0</v>
      </c>
      <c r="EWR79" s="321">
        <f t="shared" si="158"/>
        <v>0</v>
      </c>
      <c r="EWS79" s="321">
        <f t="shared" si="158"/>
        <v>0</v>
      </c>
      <c r="EWT79" s="321">
        <f t="shared" si="158"/>
        <v>0</v>
      </c>
      <c r="EWU79" s="321">
        <f t="shared" si="158"/>
        <v>0</v>
      </c>
      <c r="EWV79" s="321">
        <f t="shared" si="158"/>
        <v>0</v>
      </c>
      <c r="EWW79" s="321">
        <f t="shared" si="158"/>
        <v>0</v>
      </c>
      <c r="EWX79" s="321">
        <f t="shared" si="158"/>
        <v>0</v>
      </c>
      <c r="EWY79" s="321">
        <f t="shared" si="158"/>
        <v>0</v>
      </c>
      <c r="EWZ79" s="321">
        <f t="shared" si="158"/>
        <v>0</v>
      </c>
      <c r="EXA79" s="321">
        <f t="shared" si="158"/>
        <v>0</v>
      </c>
      <c r="EXB79" s="321">
        <f t="shared" si="158"/>
        <v>0</v>
      </c>
      <c r="EXC79" s="321">
        <f t="shared" si="158"/>
        <v>0</v>
      </c>
      <c r="EXD79" s="321">
        <f t="shared" si="158"/>
        <v>0</v>
      </c>
      <c r="EXE79" s="321">
        <f t="shared" si="158"/>
        <v>0</v>
      </c>
      <c r="EXF79" s="321">
        <f t="shared" si="158"/>
        <v>0</v>
      </c>
      <c r="EXG79" s="321">
        <f t="shared" si="158"/>
        <v>0</v>
      </c>
      <c r="EXH79" s="321">
        <f t="shared" si="158"/>
        <v>0</v>
      </c>
      <c r="EXI79" s="321">
        <f t="shared" si="158"/>
        <v>0</v>
      </c>
      <c r="EXJ79" s="321">
        <f t="shared" si="158"/>
        <v>0</v>
      </c>
      <c r="EXK79" s="321">
        <f t="shared" si="158"/>
        <v>0</v>
      </c>
      <c r="EXL79" s="321">
        <f t="shared" si="158"/>
        <v>0</v>
      </c>
      <c r="EXM79" s="321">
        <f t="shared" si="158"/>
        <v>0</v>
      </c>
      <c r="EXN79" s="321">
        <f t="shared" si="158"/>
        <v>0</v>
      </c>
      <c r="EXO79" s="321">
        <f t="shared" si="158"/>
        <v>0</v>
      </c>
      <c r="EXP79" s="321">
        <f t="shared" si="158"/>
        <v>0</v>
      </c>
      <c r="EXQ79" s="321">
        <f t="shared" si="158"/>
        <v>0</v>
      </c>
      <c r="EXR79" s="321">
        <f t="shared" si="158"/>
        <v>0</v>
      </c>
      <c r="EXS79" s="321">
        <f t="shared" si="158"/>
        <v>0</v>
      </c>
      <c r="EXT79" s="321">
        <f t="shared" si="158"/>
        <v>0</v>
      </c>
      <c r="EXU79" s="321">
        <f t="shared" si="158"/>
        <v>0</v>
      </c>
      <c r="EXV79" s="321">
        <f t="shared" si="158"/>
        <v>0</v>
      </c>
      <c r="EXW79" s="321">
        <f t="shared" si="158"/>
        <v>0</v>
      </c>
      <c r="EXX79" s="321">
        <f t="shared" si="158"/>
        <v>0</v>
      </c>
      <c r="EXY79" s="321">
        <f t="shared" si="158"/>
        <v>0</v>
      </c>
      <c r="EXZ79" s="321">
        <f t="shared" si="158"/>
        <v>0</v>
      </c>
      <c r="EYA79" s="321">
        <f t="shared" si="158"/>
        <v>0</v>
      </c>
      <c r="EYB79" s="321">
        <f t="shared" si="158"/>
        <v>0</v>
      </c>
      <c r="EYC79" s="321">
        <f t="shared" si="158"/>
        <v>0</v>
      </c>
      <c r="EYD79" s="321">
        <f t="shared" si="158"/>
        <v>0</v>
      </c>
      <c r="EYE79" s="321">
        <f t="shared" si="158"/>
        <v>0</v>
      </c>
      <c r="EYF79" s="321">
        <f t="shared" si="158"/>
        <v>0</v>
      </c>
      <c r="EYG79" s="321">
        <f t="shared" si="158"/>
        <v>0</v>
      </c>
      <c r="EYH79" s="321">
        <f t="shared" si="158"/>
        <v>0</v>
      </c>
      <c r="EYI79" s="321">
        <f t="shared" si="158"/>
        <v>0</v>
      </c>
      <c r="EYJ79" s="321">
        <f t="shared" si="158"/>
        <v>0</v>
      </c>
      <c r="EYK79" s="321">
        <f t="shared" si="158"/>
        <v>0</v>
      </c>
      <c r="EYL79" s="321">
        <f t="shared" si="158"/>
        <v>0</v>
      </c>
      <c r="EYM79" s="321">
        <f t="shared" si="158"/>
        <v>0</v>
      </c>
      <c r="EYN79" s="321">
        <f t="shared" si="158"/>
        <v>0</v>
      </c>
      <c r="EYO79" s="321">
        <f t="shared" si="158"/>
        <v>0</v>
      </c>
      <c r="EYP79" s="321">
        <f t="shared" si="158"/>
        <v>0</v>
      </c>
      <c r="EYQ79" s="321">
        <f t="shared" si="158"/>
        <v>0</v>
      </c>
      <c r="EYR79" s="321">
        <f t="shared" si="158"/>
        <v>0</v>
      </c>
      <c r="EYS79" s="321">
        <f t="shared" si="158"/>
        <v>0</v>
      </c>
      <c r="EYT79" s="321">
        <f t="shared" si="158"/>
        <v>0</v>
      </c>
      <c r="EYU79" s="321">
        <f t="shared" si="159"/>
        <v>0</v>
      </c>
      <c r="EYV79" s="321">
        <f t="shared" si="159"/>
        <v>0</v>
      </c>
      <c r="EYW79" s="321">
        <f t="shared" si="159"/>
        <v>0</v>
      </c>
      <c r="EYX79" s="321">
        <f t="shared" si="159"/>
        <v>0</v>
      </c>
      <c r="EYY79" s="321">
        <f t="shared" si="159"/>
        <v>0</v>
      </c>
      <c r="EYZ79" s="321">
        <f t="shared" si="159"/>
        <v>0</v>
      </c>
      <c r="EZA79" s="321">
        <f t="shared" si="159"/>
        <v>0</v>
      </c>
      <c r="EZB79" s="321">
        <f t="shared" si="159"/>
        <v>0</v>
      </c>
      <c r="EZC79" s="321">
        <f t="shared" si="159"/>
        <v>0</v>
      </c>
      <c r="EZD79" s="321">
        <f t="shared" si="159"/>
        <v>0</v>
      </c>
      <c r="EZE79" s="321">
        <f t="shared" si="159"/>
        <v>0</v>
      </c>
      <c r="EZF79" s="321">
        <f t="shared" si="159"/>
        <v>0</v>
      </c>
      <c r="EZG79" s="321">
        <f t="shared" si="159"/>
        <v>0</v>
      </c>
      <c r="EZH79" s="321">
        <f t="shared" si="159"/>
        <v>0</v>
      </c>
      <c r="EZI79" s="321">
        <f t="shared" si="159"/>
        <v>0</v>
      </c>
      <c r="EZJ79" s="321">
        <f t="shared" si="159"/>
        <v>0</v>
      </c>
      <c r="EZK79" s="321">
        <f t="shared" si="159"/>
        <v>0</v>
      </c>
      <c r="EZL79" s="321">
        <f t="shared" si="159"/>
        <v>0</v>
      </c>
      <c r="EZM79" s="321">
        <f t="shared" si="159"/>
        <v>0</v>
      </c>
      <c r="EZN79" s="321">
        <f t="shared" si="159"/>
        <v>0</v>
      </c>
      <c r="EZO79" s="321">
        <f t="shared" si="159"/>
        <v>0</v>
      </c>
      <c r="EZP79" s="321">
        <f t="shared" si="159"/>
        <v>0</v>
      </c>
      <c r="EZQ79" s="321">
        <f t="shared" si="159"/>
        <v>0</v>
      </c>
      <c r="EZR79" s="321">
        <f t="shared" si="159"/>
        <v>0</v>
      </c>
      <c r="EZS79" s="321">
        <f t="shared" si="159"/>
        <v>0</v>
      </c>
      <c r="EZT79" s="321">
        <f t="shared" si="159"/>
        <v>0</v>
      </c>
      <c r="EZU79" s="321">
        <f t="shared" si="159"/>
        <v>0</v>
      </c>
      <c r="EZV79" s="321">
        <f t="shared" si="159"/>
        <v>0</v>
      </c>
      <c r="EZW79" s="321">
        <f t="shared" si="159"/>
        <v>0</v>
      </c>
      <c r="EZX79" s="321">
        <f t="shared" si="159"/>
        <v>0</v>
      </c>
      <c r="EZY79" s="321">
        <f t="shared" si="159"/>
        <v>0</v>
      </c>
      <c r="EZZ79" s="321">
        <f t="shared" si="159"/>
        <v>0</v>
      </c>
      <c r="FAA79" s="321">
        <f t="shared" si="159"/>
        <v>0</v>
      </c>
      <c r="FAB79" s="321">
        <f t="shared" si="159"/>
        <v>0</v>
      </c>
      <c r="FAC79" s="321">
        <f t="shared" si="159"/>
        <v>0</v>
      </c>
      <c r="FAD79" s="321">
        <f t="shared" si="159"/>
        <v>0</v>
      </c>
      <c r="FAE79" s="321">
        <f t="shared" si="159"/>
        <v>0</v>
      </c>
      <c r="FAF79" s="321">
        <f t="shared" si="159"/>
        <v>0</v>
      </c>
      <c r="FAG79" s="321">
        <f t="shared" si="159"/>
        <v>0</v>
      </c>
      <c r="FAH79" s="321">
        <f t="shared" si="159"/>
        <v>0</v>
      </c>
      <c r="FAI79" s="321">
        <f t="shared" si="159"/>
        <v>0</v>
      </c>
      <c r="FAJ79" s="321">
        <f t="shared" si="159"/>
        <v>0</v>
      </c>
      <c r="FAK79" s="321">
        <f t="shared" si="159"/>
        <v>0</v>
      </c>
      <c r="FAL79" s="321">
        <f t="shared" si="159"/>
        <v>0</v>
      </c>
      <c r="FAM79" s="321">
        <f t="shared" si="159"/>
        <v>0</v>
      </c>
      <c r="FAN79" s="321">
        <f t="shared" si="159"/>
        <v>0</v>
      </c>
      <c r="FAO79" s="321">
        <f t="shared" si="159"/>
        <v>0</v>
      </c>
      <c r="FAP79" s="321">
        <f t="shared" si="159"/>
        <v>0</v>
      </c>
      <c r="FAQ79" s="321">
        <f t="shared" si="159"/>
        <v>0</v>
      </c>
      <c r="FAR79" s="321">
        <f t="shared" si="159"/>
        <v>0</v>
      </c>
      <c r="FAS79" s="321">
        <f t="shared" si="159"/>
        <v>0</v>
      </c>
      <c r="FAT79" s="321">
        <f t="shared" si="159"/>
        <v>0</v>
      </c>
      <c r="FAU79" s="321">
        <f t="shared" si="159"/>
        <v>0</v>
      </c>
      <c r="FAV79" s="321">
        <f t="shared" si="159"/>
        <v>0</v>
      </c>
      <c r="FAW79" s="321">
        <f t="shared" si="159"/>
        <v>0</v>
      </c>
      <c r="FAX79" s="321">
        <f t="shared" si="159"/>
        <v>0</v>
      </c>
      <c r="FAY79" s="321">
        <f t="shared" si="159"/>
        <v>0</v>
      </c>
      <c r="FAZ79" s="321">
        <f t="shared" si="159"/>
        <v>0</v>
      </c>
      <c r="FBA79" s="321">
        <f t="shared" si="159"/>
        <v>0</v>
      </c>
      <c r="FBB79" s="321">
        <f t="shared" si="159"/>
        <v>0</v>
      </c>
      <c r="FBC79" s="321">
        <f t="shared" si="159"/>
        <v>0</v>
      </c>
      <c r="FBD79" s="321">
        <f t="shared" si="159"/>
        <v>0</v>
      </c>
      <c r="FBE79" s="321">
        <f t="shared" si="159"/>
        <v>0</v>
      </c>
      <c r="FBF79" s="321">
        <f t="shared" si="159"/>
        <v>0</v>
      </c>
      <c r="FBG79" s="321">
        <f t="shared" si="160"/>
        <v>0</v>
      </c>
      <c r="FBH79" s="321">
        <f t="shared" si="160"/>
        <v>0</v>
      </c>
      <c r="FBI79" s="321">
        <f t="shared" si="160"/>
        <v>0</v>
      </c>
      <c r="FBJ79" s="321">
        <f t="shared" si="160"/>
        <v>0</v>
      </c>
      <c r="FBK79" s="321">
        <f t="shared" si="160"/>
        <v>0</v>
      </c>
      <c r="FBL79" s="321">
        <f t="shared" si="160"/>
        <v>0</v>
      </c>
      <c r="FBM79" s="321">
        <f t="shared" si="160"/>
        <v>0</v>
      </c>
      <c r="FBN79" s="321">
        <f t="shared" si="160"/>
        <v>0</v>
      </c>
      <c r="FBO79" s="321">
        <f t="shared" si="160"/>
        <v>0</v>
      </c>
      <c r="FBP79" s="321">
        <f t="shared" si="160"/>
        <v>0</v>
      </c>
      <c r="FBQ79" s="321">
        <f t="shared" si="160"/>
        <v>0</v>
      </c>
      <c r="FBR79" s="321">
        <f t="shared" si="160"/>
        <v>0</v>
      </c>
      <c r="FBS79" s="321">
        <f t="shared" si="160"/>
        <v>0</v>
      </c>
      <c r="FBT79" s="321">
        <f t="shared" si="160"/>
        <v>0</v>
      </c>
      <c r="FBU79" s="321">
        <f t="shared" si="160"/>
        <v>0</v>
      </c>
      <c r="FBV79" s="321">
        <f t="shared" si="160"/>
        <v>0</v>
      </c>
      <c r="FBW79" s="321">
        <f t="shared" si="160"/>
        <v>0</v>
      </c>
      <c r="FBX79" s="321">
        <f t="shared" si="160"/>
        <v>0</v>
      </c>
      <c r="FBY79" s="321">
        <f t="shared" si="160"/>
        <v>0</v>
      </c>
      <c r="FBZ79" s="321">
        <f t="shared" si="160"/>
        <v>0</v>
      </c>
      <c r="FCA79" s="321">
        <f t="shared" si="160"/>
        <v>0</v>
      </c>
      <c r="FCB79" s="321">
        <f t="shared" si="160"/>
        <v>0</v>
      </c>
      <c r="FCC79" s="321">
        <f t="shared" si="160"/>
        <v>0</v>
      </c>
      <c r="FCD79" s="321">
        <f t="shared" si="160"/>
        <v>0</v>
      </c>
      <c r="FCE79" s="321">
        <f t="shared" si="160"/>
        <v>0</v>
      </c>
      <c r="FCF79" s="321">
        <f t="shared" si="160"/>
        <v>0</v>
      </c>
      <c r="FCG79" s="321">
        <f t="shared" si="160"/>
        <v>0</v>
      </c>
      <c r="FCH79" s="321">
        <f t="shared" si="160"/>
        <v>0</v>
      </c>
      <c r="FCI79" s="321">
        <f t="shared" si="160"/>
        <v>0</v>
      </c>
      <c r="FCJ79" s="321">
        <f t="shared" si="160"/>
        <v>0</v>
      </c>
      <c r="FCK79" s="321">
        <f t="shared" si="160"/>
        <v>0</v>
      </c>
      <c r="FCL79" s="321">
        <f t="shared" si="160"/>
        <v>0</v>
      </c>
      <c r="FCM79" s="321">
        <f t="shared" si="160"/>
        <v>0</v>
      </c>
      <c r="FCN79" s="321">
        <f t="shared" si="160"/>
        <v>0</v>
      </c>
      <c r="FCO79" s="321">
        <f t="shared" si="160"/>
        <v>0</v>
      </c>
      <c r="FCP79" s="321">
        <f t="shared" si="160"/>
        <v>0</v>
      </c>
      <c r="FCQ79" s="321">
        <f t="shared" si="160"/>
        <v>0</v>
      </c>
      <c r="FCR79" s="321">
        <f t="shared" si="160"/>
        <v>0</v>
      </c>
      <c r="FCS79" s="321">
        <f t="shared" si="160"/>
        <v>0</v>
      </c>
      <c r="FCT79" s="321">
        <f t="shared" si="160"/>
        <v>0</v>
      </c>
      <c r="FCU79" s="321">
        <f t="shared" si="160"/>
        <v>0</v>
      </c>
      <c r="FCV79" s="321">
        <f t="shared" si="160"/>
        <v>0</v>
      </c>
      <c r="FCW79" s="321">
        <f t="shared" si="160"/>
        <v>0</v>
      </c>
      <c r="FCX79" s="321">
        <f t="shared" si="160"/>
        <v>0</v>
      </c>
      <c r="FCY79" s="321">
        <f t="shared" si="160"/>
        <v>0</v>
      </c>
      <c r="FCZ79" s="321">
        <f t="shared" si="160"/>
        <v>0</v>
      </c>
      <c r="FDA79" s="321">
        <f t="shared" si="160"/>
        <v>0</v>
      </c>
      <c r="FDB79" s="321">
        <f t="shared" si="160"/>
        <v>0</v>
      </c>
      <c r="FDC79" s="321">
        <f t="shared" si="160"/>
        <v>0</v>
      </c>
      <c r="FDD79" s="321">
        <f t="shared" si="160"/>
        <v>0</v>
      </c>
      <c r="FDE79" s="321">
        <f t="shared" si="160"/>
        <v>0</v>
      </c>
      <c r="FDF79" s="321">
        <f t="shared" si="160"/>
        <v>0</v>
      </c>
      <c r="FDG79" s="321">
        <f t="shared" si="160"/>
        <v>0</v>
      </c>
      <c r="FDH79" s="321">
        <f t="shared" si="160"/>
        <v>0</v>
      </c>
      <c r="FDI79" s="321">
        <f t="shared" si="160"/>
        <v>0</v>
      </c>
      <c r="FDJ79" s="321">
        <f t="shared" si="160"/>
        <v>0</v>
      </c>
      <c r="FDK79" s="321">
        <f t="shared" si="160"/>
        <v>0</v>
      </c>
      <c r="FDL79" s="321">
        <f t="shared" si="160"/>
        <v>0</v>
      </c>
      <c r="FDM79" s="321">
        <f t="shared" si="160"/>
        <v>0</v>
      </c>
      <c r="FDN79" s="321">
        <f t="shared" si="160"/>
        <v>0</v>
      </c>
      <c r="FDO79" s="321">
        <f t="shared" si="160"/>
        <v>0</v>
      </c>
      <c r="FDP79" s="321">
        <f t="shared" si="160"/>
        <v>0</v>
      </c>
      <c r="FDQ79" s="321">
        <f t="shared" si="160"/>
        <v>0</v>
      </c>
      <c r="FDR79" s="321">
        <f t="shared" si="160"/>
        <v>0</v>
      </c>
      <c r="FDS79" s="321">
        <f t="shared" si="161"/>
        <v>0</v>
      </c>
      <c r="FDT79" s="321">
        <f t="shared" si="161"/>
        <v>0</v>
      </c>
      <c r="FDU79" s="321">
        <f t="shared" si="161"/>
        <v>0</v>
      </c>
      <c r="FDV79" s="321">
        <f t="shared" si="161"/>
        <v>0</v>
      </c>
      <c r="FDW79" s="321">
        <f t="shared" si="161"/>
        <v>0</v>
      </c>
      <c r="FDX79" s="321">
        <f t="shared" si="161"/>
        <v>0</v>
      </c>
      <c r="FDY79" s="321">
        <f t="shared" si="161"/>
        <v>0</v>
      </c>
      <c r="FDZ79" s="321">
        <f t="shared" si="161"/>
        <v>0</v>
      </c>
      <c r="FEA79" s="321">
        <f t="shared" si="161"/>
        <v>0</v>
      </c>
      <c r="FEB79" s="321">
        <f t="shared" si="161"/>
        <v>0</v>
      </c>
      <c r="FEC79" s="321">
        <f t="shared" si="161"/>
        <v>0</v>
      </c>
      <c r="FED79" s="321">
        <f t="shared" si="161"/>
        <v>0</v>
      </c>
      <c r="FEE79" s="321">
        <f t="shared" si="161"/>
        <v>0</v>
      </c>
      <c r="FEF79" s="321">
        <f t="shared" si="161"/>
        <v>0</v>
      </c>
      <c r="FEG79" s="321">
        <f t="shared" si="161"/>
        <v>0</v>
      </c>
      <c r="FEH79" s="321">
        <f t="shared" si="161"/>
        <v>0</v>
      </c>
      <c r="FEI79" s="321">
        <f t="shared" si="161"/>
        <v>0</v>
      </c>
      <c r="FEJ79" s="321">
        <f t="shared" si="161"/>
        <v>0</v>
      </c>
      <c r="FEK79" s="321">
        <f t="shared" si="161"/>
        <v>0</v>
      </c>
      <c r="FEL79" s="321">
        <f t="shared" si="161"/>
        <v>0</v>
      </c>
      <c r="FEM79" s="321">
        <f t="shared" si="161"/>
        <v>0</v>
      </c>
      <c r="FEN79" s="321">
        <f t="shared" si="161"/>
        <v>0</v>
      </c>
      <c r="FEO79" s="321">
        <f t="shared" si="161"/>
        <v>0</v>
      </c>
      <c r="FEP79" s="321">
        <f t="shared" si="161"/>
        <v>0</v>
      </c>
      <c r="FEQ79" s="321">
        <f t="shared" si="161"/>
        <v>0</v>
      </c>
      <c r="FER79" s="321">
        <f t="shared" si="161"/>
        <v>0</v>
      </c>
      <c r="FES79" s="321">
        <f t="shared" si="161"/>
        <v>0</v>
      </c>
      <c r="FET79" s="321">
        <f t="shared" si="161"/>
        <v>0</v>
      </c>
      <c r="FEU79" s="321">
        <f t="shared" si="161"/>
        <v>0</v>
      </c>
      <c r="FEV79" s="321">
        <f t="shared" si="161"/>
        <v>0</v>
      </c>
      <c r="FEW79" s="321">
        <f t="shared" si="161"/>
        <v>0</v>
      </c>
      <c r="FEX79" s="321">
        <f t="shared" si="161"/>
        <v>0</v>
      </c>
      <c r="FEY79" s="321">
        <f t="shared" si="161"/>
        <v>0</v>
      </c>
      <c r="FEZ79" s="321">
        <f t="shared" si="161"/>
        <v>0</v>
      </c>
      <c r="FFA79" s="321">
        <f t="shared" si="161"/>
        <v>0</v>
      </c>
      <c r="FFB79" s="321">
        <f t="shared" si="161"/>
        <v>0</v>
      </c>
      <c r="FFC79" s="321">
        <f t="shared" si="161"/>
        <v>0</v>
      </c>
      <c r="FFD79" s="321">
        <f t="shared" si="161"/>
        <v>0</v>
      </c>
      <c r="FFE79" s="321">
        <f t="shared" si="161"/>
        <v>0</v>
      </c>
      <c r="FFF79" s="321">
        <f t="shared" si="161"/>
        <v>0</v>
      </c>
      <c r="FFG79" s="321">
        <f t="shared" si="161"/>
        <v>0</v>
      </c>
      <c r="FFH79" s="321">
        <f t="shared" si="161"/>
        <v>0</v>
      </c>
      <c r="FFI79" s="321">
        <f t="shared" si="161"/>
        <v>0</v>
      </c>
      <c r="FFJ79" s="321">
        <f t="shared" si="161"/>
        <v>0</v>
      </c>
      <c r="FFK79" s="321">
        <f t="shared" si="161"/>
        <v>0</v>
      </c>
      <c r="FFL79" s="321">
        <f t="shared" si="161"/>
        <v>0</v>
      </c>
      <c r="FFM79" s="321">
        <f t="shared" si="161"/>
        <v>0</v>
      </c>
      <c r="FFN79" s="321">
        <f t="shared" si="161"/>
        <v>0</v>
      </c>
      <c r="FFO79" s="321">
        <f t="shared" si="161"/>
        <v>0</v>
      </c>
      <c r="FFP79" s="321">
        <f t="shared" si="161"/>
        <v>0</v>
      </c>
      <c r="FFQ79" s="321">
        <f t="shared" si="161"/>
        <v>0</v>
      </c>
      <c r="FFR79" s="321">
        <f t="shared" si="161"/>
        <v>0</v>
      </c>
      <c r="FFS79" s="321">
        <f t="shared" si="161"/>
        <v>0</v>
      </c>
      <c r="FFT79" s="321">
        <f t="shared" si="161"/>
        <v>0</v>
      </c>
      <c r="FFU79" s="321">
        <f t="shared" si="161"/>
        <v>0</v>
      </c>
      <c r="FFV79" s="321">
        <f t="shared" si="161"/>
        <v>0</v>
      </c>
      <c r="FFW79" s="321">
        <f t="shared" si="161"/>
        <v>0</v>
      </c>
      <c r="FFX79" s="321">
        <f t="shared" si="161"/>
        <v>0</v>
      </c>
      <c r="FFY79" s="321">
        <f t="shared" si="161"/>
        <v>0</v>
      </c>
      <c r="FFZ79" s="321">
        <f t="shared" si="161"/>
        <v>0</v>
      </c>
      <c r="FGA79" s="321">
        <f t="shared" si="161"/>
        <v>0</v>
      </c>
      <c r="FGB79" s="321">
        <f t="shared" si="161"/>
        <v>0</v>
      </c>
      <c r="FGC79" s="321">
        <f t="shared" si="161"/>
        <v>0</v>
      </c>
      <c r="FGD79" s="321">
        <f t="shared" si="161"/>
        <v>0</v>
      </c>
      <c r="FGE79" s="321">
        <f t="shared" si="162"/>
        <v>0</v>
      </c>
      <c r="FGF79" s="321">
        <f t="shared" si="162"/>
        <v>0</v>
      </c>
      <c r="FGG79" s="321">
        <f t="shared" si="162"/>
        <v>0</v>
      </c>
      <c r="FGH79" s="321">
        <f t="shared" si="162"/>
        <v>0</v>
      </c>
      <c r="FGI79" s="321">
        <f t="shared" si="162"/>
        <v>0</v>
      </c>
      <c r="FGJ79" s="321">
        <f t="shared" si="162"/>
        <v>0</v>
      </c>
      <c r="FGK79" s="321">
        <f t="shared" si="162"/>
        <v>0</v>
      </c>
      <c r="FGL79" s="321">
        <f t="shared" si="162"/>
        <v>0</v>
      </c>
      <c r="FGM79" s="321">
        <f t="shared" si="162"/>
        <v>0</v>
      </c>
      <c r="FGN79" s="321">
        <f t="shared" si="162"/>
        <v>0</v>
      </c>
      <c r="FGO79" s="321">
        <f t="shared" si="162"/>
        <v>0</v>
      </c>
      <c r="FGP79" s="321">
        <f t="shared" si="162"/>
        <v>0</v>
      </c>
      <c r="FGQ79" s="321">
        <f t="shared" si="162"/>
        <v>0</v>
      </c>
      <c r="FGR79" s="321">
        <f t="shared" si="162"/>
        <v>0</v>
      </c>
      <c r="FGS79" s="321">
        <f t="shared" si="162"/>
        <v>0</v>
      </c>
      <c r="FGT79" s="321">
        <f t="shared" si="162"/>
        <v>0</v>
      </c>
      <c r="FGU79" s="321">
        <f t="shared" si="162"/>
        <v>0</v>
      </c>
      <c r="FGV79" s="321">
        <f t="shared" si="162"/>
        <v>0</v>
      </c>
      <c r="FGW79" s="321">
        <f t="shared" si="162"/>
        <v>0</v>
      </c>
      <c r="FGX79" s="321">
        <f t="shared" si="162"/>
        <v>0</v>
      </c>
      <c r="FGY79" s="321">
        <f t="shared" si="162"/>
        <v>0</v>
      </c>
      <c r="FGZ79" s="321">
        <f t="shared" si="162"/>
        <v>0</v>
      </c>
      <c r="FHA79" s="321">
        <f t="shared" si="162"/>
        <v>0</v>
      </c>
      <c r="FHB79" s="321">
        <f t="shared" si="162"/>
        <v>0</v>
      </c>
      <c r="FHC79" s="321">
        <f t="shared" si="162"/>
        <v>0</v>
      </c>
      <c r="FHD79" s="321">
        <f t="shared" si="162"/>
        <v>0</v>
      </c>
      <c r="FHE79" s="321">
        <f t="shared" si="162"/>
        <v>0</v>
      </c>
      <c r="FHF79" s="321">
        <f t="shared" si="162"/>
        <v>0</v>
      </c>
      <c r="FHG79" s="321">
        <f t="shared" si="162"/>
        <v>0</v>
      </c>
      <c r="FHH79" s="321">
        <f t="shared" si="162"/>
        <v>0</v>
      </c>
      <c r="FHI79" s="321">
        <f t="shared" si="162"/>
        <v>0</v>
      </c>
      <c r="FHJ79" s="321">
        <f t="shared" si="162"/>
        <v>0</v>
      </c>
      <c r="FHK79" s="321">
        <f t="shared" si="162"/>
        <v>0</v>
      </c>
      <c r="FHL79" s="321">
        <f t="shared" si="162"/>
        <v>0</v>
      </c>
      <c r="FHM79" s="321">
        <f t="shared" si="162"/>
        <v>0</v>
      </c>
      <c r="FHN79" s="321">
        <f t="shared" si="162"/>
        <v>0</v>
      </c>
      <c r="FHO79" s="321">
        <f t="shared" si="162"/>
        <v>0</v>
      </c>
      <c r="FHP79" s="321">
        <f t="shared" si="162"/>
        <v>0</v>
      </c>
      <c r="FHQ79" s="321">
        <f t="shared" si="162"/>
        <v>0</v>
      </c>
      <c r="FHR79" s="321">
        <f t="shared" si="162"/>
        <v>0</v>
      </c>
      <c r="FHS79" s="321">
        <f t="shared" si="162"/>
        <v>0</v>
      </c>
      <c r="FHT79" s="321">
        <f t="shared" si="162"/>
        <v>0</v>
      </c>
      <c r="FHU79" s="321">
        <f t="shared" si="162"/>
        <v>0</v>
      </c>
      <c r="FHV79" s="321">
        <f t="shared" si="162"/>
        <v>0</v>
      </c>
      <c r="FHW79" s="321">
        <f t="shared" si="162"/>
        <v>0</v>
      </c>
      <c r="FHX79" s="321">
        <f t="shared" si="162"/>
        <v>0</v>
      </c>
      <c r="FHY79" s="321">
        <f t="shared" si="162"/>
        <v>0</v>
      </c>
      <c r="FHZ79" s="321">
        <f t="shared" si="162"/>
        <v>0</v>
      </c>
      <c r="FIA79" s="321">
        <f t="shared" si="162"/>
        <v>0</v>
      </c>
      <c r="FIB79" s="321">
        <f t="shared" si="162"/>
        <v>0</v>
      </c>
      <c r="FIC79" s="321">
        <f t="shared" si="162"/>
        <v>0</v>
      </c>
      <c r="FID79" s="321">
        <f t="shared" si="162"/>
        <v>0</v>
      </c>
      <c r="FIE79" s="321">
        <f t="shared" si="162"/>
        <v>0</v>
      </c>
      <c r="FIF79" s="321">
        <f t="shared" si="162"/>
        <v>0</v>
      </c>
      <c r="FIG79" s="321">
        <f t="shared" si="162"/>
        <v>0</v>
      </c>
      <c r="FIH79" s="321">
        <f t="shared" si="162"/>
        <v>0</v>
      </c>
      <c r="FII79" s="321">
        <f t="shared" si="162"/>
        <v>0</v>
      </c>
      <c r="FIJ79" s="321">
        <f t="shared" si="162"/>
        <v>0</v>
      </c>
      <c r="FIK79" s="321">
        <f t="shared" si="162"/>
        <v>0</v>
      </c>
      <c r="FIL79" s="321">
        <f t="shared" si="162"/>
        <v>0</v>
      </c>
      <c r="FIM79" s="321">
        <f t="shared" si="162"/>
        <v>0</v>
      </c>
      <c r="FIN79" s="321">
        <f t="shared" si="162"/>
        <v>0</v>
      </c>
      <c r="FIO79" s="321">
        <f t="shared" si="162"/>
        <v>0</v>
      </c>
      <c r="FIP79" s="321">
        <f t="shared" si="162"/>
        <v>0</v>
      </c>
      <c r="FIQ79" s="321">
        <f t="shared" si="163"/>
        <v>0</v>
      </c>
      <c r="FIR79" s="321">
        <f t="shared" si="163"/>
        <v>0</v>
      </c>
      <c r="FIS79" s="321">
        <f t="shared" si="163"/>
        <v>0</v>
      </c>
      <c r="FIT79" s="321">
        <f t="shared" si="163"/>
        <v>0</v>
      </c>
      <c r="FIU79" s="321">
        <f t="shared" si="163"/>
        <v>0</v>
      </c>
      <c r="FIV79" s="321">
        <f t="shared" si="163"/>
        <v>0</v>
      </c>
      <c r="FIW79" s="321">
        <f t="shared" si="163"/>
        <v>0</v>
      </c>
      <c r="FIX79" s="321">
        <f t="shared" si="163"/>
        <v>0</v>
      </c>
      <c r="FIY79" s="321">
        <f t="shared" si="163"/>
        <v>0</v>
      </c>
      <c r="FIZ79" s="321">
        <f t="shared" si="163"/>
        <v>0</v>
      </c>
      <c r="FJA79" s="321">
        <f t="shared" si="163"/>
        <v>0</v>
      </c>
      <c r="FJB79" s="321">
        <f t="shared" si="163"/>
        <v>0</v>
      </c>
      <c r="FJC79" s="321">
        <f t="shared" si="163"/>
        <v>0</v>
      </c>
      <c r="FJD79" s="321">
        <f t="shared" si="163"/>
        <v>0</v>
      </c>
      <c r="FJE79" s="321">
        <f t="shared" si="163"/>
        <v>0</v>
      </c>
      <c r="FJF79" s="321">
        <f t="shared" si="163"/>
        <v>0</v>
      </c>
      <c r="FJG79" s="321">
        <f t="shared" si="163"/>
        <v>0</v>
      </c>
      <c r="FJH79" s="321">
        <f t="shared" si="163"/>
        <v>0</v>
      </c>
      <c r="FJI79" s="321">
        <f t="shared" si="163"/>
        <v>0</v>
      </c>
      <c r="FJJ79" s="321">
        <f t="shared" si="163"/>
        <v>0</v>
      </c>
      <c r="FJK79" s="321">
        <f t="shared" si="163"/>
        <v>0</v>
      </c>
      <c r="FJL79" s="321">
        <f t="shared" si="163"/>
        <v>0</v>
      </c>
      <c r="FJM79" s="321">
        <f t="shared" si="163"/>
        <v>0</v>
      </c>
      <c r="FJN79" s="321">
        <f t="shared" si="163"/>
        <v>0</v>
      </c>
      <c r="FJO79" s="321">
        <f t="shared" si="163"/>
        <v>0</v>
      </c>
      <c r="FJP79" s="321">
        <f t="shared" si="163"/>
        <v>0</v>
      </c>
      <c r="FJQ79" s="321">
        <f t="shared" si="163"/>
        <v>0</v>
      </c>
      <c r="FJR79" s="321">
        <f t="shared" si="163"/>
        <v>0</v>
      </c>
      <c r="FJS79" s="321">
        <f t="shared" si="163"/>
        <v>0</v>
      </c>
      <c r="FJT79" s="321">
        <f t="shared" si="163"/>
        <v>0</v>
      </c>
      <c r="FJU79" s="321">
        <f t="shared" si="163"/>
        <v>0</v>
      </c>
      <c r="FJV79" s="321">
        <f t="shared" si="163"/>
        <v>0</v>
      </c>
      <c r="FJW79" s="321">
        <f t="shared" si="163"/>
        <v>0</v>
      </c>
      <c r="FJX79" s="321">
        <f t="shared" si="163"/>
        <v>0</v>
      </c>
      <c r="FJY79" s="321">
        <f t="shared" si="163"/>
        <v>0</v>
      </c>
      <c r="FJZ79" s="321">
        <f t="shared" si="163"/>
        <v>0</v>
      </c>
      <c r="FKA79" s="321">
        <f t="shared" si="163"/>
        <v>0</v>
      </c>
      <c r="FKB79" s="321">
        <f t="shared" si="163"/>
        <v>0</v>
      </c>
      <c r="FKC79" s="321">
        <f t="shared" si="163"/>
        <v>0</v>
      </c>
      <c r="FKD79" s="321">
        <f t="shared" si="163"/>
        <v>0</v>
      </c>
      <c r="FKE79" s="321">
        <f t="shared" si="163"/>
        <v>0</v>
      </c>
      <c r="FKF79" s="321">
        <f t="shared" si="163"/>
        <v>0</v>
      </c>
      <c r="FKG79" s="321">
        <f t="shared" si="163"/>
        <v>0</v>
      </c>
      <c r="FKH79" s="321">
        <f t="shared" si="163"/>
        <v>0</v>
      </c>
      <c r="FKI79" s="321">
        <f t="shared" si="163"/>
        <v>0</v>
      </c>
      <c r="FKJ79" s="321">
        <f t="shared" si="163"/>
        <v>0</v>
      </c>
      <c r="FKK79" s="321">
        <f t="shared" si="163"/>
        <v>0</v>
      </c>
      <c r="FKL79" s="321">
        <f t="shared" si="163"/>
        <v>0</v>
      </c>
      <c r="FKM79" s="321">
        <f t="shared" si="163"/>
        <v>0</v>
      </c>
      <c r="FKN79" s="321">
        <f t="shared" si="163"/>
        <v>0</v>
      </c>
      <c r="FKO79" s="321">
        <f t="shared" si="163"/>
        <v>0</v>
      </c>
      <c r="FKP79" s="321">
        <f t="shared" si="163"/>
        <v>0</v>
      </c>
      <c r="FKQ79" s="321">
        <f t="shared" si="163"/>
        <v>0</v>
      </c>
      <c r="FKR79" s="321">
        <f t="shared" si="163"/>
        <v>0</v>
      </c>
      <c r="FKS79" s="321">
        <f t="shared" si="163"/>
        <v>0</v>
      </c>
      <c r="FKT79" s="321">
        <f t="shared" si="163"/>
        <v>0</v>
      </c>
      <c r="FKU79" s="321">
        <f t="shared" si="163"/>
        <v>0</v>
      </c>
      <c r="FKV79" s="321">
        <f t="shared" si="163"/>
        <v>0</v>
      </c>
      <c r="FKW79" s="321">
        <f t="shared" si="163"/>
        <v>0</v>
      </c>
      <c r="FKX79" s="321">
        <f t="shared" si="163"/>
        <v>0</v>
      </c>
      <c r="FKY79" s="321">
        <f t="shared" si="163"/>
        <v>0</v>
      </c>
      <c r="FKZ79" s="321">
        <f t="shared" si="163"/>
        <v>0</v>
      </c>
      <c r="FLA79" s="321">
        <f t="shared" si="163"/>
        <v>0</v>
      </c>
      <c r="FLB79" s="321">
        <f t="shared" si="163"/>
        <v>0</v>
      </c>
      <c r="FLC79" s="321">
        <f t="shared" si="164"/>
        <v>0</v>
      </c>
      <c r="FLD79" s="321">
        <f t="shared" si="164"/>
        <v>0</v>
      </c>
      <c r="FLE79" s="321">
        <f t="shared" si="164"/>
        <v>0</v>
      </c>
      <c r="FLF79" s="321">
        <f t="shared" si="164"/>
        <v>0</v>
      </c>
      <c r="FLG79" s="321">
        <f t="shared" si="164"/>
        <v>0</v>
      </c>
      <c r="FLH79" s="321">
        <f t="shared" si="164"/>
        <v>0</v>
      </c>
      <c r="FLI79" s="321">
        <f t="shared" si="164"/>
        <v>0</v>
      </c>
      <c r="FLJ79" s="321">
        <f t="shared" si="164"/>
        <v>0</v>
      </c>
      <c r="FLK79" s="321">
        <f t="shared" si="164"/>
        <v>0</v>
      </c>
      <c r="FLL79" s="321">
        <f t="shared" si="164"/>
        <v>0</v>
      </c>
      <c r="FLM79" s="321">
        <f t="shared" si="164"/>
        <v>0</v>
      </c>
      <c r="FLN79" s="321">
        <f t="shared" si="164"/>
        <v>0</v>
      </c>
      <c r="FLO79" s="321">
        <f t="shared" si="164"/>
        <v>0</v>
      </c>
      <c r="FLP79" s="321">
        <f t="shared" si="164"/>
        <v>0</v>
      </c>
      <c r="FLQ79" s="321">
        <f t="shared" si="164"/>
        <v>0</v>
      </c>
      <c r="FLR79" s="321">
        <f t="shared" si="164"/>
        <v>0</v>
      </c>
      <c r="FLS79" s="321">
        <f t="shared" si="164"/>
        <v>0</v>
      </c>
      <c r="FLT79" s="321">
        <f t="shared" si="164"/>
        <v>0</v>
      </c>
      <c r="FLU79" s="321">
        <f t="shared" si="164"/>
        <v>0</v>
      </c>
      <c r="FLV79" s="321">
        <f t="shared" si="164"/>
        <v>0</v>
      </c>
      <c r="FLW79" s="321">
        <f t="shared" si="164"/>
        <v>0</v>
      </c>
      <c r="FLX79" s="321">
        <f t="shared" si="164"/>
        <v>0</v>
      </c>
      <c r="FLY79" s="321">
        <f t="shared" si="164"/>
        <v>0</v>
      </c>
      <c r="FLZ79" s="321">
        <f t="shared" si="164"/>
        <v>0</v>
      </c>
      <c r="FMA79" s="321">
        <f t="shared" si="164"/>
        <v>0</v>
      </c>
      <c r="FMB79" s="321">
        <f t="shared" si="164"/>
        <v>0</v>
      </c>
      <c r="FMC79" s="321">
        <f t="shared" si="164"/>
        <v>0</v>
      </c>
      <c r="FMD79" s="321">
        <f t="shared" si="164"/>
        <v>0</v>
      </c>
      <c r="FME79" s="321">
        <f t="shared" si="164"/>
        <v>0</v>
      </c>
      <c r="FMF79" s="321">
        <f t="shared" si="164"/>
        <v>0</v>
      </c>
      <c r="FMG79" s="321">
        <f t="shared" si="164"/>
        <v>0</v>
      </c>
      <c r="FMH79" s="321">
        <f t="shared" si="164"/>
        <v>0</v>
      </c>
      <c r="FMI79" s="321">
        <f t="shared" si="164"/>
        <v>0</v>
      </c>
      <c r="FMJ79" s="321">
        <f t="shared" si="164"/>
        <v>0</v>
      </c>
      <c r="FMK79" s="321">
        <f t="shared" si="164"/>
        <v>0</v>
      </c>
      <c r="FML79" s="321">
        <f t="shared" si="164"/>
        <v>0</v>
      </c>
      <c r="FMM79" s="321">
        <f t="shared" si="164"/>
        <v>0</v>
      </c>
      <c r="FMN79" s="321">
        <f t="shared" si="164"/>
        <v>0</v>
      </c>
      <c r="FMO79" s="321">
        <f t="shared" si="164"/>
        <v>0</v>
      </c>
      <c r="FMP79" s="321">
        <f t="shared" si="164"/>
        <v>0</v>
      </c>
      <c r="FMQ79" s="321">
        <f t="shared" si="164"/>
        <v>0</v>
      </c>
      <c r="FMR79" s="321">
        <f t="shared" si="164"/>
        <v>0</v>
      </c>
      <c r="FMS79" s="321">
        <f t="shared" si="164"/>
        <v>0</v>
      </c>
      <c r="FMT79" s="321">
        <f t="shared" si="164"/>
        <v>0</v>
      </c>
      <c r="FMU79" s="321">
        <f t="shared" si="164"/>
        <v>0</v>
      </c>
      <c r="FMV79" s="321">
        <f t="shared" si="164"/>
        <v>0</v>
      </c>
      <c r="FMW79" s="321">
        <f t="shared" si="164"/>
        <v>0</v>
      </c>
      <c r="FMX79" s="321">
        <f t="shared" si="164"/>
        <v>0</v>
      </c>
      <c r="FMY79" s="321">
        <f t="shared" si="164"/>
        <v>0</v>
      </c>
      <c r="FMZ79" s="321">
        <f t="shared" si="164"/>
        <v>0</v>
      </c>
      <c r="FNA79" s="321">
        <f t="shared" si="164"/>
        <v>0</v>
      </c>
      <c r="FNB79" s="321">
        <f t="shared" si="164"/>
        <v>0</v>
      </c>
      <c r="FNC79" s="321">
        <f t="shared" si="164"/>
        <v>0</v>
      </c>
      <c r="FND79" s="321">
        <f t="shared" si="164"/>
        <v>0</v>
      </c>
      <c r="FNE79" s="321">
        <f t="shared" si="164"/>
        <v>0</v>
      </c>
      <c r="FNF79" s="321">
        <f t="shared" si="164"/>
        <v>0</v>
      </c>
      <c r="FNG79" s="321">
        <f t="shared" si="164"/>
        <v>0</v>
      </c>
      <c r="FNH79" s="321">
        <f t="shared" si="164"/>
        <v>0</v>
      </c>
      <c r="FNI79" s="321">
        <f t="shared" si="164"/>
        <v>0</v>
      </c>
      <c r="FNJ79" s="321">
        <f t="shared" si="164"/>
        <v>0</v>
      </c>
      <c r="FNK79" s="321">
        <f t="shared" si="164"/>
        <v>0</v>
      </c>
      <c r="FNL79" s="321">
        <f t="shared" si="164"/>
        <v>0</v>
      </c>
      <c r="FNM79" s="321">
        <f t="shared" si="164"/>
        <v>0</v>
      </c>
      <c r="FNN79" s="321">
        <f t="shared" si="164"/>
        <v>0</v>
      </c>
      <c r="FNO79" s="321">
        <f t="shared" si="165"/>
        <v>0</v>
      </c>
      <c r="FNP79" s="321">
        <f t="shared" si="165"/>
        <v>0</v>
      </c>
      <c r="FNQ79" s="321">
        <f t="shared" si="165"/>
        <v>0</v>
      </c>
      <c r="FNR79" s="321">
        <f t="shared" si="165"/>
        <v>0</v>
      </c>
      <c r="FNS79" s="321">
        <f t="shared" si="165"/>
        <v>0</v>
      </c>
      <c r="FNT79" s="321">
        <f t="shared" si="165"/>
        <v>0</v>
      </c>
      <c r="FNU79" s="321">
        <f t="shared" si="165"/>
        <v>0</v>
      </c>
      <c r="FNV79" s="321">
        <f t="shared" si="165"/>
        <v>0</v>
      </c>
      <c r="FNW79" s="321">
        <f t="shared" si="165"/>
        <v>0</v>
      </c>
      <c r="FNX79" s="321">
        <f t="shared" si="165"/>
        <v>0</v>
      </c>
      <c r="FNY79" s="321">
        <f t="shared" si="165"/>
        <v>0</v>
      </c>
      <c r="FNZ79" s="321">
        <f t="shared" si="165"/>
        <v>0</v>
      </c>
      <c r="FOA79" s="321">
        <f t="shared" si="165"/>
        <v>0</v>
      </c>
      <c r="FOB79" s="321">
        <f t="shared" si="165"/>
        <v>0</v>
      </c>
      <c r="FOC79" s="321">
        <f t="shared" si="165"/>
        <v>0</v>
      </c>
      <c r="FOD79" s="321">
        <f t="shared" si="165"/>
        <v>0</v>
      </c>
      <c r="FOE79" s="321">
        <f t="shared" si="165"/>
        <v>0</v>
      </c>
      <c r="FOF79" s="321">
        <f t="shared" si="165"/>
        <v>0</v>
      </c>
      <c r="FOG79" s="321">
        <f t="shared" si="165"/>
        <v>0</v>
      </c>
      <c r="FOH79" s="321">
        <f t="shared" si="165"/>
        <v>0</v>
      </c>
      <c r="FOI79" s="321">
        <f t="shared" si="165"/>
        <v>0</v>
      </c>
      <c r="FOJ79" s="321">
        <f t="shared" si="165"/>
        <v>0</v>
      </c>
      <c r="FOK79" s="321">
        <f t="shared" si="165"/>
        <v>0</v>
      </c>
      <c r="FOL79" s="321">
        <f t="shared" si="165"/>
        <v>0</v>
      </c>
      <c r="FOM79" s="321">
        <f t="shared" si="165"/>
        <v>0</v>
      </c>
      <c r="FON79" s="321">
        <f t="shared" si="165"/>
        <v>0</v>
      </c>
      <c r="FOO79" s="321">
        <f t="shared" si="165"/>
        <v>0</v>
      </c>
      <c r="FOP79" s="321">
        <f t="shared" si="165"/>
        <v>0</v>
      </c>
      <c r="FOQ79" s="321">
        <f t="shared" si="165"/>
        <v>0</v>
      </c>
      <c r="FOR79" s="321">
        <f t="shared" si="165"/>
        <v>0</v>
      </c>
      <c r="FOS79" s="321">
        <f t="shared" si="165"/>
        <v>0</v>
      </c>
      <c r="FOT79" s="321">
        <f t="shared" si="165"/>
        <v>0</v>
      </c>
      <c r="FOU79" s="321">
        <f t="shared" si="165"/>
        <v>0</v>
      </c>
      <c r="FOV79" s="321">
        <f t="shared" si="165"/>
        <v>0</v>
      </c>
      <c r="FOW79" s="321">
        <f t="shared" si="165"/>
        <v>0</v>
      </c>
      <c r="FOX79" s="321">
        <f t="shared" si="165"/>
        <v>0</v>
      </c>
      <c r="FOY79" s="321">
        <f t="shared" si="165"/>
        <v>0</v>
      </c>
      <c r="FOZ79" s="321">
        <f t="shared" si="165"/>
        <v>0</v>
      </c>
      <c r="FPA79" s="321">
        <f t="shared" si="165"/>
        <v>0</v>
      </c>
      <c r="FPB79" s="321">
        <f t="shared" si="165"/>
        <v>0</v>
      </c>
      <c r="FPC79" s="321">
        <f t="shared" si="165"/>
        <v>0</v>
      </c>
      <c r="FPD79" s="321">
        <f t="shared" si="165"/>
        <v>0</v>
      </c>
      <c r="FPE79" s="321">
        <f t="shared" si="165"/>
        <v>0</v>
      </c>
      <c r="FPF79" s="321">
        <f t="shared" si="165"/>
        <v>0</v>
      </c>
      <c r="FPG79" s="321">
        <f t="shared" si="165"/>
        <v>0</v>
      </c>
      <c r="FPH79" s="321">
        <f t="shared" si="165"/>
        <v>0</v>
      </c>
      <c r="FPI79" s="321">
        <f t="shared" si="165"/>
        <v>0</v>
      </c>
      <c r="FPJ79" s="321">
        <f t="shared" si="165"/>
        <v>0</v>
      </c>
      <c r="FPK79" s="321">
        <f t="shared" si="165"/>
        <v>0</v>
      </c>
      <c r="FPL79" s="321">
        <f t="shared" si="165"/>
        <v>0</v>
      </c>
      <c r="FPM79" s="321">
        <f t="shared" si="165"/>
        <v>0</v>
      </c>
      <c r="FPN79" s="321">
        <f t="shared" si="165"/>
        <v>0</v>
      </c>
      <c r="FPO79" s="321">
        <f t="shared" si="165"/>
        <v>0</v>
      </c>
      <c r="FPP79" s="321">
        <f t="shared" si="165"/>
        <v>0</v>
      </c>
      <c r="FPQ79" s="321">
        <f t="shared" si="165"/>
        <v>0</v>
      </c>
      <c r="FPR79" s="321">
        <f t="shared" si="165"/>
        <v>0</v>
      </c>
      <c r="FPS79" s="321">
        <f t="shared" si="165"/>
        <v>0</v>
      </c>
      <c r="FPT79" s="321">
        <f t="shared" si="165"/>
        <v>0</v>
      </c>
      <c r="FPU79" s="321">
        <f t="shared" si="165"/>
        <v>0</v>
      </c>
      <c r="FPV79" s="321">
        <f t="shared" si="165"/>
        <v>0</v>
      </c>
      <c r="FPW79" s="321">
        <f t="shared" si="165"/>
        <v>0</v>
      </c>
      <c r="FPX79" s="321">
        <f t="shared" si="165"/>
        <v>0</v>
      </c>
      <c r="FPY79" s="321">
        <f t="shared" si="165"/>
        <v>0</v>
      </c>
      <c r="FPZ79" s="321">
        <f t="shared" si="165"/>
        <v>0</v>
      </c>
      <c r="FQA79" s="321">
        <f t="shared" si="166"/>
        <v>0</v>
      </c>
      <c r="FQB79" s="321">
        <f t="shared" si="166"/>
        <v>0</v>
      </c>
      <c r="FQC79" s="321">
        <f t="shared" si="166"/>
        <v>0</v>
      </c>
      <c r="FQD79" s="321">
        <f t="shared" si="166"/>
        <v>0</v>
      </c>
      <c r="FQE79" s="321">
        <f t="shared" si="166"/>
        <v>0</v>
      </c>
      <c r="FQF79" s="321">
        <f t="shared" si="166"/>
        <v>0</v>
      </c>
      <c r="FQG79" s="321">
        <f t="shared" si="166"/>
        <v>0</v>
      </c>
      <c r="FQH79" s="321">
        <f t="shared" si="166"/>
        <v>0</v>
      </c>
      <c r="FQI79" s="321">
        <f t="shared" si="166"/>
        <v>0</v>
      </c>
      <c r="FQJ79" s="321">
        <f t="shared" si="166"/>
        <v>0</v>
      </c>
      <c r="FQK79" s="321">
        <f t="shared" si="166"/>
        <v>0</v>
      </c>
      <c r="FQL79" s="321">
        <f t="shared" si="166"/>
        <v>0</v>
      </c>
      <c r="FQM79" s="321">
        <f t="shared" si="166"/>
        <v>0</v>
      </c>
      <c r="FQN79" s="321">
        <f t="shared" si="166"/>
        <v>0</v>
      </c>
      <c r="FQO79" s="321">
        <f t="shared" si="166"/>
        <v>0</v>
      </c>
      <c r="FQP79" s="321">
        <f t="shared" si="166"/>
        <v>0</v>
      </c>
      <c r="FQQ79" s="321">
        <f t="shared" si="166"/>
        <v>0</v>
      </c>
      <c r="FQR79" s="321">
        <f t="shared" si="166"/>
        <v>0</v>
      </c>
      <c r="FQS79" s="321">
        <f t="shared" si="166"/>
        <v>0</v>
      </c>
      <c r="FQT79" s="321">
        <f t="shared" si="166"/>
        <v>0</v>
      </c>
      <c r="FQU79" s="321">
        <f t="shared" si="166"/>
        <v>0</v>
      </c>
      <c r="FQV79" s="321">
        <f t="shared" si="166"/>
        <v>0</v>
      </c>
      <c r="FQW79" s="321">
        <f t="shared" si="166"/>
        <v>0</v>
      </c>
      <c r="FQX79" s="321">
        <f t="shared" si="166"/>
        <v>0</v>
      </c>
      <c r="FQY79" s="321">
        <f t="shared" si="166"/>
        <v>0</v>
      </c>
      <c r="FQZ79" s="321">
        <f t="shared" si="166"/>
        <v>0</v>
      </c>
      <c r="FRA79" s="321">
        <f t="shared" si="166"/>
        <v>0</v>
      </c>
      <c r="FRB79" s="321">
        <f t="shared" si="166"/>
        <v>0</v>
      </c>
      <c r="FRC79" s="321">
        <f t="shared" si="166"/>
        <v>0</v>
      </c>
      <c r="FRD79" s="321">
        <f t="shared" si="166"/>
        <v>0</v>
      </c>
      <c r="FRE79" s="321">
        <f t="shared" si="166"/>
        <v>0</v>
      </c>
      <c r="FRF79" s="321">
        <f t="shared" si="166"/>
        <v>0</v>
      </c>
      <c r="FRG79" s="321">
        <f t="shared" si="166"/>
        <v>0</v>
      </c>
      <c r="FRH79" s="321">
        <f t="shared" si="166"/>
        <v>0</v>
      </c>
      <c r="FRI79" s="321">
        <f t="shared" si="166"/>
        <v>0</v>
      </c>
      <c r="FRJ79" s="321">
        <f t="shared" si="166"/>
        <v>0</v>
      </c>
      <c r="FRK79" s="321">
        <f t="shared" si="166"/>
        <v>0</v>
      </c>
      <c r="FRL79" s="321">
        <f t="shared" si="166"/>
        <v>0</v>
      </c>
      <c r="FRM79" s="321">
        <f t="shared" si="166"/>
        <v>0</v>
      </c>
      <c r="FRN79" s="321">
        <f t="shared" si="166"/>
        <v>0</v>
      </c>
      <c r="FRO79" s="321">
        <f t="shared" si="166"/>
        <v>0</v>
      </c>
      <c r="FRP79" s="321">
        <f t="shared" si="166"/>
        <v>0</v>
      </c>
      <c r="FRQ79" s="321">
        <f t="shared" si="166"/>
        <v>0</v>
      </c>
      <c r="FRR79" s="321">
        <f t="shared" si="166"/>
        <v>0</v>
      </c>
      <c r="FRS79" s="321">
        <f t="shared" si="166"/>
        <v>0</v>
      </c>
      <c r="FRT79" s="321">
        <f t="shared" si="166"/>
        <v>0</v>
      </c>
      <c r="FRU79" s="321">
        <f t="shared" si="166"/>
        <v>0</v>
      </c>
      <c r="FRV79" s="321">
        <f t="shared" si="166"/>
        <v>0</v>
      </c>
      <c r="FRW79" s="321">
        <f t="shared" si="166"/>
        <v>0</v>
      </c>
      <c r="FRX79" s="321">
        <f t="shared" si="166"/>
        <v>0</v>
      </c>
      <c r="FRY79" s="321">
        <f t="shared" si="166"/>
        <v>0</v>
      </c>
      <c r="FRZ79" s="321">
        <f t="shared" si="166"/>
        <v>0</v>
      </c>
      <c r="FSA79" s="321">
        <f t="shared" si="166"/>
        <v>0</v>
      </c>
      <c r="FSB79" s="321">
        <f t="shared" si="166"/>
        <v>0</v>
      </c>
      <c r="FSC79" s="321">
        <f t="shared" si="166"/>
        <v>0</v>
      </c>
      <c r="FSD79" s="321">
        <f t="shared" si="166"/>
        <v>0</v>
      </c>
      <c r="FSE79" s="321">
        <f t="shared" si="166"/>
        <v>0</v>
      </c>
      <c r="FSF79" s="321">
        <f t="shared" si="166"/>
        <v>0</v>
      </c>
      <c r="FSG79" s="321">
        <f t="shared" si="166"/>
        <v>0</v>
      </c>
      <c r="FSH79" s="321">
        <f t="shared" si="166"/>
        <v>0</v>
      </c>
      <c r="FSI79" s="321">
        <f t="shared" si="166"/>
        <v>0</v>
      </c>
      <c r="FSJ79" s="321">
        <f t="shared" si="166"/>
        <v>0</v>
      </c>
      <c r="FSK79" s="321">
        <f t="shared" si="166"/>
        <v>0</v>
      </c>
      <c r="FSL79" s="321">
        <f t="shared" si="166"/>
        <v>0</v>
      </c>
      <c r="FSM79" s="321">
        <f t="shared" si="167"/>
        <v>0</v>
      </c>
      <c r="FSN79" s="321">
        <f t="shared" si="167"/>
        <v>0</v>
      </c>
      <c r="FSO79" s="321">
        <f t="shared" si="167"/>
        <v>0</v>
      </c>
      <c r="FSP79" s="321">
        <f t="shared" si="167"/>
        <v>0</v>
      </c>
      <c r="FSQ79" s="321">
        <f t="shared" si="167"/>
        <v>0</v>
      </c>
      <c r="FSR79" s="321">
        <f t="shared" si="167"/>
        <v>0</v>
      </c>
      <c r="FSS79" s="321">
        <f t="shared" si="167"/>
        <v>0</v>
      </c>
      <c r="FST79" s="321">
        <f t="shared" si="167"/>
        <v>0</v>
      </c>
      <c r="FSU79" s="321">
        <f t="shared" si="167"/>
        <v>0</v>
      </c>
      <c r="FSV79" s="321">
        <f t="shared" si="167"/>
        <v>0</v>
      </c>
      <c r="FSW79" s="321">
        <f t="shared" si="167"/>
        <v>0</v>
      </c>
      <c r="FSX79" s="321">
        <f t="shared" si="167"/>
        <v>0</v>
      </c>
      <c r="FSY79" s="321">
        <f t="shared" si="167"/>
        <v>0</v>
      </c>
      <c r="FSZ79" s="321">
        <f t="shared" si="167"/>
        <v>0</v>
      </c>
      <c r="FTA79" s="321">
        <f t="shared" si="167"/>
        <v>0</v>
      </c>
      <c r="FTB79" s="321">
        <f t="shared" si="167"/>
        <v>0</v>
      </c>
      <c r="FTC79" s="321">
        <f t="shared" si="167"/>
        <v>0</v>
      </c>
      <c r="FTD79" s="321">
        <f t="shared" si="167"/>
        <v>0</v>
      </c>
      <c r="FTE79" s="321">
        <f t="shared" si="167"/>
        <v>0</v>
      </c>
      <c r="FTF79" s="321">
        <f t="shared" si="167"/>
        <v>0</v>
      </c>
      <c r="FTG79" s="321">
        <f t="shared" si="167"/>
        <v>0</v>
      </c>
      <c r="FTH79" s="321">
        <f t="shared" si="167"/>
        <v>0</v>
      </c>
      <c r="FTI79" s="321">
        <f t="shared" si="167"/>
        <v>0</v>
      </c>
      <c r="FTJ79" s="321">
        <f t="shared" si="167"/>
        <v>0</v>
      </c>
      <c r="FTK79" s="321">
        <f t="shared" si="167"/>
        <v>0</v>
      </c>
      <c r="FTL79" s="321">
        <f t="shared" si="167"/>
        <v>0</v>
      </c>
      <c r="FTM79" s="321">
        <f t="shared" si="167"/>
        <v>0</v>
      </c>
      <c r="FTN79" s="321">
        <f t="shared" si="167"/>
        <v>0</v>
      </c>
      <c r="FTO79" s="321">
        <f t="shared" si="167"/>
        <v>0</v>
      </c>
      <c r="FTP79" s="321">
        <f t="shared" si="167"/>
        <v>0</v>
      </c>
      <c r="FTQ79" s="321">
        <f t="shared" si="167"/>
        <v>0</v>
      </c>
      <c r="FTR79" s="321">
        <f t="shared" si="167"/>
        <v>0</v>
      </c>
      <c r="FTS79" s="321">
        <f t="shared" si="167"/>
        <v>0</v>
      </c>
      <c r="FTT79" s="321">
        <f t="shared" si="167"/>
        <v>0</v>
      </c>
      <c r="FTU79" s="321">
        <f t="shared" si="167"/>
        <v>0</v>
      </c>
      <c r="FTV79" s="321">
        <f t="shared" si="167"/>
        <v>0</v>
      </c>
      <c r="FTW79" s="321">
        <f t="shared" si="167"/>
        <v>0</v>
      </c>
      <c r="FTX79" s="321">
        <f t="shared" si="167"/>
        <v>0</v>
      </c>
      <c r="FTY79" s="321">
        <f t="shared" si="167"/>
        <v>0</v>
      </c>
      <c r="FTZ79" s="321">
        <f t="shared" si="167"/>
        <v>0</v>
      </c>
      <c r="FUA79" s="321">
        <f t="shared" si="167"/>
        <v>0</v>
      </c>
      <c r="FUB79" s="321">
        <f t="shared" si="167"/>
        <v>0</v>
      </c>
      <c r="FUC79" s="321">
        <f t="shared" si="167"/>
        <v>0</v>
      </c>
      <c r="FUD79" s="321">
        <f t="shared" si="167"/>
        <v>0</v>
      </c>
      <c r="FUE79" s="321">
        <f t="shared" si="167"/>
        <v>0</v>
      </c>
      <c r="FUF79" s="321">
        <f t="shared" si="167"/>
        <v>0</v>
      </c>
      <c r="FUG79" s="321">
        <f t="shared" si="167"/>
        <v>0</v>
      </c>
      <c r="FUH79" s="321">
        <f t="shared" si="167"/>
        <v>0</v>
      </c>
      <c r="FUI79" s="321">
        <f t="shared" si="167"/>
        <v>0</v>
      </c>
      <c r="FUJ79" s="321">
        <f t="shared" si="167"/>
        <v>0</v>
      </c>
      <c r="FUK79" s="321">
        <f t="shared" si="167"/>
        <v>0</v>
      </c>
      <c r="FUL79" s="321">
        <f t="shared" si="167"/>
        <v>0</v>
      </c>
      <c r="FUM79" s="321">
        <f t="shared" si="167"/>
        <v>0</v>
      </c>
      <c r="FUN79" s="321">
        <f t="shared" si="167"/>
        <v>0</v>
      </c>
      <c r="FUO79" s="321">
        <f t="shared" si="167"/>
        <v>0</v>
      </c>
      <c r="FUP79" s="321">
        <f t="shared" si="167"/>
        <v>0</v>
      </c>
      <c r="FUQ79" s="321">
        <f t="shared" si="167"/>
        <v>0</v>
      </c>
      <c r="FUR79" s="321">
        <f t="shared" si="167"/>
        <v>0</v>
      </c>
      <c r="FUS79" s="321">
        <f t="shared" si="167"/>
        <v>0</v>
      </c>
      <c r="FUT79" s="321">
        <f t="shared" si="167"/>
        <v>0</v>
      </c>
      <c r="FUU79" s="321">
        <f t="shared" si="167"/>
        <v>0</v>
      </c>
      <c r="FUV79" s="321">
        <f t="shared" si="167"/>
        <v>0</v>
      </c>
      <c r="FUW79" s="321">
        <f t="shared" si="167"/>
        <v>0</v>
      </c>
      <c r="FUX79" s="321">
        <f t="shared" si="167"/>
        <v>0</v>
      </c>
      <c r="FUY79" s="321">
        <f t="shared" si="168"/>
        <v>0</v>
      </c>
      <c r="FUZ79" s="321">
        <f t="shared" si="168"/>
        <v>0</v>
      </c>
      <c r="FVA79" s="321">
        <f t="shared" si="168"/>
        <v>0</v>
      </c>
      <c r="FVB79" s="321">
        <f t="shared" si="168"/>
        <v>0</v>
      </c>
      <c r="FVC79" s="321">
        <f t="shared" si="168"/>
        <v>0</v>
      </c>
      <c r="FVD79" s="321">
        <f t="shared" si="168"/>
        <v>0</v>
      </c>
      <c r="FVE79" s="321">
        <f t="shared" si="168"/>
        <v>0</v>
      </c>
      <c r="FVF79" s="321">
        <f t="shared" si="168"/>
        <v>0</v>
      </c>
      <c r="FVG79" s="321">
        <f t="shared" si="168"/>
        <v>0</v>
      </c>
      <c r="FVH79" s="321">
        <f t="shared" si="168"/>
        <v>0</v>
      </c>
      <c r="FVI79" s="321">
        <f t="shared" si="168"/>
        <v>0</v>
      </c>
      <c r="FVJ79" s="321">
        <f t="shared" si="168"/>
        <v>0</v>
      </c>
      <c r="FVK79" s="321">
        <f t="shared" si="168"/>
        <v>0</v>
      </c>
      <c r="FVL79" s="321">
        <f t="shared" si="168"/>
        <v>0</v>
      </c>
      <c r="FVM79" s="321">
        <f t="shared" si="168"/>
        <v>0</v>
      </c>
      <c r="FVN79" s="321">
        <f t="shared" si="168"/>
        <v>0</v>
      </c>
      <c r="FVO79" s="321">
        <f t="shared" si="168"/>
        <v>0</v>
      </c>
      <c r="FVP79" s="321">
        <f t="shared" si="168"/>
        <v>0</v>
      </c>
      <c r="FVQ79" s="321">
        <f t="shared" si="168"/>
        <v>0</v>
      </c>
      <c r="FVR79" s="321">
        <f t="shared" si="168"/>
        <v>0</v>
      </c>
      <c r="FVS79" s="321">
        <f t="shared" si="168"/>
        <v>0</v>
      </c>
      <c r="FVT79" s="321">
        <f t="shared" si="168"/>
        <v>0</v>
      </c>
      <c r="FVU79" s="321">
        <f t="shared" si="168"/>
        <v>0</v>
      </c>
      <c r="FVV79" s="321">
        <f t="shared" si="168"/>
        <v>0</v>
      </c>
      <c r="FVW79" s="321">
        <f t="shared" si="168"/>
        <v>0</v>
      </c>
      <c r="FVX79" s="321">
        <f t="shared" si="168"/>
        <v>0</v>
      </c>
      <c r="FVY79" s="321">
        <f t="shared" si="168"/>
        <v>0</v>
      </c>
      <c r="FVZ79" s="321">
        <f t="shared" si="168"/>
        <v>0</v>
      </c>
      <c r="FWA79" s="321">
        <f t="shared" si="168"/>
        <v>0</v>
      </c>
      <c r="FWB79" s="321">
        <f t="shared" si="168"/>
        <v>0</v>
      </c>
      <c r="FWC79" s="321">
        <f t="shared" si="168"/>
        <v>0</v>
      </c>
      <c r="FWD79" s="321">
        <f t="shared" si="168"/>
        <v>0</v>
      </c>
      <c r="FWE79" s="321">
        <f t="shared" si="168"/>
        <v>0</v>
      </c>
      <c r="FWF79" s="321">
        <f t="shared" si="168"/>
        <v>0</v>
      </c>
      <c r="FWG79" s="321">
        <f t="shared" si="168"/>
        <v>0</v>
      </c>
      <c r="FWH79" s="321">
        <f t="shared" si="168"/>
        <v>0</v>
      </c>
      <c r="FWI79" s="321">
        <f t="shared" si="168"/>
        <v>0</v>
      </c>
      <c r="FWJ79" s="321">
        <f t="shared" si="168"/>
        <v>0</v>
      </c>
      <c r="FWK79" s="321">
        <f t="shared" si="168"/>
        <v>0</v>
      </c>
      <c r="FWL79" s="321">
        <f t="shared" si="168"/>
        <v>0</v>
      </c>
      <c r="FWM79" s="321">
        <f t="shared" si="168"/>
        <v>0</v>
      </c>
      <c r="FWN79" s="321">
        <f t="shared" si="168"/>
        <v>0</v>
      </c>
      <c r="FWO79" s="321">
        <f t="shared" si="168"/>
        <v>0</v>
      </c>
      <c r="FWP79" s="321">
        <f t="shared" si="168"/>
        <v>0</v>
      </c>
      <c r="FWQ79" s="321">
        <f t="shared" si="168"/>
        <v>0</v>
      </c>
      <c r="FWR79" s="321">
        <f t="shared" si="168"/>
        <v>0</v>
      </c>
      <c r="FWS79" s="321">
        <f t="shared" si="168"/>
        <v>0</v>
      </c>
      <c r="FWT79" s="321">
        <f t="shared" si="168"/>
        <v>0</v>
      </c>
      <c r="FWU79" s="321">
        <f t="shared" si="168"/>
        <v>0</v>
      </c>
      <c r="FWV79" s="321">
        <f t="shared" si="168"/>
        <v>0</v>
      </c>
      <c r="FWW79" s="321">
        <f t="shared" si="168"/>
        <v>0</v>
      </c>
      <c r="FWX79" s="321">
        <f t="shared" si="168"/>
        <v>0</v>
      </c>
      <c r="FWY79" s="321">
        <f t="shared" si="168"/>
        <v>0</v>
      </c>
      <c r="FWZ79" s="321">
        <f t="shared" si="168"/>
        <v>0</v>
      </c>
      <c r="FXA79" s="321">
        <f t="shared" si="168"/>
        <v>0</v>
      </c>
      <c r="FXB79" s="321">
        <f t="shared" si="168"/>
        <v>0</v>
      </c>
      <c r="FXC79" s="321">
        <f t="shared" si="168"/>
        <v>0</v>
      </c>
      <c r="FXD79" s="321">
        <f t="shared" si="168"/>
        <v>0</v>
      </c>
      <c r="FXE79" s="321">
        <f t="shared" si="168"/>
        <v>0</v>
      </c>
      <c r="FXF79" s="321">
        <f t="shared" si="168"/>
        <v>0</v>
      </c>
      <c r="FXG79" s="321">
        <f t="shared" si="168"/>
        <v>0</v>
      </c>
      <c r="FXH79" s="321">
        <f t="shared" si="168"/>
        <v>0</v>
      </c>
      <c r="FXI79" s="321">
        <f t="shared" si="168"/>
        <v>0</v>
      </c>
      <c r="FXJ79" s="321">
        <f t="shared" si="168"/>
        <v>0</v>
      </c>
      <c r="FXK79" s="321">
        <f t="shared" si="169"/>
        <v>0</v>
      </c>
      <c r="FXL79" s="321">
        <f t="shared" si="169"/>
        <v>0</v>
      </c>
      <c r="FXM79" s="321">
        <f t="shared" si="169"/>
        <v>0</v>
      </c>
      <c r="FXN79" s="321">
        <f t="shared" si="169"/>
        <v>0</v>
      </c>
      <c r="FXO79" s="321">
        <f t="shared" si="169"/>
        <v>0</v>
      </c>
      <c r="FXP79" s="321">
        <f t="shared" si="169"/>
        <v>0</v>
      </c>
      <c r="FXQ79" s="321">
        <f t="shared" si="169"/>
        <v>0</v>
      </c>
      <c r="FXR79" s="321">
        <f t="shared" si="169"/>
        <v>0</v>
      </c>
      <c r="FXS79" s="321">
        <f t="shared" si="169"/>
        <v>0</v>
      </c>
      <c r="FXT79" s="321">
        <f t="shared" si="169"/>
        <v>0</v>
      </c>
      <c r="FXU79" s="321">
        <f t="shared" si="169"/>
        <v>0</v>
      </c>
      <c r="FXV79" s="321">
        <f t="shared" si="169"/>
        <v>0</v>
      </c>
      <c r="FXW79" s="321">
        <f t="shared" si="169"/>
        <v>0</v>
      </c>
      <c r="FXX79" s="321">
        <f t="shared" si="169"/>
        <v>0</v>
      </c>
      <c r="FXY79" s="321">
        <f t="shared" si="169"/>
        <v>0</v>
      </c>
      <c r="FXZ79" s="321">
        <f t="shared" si="169"/>
        <v>0</v>
      </c>
      <c r="FYA79" s="321">
        <f t="shared" si="169"/>
        <v>0</v>
      </c>
      <c r="FYB79" s="321">
        <f t="shared" si="169"/>
        <v>0</v>
      </c>
      <c r="FYC79" s="321">
        <f t="shared" si="169"/>
        <v>0</v>
      </c>
      <c r="FYD79" s="321">
        <f t="shared" si="169"/>
        <v>0</v>
      </c>
      <c r="FYE79" s="321">
        <f t="shared" si="169"/>
        <v>0</v>
      </c>
      <c r="FYF79" s="321">
        <f t="shared" si="169"/>
        <v>0</v>
      </c>
      <c r="FYG79" s="321">
        <f t="shared" si="169"/>
        <v>0</v>
      </c>
      <c r="FYH79" s="321">
        <f t="shared" si="169"/>
        <v>0</v>
      </c>
      <c r="FYI79" s="321">
        <f t="shared" si="169"/>
        <v>0</v>
      </c>
      <c r="FYJ79" s="321">
        <f t="shared" si="169"/>
        <v>0</v>
      </c>
      <c r="FYK79" s="321">
        <f t="shared" si="169"/>
        <v>0</v>
      </c>
      <c r="FYL79" s="321">
        <f t="shared" si="169"/>
        <v>0</v>
      </c>
      <c r="FYM79" s="321">
        <f t="shared" si="169"/>
        <v>0</v>
      </c>
      <c r="FYN79" s="321">
        <f t="shared" si="169"/>
        <v>0</v>
      </c>
      <c r="FYO79" s="321">
        <f t="shared" si="169"/>
        <v>0</v>
      </c>
      <c r="FYP79" s="321">
        <f t="shared" si="169"/>
        <v>0</v>
      </c>
      <c r="FYQ79" s="321">
        <f t="shared" si="169"/>
        <v>0</v>
      </c>
      <c r="FYR79" s="321">
        <f t="shared" si="169"/>
        <v>0</v>
      </c>
      <c r="FYS79" s="321">
        <f t="shared" si="169"/>
        <v>0</v>
      </c>
      <c r="FYT79" s="321">
        <f t="shared" si="169"/>
        <v>0</v>
      </c>
      <c r="FYU79" s="321">
        <f t="shared" si="169"/>
        <v>0</v>
      </c>
      <c r="FYV79" s="321">
        <f t="shared" si="169"/>
        <v>0</v>
      </c>
      <c r="FYW79" s="321">
        <f t="shared" si="169"/>
        <v>0</v>
      </c>
      <c r="FYX79" s="321">
        <f t="shared" si="169"/>
        <v>0</v>
      </c>
      <c r="FYY79" s="321">
        <f t="shared" si="169"/>
        <v>0</v>
      </c>
      <c r="FYZ79" s="321">
        <f t="shared" si="169"/>
        <v>0</v>
      </c>
      <c r="FZA79" s="321">
        <f t="shared" si="169"/>
        <v>0</v>
      </c>
      <c r="FZB79" s="321">
        <f t="shared" si="169"/>
        <v>0</v>
      </c>
      <c r="FZC79" s="321">
        <f t="shared" si="169"/>
        <v>0</v>
      </c>
      <c r="FZD79" s="321">
        <f t="shared" si="169"/>
        <v>0</v>
      </c>
      <c r="FZE79" s="321">
        <f t="shared" si="169"/>
        <v>0</v>
      </c>
      <c r="FZF79" s="321">
        <f t="shared" si="169"/>
        <v>0</v>
      </c>
      <c r="FZG79" s="321">
        <f t="shared" si="169"/>
        <v>0</v>
      </c>
      <c r="FZH79" s="321">
        <f t="shared" si="169"/>
        <v>0</v>
      </c>
      <c r="FZI79" s="321">
        <f t="shared" si="169"/>
        <v>0</v>
      </c>
      <c r="FZJ79" s="321">
        <f t="shared" si="169"/>
        <v>0</v>
      </c>
      <c r="FZK79" s="321">
        <f t="shared" si="169"/>
        <v>0</v>
      </c>
      <c r="FZL79" s="321">
        <f t="shared" si="169"/>
        <v>0</v>
      </c>
      <c r="FZM79" s="321">
        <f t="shared" si="169"/>
        <v>0</v>
      </c>
      <c r="FZN79" s="321">
        <f t="shared" si="169"/>
        <v>0</v>
      </c>
      <c r="FZO79" s="321">
        <f t="shared" si="169"/>
        <v>0</v>
      </c>
      <c r="FZP79" s="321">
        <f t="shared" si="169"/>
        <v>0</v>
      </c>
      <c r="FZQ79" s="321">
        <f t="shared" si="169"/>
        <v>0</v>
      </c>
      <c r="FZR79" s="321">
        <f t="shared" si="169"/>
        <v>0</v>
      </c>
      <c r="FZS79" s="321">
        <f t="shared" si="169"/>
        <v>0</v>
      </c>
      <c r="FZT79" s="321">
        <f t="shared" si="169"/>
        <v>0</v>
      </c>
      <c r="FZU79" s="321">
        <f t="shared" si="169"/>
        <v>0</v>
      </c>
      <c r="FZV79" s="321">
        <f t="shared" si="169"/>
        <v>0</v>
      </c>
      <c r="FZW79" s="321">
        <f t="shared" si="170"/>
        <v>0</v>
      </c>
      <c r="FZX79" s="321">
        <f t="shared" si="170"/>
        <v>0</v>
      </c>
      <c r="FZY79" s="321">
        <f t="shared" si="170"/>
        <v>0</v>
      </c>
      <c r="FZZ79" s="321">
        <f t="shared" si="170"/>
        <v>0</v>
      </c>
      <c r="GAA79" s="321">
        <f t="shared" si="170"/>
        <v>0</v>
      </c>
      <c r="GAB79" s="321">
        <f t="shared" si="170"/>
        <v>0</v>
      </c>
      <c r="GAC79" s="321">
        <f t="shared" si="170"/>
        <v>0</v>
      </c>
      <c r="GAD79" s="321">
        <f t="shared" si="170"/>
        <v>0</v>
      </c>
      <c r="GAE79" s="321">
        <f t="shared" si="170"/>
        <v>0</v>
      </c>
      <c r="GAF79" s="321">
        <f t="shared" si="170"/>
        <v>0</v>
      </c>
      <c r="GAG79" s="321">
        <f t="shared" si="170"/>
        <v>0</v>
      </c>
      <c r="GAH79" s="321">
        <f t="shared" si="170"/>
        <v>0</v>
      </c>
      <c r="GAI79" s="321">
        <f t="shared" si="170"/>
        <v>0</v>
      </c>
      <c r="GAJ79" s="321">
        <f t="shared" si="170"/>
        <v>0</v>
      </c>
      <c r="GAK79" s="321">
        <f t="shared" si="170"/>
        <v>0</v>
      </c>
      <c r="GAL79" s="321">
        <f t="shared" si="170"/>
        <v>0</v>
      </c>
      <c r="GAM79" s="321">
        <f t="shared" si="170"/>
        <v>0</v>
      </c>
      <c r="GAN79" s="321">
        <f t="shared" si="170"/>
        <v>0</v>
      </c>
      <c r="GAO79" s="321">
        <f t="shared" si="170"/>
        <v>0</v>
      </c>
      <c r="GAP79" s="321">
        <f t="shared" si="170"/>
        <v>0</v>
      </c>
      <c r="GAQ79" s="321">
        <f t="shared" si="170"/>
        <v>0</v>
      </c>
      <c r="GAR79" s="321">
        <f t="shared" si="170"/>
        <v>0</v>
      </c>
      <c r="GAS79" s="321">
        <f t="shared" si="170"/>
        <v>0</v>
      </c>
      <c r="GAT79" s="321">
        <f t="shared" si="170"/>
        <v>0</v>
      </c>
      <c r="GAU79" s="321">
        <f t="shared" si="170"/>
        <v>0</v>
      </c>
      <c r="GAV79" s="321">
        <f t="shared" si="170"/>
        <v>0</v>
      </c>
      <c r="GAW79" s="321">
        <f t="shared" si="170"/>
        <v>0</v>
      </c>
      <c r="GAX79" s="321">
        <f t="shared" si="170"/>
        <v>0</v>
      </c>
      <c r="GAY79" s="321">
        <f t="shared" si="170"/>
        <v>0</v>
      </c>
      <c r="GAZ79" s="321">
        <f t="shared" si="170"/>
        <v>0</v>
      </c>
      <c r="GBA79" s="321">
        <f t="shared" si="170"/>
        <v>0</v>
      </c>
      <c r="GBB79" s="321">
        <f t="shared" si="170"/>
        <v>0</v>
      </c>
      <c r="GBC79" s="321">
        <f t="shared" si="170"/>
        <v>0</v>
      </c>
      <c r="GBD79" s="321">
        <f t="shared" si="170"/>
        <v>0</v>
      </c>
      <c r="GBE79" s="321">
        <f t="shared" si="170"/>
        <v>0</v>
      </c>
      <c r="GBF79" s="321">
        <f t="shared" si="170"/>
        <v>0</v>
      </c>
      <c r="GBG79" s="321">
        <f t="shared" si="170"/>
        <v>0</v>
      </c>
      <c r="GBH79" s="321">
        <f t="shared" si="170"/>
        <v>0</v>
      </c>
      <c r="GBI79" s="321">
        <f t="shared" si="170"/>
        <v>0</v>
      </c>
      <c r="GBJ79" s="321">
        <f t="shared" si="170"/>
        <v>0</v>
      </c>
      <c r="GBK79" s="321">
        <f t="shared" si="170"/>
        <v>0</v>
      </c>
      <c r="GBL79" s="321">
        <f t="shared" si="170"/>
        <v>0</v>
      </c>
      <c r="GBM79" s="321">
        <f t="shared" si="170"/>
        <v>0</v>
      </c>
      <c r="GBN79" s="321">
        <f t="shared" si="170"/>
        <v>0</v>
      </c>
      <c r="GBO79" s="321">
        <f t="shared" si="170"/>
        <v>0</v>
      </c>
      <c r="GBP79" s="321">
        <f t="shared" si="170"/>
        <v>0</v>
      </c>
      <c r="GBQ79" s="321">
        <f t="shared" si="170"/>
        <v>0</v>
      </c>
      <c r="GBR79" s="321">
        <f t="shared" si="170"/>
        <v>0</v>
      </c>
      <c r="GBS79" s="321">
        <f t="shared" si="170"/>
        <v>0</v>
      </c>
      <c r="GBT79" s="321">
        <f t="shared" si="170"/>
        <v>0</v>
      </c>
      <c r="GBU79" s="321">
        <f t="shared" si="170"/>
        <v>0</v>
      </c>
      <c r="GBV79" s="321">
        <f t="shared" si="170"/>
        <v>0</v>
      </c>
      <c r="GBW79" s="321">
        <f t="shared" si="170"/>
        <v>0</v>
      </c>
      <c r="GBX79" s="321">
        <f t="shared" si="170"/>
        <v>0</v>
      </c>
      <c r="GBY79" s="321">
        <f t="shared" si="170"/>
        <v>0</v>
      </c>
      <c r="GBZ79" s="321">
        <f t="shared" si="170"/>
        <v>0</v>
      </c>
      <c r="GCA79" s="321">
        <f t="shared" si="170"/>
        <v>0</v>
      </c>
      <c r="GCB79" s="321">
        <f t="shared" si="170"/>
        <v>0</v>
      </c>
      <c r="GCC79" s="321">
        <f t="shared" si="170"/>
        <v>0</v>
      </c>
      <c r="GCD79" s="321">
        <f t="shared" si="170"/>
        <v>0</v>
      </c>
      <c r="GCE79" s="321">
        <f t="shared" si="170"/>
        <v>0</v>
      </c>
      <c r="GCF79" s="321">
        <f t="shared" si="170"/>
        <v>0</v>
      </c>
      <c r="GCG79" s="321">
        <f t="shared" si="170"/>
        <v>0</v>
      </c>
      <c r="GCH79" s="321">
        <f t="shared" si="170"/>
        <v>0</v>
      </c>
      <c r="GCI79" s="321">
        <f t="shared" si="171"/>
        <v>0</v>
      </c>
      <c r="GCJ79" s="321">
        <f t="shared" si="171"/>
        <v>0</v>
      </c>
      <c r="GCK79" s="321">
        <f t="shared" si="171"/>
        <v>0</v>
      </c>
      <c r="GCL79" s="321">
        <f t="shared" si="171"/>
        <v>0</v>
      </c>
      <c r="GCM79" s="321">
        <f t="shared" si="171"/>
        <v>0</v>
      </c>
      <c r="GCN79" s="321">
        <f t="shared" si="171"/>
        <v>0</v>
      </c>
      <c r="GCO79" s="321">
        <f t="shared" si="171"/>
        <v>0</v>
      </c>
      <c r="GCP79" s="321">
        <f t="shared" si="171"/>
        <v>0</v>
      </c>
      <c r="GCQ79" s="321">
        <f t="shared" si="171"/>
        <v>0</v>
      </c>
      <c r="GCR79" s="321">
        <f t="shared" si="171"/>
        <v>0</v>
      </c>
      <c r="GCS79" s="321">
        <f t="shared" si="171"/>
        <v>0</v>
      </c>
      <c r="GCT79" s="321">
        <f t="shared" si="171"/>
        <v>0</v>
      </c>
      <c r="GCU79" s="321">
        <f t="shared" si="171"/>
        <v>0</v>
      </c>
      <c r="GCV79" s="321">
        <f t="shared" si="171"/>
        <v>0</v>
      </c>
      <c r="GCW79" s="321">
        <f t="shared" si="171"/>
        <v>0</v>
      </c>
      <c r="GCX79" s="321">
        <f t="shared" si="171"/>
        <v>0</v>
      </c>
      <c r="GCY79" s="321">
        <f t="shared" si="171"/>
        <v>0</v>
      </c>
      <c r="GCZ79" s="321">
        <f t="shared" si="171"/>
        <v>0</v>
      </c>
      <c r="GDA79" s="321">
        <f t="shared" si="171"/>
        <v>0</v>
      </c>
      <c r="GDB79" s="321">
        <f t="shared" si="171"/>
        <v>0</v>
      </c>
      <c r="GDC79" s="321">
        <f t="shared" si="171"/>
        <v>0</v>
      </c>
      <c r="GDD79" s="321">
        <f t="shared" si="171"/>
        <v>0</v>
      </c>
      <c r="GDE79" s="321">
        <f t="shared" si="171"/>
        <v>0</v>
      </c>
      <c r="GDF79" s="321">
        <f t="shared" si="171"/>
        <v>0</v>
      </c>
      <c r="GDG79" s="321">
        <f t="shared" si="171"/>
        <v>0</v>
      </c>
      <c r="GDH79" s="321">
        <f t="shared" si="171"/>
        <v>0</v>
      </c>
      <c r="GDI79" s="321">
        <f t="shared" si="171"/>
        <v>0</v>
      </c>
      <c r="GDJ79" s="321">
        <f t="shared" si="171"/>
        <v>0</v>
      </c>
      <c r="GDK79" s="321">
        <f t="shared" si="171"/>
        <v>0</v>
      </c>
      <c r="GDL79" s="321">
        <f t="shared" si="171"/>
        <v>0</v>
      </c>
      <c r="GDM79" s="321">
        <f t="shared" si="171"/>
        <v>0</v>
      </c>
      <c r="GDN79" s="321">
        <f t="shared" si="171"/>
        <v>0</v>
      </c>
      <c r="GDO79" s="321">
        <f t="shared" si="171"/>
        <v>0</v>
      </c>
      <c r="GDP79" s="321">
        <f t="shared" si="171"/>
        <v>0</v>
      </c>
      <c r="GDQ79" s="321">
        <f t="shared" si="171"/>
        <v>0</v>
      </c>
      <c r="GDR79" s="321">
        <f t="shared" si="171"/>
        <v>0</v>
      </c>
      <c r="GDS79" s="321">
        <f t="shared" si="171"/>
        <v>0</v>
      </c>
      <c r="GDT79" s="321">
        <f t="shared" si="171"/>
        <v>0</v>
      </c>
      <c r="GDU79" s="321">
        <f t="shared" si="171"/>
        <v>0</v>
      </c>
      <c r="GDV79" s="321">
        <f t="shared" si="171"/>
        <v>0</v>
      </c>
      <c r="GDW79" s="321">
        <f t="shared" si="171"/>
        <v>0</v>
      </c>
      <c r="GDX79" s="321">
        <f t="shared" si="171"/>
        <v>0</v>
      </c>
      <c r="GDY79" s="321">
        <f t="shared" si="171"/>
        <v>0</v>
      </c>
      <c r="GDZ79" s="321">
        <f t="shared" si="171"/>
        <v>0</v>
      </c>
      <c r="GEA79" s="321">
        <f t="shared" si="171"/>
        <v>0</v>
      </c>
      <c r="GEB79" s="321">
        <f t="shared" si="171"/>
        <v>0</v>
      </c>
      <c r="GEC79" s="321">
        <f t="shared" si="171"/>
        <v>0</v>
      </c>
      <c r="GED79" s="321">
        <f t="shared" si="171"/>
        <v>0</v>
      </c>
      <c r="GEE79" s="321">
        <f t="shared" si="171"/>
        <v>0</v>
      </c>
      <c r="GEF79" s="321">
        <f t="shared" si="171"/>
        <v>0</v>
      </c>
      <c r="GEG79" s="321">
        <f t="shared" si="171"/>
        <v>0</v>
      </c>
      <c r="GEH79" s="321">
        <f t="shared" si="171"/>
        <v>0</v>
      </c>
      <c r="GEI79" s="321">
        <f t="shared" si="171"/>
        <v>0</v>
      </c>
      <c r="GEJ79" s="321">
        <f t="shared" si="171"/>
        <v>0</v>
      </c>
      <c r="GEK79" s="321">
        <f t="shared" si="171"/>
        <v>0</v>
      </c>
      <c r="GEL79" s="321">
        <f t="shared" si="171"/>
        <v>0</v>
      </c>
      <c r="GEM79" s="321">
        <f t="shared" si="171"/>
        <v>0</v>
      </c>
      <c r="GEN79" s="321">
        <f t="shared" si="171"/>
        <v>0</v>
      </c>
      <c r="GEO79" s="321">
        <f t="shared" si="171"/>
        <v>0</v>
      </c>
      <c r="GEP79" s="321">
        <f t="shared" si="171"/>
        <v>0</v>
      </c>
      <c r="GEQ79" s="321">
        <f t="shared" si="171"/>
        <v>0</v>
      </c>
      <c r="GER79" s="321">
        <f t="shared" si="171"/>
        <v>0</v>
      </c>
      <c r="GES79" s="321">
        <f t="shared" si="171"/>
        <v>0</v>
      </c>
      <c r="GET79" s="321">
        <f t="shared" si="171"/>
        <v>0</v>
      </c>
      <c r="GEU79" s="321">
        <f t="shared" si="172"/>
        <v>0</v>
      </c>
      <c r="GEV79" s="321">
        <f t="shared" si="172"/>
        <v>0</v>
      </c>
      <c r="GEW79" s="321">
        <f t="shared" si="172"/>
        <v>0</v>
      </c>
      <c r="GEX79" s="321">
        <f t="shared" si="172"/>
        <v>0</v>
      </c>
      <c r="GEY79" s="321">
        <f t="shared" si="172"/>
        <v>0</v>
      </c>
      <c r="GEZ79" s="321">
        <f t="shared" si="172"/>
        <v>0</v>
      </c>
      <c r="GFA79" s="321">
        <f t="shared" si="172"/>
        <v>0</v>
      </c>
      <c r="GFB79" s="321">
        <f t="shared" si="172"/>
        <v>0</v>
      </c>
      <c r="GFC79" s="321">
        <f t="shared" si="172"/>
        <v>0</v>
      </c>
      <c r="GFD79" s="321">
        <f t="shared" si="172"/>
        <v>0</v>
      </c>
      <c r="GFE79" s="321">
        <f t="shared" si="172"/>
        <v>0</v>
      </c>
      <c r="GFF79" s="321">
        <f t="shared" si="172"/>
        <v>0</v>
      </c>
      <c r="GFG79" s="321">
        <f t="shared" si="172"/>
        <v>0</v>
      </c>
      <c r="GFH79" s="321">
        <f t="shared" si="172"/>
        <v>0</v>
      </c>
      <c r="GFI79" s="321">
        <f t="shared" si="172"/>
        <v>0</v>
      </c>
      <c r="GFJ79" s="321">
        <f t="shared" si="172"/>
        <v>0</v>
      </c>
      <c r="GFK79" s="321">
        <f t="shared" si="172"/>
        <v>0</v>
      </c>
      <c r="GFL79" s="321">
        <f t="shared" si="172"/>
        <v>0</v>
      </c>
      <c r="GFM79" s="321">
        <f t="shared" si="172"/>
        <v>0</v>
      </c>
      <c r="GFN79" s="321">
        <f t="shared" si="172"/>
        <v>0</v>
      </c>
      <c r="GFO79" s="321">
        <f t="shared" si="172"/>
        <v>0</v>
      </c>
      <c r="GFP79" s="321">
        <f t="shared" si="172"/>
        <v>0</v>
      </c>
      <c r="GFQ79" s="321">
        <f t="shared" si="172"/>
        <v>0</v>
      </c>
      <c r="GFR79" s="321">
        <f t="shared" si="172"/>
        <v>0</v>
      </c>
      <c r="GFS79" s="321">
        <f t="shared" si="172"/>
        <v>0</v>
      </c>
      <c r="GFT79" s="321">
        <f t="shared" si="172"/>
        <v>0</v>
      </c>
      <c r="GFU79" s="321">
        <f t="shared" si="172"/>
        <v>0</v>
      </c>
      <c r="GFV79" s="321">
        <f t="shared" si="172"/>
        <v>0</v>
      </c>
      <c r="GFW79" s="321">
        <f t="shared" si="172"/>
        <v>0</v>
      </c>
      <c r="GFX79" s="321">
        <f t="shared" si="172"/>
        <v>0</v>
      </c>
      <c r="GFY79" s="321">
        <f t="shared" si="172"/>
        <v>0</v>
      </c>
      <c r="GFZ79" s="321">
        <f t="shared" si="172"/>
        <v>0</v>
      </c>
      <c r="GGA79" s="321">
        <f t="shared" si="172"/>
        <v>0</v>
      </c>
      <c r="GGB79" s="321">
        <f t="shared" si="172"/>
        <v>0</v>
      </c>
      <c r="GGC79" s="321">
        <f t="shared" si="172"/>
        <v>0</v>
      </c>
      <c r="GGD79" s="321">
        <f t="shared" si="172"/>
        <v>0</v>
      </c>
      <c r="GGE79" s="321">
        <f t="shared" si="172"/>
        <v>0</v>
      </c>
      <c r="GGF79" s="321">
        <f t="shared" si="172"/>
        <v>0</v>
      </c>
      <c r="GGG79" s="321">
        <f t="shared" si="172"/>
        <v>0</v>
      </c>
      <c r="GGH79" s="321">
        <f t="shared" si="172"/>
        <v>0</v>
      </c>
      <c r="GGI79" s="321">
        <f t="shared" si="172"/>
        <v>0</v>
      </c>
      <c r="GGJ79" s="321">
        <f t="shared" si="172"/>
        <v>0</v>
      </c>
      <c r="GGK79" s="321">
        <f t="shared" si="172"/>
        <v>0</v>
      </c>
      <c r="GGL79" s="321">
        <f t="shared" si="172"/>
        <v>0</v>
      </c>
      <c r="GGM79" s="321">
        <f t="shared" si="172"/>
        <v>0</v>
      </c>
      <c r="GGN79" s="321">
        <f t="shared" si="172"/>
        <v>0</v>
      </c>
      <c r="GGO79" s="321">
        <f t="shared" si="172"/>
        <v>0</v>
      </c>
      <c r="GGP79" s="321">
        <f t="shared" si="172"/>
        <v>0</v>
      </c>
      <c r="GGQ79" s="321">
        <f t="shared" si="172"/>
        <v>0</v>
      </c>
      <c r="GGR79" s="321">
        <f t="shared" si="172"/>
        <v>0</v>
      </c>
      <c r="GGS79" s="321">
        <f t="shared" si="172"/>
        <v>0</v>
      </c>
      <c r="GGT79" s="321">
        <f t="shared" si="172"/>
        <v>0</v>
      </c>
      <c r="GGU79" s="321">
        <f t="shared" si="172"/>
        <v>0</v>
      </c>
      <c r="GGV79" s="321">
        <f t="shared" si="172"/>
        <v>0</v>
      </c>
      <c r="GGW79" s="321">
        <f t="shared" si="172"/>
        <v>0</v>
      </c>
      <c r="GGX79" s="321">
        <f t="shared" si="172"/>
        <v>0</v>
      </c>
      <c r="GGY79" s="321">
        <f t="shared" si="172"/>
        <v>0</v>
      </c>
      <c r="GGZ79" s="321">
        <f t="shared" si="172"/>
        <v>0</v>
      </c>
      <c r="GHA79" s="321">
        <f t="shared" si="172"/>
        <v>0</v>
      </c>
      <c r="GHB79" s="321">
        <f t="shared" si="172"/>
        <v>0</v>
      </c>
      <c r="GHC79" s="321">
        <f t="shared" si="172"/>
        <v>0</v>
      </c>
      <c r="GHD79" s="321">
        <f t="shared" si="172"/>
        <v>0</v>
      </c>
      <c r="GHE79" s="321">
        <f t="shared" si="172"/>
        <v>0</v>
      </c>
      <c r="GHF79" s="321">
        <f t="shared" si="172"/>
        <v>0</v>
      </c>
      <c r="GHG79" s="321">
        <f t="shared" si="173"/>
        <v>0</v>
      </c>
      <c r="GHH79" s="321">
        <f t="shared" si="173"/>
        <v>0</v>
      </c>
      <c r="GHI79" s="321">
        <f t="shared" si="173"/>
        <v>0</v>
      </c>
      <c r="GHJ79" s="321">
        <f t="shared" si="173"/>
        <v>0</v>
      </c>
      <c r="GHK79" s="321">
        <f t="shared" si="173"/>
        <v>0</v>
      </c>
      <c r="GHL79" s="321">
        <f t="shared" si="173"/>
        <v>0</v>
      </c>
      <c r="GHM79" s="321">
        <f t="shared" si="173"/>
        <v>0</v>
      </c>
      <c r="GHN79" s="321">
        <f t="shared" si="173"/>
        <v>0</v>
      </c>
      <c r="GHO79" s="321">
        <f t="shared" si="173"/>
        <v>0</v>
      </c>
      <c r="GHP79" s="321">
        <f t="shared" si="173"/>
        <v>0</v>
      </c>
      <c r="GHQ79" s="321">
        <f t="shared" si="173"/>
        <v>0</v>
      </c>
      <c r="GHR79" s="321">
        <f t="shared" si="173"/>
        <v>0</v>
      </c>
      <c r="GHS79" s="321">
        <f t="shared" si="173"/>
        <v>0</v>
      </c>
      <c r="GHT79" s="321">
        <f t="shared" si="173"/>
        <v>0</v>
      </c>
      <c r="GHU79" s="321">
        <f t="shared" si="173"/>
        <v>0</v>
      </c>
      <c r="GHV79" s="321">
        <f t="shared" si="173"/>
        <v>0</v>
      </c>
      <c r="GHW79" s="321">
        <f t="shared" si="173"/>
        <v>0</v>
      </c>
      <c r="GHX79" s="321">
        <f t="shared" si="173"/>
        <v>0</v>
      </c>
      <c r="GHY79" s="321">
        <f t="shared" si="173"/>
        <v>0</v>
      </c>
      <c r="GHZ79" s="321">
        <f t="shared" si="173"/>
        <v>0</v>
      </c>
      <c r="GIA79" s="321">
        <f t="shared" si="173"/>
        <v>0</v>
      </c>
      <c r="GIB79" s="321">
        <f t="shared" si="173"/>
        <v>0</v>
      </c>
      <c r="GIC79" s="321">
        <f t="shared" si="173"/>
        <v>0</v>
      </c>
      <c r="GID79" s="321">
        <f t="shared" si="173"/>
        <v>0</v>
      </c>
      <c r="GIE79" s="321">
        <f t="shared" si="173"/>
        <v>0</v>
      </c>
      <c r="GIF79" s="321">
        <f t="shared" si="173"/>
        <v>0</v>
      </c>
      <c r="GIG79" s="321">
        <f t="shared" si="173"/>
        <v>0</v>
      </c>
      <c r="GIH79" s="321">
        <f t="shared" si="173"/>
        <v>0</v>
      </c>
      <c r="GII79" s="321">
        <f t="shared" si="173"/>
        <v>0</v>
      </c>
      <c r="GIJ79" s="321">
        <f t="shared" si="173"/>
        <v>0</v>
      </c>
      <c r="GIK79" s="321">
        <f t="shared" si="173"/>
        <v>0</v>
      </c>
      <c r="GIL79" s="321">
        <f t="shared" si="173"/>
        <v>0</v>
      </c>
      <c r="GIM79" s="321">
        <f t="shared" si="173"/>
        <v>0</v>
      </c>
      <c r="GIN79" s="321">
        <f t="shared" si="173"/>
        <v>0</v>
      </c>
      <c r="GIO79" s="321">
        <f t="shared" si="173"/>
        <v>0</v>
      </c>
      <c r="GIP79" s="321">
        <f t="shared" si="173"/>
        <v>0</v>
      </c>
      <c r="GIQ79" s="321">
        <f t="shared" si="173"/>
        <v>0</v>
      </c>
      <c r="GIR79" s="321">
        <f t="shared" si="173"/>
        <v>0</v>
      </c>
      <c r="GIS79" s="321">
        <f t="shared" si="173"/>
        <v>0</v>
      </c>
      <c r="GIT79" s="321">
        <f t="shared" si="173"/>
        <v>0</v>
      </c>
      <c r="GIU79" s="321">
        <f t="shared" si="173"/>
        <v>0</v>
      </c>
      <c r="GIV79" s="321">
        <f t="shared" si="173"/>
        <v>0</v>
      </c>
      <c r="GIW79" s="321">
        <f t="shared" si="173"/>
        <v>0</v>
      </c>
      <c r="GIX79" s="321">
        <f t="shared" si="173"/>
        <v>0</v>
      </c>
      <c r="GIY79" s="321">
        <f t="shared" si="173"/>
        <v>0</v>
      </c>
      <c r="GIZ79" s="321">
        <f t="shared" si="173"/>
        <v>0</v>
      </c>
      <c r="GJA79" s="321">
        <f t="shared" si="173"/>
        <v>0</v>
      </c>
      <c r="GJB79" s="321">
        <f t="shared" si="173"/>
        <v>0</v>
      </c>
      <c r="GJC79" s="321">
        <f t="shared" si="173"/>
        <v>0</v>
      </c>
      <c r="GJD79" s="321">
        <f t="shared" si="173"/>
        <v>0</v>
      </c>
      <c r="GJE79" s="321">
        <f t="shared" si="173"/>
        <v>0</v>
      </c>
      <c r="GJF79" s="321">
        <f t="shared" si="173"/>
        <v>0</v>
      </c>
      <c r="GJG79" s="321">
        <f t="shared" si="173"/>
        <v>0</v>
      </c>
      <c r="GJH79" s="321">
        <f t="shared" si="173"/>
        <v>0</v>
      </c>
      <c r="GJI79" s="321">
        <f t="shared" si="173"/>
        <v>0</v>
      </c>
      <c r="GJJ79" s="321">
        <f t="shared" si="173"/>
        <v>0</v>
      </c>
      <c r="GJK79" s="321">
        <f t="shared" si="173"/>
        <v>0</v>
      </c>
      <c r="GJL79" s="321">
        <f t="shared" si="173"/>
        <v>0</v>
      </c>
      <c r="GJM79" s="321">
        <f t="shared" si="173"/>
        <v>0</v>
      </c>
      <c r="GJN79" s="321">
        <f t="shared" si="173"/>
        <v>0</v>
      </c>
      <c r="GJO79" s="321">
        <f t="shared" si="173"/>
        <v>0</v>
      </c>
      <c r="GJP79" s="321">
        <f t="shared" si="173"/>
        <v>0</v>
      </c>
      <c r="GJQ79" s="321">
        <f t="shared" si="173"/>
        <v>0</v>
      </c>
      <c r="GJR79" s="321">
        <f t="shared" si="173"/>
        <v>0</v>
      </c>
      <c r="GJS79" s="321">
        <f t="shared" si="174"/>
        <v>0</v>
      </c>
      <c r="GJT79" s="321">
        <f t="shared" si="174"/>
        <v>0</v>
      </c>
      <c r="GJU79" s="321">
        <f t="shared" si="174"/>
        <v>0</v>
      </c>
      <c r="GJV79" s="321">
        <f t="shared" si="174"/>
        <v>0</v>
      </c>
      <c r="GJW79" s="321">
        <f t="shared" si="174"/>
        <v>0</v>
      </c>
      <c r="GJX79" s="321">
        <f t="shared" si="174"/>
        <v>0</v>
      </c>
      <c r="GJY79" s="321">
        <f t="shared" si="174"/>
        <v>0</v>
      </c>
      <c r="GJZ79" s="321">
        <f t="shared" si="174"/>
        <v>0</v>
      </c>
      <c r="GKA79" s="321">
        <f t="shared" si="174"/>
        <v>0</v>
      </c>
      <c r="GKB79" s="321">
        <f t="shared" si="174"/>
        <v>0</v>
      </c>
      <c r="GKC79" s="321">
        <f t="shared" si="174"/>
        <v>0</v>
      </c>
      <c r="GKD79" s="321">
        <f t="shared" si="174"/>
        <v>0</v>
      </c>
      <c r="GKE79" s="321">
        <f t="shared" si="174"/>
        <v>0</v>
      </c>
      <c r="GKF79" s="321">
        <f t="shared" si="174"/>
        <v>0</v>
      </c>
      <c r="GKG79" s="321">
        <f t="shared" si="174"/>
        <v>0</v>
      </c>
      <c r="GKH79" s="321">
        <f t="shared" si="174"/>
        <v>0</v>
      </c>
      <c r="GKI79" s="321">
        <f t="shared" si="174"/>
        <v>0</v>
      </c>
      <c r="GKJ79" s="321">
        <f t="shared" si="174"/>
        <v>0</v>
      </c>
      <c r="GKK79" s="321">
        <f t="shared" si="174"/>
        <v>0</v>
      </c>
      <c r="GKL79" s="321">
        <f t="shared" si="174"/>
        <v>0</v>
      </c>
      <c r="GKM79" s="321">
        <f t="shared" si="174"/>
        <v>0</v>
      </c>
      <c r="GKN79" s="321">
        <f t="shared" si="174"/>
        <v>0</v>
      </c>
      <c r="GKO79" s="321">
        <f t="shared" si="174"/>
        <v>0</v>
      </c>
      <c r="GKP79" s="321">
        <f t="shared" si="174"/>
        <v>0</v>
      </c>
      <c r="GKQ79" s="321">
        <f t="shared" si="174"/>
        <v>0</v>
      </c>
      <c r="GKR79" s="321">
        <f t="shared" si="174"/>
        <v>0</v>
      </c>
      <c r="GKS79" s="321">
        <f t="shared" si="174"/>
        <v>0</v>
      </c>
      <c r="GKT79" s="321">
        <f t="shared" si="174"/>
        <v>0</v>
      </c>
      <c r="GKU79" s="321">
        <f t="shared" si="174"/>
        <v>0</v>
      </c>
      <c r="GKV79" s="321">
        <f t="shared" si="174"/>
        <v>0</v>
      </c>
      <c r="GKW79" s="321">
        <f t="shared" si="174"/>
        <v>0</v>
      </c>
      <c r="GKX79" s="321">
        <f t="shared" si="174"/>
        <v>0</v>
      </c>
      <c r="GKY79" s="321">
        <f t="shared" si="174"/>
        <v>0</v>
      </c>
      <c r="GKZ79" s="321">
        <f t="shared" si="174"/>
        <v>0</v>
      </c>
      <c r="GLA79" s="321">
        <f t="shared" si="174"/>
        <v>0</v>
      </c>
      <c r="GLB79" s="321">
        <f t="shared" si="174"/>
        <v>0</v>
      </c>
      <c r="GLC79" s="321">
        <f t="shared" si="174"/>
        <v>0</v>
      </c>
      <c r="GLD79" s="321">
        <f t="shared" si="174"/>
        <v>0</v>
      </c>
      <c r="GLE79" s="321">
        <f t="shared" si="174"/>
        <v>0</v>
      </c>
      <c r="GLF79" s="321">
        <f t="shared" si="174"/>
        <v>0</v>
      </c>
      <c r="GLG79" s="321">
        <f t="shared" si="174"/>
        <v>0</v>
      </c>
      <c r="GLH79" s="321">
        <f t="shared" si="174"/>
        <v>0</v>
      </c>
      <c r="GLI79" s="321">
        <f t="shared" si="174"/>
        <v>0</v>
      </c>
      <c r="GLJ79" s="321">
        <f t="shared" si="174"/>
        <v>0</v>
      </c>
      <c r="GLK79" s="321">
        <f t="shared" si="174"/>
        <v>0</v>
      </c>
      <c r="GLL79" s="321">
        <f t="shared" si="174"/>
        <v>0</v>
      </c>
      <c r="GLM79" s="321">
        <f t="shared" si="174"/>
        <v>0</v>
      </c>
      <c r="GLN79" s="321">
        <f t="shared" si="174"/>
        <v>0</v>
      </c>
      <c r="GLO79" s="321">
        <f t="shared" si="174"/>
        <v>0</v>
      </c>
      <c r="GLP79" s="321">
        <f t="shared" si="174"/>
        <v>0</v>
      </c>
      <c r="GLQ79" s="321">
        <f t="shared" si="174"/>
        <v>0</v>
      </c>
      <c r="GLR79" s="321">
        <f t="shared" si="174"/>
        <v>0</v>
      </c>
      <c r="GLS79" s="321">
        <f t="shared" si="174"/>
        <v>0</v>
      </c>
      <c r="GLT79" s="321">
        <f t="shared" si="174"/>
        <v>0</v>
      </c>
      <c r="GLU79" s="321">
        <f t="shared" si="174"/>
        <v>0</v>
      </c>
      <c r="GLV79" s="321">
        <f t="shared" si="174"/>
        <v>0</v>
      </c>
      <c r="GLW79" s="321">
        <f t="shared" si="174"/>
        <v>0</v>
      </c>
      <c r="GLX79" s="321">
        <f t="shared" si="174"/>
        <v>0</v>
      </c>
      <c r="GLY79" s="321">
        <f t="shared" si="174"/>
        <v>0</v>
      </c>
      <c r="GLZ79" s="321">
        <f t="shared" si="174"/>
        <v>0</v>
      </c>
      <c r="GMA79" s="321">
        <f t="shared" si="174"/>
        <v>0</v>
      </c>
      <c r="GMB79" s="321">
        <f t="shared" si="174"/>
        <v>0</v>
      </c>
      <c r="GMC79" s="321">
        <f t="shared" si="174"/>
        <v>0</v>
      </c>
      <c r="GMD79" s="321">
        <f t="shared" si="174"/>
        <v>0</v>
      </c>
      <c r="GME79" s="321">
        <f t="shared" si="175"/>
        <v>0</v>
      </c>
      <c r="GMF79" s="321">
        <f t="shared" si="175"/>
        <v>0</v>
      </c>
      <c r="GMG79" s="321">
        <f t="shared" si="175"/>
        <v>0</v>
      </c>
      <c r="GMH79" s="321">
        <f t="shared" si="175"/>
        <v>0</v>
      </c>
      <c r="GMI79" s="321">
        <f t="shared" si="175"/>
        <v>0</v>
      </c>
      <c r="GMJ79" s="321">
        <f t="shared" si="175"/>
        <v>0</v>
      </c>
      <c r="GMK79" s="321">
        <f t="shared" si="175"/>
        <v>0</v>
      </c>
      <c r="GML79" s="321">
        <f t="shared" si="175"/>
        <v>0</v>
      </c>
      <c r="GMM79" s="321">
        <f t="shared" si="175"/>
        <v>0</v>
      </c>
      <c r="GMN79" s="321">
        <f t="shared" si="175"/>
        <v>0</v>
      </c>
      <c r="GMO79" s="321">
        <f t="shared" si="175"/>
        <v>0</v>
      </c>
      <c r="GMP79" s="321">
        <f t="shared" si="175"/>
        <v>0</v>
      </c>
      <c r="GMQ79" s="321">
        <f t="shared" si="175"/>
        <v>0</v>
      </c>
      <c r="GMR79" s="321">
        <f t="shared" si="175"/>
        <v>0</v>
      </c>
      <c r="GMS79" s="321">
        <f t="shared" si="175"/>
        <v>0</v>
      </c>
      <c r="GMT79" s="321">
        <f t="shared" si="175"/>
        <v>0</v>
      </c>
      <c r="GMU79" s="321">
        <f t="shared" si="175"/>
        <v>0</v>
      </c>
      <c r="GMV79" s="321">
        <f t="shared" si="175"/>
        <v>0</v>
      </c>
      <c r="GMW79" s="321">
        <f t="shared" si="175"/>
        <v>0</v>
      </c>
      <c r="GMX79" s="321">
        <f t="shared" si="175"/>
        <v>0</v>
      </c>
      <c r="GMY79" s="321">
        <f t="shared" si="175"/>
        <v>0</v>
      </c>
      <c r="GMZ79" s="321">
        <f t="shared" si="175"/>
        <v>0</v>
      </c>
      <c r="GNA79" s="321">
        <f t="shared" si="175"/>
        <v>0</v>
      </c>
      <c r="GNB79" s="321">
        <f t="shared" si="175"/>
        <v>0</v>
      </c>
      <c r="GNC79" s="321">
        <f t="shared" si="175"/>
        <v>0</v>
      </c>
      <c r="GND79" s="321">
        <f t="shared" si="175"/>
        <v>0</v>
      </c>
      <c r="GNE79" s="321">
        <f t="shared" si="175"/>
        <v>0</v>
      </c>
      <c r="GNF79" s="321">
        <f t="shared" si="175"/>
        <v>0</v>
      </c>
      <c r="GNG79" s="321">
        <f t="shared" si="175"/>
        <v>0</v>
      </c>
      <c r="GNH79" s="321">
        <f t="shared" si="175"/>
        <v>0</v>
      </c>
      <c r="GNI79" s="321">
        <f t="shared" si="175"/>
        <v>0</v>
      </c>
      <c r="GNJ79" s="321">
        <f t="shared" si="175"/>
        <v>0</v>
      </c>
      <c r="GNK79" s="321">
        <f t="shared" si="175"/>
        <v>0</v>
      </c>
      <c r="GNL79" s="321">
        <f t="shared" si="175"/>
        <v>0</v>
      </c>
      <c r="GNM79" s="321">
        <f t="shared" si="175"/>
        <v>0</v>
      </c>
      <c r="GNN79" s="321">
        <f t="shared" si="175"/>
        <v>0</v>
      </c>
      <c r="GNO79" s="321">
        <f t="shared" si="175"/>
        <v>0</v>
      </c>
      <c r="GNP79" s="321">
        <f t="shared" si="175"/>
        <v>0</v>
      </c>
      <c r="GNQ79" s="321">
        <f t="shared" si="175"/>
        <v>0</v>
      </c>
      <c r="GNR79" s="321">
        <f t="shared" si="175"/>
        <v>0</v>
      </c>
      <c r="GNS79" s="321">
        <f t="shared" si="175"/>
        <v>0</v>
      </c>
      <c r="GNT79" s="321">
        <f t="shared" si="175"/>
        <v>0</v>
      </c>
      <c r="GNU79" s="321">
        <f t="shared" si="175"/>
        <v>0</v>
      </c>
      <c r="GNV79" s="321">
        <f t="shared" si="175"/>
        <v>0</v>
      </c>
      <c r="GNW79" s="321">
        <f t="shared" si="175"/>
        <v>0</v>
      </c>
      <c r="GNX79" s="321">
        <f t="shared" si="175"/>
        <v>0</v>
      </c>
      <c r="GNY79" s="321">
        <f t="shared" si="175"/>
        <v>0</v>
      </c>
      <c r="GNZ79" s="321">
        <f t="shared" si="175"/>
        <v>0</v>
      </c>
      <c r="GOA79" s="321">
        <f t="shared" si="175"/>
        <v>0</v>
      </c>
      <c r="GOB79" s="321">
        <f t="shared" si="175"/>
        <v>0</v>
      </c>
      <c r="GOC79" s="321">
        <f t="shared" si="175"/>
        <v>0</v>
      </c>
      <c r="GOD79" s="321">
        <f t="shared" si="175"/>
        <v>0</v>
      </c>
      <c r="GOE79" s="321">
        <f t="shared" si="175"/>
        <v>0</v>
      </c>
      <c r="GOF79" s="321">
        <f t="shared" si="175"/>
        <v>0</v>
      </c>
      <c r="GOG79" s="321">
        <f t="shared" si="175"/>
        <v>0</v>
      </c>
      <c r="GOH79" s="321">
        <f t="shared" si="175"/>
        <v>0</v>
      </c>
      <c r="GOI79" s="321">
        <f t="shared" si="175"/>
        <v>0</v>
      </c>
      <c r="GOJ79" s="321">
        <f t="shared" si="175"/>
        <v>0</v>
      </c>
      <c r="GOK79" s="321">
        <f t="shared" si="175"/>
        <v>0</v>
      </c>
      <c r="GOL79" s="321">
        <f t="shared" si="175"/>
        <v>0</v>
      </c>
      <c r="GOM79" s="321">
        <f t="shared" si="175"/>
        <v>0</v>
      </c>
      <c r="GON79" s="321">
        <f t="shared" si="175"/>
        <v>0</v>
      </c>
      <c r="GOO79" s="321">
        <f t="shared" si="175"/>
        <v>0</v>
      </c>
      <c r="GOP79" s="321">
        <f t="shared" si="175"/>
        <v>0</v>
      </c>
      <c r="GOQ79" s="321">
        <f t="shared" si="176"/>
        <v>0</v>
      </c>
      <c r="GOR79" s="321">
        <f t="shared" si="176"/>
        <v>0</v>
      </c>
      <c r="GOS79" s="321">
        <f t="shared" si="176"/>
        <v>0</v>
      </c>
      <c r="GOT79" s="321">
        <f t="shared" si="176"/>
        <v>0</v>
      </c>
      <c r="GOU79" s="321">
        <f t="shared" si="176"/>
        <v>0</v>
      </c>
      <c r="GOV79" s="321">
        <f t="shared" si="176"/>
        <v>0</v>
      </c>
      <c r="GOW79" s="321">
        <f t="shared" si="176"/>
        <v>0</v>
      </c>
      <c r="GOX79" s="321">
        <f t="shared" si="176"/>
        <v>0</v>
      </c>
      <c r="GOY79" s="321">
        <f t="shared" si="176"/>
        <v>0</v>
      </c>
      <c r="GOZ79" s="321">
        <f t="shared" si="176"/>
        <v>0</v>
      </c>
      <c r="GPA79" s="321">
        <f t="shared" si="176"/>
        <v>0</v>
      </c>
      <c r="GPB79" s="321">
        <f t="shared" si="176"/>
        <v>0</v>
      </c>
      <c r="GPC79" s="321">
        <f t="shared" si="176"/>
        <v>0</v>
      </c>
      <c r="GPD79" s="321">
        <f t="shared" si="176"/>
        <v>0</v>
      </c>
      <c r="GPE79" s="321">
        <f t="shared" si="176"/>
        <v>0</v>
      </c>
      <c r="GPF79" s="321">
        <f t="shared" si="176"/>
        <v>0</v>
      </c>
      <c r="GPG79" s="321">
        <f t="shared" si="176"/>
        <v>0</v>
      </c>
      <c r="GPH79" s="321">
        <f t="shared" si="176"/>
        <v>0</v>
      </c>
      <c r="GPI79" s="321">
        <f t="shared" si="176"/>
        <v>0</v>
      </c>
      <c r="GPJ79" s="321">
        <f t="shared" si="176"/>
        <v>0</v>
      </c>
      <c r="GPK79" s="321">
        <f t="shared" si="176"/>
        <v>0</v>
      </c>
      <c r="GPL79" s="321">
        <f t="shared" si="176"/>
        <v>0</v>
      </c>
      <c r="GPM79" s="321">
        <f t="shared" si="176"/>
        <v>0</v>
      </c>
      <c r="GPN79" s="321">
        <f t="shared" si="176"/>
        <v>0</v>
      </c>
      <c r="GPO79" s="321">
        <f t="shared" si="176"/>
        <v>0</v>
      </c>
      <c r="GPP79" s="321">
        <f t="shared" si="176"/>
        <v>0</v>
      </c>
      <c r="GPQ79" s="321">
        <f t="shared" si="176"/>
        <v>0</v>
      </c>
      <c r="GPR79" s="321">
        <f t="shared" si="176"/>
        <v>0</v>
      </c>
      <c r="GPS79" s="321">
        <f t="shared" si="176"/>
        <v>0</v>
      </c>
      <c r="GPT79" s="321">
        <f t="shared" si="176"/>
        <v>0</v>
      </c>
      <c r="GPU79" s="321">
        <f t="shared" si="176"/>
        <v>0</v>
      </c>
      <c r="GPV79" s="321">
        <f t="shared" si="176"/>
        <v>0</v>
      </c>
      <c r="GPW79" s="321">
        <f t="shared" si="176"/>
        <v>0</v>
      </c>
      <c r="GPX79" s="321">
        <f t="shared" si="176"/>
        <v>0</v>
      </c>
      <c r="GPY79" s="321">
        <f t="shared" si="176"/>
        <v>0</v>
      </c>
      <c r="GPZ79" s="321">
        <f t="shared" si="176"/>
        <v>0</v>
      </c>
      <c r="GQA79" s="321">
        <f t="shared" si="176"/>
        <v>0</v>
      </c>
      <c r="GQB79" s="321">
        <f t="shared" si="176"/>
        <v>0</v>
      </c>
      <c r="GQC79" s="321">
        <f t="shared" si="176"/>
        <v>0</v>
      </c>
      <c r="GQD79" s="321">
        <f t="shared" si="176"/>
        <v>0</v>
      </c>
      <c r="GQE79" s="321">
        <f t="shared" si="176"/>
        <v>0</v>
      </c>
      <c r="GQF79" s="321">
        <f t="shared" si="176"/>
        <v>0</v>
      </c>
      <c r="GQG79" s="321">
        <f t="shared" si="176"/>
        <v>0</v>
      </c>
      <c r="GQH79" s="321">
        <f t="shared" si="176"/>
        <v>0</v>
      </c>
      <c r="GQI79" s="321">
        <f t="shared" si="176"/>
        <v>0</v>
      </c>
      <c r="GQJ79" s="321">
        <f t="shared" si="176"/>
        <v>0</v>
      </c>
      <c r="GQK79" s="321">
        <f t="shared" si="176"/>
        <v>0</v>
      </c>
      <c r="GQL79" s="321">
        <f t="shared" si="176"/>
        <v>0</v>
      </c>
      <c r="GQM79" s="321">
        <f t="shared" si="176"/>
        <v>0</v>
      </c>
      <c r="GQN79" s="321">
        <f t="shared" si="176"/>
        <v>0</v>
      </c>
      <c r="GQO79" s="321">
        <f t="shared" si="176"/>
        <v>0</v>
      </c>
      <c r="GQP79" s="321">
        <f t="shared" si="176"/>
        <v>0</v>
      </c>
      <c r="GQQ79" s="321">
        <f t="shared" si="176"/>
        <v>0</v>
      </c>
      <c r="GQR79" s="321">
        <f t="shared" si="176"/>
        <v>0</v>
      </c>
      <c r="GQS79" s="321">
        <f t="shared" si="176"/>
        <v>0</v>
      </c>
      <c r="GQT79" s="321">
        <f t="shared" si="176"/>
        <v>0</v>
      </c>
      <c r="GQU79" s="321">
        <f t="shared" si="176"/>
        <v>0</v>
      </c>
      <c r="GQV79" s="321">
        <f t="shared" si="176"/>
        <v>0</v>
      </c>
      <c r="GQW79" s="321">
        <f t="shared" si="176"/>
        <v>0</v>
      </c>
      <c r="GQX79" s="321">
        <f t="shared" si="176"/>
        <v>0</v>
      </c>
      <c r="GQY79" s="321">
        <f t="shared" si="176"/>
        <v>0</v>
      </c>
      <c r="GQZ79" s="321">
        <f t="shared" si="176"/>
        <v>0</v>
      </c>
      <c r="GRA79" s="321">
        <f t="shared" si="176"/>
        <v>0</v>
      </c>
      <c r="GRB79" s="321">
        <f t="shared" si="176"/>
        <v>0</v>
      </c>
      <c r="GRC79" s="321">
        <f t="shared" si="177"/>
        <v>0</v>
      </c>
      <c r="GRD79" s="321">
        <f t="shared" si="177"/>
        <v>0</v>
      </c>
      <c r="GRE79" s="321">
        <f t="shared" si="177"/>
        <v>0</v>
      </c>
      <c r="GRF79" s="321">
        <f t="shared" si="177"/>
        <v>0</v>
      </c>
      <c r="GRG79" s="321">
        <f t="shared" si="177"/>
        <v>0</v>
      </c>
      <c r="GRH79" s="321">
        <f t="shared" si="177"/>
        <v>0</v>
      </c>
      <c r="GRI79" s="321">
        <f t="shared" si="177"/>
        <v>0</v>
      </c>
      <c r="GRJ79" s="321">
        <f t="shared" si="177"/>
        <v>0</v>
      </c>
      <c r="GRK79" s="321">
        <f t="shared" si="177"/>
        <v>0</v>
      </c>
      <c r="GRL79" s="321">
        <f t="shared" si="177"/>
        <v>0</v>
      </c>
      <c r="GRM79" s="321">
        <f t="shared" si="177"/>
        <v>0</v>
      </c>
      <c r="GRN79" s="321">
        <f t="shared" si="177"/>
        <v>0</v>
      </c>
      <c r="GRO79" s="321">
        <f t="shared" si="177"/>
        <v>0</v>
      </c>
      <c r="GRP79" s="321">
        <f t="shared" si="177"/>
        <v>0</v>
      </c>
      <c r="GRQ79" s="321">
        <f t="shared" si="177"/>
        <v>0</v>
      </c>
      <c r="GRR79" s="321">
        <f t="shared" si="177"/>
        <v>0</v>
      </c>
      <c r="GRS79" s="321">
        <f t="shared" si="177"/>
        <v>0</v>
      </c>
      <c r="GRT79" s="321">
        <f t="shared" si="177"/>
        <v>0</v>
      </c>
      <c r="GRU79" s="321">
        <f t="shared" si="177"/>
        <v>0</v>
      </c>
      <c r="GRV79" s="321">
        <f t="shared" si="177"/>
        <v>0</v>
      </c>
      <c r="GRW79" s="321">
        <f t="shared" si="177"/>
        <v>0</v>
      </c>
      <c r="GRX79" s="321">
        <f t="shared" si="177"/>
        <v>0</v>
      </c>
      <c r="GRY79" s="321">
        <f t="shared" si="177"/>
        <v>0</v>
      </c>
      <c r="GRZ79" s="321">
        <f t="shared" si="177"/>
        <v>0</v>
      </c>
      <c r="GSA79" s="321">
        <f t="shared" si="177"/>
        <v>0</v>
      </c>
      <c r="GSB79" s="321">
        <f t="shared" si="177"/>
        <v>0</v>
      </c>
      <c r="GSC79" s="321">
        <f t="shared" si="177"/>
        <v>0</v>
      </c>
      <c r="GSD79" s="321">
        <f t="shared" si="177"/>
        <v>0</v>
      </c>
      <c r="GSE79" s="321">
        <f t="shared" si="177"/>
        <v>0</v>
      </c>
      <c r="GSF79" s="321">
        <f t="shared" si="177"/>
        <v>0</v>
      </c>
      <c r="GSG79" s="321">
        <f t="shared" si="177"/>
        <v>0</v>
      </c>
      <c r="GSH79" s="321">
        <f t="shared" si="177"/>
        <v>0</v>
      </c>
      <c r="GSI79" s="321">
        <f t="shared" si="177"/>
        <v>0</v>
      </c>
      <c r="GSJ79" s="321">
        <f t="shared" si="177"/>
        <v>0</v>
      </c>
      <c r="GSK79" s="321">
        <f t="shared" si="177"/>
        <v>0</v>
      </c>
      <c r="GSL79" s="321">
        <f t="shared" si="177"/>
        <v>0</v>
      </c>
      <c r="GSM79" s="321">
        <f t="shared" si="177"/>
        <v>0</v>
      </c>
      <c r="GSN79" s="321">
        <f t="shared" si="177"/>
        <v>0</v>
      </c>
      <c r="GSO79" s="321">
        <f t="shared" si="177"/>
        <v>0</v>
      </c>
      <c r="GSP79" s="321">
        <f t="shared" si="177"/>
        <v>0</v>
      </c>
      <c r="GSQ79" s="321">
        <f t="shared" si="177"/>
        <v>0</v>
      </c>
      <c r="GSR79" s="321">
        <f t="shared" si="177"/>
        <v>0</v>
      </c>
      <c r="GSS79" s="321">
        <f t="shared" si="177"/>
        <v>0</v>
      </c>
      <c r="GST79" s="321">
        <f t="shared" si="177"/>
        <v>0</v>
      </c>
      <c r="GSU79" s="321">
        <f t="shared" si="177"/>
        <v>0</v>
      </c>
      <c r="GSV79" s="321">
        <f t="shared" si="177"/>
        <v>0</v>
      </c>
      <c r="GSW79" s="321">
        <f t="shared" si="177"/>
        <v>0</v>
      </c>
      <c r="GSX79" s="321">
        <f t="shared" si="177"/>
        <v>0</v>
      </c>
      <c r="GSY79" s="321">
        <f t="shared" si="177"/>
        <v>0</v>
      </c>
      <c r="GSZ79" s="321">
        <f t="shared" si="177"/>
        <v>0</v>
      </c>
      <c r="GTA79" s="321">
        <f t="shared" si="177"/>
        <v>0</v>
      </c>
      <c r="GTB79" s="321">
        <f t="shared" si="177"/>
        <v>0</v>
      </c>
      <c r="GTC79" s="321">
        <f t="shared" si="177"/>
        <v>0</v>
      </c>
      <c r="GTD79" s="321">
        <f t="shared" si="177"/>
        <v>0</v>
      </c>
      <c r="GTE79" s="321">
        <f t="shared" si="177"/>
        <v>0</v>
      </c>
      <c r="GTF79" s="321">
        <f t="shared" si="177"/>
        <v>0</v>
      </c>
      <c r="GTG79" s="321">
        <f t="shared" si="177"/>
        <v>0</v>
      </c>
      <c r="GTH79" s="321">
        <f t="shared" si="177"/>
        <v>0</v>
      </c>
      <c r="GTI79" s="321">
        <f t="shared" si="177"/>
        <v>0</v>
      </c>
      <c r="GTJ79" s="321">
        <f t="shared" si="177"/>
        <v>0</v>
      </c>
      <c r="GTK79" s="321">
        <f t="shared" si="177"/>
        <v>0</v>
      </c>
      <c r="GTL79" s="321">
        <f t="shared" si="177"/>
        <v>0</v>
      </c>
      <c r="GTM79" s="321">
        <f t="shared" si="177"/>
        <v>0</v>
      </c>
      <c r="GTN79" s="321">
        <f t="shared" si="177"/>
        <v>0</v>
      </c>
      <c r="GTO79" s="321">
        <f t="shared" si="178"/>
        <v>0</v>
      </c>
      <c r="GTP79" s="321">
        <f t="shared" si="178"/>
        <v>0</v>
      </c>
      <c r="GTQ79" s="321">
        <f t="shared" si="178"/>
        <v>0</v>
      </c>
      <c r="GTR79" s="321">
        <f t="shared" si="178"/>
        <v>0</v>
      </c>
      <c r="GTS79" s="321">
        <f t="shared" si="178"/>
        <v>0</v>
      </c>
      <c r="GTT79" s="321">
        <f t="shared" si="178"/>
        <v>0</v>
      </c>
      <c r="GTU79" s="321">
        <f t="shared" si="178"/>
        <v>0</v>
      </c>
      <c r="GTV79" s="321">
        <f t="shared" si="178"/>
        <v>0</v>
      </c>
      <c r="GTW79" s="321">
        <f t="shared" si="178"/>
        <v>0</v>
      </c>
      <c r="GTX79" s="321">
        <f t="shared" si="178"/>
        <v>0</v>
      </c>
      <c r="GTY79" s="321">
        <f t="shared" si="178"/>
        <v>0</v>
      </c>
      <c r="GTZ79" s="321">
        <f t="shared" si="178"/>
        <v>0</v>
      </c>
      <c r="GUA79" s="321">
        <f t="shared" si="178"/>
        <v>0</v>
      </c>
      <c r="GUB79" s="321">
        <f t="shared" si="178"/>
        <v>0</v>
      </c>
      <c r="GUC79" s="321">
        <f t="shared" si="178"/>
        <v>0</v>
      </c>
      <c r="GUD79" s="321">
        <f t="shared" si="178"/>
        <v>0</v>
      </c>
      <c r="GUE79" s="321">
        <f t="shared" si="178"/>
        <v>0</v>
      </c>
      <c r="GUF79" s="321">
        <f t="shared" si="178"/>
        <v>0</v>
      </c>
      <c r="GUG79" s="321">
        <f t="shared" si="178"/>
        <v>0</v>
      </c>
      <c r="GUH79" s="321">
        <f t="shared" si="178"/>
        <v>0</v>
      </c>
      <c r="GUI79" s="321">
        <f t="shared" si="178"/>
        <v>0</v>
      </c>
      <c r="GUJ79" s="321">
        <f t="shared" si="178"/>
        <v>0</v>
      </c>
      <c r="GUK79" s="321">
        <f t="shared" si="178"/>
        <v>0</v>
      </c>
      <c r="GUL79" s="321">
        <f t="shared" si="178"/>
        <v>0</v>
      </c>
      <c r="GUM79" s="321">
        <f t="shared" si="178"/>
        <v>0</v>
      </c>
      <c r="GUN79" s="321">
        <f t="shared" si="178"/>
        <v>0</v>
      </c>
      <c r="GUO79" s="321">
        <f t="shared" si="178"/>
        <v>0</v>
      </c>
      <c r="GUP79" s="321">
        <f t="shared" si="178"/>
        <v>0</v>
      </c>
      <c r="GUQ79" s="321">
        <f t="shared" si="178"/>
        <v>0</v>
      </c>
      <c r="GUR79" s="321">
        <f t="shared" si="178"/>
        <v>0</v>
      </c>
      <c r="GUS79" s="321">
        <f t="shared" si="178"/>
        <v>0</v>
      </c>
      <c r="GUT79" s="321">
        <f t="shared" si="178"/>
        <v>0</v>
      </c>
      <c r="GUU79" s="321">
        <f t="shared" si="178"/>
        <v>0</v>
      </c>
      <c r="GUV79" s="321">
        <f t="shared" si="178"/>
        <v>0</v>
      </c>
      <c r="GUW79" s="321">
        <f t="shared" si="178"/>
        <v>0</v>
      </c>
      <c r="GUX79" s="321">
        <f t="shared" si="178"/>
        <v>0</v>
      </c>
      <c r="GUY79" s="321">
        <f t="shared" si="178"/>
        <v>0</v>
      </c>
      <c r="GUZ79" s="321">
        <f t="shared" si="178"/>
        <v>0</v>
      </c>
      <c r="GVA79" s="321">
        <f t="shared" si="178"/>
        <v>0</v>
      </c>
      <c r="GVB79" s="321">
        <f t="shared" si="178"/>
        <v>0</v>
      </c>
      <c r="GVC79" s="321">
        <f t="shared" si="178"/>
        <v>0</v>
      </c>
      <c r="GVD79" s="321">
        <f t="shared" si="178"/>
        <v>0</v>
      </c>
      <c r="GVE79" s="321">
        <f t="shared" si="178"/>
        <v>0</v>
      </c>
      <c r="GVF79" s="321">
        <f t="shared" si="178"/>
        <v>0</v>
      </c>
      <c r="GVG79" s="321">
        <f t="shared" si="178"/>
        <v>0</v>
      </c>
      <c r="GVH79" s="321">
        <f t="shared" si="178"/>
        <v>0</v>
      </c>
      <c r="GVI79" s="321">
        <f t="shared" si="178"/>
        <v>0</v>
      </c>
      <c r="GVJ79" s="321">
        <f t="shared" si="178"/>
        <v>0</v>
      </c>
      <c r="GVK79" s="321">
        <f t="shared" si="178"/>
        <v>0</v>
      </c>
      <c r="GVL79" s="321">
        <f t="shared" si="178"/>
        <v>0</v>
      </c>
      <c r="GVM79" s="321">
        <f t="shared" si="178"/>
        <v>0</v>
      </c>
      <c r="GVN79" s="321">
        <f t="shared" si="178"/>
        <v>0</v>
      </c>
      <c r="GVO79" s="321">
        <f t="shared" si="178"/>
        <v>0</v>
      </c>
      <c r="GVP79" s="321">
        <f t="shared" si="178"/>
        <v>0</v>
      </c>
      <c r="GVQ79" s="321">
        <f t="shared" si="178"/>
        <v>0</v>
      </c>
      <c r="GVR79" s="321">
        <f t="shared" si="178"/>
        <v>0</v>
      </c>
      <c r="GVS79" s="321">
        <f t="shared" si="178"/>
        <v>0</v>
      </c>
      <c r="GVT79" s="321">
        <f t="shared" si="178"/>
        <v>0</v>
      </c>
      <c r="GVU79" s="321">
        <f t="shared" si="178"/>
        <v>0</v>
      </c>
      <c r="GVV79" s="321">
        <f t="shared" si="178"/>
        <v>0</v>
      </c>
      <c r="GVW79" s="321">
        <f t="shared" si="178"/>
        <v>0</v>
      </c>
      <c r="GVX79" s="321">
        <f t="shared" si="178"/>
        <v>0</v>
      </c>
      <c r="GVY79" s="321">
        <f t="shared" si="178"/>
        <v>0</v>
      </c>
      <c r="GVZ79" s="321">
        <f t="shared" si="178"/>
        <v>0</v>
      </c>
      <c r="GWA79" s="321">
        <f t="shared" si="179"/>
        <v>0</v>
      </c>
      <c r="GWB79" s="321">
        <f t="shared" si="179"/>
        <v>0</v>
      </c>
      <c r="GWC79" s="321">
        <f t="shared" si="179"/>
        <v>0</v>
      </c>
      <c r="GWD79" s="321">
        <f t="shared" si="179"/>
        <v>0</v>
      </c>
      <c r="GWE79" s="321">
        <f t="shared" si="179"/>
        <v>0</v>
      </c>
      <c r="GWF79" s="321">
        <f t="shared" si="179"/>
        <v>0</v>
      </c>
      <c r="GWG79" s="321">
        <f t="shared" si="179"/>
        <v>0</v>
      </c>
      <c r="GWH79" s="321">
        <f t="shared" si="179"/>
        <v>0</v>
      </c>
      <c r="GWI79" s="321">
        <f t="shared" si="179"/>
        <v>0</v>
      </c>
      <c r="GWJ79" s="321">
        <f t="shared" si="179"/>
        <v>0</v>
      </c>
      <c r="GWK79" s="321">
        <f t="shared" si="179"/>
        <v>0</v>
      </c>
      <c r="GWL79" s="321">
        <f t="shared" si="179"/>
        <v>0</v>
      </c>
      <c r="GWM79" s="321">
        <f t="shared" si="179"/>
        <v>0</v>
      </c>
      <c r="GWN79" s="321">
        <f t="shared" si="179"/>
        <v>0</v>
      </c>
      <c r="GWO79" s="321">
        <f t="shared" si="179"/>
        <v>0</v>
      </c>
      <c r="GWP79" s="321">
        <f t="shared" si="179"/>
        <v>0</v>
      </c>
      <c r="GWQ79" s="321">
        <f t="shared" si="179"/>
        <v>0</v>
      </c>
      <c r="GWR79" s="321">
        <f t="shared" si="179"/>
        <v>0</v>
      </c>
      <c r="GWS79" s="321">
        <f t="shared" si="179"/>
        <v>0</v>
      </c>
      <c r="GWT79" s="321">
        <f t="shared" si="179"/>
        <v>0</v>
      </c>
      <c r="GWU79" s="321">
        <f t="shared" si="179"/>
        <v>0</v>
      </c>
      <c r="GWV79" s="321">
        <f t="shared" si="179"/>
        <v>0</v>
      </c>
      <c r="GWW79" s="321">
        <f t="shared" si="179"/>
        <v>0</v>
      </c>
      <c r="GWX79" s="321">
        <f t="shared" si="179"/>
        <v>0</v>
      </c>
      <c r="GWY79" s="321">
        <f t="shared" si="179"/>
        <v>0</v>
      </c>
      <c r="GWZ79" s="321">
        <f t="shared" si="179"/>
        <v>0</v>
      </c>
      <c r="GXA79" s="321">
        <f t="shared" si="179"/>
        <v>0</v>
      </c>
      <c r="GXB79" s="321">
        <f t="shared" si="179"/>
        <v>0</v>
      </c>
      <c r="GXC79" s="321">
        <f t="shared" si="179"/>
        <v>0</v>
      </c>
      <c r="GXD79" s="321">
        <f t="shared" si="179"/>
        <v>0</v>
      </c>
      <c r="GXE79" s="321">
        <f t="shared" si="179"/>
        <v>0</v>
      </c>
      <c r="GXF79" s="321">
        <f t="shared" si="179"/>
        <v>0</v>
      </c>
      <c r="GXG79" s="321">
        <f t="shared" si="179"/>
        <v>0</v>
      </c>
      <c r="GXH79" s="321">
        <f t="shared" si="179"/>
        <v>0</v>
      </c>
      <c r="GXI79" s="321">
        <f t="shared" si="179"/>
        <v>0</v>
      </c>
      <c r="GXJ79" s="321">
        <f t="shared" si="179"/>
        <v>0</v>
      </c>
      <c r="GXK79" s="321">
        <f t="shared" si="179"/>
        <v>0</v>
      </c>
      <c r="GXL79" s="321">
        <f t="shared" si="179"/>
        <v>0</v>
      </c>
      <c r="GXM79" s="321">
        <f t="shared" si="179"/>
        <v>0</v>
      </c>
      <c r="GXN79" s="321">
        <f t="shared" si="179"/>
        <v>0</v>
      </c>
      <c r="GXO79" s="321">
        <f t="shared" si="179"/>
        <v>0</v>
      </c>
      <c r="GXP79" s="321">
        <f t="shared" si="179"/>
        <v>0</v>
      </c>
      <c r="GXQ79" s="321">
        <f t="shared" si="179"/>
        <v>0</v>
      </c>
      <c r="GXR79" s="321">
        <f t="shared" si="179"/>
        <v>0</v>
      </c>
      <c r="GXS79" s="321">
        <f t="shared" si="179"/>
        <v>0</v>
      </c>
      <c r="GXT79" s="321">
        <f t="shared" si="179"/>
        <v>0</v>
      </c>
      <c r="GXU79" s="321">
        <f t="shared" si="179"/>
        <v>0</v>
      </c>
      <c r="GXV79" s="321">
        <f t="shared" si="179"/>
        <v>0</v>
      </c>
      <c r="GXW79" s="321">
        <f t="shared" si="179"/>
        <v>0</v>
      </c>
      <c r="GXX79" s="321">
        <f t="shared" si="179"/>
        <v>0</v>
      </c>
      <c r="GXY79" s="321">
        <f t="shared" si="179"/>
        <v>0</v>
      </c>
      <c r="GXZ79" s="321">
        <f t="shared" si="179"/>
        <v>0</v>
      </c>
      <c r="GYA79" s="321">
        <f t="shared" si="179"/>
        <v>0</v>
      </c>
      <c r="GYB79" s="321">
        <f t="shared" si="179"/>
        <v>0</v>
      </c>
      <c r="GYC79" s="321">
        <f t="shared" si="179"/>
        <v>0</v>
      </c>
      <c r="GYD79" s="321">
        <f t="shared" si="179"/>
        <v>0</v>
      </c>
      <c r="GYE79" s="321">
        <f t="shared" si="179"/>
        <v>0</v>
      </c>
      <c r="GYF79" s="321">
        <f t="shared" si="179"/>
        <v>0</v>
      </c>
      <c r="GYG79" s="321">
        <f t="shared" si="179"/>
        <v>0</v>
      </c>
      <c r="GYH79" s="321">
        <f t="shared" si="179"/>
        <v>0</v>
      </c>
      <c r="GYI79" s="321">
        <f t="shared" si="179"/>
        <v>0</v>
      </c>
      <c r="GYJ79" s="321">
        <f t="shared" si="179"/>
        <v>0</v>
      </c>
      <c r="GYK79" s="321">
        <f t="shared" si="179"/>
        <v>0</v>
      </c>
      <c r="GYL79" s="321">
        <f t="shared" si="179"/>
        <v>0</v>
      </c>
      <c r="GYM79" s="321">
        <f t="shared" si="180"/>
        <v>0</v>
      </c>
      <c r="GYN79" s="321">
        <f t="shared" si="180"/>
        <v>0</v>
      </c>
      <c r="GYO79" s="321">
        <f t="shared" si="180"/>
        <v>0</v>
      </c>
      <c r="GYP79" s="321">
        <f t="shared" si="180"/>
        <v>0</v>
      </c>
      <c r="GYQ79" s="321">
        <f t="shared" si="180"/>
        <v>0</v>
      </c>
      <c r="GYR79" s="321">
        <f t="shared" si="180"/>
        <v>0</v>
      </c>
      <c r="GYS79" s="321">
        <f t="shared" si="180"/>
        <v>0</v>
      </c>
      <c r="GYT79" s="321">
        <f t="shared" si="180"/>
        <v>0</v>
      </c>
      <c r="GYU79" s="321">
        <f t="shared" si="180"/>
        <v>0</v>
      </c>
      <c r="GYV79" s="321">
        <f t="shared" si="180"/>
        <v>0</v>
      </c>
      <c r="GYW79" s="321">
        <f t="shared" si="180"/>
        <v>0</v>
      </c>
      <c r="GYX79" s="321">
        <f t="shared" si="180"/>
        <v>0</v>
      </c>
      <c r="GYY79" s="321">
        <f t="shared" si="180"/>
        <v>0</v>
      </c>
      <c r="GYZ79" s="321">
        <f t="shared" si="180"/>
        <v>0</v>
      </c>
      <c r="GZA79" s="321">
        <f t="shared" si="180"/>
        <v>0</v>
      </c>
      <c r="GZB79" s="321">
        <f t="shared" si="180"/>
        <v>0</v>
      </c>
      <c r="GZC79" s="321">
        <f t="shared" si="180"/>
        <v>0</v>
      </c>
      <c r="GZD79" s="321">
        <f t="shared" si="180"/>
        <v>0</v>
      </c>
      <c r="GZE79" s="321">
        <f t="shared" si="180"/>
        <v>0</v>
      </c>
      <c r="GZF79" s="321">
        <f t="shared" si="180"/>
        <v>0</v>
      </c>
      <c r="GZG79" s="321">
        <f t="shared" si="180"/>
        <v>0</v>
      </c>
      <c r="GZH79" s="321">
        <f t="shared" si="180"/>
        <v>0</v>
      </c>
      <c r="GZI79" s="321">
        <f t="shared" si="180"/>
        <v>0</v>
      </c>
      <c r="GZJ79" s="321">
        <f t="shared" si="180"/>
        <v>0</v>
      </c>
      <c r="GZK79" s="321">
        <f t="shared" si="180"/>
        <v>0</v>
      </c>
      <c r="GZL79" s="321">
        <f t="shared" si="180"/>
        <v>0</v>
      </c>
      <c r="GZM79" s="321">
        <f t="shared" si="180"/>
        <v>0</v>
      </c>
      <c r="GZN79" s="321">
        <f t="shared" si="180"/>
        <v>0</v>
      </c>
      <c r="GZO79" s="321">
        <f t="shared" si="180"/>
        <v>0</v>
      </c>
      <c r="GZP79" s="321">
        <f t="shared" si="180"/>
        <v>0</v>
      </c>
      <c r="GZQ79" s="321">
        <f t="shared" si="180"/>
        <v>0</v>
      </c>
      <c r="GZR79" s="321">
        <f t="shared" si="180"/>
        <v>0</v>
      </c>
      <c r="GZS79" s="321">
        <f t="shared" si="180"/>
        <v>0</v>
      </c>
      <c r="GZT79" s="321">
        <f t="shared" si="180"/>
        <v>0</v>
      </c>
      <c r="GZU79" s="321">
        <f t="shared" si="180"/>
        <v>0</v>
      </c>
      <c r="GZV79" s="321">
        <f t="shared" si="180"/>
        <v>0</v>
      </c>
      <c r="GZW79" s="321">
        <f t="shared" si="180"/>
        <v>0</v>
      </c>
      <c r="GZX79" s="321">
        <f t="shared" si="180"/>
        <v>0</v>
      </c>
      <c r="GZY79" s="321">
        <f t="shared" si="180"/>
        <v>0</v>
      </c>
      <c r="GZZ79" s="321">
        <f t="shared" si="180"/>
        <v>0</v>
      </c>
      <c r="HAA79" s="321">
        <f t="shared" si="180"/>
        <v>0</v>
      </c>
      <c r="HAB79" s="321">
        <f t="shared" si="180"/>
        <v>0</v>
      </c>
      <c r="HAC79" s="321">
        <f t="shared" si="180"/>
        <v>0</v>
      </c>
      <c r="HAD79" s="321">
        <f t="shared" si="180"/>
        <v>0</v>
      </c>
      <c r="HAE79" s="321">
        <f t="shared" si="180"/>
        <v>0</v>
      </c>
      <c r="HAF79" s="321">
        <f t="shared" si="180"/>
        <v>0</v>
      </c>
      <c r="HAG79" s="321">
        <f t="shared" si="180"/>
        <v>0</v>
      </c>
      <c r="HAH79" s="321">
        <f t="shared" si="180"/>
        <v>0</v>
      </c>
      <c r="HAI79" s="321">
        <f t="shared" si="180"/>
        <v>0</v>
      </c>
      <c r="HAJ79" s="321">
        <f t="shared" si="180"/>
        <v>0</v>
      </c>
      <c r="HAK79" s="321">
        <f t="shared" si="180"/>
        <v>0</v>
      </c>
      <c r="HAL79" s="321">
        <f t="shared" si="180"/>
        <v>0</v>
      </c>
      <c r="HAM79" s="321">
        <f t="shared" si="180"/>
        <v>0</v>
      </c>
      <c r="HAN79" s="321">
        <f t="shared" si="180"/>
        <v>0</v>
      </c>
      <c r="HAO79" s="321">
        <f t="shared" si="180"/>
        <v>0</v>
      </c>
      <c r="HAP79" s="321">
        <f t="shared" si="180"/>
        <v>0</v>
      </c>
      <c r="HAQ79" s="321">
        <f t="shared" si="180"/>
        <v>0</v>
      </c>
      <c r="HAR79" s="321">
        <f t="shared" si="180"/>
        <v>0</v>
      </c>
      <c r="HAS79" s="321">
        <f t="shared" si="180"/>
        <v>0</v>
      </c>
      <c r="HAT79" s="321">
        <f t="shared" si="180"/>
        <v>0</v>
      </c>
      <c r="HAU79" s="321">
        <f t="shared" si="180"/>
        <v>0</v>
      </c>
      <c r="HAV79" s="321">
        <f t="shared" si="180"/>
        <v>0</v>
      </c>
      <c r="HAW79" s="321">
        <f t="shared" si="180"/>
        <v>0</v>
      </c>
      <c r="HAX79" s="321">
        <f t="shared" si="180"/>
        <v>0</v>
      </c>
      <c r="HAY79" s="321">
        <f t="shared" si="181"/>
        <v>0</v>
      </c>
      <c r="HAZ79" s="321">
        <f t="shared" si="181"/>
        <v>0</v>
      </c>
      <c r="HBA79" s="321">
        <f t="shared" si="181"/>
        <v>0</v>
      </c>
      <c r="HBB79" s="321">
        <f t="shared" si="181"/>
        <v>0</v>
      </c>
      <c r="HBC79" s="321">
        <f t="shared" si="181"/>
        <v>0</v>
      </c>
      <c r="HBD79" s="321">
        <f t="shared" si="181"/>
        <v>0</v>
      </c>
      <c r="HBE79" s="321">
        <f t="shared" si="181"/>
        <v>0</v>
      </c>
      <c r="HBF79" s="321">
        <f t="shared" si="181"/>
        <v>0</v>
      </c>
      <c r="HBG79" s="321">
        <f t="shared" si="181"/>
        <v>0</v>
      </c>
      <c r="HBH79" s="321">
        <f t="shared" si="181"/>
        <v>0</v>
      </c>
      <c r="HBI79" s="321">
        <f t="shared" si="181"/>
        <v>0</v>
      </c>
      <c r="HBJ79" s="321">
        <f t="shared" si="181"/>
        <v>0</v>
      </c>
      <c r="HBK79" s="321">
        <f t="shared" si="181"/>
        <v>0</v>
      </c>
      <c r="HBL79" s="321">
        <f t="shared" si="181"/>
        <v>0</v>
      </c>
      <c r="HBM79" s="321">
        <f t="shared" si="181"/>
        <v>0</v>
      </c>
      <c r="HBN79" s="321">
        <f t="shared" si="181"/>
        <v>0</v>
      </c>
      <c r="HBO79" s="321">
        <f t="shared" si="181"/>
        <v>0</v>
      </c>
      <c r="HBP79" s="321">
        <f t="shared" si="181"/>
        <v>0</v>
      </c>
      <c r="HBQ79" s="321">
        <f t="shared" si="181"/>
        <v>0</v>
      </c>
      <c r="HBR79" s="321">
        <f t="shared" si="181"/>
        <v>0</v>
      </c>
      <c r="HBS79" s="321">
        <f t="shared" si="181"/>
        <v>0</v>
      </c>
      <c r="HBT79" s="321">
        <f t="shared" si="181"/>
        <v>0</v>
      </c>
      <c r="HBU79" s="321">
        <f t="shared" si="181"/>
        <v>0</v>
      </c>
      <c r="HBV79" s="321">
        <f t="shared" si="181"/>
        <v>0</v>
      </c>
      <c r="HBW79" s="321">
        <f t="shared" si="181"/>
        <v>0</v>
      </c>
      <c r="HBX79" s="321">
        <f t="shared" si="181"/>
        <v>0</v>
      </c>
      <c r="HBY79" s="321">
        <f t="shared" si="181"/>
        <v>0</v>
      </c>
      <c r="HBZ79" s="321">
        <f t="shared" si="181"/>
        <v>0</v>
      </c>
      <c r="HCA79" s="321">
        <f t="shared" si="181"/>
        <v>0</v>
      </c>
      <c r="HCB79" s="321">
        <f t="shared" si="181"/>
        <v>0</v>
      </c>
      <c r="HCC79" s="321">
        <f t="shared" si="181"/>
        <v>0</v>
      </c>
      <c r="HCD79" s="321">
        <f t="shared" si="181"/>
        <v>0</v>
      </c>
      <c r="HCE79" s="321">
        <f t="shared" si="181"/>
        <v>0</v>
      </c>
      <c r="HCF79" s="321">
        <f t="shared" si="181"/>
        <v>0</v>
      </c>
      <c r="HCG79" s="321">
        <f t="shared" si="181"/>
        <v>0</v>
      </c>
      <c r="HCH79" s="321">
        <f t="shared" si="181"/>
        <v>0</v>
      </c>
      <c r="HCI79" s="321">
        <f t="shared" si="181"/>
        <v>0</v>
      </c>
      <c r="HCJ79" s="321">
        <f t="shared" si="181"/>
        <v>0</v>
      </c>
      <c r="HCK79" s="321">
        <f t="shared" si="181"/>
        <v>0</v>
      </c>
      <c r="HCL79" s="321">
        <f t="shared" si="181"/>
        <v>0</v>
      </c>
      <c r="HCM79" s="321">
        <f t="shared" si="181"/>
        <v>0</v>
      </c>
      <c r="HCN79" s="321">
        <f t="shared" si="181"/>
        <v>0</v>
      </c>
      <c r="HCO79" s="321">
        <f t="shared" si="181"/>
        <v>0</v>
      </c>
      <c r="HCP79" s="321">
        <f t="shared" si="181"/>
        <v>0</v>
      </c>
      <c r="HCQ79" s="321">
        <f t="shared" si="181"/>
        <v>0</v>
      </c>
      <c r="HCR79" s="321">
        <f t="shared" si="181"/>
        <v>0</v>
      </c>
      <c r="HCS79" s="321">
        <f t="shared" si="181"/>
        <v>0</v>
      </c>
      <c r="HCT79" s="321">
        <f t="shared" si="181"/>
        <v>0</v>
      </c>
      <c r="HCU79" s="321">
        <f t="shared" si="181"/>
        <v>0</v>
      </c>
      <c r="HCV79" s="321">
        <f t="shared" si="181"/>
        <v>0</v>
      </c>
      <c r="HCW79" s="321">
        <f t="shared" si="181"/>
        <v>0</v>
      </c>
      <c r="HCX79" s="321">
        <f t="shared" si="181"/>
        <v>0</v>
      </c>
      <c r="HCY79" s="321">
        <f t="shared" si="181"/>
        <v>0</v>
      </c>
      <c r="HCZ79" s="321">
        <f t="shared" si="181"/>
        <v>0</v>
      </c>
      <c r="HDA79" s="321">
        <f t="shared" si="181"/>
        <v>0</v>
      </c>
      <c r="HDB79" s="321">
        <f t="shared" si="181"/>
        <v>0</v>
      </c>
      <c r="HDC79" s="321">
        <f t="shared" si="181"/>
        <v>0</v>
      </c>
      <c r="HDD79" s="321">
        <f t="shared" si="181"/>
        <v>0</v>
      </c>
      <c r="HDE79" s="321">
        <f t="shared" si="181"/>
        <v>0</v>
      </c>
      <c r="HDF79" s="321">
        <f t="shared" si="181"/>
        <v>0</v>
      </c>
      <c r="HDG79" s="321">
        <f t="shared" si="181"/>
        <v>0</v>
      </c>
      <c r="HDH79" s="321">
        <f t="shared" si="181"/>
        <v>0</v>
      </c>
      <c r="HDI79" s="321">
        <f t="shared" si="181"/>
        <v>0</v>
      </c>
      <c r="HDJ79" s="321">
        <f t="shared" si="181"/>
        <v>0</v>
      </c>
      <c r="HDK79" s="321">
        <f t="shared" si="182"/>
        <v>0</v>
      </c>
      <c r="HDL79" s="321">
        <f t="shared" si="182"/>
        <v>0</v>
      </c>
      <c r="HDM79" s="321">
        <f t="shared" si="182"/>
        <v>0</v>
      </c>
      <c r="HDN79" s="321">
        <f t="shared" si="182"/>
        <v>0</v>
      </c>
      <c r="HDO79" s="321">
        <f t="shared" si="182"/>
        <v>0</v>
      </c>
      <c r="HDP79" s="321">
        <f t="shared" si="182"/>
        <v>0</v>
      </c>
      <c r="HDQ79" s="321">
        <f t="shared" si="182"/>
        <v>0</v>
      </c>
      <c r="HDR79" s="321">
        <f t="shared" si="182"/>
        <v>0</v>
      </c>
      <c r="HDS79" s="321">
        <f t="shared" si="182"/>
        <v>0</v>
      </c>
      <c r="HDT79" s="321">
        <f t="shared" si="182"/>
        <v>0</v>
      </c>
      <c r="HDU79" s="321">
        <f t="shared" si="182"/>
        <v>0</v>
      </c>
      <c r="HDV79" s="321">
        <f t="shared" si="182"/>
        <v>0</v>
      </c>
      <c r="HDW79" s="321">
        <f t="shared" si="182"/>
        <v>0</v>
      </c>
      <c r="HDX79" s="321">
        <f t="shared" si="182"/>
        <v>0</v>
      </c>
      <c r="HDY79" s="321">
        <f t="shared" si="182"/>
        <v>0</v>
      </c>
      <c r="HDZ79" s="321">
        <f t="shared" si="182"/>
        <v>0</v>
      </c>
      <c r="HEA79" s="321">
        <f t="shared" si="182"/>
        <v>0</v>
      </c>
      <c r="HEB79" s="321">
        <f t="shared" si="182"/>
        <v>0</v>
      </c>
      <c r="HEC79" s="321">
        <f t="shared" si="182"/>
        <v>0</v>
      </c>
      <c r="HED79" s="321">
        <f t="shared" si="182"/>
        <v>0</v>
      </c>
      <c r="HEE79" s="321">
        <f t="shared" si="182"/>
        <v>0</v>
      </c>
      <c r="HEF79" s="321">
        <f t="shared" si="182"/>
        <v>0</v>
      </c>
      <c r="HEG79" s="321">
        <f t="shared" si="182"/>
        <v>0</v>
      </c>
      <c r="HEH79" s="321">
        <f t="shared" si="182"/>
        <v>0</v>
      </c>
      <c r="HEI79" s="321">
        <f t="shared" si="182"/>
        <v>0</v>
      </c>
      <c r="HEJ79" s="321">
        <f t="shared" si="182"/>
        <v>0</v>
      </c>
      <c r="HEK79" s="321">
        <f t="shared" si="182"/>
        <v>0</v>
      </c>
      <c r="HEL79" s="321">
        <f t="shared" si="182"/>
        <v>0</v>
      </c>
      <c r="HEM79" s="321">
        <f t="shared" si="182"/>
        <v>0</v>
      </c>
      <c r="HEN79" s="321">
        <f t="shared" si="182"/>
        <v>0</v>
      </c>
      <c r="HEO79" s="321">
        <f t="shared" si="182"/>
        <v>0</v>
      </c>
      <c r="HEP79" s="321">
        <f t="shared" si="182"/>
        <v>0</v>
      </c>
      <c r="HEQ79" s="321">
        <f t="shared" si="182"/>
        <v>0</v>
      </c>
      <c r="HER79" s="321">
        <f t="shared" si="182"/>
        <v>0</v>
      </c>
      <c r="HES79" s="321">
        <f t="shared" si="182"/>
        <v>0</v>
      </c>
      <c r="HET79" s="321">
        <f t="shared" si="182"/>
        <v>0</v>
      </c>
      <c r="HEU79" s="321">
        <f t="shared" si="182"/>
        <v>0</v>
      </c>
      <c r="HEV79" s="321">
        <f t="shared" si="182"/>
        <v>0</v>
      </c>
      <c r="HEW79" s="321">
        <f t="shared" si="182"/>
        <v>0</v>
      </c>
      <c r="HEX79" s="321">
        <f t="shared" si="182"/>
        <v>0</v>
      </c>
      <c r="HEY79" s="321">
        <f t="shared" si="182"/>
        <v>0</v>
      </c>
      <c r="HEZ79" s="321">
        <f t="shared" si="182"/>
        <v>0</v>
      </c>
      <c r="HFA79" s="321">
        <f t="shared" si="182"/>
        <v>0</v>
      </c>
      <c r="HFB79" s="321">
        <f t="shared" si="182"/>
        <v>0</v>
      </c>
      <c r="HFC79" s="321">
        <f t="shared" si="182"/>
        <v>0</v>
      </c>
      <c r="HFD79" s="321">
        <f t="shared" si="182"/>
        <v>0</v>
      </c>
      <c r="HFE79" s="321">
        <f t="shared" si="182"/>
        <v>0</v>
      </c>
      <c r="HFF79" s="321">
        <f t="shared" si="182"/>
        <v>0</v>
      </c>
      <c r="HFG79" s="321">
        <f t="shared" si="182"/>
        <v>0</v>
      </c>
      <c r="HFH79" s="321">
        <f t="shared" si="182"/>
        <v>0</v>
      </c>
      <c r="HFI79" s="321">
        <f t="shared" si="182"/>
        <v>0</v>
      </c>
      <c r="HFJ79" s="321">
        <f t="shared" si="182"/>
        <v>0</v>
      </c>
      <c r="HFK79" s="321">
        <f t="shared" si="182"/>
        <v>0</v>
      </c>
      <c r="HFL79" s="321">
        <f t="shared" si="182"/>
        <v>0</v>
      </c>
      <c r="HFM79" s="321">
        <f t="shared" si="182"/>
        <v>0</v>
      </c>
      <c r="HFN79" s="321">
        <f t="shared" si="182"/>
        <v>0</v>
      </c>
      <c r="HFO79" s="321">
        <f t="shared" si="182"/>
        <v>0</v>
      </c>
      <c r="HFP79" s="321">
        <f t="shared" si="182"/>
        <v>0</v>
      </c>
      <c r="HFQ79" s="321">
        <f t="shared" si="182"/>
        <v>0</v>
      </c>
      <c r="HFR79" s="321">
        <f t="shared" si="182"/>
        <v>0</v>
      </c>
      <c r="HFS79" s="321">
        <f t="shared" si="182"/>
        <v>0</v>
      </c>
      <c r="HFT79" s="321">
        <f t="shared" si="182"/>
        <v>0</v>
      </c>
      <c r="HFU79" s="321">
        <f t="shared" si="182"/>
        <v>0</v>
      </c>
      <c r="HFV79" s="321">
        <f t="shared" si="182"/>
        <v>0</v>
      </c>
      <c r="HFW79" s="321">
        <f t="shared" si="183"/>
        <v>0</v>
      </c>
      <c r="HFX79" s="321">
        <f t="shared" si="183"/>
        <v>0</v>
      </c>
      <c r="HFY79" s="321">
        <f t="shared" si="183"/>
        <v>0</v>
      </c>
      <c r="HFZ79" s="321">
        <f t="shared" si="183"/>
        <v>0</v>
      </c>
      <c r="HGA79" s="321">
        <f t="shared" si="183"/>
        <v>0</v>
      </c>
      <c r="HGB79" s="321">
        <f t="shared" si="183"/>
        <v>0</v>
      </c>
      <c r="HGC79" s="321">
        <f t="shared" si="183"/>
        <v>0</v>
      </c>
      <c r="HGD79" s="321">
        <f t="shared" si="183"/>
        <v>0</v>
      </c>
      <c r="HGE79" s="321">
        <f t="shared" si="183"/>
        <v>0</v>
      </c>
      <c r="HGF79" s="321">
        <f t="shared" si="183"/>
        <v>0</v>
      </c>
      <c r="HGG79" s="321">
        <f t="shared" si="183"/>
        <v>0</v>
      </c>
      <c r="HGH79" s="321">
        <f t="shared" si="183"/>
        <v>0</v>
      </c>
      <c r="HGI79" s="321">
        <f t="shared" si="183"/>
        <v>0</v>
      </c>
      <c r="HGJ79" s="321">
        <f t="shared" si="183"/>
        <v>0</v>
      </c>
      <c r="HGK79" s="321">
        <f t="shared" si="183"/>
        <v>0</v>
      </c>
      <c r="HGL79" s="321">
        <f t="shared" si="183"/>
        <v>0</v>
      </c>
      <c r="HGM79" s="321">
        <f t="shared" si="183"/>
        <v>0</v>
      </c>
      <c r="HGN79" s="321">
        <f t="shared" si="183"/>
        <v>0</v>
      </c>
      <c r="HGO79" s="321">
        <f t="shared" si="183"/>
        <v>0</v>
      </c>
      <c r="HGP79" s="321">
        <f t="shared" si="183"/>
        <v>0</v>
      </c>
      <c r="HGQ79" s="321">
        <f t="shared" si="183"/>
        <v>0</v>
      </c>
      <c r="HGR79" s="321">
        <f t="shared" si="183"/>
        <v>0</v>
      </c>
      <c r="HGS79" s="321">
        <f t="shared" si="183"/>
        <v>0</v>
      </c>
      <c r="HGT79" s="321">
        <f t="shared" si="183"/>
        <v>0</v>
      </c>
      <c r="HGU79" s="321">
        <f t="shared" si="183"/>
        <v>0</v>
      </c>
      <c r="HGV79" s="321">
        <f t="shared" si="183"/>
        <v>0</v>
      </c>
      <c r="HGW79" s="321">
        <f t="shared" si="183"/>
        <v>0</v>
      </c>
      <c r="HGX79" s="321">
        <f t="shared" si="183"/>
        <v>0</v>
      </c>
      <c r="HGY79" s="321">
        <f t="shared" si="183"/>
        <v>0</v>
      </c>
      <c r="HGZ79" s="321">
        <f t="shared" si="183"/>
        <v>0</v>
      </c>
      <c r="HHA79" s="321">
        <f t="shared" si="183"/>
        <v>0</v>
      </c>
      <c r="HHB79" s="321">
        <f t="shared" si="183"/>
        <v>0</v>
      </c>
      <c r="HHC79" s="321">
        <f t="shared" si="183"/>
        <v>0</v>
      </c>
      <c r="HHD79" s="321">
        <f t="shared" si="183"/>
        <v>0</v>
      </c>
      <c r="HHE79" s="321">
        <f t="shared" si="183"/>
        <v>0</v>
      </c>
      <c r="HHF79" s="321">
        <f t="shared" si="183"/>
        <v>0</v>
      </c>
      <c r="HHG79" s="321">
        <f t="shared" si="183"/>
        <v>0</v>
      </c>
      <c r="HHH79" s="321">
        <f t="shared" si="183"/>
        <v>0</v>
      </c>
      <c r="HHI79" s="321">
        <f t="shared" si="183"/>
        <v>0</v>
      </c>
      <c r="HHJ79" s="321">
        <f t="shared" si="183"/>
        <v>0</v>
      </c>
      <c r="HHK79" s="321">
        <f t="shared" si="183"/>
        <v>0</v>
      </c>
      <c r="HHL79" s="321">
        <f t="shared" si="183"/>
        <v>0</v>
      </c>
      <c r="HHM79" s="321">
        <f t="shared" si="183"/>
        <v>0</v>
      </c>
      <c r="HHN79" s="321">
        <f t="shared" si="183"/>
        <v>0</v>
      </c>
      <c r="HHO79" s="321">
        <f t="shared" si="183"/>
        <v>0</v>
      </c>
      <c r="HHP79" s="321">
        <f t="shared" si="183"/>
        <v>0</v>
      </c>
      <c r="HHQ79" s="321">
        <f t="shared" si="183"/>
        <v>0</v>
      </c>
      <c r="HHR79" s="321">
        <f t="shared" si="183"/>
        <v>0</v>
      </c>
      <c r="HHS79" s="321">
        <f t="shared" si="183"/>
        <v>0</v>
      </c>
      <c r="HHT79" s="321">
        <f t="shared" si="183"/>
        <v>0</v>
      </c>
      <c r="HHU79" s="321">
        <f t="shared" si="183"/>
        <v>0</v>
      </c>
      <c r="HHV79" s="321">
        <f t="shared" si="183"/>
        <v>0</v>
      </c>
      <c r="HHW79" s="321">
        <f t="shared" si="183"/>
        <v>0</v>
      </c>
      <c r="HHX79" s="321">
        <f t="shared" si="183"/>
        <v>0</v>
      </c>
      <c r="HHY79" s="321">
        <f t="shared" si="183"/>
        <v>0</v>
      </c>
      <c r="HHZ79" s="321">
        <f t="shared" si="183"/>
        <v>0</v>
      </c>
      <c r="HIA79" s="321">
        <f t="shared" si="183"/>
        <v>0</v>
      </c>
      <c r="HIB79" s="321">
        <f t="shared" si="183"/>
        <v>0</v>
      </c>
      <c r="HIC79" s="321">
        <f t="shared" si="183"/>
        <v>0</v>
      </c>
      <c r="HID79" s="321">
        <f t="shared" si="183"/>
        <v>0</v>
      </c>
      <c r="HIE79" s="321">
        <f t="shared" si="183"/>
        <v>0</v>
      </c>
      <c r="HIF79" s="321">
        <f t="shared" si="183"/>
        <v>0</v>
      </c>
      <c r="HIG79" s="321">
        <f t="shared" si="183"/>
        <v>0</v>
      </c>
      <c r="HIH79" s="321">
        <f t="shared" si="183"/>
        <v>0</v>
      </c>
      <c r="HII79" s="321">
        <f t="shared" si="184"/>
        <v>0</v>
      </c>
      <c r="HIJ79" s="321">
        <f t="shared" si="184"/>
        <v>0</v>
      </c>
      <c r="HIK79" s="321">
        <f t="shared" si="184"/>
        <v>0</v>
      </c>
      <c r="HIL79" s="321">
        <f t="shared" si="184"/>
        <v>0</v>
      </c>
      <c r="HIM79" s="321">
        <f t="shared" si="184"/>
        <v>0</v>
      </c>
      <c r="HIN79" s="321">
        <f t="shared" si="184"/>
        <v>0</v>
      </c>
      <c r="HIO79" s="321">
        <f t="shared" si="184"/>
        <v>0</v>
      </c>
      <c r="HIP79" s="321">
        <f t="shared" si="184"/>
        <v>0</v>
      </c>
      <c r="HIQ79" s="321">
        <f t="shared" si="184"/>
        <v>0</v>
      </c>
      <c r="HIR79" s="321">
        <f t="shared" si="184"/>
        <v>0</v>
      </c>
      <c r="HIS79" s="321">
        <f t="shared" si="184"/>
        <v>0</v>
      </c>
      <c r="HIT79" s="321">
        <f t="shared" si="184"/>
        <v>0</v>
      </c>
      <c r="HIU79" s="321">
        <f t="shared" si="184"/>
        <v>0</v>
      </c>
      <c r="HIV79" s="321">
        <f t="shared" si="184"/>
        <v>0</v>
      </c>
      <c r="HIW79" s="321">
        <f t="shared" si="184"/>
        <v>0</v>
      </c>
      <c r="HIX79" s="321">
        <f t="shared" si="184"/>
        <v>0</v>
      </c>
      <c r="HIY79" s="321">
        <f t="shared" si="184"/>
        <v>0</v>
      </c>
      <c r="HIZ79" s="321">
        <f t="shared" si="184"/>
        <v>0</v>
      </c>
      <c r="HJA79" s="321">
        <f t="shared" si="184"/>
        <v>0</v>
      </c>
      <c r="HJB79" s="321">
        <f t="shared" si="184"/>
        <v>0</v>
      </c>
      <c r="HJC79" s="321">
        <f t="shared" si="184"/>
        <v>0</v>
      </c>
      <c r="HJD79" s="321">
        <f t="shared" si="184"/>
        <v>0</v>
      </c>
      <c r="HJE79" s="321">
        <f t="shared" si="184"/>
        <v>0</v>
      </c>
      <c r="HJF79" s="321">
        <f t="shared" si="184"/>
        <v>0</v>
      </c>
      <c r="HJG79" s="321">
        <f t="shared" si="184"/>
        <v>0</v>
      </c>
      <c r="HJH79" s="321">
        <f t="shared" si="184"/>
        <v>0</v>
      </c>
      <c r="HJI79" s="321">
        <f t="shared" si="184"/>
        <v>0</v>
      </c>
      <c r="HJJ79" s="321">
        <f t="shared" si="184"/>
        <v>0</v>
      </c>
      <c r="HJK79" s="321">
        <f t="shared" si="184"/>
        <v>0</v>
      </c>
      <c r="HJL79" s="321">
        <f t="shared" si="184"/>
        <v>0</v>
      </c>
      <c r="HJM79" s="321">
        <f t="shared" si="184"/>
        <v>0</v>
      </c>
      <c r="HJN79" s="321">
        <f t="shared" si="184"/>
        <v>0</v>
      </c>
      <c r="HJO79" s="321">
        <f t="shared" si="184"/>
        <v>0</v>
      </c>
      <c r="HJP79" s="321">
        <f t="shared" si="184"/>
        <v>0</v>
      </c>
      <c r="HJQ79" s="321">
        <f t="shared" si="184"/>
        <v>0</v>
      </c>
      <c r="HJR79" s="321">
        <f t="shared" si="184"/>
        <v>0</v>
      </c>
      <c r="HJS79" s="321">
        <f t="shared" si="184"/>
        <v>0</v>
      </c>
      <c r="HJT79" s="321">
        <f t="shared" si="184"/>
        <v>0</v>
      </c>
      <c r="HJU79" s="321">
        <f t="shared" si="184"/>
        <v>0</v>
      </c>
      <c r="HJV79" s="321">
        <f t="shared" si="184"/>
        <v>0</v>
      </c>
      <c r="HJW79" s="321">
        <f t="shared" si="184"/>
        <v>0</v>
      </c>
      <c r="HJX79" s="321">
        <f t="shared" si="184"/>
        <v>0</v>
      </c>
      <c r="HJY79" s="321">
        <f t="shared" si="184"/>
        <v>0</v>
      </c>
      <c r="HJZ79" s="321">
        <f t="shared" si="184"/>
        <v>0</v>
      </c>
      <c r="HKA79" s="321">
        <f t="shared" si="184"/>
        <v>0</v>
      </c>
      <c r="HKB79" s="321">
        <f t="shared" si="184"/>
        <v>0</v>
      </c>
      <c r="HKC79" s="321">
        <f t="shared" si="184"/>
        <v>0</v>
      </c>
      <c r="HKD79" s="321">
        <f t="shared" si="184"/>
        <v>0</v>
      </c>
      <c r="HKE79" s="321">
        <f t="shared" si="184"/>
        <v>0</v>
      </c>
      <c r="HKF79" s="321">
        <f t="shared" si="184"/>
        <v>0</v>
      </c>
      <c r="HKG79" s="321">
        <f t="shared" si="184"/>
        <v>0</v>
      </c>
      <c r="HKH79" s="321">
        <f t="shared" si="184"/>
        <v>0</v>
      </c>
      <c r="HKI79" s="321">
        <f t="shared" si="184"/>
        <v>0</v>
      </c>
      <c r="HKJ79" s="321">
        <f t="shared" si="184"/>
        <v>0</v>
      </c>
      <c r="HKK79" s="321">
        <f t="shared" si="184"/>
        <v>0</v>
      </c>
      <c r="HKL79" s="321">
        <f t="shared" si="184"/>
        <v>0</v>
      </c>
      <c r="HKM79" s="321">
        <f t="shared" si="184"/>
        <v>0</v>
      </c>
      <c r="HKN79" s="321">
        <f t="shared" si="184"/>
        <v>0</v>
      </c>
      <c r="HKO79" s="321">
        <f t="shared" si="184"/>
        <v>0</v>
      </c>
      <c r="HKP79" s="321">
        <f t="shared" si="184"/>
        <v>0</v>
      </c>
      <c r="HKQ79" s="321">
        <f t="shared" si="184"/>
        <v>0</v>
      </c>
      <c r="HKR79" s="321">
        <f t="shared" si="184"/>
        <v>0</v>
      </c>
      <c r="HKS79" s="321">
        <f t="shared" si="184"/>
        <v>0</v>
      </c>
      <c r="HKT79" s="321">
        <f t="shared" si="184"/>
        <v>0</v>
      </c>
      <c r="HKU79" s="321">
        <f t="shared" si="185"/>
        <v>0</v>
      </c>
      <c r="HKV79" s="321">
        <f t="shared" si="185"/>
        <v>0</v>
      </c>
      <c r="HKW79" s="321">
        <f t="shared" si="185"/>
        <v>0</v>
      </c>
      <c r="HKX79" s="321">
        <f t="shared" si="185"/>
        <v>0</v>
      </c>
      <c r="HKY79" s="321">
        <f t="shared" si="185"/>
        <v>0</v>
      </c>
      <c r="HKZ79" s="321">
        <f t="shared" si="185"/>
        <v>0</v>
      </c>
      <c r="HLA79" s="321">
        <f t="shared" si="185"/>
        <v>0</v>
      </c>
      <c r="HLB79" s="321">
        <f t="shared" si="185"/>
        <v>0</v>
      </c>
      <c r="HLC79" s="321">
        <f t="shared" si="185"/>
        <v>0</v>
      </c>
      <c r="HLD79" s="321">
        <f t="shared" si="185"/>
        <v>0</v>
      </c>
      <c r="HLE79" s="321">
        <f t="shared" si="185"/>
        <v>0</v>
      </c>
      <c r="HLF79" s="321">
        <f t="shared" si="185"/>
        <v>0</v>
      </c>
      <c r="HLG79" s="321">
        <f t="shared" si="185"/>
        <v>0</v>
      </c>
      <c r="HLH79" s="321">
        <f t="shared" si="185"/>
        <v>0</v>
      </c>
      <c r="HLI79" s="321">
        <f t="shared" si="185"/>
        <v>0</v>
      </c>
      <c r="HLJ79" s="321">
        <f t="shared" si="185"/>
        <v>0</v>
      </c>
      <c r="HLK79" s="321">
        <f t="shared" si="185"/>
        <v>0</v>
      </c>
      <c r="HLL79" s="321">
        <f t="shared" si="185"/>
        <v>0</v>
      </c>
      <c r="HLM79" s="321">
        <f t="shared" si="185"/>
        <v>0</v>
      </c>
      <c r="HLN79" s="321">
        <f t="shared" si="185"/>
        <v>0</v>
      </c>
      <c r="HLO79" s="321">
        <f t="shared" si="185"/>
        <v>0</v>
      </c>
      <c r="HLP79" s="321">
        <f t="shared" si="185"/>
        <v>0</v>
      </c>
      <c r="HLQ79" s="321">
        <f t="shared" si="185"/>
        <v>0</v>
      </c>
      <c r="HLR79" s="321">
        <f t="shared" si="185"/>
        <v>0</v>
      </c>
      <c r="HLS79" s="321">
        <f t="shared" si="185"/>
        <v>0</v>
      </c>
      <c r="HLT79" s="321">
        <f t="shared" si="185"/>
        <v>0</v>
      </c>
      <c r="HLU79" s="321">
        <f t="shared" si="185"/>
        <v>0</v>
      </c>
      <c r="HLV79" s="321">
        <f t="shared" si="185"/>
        <v>0</v>
      </c>
      <c r="HLW79" s="321">
        <f t="shared" si="185"/>
        <v>0</v>
      </c>
      <c r="HLX79" s="321">
        <f t="shared" si="185"/>
        <v>0</v>
      </c>
      <c r="HLY79" s="321">
        <f t="shared" si="185"/>
        <v>0</v>
      </c>
      <c r="HLZ79" s="321">
        <f t="shared" si="185"/>
        <v>0</v>
      </c>
      <c r="HMA79" s="321">
        <f t="shared" si="185"/>
        <v>0</v>
      </c>
      <c r="HMB79" s="321">
        <f t="shared" si="185"/>
        <v>0</v>
      </c>
      <c r="HMC79" s="321">
        <f t="shared" si="185"/>
        <v>0</v>
      </c>
      <c r="HMD79" s="321">
        <f t="shared" si="185"/>
        <v>0</v>
      </c>
      <c r="HME79" s="321">
        <f t="shared" si="185"/>
        <v>0</v>
      </c>
      <c r="HMF79" s="321">
        <f t="shared" si="185"/>
        <v>0</v>
      </c>
      <c r="HMG79" s="321">
        <f t="shared" si="185"/>
        <v>0</v>
      </c>
      <c r="HMH79" s="321">
        <f t="shared" si="185"/>
        <v>0</v>
      </c>
      <c r="HMI79" s="321">
        <f t="shared" si="185"/>
        <v>0</v>
      </c>
      <c r="HMJ79" s="321">
        <f t="shared" si="185"/>
        <v>0</v>
      </c>
      <c r="HMK79" s="321">
        <f t="shared" si="185"/>
        <v>0</v>
      </c>
      <c r="HML79" s="321">
        <f t="shared" si="185"/>
        <v>0</v>
      </c>
      <c r="HMM79" s="321">
        <f t="shared" si="185"/>
        <v>0</v>
      </c>
      <c r="HMN79" s="321">
        <f t="shared" si="185"/>
        <v>0</v>
      </c>
      <c r="HMO79" s="321">
        <f t="shared" si="185"/>
        <v>0</v>
      </c>
      <c r="HMP79" s="321">
        <f t="shared" si="185"/>
        <v>0</v>
      </c>
      <c r="HMQ79" s="321">
        <f t="shared" si="185"/>
        <v>0</v>
      </c>
      <c r="HMR79" s="321">
        <f t="shared" si="185"/>
        <v>0</v>
      </c>
      <c r="HMS79" s="321">
        <f t="shared" si="185"/>
        <v>0</v>
      </c>
      <c r="HMT79" s="321">
        <f t="shared" si="185"/>
        <v>0</v>
      </c>
      <c r="HMU79" s="321">
        <f t="shared" si="185"/>
        <v>0</v>
      </c>
      <c r="HMV79" s="321">
        <f t="shared" si="185"/>
        <v>0</v>
      </c>
      <c r="HMW79" s="321">
        <f t="shared" si="185"/>
        <v>0</v>
      </c>
      <c r="HMX79" s="321">
        <f t="shared" si="185"/>
        <v>0</v>
      </c>
      <c r="HMY79" s="321">
        <f t="shared" si="185"/>
        <v>0</v>
      </c>
      <c r="HMZ79" s="321">
        <f t="shared" si="185"/>
        <v>0</v>
      </c>
      <c r="HNA79" s="321">
        <f t="shared" si="185"/>
        <v>0</v>
      </c>
      <c r="HNB79" s="321">
        <f t="shared" si="185"/>
        <v>0</v>
      </c>
      <c r="HNC79" s="321">
        <f t="shared" si="185"/>
        <v>0</v>
      </c>
      <c r="HND79" s="321">
        <f t="shared" si="185"/>
        <v>0</v>
      </c>
      <c r="HNE79" s="321">
        <f t="shared" si="185"/>
        <v>0</v>
      </c>
      <c r="HNF79" s="321">
        <f t="shared" si="185"/>
        <v>0</v>
      </c>
      <c r="HNG79" s="321">
        <f t="shared" si="186"/>
        <v>0</v>
      </c>
      <c r="HNH79" s="321">
        <f t="shared" si="186"/>
        <v>0</v>
      </c>
      <c r="HNI79" s="321">
        <f t="shared" si="186"/>
        <v>0</v>
      </c>
      <c r="HNJ79" s="321">
        <f t="shared" si="186"/>
        <v>0</v>
      </c>
      <c r="HNK79" s="321">
        <f t="shared" si="186"/>
        <v>0</v>
      </c>
      <c r="HNL79" s="321">
        <f t="shared" si="186"/>
        <v>0</v>
      </c>
      <c r="HNM79" s="321">
        <f t="shared" si="186"/>
        <v>0</v>
      </c>
      <c r="HNN79" s="321">
        <f t="shared" si="186"/>
        <v>0</v>
      </c>
      <c r="HNO79" s="321">
        <f t="shared" si="186"/>
        <v>0</v>
      </c>
      <c r="HNP79" s="321">
        <f t="shared" si="186"/>
        <v>0</v>
      </c>
      <c r="HNQ79" s="321">
        <f t="shared" si="186"/>
        <v>0</v>
      </c>
      <c r="HNR79" s="321">
        <f t="shared" si="186"/>
        <v>0</v>
      </c>
      <c r="HNS79" s="321">
        <f t="shared" si="186"/>
        <v>0</v>
      </c>
      <c r="HNT79" s="321">
        <f t="shared" si="186"/>
        <v>0</v>
      </c>
      <c r="HNU79" s="321">
        <f t="shared" si="186"/>
        <v>0</v>
      </c>
      <c r="HNV79" s="321">
        <f t="shared" si="186"/>
        <v>0</v>
      </c>
      <c r="HNW79" s="321">
        <f t="shared" si="186"/>
        <v>0</v>
      </c>
      <c r="HNX79" s="321">
        <f t="shared" si="186"/>
        <v>0</v>
      </c>
      <c r="HNY79" s="321">
        <f t="shared" si="186"/>
        <v>0</v>
      </c>
      <c r="HNZ79" s="321">
        <f t="shared" si="186"/>
        <v>0</v>
      </c>
      <c r="HOA79" s="321">
        <f t="shared" si="186"/>
        <v>0</v>
      </c>
      <c r="HOB79" s="321">
        <f t="shared" si="186"/>
        <v>0</v>
      </c>
      <c r="HOC79" s="321">
        <f t="shared" si="186"/>
        <v>0</v>
      </c>
      <c r="HOD79" s="321">
        <f t="shared" si="186"/>
        <v>0</v>
      </c>
      <c r="HOE79" s="321">
        <f t="shared" si="186"/>
        <v>0</v>
      </c>
      <c r="HOF79" s="321">
        <f t="shared" si="186"/>
        <v>0</v>
      </c>
      <c r="HOG79" s="321">
        <f t="shared" si="186"/>
        <v>0</v>
      </c>
      <c r="HOH79" s="321">
        <f t="shared" si="186"/>
        <v>0</v>
      </c>
      <c r="HOI79" s="321">
        <f t="shared" si="186"/>
        <v>0</v>
      </c>
      <c r="HOJ79" s="321">
        <f t="shared" si="186"/>
        <v>0</v>
      </c>
      <c r="HOK79" s="321">
        <f t="shared" si="186"/>
        <v>0</v>
      </c>
      <c r="HOL79" s="321">
        <f t="shared" si="186"/>
        <v>0</v>
      </c>
      <c r="HOM79" s="321">
        <f t="shared" si="186"/>
        <v>0</v>
      </c>
      <c r="HON79" s="321">
        <f t="shared" si="186"/>
        <v>0</v>
      </c>
      <c r="HOO79" s="321">
        <f t="shared" si="186"/>
        <v>0</v>
      </c>
      <c r="HOP79" s="321">
        <f t="shared" si="186"/>
        <v>0</v>
      </c>
      <c r="HOQ79" s="321">
        <f t="shared" si="186"/>
        <v>0</v>
      </c>
      <c r="HOR79" s="321">
        <f t="shared" si="186"/>
        <v>0</v>
      </c>
      <c r="HOS79" s="321">
        <f t="shared" si="186"/>
        <v>0</v>
      </c>
      <c r="HOT79" s="321">
        <f t="shared" si="186"/>
        <v>0</v>
      </c>
      <c r="HOU79" s="321">
        <f t="shared" si="186"/>
        <v>0</v>
      </c>
      <c r="HOV79" s="321">
        <f t="shared" si="186"/>
        <v>0</v>
      </c>
      <c r="HOW79" s="321">
        <f t="shared" si="186"/>
        <v>0</v>
      </c>
      <c r="HOX79" s="321">
        <f t="shared" si="186"/>
        <v>0</v>
      </c>
      <c r="HOY79" s="321">
        <f t="shared" si="186"/>
        <v>0</v>
      </c>
      <c r="HOZ79" s="321">
        <f t="shared" si="186"/>
        <v>0</v>
      </c>
      <c r="HPA79" s="321">
        <f t="shared" si="186"/>
        <v>0</v>
      </c>
      <c r="HPB79" s="321">
        <f t="shared" si="186"/>
        <v>0</v>
      </c>
      <c r="HPC79" s="321">
        <f t="shared" si="186"/>
        <v>0</v>
      </c>
      <c r="HPD79" s="321">
        <f t="shared" si="186"/>
        <v>0</v>
      </c>
      <c r="HPE79" s="321">
        <f t="shared" si="186"/>
        <v>0</v>
      </c>
      <c r="HPF79" s="321">
        <f t="shared" si="186"/>
        <v>0</v>
      </c>
      <c r="HPG79" s="321">
        <f t="shared" si="186"/>
        <v>0</v>
      </c>
      <c r="HPH79" s="321">
        <f t="shared" si="186"/>
        <v>0</v>
      </c>
      <c r="HPI79" s="321">
        <f t="shared" si="186"/>
        <v>0</v>
      </c>
      <c r="HPJ79" s="321">
        <f t="shared" si="186"/>
        <v>0</v>
      </c>
      <c r="HPK79" s="321">
        <f t="shared" si="186"/>
        <v>0</v>
      </c>
      <c r="HPL79" s="321">
        <f t="shared" si="186"/>
        <v>0</v>
      </c>
      <c r="HPM79" s="321">
        <f t="shared" si="186"/>
        <v>0</v>
      </c>
      <c r="HPN79" s="321">
        <f t="shared" si="186"/>
        <v>0</v>
      </c>
      <c r="HPO79" s="321">
        <f t="shared" si="186"/>
        <v>0</v>
      </c>
      <c r="HPP79" s="321">
        <f t="shared" si="186"/>
        <v>0</v>
      </c>
      <c r="HPQ79" s="321">
        <f t="shared" si="186"/>
        <v>0</v>
      </c>
      <c r="HPR79" s="321">
        <f t="shared" si="186"/>
        <v>0</v>
      </c>
      <c r="HPS79" s="321">
        <f t="shared" si="187"/>
        <v>0</v>
      </c>
      <c r="HPT79" s="321">
        <f t="shared" si="187"/>
        <v>0</v>
      </c>
      <c r="HPU79" s="321">
        <f t="shared" si="187"/>
        <v>0</v>
      </c>
      <c r="HPV79" s="321">
        <f t="shared" si="187"/>
        <v>0</v>
      </c>
      <c r="HPW79" s="321">
        <f t="shared" si="187"/>
        <v>0</v>
      </c>
      <c r="HPX79" s="321">
        <f t="shared" si="187"/>
        <v>0</v>
      </c>
      <c r="HPY79" s="321">
        <f t="shared" si="187"/>
        <v>0</v>
      </c>
      <c r="HPZ79" s="321">
        <f t="shared" si="187"/>
        <v>0</v>
      </c>
      <c r="HQA79" s="321">
        <f t="shared" si="187"/>
        <v>0</v>
      </c>
      <c r="HQB79" s="321">
        <f t="shared" si="187"/>
        <v>0</v>
      </c>
      <c r="HQC79" s="321">
        <f t="shared" si="187"/>
        <v>0</v>
      </c>
      <c r="HQD79" s="321">
        <f t="shared" si="187"/>
        <v>0</v>
      </c>
      <c r="HQE79" s="321">
        <f t="shared" si="187"/>
        <v>0</v>
      </c>
      <c r="HQF79" s="321">
        <f t="shared" si="187"/>
        <v>0</v>
      </c>
      <c r="HQG79" s="321">
        <f t="shared" si="187"/>
        <v>0</v>
      </c>
      <c r="HQH79" s="321">
        <f t="shared" si="187"/>
        <v>0</v>
      </c>
      <c r="HQI79" s="321">
        <f t="shared" si="187"/>
        <v>0</v>
      </c>
      <c r="HQJ79" s="321">
        <f t="shared" si="187"/>
        <v>0</v>
      </c>
      <c r="HQK79" s="321">
        <f t="shared" si="187"/>
        <v>0</v>
      </c>
      <c r="HQL79" s="321">
        <f t="shared" si="187"/>
        <v>0</v>
      </c>
      <c r="HQM79" s="321">
        <f t="shared" si="187"/>
        <v>0</v>
      </c>
      <c r="HQN79" s="321">
        <f t="shared" si="187"/>
        <v>0</v>
      </c>
      <c r="HQO79" s="321">
        <f t="shared" si="187"/>
        <v>0</v>
      </c>
      <c r="HQP79" s="321">
        <f t="shared" si="187"/>
        <v>0</v>
      </c>
      <c r="HQQ79" s="321">
        <f t="shared" si="187"/>
        <v>0</v>
      </c>
      <c r="HQR79" s="321">
        <f t="shared" si="187"/>
        <v>0</v>
      </c>
      <c r="HQS79" s="321">
        <f t="shared" si="187"/>
        <v>0</v>
      </c>
      <c r="HQT79" s="321">
        <f t="shared" si="187"/>
        <v>0</v>
      </c>
      <c r="HQU79" s="321">
        <f t="shared" si="187"/>
        <v>0</v>
      </c>
      <c r="HQV79" s="321">
        <f t="shared" si="187"/>
        <v>0</v>
      </c>
      <c r="HQW79" s="321">
        <f t="shared" si="187"/>
        <v>0</v>
      </c>
      <c r="HQX79" s="321">
        <f t="shared" si="187"/>
        <v>0</v>
      </c>
      <c r="HQY79" s="321">
        <f t="shared" si="187"/>
        <v>0</v>
      </c>
      <c r="HQZ79" s="321">
        <f t="shared" si="187"/>
        <v>0</v>
      </c>
      <c r="HRA79" s="321">
        <f t="shared" si="187"/>
        <v>0</v>
      </c>
      <c r="HRB79" s="321">
        <f t="shared" si="187"/>
        <v>0</v>
      </c>
      <c r="HRC79" s="321">
        <f t="shared" si="187"/>
        <v>0</v>
      </c>
      <c r="HRD79" s="321">
        <f t="shared" si="187"/>
        <v>0</v>
      </c>
      <c r="HRE79" s="321">
        <f t="shared" si="187"/>
        <v>0</v>
      </c>
      <c r="HRF79" s="321">
        <f t="shared" si="187"/>
        <v>0</v>
      </c>
      <c r="HRG79" s="321">
        <f t="shared" si="187"/>
        <v>0</v>
      </c>
      <c r="HRH79" s="321">
        <f t="shared" si="187"/>
        <v>0</v>
      </c>
      <c r="HRI79" s="321">
        <f t="shared" si="187"/>
        <v>0</v>
      </c>
      <c r="HRJ79" s="321">
        <f t="shared" si="187"/>
        <v>0</v>
      </c>
      <c r="HRK79" s="321">
        <f t="shared" si="187"/>
        <v>0</v>
      </c>
      <c r="HRL79" s="321">
        <f t="shared" si="187"/>
        <v>0</v>
      </c>
      <c r="HRM79" s="321">
        <f t="shared" si="187"/>
        <v>0</v>
      </c>
      <c r="HRN79" s="321">
        <f t="shared" si="187"/>
        <v>0</v>
      </c>
      <c r="HRO79" s="321">
        <f t="shared" si="187"/>
        <v>0</v>
      </c>
      <c r="HRP79" s="321">
        <f t="shared" si="187"/>
        <v>0</v>
      </c>
      <c r="HRQ79" s="321">
        <f t="shared" si="187"/>
        <v>0</v>
      </c>
      <c r="HRR79" s="321">
        <f t="shared" si="187"/>
        <v>0</v>
      </c>
      <c r="HRS79" s="321">
        <f t="shared" si="187"/>
        <v>0</v>
      </c>
      <c r="HRT79" s="321">
        <f t="shared" si="187"/>
        <v>0</v>
      </c>
      <c r="HRU79" s="321">
        <f t="shared" si="187"/>
        <v>0</v>
      </c>
      <c r="HRV79" s="321">
        <f t="shared" si="187"/>
        <v>0</v>
      </c>
      <c r="HRW79" s="321">
        <f t="shared" si="187"/>
        <v>0</v>
      </c>
      <c r="HRX79" s="321">
        <f t="shared" si="187"/>
        <v>0</v>
      </c>
      <c r="HRY79" s="321">
        <f t="shared" si="187"/>
        <v>0</v>
      </c>
      <c r="HRZ79" s="321">
        <f t="shared" si="187"/>
        <v>0</v>
      </c>
      <c r="HSA79" s="321">
        <f t="shared" si="187"/>
        <v>0</v>
      </c>
      <c r="HSB79" s="321">
        <f t="shared" si="187"/>
        <v>0</v>
      </c>
      <c r="HSC79" s="321">
        <f t="shared" si="187"/>
        <v>0</v>
      </c>
      <c r="HSD79" s="321">
        <f t="shared" si="187"/>
        <v>0</v>
      </c>
      <c r="HSE79" s="321">
        <f t="shared" si="188"/>
        <v>0</v>
      </c>
      <c r="HSF79" s="321">
        <f t="shared" si="188"/>
        <v>0</v>
      </c>
      <c r="HSG79" s="321">
        <f t="shared" si="188"/>
        <v>0</v>
      </c>
      <c r="HSH79" s="321">
        <f t="shared" si="188"/>
        <v>0</v>
      </c>
      <c r="HSI79" s="321">
        <f t="shared" si="188"/>
        <v>0</v>
      </c>
      <c r="HSJ79" s="321">
        <f t="shared" si="188"/>
        <v>0</v>
      </c>
      <c r="HSK79" s="321">
        <f t="shared" si="188"/>
        <v>0</v>
      </c>
      <c r="HSL79" s="321">
        <f t="shared" si="188"/>
        <v>0</v>
      </c>
      <c r="HSM79" s="321">
        <f t="shared" si="188"/>
        <v>0</v>
      </c>
      <c r="HSN79" s="321">
        <f t="shared" si="188"/>
        <v>0</v>
      </c>
      <c r="HSO79" s="321">
        <f t="shared" si="188"/>
        <v>0</v>
      </c>
      <c r="HSP79" s="321">
        <f t="shared" si="188"/>
        <v>0</v>
      </c>
      <c r="HSQ79" s="321">
        <f t="shared" si="188"/>
        <v>0</v>
      </c>
      <c r="HSR79" s="321">
        <f t="shared" si="188"/>
        <v>0</v>
      </c>
      <c r="HSS79" s="321">
        <f t="shared" si="188"/>
        <v>0</v>
      </c>
      <c r="HST79" s="321">
        <f t="shared" si="188"/>
        <v>0</v>
      </c>
      <c r="HSU79" s="321">
        <f t="shared" si="188"/>
        <v>0</v>
      </c>
      <c r="HSV79" s="321">
        <f t="shared" si="188"/>
        <v>0</v>
      </c>
      <c r="HSW79" s="321">
        <f t="shared" si="188"/>
        <v>0</v>
      </c>
      <c r="HSX79" s="321">
        <f t="shared" si="188"/>
        <v>0</v>
      </c>
      <c r="HSY79" s="321">
        <f t="shared" si="188"/>
        <v>0</v>
      </c>
      <c r="HSZ79" s="321">
        <f t="shared" si="188"/>
        <v>0</v>
      </c>
      <c r="HTA79" s="321">
        <f t="shared" si="188"/>
        <v>0</v>
      </c>
      <c r="HTB79" s="321">
        <f t="shared" si="188"/>
        <v>0</v>
      </c>
      <c r="HTC79" s="321">
        <f t="shared" si="188"/>
        <v>0</v>
      </c>
      <c r="HTD79" s="321">
        <f t="shared" si="188"/>
        <v>0</v>
      </c>
      <c r="HTE79" s="321">
        <f t="shared" si="188"/>
        <v>0</v>
      </c>
      <c r="HTF79" s="321">
        <f t="shared" si="188"/>
        <v>0</v>
      </c>
      <c r="HTG79" s="321">
        <f t="shared" si="188"/>
        <v>0</v>
      </c>
      <c r="HTH79" s="321">
        <f t="shared" si="188"/>
        <v>0</v>
      </c>
      <c r="HTI79" s="321">
        <f t="shared" si="188"/>
        <v>0</v>
      </c>
      <c r="HTJ79" s="321">
        <f t="shared" si="188"/>
        <v>0</v>
      </c>
      <c r="HTK79" s="321">
        <f t="shared" si="188"/>
        <v>0</v>
      </c>
      <c r="HTL79" s="321">
        <f t="shared" si="188"/>
        <v>0</v>
      </c>
      <c r="HTM79" s="321">
        <f t="shared" si="188"/>
        <v>0</v>
      </c>
      <c r="HTN79" s="321">
        <f t="shared" si="188"/>
        <v>0</v>
      </c>
      <c r="HTO79" s="321">
        <f t="shared" si="188"/>
        <v>0</v>
      </c>
      <c r="HTP79" s="321">
        <f t="shared" si="188"/>
        <v>0</v>
      </c>
      <c r="HTQ79" s="321">
        <f t="shared" si="188"/>
        <v>0</v>
      </c>
      <c r="HTR79" s="321">
        <f t="shared" si="188"/>
        <v>0</v>
      </c>
      <c r="HTS79" s="321">
        <f t="shared" si="188"/>
        <v>0</v>
      </c>
      <c r="HTT79" s="321">
        <f t="shared" si="188"/>
        <v>0</v>
      </c>
      <c r="HTU79" s="321">
        <f t="shared" si="188"/>
        <v>0</v>
      </c>
      <c r="HTV79" s="321">
        <f t="shared" si="188"/>
        <v>0</v>
      </c>
      <c r="HTW79" s="321">
        <f t="shared" si="188"/>
        <v>0</v>
      </c>
      <c r="HTX79" s="321">
        <f t="shared" si="188"/>
        <v>0</v>
      </c>
      <c r="HTY79" s="321">
        <f t="shared" si="188"/>
        <v>0</v>
      </c>
      <c r="HTZ79" s="321">
        <f t="shared" si="188"/>
        <v>0</v>
      </c>
      <c r="HUA79" s="321">
        <f t="shared" si="188"/>
        <v>0</v>
      </c>
      <c r="HUB79" s="321">
        <f t="shared" si="188"/>
        <v>0</v>
      </c>
      <c r="HUC79" s="321">
        <f t="shared" si="188"/>
        <v>0</v>
      </c>
      <c r="HUD79" s="321">
        <f t="shared" si="188"/>
        <v>0</v>
      </c>
      <c r="HUE79" s="321">
        <f t="shared" si="188"/>
        <v>0</v>
      </c>
      <c r="HUF79" s="321">
        <f t="shared" si="188"/>
        <v>0</v>
      </c>
      <c r="HUG79" s="321">
        <f t="shared" si="188"/>
        <v>0</v>
      </c>
      <c r="HUH79" s="321">
        <f t="shared" si="188"/>
        <v>0</v>
      </c>
      <c r="HUI79" s="321">
        <f t="shared" si="188"/>
        <v>0</v>
      </c>
      <c r="HUJ79" s="321">
        <f t="shared" si="188"/>
        <v>0</v>
      </c>
      <c r="HUK79" s="321">
        <f t="shared" si="188"/>
        <v>0</v>
      </c>
      <c r="HUL79" s="321">
        <f t="shared" si="188"/>
        <v>0</v>
      </c>
      <c r="HUM79" s="321">
        <f t="shared" si="188"/>
        <v>0</v>
      </c>
      <c r="HUN79" s="321">
        <f t="shared" si="188"/>
        <v>0</v>
      </c>
      <c r="HUO79" s="321">
        <f t="shared" si="188"/>
        <v>0</v>
      </c>
      <c r="HUP79" s="321">
        <f t="shared" si="188"/>
        <v>0</v>
      </c>
      <c r="HUQ79" s="321">
        <f t="shared" si="189"/>
        <v>0</v>
      </c>
      <c r="HUR79" s="321">
        <f t="shared" si="189"/>
        <v>0</v>
      </c>
      <c r="HUS79" s="321">
        <f t="shared" si="189"/>
        <v>0</v>
      </c>
      <c r="HUT79" s="321">
        <f t="shared" si="189"/>
        <v>0</v>
      </c>
      <c r="HUU79" s="321">
        <f t="shared" si="189"/>
        <v>0</v>
      </c>
      <c r="HUV79" s="321">
        <f t="shared" si="189"/>
        <v>0</v>
      </c>
      <c r="HUW79" s="321">
        <f t="shared" si="189"/>
        <v>0</v>
      </c>
      <c r="HUX79" s="321">
        <f t="shared" si="189"/>
        <v>0</v>
      </c>
      <c r="HUY79" s="321">
        <f t="shared" si="189"/>
        <v>0</v>
      </c>
      <c r="HUZ79" s="321">
        <f t="shared" si="189"/>
        <v>0</v>
      </c>
      <c r="HVA79" s="321">
        <f t="shared" si="189"/>
        <v>0</v>
      </c>
      <c r="HVB79" s="321">
        <f t="shared" si="189"/>
        <v>0</v>
      </c>
      <c r="HVC79" s="321">
        <f t="shared" si="189"/>
        <v>0</v>
      </c>
      <c r="HVD79" s="321">
        <f t="shared" si="189"/>
        <v>0</v>
      </c>
      <c r="HVE79" s="321">
        <f t="shared" si="189"/>
        <v>0</v>
      </c>
      <c r="HVF79" s="321">
        <f t="shared" si="189"/>
        <v>0</v>
      </c>
      <c r="HVG79" s="321">
        <f t="shared" si="189"/>
        <v>0</v>
      </c>
      <c r="HVH79" s="321">
        <f t="shared" si="189"/>
        <v>0</v>
      </c>
      <c r="HVI79" s="321">
        <f t="shared" si="189"/>
        <v>0</v>
      </c>
      <c r="HVJ79" s="321">
        <f t="shared" si="189"/>
        <v>0</v>
      </c>
      <c r="HVK79" s="321">
        <f t="shared" si="189"/>
        <v>0</v>
      </c>
      <c r="HVL79" s="321">
        <f t="shared" si="189"/>
        <v>0</v>
      </c>
      <c r="HVM79" s="321">
        <f t="shared" si="189"/>
        <v>0</v>
      </c>
      <c r="HVN79" s="321">
        <f t="shared" si="189"/>
        <v>0</v>
      </c>
      <c r="HVO79" s="321">
        <f t="shared" si="189"/>
        <v>0</v>
      </c>
      <c r="HVP79" s="321">
        <f t="shared" si="189"/>
        <v>0</v>
      </c>
      <c r="HVQ79" s="321">
        <f t="shared" si="189"/>
        <v>0</v>
      </c>
      <c r="HVR79" s="321">
        <f t="shared" si="189"/>
        <v>0</v>
      </c>
      <c r="HVS79" s="321">
        <f t="shared" si="189"/>
        <v>0</v>
      </c>
      <c r="HVT79" s="321">
        <f t="shared" si="189"/>
        <v>0</v>
      </c>
      <c r="HVU79" s="321">
        <f t="shared" si="189"/>
        <v>0</v>
      </c>
      <c r="HVV79" s="321">
        <f t="shared" si="189"/>
        <v>0</v>
      </c>
      <c r="HVW79" s="321">
        <f t="shared" si="189"/>
        <v>0</v>
      </c>
      <c r="HVX79" s="321">
        <f t="shared" si="189"/>
        <v>0</v>
      </c>
      <c r="HVY79" s="321">
        <f t="shared" si="189"/>
        <v>0</v>
      </c>
      <c r="HVZ79" s="321">
        <f t="shared" si="189"/>
        <v>0</v>
      </c>
      <c r="HWA79" s="321">
        <f t="shared" si="189"/>
        <v>0</v>
      </c>
      <c r="HWB79" s="321">
        <f t="shared" si="189"/>
        <v>0</v>
      </c>
      <c r="HWC79" s="321">
        <f t="shared" si="189"/>
        <v>0</v>
      </c>
      <c r="HWD79" s="321">
        <f t="shared" si="189"/>
        <v>0</v>
      </c>
      <c r="HWE79" s="321">
        <f t="shared" si="189"/>
        <v>0</v>
      </c>
      <c r="HWF79" s="321">
        <f t="shared" si="189"/>
        <v>0</v>
      </c>
      <c r="HWG79" s="321">
        <f t="shared" si="189"/>
        <v>0</v>
      </c>
      <c r="HWH79" s="321">
        <f t="shared" si="189"/>
        <v>0</v>
      </c>
      <c r="HWI79" s="321">
        <f t="shared" si="189"/>
        <v>0</v>
      </c>
      <c r="HWJ79" s="321">
        <f t="shared" si="189"/>
        <v>0</v>
      </c>
      <c r="HWK79" s="321">
        <f t="shared" si="189"/>
        <v>0</v>
      </c>
      <c r="HWL79" s="321">
        <f t="shared" si="189"/>
        <v>0</v>
      </c>
      <c r="HWM79" s="321">
        <f t="shared" si="189"/>
        <v>0</v>
      </c>
      <c r="HWN79" s="321">
        <f t="shared" si="189"/>
        <v>0</v>
      </c>
      <c r="HWO79" s="321">
        <f t="shared" si="189"/>
        <v>0</v>
      </c>
      <c r="HWP79" s="321">
        <f t="shared" si="189"/>
        <v>0</v>
      </c>
      <c r="HWQ79" s="321">
        <f t="shared" si="189"/>
        <v>0</v>
      </c>
      <c r="HWR79" s="321">
        <f t="shared" si="189"/>
        <v>0</v>
      </c>
      <c r="HWS79" s="321">
        <f t="shared" si="189"/>
        <v>0</v>
      </c>
      <c r="HWT79" s="321">
        <f t="shared" si="189"/>
        <v>0</v>
      </c>
      <c r="HWU79" s="321">
        <f t="shared" si="189"/>
        <v>0</v>
      </c>
      <c r="HWV79" s="321">
        <f t="shared" si="189"/>
        <v>0</v>
      </c>
      <c r="HWW79" s="321">
        <f t="shared" si="189"/>
        <v>0</v>
      </c>
      <c r="HWX79" s="321">
        <f t="shared" si="189"/>
        <v>0</v>
      </c>
      <c r="HWY79" s="321">
        <f t="shared" si="189"/>
        <v>0</v>
      </c>
      <c r="HWZ79" s="321">
        <f t="shared" si="189"/>
        <v>0</v>
      </c>
      <c r="HXA79" s="321">
        <f t="shared" si="189"/>
        <v>0</v>
      </c>
      <c r="HXB79" s="321">
        <f t="shared" si="189"/>
        <v>0</v>
      </c>
      <c r="HXC79" s="321">
        <f t="shared" si="190"/>
        <v>0</v>
      </c>
      <c r="HXD79" s="321">
        <f t="shared" si="190"/>
        <v>0</v>
      </c>
      <c r="HXE79" s="321">
        <f t="shared" si="190"/>
        <v>0</v>
      </c>
      <c r="HXF79" s="321">
        <f t="shared" si="190"/>
        <v>0</v>
      </c>
      <c r="HXG79" s="321">
        <f t="shared" si="190"/>
        <v>0</v>
      </c>
      <c r="HXH79" s="321">
        <f t="shared" si="190"/>
        <v>0</v>
      </c>
      <c r="HXI79" s="321">
        <f t="shared" si="190"/>
        <v>0</v>
      </c>
      <c r="HXJ79" s="321">
        <f t="shared" si="190"/>
        <v>0</v>
      </c>
      <c r="HXK79" s="321">
        <f t="shared" si="190"/>
        <v>0</v>
      </c>
      <c r="HXL79" s="321">
        <f t="shared" si="190"/>
        <v>0</v>
      </c>
      <c r="HXM79" s="321">
        <f t="shared" si="190"/>
        <v>0</v>
      </c>
      <c r="HXN79" s="321">
        <f t="shared" si="190"/>
        <v>0</v>
      </c>
      <c r="HXO79" s="321">
        <f t="shared" si="190"/>
        <v>0</v>
      </c>
      <c r="HXP79" s="321">
        <f t="shared" si="190"/>
        <v>0</v>
      </c>
      <c r="HXQ79" s="321">
        <f t="shared" si="190"/>
        <v>0</v>
      </c>
      <c r="HXR79" s="321">
        <f t="shared" si="190"/>
        <v>0</v>
      </c>
      <c r="HXS79" s="321">
        <f t="shared" si="190"/>
        <v>0</v>
      </c>
      <c r="HXT79" s="321">
        <f t="shared" si="190"/>
        <v>0</v>
      </c>
      <c r="HXU79" s="321">
        <f t="shared" si="190"/>
        <v>0</v>
      </c>
      <c r="HXV79" s="321">
        <f t="shared" si="190"/>
        <v>0</v>
      </c>
      <c r="HXW79" s="321">
        <f t="shared" si="190"/>
        <v>0</v>
      </c>
      <c r="HXX79" s="321">
        <f t="shared" si="190"/>
        <v>0</v>
      </c>
      <c r="HXY79" s="321">
        <f t="shared" si="190"/>
        <v>0</v>
      </c>
      <c r="HXZ79" s="321">
        <f t="shared" si="190"/>
        <v>0</v>
      </c>
      <c r="HYA79" s="321">
        <f t="shared" si="190"/>
        <v>0</v>
      </c>
      <c r="HYB79" s="321">
        <f t="shared" si="190"/>
        <v>0</v>
      </c>
      <c r="HYC79" s="321">
        <f t="shared" si="190"/>
        <v>0</v>
      </c>
      <c r="HYD79" s="321">
        <f t="shared" si="190"/>
        <v>0</v>
      </c>
      <c r="HYE79" s="321">
        <f t="shared" si="190"/>
        <v>0</v>
      </c>
      <c r="HYF79" s="321">
        <f t="shared" si="190"/>
        <v>0</v>
      </c>
      <c r="HYG79" s="321">
        <f t="shared" si="190"/>
        <v>0</v>
      </c>
      <c r="HYH79" s="321">
        <f t="shared" si="190"/>
        <v>0</v>
      </c>
      <c r="HYI79" s="321">
        <f t="shared" si="190"/>
        <v>0</v>
      </c>
      <c r="HYJ79" s="321">
        <f t="shared" si="190"/>
        <v>0</v>
      </c>
      <c r="HYK79" s="321">
        <f t="shared" si="190"/>
        <v>0</v>
      </c>
      <c r="HYL79" s="321">
        <f t="shared" si="190"/>
        <v>0</v>
      </c>
      <c r="HYM79" s="321">
        <f t="shared" si="190"/>
        <v>0</v>
      </c>
      <c r="HYN79" s="321">
        <f t="shared" si="190"/>
        <v>0</v>
      </c>
      <c r="HYO79" s="321">
        <f t="shared" si="190"/>
        <v>0</v>
      </c>
      <c r="HYP79" s="321">
        <f t="shared" si="190"/>
        <v>0</v>
      </c>
      <c r="HYQ79" s="321">
        <f t="shared" si="190"/>
        <v>0</v>
      </c>
      <c r="HYR79" s="321">
        <f t="shared" si="190"/>
        <v>0</v>
      </c>
      <c r="HYS79" s="321">
        <f t="shared" si="190"/>
        <v>0</v>
      </c>
      <c r="HYT79" s="321">
        <f t="shared" si="190"/>
        <v>0</v>
      </c>
      <c r="HYU79" s="321">
        <f t="shared" si="190"/>
        <v>0</v>
      </c>
      <c r="HYV79" s="321">
        <f t="shared" si="190"/>
        <v>0</v>
      </c>
      <c r="HYW79" s="321">
        <f t="shared" si="190"/>
        <v>0</v>
      </c>
      <c r="HYX79" s="321">
        <f t="shared" si="190"/>
        <v>0</v>
      </c>
      <c r="HYY79" s="321">
        <f t="shared" si="190"/>
        <v>0</v>
      </c>
      <c r="HYZ79" s="321">
        <f t="shared" si="190"/>
        <v>0</v>
      </c>
      <c r="HZA79" s="321">
        <f t="shared" si="190"/>
        <v>0</v>
      </c>
      <c r="HZB79" s="321">
        <f t="shared" si="190"/>
        <v>0</v>
      </c>
      <c r="HZC79" s="321">
        <f t="shared" si="190"/>
        <v>0</v>
      </c>
      <c r="HZD79" s="321">
        <f t="shared" si="190"/>
        <v>0</v>
      </c>
      <c r="HZE79" s="321">
        <f t="shared" si="190"/>
        <v>0</v>
      </c>
      <c r="HZF79" s="321">
        <f t="shared" si="190"/>
        <v>0</v>
      </c>
      <c r="HZG79" s="321">
        <f t="shared" si="190"/>
        <v>0</v>
      </c>
      <c r="HZH79" s="321">
        <f t="shared" si="190"/>
        <v>0</v>
      </c>
      <c r="HZI79" s="321">
        <f t="shared" si="190"/>
        <v>0</v>
      </c>
      <c r="HZJ79" s="321">
        <f t="shared" si="190"/>
        <v>0</v>
      </c>
      <c r="HZK79" s="321">
        <f t="shared" si="190"/>
        <v>0</v>
      </c>
      <c r="HZL79" s="321">
        <f t="shared" si="190"/>
        <v>0</v>
      </c>
      <c r="HZM79" s="321">
        <f t="shared" si="190"/>
        <v>0</v>
      </c>
      <c r="HZN79" s="321">
        <f t="shared" si="190"/>
        <v>0</v>
      </c>
      <c r="HZO79" s="321">
        <f t="shared" si="191"/>
        <v>0</v>
      </c>
      <c r="HZP79" s="321">
        <f t="shared" si="191"/>
        <v>0</v>
      </c>
      <c r="HZQ79" s="321">
        <f t="shared" si="191"/>
        <v>0</v>
      </c>
      <c r="HZR79" s="321">
        <f t="shared" si="191"/>
        <v>0</v>
      </c>
      <c r="HZS79" s="321">
        <f t="shared" si="191"/>
        <v>0</v>
      </c>
      <c r="HZT79" s="321">
        <f t="shared" si="191"/>
        <v>0</v>
      </c>
      <c r="HZU79" s="321">
        <f t="shared" si="191"/>
        <v>0</v>
      </c>
      <c r="HZV79" s="321">
        <f t="shared" si="191"/>
        <v>0</v>
      </c>
      <c r="HZW79" s="321">
        <f t="shared" si="191"/>
        <v>0</v>
      </c>
      <c r="HZX79" s="321">
        <f t="shared" si="191"/>
        <v>0</v>
      </c>
      <c r="HZY79" s="321">
        <f t="shared" si="191"/>
        <v>0</v>
      </c>
      <c r="HZZ79" s="321">
        <f t="shared" si="191"/>
        <v>0</v>
      </c>
      <c r="IAA79" s="321">
        <f t="shared" si="191"/>
        <v>0</v>
      </c>
      <c r="IAB79" s="321">
        <f t="shared" si="191"/>
        <v>0</v>
      </c>
      <c r="IAC79" s="321">
        <f t="shared" si="191"/>
        <v>0</v>
      </c>
      <c r="IAD79" s="321">
        <f t="shared" si="191"/>
        <v>0</v>
      </c>
      <c r="IAE79" s="321">
        <f t="shared" si="191"/>
        <v>0</v>
      </c>
      <c r="IAF79" s="321">
        <f t="shared" si="191"/>
        <v>0</v>
      </c>
      <c r="IAG79" s="321">
        <f t="shared" si="191"/>
        <v>0</v>
      </c>
      <c r="IAH79" s="321">
        <f t="shared" si="191"/>
        <v>0</v>
      </c>
      <c r="IAI79" s="321">
        <f t="shared" si="191"/>
        <v>0</v>
      </c>
      <c r="IAJ79" s="321">
        <f t="shared" si="191"/>
        <v>0</v>
      </c>
      <c r="IAK79" s="321">
        <f t="shared" si="191"/>
        <v>0</v>
      </c>
      <c r="IAL79" s="321">
        <f t="shared" si="191"/>
        <v>0</v>
      </c>
      <c r="IAM79" s="321">
        <f t="shared" si="191"/>
        <v>0</v>
      </c>
      <c r="IAN79" s="321">
        <f t="shared" si="191"/>
        <v>0</v>
      </c>
      <c r="IAO79" s="321">
        <f t="shared" si="191"/>
        <v>0</v>
      </c>
      <c r="IAP79" s="321">
        <f t="shared" si="191"/>
        <v>0</v>
      </c>
      <c r="IAQ79" s="321">
        <f t="shared" si="191"/>
        <v>0</v>
      </c>
      <c r="IAR79" s="321">
        <f t="shared" si="191"/>
        <v>0</v>
      </c>
      <c r="IAS79" s="321">
        <f t="shared" si="191"/>
        <v>0</v>
      </c>
      <c r="IAT79" s="321">
        <f t="shared" si="191"/>
        <v>0</v>
      </c>
      <c r="IAU79" s="321">
        <f t="shared" si="191"/>
        <v>0</v>
      </c>
      <c r="IAV79" s="321">
        <f t="shared" si="191"/>
        <v>0</v>
      </c>
      <c r="IAW79" s="321">
        <f t="shared" si="191"/>
        <v>0</v>
      </c>
      <c r="IAX79" s="321">
        <f t="shared" si="191"/>
        <v>0</v>
      </c>
      <c r="IAY79" s="321">
        <f t="shared" si="191"/>
        <v>0</v>
      </c>
      <c r="IAZ79" s="321">
        <f t="shared" si="191"/>
        <v>0</v>
      </c>
      <c r="IBA79" s="321">
        <f t="shared" si="191"/>
        <v>0</v>
      </c>
      <c r="IBB79" s="321">
        <f t="shared" si="191"/>
        <v>0</v>
      </c>
      <c r="IBC79" s="321">
        <f t="shared" si="191"/>
        <v>0</v>
      </c>
      <c r="IBD79" s="321">
        <f t="shared" si="191"/>
        <v>0</v>
      </c>
      <c r="IBE79" s="321">
        <f t="shared" si="191"/>
        <v>0</v>
      </c>
      <c r="IBF79" s="321">
        <f t="shared" si="191"/>
        <v>0</v>
      </c>
      <c r="IBG79" s="321">
        <f t="shared" si="191"/>
        <v>0</v>
      </c>
      <c r="IBH79" s="321">
        <f t="shared" si="191"/>
        <v>0</v>
      </c>
      <c r="IBI79" s="321">
        <f t="shared" si="191"/>
        <v>0</v>
      </c>
      <c r="IBJ79" s="321">
        <f t="shared" si="191"/>
        <v>0</v>
      </c>
      <c r="IBK79" s="321">
        <f t="shared" si="191"/>
        <v>0</v>
      </c>
      <c r="IBL79" s="321">
        <f t="shared" si="191"/>
        <v>0</v>
      </c>
      <c r="IBM79" s="321">
        <f t="shared" si="191"/>
        <v>0</v>
      </c>
      <c r="IBN79" s="321">
        <f t="shared" si="191"/>
        <v>0</v>
      </c>
      <c r="IBO79" s="321">
        <f t="shared" si="191"/>
        <v>0</v>
      </c>
      <c r="IBP79" s="321">
        <f t="shared" si="191"/>
        <v>0</v>
      </c>
      <c r="IBQ79" s="321">
        <f t="shared" si="191"/>
        <v>0</v>
      </c>
      <c r="IBR79" s="321">
        <f t="shared" si="191"/>
        <v>0</v>
      </c>
      <c r="IBS79" s="321">
        <f t="shared" si="191"/>
        <v>0</v>
      </c>
      <c r="IBT79" s="321">
        <f t="shared" si="191"/>
        <v>0</v>
      </c>
      <c r="IBU79" s="321">
        <f t="shared" si="191"/>
        <v>0</v>
      </c>
      <c r="IBV79" s="321">
        <f t="shared" si="191"/>
        <v>0</v>
      </c>
      <c r="IBW79" s="321">
        <f t="shared" si="191"/>
        <v>0</v>
      </c>
      <c r="IBX79" s="321">
        <f t="shared" si="191"/>
        <v>0</v>
      </c>
      <c r="IBY79" s="321">
        <f t="shared" si="191"/>
        <v>0</v>
      </c>
      <c r="IBZ79" s="321">
        <f t="shared" si="191"/>
        <v>0</v>
      </c>
      <c r="ICA79" s="321">
        <f t="shared" si="192"/>
        <v>0</v>
      </c>
      <c r="ICB79" s="321">
        <f t="shared" si="192"/>
        <v>0</v>
      </c>
      <c r="ICC79" s="321">
        <f t="shared" si="192"/>
        <v>0</v>
      </c>
      <c r="ICD79" s="321">
        <f t="shared" si="192"/>
        <v>0</v>
      </c>
      <c r="ICE79" s="321">
        <f t="shared" si="192"/>
        <v>0</v>
      </c>
      <c r="ICF79" s="321">
        <f t="shared" si="192"/>
        <v>0</v>
      </c>
      <c r="ICG79" s="321">
        <f t="shared" si="192"/>
        <v>0</v>
      </c>
      <c r="ICH79" s="321">
        <f t="shared" si="192"/>
        <v>0</v>
      </c>
      <c r="ICI79" s="321">
        <f t="shared" si="192"/>
        <v>0</v>
      </c>
      <c r="ICJ79" s="321">
        <f t="shared" si="192"/>
        <v>0</v>
      </c>
      <c r="ICK79" s="321">
        <f t="shared" si="192"/>
        <v>0</v>
      </c>
      <c r="ICL79" s="321">
        <f t="shared" si="192"/>
        <v>0</v>
      </c>
      <c r="ICM79" s="321">
        <f t="shared" si="192"/>
        <v>0</v>
      </c>
      <c r="ICN79" s="321">
        <f t="shared" si="192"/>
        <v>0</v>
      </c>
      <c r="ICO79" s="321">
        <f t="shared" si="192"/>
        <v>0</v>
      </c>
      <c r="ICP79" s="321">
        <f t="shared" si="192"/>
        <v>0</v>
      </c>
      <c r="ICQ79" s="321">
        <f t="shared" si="192"/>
        <v>0</v>
      </c>
      <c r="ICR79" s="321">
        <f t="shared" si="192"/>
        <v>0</v>
      </c>
      <c r="ICS79" s="321">
        <f t="shared" si="192"/>
        <v>0</v>
      </c>
      <c r="ICT79" s="321">
        <f t="shared" si="192"/>
        <v>0</v>
      </c>
      <c r="ICU79" s="321">
        <f t="shared" si="192"/>
        <v>0</v>
      </c>
      <c r="ICV79" s="321">
        <f t="shared" si="192"/>
        <v>0</v>
      </c>
      <c r="ICW79" s="321">
        <f t="shared" si="192"/>
        <v>0</v>
      </c>
      <c r="ICX79" s="321">
        <f t="shared" si="192"/>
        <v>0</v>
      </c>
      <c r="ICY79" s="321">
        <f t="shared" si="192"/>
        <v>0</v>
      </c>
      <c r="ICZ79" s="321">
        <f t="shared" si="192"/>
        <v>0</v>
      </c>
      <c r="IDA79" s="321">
        <f t="shared" si="192"/>
        <v>0</v>
      </c>
      <c r="IDB79" s="321">
        <f t="shared" si="192"/>
        <v>0</v>
      </c>
      <c r="IDC79" s="321">
        <f t="shared" si="192"/>
        <v>0</v>
      </c>
      <c r="IDD79" s="321">
        <f t="shared" si="192"/>
        <v>0</v>
      </c>
      <c r="IDE79" s="321">
        <f t="shared" si="192"/>
        <v>0</v>
      </c>
      <c r="IDF79" s="321">
        <f t="shared" si="192"/>
        <v>0</v>
      </c>
      <c r="IDG79" s="321">
        <f t="shared" si="192"/>
        <v>0</v>
      </c>
      <c r="IDH79" s="321">
        <f t="shared" si="192"/>
        <v>0</v>
      </c>
      <c r="IDI79" s="321">
        <f t="shared" si="192"/>
        <v>0</v>
      </c>
      <c r="IDJ79" s="321">
        <f t="shared" si="192"/>
        <v>0</v>
      </c>
      <c r="IDK79" s="321">
        <f t="shared" si="192"/>
        <v>0</v>
      </c>
      <c r="IDL79" s="321">
        <f t="shared" si="192"/>
        <v>0</v>
      </c>
      <c r="IDM79" s="321">
        <f t="shared" si="192"/>
        <v>0</v>
      </c>
      <c r="IDN79" s="321">
        <f t="shared" si="192"/>
        <v>0</v>
      </c>
      <c r="IDO79" s="321">
        <f t="shared" si="192"/>
        <v>0</v>
      </c>
      <c r="IDP79" s="321">
        <f t="shared" si="192"/>
        <v>0</v>
      </c>
      <c r="IDQ79" s="321">
        <f t="shared" si="192"/>
        <v>0</v>
      </c>
      <c r="IDR79" s="321">
        <f t="shared" si="192"/>
        <v>0</v>
      </c>
      <c r="IDS79" s="321">
        <f t="shared" si="192"/>
        <v>0</v>
      </c>
      <c r="IDT79" s="321">
        <f t="shared" si="192"/>
        <v>0</v>
      </c>
      <c r="IDU79" s="321">
        <f t="shared" si="192"/>
        <v>0</v>
      </c>
      <c r="IDV79" s="321">
        <f t="shared" si="192"/>
        <v>0</v>
      </c>
      <c r="IDW79" s="321">
        <f t="shared" si="192"/>
        <v>0</v>
      </c>
      <c r="IDX79" s="321">
        <f t="shared" si="192"/>
        <v>0</v>
      </c>
      <c r="IDY79" s="321">
        <f t="shared" si="192"/>
        <v>0</v>
      </c>
      <c r="IDZ79" s="321">
        <f t="shared" si="192"/>
        <v>0</v>
      </c>
      <c r="IEA79" s="321">
        <f t="shared" si="192"/>
        <v>0</v>
      </c>
      <c r="IEB79" s="321">
        <f t="shared" si="192"/>
        <v>0</v>
      </c>
      <c r="IEC79" s="321">
        <f t="shared" si="192"/>
        <v>0</v>
      </c>
      <c r="IED79" s="321">
        <f t="shared" si="192"/>
        <v>0</v>
      </c>
      <c r="IEE79" s="321">
        <f t="shared" si="192"/>
        <v>0</v>
      </c>
      <c r="IEF79" s="321">
        <f t="shared" si="192"/>
        <v>0</v>
      </c>
      <c r="IEG79" s="321">
        <f t="shared" si="192"/>
        <v>0</v>
      </c>
      <c r="IEH79" s="321">
        <f t="shared" si="192"/>
        <v>0</v>
      </c>
      <c r="IEI79" s="321">
        <f t="shared" si="192"/>
        <v>0</v>
      </c>
      <c r="IEJ79" s="321">
        <f t="shared" si="192"/>
        <v>0</v>
      </c>
      <c r="IEK79" s="321">
        <f t="shared" si="192"/>
        <v>0</v>
      </c>
      <c r="IEL79" s="321">
        <f t="shared" si="192"/>
        <v>0</v>
      </c>
      <c r="IEM79" s="321">
        <f t="shared" si="193"/>
        <v>0</v>
      </c>
      <c r="IEN79" s="321">
        <f t="shared" si="193"/>
        <v>0</v>
      </c>
      <c r="IEO79" s="321">
        <f t="shared" si="193"/>
        <v>0</v>
      </c>
      <c r="IEP79" s="321">
        <f t="shared" si="193"/>
        <v>0</v>
      </c>
      <c r="IEQ79" s="321">
        <f t="shared" si="193"/>
        <v>0</v>
      </c>
      <c r="IER79" s="321">
        <f t="shared" si="193"/>
        <v>0</v>
      </c>
      <c r="IES79" s="321">
        <f t="shared" si="193"/>
        <v>0</v>
      </c>
      <c r="IET79" s="321">
        <f t="shared" si="193"/>
        <v>0</v>
      </c>
      <c r="IEU79" s="321">
        <f t="shared" si="193"/>
        <v>0</v>
      </c>
      <c r="IEV79" s="321">
        <f t="shared" si="193"/>
        <v>0</v>
      </c>
      <c r="IEW79" s="321">
        <f t="shared" si="193"/>
        <v>0</v>
      </c>
      <c r="IEX79" s="321">
        <f t="shared" si="193"/>
        <v>0</v>
      </c>
      <c r="IEY79" s="321">
        <f t="shared" si="193"/>
        <v>0</v>
      </c>
      <c r="IEZ79" s="321">
        <f t="shared" si="193"/>
        <v>0</v>
      </c>
      <c r="IFA79" s="321">
        <f t="shared" si="193"/>
        <v>0</v>
      </c>
      <c r="IFB79" s="321">
        <f t="shared" si="193"/>
        <v>0</v>
      </c>
      <c r="IFC79" s="321">
        <f t="shared" si="193"/>
        <v>0</v>
      </c>
      <c r="IFD79" s="321">
        <f t="shared" si="193"/>
        <v>0</v>
      </c>
      <c r="IFE79" s="321">
        <f t="shared" si="193"/>
        <v>0</v>
      </c>
      <c r="IFF79" s="321">
        <f t="shared" si="193"/>
        <v>0</v>
      </c>
      <c r="IFG79" s="321">
        <f t="shared" si="193"/>
        <v>0</v>
      </c>
      <c r="IFH79" s="321">
        <f t="shared" si="193"/>
        <v>0</v>
      </c>
      <c r="IFI79" s="321">
        <f t="shared" si="193"/>
        <v>0</v>
      </c>
      <c r="IFJ79" s="321">
        <f t="shared" si="193"/>
        <v>0</v>
      </c>
      <c r="IFK79" s="321">
        <f t="shared" si="193"/>
        <v>0</v>
      </c>
      <c r="IFL79" s="321">
        <f t="shared" si="193"/>
        <v>0</v>
      </c>
      <c r="IFM79" s="321">
        <f t="shared" si="193"/>
        <v>0</v>
      </c>
      <c r="IFN79" s="321">
        <f t="shared" si="193"/>
        <v>0</v>
      </c>
      <c r="IFO79" s="321">
        <f t="shared" si="193"/>
        <v>0</v>
      </c>
      <c r="IFP79" s="321">
        <f t="shared" si="193"/>
        <v>0</v>
      </c>
      <c r="IFQ79" s="321">
        <f t="shared" si="193"/>
        <v>0</v>
      </c>
      <c r="IFR79" s="321">
        <f t="shared" si="193"/>
        <v>0</v>
      </c>
      <c r="IFS79" s="321">
        <f t="shared" si="193"/>
        <v>0</v>
      </c>
      <c r="IFT79" s="321">
        <f t="shared" si="193"/>
        <v>0</v>
      </c>
      <c r="IFU79" s="321">
        <f t="shared" si="193"/>
        <v>0</v>
      </c>
      <c r="IFV79" s="321">
        <f t="shared" si="193"/>
        <v>0</v>
      </c>
      <c r="IFW79" s="321">
        <f t="shared" si="193"/>
        <v>0</v>
      </c>
      <c r="IFX79" s="321">
        <f t="shared" si="193"/>
        <v>0</v>
      </c>
      <c r="IFY79" s="321">
        <f t="shared" si="193"/>
        <v>0</v>
      </c>
      <c r="IFZ79" s="321">
        <f t="shared" si="193"/>
        <v>0</v>
      </c>
      <c r="IGA79" s="321">
        <f t="shared" si="193"/>
        <v>0</v>
      </c>
      <c r="IGB79" s="321">
        <f t="shared" si="193"/>
        <v>0</v>
      </c>
      <c r="IGC79" s="321">
        <f t="shared" si="193"/>
        <v>0</v>
      </c>
      <c r="IGD79" s="321">
        <f t="shared" si="193"/>
        <v>0</v>
      </c>
      <c r="IGE79" s="321">
        <f t="shared" si="193"/>
        <v>0</v>
      </c>
      <c r="IGF79" s="321">
        <f t="shared" si="193"/>
        <v>0</v>
      </c>
      <c r="IGG79" s="321">
        <f t="shared" si="193"/>
        <v>0</v>
      </c>
      <c r="IGH79" s="321">
        <f t="shared" si="193"/>
        <v>0</v>
      </c>
      <c r="IGI79" s="321">
        <f t="shared" si="193"/>
        <v>0</v>
      </c>
      <c r="IGJ79" s="321">
        <f t="shared" si="193"/>
        <v>0</v>
      </c>
      <c r="IGK79" s="321">
        <f t="shared" si="193"/>
        <v>0</v>
      </c>
      <c r="IGL79" s="321">
        <f t="shared" si="193"/>
        <v>0</v>
      </c>
      <c r="IGM79" s="321">
        <f t="shared" si="193"/>
        <v>0</v>
      </c>
      <c r="IGN79" s="321">
        <f t="shared" si="193"/>
        <v>0</v>
      </c>
      <c r="IGO79" s="321">
        <f t="shared" si="193"/>
        <v>0</v>
      </c>
      <c r="IGP79" s="321">
        <f t="shared" si="193"/>
        <v>0</v>
      </c>
      <c r="IGQ79" s="321">
        <f t="shared" si="193"/>
        <v>0</v>
      </c>
      <c r="IGR79" s="321">
        <f t="shared" si="193"/>
        <v>0</v>
      </c>
      <c r="IGS79" s="321">
        <f t="shared" si="193"/>
        <v>0</v>
      </c>
      <c r="IGT79" s="321">
        <f t="shared" si="193"/>
        <v>0</v>
      </c>
      <c r="IGU79" s="321">
        <f t="shared" si="193"/>
        <v>0</v>
      </c>
      <c r="IGV79" s="321">
        <f t="shared" si="193"/>
        <v>0</v>
      </c>
      <c r="IGW79" s="321">
        <f t="shared" si="193"/>
        <v>0</v>
      </c>
      <c r="IGX79" s="321">
        <f t="shared" si="193"/>
        <v>0</v>
      </c>
      <c r="IGY79" s="321">
        <f t="shared" si="194"/>
        <v>0</v>
      </c>
      <c r="IGZ79" s="321">
        <f t="shared" si="194"/>
        <v>0</v>
      </c>
      <c r="IHA79" s="321">
        <f t="shared" si="194"/>
        <v>0</v>
      </c>
      <c r="IHB79" s="321">
        <f t="shared" si="194"/>
        <v>0</v>
      </c>
      <c r="IHC79" s="321">
        <f t="shared" si="194"/>
        <v>0</v>
      </c>
      <c r="IHD79" s="321">
        <f t="shared" si="194"/>
        <v>0</v>
      </c>
      <c r="IHE79" s="321">
        <f t="shared" si="194"/>
        <v>0</v>
      </c>
      <c r="IHF79" s="321">
        <f t="shared" si="194"/>
        <v>0</v>
      </c>
      <c r="IHG79" s="321">
        <f t="shared" si="194"/>
        <v>0</v>
      </c>
      <c r="IHH79" s="321">
        <f t="shared" si="194"/>
        <v>0</v>
      </c>
      <c r="IHI79" s="321">
        <f t="shared" si="194"/>
        <v>0</v>
      </c>
      <c r="IHJ79" s="321">
        <f t="shared" si="194"/>
        <v>0</v>
      </c>
      <c r="IHK79" s="321">
        <f t="shared" si="194"/>
        <v>0</v>
      </c>
      <c r="IHL79" s="321">
        <f t="shared" si="194"/>
        <v>0</v>
      </c>
      <c r="IHM79" s="321">
        <f t="shared" si="194"/>
        <v>0</v>
      </c>
      <c r="IHN79" s="321">
        <f t="shared" si="194"/>
        <v>0</v>
      </c>
      <c r="IHO79" s="321">
        <f t="shared" si="194"/>
        <v>0</v>
      </c>
      <c r="IHP79" s="321">
        <f t="shared" si="194"/>
        <v>0</v>
      </c>
      <c r="IHQ79" s="321">
        <f t="shared" si="194"/>
        <v>0</v>
      </c>
      <c r="IHR79" s="321">
        <f t="shared" si="194"/>
        <v>0</v>
      </c>
      <c r="IHS79" s="321">
        <f t="shared" si="194"/>
        <v>0</v>
      </c>
      <c r="IHT79" s="321">
        <f t="shared" si="194"/>
        <v>0</v>
      </c>
      <c r="IHU79" s="321">
        <f t="shared" si="194"/>
        <v>0</v>
      </c>
      <c r="IHV79" s="321">
        <f t="shared" si="194"/>
        <v>0</v>
      </c>
      <c r="IHW79" s="321">
        <f t="shared" si="194"/>
        <v>0</v>
      </c>
      <c r="IHX79" s="321">
        <f t="shared" si="194"/>
        <v>0</v>
      </c>
      <c r="IHY79" s="321">
        <f t="shared" si="194"/>
        <v>0</v>
      </c>
      <c r="IHZ79" s="321">
        <f t="shared" si="194"/>
        <v>0</v>
      </c>
      <c r="IIA79" s="321">
        <f t="shared" si="194"/>
        <v>0</v>
      </c>
      <c r="IIB79" s="321">
        <f t="shared" si="194"/>
        <v>0</v>
      </c>
      <c r="IIC79" s="321">
        <f t="shared" si="194"/>
        <v>0</v>
      </c>
      <c r="IID79" s="321">
        <f t="shared" si="194"/>
        <v>0</v>
      </c>
      <c r="IIE79" s="321">
        <f t="shared" si="194"/>
        <v>0</v>
      </c>
      <c r="IIF79" s="321">
        <f t="shared" si="194"/>
        <v>0</v>
      </c>
      <c r="IIG79" s="321">
        <f t="shared" si="194"/>
        <v>0</v>
      </c>
      <c r="IIH79" s="321">
        <f t="shared" si="194"/>
        <v>0</v>
      </c>
      <c r="III79" s="321">
        <f t="shared" si="194"/>
        <v>0</v>
      </c>
      <c r="IIJ79" s="321">
        <f t="shared" si="194"/>
        <v>0</v>
      </c>
      <c r="IIK79" s="321">
        <f t="shared" si="194"/>
        <v>0</v>
      </c>
      <c r="IIL79" s="321">
        <f t="shared" si="194"/>
        <v>0</v>
      </c>
      <c r="IIM79" s="321">
        <f t="shared" si="194"/>
        <v>0</v>
      </c>
      <c r="IIN79" s="321">
        <f t="shared" si="194"/>
        <v>0</v>
      </c>
      <c r="IIO79" s="321">
        <f t="shared" si="194"/>
        <v>0</v>
      </c>
      <c r="IIP79" s="321">
        <f t="shared" si="194"/>
        <v>0</v>
      </c>
      <c r="IIQ79" s="321">
        <f t="shared" si="194"/>
        <v>0</v>
      </c>
      <c r="IIR79" s="321">
        <f t="shared" si="194"/>
        <v>0</v>
      </c>
      <c r="IIS79" s="321">
        <f t="shared" si="194"/>
        <v>0</v>
      </c>
      <c r="IIT79" s="321">
        <f t="shared" si="194"/>
        <v>0</v>
      </c>
      <c r="IIU79" s="321">
        <f t="shared" si="194"/>
        <v>0</v>
      </c>
      <c r="IIV79" s="321">
        <f t="shared" si="194"/>
        <v>0</v>
      </c>
      <c r="IIW79" s="321">
        <f t="shared" si="194"/>
        <v>0</v>
      </c>
      <c r="IIX79" s="321">
        <f t="shared" si="194"/>
        <v>0</v>
      </c>
      <c r="IIY79" s="321">
        <f t="shared" si="194"/>
        <v>0</v>
      </c>
      <c r="IIZ79" s="321">
        <f t="shared" si="194"/>
        <v>0</v>
      </c>
      <c r="IJA79" s="321">
        <f t="shared" si="194"/>
        <v>0</v>
      </c>
      <c r="IJB79" s="321">
        <f t="shared" si="194"/>
        <v>0</v>
      </c>
      <c r="IJC79" s="321">
        <f t="shared" si="194"/>
        <v>0</v>
      </c>
      <c r="IJD79" s="321">
        <f t="shared" si="194"/>
        <v>0</v>
      </c>
      <c r="IJE79" s="321">
        <f t="shared" si="194"/>
        <v>0</v>
      </c>
      <c r="IJF79" s="321">
        <f t="shared" si="194"/>
        <v>0</v>
      </c>
      <c r="IJG79" s="321">
        <f t="shared" si="194"/>
        <v>0</v>
      </c>
      <c r="IJH79" s="321">
        <f t="shared" si="194"/>
        <v>0</v>
      </c>
      <c r="IJI79" s="321">
        <f t="shared" si="194"/>
        <v>0</v>
      </c>
      <c r="IJJ79" s="321">
        <f t="shared" si="194"/>
        <v>0</v>
      </c>
      <c r="IJK79" s="321">
        <f t="shared" si="195"/>
        <v>0</v>
      </c>
      <c r="IJL79" s="321">
        <f t="shared" si="195"/>
        <v>0</v>
      </c>
      <c r="IJM79" s="321">
        <f t="shared" si="195"/>
        <v>0</v>
      </c>
      <c r="IJN79" s="321">
        <f t="shared" si="195"/>
        <v>0</v>
      </c>
      <c r="IJO79" s="321">
        <f t="shared" si="195"/>
        <v>0</v>
      </c>
      <c r="IJP79" s="321">
        <f t="shared" si="195"/>
        <v>0</v>
      </c>
      <c r="IJQ79" s="321">
        <f t="shared" si="195"/>
        <v>0</v>
      </c>
      <c r="IJR79" s="321">
        <f t="shared" si="195"/>
        <v>0</v>
      </c>
      <c r="IJS79" s="321">
        <f t="shared" si="195"/>
        <v>0</v>
      </c>
      <c r="IJT79" s="321">
        <f t="shared" si="195"/>
        <v>0</v>
      </c>
      <c r="IJU79" s="321">
        <f t="shared" si="195"/>
        <v>0</v>
      </c>
      <c r="IJV79" s="321">
        <f t="shared" si="195"/>
        <v>0</v>
      </c>
      <c r="IJW79" s="321">
        <f t="shared" si="195"/>
        <v>0</v>
      </c>
      <c r="IJX79" s="321">
        <f t="shared" si="195"/>
        <v>0</v>
      </c>
      <c r="IJY79" s="321">
        <f t="shared" si="195"/>
        <v>0</v>
      </c>
      <c r="IJZ79" s="321">
        <f t="shared" si="195"/>
        <v>0</v>
      </c>
      <c r="IKA79" s="321">
        <f t="shared" si="195"/>
        <v>0</v>
      </c>
      <c r="IKB79" s="321">
        <f t="shared" si="195"/>
        <v>0</v>
      </c>
      <c r="IKC79" s="321">
        <f t="shared" si="195"/>
        <v>0</v>
      </c>
      <c r="IKD79" s="321">
        <f t="shared" si="195"/>
        <v>0</v>
      </c>
      <c r="IKE79" s="321">
        <f t="shared" si="195"/>
        <v>0</v>
      </c>
      <c r="IKF79" s="321">
        <f t="shared" si="195"/>
        <v>0</v>
      </c>
      <c r="IKG79" s="321">
        <f t="shared" si="195"/>
        <v>0</v>
      </c>
      <c r="IKH79" s="321">
        <f t="shared" si="195"/>
        <v>0</v>
      </c>
      <c r="IKI79" s="321">
        <f t="shared" si="195"/>
        <v>0</v>
      </c>
      <c r="IKJ79" s="321">
        <f t="shared" si="195"/>
        <v>0</v>
      </c>
      <c r="IKK79" s="321">
        <f t="shared" si="195"/>
        <v>0</v>
      </c>
      <c r="IKL79" s="321">
        <f t="shared" si="195"/>
        <v>0</v>
      </c>
      <c r="IKM79" s="321">
        <f t="shared" si="195"/>
        <v>0</v>
      </c>
      <c r="IKN79" s="321">
        <f t="shared" si="195"/>
        <v>0</v>
      </c>
      <c r="IKO79" s="321">
        <f t="shared" si="195"/>
        <v>0</v>
      </c>
      <c r="IKP79" s="321">
        <f t="shared" si="195"/>
        <v>0</v>
      </c>
      <c r="IKQ79" s="321">
        <f t="shared" si="195"/>
        <v>0</v>
      </c>
      <c r="IKR79" s="321">
        <f t="shared" si="195"/>
        <v>0</v>
      </c>
      <c r="IKS79" s="321">
        <f t="shared" si="195"/>
        <v>0</v>
      </c>
      <c r="IKT79" s="321">
        <f t="shared" si="195"/>
        <v>0</v>
      </c>
      <c r="IKU79" s="321">
        <f t="shared" si="195"/>
        <v>0</v>
      </c>
      <c r="IKV79" s="321">
        <f t="shared" si="195"/>
        <v>0</v>
      </c>
      <c r="IKW79" s="321">
        <f t="shared" si="195"/>
        <v>0</v>
      </c>
      <c r="IKX79" s="321">
        <f t="shared" si="195"/>
        <v>0</v>
      </c>
      <c r="IKY79" s="321">
        <f t="shared" si="195"/>
        <v>0</v>
      </c>
      <c r="IKZ79" s="321">
        <f t="shared" si="195"/>
        <v>0</v>
      </c>
      <c r="ILA79" s="321">
        <f t="shared" si="195"/>
        <v>0</v>
      </c>
      <c r="ILB79" s="321">
        <f t="shared" si="195"/>
        <v>0</v>
      </c>
      <c r="ILC79" s="321">
        <f t="shared" si="195"/>
        <v>0</v>
      </c>
      <c r="ILD79" s="321">
        <f t="shared" si="195"/>
        <v>0</v>
      </c>
      <c r="ILE79" s="321">
        <f t="shared" si="195"/>
        <v>0</v>
      </c>
      <c r="ILF79" s="321">
        <f t="shared" si="195"/>
        <v>0</v>
      </c>
      <c r="ILG79" s="321">
        <f t="shared" si="195"/>
        <v>0</v>
      </c>
      <c r="ILH79" s="321">
        <f t="shared" si="195"/>
        <v>0</v>
      </c>
      <c r="ILI79" s="321">
        <f t="shared" si="195"/>
        <v>0</v>
      </c>
      <c r="ILJ79" s="321">
        <f t="shared" si="195"/>
        <v>0</v>
      </c>
      <c r="ILK79" s="321">
        <f t="shared" si="195"/>
        <v>0</v>
      </c>
      <c r="ILL79" s="321">
        <f t="shared" si="195"/>
        <v>0</v>
      </c>
      <c r="ILM79" s="321">
        <f t="shared" si="195"/>
        <v>0</v>
      </c>
      <c r="ILN79" s="321">
        <f t="shared" si="195"/>
        <v>0</v>
      </c>
      <c r="ILO79" s="321">
        <f t="shared" si="195"/>
        <v>0</v>
      </c>
      <c r="ILP79" s="321">
        <f t="shared" si="195"/>
        <v>0</v>
      </c>
      <c r="ILQ79" s="321">
        <f t="shared" si="195"/>
        <v>0</v>
      </c>
      <c r="ILR79" s="321">
        <f t="shared" si="195"/>
        <v>0</v>
      </c>
      <c r="ILS79" s="321">
        <f t="shared" si="195"/>
        <v>0</v>
      </c>
      <c r="ILT79" s="321">
        <f t="shared" si="195"/>
        <v>0</v>
      </c>
      <c r="ILU79" s="321">
        <f t="shared" si="195"/>
        <v>0</v>
      </c>
      <c r="ILV79" s="321">
        <f t="shared" si="195"/>
        <v>0</v>
      </c>
      <c r="ILW79" s="321">
        <f t="shared" si="196"/>
        <v>0</v>
      </c>
      <c r="ILX79" s="321">
        <f t="shared" si="196"/>
        <v>0</v>
      </c>
      <c r="ILY79" s="321">
        <f t="shared" si="196"/>
        <v>0</v>
      </c>
      <c r="ILZ79" s="321">
        <f t="shared" si="196"/>
        <v>0</v>
      </c>
      <c r="IMA79" s="321">
        <f t="shared" si="196"/>
        <v>0</v>
      </c>
      <c r="IMB79" s="321">
        <f t="shared" si="196"/>
        <v>0</v>
      </c>
      <c r="IMC79" s="321">
        <f t="shared" si="196"/>
        <v>0</v>
      </c>
      <c r="IMD79" s="321">
        <f t="shared" si="196"/>
        <v>0</v>
      </c>
      <c r="IME79" s="321">
        <f t="shared" si="196"/>
        <v>0</v>
      </c>
      <c r="IMF79" s="321">
        <f t="shared" si="196"/>
        <v>0</v>
      </c>
      <c r="IMG79" s="321">
        <f t="shared" si="196"/>
        <v>0</v>
      </c>
      <c r="IMH79" s="321">
        <f t="shared" si="196"/>
        <v>0</v>
      </c>
      <c r="IMI79" s="321">
        <f t="shared" si="196"/>
        <v>0</v>
      </c>
      <c r="IMJ79" s="321">
        <f t="shared" si="196"/>
        <v>0</v>
      </c>
      <c r="IMK79" s="321">
        <f t="shared" si="196"/>
        <v>0</v>
      </c>
      <c r="IML79" s="321">
        <f t="shared" si="196"/>
        <v>0</v>
      </c>
      <c r="IMM79" s="321">
        <f t="shared" si="196"/>
        <v>0</v>
      </c>
      <c r="IMN79" s="321">
        <f t="shared" si="196"/>
        <v>0</v>
      </c>
      <c r="IMO79" s="321">
        <f t="shared" si="196"/>
        <v>0</v>
      </c>
      <c r="IMP79" s="321">
        <f t="shared" si="196"/>
        <v>0</v>
      </c>
      <c r="IMQ79" s="321">
        <f t="shared" si="196"/>
        <v>0</v>
      </c>
      <c r="IMR79" s="321">
        <f t="shared" si="196"/>
        <v>0</v>
      </c>
      <c r="IMS79" s="321">
        <f t="shared" si="196"/>
        <v>0</v>
      </c>
      <c r="IMT79" s="321">
        <f t="shared" si="196"/>
        <v>0</v>
      </c>
      <c r="IMU79" s="321">
        <f t="shared" si="196"/>
        <v>0</v>
      </c>
      <c r="IMV79" s="321">
        <f t="shared" si="196"/>
        <v>0</v>
      </c>
      <c r="IMW79" s="321">
        <f t="shared" si="196"/>
        <v>0</v>
      </c>
      <c r="IMX79" s="321">
        <f t="shared" si="196"/>
        <v>0</v>
      </c>
      <c r="IMY79" s="321">
        <f t="shared" si="196"/>
        <v>0</v>
      </c>
      <c r="IMZ79" s="321">
        <f t="shared" si="196"/>
        <v>0</v>
      </c>
      <c r="INA79" s="321">
        <f t="shared" si="196"/>
        <v>0</v>
      </c>
      <c r="INB79" s="321">
        <f t="shared" si="196"/>
        <v>0</v>
      </c>
      <c r="INC79" s="321">
        <f t="shared" si="196"/>
        <v>0</v>
      </c>
      <c r="IND79" s="321">
        <f t="shared" si="196"/>
        <v>0</v>
      </c>
      <c r="INE79" s="321">
        <f t="shared" si="196"/>
        <v>0</v>
      </c>
      <c r="INF79" s="321">
        <f t="shared" si="196"/>
        <v>0</v>
      </c>
      <c r="ING79" s="321">
        <f t="shared" si="196"/>
        <v>0</v>
      </c>
      <c r="INH79" s="321">
        <f t="shared" si="196"/>
        <v>0</v>
      </c>
      <c r="INI79" s="321">
        <f t="shared" si="196"/>
        <v>0</v>
      </c>
      <c r="INJ79" s="321">
        <f t="shared" si="196"/>
        <v>0</v>
      </c>
      <c r="INK79" s="321">
        <f t="shared" si="196"/>
        <v>0</v>
      </c>
      <c r="INL79" s="321">
        <f t="shared" si="196"/>
        <v>0</v>
      </c>
      <c r="INM79" s="321">
        <f t="shared" si="196"/>
        <v>0</v>
      </c>
      <c r="INN79" s="321">
        <f t="shared" si="196"/>
        <v>0</v>
      </c>
      <c r="INO79" s="321">
        <f t="shared" si="196"/>
        <v>0</v>
      </c>
      <c r="INP79" s="321">
        <f t="shared" si="196"/>
        <v>0</v>
      </c>
      <c r="INQ79" s="321">
        <f t="shared" si="196"/>
        <v>0</v>
      </c>
      <c r="INR79" s="321">
        <f t="shared" si="196"/>
        <v>0</v>
      </c>
      <c r="INS79" s="321">
        <f t="shared" si="196"/>
        <v>0</v>
      </c>
      <c r="INT79" s="321">
        <f t="shared" si="196"/>
        <v>0</v>
      </c>
      <c r="INU79" s="321">
        <f t="shared" si="196"/>
        <v>0</v>
      </c>
      <c r="INV79" s="321">
        <f t="shared" si="196"/>
        <v>0</v>
      </c>
      <c r="INW79" s="321">
        <f t="shared" si="196"/>
        <v>0</v>
      </c>
      <c r="INX79" s="321">
        <f t="shared" si="196"/>
        <v>0</v>
      </c>
      <c r="INY79" s="321">
        <f t="shared" si="196"/>
        <v>0</v>
      </c>
      <c r="INZ79" s="321">
        <f t="shared" si="196"/>
        <v>0</v>
      </c>
      <c r="IOA79" s="321">
        <f t="shared" si="196"/>
        <v>0</v>
      </c>
      <c r="IOB79" s="321">
        <f t="shared" si="196"/>
        <v>0</v>
      </c>
      <c r="IOC79" s="321">
        <f t="shared" si="196"/>
        <v>0</v>
      </c>
      <c r="IOD79" s="321">
        <f t="shared" si="196"/>
        <v>0</v>
      </c>
      <c r="IOE79" s="321">
        <f t="shared" si="196"/>
        <v>0</v>
      </c>
      <c r="IOF79" s="321">
        <f t="shared" si="196"/>
        <v>0</v>
      </c>
      <c r="IOG79" s="321">
        <f t="shared" si="196"/>
        <v>0</v>
      </c>
      <c r="IOH79" s="321">
        <f t="shared" si="196"/>
        <v>0</v>
      </c>
      <c r="IOI79" s="321">
        <f t="shared" si="197"/>
        <v>0</v>
      </c>
      <c r="IOJ79" s="321">
        <f t="shared" si="197"/>
        <v>0</v>
      </c>
      <c r="IOK79" s="321">
        <f t="shared" si="197"/>
        <v>0</v>
      </c>
      <c r="IOL79" s="321">
        <f t="shared" si="197"/>
        <v>0</v>
      </c>
      <c r="IOM79" s="321">
        <f t="shared" si="197"/>
        <v>0</v>
      </c>
      <c r="ION79" s="321">
        <f t="shared" si="197"/>
        <v>0</v>
      </c>
      <c r="IOO79" s="321">
        <f t="shared" si="197"/>
        <v>0</v>
      </c>
      <c r="IOP79" s="321">
        <f t="shared" si="197"/>
        <v>0</v>
      </c>
      <c r="IOQ79" s="321">
        <f t="shared" si="197"/>
        <v>0</v>
      </c>
      <c r="IOR79" s="321">
        <f t="shared" si="197"/>
        <v>0</v>
      </c>
      <c r="IOS79" s="321">
        <f t="shared" si="197"/>
        <v>0</v>
      </c>
      <c r="IOT79" s="321">
        <f t="shared" si="197"/>
        <v>0</v>
      </c>
      <c r="IOU79" s="321">
        <f t="shared" si="197"/>
        <v>0</v>
      </c>
      <c r="IOV79" s="321">
        <f t="shared" si="197"/>
        <v>0</v>
      </c>
      <c r="IOW79" s="321">
        <f t="shared" si="197"/>
        <v>0</v>
      </c>
      <c r="IOX79" s="321">
        <f t="shared" si="197"/>
        <v>0</v>
      </c>
      <c r="IOY79" s="321">
        <f t="shared" si="197"/>
        <v>0</v>
      </c>
      <c r="IOZ79" s="321">
        <f t="shared" si="197"/>
        <v>0</v>
      </c>
      <c r="IPA79" s="321">
        <f t="shared" si="197"/>
        <v>0</v>
      </c>
      <c r="IPB79" s="321">
        <f t="shared" si="197"/>
        <v>0</v>
      </c>
      <c r="IPC79" s="321">
        <f t="shared" si="197"/>
        <v>0</v>
      </c>
      <c r="IPD79" s="321">
        <f t="shared" si="197"/>
        <v>0</v>
      </c>
      <c r="IPE79" s="321">
        <f t="shared" si="197"/>
        <v>0</v>
      </c>
      <c r="IPF79" s="321">
        <f t="shared" si="197"/>
        <v>0</v>
      </c>
      <c r="IPG79" s="321">
        <f t="shared" si="197"/>
        <v>0</v>
      </c>
      <c r="IPH79" s="321">
        <f t="shared" si="197"/>
        <v>0</v>
      </c>
      <c r="IPI79" s="321">
        <f t="shared" si="197"/>
        <v>0</v>
      </c>
      <c r="IPJ79" s="321">
        <f t="shared" si="197"/>
        <v>0</v>
      </c>
      <c r="IPK79" s="321">
        <f t="shared" si="197"/>
        <v>0</v>
      </c>
      <c r="IPL79" s="321">
        <f t="shared" si="197"/>
        <v>0</v>
      </c>
      <c r="IPM79" s="321">
        <f t="shared" si="197"/>
        <v>0</v>
      </c>
      <c r="IPN79" s="321">
        <f t="shared" si="197"/>
        <v>0</v>
      </c>
      <c r="IPO79" s="321">
        <f t="shared" si="197"/>
        <v>0</v>
      </c>
      <c r="IPP79" s="321">
        <f t="shared" si="197"/>
        <v>0</v>
      </c>
      <c r="IPQ79" s="321">
        <f t="shared" si="197"/>
        <v>0</v>
      </c>
      <c r="IPR79" s="321">
        <f t="shared" si="197"/>
        <v>0</v>
      </c>
      <c r="IPS79" s="321">
        <f t="shared" si="197"/>
        <v>0</v>
      </c>
      <c r="IPT79" s="321">
        <f t="shared" si="197"/>
        <v>0</v>
      </c>
      <c r="IPU79" s="321">
        <f t="shared" si="197"/>
        <v>0</v>
      </c>
      <c r="IPV79" s="321">
        <f t="shared" si="197"/>
        <v>0</v>
      </c>
      <c r="IPW79" s="321">
        <f t="shared" si="197"/>
        <v>0</v>
      </c>
      <c r="IPX79" s="321">
        <f t="shared" si="197"/>
        <v>0</v>
      </c>
      <c r="IPY79" s="321">
        <f t="shared" si="197"/>
        <v>0</v>
      </c>
      <c r="IPZ79" s="321">
        <f t="shared" si="197"/>
        <v>0</v>
      </c>
      <c r="IQA79" s="321">
        <f t="shared" si="197"/>
        <v>0</v>
      </c>
      <c r="IQB79" s="321">
        <f t="shared" si="197"/>
        <v>0</v>
      </c>
      <c r="IQC79" s="321">
        <f t="shared" si="197"/>
        <v>0</v>
      </c>
      <c r="IQD79" s="321">
        <f t="shared" si="197"/>
        <v>0</v>
      </c>
      <c r="IQE79" s="321">
        <f t="shared" si="197"/>
        <v>0</v>
      </c>
      <c r="IQF79" s="321">
        <f t="shared" si="197"/>
        <v>0</v>
      </c>
      <c r="IQG79" s="321">
        <f t="shared" si="197"/>
        <v>0</v>
      </c>
      <c r="IQH79" s="321">
        <f t="shared" si="197"/>
        <v>0</v>
      </c>
      <c r="IQI79" s="321">
        <f t="shared" si="197"/>
        <v>0</v>
      </c>
      <c r="IQJ79" s="321">
        <f t="shared" si="197"/>
        <v>0</v>
      </c>
      <c r="IQK79" s="321">
        <f t="shared" si="197"/>
        <v>0</v>
      </c>
      <c r="IQL79" s="321">
        <f t="shared" si="197"/>
        <v>0</v>
      </c>
      <c r="IQM79" s="321">
        <f t="shared" si="197"/>
        <v>0</v>
      </c>
      <c r="IQN79" s="321">
        <f t="shared" si="197"/>
        <v>0</v>
      </c>
      <c r="IQO79" s="321">
        <f t="shared" si="197"/>
        <v>0</v>
      </c>
      <c r="IQP79" s="321">
        <f t="shared" si="197"/>
        <v>0</v>
      </c>
      <c r="IQQ79" s="321">
        <f t="shared" si="197"/>
        <v>0</v>
      </c>
      <c r="IQR79" s="321">
        <f t="shared" si="197"/>
        <v>0</v>
      </c>
      <c r="IQS79" s="321">
        <f t="shared" si="197"/>
        <v>0</v>
      </c>
      <c r="IQT79" s="321">
        <f t="shared" si="197"/>
        <v>0</v>
      </c>
      <c r="IQU79" s="321">
        <f t="shared" si="198"/>
        <v>0</v>
      </c>
      <c r="IQV79" s="321">
        <f t="shared" si="198"/>
        <v>0</v>
      </c>
      <c r="IQW79" s="321">
        <f t="shared" si="198"/>
        <v>0</v>
      </c>
      <c r="IQX79" s="321">
        <f t="shared" si="198"/>
        <v>0</v>
      </c>
      <c r="IQY79" s="321">
        <f t="shared" si="198"/>
        <v>0</v>
      </c>
      <c r="IQZ79" s="321">
        <f t="shared" si="198"/>
        <v>0</v>
      </c>
      <c r="IRA79" s="321">
        <f t="shared" si="198"/>
        <v>0</v>
      </c>
      <c r="IRB79" s="321">
        <f t="shared" si="198"/>
        <v>0</v>
      </c>
      <c r="IRC79" s="321">
        <f t="shared" si="198"/>
        <v>0</v>
      </c>
      <c r="IRD79" s="321">
        <f t="shared" si="198"/>
        <v>0</v>
      </c>
      <c r="IRE79" s="321">
        <f t="shared" si="198"/>
        <v>0</v>
      </c>
      <c r="IRF79" s="321">
        <f t="shared" si="198"/>
        <v>0</v>
      </c>
      <c r="IRG79" s="321">
        <f t="shared" si="198"/>
        <v>0</v>
      </c>
      <c r="IRH79" s="321">
        <f t="shared" si="198"/>
        <v>0</v>
      </c>
      <c r="IRI79" s="321">
        <f t="shared" si="198"/>
        <v>0</v>
      </c>
      <c r="IRJ79" s="321">
        <f t="shared" si="198"/>
        <v>0</v>
      </c>
      <c r="IRK79" s="321">
        <f t="shared" si="198"/>
        <v>0</v>
      </c>
      <c r="IRL79" s="321">
        <f t="shared" si="198"/>
        <v>0</v>
      </c>
      <c r="IRM79" s="321">
        <f t="shared" si="198"/>
        <v>0</v>
      </c>
      <c r="IRN79" s="321">
        <f t="shared" si="198"/>
        <v>0</v>
      </c>
      <c r="IRO79" s="321">
        <f t="shared" si="198"/>
        <v>0</v>
      </c>
      <c r="IRP79" s="321">
        <f t="shared" si="198"/>
        <v>0</v>
      </c>
      <c r="IRQ79" s="321">
        <f t="shared" si="198"/>
        <v>0</v>
      </c>
      <c r="IRR79" s="321">
        <f t="shared" si="198"/>
        <v>0</v>
      </c>
      <c r="IRS79" s="321">
        <f t="shared" si="198"/>
        <v>0</v>
      </c>
      <c r="IRT79" s="321">
        <f t="shared" si="198"/>
        <v>0</v>
      </c>
      <c r="IRU79" s="321">
        <f t="shared" si="198"/>
        <v>0</v>
      </c>
      <c r="IRV79" s="321">
        <f t="shared" si="198"/>
        <v>0</v>
      </c>
      <c r="IRW79" s="321">
        <f t="shared" si="198"/>
        <v>0</v>
      </c>
      <c r="IRX79" s="321">
        <f t="shared" si="198"/>
        <v>0</v>
      </c>
      <c r="IRY79" s="321">
        <f t="shared" si="198"/>
        <v>0</v>
      </c>
      <c r="IRZ79" s="321">
        <f t="shared" si="198"/>
        <v>0</v>
      </c>
      <c r="ISA79" s="321">
        <f t="shared" si="198"/>
        <v>0</v>
      </c>
      <c r="ISB79" s="321">
        <f t="shared" si="198"/>
        <v>0</v>
      </c>
      <c r="ISC79" s="321">
        <f t="shared" si="198"/>
        <v>0</v>
      </c>
      <c r="ISD79" s="321">
        <f t="shared" si="198"/>
        <v>0</v>
      </c>
      <c r="ISE79" s="321">
        <f t="shared" si="198"/>
        <v>0</v>
      </c>
      <c r="ISF79" s="321">
        <f t="shared" si="198"/>
        <v>0</v>
      </c>
      <c r="ISG79" s="321">
        <f t="shared" si="198"/>
        <v>0</v>
      </c>
      <c r="ISH79" s="321">
        <f t="shared" si="198"/>
        <v>0</v>
      </c>
      <c r="ISI79" s="321">
        <f t="shared" si="198"/>
        <v>0</v>
      </c>
      <c r="ISJ79" s="321">
        <f t="shared" si="198"/>
        <v>0</v>
      </c>
      <c r="ISK79" s="321">
        <f t="shared" si="198"/>
        <v>0</v>
      </c>
      <c r="ISL79" s="321">
        <f t="shared" si="198"/>
        <v>0</v>
      </c>
      <c r="ISM79" s="321">
        <f t="shared" si="198"/>
        <v>0</v>
      </c>
      <c r="ISN79" s="321">
        <f t="shared" si="198"/>
        <v>0</v>
      </c>
      <c r="ISO79" s="321">
        <f t="shared" si="198"/>
        <v>0</v>
      </c>
      <c r="ISP79" s="321">
        <f t="shared" si="198"/>
        <v>0</v>
      </c>
      <c r="ISQ79" s="321">
        <f t="shared" si="198"/>
        <v>0</v>
      </c>
      <c r="ISR79" s="321">
        <f t="shared" si="198"/>
        <v>0</v>
      </c>
      <c r="ISS79" s="321">
        <f t="shared" si="198"/>
        <v>0</v>
      </c>
      <c r="IST79" s="321">
        <f t="shared" si="198"/>
        <v>0</v>
      </c>
      <c r="ISU79" s="321">
        <f t="shared" si="198"/>
        <v>0</v>
      </c>
      <c r="ISV79" s="321">
        <f t="shared" si="198"/>
        <v>0</v>
      </c>
      <c r="ISW79" s="321">
        <f t="shared" si="198"/>
        <v>0</v>
      </c>
      <c r="ISX79" s="321">
        <f t="shared" si="198"/>
        <v>0</v>
      </c>
      <c r="ISY79" s="321">
        <f t="shared" si="198"/>
        <v>0</v>
      </c>
      <c r="ISZ79" s="321">
        <f t="shared" si="198"/>
        <v>0</v>
      </c>
      <c r="ITA79" s="321">
        <f t="shared" si="198"/>
        <v>0</v>
      </c>
      <c r="ITB79" s="321">
        <f t="shared" si="198"/>
        <v>0</v>
      </c>
      <c r="ITC79" s="321">
        <f t="shared" si="198"/>
        <v>0</v>
      </c>
      <c r="ITD79" s="321">
        <f t="shared" si="198"/>
        <v>0</v>
      </c>
      <c r="ITE79" s="321">
        <f t="shared" si="198"/>
        <v>0</v>
      </c>
      <c r="ITF79" s="321">
        <f t="shared" si="198"/>
        <v>0</v>
      </c>
      <c r="ITG79" s="321">
        <f t="shared" si="199"/>
        <v>0</v>
      </c>
      <c r="ITH79" s="321">
        <f t="shared" si="199"/>
        <v>0</v>
      </c>
      <c r="ITI79" s="321">
        <f t="shared" si="199"/>
        <v>0</v>
      </c>
      <c r="ITJ79" s="321">
        <f t="shared" si="199"/>
        <v>0</v>
      </c>
      <c r="ITK79" s="321">
        <f t="shared" si="199"/>
        <v>0</v>
      </c>
      <c r="ITL79" s="321">
        <f t="shared" si="199"/>
        <v>0</v>
      </c>
      <c r="ITM79" s="321">
        <f t="shared" si="199"/>
        <v>0</v>
      </c>
      <c r="ITN79" s="321">
        <f t="shared" si="199"/>
        <v>0</v>
      </c>
      <c r="ITO79" s="321">
        <f t="shared" si="199"/>
        <v>0</v>
      </c>
      <c r="ITP79" s="321">
        <f t="shared" si="199"/>
        <v>0</v>
      </c>
      <c r="ITQ79" s="321">
        <f t="shared" si="199"/>
        <v>0</v>
      </c>
      <c r="ITR79" s="321">
        <f t="shared" si="199"/>
        <v>0</v>
      </c>
      <c r="ITS79" s="321">
        <f t="shared" si="199"/>
        <v>0</v>
      </c>
      <c r="ITT79" s="321">
        <f t="shared" si="199"/>
        <v>0</v>
      </c>
      <c r="ITU79" s="321">
        <f t="shared" si="199"/>
        <v>0</v>
      </c>
      <c r="ITV79" s="321">
        <f t="shared" si="199"/>
        <v>0</v>
      </c>
      <c r="ITW79" s="321">
        <f t="shared" si="199"/>
        <v>0</v>
      </c>
      <c r="ITX79" s="321">
        <f t="shared" si="199"/>
        <v>0</v>
      </c>
      <c r="ITY79" s="321">
        <f t="shared" si="199"/>
        <v>0</v>
      </c>
      <c r="ITZ79" s="321">
        <f t="shared" si="199"/>
        <v>0</v>
      </c>
      <c r="IUA79" s="321">
        <f t="shared" si="199"/>
        <v>0</v>
      </c>
      <c r="IUB79" s="321">
        <f t="shared" si="199"/>
        <v>0</v>
      </c>
      <c r="IUC79" s="321">
        <f t="shared" si="199"/>
        <v>0</v>
      </c>
      <c r="IUD79" s="321">
        <f t="shared" si="199"/>
        <v>0</v>
      </c>
      <c r="IUE79" s="321">
        <f t="shared" si="199"/>
        <v>0</v>
      </c>
      <c r="IUF79" s="321">
        <f t="shared" si="199"/>
        <v>0</v>
      </c>
      <c r="IUG79" s="321">
        <f t="shared" si="199"/>
        <v>0</v>
      </c>
      <c r="IUH79" s="321">
        <f t="shared" si="199"/>
        <v>0</v>
      </c>
      <c r="IUI79" s="321">
        <f t="shared" si="199"/>
        <v>0</v>
      </c>
      <c r="IUJ79" s="321">
        <f t="shared" si="199"/>
        <v>0</v>
      </c>
      <c r="IUK79" s="321">
        <f t="shared" si="199"/>
        <v>0</v>
      </c>
      <c r="IUL79" s="321">
        <f t="shared" si="199"/>
        <v>0</v>
      </c>
      <c r="IUM79" s="321">
        <f t="shared" si="199"/>
        <v>0</v>
      </c>
      <c r="IUN79" s="321">
        <f t="shared" si="199"/>
        <v>0</v>
      </c>
      <c r="IUO79" s="321">
        <f t="shared" si="199"/>
        <v>0</v>
      </c>
      <c r="IUP79" s="321">
        <f t="shared" si="199"/>
        <v>0</v>
      </c>
      <c r="IUQ79" s="321">
        <f t="shared" si="199"/>
        <v>0</v>
      </c>
      <c r="IUR79" s="321">
        <f t="shared" si="199"/>
        <v>0</v>
      </c>
      <c r="IUS79" s="321">
        <f t="shared" si="199"/>
        <v>0</v>
      </c>
      <c r="IUT79" s="321">
        <f t="shared" si="199"/>
        <v>0</v>
      </c>
      <c r="IUU79" s="321">
        <f t="shared" si="199"/>
        <v>0</v>
      </c>
      <c r="IUV79" s="321">
        <f t="shared" si="199"/>
        <v>0</v>
      </c>
      <c r="IUW79" s="321">
        <f t="shared" si="199"/>
        <v>0</v>
      </c>
      <c r="IUX79" s="321">
        <f t="shared" si="199"/>
        <v>0</v>
      </c>
      <c r="IUY79" s="321">
        <f t="shared" si="199"/>
        <v>0</v>
      </c>
      <c r="IUZ79" s="321">
        <f t="shared" si="199"/>
        <v>0</v>
      </c>
      <c r="IVA79" s="321">
        <f t="shared" si="199"/>
        <v>0</v>
      </c>
      <c r="IVB79" s="321">
        <f t="shared" si="199"/>
        <v>0</v>
      </c>
      <c r="IVC79" s="321">
        <f t="shared" si="199"/>
        <v>0</v>
      </c>
      <c r="IVD79" s="321">
        <f t="shared" si="199"/>
        <v>0</v>
      </c>
      <c r="IVE79" s="321">
        <f t="shared" si="199"/>
        <v>0</v>
      </c>
      <c r="IVF79" s="321">
        <f t="shared" si="199"/>
        <v>0</v>
      </c>
      <c r="IVG79" s="321">
        <f t="shared" si="199"/>
        <v>0</v>
      </c>
      <c r="IVH79" s="321">
        <f t="shared" si="199"/>
        <v>0</v>
      </c>
      <c r="IVI79" s="321">
        <f t="shared" si="199"/>
        <v>0</v>
      </c>
      <c r="IVJ79" s="321">
        <f t="shared" si="199"/>
        <v>0</v>
      </c>
      <c r="IVK79" s="321">
        <f t="shared" si="199"/>
        <v>0</v>
      </c>
      <c r="IVL79" s="321">
        <f t="shared" si="199"/>
        <v>0</v>
      </c>
      <c r="IVM79" s="321">
        <f t="shared" si="199"/>
        <v>0</v>
      </c>
      <c r="IVN79" s="321">
        <f t="shared" si="199"/>
        <v>0</v>
      </c>
      <c r="IVO79" s="321">
        <f t="shared" si="199"/>
        <v>0</v>
      </c>
      <c r="IVP79" s="321">
        <f t="shared" si="199"/>
        <v>0</v>
      </c>
      <c r="IVQ79" s="321">
        <f t="shared" si="199"/>
        <v>0</v>
      </c>
      <c r="IVR79" s="321">
        <f t="shared" si="199"/>
        <v>0</v>
      </c>
      <c r="IVS79" s="321">
        <f t="shared" si="200"/>
        <v>0</v>
      </c>
      <c r="IVT79" s="321">
        <f t="shared" si="200"/>
        <v>0</v>
      </c>
      <c r="IVU79" s="321">
        <f t="shared" si="200"/>
        <v>0</v>
      </c>
      <c r="IVV79" s="321">
        <f t="shared" si="200"/>
        <v>0</v>
      </c>
      <c r="IVW79" s="321">
        <f t="shared" si="200"/>
        <v>0</v>
      </c>
      <c r="IVX79" s="321">
        <f t="shared" si="200"/>
        <v>0</v>
      </c>
      <c r="IVY79" s="321">
        <f t="shared" si="200"/>
        <v>0</v>
      </c>
      <c r="IVZ79" s="321">
        <f t="shared" si="200"/>
        <v>0</v>
      </c>
      <c r="IWA79" s="321">
        <f t="shared" si="200"/>
        <v>0</v>
      </c>
      <c r="IWB79" s="321">
        <f t="shared" si="200"/>
        <v>0</v>
      </c>
      <c r="IWC79" s="321">
        <f t="shared" si="200"/>
        <v>0</v>
      </c>
      <c r="IWD79" s="321">
        <f t="shared" si="200"/>
        <v>0</v>
      </c>
      <c r="IWE79" s="321">
        <f t="shared" si="200"/>
        <v>0</v>
      </c>
      <c r="IWF79" s="321">
        <f t="shared" si="200"/>
        <v>0</v>
      </c>
      <c r="IWG79" s="321">
        <f t="shared" si="200"/>
        <v>0</v>
      </c>
      <c r="IWH79" s="321">
        <f t="shared" si="200"/>
        <v>0</v>
      </c>
      <c r="IWI79" s="321">
        <f t="shared" si="200"/>
        <v>0</v>
      </c>
      <c r="IWJ79" s="321">
        <f t="shared" si="200"/>
        <v>0</v>
      </c>
      <c r="IWK79" s="321">
        <f t="shared" si="200"/>
        <v>0</v>
      </c>
      <c r="IWL79" s="321">
        <f t="shared" si="200"/>
        <v>0</v>
      </c>
      <c r="IWM79" s="321">
        <f t="shared" si="200"/>
        <v>0</v>
      </c>
      <c r="IWN79" s="321">
        <f t="shared" si="200"/>
        <v>0</v>
      </c>
      <c r="IWO79" s="321">
        <f t="shared" si="200"/>
        <v>0</v>
      </c>
      <c r="IWP79" s="321">
        <f t="shared" si="200"/>
        <v>0</v>
      </c>
      <c r="IWQ79" s="321">
        <f t="shared" si="200"/>
        <v>0</v>
      </c>
      <c r="IWR79" s="321">
        <f t="shared" si="200"/>
        <v>0</v>
      </c>
      <c r="IWS79" s="321">
        <f t="shared" si="200"/>
        <v>0</v>
      </c>
      <c r="IWT79" s="321">
        <f t="shared" si="200"/>
        <v>0</v>
      </c>
      <c r="IWU79" s="321">
        <f t="shared" si="200"/>
        <v>0</v>
      </c>
      <c r="IWV79" s="321">
        <f t="shared" si="200"/>
        <v>0</v>
      </c>
      <c r="IWW79" s="321">
        <f t="shared" si="200"/>
        <v>0</v>
      </c>
      <c r="IWX79" s="321">
        <f t="shared" si="200"/>
        <v>0</v>
      </c>
      <c r="IWY79" s="321">
        <f t="shared" si="200"/>
        <v>0</v>
      </c>
      <c r="IWZ79" s="321">
        <f t="shared" si="200"/>
        <v>0</v>
      </c>
      <c r="IXA79" s="321">
        <f t="shared" si="200"/>
        <v>0</v>
      </c>
      <c r="IXB79" s="321">
        <f t="shared" si="200"/>
        <v>0</v>
      </c>
      <c r="IXC79" s="321">
        <f t="shared" si="200"/>
        <v>0</v>
      </c>
      <c r="IXD79" s="321">
        <f t="shared" si="200"/>
        <v>0</v>
      </c>
      <c r="IXE79" s="321">
        <f t="shared" si="200"/>
        <v>0</v>
      </c>
      <c r="IXF79" s="321">
        <f t="shared" si="200"/>
        <v>0</v>
      </c>
      <c r="IXG79" s="321">
        <f t="shared" si="200"/>
        <v>0</v>
      </c>
      <c r="IXH79" s="321">
        <f t="shared" si="200"/>
        <v>0</v>
      </c>
      <c r="IXI79" s="321">
        <f t="shared" si="200"/>
        <v>0</v>
      </c>
      <c r="IXJ79" s="321">
        <f t="shared" si="200"/>
        <v>0</v>
      </c>
      <c r="IXK79" s="321">
        <f t="shared" si="200"/>
        <v>0</v>
      </c>
      <c r="IXL79" s="321">
        <f t="shared" si="200"/>
        <v>0</v>
      </c>
      <c r="IXM79" s="321">
        <f t="shared" si="200"/>
        <v>0</v>
      </c>
      <c r="IXN79" s="321">
        <f t="shared" si="200"/>
        <v>0</v>
      </c>
      <c r="IXO79" s="321">
        <f t="shared" si="200"/>
        <v>0</v>
      </c>
      <c r="IXP79" s="321">
        <f t="shared" si="200"/>
        <v>0</v>
      </c>
      <c r="IXQ79" s="321">
        <f t="shared" si="200"/>
        <v>0</v>
      </c>
      <c r="IXR79" s="321">
        <f t="shared" si="200"/>
        <v>0</v>
      </c>
      <c r="IXS79" s="321">
        <f t="shared" si="200"/>
        <v>0</v>
      </c>
      <c r="IXT79" s="321">
        <f t="shared" si="200"/>
        <v>0</v>
      </c>
      <c r="IXU79" s="321">
        <f t="shared" si="200"/>
        <v>0</v>
      </c>
      <c r="IXV79" s="321">
        <f t="shared" si="200"/>
        <v>0</v>
      </c>
      <c r="IXW79" s="321">
        <f t="shared" si="200"/>
        <v>0</v>
      </c>
      <c r="IXX79" s="321">
        <f t="shared" si="200"/>
        <v>0</v>
      </c>
      <c r="IXY79" s="321">
        <f t="shared" si="200"/>
        <v>0</v>
      </c>
      <c r="IXZ79" s="321">
        <f t="shared" si="200"/>
        <v>0</v>
      </c>
      <c r="IYA79" s="321">
        <f t="shared" si="200"/>
        <v>0</v>
      </c>
      <c r="IYB79" s="321">
        <f t="shared" si="200"/>
        <v>0</v>
      </c>
      <c r="IYC79" s="321">
        <f t="shared" si="200"/>
        <v>0</v>
      </c>
      <c r="IYD79" s="321">
        <f t="shared" si="200"/>
        <v>0</v>
      </c>
      <c r="IYE79" s="321">
        <f t="shared" si="201"/>
        <v>0</v>
      </c>
      <c r="IYF79" s="321">
        <f t="shared" si="201"/>
        <v>0</v>
      </c>
      <c r="IYG79" s="321">
        <f t="shared" si="201"/>
        <v>0</v>
      </c>
      <c r="IYH79" s="321">
        <f t="shared" si="201"/>
        <v>0</v>
      </c>
      <c r="IYI79" s="321">
        <f t="shared" si="201"/>
        <v>0</v>
      </c>
      <c r="IYJ79" s="321">
        <f t="shared" si="201"/>
        <v>0</v>
      </c>
      <c r="IYK79" s="321">
        <f t="shared" si="201"/>
        <v>0</v>
      </c>
      <c r="IYL79" s="321">
        <f t="shared" si="201"/>
        <v>0</v>
      </c>
      <c r="IYM79" s="321">
        <f t="shared" si="201"/>
        <v>0</v>
      </c>
      <c r="IYN79" s="321">
        <f t="shared" si="201"/>
        <v>0</v>
      </c>
      <c r="IYO79" s="321">
        <f t="shared" si="201"/>
        <v>0</v>
      </c>
      <c r="IYP79" s="321">
        <f t="shared" si="201"/>
        <v>0</v>
      </c>
      <c r="IYQ79" s="321">
        <f t="shared" si="201"/>
        <v>0</v>
      </c>
      <c r="IYR79" s="321">
        <f t="shared" si="201"/>
        <v>0</v>
      </c>
      <c r="IYS79" s="321">
        <f t="shared" si="201"/>
        <v>0</v>
      </c>
      <c r="IYT79" s="321">
        <f t="shared" si="201"/>
        <v>0</v>
      </c>
      <c r="IYU79" s="321">
        <f t="shared" si="201"/>
        <v>0</v>
      </c>
      <c r="IYV79" s="321">
        <f t="shared" si="201"/>
        <v>0</v>
      </c>
      <c r="IYW79" s="321">
        <f t="shared" si="201"/>
        <v>0</v>
      </c>
      <c r="IYX79" s="321">
        <f t="shared" si="201"/>
        <v>0</v>
      </c>
      <c r="IYY79" s="321">
        <f t="shared" si="201"/>
        <v>0</v>
      </c>
      <c r="IYZ79" s="321">
        <f t="shared" si="201"/>
        <v>0</v>
      </c>
      <c r="IZA79" s="321">
        <f t="shared" si="201"/>
        <v>0</v>
      </c>
      <c r="IZB79" s="321">
        <f t="shared" si="201"/>
        <v>0</v>
      </c>
      <c r="IZC79" s="321">
        <f t="shared" si="201"/>
        <v>0</v>
      </c>
      <c r="IZD79" s="321">
        <f t="shared" si="201"/>
        <v>0</v>
      </c>
      <c r="IZE79" s="321">
        <f t="shared" si="201"/>
        <v>0</v>
      </c>
      <c r="IZF79" s="321">
        <f t="shared" si="201"/>
        <v>0</v>
      </c>
      <c r="IZG79" s="321">
        <f t="shared" si="201"/>
        <v>0</v>
      </c>
      <c r="IZH79" s="321">
        <f t="shared" si="201"/>
        <v>0</v>
      </c>
      <c r="IZI79" s="321">
        <f t="shared" si="201"/>
        <v>0</v>
      </c>
      <c r="IZJ79" s="321">
        <f t="shared" si="201"/>
        <v>0</v>
      </c>
      <c r="IZK79" s="321">
        <f t="shared" si="201"/>
        <v>0</v>
      </c>
      <c r="IZL79" s="321">
        <f t="shared" si="201"/>
        <v>0</v>
      </c>
      <c r="IZM79" s="321">
        <f t="shared" si="201"/>
        <v>0</v>
      </c>
      <c r="IZN79" s="321">
        <f t="shared" si="201"/>
        <v>0</v>
      </c>
      <c r="IZO79" s="321">
        <f t="shared" si="201"/>
        <v>0</v>
      </c>
      <c r="IZP79" s="321">
        <f t="shared" si="201"/>
        <v>0</v>
      </c>
      <c r="IZQ79" s="321">
        <f t="shared" si="201"/>
        <v>0</v>
      </c>
      <c r="IZR79" s="321">
        <f t="shared" si="201"/>
        <v>0</v>
      </c>
      <c r="IZS79" s="321">
        <f t="shared" si="201"/>
        <v>0</v>
      </c>
      <c r="IZT79" s="321">
        <f t="shared" si="201"/>
        <v>0</v>
      </c>
      <c r="IZU79" s="321">
        <f t="shared" si="201"/>
        <v>0</v>
      </c>
      <c r="IZV79" s="321">
        <f t="shared" si="201"/>
        <v>0</v>
      </c>
      <c r="IZW79" s="321">
        <f t="shared" si="201"/>
        <v>0</v>
      </c>
      <c r="IZX79" s="321">
        <f t="shared" si="201"/>
        <v>0</v>
      </c>
      <c r="IZY79" s="321">
        <f t="shared" si="201"/>
        <v>0</v>
      </c>
      <c r="IZZ79" s="321">
        <f t="shared" si="201"/>
        <v>0</v>
      </c>
      <c r="JAA79" s="321">
        <f t="shared" si="201"/>
        <v>0</v>
      </c>
      <c r="JAB79" s="321">
        <f t="shared" si="201"/>
        <v>0</v>
      </c>
      <c r="JAC79" s="321">
        <f t="shared" si="201"/>
        <v>0</v>
      </c>
      <c r="JAD79" s="321">
        <f t="shared" si="201"/>
        <v>0</v>
      </c>
      <c r="JAE79" s="321">
        <f t="shared" si="201"/>
        <v>0</v>
      </c>
      <c r="JAF79" s="321">
        <f t="shared" si="201"/>
        <v>0</v>
      </c>
      <c r="JAG79" s="321">
        <f t="shared" si="201"/>
        <v>0</v>
      </c>
      <c r="JAH79" s="321">
        <f t="shared" si="201"/>
        <v>0</v>
      </c>
      <c r="JAI79" s="321">
        <f t="shared" si="201"/>
        <v>0</v>
      </c>
      <c r="JAJ79" s="321">
        <f t="shared" si="201"/>
        <v>0</v>
      </c>
      <c r="JAK79" s="321">
        <f t="shared" si="201"/>
        <v>0</v>
      </c>
      <c r="JAL79" s="321">
        <f t="shared" si="201"/>
        <v>0</v>
      </c>
      <c r="JAM79" s="321">
        <f t="shared" si="201"/>
        <v>0</v>
      </c>
      <c r="JAN79" s="321">
        <f t="shared" si="201"/>
        <v>0</v>
      </c>
      <c r="JAO79" s="321">
        <f t="shared" si="201"/>
        <v>0</v>
      </c>
      <c r="JAP79" s="321">
        <f t="shared" si="201"/>
        <v>0</v>
      </c>
      <c r="JAQ79" s="321">
        <f t="shared" si="202"/>
        <v>0</v>
      </c>
      <c r="JAR79" s="321">
        <f t="shared" si="202"/>
        <v>0</v>
      </c>
      <c r="JAS79" s="321">
        <f t="shared" si="202"/>
        <v>0</v>
      </c>
      <c r="JAT79" s="321">
        <f t="shared" si="202"/>
        <v>0</v>
      </c>
      <c r="JAU79" s="321">
        <f t="shared" si="202"/>
        <v>0</v>
      </c>
      <c r="JAV79" s="321">
        <f t="shared" si="202"/>
        <v>0</v>
      </c>
      <c r="JAW79" s="321">
        <f t="shared" si="202"/>
        <v>0</v>
      </c>
      <c r="JAX79" s="321">
        <f t="shared" si="202"/>
        <v>0</v>
      </c>
      <c r="JAY79" s="321">
        <f t="shared" si="202"/>
        <v>0</v>
      </c>
      <c r="JAZ79" s="321">
        <f t="shared" si="202"/>
        <v>0</v>
      </c>
      <c r="JBA79" s="321">
        <f t="shared" si="202"/>
        <v>0</v>
      </c>
      <c r="JBB79" s="321">
        <f t="shared" si="202"/>
        <v>0</v>
      </c>
      <c r="JBC79" s="321">
        <f t="shared" si="202"/>
        <v>0</v>
      </c>
      <c r="JBD79" s="321">
        <f t="shared" si="202"/>
        <v>0</v>
      </c>
      <c r="JBE79" s="321">
        <f t="shared" si="202"/>
        <v>0</v>
      </c>
      <c r="JBF79" s="321">
        <f t="shared" si="202"/>
        <v>0</v>
      </c>
      <c r="JBG79" s="321">
        <f t="shared" si="202"/>
        <v>0</v>
      </c>
      <c r="JBH79" s="321">
        <f t="shared" si="202"/>
        <v>0</v>
      </c>
      <c r="JBI79" s="321">
        <f t="shared" si="202"/>
        <v>0</v>
      </c>
      <c r="JBJ79" s="321">
        <f t="shared" si="202"/>
        <v>0</v>
      </c>
      <c r="JBK79" s="321">
        <f t="shared" si="202"/>
        <v>0</v>
      </c>
      <c r="JBL79" s="321">
        <f t="shared" si="202"/>
        <v>0</v>
      </c>
      <c r="JBM79" s="321">
        <f t="shared" si="202"/>
        <v>0</v>
      </c>
      <c r="JBN79" s="321">
        <f t="shared" si="202"/>
        <v>0</v>
      </c>
      <c r="JBO79" s="321">
        <f t="shared" si="202"/>
        <v>0</v>
      </c>
      <c r="JBP79" s="321">
        <f t="shared" si="202"/>
        <v>0</v>
      </c>
      <c r="JBQ79" s="321">
        <f t="shared" si="202"/>
        <v>0</v>
      </c>
      <c r="JBR79" s="321">
        <f t="shared" si="202"/>
        <v>0</v>
      </c>
      <c r="JBS79" s="321">
        <f t="shared" si="202"/>
        <v>0</v>
      </c>
      <c r="JBT79" s="321">
        <f t="shared" si="202"/>
        <v>0</v>
      </c>
      <c r="JBU79" s="321">
        <f t="shared" si="202"/>
        <v>0</v>
      </c>
      <c r="JBV79" s="321">
        <f t="shared" si="202"/>
        <v>0</v>
      </c>
      <c r="JBW79" s="321">
        <f t="shared" si="202"/>
        <v>0</v>
      </c>
      <c r="JBX79" s="321">
        <f t="shared" si="202"/>
        <v>0</v>
      </c>
      <c r="JBY79" s="321">
        <f t="shared" si="202"/>
        <v>0</v>
      </c>
      <c r="JBZ79" s="321">
        <f t="shared" si="202"/>
        <v>0</v>
      </c>
      <c r="JCA79" s="321">
        <f t="shared" si="202"/>
        <v>0</v>
      </c>
      <c r="JCB79" s="321">
        <f t="shared" si="202"/>
        <v>0</v>
      </c>
      <c r="JCC79" s="321">
        <f t="shared" si="202"/>
        <v>0</v>
      </c>
      <c r="JCD79" s="321">
        <f t="shared" si="202"/>
        <v>0</v>
      </c>
      <c r="JCE79" s="321">
        <f t="shared" si="202"/>
        <v>0</v>
      </c>
      <c r="JCF79" s="321">
        <f t="shared" si="202"/>
        <v>0</v>
      </c>
      <c r="JCG79" s="321">
        <f t="shared" si="202"/>
        <v>0</v>
      </c>
      <c r="JCH79" s="321">
        <f t="shared" si="202"/>
        <v>0</v>
      </c>
      <c r="JCI79" s="321">
        <f t="shared" si="202"/>
        <v>0</v>
      </c>
      <c r="JCJ79" s="321">
        <f t="shared" si="202"/>
        <v>0</v>
      </c>
      <c r="JCK79" s="321">
        <f t="shared" si="202"/>
        <v>0</v>
      </c>
      <c r="JCL79" s="321">
        <f t="shared" si="202"/>
        <v>0</v>
      </c>
      <c r="JCM79" s="321">
        <f t="shared" si="202"/>
        <v>0</v>
      </c>
      <c r="JCN79" s="321">
        <f t="shared" si="202"/>
        <v>0</v>
      </c>
      <c r="JCO79" s="321">
        <f t="shared" si="202"/>
        <v>0</v>
      </c>
      <c r="JCP79" s="321">
        <f t="shared" si="202"/>
        <v>0</v>
      </c>
      <c r="JCQ79" s="321">
        <f t="shared" si="202"/>
        <v>0</v>
      </c>
      <c r="JCR79" s="321">
        <f t="shared" si="202"/>
        <v>0</v>
      </c>
      <c r="JCS79" s="321">
        <f t="shared" si="202"/>
        <v>0</v>
      </c>
      <c r="JCT79" s="321">
        <f t="shared" si="202"/>
        <v>0</v>
      </c>
      <c r="JCU79" s="321">
        <f t="shared" si="202"/>
        <v>0</v>
      </c>
      <c r="JCV79" s="321">
        <f t="shared" si="202"/>
        <v>0</v>
      </c>
      <c r="JCW79" s="321">
        <f t="shared" si="202"/>
        <v>0</v>
      </c>
      <c r="JCX79" s="321">
        <f t="shared" si="202"/>
        <v>0</v>
      </c>
      <c r="JCY79" s="321">
        <f t="shared" si="202"/>
        <v>0</v>
      </c>
      <c r="JCZ79" s="321">
        <f t="shared" si="202"/>
        <v>0</v>
      </c>
      <c r="JDA79" s="321">
        <f t="shared" si="202"/>
        <v>0</v>
      </c>
      <c r="JDB79" s="321">
        <f t="shared" si="202"/>
        <v>0</v>
      </c>
      <c r="JDC79" s="321">
        <f t="shared" si="203"/>
        <v>0</v>
      </c>
      <c r="JDD79" s="321">
        <f t="shared" si="203"/>
        <v>0</v>
      </c>
      <c r="JDE79" s="321">
        <f t="shared" si="203"/>
        <v>0</v>
      </c>
      <c r="JDF79" s="321">
        <f t="shared" si="203"/>
        <v>0</v>
      </c>
      <c r="JDG79" s="321">
        <f t="shared" si="203"/>
        <v>0</v>
      </c>
      <c r="JDH79" s="321">
        <f t="shared" si="203"/>
        <v>0</v>
      </c>
      <c r="JDI79" s="321">
        <f t="shared" si="203"/>
        <v>0</v>
      </c>
      <c r="JDJ79" s="321">
        <f t="shared" si="203"/>
        <v>0</v>
      </c>
      <c r="JDK79" s="321">
        <f t="shared" si="203"/>
        <v>0</v>
      </c>
      <c r="JDL79" s="321">
        <f t="shared" si="203"/>
        <v>0</v>
      </c>
      <c r="JDM79" s="321">
        <f t="shared" si="203"/>
        <v>0</v>
      </c>
      <c r="JDN79" s="321">
        <f t="shared" si="203"/>
        <v>0</v>
      </c>
      <c r="JDO79" s="321">
        <f t="shared" si="203"/>
        <v>0</v>
      </c>
      <c r="JDP79" s="321">
        <f t="shared" si="203"/>
        <v>0</v>
      </c>
      <c r="JDQ79" s="321">
        <f t="shared" si="203"/>
        <v>0</v>
      </c>
      <c r="JDR79" s="321">
        <f t="shared" si="203"/>
        <v>0</v>
      </c>
      <c r="JDS79" s="321">
        <f t="shared" si="203"/>
        <v>0</v>
      </c>
      <c r="JDT79" s="321">
        <f t="shared" si="203"/>
        <v>0</v>
      </c>
      <c r="JDU79" s="321">
        <f t="shared" si="203"/>
        <v>0</v>
      </c>
      <c r="JDV79" s="321">
        <f t="shared" si="203"/>
        <v>0</v>
      </c>
      <c r="JDW79" s="321">
        <f t="shared" si="203"/>
        <v>0</v>
      </c>
      <c r="JDX79" s="321">
        <f t="shared" si="203"/>
        <v>0</v>
      </c>
      <c r="JDY79" s="321">
        <f t="shared" si="203"/>
        <v>0</v>
      </c>
      <c r="JDZ79" s="321">
        <f t="shared" si="203"/>
        <v>0</v>
      </c>
      <c r="JEA79" s="321">
        <f t="shared" si="203"/>
        <v>0</v>
      </c>
      <c r="JEB79" s="321">
        <f t="shared" si="203"/>
        <v>0</v>
      </c>
      <c r="JEC79" s="321">
        <f t="shared" si="203"/>
        <v>0</v>
      </c>
      <c r="JED79" s="321">
        <f t="shared" si="203"/>
        <v>0</v>
      </c>
      <c r="JEE79" s="321">
        <f t="shared" si="203"/>
        <v>0</v>
      </c>
      <c r="JEF79" s="321">
        <f t="shared" si="203"/>
        <v>0</v>
      </c>
      <c r="JEG79" s="321">
        <f t="shared" si="203"/>
        <v>0</v>
      </c>
      <c r="JEH79" s="321">
        <f t="shared" si="203"/>
        <v>0</v>
      </c>
      <c r="JEI79" s="321">
        <f t="shared" si="203"/>
        <v>0</v>
      </c>
      <c r="JEJ79" s="321">
        <f t="shared" si="203"/>
        <v>0</v>
      </c>
      <c r="JEK79" s="321">
        <f t="shared" si="203"/>
        <v>0</v>
      </c>
      <c r="JEL79" s="321">
        <f t="shared" si="203"/>
        <v>0</v>
      </c>
      <c r="JEM79" s="321">
        <f t="shared" si="203"/>
        <v>0</v>
      </c>
      <c r="JEN79" s="321">
        <f t="shared" si="203"/>
        <v>0</v>
      </c>
      <c r="JEO79" s="321">
        <f t="shared" si="203"/>
        <v>0</v>
      </c>
      <c r="JEP79" s="321">
        <f t="shared" si="203"/>
        <v>0</v>
      </c>
      <c r="JEQ79" s="321">
        <f t="shared" si="203"/>
        <v>0</v>
      </c>
      <c r="JER79" s="321">
        <f t="shared" si="203"/>
        <v>0</v>
      </c>
      <c r="JES79" s="321">
        <f t="shared" si="203"/>
        <v>0</v>
      </c>
      <c r="JET79" s="321">
        <f t="shared" si="203"/>
        <v>0</v>
      </c>
      <c r="JEU79" s="321">
        <f t="shared" si="203"/>
        <v>0</v>
      </c>
      <c r="JEV79" s="321">
        <f t="shared" si="203"/>
        <v>0</v>
      </c>
      <c r="JEW79" s="321">
        <f t="shared" si="203"/>
        <v>0</v>
      </c>
      <c r="JEX79" s="321">
        <f t="shared" si="203"/>
        <v>0</v>
      </c>
      <c r="JEY79" s="321">
        <f t="shared" si="203"/>
        <v>0</v>
      </c>
      <c r="JEZ79" s="321">
        <f t="shared" si="203"/>
        <v>0</v>
      </c>
      <c r="JFA79" s="321">
        <f t="shared" si="203"/>
        <v>0</v>
      </c>
      <c r="JFB79" s="321">
        <f t="shared" si="203"/>
        <v>0</v>
      </c>
      <c r="JFC79" s="321">
        <f t="shared" si="203"/>
        <v>0</v>
      </c>
      <c r="JFD79" s="321">
        <f t="shared" si="203"/>
        <v>0</v>
      </c>
      <c r="JFE79" s="321">
        <f t="shared" si="203"/>
        <v>0</v>
      </c>
      <c r="JFF79" s="321">
        <f t="shared" si="203"/>
        <v>0</v>
      </c>
      <c r="JFG79" s="321">
        <f t="shared" si="203"/>
        <v>0</v>
      </c>
      <c r="JFH79" s="321">
        <f t="shared" si="203"/>
        <v>0</v>
      </c>
      <c r="JFI79" s="321">
        <f t="shared" si="203"/>
        <v>0</v>
      </c>
      <c r="JFJ79" s="321">
        <f t="shared" si="203"/>
        <v>0</v>
      </c>
      <c r="JFK79" s="321">
        <f t="shared" si="203"/>
        <v>0</v>
      </c>
      <c r="JFL79" s="321">
        <f t="shared" si="203"/>
        <v>0</v>
      </c>
      <c r="JFM79" s="321">
        <f t="shared" si="203"/>
        <v>0</v>
      </c>
      <c r="JFN79" s="321">
        <f t="shared" si="203"/>
        <v>0</v>
      </c>
      <c r="JFO79" s="321">
        <f t="shared" si="204"/>
        <v>0</v>
      </c>
      <c r="JFP79" s="321">
        <f t="shared" si="204"/>
        <v>0</v>
      </c>
      <c r="JFQ79" s="321">
        <f t="shared" si="204"/>
        <v>0</v>
      </c>
      <c r="JFR79" s="321">
        <f t="shared" si="204"/>
        <v>0</v>
      </c>
      <c r="JFS79" s="321">
        <f t="shared" si="204"/>
        <v>0</v>
      </c>
      <c r="JFT79" s="321">
        <f t="shared" si="204"/>
        <v>0</v>
      </c>
      <c r="JFU79" s="321">
        <f t="shared" si="204"/>
        <v>0</v>
      </c>
      <c r="JFV79" s="321">
        <f t="shared" si="204"/>
        <v>0</v>
      </c>
      <c r="JFW79" s="321">
        <f t="shared" si="204"/>
        <v>0</v>
      </c>
      <c r="JFX79" s="321">
        <f t="shared" si="204"/>
        <v>0</v>
      </c>
      <c r="JFY79" s="321">
        <f t="shared" si="204"/>
        <v>0</v>
      </c>
      <c r="JFZ79" s="321">
        <f t="shared" si="204"/>
        <v>0</v>
      </c>
      <c r="JGA79" s="321">
        <f t="shared" si="204"/>
        <v>0</v>
      </c>
      <c r="JGB79" s="321">
        <f t="shared" si="204"/>
        <v>0</v>
      </c>
      <c r="JGC79" s="321">
        <f t="shared" si="204"/>
        <v>0</v>
      </c>
      <c r="JGD79" s="321">
        <f t="shared" si="204"/>
        <v>0</v>
      </c>
      <c r="JGE79" s="321">
        <f t="shared" si="204"/>
        <v>0</v>
      </c>
      <c r="JGF79" s="321">
        <f t="shared" si="204"/>
        <v>0</v>
      </c>
      <c r="JGG79" s="321">
        <f t="shared" si="204"/>
        <v>0</v>
      </c>
      <c r="JGH79" s="321">
        <f t="shared" si="204"/>
        <v>0</v>
      </c>
      <c r="JGI79" s="321">
        <f t="shared" si="204"/>
        <v>0</v>
      </c>
      <c r="JGJ79" s="321">
        <f t="shared" si="204"/>
        <v>0</v>
      </c>
      <c r="JGK79" s="321">
        <f t="shared" si="204"/>
        <v>0</v>
      </c>
      <c r="JGL79" s="321">
        <f t="shared" si="204"/>
        <v>0</v>
      </c>
      <c r="JGM79" s="321">
        <f t="shared" si="204"/>
        <v>0</v>
      </c>
      <c r="JGN79" s="321">
        <f t="shared" si="204"/>
        <v>0</v>
      </c>
      <c r="JGO79" s="321">
        <f t="shared" si="204"/>
        <v>0</v>
      </c>
      <c r="JGP79" s="321">
        <f t="shared" si="204"/>
        <v>0</v>
      </c>
      <c r="JGQ79" s="321">
        <f t="shared" si="204"/>
        <v>0</v>
      </c>
      <c r="JGR79" s="321">
        <f t="shared" si="204"/>
        <v>0</v>
      </c>
      <c r="JGS79" s="321">
        <f t="shared" si="204"/>
        <v>0</v>
      </c>
      <c r="JGT79" s="321">
        <f t="shared" si="204"/>
        <v>0</v>
      </c>
      <c r="JGU79" s="321">
        <f t="shared" si="204"/>
        <v>0</v>
      </c>
      <c r="JGV79" s="321">
        <f t="shared" si="204"/>
        <v>0</v>
      </c>
      <c r="JGW79" s="321">
        <f t="shared" si="204"/>
        <v>0</v>
      </c>
      <c r="JGX79" s="321">
        <f t="shared" si="204"/>
        <v>0</v>
      </c>
      <c r="JGY79" s="321">
        <f t="shared" si="204"/>
        <v>0</v>
      </c>
      <c r="JGZ79" s="321">
        <f t="shared" si="204"/>
        <v>0</v>
      </c>
      <c r="JHA79" s="321">
        <f t="shared" si="204"/>
        <v>0</v>
      </c>
      <c r="JHB79" s="321">
        <f t="shared" si="204"/>
        <v>0</v>
      </c>
      <c r="JHC79" s="321">
        <f t="shared" si="204"/>
        <v>0</v>
      </c>
      <c r="JHD79" s="321">
        <f t="shared" si="204"/>
        <v>0</v>
      </c>
      <c r="JHE79" s="321">
        <f t="shared" si="204"/>
        <v>0</v>
      </c>
      <c r="JHF79" s="321">
        <f t="shared" si="204"/>
        <v>0</v>
      </c>
      <c r="JHG79" s="321">
        <f t="shared" si="204"/>
        <v>0</v>
      </c>
      <c r="JHH79" s="321">
        <f t="shared" si="204"/>
        <v>0</v>
      </c>
      <c r="JHI79" s="321">
        <f t="shared" si="204"/>
        <v>0</v>
      </c>
      <c r="JHJ79" s="321">
        <f t="shared" si="204"/>
        <v>0</v>
      </c>
      <c r="JHK79" s="321">
        <f t="shared" si="204"/>
        <v>0</v>
      </c>
      <c r="JHL79" s="321">
        <f t="shared" si="204"/>
        <v>0</v>
      </c>
      <c r="JHM79" s="321">
        <f t="shared" si="204"/>
        <v>0</v>
      </c>
      <c r="JHN79" s="321">
        <f t="shared" si="204"/>
        <v>0</v>
      </c>
      <c r="JHO79" s="321">
        <f t="shared" si="204"/>
        <v>0</v>
      </c>
      <c r="JHP79" s="321">
        <f t="shared" si="204"/>
        <v>0</v>
      </c>
      <c r="JHQ79" s="321">
        <f t="shared" si="204"/>
        <v>0</v>
      </c>
      <c r="JHR79" s="321">
        <f t="shared" si="204"/>
        <v>0</v>
      </c>
      <c r="JHS79" s="321">
        <f t="shared" si="204"/>
        <v>0</v>
      </c>
      <c r="JHT79" s="321">
        <f t="shared" si="204"/>
        <v>0</v>
      </c>
      <c r="JHU79" s="321">
        <f t="shared" si="204"/>
        <v>0</v>
      </c>
      <c r="JHV79" s="321">
        <f t="shared" si="204"/>
        <v>0</v>
      </c>
      <c r="JHW79" s="321">
        <f t="shared" si="204"/>
        <v>0</v>
      </c>
      <c r="JHX79" s="321">
        <f t="shared" si="204"/>
        <v>0</v>
      </c>
      <c r="JHY79" s="321">
        <f t="shared" si="204"/>
        <v>0</v>
      </c>
      <c r="JHZ79" s="321">
        <f t="shared" si="204"/>
        <v>0</v>
      </c>
      <c r="JIA79" s="321">
        <f t="shared" si="205"/>
        <v>0</v>
      </c>
      <c r="JIB79" s="321">
        <f t="shared" si="205"/>
        <v>0</v>
      </c>
      <c r="JIC79" s="321">
        <f t="shared" si="205"/>
        <v>0</v>
      </c>
      <c r="JID79" s="321">
        <f t="shared" si="205"/>
        <v>0</v>
      </c>
      <c r="JIE79" s="321">
        <f t="shared" si="205"/>
        <v>0</v>
      </c>
      <c r="JIF79" s="321">
        <f t="shared" si="205"/>
        <v>0</v>
      </c>
      <c r="JIG79" s="321">
        <f t="shared" si="205"/>
        <v>0</v>
      </c>
      <c r="JIH79" s="321">
        <f t="shared" si="205"/>
        <v>0</v>
      </c>
      <c r="JII79" s="321">
        <f t="shared" si="205"/>
        <v>0</v>
      </c>
      <c r="JIJ79" s="321">
        <f t="shared" si="205"/>
        <v>0</v>
      </c>
      <c r="JIK79" s="321">
        <f t="shared" si="205"/>
        <v>0</v>
      </c>
      <c r="JIL79" s="321">
        <f t="shared" si="205"/>
        <v>0</v>
      </c>
      <c r="JIM79" s="321">
        <f t="shared" si="205"/>
        <v>0</v>
      </c>
      <c r="JIN79" s="321">
        <f t="shared" si="205"/>
        <v>0</v>
      </c>
      <c r="JIO79" s="321">
        <f t="shared" si="205"/>
        <v>0</v>
      </c>
      <c r="JIP79" s="321">
        <f t="shared" si="205"/>
        <v>0</v>
      </c>
      <c r="JIQ79" s="321">
        <f t="shared" si="205"/>
        <v>0</v>
      </c>
      <c r="JIR79" s="321">
        <f t="shared" si="205"/>
        <v>0</v>
      </c>
      <c r="JIS79" s="321">
        <f t="shared" si="205"/>
        <v>0</v>
      </c>
      <c r="JIT79" s="321">
        <f t="shared" si="205"/>
        <v>0</v>
      </c>
      <c r="JIU79" s="321">
        <f t="shared" si="205"/>
        <v>0</v>
      </c>
      <c r="JIV79" s="321">
        <f t="shared" si="205"/>
        <v>0</v>
      </c>
      <c r="JIW79" s="321">
        <f t="shared" si="205"/>
        <v>0</v>
      </c>
      <c r="JIX79" s="321">
        <f t="shared" si="205"/>
        <v>0</v>
      </c>
      <c r="JIY79" s="321">
        <f t="shared" si="205"/>
        <v>0</v>
      </c>
      <c r="JIZ79" s="321">
        <f t="shared" si="205"/>
        <v>0</v>
      </c>
      <c r="JJA79" s="321">
        <f t="shared" si="205"/>
        <v>0</v>
      </c>
      <c r="JJB79" s="321">
        <f t="shared" si="205"/>
        <v>0</v>
      </c>
      <c r="JJC79" s="321">
        <f t="shared" si="205"/>
        <v>0</v>
      </c>
      <c r="JJD79" s="321">
        <f t="shared" si="205"/>
        <v>0</v>
      </c>
      <c r="JJE79" s="321">
        <f t="shared" si="205"/>
        <v>0</v>
      </c>
      <c r="JJF79" s="321">
        <f t="shared" si="205"/>
        <v>0</v>
      </c>
      <c r="JJG79" s="321">
        <f t="shared" si="205"/>
        <v>0</v>
      </c>
      <c r="JJH79" s="321">
        <f t="shared" si="205"/>
        <v>0</v>
      </c>
      <c r="JJI79" s="321">
        <f t="shared" si="205"/>
        <v>0</v>
      </c>
      <c r="JJJ79" s="321">
        <f t="shared" si="205"/>
        <v>0</v>
      </c>
      <c r="JJK79" s="321">
        <f t="shared" si="205"/>
        <v>0</v>
      </c>
      <c r="JJL79" s="321">
        <f t="shared" si="205"/>
        <v>0</v>
      </c>
      <c r="JJM79" s="321">
        <f t="shared" si="205"/>
        <v>0</v>
      </c>
      <c r="JJN79" s="321">
        <f t="shared" si="205"/>
        <v>0</v>
      </c>
      <c r="JJO79" s="321">
        <f t="shared" si="205"/>
        <v>0</v>
      </c>
      <c r="JJP79" s="321">
        <f t="shared" si="205"/>
        <v>0</v>
      </c>
      <c r="JJQ79" s="321">
        <f t="shared" si="205"/>
        <v>0</v>
      </c>
      <c r="JJR79" s="321">
        <f t="shared" si="205"/>
        <v>0</v>
      </c>
      <c r="JJS79" s="321">
        <f t="shared" si="205"/>
        <v>0</v>
      </c>
      <c r="JJT79" s="321">
        <f t="shared" si="205"/>
        <v>0</v>
      </c>
      <c r="JJU79" s="321">
        <f t="shared" si="205"/>
        <v>0</v>
      </c>
      <c r="JJV79" s="321">
        <f t="shared" si="205"/>
        <v>0</v>
      </c>
      <c r="JJW79" s="321">
        <f t="shared" si="205"/>
        <v>0</v>
      </c>
      <c r="JJX79" s="321">
        <f t="shared" si="205"/>
        <v>0</v>
      </c>
      <c r="JJY79" s="321">
        <f t="shared" si="205"/>
        <v>0</v>
      </c>
      <c r="JJZ79" s="321">
        <f t="shared" si="205"/>
        <v>0</v>
      </c>
      <c r="JKA79" s="321">
        <f t="shared" si="205"/>
        <v>0</v>
      </c>
      <c r="JKB79" s="321">
        <f t="shared" si="205"/>
        <v>0</v>
      </c>
      <c r="JKC79" s="321">
        <f t="shared" si="205"/>
        <v>0</v>
      </c>
      <c r="JKD79" s="321">
        <f t="shared" si="205"/>
        <v>0</v>
      </c>
      <c r="JKE79" s="321">
        <f t="shared" si="205"/>
        <v>0</v>
      </c>
      <c r="JKF79" s="321">
        <f t="shared" si="205"/>
        <v>0</v>
      </c>
      <c r="JKG79" s="321">
        <f t="shared" si="205"/>
        <v>0</v>
      </c>
      <c r="JKH79" s="321">
        <f t="shared" si="205"/>
        <v>0</v>
      </c>
      <c r="JKI79" s="321">
        <f t="shared" si="205"/>
        <v>0</v>
      </c>
      <c r="JKJ79" s="321">
        <f t="shared" si="205"/>
        <v>0</v>
      </c>
      <c r="JKK79" s="321">
        <f t="shared" si="205"/>
        <v>0</v>
      </c>
      <c r="JKL79" s="321">
        <f t="shared" si="205"/>
        <v>0</v>
      </c>
      <c r="JKM79" s="321">
        <f t="shared" si="206"/>
        <v>0</v>
      </c>
      <c r="JKN79" s="321">
        <f t="shared" si="206"/>
        <v>0</v>
      </c>
      <c r="JKO79" s="321">
        <f t="shared" si="206"/>
        <v>0</v>
      </c>
      <c r="JKP79" s="321">
        <f t="shared" si="206"/>
        <v>0</v>
      </c>
      <c r="JKQ79" s="321">
        <f t="shared" si="206"/>
        <v>0</v>
      </c>
      <c r="JKR79" s="321">
        <f t="shared" si="206"/>
        <v>0</v>
      </c>
      <c r="JKS79" s="321">
        <f t="shared" si="206"/>
        <v>0</v>
      </c>
      <c r="JKT79" s="321">
        <f t="shared" si="206"/>
        <v>0</v>
      </c>
      <c r="JKU79" s="321">
        <f t="shared" si="206"/>
        <v>0</v>
      </c>
      <c r="JKV79" s="321">
        <f t="shared" si="206"/>
        <v>0</v>
      </c>
      <c r="JKW79" s="321">
        <f t="shared" si="206"/>
        <v>0</v>
      </c>
      <c r="JKX79" s="321">
        <f t="shared" si="206"/>
        <v>0</v>
      </c>
      <c r="JKY79" s="321">
        <f t="shared" si="206"/>
        <v>0</v>
      </c>
      <c r="JKZ79" s="321">
        <f t="shared" si="206"/>
        <v>0</v>
      </c>
      <c r="JLA79" s="321">
        <f t="shared" si="206"/>
        <v>0</v>
      </c>
      <c r="JLB79" s="321">
        <f t="shared" si="206"/>
        <v>0</v>
      </c>
      <c r="JLC79" s="321">
        <f t="shared" si="206"/>
        <v>0</v>
      </c>
      <c r="JLD79" s="321">
        <f t="shared" si="206"/>
        <v>0</v>
      </c>
      <c r="JLE79" s="321">
        <f t="shared" si="206"/>
        <v>0</v>
      </c>
      <c r="JLF79" s="321">
        <f t="shared" si="206"/>
        <v>0</v>
      </c>
      <c r="JLG79" s="321">
        <f t="shared" si="206"/>
        <v>0</v>
      </c>
      <c r="JLH79" s="321">
        <f t="shared" si="206"/>
        <v>0</v>
      </c>
      <c r="JLI79" s="321">
        <f t="shared" si="206"/>
        <v>0</v>
      </c>
      <c r="JLJ79" s="321">
        <f t="shared" si="206"/>
        <v>0</v>
      </c>
      <c r="JLK79" s="321">
        <f t="shared" si="206"/>
        <v>0</v>
      </c>
      <c r="JLL79" s="321">
        <f t="shared" si="206"/>
        <v>0</v>
      </c>
      <c r="JLM79" s="321">
        <f t="shared" si="206"/>
        <v>0</v>
      </c>
      <c r="JLN79" s="321">
        <f t="shared" si="206"/>
        <v>0</v>
      </c>
      <c r="JLO79" s="321">
        <f t="shared" si="206"/>
        <v>0</v>
      </c>
      <c r="JLP79" s="321">
        <f t="shared" si="206"/>
        <v>0</v>
      </c>
      <c r="JLQ79" s="321">
        <f t="shared" si="206"/>
        <v>0</v>
      </c>
      <c r="JLR79" s="321">
        <f t="shared" si="206"/>
        <v>0</v>
      </c>
      <c r="JLS79" s="321">
        <f t="shared" si="206"/>
        <v>0</v>
      </c>
      <c r="JLT79" s="321">
        <f t="shared" si="206"/>
        <v>0</v>
      </c>
      <c r="JLU79" s="321">
        <f t="shared" si="206"/>
        <v>0</v>
      </c>
      <c r="JLV79" s="321">
        <f t="shared" si="206"/>
        <v>0</v>
      </c>
      <c r="JLW79" s="321">
        <f t="shared" si="206"/>
        <v>0</v>
      </c>
      <c r="JLX79" s="321">
        <f t="shared" si="206"/>
        <v>0</v>
      </c>
      <c r="JLY79" s="321">
        <f t="shared" si="206"/>
        <v>0</v>
      </c>
      <c r="JLZ79" s="321">
        <f t="shared" si="206"/>
        <v>0</v>
      </c>
      <c r="JMA79" s="321">
        <f t="shared" si="206"/>
        <v>0</v>
      </c>
      <c r="JMB79" s="321">
        <f t="shared" si="206"/>
        <v>0</v>
      </c>
      <c r="JMC79" s="321">
        <f t="shared" si="206"/>
        <v>0</v>
      </c>
      <c r="JMD79" s="321">
        <f t="shared" si="206"/>
        <v>0</v>
      </c>
      <c r="JME79" s="321">
        <f t="shared" si="206"/>
        <v>0</v>
      </c>
      <c r="JMF79" s="321">
        <f t="shared" si="206"/>
        <v>0</v>
      </c>
      <c r="JMG79" s="321">
        <f t="shared" si="206"/>
        <v>0</v>
      </c>
      <c r="JMH79" s="321">
        <f t="shared" si="206"/>
        <v>0</v>
      </c>
      <c r="JMI79" s="321">
        <f t="shared" si="206"/>
        <v>0</v>
      </c>
      <c r="JMJ79" s="321">
        <f t="shared" si="206"/>
        <v>0</v>
      </c>
      <c r="JMK79" s="321">
        <f t="shared" si="206"/>
        <v>0</v>
      </c>
      <c r="JML79" s="321">
        <f t="shared" si="206"/>
        <v>0</v>
      </c>
      <c r="JMM79" s="321">
        <f t="shared" si="206"/>
        <v>0</v>
      </c>
      <c r="JMN79" s="321">
        <f t="shared" si="206"/>
        <v>0</v>
      </c>
      <c r="JMO79" s="321">
        <f t="shared" si="206"/>
        <v>0</v>
      </c>
      <c r="JMP79" s="321">
        <f t="shared" si="206"/>
        <v>0</v>
      </c>
      <c r="JMQ79" s="321">
        <f t="shared" si="206"/>
        <v>0</v>
      </c>
      <c r="JMR79" s="321">
        <f t="shared" si="206"/>
        <v>0</v>
      </c>
      <c r="JMS79" s="321">
        <f t="shared" si="206"/>
        <v>0</v>
      </c>
      <c r="JMT79" s="321">
        <f t="shared" si="206"/>
        <v>0</v>
      </c>
      <c r="JMU79" s="321">
        <f t="shared" si="206"/>
        <v>0</v>
      </c>
      <c r="JMV79" s="321">
        <f t="shared" si="206"/>
        <v>0</v>
      </c>
      <c r="JMW79" s="321">
        <f t="shared" si="206"/>
        <v>0</v>
      </c>
      <c r="JMX79" s="321">
        <f t="shared" si="206"/>
        <v>0</v>
      </c>
      <c r="JMY79" s="321">
        <f t="shared" si="207"/>
        <v>0</v>
      </c>
      <c r="JMZ79" s="321">
        <f t="shared" si="207"/>
        <v>0</v>
      </c>
      <c r="JNA79" s="321">
        <f t="shared" si="207"/>
        <v>0</v>
      </c>
      <c r="JNB79" s="321">
        <f t="shared" si="207"/>
        <v>0</v>
      </c>
      <c r="JNC79" s="321">
        <f t="shared" si="207"/>
        <v>0</v>
      </c>
      <c r="JND79" s="321">
        <f t="shared" si="207"/>
        <v>0</v>
      </c>
      <c r="JNE79" s="321">
        <f t="shared" si="207"/>
        <v>0</v>
      </c>
      <c r="JNF79" s="321">
        <f t="shared" si="207"/>
        <v>0</v>
      </c>
      <c r="JNG79" s="321">
        <f t="shared" si="207"/>
        <v>0</v>
      </c>
      <c r="JNH79" s="321">
        <f t="shared" si="207"/>
        <v>0</v>
      </c>
      <c r="JNI79" s="321">
        <f t="shared" si="207"/>
        <v>0</v>
      </c>
      <c r="JNJ79" s="321">
        <f t="shared" si="207"/>
        <v>0</v>
      </c>
      <c r="JNK79" s="321">
        <f t="shared" si="207"/>
        <v>0</v>
      </c>
      <c r="JNL79" s="321">
        <f t="shared" si="207"/>
        <v>0</v>
      </c>
      <c r="JNM79" s="321">
        <f t="shared" si="207"/>
        <v>0</v>
      </c>
      <c r="JNN79" s="321">
        <f t="shared" si="207"/>
        <v>0</v>
      </c>
      <c r="JNO79" s="321">
        <f t="shared" si="207"/>
        <v>0</v>
      </c>
      <c r="JNP79" s="321">
        <f t="shared" si="207"/>
        <v>0</v>
      </c>
      <c r="JNQ79" s="321">
        <f t="shared" si="207"/>
        <v>0</v>
      </c>
      <c r="JNR79" s="321">
        <f t="shared" si="207"/>
        <v>0</v>
      </c>
      <c r="JNS79" s="321">
        <f t="shared" si="207"/>
        <v>0</v>
      </c>
      <c r="JNT79" s="321">
        <f t="shared" si="207"/>
        <v>0</v>
      </c>
      <c r="JNU79" s="321">
        <f t="shared" si="207"/>
        <v>0</v>
      </c>
      <c r="JNV79" s="321">
        <f t="shared" si="207"/>
        <v>0</v>
      </c>
      <c r="JNW79" s="321">
        <f t="shared" si="207"/>
        <v>0</v>
      </c>
      <c r="JNX79" s="321">
        <f t="shared" si="207"/>
        <v>0</v>
      </c>
      <c r="JNY79" s="321">
        <f t="shared" si="207"/>
        <v>0</v>
      </c>
      <c r="JNZ79" s="321">
        <f t="shared" si="207"/>
        <v>0</v>
      </c>
      <c r="JOA79" s="321">
        <f t="shared" si="207"/>
        <v>0</v>
      </c>
      <c r="JOB79" s="321">
        <f t="shared" si="207"/>
        <v>0</v>
      </c>
      <c r="JOC79" s="321">
        <f t="shared" si="207"/>
        <v>0</v>
      </c>
      <c r="JOD79" s="321">
        <f t="shared" si="207"/>
        <v>0</v>
      </c>
      <c r="JOE79" s="321">
        <f t="shared" si="207"/>
        <v>0</v>
      </c>
      <c r="JOF79" s="321">
        <f t="shared" si="207"/>
        <v>0</v>
      </c>
      <c r="JOG79" s="321">
        <f t="shared" si="207"/>
        <v>0</v>
      </c>
      <c r="JOH79" s="321">
        <f t="shared" si="207"/>
        <v>0</v>
      </c>
      <c r="JOI79" s="321">
        <f t="shared" si="207"/>
        <v>0</v>
      </c>
      <c r="JOJ79" s="321">
        <f t="shared" si="207"/>
        <v>0</v>
      </c>
      <c r="JOK79" s="321">
        <f t="shared" si="207"/>
        <v>0</v>
      </c>
      <c r="JOL79" s="321">
        <f t="shared" si="207"/>
        <v>0</v>
      </c>
      <c r="JOM79" s="321">
        <f t="shared" si="207"/>
        <v>0</v>
      </c>
      <c r="JON79" s="321">
        <f t="shared" si="207"/>
        <v>0</v>
      </c>
      <c r="JOO79" s="321">
        <f t="shared" si="207"/>
        <v>0</v>
      </c>
      <c r="JOP79" s="321">
        <f t="shared" si="207"/>
        <v>0</v>
      </c>
      <c r="JOQ79" s="321">
        <f t="shared" si="207"/>
        <v>0</v>
      </c>
      <c r="JOR79" s="321">
        <f t="shared" si="207"/>
        <v>0</v>
      </c>
      <c r="JOS79" s="321">
        <f t="shared" si="207"/>
        <v>0</v>
      </c>
      <c r="JOT79" s="321">
        <f t="shared" si="207"/>
        <v>0</v>
      </c>
      <c r="JOU79" s="321">
        <f t="shared" si="207"/>
        <v>0</v>
      </c>
      <c r="JOV79" s="321">
        <f t="shared" si="207"/>
        <v>0</v>
      </c>
      <c r="JOW79" s="321">
        <f t="shared" si="207"/>
        <v>0</v>
      </c>
      <c r="JOX79" s="321">
        <f t="shared" si="207"/>
        <v>0</v>
      </c>
      <c r="JOY79" s="321">
        <f t="shared" si="207"/>
        <v>0</v>
      </c>
      <c r="JOZ79" s="321">
        <f t="shared" si="207"/>
        <v>0</v>
      </c>
      <c r="JPA79" s="321">
        <f t="shared" si="207"/>
        <v>0</v>
      </c>
      <c r="JPB79" s="321">
        <f t="shared" si="207"/>
        <v>0</v>
      </c>
      <c r="JPC79" s="321">
        <f t="shared" si="207"/>
        <v>0</v>
      </c>
      <c r="JPD79" s="321">
        <f t="shared" si="207"/>
        <v>0</v>
      </c>
      <c r="JPE79" s="321">
        <f t="shared" si="207"/>
        <v>0</v>
      </c>
      <c r="JPF79" s="321">
        <f t="shared" si="207"/>
        <v>0</v>
      </c>
      <c r="JPG79" s="321">
        <f t="shared" si="207"/>
        <v>0</v>
      </c>
      <c r="JPH79" s="321">
        <f t="shared" si="207"/>
        <v>0</v>
      </c>
      <c r="JPI79" s="321">
        <f t="shared" si="207"/>
        <v>0</v>
      </c>
      <c r="JPJ79" s="321">
        <f t="shared" si="207"/>
        <v>0</v>
      </c>
      <c r="JPK79" s="321">
        <f t="shared" si="208"/>
        <v>0</v>
      </c>
      <c r="JPL79" s="321">
        <f t="shared" si="208"/>
        <v>0</v>
      </c>
      <c r="JPM79" s="321">
        <f t="shared" si="208"/>
        <v>0</v>
      </c>
      <c r="JPN79" s="321">
        <f t="shared" si="208"/>
        <v>0</v>
      </c>
      <c r="JPO79" s="321">
        <f t="shared" si="208"/>
        <v>0</v>
      </c>
      <c r="JPP79" s="321">
        <f t="shared" si="208"/>
        <v>0</v>
      </c>
      <c r="JPQ79" s="321">
        <f t="shared" si="208"/>
        <v>0</v>
      </c>
      <c r="JPR79" s="321">
        <f t="shared" si="208"/>
        <v>0</v>
      </c>
      <c r="JPS79" s="321">
        <f t="shared" si="208"/>
        <v>0</v>
      </c>
      <c r="JPT79" s="321">
        <f t="shared" si="208"/>
        <v>0</v>
      </c>
      <c r="JPU79" s="321">
        <f t="shared" si="208"/>
        <v>0</v>
      </c>
      <c r="JPV79" s="321">
        <f t="shared" si="208"/>
        <v>0</v>
      </c>
      <c r="JPW79" s="321">
        <f t="shared" si="208"/>
        <v>0</v>
      </c>
      <c r="JPX79" s="321">
        <f t="shared" si="208"/>
        <v>0</v>
      </c>
      <c r="JPY79" s="321">
        <f t="shared" si="208"/>
        <v>0</v>
      </c>
      <c r="JPZ79" s="321">
        <f t="shared" si="208"/>
        <v>0</v>
      </c>
      <c r="JQA79" s="321">
        <f t="shared" si="208"/>
        <v>0</v>
      </c>
      <c r="JQB79" s="321">
        <f t="shared" si="208"/>
        <v>0</v>
      </c>
      <c r="JQC79" s="321">
        <f t="shared" si="208"/>
        <v>0</v>
      </c>
      <c r="JQD79" s="321">
        <f t="shared" si="208"/>
        <v>0</v>
      </c>
      <c r="JQE79" s="321">
        <f t="shared" si="208"/>
        <v>0</v>
      </c>
      <c r="JQF79" s="321">
        <f t="shared" si="208"/>
        <v>0</v>
      </c>
      <c r="JQG79" s="321">
        <f t="shared" si="208"/>
        <v>0</v>
      </c>
      <c r="JQH79" s="321">
        <f t="shared" si="208"/>
        <v>0</v>
      </c>
      <c r="JQI79" s="321">
        <f t="shared" si="208"/>
        <v>0</v>
      </c>
      <c r="JQJ79" s="321">
        <f t="shared" si="208"/>
        <v>0</v>
      </c>
      <c r="JQK79" s="321">
        <f t="shared" si="208"/>
        <v>0</v>
      </c>
      <c r="JQL79" s="321">
        <f t="shared" si="208"/>
        <v>0</v>
      </c>
      <c r="JQM79" s="321">
        <f t="shared" si="208"/>
        <v>0</v>
      </c>
      <c r="JQN79" s="321">
        <f t="shared" si="208"/>
        <v>0</v>
      </c>
      <c r="JQO79" s="321">
        <f t="shared" si="208"/>
        <v>0</v>
      </c>
      <c r="JQP79" s="321">
        <f t="shared" si="208"/>
        <v>0</v>
      </c>
      <c r="JQQ79" s="321">
        <f t="shared" si="208"/>
        <v>0</v>
      </c>
      <c r="JQR79" s="321">
        <f t="shared" si="208"/>
        <v>0</v>
      </c>
      <c r="JQS79" s="321">
        <f t="shared" si="208"/>
        <v>0</v>
      </c>
      <c r="JQT79" s="321">
        <f t="shared" si="208"/>
        <v>0</v>
      </c>
      <c r="JQU79" s="321">
        <f t="shared" si="208"/>
        <v>0</v>
      </c>
      <c r="JQV79" s="321">
        <f t="shared" si="208"/>
        <v>0</v>
      </c>
      <c r="JQW79" s="321">
        <f t="shared" si="208"/>
        <v>0</v>
      </c>
      <c r="JQX79" s="321">
        <f t="shared" si="208"/>
        <v>0</v>
      </c>
      <c r="JQY79" s="321">
        <f t="shared" si="208"/>
        <v>0</v>
      </c>
      <c r="JQZ79" s="321">
        <f t="shared" si="208"/>
        <v>0</v>
      </c>
      <c r="JRA79" s="321">
        <f t="shared" si="208"/>
        <v>0</v>
      </c>
      <c r="JRB79" s="321">
        <f t="shared" si="208"/>
        <v>0</v>
      </c>
      <c r="JRC79" s="321">
        <f t="shared" si="208"/>
        <v>0</v>
      </c>
      <c r="JRD79" s="321">
        <f t="shared" si="208"/>
        <v>0</v>
      </c>
      <c r="JRE79" s="321">
        <f t="shared" si="208"/>
        <v>0</v>
      </c>
      <c r="JRF79" s="321">
        <f t="shared" si="208"/>
        <v>0</v>
      </c>
      <c r="JRG79" s="321">
        <f t="shared" si="208"/>
        <v>0</v>
      </c>
      <c r="JRH79" s="321">
        <f t="shared" si="208"/>
        <v>0</v>
      </c>
      <c r="JRI79" s="321">
        <f t="shared" si="208"/>
        <v>0</v>
      </c>
      <c r="JRJ79" s="321">
        <f t="shared" si="208"/>
        <v>0</v>
      </c>
      <c r="JRK79" s="321">
        <f t="shared" si="208"/>
        <v>0</v>
      </c>
      <c r="JRL79" s="321">
        <f t="shared" si="208"/>
        <v>0</v>
      </c>
      <c r="JRM79" s="321">
        <f t="shared" si="208"/>
        <v>0</v>
      </c>
      <c r="JRN79" s="321">
        <f t="shared" si="208"/>
        <v>0</v>
      </c>
      <c r="JRO79" s="321">
        <f t="shared" si="208"/>
        <v>0</v>
      </c>
      <c r="JRP79" s="321">
        <f t="shared" si="208"/>
        <v>0</v>
      </c>
      <c r="JRQ79" s="321">
        <f t="shared" si="208"/>
        <v>0</v>
      </c>
      <c r="JRR79" s="321">
        <f t="shared" si="208"/>
        <v>0</v>
      </c>
      <c r="JRS79" s="321">
        <f t="shared" si="208"/>
        <v>0</v>
      </c>
      <c r="JRT79" s="321">
        <f t="shared" si="208"/>
        <v>0</v>
      </c>
      <c r="JRU79" s="321">
        <f t="shared" si="208"/>
        <v>0</v>
      </c>
      <c r="JRV79" s="321">
        <f t="shared" si="208"/>
        <v>0</v>
      </c>
      <c r="JRW79" s="321">
        <f t="shared" si="209"/>
        <v>0</v>
      </c>
      <c r="JRX79" s="321">
        <f t="shared" si="209"/>
        <v>0</v>
      </c>
      <c r="JRY79" s="321">
        <f t="shared" si="209"/>
        <v>0</v>
      </c>
      <c r="JRZ79" s="321">
        <f t="shared" si="209"/>
        <v>0</v>
      </c>
      <c r="JSA79" s="321">
        <f t="shared" si="209"/>
        <v>0</v>
      </c>
      <c r="JSB79" s="321">
        <f t="shared" si="209"/>
        <v>0</v>
      </c>
      <c r="JSC79" s="321">
        <f t="shared" si="209"/>
        <v>0</v>
      </c>
      <c r="JSD79" s="321">
        <f t="shared" si="209"/>
        <v>0</v>
      </c>
      <c r="JSE79" s="321">
        <f t="shared" si="209"/>
        <v>0</v>
      </c>
      <c r="JSF79" s="321">
        <f t="shared" si="209"/>
        <v>0</v>
      </c>
      <c r="JSG79" s="321">
        <f t="shared" si="209"/>
        <v>0</v>
      </c>
      <c r="JSH79" s="321">
        <f t="shared" si="209"/>
        <v>0</v>
      </c>
      <c r="JSI79" s="321">
        <f t="shared" si="209"/>
        <v>0</v>
      </c>
      <c r="JSJ79" s="321">
        <f t="shared" si="209"/>
        <v>0</v>
      </c>
      <c r="JSK79" s="321">
        <f t="shared" si="209"/>
        <v>0</v>
      </c>
      <c r="JSL79" s="321">
        <f t="shared" si="209"/>
        <v>0</v>
      </c>
      <c r="JSM79" s="321">
        <f t="shared" si="209"/>
        <v>0</v>
      </c>
      <c r="JSN79" s="321">
        <f t="shared" si="209"/>
        <v>0</v>
      </c>
      <c r="JSO79" s="321">
        <f t="shared" si="209"/>
        <v>0</v>
      </c>
      <c r="JSP79" s="321">
        <f t="shared" si="209"/>
        <v>0</v>
      </c>
      <c r="JSQ79" s="321">
        <f t="shared" si="209"/>
        <v>0</v>
      </c>
      <c r="JSR79" s="321">
        <f t="shared" si="209"/>
        <v>0</v>
      </c>
      <c r="JSS79" s="321">
        <f t="shared" si="209"/>
        <v>0</v>
      </c>
      <c r="JST79" s="321">
        <f t="shared" si="209"/>
        <v>0</v>
      </c>
      <c r="JSU79" s="321">
        <f t="shared" si="209"/>
        <v>0</v>
      </c>
      <c r="JSV79" s="321">
        <f t="shared" si="209"/>
        <v>0</v>
      </c>
      <c r="JSW79" s="321">
        <f t="shared" si="209"/>
        <v>0</v>
      </c>
      <c r="JSX79" s="321">
        <f t="shared" si="209"/>
        <v>0</v>
      </c>
      <c r="JSY79" s="321">
        <f t="shared" si="209"/>
        <v>0</v>
      </c>
      <c r="JSZ79" s="321">
        <f t="shared" si="209"/>
        <v>0</v>
      </c>
      <c r="JTA79" s="321">
        <f t="shared" si="209"/>
        <v>0</v>
      </c>
      <c r="JTB79" s="321">
        <f t="shared" si="209"/>
        <v>0</v>
      </c>
      <c r="JTC79" s="321">
        <f t="shared" si="209"/>
        <v>0</v>
      </c>
      <c r="JTD79" s="321">
        <f t="shared" si="209"/>
        <v>0</v>
      </c>
      <c r="JTE79" s="321">
        <f t="shared" si="209"/>
        <v>0</v>
      </c>
      <c r="JTF79" s="321">
        <f t="shared" si="209"/>
        <v>0</v>
      </c>
      <c r="JTG79" s="321">
        <f t="shared" si="209"/>
        <v>0</v>
      </c>
      <c r="JTH79" s="321">
        <f t="shared" si="209"/>
        <v>0</v>
      </c>
      <c r="JTI79" s="321">
        <f t="shared" si="209"/>
        <v>0</v>
      </c>
      <c r="JTJ79" s="321">
        <f t="shared" si="209"/>
        <v>0</v>
      </c>
      <c r="JTK79" s="321">
        <f t="shared" si="209"/>
        <v>0</v>
      </c>
      <c r="JTL79" s="321">
        <f t="shared" si="209"/>
        <v>0</v>
      </c>
      <c r="JTM79" s="321">
        <f t="shared" si="209"/>
        <v>0</v>
      </c>
      <c r="JTN79" s="321">
        <f t="shared" si="209"/>
        <v>0</v>
      </c>
      <c r="JTO79" s="321">
        <f t="shared" si="209"/>
        <v>0</v>
      </c>
      <c r="JTP79" s="321">
        <f t="shared" si="209"/>
        <v>0</v>
      </c>
      <c r="JTQ79" s="321">
        <f t="shared" si="209"/>
        <v>0</v>
      </c>
      <c r="JTR79" s="321">
        <f t="shared" si="209"/>
        <v>0</v>
      </c>
      <c r="JTS79" s="321">
        <f t="shared" si="209"/>
        <v>0</v>
      </c>
      <c r="JTT79" s="321">
        <f t="shared" si="209"/>
        <v>0</v>
      </c>
      <c r="JTU79" s="321">
        <f t="shared" si="209"/>
        <v>0</v>
      </c>
      <c r="JTV79" s="321">
        <f t="shared" si="209"/>
        <v>0</v>
      </c>
      <c r="JTW79" s="321">
        <f t="shared" si="209"/>
        <v>0</v>
      </c>
      <c r="JTX79" s="321">
        <f t="shared" si="209"/>
        <v>0</v>
      </c>
      <c r="JTY79" s="321">
        <f t="shared" si="209"/>
        <v>0</v>
      </c>
      <c r="JTZ79" s="321">
        <f t="shared" si="209"/>
        <v>0</v>
      </c>
      <c r="JUA79" s="321">
        <f t="shared" si="209"/>
        <v>0</v>
      </c>
      <c r="JUB79" s="321">
        <f t="shared" si="209"/>
        <v>0</v>
      </c>
      <c r="JUC79" s="321">
        <f t="shared" si="209"/>
        <v>0</v>
      </c>
      <c r="JUD79" s="321">
        <f t="shared" si="209"/>
        <v>0</v>
      </c>
      <c r="JUE79" s="321">
        <f t="shared" si="209"/>
        <v>0</v>
      </c>
      <c r="JUF79" s="321">
        <f t="shared" si="209"/>
        <v>0</v>
      </c>
      <c r="JUG79" s="321">
        <f t="shared" si="209"/>
        <v>0</v>
      </c>
      <c r="JUH79" s="321">
        <f t="shared" si="209"/>
        <v>0</v>
      </c>
      <c r="JUI79" s="321">
        <f t="shared" si="210"/>
        <v>0</v>
      </c>
      <c r="JUJ79" s="321">
        <f t="shared" si="210"/>
        <v>0</v>
      </c>
      <c r="JUK79" s="321">
        <f t="shared" si="210"/>
        <v>0</v>
      </c>
      <c r="JUL79" s="321">
        <f t="shared" si="210"/>
        <v>0</v>
      </c>
      <c r="JUM79" s="321">
        <f t="shared" si="210"/>
        <v>0</v>
      </c>
      <c r="JUN79" s="321">
        <f t="shared" si="210"/>
        <v>0</v>
      </c>
      <c r="JUO79" s="321">
        <f t="shared" si="210"/>
        <v>0</v>
      </c>
      <c r="JUP79" s="321">
        <f t="shared" si="210"/>
        <v>0</v>
      </c>
      <c r="JUQ79" s="321">
        <f t="shared" si="210"/>
        <v>0</v>
      </c>
      <c r="JUR79" s="321">
        <f t="shared" si="210"/>
        <v>0</v>
      </c>
      <c r="JUS79" s="321">
        <f t="shared" si="210"/>
        <v>0</v>
      </c>
      <c r="JUT79" s="321">
        <f t="shared" si="210"/>
        <v>0</v>
      </c>
      <c r="JUU79" s="321">
        <f t="shared" si="210"/>
        <v>0</v>
      </c>
      <c r="JUV79" s="321">
        <f t="shared" si="210"/>
        <v>0</v>
      </c>
      <c r="JUW79" s="321">
        <f t="shared" si="210"/>
        <v>0</v>
      </c>
      <c r="JUX79" s="321">
        <f t="shared" si="210"/>
        <v>0</v>
      </c>
      <c r="JUY79" s="321">
        <f t="shared" si="210"/>
        <v>0</v>
      </c>
      <c r="JUZ79" s="321">
        <f t="shared" si="210"/>
        <v>0</v>
      </c>
      <c r="JVA79" s="321">
        <f t="shared" si="210"/>
        <v>0</v>
      </c>
      <c r="JVB79" s="321">
        <f t="shared" si="210"/>
        <v>0</v>
      </c>
      <c r="JVC79" s="321">
        <f t="shared" si="210"/>
        <v>0</v>
      </c>
      <c r="JVD79" s="321">
        <f t="shared" si="210"/>
        <v>0</v>
      </c>
      <c r="JVE79" s="321">
        <f t="shared" si="210"/>
        <v>0</v>
      </c>
      <c r="JVF79" s="321">
        <f t="shared" si="210"/>
        <v>0</v>
      </c>
      <c r="JVG79" s="321">
        <f t="shared" si="210"/>
        <v>0</v>
      </c>
      <c r="JVH79" s="321">
        <f t="shared" si="210"/>
        <v>0</v>
      </c>
      <c r="JVI79" s="321">
        <f t="shared" si="210"/>
        <v>0</v>
      </c>
      <c r="JVJ79" s="321">
        <f t="shared" si="210"/>
        <v>0</v>
      </c>
      <c r="JVK79" s="321">
        <f t="shared" si="210"/>
        <v>0</v>
      </c>
      <c r="JVL79" s="321">
        <f t="shared" si="210"/>
        <v>0</v>
      </c>
      <c r="JVM79" s="321">
        <f t="shared" si="210"/>
        <v>0</v>
      </c>
      <c r="JVN79" s="321">
        <f t="shared" si="210"/>
        <v>0</v>
      </c>
      <c r="JVO79" s="321">
        <f t="shared" si="210"/>
        <v>0</v>
      </c>
      <c r="JVP79" s="321">
        <f t="shared" si="210"/>
        <v>0</v>
      </c>
      <c r="JVQ79" s="321">
        <f t="shared" si="210"/>
        <v>0</v>
      </c>
      <c r="JVR79" s="321">
        <f t="shared" si="210"/>
        <v>0</v>
      </c>
      <c r="JVS79" s="321">
        <f t="shared" si="210"/>
        <v>0</v>
      </c>
      <c r="JVT79" s="321">
        <f t="shared" si="210"/>
        <v>0</v>
      </c>
      <c r="JVU79" s="321">
        <f t="shared" si="210"/>
        <v>0</v>
      </c>
      <c r="JVV79" s="321">
        <f t="shared" si="210"/>
        <v>0</v>
      </c>
      <c r="JVW79" s="321">
        <f t="shared" si="210"/>
        <v>0</v>
      </c>
      <c r="JVX79" s="321">
        <f t="shared" si="210"/>
        <v>0</v>
      </c>
      <c r="JVY79" s="321">
        <f t="shared" si="210"/>
        <v>0</v>
      </c>
      <c r="JVZ79" s="321">
        <f t="shared" si="210"/>
        <v>0</v>
      </c>
      <c r="JWA79" s="321">
        <f t="shared" si="210"/>
        <v>0</v>
      </c>
      <c r="JWB79" s="321">
        <f t="shared" si="210"/>
        <v>0</v>
      </c>
      <c r="JWC79" s="321">
        <f t="shared" si="210"/>
        <v>0</v>
      </c>
      <c r="JWD79" s="321">
        <f t="shared" si="210"/>
        <v>0</v>
      </c>
      <c r="JWE79" s="321">
        <f t="shared" si="210"/>
        <v>0</v>
      </c>
      <c r="JWF79" s="321">
        <f t="shared" si="210"/>
        <v>0</v>
      </c>
      <c r="JWG79" s="321">
        <f t="shared" si="210"/>
        <v>0</v>
      </c>
      <c r="JWH79" s="321">
        <f t="shared" si="210"/>
        <v>0</v>
      </c>
      <c r="JWI79" s="321">
        <f t="shared" si="210"/>
        <v>0</v>
      </c>
      <c r="JWJ79" s="321">
        <f t="shared" si="210"/>
        <v>0</v>
      </c>
      <c r="JWK79" s="321">
        <f t="shared" si="210"/>
        <v>0</v>
      </c>
      <c r="JWL79" s="321">
        <f t="shared" si="210"/>
        <v>0</v>
      </c>
      <c r="JWM79" s="321">
        <f t="shared" si="210"/>
        <v>0</v>
      </c>
      <c r="JWN79" s="321">
        <f t="shared" si="210"/>
        <v>0</v>
      </c>
      <c r="JWO79" s="321">
        <f t="shared" si="210"/>
        <v>0</v>
      </c>
      <c r="JWP79" s="321">
        <f t="shared" si="210"/>
        <v>0</v>
      </c>
      <c r="JWQ79" s="321">
        <f t="shared" si="210"/>
        <v>0</v>
      </c>
      <c r="JWR79" s="321">
        <f t="shared" si="210"/>
        <v>0</v>
      </c>
      <c r="JWS79" s="321">
        <f t="shared" si="210"/>
        <v>0</v>
      </c>
      <c r="JWT79" s="321">
        <f t="shared" si="210"/>
        <v>0</v>
      </c>
      <c r="JWU79" s="321">
        <f t="shared" si="211"/>
        <v>0</v>
      </c>
      <c r="JWV79" s="321">
        <f t="shared" si="211"/>
        <v>0</v>
      </c>
      <c r="JWW79" s="321">
        <f t="shared" si="211"/>
        <v>0</v>
      </c>
      <c r="JWX79" s="321">
        <f t="shared" si="211"/>
        <v>0</v>
      </c>
      <c r="JWY79" s="321">
        <f t="shared" si="211"/>
        <v>0</v>
      </c>
      <c r="JWZ79" s="321">
        <f t="shared" si="211"/>
        <v>0</v>
      </c>
      <c r="JXA79" s="321">
        <f t="shared" si="211"/>
        <v>0</v>
      </c>
      <c r="JXB79" s="321">
        <f t="shared" si="211"/>
        <v>0</v>
      </c>
      <c r="JXC79" s="321">
        <f t="shared" si="211"/>
        <v>0</v>
      </c>
      <c r="JXD79" s="321">
        <f t="shared" si="211"/>
        <v>0</v>
      </c>
      <c r="JXE79" s="321">
        <f t="shared" si="211"/>
        <v>0</v>
      </c>
      <c r="JXF79" s="321">
        <f t="shared" si="211"/>
        <v>0</v>
      </c>
      <c r="JXG79" s="321">
        <f t="shared" si="211"/>
        <v>0</v>
      </c>
      <c r="JXH79" s="321">
        <f t="shared" si="211"/>
        <v>0</v>
      </c>
      <c r="JXI79" s="321">
        <f t="shared" si="211"/>
        <v>0</v>
      </c>
      <c r="JXJ79" s="321">
        <f t="shared" si="211"/>
        <v>0</v>
      </c>
      <c r="JXK79" s="321">
        <f t="shared" si="211"/>
        <v>0</v>
      </c>
      <c r="JXL79" s="321">
        <f t="shared" si="211"/>
        <v>0</v>
      </c>
      <c r="JXM79" s="321">
        <f t="shared" si="211"/>
        <v>0</v>
      </c>
      <c r="JXN79" s="321">
        <f t="shared" si="211"/>
        <v>0</v>
      </c>
      <c r="JXO79" s="321">
        <f t="shared" si="211"/>
        <v>0</v>
      </c>
      <c r="JXP79" s="321">
        <f t="shared" si="211"/>
        <v>0</v>
      </c>
      <c r="JXQ79" s="321">
        <f t="shared" si="211"/>
        <v>0</v>
      </c>
      <c r="JXR79" s="321">
        <f t="shared" si="211"/>
        <v>0</v>
      </c>
      <c r="JXS79" s="321">
        <f t="shared" si="211"/>
        <v>0</v>
      </c>
      <c r="JXT79" s="321">
        <f t="shared" si="211"/>
        <v>0</v>
      </c>
      <c r="JXU79" s="321">
        <f t="shared" si="211"/>
        <v>0</v>
      </c>
      <c r="JXV79" s="321">
        <f t="shared" si="211"/>
        <v>0</v>
      </c>
      <c r="JXW79" s="321">
        <f t="shared" si="211"/>
        <v>0</v>
      </c>
      <c r="JXX79" s="321">
        <f t="shared" si="211"/>
        <v>0</v>
      </c>
      <c r="JXY79" s="321">
        <f t="shared" si="211"/>
        <v>0</v>
      </c>
      <c r="JXZ79" s="321">
        <f t="shared" si="211"/>
        <v>0</v>
      </c>
      <c r="JYA79" s="321">
        <f t="shared" si="211"/>
        <v>0</v>
      </c>
      <c r="JYB79" s="321">
        <f t="shared" si="211"/>
        <v>0</v>
      </c>
      <c r="JYC79" s="321">
        <f t="shared" si="211"/>
        <v>0</v>
      </c>
      <c r="JYD79" s="321">
        <f t="shared" si="211"/>
        <v>0</v>
      </c>
      <c r="JYE79" s="321">
        <f t="shared" si="211"/>
        <v>0</v>
      </c>
      <c r="JYF79" s="321">
        <f t="shared" si="211"/>
        <v>0</v>
      </c>
      <c r="JYG79" s="321">
        <f t="shared" si="211"/>
        <v>0</v>
      </c>
      <c r="JYH79" s="321">
        <f t="shared" si="211"/>
        <v>0</v>
      </c>
      <c r="JYI79" s="321">
        <f t="shared" si="211"/>
        <v>0</v>
      </c>
      <c r="JYJ79" s="321">
        <f t="shared" si="211"/>
        <v>0</v>
      </c>
      <c r="JYK79" s="321">
        <f t="shared" si="211"/>
        <v>0</v>
      </c>
      <c r="JYL79" s="321">
        <f t="shared" si="211"/>
        <v>0</v>
      </c>
      <c r="JYM79" s="321">
        <f t="shared" si="211"/>
        <v>0</v>
      </c>
      <c r="JYN79" s="321">
        <f t="shared" si="211"/>
        <v>0</v>
      </c>
      <c r="JYO79" s="321">
        <f t="shared" si="211"/>
        <v>0</v>
      </c>
      <c r="JYP79" s="321">
        <f t="shared" si="211"/>
        <v>0</v>
      </c>
      <c r="JYQ79" s="321">
        <f t="shared" si="211"/>
        <v>0</v>
      </c>
      <c r="JYR79" s="321">
        <f t="shared" si="211"/>
        <v>0</v>
      </c>
      <c r="JYS79" s="321">
        <f t="shared" si="211"/>
        <v>0</v>
      </c>
      <c r="JYT79" s="321">
        <f t="shared" si="211"/>
        <v>0</v>
      </c>
      <c r="JYU79" s="321">
        <f t="shared" si="211"/>
        <v>0</v>
      </c>
      <c r="JYV79" s="321">
        <f t="shared" si="211"/>
        <v>0</v>
      </c>
      <c r="JYW79" s="321">
        <f t="shared" si="211"/>
        <v>0</v>
      </c>
      <c r="JYX79" s="321">
        <f t="shared" si="211"/>
        <v>0</v>
      </c>
      <c r="JYY79" s="321">
        <f t="shared" si="211"/>
        <v>0</v>
      </c>
      <c r="JYZ79" s="321">
        <f t="shared" si="211"/>
        <v>0</v>
      </c>
      <c r="JZA79" s="321">
        <f t="shared" si="211"/>
        <v>0</v>
      </c>
      <c r="JZB79" s="321">
        <f t="shared" si="211"/>
        <v>0</v>
      </c>
      <c r="JZC79" s="321">
        <f t="shared" si="211"/>
        <v>0</v>
      </c>
      <c r="JZD79" s="321">
        <f t="shared" si="211"/>
        <v>0</v>
      </c>
      <c r="JZE79" s="321">
        <f t="shared" si="211"/>
        <v>0</v>
      </c>
      <c r="JZF79" s="321">
        <f t="shared" si="211"/>
        <v>0</v>
      </c>
      <c r="JZG79" s="321">
        <f t="shared" si="212"/>
        <v>0</v>
      </c>
      <c r="JZH79" s="321">
        <f t="shared" si="212"/>
        <v>0</v>
      </c>
      <c r="JZI79" s="321">
        <f t="shared" si="212"/>
        <v>0</v>
      </c>
      <c r="JZJ79" s="321">
        <f t="shared" si="212"/>
        <v>0</v>
      </c>
      <c r="JZK79" s="321">
        <f t="shared" si="212"/>
        <v>0</v>
      </c>
      <c r="JZL79" s="321">
        <f t="shared" si="212"/>
        <v>0</v>
      </c>
      <c r="JZM79" s="321">
        <f t="shared" si="212"/>
        <v>0</v>
      </c>
      <c r="JZN79" s="321">
        <f t="shared" si="212"/>
        <v>0</v>
      </c>
      <c r="JZO79" s="321">
        <f t="shared" si="212"/>
        <v>0</v>
      </c>
      <c r="JZP79" s="321">
        <f t="shared" si="212"/>
        <v>0</v>
      </c>
      <c r="JZQ79" s="321">
        <f t="shared" si="212"/>
        <v>0</v>
      </c>
      <c r="JZR79" s="321">
        <f t="shared" si="212"/>
        <v>0</v>
      </c>
      <c r="JZS79" s="321">
        <f t="shared" si="212"/>
        <v>0</v>
      </c>
      <c r="JZT79" s="321">
        <f t="shared" si="212"/>
        <v>0</v>
      </c>
      <c r="JZU79" s="321">
        <f t="shared" si="212"/>
        <v>0</v>
      </c>
      <c r="JZV79" s="321">
        <f t="shared" si="212"/>
        <v>0</v>
      </c>
      <c r="JZW79" s="321">
        <f t="shared" si="212"/>
        <v>0</v>
      </c>
      <c r="JZX79" s="321">
        <f t="shared" si="212"/>
        <v>0</v>
      </c>
      <c r="JZY79" s="321">
        <f t="shared" si="212"/>
        <v>0</v>
      </c>
      <c r="JZZ79" s="321">
        <f t="shared" si="212"/>
        <v>0</v>
      </c>
      <c r="KAA79" s="321">
        <f t="shared" si="212"/>
        <v>0</v>
      </c>
      <c r="KAB79" s="321">
        <f t="shared" si="212"/>
        <v>0</v>
      </c>
      <c r="KAC79" s="321">
        <f t="shared" si="212"/>
        <v>0</v>
      </c>
      <c r="KAD79" s="321">
        <f t="shared" si="212"/>
        <v>0</v>
      </c>
      <c r="KAE79" s="321">
        <f t="shared" si="212"/>
        <v>0</v>
      </c>
      <c r="KAF79" s="321">
        <f t="shared" si="212"/>
        <v>0</v>
      </c>
      <c r="KAG79" s="321">
        <f t="shared" si="212"/>
        <v>0</v>
      </c>
      <c r="KAH79" s="321">
        <f t="shared" si="212"/>
        <v>0</v>
      </c>
      <c r="KAI79" s="321">
        <f t="shared" si="212"/>
        <v>0</v>
      </c>
      <c r="KAJ79" s="321">
        <f t="shared" si="212"/>
        <v>0</v>
      </c>
      <c r="KAK79" s="321">
        <f t="shared" si="212"/>
        <v>0</v>
      </c>
      <c r="KAL79" s="321">
        <f t="shared" si="212"/>
        <v>0</v>
      </c>
      <c r="KAM79" s="321">
        <f t="shared" si="212"/>
        <v>0</v>
      </c>
      <c r="KAN79" s="321">
        <f t="shared" si="212"/>
        <v>0</v>
      </c>
      <c r="KAO79" s="321">
        <f t="shared" si="212"/>
        <v>0</v>
      </c>
      <c r="KAP79" s="321">
        <f t="shared" si="212"/>
        <v>0</v>
      </c>
      <c r="KAQ79" s="321">
        <f t="shared" si="212"/>
        <v>0</v>
      </c>
      <c r="KAR79" s="321">
        <f t="shared" si="212"/>
        <v>0</v>
      </c>
      <c r="KAS79" s="321">
        <f t="shared" si="212"/>
        <v>0</v>
      </c>
      <c r="KAT79" s="321">
        <f t="shared" si="212"/>
        <v>0</v>
      </c>
      <c r="KAU79" s="321">
        <f t="shared" si="212"/>
        <v>0</v>
      </c>
      <c r="KAV79" s="321">
        <f t="shared" si="212"/>
        <v>0</v>
      </c>
      <c r="KAW79" s="321">
        <f t="shared" si="212"/>
        <v>0</v>
      </c>
      <c r="KAX79" s="321">
        <f t="shared" si="212"/>
        <v>0</v>
      </c>
      <c r="KAY79" s="321">
        <f t="shared" si="212"/>
        <v>0</v>
      </c>
      <c r="KAZ79" s="321">
        <f t="shared" si="212"/>
        <v>0</v>
      </c>
      <c r="KBA79" s="321">
        <f t="shared" si="212"/>
        <v>0</v>
      </c>
      <c r="KBB79" s="321">
        <f t="shared" si="212"/>
        <v>0</v>
      </c>
      <c r="KBC79" s="321">
        <f t="shared" si="212"/>
        <v>0</v>
      </c>
      <c r="KBD79" s="321">
        <f t="shared" si="212"/>
        <v>0</v>
      </c>
      <c r="KBE79" s="321">
        <f t="shared" si="212"/>
        <v>0</v>
      </c>
      <c r="KBF79" s="321">
        <f t="shared" si="212"/>
        <v>0</v>
      </c>
      <c r="KBG79" s="321">
        <f t="shared" si="212"/>
        <v>0</v>
      </c>
      <c r="KBH79" s="321">
        <f t="shared" si="212"/>
        <v>0</v>
      </c>
      <c r="KBI79" s="321">
        <f t="shared" si="212"/>
        <v>0</v>
      </c>
      <c r="KBJ79" s="321">
        <f t="shared" si="212"/>
        <v>0</v>
      </c>
      <c r="KBK79" s="321">
        <f t="shared" si="212"/>
        <v>0</v>
      </c>
      <c r="KBL79" s="321">
        <f t="shared" si="212"/>
        <v>0</v>
      </c>
      <c r="KBM79" s="321">
        <f t="shared" si="212"/>
        <v>0</v>
      </c>
      <c r="KBN79" s="321">
        <f t="shared" si="212"/>
        <v>0</v>
      </c>
      <c r="KBO79" s="321">
        <f t="shared" si="212"/>
        <v>0</v>
      </c>
      <c r="KBP79" s="321">
        <f t="shared" si="212"/>
        <v>0</v>
      </c>
      <c r="KBQ79" s="321">
        <f t="shared" si="212"/>
        <v>0</v>
      </c>
      <c r="KBR79" s="321">
        <f t="shared" si="212"/>
        <v>0</v>
      </c>
      <c r="KBS79" s="321">
        <f t="shared" si="213"/>
        <v>0</v>
      </c>
      <c r="KBT79" s="321">
        <f t="shared" si="213"/>
        <v>0</v>
      </c>
      <c r="KBU79" s="321">
        <f t="shared" si="213"/>
        <v>0</v>
      </c>
      <c r="KBV79" s="321">
        <f t="shared" si="213"/>
        <v>0</v>
      </c>
      <c r="KBW79" s="321">
        <f t="shared" si="213"/>
        <v>0</v>
      </c>
      <c r="KBX79" s="321">
        <f t="shared" si="213"/>
        <v>0</v>
      </c>
      <c r="KBY79" s="321">
        <f t="shared" si="213"/>
        <v>0</v>
      </c>
      <c r="KBZ79" s="321">
        <f t="shared" si="213"/>
        <v>0</v>
      </c>
      <c r="KCA79" s="321">
        <f t="shared" si="213"/>
        <v>0</v>
      </c>
      <c r="KCB79" s="321">
        <f t="shared" si="213"/>
        <v>0</v>
      </c>
      <c r="KCC79" s="321">
        <f t="shared" si="213"/>
        <v>0</v>
      </c>
      <c r="KCD79" s="321">
        <f t="shared" si="213"/>
        <v>0</v>
      </c>
      <c r="KCE79" s="321">
        <f t="shared" si="213"/>
        <v>0</v>
      </c>
      <c r="KCF79" s="321">
        <f t="shared" si="213"/>
        <v>0</v>
      </c>
      <c r="KCG79" s="321">
        <f t="shared" si="213"/>
        <v>0</v>
      </c>
      <c r="KCH79" s="321">
        <f t="shared" si="213"/>
        <v>0</v>
      </c>
      <c r="KCI79" s="321">
        <f t="shared" si="213"/>
        <v>0</v>
      </c>
      <c r="KCJ79" s="321">
        <f t="shared" si="213"/>
        <v>0</v>
      </c>
      <c r="KCK79" s="321">
        <f t="shared" si="213"/>
        <v>0</v>
      </c>
      <c r="KCL79" s="321">
        <f t="shared" si="213"/>
        <v>0</v>
      </c>
      <c r="KCM79" s="321">
        <f t="shared" si="213"/>
        <v>0</v>
      </c>
      <c r="KCN79" s="321">
        <f t="shared" si="213"/>
        <v>0</v>
      </c>
      <c r="KCO79" s="321">
        <f t="shared" si="213"/>
        <v>0</v>
      </c>
      <c r="KCP79" s="321">
        <f t="shared" si="213"/>
        <v>0</v>
      </c>
      <c r="KCQ79" s="321">
        <f t="shared" si="213"/>
        <v>0</v>
      </c>
      <c r="KCR79" s="321">
        <f t="shared" si="213"/>
        <v>0</v>
      </c>
      <c r="KCS79" s="321">
        <f t="shared" si="213"/>
        <v>0</v>
      </c>
      <c r="KCT79" s="321">
        <f t="shared" si="213"/>
        <v>0</v>
      </c>
      <c r="KCU79" s="321">
        <f t="shared" si="213"/>
        <v>0</v>
      </c>
      <c r="KCV79" s="321">
        <f t="shared" si="213"/>
        <v>0</v>
      </c>
      <c r="KCW79" s="321">
        <f t="shared" si="213"/>
        <v>0</v>
      </c>
      <c r="KCX79" s="321">
        <f t="shared" si="213"/>
        <v>0</v>
      </c>
      <c r="KCY79" s="321">
        <f t="shared" si="213"/>
        <v>0</v>
      </c>
      <c r="KCZ79" s="321">
        <f t="shared" si="213"/>
        <v>0</v>
      </c>
      <c r="KDA79" s="321">
        <f t="shared" si="213"/>
        <v>0</v>
      </c>
      <c r="KDB79" s="321">
        <f t="shared" si="213"/>
        <v>0</v>
      </c>
      <c r="KDC79" s="321">
        <f t="shared" si="213"/>
        <v>0</v>
      </c>
      <c r="KDD79" s="321">
        <f t="shared" si="213"/>
        <v>0</v>
      </c>
      <c r="KDE79" s="321">
        <f t="shared" si="213"/>
        <v>0</v>
      </c>
      <c r="KDF79" s="321">
        <f t="shared" si="213"/>
        <v>0</v>
      </c>
      <c r="KDG79" s="321">
        <f t="shared" si="213"/>
        <v>0</v>
      </c>
      <c r="KDH79" s="321">
        <f t="shared" si="213"/>
        <v>0</v>
      </c>
      <c r="KDI79" s="321">
        <f t="shared" si="213"/>
        <v>0</v>
      </c>
      <c r="KDJ79" s="321">
        <f t="shared" si="213"/>
        <v>0</v>
      </c>
      <c r="KDK79" s="321">
        <f t="shared" si="213"/>
        <v>0</v>
      </c>
      <c r="KDL79" s="321">
        <f t="shared" si="213"/>
        <v>0</v>
      </c>
      <c r="KDM79" s="321">
        <f t="shared" si="213"/>
        <v>0</v>
      </c>
      <c r="KDN79" s="321">
        <f t="shared" si="213"/>
        <v>0</v>
      </c>
      <c r="KDO79" s="321">
        <f t="shared" si="213"/>
        <v>0</v>
      </c>
      <c r="KDP79" s="321">
        <f t="shared" si="213"/>
        <v>0</v>
      </c>
      <c r="KDQ79" s="321">
        <f t="shared" si="213"/>
        <v>0</v>
      </c>
      <c r="KDR79" s="321">
        <f t="shared" si="213"/>
        <v>0</v>
      </c>
      <c r="KDS79" s="321">
        <f t="shared" si="213"/>
        <v>0</v>
      </c>
      <c r="KDT79" s="321">
        <f t="shared" si="213"/>
        <v>0</v>
      </c>
      <c r="KDU79" s="321">
        <f t="shared" si="213"/>
        <v>0</v>
      </c>
      <c r="KDV79" s="321">
        <f t="shared" si="213"/>
        <v>0</v>
      </c>
      <c r="KDW79" s="321">
        <f t="shared" si="213"/>
        <v>0</v>
      </c>
      <c r="KDX79" s="321">
        <f t="shared" si="213"/>
        <v>0</v>
      </c>
      <c r="KDY79" s="321">
        <f t="shared" si="213"/>
        <v>0</v>
      </c>
      <c r="KDZ79" s="321">
        <f t="shared" si="213"/>
        <v>0</v>
      </c>
      <c r="KEA79" s="321">
        <f t="shared" si="213"/>
        <v>0</v>
      </c>
      <c r="KEB79" s="321">
        <f t="shared" si="213"/>
        <v>0</v>
      </c>
      <c r="KEC79" s="321">
        <f t="shared" si="213"/>
        <v>0</v>
      </c>
      <c r="KED79" s="321">
        <f t="shared" si="213"/>
        <v>0</v>
      </c>
      <c r="KEE79" s="321">
        <f t="shared" si="214"/>
        <v>0</v>
      </c>
      <c r="KEF79" s="321">
        <f t="shared" si="214"/>
        <v>0</v>
      </c>
      <c r="KEG79" s="321">
        <f t="shared" si="214"/>
        <v>0</v>
      </c>
      <c r="KEH79" s="321">
        <f t="shared" si="214"/>
        <v>0</v>
      </c>
      <c r="KEI79" s="321">
        <f t="shared" si="214"/>
        <v>0</v>
      </c>
      <c r="KEJ79" s="321">
        <f t="shared" si="214"/>
        <v>0</v>
      </c>
      <c r="KEK79" s="321">
        <f t="shared" si="214"/>
        <v>0</v>
      </c>
      <c r="KEL79" s="321">
        <f t="shared" si="214"/>
        <v>0</v>
      </c>
      <c r="KEM79" s="321">
        <f t="shared" si="214"/>
        <v>0</v>
      </c>
      <c r="KEN79" s="321">
        <f t="shared" si="214"/>
        <v>0</v>
      </c>
      <c r="KEO79" s="321">
        <f t="shared" si="214"/>
        <v>0</v>
      </c>
      <c r="KEP79" s="321">
        <f t="shared" si="214"/>
        <v>0</v>
      </c>
      <c r="KEQ79" s="321">
        <f t="shared" si="214"/>
        <v>0</v>
      </c>
      <c r="KER79" s="321">
        <f t="shared" si="214"/>
        <v>0</v>
      </c>
      <c r="KES79" s="321">
        <f t="shared" si="214"/>
        <v>0</v>
      </c>
      <c r="KET79" s="321">
        <f t="shared" si="214"/>
        <v>0</v>
      </c>
      <c r="KEU79" s="321">
        <f t="shared" si="214"/>
        <v>0</v>
      </c>
      <c r="KEV79" s="321">
        <f t="shared" si="214"/>
        <v>0</v>
      </c>
      <c r="KEW79" s="321">
        <f t="shared" si="214"/>
        <v>0</v>
      </c>
      <c r="KEX79" s="321">
        <f t="shared" si="214"/>
        <v>0</v>
      </c>
      <c r="KEY79" s="321">
        <f t="shared" si="214"/>
        <v>0</v>
      </c>
      <c r="KEZ79" s="321">
        <f t="shared" si="214"/>
        <v>0</v>
      </c>
      <c r="KFA79" s="321">
        <f t="shared" si="214"/>
        <v>0</v>
      </c>
      <c r="KFB79" s="321">
        <f t="shared" si="214"/>
        <v>0</v>
      </c>
      <c r="KFC79" s="321">
        <f t="shared" si="214"/>
        <v>0</v>
      </c>
      <c r="KFD79" s="321">
        <f t="shared" si="214"/>
        <v>0</v>
      </c>
      <c r="KFE79" s="321">
        <f t="shared" si="214"/>
        <v>0</v>
      </c>
      <c r="KFF79" s="321">
        <f t="shared" si="214"/>
        <v>0</v>
      </c>
      <c r="KFG79" s="321">
        <f t="shared" si="214"/>
        <v>0</v>
      </c>
      <c r="KFH79" s="321">
        <f t="shared" si="214"/>
        <v>0</v>
      </c>
      <c r="KFI79" s="321">
        <f t="shared" si="214"/>
        <v>0</v>
      </c>
      <c r="KFJ79" s="321">
        <f t="shared" si="214"/>
        <v>0</v>
      </c>
      <c r="KFK79" s="321">
        <f t="shared" si="214"/>
        <v>0</v>
      </c>
      <c r="KFL79" s="321">
        <f t="shared" si="214"/>
        <v>0</v>
      </c>
      <c r="KFM79" s="321">
        <f t="shared" si="214"/>
        <v>0</v>
      </c>
      <c r="KFN79" s="321">
        <f t="shared" si="214"/>
        <v>0</v>
      </c>
      <c r="KFO79" s="321">
        <f t="shared" si="214"/>
        <v>0</v>
      </c>
      <c r="KFP79" s="321">
        <f t="shared" si="214"/>
        <v>0</v>
      </c>
      <c r="KFQ79" s="321">
        <f t="shared" si="214"/>
        <v>0</v>
      </c>
      <c r="KFR79" s="321">
        <f t="shared" si="214"/>
        <v>0</v>
      </c>
      <c r="KFS79" s="321">
        <f t="shared" si="214"/>
        <v>0</v>
      </c>
      <c r="KFT79" s="321">
        <f t="shared" si="214"/>
        <v>0</v>
      </c>
      <c r="KFU79" s="321">
        <f t="shared" si="214"/>
        <v>0</v>
      </c>
      <c r="KFV79" s="321">
        <f t="shared" si="214"/>
        <v>0</v>
      </c>
      <c r="KFW79" s="321">
        <f t="shared" si="214"/>
        <v>0</v>
      </c>
      <c r="KFX79" s="321">
        <f t="shared" si="214"/>
        <v>0</v>
      </c>
      <c r="KFY79" s="321">
        <f t="shared" si="214"/>
        <v>0</v>
      </c>
      <c r="KFZ79" s="321">
        <f t="shared" si="214"/>
        <v>0</v>
      </c>
      <c r="KGA79" s="321">
        <f t="shared" si="214"/>
        <v>0</v>
      </c>
      <c r="KGB79" s="321">
        <f t="shared" si="214"/>
        <v>0</v>
      </c>
      <c r="KGC79" s="321">
        <f t="shared" si="214"/>
        <v>0</v>
      </c>
      <c r="KGD79" s="321">
        <f t="shared" si="214"/>
        <v>0</v>
      </c>
      <c r="KGE79" s="321">
        <f t="shared" si="214"/>
        <v>0</v>
      </c>
      <c r="KGF79" s="321">
        <f t="shared" si="214"/>
        <v>0</v>
      </c>
      <c r="KGG79" s="321">
        <f t="shared" si="214"/>
        <v>0</v>
      </c>
      <c r="KGH79" s="321">
        <f t="shared" si="214"/>
        <v>0</v>
      </c>
      <c r="KGI79" s="321">
        <f t="shared" si="214"/>
        <v>0</v>
      </c>
      <c r="KGJ79" s="321">
        <f t="shared" si="214"/>
        <v>0</v>
      </c>
      <c r="KGK79" s="321">
        <f t="shared" si="214"/>
        <v>0</v>
      </c>
      <c r="KGL79" s="321">
        <f t="shared" si="214"/>
        <v>0</v>
      </c>
      <c r="KGM79" s="321">
        <f t="shared" si="214"/>
        <v>0</v>
      </c>
      <c r="KGN79" s="321">
        <f t="shared" si="214"/>
        <v>0</v>
      </c>
      <c r="KGO79" s="321">
        <f t="shared" si="214"/>
        <v>0</v>
      </c>
      <c r="KGP79" s="321">
        <f t="shared" si="214"/>
        <v>0</v>
      </c>
      <c r="KGQ79" s="321">
        <f t="shared" si="215"/>
        <v>0</v>
      </c>
      <c r="KGR79" s="321">
        <f t="shared" si="215"/>
        <v>0</v>
      </c>
      <c r="KGS79" s="321">
        <f t="shared" si="215"/>
        <v>0</v>
      </c>
      <c r="KGT79" s="321">
        <f t="shared" si="215"/>
        <v>0</v>
      </c>
      <c r="KGU79" s="321">
        <f t="shared" si="215"/>
        <v>0</v>
      </c>
      <c r="KGV79" s="321">
        <f t="shared" si="215"/>
        <v>0</v>
      </c>
      <c r="KGW79" s="321">
        <f t="shared" si="215"/>
        <v>0</v>
      </c>
      <c r="KGX79" s="321">
        <f t="shared" si="215"/>
        <v>0</v>
      </c>
      <c r="KGY79" s="321">
        <f t="shared" si="215"/>
        <v>0</v>
      </c>
      <c r="KGZ79" s="321">
        <f t="shared" si="215"/>
        <v>0</v>
      </c>
      <c r="KHA79" s="321">
        <f t="shared" si="215"/>
        <v>0</v>
      </c>
      <c r="KHB79" s="321">
        <f t="shared" si="215"/>
        <v>0</v>
      </c>
      <c r="KHC79" s="321">
        <f t="shared" si="215"/>
        <v>0</v>
      </c>
      <c r="KHD79" s="321">
        <f t="shared" si="215"/>
        <v>0</v>
      </c>
      <c r="KHE79" s="321">
        <f t="shared" si="215"/>
        <v>0</v>
      </c>
      <c r="KHF79" s="321">
        <f t="shared" si="215"/>
        <v>0</v>
      </c>
      <c r="KHG79" s="321">
        <f t="shared" si="215"/>
        <v>0</v>
      </c>
      <c r="KHH79" s="321">
        <f t="shared" si="215"/>
        <v>0</v>
      </c>
      <c r="KHI79" s="321">
        <f t="shared" si="215"/>
        <v>0</v>
      </c>
      <c r="KHJ79" s="321">
        <f t="shared" si="215"/>
        <v>0</v>
      </c>
      <c r="KHK79" s="321">
        <f t="shared" si="215"/>
        <v>0</v>
      </c>
      <c r="KHL79" s="321">
        <f t="shared" si="215"/>
        <v>0</v>
      </c>
      <c r="KHM79" s="321">
        <f t="shared" si="215"/>
        <v>0</v>
      </c>
      <c r="KHN79" s="321">
        <f t="shared" si="215"/>
        <v>0</v>
      </c>
      <c r="KHO79" s="321">
        <f t="shared" si="215"/>
        <v>0</v>
      </c>
      <c r="KHP79" s="321">
        <f t="shared" si="215"/>
        <v>0</v>
      </c>
      <c r="KHQ79" s="321">
        <f t="shared" si="215"/>
        <v>0</v>
      </c>
      <c r="KHR79" s="321">
        <f t="shared" si="215"/>
        <v>0</v>
      </c>
      <c r="KHS79" s="321">
        <f t="shared" si="215"/>
        <v>0</v>
      </c>
      <c r="KHT79" s="321">
        <f t="shared" si="215"/>
        <v>0</v>
      </c>
      <c r="KHU79" s="321">
        <f t="shared" si="215"/>
        <v>0</v>
      </c>
      <c r="KHV79" s="321">
        <f t="shared" si="215"/>
        <v>0</v>
      </c>
      <c r="KHW79" s="321">
        <f t="shared" si="215"/>
        <v>0</v>
      </c>
      <c r="KHX79" s="321">
        <f t="shared" si="215"/>
        <v>0</v>
      </c>
      <c r="KHY79" s="321">
        <f t="shared" si="215"/>
        <v>0</v>
      </c>
      <c r="KHZ79" s="321">
        <f t="shared" si="215"/>
        <v>0</v>
      </c>
      <c r="KIA79" s="321">
        <f t="shared" si="215"/>
        <v>0</v>
      </c>
      <c r="KIB79" s="321">
        <f t="shared" si="215"/>
        <v>0</v>
      </c>
      <c r="KIC79" s="321">
        <f t="shared" si="215"/>
        <v>0</v>
      </c>
      <c r="KID79" s="321">
        <f t="shared" si="215"/>
        <v>0</v>
      </c>
      <c r="KIE79" s="321">
        <f t="shared" si="215"/>
        <v>0</v>
      </c>
      <c r="KIF79" s="321">
        <f t="shared" si="215"/>
        <v>0</v>
      </c>
      <c r="KIG79" s="321">
        <f t="shared" si="215"/>
        <v>0</v>
      </c>
      <c r="KIH79" s="321">
        <f t="shared" si="215"/>
        <v>0</v>
      </c>
      <c r="KII79" s="321">
        <f t="shared" si="215"/>
        <v>0</v>
      </c>
      <c r="KIJ79" s="321">
        <f t="shared" si="215"/>
        <v>0</v>
      </c>
      <c r="KIK79" s="321">
        <f t="shared" si="215"/>
        <v>0</v>
      </c>
      <c r="KIL79" s="321">
        <f t="shared" si="215"/>
        <v>0</v>
      </c>
      <c r="KIM79" s="321">
        <f t="shared" si="215"/>
        <v>0</v>
      </c>
      <c r="KIN79" s="321">
        <f t="shared" si="215"/>
        <v>0</v>
      </c>
      <c r="KIO79" s="321">
        <f t="shared" si="215"/>
        <v>0</v>
      </c>
      <c r="KIP79" s="321">
        <f t="shared" si="215"/>
        <v>0</v>
      </c>
      <c r="KIQ79" s="321">
        <f t="shared" si="215"/>
        <v>0</v>
      </c>
      <c r="KIR79" s="321">
        <f t="shared" si="215"/>
        <v>0</v>
      </c>
      <c r="KIS79" s="321">
        <f t="shared" si="215"/>
        <v>0</v>
      </c>
      <c r="KIT79" s="321">
        <f t="shared" si="215"/>
        <v>0</v>
      </c>
      <c r="KIU79" s="321">
        <f t="shared" si="215"/>
        <v>0</v>
      </c>
      <c r="KIV79" s="321">
        <f t="shared" si="215"/>
        <v>0</v>
      </c>
      <c r="KIW79" s="321">
        <f t="shared" si="215"/>
        <v>0</v>
      </c>
      <c r="KIX79" s="321">
        <f t="shared" si="215"/>
        <v>0</v>
      </c>
      <c r="KIY79" s="321">
        <f t="shared" si="215"/>
        <v>0</v>
      </c>
      <c r="KIZ79" s="321">
        <f t="shared" si="215"/>
        <v>0</v>
      </c>
      <c r="KJA79" s="321">
        <f t="shared" si="215"/>
        <v>0</v>
      </c>
      <c r="KJB79" s="321">
        <f t="shared" si="215"/>
        <v>0</v>
      </c>
      <c r="KJC79" s="321">
        <f t="shared" si="216"/>
        <v>0</v>
      </c>
      <c r="KJD79" s="321">
        <f t="shared" si="216"/>
        <v>0</v>
      </c>
      <c r="KJE79" s="321">
        <f t="shared" si="216"/>
        <v>0</v>
      </c>
      <c r="KJF79" s="321">
        <f t="shared" si="216"/>
        <v>0</v>
      </c>
      <c r="KJG79" s="321">
        <f t="shared" si="216"/>
        <v>0</v>
      </c>
      <c r="KJH79" s="321">
        <f t="shared" si="216"/>
        <v>0</v>
      </c>
      <c r="KJI79" s="321">
        <f t="shared" si="216"/>
        <v>0</v>
      </c>
      <c r="KJJ79" s="321">
        <f t="shared" si="216"/>
        <v>0</v>
      </c>
      <c r="KJK79" s="321">
        <f t="shared" si="216"/>
        <v>0</v>
      </c>
      <c r="KJL79" s="321">
        <f t="shared" si="216"/>
        <v>0</v>
      </c>
      <c r="KJM79" s="321">
        <f t="shared" si="216"/>
        <v>0</v>
      </c>
      <c r="KJN79" s="321">
        <f t="shared" si="216"/>
        <v>0</v>
      </c>
      <c r="KJO79" s="321">
        <f t="shared" si="216"/>
        <v>0</v>
      </c>
      <c r="KJP79" s="321">
        <f t="shared" si="216"/>
        <v>0</v>
      </c>
      <c r="KJQ79" s="321">
        <f t="shared" si="216"/>
        <v>0</v>
      </c>
      <c r="KJR79" s="321">
        <f t="shared" si="216"/>
        <v>0</v>
      </c>
      <c r="KJS79" s="321">
        <f t="shared" si="216"/>
        <v>0</v>
      </c>
      <c r="KJT79" s="321">
        <f t="shared" si="216"/>
        <v>0</v>
      </c>
      <c r="KJU79" s="321">
        <f t="shared" si="216"/>
        <v>0</v>
      </c>
      <c r="KJV79" s="321">
        <f t="shared" si="216"/>
        <v>0</v>
      </c>
      <c r="KJW79" s="321">
        <f t="shared" si="216"/>
        <v>0</v>
      </c>
      <c r="KJX79" s="321">
        <f t="shared" si="216"/>
        <v>0</v>
      </c>
      <c r="KJY79" s="321">
        <f t="shared" si="216"/>
        <v>0</v>
      </c>
      <c r="KJZ79" s="321">
        <f t="shared" si="216"/>
        <v>0</v>
      </c>
      <c r="KKA79" s="321">
        <f t="shared" si="216"/>
        <v>0</v>
      </c>
      <c r="KKB79" s="321">
        <f t="shared" si="216"/>
        <v>0</v>
      </c>
      <c r="KKC79" s="321">
        <f t="shared" si="216"/>
        <v>0</v>
      </c>
      <c r="KKD79" s="321">
        <f t="shared" si="216"/>
        <v>0</v>
      </c>
      <c r="KKE79" s="321">
        <f t="shared" si="216"/>
        <v>0</v>
      </c>
      <c r="KKF79" s="321">
        <f t="shared" si="216"/>
        <v>0</v>
      </c>
      <c r="KKG79" s="321">
        <f t="shared" si="216"/>
        <v>0</v>
      </c>
      <c r="KKH79" s="321">
        <f t="shared" si="216"/>
        <v>0</v>
      </c>
      <c r="KKI79" s="321">
        <f t="shared" si="216"/>
        <v>0</v>
      </c>
      <c r="KKJ79" s="321">
        <f t="shared" si="216"/>
        <v>0</v>
      </c>
      <c r="KKK79" s="321">
        <f t="shared" si="216"/>
        <v>0</v>
      </c>
      <c r="KKL79" s="321">
        <f t="shared" si="216"/>
        <v>0</v>
      </c>
      <c r="KKM79" s="321">
        <f t="shared" si="216"/>
        <v>0</v>
      </c>
      <c r="KKN79" s="321">
        <f t="shared" si="216"/>
        <v>0</v>
      </c>
      <c r="KKO79" s="321">
        <f t="shared" si="216"/>
        <v>0</v>
      </c>
      <c r="KKP79" s="321">
        <f t="shared" si="216"/>
        <v>0</v>
      </c>
      <c r="KKQ79" s="321">
        <f t="shared" si="216"/>
        <v>0</v>
      </c>
      <c r="KKR79" s="321">
        <f t="shared" si="216"/>
        <v>0</v>
      </c>
      <c r="KKS79" s="321">
        <f t="shared" si="216"/>
        <v>0</v>
      </c>
      <c r="KKT79" s="321">
        <f t="shared" si="216"/>
        <v>0</v>
      </c>
      <c r="KKU79" s="321">
        <f t="shared" si="216"/>
        <v>0</v>
      </c>
      <c r="KKV79" s="321">
        <f t="shared" si="216"/>
        <v>0</v>
      </c>
      <c r="KKW79" s="321">
        <f t="shared" si="216"/>
        <v>0</v>
      </c>
      <c r="KKX79" s="321">
        <f t="shared" si="216"/>
        <v>0</v>
      </c>
      <c r="KKY79" s="321">
        <f t="shared" si="216"/>
        <v>0</v>
      </c>
      <c r="KKZ79" s="321">
        <f t="shared" si="216"/>
        <v>0</v>
      </c>
      <c r="KLA79" s="321">
        <f t="shared" si="216"/>
        <v>0</v>
      </c>
      <c r="KLB79" s="321">
        <f t="shared" si="216"/>
        <v>0</v>
      </c>
      <c r="KLC79" s="321">
        <f t="shared" si="216"/>
        <v>0</v>
      </c>
      <c r="KLD79" s="321">
        <f t="shared" si="216"/>
        <v>0</v>
      </c>
      <c r="KLE79" s="321">
        <f t="shared" si="216"/>
        <v>0</v>
      </c>
      <c r="KLF79" s="321">
        <f t="shared" si="216"/>
        <v>0</v>
      </c>
      <c r="KLG79" s="321">
        <f t="shared" si="216"/>
        <v>0</v>
      </c>
      <c r="KLH79" s="321">
        <f t="shared" si="216"/>
        <v>0</v>
      </c>
      <c r="KLI79" s="321">
        <f t="shared" si="216"/>
        <v>0</v>
      </c>
      <c r="KLJ79" s="321">
        <f t="shared" si="216"/>
        <v>0</v>
      </c>
      <c r="KLK79" s="321">
        <f t="shared" si="216"/>
        <v>0</v>
      </c>
      <c r="KLL79" s="321">
        <f t="shared" si="216"/>
        <v>0</v>
      </c>
      <c r="KLM79" s="321">
        <f t="shared" si="216"/>
        <v>0</v>
      </c>
      <c r="KLN79" s="321">
        <f t="shared" si="216"/>
        <v>0</v>
      </c>
      <c r="KLO79" s="321">
        <f t="shared" si="217"/>
        <v>0</v>
      </c>
      <c r="KLP79" s="321">
        <f t="shared" si="217"/>
        <v>0</v>
      </c>
      <c r="KLQ79" s="321">
        <f t="shared" si="217"/>
        <v>0</v>
      </c>
      <c r="KLR79" s="321">
        <f t="shared" si="217"/>
        <v>0</v>
      </c>
      <c r="KLS79" s="321">
        <f t="shared" si="217"/>
        <v>0</v>
      </c>
      <c r="KLT79" s="321">
        <f t="shared" si="217"/>
        <v>0</v>
      </c>
      <c r="KLU79" s="321">
        <f t="shared" si="217"/>
        <v>0</v>
      </c>
      <c r="KLV79" s="321">
        <f t="shared" si="217"/>
        <v>0</v>
      </c>
      <c r="KLW79" s="321">
        <f t="shared" si="217"/>
        <v>0</v>
      </c>
      <c r="KLX79" s="321">
        <f t="shared" si="217"/>
        <v>0</v>
      </c>
      <c r="KLY79" s="321">
        <f t="shared" si="217"/>
        <v>0</v>
      </c>
      <c r="KLZ79" s="321">
        <f t="shared" si="217"/>
        <v>0</v>
      </c>
      <c r="KMA79" s="321">
        <f t="shared" si="217"/>
        <v>0</v>
      </c>
      <c r="KMB79" s="321">
        <f t="shared" si="217"/>
        <v>0</v>
      </c>
      <c r="KMC79" s="321">
        <f t="shared" si="217"/>
        <v>0</v>
      </c>
      <c r="KMD79" s="321">
        <f t="shared" si="217"/>
        <v>0</v>
      </c>
      <c r="KME79" s="321">
        <f t="shared" si="217"/>
        <v>0</v>
      </c>
      <c r="KMF79" s="321">
        <f t="shared" si="217"/>
        <v>0</v>
      </c>
      <c r="KMG79" s="321">
        <f t="shared" si="217"/>
        <v>0</v>
      </c>
      <c r="KMH79" s="321">
        <f t="shared" si="217"/>
        <v>0</v>
      </c>
      <c r="KMI79" s="321">
        <f t="shared" si="217"/>
        <v>0</v>
      </c>
      <c r="KMJ79" s="321">
        <f t="shared" si="217"/>
        <v>0</v>
      </c>
      <c r="KMK79" s="321">
        <f t="shared" si="217"/>
        <v>0</v>
      </c>
      <c r="KML79" s="321">
        <f t="shared" si="217"/>
        <v>0</v>
      </c>
      <c r="KMM79" s="321">
        <f t="shared" si="217"/>
        <v>0</v>
      </c>
      <c r="KMN79" s="321">
        <f t="shared" si="217"/>
        <v>0</v>
      </c>
      <c r="KMO79" s="321">
        <f t="shared" si="217"/>
        <v>0</v>
      </c>
      <c r="KMP79" s="321">
        <f t="shared" si="217"/>
        <v>0</v>
      </c>
      <c r="KMQ79" s="321">
        <f t="shared" si="217"/>
        <v>0</v>
      </c>
      <c r="KMR79" s="321">
        <f t="shared" si="217"/>
        <v>0</v>
      </c>
      <c r="KMS79" s="321">
        <f t="shared" si="217"/>
        <v>0</v>
      </c>
      <c r="KMT79" s="321">
        <f t="shared" si="217"/>
        <v>0</v>
      </c>
      <c r="KMU79" s="321">
        <f t="shared" si="217"/>
        <v>0</v>
      </c>
      <c r="KMV79" s="321">
        <f t="shared" si="217"/>
        <v>0</v>
      </c>
      <c r="KMW79" s="321">
        <f t="shared" si="217"/>
        <v>0</v>
      </c>
      <c r="KMX79" s="321">
        <f t="shared" si="217"/>
        <v>0</v>
      </c>
      <c r="KMY79" s="321">
        <f t="shared" si="217"/>
        <v>0</v>
      </c>
      <c r="KMZ79" s="321">
        <f t="shared" si="217"/>
        <v>0</v>
      </c>
      <c r="KNA79" s="321">
        <f t="shared" si="217"/>
        <v>0</v>
      </c>
      <c r="KNB79" s="321">
        <f t="shared" si="217"/>
        <v>0</v>
      </c>
      <c r="KNC79" s="321">
        <f t="shared" si="217"/>
        <v>0</v>
      </c>
      <c r="KND79" s="321">
        <f t="shared" si="217"/>
        <v>0</v>
      </c>
      <c r="KNE79" s="321">
        <f t="shared" si="217"/>
        <v>0</v>
      </c>
      <c r="KNF79" s="321">
        <f t="shared" si="217"/>
        <v>0</v>
      </c>
      <c r="KNG79" s="321">
        <f t="shared" si="217"/>
        <v>0</v>
      </c>
      <c r="KNH79" s="321">
        <f t="shared" si="217"/>
        <v>0</v>
      </c>
      <c r="KNI79" s="321">
        <f t="shared" si="217"/>
        <v>0</v>
      </c>
      <c r="KNJ79" s="321">
        <f t="shared" si="217"/>
        <v>0</v>
      </c>
      <c r="KNK79" s="321">
        <f t="shared" si="217"/>
        <v>0</v>
      </c>
      <c r="KNL79" s="321">
        <f t="shared" si="217"/>
        <v>0</v>
      </c>
      <c r="KNM79" s="321">
        <f t="shared" si="217"/>
        <v>0</v>
      </c>
      <c r="KNN79" s="321">
        <f t="shared" si="217"/>
        <v>0</v>
      </c>
      <c r="KNO79" s="321">
        <f t="shared" si="217"/>
        <v>0</v>
      </c>
      <c r="KNP79" s="321">
        <f t="shared" si="217"/>
        <v>0</v>
      </c>
      <c r="KNQ79" s="321">
        <f t="shared" si="217"/>
        <v>0</v>
      </c>
      <c r="KNR79" s="321">
        <f t="shared" si="217"/>
        <v>0</v>
      </c>
      <c r="KNS79" s="321">
        <f t="shared" si="217"/>
        <v>0</v>
      </c>
      <c r="KNT79" s="321">
        <f t="shared" si="217"/>
        <v>0</v>
      </c>
      <c r="KNU79" s="321">
        <f t="shared" si="217"/>
        <v>0</v>
      </c>
      <c r="KNV79" s="321">
        <f t="shared" si="217"/>
        <v>0</v>
      </c>
      <c r="KNW79" s="321">
        <f t="shared" si="217"/>
        <v>0</v>
      </c>
      <c r="KNX79" s="321">
        <f t="shared" si="217"/>
        <v>0</v>
      </c>
      <c r="KNY79" s="321">
        <f t="shared" si="217"/>
        <v>0</v>
      </c>
      <c r="KNZ79" s="321">
        <f t="shared" si="217"/>
        <v>0</v>
      </c>
      <c r="KOA79" s="321">
        <f t="shared" si="218"/>
        <v>0</v>
      </c>
      <c r="KOB79" s="321">
        <f t="shared" si="218"/>
        <v>0</v>
      </c>
      <c r="KOC79" s="321">
        <f t="shared" si="218"/>
        <v>0</v>
      </c>
      <c r="KOD79" s="321">
        <f t="shared" si="218"/>
        <v>0</v>
      </c>
      <c r="KOE79" s="321">
        <f t="shared" si="218"/>
        <v>0</v>
      </c>
      <c r="KOF79" s="321">
        <f t="shared" si="218"/>
        <v>0</v>
      </c>
      <c r="KOG79" s="321">
        <f t="shared" si="218"/>
        <v>0</v>
      </c>
      <c r="KOH79" s="321">
        <f t="shared" si="218"/>
        <v>0</v>
      </c>
      <c r="KOI79" s="321">
        <f t="shared" si="218"/>
        <v>0</v>
      </c>
      <c r="KOJ79" s="321">
        <f t="shared" si="218"/>
        <v>0</v>
      </c>
      <c r="KOK79" s="321">
        <f t="shared" si="218"/>
        <v>0</v>
      </c>
      <c r="KOL79" s="321">
        <f t="shared" si="218"/>
        <v>0</v>
      </c>
      <c r="KOM79" s="321">
        <f t="shared" si="218"/>
        <v>0</v>
      </c>
      <c r="KON79" s="321">
        <f t="shared" si="218"/>
        <v>0</v>
      </c>
      <c r="KOO79" s="321">
        <f t="shared" si="218"/>
        <v>0</v>
      </c>
      <c r="KOP79" s="321">
        <f t="shared" si="218"/>
        <v>0</v>
      </c>
      <c r="KOQ79" s="321">
        <f t="shared" si="218"/>
        <v>0</v>
      </c>
      <c r="KOR79" s="321">
        <f t="shared" si="218"/>
        <v>0</v>
      </c>
      <c r="KOS79" s="321">
        <f t="shared" si="218"/>
        <v>0</v>
      </c>
      <c r="KOT79" s="321">
        <f t="shared" si="218"/>
        <v>0</v>
      </c>
      <c r="KOU79" s="321">
        <f t="shared" si="218"/>
        <v>0</v>
      </c>
      <c r="KOV79" s="321">
        <f t="shared" si="218"/>
        <v>0</v>
      </c>
      <c r="KOW79" s="321">
        <f t="shared" si="218"/>
        <v>0</v>
      </c>
      <c r="KOX79" s="321">
        <f t="shared" si="218"/>
        <v>0</v>
      </c>
      <c r="KOY79" s="321">
        <f t="shared" si="218"/>
        <v>0</v>
      </c>
      <c r="KOZ79" s="321">
        <f t="shared" si="218"/>
        <v>0</v>
      </c>
      <c r="KPA79" s="321">
        <f t="shared" si="218"/>
        <v>0</v>
      </c>
      <c r="KPB79" s="321">
        <f t="shared" si="218"/>
        <v>0</v>
      </c>
      <c r="KPC79" s="321">
        <f t="shared" si="218"/>
        <v>0</v>
      </c>
      <c r="KPD79" s="321">
        <f t="shared" si="218"/>
        <v>0</v>
      </c>
      <c r="KPE79" s="321">
        <f t="shared" si="218"/>
        <v>0</v>
      </c>
      <c r="KPF79" s="321">
        <f t="shared" si="218"/>
        <v>0</v>
      </c>
      <c r="KPG79" s="321">
        <f t="shared" si="218"/>
        <v>0</v>
      </c>
      <c r="KPH79" s="321">
        <f t="shared" si="218"/>
        <v>0</v>
      </c>
      <c r="KPI79" s="321">
        <f t="shared" si="218"/>
        <v>0</v>
      </c>
      <c r="KPJ79" s="321">
        <f t="shared" si="218"/>
        <v>0</v>
      </c>
      <c r="KPK79" s="321">
        <f t="shared" si="218"/>
        <v>0</v>
      </c>
      <c r="KPL79" s="321">
        <f t="shared" si="218"/>
        <v>0</v>
      </c>
      <c r="KPM79" s="321">
        <f t="shared" si="218"/>
        <v>0</v>
      </c>
      <c r="KPN79" s="321">
        <f t="shared" si="218"/>
        <v>0</v>
      </c>
      <c r="KPO79" s="321">
        <f t="shared" si="218"/>
        <v>0</v>
      </c>
      <c r="KPP79" s="321">
        <f t="shared" si="218"/>
        <v>0</v>
      </c>
      <c r="KPQ79" s="321">
        <f t="shared" si="218"/>
        <v>0</v>
      </c>
      <c r="KPR79" s="321">
        <f t="shared" si="218"/>
        <v>0</v>
      </c>
      <c r="KPS79" s="321">
        <f t="shared" si="218"/>
        <v>0</v>
      </c>
      <c r="KPT79" s="321">
        <f t="shared" si="218"/>
        <v>0</v>
      </c>
      <c r="KPU79" s="321">
        <f t="shared" si="218"/>
        <v>0</v>
      </c>
      <c r="KPV79" s="321">
        <f t="shared" si="218"/>
        <v>0</v>
      </c>
      <c r="KPW79" s="321">
        <f t="shared" si="218"/>
        <v>0</v>
      </c>
      <c r="KPX79" s="321">
        <f t="shared" si="218"/>
        <v>0</v>
      </c>
      <c r="KPY79" s="321">
        <f t="shared" si="218"/>
        <v>0</v>
      </c>
      <c r="KPZ79" s="321">
        <f t="shared" si="218"/>
        <v>0</v>
      </c>
      <c r="KQA79" s="321">
        <f t="shared" si="218"/>
        <v>0</v>
      </c>
      <c r="KQB79" s="321">
        <f t="shared" si="218"/>
        <v>0</v>
      </c>
      <c r="KQC79" s="321">
        <f t="shared" si="218"/>
        <v>0</v>
      </c>
      <c r="KQD79" s="321">
        <f t="shared" si="218"/>
        <v>0</v>
      </c>
      <c r="KQE79" s="321">
        <f t="shared" si="218"/>
        <v>0</v>
      </c>
      <c r="KQF79" s="321">
        <f t="shared" si="218"/>
        <v>0</v>
      </c>
      <c r="KQG79" s="321">
        <f t="shared" si="218"/>
        <v>0</v>
      </c>
      <c r="KQH79" s="321">
        <f t="shared" si="218"/>
        <v>0</v>
      </c>
      <c r="KQI79" s="321">
        <f t="shared" si="218"/>
        <v>0</v>
      </c>
      <c r="KQJ79" s="321">
        <f t="shared" si="218"/>
        <v>0</v>
      </c>
      <c r="KQK79" s="321">
        <f t="shared" si="218"/>
        <v>0</v>
      </c>
      <c r="KQL79" s="321">
        <f t="shared" si="218"/>
        <v>0</v>
      </c>
      <c r="KQM79" s="321">
        <f t="shared" si="219"/>
        <v>0</v>
      </c>
      <c r="KQN79" s="321">
        <f t="shared" si="219"/>
        <v>0</v>
      </c>
      <c r="KQO79" s="321">
        <f t="shared" si="219"/>
        <v>0</v>
      </c>
      <c r="KQP79" s="321">
        <f t="shared" si="219"/>
        <v>0</v>
      </c>
      <c r="KQQ79" s="321">
        <f t="shared" si="219"/>
        <v>0</v>
      </c>
      <c r="KQR79" s="321">
        <f t="shared" si="219"/>
        <v>0</v>
      </c>
      <c r="KQS79" s="321">
        <f t="shared" si="219"/>
        <v>0</v>
      </c>
      <c r="KQT79" s="321">
        <f t="shared" si="219"/>
        <v>0</v>
      </c>
      <c r="KQU79" s="321">
        <f t="shared" si="219"/>
        <v>0</v>
      </c>
      <c r="KQV79" s="321">
        <f t="shared" si="219"/>
        <v>0</v>
      </c>
      <c r="KQW79" s="321">
        <f t="shared" si="219"/>
        <v>0</v>
      </c>
      <c r="KQX79" s="321">
        <f t="shared" si="219"/>
        <v>0</v>
      </c>
      <c r="KQY79" s="321">
        <f t="shared" si="219"/>
        <v>0</v>
      </c>
      <c r="KQZ79" s="321">
        <f t="shared" si="219"/>
        <v>0</v>
      </c>
      <c r="KRA79" s="321">
        <f t="shared" si="219"/>
        <v>0</v>
      </c>
      <c r="KRB79" s="321">
        <f t="shared" si="219"/>
        <v>0</v>
      </c>
      <c r="KRC79" s="321">
        <f t="shared" si="219"/>
        <v>0</v>
      </c>
      <c r="KRD79" s="321">
        <f t="shared" si="219"/>
        <v>0</v>
      </c>
      <c r="KRE79" s="321">
        <f t="shared" si="219"/>
        <v>0</v>
      </c>
      <c r="KRF79" s="321">
        <f t="shared" si="219"/>
        <v>0</v>
      </c>
      <c r="KRG79" s="321">
        <f t="shared" si="219"/>
        <v>0</v>
      </c>
      <c r="KRH79" s="321">
        <f t="shared" si="219"/>
        <v>0</v>
      </c>
      <c r="KRI79" s="321">
        <f t="shared" si="219"/>
        <v>0</v>
      </c>
      <c r="KRJ79" s="321">
        <f t="shared" si="219"/>
        <v>0</v>
      </c>
      <c r="KRK79" s="321">
        <f t="shared" si="219"/>
        <v>0</v>
      </c>
      <c r="KRL79" s="321">
        <f t="shared" si="219"/>
        <v>0</v>
      </c>
      <c r="KRM79" s="321">
        <f t="shared" si="219"/>
        <v>0</v>
      </c>
      <c r="KRN79" s="321">
        <f t="shared" si="219"/>
        <v>0</v>
      </c>
      <c r="KRO79" s="321">
        <f t="shared" si="219"/>
        <v>0</v>
      </c>
      <c r="KRP79" s="321">
        <f t="shared" si="219"/>
        <v>0</v>
      </c>
      <c r="KRQ79" s="321">
        <f t="shared" si="219"/>
        <v>0</v>
      </c>
      <c r="KRR79" s="321">
        <f t="shared" si="219"/>
        <v>0</v>
      </c>
      <c r="KRS79" s="321">
        <f t="shared" si="219"/>
        <v>0</v>
      </c>
      <c r="KRT79" s="321">
        <f t="shared" si="219"/>
        <v>0</v>
      </c>
      <c r="KRU79" s="321">
        <f t="shared" si="219"/>
        <v>0</v>
      </c>
      <c r="KRV79" s="321">
        <f t="shared" si="219"/>
        <v>0</v>
      </c>
      <c r="KRW79" s="321">
        <f t="shared" si="219"/>
        <v>0</v>
      </c>
      <c r="KRX79" s="321">
        <f t="shared" si="219"/>
        <v>0</v>
      </c>
      <c r="KRY79" s="321">
        <f t="shared" si="219"/>
        <v>0</v>
      </c>
      <c r="KRZ79" s="321">
        <f t="shared" si="219"/>
        <v>0</v>
      </c>
      <c r="KSA79" s="321">
        <f t="shared" si="219"/>
        <v>0</v>
      </c>
      <c r="KSB79" s="321">
        <f t="shared" si="219"/>
        <v>0</v>
      </c>
      <c r="KSC79" s="321">
        <f t="shared" si="219"/>
        <v>0</v>
      </c>
      <c r="KSD79" s="321">
        <f t="shared" si="219"/>
        <v>0</v>
      </c>
      <c r="KSE79" s="321">
        <f t="shared" si="219"/>
        <v>0</v>
      </c>
      <c r="KSF79" s="321">
        <f t="shared" si="219"/>
        <v>0</v>
      </c>
      <c r="KSG79" s="321">
        <f t="shared" si="219"/>
        <v>0</v>
      </c>
      <c r="KSH79" s="321">
        <f t="shared" si="219"/>
        <v>0</v>
      </c>
      <c r="KSI79" s="321">
        <f t="shared" si="219"/>
        <v>0</v>
      </c>
      <c r="KSJ79" s="321">
        <f t="shared" si="219"/>
        <v>0</v>
      </c>
      <c r="KSK79" s="321">
        <f t="shared" si="219"/>
        <v>0</v>
      </c>
      <c r="KSL79" s="321">
        <f t="shared" si="219"/>
        <v>0</v>
      </c>
      <c r="KSM79" s="321">
        <f t="shared" si="219"/>
        <v>0</v>
      </c>
      <c r="KSN79" s="321">
        <f t="shared" si="219"/>
        <v>0</v>
      </c>
      <c r="KSO79" s="321">
        <f t="shared" si="219"/>
        <v>0</v>
      </c>
      <c r="KSP79" s="321">
        <f t="shared" si="219"/>
        <v>0</v>
      </c>
      <c r="KSQ79" s="321">
        <f t="shared" si="219"/>
        <v>0</v>
      </c>
      <c r="KSR79" s="321">
        <f t="shared" si="219"/>
        <v>0</v>
      </c>
      <c r="KSS79" s="321">
        <f t="shared" si="219"/>
        <v>0</v>
      </c>
      <c r="KST79" s="321">
        <f t="shared" si="219"/>
        <v>0</v>
      </c>
      <c r="KSU79" s="321">
        <f t="shared" si="219"/>
        <v>0</v>
      </c>
      <c r="KSV79" s="321">
        <f t="shared" si="219"/>
        <v>0</v>
      </c>
      <c r="KSW79" s="321">
        <f t="shared" si="219"/>
        <v>0</v>
      </c>
      <c r="KSX79" s="321">
        <f t="shared" si="219"/>
        <v>0</v>
      </c>
      <c r="KSY79" s="321">
        <f t="shared" si="220"/>
        <v>0</v>
      </c>
      <c r="KSZ79" s="321">
        <f t="shared" si="220"/>
        <v>0</v>
      </c>
      <c r="KTA79" s="321">
        <f t="shared" si="220"/>
        <v>0</v>
      </c>
      <c r="KTB79" s="321">
        <f t="shared" si="220"/>
        <v>0</v>
      </c>
      <c r="KTC79" s="321">
        <f t="shared" si="220"/>
        <v>0</v>
      </c>
      <c r="KTD79" s="321">
        <f t="shared" si="220"/>
        <v>0</v>
      </c>
      <c r="KTE79" s="321">
        <f t="shared" si="220"/>
        <v>0</v>
      </c>
      <c r="KTF79" s="321">
        <f t="shared" si="220"/>
        <v>0</v>
      </c>
      <c r="KTG79" s="321">
        <f t="shared" si="220"/>
        <v>0</v>
      </c>
      <c r="KTH79" s="321">
        <f t="shared" si="220"/>
        <v>0</v>
      </c>
      <c r="KTI79" s="321">
        <f t="shared" si="220"/>
        <v>0</v>
      </c>
      <c r="KTJ79" s="321">
        <f t="shared" si="220"/>
        <v>0</v>
      </c>
      <c r="KTK79" s="321">
        <f t="shared" si="220"/>
        <v>0</v>
      </c>
      <c r="KTL79" s="321">
        <f t="shared" si="220"/>
        <v>0</v>
      </c>
      <c r="KTM79" s="321">
        <f t="shared" si="220"/>
        <v>0</v>
      </c>
      <c r="KTN79" s="321">
        <f t="shared" si="220"/>
        <v>0</v>
      </c>
      <c r="KTO79" s="321">
        <f t="shared" si="220"/>
        <v>0</v>
      </c>
      <c r="KTP79" s="321">
        <f t="shared" si="220"/>
        <v>0</v>
      </c>
      <c r="KTQ79" s="321">
        <f t="shared" si="220"/>
        <v>0</v>
      </c>
      <c r="KTR79" s="321">
        <f t="shared" si="220"/>
        <v>0</v>
      </c>
      <c r="KTS79" s="321">
        <f t="shared" si="220"/>
        <v>0</v>
      </c>
      <c r="KTT79" s="321">
        <f t="shared" si="220"/>
        <v>0</v>
      </c>
      <c r="KTU79" s="321">
        <f t="shared" si="220"/>
        <v>0</v>
      </c>
      <c r="KTV79" s="321">
        <f t="shared" si="220"/>
        <v>0</v>
      </c>
      <c r="KTW79" s="321">
        <f t="shared" si="220"/>
        <v>0</v>
      </c>
      <c r="KTX79" s="321">
        <f t="shared" si="220"/>
        <v>0</v>
      </c>
      <c r="KTY79" s="321">
        <f t="shared" si="220"/>
        <v>0</v>
      </c>
      <c r="KTZ79" s="321">
        <f t="shared" si="220"/>
        <v>0</v>
      </c>
      <c r="KUA79" s="321">
        <f t="shared" si="220"/>
        <v>0</v>
      </c>
      <c r="KUB79" s="321">
        <f t="shared" si="220"/>
        <v>0</v>
      </c>
      <c r="KUC79" s="321">
        <f t="shared" si="220"/>
        <v>0</v>
      </c>
      <c r="KUD79" s="321">
        <f t="shared" si="220"/>
        <v>0</v>
      </c>
      <c r="KUE79" s="321">
        <f t="shared" si="220"/>
        <v>0</v>
      </c>
      <c r="KUF79" s="321">
        <f t="shared" si="220"/>
        <v>0</v>
      </c>
      <c r="KUG79" s="321">
        <f t="shared" si="220"/>
        <v>0</v>
      </c>
      <c r="KUH79" s="321">
        <f t="shared" si="220"/>
        <v>0</v>
      </c>
      <c r="KUI79" s="321">
        <f t="shared" si="220"/>
        <v>0</v>
      </c>
      <c r="KUJ79" s="321">
        <f t="shared" si="220"/>
        <v>0</v>
      </c>
      <c r="KUK79" s="321">
        <f t="shared" si="220"/>
        <v>0</v>
      </c>
      <c r="KUL79" s="321">
        <f t="shared" si="220"/>
        <v>0</v>
      </c>
      <c r="KUM79" s="321">
        <f t="shared" si="220"/>
        <v>0</v>
      </c>
      <c r="KUN79" s="321">
        <f t="shared" si="220"/>
        <v>0</v>
      </c>
      <c r="KUO79" s="321">
        <f t="shared" si="220"/>
        <v>0</v>
      </c>
      <c r="KUP79" s="321">
        <f t="shared" si="220"/>
        <v>0</v>
      </c>
      <c r="KUQ79" s="321">
        <f t="shared" si="220"/>
        <v>0</v>
      </c>
      <c r="KUR79" s="321">
        <f t="shared" si="220"/>
        <v>0</v>
      </c>
      <c r="KUS79" s="321">
        <f t="shared" si="220"/>
        <v>0</v>
      </c>
      <c r="KUT79" s="321">
        <f t="shared" si="220"/>
        <v>0</v>
      </c>
      <c r="KUU79" s="321">
        <f t="shared" si="220"/>
        <v>0</v>
      </c>
      <c r="KUV79" s="321">
        <f t="shared" si="220"/>
        <v>0</v>
      </c>
      <c r="KUW79" s="321">
        <f t="shared" si="220"/>
        <v>0</v>
      </c>
      <c r="KUX79" s="321">
        <f t="shared" si="220"/>
        <v>0</v>
      </c>
      <c r="KUY79" s="321">
        <f t="shared" si="220"/>
        <v>0</v>
      </c>
      <c r="KUZ79" s="321">
        <f t="shared" si="220"/>
        <v>0</v>
      </c>
      <c r="KVA79" s="321">
        <f t="shared" si="220"/>
        <v>0</v>
      </c>
      <c r="KVB79" s="321">
        <f t="shared" si="220"/>
        <v>0</v>
      </c>
      <c r="KVC79" s="321">
        <f t="shared" si="220"/>
        <v>0</v>
      </c>
      <c r="KVD79" s="321">
        <f t="shared" si="220"/>
        <v>0</v>
      </c>
      <c r="KVE79" s="321">
        <f t="shared" si="220"/>
        <v>0</v>
      </c>
      <c r="KVF79" s="321">
        <f t="shared" si="220"/>
        <v>0</v>
      </c>
      <c r="KVG79" s="321">
        <f t="shared" si="220"/>
        <v>0</v>
      </c>
      <c r="KVH79" s="321">
        <f t="shared" si="220"/>
        <v>0</v>
      </c>
      <c r="KVI79" s="321">
        <f t="shared" si="220"/>
        <v>0</v>
      </c>
      <c r="KVJ79" s="321">
        <f t="shared" si="220"/>
        <v>0</v>
      </c>
      <c r="KVK79" s="321">
        <f t="shared" si="221"/>
        <v>0</v>
      </c>
      <c r="KVL79" s="321">
        <f t="shared" si="221"/>
        <v>0</v>
      </c>
      <c r="KVM79" s="321">
        <f t="shared" si="221"/>
        <v>0</v>
      </c>
      <c r="KVN79" s="321">
        <f t="shared" si="221"/>
        <v>0</v>
      </c>
      <c r="KVO79" s="321">
        <f t="shared" si="221"/>
        <v>0</v>
      </c>
      <c r="KVP79" s="321">
        <f t="shared" si="221"/>
        <v>0</v>
      </c>
      <c r="KVQ79" s="321">
        <f t="shared" si="221"/>
        <v>0</v>
      </c>
      <c r="KVR79" s="321">
        <f t="shared" si="221"/>
        <v>0</v>
      </c>
      <c r="KVS79" s="321">
        <f t="shared" si="221"/>
        <v>0</v>
      </c>
      <c r="KVT79" s="321">
        <f t="shared" si="221"/>
        <v>0</v>
      </c>
      <c r="KVU79" s="321">
        <f t="shared" si="221"/>
        <v>0</v>
      </c>
      <c r="KVV79" s="321">
        <f t="shared" si="221"/>
        <v>0</v>
      </c>
      <c r="KVW79" s="321">
        <f t="shared" si="221"/>
        <v>0</v>
      </c>
      <c r="KVX79" s="321">
        <f t="shared" si="221"/>
        <v>0</v>
      </c>
      <c r="KVY79" s="321">
        <f t="shared" si="221"/>
        <v>0</v>
      </c>
      <c r="KVZ79" s="321">
        <f t="shared" si="221"/>
        <v>0</v>
      </c>
      <c r="KWA79" s="321">
        <f t="shared" si="221"/>
        <v>0</v>
      </c>
      <c r="KWB79" s="321">
        <f t="shared" si="221"/>
        <v>0</v>
      </c>
      <c r="KWC79" s="321">
        <f t="shared" si="221"/>
        <v>0</v>
      </c>
      <c r="KWD79" s="321">
        <f t="shared" si="221"/>
        <v>0</v>
      </c>
      <c r="KWE79" s="321">
        <f t="shared" si="221"/>
        <v>0</v>
      </c>
      <c r="KWF79" s="321">
        <f t="shared" si="221"/>
        <v>0</v>
      </c>
      <c r="KWG79" s="321">
        <f t="shared" si="221"/>
        <v>0</v>
      </c>
      <c r="KWH79" s="321">
        <f t="shared" si="221"/>
        <v>0</v>
      </c>
      <c r="KWI79" s="321">
        <f t="shared" si="221"/>
        <v>0</v>
      </c>
      <c r="KWJ79" s="321">
        <f t="shared" si="221"/>
        <v>0</v>
      </c>
      <c r="KWK79" s="321">
        <f t="shared" si="221"/>
        <v>0</v>
      </c>
      <c r="KWL79" s="321">
        <f t="shared" si="221"/>
        <v>0</v>
      </c>
      <c r="KWM79" s="321">
        <f t="shared" si="221"/>
        <v>0</v>
      </c>
      <c r="KWN79" s="321">
        <f t="shared" si="221"/>
        <v>0</v>
      </c>
      <c r="KWO79" s="321">
        <f t="shared" si="221"/>
        <v>0</v>
      </c>
      <c r="KWP79" s="321">
        <f t="shared" si="221"/>
        <v>0</v>
      </c>
      <c r="KWQ79" s="321">
        <f t="shared" si="221"/>
        <v>0</v>
      </c>
      <c r="KWR79" s="321">
        <f t="shared" si="221"/>
        <v>0</v>
      </c>
      <c r="KWS79" s="321">
        <f t="shared" si="221"/>
        <v>0</v>
      </c>
      <c r="KWT79" s="321">
        <f t="shared" si="221"/>
        <v>0</v>
      </c>
      <c r="KWU79" s="321">
        <f t="shared" si="221"/>
        <v>0</v>
      </c>
      <c r="KWV79" s="321">
        <f t="shared" si="221"/>
        <v>0</v>
      </c>
      <c r="KWW79" s="321">
        <f t="shared" si="221"/>
        <v>0</v>
      </c>
      <c r="KWX79" s="321">
        <f t="shared" si="221"/>
        <v>0</v>
      </c>
      <c r="KWY79" s="321">
        <f t="shared" si="221"/>
        <v>0</v>
      </c>
      <c r="KWZ79" s="321">
        <f t="shared" si="221"/>
        <v>0</v>
      </c>
      <c r="KXA79" s="321">
        <f t="shared" si="221"/>
        <v>0</v>
      </c>
      <c r="KXB79" s="321">
        <f t="shared" si="221"/>
        <v>0</v>
      </c>
      <c r="KXC79" s="321">
        <f t="shared" si="221"/>
        <v>0</v>
      </c>
      <c r="KXD79" s="321">
        <f t="shared" si="221"/>
        <v>0</v>
      </c>
      <c r="KXE79" s="321">
        <f t="shared" si="221"/>
        <v>0</v>
      </c>
      <c r="KXF79" s="321">
        <f t="shared" si="221"/>
        <v>0</v>
      </c>
      <c r="KXG79" s="321">
        <f t="shared" si="221"/>
        <v>0</v>
      </c>
      <c r="KXH79" s="321">
        <f t="shared" si="221"/>
        <v>0</v>
      </c>
      <c r="KXI79" s="321">
        <f t="shared" si="221"/>
        <v>0</v>
      </c>
      <c r="KXJ79" s="321">
        <f t="shared" si="221"/>
        <v>0</v>
      </c>
      <c r="KXK79" s="321">
        <f t="shared" si="221"/>
        <v>0</v>
      </c>
      <c r="KXL79" s="321">
        <f t="shared" si="221"/>
        <v>0</v>
      </c>
      <c r="KXM79" s="321">
        <f t="shared" si="221"/>
        <v>0</v>
      </c>
      <c r="KXN79" s="321">
        <f t="shared" si="221"/>
        <v>0</v>
      </c>
      <c r="KXO79" s="321">
        <f t="shared" si="221"/>
        <v>0</v>
      </c>
      <c r="KXP79" s="321">
        <f t="shared" si="221"/>
        <v>0</v>
      </c>
      <c r="KXQ79" s="321">
        <f t="shared" si="221"/>
        <v>0</v>
      </c>
      <c r="KXR79" s="321">
        <f t="shared" si="221"/>
        <v>0</v>
      </c>
      <c r="KXS79" s="321">
        <f t="shared" si="221"/>
        <v>0</v>
      </c>
      <c r="KXT79" s="321">
        <f t="shared" si="221"/>
        <v>0</v>
      </c>
      <c r="KXU79" s="321">
        <f t="shared" si="221"/>
        <v>0</v>
      </c>
      <c r="KXV79" s="321">
        <f t="shared" si="221"/>
        <v>0</v>
      </c>
      <c r="KXW79" s="321">
        <f t="shared" si="222"/>
        <v>0</v>
      </c>
      <c r="KXX79" s="321">
        <f t="shared" si="222"/>
        <v>0</v>
      </c>
      <c r="KXY79" s="321">
        <f t="shared" si="222"/>
        <v>0</v>
      </c>
      <c r="KXZ79" s="321">
        <f t="shared" si="222"/>
        <v>0</v>
      </c>
      <c r="KYA79" s="321">
        <f t="shared" si="222"/>
        <v>0</v>
      </c>
      <c r="KYB79" s="321">
        <f t="shared" si="222"/>
        <v>0</v>
      </c>
      <c r="KYC79" s="321">
        <f t="shared" si="222"/>
        <v>0</v>
      </c>
      <c r="KYD79" s="321">
        <f t="shared" si="222"/>
        <v>0</v>
      </c>
      <c r="KYE79" s="321">
        <f t="shared" si="222"/>
        <v>0</v>
      </c>
      <c r="KYF79" s="321">
        <f t="shared" si="222"/>
        <v>0</v>
      </c>
      <c r="KYG79" s="321">
        <f t="shared" si="222"/>
        <v>0</v>
      </c>
      <c r="KYH79" s="321">
        <f t="shared" si="222"/>
        <v>0</v>
      </c>
      <c r="KYI79" s="321">
        <f t="shared" si="222"/>
        <v>0</v>
      </c>
      <c r="KYJ79" s="321">
        <f t="shared" si="222"/>
        <v>0</v>
      </c>
      <c r="KYK79" s="321">
        <f t="shared" si="222"/>
        <v>0</v>
      </c>
      <c r="KYL79" s="321">
        <f t="shared" si="222"/>
        <v>0</v>
      </c>
      <c r="KYM79" s="321">
        <f t="shared" si="222"/>
        <v>0</v>
      </c>
      <c r="KYN79" s="321">
        <f t="shared" si="222"/>
        <v>0</v>
      </c>
      <c r="KYO79" s="321">
        <f t="shared" si="222"/>
        <v>0</v>
      </c>
      <c r="KYP79" s="321">
        <f t="shared" si="222"/>
        <v>0</v>
      </c>
      <c r="KYQ79" s="321">
        <f t="shared" si="222"/>
        <v>0</v>
      </c>
      <c r="KYR79" s="321">
        <f t="shared" si="222"/>
        <v>0</v>
      </c>
      <c r="KYS79" s="321">
        <f t="shared" si="222"/>
        <v>0</v>
      </c>
      <c r="KYT79" s="321">
        <f t="shared" si="222"/>
        <v>0</v>
      </c>
      <c r="KYU79" s="321">
        <f t="shared" si="222"/>
        <v>0</v>
      </c>
      <c r="KYV79" s="321">
        <f t="shared" si="222"/>
        <v>0</v>
      </c>
      <c r="KYW79" s="321">
        <f t="shared" si="222"/>
        <v>0</v>
      </c>
      <c r="KYX79" s="321">
        <f t="shared" si="222"/>
        <v>0</v>
      </c>
      <c r="KYY79" s="321">
        <f t="shared" si="222"/>
        <v>0</v>
      </c>
      <c r="KYZ79" s="321">
        <f t="shared" si="222"/>
        <v>0</v>
      </c>
      <c r="KZA79" s="321">
        <f t="shared" si="222"/>
        <v>0</v>
      </c>
      <c r="KZB79" s="321">
        <f t="shared" si="222"/>
        <v>0</v>
      </c>
      <c r="KZC79" s="321">
        <f t="shared" si="222"/>
        <v>0</v>
      </c>
      <c r="KZD79" s="321">
        <f t="shared" si="222"/>
        <v>0</v>
      </c>
      <c r="KZE79" s="321">
        <f t="shared" si="222"/>
        <v>0</v>
      </c>
      <c r="KZF79" s="321">
        <f t="shared" si="222"/>
        <v>0</v>
      </c>
      <c r="KZG79" s="321">
        <f t="shared" si="222"/>
        <v>0</v>
      </c>
      <c r="KZH79" s="321">
        <f t="shared" si="222"/>
        <v>0</v>
      </c>
      <c r="KZI79" s="321">
        <f t="shared" si="222"/>
        <v>0</v>
      </c>
      <c r="KZJ79" s="321">
        <f t="shared" si="222"/>
        <v>0</v>
      </c>
      <c r="KZK79" s="321">
        <f t="shared" si="222"/>
        <v>0</v>
      </c>
      <c r="KZL79" s="321">
        <f t="shared" si="222"/>
        <v>0</v>
      </c>
      <c r="KZM79" s="321">
        <f t="shared" si="222"/>
        <v>0</v>
      </c>
      <c r="KZN79" s="321">
        <f t="shared" si="222"/>
        <v>0</v>
      </c>
      <c r="KZO79" s="321">
        <f t="shared" si="222"/>
        <v>0</v>
      </c>
      <c r="KZP79" s="321">
        <f t="shared" si="222"/>
        <v>0</v>
      </c>
      <c r="KZQ79" s="321">
        <f t="shared" si="222"/>
        <v>0</v>
      </c>
      <c r="KZR79" s="321">
        <f t="shared" si="222"/>
        <v>0</v>
      </c>
      <c r="KZS79" s="321">
        <f t="shared" si="222"/>
        <v>0</v>
      </c>
      <c r="KZT79" s="321">
        <f t="shared" si="222"/>
        <v>0</v>
      </c>
      <c r="KZU79" s="321">
        <f t="shared" si="222"/>
        <v>0</v>
      </c>
      <c r="KZV79" s="321">
        <f t="shared" si="222"/>
        <v>0</v>
      </c>
      <c r="KZW79" s="321">
        <f t="shared" si="222"/>
        <v>0</v>
      </c>
      <c r="KZX79" s="321">
        <f t="shared" si="222"/>
        <v>0</v>
      </c>
      <c r="KZY79" s="321">
        <f t="shared" si="222"/>
        <v>0</v>
      </c>
      <c r="KZZ79" s="321">
        <f t="shared" si="222"/>
        <v>0</v>
      </c>
      <c r="LAA79" s="321">
        <f t="shared" si="222"/>
        <v>0</v>
      </c>
      <c r="LAB79" s="321">
        <f t="shared" si="222"/>
        <v>0</v>
      </c>
      <c r="LAC79" s="321">
        <f t="shared" si="222"/>
        <v>0</v>
      </c>
      <c r="LAD79" s="321">
        <f t="shared" si="222"/>
        <v>0</v>
      </c>
      <c r="LAE79" s="321">
        <f t="shared" si="222"/>
        <v>0</v>
      </c>
      <c r="LAF79" s="321">
        <f t="shared" si="222"/>
        <v>0</v>
      </c>
      <c r="LAG79" s="321">
        <f t="shared" si="222"/>
        <v>0</v>
      </c>
      <c r="LAH79" s="321">
        <f t="shared" si="222"/>
        <v>0</v>
      </c>
      <c r="LAI79" s="321">
        <f t="shared" si="223"/>
        <v>0</v>
      </c>
      <c r="LAJ79" s="321">
        <f t="shared" si="223"/>
        <v>0</v>
      </c>
      <c r="LAK79" s="321">
        <f t="shared" si="223"/>
        <v>0</v>
      </c>
      <c r="LAL79" s="321">
        <f t="shared" si="223"/>
        <v>0</v>
      </c>
      <c r="LAM79" s="321">
        <f t="shared" si="223"/>
        <v>0</v>
      </c>
      <c r="LAN79" s="321">
        <f t="shared" si="223"/>
        <v>0</v>
      </c>
      <c r="LAO79" s="321">
        <f t="shared" si="223"/>
        <v>0</v>
      </c>
      <c r="LAP79" s="321">
        <f t="shared" si="223"/>
        <v>0</v>
      </c>
      <c r="LAQ79" s="321">
        <f t="shared" si="223"/>
        <v>0</v>
      </c>
      <c r="LAR79" s="321">
        <f t="shared" si="223"/>
        <v>0</v>
      </c>
      <c r="LAS79" s="321">
        <f t="shared" si="223"/>
        <v>0</v>
      </c>
      <c r="LAT79" s="321">
        <f t="shared" si="223"/>
        <v>0</v>
      </c>
      <c r="LAU79" s="321">
        <f t="shared" si="223"/>
        <v>0</v>
      </c>
      <c r="LAV79" s="321">
        <f t="shared" si="223"/>
        <v>0</v>
      </c>
      <c r="LAW79" s="321">
        <f t="shared" si="223"/>
        <v>0</v>
      </c>
      <c r="LAX79" s="321">
        <f t="shared" si="223"/>
        <v>0</v>
      </c>
      <c r="LAY79" s="321">
        <f t="shared" si="223"/>
        <v>0</v>
      </c>
      <c r="LAZ79" s="321">
        <f t="shared" si="223"/>
        <v>0</v>
      </c>
      <c r="LBA79" s="321">
        <f t="shared" si="223"/>
        <v>0</v>
      </c>
      <c r="LBB79" s="321">
        <f t="shared" si="223"/>
        <v>0</v>
      </c>
      <c r="LBC79" s="321">
        <f t="shared" si="223"/>
        <v>0</v>
      </c>
      <c r="LBD79" s="321">
        <f t="shared" si="223"/>
        <v>0</v>
      </c>
      <c r="LBE79" s="321">
        <f t="shared" si="223"/>
        <v>0</v>
      </c>
      <c r="LBF79" s="321">
        <f t="shared" si="223"/>
        <v>0</v>
      </c>
      <c r="LBG79" s="321">
        <f t="shared" si="223"/>
        <v>0</v>
      </c>
      <c r="LBH79" s="321">
        <f t="shared" si="223"/>
        <v>0</v>
      </c>
      <c r="LBI79" s="321">
        <f t="shared" si="223"/>
        <v>0</v>
      </c>
      <c r="LBJ79" s="321">
        <f t="shared" si="223"/>
        <v>0</v>
      </c>
      <c r="LBK79" s="321">
        <f t="shared" si="223"/>
        <v>0</v>
      </c>
      <c r="LBL79" s="321">
        <f t="shared" si="223"/>
        <v>0</v>
      </c>
      <c r="LBM79" s="321">
        <f t="shared" si="223"/>
        <v>0</v>
      </c>
      <c r="LBN79" s="321">
        <f t="shared" si="223"/>
        <v>0</v>
      </c>
      <c r="LBO79" s="321">
        <f t="shared" si="223"/>
        <v>0</v>
      </c>
      <c r="LBP79" s="321">
        <f t="shared" si="223"/>
        <v>0</v>
      </c>
      <c r="LBQ79" s="321">
        <f t="shared" si="223"/>
        <v>0</v>
      </c>
      <c r="LBR79" s="321">
        <f t="shared" si="223"/>
        <v>0</v>
      </c>
      <c r="LBS79" s="321">
        <f t="shared" si="223"/>
        <v>0</v>
      </c>
      <c r="LBT79" s="321">
        <f t="shared" si="223"/>
        <v>0</v>
      </c>
      <c r="LBU79" s="321">
        <f t="shared" si="223"/>
        <v>0</v>
      </c>
      <c r="LBV79" s="321">
        <f t="shared" si="223"/>
        <v>0</v>
      </c>
      <c r="LBW79" s="321">
        <f t="shared" si="223"/>
        <v>0</v>
      </c>
      <c r="LBX79" s="321">
        <f t="shared" si="223"/>
        <v>0</v>
      </c>
      <c r="LBY79" s="321">
        <f t="shared" si="223"/>
        <v>0</v>
      </c>
      <c r="LBZ79" s="321">
        <f t="shared" si="223"/>
        <v>0</v>
      </c>
      <c r="LCA79" s="321">
        <f t="shared" si="223"/>
        <v>0</v>
      </c>
      <c r="LCB79" s="321">
        <f t="shared" si="223"/>
        <v>0</v>
      </c>
      <c r="LCC79" s="321">
        <f t="shared" si="223"/>
        <v>0</v>
      </c>
      <c r="LCD79" s="321">
        <f t="shared" si="223"/>
        <v>0</v>
      </c>
      <c r="LCE79" s="321">
        <f t="shared" si="223"/>
        <v>0</v>
      </c>
      <c r="LCF79" s="321">
        <f t="shared" si="223"/>
        <v>0</v>
      </c>
      <c r="LCG79" s="321">
        <f t="shared" si="223"/>
        <v>0</v>
      </c>
      <c r="LCH79" s="321">
        <f t="shared" si="223"/>
        <v>0</v>
      </c>
      <c r="LCI79" s="321">
        <f t="shared" si="223"/>
        <v>0</v>
      </c>
      <c r="LCJ79" s="321">
        <f t="shared" si="223"/>
        <v>0</v>
      </c>
      <c r="LCK79" s="321">
        <f t="shared" si="223"/>
        <v>0</v>
      </c>
      <c r="LCL79" s="321">
        <f t="shared" si="223"/>
        <v>0</v>
      </c>
      <c r="LCM79" s="321">
        <f t="shared" si="223"/>
        <v>0</v>
      </c>
      <c r="LCN79" s="321">
        <f t="shared" si="223"/>
        <v>0</v>
      </c>
      <c r="LCO79" s="321">
        <f t="shared" si="223"/>
        <v>0</v>
      </c>
      <c r="LCP79" s="321">
        <f t="shared" si="223"/>
        <v>0</v>
      </c>
      <c r="LCQ79" s="321">
        <f t="shared" si="223"/>
        <v>0</v>
      </c>
      <c r="LCR79" s="321">
        <f t="shared" si="223"/>
        <v>0</v>
      </c>
      <c r="LCS79" s="321">
        <f t="shared" si="223"/>
        <v>0</v>
      </c>
      <c r="LCT79" s="321">
        <f t="shared" si="223"/>
        <v>0</v>
      </c>
      <c r="LCU79" s="321">
        <f t="shared" si="224"/>
        <v>0</v>
      </c>
      <c r="LCV79" s="321">
        <f t="shared" si="224"/>
        <v>0</v>
      </c>
      <c r="LCW79" s="321">
        <f t="shared" si="224"/>
        <v>0</v>
      </c>
      <c r="LCX79" s="321">
        <f t="shared" si="224"/>
        <v>0</v>
      </c>
      <c r="LCY79" s="321">
        <f t="shared" si="224"/>
        <v>0</v>
      </c>
      <c r="LCZ79" s="321">
        <f t="shared" si="224"/>
        <v>0</v>
      </c>
      <c r="LDA79" s="321">
        <f t="shared" si="224"/>
        <v>0</v>
      </c>
      <c r="LDB79" s="321">
        <f t="shared" si="224"/>
        <v>0</v>
      </c>
      <c r="LDC79" s="321">
        <f t="shared" si="224"/>
        <v>0</v>
      </c>
      <c r="LDD79" s="321">
        <f t="shared" si="224"/>
        <v>0</v>
      </c>
      <c r="LDE79" s="321">
        <f t="shared" si="224"/>
        <v>0</v>
      </c>
      <c r="LDF79" s="321">
        <f t="shared" si="224"/>
        <v>0</v>
      </c>
      <c r="LDG79" s="321">
        <f t="shared" si="224"/>
        <v>0</v>
      </c>
      <c r="LDH79" s="321">
        <f t="shared" si="224"/>
        <v>0</v>
      </c>
      <c r="LDI79" s="321">
        <f t="shared" si="224"/>
        <v>0</v>
      </c>
      <c r="LDJ79" s="321">
        <f t="shared" si="224"/>
        <v>0</v>
      </c>
      <c r="LDK79" s="321">
        <f t="shared" si="224"/>
        <v>0</v>
      </c>
      <c r="LDL79" s="321">
        <f t="shared" si="224"/>
        <v>0</v>
      </c>
      <c r="LDM79" s="321">
        <f t="shared" si="224"/>
        <v>0</v>
      </c>
      <c r="LDN79" s="321">
        <f t="shared" si="224"/>
        <v>0</v>
      </c>
      <c r="LDO79" s="321">
        <f t="shared" si="224"/>
        <v>0</v>
      </c>
      <c r="LDP79" s="321">
        <f t="shared" si="224"/>
        <v>0</v>
      </c>
      <c r="LDQ79" s="321">
        <f t="shared" si="224"/>
        <v>0</v>
      </c>
      <c r="LDR79" s="321">
        <f t="shared" si="224"/>
        <v>0</v>
      </c>
      <c r="LDS79" s="321">
        <f t="shared" si="224"/>
        <v>0</v>
      </c>
      <c r="LDT79" s="321">
        <f t="shared" si="224"/>
        <v>0</v>
      </c>
      <c r="LDU79" s="321">
        <f t="shared" si="224"/>
        <v>0</v>
      </c>
      <c r="LDV79" s="321">
        <f t="shared" si="224"/>
        <v>0</v>
      </c>
      <c r="LDW79" s="321">
        <f t="shared" si="224"/>
        <v>0</v>
      </c>
      <c r="LDX79" s="321">
        <f t="shared" si="224"/>
        <v>0</v>
      </c>
      <c r="LDY79" s="321">
        <f t="shared" si="224"/>
        <v>0</v>
      </c>
      <c r="LDZ79" s="321">
        <f t="shared" si="224"/>
        <v>0</v>
      </c>
      <c r="LEA79" s="321">
        <f t="shared" si="224"/>
        <v>0</v>
      </c>
      <c r="LEB79" s="321">
        <f t="shared" si="224"/>
        <v>0</v>
      </c>
      <c r="LEC79" s="321">
        <f t="shared" si="224"/>
        <v>0</v>
      </c>
      <c r="LED79" s="321">
        <f t="shared" si="224"/>
        <v>0</v>
      </c>
      <c r="LEE79" s="321">
        <f t="shared" si="224"/>
        <v>0</v>
      </c>
      <c r="LEF79" s="321">
        <f t="shared" si="224"/>
        <v>0</v>
      </c>
      <c r="LEG79" s="321">
        <f t="shared" si="224"/>
        <v>0</v>
      </c>
      <c r="LEH79" s="321">
        <f t="shared" si="224"/>
        <v>0</v>
      </c>
      <c r="LEI79" s="321">
        <f t="shared" si="224"/>
        <v>0</v>
      </c>
      <c r="LEJ79" s="321">
        <f t="shared" si="224"/>
        <v>0</v>
      </c>
      <c r="LEK79" s="321">
        <f t="shared" si="224"/>
        <v>0</v>
      </c>
      <c r="LEL79" s="321">
        <f t="shared" si="224"/>
        <v>0</v>
      </c>
      <c r="LEM79" s="321">
        <f t="shared" si="224"/>
        <v>0</v>
      </c>
      <c r="LEN79" s="321">
        <f t="shared" si="224"/>
        <v>0</v>
      </c>
      <c r="LEO79" s="321">
        <f t="shared" si="224"/>
        <v>0</v>
      </c>
      <c r="LEP79" s="321">
        <f t="shared" si="224"/>
        <v>0</v>
      </c>
      <c r="LEQ79" s="321">
        <f t="shared" si="224"/>
        <v>0</v>
      </c>
      <c r="LER79" s="321">
        <f t="shared" si="224"/>
        <v>0</v>
      </c>
      <c r="LES79" s="321">
        <f t="shared" si="224"/>
        <v>0</v>
      </c>
      <c r="LET79" s="321">
        <f t="shared" si="224"/>
        <v>0</v>
      </c>
      <c r="LEU79" s="321">
        <f t="shared" si="224"/>
        <v>0</v>
      </c>
      <c r="LEV79" s="321">
        <f t="shared" si="224"/>
        <v>0</v>
      </c>
      <c r="LEW79" s="321">
        <f t="shared" si="224"/>
        <v>0</v>
      </c>
      <c r="LEX79" s="321">
        <f t="shared" si="224"/>
        <v>0</v>
      </c>
      <c r="LEY79" s="321">
        <f t="shared" si="224"/>
        <v>0</v>
      </c>
      <c r="LEZ79" s="321">
        <f t="shared" si="224"/>
        <v>0</v>
      </c>
      <c r="LFA79" s="321">
        <f t="shared" si="224"/>
        <v>0</v>
      </c>
      <c r="LFB79" s="321">
        <f t="shared" si="224"/>
        <v>0</v>
      </c>
      <c r="LFC79" s="321">
        <f t="shared" si="224"/>
        <v>0</v>
      </c>
      <c r="LFD79" s="321">
        <f t="shared" si="224"/>
        <v>0</v>
      </c>
      <c r="LFE79" s="321">
        <f t="shared" si="224"/>
        <v>0</v>
      </c>
      <c r="LFF79" s="321">
        <f t="shared" si="224"/>
        <v>0</v>
      </c>
      <c r="LFG79" s="321">
        <f t="shared" si="225"/>
        <v>0</v>
      </c>
      <c r="LFH79" s="321">
        <f t="shared" si="225"/>
        <v>0</v>
      </c>
      <c r="LFI79" s="321">
        <f t="shared" si="225"/>
        <v>0</v>
      </c>
      <c r="LFJ79" s="321">
        <f t="shared" si="225"/>
        <v>0</v>
      </c>
      <c r="LFK79" s="321">
        <f t="shared" si="225"/>
        <v>0</v>
      </c>
      <c r="LFL79" s="321">
        <f t="shared" si="225"/>
        <v>0</v>
      </c>
      <c r="LFM79" s="321">
        <f t="shared" si="225"/>
        <v>0</v>
      </c>
      <c r="LFN79" s="321">
        <f t="shared" si="225"/>
        <v>0</v>
      </c>
      <c r="LFO79" s="321">
        <f t="shared" si="225"/>
        <v>0</v>
      </c>
      <c r="LFP79" s="321">
        <f t="shared" si="225"/>
        <v>0</v>
      </c>
      <c r="LFQ79" s="321">
        <f t="shared" si="225"/>
        <v>0</v>
      </c>
      <c r="LFR79" s="321">
        <f t="shared" si="225"/>
        <v>0</v>
      </c>
      <c r="LFS79" s="321">
        <f t="shared" si="225"/>
        <v>0</v>
      </c>
      <c r="LFT79" s="321">
        <f t="shared" si="225"/>
        <v>0</v>
      </c>
      <c r="LFU79" s="321">
        <f t="shared" si="225"/>
        <v>0</v>
      </c>
      <c r="LFV79" s="321">
        <f t="shared" si="225"/>
        <v>0</v>
      </c>
      <c r="LFW79" s="321">
        <f t="shared" si="225"/>
        <v>0</v>
      </c>
      <c r="LFX79" s="321">
        <f t="shared" si="225"/>
        <v>0</v>
      </c>
      <c r="LFY79" s="321">
        <f t="shared" si="225"/>
        <v>0</v>
      </c>
      <c r="LFZ79" s="321">
        <f t="shared" si="225"/>
        <v>0</v>
      </c>
      <c r="LGA79" s="321">
        <f t="shared" si="225"/>
        <v>0</v>
      </c>
      <c r="LGB79" s="321">
        <f t="shared" si="225"/>
        <v>0</v>
      </c>
      <c r="LGC79" s="321">
        <f t="shared" si="225"/>
        <v>0</v>
      </c>
      <c r="LGD79" s="321">
        <f t="shared" si="225"/>
        <v>0</v>
      </c>
      <c r="LGE79" s="321">
        <f t="shared" si="225"/>
        <v>0</v>
      </c>
      <c r="LGF79" s="321">
        <f t="shared" si="225"/>
        <v>0</v>
      </c>
      <c r="LGG79" s="321">
        <f t="shared" si="225"/>
        <v>0</v>
      </c>
      <c r="LGH79" s="321">
        <f t="shared" si="225"/>
        <v>0</v>
      </c>
      <c r="LGI79" s="321">
        <f t="shared" si="225"/>
        <v>0</v>
      </c>
      <c r="LGJ79" s="321">
        <f t="shared" si="225"/>
        <v>0</v>
      </c>
      <c r="LGK79" s="321">
        <f t="shared" si="225"/>
        <v>0</v>
      </c>
      <c r="LGL79" s="321">
        <f t="shared" si="225"/>
        <v>0</v>
      </c>
      <c r="LGM79" s="321">
        <f t="shared" si="225"/>
        <v>0</v>
      </c>
      <c r="LGN79" s="321">
        <f t="shared" si="225"/>
        <v>0</v>
      </c>
      <c r="LGO79" s="321">
        <f t="shared" si="225"/>
        <v>0</v>
      </c>
      <c r="LGP79" s="321">
        <f t="shared" si="225"/>
        <v>0</v>
      </c>
      <c r="LGQ79" s="321">
        <f t="shared" si="225"/>
        <v>0</v>
      </c>
      <c r="LGR79" s="321">
        <f t="shared" si="225"/>
        <v>0</v>
      </c>
      <c r="LGS79" s="321">
        <f t="shared" si="225"/>
        <v>0</v>
      </c>
      <c r="LGT79" s="321">
        <f t="shared" si="225"/>
        <v>0</v>
      </c>
      <c r="LGU79" s="321">
        <f t="shared" si="225"/>
        <v>0</v>
      </c>
      <c r="LGV79" s="321">
        <f t="shared" si="225"/>
        <v>0</v>
      </c>
      <c r="LGW79" s="321">
        <f t="shared" si="225"/>
        <v>0</v>
      </c>
      <c r="LGX79" s="321">
        <f t="shared" si="225"/>
        <v>0</v>
      </c>
      <c r="LGY79" s="321">
        <f t="shared" si="225"/>
        <v>0</v>
      </c>
      <c r="LGZ79" s="321">
        <f t="shared" si="225"/>
        <v>0</v>
      </c>
      <c r="LHA79" s="321">
        <f t="shared" si="225"/>
        <v>0</v>
      </c>
      <c r="LHB79" s="321">
        <f t="shared" si="225"/>
        <v>0</v>
      </c>
      <c r="LHC79" s="321">
        <f t="shared" si="225"/>
        <v>0</v>
      </c>
      <c r="LHD79" s="321">
        <f t="shared" si="225"/>
        <v>0</v>
      </c>
      <c r="LHE79" s="321">
        <f t="shared" si="225"/>
        <v>0</v>
      </c>
      <c r="LHF79" s="321">
        <f t="shared" si="225"/>
        <v>0</v>
      </c>
      <c r="LHG79" s="321">
        <f t="shared" si="225"/>
        <v>0</v>
      </c>
      <c r="LHH79" s="321">
        <f t="shared" si="225"/>
        <v>0</v>
      </c>
      <c r="LHI79" s="321">
        <f t="shared" si="225"/>
        <v>0</v>
      </c>
      <c r="LHJ79" s="321">
        <f t="shared" si="225"/>
        <v>0</v>
      </c>
      <c r="LHK79" s="321">
        <f t="shared" si="225"/>
        <v>0</v>
      </c>
      <c r="LHL79" s="321">
        <f t="shared" si="225"/>
        <v>0</v>
      </c>
      <c r="LHM79" s="321">
        <f t="shared" si="225"/>
        <v>0</v>
      </c>
      <c r="LHN79" s="321">
        <f t="shared" si="225"/>
        <v>0</v>
      </c>
      <c r="LHO79" s="321">
        <f t="shared" si="225"/>
        <v>0</v>
      </c>
      <c r="LHP79" s="321">
        <f t="shared" si="225"/>
        <v>0</v>
      </c>
      <c r="LHQ79" s="321">
        <f t="shared" si="225"/>
        <v>0</v>
      </c>
      <c r="LHR79" s="321">
        <f t="shared" si="225"/>
        <v>0</v>
      </c>
      <c r="LHS79" s="321">
        <f t="shared" si="226"/>
        <v>0</v>
      </c>
      <c r="LHT79" s="321">
        <f t="shared" si="226"/>
        <v>0</v>
      </c>
      <c r="LHU79" s="321">
        <f t="shared" si="226"/>
        <v>0</v>
      </c>
      <c r="LHV79" s="321">
        <f t="shared" si="226"/>
        <v>0</v>
      </c>
      <c r="LHW79" s="321">
        <f t="shared" si="226"/>
        <v>0</v>
      </c>
      <c r="LHX79" s="321">
        <f t="shared" si="226"/>
        <v>0</v>
      </c>
      <c r="LHY79" s="321">
        <f t="shared" si="226"/>
        <v>0</v>
      </c>
      <c r="LHZ79" s="321">
        <f t="shared" si="226"/>
        <v>0</v>
      </c>
      <c r="LIA79" s="321">
        <f t="shared" si="226"/>
        <v>0</v>
      </c>
      <c r="LIB79" s="321">
        <f t="shared" si="226"/>
        <v>0</v>
      </c>
      <c r="LIC79" s="321">
        <f t="shared" si="226"/>
        <v>0</v>
      </c>
      <c r="LID79" s="321">
        <f t="shared" si="226"/>
        <v>0</v>
      </c>
      <c r="LIE79" s="321">
        <f t="shared" si="226"/>
        <v>0</v>
      </c>
      <c r="LIF79" s="321">
        <f t="shared" si="226"/>
        <v>0</v>
      </c>
      <c r="LIG79" s="321">
        <f t="shared" si="226"/>
        <v>0</v>
      </c>
      <c r="LIH79" s="321">
        <f t="shared" si="226"/>
        <v>0</v>
      </c>
      <c r="LII79" s="321">
        <f t="shared" si="226"/>
        <v>0</v>
      </c>
      <c r="LIJ79" s="321">
        <f t="shared" si="226"/>
        <v>0</v>
      </c>
      <c r="LIK79" s="321">
        <f t="shared" si="226"/>
        <v>0</v>
      </c>
      <c r="LIL79" s="321">
        <f t="shared" si="226"/>
        <v>0</v>
      </c>
      <c r="LIM79" s="321">
        <f t="shared" si="226"/>
        <v>0</v>
      </c>
      <c r="LIN79" s="321">
        <f t="shared" si="226"/>
        <v>0</v>
      </c>
      <c r="LIO79" s="321">
        <f t="shared" si="226"/>
        <v>0</v>
      </c>
      <c r="LIP79" s="321">
        <f t="shared" si="226"/>
        <v>0</v>
      </c>
      <c r="LIQ79" s="321">
        <f t="shared" si="226"/>
        <v>0</v>
      </c>
      <c r="LIR79" s="321">
        <f t="shared" si="226"/>
        <v>0</v>
      </c>
      <c r="LIS79" s="321">
        <f t="shared" si="226"/>
        <v>0</v>
      </c>
      <c r="LIT79" s="321">
        <f t="shared" si="226"/>
        <v>0</v>
      </c>
      <c r="LIU79" s="321">
        <f t="shared" si="226"/>
        <v>0</v>
      </c>
      <c r="LIV79" s="321">
        <f t="shared" si="226"/>
        <v>0</v>
      </c>
      <c r="LIW79" s="321">
        <f t="shared" si="226"/>
        <v>0</v>
      </c>
      <c r="LIX79" s="321">
        <f t="shared" si="226"/>
        <v>0</v>
      </c>
      <c r="LIY79" s="321">
        <f t="shared" si="226"/>
        <v>0</v>
      </c>
      <c r="LIZ79" s="321">
        <f t="shared" si="226"/>
        <v>0</v>
      </c>
      <c r="LJA79" s="321">
        <f t="shared" si="226"/>
        <v>0</v>
      </c>
      <c r="LJB79" s="321">
        <f t="shared" si="226"/>
        <v>0</v>
      </c>
      <c r="LJC79" s="321">
        <f t="shared" si="226"/>
        <v>0</v>
      </c>
      <c r="LJD79" s="321">
        <f t="shared" si="226"/>
        <v>0</v>
      </c>
      <c r="LJE79" s="321">
        <f t="shared" si="226"/>
        <v>0</v>
      </c>
      <c r="LJF79" s="321">
        <f t="shared" si="226"/>
        <v>0</v>
      </c>
      <c r="LJG79" s="321">
        <f t="shared" si="226"/>
        <v>0</v>
      </c>
      <c r="LJH79" s="321">
        <f t="shared" si="226"/>
        <v>0</v>
      </c>
      <c r="LJI79" s="321">
        <f t="shared" si="226"/>
        <v>0</v>
      </c>
      <c r="LJJ79" s="321">
        <f t="shared" si="226"/>
        <v>0</v>
      </c>
      <c r="LJK79" s="321">
        <f t="shared" si="226"/>
        <v>0</v>
      </c>
      <c r="LJL79" s="321">
        <f t="shared" si="226"/>
        <v>0</v>
      </c>
      <c r="LJM79" s="321">
        <f t="shared" si="226"/>
        <v>0</v>
      </c>
      <c r="LJN79" s="321">
        <f t="shared" si="226"/>
        <v>0</v>
      </c>
      <c r="LJO79" s="321">
        <f t="shared" si="226"/>
        <v>0</v>
      </c>
      <c r="LJP79" s="321">
        <f t="shared" si="226"/>
        <v>0</v>
      </c>
      <c r="LJQ79" s="321">
        <f t="shared" si="226"/>
        <v>0</v>
      </c>
      <c r="LJR79" s="321">
        <f t="shared" si="226"/>
        <v>0</v>
      </c>
      <c r="LJS79" s="321">
        <f t="shared" si="226"/>
        <v>0</v>
      </c>
      <c r="LJT79" s="321">
        <f t="shared" si="226"/>
        <v>0</v>
      </c>
      <c r="LJU79" s="321">
        <f t="shared" si="226"/>
        <v>0</v>
      </c>
      <c r="LJV79" s="321">
        <f t="shared" si="226"/>
        <v>0</v>
      </c>
      <c r="LJW79" s="321">
        <f t="shared" si="226"/>
        <v>0</v>
      </c>
      <c r="LJX79" s="321">
        <f t="shared" si="226"/>
        <v>0</v>
      </c>
      <c r="LJY79" s="321">
        <f t="shared" si="226"/>
        <v>0</v>
      </c>
      <c r="LJZ79" s="321">
        <f t="shared" si="226"/>
        <v>0</v>
      </c>
      <c r="LKA79" s="321">
        <f t="shared" si="226"/>
        <v>0</v>
      </c>
      <c r="LKB79" s="321">
        <f t="shared" si="226"/>
        <v>0</v>
      </c>
      <c r="LKC79" s="321">
        <f t="shared" si="226"/>
        <v>0</v>
      </c>
      <c r="LKD79" s="321">
        <f t="shared" si="226"/>
        <v>0</v>
      </c>
      <c r="LKE79" s="321">
        <f t="shared" si="227"/>
        <v>0</v>
      </c>
      <c r="LKF79" s="321">
        <f t="shared" si="227"/>
        <v>0</v>
      </c>
      <c r="LKG79" s="321">
        <f t="shared" si="227"/>
        <v>0</v>
      </c>
      <c r="LKH79" s="321">
        <f t="shared" si="227"/>
        <v>0</v>
      </c>
      <c r="LKI79" s="321">
        <f t="shared" si="227"/>
        <v>0</v>
      </c>
      <c r="LKJ79" s="321">
        <f t="shared" si="227"/>
        <v>0</v>
      </c>
      <c r="LKK79" s="321">
        <f t="shared" si="227"/>
        <v>0</v>
      </c>
      <c r="LKL79" s="321">
        <f t="shared" si="227"/>
        <v>0</v>
      </c>
      <c r="LKM79" s="321">
        <f t="shared" si="227"/>
        <v>0</v>
      </c>
      <c r="LKN79" s="321">
        <f t="shared" si="227"/>
        <v>0</v>
      </c>
      <c r="LKO79" s="321">
        <f t="shared" si="227"/>
        <v>0</v>
      </c>
      <c r="LKP79" s="321">
        <f t="shared" si="227"/>
        <v>0</v>
      </c>
      <c r="LKQ79" s="321">
        <f t="shared" si="227"/>
        <v>0</v>
      </c>
      <c r="LKR79" s="321">
        <f t="shared" si="227"/>
        <v>0</v>
      </c>
      <c r="LKS79" s="321">
        <f t="shared" si="227"/>
        <v>0</v>
      </c>
      <c r="LKT79" s="321">
        <f t="shared" si="227"/>
        <v>0</v>
      </c>
      <c r="LKU79" s="321">
        <f t="shared" si="227"/>
        <v>0</v>
      </c>
      <c r="LKV79" s="321">
        <f t="shared" si="227"/>
        <v>0</v>
      </c>
      <c r="LKW79" s="321">
        <f t="shared" si="227"/>
        <v>0</v>
      </c>
      <c r="LKX79" s="321">
        <f t="shared" si="227"/>
        <v>0</v>
      </c>
      <c r="LKY79" s="321">
        <f t="shared" si="227"/>
        <v>0</v>
      </c>
      <c r="LKZ79" s="321">
        <f t="shared" si="227"/>
        <v>0</v>
      </c>
      <c r="LLA79" s="321">
        <f t="shared" si="227"/>
        <v>0</v>
      </c>
      <c r="LLB79" s="321">
        <f t="shared" si="227"/>
        <v>0</v>
      </c>
      <c r="LLC79" s="321">
        <f t="shared" si="227"/>
        <v>0</v>
      </c>
      <c r="LLD79" s="321">
        <f t="shared" si="227"/>
        <v>0</v>
      </c>
      <c r="LLE79" s="321">
        <f t="shared" si="227"/>
        <v>0</v>
      </c>
      <c r="LLF79" s="321">
        <f t="shared" si="227"/>
        <v>0</v>
      </c>
      <c r="LLG79" s="321">
        <f t="shared" si="227"/>
        <v>0</v>
      </c>
      <c r="LLH79" s="321">
        <f t="shared" si="227"/>
        <v>0</v>
      </c>
      <c r="LLI79" s="321">
        <f t="shared" si="227"/>
        <v>0</v>
      </c>
      <c r="LLJ79" s="321">
        <f t="shared" si="227"/>
        <v>0</v>
      </c>
      <c r="LLK79" s="321">
        <f t="shared" si="227"/>
        <v>0</v>
      </c>
      <c r="LLL79" s="321">
        <f t="shared" si="227"/>
        <v>0</v>
      </c>
      <c r="LLM79" s="321">
        <f t="shared" si="227"/>
        <v>0</v>
      </c>
      <c r="LLN79" s="321">
        <f t="shared" si="227"/>
        <v>0</v>
      </c>
      <c r="LLO79" s="321">
        <f t="shared" si="227"/>
        <v>0</v>
      </c>
      <c r="LLP79" s="321">
        <f t="shared" si="227"/>
        <v>0</v>
      </c>
      <c r="LLQ79" s="321">
        <f t="shared" si="227"/>
        <v>0</v>
      </c>
      <c r="LLR79" s="321">
        <f t="shared" si="227"/>
        <v>0</v>
      </c>
      <c r="LLS79" s="321">
        <f t="shared" si="227"/>
        <v>0</v>
      </c>
      <c r="LLT79" s="321">
        <f t="shared" si="227"/>
        <v>0</v>
      </c>
      <c r="LLU79" s="321">
        <f t="shared" si="227"/>
        <v>0</v>
      </c>
      <c r="LLV79" s="321">
        <f t="shared" si="227"/>
        <v>0</v>
      </c>
      <c r="LLW79" s="321">
        <f t="shared" si="227"/>
        <v>0</v>
      </c>
      <c r="LLX79" s="321">
        <f t="shared" si="227"/>
        <v>0</v>
      </c>
      <c r="LLY79" s="321">
        <f t="shared" si="227"/>
        <v>0</v>
      </c>
      <c r="LLZ79" s="321">
        <f t="shared" si="227"/>
        <v>0</v>
      </c>
      <c r="LMA79" s="321">
        <f t="shared" si="227"/>
        <v>0</v>
      </c>
      <c r="LMB79" s="321">
        <f t="shared" si="227"/>
        <v>0</v>
      </c>
      <c r="LMC79" s="321">
        <f t="shared" si="227"/>
        <v>0</v>
      </c>
      <c r="LMD79" s="321">
        <f t="shared" si="227"/>
        <v>0</v>
      </c>
      <c r="LME79" s="321">
        <f t="shared" si="227"/>
        <v>0</v>
      </c>
      <c r="LMF79" s="321">
        <f t="shared" si="227"/>
        <v>0</v>
      </c>
      <c r="LMG79" s="321">
        <f t="shared" si="227"/>
        <v>0</v>
      </c>
      <c r="LMH79" s="321">
        <f t="shared" si="227"/>
        <v>0</v>
      </c>
      <c r="LMI79" s="321">
        <f t="shared" si="227"/>
        <v>0</v>
      </c>
      <c r="LMJ79" s="321">
        <f t="shared" si="227"/>
        <v>0</v>
      </c>
      <c r="LMK79" s="321">
        <f t="shared" si="227"/>
        <v>0</v>
      </c>
      <c r="LML79" s="321">
        <f t="shared" si="227"/>
        <v>0</v>
      </c>
      <c r="LMM79" s="321">
        <f t="shared" si="227"/>
        <v>0</v>
      </c>
      <c r="LMN79" s="321">
        <f t="shared" si="227"/>
        <v>0</v>
      </c>
      <c r="LMO79" s="321">
        <f t="shared" si="227"/>
        <v>0</v>
      </c>
      <c r="LMP79" s="321">
        <f t="shared" si="227"/>
        <v>0</v>
      </c>
      <c r="LMQ79" s="321">
        <f t="shared" si="228"/>
        <v>0</v>
      </c>
      <c r="LMR79" s="321">
        <f t="shared" si="228"/>
        <v>0</v>
      </c>
      <c r="LMS79" s="321">
        <f t="shared" si="228"/>
        <v>0</v>
      </c>
      <c r="LMT79" s="321">
        <f t="shared" si="228"/>
        <v>0</v>
      </c>
      <c r="LMU79" s="321">
        <f t="shared" si="228"/>
        <v>0</v>
      </c>
      <c r="LMV79" s="321">
        <f t="shared" si="228"/>
        <v>0</v>
      </c>
      <c r="LMW79" s="321">
        <f t="shared" si="228"/>
        <v>0</v>
      </c>
      <c r="LMX79" s="321">
        <f t="shared" si="228"/>
        <v>0</v>
      </c>
      <c r="LMY79" s="321">
        <f t="shared" si="228"/>
        <v>0</v>
      </c>
      <c r="LMZ79" s="321">
        <f t="shared" si="228"/>
        <v>0</v>
      </c>
      <c r="LNA79" s="321">
        <f t="shared" si="228"/>
        <v>0</v>
      </c>
      <c r="LNB79" s="321">
        <f t="shared" si="228"/>
        <v>0</v>
      </c>
      <c r="LNC79" s="321">
        <f t="shared" si="228"/>
        <v>0</v>
      </c>
      <c r="LND79" s="321">
        <f t="shared" si="228"/>
        <v>0</v>
      </c>
      <c r="LNE79" s="321">
        <f t="shared" si="228"/>
        <v>0</v>
      </c>
      <c r="LNF79" s="321">
        <f t="shared" si="228"/>
        <v>0</v>
      </c>
      <c r="LNG79" s="321">
        <f t="shared" si="228"/>
        <v>0</v>
      </c>
      <c r="LNH79" s="321">
        <f t="shared" si="228"/>
        <v>0</v>
      </c>
      <c r="LNI79" s="321">
        <f t="shared" si="228"/>
        <v>0</v>
      </c>
      <c r="LNJ79" s="321">
        <f t="shared" si="228"/>
        <v>0</v>
      </c>
      <c r="LNK79" s="321">
        <f t="shared" si="228"/>
        <v>0</v>
      </c>
      <c r="LNL79" s="321">
        <f t="shared" si="228"/>
        <v>0</v>
      </c>
      <c r="LNM79" s="321">
        <f t="shared" si="228"/>
        <v>0</v>
      </c>
      <c r="LNN79" s="321">
        <f t="shared" si="228"/>
        <v>0</v>
      </c>
      <c r="LNO79" s="321">
        <f t="shared" si="228"/>
        <v>0</v>
      </c>
      <c r="LNP79" s="321">
        <f t="shared" si="228"/>
        <v>0</v>
      </c>
      <c r="LNQ79" s="321">
        <f t="shared" si="228"/>
        <v>0</v>
      </c>
      <c r="LNR79" s="321">
        <f t="shared" si="228"/>
        <v>0</v>
      </c>
      <c r="LNS79" s="321">
        <f t="shared" si="228"/>
        <v>0</v>
      </c>
      <c r="LNT79" s="321">
        <f t="shared" si="228"/>
        <v>0</v>
      </c>
      <c r="LNU79" s="321">
        <f t="shared" si="228"/>
        <v>0</v>
      </c>
      <c r="LNV79" s="321">
        <f t="shared" si="228"/>
        <v>0</v>
      </c>
      <c r="LNW79" s="321">
        <f t="shared" si="228"/>
        <v>0</v>
      </c>
      <c r="LNX79" s="321">
        <f t="shared" si="228"/>
        <v>0</v>
      </c>
      <c r="LNY79" s="321">
        <f t="shared" si="228"/>
        <v>0</v>
      </c>
      <c r="LNZ79" s="321">
        <f t="shared" si="228"/>
        <v>0</v>
      </c>
      <c r="LOA79" s="321">
        <f t="shared" si="228"/>
        <v>0</v>
      </c>
      <c r="LOB79" s="321">
        <f t="shared" si="228"/>
        <v>0</v>
      </c>
      <c r="LOC79" s="321">
        <f t="shared" si="228"/>
        <v>0</v>
      </c>
      <c r="LOD79" s="321">
        <f t="shared" si="228"/>
        <v>0</v>
      </c>
      <c r="LOE79" s="321">
        <f t="shared" si="228"/>
        <v>0</v>
      </c>
      <c r="LOF79" s="321">
        <f t="shared" si="228"/>
        <v>0</v>
      </c>
      <c r="LOG79" s="321">
        <f t="shared" si="228"/>
        <v>0</v>
      </c>
      <c r="LOH79" s="321">
        <f t="shared" si="228"/>
        <v>0</v>
      </c>
      <c r="LOI79" s="321">
        <f t="shared" si="228"/>
        <v>0</v>
      </c>
      <c r="LOJ79" s="321">
        <f t="shared" si="228"/>
        <v>0</v>
      </c>
      <c r="LOK79" s="321">
        <f t="shared" si="228"/>
        <v>0</v>
      </c>
      <c r="LOL79" s="321">
        <f t="shared" si="228"/>
        <v>0</v>
      </c>
      <c r="LOM79" s="321">
        <f t="shared" si="228"/>
        <v>0</v>
      </c>
      <c r="LON79" s="321">
        <f t="shared" si="228"/>
        <v>0</v>
      </c>
      <c r="LOO79" s="321">
        <f t="shared" si="228"/>
        <v>0</v>
      </c>
      <c r="LOP79" s="321">
        <f t="shared" si="228"/>
        <v>0</v>
      </c>
      <c r="LOQ79" s="321">
        <f t="shared" si="228"/>
        <v>0</v>
      </c>
      <c r="LOR79" s="321">
        <f t="shared" si="228"/>
        <v>0</v>
      </c>
      <c r="LOS79" s="321">
        <f t="shared" si="228"/>
        <v>0</v>
      </c>
      <c r="LOT79" s="321">
        <f t="shared" si="228"/>
        <v>0</v>
      </c>
      <c r="LOU79" s="321">
        <f t="shared" si="228"/>
        <v>0</v>
      </c>
      <c r="LOV79" s="321">
        <f t="shared" si="228"/>
        <v>0</v>
      </c>
      <c r="LOW79" s="321">
        <f t="shared" si="228"/>
        <v>0</v>
      </c>
      <c r="LOX79" s="321">
        <f t="shared" si="228"/>
        <v>0</v>
      </c>
      <c r="LOY79" s="321">
        <f t="shared" si="228"/>
        <v>0</v>
      </c>
      <c r="LOZ79" s="321">
        <f t="shared" si="228"/>
        <v>0</v>
      </c>
      <c r="LPA79" s="321">
        <f t="shared" si="228"/>
        <v>0</v>
      </c>
      <c r="LPB79" s="321">
        <f t="shared" si="228"/>
        <v>0</v>
      </c>
      <c r="LPC79" s="321">
        <f t="shared" si="229"/>
        <v>0</v>
      </c>
      <c r="LPD79" s="321">
        <f t="shared" si="229"/>
        <v>0</v>
      </c>
      <c r="LPE79" s="321">
        <f t="shared" si="229"/>
        <v>0</v>
      </c>
      <c r="LPF79" s="321">
        <f t="shared" si="229"/>
        <v>0</v>
      </c>
      <c r="LPG79" s="321">
        <f t="shared" si="229"/>
        <v>0</v>
      </c>
      <c r="LPH79" s="321">
        <f t="shared" si="229"/>
        <v>0</v>
      </c>
      <c r="LPI79" s="321">
        <f t="shared" si="229"/>
        <v>0</v>
      </c>
      <c r="LPJ79" s="321">
        <f t="shared" si="229"/>
        <v>0</v>
      </c>
      <c r="LPK79" s="321">
        <f t="shared" si="229"/>
        <v>0</v>
      </c>
      <c r="LPL79" s="321">
        <f t="shared" si="229"/>
        <v>0</v>
      </c>
      <c r="LPM79" s="321">
        <f t="shared" si="229"/>
        <v>0</v>
      </c>
      <c r="LPN79" s="321">
        <f t="shared" si="229"/>
        <v>0</v>
      </c>
      <c r="LPO79" s="321">
        <f t="shared" si="229"/>
        <v>0</v>
      </c>
      <c r="LPP79" s="321">
        <f t="shared" si="229"/>
        <v>0</v>
      </c>
      <c r="LPQ79" s="321">
        <f t="shared" si="229"/>
        <v>0</v>
      </c>
      <c r="LPR79" s="321">
        <f t="shared" si="229"/>
        <v>0</v>
      </c>
      <c r="LPS79" s="321">
        <f t="shared" si="229"/>
        <v>0</v>
      </c>
      <c r="LPT79" s="321">
        <f t="shared" si="229"/>
        <v>0</v>
      </c>
      <c r="LPU79" s="321">
        <f t="shared" si="229"/>
        <v>0</v>
      </c>
      <c r="LPV79" s="321">
        <f t="shared" si="229"/>
        <v>0</v>
      </c>
      <c r="LPW79" s="321">
        <f t="shared" si="229"/>
        <v>0</v>
      </c>
      <c r="LPX79" s="321">
        <f t="shared" si="229"/>
        <v>0</v>
      </c>
      <c r="LPY79" s="321">
        <f t="shared" si="229"/>
        <v>0</v>
      </c>
      <c r="LPZ79" s="321">
        <f t="shared" si="229"/>
        <v>0</v>
      </c>
      <c r="LQA79" s="321">
        <f t="shared" si="229"/>
        <v>0</v>
      </c>
      <c r="LQB79" s="321">
        <f t="shared" si="229"/>
        <v>0</v>
      </c>
      <c r="LQC79" s="321">
        <f t="shared" si="229"/>
        <v>0</v>
      </c>
      <c r="LQD79" s="321">
        <f t="shared" si="229"/>
        <v>0</v>
      </c>
      <c r="LQE79" s="321">
        <f t="shared" si="229"/>
        <v>0</v>
      </c>
      <c r="LQF79" s="321">
        <f t="shared" si="229"/>
        <v>0</v>
      </c>
      <c r="LQG79" s="321">
        <f t="shared" si="229"/>
        <v>0</v>
      </c>
      <c r="LQH79" s="321">
        <f t="shared" si="229"/>
        <v>0</v>
      </c>
      <c r="LQI79" s="321">
        <f t="shared" si="229"/>
        <v>0</v>
      </c>
      <c r="LQJ79" s="321">
        <f t="shared" si="229"/>
        <v>0</v>
      </c>
      <c r="LQK79" s="321">
        <f t="shared" si="229"/>
        <v>0</v>
      </c>
      <c r="LQL79" s="321">
        <f t="shared" si="229"/>
        <v>0</v>
      </c>
      <c r="LQM79" s="321">
        <f t="shared" si="229"/>
        <v>0</v>
      </c>
      <c r="LQN79" s="321">
        <f t="shared" si="229"/>
        <v>0</v>
      </c>
      <c r="LQO79" s="321">
        <f t="shared" si="229"/>
        <v>0</v>
      </c>
      <c r="LQP79" s="321">
        <f t="shared" si="229"/>
        <v>0</v>
      </c>
      <c r="LQQ79" s="321">
        <f t="shared" si="229"/>
        <v>0</v>
      </c>
      <c r="LQR79" s="321">
        <f t="shared" si="229"/>
        <v>0</v>
      </c>
      <c r="LQS79" s="321">
        <f t="shared" si="229"/>
        <v>0</v>
      </c>
      <c r="LQT79" s="321">
        <f t="shared" si="229"/>
        <v>0</v>
      </c>
      <c r="LQU79" s="321">
        <f t="shared" si="229"/>
        <v>0</v>
      </c>
      <c r="LQV79" s="321">
        <f t="shared" si="229"/>
        <v>0</v>
      </c>
      <c r="LQW79" s="321">
        <f t="shared" si="229"/>
        <v>0</v>
      </c>
      <c r="LQX79" s="321">
        <f t="shared" si="229"/>
        <v>0</v>
      </c>
      <c r="LQY79" s="321">
        <f t="shared" si="229"/>
        <v>0</v>
      </c>
      <c r="LQZ79" s="321">
        <f t="shared" si="229"/>
        <v>0</v>
      </c>
      <c r="LRA79" s="321">
        <f t="shared" si="229"/>
        <v>0</v>
      </c>
      <c r="LRB79" s="321">
        <f t="shared" si="229"/>
        <v>0</v>
      </c>
      <c r="LRC79" s="321">
        <f t="shared" si="229"/>
        <v>0</v>
      </c>
      <c r="LRD79" s="321">
        <f t="shared" si="229"/>
        <v>0</v>
      </c>
      <c r="LRE79" s="321">
        <f t="shared" si="229"/>
        <v>0</v>
      </c>
      <c r="LRF79" s="321">
        <f t="shared" si="229"/>
        <v>0</v>
      </c>
      <c r="LRG79" s="321">
        <f t="shared" si="229"/>
        <v>0</v>
      </c>
      <c r="LRH79" s="321">
        <f t="shared" si="229"/>
        <v>0</v>
      </c>
      <c r="LRI79" s="321">
        <f t="shared" si="229"/>
        <v>0</v>
      </c>
      <c r="LRJ79" s="321">
        <f t="shared" si="229"/>
        <v>0</v>
      </c>
      <c r="LRK79" s="321">
        <f t="shared" si="229"/>
        <v>0</v>
      </c>
      <c r="LRL79" s="321">
        <f t="shared" si="229"/>
        <v>0</v>
      </c>
      <c r="LRM79" s="321">
        <f t="shared" si="229"/>
        <v>0</v>
      </c>
      <c r="LRN79" s="321">
        <f t="shared" si="229"/>
        <v>0</v>
      </c>
      <c r="LRO79" s="321">
        <f t="shared" si="230"/>
        <v>0</v>
      </c>
      <c r="LRP79" s="321">
        <f t="shared" si="230"/>
        <v>0</v>
      </c>
      <c r="LRQ79" s="321">
        <f t="shared" si="230"/>
        <v>0</v>
      </c>
      <c r="LRR79" s="321">
        <f t="shared" si="230"/>
        <v>0</v>
      </c>
      <c r="LRS79" s="321">
        <f t="shared" si="230"/>
        <v>0</v>
      </c>
      <c r="LRT79" s="321">
        <f t="shared" si="230"/>
        <v>0</v>
      </c>
      <c r="LRU79" s="321">
        <f t="shared" si="230"/>
        <v>0</v>
      </c>
      <c r="LRV79" s="321">
        <f t="shared" si="230"/>
        <v>0</v>
      </c>
      <c r="LRW79" s="321">
        <f t="shared" si="230"/>
        <v>0</v>
      </c>
      <c r="LRX79" s="321">
        <f t="shared" si="230"/>
        <v>0</v>
      </c>
      <c r="LRY79" s="321">
        <f t="shared" si="230"/>
        <v>0</v>
      </c>
      <c r="LRZ79" s="321">
        <f t="shared" si="230"/>
        <v>0</v>
      </c>
      <c r="LSA79" s="321">
        <f t="shared" si="230"/>
        <v>0</v>
      </c>
      <c r="LSB79" s="321">
        <f t="shared" si="230"/>
        <v>0</v>
      </c>
      <c r="LSC79" s="321">
        <f t="shared" si="230"/>
        <v>0</v>
      </c>
      <c r="LSD79" s="321">
        <f t="shared" si="230"/>
        <v>0</v>
      </c>
      <c r="LSE79" s="321">
        <f t="shared" si="230"/>
        <v>0</v>
      </c>
      <c r="LSF79" s="321">
        <f t="shared" si="230"/>
        <v>0</v>
      </c>
      <c r="LSG79" s="321">
        <f t="shared" si="230"/>
        <v>0</v>
      </c>
      <c r="LSH79" s="321">
        <f t="shared" si="230"/>
        <v>0</v>
      </c>
      <c r="LSI79" s="321">
        <f t="shared" si="230"/>
        <v>0</v>
      </c>
      <c r="LSJ79" s="321">
        <f t="shared" si="230"/>
        <v>0</v>
      </c>
      <c r="LSK79" s="321">
        <f t="shared" si="230"/>
        <v>0</v>
      </c>
      <c r="LSL79" s="321">
        <f t="shared" si="230"/>
        <v>0</v>
      </c>
      <c r="LSM79" s="321">
        <f t="shared" si="230"/>
        <v>0</v>
      </c>
      <c r="LSN79" s="321">
        <f t="shared" si="230"/>
        <v>0</v>
      </c>
      <c r="LSO79" s="321">
        <f t="shared" si="230"/>
        <v>0</v>
      </c>
      <c r="LSP79" s="321">
        <f t="shared" si="230"/>
        <v>0</v>
      </c>
      <c r="LSQ79" s="321">
        <f t="shared" si="230"/>
        <v>0</v>
      </c>
      <c r="LSR79" s="321">
        <f t="shared" si="230"/>
        <v>0</v>
      </c>
      <c r="LSS79" s="321">
        <f t="shared" si="230"/>
        <v>0</v>
      </c>
      <c r="LST79" s="321">
        <f t="shared" si="230"/>
        <v>0</v>
      </c>
      <c r="LSU79" s="321">
        <f t="shared" si="230"/>
        <v>0</v>
      </c>
      <c r="LSV79" s="321">
        <f t="shared" si="230"/>
        <v>0</v>
      </c>
      <c r="LSW79" s="321">
        <f t="shared" si="230"/>
        <v>0</v>
      </c>
      <c r="LSX79" s="321">
        <f t="shared" si="230"/>
        <v>0</v>
      </c>
      <c r="LSY79" s="321">
        <f t="shared" si="230"/>
        <v>0</v>
      </c>
      <c r="LSZ79" s="321">
        <f t="shared" si="230"/>
        <v>0</v>
      </c>
      <c r="LTA79" s="321">
        <f t="shared" si="230"/>
        <v>0</v>
      </c>
      <c r="LTB79" s="321">
        <f t="shared" si="230"/>
        <v>0</v>
      </c>
      <c r="LTC79" s="321">
        <f t="shared" si="230"/>
        <v>0</v>
      </c>
      <c r="LTD79" s="321">
        <f t="shared" si="230"/>
        <v>0</v>
      </c>
      <c r="LTE79" s="321">
        <f t="shared" si="230"/>
        <v>0</v>
      </c>
      <c r="LTF79" s="321">
        <f t="shared" si="230"/>
        <v>0</v>
      </c>
      <c r="LTG79" s="321">
        <f t="shared" si="230"/>
        <v>0</v>
      </c>
      <c r="LTH79" s="321">
        <f t="shared" si="230"/>
        <v>0</v>
      </c>
      <c r="LTI79" s="321">
        <f t="shared" si="230"/>
        <v>0</v>
      </c>
      <c r="LTJ79" s="321">
        <f t="shared" si="230"/>
        <v>0</v>
      </c>
      <c r="LTK79" s="321">
        <f t="shared" si="230"/>
        <v>0</v>
      </c>
      <c r="LTL79" s="321">
        <f t="shared" si="230"/>
        <v>0</v>
      </c>
      <c r="LTM79" s="321">
        <f t="shared" si="230"/>
        <v>0</v>
      </c>
      <c r="LTN79" s="321">
        <f t="shared" si="230"/>
        <v>0</v>
      </c>
      <c r="LTO79" s="321">
        <f t="shared" si="230"/>
        <v>0</v>
      </c>
      <c r="LTP79" s="321">
        <f t="shared" si="230"/>
        <v>0</v>
      </c>
      <c r="LTQ79" s="321">
        <f t="shared" si="230"/>
        <v>0</v>
      </c>
      <c r="LTR79" s="321">
        <f t="shared" si="230"/>
        <v>0</v>
      </c>
      <c r="LTS79" s="321">
        <f t="shared" si="230"/>
        <v>0</v>
      </c>
      <c r="LTT79" s="321">
        <f t="shared" si="230"/>
        <v>0</v>
      </c>
      <c r="LTU79" s="321">
        <f t="shared" si="230"/>
        <v>0</v>
      </c>
      <c r="LTV79" s="321">
        <f t="shared" si="230"/>
        <v>0</v>
      </c>
      <c r="LTW79" s="321">
        <f t="shared" si="230"/>
        <v>0</v>
      </c>
      <c r="LTX79" s="321">
        <f t="shared" si="230"/>
        <v>0</v>
      </c>
      <c r="LTY79" s="321">
        <f t="shared" si="230"/>
        <v>0</v>
      </c>
      <c r="LTZ79" s="321">
        <f t="shared" si="230"/>
        <v>0</v>
      </c>
      <c r="LUA79" s="321">
        <f t="shared" si="231"/>
        <v>0</v>
      </c>
      <c r="LUB79" s="321">
        <f t="shared" si="231"/>
        <v>0</v>
      </c>
      <c r="LUC79" s="321">
        <f t="shared" si="231"/>
        <v>0</v>
      </c>
      <c r="LUD79" s="321">
        <f t="shared" si="231"/>
        <v>0</v>
      </c>
      <c r="LUE79" s="321">
        <f t="shared" si="231"/>
        <v>0</v>
      </c>
      <c r="LUF79" s="321">
        <f t="shared" si="231"/>
        <v>0</v>
      </c>
      <c r="LUG79" s="321">
        <f t="shared" si="231"/>
        <v>0</v>
      </c>
      <c r="LUH79" s="321">
        <f t="shared" si="231"/>
        <v>0</v>
      </c>
      <c r="LUI79" s="321">
        <f t="shared" si="231"/>
        <v>0</v>
      </c>
      <c r="LUJ79" s="321">
        <f t="shared" si="231"/>
        <v>0</v>
      </c>
      <c r="LUK79" s="321">
        <f t="shared" si="231"/>
        <v>0</v>
      </c>
      <c r="LUL79" s="321">
        <f t="shared" si="231"/>
        <v>0</v>
      </c>
      <c r="LUM79" s="321">
        <f t="shared" si="231"/>
        <v>0</v>
      </c>
      <c r="LUN79" s="321">
        <f t="shared" si="231"/>
        <v>0</v>
      </c>
      <c r="LUO79" s="321">
        <f t="shared" si="231"/>
        <v>0</v>
      </c>
      <c r="LUP79" s="321">
        <f t="shared" si="231"/>
        <v>0</v>
      </c>
      <c r="LUQ79" s="321">
        <f t="shared" si="231"/>
        <v>0</v>
      </c>
      <c r="LUR79" s="321">
        <f t="shared" si="231"/>
        <v>0</v>
      </c>
      <c r="LUS79" s="321">
        <f t="shared" si="231"/>
        <v>0</v>
      </c>
      <c r="LUT79" s="321">
        <f t="shared" si="231"/>
        <v>0</v>
      </c>
      <c r="LUU79" s="321">
        <f t="shared" si="231"/>
        <v>0</v>
      </c>
      <c r="LUV79" s="321">
        <f t="shared" si="231"/>
        <v>0</v>
      </c>
      <c r="LUW79" s="321">
        <f t="shared" si="231"/>
        <v>0</v>
      </c>
      <c r="LUX79" s="321">
        <f t="shared" si="231"/>
        <v>0</v>
      </c>
      <c r="LUY79" s="321">
        <f t="shared" si="231"/>
        <v>0</v>
      </c>
      <c r="LUZ79" s="321">
        <f t="shared" si="231"/>
        <v>0</v>
      </c>
      <c r="LVA79" s="321">
        <f t="shared" si="231"/>
        <v>0</v>
      </c>
      <c r="LVB79" s="321">
        <f t="shared" si="231"/>
        <v>0</v>
      </c>
      <c r="LVC79" s="321">
        <f t="shared" si="231"/>
        <v>0</v>
      </c>
      <c r="LVD79" s="321">
        <f t="shared" si="231"/>
        <v>0</v>
      </c>
      <c r="LVE79" s="321">
        <f t="shared" si="231"/>
        <v>0</v>
      </c>
      <c r="LVF79" s="321">
        <f t="shared" si="231"/>
        <v>0</v>
      </c>
      <c r="LVG79" s="321">
        <f t="shared" si="231"/>
        <v>0</v>
      </c>
      <c r="LVH79" s="321">
        <f t="shared" si="231"/>
        <v>0</v>
      </c>
      <c r="LVI79" s="321">
        <f t="shared" si="231"/>
        <v>0</v>
      </c>
      <c r="LVJ79" s="321">
        <f t="shared" si="231"/>
        <v>0</v>
      </c>
      <c r="LVK79" s="321">
        <f t="shared" si="231"/>
        <v>0</v>
      </c>
      <c r="LVL79" s="321">
        <f t="shared" si="231"/>
        <v>0</v>
      </c>
      <c r="LVM79" s="321">
        <f t="shared" si="231"/>
        <v>0</v>
      </c>
      <c r="LVN79" s="321">
        <f t="shared" si="231"/>
        <v>0</v>
      </c>
      <c r="LVO79" s="321">
        <f t="shared" si="231"/>
        <v>0</v>
      </c>
      <c r="LVP79" s="321">
        <f t="shared" si="231"/>
        <v>0</v>
      </c>
      <c r="LVQ79" s="321">
        <f t="shared" si="231"/>
        <v>0</v>
      </c>
      <c r="LVR79" s="321">
        <f t="shared" si="231"/>
        <v>0</v>
      </c>
      <c r="LVS79" s="321">
        <f t="shared" si="231"/>
        <v>0</v>
      </c>
      <c r="LVT79" s="321">
        <f t="shared" si="231"/>
        <v>0</v>
      </c>
      <c r="LVU79" s="321">
        <f t="shared" si="231"/>
        <v>0</v>
      </c>
      <c r="LVV79" s="321">
        <f t="shared" si="231"/>
        <v>0</v>
      </c>
      <c r="LVW79" s="321">
        <f t="shared" si="231"/>
        <v>0</v>
      </c>
      <c r="LVX79" s="321">
        <f t="shared" si="231"/>
        <v>0</v>
      </c>
      <c r="LVY79" s="321">
        <f t="shared" si="231"/>
        <v>0</v>
      </c>
      <c r="LVZ79" s="321">
        <f t="shared" si="231"/>
        <v>0</v>
      </c>
      <c r="LWA79" s="321">
        <f t="shared" si="231"/>
        <v>0</v>
      </c>
      <c r="LWB79" s="321">
        <f t="shared" si="231"/>
        <v>0</v>
      </c>
      <c r="LWC79" s="321">
        <f t="shared" si="231"/>
        <v>0</v>
      </c>
      <c r="LWD79" s="321">
        <f t="shared" si="231"/>
        <v>0</v>
      </c>
      <c r="LWE79" s="321">
        <f t="shared" si="231"/>
        <v>0</v>
      </c>
      <c r="LWF79" s="321">
        <f t="shared" si="231"/>
        <v>0</v>
      </c>
      <c r="LWG79" s="321">
        <f t="shared" si="231"/>
        <v>0</v>
      </c>
      <c r="LWH79" s="321">
        <f t="shared" si="231"/>
        <v>0</v>
      </c>
      <c r="LWI79" s="321">
        <f t="shared" si="231"/>
        <v>0</v>
      </c>
      <c r="LWJ79" s="321">
        <f t="shared" si="231"/>
        <v>0</v>
      </c>
      <c r="LWK79" s="321">
        <f t="shared" si="231"/>
        <v>0</v>
      </c>
      <c r="LWL79" s="321">
        <f t="shared" si="231"/>
        <v>0</v>
      </c>
      <c r="LWM79" s="321">
        <f t="shared" si="232"/>
        <v>0</v>
      </c>
      <c r="LWN79" s="321">
        <f t="shared" si="232"/>
        <v>0</v>
      </c>
      <c r="LWO79" s="321">
        <f t="shared" si="232"/>
        <v>0</v>
      </c>
      <c r="LWP79" s="321">
        <f t="shared" si="232"/>
        <v>0</v>
      </c>
      <c r="LWQ79" s="321">
        <f t="shared" si="232"/>
        <v>0</v>
      </c>
      <c r="LWR79" s="321">
        <f t="shared" si="232"/>
        <v>0</v>
      </c>
      <c r="LWS79" s="321">
        <f t="shared" si="232"/>
        <v>0</v>
      </c>
      <c r="LWT79" s="321">
        <f t="shared" si="232"/>
        <v>0</v>
      </c>
      <c r="LWU79" s="321">
        <f t="shared" si="232"/>
        <v>0</v>
      </c>
      <c r="LWV79" s="321">
        <f t="shared" si="232"/>
        <v>0</v>
      </c>
      <c r="LWW79" s="321">
        <f t="shared" si="232"/>
        <v>0</v>
      </c>
      <c r="LWX79" s="321">
        <f t="shared" si="232"/>
        <v>0</v>
      </c>
      <c r="LWY79" s="321">
        <f t="shared" si="232"/>
        <v>0</v>
      </c>
      <c r="LWZ79" s="321">
        <f t="shared" si="232"/>
        <v>0</v>
      </c>
      <c r="LXA79" s="321">
        <f t="shared" si="232"/>
        <v>0</v>
      </c>
      <c r="LXB79" s="321">
        <f t="shared" si="232"/>
        <v>0</v>
      </c>
      <c r="LXC79" s="321">
        <f t="shared" si="232"/>
        <v>0</v>
      </c>
      <c r="LXD79" s="321">
        <f t="shared" si="232"/>
        <v>0</v>
      </c>
      <c r="LXE79" s="321">
        <f t="shared" si="232"/>
        <v>0</v>
      </c>
      <c r="LXF79" s="321">
        <f t="shared" si="232"/>
        <v>0</v>
      </c>
      <c r="LXG79" s="321">
        <f t="shared" si="232"/>
        <v>0</v>
      </c>
      <c r="LXH79" s="321">
        <f t="shared" si="232"/>
        <v>0</v>
      </c>
      <c r="LXI79" s="321">
        <f t="shared" si="232"/>
        <v>0</v>
      </c>
      <c r="LXJ79" s="321">
        <f t="shared" si="232"/>
        <v>0</v>
      </c>
      <c r="LXK79" s="321">
        <f t="shared" si="232"/>
        <v>0</v>
      </c>
      <c r="LXL79" s="321">
        <f t="shared" si="232"/>
        <v>0</v>
      </c>
      <c r="LXM79" s="321">
        <f t="shared" si="232"/>
        <v>0</v>
      </c>
      <c r="LXN79" s="321">
        <f t="shared" si="232"/>
        <v>0</v>
      </c>
      <c r="LXO79" s="321">
        <f t="shared" si="232"/>
        <v>0</v>
      </c>
      <c r="LXP79" s="321">
        <f t="shared" si="232"/>
        <v>0</v>
      </c>
      <c r="LXQ79" s="321">
        <f t="shared" si="232"/>
        <v>0</v>
      </c>
      <c r="LXR79" s="321">
        <f t="shared" si="232"/>
        <v>0</v>
      </c>
      <c r="LXS79" s="321">
        <f t="shared" si="232"/>
        <v>0</v>
      </c>
      <c r="LXT79" s="321">
        <f t="shared" si="232"/>
        <v>0</v>
      </c>
      <c r="LXU79" s="321">
        <f t="shared" si="232"/>
        <v>0</v>
      </c>
      <c r="LXV79" s="321">
        <f t="shared" si="232"/>
        <v>0</v>
      </c>
      <c r="LXW79" s="321">
        <f t="shared" si="232"/>
        <v>0</v>
      </c>
      <c r="LXX79" s="321">
        <f t="shared" si="232"/>
        <v>0</v>
      </c>
      <c r="LXY79" s="321">
        <f t="shared" si="232"/>
        <v>0</v>
      </c>
      <c r="LXZ79" s="321">
        <f t="shared" si="232"/>
        <v>0</v>
      </c>
      <c r="LYA79" s="321">
        <f t="shared" si="232"/>
        <v>0</v>
      </c>
      <c r="LYB79" s="321">
        <f t="shared" si="232"/>
        <v>0</v>
      </c>
      <c r="LYC79" s="321">
        <f t="shared" si="232"/>
        <v>0</v>
      </c>
      <c r="LYD79" s="321">
        <f t="shared" si="232"/>
        <v>0</v>
      </c>
      <c r="LYE79" s="321">
        <f t="shared" si="232"/>
        <v>0</v>
      </c>
      <c r="LYF79" s="321">
        <f t="shared" si="232"/>
        <v>0</v>
      </c>
      <c r="LYG79" s="321">
        <f t="shared" si="232"/>
        <v>0</v>
      </c>
      <c r="LYH79" s="321">
        <f t="shared" si="232"/>
        <v>0</v>
      </c>
      <c r="LYI79" s="321">
        <f t="shared" si="232"/>
        <v>0</v>
      </c>
      <c r="LYJ79" s="321">
        <f t="shared" si="232"/>
        <v>0</v>
      </c>
      <c r="LYK79" s="321">
        <f t="shared" si="232"/>
        <v>0</v>
      </c>
      <c r="LYL79" s="321">
        <f t="shared" si="232"/>
        <v>0</v>
      </c>
      <c r="LYM79" s="321">
        <f t="shared" si="232"/>
        <v>0</v>
      </c>
      <c r="LYN79" s="321">
        <f t="shared" si="232"/>
        <v>0</v>
      </c>
      <c r="LYO79" s="321">
        <f t="shared" si="232"/>
        <v>0</v>
      </c>
      <c r="LYP79" s="321">
        <f t="shared" si="232"/>
        <v>0</v>
      </c>
      <c r="LYQ79" s="321">
        <f t="shared" si="232"/>
        <v>0</v>
      </c>
      <c r="LYR79" s="321">
        <f t="shared" si="232"/>
        <v>0</v>
      </c>
      <c r="LYS79" s="321">
        <f t="shared" si="232"/>
        <v>0</v>
      </c>
      <c r="LYT79" s="321">
        <f t="shared" si="232"/>
        <v>0</v>
      </c>
      <c r="LYU79" s="321">
        <f t="shared" si="232"/>
        <v>0</v>
      </c>
      <c r="LYV79" s="321">
        <f t="shared" si="232"/>
        <v>0</v>
      </c>
      <c r="LYW79" s="321">
        <f t="shared" si="232"/>
        <v>0</v>
      </c>
      <c r="LYX79" s="321">
        <f t="shared" si="232"/>
        <v>0</v>
      </c>
      <c r="LYY79" s="321">
        <f t="shared" si="233"/>
        <v>0</v>
      </c>
      <c r="LYZ79" s="321">
        <f t="shared" si="233"/>
        <v>0</v>
      </c>
      <c r="LZA79" s="321">
        <f t="shared" si="233"/>
        <v>0</v>
      </c>
      <c r="LZB79" s="321">
        <f t="shared" si="233"/>
        <v>0</v>
      </c>
      <c r="LZC79" s="321">
        <f t="shared" si="233"/>
        <v>0</v>
      </c>
      <c r="LZD79" s="321">
        <f t="shared" si="233"/>
        <v>0</v>
      </c>
      <c r="LZE79" s="321">
        <f t="shared" si="233"/>
        <v>0</v>
      </c>
      <c r="LZF79" s="321">
        <f t="shared" si="233"/>
        <v>0</v>
      </c>
      <c r="LZG79" s="321">
        <f t="shared" si="233"/>
        <v>0</v>
      </c>
      <c r="LZH79" s="321">
        <f t="shared" si="233"/>
        <v>0</v>
      </c>
      <c r="LZI79" s="321">
        <f t="shared" si="233"/>
        <v>0</v>
      </c>
      <c r="LZJ79" s="321">
        <f t="shared" si="233"/>
        <v>0</v>
      </c>
      <c r="LZK79" s="321">
        <f t="shared" si="233"/>
        <v>0</v>
      </c>
      <c r="LZL79" s="321">
        <f t="shared" si="233"/>
        <v>0</v>
      </c>
      <c r="LZM79" s="321">
        <f t="shared" si="233"/>
        <v>0</v>
      </c>
      <c r="LZN79" s="321">
        <f t="shared" si="233"/>
        <v>0</v>
      </c>
      <c r="LZO79" s="321">
        <f t="shared" si="233"/>
        <v>0</v>
      </c>
      <c r="LZP79" s="321">
        <f t="shared" si="233"/>
        <v>0</v>
      </c>
      <c r="LZQ79" s="321">
        <f t="shared" si="233"/>
        <v>0</v>
      </c>
      <c r="LZR79" s="321">
        <f t="shared" si="233"/>
        <v>0</v>
      </c>
      <c r="LZS79" s="321">
        <f t="shared" si="233"/>
        <v>0</v>
      </c>
      <c r="LZT79" s="321">
        <f t="shared" si="233"/>
        <v>0</v>
      </c>
      <c r="LZU79" s="321">
        <f t="shared" si="233"/>
        <v>0</v>
      </c>
      <c r="LZV79" s="321">
        <f t="shared" si="233"/>
        <v>0</v>
      </c>
      <c r="LZW79" s="321">
        <f t="shared" si="233"/>
        <v>0</v>
      </c>
      <c r="LZX79" s="321">
        <f t="shared" si="233"/>
        <v>0</v>
      </c>
      <c r="LZY79" s="321">
        <f t="shared" si="233"/>
        <v>0</v>
      </c>
      <c r="LZZ79" s="321">
        <f t="shared" si="233"/>
        <v>0</v>
      </c>
      <c r="MAA79" s="321">
        <f t="shared" si="233"/>
        <v>0</v>
      </c>
      <c r="MAB79" s="321">
        <f t="shared" si="233"/>
        <v>0</v>
      </c>
      <c r="MAC79" s="321">
        <f t="shared" si="233"/>
        <v>0</v>
      </c>
      <c r="MAD79" s="321">
        <f t="shared" si="233"/>
        <v>0</v>
      </c>
      <c r="MAE79" s="321">
        <f t="shared" si="233"/>
        <v>0</v>
      </c>
      <c r="MAF79" s="321">
        <f t="shared" si="233"/>
        <v>0</v>
      </c>
      <c r="MAG79" s="321">
        <f t="shared" si="233"/>
        <v>0</v>
      </c>
      <c r="MAH79" s="321">
        <f t="shared" si="233"/>
        <v>0</v>
      </c>
      <c r="MAI79" s="321">
        <f t="shared" si="233"/>
        <v>0</v>
      </c>
      <c r="MAJ79" s="321">
        <f t="shared" si="233"/>
        <v>0</v>
      </c>
      <c r="MAK79" s="321">
        <f t="shared" si="233"/>
        <v>0</v>
      </c>
      <c r="MAL79" s="321">
        <f t="shared" si="233"/>
        <v>0</v>
      </c>
      <c r="MAM79" s="321">
        <f t="shared" si="233"/>
        <v>0</v>
      </c>
      <c r="MAN79" s="321">
        <f t="shared" si="233"/>
        <v>0</v>
      </c>
      <c r="MAO79" s="321">
        <f t="shared" si="233"/>
        <v>0</v>
      </c>
      <c r="MAP79" s="321">
        <f t="shared" si="233"/>
        <v>0</v>
      </c>
      <c r="MAQ79" s="321">
        <f t="shared" si="233"/>
        <v>0</v>
      </c>
      <c r="MAR79" s="321">
        <f t="shared" si="233"/>
        <v>0</v>
      </c>
      <c r="MAS79" s="321">
        <f t="shared" si="233"/>
        <v>0</v>
      </c>
      <c r="MAT79" s="321">
        <f t="shared" si="233"/>
        <v>0</v>
      </c>
      <c r="MAU79" s="321">
        <f t="shared" si="233"/>
        <v>0</v>
      </c>
      <c r="MAV79" s="321">
        <f t="shared" si="233"/>
        <v>0</v>
      </c>
      <c r="MAW79" s="321">
        <f t="shared" si="233"/>
        <v>0</v>
      </c>
      <c r="MAX79" s="321">
        <f t="shared" si="233"/>
        <v>0</v>
      </c>
      <c r="MAY79" s="321">
        <f t="shared" si="233"/>
        <v>0</v>
      </c>
      <c r="MAZ79" s="321">
        <f t="shared" si="233"/>
        <v>0</v>
      </c>
      <c r="MBA79" s="321">
        <f t="shared" si="233"/>
        <v>0</v>
      </c>
      <c r="MBB79" s="321">
        <f t="shared" si="233"/>
        <v>0</v>
      </c>
      <c r="MBC79" s="321">
        <f t="shared" si="233"/>
        <v>0</v>
      </c>
      <c r="MBD79" s="321">
        <f t="shared" si="233"/>
        <v>0</v>
      </c>
      <c r="MBE79" s="321">
        <f t="shared" si="233"/>
        <v>0</v>
      </c>
      <c r="MBF79" s="321">
        <f t="shared" si="233"/>
        <v>0</v>
      </c>
      <c r="MBG79" s="321">
        <f t="shared" si="233"/>
        <v>0</v>
      </c>
      <c r="MBH79" s="321">
        <f t="shared" si="233"/>
        <v>0</v>
      </c>
      <c r="MBI79" s="321">
        <f t="shared" si="233"/>
        <v>0</v>
      </c>
      <c r="MBJ79" s="321">
        <f t="shared" si="233"/>
        <v>0</v>
      </c>
      <c r="MBK79" s="321">
        <f t="shared" si="234"/>
        <v>0</v>
      </c>
      <c r="MBL79" s="321">
        <f t="shared" si="234"/>
        <v>0</v>
      </c>
      <c r="MBM79" s="321">
        <f t="shared" si="234"/>
        <v>0</v>
      </c>
      <c r="MBN79" s="321">
        <f t="shared" si="234"/>
        <v>0</v>
      </c>
      <c r="MBO79" s="321">
        <f t="shared" si="234"/>
        <v>0</v>
      </c>
      <c r="MBP79" s="321">
        <f t="shared" si="234"/>
        <v>0</v>
      </c>
      <c r="MBQ79" s="321">
        <f t="shared" si="234"/>
        <v>0</v>
      </c>
      <c r="MBR79" s="321">
        <f t="shared" si="234"/>
        <v>0</v>
      </c>
      <c r="MBS79" s="321">
        <f t="shared" si="234"/>
        <v>0</v>
      </c>
      <c r="MBT79" s="321">
        <f t="shared" si="234"/>
        <v>0</v>
      </c>
      <c r="MBU79" s="321">
        <f t="shared" si="234"/>
        <v>0</v>
      </c>
      <c r="MBV79" s="321">
        <f t="shared" si="234"/>
        <v>0</v>
      </c>
      <c r="MBW79" s="321">
        <f t="shared" si="234"/>
        <v>0</v>
      </c>
      <c r="MBX79" s="321">
        <f t="shared" si="234"/>
        <v>0</v>
      </c>
      <c r="MBY79" s="321">
        <f t="shared" si="234"/>
        <v>0</v>
      </c>
      <c r="MBZ79" s="321">
        <f t="shared" si="234"/>
        <v>0</v>
      </c>
      <c r="MCA79" s="321">
        <f t="shared" si="234"/>
        <v>0</v>
      </c>
      <c r="MCB79" s="321">
        <f t="shared" si="234"/>
        <v>0</v>
      </c>
      <c r="MCC79" s="321">
        <f t="shared" si="234"/>
        <v>0</v>
      </c>
      <c r="MCD79" s="321">
        <f t="shared" si="234"/>
        <v>0</v>
      </c>
      <c r="MCE79" s="321">
        <f t="shared" si="234"/>
        <v>0</v>
      </c>
      <c r="MCF79" s="321">
        <f t="shared" si="234"/>
        <v>0</v>
      </c>
      <c r="MCG79" s="321">
        <f t="shared" si="234"/>
        <v>0</v>
      </c>
      <c r="MCH79" s="321">
        <f t="shared" si="234"/>
        <v>0</v>
      </c>
      <c r="MCI79" s="321">
        <f t="shared" si="234"/>
        <v>0</v>
      </c>
      <c r="MCJ79" s="321">
        <f t="shared" si="234"/>
        <v>0</v>
      </c>
      <c r="MCK79" s="321">
        <f t="shared" si="234"/>
        <v>0</v>
      </c>
      <c r="MCL79" s="321">
        <f t="shared" si="234"/>
        <v>0</v>
      </c>
      <c r="MCM79" s="321">
        <f t="shared" si="234"/>
        <v>0</v>
      </c>
      <c r="MCN79" s="321">
        <f t="shared" si="234"/>
        <v>0</v>
      </c>
      <c r="MCO79" s="321">
        <f t="shared" si="234"/>
        <v>0</v>
      </c>
      <c r="MCP79" s="321">
        <f t="shared" si="234"/>
        <v>0</v>
      </c>
      <c r="MCQ79" s="321">
        <f t="shared" si="234"/>
        <v>0</v>
      </c>
      <c r="MCR79" s="321">
        <f t="shared" si="234"/>
        <v>0</v>
      </c>
      <c r="MCS79" s="321">
        <f t="shared" si="234"/>
        <v>0</v>
      </c>
      <c r="MCT79" s="321">
        <f t="shared" si="234"/>
        <v>0</v>
      </c>
      <c r="MCU79" s="321">
        <f t="shared" si="234"/>
        <v>0</v>
      </c>
      <c r="MCV79" s="321">
        <f t="shared" si="234"/>
        <v>0</v>
      </c>
      <c r="MCW79" s="321">
        <f t="shared" si="234"/>
        <v>0</v>
      </c>
      <c r="MCX79" s="321">
        <f t="shared" si="234"/>
        <v>0</v>
      </c>
      <c r="MCY79" s="321">
        <f t="shared" si="234"/>
        <v>0</v>
      </c>
      <c r="MCZ79" s="321">
        <f t="shared" si="234"/>
        <v>0</v>
      </c>
      <c r="MDA79" s="321">
        <f t="shared" si="234"/>
        <v>0</v>
      </c>
      <c r="MDB79" s="321">
        <f t="shared" si="234"/>
        <v>0</v>
      </c>
      <c r="MDC79" s="321">
        <f t="shared" si="234"/>
        <v>0</v>
      </c>
      <c r="MDD79" s="321">
        <f t="shared" si="234"/>
        <v>0</v>
      </c>
      <c r="MDE79" s="321">
        <f t="shared" si="234"/>
        <v>0</v>
      </c>
      <c r="MDF79" s="321">
        <f t="shared" si="234"/>
        <v>0</v>
      </c>
      <c r="MDG79" s="321">
        <f t="shared" si="234"/>
        <v>0</v>
      </c>
      <c r="MDH79" s="321">
        <f t="shared" si="234"/>
        <v>0</v>
      </c>
      <c r="MDI79" s="321">
        <f t="shared" si="234"/>
        <v>0</v>
      </c>
      <c r="MDJ79" s="321">
        <f t="shared" si="234"/>
        <v>0</v>
      </c>
      <c r="MDK79" s="321">
        <f t="shared" si="234"/>
        <v>0</v>
      </c>
      <c r="MDL79" s="321">
        <f t="shared" si="234"/>
        <v>0</v>
      </c>
      <c r="MDM79" s="321">
        <f t="shared" si="234"/>
        <v>0</v>
      </c>
      <c r="MDN79" s="321">
        <f t="shared" si="234"/>
        <v>0</v>
      </c>
      <c r="MDO79" s="321">
        <f t="shared" si="234"/>
        <v>0</v>
      </c>
      <c r="MDP79" s="321">
        <f t="shared" si="234"/>
        <v>0</v>
      </c>
      <c r="MDQ79" s="321">
        <f t="shared" si="234"/>
        <v>0</v>
      </c>
      <c r="MDR79" s="321">
        <f t="shared" si="234"/>
        <v>0</v>
      </c>
      <c r="MDS79" s="321">
        <f t="shared" si="234"/>
        <v>0</v>
      </c>
      <c r="MDT79" s="321">
        <f t="shared" si="234"/>
        <v>0</v>
      </c>
      <c r="MDU79" s="321">
        <f t="shared" si="234"/>
        <v>0</v>
      </c>
      <c r="MDV79" s="321">
        <f t="shared" si="234"/>
        <v>0</v>
      </c>
      <c r="MDW79" s="321">
        <f t="shared" si="235"/>
        <v>0</v>
      </c>
      <c r="MDX79" s="321">
        <f t="shared" si="235"/>
        <v>0</v>
      </c>
      <c r="MDY79" s="321">
        <f t="shared" si="235"/>
        <v>0</v>
      </c>
      <c r="MDZ79" s="321">
        <f t="shared" si="235"/>
        <v>0</v>
      </c>
      <c r="MEA79" s="321">
        <f t="shared" si="235"/>
        <v>0</v>
      </c>
      <c r="MEB79" s="321">
        <f t="shared" si="235"/>
        <v>0</v>
      </c>
      <c r="MEC79" s="321">
        <f t="shared" si="235"/>
        <v>0</v>
      </c>
      <c r="MED79" s="321">
        <f t="shared" si="235"/>
        <v>0</v>
      </c>
      <c r="MEE79" s="321">
        <f t="shared" si="235"/>
        <v>0</v>
      </c>
      <c r="MEF79" s="321">
        <f t="shared" si="235"/>
        <v>0</v>
      </c>
      <c r="MEG79" s="321">
        <f t="shared" si="235"/>
        <v>0</v>
      </c>
      <c r="MEH79" s="321">
        <f t="shared" si="235"/>
        <v>0</v>
      </c>
      <c r="MEI79" s="321">
        <f t="shared" si="235"/>
        <v>0</v>
      </c>
      <c r="MEJ79" s="321">
        <f t="shared" si="235"/>
        <v>0</v>
      </c>
      <c r="MEK79" s="321">
        <f t="shared" si="235"/>
        <v>0</v>
      </c>
      <c r="MEL79" s="321">
        <f t="shared" si="235"/>
        <v>0</v>
      </c>
      <c r="MEM79" s="321">
        <f t="shared" si="235"/>
        <v>0</v>
      </c>
      <c r="MEN79" s="321">
        <f t="shared" si="235"/>
        <v>0</v>
      </c>
      <c r="MEO79" s="321">
        <f t="shared" si="235"/>
        <v>0</v>
      </c>
      <c r="MEP79" s="321">
        <f t="shared" si="235"/>
        <v>0</v>
      </c>
      <c r="MEQ79" s="321">
        <f t="shared" si="235"/>
        <v>0</v>
      </c>
      <c r="MER79" s="321">
        <f t="shared" si="235"/>
        <v>0</v>
      </c>
      <c r="MES79" s="321">
        <f t="shared" si="235"/>
        <v>0</v>
      </c>
      <c r="MET79" s="321">
        <f t="shared" si="235"/>
        <v>0</v>
      </c>
      <c r="MEU79" s="321">
        <f t="shared" si="235"/>
        <v>0</v>
      </c>
      <c r="MEV79" s="321">
        <f t="shared" si="235"/>
        <v>0</v>
      </c>
      <c r="MEW79" s="321">
        <f t="shared" si="235"/>
        <v>0</v>
      </c>
      <c r="MEX79" s="321">
        <f t="shared" si="235"/>
        <v>0</v>
      </c>
      <c r="MEY79" s="321">
        <f t="shared" si="235"/>
        <v>0</v>
      </c>
      <c r="MEZ79" s="321">
        <f t="shared" si="235"/>
        <v>0</v>
      </c>
      <c r="MFA79" s="321">
        <f t="shared" si="235"/>
        <v>0</v>
      </c>
      <c r="MFB79" s="321">
        <f t="shared" si="235"/>
        <v>0</v>
      </c>
      <c r="MFC79" s="321">
        <f t="shared" si="235"/>
        <v>0</v>
      </c>
      <c r="MFD79" s="321">
        <f t="shared" si="235"/>
        <v>0</v>
      </c>
      <c r="MFE79" s="321">
        <f t="shared" si="235"/>
        <v>0</v>
      </c>
      <c r="MFF79" s="321">
        <f t="shared" si="235"/>
        <v>0</v>
      </c>
      <c r="MFG79" s="321">
        <f t="shared" si="235"/>
        <v>0</v>
      </c>
      <c r="MFH79" s="321">
        <f t="shared" si="235"/>
        <v>0</v>
      </c>
      <c r="MFI79" s="321">
        <f t="shared" si="235"/>
        <v>0</v>
      </c>
      <c r="MFJ79" s="321">
        <f t="shared" si="235"/>
        <v>0</v>
      </c>
      <c r="MFK79" s="321">
        <f t="shared" si="235"/>
        <v>0</v>
      </c>
      <c r="MFL79" s="321">
        <f t="shared" si="235"/>
        <v>0</v>
      </c>
      <c r="MFM79" s="321">
        <f t="shared" si="235"/>
        <v>0</v>
      </c>
      <c r="MFN79" s="321">
        <f t="shared" si="235"/>
        <v>0</v>
      </c>
      <c r="MFO79" s="321">
        <f t="shared" si="235"/>
        <v>0</v>
      </c>
      <c r="MFP79" s="321">
        <f t="shared" si="235"/>
        <v>0</v>
      </c>
      <c r="MFQ79" s="321">
        <f t="shared" si="235"/>
        <v>0</v>
      </c>
      <c r="MFR79" s="321">
        <f t="shared" si="235"/>
        <v>0</v>
      </c>
      <c r="MFS79" s="321">
        <f t="shared" si="235"/>
        <v>0</v>
      </c>
      <c r="MFT79" s="321">
        <f t="shared" si="235"/>
        <v>0</v>
      </c>
      <c r="MFU79" s="321">
        <f t="shared" si="235"/>
        <v>0</v>
      </c>
      <c r="MFV79" s="321">
        <f t="shared" si="235"/>
        <v>0</v>
      </c>
      <c r="MFW79" s="321">
        <f t="shared" si="235"/>
        <v>0</v>
      </c>
      <c r="MFX79" s="321">
        <f t="shared" si="235"/>
        <v>0</v>
      </c>
      <c r="MFY79" s="321">
        <f t="shared" si="235"/>
        <v>0</v>
      </c>
      <c r="MFZ79" s="321">
        <f t="shared" si="235"/>
        <v>0</v>
      </c>
      <c r="MGA79" s="321">
        <f t="shared" si="235"/>
        <v>0</v>
      </c>
      <c r="MGB79" s="321">
        <f t="shared" si="235"/>
        <v>0</v>
      </c>
      <c r="MGC79" s="321">
        <f t="shared" si="235"/>
        <v>0</v>
      </c>
      <c r="MGD79" s="321">
        <f t="shared" si="235"/>
        <v>0</v>
      </c>
      <c r="MGE79" s="321">
        <f t="shared" si="235"/>
        <v>0</v>
      </c>
      <c r="MGF79" s="321">
        <f t="shared" si="235"/>
        <v>0</v>
      </c>
      <c r="MGG79" s="321">
        <f t="shared" si="235"/>
        <v>0</v>
      </c>
      <c r="MGH79" s="321">
        <f t="shared" si="235"/>
        <v>0</v>
      </c>
      <c r="MGI79" s="321">
        <f t="shared" si="236"/>
        <v>0</v>
      </c>
      <c r="MGJ79" s="321">
        <f t="shared" si="236"/>
        <v>0</v>
      </c>
      <c r="MGK79" s="321">
        <f t="shared" si="236"/>
        <v>0</v>
      </c>
      <c r="MGL79" s="321">
        <f t="shared" si="236"/>
        <v>0</v>
      </c>
      <c r="MGM79" s="321">
        <f t="shared" si="236"/>
        <v>0</v>
      </c>
      <c r="MGN79" s="321">
        <f t="shared" si="236"/>
        <v>0</v>
      </c>
      <c r="MGO79" s="321">
        <f t="shared" si="236"/>
        <v>0</v>
      </c>
      <c r="MGP79" s="321">
        <f t="shared" si="236"/>
        <v>0</v>
      </c>
      <c r="MGQ79" s="321">
        <f t="shared" si="236"/>
        <v>0</v>
      </c>
      <c r="MGR79" s="321">
        <f t="shared" si="236"/>
        <v>0</v>
      </c>
      <c r="MGS79" s="321">
        <f t="shared" si="236"/>
        <v>0</v>
      </c>
      <c r="MGT79" s="321">
        <f t="shared" si="236"/>
        <v>0</v>
      </c>
      <c r="MGU79" s="321">
        <f t="shared" si="236"/>
        <v>0</v>
      </c>
      <c r="MGV79" s="321">
        <f t="shared" si="236"/>
        <v>0</v>
      </c>
      <c r="MGW79" s="321">
        <f t="shared" si="236"/>
        <v>0</v>
      </c>
      <c r="MGX79" s="321">
        <f t="shared" si="236"/>
        <v>0</v>
      </c>
      <c r="MGY79" s="321">
        <f t="shared" si="236"/>
        <v>0</v>
      </c>
      <c r="MGZ79" s="321">
        <f t="shared" si="236"/>
        <v>0</v>
      </c>
      <c r="MHA79" s="321">
        <f t="shared" si="236"/>
        <v>0</v>
      </c>
      <c r="MHB79" s="321">
        <f t="shared" si="236"/>
        <v>0</v>
      </c>
      <c r="MHC79" s="321">
        <f t="shared" si="236"/>
        <v>0</v>
      </c>
      <c r="MHD79" s="321">
        <f t="shared" si="236"/>
        <v>0</v>
      </c>
      <c r="MHE79" s="321">
        <f t="shared" si="236"/>
        <v>0</v>
      </c>
      <c r="MHF79" s="321">
        <f t="shared" si="236"/>
        <v>0</v>
      </c>
      <c r="MHG79" s="321">
        <f t="shared" si="236"/>
        <v>0</v>
      </c>
      <c r="MHH79" s="321">
        <f t="shared" si="236"/>
        <v>0</v>
      </c>
      <c r="MHI79" s="321">
        <f t="shared" si="236"/>
        <v>0</v>
      </c>
      <c r="MHJ79" s="321">
        <f t="shared" si="236"/>
        <v>0</v>
      </c>
      <c r="MHK79" s="321">
        <f t="shared" si="236"/>
        <v>0</v>
      </c>
      <c r="MHL79" s="321">
        <f t="shared" si="236"/>
        <v>0</v>
      </c>
      <c r="MHM79" s="321">
        <f t="shared" si="236"/>
        <v>0</v>
      </c>
      <c r="MHN79" s="321">
        <f t="shared" si="236"/>
        <v>0</v>
      </c>
      <c r="MHO79" s="321">
        <f t="shared" si="236"/>
        <v>0</v>
      </c>
      <c r="MHP79" s="321">
        <f t="shared" si="236"/>
        <v>0</v>
      </c>
      <c r="MHQ79" s="321">
        <f t="shared" si="236"/>
        <v>0</v>
      </c>
      <c r="MHR79" s="321">
        <f t="shared" si="236"/>
        <v>0</v>
      </c>
      <c r="MHS79" s="321">
        <f t="shared" si="236"/>
        <v>0</v>
      </c>
      <c r="MHT79" s="321">
        <f t="shared" si="236"/>
        <v>0</v>
      </c>
      <c r="MHU79" s="321">
        <f t="shared" si="236"/>
        <v>0</v>
      </c>
      <c r="MHV79" s="321">
        <f t="shared" si="236"/>
        <v>0</v>
      </c>
      <c r="MHW79" s="321">
        <f t="shared" si="236"/>
        <v>0</v>
      </c>
      <c r="MHX79" s="321">
        <f t="shared" si="236"/>
        <v>0</v>
      </c>
      <c r="MHY79" s="321">
        <f t="shared" si="236"/>
        <v>0</v>
      </c>
      <c r="MHZ79" s="321">
        <f t="shared" si="236"/>
        <v>0</v>
      </c>
      <c r="MIA79" s="321">
        <f t="shared" si="236"/>
        <v>0</v>
      </c>
      <c r="MIB79" s="321">
        <f t="shared" si="236"/>
        <v>0</v>
      </c>
      <c r="MIC79" s="321">
        <f t="shared" si="236"/>
        <v>0</v>
      </c>
      <c r="MID79" s="321">
        <f t="shared" si="236"/>
        <v>0</v>
      </c>
      <c r="MIE79" s="321">
        <f t="shared" si="236"/>
        <v>0</v>
      </c>
      <c r="MIF79" s="321">
        <f t="shared" si="236"/>
        <v>0</v>
      </c>
      <c r="MIG79" s="321">
        <f t="shared" si="236"/>
        <v>0</v>
      </c>
      <c r="MIH79" s="321">
        <f t="shared" si="236"/>
        <v>0</v>
      </c>
      <c r="MII79" s="321">
        <f t="shared" si="236"/>
        <v>0</v>
      </c>
      <c r="MIJ79" s="321">
        <f t="shared" si="236"/>
        <v>0</v>
      </c>
      <c r="MIK79" s="321">
        <f t="shared" si="236"/>
        <v>0</v>
      </c>
      <c r="MIL79" s="321">
        <f t="shared" si="236"/>
        <v>0</v>
      </c>
      <c r="MIM79" s="321">
        <f t="shared" si="236"/>
        <v>0</v>
      </c>
      <c r="MIN79" s="321">
        <f t="shared" si="236"/>
        <v>0</v>
      </c>
      <c r="MIO79" s="321">
        <f t="shared" si="236"/>
        <v>0</v>
      </c>
      <c r="MIP79" s="321">
        <f t="shared" si="236"/>
        <v>0</v>
      </c>
      <c r="MIQ79" s="321">
        <f t="shared" si="236"/>
        <v>0</v>
      </c>
      <c r="MIR79" s="321">
        <f t="shared" si="236"/>
        <v>0</v>
      </c>
      <c r="MIS79" s="321">
        <f t="shared" si="236"/>
        <v>0</v>
      </c>
      <c r="MIT79" s="321">
        <f t="shared" si="236"/>
        <v>0</v>
      </c>
      <c r="MIU79" s="321">
        <f t="shared" si="237"/>
        <v>0</v>
      </c>
      <c r="MIV79" s="321">
        <f t="shared" si="237"/>
        <v>0</v>
      </c>
      <c r="MIW79" s="321">
        <f t="shared" si="237"/>
        <v>0</v>
      </c>
      <c r="MIX79" s="321">
        <f t="shared" si="237"/>
        <v>0</v>
      </c>
      <c r="MIY79" s="321">
        <f t="shared" si="237"/>
        <v>0</v>
      </c>
      <c r="MIZ79" s="321">
        <f t="shared" si="237"/>
        <v>0</v>
      </c>
      <c r="MJA79" s="321">
        <f t="shared" si="237"/>
        <v>0</v>
      </c>
      <c r="MJB79" s="321">
        <f t="shared" si="237"/>
        <v>0</v>
      </c>
      <c r="MJC79" s="321">
        <f t="shared" si="237"/>
        <v>0</v>
      </c>
      <c r="MJD79" s="321">
        <f t="shared" si="237"/>
        <v>0</v>
      </c>
      <c r="MJE79" s="321">
        <f t="shared" si="237"/>
        <v>0</v>
      </c>
      <c r="MJF79" s="321">
        <f t="shared" si="237"/>
        <v>0</v>
      </c>
      <c r="MJG79" s="321">
        <f t="shared" si="237"/>
        <v>0</v>
      </c>
      <c r="MJH79" s="321">
        <f t="shared" si="237"/>
        <v>0</v>
      </c>
      <c r="MJI79" s="321">
        <f t="shared" si="237"/>
        <v>0</v>
      </c>
      <c r="MJJ79" s="321">
        <f t="shared" si="237"/>
        <v>0</v>
      </c>
      <c r="MJK79" s="321">
        <f t="shared" si="237"/>
        <v>0</v>
      </c>
      <c r="MJL79" s="321">
        <f t="shared" si="237"/>
        <v>0</v>
      </c>
      <c r="MJM79" s="321">
        <f t="shared" si="237"/>
        <v>0</v>
      </c>
      <c r="MJN79" s="321">
        <f t="shared" si="237"/>
        <v>0</v>
      </c>
      <c r="MJO79" s="321">
        <f t="shared" si="237"/>
        <v>0</v>
      </c>
      <c r="MJP79" s="321">
        <f t="shared" si="237"/>
        <v>0</v>
      </c>
      <c r="MJQ79" s="321">
        <f t="shared" si="237"/>
        <v>0</v>
      </c>
      <c r="MJR79" s="321">
        <f t="shared" si="237"/>
        <v>0</v>
      </c>
      <c r="MJS79" s="321">
        <f t="shared" si="237"/>
        <v>0</v>
      </c>
      <c r="MJT79" s="321">
        <f t="shared" si="237"/>
        <v>0</v>
      </c>
      <c r="MJU79" s="321">
        <f t="shared" si="237"/>
        <v>0</v>
      </c>
      <c r="MJV79" s="321">
        <f t="shared" si="237"/>
        <v>0</v>
      </c>
      <c r="MJW79" s="321">
        <f t="shared" si="237"/>
        <v>0</v>
      </c>
      <c r="MJX79" s="321">
        <f t="shared" si="237"/>
        <v>0</v>
      </c>
      <c r="MJY79" s="321">
        <f t="shared" si="237"/>
        <v>0</v>
      </c>
      <c r="MJZ79" s="321">
        <f t="shared" si="237"/>
        <v>0</v>
      </c>
      <c r="MKA79" s="321">
        <f t="shared" si="237"/>
        <v>0</v>
      </c>
      <c r="MKB79" s="321">
        <f t="shared" si="237"/>
        <v>0</v>
      </c>
      <c r="MKC79" s="321">
        <f t="shared" si="237"/>
        <v>0</v>
      </c>
      <c r="MKD79" s="321">
        <f t="shared" si="237"/>
        <v>0</v>
      </c>
      <c r="MKE79" s="321">
        <f t="shared" si="237"/>
        <v>0</v>
      </c>
      <c r="MKF79" s="321">
        <f t="shared" si="237"/>
        <v>0</v>
      </c>
      <c r="MKG79" s="321">
        <f t="shared" si="237"/>
        <v>0</v>
      </c>
      <c r="MKH79" s="321">
        <f t="shared" si="237"/>
        <v>0</v>
      </c>
      <c r="MKI79" s="321">
        <f t="shared" si="237"/>
        <v>0</v>
      </c>
      <c r="MKJ79" s="321">
        <f t="shared" si="237"/>
        <v>0</v>
      </c>
      <c r="MKK79" s="321">
        <f t="shared" si="237"/>
        <v>0</v>
      </c>
      <c r="MKL79" s="321">
        <f t="shared" si="237"/>
        <v>0</v>
      </c>
      <c r="MKM79" s="321">
        <f t="shared" si="237"/>
        <v>0</v>
      </c>
      <c r="MKN79" s="321">
        <f t="shared" si="237"/>
        <v>0</v>
      </c>
      <c r="MKO79" s="321">
        <f t="shared" si="237"/>
        <v>0</v>
      </c>
      <c r="MKP79" s="321">
        <f t="shared" si="237"/>
        <v>0</v>
      </c>
      <c r="MKQ79" s="321">
        <f t="shared" si="237"/>
        <v>0</v>
      </c>
      <c r="MKR79" s="321">
        <f t="shared" si="237"/>
        <v>0</v>
      </c>
      <c r="MKS79" s="321">
        <f t="shared" si="237"/>
        <v>0</v>
      </c>
      <c r="MKT79" s="321">
        <f t="shared" si="237"/>
        <v>0</v>
      </c>
      <c r="MKU79" s="321">
        <f t="shared" si="237"/>
        <v>0</v>
      </c>
      <c r="MKV79" s="321">
        <f t="shared" si="237"/>
        <v>0</v>
      </c>
      <c r="MKW79" s="321">
        <f t="shared" si="237"/>
        <v>0</v>
      </c>
      <c r="MKX79" s="321">
        <f t="shared" si="237"/>
        <v>0</v>
      </c>
      <c r="MKY79" s="321">
        <f t="shared" si="237"/>
        <v>0</v>
      </c>
      <c r="MKZ79" s="321">
        <f t="shared" si="237"/>
        <v>0</v>
      </c>
      <c r="MLA79" s="321">
        <f t="shared" si="237"/>
        <v>0</v>
      </c>
      <c r="MLB79" s="321">
        <f t="shared" si="237"/>
        <v>0</v>
      </c>
      <c r="MLC79" s="321">
        <f t="shared" si="237"/>
        <v>0</v>
      </c>
      <c r="MLD79" s="321">
        <f t="shared" si="237"/>
        <v>0</v>
      </c>
      <c r="MLE79" s="321">
        <f t="shared" si="237"/>
        <v>0</v>
      </c>
      <c r="MLF79" s="321">
        <f t="shared" si="237"/>
        <v>0</v>
      </c>
      <c r="MLG79" s="321">
        <f t="shared" si="238"/>
        <v>0</v>
      </c>
      <c r="MLH79" s="321">
        <f t="shared" si="238"/>
        <v>0</v>
      </c>
      <c r="MLI79" s="321">
        <f t="shared" si="238"/>
        <v>0</v>
      </c>
      <c r="MLJ79" s="321">
        <f t="shared" si="238"/>
        <v>0</v>
      </c>
      <c r="MLK79" s="321">
        <f t="shared" si="238"/>
        <v>0</v>
      </c>
      <c r="MLL79" s="321">
        <f t="shared" si="238"/>
        <v>0</v>
      </c>
      <c r="MLM79" s="321">
        <f t="shared" si="238"/>
        <v>0</v>
      </c>
      <c r="MLN79" s="321">
        <f t="shared" si="238"/>
        <v>0</v>
      </c>
      <c r="MLO79" s="321">
        <f t="shared" si="238"/>
        <v>0</v>
      </c>
      <c r="MLP79" s="321">
        <f t="shared" si="238"/>
        <v>0</v>
      </c>
      <c r="MLQ79" s="321">
        <f t="shared" si="238"/>
        <v>0</v>
      </c>
      <c r="MLR79" s="321">
        <f t="shared" si="238"/>
        <v>0</v>
      </c>
      <c r="MLS79" s="321">
        <f t="shared" si="238"/>
        <v>0</v>
      </c>
      <c r="MLT79" s="321">
        <f t="shared" si="238"/>
        <v>0</v>
      </c>
      <c r="MLU79" s="321">
        <f t="shared" si="238"/>
        <v>0</v>
      </c>
      <c r="MLV79" s="321">
        <f t="shared" si="238"/>
        <v>0</v>
      </c>
      <c r="MLW79" s="321">
        <f t="shared" si="238"/>
        <v>0</v>
      </c>
      <c r="MLX79" s="321">
        <f t="shared" si="238"/>
        <v>0</v>
      </c>
      <c r="MLY79" s="321">
        <f t="shared" si="238"/>
        <v>0</v>
      </c>
      <c r="MLZ79" s="321">
        <f t="shared" si="238"/>
        <v>0</v>
      </c>
      <c r="MMA79" s="321">
        <f t="shared" si="238"/>
        <v>0</v>
      </c>
      <c r="MMB79" s="321">
        <f t="shared" si="238"/>
        <v>0</v>
      </c>
      <c r="MMC79" s="321">
        <f t="shared" si="238"/>
        <v>0</v>
      </c>
      <c r="MMD79" s="321">
        <f t="shared" si="238"/>
        <v>0</v>
      </c>
      <c r="MME79" s="321">
        <f t="shared" si="238"/>
        <v>0</v>
      </c>
      <c r="MMF79" s="321">
        <f t="shared" si="238"/>
        <v>0</v>
      </c>
      <c r="MMG79" s="321">
        <f t="shared" si="238"/>
        <v>0</v>
      </c>
      <c r="MMH79" s="321">
        <f t="shared" si="238"/>
        <v>0</v>
      </c>
      <c r="MMI79" s="321">
        <f t="shared" si="238"/>
        <v>0</v>
      </c>
      <c r="MMJ79" s="321">
        <f t="shared" si="238"/>
        <v>0</v>
      </c>
      <c r="MMK79" s="321">
        <f t="shared" si="238"/>
        <v>0</v>
      </c>
      <c r="MML79" s="321">
        <f t="shared" si="238"/>
        <v>0</v>
      </c>
      <c r="MMM79" s="321">
        <f t="shared" si="238"/>
        <v>0</v>
      </c>
      <c r="MMN79" s="321">
        <f t="shared" si="238"/>
        <v>0</v>
      </c>
      <c r="MMO79" s="321">
        <f t="shared" si="238"/>
        <v>0</v>
      </c>
      <c r="MMP79" s="321">
        <f t="shared" si="238"/>
        <v>0</v>
      </c>
      <c r="MMQ79" s="321">
        <f t="shared" si="238"/>
        <v>0</v>
      </c>
      <c r="MMR79" s="321">
        <f t="shared" si="238"/>
        <v>0</v>
      </c>
      <c r="MMS79" s="321">
        <f t="shared" si="238"/>
        <v>0</v>
      </c>
      <c r="MMT79" s="321">
        <f t="shared" si="238"/>
        <v>0</v>
      </c>
      <c r="MMU79" s="321">
        <f t="shared" si="238"/>
        <v>0</v>
      </c>
      <c r="MMV79" s="321">
        <f t="shared" si="238"/>
        <v>0</v>
      </c>
      <c r="MMW79" s="321">
        <f t="shared" si="238"/>
        <v>0</v>
      </c>
      <c r="MMX79" s="321">
        <f t="shared" si="238"/>
        <v>0</v>
      </c>
      <c r="MMY79" s="321">
        <f t="shared" si="238"/>
        <v>0</v>
      </c>
      <c r="MMZ79" s="321">
        <f t="shared" si="238"/>
        <v>0</v>
      </c>
      <c r="MNA79" s="321">
        <f t="shared" si="238"/>
        <v>0</v>
      </c>
      <c r="MNB79" s="321">
        <f t="shared" si="238"/>
        <v>0</v>
      </c>
      <c r="MNC79" s="321">
        <f t="shared" si="238"/>
        <v>0</v>
      </c>
      <c r="MND79" s="321">
        <f t="shared" si="238"/>
        <v>0</v>
      </c>
      <c r="MNE79" s="321">
        <f t="shared" si="238"/>
        <v>0</v>
      </c>
      <c r="MNF79" s="321">
        <f t="shared" si="238"/>
        <v>0</v>
      </c>
      <c r="MNG79" s="321">
        <f t="shared" si="238"/>
        <v>0</v>
      </c>
      <c r="MNH79" s="321">
        <f t="shared" si="238"/>
        <v>0</v>
      </c>
      <c r="MNI79" s="321">
        <f t="shared" si="238"/>
        <v>0</v>
      </c>
      <c r="MNJ79" s="321">
        <f t="shared" si="238"/>
        <v>0</v>
      </c>
      <c r="MNK79" s="321">
        <f t="shared" si="238"/>
        <v>0</v>
      </c>
      <c r="MNL79" s="321">
        <f t="shared" si="238"/>
        <v>0</v>
      </c>
      <c r="MNM79" s="321">
        <f t="shared" si="238"/>
        <v>0</v>
      </c>
      <c r="MNN79" s="321">
        <f t="shared" si="238"/>
        <v>0</v>
      </c>
      <c r="MNO79" s="321">
        <f t="shared" si="238"/>
        <v>0</v>
      </c>
      <c r="MNP79" s="321">
        <f t="shared" si="238"/>
        <v>0</v>
      </c>
      <c r="MNQ79" s="321">
        <f t="shared" si="238"/>
        <v>0</v>
      </c>
      <c r="MNR79" s="321">
        <f t="shared" si="238"/>
        <v>0</v>
      </c>
      <c r="MNS79" s="321">
        <f t="shared" si="239"/>
        <v>0</v>
      </c>
      <c r="MNT79" s="321">
        <f t="shared" si="239"/>
        <v>0</v>
      </c>
      <c r="MNU79" s="321">
        <f t="shared" si="239"/>
        <v>0</v>
      </c>
      <c r="MNV79" s="321">
        <f t="shared" si="239"/>
        <v>0</v>
      </c>
      <c r="MNW79" s="321">
        <f t="shared" si="239"/>
        <v>0</v>
      </c>
      <c r="MNX79" s="321">
        <f t="shared" si="239"/>
        <v>0</v>
      </c>
      <c r="MNY79" s="321">
        <f t="shared" si="239"/>
        <v>0</v>
      </c>
      <c r="MNZ79" s="321">
        <f t="shared" si="239"/>
        <v>0</v>
      </c>
      <c r="MOA79" s="321">
        <f t="shared" si="239"/>
        <v>0</v>
      </c>
      <c r="MOB79" s="321">
        <f t="shared" si="239"/>
        <v>0</v>
      </c>
      <c r="MOC79" s="321">
        <f t="shared" si="239"/>
        <v>0</v>
      </c>
      <c r="MOD79" s="321">
        <f t="shared" si="239"/>
        <v>0</v>
      </c>
      <c r="MOE79" s="321">
        <f t="shared" si="239"/>
        <v>0</v>
      </c>
      <c r="MOF79" s="321">
        <f t="shared" si="239"/>
        <v>0</v>
      </c>
      <c r="MOG79" s="321">
        <f t="shared" si="239"/>
        <v>0</v>
      </c>
      <c r="MOH79" s="321">
        <f t="shared" si="239"/>
        <v>0</v>
      </c>
      <c r="MOI79" s="321">
        <f t="shared" si="239"/>
        <v>0</v>
      </c>
      <c r="MOJ79" s="321">
        <f t="shared" si="239"/>
        <v>0</v>
      </c>
      <c r="MOK79" s="321">
        <f t="shared" si="239"/>
        <v>0</v>
      </c>
      <c r="MOL79" s="321">
        <f t="shared" si="239"/>
        <v>0</v>
      </c>
      <c r="MOM79" s="321">
        <f t="shared" si="239"/>
        <v>0</v>
      </c>
      <c r="MON79" s="321">
        <f t="shared" si="239"/>
        <v>0</v>
      </c>
      <c r="MOO79" s="321">
        <f t="shared" si="239"/>
        <v>0</v>
      </c>
      <c r="MOP79" s="321">
        <f t="shared" si="239"/>
        <v>0</v>
      </c>
      <c r="MOQ79" s="321">
        <f t="shared" si="239"/>
        <v>0</v>
      </c>
      <c r="MOR79" s="321">
        <f t="shared" si="239"/>
        <v>0</v>
      </c>
      <c r="MOS79" s="321">
        <f t="shared" si="239"/>
        <v>0</v>
      </c>
      <c r="MOT79" s="321">
        <f t="shared" si="239"/>
        <v>0</v>
      </c>
      <c r="MOU79" s="321">
        <f t="shared" si="239"/>
        <v>0</v>
      </c>
      <c r="MOV79" s="321">
        <f t="shared" si="239"/>
        <v>0</v>
      </c>
      <c r="MOW79" s="321">
        <f t="shared" si="239"/>
        <v>0</v>
      </c>
      <c r="MOX79" s="321">
        <f t="shared" si="239"/>
        <v>0</v>
      </c>
      <c r="MOY79" s="321">
        <f t="shared" si="239"/>
        <v>0</v>
      </c>
      <c r="MOZ79" s="321">
        <f t="shared" si="239"/>
        <v>0</v>
      </c>
      <c r="MPA79" s="321">
        <f t="shared" si="239"/>
        <v>0</v>
      </c>
      <c r="MPB79" s="321">
        <f t="shared" si="239"/>
        <v>0</v>
      </c>
      <c r="MPC79" s="321">
        <f t="shared" si="239"/>
        <v>0</v>
      </c>
      <c r="MPD79" s="321">
        <f t="shared" si="239"/>
        <v>0</v>
      </c>
      <c r="MPE79" s="321">
        <f t="shared" si="239"/>
        <v>0</v>
      </c>
      <c r="MPF79" s="321">
        <f t="shared" si="239"/>
        <v>0</v>
      </c>
      <c r="MPG79" s="321">
        <f t="shared" si="239"/>
        <v>0</v>
      </c>
      <c r="MPH79" s="321">
        <f t="shared" si="239"/>
        <v>0</v>
      </c>
      <c r="MPI79" s="321">
        <f t="shared" si="239"/>
        <v>0</v>
      </c>
      <c r="MPJ79" s="321">
        <f t="shared" si="239"/>
        <v>0</v>
      </c>
      <c r="MPK79" s="321">
        <f t="shared" si="239"/>
        <v>0</v>
      </c>
      <c r="MPL79" s="321">
        <f t="shared" si="239"/>
        <v>0</v>
      </c>
      <c r="MPM79" s="321">
        <f t="shared" si="239"/>
        <v>0</v>
      </c>
      <c r="MPN79" s="321">
        <f t="shared" si="239"/>
        <v>0</v>
      </c>
      <c r="MPO79" s="321">
        <f t="shared" si="239"/>
        <v>0</v>
      </c>
      <c r="MPP79" s="321">
        <f t="shared" si="239"/>
        <v>0</v>
      </c>
      <c r="MPQ79" s="321">
        <f t="shared" si="239"/>
        <v>0</v>
      </c>
      <c r="MPR79" s="321">
        <f t="shared" si="239"/>
        <v>0</v>
      </c>
      <c r="MPS79" s="321">
        <f t="shared" si="239"/>
        <v>0</v>
      </c>
      <c r="MPT79" s="321">
        <f t="shared" si="239"/>
        <v>0</v>
      </c>
      <c r="MPU79" s="321">
        <f t="shared" si="239"/>
        <v>0</v>
      </c>
      <c r="MPV79" s="321">
        <f t="shared" si="239"/>
        <v>0</v>
      </c>
      <c r="MPW79" s="321">
        <f t="shared" si="239"/>
        <v>0</v>
      </c>
      <c r="MPX79" s="321">
        <f t="shared" si="239"/>
        <v>0</v>
      </c>
      <c r="MPY79" s="321">
        <f t="shared" si="239"/>
        <v>0</v>
      </c>
      <c r="MPZ79" s="321">
        <f t="shared" si="239"/>
        <v>0</v>
      </c>
      <c r="MQA79" s="321">
        <f t="shared" si="239"/>
        <v>0</v>
      </c>
      <c r="MQB79" s="321">
        <f t="shared" si="239"/>
        <v>0</v>
      </c>
      <c r="MQC79" s="321">
        <f t="shared" si="239"/>
        <v>0</v>
      </c>
      <c r="MQD79" s="321">
        <f t="shared" si="239"/>
        <v>0</v>
      </c>
      <c r="MQE79" s="321">
        <f t="shared" si="240"/>
        <v>0</v>
      </c>
      <c r="MQF79" s="321">
        <f t="shared" si="240"/>
        <v>0</v>
      </c>
      <c r="MQG79" s="321">
        <f t="shared" si="240"/>
        <v>0</v>
      </c>
      <c r="MQH79" s="321">
        <f t="shared" si="240"/>
        <v>0</v>
      </c>
      <c r="MQI79" s="321">
        <f t="shared" si="240"/>
        <v>0</v>
      </c>
      <c r="MQJ79" s="321">
        <f t="shared" si="240"/>
        <v>0</v>
      </c>
      <c r="MQK79" s="321">
        <f t="shared" si="240"/>
        <v>0</v>
      </c>
      <c r="MQL79" s="321">
        <f t="shared" si="240"/>
        <v>0</v>
      </c>
      <c r="MQM79" s="321">
        <f t="shared" si="240"/>
        <v>0</v>
      </c>
      <c r="MQN79" s="321">
        <f t="shared" si="240"/>
        <v>0</v>
      </c>
      <c r="MQO79" s="321">
        <f t="shared" si="240"/>
        <v>0</v>
      </c>
      <c r="MQP79" s="321">
        <f t="shared" si="240"/>
        <v>0</v>
      </c>
      <c r="MQQ79" s="321">
        <f t="shared" si="240"/>
        <v>0</v>
      </c>
      <c r="MQR79" s="321">
        <f t="shared" si="240"/>
        <v>0</v>
      </c>
      <c r="MQS79" s="321">
        <f t="shared" si="240"/>
        <v>0</v>
      </c>
      <c r="MQT79" s="321">
        <f t="shared" si="240"/>
        <v>0</v>
      </c>
      <c r="MQU79" s="321">
        <f t="shared" si="240"/>
        <v>0</v>
      </c>
      <c r="MQV79" s="321">
        <f t="shared" si="240"/>
        <v>0</v>
      </c>
      <c r="MQW79" s="321">
        <f t="shared" si="240"/>
        <v>0</v>
      </c>
      <c r="MQX79" s="321">
        <f t="shared" si="240"/>
        <v>0</v>
      </c>
      <c r="MQY79" s="321">
        <f t="shared" si="240"/>
        <v>0</v>
      </c>
      <c r="MQZ79" s="321">
        <f t="shared" si="240"/>
        <v>0</v>
      </c>
      <c r="MRA79" s="321">
        <f t="shared" si="240"/>
        <v>0</v>
      </c>
      <c r="MRB79" s="321">
        <f t="shared" si="240"/>
        <v>0</v>
      </c>
      <c r="MRC79" s="321">
        <f t="shared" si="240"/>
        <v>0</v>
      </c>
      <c r="MRD79" s="321">
        <f t="shared" si="240"/>
        <v>0</v>
      </c>
      <c r="MRE79" s="321">
        <f t="shared" si="240"/>
        <v>0</v>
      </c>
      <c r="MRF79" s="321">
        <f t="shared" si="240"/>
        <v>0</v>
      </c>
      <c r="MRG79" s="321">
        <f t="shared" si="240"/>
        <v>0</v>
      </c>
      <c r="MRH79" s="321">
        <f t="shared" si="240"/>
        <v>0</v>
      </c>
      <c r="MRI79" s="321">
        <f t="shared" si="240"/>
        <v>0</v>
      </c>
      <c r="MRJ79" s="321">
        <f t="shared" si="240"/>
        <v>0</v>
      </c>
      <c r="MRK79" s="321">
        <f t="shared" si="240"/>
        <v>0</v>
      </c>
      <c r="MRL79" s="321">
        <f t="shared" si="240"/>
        <v>0</v>
      </c>
      <c r="MRM79" s="321">
        <f t="shared" si="240"/>
        <v>0</v>
      </c>
      <c r="MRN79" s="321">
        <f t="shared" si="240"/>
        <v>0</v>
      </c>
      <c r="MRO79" s="321">
        <f t="shared" si="240"/>
        <v>0</v>
      </c>
      <c r="MRP79" s="321">
        <f t="shared" si="240"/>
        <v>0</v>
      </c>
      <c r="MRQ79" s="321">
        <f t="shared" si="240"/>
        <v>0</v>
      </c>
      <c r="MRR79" s="321">
        <f t="shared" si="240"/>
        <v>0</v>
      </c>
      <c r="MRS79" s="321">
        <f t="shared" si="240"/>
        <v>0</v>
      </c>
      <c r="MRT79" s="321">
        <f t="shared" si="240"/>
        <v>0</v>
      </c>
      <c r="MRU79" s="321">
        <f t="shared" si="240"/>
        <v>0</v>
      </c>
      <c r="MRV79" s="321">
        <f t="shared" si="240"/>
        <v>0</v>
      </c>
      <c r="MRW79" s="321">
        <f t="shared" si="240"/>
        <v>0</v>
      </c>
      <c r="MRX79" s="321">
        <f t="shared" si="240"/>
        <v>0</v>
      </c>
      <c r="MRY79" s="321">
        <f t="shared" si="240"/>
        <v>0</v>
      </c>
      <c r="MRZ79" s="321">
        <f t="shared" si="240"/>
        <v>0</v>
      </c>
      <c r="MSA79" s="321">
        <f t="shared" si="240"/>
        <v>0</v>
      </c>
      <c r="MSB79" s="321">
        <f t="shared" si="240"/>
        <v>0</v>
      </c>
      <c r="MSC79" s="321">
        <f t="shared" si="240"/>
        <v>0</v>
      </c>
      <c r="MSD79" s="321">
        <f t="shared" si="240"/>
        <v>0</v>
      </c>
      <c r="MSE79" s="321">
        <f t="shared" si="240"/>
        <v>0</v>
      </c>
      <c r="MSF79" s="321">
        <f t="shared" si="240"/>
        <v>0</v>
      </c>
      <c r="MSG79" s="321">
        <f t="shared" si="240"/>
        <v>0</v>
      </c>
      <c r="MSH79" s="321">
        <f t="shared" si="240"/>
        <v>0</v>
      </c>
      <c r="MSI79" s="321">
        <f t="shared" si="240"/>
        <v>0</v>
      </c>
      <c r="MSJ79" s="321">
        <f t="shared" si="240"/>
        <v>0</v>
      </c>
      <c r="MSK79" s="321">
        <f t="shared" si="240"/>
        <v>0</v>
      </c>
      <c r="MSL79" s="321">
        <f t="shared" si="240"/>
        <v>0</v>
      </c>
      <c r="MSM79" s="321">
        <f t="shared" si="240"/>
        <v>0</v>
      </c>
      <c r="MSN79" s="321">
        <f t="shared" si="240"/>
        <v>0</v>
      </c>
      <c r="MSO79" s="321">
        <f t="shared" si="240"/>
        <v>0</v>
      </c>
      <c r="MSP79" s="321">
        <f t="shared" si="240"/>
        <v>0</v>
      </c>
      <c r="MSQ79" s="321">
        <f t="shared" si="241"/>
        <v>0</v>
      </c>
      <c r="MSR79" s="321">
        <f t="shared" si="241"/>
        <v>0</v>
      </c>
      <c r="MSS79" s="321">
        <f t="shared" si="241"/>
        <v>0</v>
      </c>
      <c r="MST79" s="321">
        <f t="shared" si="241"/>
        <v>0</v>
      </c>
      <c r="MSU79" s="321">
        <f t="shared" si="241"/>
        <v>0</v>
      </c>
      <c r="MSV79" s="321">
        <f t="shared" si="241"/>
        <v>0</v>
      </c>
      <c r="MSW79" s="321">
        <f t="shared" si="241"/>
        <v>0</v>
      </c>
      <c r="MSX79" s="321">
        <f t="shared" si="241"/>
        <v>0</v>
      </c>
      <c r="MSY79" s="321">
        <f t="shared" si="241"/>
        <v>0</v>
      </c>
      <c r="MSZ79" s="321">
        <f t="shared" si="241"/>
        <v>0</v>
      </c>
      <c r="MTA79" s="321">
        <f t="shared" si="241"/>
        <v>0</v>
      </c>
      <c r="MTB79" s="321">
        <f t="shared" si="241"/>
        <v>0</v>
      </c>
      <c r="MTC79" s="321">
        <f t="shared" si="241"/>
        <v>0</v>
      </c>
      <c r="MTD79" s="321">
        <f t="shared" si="241"/>
        <v>0</v>
      </c>
      <c r="MTE79" s="321">
        <f t="shared" si="241"/>
        <v>0</v>
      </c>
      <c r="MTF79" s="321">
        <f t="shared" si="241"/>
        <v>0</v>
      </c>
      <c r="MTG79" s="321">
        <f t="shared" si="241"/>
        <v>0</v>
      </c>
      <c r="MTH79" s="321">
        <f t="shared" si="241"/>
        <v>0</v>
      </c>
      <c r="MTI79" s="321">
        <f t="shared" si="241"/>
        <v>0</v>
      </c>
      <c r="MTJ79" s="321">
        <f t="shared" si="241"/>
        <v>0</v>
      </c>
      <c r="MTK79" s="321">
        <f t="shared" si="241"/>
        <v>0</v>
      </c>
      <c r="MTL79" s="321">
        <f t="shared" si="241"/>
        <v>0</v>
      </c>
      <c r="MTM79" s="321">
        <f t="shared" si="241"/>
        <v>0</v>
      </c>
      <c r="MTN79" s="321">
        <f t="shared" si="241"/>
        <v>0</v>
      </c>
      <c r="MTO79" s="321">
        <f t="shared" si="241"/>
        <v>0</v>
      </c>
      <c r="MTP79" s="321">
        <f t="shared" si="241"/>
        <v>0</v>
      </c>
      <c r="MTQ79" s="321">
        <f t="shared" si="241"/>
        <v>0</v>
      </c>
      <c r="MTR79" s="321">
        <f t="shared" si="241"/>
        <v>0</v>
      </c>
      <c r="MTS79" s="321">
        <f t="shared" si="241"/>
        <v>0</v>
      </c>
      <c r="MTT79" s="321">
        <f t="shared" si="241"/>
        <v>0</v>
      </c>
      <c r="MTU79" s="321">
        <f t="shared" si="241"/>
        <v>0</v>
      </c>
      <c r="MTV79" s="321">
        <f t="shared" si="241"/>
        <v>0</v>
      </c>
      <c r="MTW79" s="321">
        <f t="shared" si="241"/>
        <v>0</v>
      </c>
      <c r="MTX79" s="321">
        <f t="shared" si="241"/>
        <v>0</v>
      </c>
      <c r="MTY79" s="321">
        <f t="shared" si="241"/>
        <v>0</v>
      </c>
      <c r="MTZ79" s="321">
        <f t="shared" si="241"/>
        <v>0</v>
      </c>
      <c r="MUA79" s="321">
        <f t="shared" si="241"/>
        <v>0</v>
      </c>
      <c r="MUB79" s="321">
        <f t="shared" si="241"/>
        <v>0</v>
      </c>
      <c r="MUC79" s="321">
        <f t="shared" si="241"/>
        <v>0</v>
      </c>
      <c r="MUD79" s="321">
        <f t="shared" si="241"/>
        <v>0</v>
      </c>
      <c r="MUE79" s="321">
        <f t="shared" si="241"/>
        <v>0</v>
      </c>
      <c r="MUF79" s="321">
        <f t="shared" si="241"/>
        <v>0</v>
      </c>
      <c r="MUG79" s="321">
        <f t="shared" si="241"/>
        <v>0</v>
      </c>
      <c r="MUH79" s="321">
        <f t="shared" si="241"/>
        <v>0</v>
      </c>
      <c r="MUI79" s="321">
        <f t="shared" si="241"/>
        <v>0</v>
      </c>
      <c r="MUJ79" s="321">
        <f t="shared" si="241"/>
        <v>0</v>
      </c>
      <c r="MUK79" s="321">
        <f t="shared" si="241"/>
        <v>0</v>
      </c>
      <c r="MUL79" s="321">
        <f t="shared" si="241"/>
        <v>0</v>
      </c>
      <c r="MUM79" s="321">
        <f t="shared" si="241"/>
        <v>0</v>
      </c>
      <c r="MUN79" s="321">
        <f t="shared" si="241"/>
        <v>0</v>
      </c>
      <c r="MUO79" s="321">
        <f t="shared" si="241"/>
        <v>0</v>
      </c>
      <c r="MUP79" s="321">
        <f t="shared" si="241"/>
        <v>0</v>
      </c>
      <c r="MUQ79" s="321">
        <f t="shared" si="241"/>
        <v>0</v>
      </c>
      <c r="MUR79" s="321">
        <f t="shared" si="241"/>
        <v>0</v>
      </c>
      <c r="MUS79" s="321">
        <f t="shared" si="241"/>
        <v>0</v>
      </c>
      <c r="MUT79" s="321">
        <f t="shared" si="241"/>
        <v>0</v>
      </c>
      <c r="MUU79" s="321">
        <f t="shared" si="241"/>
        <v>0</v>
      </c>
      <c r="MUV79" s="321">
        <f t="shared" si="241"/>
        <v>0</v>
      </c>
      <c r="MUW79" s="321">
        <f t="shared" si="241"/>
        <v>0</v>
      </c>
      <c r="MUX79" s="321">
        <f t="shared" si="241"/>
        <v>0</v>
      </c>
      <c r="MUY79" s="321">
        <f t="shared" si="241"/>
        <v>0</v>
      </c>
      <c r="MUZ79" s="321">
        <f t="shared" si="241"/>
        <v>0</v>
      </c>
      <c r="MVA79" s="321">
        <f t="shared" si="241"/>
        <v>0</v>
      </c>
      <c r="MVB79" s="321">
        <f t="shared" si="241"/>
        <v>0</v>
      </c>
      <c r="MVC79" s="321">
        <f t="shared" si="242"/>
        <v>0</v>
      </c>
      <c r="MVD79" s="321">
        <f t="shared" si="242"/>
        <v>0</v>
      </c>
      <c r="MVE79" s="321">
        <f t="shared" si="242"/>
        <v>0</v>
      </c>
      <c r="MVF79" s="321">
        <f t="shared" si="242"/>
        <v>0</v>
      </c>
      <c r="MVG79" s="321">
        <f t="shared" si="242"/>
        <v>0</v>
      </c>
      <c r="MVH79" s="321">
        <f t="shared" si="242"/>
        <v>0</v>
      </c>
      <c r="MVI79" s="321">
        <f t="shared" si="242"/>
        <v>0</v>
      </c>
      <c r="MVJ79" s="321">
        <f t="shared" si="242"/>
        <v>0</v>
      </c>
      <c r="MVK79" s="321">
        <f t="shared" si="242"/>
        <v>0</v>
      </c>
      <c r="MVL79" s="321">
        <f t="shared" si="242"/>
        <v>0</v>
      </c>
      <c r="MVM79" s="321">
        <f t="shared" si="242"/>
        <v>0</v>
      </c>
      <c r="MVN79" s="321">
        <f t="shared" si="242"/>
        <v>0</v>
      </c>
      <c r="MVO79" s="321">
        <f t="shared" si="242"/>
        <v>0</v>
      </c>
      <c r="MVP79" s="321">
        <f t="shared" si="242"/>
        <v>0</v>
      </c>
      <c r="MVQ79" s="321">
        <f t="shared" si="242"/>
        <v>0</v>
      </c>
      <c r="MVR79" s="321">
        <f t="shared" si="242"/>
        <v>0</v>
      </c>
      <c r="MVS79" s="321">
        <f t="shared" si="242"/>
        <v>0</v>
      </c>
      <c r="MVT79" s="321">
        <f t="shared" si="242"/>
        <v>0</v>
      </c>
      <c r="MVU79" s="321">
        <f t="shared" si="242"/>
        <v>0</v>
      </c>
      <c r="MVV79" s="321">
        <f t="shared" si="242"/>
        <v>0</v>
      </c>
      <c r="MVW79" s="321">
        <f t="shared" si="242"/>
        <v>0</v>
      </c>
      <c r="MVX79" s="321">
        <f t="shared" si="242"/>
        <v>0</v>
      </c>
      <c r="MVY79" s="321">
        <f t="shared" si="242"/>
        <v>0</v>
      </c>
      <c r="MVZ79" s="321">
        <f t="shared" si="242"/>
        <v>0</v>
      </c>
      <c r="MWA79" s="321">
        <f t="shared" si="242"/>
        <v>0</v>
      </c>
      <c r="MWB79" s="321">
        <f t="shared" si="242"/>
        <v>0</v>
      </c>
      <c r="MWC79" s="321">
        <f t="shared" si="242"/>
        <v>0</v>
      </c>
      <c r="MWD79" s="321">
        <f t="shared" si="242"/>
        <v>0</v>
      </c>
      <c r="MWE79" s="321">
        <f t="shared" si="242"/>
        <v>0</v>
      </c>
      <c r="MWF79" s="321">
        <f t="shared" si="242"/>
        <v>0</v>
      </c>
      <c r="MWG79" s="321">
        <f t="shared" si="242"/>
        <v>0</v>
      </c>
      <c r="MWH79" s="321">
        <f t="shared" si="242"/>
        <v>0</v>
      </c>
      <c r="MWI79" s="321">
        <f t="shared" si="242"/>
        <v>0</v>
      </c>
      <c r="MWJ79" s="321">
        <f t="shared" si="242"/>
        <v>0</v>
      </c>
      <c r="MWK79" s="321">
        <f t="shared" si="242"/>
        <v>0</v>
      </c>
      <c r="MWL79" s="321">
        <f t="shared" si="242"/>
        <v>0</v>
      </c>
      <c r="MWM79" s="321">
        <f t="shared" si="242"/>
        <v>0</v>
      </c>
      <c r="MWN79" s="321">
        <f t="shared" si="242"/>
        <v>0</v>
      </c>
      <c r="MWO79" s="321">
        <f t="shared" si="242"/>
        <v>0</v>
      </c>
      <c r="MWP79" s="321">
        <f t="shared" si="242"/>
        <v>0</v>
      </c>
      <c r="MWQ79" s="321">
        <f t="shared" si="242"/>
        <v>0</v>
      </c>
      <c r="MWR79" s="321">
        <f t="shared" si="242"/>
        <v>0</v>
      </c>
      <c r="MWS79" s="321">
        <f t="shared" si="242"/>
        <v>0</v>
      </c>
      <c r="MWT79" s="321">
        <f t="shared" si="242"/>
        <v>0</v>
      </c>
      <c r="MWU79" s="321">
        <f t="shared" si="242"/>
        <v>0</v>
      </c>
      <c r="MWV79" s="321">
        <f t="shared" si="242"/>
        <v>0</v>
      </c>
      <c r="MWW79" s="321">
        <f t="shared" si="242"/>
        <v>0</v>
      </c>
      <c r="MWX79" s="321">
        <f t="shared" si="242"/>
        <v>0</v>
      </c>
      <c r="MWY79" s="321">
        <f t="shared" si="242"/>
        <v>0</v>
      </c>
      <c r="MWZ79" s="321">
        <f t="shared" si="242"/>
        <v>0</v>
      </c>
      <c r="MXA79" s="321">
        <f t="shared" si="242"/>
        <v>0</v>
      </c>
      <c r="MXB79" s="321">
        <f t="shared" si="242"/>
        <v>0</v>
      </c>
      <c r="MXC79" s="321">
        <f t="shared" si="242"/>
        <v>0</v>
      </c>
      <c r="MXD79" s="321">
        <f t="shared" si="242"/>
        <v>0</v>
      </c>
      <c r="MXE79" s="321">
        <f t="shared" si="242"/>
        <v>0</v>
      </c>
      <c r="MXF79" s="321">
        <f t="shared" si="242"/>
        <v>0</v>
      </c>
      <c r="MXG79" s="321">
        <f t="shared" si="242"/>
        <v>0</v>
      </c>
      <c r="MXH79" s="321">
        <f t="shared" si="242"/>
        <v>0</v>
      </c>
      <c r="MXI79" s="321">
        <f t="shared" si="242"/>
        <v>0</v>
      </c>
      <c r="MXJ79" s="321">
        <f t="shared" si="242"/>
        <v>0</v>
      </c>
      <c r="MXK79" s="321">
        <f t="shared" si="242"/>
        <v>0</v>
      </c>
      <c r="MXL79" s="321">
        <f t="shared" si="242"/>
        <v>0</v>
      </c>
      <c r="MXM79" s="321">
        <f t="shared" si="242"/>
        <v>0</v>
      </c>
      <c r="MXN79" s="321">
        <f t="shared" si="242"/>
        <v>0</v>
      </c>
      <c r="MXO79" s="321">
        <f t="shared" si="243"/>
        <v>0</v>
      </c>
      <c r="MXP79" s="321">
        <f t="shared" si="243"/>
        <v>0</v>
      </c>
      <c r="MXQ79" s="321">
        <f t="shared" si="243"/>
        <v>0</v>
      </c>
      <c r="MXR79" s="321">
        <f t="shared" si="243"/>
        <v>0</v>
      </c>
      <c r="MXS79" s="321">
        <f t="shared" si="243"/>
        <v>0</v>
      </c>
      <c r="MXT79" s="321">
        <f t="shared" si="243"/>
        <v>0</v>
      </c>
      <c r="MXU79" s="321">
        <f t="shared" si="243"/>
        <v>0</v>
      </c>
      <c r="MXV79" s="321">
        <f t="shared" si="243"/>
        <v>0</v>
      </c>
      <c r="MXW79" s="321">
        <f t="shared" si="243"/>
        <v>0</v>
      </c>
      <c r="MXX79" s="321">
        <f t="shared" si="243"/>
        <v>0</v>
      </c>
      <c r="MXY79" s="321">
        <f t="shared" si="243"/>
        <v>0</v>
      </c>
      <c r="MXZ79" s="321">
        <f t="shared" si="243"/>
        <v>0</v>
      </c>
      <c r="MYA79" s="321">
        <f t="shared" si="243"/>
        <v>0</v>
      </c>
      <c r="MYB79" s="321">
        <f t="shared" si="243"/>
        <v>0</v>
      </c>
      <c r="MYC79" s="321">
        <f t="shared" si="243"/>
        <v>0</v>
      </c>
      <c r="MYD79" s="321">
        <f t="shared" si="243"/>
        <v>0</v>
      </c>
      <c r="MYE79" s="321">
        <f t="shared" si="243"/>
        <v>0</v>
      </c>
      <c r="MYF79" s="321">
        <f t="shared" si="243"/>
        <v>0</v>
      </c>
      <c r="MYG79" s="321">
        <f t="shared" si="243"/>
        <v>0</v>
      </c>
      <c r="MYH79" s="321">
        <f t="shared" si="243"/>
        <v>0</v>
      </c>
      <c r="MYI79" s="321">
        <f t="shared" si="243"/>
        <v>0</v>
      </c>
      <c r="MYJ79" s="321">
        <f t="shared" si="243"/>
        <v>0</v>
      </c>
      <c r="MYK79" s="321">
        <f t="shared" si="243"/>
        <v>0</v>
      </c>
      <c r="MYL79" s="321">
        <f t="shared" si="243"/>
        <v>0</v>
      </c>
      <c r="MYM79" s="321">
        <f t="shared" si="243"/>
        <v>0</v>
      </c>
      <c r="MYN79" s="321">
        <f t="shared" si="243"/>
        <v>0</v>
      </c>
      <c r="MYO79" s="321">
        <f t="shared" si="243"/>
        <v>0</v>
      </c>
      <c r="MYP79" s="321">
        <f t="shared" si="243"/>
        <v>0</v>
      </c>
      <c r="MYQ79" s="321">
        <f t="shared" si="243"/>
        <v>0</v>
      </c>
      <c r="MYR79" s="321">
        <f t="shared" si="243"/>
        <v>0</v>
      </c>
      <c r="MYS79" s="321">
        <f t="shared" si="243"/>
        <v>0</v>
      </c>
      <c r="MYT79" s="321">
        <f t="shared" si="243"/>
        <v>0</v>
      </c>
      <c r="MYU79" s="321">
        <f t="shared" si="243"/>
        <v>0</v>
      </c>
      <c r="MYV79" s="321">
        <f t="shared" si="243"/>
        <v>0</v>
      </c>
      <c r="MYW79" s="321">
        <f t="shared" si="243"/>
        <v>0</v>
      </c>
      <c r="MYX79" s="321">
        <f t="shared" si="243"/>
        <v>0</v>
      </c>
      <c r="MYY79" s="321">
        <f t="shared" si="243"/>
        <v>0</v>
      </c>
      <c r="MYZ79" s="321">
        <f t="shared" si="243"/>
        <v>0</v>
      </c>
      <c r="MZA79" s="321">
        <f t="shared" si="243"/>
        <v>0</v>
      </c>
      <c r="MZB79" s="321">
        <f t="shared" si="243"/>
        <v>0</v>
      </c>
      <c r="MZC79" s="321">
        <f t="shared" si="243"/>
        <v>0</v>
      </c>
      <c r="MZD79" s="321">
        <f t="shared" si="243"/>
        <v>0</v>
      </c>
      <c r="MZE79" s="321">
        <f t="shared" si="243"/>
        <v>0</v>
      </c>
      <c r="MZF79" s="321">
        <f t="shared" si="243"/>
        <v>0</v>
      </c>
      <c r="MZG79" s="321">
        <f t="shared" si="243"/>
        <v>0</v>
      </c>
      <c r="MZH79" s="321">
        <f t="shared" si="243"/>
        <v>0</v>
      </c>
      <c r="MZI79" s="321">
        <f t="shared" si="243"/>
        <v>0</v>
      </c>
      <c r="MZJ79" s="321">
        <f t="shared" si="243"/>
        <v>0</v>
      </c>
      <c r="MZK79" s="321">
        <f t="shared" si="243"/>
        <v>0</v>
      </c>
      <c r="MZL79" s="321">
        <f t="shared" si="243"/>
        <v>0</v>
      </c>
      <c r="MZM79" s="321">
        <f t="shared" si="243"/>
        <v>0</v>
      </c>
      <c r="MZN79" s="321">
        <f t="shared" si="243"/>
        <v>0</v>
      </c>
      <c r="MZO79" s="321">
        <f t="shared" si="243"/>
        <v>0</v>
      </c>
      <c r="MZP79" s="321">
        <f t="shared" si="243"/>
        <v>0</v>
      </c>
      <c r="MZQ79" s="321">
        <f t="shared" si="243"/>
        <v>0</v>
      </c>
      <c r="MZR79" s="321">
        <f t="shared" si="243"/>
        <v>0</v>
      </c>
      <c r="MZS79" s="321">
        <f t="shared" si="243"/>
        <v>0</v>
      </c>
      <c r="MZT79" s="321">
        <f t="shared" si="243"/>
        <v>0</v>
      </c>
      <c r="MZU79" s="321">
        <f t="shared" si="243"/>
        <v>0</v>
      </c>
      <c r="MZV79" s="321">
        <f t="shared" si="243"/>
        <v>0</v>
      </c>
      <c r="MZW79" s="321">
        <f t="shared" si="243"/>
        <v>0</v>
      </c>
      <c r="MZX79" s="321">
        <f t="shared" si="243"/>
        <v>0</v>
      </c>
      <c r="MZY79" s="321">
        <f t="shared" si="243"/>
        <v>0</v>
      </c>
      <c r="MZZ79" s="321">
        <f t="shared" si="243"/>
        <v>0</v>
      </c>
      <c r="NAA79" s="321">
        <f t="shared" si="244"/>
        <v>0</v>
      </c>
      <c r="NAB79" s="321">
        <f t="shared" si="244"/>
        <v>0</v>
      </c>
      <c r="NAC79" s="321">
        <f t="shared" si="244"/>
        <v>0</v>
      </c>
      <c r="NAD79" s="321">
        <f t="shared" si="244"/>
        <v>0</v>
      </c>
      <c r="NAE79" s="321">
        <f t="shared" si="244"/>
        <v>0</v>
      </c>
      <c r="NAF79" s="321">
        <f t="shared" si="244"/>
        <v>0</v>
      </c>
      <c r="NAG79" s="321">
        <f t="shared" si="244"/>
        <v>0</v>
      </c>
      <c r="NAH79" s="321">
        <f t="shared" si="244"/>
        <v>0</v>
      </c>
      <c r="NAI79" s="321">
        <f t="shared" si="244"/>
        <v>0</v>
      </c>
      <c r="NAJ79" s="321">
        <f t="shared" si="244"/>
        <v>0</v>
      </c>
      <c r="NAK79" s="321">
        <f t="shared" si="244"/>
        <v>0</v>
      </c>
      <c r="NAL79" s="321">
        <f t="shared" si="244"/>
        <v>0</v>
      </c>
      <c r="NAM79" s="321">
        <f t="shared" si="244"/>
        <v>0</v>
      </c>
      <c r="NAN79" s="321">
        <f t="shared" si="244"/>
        <v>0</v>
      </c>
      <c r="NAO79" s="321">
        <f t="shared" si="244"/>
        <v>0</v>
      </c>
      <c r="NAP79" s="321">
        <f t="shared" si="244"/>
        <v>0</v>
      </c>
      <c r="NAQ79" s="321">
        <f t="shared" si="244"/>
        <v>0</v>
      </c>
      <c r="NAR79" s="321">
        <f t="shared" si="244"/>
        <v>0</v>
      </c>
      <c r="NAS79" s="321">
        <f t="shared" si="244"/>
        <v>0</v>
      </c>
      <c r="NAT79" s="321">
        <f t="shared" si="244"/>
        <v>0</v>
      </c>
      <c r="NAU79" s="321">
        <f t="shared" si="244"/>
        <v>0</v>
      </c>
      <c r="NAV79" s="321">
        <f t="shared" si="244"/>
        <v>0</v>
      </c>
      <c r="NAW79" s="321">
        <f t="shared" si="244"/>
        <v>0</v>
      </c>
      <c r="NAX79" s="321">
        <f t="shared" si="244"/>
        <v>0</v>
      </c>
      <c r="NAY79" s="321">
        <f t="shared" si="244"/>
        <v>0</v>
      </c>
      <c r="NAZ79" s="321">
        <f t="shared" si="244"/>
        <v>0</v>
      </c>
      <c r="NBA79" s="321">
        <f t="shared" si="244"/>
        <v>0</v>
      </c>
      <c r="NBB79" s="321">
        <f t="shared" si="244"/>
        <v>0</v>
      </c>
      <c r="NBC79" s="321">
        <f t="shared" si="244"/>
        <v>0</v>
      </c>
      <c r="NBD79" s="321">
        <f t="shared" si="244"/>
        <v>0</v>
      </c>
      <c r="NBE79" s="321">
        <f t="shared" si="244"/>
        <v>0</v>
      </c>
      <c r="NBF79" s="321">
        <f t="shared" si="244"/>
        <v>0</v>
      </c>
      <c r="NBG79" s="321">
        <f t="shared" si="244"/>
        <v>0</v>
      </c>
      <c r="NBH79" s="321">
        <f t="shared" si="244"/>
        <v>0</v>
      </c>
      <c r="NBI79" s="321">
        <f t="shared" si="244"/>
        <v>0</v>
      </c>
      <c r="NBJ79" s="321">
        <f t="shared" si="244"/>
        <v>0</v>
      </c>
      <c r="NBK79" s="321">
        <f t="shared" si="244"/>
        <v>0</v>
      </c>
      <c r="NBL79" s="321">
        <f t="shared" si="244"/>
        <v>0</v>
      </c>
      <c r="NBM79" s="321">
        <f t="shared" si="244"/>
        <v>0</v>
      </c>
      <c r="NBN79" s="321">
        <f t="shared" si="244"/>
        <v>0</v>
      </c>
      <c r="NBO79" s="321">
        <f t="shared" si="244"/>
        <v>0</v>
      </c>
      <c r="NBP79" s="321">
        <f t="shared" si="244"/>
        <v>0</v>
      </c>
      <c r="NBQ79" s="321">
        <f t="shared" si="244"/>
        <v>0</v>
      </c>
      <c r="NBR79" s="321">
        <f t="shared" si="244"/>
        <v>0</v>
      </c>
      <c r="NBS79" s="321">
        <f t="shared" si="244"/>
        <v>0</v>
      </c>
      <c r="NBT79" s="321">
        <f t="shared" si="244"/>
        <v>0</v>
      </c>
      <c r="NBU79" s="321">
        <f t="shared" si="244"/>
        <v>0</v>
      </c>
      <c r="NBV79" s="321">
        <f t="shared" si="244"/>
        <v>0</v>
      </c>
      <c r="NBW79" s="321">
        <f t="shared" si="244"/>
        <v>0</v>
      </c>
      <c r="NBX79" s="321">
        <f t="shared" si="244"/>
        <v>0</v>
      </c>
      <c r="NBY79" s="321">
        <f t="shared" si="244"/>
        <v>0</v>
      </c>
      <c r="NBZ79" s="321">
        <f t="shared" si="244"/>
        <v>0</v>
      </c>
      <c r="NCA79" s="321">
        <f t="shared" si="244"/>
        <v>0</v>
      </c>
      <c r="NCB79" s="321">
        <f t="shared" si="244"/>
        <v>0</v>
      </c>
      <c r="NCC79" s="321">
        <f t="shared" si="244"/>
        <v>0</v>
      </c>
      <c r="NCD79" s="321">
        <f t="shared" si="244"/>
        <v>0</v>
      </c>
      <c r="NCE79" s="321">
        <f t="shared" si="244"/>
        <v>0</v>
      </c>
      <c r="NCF79" s="321">
        <f t="shared" si="244"/>
        <v>0</v>
      </c>
      <c r="NCG79" s="321">
        <f t="shared" si="244"/>
        <v>0</v>
      </c>
      <c r="NCH79" s="321">
        <f t="shared" si="244"/>
        <v>0</v>
      </c>
      <c r="NCI79" s="321">
        <f t="shared" si="244"/>
        <v>0</v>
      </c>
      <c r="NCJ79" s="321">
        <f t="shared" si="244"/>
        <v>0</v>
      </c>
      <c r="NCK79" s="321">
        <f t="shared" si="244"/>
        <v>0</v>
      </c>
      <c r="NCL79" s="321">
        <f t="shared" si="244"/>
        <v>0</v>
      </c>
      <c r="NCM79" s="321">
        <f t="shared" si="245"/>
        <v>0</v>
      </c>
      <c r="NCN79" s="321">
        <f t="shared" si="245"/>
        <v>0</v>
      </c>
      <c r="NCO79" s="321">
        <f t="shared" si="245"/>
        <v>0</v>
      </c>
      <c r="NCP79" s="321">
        <f t="shared" si="245"/>
        <v>0</v>
      </c>
      <c r="NCQ79" s="321">
        <f t="shared" si="245"/>
        <v>0</v>
      </c>
      <c r="NCR79" s="321">
        <f t="shared" si="245"/>
        <v>0</v>
      </c>
      <c r="NCS79" s="321">
        <f t="shared" si="245"/>
        <v>0</v>
      </c>
      <c r="NCT79" s="321">
        <f t="shared" si="245"/>
        <v>0</v>
      </c>
      <c r="NCU79" s="321">
        <f t="shared" si="245"/>
        <v>0</v>
      </c>
      <c r="NCV79" s="321">
        <f t="shared" si="245"/>
        <v>0</v>
      </c>
      <c r="NCW79" s="321">
        <f t="shared" si="245"/>
        <v>0</v>
      </c>
      <c r="NCX79" s="321">
        <f t="shared" si="245"/>
        <v>0</v>
      </c>
      <c r="NCY79" s="321">
        <f t="shared" si="245"/>
        <v>0</v>
      </c>
      <c r="NCZ79" s="321">
        <f t="shared" si="245"/>
        <v>0</v>
      </c>
      <c r="NDA79" s="321">
        <f t="shared" si="245"/>
        <v>0</v>
      </c>
      <c r="NDB79" s="321">
        <f t="shared" si="245"/>
        <v>0</v>
      </c>
      <c r="NDC79" s="321">
        <f t="shared" si="245"/>
        <v>0</v>
      </c>
      <c r="NDD79" s="321">
        <f t="shared" si="245"/>
        <v>0</v>
      </c>
      <c r="NDE79" s="321">
        <f t="shared" si="245"/>
        <v>0</v>
      </c>
      <c r="NDF79" s="321">
        <f t="shared" si="245"/>
        <v>0</v>
      </c>
      <c r="NDG79" s="321">
        <f t="shared" si="245"/>
        <v>0</v>
      </c>
      <c r="NDH79" s="321">
        <f t="shared" si="245"/>
        <v>0</v>
      </c>
      <c r="NDI79" s="321">
        <f t="shared" si="245"/>
        <v>0</v>
      </c>
      <c r="NDJ79" s="321">
        <f t="shared" si="245"/>
        <v>0</v>
      </c>
      <c r="NDK79" s="321">
        <f t="shared" si="245"/>
        <v>0</v>
      </c>
      <c r="NDL79" s="321">
        <f t="shared" si="245"/>
        <v>0</v>
      </c>
      <c r="NDM79" s="321">
        <f t="shared" si="245"/>
        <v>0</v>
      </c>
      <c r="NDN79" s="321">
        <f t="shared" si="245"/>
        <v>0</v>
      </c>
      <c r="NDO79" s="321">
        <f t="shared" si="245"/>
        <v>0</v>
      </c>
      <c r="NDP79" s="321">
        <f t="shared" si="245"/>
        <v>0</v>
      </c>
      <c r="NDQ79" s="321">
        <f t="shared" si="245"/>
        <v>0</v>
      </c>
      <c r="NDR79" s="321">
        <f t="shared" si="245"/>
        <v>0</v>
      </c>
      <c r="NDS79" s="321">
        <f t="shared" si="245"/>
        <v>0</v>
      </c>
      <c r="NDT79" s="321">
        <f t="shared" si="245"/>
        <v>0</v>
      </c>
      <c r="NDU79" s="321">
        <f t="shared" si="245"/>
        <v>0</v>
      </c>
      <c r="NDV79" s="321">
        <f t="shared" si="245"/>
        <v>0</v>
      </c>
      <c r="NDW79" s="321">
        <f t="shared" si="245"/>
        <v>0</v>
      </c>
      <c r="NDX79" s="321">
        <f t="shared" si="245"/>
        <v>0</v>
      </c>
      <c r="NDY79" s="321">
        <f t="shared" si="245"/>
        <v>0</v>
      </c>
      <c r="NDZ79" s="321">
        <f t="shared" si="245"/>
        <v>0</v>
      </c>
      <c r="NEA79" s="321">
        <f t="shared" si="245"/>
        <v>0</v>
      </c>
      <c r="NEB79" s="321">
        <f t="shared" si="245"/>
        <v>0</v>
      </c>
      <c r="NEC79" s="321">
        <f t="shared" si="245"/>
        <v>0</v>
      </c>
      <c r="NED79" s="321">
        <f t="shared" si="245"/>
        <v>0</v>
      </c>
      <c r="NEE79" s="321">
        <f t="shared" si="245"/>
        <v>0</v>
      </c>
      <c r="NEF79" s="321">
        <f t="shared" si="245"/>
        <v>0</v>
      </c>
      <c r="NEG79" s="321">
        <f t="shared" si="245"/>
        <v>0</v>
      </c>
      <c r="NEH79" s="321">
        <f t="shared" si="245"/>
        <v>0</v>
      </c>
      <c r="NEI79" s="321">
        <f t="shared" si="245"/>
        <v>0</v>
      </c>
      <c r="NEJ79" s="321">
        <f t="shared" si="245"/>
        <v>0</v>
      </c>
      <c r="NEK79" s="321">
        <f t="shared" si="245"/>
        <v>0</v>
      </c>
      <c r="NEL79" s="321">
        <f t="shared" si="245"/>
        <v>0</v>
      </c>
      <c r="NEM79" s="321">
        <f t="shared" si="245"/>
        <v>0</v>
      </c>
      <c r="NEN79" s="321">
        <f t="shared" si="245"/>
        <v>0</v>
      </c>
      <c r="NEO79" s="321">
        <f t="shared" si="245"/>
        <v>0</v>
      </c>
      <c r="NEP79" s="321">
        <f t="shared" si="245"/>
        <v>0</v>
      </c>
      <c r="NEQ79" s="321">
        <f t="shared" si="245"/>
        <v>0</v>
      </c>
      <c r="NER79" s="321">
        <f t="shared" si="245"/>
        <v>0</v>
      </c>
      <c r="NES79" s="321">
        <f t="shared" si="245"/>
        <v>0</v>
      </c>
      <c r="NET79" s="321">
        <f t="shared" si="245"/>
        <v>0</v>
      </c>
      <c r="NEU79" s="321">
        <f t="shared" si="245"/>
        <v>0</v>
      </c>
      <c r="NEV79" s="321">
        <f t="shared" si="245"/>
        <v>0</v>
      </c>
      <c r="NEW79" s="321">
        <f t="shared" si="245"/>
        <v>0</v>
      </c>
      <c r="NEX79" s="321">
        <f t="shared" si="245"/>
        <v>0</v>
      </c>
      <c r="NEY79" s="321">
        <f t="shared" si="246"/>
        <v>0</v>
      </c>
      <c r="NEZ79" s="321">
        <f t="shared" si="246"/>
        <v>0</v>
      </c>
      <c r="NFA79" s="321">
        <f t="shared" si="246"/>
        <v>0</v>
      </c>
      <c r="NFB79" s="321">
        <f t="shared" si="246"/>
        <v>0</v>
      </c>
      <c r="NFC79" s="321">
        <f t="shared" si="246"/>
        <v>0</v>
      </c>
      <c r="NFD79" s="321">
        <f t="shared" si="246"/>
        <v>0</v>
      </c>
      <c r="NFE79" s="321">
        <f t="shared" si="246"/>
        <v>0</v>
      </c>
      <c r="NFF79" s="321">
        <f t="shared" si="246"/>
        <v>0</v>
      </c>
      <c r="NFG79" s="321">
        <f t="shared" si="246"/>
        <v>0</v>
      </c>
      <c r="NFH79" s="321">
        <f t="shared" si="246"/>
        <v>0</v>
      </c>
      <c r="NFI79" s="321">
        <f t="shared" si="246"/>
        <v>0</v>
      </c>
      <c r="NFJ79" s="321">
        <f t="shared" si="246"/>
        <v>0</v>
      </c>
      <c r="NFK79" s="321">
        <f t="shared" si="246"/>
        <v>0</v>
      </c>
      <c r="NFL79" s="321">
        <f t="shared" si="246"/>
        <v>0</v>
      </c>
      <c r="NFM79" s="321">
        <f t="shared" si="246"/>
        <v>0</v>
      </c>
      <c r="NFN79" s="321">
        <f t="shared" si="246"/>
        <v>0</v>
      </c>
      <c r="NFO79" s="321">
        <f t="shared" si="246"/>
        <v>0</v>
      </c>
      <c r="NFP79" s="321">
        <f t="shared" si="246"/>
        <v>0</v>
      </c>
      <c r="NFQ79" s="321">
        <f t="shared" si="246"/>
        <v>0</v>
      </c>
      <c r="NFR79" s="321">
        <f t="shared" si="246"/>
        <v>0</v>
      </c>
      <c r="NFS79" s="321">
        <f t="shared" si="246"/>
        <v>0</v>
      </c>
      <c r="NFT79" s="321">
        <f t="shared" si="246"/>
        <v>0</v>
      </c>
      <c r="NFU79" s="321">
        <f t="shared" si="246"/>
        <v>0</v>
      </c>
      <c r="NFV79" s="321">
        <f t="shared" si="246"/>
        <v>0</v>
      </c>
      <c r="NFW79" s="321">
        <f t="shared" si="246"/>
        <v>0</v>
      </c>
      <c r="NFX79" s="321">
        <f t="shared" si="246"/>
        <v>0</v>
      </c>
      <c r="NFY79" s="321">
        <f t="shared" si="246"/>
        <v>0</v>
      </c>
      <c r="NFZ79" s="321">
        <f t="shared" si="246"/>
        <v>0</v>
      </c>
      <c r="NGA79" s="321">
        <f t="shared" si="246"/>
        <v>0</v>
      </c>
      <c r="NGB79" s="321">
        <f t="shared" si="246"/>
        <v>0</v>
      </c>
      <c r="NGC79" s="321">
        <f t="shared" si="246"/>
        <v>0</v>
      </c>
      <c r="NGD79" s="321">
        <f t="shared" si="246"/>
        <v>0</v>
      </c>
      <c r="NGE79" s="321">
        <f t="shared" si="246"/>
        <v>0</v>
      </c>
      <c r="NGF79" s="321">
        <f t="shared" si="246"/>
        <v>0</v>
      </c>
      <c r="NGG79" s="321">
        <f t="shared" si="246"/>
        <v>0</v>
      </c>
      <c r="NGH79" s="321">
        <f t="shared" si="246"/>
        <v>0</v>
      </c>
      <c r="NGI79" s="321">
        <f t="shared" si="246"/>
        <v>0</v>
      </c>
      <c r="NGJ79" s="321">
        <f t="shared" si="246"/>
        <v>0</v>
      </c>
      <c r="NGK79" s="321">
        <f t="shared" si="246"/>
        <v>0</v>
      </c>
      <c r="NGL79" s="321">
        <f t="shared" si="246"/>
        <v>0</v>
      </c>
      <c r="NGM79" s="321">
        <f t="shared" si="246"/>
        <v>0</v>
      </c>
      <c r="NGN79" s="321">
        <f t="shared" si="246"/>
        <v>0</v>
      </c>
      <c r="NGO79" s="321">
        <f t="shared" si="246"/>
        <v>0</v>
      </c>
      <c r="NGP79" s="321">
        <f t="shared" si="246"/>
        <v>0</v>
      </c>
      <c r="NGQ79" s="321">
        <f t="shared" si="246"/>
        <v>0</v>
      </c>
      <c r="NGR79" s="321">
        <f t="shared" si="246"/>
        <v>0</v>
      </c>
      <c r="NGS79" s="321">
        <f t="shared" si="246"/>
        <v>0</v>
      </c>
      <c r="NGT79" s="321">
        <f t="shared" si="246"/>
        <v>0</v>
      </c>
      <c r="NGU79" s="321">
        <f t="shared" si="246"/>
        <v>0</v>
      </c>
      <c r="NGV79" s="321">
        <f t="shared" si="246"/>
        <v>0</v>
      </c>
      <c r="NGW79" s="321">
        <f t="shared" si="246"/>
        <v>0</v>
      </c>
      <c r="NGX79" s="321">
        <f t="shared" si="246"/>
        <v>0</v>
      </c>
      <c r="NGY79" s="321">
        <f t="shared" si="246"/>
        <v>0</v>
      </c>
      <c r="NGZ79" s="321">
        <f t="shared" si="246"/>
        <v>0</v>
      </c>
      <c r="NHA79" s="321">
        <f t="shared" si="246"/>
        <v>0</v>
      </c>
      <c r="NHB79" s="321">
        <f t="shared" si="246"/>
        <v>0</v>
      </c>
      <c r="NHC79" s="321">
        <f t="shared" si="246"/>
        <v>0</v>
      </c>
      <c r="NHD79" s="321">
        <f t="shared" si="246"/>
        <v>0</v>
      </c>
      <c r="NHE79" s="321">
        <f t="shared" si="246"/>
        <v>0</v>
      </c>
      <c r="NHF79" s="321">
        <f t="shared" si="246"/>
        <v>0</v>
      </c>
      <c r="NHG79" s="321">
        <f t="shared" si="246"/>
        <v>0</v>
      </c>
      <c r="NHH79" s="321">
        <f t="shared" si="246"/>
        <v>0</v>
      </c>
      <c r="NHI79" s="321">
        <f t="shared" si="246"/>
        <v>0</v>
      </c>
      <c r="NHJ79" s="321">
        <f t="shared" si="246"/>
        <v>0</v>
      </c>
      <c r="NHK79" s="321">
        <f t="shared" si="247"/>
        <v>0</v>
      </c>
      <c r="NHL79" s="321">
        <f t="shared" si="247"/>
        <v>0</v>
      </c>
      <c r="NHM79" s="321">
        <f t="shared" si="247"/>
        <v>0</v>
      </c>
      <c r="NHN79" s="321">
        <f t="shared" si="247"/>
        <v>0</v>
      </c>
      <c r="NHO79" s="321">
        <f t="shared" si="247"/>
        <v>0</v>
      </c>
      <c r="NHP79" s="321">
        <f t="shared" si="247"/>
        <v>0</v>
      </c>
      <c r="NHQ79" s="321">
        <f t="shared" si="247"/>
        <v>0</v>
      </c>
      <c r="NHR79" s="321">
        <f t="shared" si="247"/>
        <v>0</v>
      </c>
      <c r="NHS79" s="321">
        <f t="shared" si="247"/>
        <v>0</v>
      </c>
      <c r="NHT79" s="321">
        <f t="shared" si="247"/>
        <v>0</v>
      </c>
      <c r="NHU79" s="321">
        <f t="shared" si="247"/>
        <v>0</v>
      </c>
      <c r="NHV79" s="321">
        <f t="shared" si="247"/>
        <v>0</v>
      </c>
      <c r="NHW79" s="321">
        <f t="shared" si="247"/>
        <v>0</v>
      </c>
      <c r="NHX79" s="321">
        <f t="shared" si="247"/>
        <v>0</v>
      </c>
      <c r="NHY79" s="321">
        <f t="shared" si="247"/>
        <v>0</v>
      </c>
      <c r="NHZ79" s="321">
        <f t="shared" si="247"/>
        <v>0</v>
      </c>
      <c r="NIA79" s="321">
        <f t="shared" si="247"/>
        <v>0</v>
      </c>
      <c r="NIB79" s="321">
        <f t="shared" si="247"/>
        <v>0</v>
      </c>
      <c r="NIC79" s="321">
        <f t="shared" si="247"/>
        <v>0</v>
      </c>
      <c r="NID79" s="321">
        <f t="shared" si="247"/>
        <v>0</v>
      </c>
      <c r="NIE79" s="321">
        <f t="shared" si="247"/>
        <v>0</v>
      </c>
      <c r="NIF79" s="321">
        <f t="shared" si="247"/>
        <v>0</v>
      </c>
      <c r="NIG79" s="321">
        <f t="shared" si="247"/>
        <v>0</v>
      </c>
      <c r="NIH79" s="321">
        <f t="shared" si="247"/>
        <v>0</v>
      </c>
      <c r="NII79" s="321">
        <f t="shared" si="247"/>
        <v>0</v>
      </c>
      <c r="NIJ79" s="321">
        <f t="shared" si="247"/>
        <v>0</v>
      </c>
      <c r="NIK79" s="321">
        <f t="shared" si="247"/>
        <v>0</v>
      </c>
      <c r="NIL79" s="321">
        <f t="shared" si="247"/>
        <v>0</v>
      </c>
      <c r="NIM79" s="321">
        <f t="shared" si="247"/>
        <v>0</v>
      </c>
      <c r="NIN79" s="321">
        <f t="shared" si="247"/>
        <v>0</v>
      </c>
      <c r="NIO79" s="321">
        <f t="shared" si="247"/>
        <v>0</v>
      </c>
      <c r="NIP79" s="321">
        <f t="shared" si="247"/>
        <v>0</v>
      </c>
      <c r="NIQ79" s="321">
        <f t="shared" si="247"/>
        <v>0</v>
      </c>
      <c r="NIR79" s="321">
        <f t="shared" si="247"/>
        <v>0</v>
      </c>
      <c r="NIS79" s="321">
        <f t="shared" si="247"/>
        <v>0</v>
      </c>
      <c r="NIT79" s="321">
        <f t="shared" si="247"/>
        <v>0</v>
      </c>
      <c r="NIU79" s="321">
        <f t="shared" si="247"/>
        <v>0</v>
      </c>
      <c r="NIV79" s="321">
        <f t="shared" si="247"/>
        <v>0</v>
      </c>
      <c r="NIW79" s="321">
        <f t="shared" si="247"/>
        <v>0</v>
      </c>
      <c r="NIX79" s="321">
        <f t="shared" si="247"/>
        <v>0</v>
      </c>
      <c r="NIY79" s="321">
        <f t="shared" si="247"/>
        <v>0</v>
      </c>
      <c r="NIZ79" s="321">
        <f t="shared" si="247"/>
        <v>0</v>
      </c>
      <c r="NJA79" s="321">
        <f t="shared" si="247"/>
        <v>0</v>
      </c>
      <c r="NJB79" s="321">
        <f t="shared" si="247"/>
        <v>0</v>
      </c>
      <c r="NJC79" s="321">
        <f t="shared" si="247"/>
        <v>0</v>
      </c>
      <c r="NJD79" s="321">
        <f t="shared" si="247"/>
        <v>0</v>
      </c>
      <c r="NJE79" s="321">
        <f t="shared" si="247"/>
        <v>0</v>
      </c>
      <c r="NJF79" s="321">
        <f t="shared" si="247"/>
        <v>0</v>
      </c>
      <c r="NJG79" s="321">
        <f t="shared" si="247"/>
        <v>0</v>
      </c>
      <c r="NJH79" s="321">
        <f t="shared" si="247"/>
        <v>0</v>
      </c>
      <c r="NJI79" s="321">
        <f t="shared" si="247"/>
        <v>0</v>
      </c>
      <c r="NJJ79" s="321">
        <f t="shared" si="247"/>
        <v>0</v>
      </c>
      <c r="NJK79" s="321">
        <f t="shared" si="247"/>
        <v>0</v>
      </c>
      <c r="NJL79" s="321">
        <f t="shared" si="247"/>
        <v>0</v>
      </c>
      <c r="NJM79" s="321">
        <f t="shared" si="247"/>
        <v>0</v>
      </c>
      <c r="NJN79" s="321">
        <f t="shared" si="247"/>
        <v>0</v>
      </c>
      <c r="NJO79" s="321">
        <f t="shared" si="247"/>
        <v>0</v>
      </c>
      <c r="NJP79" s="321">
        <f t="shared" si="247"/>
        <v>0</v>
      </c>
      <c r="NJQ79" s="321">
        <f t="shared" si="247"/>
        <v>0</v>
      </c>
      <c r="NJR79" s="321">
        <f t="shared" si="247"/>
        <v>0</v>
      </c>
      <c r="NJS79" s="321">
        <f t="shared" si="247"/>
        <v>0</v>
      </c>
      <c r="NJT79" s="321">
        <f t="shared" si="247"/>
        <v>0</v>
      </c>
      <c r="NJU79" s="321">
        <f t="shared" si="247"/>
        <v>0</v>
      </c>
      <c r="NJV79" s="321">
        <f t="shared" si="247"/>
        <v>0</v>
      </c>
      <c r="NJW79" s="321">
        <f t="shared" si="248"/>
        <v>0</v>
      </c>
      <c r="NJX79" s="321">
        <f t="shared" si="248"/>
        <v>0</v>
      </c>
      <c r="NJY79" s="321">
        <f t="shared" si="248"/>
        <v>0</v>
      </c>
      <c r="NJZ79" s="321">
        <f t="shared" si="248"/>
        <v>0</v>
      </c>
      <c r="NKA79" s="321">
        <f t="shared" si="248"/>
        <v>0</v>
      </c>
      <c r="NKB79" s="321">
        <f t="shared" si="248"/>
        <v>0</v>
      </c>
      <c r="NKC79" s="321">
        <f t="shared" si="248"/>
        <v>0</v>
      </c>
      <c r="NKD79" s="321">
        <f t="shared" si="248"/>
        <v>0</v>
      </c>
      <c r="NKE79" s="321">
        <f t="shared" si="248"/>
        <v>0</v>
      </c>
      <c r="NKF79" s="321">
        <f t="shared" si="248"/>
        <v>0</v>
      </c>
      <c r="NKG79" s="321">
        <f t="shared" si="248"/>
        <v>0</v>
      </c>
      <c r="NKH79" s="321">
        <f t="shared" si="248"/>
        <v>0</v>
      </c>
      <c r="NKI79" s="321">
        <f t="shared" si="248"/>
        <v>0</v>
      </c>
      <c r="NKJ79" s="321">
        <f t="shared" si="248"/>
        <v>0</v>
      </c>
      <c r="NKK79" s="321">
        <f t="shared" si="248"/>
        <v>0</v>
      </c>
      <c r="NKL79" s="321">
        <f t="shared" si="248"/>
        <v>0</v>
      </c>
      <c r="NKM79" s="321">
        <f t="shared" si="248"/>
        <v>0</v>
      </c>
      <c r="NKN79" s="321">
        <f t="shared" si="248"/>
        <v>0</v>
      </c>
      <c r="NKO79" s="321">
        <f t="shared" si="248"/>
        <v>0</v>
      </c>
      <c r="NKP79" s="321">
        <f t="shared" si="248"/>
        <v>0</v>
      </c>
      <c r="NKQ79" s="321">
        <f t="shared" si="248"/>
        <v>0</v>
      </c>
      <c r="NKR79" s="321">
        <f t="shared" si="248"/>
        <v>0</v>
      </c>
      <c r="NKS79" s="321">
        <f t="shared" si="248"/>
        <v>0</v>
      </c>
      <c r="NKT79" s="321">
        <f t="shared" si="248"/>
        <v>0</v>
      </c>
      <c r="NKU79" s="321">
        <f t="shared" si="248"/>
        <v>0</v>
      </c>
      <c r="NKV79" s="321">
        <f t="shared" si="248"/>
        <v>0</v>
      </c>
      <c r="NKW79" s="321">
        <f t="shared" si="248"/>
        <v>0</v>
      </c>
      <c r="NKX79" s="321">
        <f t="shared" si="248"/>
        <v>0</v>
      </c>
      <c r="NKY79" s="321">
        <f t="shared" si="248"/>
        <v>0</v>
      </c>
      <c r="NKZ79" s="321">
        <f t="shared" si="248"/>
        <v>0</v>
      </c>
      <c r="NLA79" s="321">
        <f t="shared" si="248"/>
        <v>0</v>
      </c>
      <c r="NLB79" s="321">
        <f t="shared" si="248"/>
        <v>0</v>
      </c>
      <c r="NLC79" s="321">
        <f t="shared" si="248"/>
        <v>0</v>
      </c>
      <c r="NLD79" s="321">
        <f t="shared" si="248"/>
        <v>0</v>
      </c>
      <c r="NLE79" s="321">
        <f t="shared" si="248"/>
        <v>0</v>
      </c>
      <c r="NLF79" s="321">
        <f t="shared" si="248"/>
        <v>0</v>
      </c>
      <c r="NLG79" s="321">
        <f t="shared" si="248"/>
        <v>0</v>
      </c>
      <c r="NLH79" s="321">
        <f t="shared" si="248"/>
        <v>0</v>
      </c>
      <c r="NLI79" s="321">
        <f t="shared" si="248"/>
        <v>0</v>
      </c>
      <c r="NLJ79" s="321">
        <f t="shared" si="248"/>
        <v>0</v>
      </c>
      <c r="NLK79" s="321">
        <f t="shared" si="248"/>
        <v>0</v>
      </c>
      <c r="NLL79" s="321">
        <f t="shared" si="248"/>
        <v>0</v>
      </c>
      <c r="NLM79" s="321">
        <f t="shared" si="248"/>
        <v>0</v>
      </c>
      <c r="NLN79" s="321">
        <f t="shared" si="248"/>
        <v>0</v>
      </c>
      <c r="NLO79" s="321">
        <f t="shared" si="248"/>
        <v>0</v>
      </c>
      <c r="NLP79" s="321">
        <f t="shared" si="248"/>
        <v>0</v>
      </c>
      <c r="NLQ79" s="321">
        <f t="shared" si="248"/>
        <v>0</v>
      </c>
      <c r="NLR79" s="321">
        <f t="shared" si="248"/>
        <v>0</v>
      </c>
      <c r="NLS79" s="321">
        <f t="shared" si="248"/>
        <v>0</v>
      </c>
      <c r="NLT79" s="321">
        <f t="shared" si="248"/>
        <v>0</v>
      </c>
      <c r="NLU79" s="321">
        <f t="shared" si="248"/>
        <v>0</v>
      </c>
      <c r="NLV79" s="321">
        <f t="shared" si="248"/>
        <v>0</v>
      </c>
      <c r="NLW79" s="321">
        <f t="shared" si="248"/>
        <v>0</v>
      </c>
      <c r="NLX79" s="321">
        <f t="shared" si="248"/>
        <v>0</v>
      </c>
      <c r="NLY79" s="321">
        <f t="shared" si="248"/>
        <v>0</v>
      </c>
      <c r="NLZ79" s="321">
        <f t="shared" si="248"/>
        <v>0</v>
      </c>
      <c r="NMA79" s="321">
        <f t="shared" si="248"/>
        <v>0</v>
      </c>
      <c r="NMB79" s="321">
        <f t="shared" si="248"/>
        <v>0</v>
      </c>
      <c r="NMC79" s="321">
        <f t="shared" si="248"/>
        <v>0</v>
      </c>
      <c r="NMD79" s="321">
        <f t="shared" si="248"/>
        <v>0</v>
      </c>
      <c r="NME79" s="321">
        <f t="shared" si="248"/>
        <v>0</v>
      </c>
      <c r="NMF79" s="321">
        <f t="shared" si="248"/>
        <v>0</v>
      </c>
      <c r="NMG79" s="321">
        <f t="shared" si="248"/>
        <v>0</v>
      </c>
      <c r="NMH79" s="321">
        <f t="shared" si="248"/>
        <v>0</v>
      </c>
      <c r="NMI79" s="321">
        <f t="shared" si="249"/>
        <v>0</v>
      </c>
      <c r="NMJ79" s="321">
        <f t="shared" si="249"/>
        <v>0</v>
      </c>
      <c r="NMK79" s="321">
        <f t="shared" si="249"/>
        <v>0</v>
      </c>
      <c r="NML79" s="321">
        <f t="shared" si="249"/>
        <v>0</v>
      </c>
      <c r="NMM79" s="321">
        <f t="shared" si="249"/>
        <v>0</v>
      </c>
      <c r="NMN79" s="321">
        <f t="shared" si="249"/>
        <v>0</v>
      </c>
      <c r="NMO79" s="321">
        <f t="shared" si="249"/>
        <v>0</v>
      </c>
      <c r="NMP79" s="321">
        <f t="shared" si="249"/>
        <v>0</v>
      </c>
      <c r="NMQ79" s="321">
        <f t="shared" si="249"/>
        <v>0</v>
      </c>
      <c r="NMR79" s="321">
        <f t="shared" si="249"/>
        <v>0</v>
      </c>
      <c r="NMS79" s="321">
        <f t="shared" si="249"/>
        <v>0</v>
      </c>
      <c r="NMT79" s="321">
        <f t="shared" si="249"/>
        <v>0</v>
      </c>
      <c r="NMU79" s="321">
        <f t="shared" si="249"/>
        <v>0</v>
      </c>
      <c r="NMV79" s="321">
        <f t="shared" si="249"/>
        <v>0</v>
      </c>
      <c r="NMW79" s="321">
        <f t="shared" si="249"/>
        <v>0</v>
      </c>
      <c r="NMX79" s="321">
        <f t="shared" si="249"/>
        <v>0</v>
      </c>
      <c r="NMY79" s="321">
        <f t="shared" si="249"/>
        <v>0</v>
      </c>
      <c r="NMZ79" s="321">
        <f t="shared" si="249"/>
        <v>0</v>
      </c>
      <c r="NNA79" s="321">
        <f t="shared" si="249"/>
        <v>0</v>
      </c>
      <c r="NNB79" s="321">
        <f t="shared" si="249"/>
        <v>0</v>
      </c>
      <c r="NNC79" s="321">
        <f t="shared" si="249"/>
        <v>0</v>
      </c>
      <c r="NND79" s="321">
        <f t="shared" si="249"/>
        <v>0</v>
      </c>
      <c r="NNE79" s="321">
        <f t="shared" si="249"/>
        <v>0</v>
      </c>
      <c r="NNF79" s="321">
        <f t="shared" si="249"/>
        <v>0</v>
      </c>
      <c r="NNG79" s="321">
        <f t="shared" si="249"/>
        <v>0</v>
      </c>
      <c r="NNH79" s="321">
        <f t="shared" si="249"/>
        <v>0</v>
      </c>
      <c r="NNI79" s="321">
        <f t="shared" si="249"/>
        <v>0</v>
      </c>
      <c r="NNJ79" s="321">
        <f t="shared" si="249"/>
        <v>0</v>
      </c>
      <c r="NNK79" s="321">
        <f t="shared" si="249"/>
        <v>0</v>
      </c>
      <c r="NNL79" s="321">
        <f t="shared" si="249"/>
        <v>0</v>
      </c>
      <c r="NNM79" s="321">
        <f t="shared" si="249"/>
        <v>0</v>
      </c>
      <c r="NNN79" s="321">
        <f t="shared" si="249"/>
        <v>0</v>
      </c>
      <c r="NNO79" s="321">
        <f t="shared" si="249"/>
        <v>0</v>
      </c>
      <c r="NNP79" s="321">
        <f t="shared" si="249"/>
        <v>0</v>
      </c>
      <c r="NNQ79" s="321">
        <f t="shared" si="249"/>
        <v>0</v>
      </c>
      <c r="NNR79" s="321">
        <f t="shared" si="249"/>
        <v>0</v>
      </c>
      <c r="NNS79" s="321">
        <f t="shared" si="249"/>
        <v>0</v>
      </c>
      <c r="NNT79" s="321">
        <f t="shared" si="249"/>
        <v>0</v>
      </c>
      <c r="NNU79" s="321">
        <f t="shared" si="249"/>
        <v>0</v>
      </c>
      <c r="NNV79" s="321">
        <f t="shared" si="249"/>
        <v>0</v>
      </c>
      <c r="NNW79" s="321">
        <f t="shared" si="249"/>
        <v>0</v>
      </c>
      <c r="NNX79" s="321">
        <f t="shared" si="249"/>
        <v>0</v>
      </c>
      <c r="NNY79" s="321">
        <f t="shared" si="249"/>
        <v>0</v>
      </c>
      <c r="NNZ79" s="321">
        <f t="shared" si="249"/>
        <v>0</v>
      </c>
      <c r="NOA79" s="321">
        <f t="shared" si="249"/>
        <v>0</v>
      </c>
      <c r="NOB79" s="321">
        <f t="shared" si="249"/>
        <v>0</v>
      </c>
      <c r="NOC79" s="321">
        <f t="shared" si="249"/>
        <v>0</v>
      </c>
      <c r="NOD79" s="321">
        <f t="shared" si="249"/>
        <v>0</v>
      </c>
      <c r="NOE79" s="321">
        <f t="shared" si="249"/>
        <v>0</v>
      </c>
      <c r="NOF79" s="321">
        <f t="shared" si="249"/>
        <v>0</v>
      </c>
      <c r="NOG79" s="321">
        <f t="shared" si="249"/>
        <v>0</v>
      </c>
      <c r="NOH79" s="321">
        <f t="shared" si="249"/>
        <v>0</v>
      </c>
      <c r="NOI79" s="321">
        <f t="shared" si="249"/>
        <v>0</v>
      </c>
      <c r="NOJ79" s="321">
        <f t="shared" si="249"/>
        <v>0</v>
      </c>
      <c r="NOK79" s="321">
        <f t="shared" si="249"/>
        <v>0</v>
      </c>
      <c r="NOL79" s="321">
        <f t="shared" si="249"/>
        <v>0</v>
      </c>
      <c r="NOM79" s="321">
        <f t="shared" si="249"/>
        <v>0</v>
      </c>
      <c r="NON79" s="321">
        <f t="shared" si="249"/>
        <v>0</v>
      </c>
      <c r="NOO79" s="321">
        <f t="shared" si="249"/>
        <v>0</v>
      </c>
      <c r="NOP79" s="321">
        <f t="shared" si="249"/>
        <v>0</v>
      </c>
      <c r="NOQ79" s="321">
        <f t="shared" si="249"/>
        <v>0</v>
      </c>
      <c r="NOR79" s="321">
        <f t="shared" si="249"/>
        <v>0</v>
      </c>
      <c r="NOS79" s="321">
        <f t="shared" si="249"/>
        <v>0</v>
      </c>
      <c r="NOT79" s="321">
        <f t="shared" si="249"/>
        <v>0</v>
      </c>
      <c r="NOU79" s="321">
        <f t="shared" si="250"/>
        <v>0</v>
      </c>
      <c r="NOV79" s="321">
        <f t="shared" si="250"/>
        <v>0</v>
      </c>
      <c r="NOW79" s="321">
        <f t="shared" si="250"/>
        <v>0</v>
      </c>
      <c r="NOX79" s="321">
        <f t="shared" si="250"/>
        <v>0</v>
      </c>
      <c r="NOY79" s="321">
        <f t="shared" si="250"/>
        <v>0</v>
      </c>
      <c r="NOZ79" s="321">
        <f t="shared" si="250"/>
        <v>0</v>
      </c>
      <c r="NPA79" s="321">
        <f t="shared" si="250"/>
        <v>0</v>
      </c>
      <c r="NPB79" s="321">
        <f t="shared" si="250"/>
        <v>0</v>
      </c>
      <c r="NPC79" s="321">
        <f t="shared" si="250"/>
        <v>0</v>
      </c>
      <c r="NPD79" s="321">
        <f t="shared" si="250"/>
        <v>0</v>
      </c>
      <c r="NPE79" s="321">
        <f t="shared" si="250"/>
        <v>0</v>
      </c>
      <c r="NPF79" s="321">
        <f t="shared" si="250"/>
        <v>0</v>
      </c>
      <c r="NPG79" s="321">
        <f t="shared" si="250"/>
        <v>0</v>
      </c>
      <c r="NPH79" s="321">
        <f t="shared" si="250"/>
        <v>0</v>
      </c>
      <c r="NPI79" s="321">
        <f t="shared" si="250"/>
        <v>0</v>
      </c>
      <c r="NPJ79" s="321">
        <f t="shared" si="250"/>
        <v>0</v>
      </c>
      <c r="NPK79" s="321">
        <f t="shared" si="250"/>
        <v>0</v>
      </c>
      <c r="NPL79" s="321">
        <f t="shared" si="250"/>
        <v>0</v>
      </c>
      <c r="NPM79" s="321">
        <f t="shared" si="250"/>
        <v>0</v>
      </c>
      <c r="NPN79" s="321">
        <f t="shared" si="250"/>
        <v>0</v>
      </c>
      <c r="NPO79" s="321">
        <f t="shared" si="250"/>
        <v>0</v>
      </c>
      <c r="NPP79" s="321">
        <f t="shared" si="250"/>
        <v>0</v>
      </c>
      <c r="NPQ79" s="321">
        <f t="shared" si="250"/>
        <v>0</v>
      </c>
      <c r="NPR79" s="321">
        <f t="shared" si="250"/>
        <v>0</v>
      </c>
      <c r="NPS79" s="321">
        <f t="shared" si="250"/>
        <v>0</v>
      </c>
      <c r="NPT79" s="321">
        <f t="shared" si="250"/>
        <v>0</v>
      </c>
      <c r="NPU79" s="321">
        <f t="shared" si="250"/>
        <v>0</v>
      </c>
      <c r="NPV79" s="321">
        <f t="shared" si="250"/>
        <v>0</v>
      </c>
      <c r="NPW79" s="321">
        <f t="shared" si="250"/>
        <v>0</v>
      </c>
      <c r="NPX79" s="321">
        <f t="shared" si="250"/>
        <v>0</v>
      </c>
      <c r="NPY79" s="321">
        <f t="shared" si="250"/>
        <v>0</v>
      </c>
      <c r="NPZ79" s="321">
        <f t="shared" si="250"/>
        <v>0</v>
      </c>
      <c r="NQA79" s="321">
        <f t="shared" si="250"/>
        <v>0</v>
      </c>
      <c r="NQB79" s="321">
        <f t="shared" si="250"/>
        <v>0</v>
      </c>
      <c r="NQC79" s="321">
        <f t="shared" si="250"/>
        <v>0</v>
      </c>
      <c r="NQD79" s="321">
        <f t="shared" si="250"/>
        <v>0</v>
      </c>
      <c r="NQE79" s="321">
        <f t="shared" si="250"/>
        <v>0</v>
      </c>
      <c r="NQF79" s="321">
        <f t="shared" si="250"/>
        <v>0</v>
      </c>
      <c r="NQG79" s="321">
        <f t="shared" si="250"/>
        <v>0</v>
      </c>
      <c r="NQH79" s="321">
        <f t="shared" si="250"/>
        <v>0</v>
      </c>
      <c r="NQI79" s="321">
        <f t="shared" si="250"/>
        <v>0</v>
      </c>
      <c r="NQJ79" s="321">
        <f t="shared" si="250"/>
        <v>0</v>
      </c>
      <c r="NQK79" s="321">
        <f t="shared" si="250"/>
        <v>0</v>
      </c>
      <c r="NQL79" s="321">
        <f t="shared" si="250"/>
        <v>0</v>
      </c>
      <c r="NQM79" s="321">
        <f t="shared" si="250"/>
        <v>0</v>
      </c>
      <c r="NQN79" s="321">
        <f t="shared" si="250"/>
        <v>0</v>
      </c>
      <c r="NQO79" s="321">
        <f t="shared" si="250"/>
        <v>0</v>
      </c>
      <c r="NQP79" s="321">
        <f t="shared" si="250"/>
        <v>0</v>
      </c>
      <c r="NQQ79" s="321">
        <f t="shared" si="250"/>
        <v>0</v>
      </c>
      <c r="NQR79" s="321">
        <f t="shared" si="250"/>
        <v>0</v>
      </c>
      <c r="NQS79" s="321">
        <f t="shared" si="250"/>
        <v>0</v>
      </c>
      <c r="NQT79" s="321">
        <f t="shared" si="250"/>
        <v>0</v>
      </c>
      <c r="NQU79" s="321">
        <f t="shared" si="250"/>
        <v>0</v>
      </c>
      <c r="NQV79" s="321">
        <f t="shared" si="250"/>
        <v>0</v>
      </c>
      <c r="NQW79" s="321">
        <f t="shared" si="250"/>
        <v>0</v>
      </c>
      <c r="NQX79" s="321">
        <f t="shared" si="250"/>
        <v>0</v>
      </c>
      <c r="NQY79" s="321">
        <f t="shared" si="250"/>
        <v>0</v>
      </c>
      <c r="NQZ79" s="321">
        <f t="shared" si="250"/>
        <v>0</v>
      </c>
      <c r="NRA79" s="321">
        <f t="shared" si="250"/>
        <v>0</v>
      </c>
      <c r="NRB79" s="321">
        <f t="shared" si="250"/>
        <v>0</v>
      </c>
      <c r="NRC79" s="321">
        <f t="shared" si="250"/>
        <v>0</v>
      </c>
      <c r="NRD79" s="321">
        <f t="shared" si="250"/>
        <v>0</v>
      </c>
      <c r="NRE79" s="321">
        <f t="shared" si="250"/>
        <v>0</v>
      </c>
      <c r="NRF79" s="321">
        <f t="shared" si="250"/>
        <v>0</v>
      </c>
      <c r="NRG79" s="321">
        <f t="shared" si="251"/>
        <v>0</v>
      </c>
      <c r="NRH79" s="321">
        <f t="shared" si="251"/>
        <v>0</v>
      </c>
      <c r="NRI79" s="321">
        <f t="shared" si="251"/>
        <v>0</v>
      </c>
      <c r="NRJ79" s="321">
        <f t="shared" si="251"/>
        <v>0</v>
      </c>
      <c r="NRK79" s="321">
        <f t="shared" si="251"/>
        <v>0</v>
      </c>
      <c r="NRL79" s="321">
        <f t="shared" si="251"/>
        <v>0</v>
      </c>
      <c r="NRM79" s="321">
        <f t="shared" si="251"/>
        <v>0</v>
      </c>
      <c r="NRN79" s="321">
        <f t="shared" si="251"/>
        <v>0</v>
      </c>
      <c r="NRO79" s="321">
        <f t="shared" si="251"/>
        <v>0</v>
      </c>
      <c r="NRP79" s="321">
        <f t="shared" si="251"/>
        <v>0</v>
      </c>
      <c r="NRQ79" s="321">
        <f t="shared" si="251"/>
        <v>0</v>
      </c>
      <c r="NRR79" s="321">
        <f t="shared" si="251"/>
        <v>0</v>
      </c>
      <c r="NRS79" s="321">
        <f t="shared" si="251"/>
        <v>0</v>
      </c>
      <c r="NRT79" s="321">
        <f t="shared" si="251"/>
        <v>0</v>
      </c>
      <c r="NRU79" s="321">
        <f t="shared" si="251"/>
        <v>0</v>
      </c>
      <c r="NRV79" s="321">
        <f t="shared" si="251"/>
        <v>0</v>
      </c>
      <c r="NRW79" s="321">
        <f t="shared" si="251"/>
        <v>0</v>
      </c>
      <c r="NRX79" s="321">
        <f t="shared" si="251"/>
        <v>0</v>
      </c>
      <c r="NRY79" s="321">
        <f t="shared" si="251"/>
        <v>0</v>
      </c>
      <c r="NRZ79" s="321">
        <f t="shared" si="251"/>
        <v>0</v>
      </c>
      <c r="NSA79" s="321">
        <f t="shared" si="251"/>
        <v>0</v>
      </c>
      <c r="NSB79" s="321">
        <f t="shared" si="251"/>
        <v>0</v>
      </c>
      <c r="NSC79" s="321">
        <f t="shared" si="251"/>
        <v>0</v>
      </c>
      <c r="NSD79" s="321">
        <f t="shared" si="251"/>
        <v>0</v>
      </c>
      <c r="NSE79" s="321">
        <f t="shared" si="251"/>
        <v>0</v>
      </c>
      <c r="NSF79" s="321">
        <f t="shared" si="251"/>
        <v>0</v>
      </c>
      <c r="NSG79" s="321">
        <f t="shared" si="251"/>
        <v>0</v>
      </c>
      <c r="NSH79" s="321">
        <f t="shared" si="251"/>
        <v>0</v>
      </c>
      <c r="NSI79" s="321">
        <f t="shared" si="251"/>
        <v>0</v>
      </c>
      <c r="NSJ79" s="321">
        <f t="shared" si="251"/>
        <v>0</v>
      </c>
      <c r="NSK79" s="321">
        <f t="shared" si="251"/>
        <v>0</v>
      </c>
      <c r="NSL79" s="321">
        <f t="shared" si="251"/>
        <v>0</v>
      </c>
      <c r="NSM79" s="321">
        <f t="shared" si="251"/>
        <v>0</v>
      </c>
      <c r="NSN79" s="321">
        <f t="shared" si="251"/>
        <v>0</v>
      </c>
      <c r="NSO79" s="321">
        <f t="shared" si="251"/>
        <v>0</v>
      </c>
      <c r="NSP79" s="321">
        <f t="shared" si="251"/>
        <v>0</v>
      </c>
      <c r="NSQ79" s="321">
        <f t="shared" si="251"/>
        <v>0</v>
      </c>
      <c r="NSR79" s="321">
        <f t="shared" si="251"/>
        <v>0</v>
      </c>
      <c r="NSS79" s="321">
        <f t="shared" si="251"/>
        <v>0</v>
      </c>
      <c r="NST79" s="321">
        <f t="shared" si="251"/>
        <v>0</v>
      </c>
      <c r="NSU79" s="321">
        <f t="shared" si="251"/>
        <v>0</v>
      </c>
      <c r="NSV79" s="321">
        <f t="shared" si="251"/>
        <v>0</v>
      </c>
      <c r="NSW79" s="321">
        <f t="shared" si="251"/>
        <v>0</v>
      </c>
      <c r="NSX79" s="321">
        <f t="shared" si="251"/>
        <v>0</v>
      </c>
      <c r="NSY79" s="321">
        <f t="shared" si="251"/>
        <v>0</v>
      </c>
      <c r="NSZ79" s="321">
        <f t="shared" si="251"/>
        <v>0</v>
      </c>
      <c r="NTA79" s="321">
        <f t="shared" si="251"/>
        <v>0</v>
      </c>
      <c r="NTB79" s="321">
        <f t="shared" si="251"/>
        <v>0</v>
      </c>
      <c r="NTC79" s="321">
        <f t="shared" si="251"/>
        <v>0</v>
      </c>
      <c r="NTD79" s="321">
        <f t="shared" si="251"/>
        <v>0</v>
      </c>
      <c r="NTE79" s="321">
        <f t="shared" si="251"/>
        <v>0</v>
      </c>
      <c r="NTF79" s="321">
        <f t="shared" si="251"/>
        <v>0</v>
      </c>
      <c r="NTG79" s="321">
        <f t="shared" si="251"/>
        <v>0</v>
      </c>
      <c r="NTH79" s="321">
        <f t="shared" si="251"/>
        <v>0</v>
      </c>
      <c r="NTI79" s="321">
        <f t="shared" si="251"/>
        <v>0</v>
      </c>
      <c r="NTJ79" s="321">
        <f t="shared" si="251"/>
        <v>0</v>
      </c>
      <c r="NTK79" s="321">
        <f t="shared" si="251"/>
        <v>0</v>
      </c>
      <c r="NTL79" s="321">
        <f t="shared" si="251"/>
        <v>0</v>
      </c>
      <c r="NTM79" s="321">
        <f t="shared" si="251"/>
        <v>0</v>
      </c>
      <c r="NTN79" s="321">
        <f t="shared" si="251"/>
        <v>0</v>
      </c>
      <c r="NTO79" s="321">
        <f t="shared" si="251"/>
        <v>0</v>
      </c>
      <c r="NTP79" s="321">
        <f t="shared" si="251"/>
        <v>0</v>
      </c>
      <c r="NTQ79" s="321">
        <f t="shared" si="251"/>
        <v>0</v>
      </c>
      <c r="NTR79" s="321">
        <f t="shared" si="251"/>
        <v>0</v>
      </c>
      <c r="NTS79" s="321">
        <f t="shared" si="252"/>
        <v>0</v>
      </c>
      <c r="NTT79" s="321">
        <f t="shared" si="252"/>
        <v>0</v>
      </c>
      <c r="NTU79" s="321">
        <f t="shared" si="252"/>
        <v>0</v>
      </c>
      <c r="NTV79" s="321">
        <f t="shared" si="252"/>
        <v>0</v>
      </c>
      <c r="NTW79" s="321">
        <f t="shared" si="252"/>
        <v>0</v>
      </c>
      <c r="NTX79" s="321">
        <f t="shared" si="252"/>
        <v>0</v>
      </c>
      <c r="NTY79" s="321">
        <f t="shared" si="252"/>
        <v>0</v>
      </c>
      <c r="NTZ79" s="321">
        <f t="shared" si="252"/>
        <v>0</v>
      </c>
      <c r="NUA79" s="321">
        <f t="shared" si="252"/>
        <v>0</v>
      </c>
      <c r="NUB79" s="321">
        <f t="shared" si="252"/>
        <v>0</v>
      </c>
      <c r="NUC79" s="321">
        <f t="shared" si="252"/>
        <v>0</v>
      </c>
      <c r="NUD79" s="321">
        <f t="shared" si="252"/>
        <v>0</v>
      </c>
      <c r="NUE79" s="321">
        <f t="shared" si="252"/>
        <v>0</v>
      </c>
      <c r="NUF79" s="321">
        <f t="shared" si="252"/>
        <v>0</v>
      </c>
      <c r="NUG79" s="321">
        <f t="shared" si="252"/>
        <v>0</v>
      </c>
      <c r="NUH79" s="321">
        <f t="shared" si="252"/>
        <v>0</v>
      </c>
      <c r="NUI79" s="321">
        <f t="shared" si="252"/>
        <v>0</v>
      </c>
      <c r="NUJ79" s="321">
        <f t="shared" si="252"/>
        <v>0</v>
      </c>
      <c r="NUK79" s="321">
        <f t="shared" si="252"/>
        <v>0</v>
      </c>
      <c r="NUL79" s="321">
        <f t="shared" si="252"/>
        <v>0</v>
      </c>
      <c r="NUM79" s="321">
        <f t="shared" si="252"/>
        <v>0</v>
      </c>
      <c r="NUN79" s="321">
        <f t="shared" si="252"/>
        <v>0</v>
      </c>
      <c r="NUO79" s="321">
        <f t="shared" si="252"/>
        <v>0</v>
      </c>
      <c r="NUP79" s="321">
        <f t="shared" si="252"/>
        <v>0</v>
      </c>
      <c r="NUQ79" s="321">
        <f t="shared" si="252"/>
        <v>0</v>
      </c>
      <c r="NUR79" s="321">
        <f t="shared" si="252"/>
        <v>0</v>
      </c>
      <c r="NUS79" s="321">
        <f t="shared" si="252"/>
        <v>0</v>
      </c>
      <c r="NUT79" s="321">
        <f t="shared" si="252"/>
        <v>0</v>
      </c>
      <c r="NUU79" s="321">
        <f t="shared" si="252"/>
        <v>0</v>
      </c>
      <c r="NUV79" s="321">
        <f t="shared" si="252"/>
        <v>0</v>
      </c>
      <c r="NUW79" s="321">
        <f t="shared" si="252"/>
        <v>0</v>
      </c>
      <c r="NUX79" s="321">
        <f t="shared" si="252"/>
        <v>0</v>
      </c>
      <c r="NUY79" s="321">
        <f t="shared" si="252"/>
        <v>0</v>
      </c>
      <c r="NUZ79" s="321">
        <f t="shared" si="252"/>
        <v>0</v>
      </c>
      <c r="NVA79" s="321">
        <f t="shared" si="252"/>
        <v>0</v>
      </c>
      <c r="NVB79" s="321">
        <f t="shared" si="252"/>
        <v>0</v>
      </c>
      <c r="NVC79" s="321">
        <f t="shared" si="252"/>
        <v>0</v>
      </c>
      <c r="NVD79" s="321">
        <f t="shared" si="252"/>
        <v>0</v>
      </c>
      <c r="NVE79" s="321">
        <f t="shared" si="252"/>
        <v>0</v>
      </c>
      <c r="NVF79" s="321">
        <f t="shared" si="252"/>
        <v>0</v>
      </c>
      <c r="NVG79" s="321">
        <f t="shared" si="252"/>
        <v>0</v>
      </c>
      <c r="NVH79" s="321">
        <f t="shared" si="252"/>
        <v>0</v>
      </c>
      <c r="NVI79" s="321">
        <f t="shared" si="252"/>
        <v>0</v>
      </c>
      <c r="NVJ79" s="321">
        <f t="shared" si="252"/>
        <v>0</v>
      </c>
      <c r="NVK79" s="321">
        <f t="shared" si="252"/>
        <v>0</v>
      </c>
      <c r="NVL79" s="321">
        <f t="shared" si="252"/>
        <v>0</v>
      </c>
      <c r="NVM79" s="321">
        <f t="shared" si="252"/>
        <v>0</v>
      </c>
      <c r="NVN79" s="321">
        <f t="shared" si="252"/>
        <v>0</v>
      </c>
      <c r="NVO79" s="321">
        <f t="shared" si="252"/>
        <v>0</v>
      </c>
      <c r="NVP79" s="321">
        <f t="shared" si="252"/>
        <v>0</v>
      </c>
      <c r="NVQ79" s="321">
        <f t="shared" si="252"/>
        <v>0</v>
      </c>
      <c r="NVR79" s="321">
        <f t="shared" si="252"/>
        <v>0</v>
      </c>
      <c r="NVS79" s="321">
        <f t="shared" si="252"/>
        <v>0</v>
      </c>
      <c r="NVT79" s="321">
        <f t="shared" si="252"/>
        <v>0</v>
      </c>
      <c r="NVU79" s="321">
        <f t="shared" si="252"/>
        <v>0</v>
      </c>
      <c r="NVV79" s="321">
        <f t="shared" si="252"/>
        <v>0</v>
      </c>
      <c r="NVW79" s="321">
        <f t="shared" si="252"/>
        <v>0</v>
      </c>
      <c r="NVX79" s="321">
        <f t="shared" si="252"/>
        <v>0</v>
      </c>
      <c r="NVY79" s="321">
        <f t="shared" si="252"/>
        <v>0</v>
      </c>
      <c r="NVZ79" s="321">
        <f t="shared" si="252"/>
        <v>0</v>
      </c>
      <c r="NWA79" s="321">
        <f t="shared" si="252"/>
        <v>0</v>
      </c>
      <c r="NWB79" s="321">
        <f t="shared" si="252"/>
        <v>0</v>
      </c>
      <c r="NWC79" s="321">
        <f t="shared" si="252"/>
        <v>0</v>
      </c>
      <c r="NWD79" s="321">
        <f t="shared" si="252"/>
        <v>0</v>
      </c>
      <c r="NWE79" s="321">
        <f t="shared" si="253"/>
        <v>0</v>
      </c>
      <c r="NWF79" s="321">
        <f t="shared" si="253"/>
        <v>0</v>
      </c>
      <c r="NWG79" s="321">
        <f t="shared" si="253"/>
        <v>0</v>
      </c>
      <c r="NWH79" s="321">
        <f t="shared" si="253"/>
        <v>0</v>
      </c>
      <c r="NWI79" s="321">
        <f t="shared" si="253"/>
        <v>0</v>
      </c>
      <c r="NWJ79" s="321">
        <f t="shared" si="253"/>
        <v>0</v>
      </c>
      <c r="NWK79" s="321">
        <f t="shared" si="253"/>
        <v>0</v>
      </c>
      <c r="NWL79" s="321">
        <f t="shared" si="253"/>
        <v>0</v>
      </c>
      <c r="NWM79" s="321">
        <f t="shared" si="253"/>
        <v>0</v>
      </c>
      <c r="NWN79" s="321">
        <f t="shared" si="253"/>
        <v>0</v>
      </c>
      <c r="NWO79" s="321">
        <f t="shared" si="253"/>
        <v>0</v>
      </c>
      <c r="NWP79" s="321">
        <f t="shared" si="253"/>
        <v>0</v>
      </c>
      <c r="NWQ79" s="321">
        <f t="shared" si="253"/>
        <v>0</v>
      </c>
      <c r="NWR79" s="321">
        <f t="shared" si="253"/>
        <v>0</v>
      </c>
      <c r="NWS79" s="321">
        <f t="shared" si="253"/>
        <v>0</v>
      </c>
      <c r="NWT79" s="321">
        <f t="shared" si="253"/>
        <v>0</v>
      </c>
      <c r="NWU79" s="321">
        <f t="shared" si="253"/>
        <v>0</v>
      </c>
      <c r="NWV79" s="321">
        <f t="shared" si="253"/>
        <v>0</v>
      </c>
      <c r="NWW79" s="321">
        <f t="shared" si="253"/>
        <v>0</v>
      </c>
      <c r="NWX79" s="321">
        <f t="shared" si="253"/>
        <v>0</v>
      </c>
      <c r="NWY79" s="321">
        <f t="shared" si="253"/>
        <v>0</v>
      </c>
      <c r="NWZ79" s="321">
        <f t="shared" si="253"/>
        <v>0</v>
      </c>
      <c r="NXA79" s="321">
        <f t="shared" si="253"/>
        <v>0</v>
      </c>
      <c r="NXB79" s="321">
        <f t="shared" si="253"/>
        <v>0</v>
      </c>
      <c r="NXC79" s="321">
        <f t="shared" si="253"/>
        <v>0</v>
      </c>
      <c r="NXD79" s="321">
        <f t="shared" si="253"/>
        <v>0</v>
      </c>
      <c r="NXE79" s="321">
        <f t="shared" si="253"/>
        <v>0</v>
      </c>
      <c r="NXF79" s="321">
        <f t="shared" si="253"/>
        <v>0</v>
      </c>
      <c r="NXG79" s="321">
        <f t="shared" si="253"/>
        <v>0</v>
      </c>
      <c r="NXH79" s="321">
        <f t="shared" si="253"/>
        <v>0</v>
      </c>
      <c r="NXI79" s="321">
        <f t="shared" si="253"/>
        <v>0</v>
      </c>
      <c r="NXJ79" s="321">
        <f t="shared" si="253"/>
        <v>0</v>
      </c>
      <c r="NXK79" s="321">
        <f t="shared" si="253"/>
        <v>0</v>
      </c>
      <c r="NXL79" s="321">
        <f t="shared" si="253"/>
        <v>0</v>
      </c>
      <c r="NXM79" s="321">
        <f t="shared" si="253"/>
        <v>0</v>
      </c>
      <c r="NXN79" s="321">
        <f t="shared" si="253"/>
        <v>0</v>
      </c>
      <c r="NXO79" s="321">
        <f t="shared" si="253"/>
        <v>0</v>
      </c>
      <c r="NXP79" s="321">
        <f t="shared" si="253"/>
        <v>0</v>
      </c>
      <c r="NXQ79" s="321">
        <f t="shared" si="253"/>
        <v>0</v>
      </c>
      <c r="NXR79" s="321">
        <f t="shared" si="253"/>
        <v>0</v>
      </c>
      <c r="NXS79" s="321">
        <f t="shared" si="253"/>
        <v>0</v>
      </c>
      <c r="NXT79" s="321">
        <f t="shared" si="253"/>
        <v>0</v>
      </c>
      <c r="NXU79" s="321">
        <f t="shared" si="253"/>
        <v>0</v>
      </c>
      <c r="NXV79" s="321">
        <f t="shared" si="253"/>
        <v>0</v>
      </c>
      <c r="NXW79" s="321">
        <f t="shared" si="253"/>
        <v>0</v>
      </c>
      <c r="NXX79" s="321">
        <f t="shared" si="253"/>
        <v>0</v>
      </c>
      <c r="NXY79" s="321">
        <f t="shared" si="253"/>
        <v>0</v>
      </c>
      <c r="NXZ79" s="321">
        <f t="shared" si="253"/>
        <v>0</v>
      </c>
      <c r="NYA79" s="321">
        <f t="shared" si="253"/>
        <v>0</v>
      </c>
      <c r="NYB79" s="321">
        <f t="shared" si="253"/>
        <v>0</v>
      </c>
      <c r="NYC79" s="321">
        <f t="shared" si="253"/>
        <v>0</v>
      </c>
      <c r="NYD79" s="321">
        <f t="shared" si="253"/>
        <v>0</v>
      </c>
      <c r="NYE79" s="321">
        <f t="shared" si="253"/>
        <v>0</v>
      </c>
      <c r="NYF79" s="321">
        <f t="shared" si="253"/>
        <v>0</v>
      </c>
      <c r="NYG79" s="321">
        <f t="shared" si="253"/>
        <v>0</v>
      </c>
      <c r="NYH79" s="321">
        <f t="shared" si="253"/>
        <v>0</v>
      </c>
      <c r="NYI79" s="321">
        <f t="shared" si="253"/>
        <v>0</v>
      </c>
      <c r="NYJ79" s="321">
        <f t="shared" si="253"/>
        <v>0</v>
      </c>
      <c r="NYK79" s="321">
        <f t="shared" si="253"/>
        <v>0</v>
      </c>
      <c r="NYL79" s="321">
        <f t="shared" si="253"/>
        <v>0</v>
      </c>
      <c r="NYM79" s="321">
        <f t="shared" si="253"/>
        <v>0</v>
      </c>
      <c r="NYN79" s="321">
        <f t="shared" si="253"/>
        <v>0</v>
      </c>
      <c r="NYO79" s="321">
        <f t="shared" si="253"/>
        <v>0</v>
      </c>
      <c r="NYP79" s="321">
        <f t="shared" si="253"/>
        <v>0</v>
      </c>
      <c r="NYQ79" s="321">
        <f t="shared" si="254"/>
        <v>0</v>
      </c>
      <c r="NYR79" s="321">
        <f t="shared" si="254"/>
        <v>0</v>
      </c>
      <c r="NYS79" s="321">
        <f t="shared" si="254"/>
        <v>0</v>
      </c>
      <c r="NYT79" s="321">
        <f t="shared" si="254"/>
        <v>0</v>
      </c>
      <c r="NYU79" s="321">
        <f t="shared" si="254"/>
        <v>0</v>
      </c>
      <c r="NYV79" s="321">
        <f t="shared" si="254"/>
        <v>0</v>
      </c>
      <c r="NYW79" s="321">
        <f t="shared" si="254"/>
        <v>0</v>
      </c>
      <c r="NYX79" s="321">
        <f t="shared" si="254"/>
        <v>0</v>
      </c>
      <c r="NYY79" s="321">
        <f t="shared" si="254"/>
        <v>0</v>
      </c>
      <c r="NYZ79" s="321">
        <f t="shared" si="254"/>
        <v>0</v>
      </c>
      <c r="NZA79" s="321">
        <f t="shared" si="254"/>
        <v>0</v>
      </c>
      <c r="NZB79" s="321">
        <f t="shared" si="254"/>
        <v>0</v>
      </c>
      <c r="NZC79" s="321">
        <f t="shared" si="254"/>
        <v>0</v>
      </c>
      <c r="NZD79" s="321">
        <f t="shared" si="254"/>
        <v>0</v>
      </c>
      <c r="NZE79" s="321">
        <f t="shared" si="254"/>
        <v>0</v>
      </c>
      <c r="NZF79" s="321">
        <f t="shared" si="254"/>
        <v>0</v>
      </c>
      <c r="NZG79" s="321">
        <f t="shared" si="254"/>
        <v>0</v>
      </c>
      <c r="NZH79" s="321">
        <f t="shared" si="254"/>
        <v>0</v>
      </c>
      <c r="NZI79" s="321">
        <f t="shared" si="254"/>
        <v>0</v>
      </c>
      <c r="NZJ79" s="321">
        <f t="shared" si="254"/>
        <v>0</v>
      </c>
      <c r="NZK79" s="321">
        <f t="shared" si="254"/>
        <v>0</v>
      </c>
      <c r="NZL79" s="321">
        <f t="shared" si="254"/>
        <v>0</v>
      </c>
      <c r="NZM79" s="321">
        <f t="shared" si="254"/>
        <v>0</v>
      </c>
      <c r="NZN79" s="321">
        <f t="shared" si="254"/>
        <v>0</v>
      </c>
      <c r="NZO79" s="321">
        <f t="shared" si="254"/>
        <v>0</v>
      </c>
      <c r="NZP79" s="321">
        <f t="shared" si="254"/>
        <v>0</v>
      </c>
      <c r="NZQ79" s="321">
        <f t="shared" si="254"/>
        <v>0</v>
      </c>
      <c r="NZR79" s="321">
        <f t="shared" si="254"/>
        <v>0</v>
      </c>
      <c r="NZS79" s="321">
        <f t="shared" si="254"/>
        <v>0</v>
      </c>
      <c r="NZT79" s="321">
        <f t="shared" si="254"/>
        <v>0</v>
      </c>
      <c r="NZU79" s="321">
        <f t="shared" si="254"/>
        <v>0</v>
      </c>
      <c r="NZV79" s="321">
        <f t="shared" si="254"/>
        <v>0</v>
      </c>
      <c r="NZW79" s="321">
        <f t="shared" si="254"/>
        <v>0</v>
      </c>
      <c r="NZX79" s="321">
        <f t="shared" si="254"/>
        <v>0</v>
      </c>
      <c r="NZY79" s="321">
        <f t="shared" si="254"/>
        <v>0</v>
      </c>
      <c r="NZZ79" s="321">
        <f t="shared" si="254"/>
        <v>0</v>
      </c>
      <c r="OAA79" s="321">
        <f t="shared" si="254"/>
        <v>0</v>
      </c>
      <c r="OAB79" s="321">
        <f t="shared" si="254"/>
        <v>0</v>
      </c>
      <c r="OAC79" s="321">
        <f t="shared" si="254"/>
        <v>0</v>
      </c>
      <c r="OAD79" s="321">
        <f t="shared" si="254"/>
        <v>0</v>
      </c>
      <c r="OAE79" s="321">
        <f t="shared" si="254"/>
        <v>0</v>
      </c>
      <c r="OAF79" s="321">
        <f t="shared" si="254"/>
        <v>0</v>
      </c>
      <c r="OAG79" s="321">
        <f t="shared" si="254"/>
        <v>0</v>
      </c>
      <c r="OAH79" s="321">
        <f t="shared" si="254"/>
        <v>0</v>
      </c>
      <c r="OAI79" s="321">
        <f t="shared" si="254"/>
        <v>0</v>
      </c>
      <c r="OAJ79" s="321">
        <f t="shared" si="254"/>
        <v>0</v>
      </c>
      <c r="OAK79" s="321">
        <f t="shared" si="254"/>
        <v>0</v>
      </c>
      <c r="OAL79" s="321">
        <f t="shared" si="254"/>
        <v>0</v>
      </c>
      <c r="OAM79" s="321">
        <f t="shared" si="254"/>
        <v>0</v>
      </c>
      <c r="OAN79" s="321">
        <f t="shared" si="254"/>
        <v>0</v>
      </c>
      <c r="OAO79" s="321">
        <f t="shared" si="254"/>
        <v>0</v>
      </c>
      <c r="OAP79" s="321">
        <f t="shared" si="254"/>
        <v>0</v>
      </c>
      <c r="OAQ79" s="321">
        <f t="shared" si="254"/>
        <v>0</v>
      </c>
      <c r="OAR79" s="321">
        <f t="shared" si="254"/>
        <v>0</v>
      </c>
      <c r="OAS79" s="321">
        <f t="shared" si="254"/>
        <v>0</v>
      </c>
      <c r="OAT79" s="321">
        <f t="shared" si="254"/>
        <v>0</v>
      </c>
      <c r="OAU79" s="321">
        <f t="shared" si="254"/>
        <v>0</v>
      </c>
      <c r="OAV79" s="321">
        <f t="shared" si="254"/>
        <v>0</v>
      </c>
      <c r="OAW79" s="321">
        <f t="shared" si="254"/>
        <v>0</v>
      </c>
      <c r="OAX79" s="321">
        <f t="shared" si="254"/>
        <v>0</v>
      </c>
      <c r="OAY79" s="321">
        <f t="shared" si="254"/>
        <v>0</v>
      </c>
      <c r="OAZ79" s="321">
        <f t="shared" si="254"/>
        <v>0</v>
      </c>
      <c r="OBA79" s="321">
        <f t="shared" si="254"/>
        <v>0</v>
      </c>
      <c r="OBB79" s="321">
        <f t="shared" si="254"/>
        <v>0</v>
      </c>
      <c r="OBC79" s="321">
        <f t="shared" si="255"/>
        <v>0</v>
      </c>
      <c r="OBD79" s="321">
        <f t="shared" si="255"/>
        <v>0</v>
      </c>
      <c r="OBE79" s="321">
        <f t="shared" si="255"/>
        <v>0</v>
      </c>
      <c r="OBF79" s="321">
        <f t="shared" si="255"/>
        <v>0</v>
      </c>
      <c r="OBG79" s="321">
        <f t="shared" si="255"/>
        <v>0</v>
      </c>
      <c r="OBH79" s="321">
        <f t="shared" si="255"/>
        <v>0</v>
      </c>
      <c r="OBI79" s="321">
        <f t="shared" si="255"/>
        <v>0</v>
      </c>
      <c r="OBJ79" s="321">
        <f t="shared" si="255"/>
        <v>0</v>
      </c>
      <c r="OBK79" s="321">
        <f t="shared" si="255"/>
        <v>0</v>
      </c>
      <c r="OBL79" s="321">
        <f t="shared" si="255"/>
        <v>0</v>
      </c>
      <c r="OBM79" s="321">
        <f t="shared" si="255"/>
        <v>0</v>
      </c>
      <c r="OBN79" s="321">
        <f t="shared" si="255"/>
        <v>0</v>
      </c>
      <c r="OBO79" s="321">
        <f t="shared" si="255"/>
        <v>0</v>
      </c>
      <c r="OBP79" s="321">
        <f t="shared" si="255"/>
        <v>0</v>
      </c>
      <c r="OBQ79" s="321">
        <f t="shared" si="255"/>
        <v>0</v>
      </c>
      <c r="OBR79" s="321">
        <f t="shared" si="255"/>
        <v>0</v>
      </c>
      <c r="OBS79" s="321">
        <f t="shared" si="255"/>
        <v>0</v>
      </c>
      <c r="OBT79" s="321">
        <f t="shared" si="255"/>
        <v>0</v>
      </c>
      <c r="OBU79" s="321">
        <f t="shared" si="255"/>
        <v>0</v>
      </c>
      <c r="OBV79" s="321">
        <f t="shared" si="255"/>
        <v>0</v>
      </c>
      <c r="OBW79" s="321">
        <f t="shared" si="255"/>
        <v>0</v>
      </c>
      <c r="OBX79" s="321">
        <f t="shared" si="255"/>
        <v>0</v>
      </c>
      <c r="OBY79" s="321">
        <f t="shared" si="255"/>
        <v>0</v>
      </c>
      <c r="OBZ79" s="321">
        <f t="shared" si="255"/>
        <v>0</v>
      </c>
      <c r="OCA79" s="321">
        <f t="shared" si="255"/>
        <v>0</v>
      </c>
      <c r="OCB79" s="321">
        <f t="shared" si="255"/>
        <v>0</v>
      </c>
      <c r="OCC79" s="321">
        <f t="shared" si="255"/>
        <v>0</v>
      </c>
      <c r="OCD79" s="321">
        <f t="shared" si="255"/>
        <v>0</v>
      </c>
      <c r="OCE79" s="321">
        <f t="shared" si="255"/>
        <v>0</v>
      </c>
      <c r="OCF79" s="321">
        <f t="shared" si="255"/>
        <v>0</v>
      </c>
      <c r="OCG79" s="321">
        <f t="shared" si="255"/>
        <v>0</v>
      </c>
      <c r="OCH79" s="321">
        <f t="shared" si="255"/>
        <v>0</v>
      </c>
      <c r="OCI79" s="321">
        <f t="shared" si="255"/>
        <v>0</v>
      </c>
      <c r="OCJ79" s="321">
        <f t="shared" si="255"/>
        <v>0</v>
      </c>
      <c r="OCK79" s="321">
        <f t="shared" si="255"/>
        <v>0</v>
      </c>
      <c r="OCL79" s="321">
        <f t="shared" si="255"/>
        <v>0</v>
      </c>
      <c r="OCM79" s="321">
        <f t="shared" si="255"/>
        <v>0</v>
      </c>
      <c r="OCN79" s="321">
        <f t="shared" si="255"/>
        <v>0</v>
      </c>
      <c r="OCO79" s="321">
        <f t="shared" si="255"/>
        <v>0</v>
      </c>
      <c r="OCP79" s="321">
        <f t="shared" si="255"/>
        <v>0</v>
      </c>
      <c r="OCQ79" s="321">
        <f t="shared" si="255"/>
        <v>0</v>
      </c>
      <c r="OCR79" s="321">
        <f t="shared" si="255"/>
        <v>0</v>
      </c>
      <c r="OCS79" s="321">
        <f t="shared" si="255"/>
        <v>0</v>
      </c>
      <c r="OCT79" s="321">
        <f t="shared" si="255"/>
        <v>0</v>
      </c>
      <c r="OCU79" s="321">
        <f t="shared" si="255"/>
        <v>0</v>
      </c>
      <c r="OCV79" s="321">
        <f t="shared" si="255"/>
        <v>0</v>
      </c>
      <c r="OCW79" s="321">
        <f t="shared" si="255"/>
        <v>0</v>
      </c>
      <c r="OCX79" s="321">
        <f t="shared" si="255"/>
        <v>0</v>
      </c>
      <c r="OCY79" s="321">
        <f t="shared" si="255"/>
        <v>0</v>
      </c>
      <c r="OCZ79" s="321">
        <f t="shared" si="255"/>
        <v>0</v>
      </c>
      <c r="ODA79" s="321">
        <f t="shared" si="255"/>
        <v>0</v>
      </c>
      <c r="ODB79" s="321">
        <f t="shared" si="255"/>
        <v>0</v>
      </c>
      <c r="ODC79" s="321">
        <f t="shared" si="255"/>
        <v>0</v>
      </c>
      <c r="ODD79" s="321">
        <f t="shared" si="255"/>
        <v>0</v>
      </c>
      <c r="ODE79" s="321">
        <f t="shared" si="255"/>
        <v>0</v>
      </c>
      <c r="ODF79" s="321">
        <f t="shared" si="255"/>
        <v>0</v>
      </c>
      <c r="ODG79" s="321">
        <f t="shared" si="255"/>
        <v>0</v>
      </c>
      <c r="ODH79" s="321">
        <f t="shared" si="255"/>
        <v>0</v>
      </c>
      <c r="ODI79" s="321">
        <f t="shared" si="255"/>
        <v>0</v>
      </c>
      <c r="ODJ79" s="321">
        <f t="shared" si="255"/>
        <v>0</v>
      </c>
      <c r="ODK79" s="321">
        <f t="shared" si="255"/>
        <v>0</v>
      </c>
      <c r="ODL79" s="321">
        <f t="shared" si="255"/>
        <v>0</v>
      </c>
      <c r="ODM79" s="321">
        <f t="shared" si="255"/>
        <v>0</v>
      </c>
      <c r="ODN79" s="321">
        <f t="shared" si="255"/>
        <v>0</v>
      </c>
      <c r="ODO79" s="321">
        <f t="shared" si="256"/>
        <v>0</v>
      </c>
      <c r="ODP79" s="321">
        <f t="shared" si="256"/>
        <v>0</v>
      </c>
      <c r="ODQ79" s="321">
        <f t="shared" si="256"/>
        <v>0</v>
      </c>
      <c r="ODR79" s="321">
        <f t="shared" si="256"/>
        <v>0</v>
      </c>
      <c r="ODS79" s="321">
        <f t="shared" si="256"/>
        <v>0</v>
      </c>
      <c r="ODT79" s="321">
        <f t="shared" si="256"/>
        <v>0</v>
      </c>
      <c r="ODU79" s="321">
        <f t="shared" si="256"/>
        <v>0</v>
      </c>
      <c r="ODV79" s="321">
        <f t="shared" si="256"/>
        <v>0</v>
      </c>
      <c r="ODW79" s="321">
        <f t="shared" si="256"/>
        <v>0</v>
      </c>
      <c r="ODX79" s="321">
        <f t="shared" si="256"/>
        <v>0</v>
      </c>
      <c r="ODY79" s="321">
        <f t="shared" si="256"/>
        <v>0</v>
      </c>
      <c r="ODZ79" s="321">
        <f t="shared" si="256"/>
        <v>0</v>
      </c>
      <c r="OEA79" s="321">
        <f t="shared" si="256"/>
        <v>0</v>
      </c>
      <c r="OEB79" s="321">
        <f t="shared" si="256"/>
        <v>0</v>
      </c>
      <c r="OEC79" s="321">
        <f t="shared" si="256"/>
        <v>0</v>
      </c>
      <c r="OED79" s="321">
        <f t="shared" si="256"/>
        <v>0</v>
      </c>
      <c r="OEE79" s="321">
        <f t="shared" si="256"/>
        <v>0</v>
      </c>
      <c r="OEF79" s="321">
        <f t="shared" si="256"/>
        <v>0</v>
      </c>
      <c r="OEG79" s="321">
        <f t="shared" si="256"/>
        <v>0</v>
      </c>
      <c r="OEH79" s="321">
        <f t="shared" si="256"/>
        <v>0</v>
      </c>
      <c r="OEI79" s="321">
        <f t="shared" si="256"/>
        <v>0</v>
      </c>
      <c r="OEJ79" s="321">
        <f t="shared" si="256"/>
        <v>0</v>
      </c>
      <c r="OEK79" s="321">
        <f t="shared" si="256"/>
        <v>0</v>
      </c>
      <c r="OEL79" s="321">
        <f t="shared" si="256"/>
        <v>0</v>
      </c>
      <c r="OEM79" s="321">
        <f t="shared" si="256"/>
        <v>0</v>
      </c>
      <c r="OEN79" s="321">
        <f t="shared" si="256"/>
        <v>0</v>
      </c>
      <c r="OEO79" s="321">
        <f t="shared" si="256"/>
        <v>0</v>
      </c>
      <c r="OEP79" s="321">
        <f t="shared" si="256"/>
        <v>0</v>
      </c>
      <c r="OEQ79" s="321">
        <f t="shared" si="256"/>
        <v>0</v>
      </c>
      <c r="OER79" s="321">
        <f t="shared" si="256"/>
        <v>0</v>
      </c>
      <c r="OES79" s="321">
        <f t="shared" si="256"/>
        <v>0</v>
      </c>
      <c r="OET79" s="321">
        <f t="shared" si="256"/>
        <v>0</v>
      </c>
      <c r="OEU79" s="321">
        <f t="shared" si="256"/>
        <v>0</v>
      </c>
      <c r="OEV79" s="321">
        <f t="shared" si="256"/>
        <v>0</v>
      </c>
      <c r="OEW79" s="321">
        <f t="shared" si="256"/>
        <v>0</v>
      </c>
      <c r="OEX79" s="321">
        <f t="shared" si="256"/>
        <v>0</v>
      </c>
      <c r="OEY79" s="321">
        <f t="shared" si="256"/>
        <v>0</v>
      </c>
      <c r="OEZ79" s="321">
        <f t="shared" si="256"/>
        <v>0</v>
      </c>
      <c r="OFA79" s="321">
        <f t="shared" si="256"/>
        <v>0</v>
      </c>
      <c r="OFB79" s="321">
        <f t="shared" si="256"/>
        <v>0</v>
      </c>
      <c r="OFC79" s="321">
        <f t="shared" si="256"/>
        <v>0</v>
      </c>
      <c r="OFD79" s="321">
        <f t="shared" si="256"/>
        <v>0</v>
      </c>
      <c r="OFE79" s="321">
        <f t="shared" si="256"/>
        <v>0</v>
      </c>
      <c r="OFF79" s="321">
        <f t="shared" si="256"/>
        <v>0</v>
      </c>
      <c r="OFG79" s="321">
        <f t="shared" si="256"/>
        <v>0</v>
      </c>
      <c r="OFH79" s="321">
        <f t="shared" si="256"/>
        <v>0</v>
      </c>
      <c r="OFI79" s="321">
        <f t="shared" si="256"/>
        <v>0</v>
      </c>
      <c r="OFJ79" s="321">
        <f t="shared" si="256"/>
        <v>0</v>
      </c>
      <c r="OFK79" s="321">
        <f t="shared" si="256"/>
        <v>0</v>
      </c>
      <c r="OFL79" s="321">
        <f t="shared" si="256"/>
        <v>0</v>
      </c>
      <c r="OFM79" s="321">
        <f t="shared" si="256"/>
        <v>0</v>
      </c>
      <c r="OFN79" s="321">
        <f t="shared" si="256"/>
        <v>0</v>
      </c>
      <c r="OFO79" s="321">
        <f t="shared" si="256"/>
        <v>0</v>
      </c>
      <c r="OFP79" s="321">
        <f t="shared" si="256"/>
        <v>0</v>
      </c>
      <c r="OFQ79" s="321">
        <f t="shared" si="256"/>
        <v>0</v>
      </c>
      <c r="OFR79" s="321">
        <f t="shared" si="256"/>
        <v>0</v>
      </c>
      <c r="OFS79" s="321">
        <f t="shared" si="256"/>
        <v>0</v>
      </c>
      <c r="OFT79" s="321">
        <f t="shared" si="256"/>
        <v>0</v>
      </c>
      <c r="OFU79" s="321">
        <f t="shared" si="256"/>
        <v>0</v>
      </c>
      <c r="OFV79" s="321">
        <f t="shared" si="256"/>
        <v>0</v>
      </c>
      <c r="OFW79" s="321">
        <f t="shared" si="256"/>
        <v>0</v>
      </c>
      <c r="OFX79" s="321">
        <f t="shared" si="256"/>
        <v>0</v>
      </c>
      <c r="OFY79" s="321">
        <f t="shared" si="256"/>
        <v>0</v>
      </c>
      <c r="OFZ79" s="321">
        <f t="shared" si="256"/>
        <v>0</v>
      </c>
      <c r="OGA79" s="321">
        <f t="shared" si="257"/>
        <v>0</v>
      </c>
      <c r="OGB79" s="321">
        <f t="shared" si="257"/>
        <v>0</v>
      </c>
      <c r="OGC79" s="321">
        <f t="shared" si="257"/>
        <v>0</v>
      </c>
      <c r="OGD79" s="321">
        <f t="shared" si="257"/>
        <v>0</v>
      </c>
      <c r="OGE79" s="321">
        <f t="shared" si="257"/>
        <v>0</v>
      </c>
      <c r="OGF79" s="321">
        <f t="shared" si="257"/>
        <v>0</v>
      </c>
      <c r="OGG79" s="321">
        <f t="shared" si="257"/>
        <v>0</v>
      </c>
      <c r="OGH79" s="321">
        <f t="shared" si="257"/>
        <v>0</v>
      </c>
      <c r="OGI79" s="321">
        <f t="shared" si="257"/>
        <v>0</v>
      </c>
      <c r="OGJ79" s="321">
        <f t="shared" si="257"/>
        <v>0</v>
      </c>
      <c r="OGK79" s="321">
        <f t="shared" si="257"/>
        <v>0</v>
      </c>
      <c r="OGL79" s="321">
        <f t="shared" si="257"/>
        <v>0</v>
      </c>
      <c r="OGM79" s="321">
        <f t="shared" si="257"/>
        <v>0</v>
      </c>
      <c r="OGN79" s="321">
        <f t="shared" si="257"/>
        <v>0</v>
      </c>
      <c r="OGO79" s="321">
        <f t="shared" si="257"/>
        <v>0</v>
      </c>
      <c r="OGP79" s="321">
        <f t="shared" si="257"/>
        <v>0</v>
      </c>
      <c r="OGQ79" s="321">
        <f t="shared" si="257"/>
        <v>0</v>
      </c>
      <c r="OGR79" s="321">
        <f t="shared" si="257"/>
        <v>0</v>
      </c>
      <c r="OGS79" s="321">
        <f t="shared" si="257"/>
        <v>0</v>
      </c>
      <c r="OGT79" s="321">
        <f t="shared" si="257"/>
        <v>0</v>
      </c>
      <c r="OGU79" s="321">
        <f t="shared" si="257"/>
        <v>0</v>
      </c>
      <c r="OGV79" s="321">
        <f t="shared" si="257"/>
        <v>0</v>
      </c>
      <c r="OGW79" s="321">
        <f t="shared" si="257"/>
        <v>0</v>
      </c>
      <c r="OGX79" s="321">
        <f t="shared" si="257"/>
        <v>0</v>
      </c>
      <c r="OGY79" s="321">
        <f t="shared" si="257"/>
        <v>0</v>
      </c>
      <c r="OGZ79" s="321">
        <f t="shared" si="257"/>
        <v>0</v>
      </c>
      <c r="OHA79" s="321">
        <f t="shared" si="257"/>
        <v>0</v>
      </c>
      <c r="OHB79" s="321">
        <f t="shared" si="257"/>
        <v>0</v>
      </c>
      <c r="OHC79" s="321">
        <f t="shared" si="257"/>
        <v>0</v>
      </c>
      <c r="OHD79" s="321">
        <f t="shared" si="257"/>
        <v>0</v>
      </c>
      <c r="OHE79" s="321">
        <f t="shared" si="257"/>
        <v>0</v>
      </c>
      <c r="OHF79" s="321">
        <f t="shared" si="257"/>
        <v>0</v>
      </c>
      <c r="OHG79" s="321">
        <f t="shared" si="257"/>
        <v>0</v>
      </c>
      <c r="OHH79" s="321">
        <f t="shared" si="257"/>
        <v>0</v>
      </c>
      <c r="OHI79" s="321">
        <f t="shared" si="257"/>
        <v>0</v>
      </c>
      <c r="OHJ79" s="321">
        <f t="shared" si="257"/>
        <v>0</v>
      </c>
      <c r="OHK79" s="321">
        <f t="shared" si="257"/>
        <v>0</v>
      </c>
      <c r="OHL79" s="321">
        <f t="shared" si="257"/>
        <v>0</v>
      </c>
      <c r="OHM79" s="321">
        <f t="shared" si="257"/>
        <v>0</v>
      </c>
      <c r="OHN79" s="321">
        <f t="shared" si="257"/>
        <v>0</v>
      </c>
      <c r="OHO79" s="321">
        <f t="shared" si="257"/>
        <v>0</v>
      </c>
      <c r="OHP79" s="321">
        <f t="shared" si="257"/>
        <v>0</v>
      </c>
      <c r="OHQ79" s="321">
        <f t="shared" si="257"/>
        <v>0</v>
      </c>
      <c r="OHR79" s="321">
        <f t="shared" si="257"/>
        <v>0</v>
      </c>
      <c r="OHS79" s="321">
        <f t="shared" si="257"/>
        <v>0</v>
      </c>
      <c r="OHT79" s="321">
        <f t="shared" si="257"/>
        <v>0</v>
      </c>
      <c r="OHU79" s="321">
        <f t="shared" si="257"/>
        <v>0</v>
      </c>
      <c r="OHV79" s="321">
        <f t="shared" si="257"/>
        <v>0</v>
      </c>
      <c r="OHW79" s="321">
        <f t="shared" si="257"/>
        <v>0</v>
      </c>
      <c r="OHX79" s="321">
        <f t="shared" si="257"/>
        <v>0</v>
      </c>
      <c r="OHY79" s="321">
        <f t="shared" si="257"/>
        <v>0</v>
      </c>
      <c r="OHZ79" s="321">
        <f t="shared" si="257"/>
        <v>0</v>
      </c>
      <c r="OIA79" s="321">
        <f t="shared" si="257"/>
        <v>0</v>
      </c>
      <c r="OIB79" s="321">
        <f t="shared" si="257"/>
        <v>0</v>
      </c>
      <c r="OIC79" s="321">
        <f t="shared" si="257"/>
        <v>0</v>
      </c>
      <c r="OID79" s="321">
        <f t="shared" si="257"/>
        <v>0</v>
      </c>
      <c r="OIE79" s="321">
        <f t="shared" si="257"/>
        <v>0</v>
      </c>
      <c r="OIF79" s="321">
        <f t="shared" si="257"/>
        <v>0</v>
      </c>
      <c r="OIG79" s="321">
        <f t="shared" si="257"/>
        <v>0</v>
      </c>
      <c r="OIH79" s="321">
        <f t="shared" si="257"/>
        <v>0</v>
      </c>
      <c r="OII79" s="321">
        <f t="shared" si="257"/>
        <v>0</v>
      </c>
      <c r="OIJ79" s="321">
        <f t="shared" si="257"/>
        <v>0</v>
      </c>
      <c r="OIK79" s="321">
        <f t="shared" si="257"/>
        <v>0</v>
      </c>
      <c r="OIL79" s="321">
        <f t="shared" si="257"/>
        <v>0</v>
      </c>
      <c r="OIM79" s="321">
        <f t="shared" si="258"/>
        <v>0</v>
      </c>
      <c r="OIN79" s="321">
        <f t="shared" si="258"/>
        <v>0</v>
      </c>
      <c r="OIO79" s="321">
        <f t="shared" si="258"/>
        <v>0</v>
      </c>
      <c r="OIP79" s="321">
        <f t="shared" si="258"/>
        <v>0</v>
      </c>
      <c r="OIQ79" s="321">
        <f t="shared" si="258"/>
        <v>0</v>
      </c>
      <c r="OIR79" s="321">
        <f t="shared" si="258"/>
        <v>0</v>
      </c>
      <c r="OIS79" s="321">
        <f t="shared" si="258"/>
        <v>0</v>
      </c>
      <c r="OIT79" s="321">
        <f t="shared" si="258"/>
        <v>0</v>
      </c>
      <c r="OIU79" s="321">
        <f t="shared" si="258"/>
        <v>0</v>
      </c>
      <c r="OIV79" s="321">
        <f t="shared" si="258"/>
        <v>0</v>
      </c>
      <c r="OIW79" s="321">
        <f t="shared" si="258"/>
        <v>0</v>
      </c>
      <c r="OIX79" s="321">
        <f t="shared" si="258"/>
        <v>0</v>
      </c>
      <c r="OIY79" s="321">
        <f t="shared" si="258"/>
        <v>0</v>
      </c>
      <c r="OIZ79" s="321">
        <f t="shared" si="258"/>
        <v>0</v>
      </c>
      <c r="OJA79" s="321">
        <f t="shared" si="258"/>
        <v>0</v>
      </c>
      <c r="OJB79" s="321">
        <f t="shared" si="258"/>
        <v>0</v>
      </c>
      <c r="OJC79" s="321">
        <f t="shared" si="258"/>
        <v>0</v>
      </c>
      <c r="OJD79" s="321">
        <f t="shared" si="258"/>
        <v>0</v>
      </c>
      <c r="OJE79" s="321">
        <f t="shared" si="258"/>
        <v>0</v>
      </c>
      <c r="OJF79" s="321">
        <f t="shared" si="258"/>
        <v>0</v>
      </c>
      <c r="OJG79" s="321">
        <f t="shared" si="258"/>
        <v>0</v>
      </c>
      <c r="OJH79" s="321">
        <f t="shared" si="258"/>
        <v>0</v>
      </c>
      <c r="OJI79" s="321">
        <f t="shared" si="258"/>
        <v>0</v>
      </c>
      <c r="OJJ79" s="321">
        <f t="shared" si="258"/>
        <v>0</v>
      </c>
      <c r="OJK79" s="321">
        <f t="shared" si="258"/>
        <v>0</v>
      </c>
      <c r="OJL79" s="321">
        <f t="shared" si="258"/>
        <v>0</v>
      </c>
      <c r="OJM79" s="321">
        <f t="shared" si="258"/>
        <v>0</v>
      </c>
      <c r="OJN79" s="321">
        <f t="shared" si="258"/>
        <v>0</v>
      </c>
      <c r="OJO79" s="321">
        <f t="shared" si="258"/>
        <v>0</v>
      </c>
      <c r="OJP79" s="321">
        <f t="shared" si="258"/>
        <v>0</v>
      </c>
      <c r="OJQ79" s="321">
        <f t="shared" si="258"/>
        <v>0</v>
      </c>
      <c r="OJR79" s="321">
        <f t="shared" si="258"/>
        <v>0</v>
      </c>
      <c r="OJS79" s="321">
        <f t="shared" si="258"/>
        <v>0</v>
      </c>
      <c r="OJT79" s="321">
        <f t="shared" si="258"/>
        <v>0</v>
      </c>
      <c r="OJU79" s="321">
        <f t="shared" si="258"/>
        <v>0</v>
      </c>
      <c r="OJV79" s="321">
        <f t="shared" si="258"/>
        <v>0</v>
      </c>
      <c r="OJW79" s="321">
        <f t="shared" si="258"/>
        <v>0</v>
      </c>
      <c r="OJX79" s="321">
        <f t="shared" si="258"/>
        <v>0</v>
      </c>
      <c r="OJY79" s="321">
        <f t="shared" si="258"/>
        <v>0</v>
      </c>
      <c r="OJZ79" s="321">
        <f t="shared" si="258"/>
        <v>0</v>
      </c>
      <c r="OKA79" s="321">
        <f t="shared" si="258"/>
        <v>0</v>
      </c>
      <c r="OKB79" s="321">
        <f t="shared" si="258"/>
        <v>0</v>
      </c>
      <c r="OKC79" s="321">
        <f t="shared" si="258"/>
        <v>0</v>
      </c>
      <c r="OKD79" s="321">
        <f t="shared" si="258"/>
        <v>0</v>
      </c>
      <c r="OKE79" s="321">
        <f t="shared" si="258"/>
        <v>0</v>
      </c>
      <c r="OKF79" s="321">
        <f t="shared" si="258"/>
        <v>0</v>
      </c>
      <c r="OKG79" s="321">
        <f t="shared" si="258"/>
        <v>0</v>
      </c>
      <c r="OKH79" s="321">
        <f t="shared" si="258"/>
        <v>0</v>
      </c>
      <c r="OKI79" s="321">
        <f t="shared" si="258"/>
        <v>0</v>
      </c>
      <c r="OKJ79" s="321">
        <f t="shared" si="258"/>
        <v>0</v>
      </c>
      <c r="OKK79" s="321">
        <f t="shared" si="258"/>
        <v>0</v>
      </c>
      <c r="OKL79" s="321">
        <f t="shared" si="258"/>
        <v>0</v>
      </c>
      <c r="OKM79" s="321">
        <f t="shared" si="258"/>
        <v>0</v>
      </c>
      <c r="OKN79" s="321">
        <f t="shared" si="258"/>
        <v>0</v>
      </c>
      <c r="OKO79" s="321">
        <f t="shared" si="258"/>
        <v>0</v>
      </c>
      <c r="OKP79" s="321">
        <f t="shared" si="258"/>
        <v>0</v>
      </c>
      <c r="OKQ79" s="321">
        <f t="shared" si="258"/>
        <v>0</v>
      </c>
      <c r="OKR79" s="321">
        <f t="shared" si="258"/>
        <v>0</v>
      </c>
      <c r="OKS79" s="321">
        <f t="shared" si="258"/>
        <v>0</v>
      </c>
      <c r="OKT79" s="321">
        <f t="shared" si="258"/>
        <v>0</v>
      </c>
      <c r="OKU79" s="321">
        <f t="shared" si="258"/>
        <v>0</v>
      </c>
      <c r="OKV79" s="321">
        <f t="shared" si="258"/>
        <v>0</v>
      </c>
      <c r="OKW79" s="321">
        <f t="shared" si="258"/>
        <v>0</v>
      </c>
      <c r="OKX79" s="321">
        <f t="shared" si="258"/>
        <v>0</v>
      </c>
      <c r="OKY79" s="321">
        <f t="shared" si="259"/>
        <v>0</v>
      </c>
      <c r="OKZ79" s="321">
        <f t="shared" si="259"/>
        <v>0</v>
      </c>
      <c r="OLA79" s="321">
        <f t="shared" si="259"/>
        <v>0</v>
      </c>
      <c r="OLB79" s="321">
        <f t="shared" si="259"/>
        <v>0</v>
      </c>
      <c r="OLC79" s="321">
        <f t="shared" si="259"/>
        <v>0</v>
      </c>
      <c r="OLD79" s="321">
        <f t="shared" si="259"/>
        <v>0</v>
      </c>
      <c r="OLE79" s="321">
        <f t="shared" si="259"/>
        <v>0</v>
      </c>
      <c r="OLF79" s="321">
        <f t="shared" si="259"/>
        <v>0</v>
      </c>
      <c r="OLG79" s="321">
        <f t="shared" si="259"/>
        <v>0</v>
      </c>
      <c r="OLH79" s="321">
        <f t="shared" si="259"/>
        <v>0</v>
      </c>
      <c r="OLI79" s="321">
        <f t="shared" si="259"/>
        <v>0</v>
      </c>
      <c r="OLJ79" s="321">
        <f t="shared" si="259"/>
        <v>0</v>
      </c>
      <c r="OLK79" s="321">
        <f t="shared" si="259"/>
        <v>0</v>
      </c>
      <c r="OLL79" s="321">
        <f t="shared" si="259"/>
        <v>0</v>
      </c>
      <c r="OLM79" s="321">
        <f t="shared" si="259"/>
        <v>0</v>
      </c>
      <c r="OLN79" s="321">
        <f t="shared" si="259"/>
        <v>0</v>
      </c>
      <c r="OLO79" s="321">
        <f t="shared" si="259"/>
        <v>0</v>
      </c>
      <c r="OLP79" s="321">
        <f t="shared" si="259"/>
        <v>0</v>
      </c>
      <c r="OLQ79" s="321">
        <f t="shared" si="259"/>
        <v>0</v>
      </c>
      <c r="OLR79" s="321">
        <f t="shared" si="259"/>
        <v>0</v>
      </c>
      <c r="OLS79" s="321">
        <f t="shared" si="259"/>
        <v>0</v>
      </c>
      <c r="OLT79" s="321">
        <f t="shared" si="259"/>
        <v>0</v>
      </c>
      <c r="OLU79" s="321">
        <f t="shared" si="259"/>
        <v>0</v>
      </c>
      <c r="OLV79" s="321">
        <f t="shared" si="259"/>
        <v>0</v>
      </c>
      <c r="OLW79" s="321">
        <f t="shared" si="259"/>
        <v>0</v>
      </c>
      <c r="OLX79" s="321">
        <f t="shared" si="259"/>
        <v>0</v>
      </c>
      <c r="OLY79" s="321">
        <f t="shared" si="259"/>
        <v>0</v>
      </c>
      <c r="OLZ79" s="321">
        <f t="shared" si="259"/>
        <v>0</v>
      </c>
      <c r="OMA79" s="321">
        <f t="shared" si="259"/>
        <v>0</v>
      </c>
      <c r="OMB79" s="321">
        <f t="shared" si="259"/>
        <v>0</v>
      </c>
      <c r="OMC79" s="321">
        <f t="shared" si="259"/>
        <v>0</v>
      </c>
      <c r="OMD79" s="321">
        <f t="shared" si="259"/>
        <v>0</v>
      </c>
      <c r="OME79" s="321">
        <f t="shared" si="259"/>
        <v>0</v>
      </c>
      <c r="OMF79" s="321">
        <f t="shared" si="259"/>
        <v>0</v>
      </c>
      <c r="OMG79" s="321">
        <f t="shared" si="259"/>
        <v>0</v>
      </c>
      <c r="OMH79" s="321">
        <f t="shared" si="259"/>
        <v>0</v>
      </c>
      <c r="OMI79" s="321">
        <f t="shared" si="259"/>
        <v>0</v>
      </c>
      <c r="OMJ79" s="321">
        <f t="shared" si="259"/>
        <v>0</v>
      </c>
      <c r="OMK79" s="321">
        <f t="shared" si="259"/>
        <v>0</v>
      </c>
      <c r="OML79" s="321">
        <f t="shared" si="259"/>
        <v>0</v>
      </c>
      <c r="OMM79" s="321">
        <f t="shared" si="259"/>
        <v>0</v>
      </c>
      <c r="OMN79" s="321">
        <f t="shared" si="259"/>
        <v>0</v>
      </c>
      <c r="OMO79" s="321">
        <f t="shared" si="259"/>
        <v>0</v>
      </c>
      <c r="OMP79" s="321">
        <f t="shared" si="259"/>
        <v>0</v>
      </c>
      <c r="OMQ79" s="321">
        <f t="shared" si="259"/>
        <v>0</v>
      </c>
      <c r="OMR79" s="321">
        <f t="shared" si="259"/>
        <v>0</v>
      </c>
      <c r="OMS79" s="321">
        <f t="shared" si="259"/>
        <v>0</v>
      </c>
      <c r="OMT79" s="321">
        <f t="shared" si="259"/>
        <v>0</v>
      </c>
      <c r="OMU79" s="321">
        <f t="shared" si="259"/>
        <v>0</v>
      </c>
      <c r="OMV79" s="321">
        <f t="shared" si="259"/>
        <v>0</v>
      </c>
      <c r="OMW79" s="321">
        <f t="shared" si="259"/>
        <v>0</v>
      </c>
      <c r="OMX79" s="321">
        <f t="shared" si="259"/>
        <v>0</v>
      </c>
      <c r="OMY79" s="321">
        <f t="shared" si="259"/>
        <v>0</v>
      </c>
      <c r="OMZ79" s="321">
        <f t="shared" si="259"/>
        <v>0</v>
      </c>
      <c r="ONA79" s="321">
        <f t="shared" si="259"/>
        <v>0</v>
      </c>
      <c r="ONB79" s="321">
        <f t="shared" si="259"/>
        <v>0</v>
      </c>
      <c r="ONC79" s="321">
        <f t="shared" si="259"/>
        <v>0</v>
      </c>
      <c r="OND79" s="321">
        <f t="shared" si="259"/>
        <v>0</v>
      </c>
      <c r="ONE79" s="321">
        <f t="shared" si="259"/>
        <v>0</v>
      </c>
      <c r="ONF79" s="321">
        <f t="shared" si="259"/>
        <v>0</v>
      </c>
      <c r="ONG79" s="321">
        <f t="shared" si="259"/>
        <v>0</v>
      </c>
      <c r="ONH79" s="321">
        <f t="shared" si="259"/>
        <v>0</v>
      </c>
      <c r="ONI79" s="321">
        <f t="shared" si="259"/>
        <v>0</v>
      </c>
      <c r="ONJ79" s="321">
        <f t="shared" si="259"/>
        <v>0</v>
      </c>
      <c r="ONK79" s="321">
        <f t="shared" si="260"/>
        <v>0</v>
      </c>
      <c r="ONL79" s="321">
        <f t="shared" si="260"/>
        <v>0</v>
      </c>
      <c r="ONM79" s="321">
        <f t="shared" si="260"/>
        <v>0</v>
      </c>
      <c r="ONN79" s="321">
        <f t="shared" si="260"/>
        <v>0</v>
      </c>
      <c r="ONO79" s="321">
        <f t="shared" si="260"/>
        <v>0</v>
      </c>
      <c r="ONP79" s="321">
        <f t="shared" si="260"/>
        <v>0</v>
      </c>
      <c r="ONQ79" s="321">
        <f t="shared" si="260"/>
        <v>0</v>
      </c>
      <c r="ONR79" s="321">
        <f t="shared" si="260"/>
        <v>0</v>
      </c>
      <c r="ONS79" s="321">
        <f t="shared" si="260"/>
        <v>0</v>
      </c>
      <c r="ONT79" s="321">
        <f t="shared" si="260"/>
        <v>0</v>
      </c>
      <c r="ONU79" s="321">
        <f t="shared" si="260"/>
        <v>0</v>
      </c>
      <c r="ONV79" s="321">
        <f t="shared" si="260"/>
        <v>0</v>
      </c>
      <c r="ONW79" s="321">
        <f t="shared" si="260"/>
        <v>0</v>
      </c>
      <c r="ONX79" s="321">
        <f t="shared" si="260"/>
        <v>0</v>
      </c>
      <c r="ONY79" s="321">
        <f t="shared" si="260"/>
        <v>0</v>
      </c>
      <c r="ONZ79" s="321">
        <f t="shared" si="260"/>
        <v>0</v>
      </c>
      <c r="OOA79" s="321">
        <f t="shared" si="260"/>
        <v>0</v>
      </c>
      <c r="OOB79" s="321">
        <f t="shared" si="260"/>
        <v>0</v>
      </c>
      <c r="OOC79" s="321">
        <f t="shared" si="260"/>
        <v>0</v>
      </c>
      <c r="OOD79" s="321">
        <f t="shared" si="260"/>
        <v>0</v>
      </c>
      <c r="OOE79" s="321">
        <f t="shared" si="260"/>
        <v>0</v>
      </c>
      <c r="OOF79" s="321">
        <f t="shared" si="260"/>
        <v>0</v>
      </c>
      <c r="OOG79" s="321">
        <f t="shared" si="260"/>
        <v>0</v>
      </c>
      <c r="OOH79" s="321">
        <f t="shared" si="260"/>
        <v>0</v>
      </c>
      <c r="OOI79" s="321">
        <f t="shared" si="260"/>
        <v>0</v>
      </c>
      <c r="OOJ79" s="321">
        <f t="shared" si="260"/>
        <v>0</v>
      </c>
      <c r="OOK79" s="321">
        <f t="shared" si="260"/>
        <v>0</v>
      </c>
      <c r="OOL79" s="321">
        <f t="shared" si="260"/>
        <v>0</v>
      </c>
      <c r="OOM79" s="321">
        <f t="shared" si="260"/>
        <v>0</v>
      </c>
      <c r="OON79" s="321">
        <f t="shared" si="260"/>
        <v>0</v>
      </c>
      <c r="OOO79" s="321">
        <f t="shared" si="260"/>
        <v>0</v>
      </c>
      <c r="OOP79" s="321">
        <f t="shared" si="260"/>
        <v>0</v>
      </c>
      <c r="OOQ79" s="321">
        <f t="shared" si="260"/>
        <v>0</v>
      </c>
      <c r="OOR79" s="321">
        <f t="shared" si="260"/>
        <v>0</v>
      </c>
      <c r="OOS79" s="321">
        <f t="shared" si="260"/>
        <v>0</v>
      </c>
      <c r="OOT79" s="321">
        <f t="shared" si="260"/>
        <v>0</v>
      </c>
      <c r="OOU79" s="321">
        <f t="shared" si="260"/>
        <v>0</v>
      </c>
      <c r="OOV79" s="321">
        <f t="shared" si="260"/>
        <v>0</v>
      </c>
      <c r="OOW79" s="321">
        <f t="shared" si="260"/>
        <v>0</v>
      </c>
      <c r="OOX79" s="321">
        <f t="shared" si="260"/>
        <v>0</v>
      </c>
      <c r="OOY79" s="321">
        <f t="shared" si="260"/>
        <v>0</v>
      </c>
      <c r="OOZ79" s="321">
        <f t="shared" si="260"/>
        <v>0</v>
      </c>
      <c r="OPA79" s="321">
        <f t="shared" si="260"/>
        <v>0</v>
      </c>
      <c r="OPB79" s="321">
        <f t="shared" si="260"/>
        <v>0</v>
      </c>
      <c r="OPC79" s="321">
        <f t="shared" si="260"/>
        <v>0</v>
      </c>
      <c r="OPD79" s="321">
        <f t="shared" si="260"/>
        <v>0</v>
      </c>
      <c r="OPE79" s="321">
        <f t="shared" si="260"/>
        <v>0</v>
      </c>
      <c r="OPF79" s="321">
        <f t="shared" si="260"/>
        <v>0</v>
      </c>
      <c r="OPG79" s="321">
        <f t="shared" si="260"/>
        <v>0</v>
      </c>
      <c r="OPH79" s="321">
        <f t="shared" si="260"/>
        <v>0</v>
      </c>
      <c r="OPI79" s="321">
        <f t="shared" si="260"/>
        <v>0</v>
      </c>
      <c r="OPJ79" s="321">
        <f t="shared" si="260"/>
        <v>0</v>
      </c>
      <c r="OPK79" s="321">
        <f t="shared" si="260"/>
        <v>0</v>
      </c>
      <c r="OPL79" s="321">
        <f t="shared" si="260"/>
        <v>0</v>
      </c>
      <c r="OPM79" s="321">
        <f t="shared" si="260"/>
        <v>0</v>
      </c>
      <c r="OPN79" s="321">
        <f t="shared" si="260"/>
        <v>0</v>
      </c>
      <c r="OPO79" s="321">
        <f t="shared" si="260"/>
        <v>0</v>
      </c>
      <c r="OPP79" s="321">
        <f t="shared" si="260"/>
        <v>0</v>
      </c>
      <c r="OPQ79" s="321">
        <f t="shared" si="260"/>
        <v>0</v>
      </c>
      <c r="OPR79" s="321">
        <f t="shared" si="260"/>
        <v>0</v>
      </c>
      <c r="OPS79" s="321">
        <f t="shared" si="260"/>
        <v>0</v>
      </c>
      <c r="OPT79" s="321">
        <f t="shared" si="260"/>
        <v>0</v>
      </c>
      <c r="OPU79" s="321">
        <f t="shared" si="260"/>
        <v>0</v>
      </c>
      <c r="OPV79" s="321">
        <f t="shared" si="260"/>
        <v>0</v>
      </c>
      <c r="OPW79" s="321">
        <f t="shared" si="261"/>
        <v>0</v>
      </c>
      <c r="OPX79" s="321">
        <f t="shared" si="261"/>
        <v>0</v>
      </c>
      <c r="OPY79" s="321">
        <f t="shared" si="261"/>
        <v>0</v>
      </c>
      <c r="OPZ79" s="321">
        <f t="shared" si="261"/>
        <v>0</v>
      </c>
      <c r="OQA79" s="321">
        <f t="shared" si="261"/>
        <v>0</v>
      </c>
      <c r="OQB79" s="321">
        <f t="shared" si="261"/>
        <v>0</v>
      </c>
      <c r="OQC79" s="321">
        <f t="shared" si="261"/>
        <v>0</v>
      </c>
      <c r="OQD79" s="321">
        <f t="shared" si="261"/>
        <v>0</v>
      </c>
      <c r="OQE79" s="321">
        <f t="shared" si="261"/>
        <v>0</v>
      </c>
      <c r="OQF79" s="321">
        <f t="shared" si="261"/>
        <v>0</v>
      </c>
      <c r="OQG79" s="321">
        <f t="shared" si="261"/>
        <v>0</v>
      </c>
      <c r="OQH79" s="321">
        <f t="shared" si="261"/>
        <v>0</v>
      </c>
      <c r="OQI79" s="321">
        <f t="shared" si="261"/>
        <v>0</v>
      </c>
      <c r="OQJ79" s="321">
        <f t="shared" si="261"/>
        <v>0</v>
      </c>
      <c r="OQK79" s="321">
        <f t="shared" si="261"/>
        <v>0</v>
      </c>
      <c r="OQL79" s="321">
        <f t="shared" si="261"/>
        <v>0</v>
      </c>
      <c r="OQM79" s="321">
        <f t="shared" si="261"/>
        <v>0</v>
      </c>
      <c r="OQN79" s="321">
        <f t="shared" si="261"/>
        <v>0</v>
      </c>
      <c r="OQO79" s="321">
        <f t="shared" si="261"/>
        <v>0</v>
      </c>
      <c r="OQP79" s="321">
        <f t="shared" si="261"/>
        <v>0</v>
      </c>
      <c r="OQQ79" s="321">
        <f t="shared" si="261"/>
        <v>0</v>
      </c>
      <c r="OQR79" s="321">
        <f t="shared" si="261"/>
        <v>0</v>
      </c>
      <c r="OQS79" s="321">
        <f t="shared" si="261"/>
        <v>0</v>
      </c>
      <c r="OQT79" s="321">
        <f t="shared" si="261"/>
        <v>0</v>
      </c>
      <c r="OQU79" s="321">
        <f t="shared" si="261"/>
        <v>0</v>
      </c>
      <c r="OQV79" s="321">
        <f t="shared" si="261"/>
        <v>0</v>
      </c>
      <c r="OQW79" s="321">
        <f t="shared" si="261"/>
        <v>0</v>
      </c>
      <c r="OQX79" s="321">
        <f t="shared" si="261"/>
        <v>0</v>
      </c>
      <c r="OQY79" s="321">
        <f t="shared" si="261"/>
        <v>0</v>
      </c>
      <c r="OQZ79" s="321">
        <f t="shared" si="261"/>
        <v>0</v>
      </c>
      <c r="ORA79" s="321">
        <f t="shared" si="261"/>
        <v>0</v>
      </c>
      <c r="ORB79" s="321">
        <f t="shared" si="261"/>
        <v>0</v>
      </c>
      <c r="ORC79" s="321">
        <f t="shared" si="261"/>
        <v>0</v>
      </c>
      <c r="ORD79" s="321">
        <f t="shared" si="261"/>
        <v>0</v>
      </c>
      <c r="ORE79" s="321">
        <f t="shared" si="261"/>
        <v>0</v>
      </c>
      <c r="ORF79" s="321">
        <f t="shared" si="261"/>
        <v>0</v>
      </c>
      <c r="ORG79" s="321">
        <f t="shared" si="261"/>
        <v>0</v>
      </c>
      <c r="ORH79" s="321">
        <f t="shared" si="261"/>
        <v>0</v>
      </c>
      <c r="ORI79" s="321">
        <f t="shared" si="261"/>
        <v>0</v>
      </c>
      <c r="ORJ79" s="321">
        <f t="shared" si="261"/>
        <v>0</v>
      </c>
      <c r="ORK79" s="321">
        <f t="shared" si="261"/>
        <v>0</v>
      </c>
      <c r="ORL79" s="321">
        <f t="shared" si="261"/>
        <v>0</v>
      </c>
      <c r="ORM79" s="321">
        <f t="shared" si="261"/>
        <v>0</v>
      </c>
      <c r="ORN79" s="321">
        <f t="shared" si="261"/>
        <v>0</v>
      </c>
      <c r="ORO79" s="321">
        <f t="shared" si="261"/>
        <v>0</v>
      </c>
      <c r="ORP79" s="321">
        <f t="shared" si="261"/>
        <v>0</v>
      </c>
      <c r="ORQ79" s="321">
        <f t="shared" si="261"/>
        <v>0</v>
      </c>
      <c r="ORR79" s="321">
        <f t="shared" si="261"/>
        <v>0</v>
      </c>
      <c r="ORS79" s="321">
        <f t="shared" si="261"/>
        <v>0</v>
      </c>
      <c r="ORT79" s="321">
        <f t="shared" si="261"/>
        <v>0</v>
      </c>
      <c r="ORU79" s="321">
        <f t="shared" si="261"/>
        <v>0</v>
      </c>
      <c r="ORV79" s="321">
        <f t="shared" si="261"/>
        <v>0</v>
      </c>
      <c r="ORW79" s="321">
        <f t="shared" si="261"/>
        <v>0</v>
      </c>
      <c r="ORX79" s="321">
        <f t="shared" si="261"/>
        <v>0</v>
      </c>
      <c r="ORY79" s="321">
        <f t="shared" si="261"/>
        <v>0</v>
      </c>
      <c r="ORZ79" s="321">
        <f t="shared" si="261"/>
        <v>0</v>
      </c>
      <c r="OSA79" s="321">
        <f t="shared" si="261"/>
        <v>0</v>
      </c>
      <c r="OSB79" s="321">
        <f t="shared" si="261"/>
        <v>0</v>
      </c>
      <c r="OSC79" s="321">
        <f t="shared" si="261"/>
        <v>0</v>
      </c>
      <c r="OSD79" s="321">
        <f t="shared" si="261"/>
        <v>0</v>
      </c>
      <c r="OSE79" s="321">
        <f t="shared" si="261"/>
        <v>0</v>
      </c>
      <c r="OSF79" s="321">
        <f t="shared" si="261"/>
        <v>0</v>
      </c>
      <c r="OSG79" s="321">
        <f t="shared" si="261"/>
        <v>0</v>
      </c>
      <c r="OSH79" s="321">
        <f t="shared" si="261"/>
        <v>0</v>
      </c>
      <c r="OSI79" s="321">
        <f t="shared" si="262"/>
        <v>0</v>
      </c>
      <c r="OSJ79" s="321">
        <f t="shared" si="262"/>
        <v>0</v>
      </c>
      <c r="OSK79" s="321">
        <f t="shared" si="262"/>
        <v>0</v>
      </c>
      <c r="OSL79" s="321">
        <f t="shared" si="262"/>
        <v>0</v>
      </c>
      <c r="OSM79" s="321">
        <f t="shared" si="262"/>
        <v>0</v>
      </c>
      <c r="OSN79" s="321">
        <f t="shared" si="262"/>
        <v>0</v>
      </c>
      <c r="OSO79" s="321">
        <f t="shared" si="262"/>
        <v>0</v>
      </c>
      <c r="OSP79" s="321">
        <f t="shared" si="262"/>
        <v>0</v>
      </c>
      <c r="OSQ79" s="321">
        <f t="shared" si="262"/>
        <v>0</v>
      </c>
      <c r="OSR79" s="321">
        <f t="shared" si="262"/>
        <v>0</v>
      </c>
      <c r="OSS79" s="321">
        <f t="shared" si="262"/>
        <v>0</v>
      </c>
      <c r="OST79" s="321">
        <f t="shared" si="262"/>
        <v>0</v>
      </c>
      <c r="OSU79" s="321">
        <f t="shared" si="262"/>
        <v>0</v>
      </c>
      <c r="OSV79" s="321">
        <f t="shared" si="262"/>
        <v>0</v>
      </c>
      <c r="OSW79" s="321">
        <f t="shared" si="262"/>
        <v>0</v>
      </c>
      <c r="OSX79" s="321">
        <f t="shared" si="262"/>
        <v>0</v>
      </c>
      <c r="OSY79" s="321">
        <f t="shared" si="262"/>
        <v>0</v>
      </c>
      <c r="OSZ79" s="321">
        <f t="shared" si="262"/>
        <v>0</v>
      </c>
      <c r="OTA79" s="321">
        <f t="shared" si="262"/>
        <v>0</v>
      </c>
      <c r="OTB79" s="321">
        <f t="shared" si="262"/>
        <v>0</v>
      </c>
      <c r="OTC79" s="321">
        <f t="shared" si="262"/>
        <v>0</v>
      </c>
      <c r="OTD79" s="321">
        <f t="shared" si="262"/>
        <v>0</v>
      </c>
      <c r="OTE79" s="321">
        <f t="shared" si="262"/>
        <v>0</v>
      </c>
      <c r="OTF79" s="321">
        <f t="shared" si="262"/>
        <v>0</v>
      </c>
      <c r="OTG79" s="321">
        <f t="shared" si="262"/>
        <v>0</v>
      </c>
      <c r="OTH79" s="321">
        <f t="shared" si="262"/>
        <v>0</v>
      </c>
      <c r="OTI79" s="321">
        <f t="shared" si="262"/>
        <v>0</v>
      </c>
      <c r="OTJ79" s="321">
        <f t="shared" si="262"/>
        <v>0</v>
      </c>
      <c r="OTK79" s="321">
        <f t="shared" si="262"/>
        <v>0</v>
      </c>
      <c r="OTL79" s="321">
        <f t="shared" si="262"/>
        <v>0</v>
      </c>
      <c r="OTM79" s="321">
        <f t="shared" si="262"/>
        <v>0</v>
      </c>
      <c r="OTN79" s="321">
        <f t="shared" si="262"/>
        <v>0</v>
      </c>
      <c r="OTO79" s="321">
        <f t="shared" si="262"/>
        <v>0</v>
      </c>
      <c r="OTP79" s="321">
        <f t="shared" si="262"/>
        <v>0</v>
      </c>
      <c r="OTQ79" s="321">
        <f t="shared" si="262"/>
        <v>0</v>
      </c>
      <c r="OTR79" s="321">
        <f t="shared" si="262"/>
        <v>0</v>
      </c>
      <c r="OTS79" s="321">
        <f t="shared" si="262"/>
        <v>0</v>
      </c>
      <c r="OTT79" s="321">
        <f t="shared" si="262"/>
        <v>0</v>
      </c>
      <c r="OTU79" s="321">
        <f t="shared" si="262"/>
        <v>0</v>
      </c>
      <c r="OTV79" s="321">
        <f t="shared" si="262"/>
        <v>0</v>
      </c>
      <c r="OTW79" s="321">
        <f t="shared" si="262"/>
        <v>0</v>
      </c>
      <c r="OTX79" s="321">
        <f t="shared" si="262"/>
        <v>0</v>
      </c>
      <c r="OTY79" s="321">
        <f t="shared" si="262"/>
        <v>0</v>
      </c>
      <c r="OTZ79" s="321">
        <f t="shared" si="262"/>
        <v>0</v>
      </c>
      <c r="OUA79" s="321">
        <f t="shared" si="262"/>
        <v>0</v>
      </c>
      <c r="OUB79" s="321">
        <f t="shared" si="262"/>
        <v>0</v>
      </c>
      <c r="OUC79" s="321">
        <f t="shared" si="262"/>
        <v>0</v>
      </c>
      <c r="OUD79" s="321">
        <f t="shared" si="262"/>
        <v>0</v>
      </c>
      <c r="OUE79" s="321">
        <f t="shared" si="262"/>
        <v>0</v>
      </c>
      <c r="OUF79" s="321">
        <f t="shared" si="262"/>
        <v>0</v>
      </c>
      <c r="OUG79" s="321">
        <f t="shared" si="262"/>
        <v>0</v>
      </c>
      <c r="OUH79" s="321">
        <f t="shared" si="262"/>
        <v>0</v>
      </c>
      <c r="OUI79" s="321">
        <f t="shared" si="262"/>
        <v>0</v>
      </c>
      <c r="OUJ79" s="321">
        <f t="shared" si="262"/>
        <v>0</v>
      </c>
      <c r="OUK79" s="321">
        <f t="shared" si="262"/>
        <v>0</v>
      </c>
      <c r="OUL79" s="321">
        <f t="shared" si="262"/>
        <v>0</v>
      </c>
      <c r="OUM79" s="321">
        <f t="shared" si="262"/>
        <v>0</v>
      </c>
      <c r="OUN79" s="321">
        <f t="shared" si="262"/>
        <v>0</v>
      </c>
      <c r="OUO79" s="321">
        <f t="shared" si="262"/>
        <v>0</v>
      </c>
      <c r="OUP79" s="321">
        <f t="shared" si="262"/>
        <v>0</v>
      </c>
      <c r="OUQ79" s="321">
        <f t="shared" si="262"/>
        <v>0</v>
      </c>
      <c r="OUR79" s="321">
        <f t="shared" si="262"/>
        <v>0</v>
      </c>
      <c r="OUS79" s="321">
        <f t="shared" si="262"/>
        <v>0</v>
      </c>
      <c r="OUT79" s="321">
        <f t="shared" si="262"/>
        <v>0</v>
      </c>
      <c r="OUU79" s="321">
        <f t="shared" si="263"/>
        <v>0</v>
      </c>
      <c r="OUV79" s="321">
        <f t="shared" si="263"/>
        <v>0</v>
      </c>
      <c r="OUW79" s="321">
        <f t="shared" si="263"/>
        <v>0</v>
      </c>
      <c r="OUX79" s="321">
        <f t="shared" si="263"/>
        <v>0</v>
      </c>
      <c r="OUY79" s="321">
        <f t="shared" si="263"/>
        <v>0</v>
      </c>
      <c r="OUZ79" s="321">
        <f t="shared" si="263"/>
        <v>0</v>
      </c>
      <c r="OVA79" s="321">
        <f t="shared" si="263"/>
        <v>0</v>
      </c>
      <c r="OVB79" s="321">
        <f t="shared" si="263"/>
        <v>0</v>
      </c>
      <c r="OVC79" s="321">
        <f t="shared" si="263"/>
        <v>0</v>
      </c>
      <c r="OVD79" s="321">
        <f t="shared" si="263"/>
        <v>0</v>
      </c>
      <c r="OVE79" s="321">
        <f t="shared" si="263"/>
        <v>0</v>
      </c>
      <c r="OVF79" s="321">
        <f t="shared" si="263"/>
        <v>0</v>
      </c>
      <c r="OVG79" s="321">
        <f t="shared" si="263"/>
        <v>0</v>
      </c>
      <c r="OVH79" s="321">
        <f t="shared" si="263"/>
        <v>0</v>
      </c>
      <c r="OVI79" s="321">
        <f t="shared" si="263"/>
        <v>0</v>
      </c>
      <c r="OVJ79" s="321">
        <f t="shared" si="263"/>
        <v>0</v>
      </c>
      <c r="OVK79" s="321">
        <f t="shared" si="263"/>
        <v>0</v>
      </c>
      <c r="OVL79" s="321">
        <f t="shared" si="263"/>
        <v>0</v>
      </c>
      <c r="OVM79" s="321">
        <f t="shared" si="263"/>
        <v>0</v>
      </c>
      <c r="OVN79" s="321">
        <f t="shared" si="263"/>
        <v>0</v>
      </c>
      <c r="OVO79" s="321">
        <f t="shared" si="263"/>
        <v>0</v>
      </c>
      <c r="OVP79" s="321">
        <f t="shared" si="263"/>
        <v>0</v>
      </c>
      <c r="OVQ79" s="321">
        <f t="shared" si="263"/>
        <v>0</v>
      </c>
      <c r="OVR79" s="321">
        <f t="shared" si="263"/>
        <v>0</v>
      </c>
      <c r="OVS79" s="321">
        <f t="shared" si="263"/>
        <v>0</v>
      </c>
      <c r="OVT79" s="321">
        <f t="shared" si="263"/>
        <v>0</v>
      </c>
      <c r="OVU79" s="321">
        <f t="shared" si="263"/>
        <v>0</v>
      </c>
      <c r="OVV79" s="321">
        <f t="shared" si="263"/>
        <v>0</v>
      </c>
      <c r="OVW79" s="321">
        <f t="shared" si="263"/>
        <v>0</v>
      </c>
      <c r="OVX79" s="321">
        <f t="shared" si="263"/>
        <v>0</v>
      </c>
      <c r="OVY79" s="321">
        <f t="shared" si="263"/>
        <v>0</v>
      </c>
      <c r="OVZ79" s="321">
        <f t="shared" si="263"/>
        <v>0</v>
      </c>
      <c r="OWA79" s="321">
        <f t="shared" si="263"/>
        <v>0</v>
      </c>
      <c r="OWB79" s="321">
        <f t="shared" si="263"/>
        <v>0</v>
      </c>
      <c r="OWC79" s="321">
        <f t="shared" si="263"/>
        <v>0</v>
      </c>
      <c r="OWD79" s="321">
        <f t="shared" si="263"/>
        <v>0</v>
      </c>
      <c r="OWE79" s="321">
        <f t="shared" si="263"/>
        <v>0</v>
      </c>
      <c r="OWF79" s="321">
        <f t="shared" si="263"/>
        <v>0</v>
      </c>
      <c r="OWG79" s="321">
        <f t="shared" si="263"/>
        <v>0</v>
      </c>
      <c r="OWH79" s="321">
        <f t="shared" si="263"/>
        <v>0</v>
      </c>
      <c r="OWI79" s="321">
        <f t="shared" si="263"/>
        <v>0</v>
      </c>
      <c r="OWJ79" s="321">
        <f t="shared" si="263"/>
        <v>0</v>
      </c>
      <c r="OWK79" s="321">
        <f t="shared" si="263"/>
        <v>0</v>
      </c>
      <c r="OWL79" s="321">
        <f t="shared" si="263"/>
        <v>0</v>
      </c>
      <c r="OWM79" s="321">
        <f t="shared" si="263"/>
        <v>0</v>
      </c>
      <c r="OWN79" s="321">
        <f t="shared" si="263"/>
        <v>0</v>
      </c>
      <c r="OWO79" s="321">
        <f t="shared" si="263"/>
        <v>0</v>
      </c>
      <c r="OWP79" s="321">
        <f t="shared" si="263"/>
        <v>0</v>
      </c>
      <c r="OWQ79" s="321">
        <f t="shared" si="263"/>
        <v>0</v>
      </c>
      <c r="OWR79" s="321">
        <f t="shared" si="263"/>
        <v>0</v>
      </c>
      <c r="OWS79" s="321">
        <f t="shared" si="263"/>
        <v>0</v>
      </c>
      <c r="OWT79" s="321">
        <f t="shared" si="263"/>
        <v>0</v>
      </c>
      <c r="OWU79" s="321">
        <f t="shared" si="263"/>
        <v>0</v>
      </c>
      <c r="OWV79" s="321">
        <f t="shared" si="263"/>
        <v>0</v>
      </c>
      <c r="OWW79" s="321">
        <f t="shared" si="263"/>
        <v>0</v>
      </c>
      <c r="OWX79" s="321">
        <f t="shared" si="263"/>
        <v>0</v>
      </c>
      <c r="OWY79" s="321">
        <f t="shared" si="263"/>
        <v>0</v>
      </c>
      <c r="OWZ79" s="321">
        <f t="shared" si="263"/>
        <v>0</v>
      </c>
      <c r="OXA79" s="321">
        <f t="shared" si="263"/>
        <v>0</v>
      </c>
      <c r="OXB79" s="321">
        <f t="shared" si="263"/>
        <v>0</v>
      </c>
      <c r="OXC79" s="321">
        <f t="shared" si="263"/>
        <v>0</v>
      </c>
      <c r="OXD79" s="321">
        <f t="shared" si="263"/>
        <v>0</v>
      </c>
      <c r="OXE79" s="321">
        <f t="shared" si="263"/>
        <v>0</v>
      </c>
      <c r="OXF79" s="321">
        <f t="shared" si="263"/>
        <v>0</v>
      </c>
      <c r="OXG79" s="321">
        <f t="shared" si="264"/>
        <v>0</v>
      </c>
      <c r="OXH79" s="321">
        <f t="shared" si="264"/>
        <v>0</v>
      </c>
      <c r="OXI79" s="321">
        <f t="shared" si="264"/>
        <v>0</v>
      </c>
      <c r="OXJ79" s="321">
        <f t="shared" si="264"/>
        <v>0</v>
      </c>
      <c r="OXK79" s="321">
        <f t="shared" si="264"/>
        <v>0</v>
      </c>
      <c r="OXL79" s="321">
        <f t="shared" si="264"/>
        <v>0</v>
      </c>
      <c r="OXM79" s="321">
        <f t="shared" si="264"/>
        <v>0</v>
      </c>
      <c r="OXN79" s="321">
        <f t="shared" si="264"/>
        <v>0</v>
      </c>
      <c r="OXO79" s="321">
        <f t="shared" si="264"/>
        <v>0</v>
      </c>
      <c r="OXP79" s="321">
        <f t="shared" si="264"/>
        <v>0</v>
      </c>
      <c r="OXQ79" s="321">
        <f t="shared" si="264"/>
        <v>0</v>
      </c>
      <c r="OXR79" s="321">
        <f t="shared" si="264"/>
        <v>0</v>
      </c>
      <c r="OXS79" s="321">
        <f t="shared" si="264"/>
        <v>0</v>
      </c>
      <c r="OXT79" s="321">
        <f t="shared" si="264"/>
        <v>0</v>
      </c>
      <c r="OXU79" s="321">
        <f t="shared" si="264"/>
        <v>0</v>
      </c>
      <c r="OXV79" s="321">
        <f t="shared" si="264"/>
        <v>0</v>
      </c>
      <c r="OXW79" s="321">
        <f t="shared" si="264"/>
        <v>0</v>
      </c>
      <c r="OXX79" s="321">
        <f t="shared" si="264"/>
        <v>0</v>
      </c>
      <c r="OXY79" s="321">
        <f t="shared" si="264"/>
        <v>0</v>
      </c>
      <c r="OXZ79" s="321">
        <f t="shared" si="264"/>
        <v>0</v>
      </c>
      <c r="OYA79" s="321">
        <f t="shared" si="264"/>
        <v>0</v>
      </c>
      <c r="OYB79" s="321">
        <f t="shared" si="264"/>
        <v>0</v>
      </c>
      <c r="OYC79" s="321">
        <f t="shared" si="264"/>
        <v>0</v>
      </c>
      <c r="OYD79" s="321">
        <f t="shared" si="264"/>
        <v>0</v>
      </c>
      <c r="OYE79" s="321">
        <f t="shared" si="264"/>
        <v>0</v>
      </c>
      <c r="OYF79" s="321">
        <f t="shared" si="264"/>
        <v>0</v>
      </c>
      <c r="OYG79" s="321">
        <f t="shared" si="264"/>
        <v>0</v>
      </c>
      <c r="OYH79" s="321">
        <f t="shared" si="264"/>
        <v>0</v>
      </c>
      <c r="OYI79" s="321">
        <f t="shared" si="264"/>
        <v>0</v>
      </c>
      <c r="OYJ79" s="321">
        <f t="shared" si="264"/>
        <v>0</v>
      </c>
      <c r="OYK79" s="321">
        <f t="shared" si="264"/>
        <v>0</v>
      </c>
      <c r="OYL79" s="321">
        <f t="shared" si="264"/>
        <v>0</v>
      </c>
      <c r="OYM79" s="321">
        <f t="shared" si="264"/>
        <v>0</v>
      </c>
      <c r="OYN79" s="321">
        <f t="shared" si="264"/>
        <v>0</v>
      </c>
      <c r="OYO79" s="321">
        <f t="shared" si="264"/>
        <v>0</v>
      </c>
      <c r="OYP79" s="321">
        <f t="shared" si="264"/>
        <v>0</v>
      </c>
      <c r="OYQ79" s="321">
        <f t="shared" si="264"/>
        <v>0</v>
      </c>
      <c r="OYR79" s="321">
        <f t="shared" si="264"/>
        <v>0</v>
      </c>
      <c r="OYS79" s="321">
        <f t="shared" si="264"/>
        <v>0</v>
      </c>
      <c r="OYT79" s="321">
        <f t="shared" si="264"/>
        <v>0</v>
      </c>
      <c r="OYU79" s="321">
        <f t="shared" si="264"/>
        <v>0</v>
      </c>
      <c r="OYV79" s="321">
        <f t="shared" si="264"/>
        <v>0</v>
      </c>
      <c r="OYW79" s="321">
        <f t="shared" si="264"/>
        <v>0</v>
      </c>
      <c r="OYX79" s="321">
        <f t="shared" si="264"/>
        <v>0</v>
      </c>
      <c r="OYY79" s="321">
        <f t="shared" si="264"/>
        <v>0</v>
      </c>
      <c r="OYZ79" s="321">
        <f t="shared" si="264"/>
        <v>0</v>
      </c>
      <c r="OZA79" s="321">
        <f t="shared" si="264"/>
        <v>0</v>
      </c>
      <c r="OZB79" s="321">
        <f t="shared" si="264"/>
        <v>0</v>
      </c>
      <c r="OZC79" s="321">
        <f t="shared" si="264"/>
        <v>0</v>
      </c>
      <c r="OZD79" s="321">
        <f t="shared" si="264"/>
        <v>0</v>
      </c>
      <c r="OZE79" s="321">
        <f t="shared" si="264"/>
        <v>0</v>
      </c>
      <c r="OZF79" s="321">
        <f t="shared" si="264"/>
        <v>0</v>
      </c>
      <c r="OZG79" s="321">
        <f t="shared" si="264"/>
        <v>0</v>
      </c>
      <c r="OZH79" s="321">
        <f t="shared" si="264"/>
        <v>0</v>
      </c>
      <c r="OZI79" s="321">
        <f t="shared" si="264"/>
        <v>0</v>
      </c>
      <c r="OZJ79" s="321">
        <f t="shared" si="264"/>
        <v>0</v>
      </c>
      <c r="OZK79" s="321">
        <f t="shared" si="264"/>
        <v>0</v>
      </c>
      <c r="OZL79" s="321">
        <f t="shared" si="264"/>
        <v>0</v>
      </c>
      <c r="OZM79" s="321">
        <f t="shared" si="264"/>
        <v>0</v>
      </c>
      <c r="OZN79" s="321">
        <f t="shared" si="264"/>
        <v>0</v>
      </c>
      <c r="OZO79" s="321">
        <f t="shared" si="264"/>
        <v>0</v>
      </c>
      <c r="OZP79" s="321">
        <f t="shared" si="264"/>
        <v>0</v>
      </c>
      <c r="OZQ79" s="321">
        <f t="shared" si="264"/>
        <v>0</v>
      </c>
      <c r="OZR79" s="321">
        <f t="shared" si="264"/>
        <v>0</v>
      </c>
      <c r="OZS79" s="321">
        <f t="shared" si="265"/>
        <v>0</v>
      </c>
      <c r="OZT79" s="321">
        <f t="shared" si="265"/>
        <v>0</v>
      </c>
      <c r="OZU79" s="321">
        <f t="shared" si="265"/>
        <v>0</v>
      </c>
      <c r="OZV79" s="321">
        <f t="shared" si="265"/>
        <v>0</v>
      </c>
      <c r="OZW79" s="321">
        <f t="shared" si="265"/>
        <v>0</v>
      </c>
      <c r="OZX79" s="321">
        <f t="shared" si="265"/>
        <v>0</v>
      </c>
      <c r="OZY79" s="321">
        <f t="shared" si="265"/>
        <v>0</v>
      </c>
      <c r="OZZ79" s="321">
        <f t="shared" si="265"/>
        <v>0</v>
      </c>
      <c r="PAA79" s="321">
        <f t="shared" si="265"/>
        <v>0</v>
      </c>
      <c r="PAB79" s="321">
        <f t="shared" si="265"/>
        <v>0</v>
      </c>
      <c r="PAC79" s="321">
        <f t="shared" si="265"/>
        <v>0</v>
      </c>
      <c r="PAD79" s="321">
        <f t="shared" si="265"/>
        <v>0</v>
      </c>
      <c r="PAE79" s="321">
        <f t="shared" si="265"/>
        <v>0</v>
      </c>
      <c r="PAF79" s="321">
        <f t="shared" si="265"/>
        <v>0</v>
      </c>
      <c r="PAG79" s="321">
        <f t="shared" si="265"/>
        <v>0</v>
      </c>
      <c r="PAH79" s="321">
        <f t="shared" si="265"/>
        <v>0</v>
      </c>
      <c r="PAI79" s="321">
        <f t="shared" si="265"/>
        <v>0</v>
      </c>
      <c r="PAJ79" s="321">
        <f t="shared" si="265"/>
        <v>0</v>
      </c>
      <c r="PAK79" s="321">
        <f t="shared" si="265"/>
        <v>0</v>
      </c>
      <c r="PAL79" s="321">
        <f t="shared" si="265"/>
        <v>0</v>
      </c>
      <c r="PAM79" s="321">
        <f t="shared" si="265"/>
        <v>0</v>
      </c>
      <c r="PAN79" s="321">
        <f t="shared" si="265"/>
        <v>0</v>
      </c>
      <c r="PAO79" s="321">
        <f t="shared" si="265"/>
        <v>0</v>
      </c>
      <c r="PAP79" s="321">
        <f t="shared" si="265"/>
        <v>0</v>
      </c>
      <c r="PAQ79" s="321">
        <f t="shared" si="265"/>
        <v>0</v>
      </c>
      <c r="PAR79" s="321">
        <f t="shared" si="265"/>
        <v>0</v>
      </c>
      <c r="PAS79" s="321">
        <f t="shared" si="265"/>
        <v>0</v>
      </c>
      <c r="PAT79" s="321">
        <f t="shared" si="265"/>
        <v>0</v>
      </c>
      <c r="PAU79" s="321">
        <f t="shared" si="265"/>
        <v>0</v>
      </c>
      <c r="PAV79" s="321">
        <f t="shared" si="265"/>
        <v>0</v>
      </c>
      <c r="PAW79" s="321">
        <f t="shared" si="265"/>
        <v>0</v>
      </c>
      <c r="PAX79" s="321">
        <f t="shared" si="265"/>
        <v>0</v>
      </c>
      <c r="PAY79" s="321">
        <f t="shared" si="265"/>
        <v>0</v>
      </c>
      <c r="PAZ79" s="321">
        <f t="shared" si="265"/>
        <v>0</v>
      </c>
      <c r="PBA79" s="321">
        <f t="shared" si="265"/>
        <v>0</v>
      </c>
      <c r="PBB79" s="321">
        <f t="shared" si="265"/>
        <v>0</v>
      </c>
      <c r="PBC79" s="321">
        <f t="shared" si="265"/>
        <v>0</v>
      </c>
      <c r="PBD79" s="321">
        <f t="shared" si="265"/>
        <v>0</v>
      </c>
      <c r="PBE79" s="321">
        <f t="shared" si="265"/>
        <v>0</v>
      </c>
      <c r="PBF79" s="321">
        <f t="shared" si="265"/>
        <v>0</v>
      </c>
      <c r="PBG79" s="321">
        <f t="shared" si="265"/>
        <v>0</v>
      </c>
      <c r="PBH79" s="321">
        <f t="shared" si="265"/>
        <v>0</v>
      </c>
      <c r="PBI79" s="321">
        <f t="shared" si="265"/>
        <v>0</v>
      </c>
      <c r="PBJ79" s="321">
        <f t="shared" si="265"/>
        <v>0</v>
      </c>
      <c r="PBK79" s="321">
        <f t="shared" si="265"/>
        <v>0</v>
      </c>
      <c r="PBL79" s="321">
        <f t="shared" si="265"/>
        <v>0</v>
      </c>
      <c r="PBM79" s="321">
        <f t="shared" si="265"/>
        <v>0</v>
      </c>
      <c r="PBN79" s="321">
        <f t="shared" si="265"/>
        <v>0</v>
      </c>
      <c r="PBO79" s="321">
        <f t="shared" si="265"/>
        <v>0</v>
      </c>
      <c r="PBP79" s="321">
        <f t="shared" si="265"/>
        <v>0</v>
      </c>
      <c r="PBQ79" s="321">
        <f t="shared" si="265"/>
        <v>0</v>
      </c>
      <c r="PBR79" s="321">
        <f t="shared" si="265"/>
        <v>0</v>
      </c>
      <c r="PBS79" s="321">
        <f t="shared" si="265"/>
        <v>0</v>
      </c>
      <c r="PBT79" s="321">
        <f t="shared" si="265"/>
        <v>0</v>
      </c>
      <c r="PBU79" s="321">
        <f t="shared" si="265"/>
        <v>0</v>
      </c>
      <c r="PBV79" s="321">
        <f t="shared" si="265"/>
        <v>0</v>
      </c>
      <c r="PBW79" s="321">
        <f t="shared" si="265"/>
        <v>0</v>
      </c>
      <c r="PBX79" s="321">
        <f t="shared" si="265"/>
        <v>0</v>
      </c>
      <c r="PBY79" s="321">
        <f t="shared" si="265"/>
        <v>0</v>
      </c>
      <c r="PBZ79" s="321">
        <f t="shared" si="265"/>
        <v>0</v>
      </c>
      <c r="PCA79" s="321">
        <f t="shared" si="265"/>
        <v>0</v>
      </c>
      <c r="PCB79" s="321">
        <f t="shared" si="265"/>
        <v>0</v>
      </c>
      <c r="PCC79" s="321">
        <f t="shared" si="265"/>
        <v>0</v>
      </c>
      <c r="PCD79" s="321">
        <f t="shared" si="265"/>
        <v>0</v>
      </c>
      <c r="PCE79" s="321">
        <f t="shared" si="266"/>
        <v>0</v>
      </c>
      <c r="PCF79" s="321">
        <f t="shared" si="266"/>
        <v>0</v>
      </c>
      <c r="PCG79" s="321">
        <f t="shared" si="266"/>
        <v>0</v>
      </c>
      <c r="PCH79" s="321">
        <f t="shared" si="266"/>
        <v>0</v>
      </c>
      <c r="PCI79" s="321">
        <f t="shared" si="266"/>
        <v>0</v>
      </c>
      <c r="PCJ79" s="321">
        <f t="shared" si="266"/>
        <v>0</v>
      </c>
      <c r="PCK79" s="321">
        <f t="shared" si="266"/>
        <v>0</v>
      </c>
      <c r="PCL79" s="321">
        <f t="shared" si="266"/>
        <v>0</v>
      </c>
      <c r="PCM79" s="321">
        <f t="shared" si="266"/>
        <v>0</v>
      </c>
      <c r="PCN79" s="321">
        <f t="shared" si="266"/>
        <v>0</v>
      </c>
      <c r="PCO79" s="321">
        <f t="shared" si="266"/>
        <v>0</v>
      </c>
      <c r="PCP79" s="321">
        <f t="shared" si="266"/>
        <v>0</v>
      </c>
      <c r="PCQ79" s="321">
        <f t="shared" si="266"/>
        <v>0</v>
      </c>
      <c r="PCR79" s="321">
        <f t="shared" si="266"/>
        <v>0</v>
      </c>
      <c r="PCS79" s="321">
        <f t="shared" si="266"/>
        <v>0</v>
      </c>
      <c r="PCT79" s="321">
        <f t="shared" si="266"/>
        <v>0</v>
      </c>
      <c r="PCU79" s="321">
        <f t="shared" si="266"/>
        <v>0</v>
      </c>
      <c r="PCV79" s="321">
        <f t="shared" si="266"/>
        <v>0</v>
      </c>
      <c r="PCW79" s="321">
        <f t="shared" si="266"/>
        <v>0</v>
      </c>
      <c r="PCX79" s="321">
        <f t="shared" si="266"/>
        <v>0</v>
      </c>
      <c r="PCY79" s="321">
        <f t="shared" si="266"/>
        <v>0</v>
      </c>
      <c r="PCZ79" s="321">
        <f t="shared" si="266"/>
        <v>0</v>
      </c>
      <c r="PDA79" s="321">
        <f t="shared" si="266"/>
        <v>0</v>
      </c>
      <c r="PDB79" s="321">
        <f t="shared" si="266"/>
        <v>0</v>
      </c>
      <c r="PDC79" s="321">
        <f t="shared" si="266"/>
        <v>0</v>
      </c>
      <c r="PDD79" s="321">
        <f t="shared" si="266"/>
        <v>0</v>
      </c>
      <c r="PDE79" s="321">
        <f t="shared" si="266"/>
        <v>0</v>
      </c>
      <c r="PDF79" s="321">
        <f t="shared" si="266"/>
        <v>0</v>
      </c>
      <c r="PDG79" s="321">
        <f t="shared" si="266"/>
        <v>0</v>
      </c>
      <c r="PDH79" s="321">
        <f t="shared" si="266"/>
        <v>0</v>
      </c>
      <c r="PDI79" s="321">
        <f t="shared" si="266"/>
        <v>0</v>
      </c>
      <c r="PDJ79" s="321">
        <f t="shared" si="266"/>
        <v>0</v>
      </c>
      <c r="PDK79" s="321">
        <f t="shared" si="266"/>
        <v>0</v>
      </c>
      <c r="PDL79" s="321">
        <f t="shared" si="266"/>
        <v>0</v>
      </c>
      <c r="PDM79" s="321">
        <f t="shared" si="266"/>
        <v>0</v>
      </c>
      <c r="PDN79" s="321">
        <f t="shared" si="266"/>
        <v>0</v>
      </c>
      <c r="PDO79" s="321">
        <f t="shared" si="266"/>
        <v>0</v>
      </c>
      <c r="PDP79" s="321">
        <f t="shared" si="266"/>
        <v>0</v>
      </c>
      <c r="PDQ79" s="321">
        <f t="shared" si="266"/>
        <v>0</v>
      </c>
      <c r="PDR79" s="321">
        <f t="shared" si="266"/>
        <v>0</v>
      </c>
      <c r="PDS79" s="321">
        <f t="shared" si="266"/>
        <v>0</v>
      </c>
      <c r="PDT79" s="321">
        <f t="shared" si="266"/>
        <v>0</v>
      </c>
      <c r="PDU79" s="321">
        <f t="shared" si="266"/>
        <v>0</v>
      </c>
      <c r="PDV79" s="321">
        <f t="shared" si="266"/>
        <v>0</v>
      </c>
      <c r="PDW79" s="321">
        <f t="shared" si="266"/>
        <v>0</v>
      </c>
      <c r="PDX79" s="321">
        <f t="shared" si="266"/>
        <v>0</v>
      </c>
      <c r="PDY79" s="321">
        <f t="shared" si="266"/>
        <v>0</v>
      </c>
      <c r="PDZ79" s="321">
        <f t="shared" si="266"/>
        <v>0</v>
      </c>
      <c r="PEA79" s="321">
        <f t="shared" si="266"/>
        <v>0</v>
      </c>
      <c r="PEB79" s="321">
        <f t="shared" si="266"/>
        <v>0</v>
      </c>
      <c r="PEC79" s="321">
        <f t="shared" si="266"/>
        <v>0</v>
      </c>
      <c r="PED79" s="321">
        <f t="shared" si="266"/>
        <v>0</v>
      </c>
      <c r="PEE79" s="321">
        <f t="shared" si="266"/>
        <v>0</v>
      </c>
      <c r="PEF79" s="321">
        <f t="shared" si="266"/>
        <v>0</v>
      </c>
      <c r="PEG79" s="321">
        <f t="shared" si="266"/>
        <v>0</v>
      </c>
      <c r="PEH79" s="321">
        <f t="shared" si="266"/>
        <v>0</v>
      </c>
      <c r="PEI79" s="321">
        <f t="shared" si="266"/>
        <v>0</v>
      </c>
      <c r="PEJ79" s="321">
        <f t="shared" si="266"/>
        <v>0</v>
      </c>
      <c r="PEK79" s="321">
        <f t="shared" si="266"/>
        <v>0</v>
      </c>
      <c r="PEL79" s="321">
        <f t="shared" si="266"/>
        <v>0</v>
      </c>
      <c r="PEM79" s="321">
        <f t="shared" si="266"/>
        <v>0</v>
      </c>
      <c r="PEN79" s="321">
        <f t="shared" si="266"/>
        <v>0</v>
      </c>
      <c r="PEO79" s="321">
        <f t="shared" si="266"/>
        <v>0</v>
      </c>
      <c r="PEP79" s="321">
        <f t="shared" si="266"/>
        <v>0</v>
      </c>
      <c r="PEQ79" s="321">
        <f t="shared" si="267"/>
        <v>0</v>
      </c>
      <c r="PER79" s="321">
        <f t="shared" si="267"/>
        <v>0</v>
      </c>
      <c r="PES79" s="321">
        <f t="shared" si="267"/>
        <v>0</v>
      </c>
      <c r="PET79" s="321">
        <f t="shared" si="267"/>
        <v>0</v>
      </c>
      <c r="PEU79" s="321">
        <f t="shared" si="267"/>
        <v>0</v>
      </c>
      <c r="PEV79" s="321">
        <f t="shared" si="267"/>
        <v>0</v>
      </c>
      <c r="PEW79" s="321">
        <f t="shared" si="267"/>
        <v>0</v>
      </c>
      <c r="PEX79" s="321">
        <f t="shared" si="267"/>
        <v>0</v>
      </c>
      <c r="PEY79" s="321">
        <f t="shared" si="267"/>
        <v>0</v>
      </c>
      <c r="PEZ79" s="321">
        <f t="shared" si="267"/>
        <v>0</v>
      </c>
      <c r="PFA79" s="321">
        <f t="shared" si="267"/>
        <v>0</v>
      </c>
      <c r="PFB79" s="321">
        <f t="shared" si="267"/>
        <v>0</v>
      </c>
      <c r="PFC79" s="321">
        <f t="shared" si="267"/>
        <v>0</v>
      </c>
      <c r="PFD79" s="321">
        <f t="shared" si="267"/>
        <v>0</v>
      </c>
      <c r="PFE79" s="321">
        <f t="shared" si="267"/>
        <v>0</v>
      </c>
      <c r="PFF79" s="321">
        <f t="shared" si="267"/>
        <v>0</v>
      </c>
      <c r="PFG79" s="321">
        <f t="shared" si="267"/>
        <v>0</v>
      </c>
      <c r="PFH79" s="321">
        <f t="shared" si="267"/>
        <v>0</v>
      </c>
      <c r="PFI79" s="321">
        <f t="shared" si="267"/>
        <v>0</v>
      </c>
      <c r="PFJ79" s="321">
        <f t="shared" si="267"/>
        <v>0</v>
      </c>
      <c r="PFK79" s="321">
        <f t="shared" si="267"/>
        <v>0</v>
      </c>
      <c r="PFL79" s="321">
        <f t="shared" si="267"/>
        <v>0</v>
      </c>
      <c r="PFM79" s="321">
        <f t="shared" si="267"/>
        <v>0</v>
      </c>
      <c r="PFN79" s="321">
        <f t="shared" si="267"/>
        <v>0</v>
      </c>
      <c r="PFO79" s="321">
        <f t="shared" si="267"/>
        <v>0</v>
      </c>
      <c r="PFP79" s="321">
        <f t="shared" si="267"/>
        <v>0</v>
      </c>
      <c r="PFQ79" s="321">
        <f t="shared" si="267"/>
        <v>0</v>
      </c>
      <c r="PFR79" s="321">
        <f t="shared" si="267"/>
        <v>0</v>
      </c>
      <c r="PFS79" s="321">
        <f t="shared" si="267"/>
        <v>0</v>
      </c>
      <c r="PFT79" s="321">
        <f t="shared" si="267"/>
        <v>0</v>
      </c>
      <c r="PFU79" s="321">
        <f t="shared" si="267"/>
        <v>0</v>
      </c>
      <c r="PFV79" s="321">
        <f t="shared" si="267"/>
        <v>0</v>
      </c>
      <c r="PFW79" s="321">
        <f t="shared" si="267"/>
        <v>0</v>
      </c>
      <c r="PFX79" s="321">
        <f t="shared" si="267"/>
        <v>0</v>
      </c>
      <c r="PFY79" s="321">
        <f t="shared" si="267"/>
        <v>0</v>
      </c>
      <c r="PFZ79" s="321">
        <f t="shared" si="267"/>
        <v>0</v>
      </c>
      <c r="PGA79" s="321">
        <f t="shared" si="267"/>
        <v>0</v>
      </c>
      <c r="PGB79" s="321">
        <f t="shared" si="267"/>
        <v>0</v>
      </c>
      <c r="PGC79" s="321">
        <f t="shared" si="267"/>
        <v>0</v>
      </c>
      <c r="PGD79" s="321">
        <f t="shared" si="267"/>
        <v>0</v>
      </c>
      <c r="PGE79" s="321">
        <f t="shared" si="267"/>
        <v>0</v>
      </c>
      <c r="PGF79" s="321">
        <f t="shared" si="267"/>
        <v>0</v>
      </c>
      <c r="PGG79" s="321">
        <f t="shared" si="267"/>
        <v>0</v>
      </c>
      <c r="PGH79" s="321">
        <f t="shared" si="267"/>
        <v>0</v>
      </c>
      <c r="PGI79" s="321">
        <f t="shared" si="267"/>
        <v>0</v>
      </c>
      <c r="PGJ79" s="321">
        <f t="shared" si="267"/>
        <v>0</v>
      </c>
      <c r="PGK79" s="321">
        <f t="shared" si="267"/>
        <v>0</v>
      </c>
      <c r="PGL79" s="321">
        <f t="shared" si="267"/>
        <v>0</v>
      </c>
      <c r="PGM79" s="321">
        <f t="shared" si="267"/>
        <v>0</v>
      </c>
      <c r="PGN79" s="321">
        <f t="shared" si="267"/>
        <v>0</v>
      </c>
      <c r="PGO79" s="321">
        <f t="shared" si="267"/>
        <v>0</v>
      </c>
      <c r="PGP79" s="321">
        <f t="shared" si="267"/>
        <v>0</v>
      </c>
      <c r="PGQ79" s="321">
        <f t="shared" si="267"/>
        <v>0</v>
      </c>
      <c r="PGR79" s="321">
        <f t="shared" si="267"/>
        <v>0</v>
      </c>
      <c r="PGS79" s="321">
        <f t="shared" si="267"/>
        <v>0</v>
      </c>
      <c r="PGT79" s="321">
        <f t="shared" si="267"/>
        <v>0</v>
      </c>
      <c r="PGU79" s="321">
        <f t="shared" si="267"/>
        <v>0</v>
      </c>
      <c r="PGV79" s="321">
        <f t="shared" si="267"/>
        <v>0</v>
      </c>
      <c r="PGW79" s="321">
        <f t="shared" si="267"/>
        <v>0</v>
      </c>
      <c r="PGX79" s="321">
        <f t="shared" si="267"/>
        <v>0</v>
      </c>
      <c r="PGY79" s="321">
        <f t="shared" si="267"/>
        <v>0</v>
      </c>
      <c r="PGZ79" s="321">
        <f t="shared" si="267"/>
        <v>0</v>
      </c>
      <c r="PHA79" s="321">
        <f t="shared" si="267"/>
        <v>0</v>
      </c>
      <c r="PHB79" s="321">
        <f t="shared" si="267"/>
        <v>0</v>
      </c>
      <c r="PHC79" s="321">
        <f t="shared" si="268"/>
        <v>0</v>
      </c>
      <c r="PHD79" s="321">
        <f t="shared" si="268"/>
        <v>0</v>
      </c>
      <c r="PHE79" s="321">
        <f t="shared" si="268"/>
        <v>0</v>
      </c>
      <c r="PHF79" s="321">
        <f t="shared" si="268"/>
        <v>0</v>
      </c>
      <c r="PHG79" s="321">
        <f t="shared" si="268"/>
        <v>0</v>
      </c>
      <c r="PHH79" s="321">
        <f t="shared" si="268"/>
        <v>0</v>
      </c>
      <c r="PHI79" s="321">
        <f t="shared" si="268"/>
        <v>0</v>
      </c>
      <c r="PHJ79" s="321">
        <f t="shared" si="268"/>
        <v>0</v>
      </c>
      <c r="PHK79" s="321">
        <f t="shared" si="268"/>
        <v>0</v>
      </c>
      <c r="PHL79" s="321">
        <f t="shared" si="268"/>
        <v>0</v>
      </c>
      <c r="PHM79" s="321">
        <f t="shared" si="268"/>
        <v>0</v>
      </c>
      <c r="PHN79" s="321">
        <f t="shared" si="268"/>
        <v>0</v>
      </c>
      <c r="PHO79" s="321">
        <f t="shared" si="268"/>
        <v>0</v>
      </c>
      <c r="PHP79" s="321">
        <f t="shared" si="268"/>
        <v>0</v>
      </c>
      <c r="PHQ79" s="321">
        <f t="shared" si="268"/>
        <v>0</v>
      </c>
      <c r="PHR79" s="321">
        <f t="shared" si="268"/>
        <v>0</v>
      </c>
      <c r="PHS79" s="321">
        <f t="shared" si="268"/>
        <v>0</v>
      </c>
      <c r="PHT79" s="321">
        <f t="shared" si="268"/>
        <v>0</v>
      </c>
      <c r="PHU79" s="321">
        <f t="shared" si="268"/>
        <v>0</v>
      </c>
      <c r="PHV79" s="321">
        <f t="shared" si="268"/>
        <v>0</v>
      </c>
      <c r="PHW79" s="321">
        <f t="shared" si="268"/>
        <v>0</v>
      </c>
      <c r="PHX79" s="321">
        <f t="shared" si="268"/>
        <v>0</v>
      </c>
      <c r="PHY79" s="321">
        <f t="shared" si="268"/>
        <v>0</v>
      </c>
      <c r="PHZ79" s="321">
        <f t="shared" si="268"/>
        <v>0</v>
      </c>
      <c r="PIA79" s="321">
        <f t="shared" si="268"/>
        <v>0</v>
      </c>
      <c r="PIB79" s="321">
        <f t="shared" si="268"/>
        <v>0</v>
      </c>
      <c r="PIC79" s="321">
        <f t="shared" si="268"/>
        <v>0</v>
      </c>
      <c r="PID79" s="321">
        <f t="shared" si="268"/>
        <v>0</v>
      </c>
      <c r="PIE79" s="321">
        <f t="shared" si="268"/>
        <v>0</v>
      </c>
      <c r="PIF79" s="321">
        <f t="shared" si="268"/>
        <v>0</v>
      </c>
      <c r="PIG79" s="321">
        <f t="shared" si="268"/>
        <v>0</v>
      </c>
      <c r="PIH79" s="321">
        <f t="shared" si="268"/>
        <v>0</v>
      </c>
      <c r="PII79" s="321">
        <f t="shared" si="268"/>
        <v>0</v>
      </c>
      <c r="PIJ79" s="321">
        <f t="shared" si="268"/>
        <v>0</v>
      </c>
      <c r="PIK79" s="321">
        <f t="shared" si="268"/>
        <v>0</v>
      </c>
      <c r="PIL79" s="321">
        <f t="shared" si="268"/>
        <v>0</v>
      </c>
      <c r="PIM79" s="321">
        <f t="shared" si="268"/>
        <v>0</v>
      </c>
      <c r="PIN79" s="321">
        <f t="shared" si="268"/>
        <v>0</v>
      </c>
      <c r="PIO79" s="321">
        <f t="shared" si="268"/>
        <v>0</v>
      </c>
      <c r="PIP79" s="321">
        <f t="shared" si="268"/>
        <v>0</v>
      </c>
      <c r="PIQ79" s="321">
        <f t="shared" si="268"/>
        <v>0</v>
      </c>
      <c r="PIR79" s="321">
        <f t="shared" si="268"/>
        <v>0</v>
      </c>
      <c r="PIS79" s="321">
        <f t="shared" si="268"/>
        <v>0</v>
      </c>
      <c r="PIT79" s="321">
        <f t="shared" si="268"/>
        <v>0</v>
      </c>
      <c r="PIU79" s="321">
        <f t="shared" si="268"/>
        <v>0</v>
      </c>
      <c r="PIV79" s="321">
        <f t="shared" si="268"/>
        <v>0</v>
      </c>
      <c r="PIW79" s="321">
        <f t="shared" si="268"/>
        <v>0</v>
      </c>
      <c r="PIX79" s="321">
        <f t="shared" si="268"/>
        <v>0</v>
      </c>
      <c r="PIY79" s="321">
        <f t="shared" si="268"/>
        <v>0</v>
      </c>
      <c r="PIZ79" s="321">
        <f t="shared" si="268"/>
        <v>0</v>
      </c>
      <c r="PJA79" s="321">
        <f t="shared" si="268"/>
        <v>0</v>
      </c>
      <c r="PJB79" s="321">
        <f t="shared" si="268"/>
        <v>0</v>
      </c>
      <c r="PJC79" s="321">
        <f t="shared" si="268"/>
        <v>0</v>
      </c>
      <c r="PJD79" s="321">
        <f t="shared" si="268"/>
        <v>0</v>
      </c>
      <c r="PJE79" s="321">
        <f t="shared" si="268"/>
        <v>0</v>
      </c>
      <c r="PJF79" s="321">
        <f t="shared" si="268"/>
        <v>0</v>
      </c>
      <c r="PJG79" s="321">
        <f t="shared" si="268"/>
        <v>0</v>
      </c>
      <c r="PJH79" s="321">
        <f t="shared" si="268"/>
        <v>0</v>
      </c>
      <c r="PJI79" s="321">
        <f t="shared" si="268"/>
        <v>0</v>
      </c>
      <c r="PJJ79" s="321">
        <f t="shared" si="268"/>
        <v>0</v>
      </c>
      <c r="PJK79" s="321">
        <f t="shared" si="268"/>
        <v>0</v>
      </c>
      <c r="PJL79" s="321">
        <f t="shared" si="268"/>
        <v>0</v>
      </c>
      <c r="PJM79" s="321">
        <f t="shared" si="268"/>
        <v>0</v>
      </c>
      <c r="PJN79" s="321">
        <f t="shared" si="268"/>
        <v>0</v>
      </c>
      <c r="PJO79" s="321">
        <f t="shared" si="269"/>
        <v>0</v>
      </c>
      <c r="PJP79" s="321">
        <f t="shared" si="269"/>
        <v>0</v>
      </c>
      <c r="PJQ79" s="321">
        <f t="shared" si="269"/>
        <v>0</v>
      </c>
      <c r="PJR79" s="321">
        <f t="shared" si="269"/>
        <v>0</v>
      </c>
      <c r="PJS79" s="321">
        <f t="shared" si="269"/>
        <v>0</v>
      </c>
      <c r="PJT79" s="321">
        <f t="shared" si="269"/>
        <v>0</v>
      </c>
      <c r="PJU79" s="321">
        <f t="shared" si="269"/>
        <v>0</v>
      </c>
      <c r="PJV79" s="321">
        <f t="shared" si="269"/>
        <v>0</v>
      </c>
      <c r="PJW79" s="321">
        <f t="shared" si="269"/>
        <v>0</v>
      </c>
      <c r="PJX79" s="321">
        <f t="shared" si="269"/>
        <v>0</v>
      </c>
      <c r="PJY79" s="321">
        <f t="shared" si="269"/>
        <v>0</v>
      </c>
      <c r="PJZ79" s="321">
        <f t="shared" si="269"/>
        <v>0</v>
      </c>
      <c r="PKA79" s="321">
        <f t="shared" si="269"/>
        <v>0</v>
      </c>
      <c r="PKB79" s="321">
        <f t="shared" si="269"/>
        <v>0</v>
      </c>
      <c r="PKC79" s="321">
        <f t="shared" si="269"/>
        <v>0</v>
      </c>
      <c r="PKD79" s="321">
        <f t="shared" si="269"/>
        <v>0</v>
      </c>
      <c r="PKE79" s="321">
        <f t="shared" si="269"/>
        <v>0</v>
      </c>
      <c r="PKF79" s="321">
        <f t="shared" si="269"/>
        <v>0</v>
      </c>
      <c r="PKG79" s="321">
        <f t="shared" si="269"/>
        <v>0</v>
      </c>
      <c r="PKH79" s="321">
        <f t="shared" si="269"/>
        <v>0</v>
      </c>
      <c r="PKI79" s="321">
        <f t="shared" si="269"/>
        <v>0</v>
      </c>
      <c r="PKJ79" s="321">
        <f t="shared" si="269"/>
        <v>0</v>
      </c>
      <c r="PKK79" s="321">
        <f t="shared" si="269"/>
        <v>0</v>
      </c>
      <c r="PKL79" s="321">
        <f t="shared" si="269"/>
        <v>0</v>
      </c>
      <c r="PKM79" s="321">
        <f t="shared" si="269"/>
        <v>0</v>
      </c>
      <c r="PKN79" s="321">
        <f t="shared" si="269"/>
        <v>0</v>
      </c>
      <c r="PKO79" s="321">
        <f t="shared" si="269"/>
        <v>0</v>
      </c>
      <c r="PKP79" s="321">
        <f t="shared" si="269"/>
        <v>0</v>
      </c>
      <c r="PKQ79" s="321">
        <f t="shared" si="269"/>
        <v>0</v>
      </c>
      <c r="PKR79" s="321">
        <f t="shared" si="269"/>
        <v>0</v>
      </c>
      <c r="PKS79" s="321">
        <f t="shared" si="269"/>
        <v>0</v>
      </c>
      <c r="PKT79" s="321">
        <f t="shared" si="269"/>
        <v>0</v>
      </c>
      <c r="PKU79" s="321">
        <f t="shared" si="269"/>
        <v>0</v>
      </c>
      <c r="PKV79" s="321">
        <f t="shared" si="269"/>
        <v>0</v>
      </c>
      <c r="PKW79" s="321">
        <f t="shared" si="269"/>
        <v>0</v>
      </c>
      <c r="PKX79" s="321">
        <f t="shared" si="269"/>
        <v>0</v>
      </c>
      <c r="PKY79" s="321">
        <f t="shared" si="269"/>
        <v>0</v>
      </c>
      <c r="PKZ79" s="321">
        <f t="shared" si="269"/>
        <v>0</v>
      </c>
      <c r="PLA79" s="321">
        <f t="shared" si="269"/>
        <v>0</v>
      </c>
      <c r="PLB79" s="321">
        <f t="shared" si="269"/>
        <v>0</v>
      </c>
      <c r="PLC79" s="321">
        <f t="shared" si="269"/>
        <v>0</v>
      </c>
      <c r="PLD79" s="321">
        <f t="shared" si="269"/>
        <v>0</v>
      </c>
      <c r="PLE79" s="321">
        <f t="shared" si="269"/>
        <v>0</v>
      </c>
      <c r="PLF79" s="321">
        <f t="shared" si="269"/>
        <v>0</v>
      </c>
      <c r="PLG79" s="321">
        <f t="shared" si="269"/>
        <v>0</v>
      </c>
      <c r="PLH79" s="321">
        <f t="shared" si="269"/>
        <v>0</v>
      </c>
      <c r="PLI79" s="321">
        <f t="shared" si="269"/>
        <v>0</v>
      </c>
      <c r="PLJ79" s="321">
        <f t="shared" si="269"/>
        <v>0</v>
      </c>
      <c r="PLK79" s="321">
        <f t="shared" si="269"/>
        <v>0</v>
      </c>
      <c r="PLL79" s="321">
        <f t="shared" si="269"/>
        <v>0</v>
      </c>
      <c r="PLM79" s="321">
        <f t="shared" si="269"/>
        <v>0</v>
      </c>
      <c r="PLN79" s="321">
        <f t="shared" si="269"/>
        <v>0</v>
      </c>
      <c r="PLO79" s="321">
        <f t="shared" si="269"/>
        <v>0</v>
      </c>
      <c r="PLP79" s="321">
        <f t="shared" si="269"/>
        <v>0</v>
      </c>
      <c r="PLQ79" s="321">
        <f t="shared" si="269"/>
        <v>0</v>
      </c>
      <c r="PLR79" s="321">
        <f t="shared" si="269"/>
        <v>0</v>
      </c>
      <c r="PLS79" s="321">
        <f t="shared" si="269"/>
        <v>0</v>
      </c>
      <c r="PLT79" s="321">
        <f t="shared" si="269"/>
        <v>0</v>
      </c>
      <c r="PLU79" s="321">
        <f t="shared" si="269"/>
        <v>0</v>
      </c>
      <c r="PLV79" s="321">
        <f t="shared" si="269"/>
        <v>0</v>
      </c>
      <c r="PLW79" s="321">
        <f t="shared" si="269"/>
        <v>0</v>
      </c>
      <c r="PLX79" s="321">
        <f t="shared" si="269"/>
        <v>0</v>
      </c>
      <c r="PLY79" s="321">
        <f t="shared" si="269"/>
        <v>0</v>
      </c>
      <c r="PLZ79" s="321">
        <f t="shared" si="269"/>
        <v>0</v>
      </c>
      <c r="PMA79" s="321">
        <f t="shared" si="270"/>
        <v>0</v>
      </c>
      <c r="PMB79" s="321">
        <f t="shared" si="270"/>
        <v>0</v>
      </c>
      <c r="PMC79" s="321">
        <f t="shared" si="270"/>
        <v>0</v>
      </c>
      <c r="PMD79" s="321">
        <f t="shared" si="270"/>
        <v>0</v>
      </c>
      <c r="PME79" s="321">
        <f t="shared" si="270"/>
        <v>0</v>
      </c>
      <c r="PMF79" s="321">
        <f t="shared" si="270"/>
        <v>0</v>
      </c>
      <c r="PMG79" s="321">
        <f t="shared" si="270"/>
        <v>0</v>
      </c>
      <c r="PMH79" s="321">
        <f t="shared" si="270"/>
        <v>0</v>
      </c>
      <c r="PMI79" s="321">
        <f t="shared" si="270"/>
        <v>0</v>
      </c>
      <c r="PMJ79" s="321">
        <f t="shared" si="270"/>
        <v>0</v>
      </c>
      <c r="PMK79" s="321">
        <f t="shared" si="270"/>
        <v>0</v>
      </c>
      <c r="PML79" s="321">
        <f t="shared" si="270"/>
        <v>0</v>
      </c>
      <c r="PMM79" s="321">
        <f t="shared" si="270"/>
        <v>0</v>
      </c>
      <c r="PMN79" s="321">
        <f t="shared" si="270"/>
        <v>0</v>
      </c>
      <c r="PMO79" s="321">
        <f t="shared" si="270"/>
        <v>0</v>
      </c>
      <c r="PMP79" s="321">
        <f t="shared" si="270"/>
        <v>0</v>
      </c>
      <c r="PMQ79" s="321">
        <f t="shared" si="270"/>
        <v>0</v>
      </c>
      <c r="PMR79" s="321">
        <f t="shared" si="270"/>
        <v>0</v>
      </c>
      <c r="PMS79" s="321">
        <f t="shared" si="270"/>
        <v>0</v>
      </c>
      <c r="PMT79" s="321">
        <f t="shared" si="270"/>
        <v>0</v>
      </c>
      <c r="PMU79" s="321">
        <f t="shared" si="270"/>
        <v>0</v>
      </c>
      <c r="PMV79" s="321">
        <f t="shared" si="270"/>
        <v>0</v>
      </c>
      <c r="PMW79" s="321">
        <f t="shared" si="270"/>
        <v>0</v>
      </c>
      <c r="PMX79" s="321">
        <f t="shared" si="270"/>
        <v>0</v>
      </c>
      <c r="PMY79" s="321">
        <f t="shared" si="270"/>
        <v>0</v>
      </c>
      <c r="PMZ79" s="321">
        <f t="shared" si="270"/>
        <v>0</v>
      </c>
      <c r="PNA79" s="321">
        <f t="shared" si="270"/>
        <v>0</v>
      </c>
      <c r="PNB79" s="321">
        <f t="shared" si="270"/>
        <v>0</v>
      </c>
      <c r="PNC79" s="321">
        <f t="shared" si="270"/>
        <v>0</v>
      </c>
      <c r="PND79" s="321">
        <f t="shared" si="270"/>
        <v>0</v>
      </c>
      <c r="PNE79" s="321">
        <f t="shared" si="270"/>
        <v>0</v>
      </c>
      <c r="PNF79" s="321">
        <f t="shared" si="270"/>
        <v>0</v>
      </c>
      <c r="PNG79" s="321">
        <f t="shared" si="270"/>
        <v>0</v>
      </c>
      <c r="PNH79" s="321">
        <f t="shared" si="270"/>
        <v>0</v>
      </c>
      <c r="PNI79" s="321">
        <f t="shared" si="270"/>
        <v>0</v>
      </c>
      <c r="PNJ79" s="321">
        <f t="shared" si="270"/>
        <v>0</v>
      </c>
      <c r="PNK79" s="321">
        <f t="shared" si="270"/>
        <v>0</v>
      </c>
      <c r="PNL79" s="321">
        <f t="shared" si="270"/>
        <v>0</v>
      </c>
      <c r="PNM79" s="321">
        <f t="shared" si="270"/>
        <v>0</v>
      </c>
      <c r="PNN79" s="321">
        <f t="shared" si="270"/>
        <v>0</v>
      </c>
      <c r="PNO79" s="321">
        <f t="shared" si="270"/>
        <v>0</v>
      </c>
      <c r="PNP79" s="321">
        <f t="shared" si="270"/>
        <v>0</v>
      </c>
      <c r="PNQ79" s="321">
        <f t="shared" si="270"/>
        <v>0</v>
      </c>
      <c r="PNR79" s="321">
        <f t="shared" si="270"/>
        <v>0</v>
      </c>
      <c r="PNS79" s="321">
        <f t="shared" si="270"/>
        <v>0</v>
      </c>
      <c r="PNT79" s="321">
        <f t="shared" si="270"/>
        <v>0</v>
      </c>
      <c r="PNU79" s="321">
        <f t="shared" si="270"/>
        <v>0</v>
      </c>
      <c r="PNV79" s="321">
        <f t="shared" si="270"/>
        <v>0</v>
      </c>
      <c r="PNW79" s="321">
        <f t="shared" si="270"/>
        <v>0</v>
      </c>
      <c r="PNX79" s="321">
        <f t="shared" si="270"/>
        <v>0</v>
      </c>
      <c r="PNY79" s="321">
        <f t="shared" si="270"/>
        <v>0</v>
      </c>
      <c r="PNZ79" s="321">
        <f t="shared" si="270"/>
        <v>0</v>
      </c>
      <c r="POA79" s="321">
        <f t="shared" si="270"/>
        <v>0</v>
      </c>
      <c r="POB79" s="321">
        <f t="shared" si="270"/>
        <v>0</v>
      </c>
      <c r="POC79" s="321">
        <f t="shared" si="270"/>
        <v>0</v>
      </c>
      <c r="POD79" s="321">
        <f t="shared" si="270"/>
        <v>0</v>
      </c>
      <c r="POE79" s="321">
        <f t="shared" si="270"/>
        <v>0</v>
      </c>
      <c r="POF79" s="321">
        <f t="shared" si="270"/>
        <v>0</v>
      </c>
      <c r="POG79" s="321">
        <f t="shared" si="270"/>
        <v>0</v>
      </c>
      <c r="POH79" s="321">
        <f t="shared" si="270"/>
        <v>0</v>
      </c>
      <c r="POI79" s="321">
        <f t="shared" si="270"/>
        <v>0</v>
      </c>
      <c r="POJ79" s="321">
        <f t="shared" si="270"/>
        <v>0</v>
      </c>
      <c r="POK79" s="321">
        <f t="shared" si="270"/>
        <v>0</v>
      </c>
      <c r="POL79" s="321">
        <f t="shared" si="270"/>
        <v>0</v>
      </c>
      <c r="POM79" s="321">
        <f t="shared" si="271"/>
        <v>0</v>
      </c>
      <c r="PON79" s="321">
        <f t="shared" si="271"/>
        <v>0</v>
      </c>
      <c r="POO79" s="321">
        <f t="shared" si="271"/>
        <v>0</v>
      </c>
      <c r="POP79" s="321">
        <f t="shared" si="271"/>
        <v>0</v>
      </c>
      <c r="POQ79" s="321">
        <f t="shared" si="271"/>
        <v>0</v>
      </c>
      <c r="POR79" s="321">
        <f t="shared" si="271"/>
        <v>0</v>
      </c>
      <c r="POS79" s="321">
        <f t="shared" si="271"/>
        <v>0</v>
      </c>
      <c r="POT79" s="321">
        <f t="shared" si="271"/>
        <v>0</v>
      </c>
      <c r="POU79" s="321">
        <f t="shared" si="271"/>
        <v>0</v>
      </c>
      <c r="POV79" s="321">
        <f t="shared" si="271"/>
        <v>0</v>
      </c>
      <c r="POW79" s="321">
        <f t="shared" si="271"/>
        <v>0</v>
      </c>
      <c r="POX79" s="321">
        <f t="shared" si="271"/>
        <v>0</v>
      </c>
      <c r="POY79" s="321">
        <f t="shared" si="271"/>
        <v>0</v>
      </c>
      <c r="POZ79" s="321">
        <f t="shared" si="271"/>
        <v>0</v>
      </c>
      <c r="PPA79" s="321">
        <f t="shared" si="271"/>
        <v>0</v>
      </c>
      <c r="PPB79" s="321">
        <f t="shared" si="271"/>
        <v>0</v>
      </c>
      <c r="PPC79" s="321">
        <f t="shared" si="271"/>
        <v>0</v>
      </c>
      <c r="PPD79" s="321">
        <f t="shared" si="271"/>
        <v>0</v>
      </c>
      <c r="PPE79" s="321">
        <f t="shared" si="271"/>
        <v>0</v>
      </c>
      <c r="PPF79" s="321">
        <f t="shared" si="271"/>
        <v>0</v>
      </c>
      <c r="PPG79" s="321">
        <f t="shared" si="271"/>
        <v>0</v>
      </c>
      <c r="PPH79" s="321">
        <f t="shared" si="271"/>
        <v>0</v>
      </c>
      <c r="PPI79" s="321">
        <f t="shared" si="271"/>
        <v>0</v>
      </c>
      <c r="PPJ79" s="321">
        <f t="shared" si="271"/>
        <v>0</v>
      </c>
      <c r="PPK79" s="321">
        <f t="shared" si="271"/>
        <v>0</v>
      </c>
      <c r="PPL79" s="321">
        <f t="shared" si="271"/>
        <v>0</v>
      </c>
      <c r="PPM79" s="321">
        <f t="shared" si="271"/>
        <v>0</v>
      </c>
      <c r="PPN79" s="321">
        <f t="shared" si="271"/>
        <v>0</v>
      </c>
      <c r="PPO79" s="321">
        <f t="shared" si="271"/>
        <v>0</v>
      </c>
      <c r="PPP79" s="321">
        <f t="shared" si="271"/>
        <v>0</v>
      </c>
      <c r="PPQ79" s="321">
        <f t="shared" si="271"/>
        <v>0</v>
      </c>
      <c r="PPR79" s="321">
        <f t="shared" si="271"/>
        <v>0</v>
      </c>
      <c r="PPS79" s="321">
        <f t="shared" si="271"/>
        <v>0</v>
      </c>
      <c r="PPT79" s="321">
        <f t="shared" si="271"/>
        <v>0</v>
      </c>
      <c r="PPU79" s="321">
        <f t="shared" si="271"/>
        <v>0</v>
      </c>
      <c r="PPV79" s="321">
        <f t="shared" si="271"/>
        <v>0</v>
      </c>
      <c r="PPW79" s="321">
        <f t="shared" si="271"/>
        <v>0</v>
      </c>
      <c r="PPX79" s="321">
        <f t="shared" si="271"/>
        <v>0</v>
      </c>
      <c r="PPY79" s="321">
        <f t="shared" si="271"/>
        <v>0</v>
      </c>
      <c r="PPZ79" s="321">
        <f t="shared" si="271"/>
        <v>0</v>
      </c>
      <c r="PQA79" s="321">
        <f t="shared" si="271"/>
        <v>0</v>
      </c>
      <c r="PQB79" s="321">
        <f t="shared" si="271"/>
        <v>0</v>
      </c>
      <c r="PQC79" s="321">
        <f t="shared" si="271"/>
        <v>0</v>
      </c>
      <c r="PQD79" s="321">
        <f t="shared" si="271"/>
        <v>0</v>
      </c>
      <c r="PQE79" s="321">
        <f t="shared" si="271"/>
        <v>0</v>
      </c>
      <c r="PQF79" s="321">
        <f t="shared" si="271"/>
        <v>0</v>
      </c>
      <c r="PQG79" s="321">
        <f t="shared" si="271"/>
        <v>0</v>
      </c>
      <c r="PQH79" s="321">
        <f t="shared" si="271"/>
        <v>0</v>
      </c>
      <c r="PQI79" s="321">
        <f t="shared" si="271"/>
        <v>0</v>
      </c>
      <c r="PQJ79" s="321">
        <f t="shared" si="271"/>
        <v>0</v>
      </c>
      <c r="PQK79" s="321">
        <f t="shared" si="271"/>
        <v>0</v>
      </c>
      <c r="PQL79" s="321">
        <f t="shared" si="271"/>
        <v>0</v>
      </c>
      <c r="PQM79" s="321">
        <f t="shared" si="271"/>
        <v>0</v>
      </c>
      <c r="PQN79" s="321">
        <f t="shared" si="271"/>
        <v>0</v>
      </c>
      <c r="PQO79" s="321">
        <f t="shared" si="271"/>
        <v>0</v>
      </c>
      <c r="PQP79" s="321">
        <f t="shared" si="271"/>
        <v>0</v>
      </c>
      <c r="PQQ79" s="321">
        <f t="shared" si="271"/>
        <v>0</v>
      </c>
      <c r="PQR79" s="321">
        <f t="shared" si="271"/>
        <v>0</v>
      </c>
      <c r="PQS79" s="321">
        <f t="shared" si="271"/>
        <v>0</v>
      </c>
      <c r="PQT79" s="321">
        <f t="shared" si="271"/>
        <v>0</v>
      </c>
      <c r="PQU79" s="321">
        <f t="shared" si="271"/>
        <v>0</v>
      </c>
      <c r="PQV79" s="321">
        <f t="shared" si="271"/>
        <v>0</v>
      </c>
      <c r="PQW79" s="321">
        <f t="shared" si="271"/>
        <v>0</v>
      </c>
      <c r="PQX79" s="321">
        <f t="shared" si="271"/>
        <v>0</v>
      </c>
      <c r="PQY79" s="321">
        <f t="shared" si="272"/>
        <v>0</v>
      </c>
      <c r="PQZ79" s="321">
        <f t="shared" si="272"/>
        <v>0</v>
      </c>
      <c r="PRA79" s="321">
        <f t="shared" si="272"/>
        <v>0</v>
      </c>
      <c r="PRB79" s="321">
        <f t="shared" si="272"/>
        <v>0</v>
      </c>
      <c r="PRC79" s="321">
        <f t="shared" si="272"/>
        <v>0</v>
      </c>
      <c r="PRD79" s="321">
        <f t="shared" si="272"/>
        <v>0</v>
      </c>
      <c r="PRE79" s="321">
        <f t="shared" si="272"/>
        <v>0</v>
      </c>
      <c r="PRF79" s="321">
        <f t="shared" si="272"/>
        <v>0</v>
      </c>
      <c r="PRG79" s="321">
        <f t="shared" si="272"/>
        <v>0</v>
      </c>
      <c r="PRH79" s="321">
        <f t="shared" si="272"/>
        <v>0</v>
      </c>
      <c r="PRI79" s="321">
        <f t="shared" si="272"/>
        <v>0</v>
      </c>
      <c r="PRJ79" s="321">
        <f t="shared" si="272"/>
        <v>0</v>
      </c>
      <c r="PRK79" s="321">
        <f t="shared" si="272"/>
        <v>0</v>
      </c>
      <c r="PRL79" s="321">
        <f t="shared" si="272"/>
        <v>0</v>
      </c>
      <c r="PRM79" s="321">
        <f t="shared" si="272"/>
        <v>0</v>
      </c>
      <c r="PRN79" s="321">
        <f t="shared" si="272"/>
        <v>0</v>
      </c>
      <c r="PRO79" s="321">
        <f t="shared" si="272"/>
        <v>0</v>
      </c>
      <c r="PRP79" s="321">
        <f t="shared" si="272"/>
        <v>0</v>
      </c>
      <c r="PRQ79" s="321">
        <f t="shared" si="272"/>
        <v>0</v>
      </c>
      <c r="PRR79" s="321">
        <f t="shared" si="272"/>
        <v>0</v>
      </c>
      <c r="PRS79" s="321">
        <f t="shared" si="272"/>
        <v>0</v>
      </c>
      <c r="PRT79" s="321">
        <f t="shared" si="272"/>
        <v>0</v>
      </c>
      <c r="PRU79" s="321">
        <f t="shared" si="272"/>
        <v>0</v>
      </c>
      <c r="PRV79" s="321">
        <f t="shared" si="272"/>
        <v>0</v>
      </c>
      <c r="PRW79" s="321">
        <f t="shared" si="272"/>
        <v>0</v>
      </c>
      <c r="PRX79" s="321">
        <f t="shared" si="272"/>
        <v>0</v>
      </c>
      <c r="PRY79" s="321">
        <f t="shared" si="272"/>
        <v>0</v>
      </c>
      <c r="PRZ79" s="321">
        <f t="shared" si="272"/>
        <v>0</v>
      </c>
      <c r="PSA79" s="321">
        <f t="shared" si="272"/>
        <v>0</v>
      </c>
      <c r="PSB79" s="321">
        <f t="shared" si="272"/>
        <v>0</v>
      </c>
      <c r="PSC79" s="321">
        <f t="shared" si="272"/>
        <v>0</v>
      </c>
      <c r="PSD79" s="321">
        <f t="shared" si="272"/>
        <v>0</v>
      </c>
      <c r="PSE79" s="321">
        <f t="shared" si="272"/>
        <v>0</v>
      </c>
      <c r="PSF79" s="321">
        <f t="shared" si="272"/>
        <v>0</v>
      </c>
      <c r="PSG79" s="321">
        <f t="shared" si="272"/>
        <v>0</v>
      </c>
      <c r="PSH79" s="321">
        <f t="shared" si="272"/>
        <v>0</v>
      </c>
      <c r="PSI79" s="321">
        <f t="shared" si="272"/>
        <v>0</v>
      </c>
      <c r="PSJ79" s="321">
        <f t="shared" si="272"/>
        <v>0</v>
      </c>
      <c r="PSK79" s="321">
        <f t="shared" si="272"/>
        <v>0</v>
      </c>
      <c r="PSL79" s="321">
        <f t="shared" si="272"/>
        <v>0</v>
      </c>
      <c r="PSM79" s="321">
        <f t="shared" si="272"/>
        <v>0</v>
      </c>
      <c r="PSN79" s="321">
        <f t="shared" si="272"/>
        <v>0</v>
      </c>
      <c r="PSO79" s="321">
        <f t="shared" si="272"/>
        <v>0</v>
      </c>
      <c r="PSP79" s="321">
        <f t="shared" si="272"/>
        <v>0</v>
      </c>
      <c r="PSQ79" s="321">
        <f t="shared" si="272"/>
        <v>0</v>
      </c>
      <c r="PSR79" s="321">
        <f t="shared" si="272"/>
        <v>0</v>
      </c>
      <c r="PSS79" s="321">
        <f t="shared" si="272"/>
        <v>0</v>
      </c>
      <c r="PST79" s="321">
        <f t="shared" si="272"/>
        <v>0</v>
      </c>
      <c r="PSU79" s="321">
        <f t="shared" si="272"/>
        <v>0</v>
      </c>
      <c r="PSV79" s="321">
        <f t="shared" si="272"/>
        <v>0</v>
      </c>
      <c r="PSW79" s="321">
        <f t="shared" si="272"/>
        <v>0</v>
      </c>
      <c r="PSX79" s="321">
        <f t="shared" si="272"/>
        <v>0</v>
      </c>
      <c r="PSY79" s="321">
        <f t="shared" si="272"/>
        <v>0</v>
      </c>
      <c r="PSZ79" s="321">
        <f t="shared" si="272"/>
        <v>0</v>
      </c>
      <c r="PTA79" s="321">
        <f t="shared" si="272"/>
        <v>0</v>
      </c>
      <c r="PTB79" s="321">
        <f t="shared" si="272"/>
        <v>0</v>
      </c>
      <c r="PTC79" s="321">
        <f t="shared" si="272"/>
        <v>0</v>
      </c>
      <c r="PTD79" s="321">
        <f t="shared" si="272"/>
        <v>0</v>
      </c>
      <c r="PTE79" s="321">
        <f t="shared" si="272"/>
        <v>0</v>
      </c>
      <c r="PTF79" s="321">
        <f t="shared" si="272"/>
        <v>0</v>
      </c>
      <c r="PTG79" s="321">
        <f t="shared" si="272"/>
        <v>0</v>
      </c>
      <c r="PTH79" s="321">
        <f t="shared" si="272"/>
        <v>0</v>
      </c>
      <c r="PTI79" s="321">
        <f t="shared" si="272"/>
        <v>0</v>
      </c>
      <c r="PTJ79" s="321">
        <f t="shared" si="272"/>
        <v>0</v>
      </c>
      <c r="PTK79" s="321">
        <f t="shared" si="273"/>
        <v>0</v>
      </c>
      <c r="PTL79" s="321">
        <f t="shared" si="273"/>
        <v>0</v>
      </c>
      <c r="PTM79" s="321">
        <f t="shared" si="273"/>
        <v>0</v>
      </c>
      <c r="PTN79" s="321">
        <f t="shared" si="273"/>
        <v>0</v>
      </c>
      <c r="PTO79" s="321">
        <f t="shared" si="273"/>
        <v>0</v>
      </c>
      <c r="PTP79" s="321">
        <f t="shared" si="273"/>
        <v>0</v>
      </c>
      <c r="PTQ79" s="321">
        <f t="shared" si="273"/>
        <v>0</v>
      </c>
      <c r="PTR79" s="321">
        <f t="shared" si="273"/>
        <v>0</v>
      </c>
      <c r="PTS79" s="321">
        <f t="shared" si="273"/>
        <v>0</v>
      </c>
      <c r="PTT79" s="321">
        <f t="shared" si="273"/>
        <v>0</v>
      </c>
      <c r="PTU79" s="321">
        <f t="shared" si="273"/>
        <v>0</v>
      </c>
      <c r="PTV79" s="321">
        <f t="shared" si="273"/>
        <v>0</v>
      </c>
      <c r="PTW79" s="321">
        <f t="shared" si="273"/>
        <v>0</v>
      </c>
      <c r="PTX79" s="321">
        <f t="shared" si="273"/>
        <v>0</v>
      </c>
      <c r="PTY79" s="321">
        <f t="shared" si="273"/>
        <v>0</v>
      </c>
      <c r="PTZ79" s="321">
        <f t="shared" si="273"/>
        <v>0</v>
      </c>
      <c r="PUA79" s="321">
        <f t="shared" si="273"/>
        <v>0</v>
      </c>
      <c r="PUB79" s="321">
        <f t="shared" si="273"/>
        <v>0</v>
      </c>
      <c r="PUC79" s="321">
        <f t="shared" si="273"/>
        <v>0</v>
      </c>
      <c r="PUD79" s="321">
        <f t="shared" si="273"/>
        <v>0</v>
      </c>
      <c r="PUE79" s="321">
        <f t="shared" si="273"/>
        <v>0</v>
      </c>
      <c r="PUF79" s="321">
        <f t="shared" si="273"/>
        <v>0</v>
      </c>
      <c r="PUG79" s="321">
        <f t="shared" si="273"/>
        <v>0</v>
      </c>
      <c r="PUH79" s="321">
        <f t="shared" si="273"/>
        <v>0</v>
      </c>
      <c r="PUI79" s="321">
        <f t="shared" si="273"/>
        <v>0</v>
      </c>
      <c r="PUJ79" s="321">
        <f t="shared" si="273"/>
        <v>0</v>
      </c>
      <c r="PUK79" s="321">
        <f t="shared" si="273"/>
        <v>0</v>
      </c>
      <c r="PUL79" s="321">
        <f t="shared" si="273"/>
        <v>0</v>
      </c>
      <c r="PUM79" s="321">
        <f t="shared" si="273"/>
        <v>0</v>
      </c>
      <c r="PUN79" s="321">
        <f t="shared" si="273"/>
        <v>0</v>
      </c>
      <c r="PUO79" s="321">
        <f t="shared" si="273"/>
        <v>0</v>
      </c>
      <c r="PUP79" s="321">
        <f t="shared" si="273"/>
        <v>0</v>
      </c>
      <c r="PUQ79" s="321">
        <f t="shared" si="273"/>
        <v>0</v>
      </c>
      <c r="PUR79" s="321">
        <f t="shared" si="273"/>
        <v>0</v>
      </c>
      <c r="PUS79" s="321">
        <f t="shared" si="273"/>
        <v>0</v>
      </c>
      <c r="PUT79" s="321">
        <f t="shared" si="273"/>
        <v>0</v>
      </c>
      <c r="PUU79" s="321">
        <f t="shared" si="273"/>
        <v>0</v>
      </c>
      <c r="PUV79" s="321">
        <f t="shared" si="273"/>
        <v>0</v>
      </c>
      <c r="PUW79" s="321">
        <f t="shared" si="273"/>
        <v>0</v>
      </c>
      <c r="PUX79" s="321">
        <f t="shared" si="273"/>
        <v>0</v>
      </c>
      <c r="PUY79" s="321">
        <f t="shared" si="273"/>
        <v>0</v>
      </c>
      <c r="PUZ79" s="321">
        <f t="shared" si="273"/>
        <v>0</v>
      </c>
      <c r="PVA79" s="321">
        <f t="shared" si="273"/>
        <v>0</v>
      </c>
      <c r="PVB79" s="321">
        <f t="shared" si="273"/>
        <v>0</v>
      </c>
      <c r="PVC79" s="321">
        <f t="shared" si="273"/>
        <v>0</v>
      </c>
      <c r="PVD79" s="321">
        <f t="shared" si="273"/>
        <v>0</v>
      </c>
      <c r="PVE79" s="321">
        <f t="shared" si="273"/>
        <v>0</v>
      </c>
      <c r="PVF79" s="321">
        <f t="shared" si="273"/>
        <v>0</v>
      </c>
      <c r="PVG79" s="321">
        <f t="shared" si="273"/>
        <v>0</v>
      </c>
      <c r="PVH79" s="321">
        <f t="shared" si="273"/>
        <v>0</v>
      </c>
      <c r="PVI79" s="321">
        <f t="shared" si="273"/>
        <v>0</v>
      </c>
      <c r="PVJ79" s="321">
        <f t="shared" si="273"/>
        <v>0</v>
      </c>
      <c r="PVK79" s="321">
        <f t="shared" si="273"/>
        <v>0</v>
      </c>
      <c r="PVL79" s="321">
        <f t="shared" si="273"/>
        <v>0</v>
      </c>
      <c r="PVM79" s="321">
        <f t="shared" si="273"/>
        <v>0</v>
      </c>
      <c r="PVN79" s="321">
        <f t="shared" si="273"/>
        <v>0</v>
      </c>
      <c r="PVO79" s="321">
        <f t="shared" si="273"/>
        <v>0</v>
      </c>
      <c r="PVP79" s="321">
        <f t="shared" si="273"/>
        <v>0</v>
      </c>
      <c r="PVQ79" s="321">
        <f t="shared" si="273"/>
        <v>0</v>
      </c>
      <c r="PVR79" s="321">
        <f t="shared" si="273"/>
        <v>0</v>
      </c>
      <c r="PVS79" s="321">
        <f t="shared" si="273"/>
        <v>0</v>
      </c>
      <c r="PVT79" s="321">
        <f t="shared" si="273"/>
        <v>0</v>
      </c>
      <c r="PVU79" s="321">
        <f t="shared" si="273"/>
        <v>0</v>
      </c>
      <c r="PVV79" s="321">
        <f t="shared" si="273"/>
        <v>0</v>
      </c>
      <c r="PVW79" s="321">
        <f t="shared" si="274"/>
        <v>0</v>
      </c>
      <c r="PVX79" s="321">
        <f t="shared" si="274"/>
        <v>0</v>
      </c>
      <c r="PVY79" s="321">
        <f t="shared" si="274"/>
        <v>0</v>
      </c>
      <c r="PVZ79" s="321">
        <f t="shared" si="274"/>
        <v>0</v>
      </c>
      <c r="PWA79" s="321">
        <f t="shared" si="274"/>
        <v>0</v>
      </c>
      <c r="PWB79" s="321">
        <f t="shared" si="274"/>
        <v>0</v>
      </c>
      <c r="PWC79" s="321">
        <f t="shared" si="274"/>
        <v>0</v>
      </c>
      <c r="PWD79" s="321">
        <f t="shared" si="274"/>
        <v>0</v>
      </c>
      <c r="PWE79" s="321">
        <f t="shared" si="274"/>
        <v>0</v>
      </c>
      <c r="PWF79" s="321">
        <f t="shared" si="274"/>
        <v>0</v>
      </c>
      <c r="PWG79" s="321">
        <f t="shared" si="274"/>
        <v>0</v>
      </c>
      <c r="PWH79" s="321">
        <f t="shared" si="274"/>
        <v>0</v>
      </c>
      <c r="PWI79" s="321">
        <f t="shared" si="274"/>
        <v>0</v>
      </c>
      <c r="PWJ79" s="321">
        <f t="shared" si="274"/>
        <v>0</v>
      </c>
      <c r="PWK79" s="321">
        <f t="shared" si="274"/>
        <v>0</v>
      </c>
      <c r="PWL79" s="321">
        <f t="shared" si="274"/>
        <v>0</v>
      </c>
      <c r="PWM79" s="321">
        <f t="shared" si="274"/>
        <v>0</v>
      </c>
      <c r="PWN79" s="321">
        <f t="shared" si="274"/>
        <v>0</v>
      </c>
      <c r="PWO79" s="321">
        <f t="shared" si="274"/>
        <v>0</v>
      </c>
      <c r="PWP79" s="321">
        <f t="shared" si="274"/>
        <v>0</v>
      </c>
      <c r="PWQ79" s="321">
        <f t="shared" si="274"/>
        <v>0</v>
      </c>
      <c r="PWR79" s="321">
        <f t="shared" si="274"/>
        <v>0</v>
      </c>
      <c r="PWS79" s="321">
        <f t="shared" si="274"/>
        <v>0</v>
      </c>
      <c r="PWT79" s="321">
        <f t="shared" si="274"/>
        <v>0</v>
      </c>
      <c r="PWU79" s="321">
        <f t="shared" si="274"/>
        <v>0</v>
      </c>
      <c r="PWV79" s="321">
        <f t="shared" si="274"/>
        <v>0</v>
      </c>
      <c r="PWW79" s="321">
        <f t="shared" si="274"/>
        <v>0</v>
      </c>
      <c r="PWX79" s="321">
        <f t="shared" si="274"/>
        <v>0</v>
      </c>
      <c r="PWY79" s="321">
        <f t="shared" si="274"/>
        <v>0</v>
      </c>
      <c r="PWZ79" s="321">
        <f t="shared" si="274"/>
        <v>0</v>
      </c>
      <c r="PXA79" s="321">
        <f t="shared" si="274"/>
        <v>0</v>
      </c>
      <c r="PXB79" s="321">
        <f t="shared" si="274"/>
        <v>0</v>
      </c>
      <c r="PXC79" s="321">
        <f t="shared" si="274"/>
        <v>0</v>
      </c>
      <c r="PXD79" s="321">
        <f t="shared" si="274"/>
        <v>0</v>
      </c>
      <c r="PXE79" s="321">
        <f t="shared" si="274"/>
        <v>0</v>
      </c>
      <c r="PXF79" s="321">
        <f t="shared" si="274"/>
        <v>0</v>
      </c>
      <c r="PXG79" s="321">
        <f t="shared" si="274"/>
        <v>0</v>
      </c>
      <c r="PXH79" s="321">
        <f t="shared" si="274"/>
        <v>0</v>
      </c>
      <c r="PXI79" s="321">
        <f t="shared" si="274"/>
        <v>0</v>
      </c>
      <c r="PXJ79" s="321">
        <f t="shared" si="274"/>
        <v>0</v>
      </c>
      <c r="PXK79" s="321">
        <f t="shared" si="274"/>
        <v>0</v>
      </c>
      <c r="PXL79" s="321">
        <f t="shared" si="274"/>
        <v>0</v>
      </c>
      <c r="PXM79" s="321">
        <f t="shared" si="274"/>
        <v>0</v>
      </c>
      <c r="PXN79" s="321">
        <f t="shared" si="274"/>
        <v>0</v>
      </c>
      <c r="PXO79" s="321">
        <f t="shared" si="274"/>
        <v>0</v>
      </c>
      <c r="PXP79" s="321">
        <f t="shared" si="274"/>
        <v>0</v>
      </c>
      <c r="PXQ79" s="321">
        <f t="shared" si="274"/>
        <v>0</v>
      </c>
      <c r="PXR79" s="321">
        <f t="shared" si="274"/>
        <v>0</v>
      </c>
      <c r="PXS79" s="321">
        <f t="shared" si="274"/>
        <v>0</v>
      </c>
      <c r="PXT79" s="321">
        <f t="shared" si="274"/>
        <v>0</v>
      </c>
      <c r="PXU79" s="321">
        <f t="shared" si="274"/>
        <v>0</v>
      </c>
      <c r="PXV79" s="321">
        <f t="shared" si="274"/>
        <v>0</v>
      </c>
      <c r="PXW79" s="321">
        <f t="shared" si="274"/>
        <v>0</v>
      </c>
      <c r="PXX79" s="321">
        <f t="shared" si="274"/>
        <v>0</v>
      </c>
      <c r="PXY79" s="321">
        <f t="shared" si="274"/>
        <v>0</v>
      </c>
      <c r="PXZ79" s="321">
        <f t="shared" si="274"/>
        <v>0</v>
      </c>
      <c r="PYA79" s="321">
        <f t="shared" si="274"/>
        <v>0</v>
      </c>
      <c r="PYB79" s="321">
        <f t="shared" si="274"/>
        <v>0</v>
      </c>
      <c r="PYC79" s="321">
        <f t="shared" si="274"/>
        <v>0</v>
      </c>
      <c r="PYD79" s="321">
        <f t="shared" si="274"/>
        <v>0</v>
      </c>
      <c r="PYE79" s="321">
        <f t="shared" si="274"/>
        <v>0</v>
      </c>
      <c r="PYF79" s="321">
        <f t="shared" si="274"/>
        <v>0</v>
      </c>
      <c r="PYG79" s="321">
        <f t="shared" si="274"/>
        <v>0</v>
      </c>
      <c r="PYH79" s="321">
        <f t="shared" si="274"/>
        <v>0</v>
      </c>
      <c r="PYI79" s="321">
        <f t="shared" si="275"/>
        <v>0</v>
      </c>
      <c r="PYJ79" s="321">
        <f t="shared" si="275"/>
        <v>0</v>
      </c>
      <c r="PYK79" s="321">
        <f t="shared" si="275"/>
        <v>0</v>
      </c>
      <c r="PYL79" s="321">
        <f t="shared" si="275"/>
        <v>0</v>
      </c>
      <c r="PYM79" s="321">
        <f t="shared" si="275"/>
        <v>0</v>
      </c>
      <c r="PYN79" s="321">
        <f t="shared" si="275"/>
        <v>0</v>
      </c>
      <c r="PYO79" s="321">
        <f t="shared" si="275"/>
        <v>0</v>
      </c>
      <c r="PYP79" s="321">
        <f t="shared" si="275"/>
        <v>0</v>
      </c>
      <c r="PYQ79" s="321">
        <f t="shared" si="275"/>
        <v>0</v>
      </c>
      <c r="PYR79" s="321">
        <f t="shared" si="275"/>
        <v>0</v>
      </c>
      <c r="PYS79" s="321">
        <f t="shared" si="275"/>
        <v>0</v>
      </c>
      <c r="PYT79" s="321">
        <f t="shared" si="275"/>
        <v>0</v>
      </c>
      <c r="PYU79" s="321">
        <f t="shared" si="275"/>
        <v>0</v>
      </c>
      <c r="PYV79" s="321">
        <f t="shared" si="275"/>
        <v>0</v>
      </c>
      <c r="PYW79" s="321">
        <f t="shared" si="275"/>
        <v>0</v>
      </c>
      <c r="PYX79" s="321">
        <f t="shared" si="275"/>
        <v>0</v>
      </c>
      <c r="PYY79" s="321">
        <f t="shared" si="275"/>
        <v>0</v>
      </c>
      <c r="PYZ79" s="321">
        <f t="shared" si="275"/>
        <v>0</v>
      </c>
      <c r="PZA79" s="321">
        <f t="shared" si="275"/>
        <v>0</v>
      </c>
      <c r="PZB79" s="321">
        <f t="shared" si="275"/>
        <v>0</v>
      </c>
      <c r="PZC79" s="321">
        <f t="shared" si="275"/>
        <v>0</v>
      </c>
      <c r="PZD79" s="321">
        <f t="shared" si="275"/>
        <v>0</v>
      </c>
      <c r="PZE79" s="321">
        <f t="shared" si="275"/>
        <v>0</v>
      </c>
      <c r="PZF79" s="321">
        <f t="shared" si="275"/>
        <v>0</v>
      </c>
      <c r="PZG79" s="321">
        <f t="shared" si="275"/>
        <v>0</v>
      </c>
      <c r="PZH79" s="321">
        <f t="shared" si="275"/>
        <v>0</v>
      </c>
      <c r="PZI79" s="321">
        <f t="shared" si="275"/>
        <v>0</v>
      </c>
      <c r="PZJ79" s="321">
        <f t="shared" si="275"/>
        <v>0</v>
      </c>
      <c r="PZK79" s="321">
        <f t="shared" si="275"/>
        <v>0</v>
      </c>
      <c r="PZL79" s="321">
        <f t="shared" si="275"/>
        <v>0</v>
      </c>
      <c r="PZM79" s="321">
        <f t="shared" si="275"/>
        <v>0</v>
      </c>
      <c r="PZN79" s="321">
        <f t="shared" si="275"/>
        <v>0</v>
      </c>
      <c r="PZO79" s="321">
        <f t="shared" si="275"/>
        <v>0</v>
      </c>
      <c r="PZP79" s="321">
        <f t="shared" si="275"/>
        <v>0</v>
      </c>
      <c r="PZQ79" s="321">
        <f t="shared" si="275"/>
        <v>0</v>
      </c>
      <c r="PZR79" s="321">
        <f t="shared" si="275"/>
        <v>0</v>
      </c>
      <c r="PZS79" s="321">
        <f t="shared" si="275"/>
        <v>0</v>
      </c>
      <c r="PZT79" s="321">
        <f t="shared" si="275"/>
        <v>0</v>
      </c>
      <c r="PZU79" s="321">
        <f t="shared" si="275"/>
        <v>0</v>
      </c>
      <c r="PZV79" s="321">
        <f t="shared" si="275"/>
        <v>0</v>
      </c>
      <c r="PZW79" s="321">
        <f t="shared" si="275"/>
        <v>0</v>
      </c>
      <c r="PZX79" s="321">
        <f t="shared" si="275"/>
        <v>0</v>
      </c>
      <c r="PZY79" s="321">
        <f t="shared" si="275"/>
        <v>0</v>
      </c>
      <c r="PZZ79" s="321">
        <f t="shared" si="275"/>
        <v>0</v>
      </c>
      <c r="QAA79" s="321">
        <f t="shared" si="275"/>
        <v>0</v>
      </c>
      <c r="QAB79" s="321">
        <f t="shared" si="275"/>
        <v>0</v>
      </c>
      <c r="QAC79" s="321">
        <f t="shared" si="275"/>
        <v>0</v>
      </c>
      <c r="QAD79" s="321">
        <f t="shared" si="275"/>
        <v>0</v>
      </c>
      <c r="QAE79" s="321">
        <f t="shared" si="275"/>
        <v>0</v>
      </c>
      <c r="QAF79" s="321">
        <f t="shared" si="275"/>
        <v>0</v>
      </c>
      <c r="QAG79" s="321">
        <f t="shared" si="275"/>
        <v>0</v>
      </c>
      <c r="QAH79" s="321">
        <f t="shared" si="275"/>
        <v>0</v>
      </c>
      <c r="QAI79" s="321">
        <f t="shared" si="275"/>
        <v>0</v>
      </c>
      <c r="QAJ79" s="321">
        <f t="shared" si="275"/>
        <v>0</v>
      </c>
      <c r="QAK79" s="321">
        <f t="shared" si="275"/>
        <v>0</v>
      </c>
      <c r="QAL79" s="321">
        <f t="shared" si="275"/>
        <v>0</v>
      </c>
      <c r="QAM79" s="321">
        <f t="shared" si="275"/>
        <v>0</v>
      </c>
      <c r="QAN79" s="321">
        <f t="shared" si="275"/>
        <v>0</v>
      </c>
      <c r="QAO79" s="321">
        <f t="shared" si="275"/>
        <v>0</v>
      </c>
      <c r="QAP79" s="321">
        <f t="shared" si="275"/>
        <v>0</v>
      </c>
      <c r="QAQ79" s="321">
        <f t="shared" si="275"/>
        <v>0</v>
      </c>
      <c r="QAR79" s="321">
        <f t="shared" si="275"/>
        <v>0</v>
      </c>
      <c r="QAS79" s="321">
        <f t="shared" si="275"/>
        <v>0</v>
      </c>
      <c r="QAT79" s="321">
        <f t="shared" si="275"/>
        <v>0</v>
      </c>
      <c r="QAU79" s="321">
        <f t="shared" si="276"/>
        <v>0</v>
      </c>
      <c r="QAV79" s="321">
        <f t="shared" si="276"/>
        <v>0</v>
      </c>
      <c r="QAW79" s="321">
        <f t="shared" si="276"/>
        <v>0</v>
      </c>
      <c r="QAX79" s="321">
        <f t="shared" si="276"/>
        <v>0</v>
      </c>
      <c r="QAY79" s="321">
        <f t="shared" si="276"/>
        <v>0</v>
      </c>
      <c r="QAZ79" s="321">
        <f t="shared" si="276"/>
        <v>0</v>
      </c>
      <c r="QBA79" s="321">
        <f t="shared" si="276"/>
        <v>0</v>
      </c>
      <c r="QBB79" s="321">
        <f t="shared" si="276"/>
        <v>0</v>
      </c>
      <c r="QBC79" s="321">
        <f t="shared" si="276"/>
        <v>0</v>
      </c>
      <c r="QBD79" s="321">
        <f t="shared" si="276"/>
        <v>0</v>
      </c>
      <c r="QBE79" s="321">
        <f t="shared" si="276"/>
        <v>0</v>
      </c>
      <c r="QBF79" s="321">
        <f t="shared" si="276"/>
        <v>0</v>
      </c>
      <c r="QBG79" s="321">
        <f t="shared" si="276"/>
        <v>0</v>
      </c>
      <c r="QBH79" s="321">
        <f t="shared" si="276"/>
        <v>0</v>
      </c>
      <c r="QBI79" s="321">
        <f t="shared" si="276"/>
        <v>0</v>
      </c>
      <c r="QBJ79" s="321">
        <f t="shared" si="276"/>
        <v>0</v>
      </c>
      <c r="QBK79" s="321">
        <f t="shared" si="276"/>
        <v>0</v>
      </c>
      <c r="QBL79" s="321">
        <f t="shared" si="276"/>
        <v>0</v>
      </c>
      <c r="QBM79" s="321">
        <f t="shared" si="276"/>
        <v>0</v>
      </c>
      <c r="QBN79" s="321">
        <f t="shared" si="276"/>
        <v>0</v>
      </c>
      <c r="QBO79" s="321">
        <f t="shared" si="276"/>
        <v>0</v>
      </c>
      <c r="QBP79" s="321">
        <f t="shared" si="276"/>
        <v>0</v>
      </c>
      <c r="QBQ79" s="321">
        <f t="shared" si="276"/>
        <v>0</v>
      </c>
      <c r="QBR79" s="321">
        <f t="shared" si="276"/>
        <v>0</v>
      </c>
      <c r="QBS79" s="321">
        <f t="shared" si="276"/>
        <v>0</v>
      </c>
      <c r="QBT79" s="321">
        <f t="shared" si="276"/>
        <v>0</v>
      </c>
      <c r="QBU79" s="321">
        <f t="shared" si="276"/>
        <v>0</v>
      </c>
      <c r="QBV79" s="321">
        <f t="shared" si="276"/>
        <v>0</v>
      </c>
      <c r="QBW79" s="321">
        <f t="shared" si="276"/>
        <v>0</v>
      </c>
      <c r="QBX79" s="321">
        <f t="shared" si="276"/>
        <v>0</v>
      </c>
      <c r="QBY79" s="321">
        <f t="shared" si="276"/>
        <v>0</v>
      </c>
      <c r="QBZ79" s="321">
        <f t="shared" si="276"/>
        <v>0</v>
      </c>
      <c r="QCA79" s="321">
        <f t="shared" si="276"/>
        <v>0</v>
      </c>
      <c r="QCB79" s="321">
        <f t="shared" si="276"/>
        <v>0</v>
      </c>
      <c r="QCC79" s="321">
        <f t="shared" si="276"/>
        <v>0</v>
      </c>
      <c r="QCD79" s="321">
        <f t="shared" si="276"/>
        <v>0</v>
      </c>
      <c r="QCE79" s="321">
        <f t="shared" si="276"/>
        <v>0</v>
      </c>
      <c r="QCF79" s="321">
        <f t="shared" si="276"/>
        <v>0</v>
      </c>
      <c r="QCG79" s="321">
        <f t="shared" si="276"/>
        <v>0</v>
      </c>
      <c r="QCH79" s="321">
        <f t="shared" si="276"/>
        <v>0</v>
      </c>
      <c r="QCI79" s="321">
        <f t="shared" si="276"/>
        <v>0</v>
      </c>
      <c r="QCJ79" s="321">
        <f t="shared" si="276"/>
        <v>0</v>
      </c>
      <c r="QCK79" s="321">
        <f t="shared" si="276"/>
        <v>0</v>
      </c>
      <c r="QCL79" s="321">
        <f t="shared" si="276"/>
        <v>0</v>
      </c>
      <c r="QCM79" s="321">
        <f t="shared" si="276"/>
        <v>0</v>
      </c>
      <c r="QCN79" s="321">
        <f t="shared" si="276"/>
        <v>0</v>
      </c>
      <c r="QCO79" s="321">
        <f t="shared" si="276"/>
        <v>0</v>
      </c>
      <c r="QCP79" s="321">
        <f t="shared" si="276"/>
        <v>0</v>
      </c>
      <c r="QCQ79" s="321">
        <f t="shared" si="276"/>
        <v>0</v>
      </c>
      <c r="QCR79" s="321">
        <f t="shared" si="276"/>
        <v>0</v>
      </c>
      <c r="QCS79" s="321">
        <f t="shared" si="276"/>
        <v>0</v>
      </c>
      <c r="QCT79" s="321">
        <f t="shared" si="276"/>
        <v>0</v>
      </c>
      <c r="QCU79" s="321">
        <f t="shared" si="276"/>
        <v>0</v>
      </c>
      <c r="QCV79" s="321">
        <f t="shared" si="276"/>
        <v>0</v>
      </c>
      <c r="QCW79" s="321">
        <f t="shared" si="276"/>
        <v>0</v>
      </c>
      <c r="QCX79" s="321">
        <f t="shared" si="276"/>
        <v>0</v>
      </c>
      <c r="QCY79" s="321">
        <f t="shared" si="276"/>
        <v>0</v>
      </c>
      <c r="QCZ79" s="321">
        <f t="shared" si="276"/>
        <v>0</v>
      </c>
      <c r="QDA79" s="321">
        <f t="shared" si="276"/>
        <v>0</v>
      </c>
      <c r="QDB79" s="321">
        <f t="shared" si="276"/>
        <v>0</v>
      </c>
      <c r="QDC79" s="321">
        <f t="shared" si="276"/>
        <v>0</v>
      </c>
      <c r="QDD79" s="321">
        <f t="shared" si="276"/>
        <v>0</v>
      </c>
      <c r="QDE79" s="321">
        <f t="shared" si="276"/>
        <v>0</v>
      </c>
      <c r="QDF79" s="321">
        <f t="shared" si="276"/>
        <v>0</v>
      </c>
      <c r="QDG79" s="321">
        <f t="shared" si="277"/>
        <v>0</v>
      </c>
      <c r="QDH79" s="321">
        <f t="shared" si="277"/>
        <v>0</v>
      </c>
      <c r="QDI79" s="321">
        <f t="shared" si="277"/>
        <v>0</v>
      </c>
      <c r="QDJ79" s="321">
        <f t="shared" si="277"/>
        <v>0</v>
      </c>
      <c r="QDK79" s="321">
        <f t="shared" si="277"/>
        <v>0</v>
      </c>
      <c r="QDL79" s="321">
        <f t="shared" si="277"/>
        <v>0</v>
      </c>
      <c r="QDM79" s="321">
        <f t="shared" si="277"/>
        <v>0</v>
      </c>
      <c r="QDN79" s="321">
        <f t="shared" si="277"/>
        <v>0</v>
      </c>
      <c r="QDO79" s="321">
        <f t="shared" si="277"/>
        <v>0</v>
      </c>
      <c r="QDP79" s="321">
        <f t="shared" si="277"/>
        <v>0</v>
      </c>
      <c r="QDQ79" s="321">
        <f t="shared" si="277"/>
        <v>0</v>
      </c>
      <c r="QDR79" s="321">
        <f t="shared" si="277"/>
        <v>0</v>
      </c>
      <c r="QDS79" s="321">
        <f t="shared" si="277"/>
        <v>0</v>
      </c>
      <c r="QDT79" s="321">
        <f t="shared" si="277"/>
        <v>0</v>
      </c>
      <c r="QDU79" s="321">
        <f t="shared" si="277"/>
        <v>0</v>
      </c>
      <c r="QDV79" s="321">
        <f t="shared" si="277"/>
        <v>0</v>
      </c>
      <c r="QDW79" s="321">
        <f t="shared" si="277"/>
        <v>0</v>
      </c>
      <c r="QDX79" s="321">
        <f t="shared" si="277"/>
        <v>0</v>
      </c>
      <c r="QDY79" s="321">
        <f t="shared" si="277"/>
        <v>0</v>
      </c>
      <c r="QDZ79" s="321">
        <f t="shared" si="277"/>
        <v>0</v>
      </c>
      <c r="QEA79" s="321">
        <f t="shared" si="277"/>
        <v>0</v>
      </c>
      <c r="QEB79" s="321">
        <f t="shared" si="277"/>
        <v>0</v>
      </c>
      <c r="QEC79" s="321">
        <f t="shared" si="277"/>
        <v>0</v>
      </c>
      <c r="QED79" s="321">
        <f t="shared" si="277"/>
        <v>0</v>
      </c>
      <c r="QEE79" s="321">
        <f t="shared" si="277"/>
        <v>0</v>
      </c>
      <c r="QEF79" s="321">
        <f t="shared" si="277"/>
        <v>0</v>
      </c>
      <c r="QEG79" s="321">
        <f t="shared" si="277"/>
        <v>0</v>
      </c>
      <c r="QEH79" s="321">
        <f t="shared" si="277"/>
        <v>0</v>
      </c>
      <c r="QEI79" s="321">
        <f t="shared" si="277"/>
        <v>0</v>
      </c>
      <c r="QEJ79" s="321">
        <f t="shared" si="277"/>
        <v>0</v>
      </c>
      <c r="QEK79" s="321">
        <f t="shared" si="277"/>
        <v>0</v>
      </c>
      <c r="QEL79" s="321">
        <f t="shared" si="277"/>
        <v>0</v>
      </c>
      <c r="QEM79" s="321">
        <f t="shared" si="277"/>
        <v>0</v>
      </c>
      <c r="QEN79" s="321">
        <f t="shared" si="277"/>
        <v>0</v>
      </c>
      <c r="QEO79" s="321">
        <f t="shared" si="277"/>
        <v>0</v>
      </c>
      <c r="QEP79" s="321">
        <f t="shared" si="277"/>
        <v>0</v>
      </c>
      <c r="QEQ79" s="321">
        <f t="shared" si="277"/>
        <v>0</v>
      </c>
      <c r="QER79" s="321">
        <f t="shared" si="277"/>
        <v>0</v>
      </c>
      <c r="QES79" s="321">
        <f t="shared" si="277"/>
        <v>0</v>
      </c>
      <c r="QET79" s="321">
        <f t="shared" si="277"/>
        <v>0</v>
      </c>
      <c r="QEU79" s="321">
        <f t="shared" si="277"/>
        <v>0</v>
      </c>
      <c r="QEV79" s="321">
        <f t="shared" si="277"/>
        <v>0</v>
      </c>
      <c r="QEW79" s="321">
        <f t="shared" si="277"/>
        <v>0</v>
      </c>
      <c r="QEX79" s="321">
        <f t="shared" si="277"/>
        <v>0</v>
      </c>
      <c r="QEY79" s="321">
        <f t="shared" si="277"/>
        <v>0</v>
      </c>
      <c r="QEZ79" s="321">
        <f t="shared" si="277"/>
        <v>0</v>
      </c>
      <c r="QFA79" s="321">
        <f t="shared" si="277"/>
        <v>0</v>
      </c>
      <c r="QFB79" s="321">
        <f t="shared" si="277"/>
        <v>0</v>
      </c>
      <c r="QFC79" s="321">
        <f t="shared" si="277"/>
        <v>0</v>
      </c>
      <c r="QFD79" s="321">
        <f t="shared" si="277"/>
        <v>0</v>
      </c>
      <c r="QFE79" s="321">
        <f t="shared" si="277"/>
        <v>0</v>
      </c>
      <c r="QFF79" s="321">
        <f t="shared" si="277"/>
        <v>0</v>
      </c>
      <c r="QFG79" s="321">
        <f t="shared" si="277"/>
        <v>0</v>
      </c>
      <c r="QFH79" s="321">
        <f t="shared" si="277"/>
        <v>0</v>
      </c>
      <c r="QFI79" s="321">
        <f t="shared" si="277"/>
        <v>0</v>
      </c>
      <c r="QFJ79" s="321">
        <f t="shared" si="277"/>
        <v>0</v>
      </c>
      <c r="QFK79" s="321">
        <f t="shared" si="277"/>
        <v>0</v>
      </c>
      <c r="QFL79" s="321">
        <f t="shared" si="277"/>
        <v>0</v>
      </c>
      <c r="QFM79" s="321">
        <f t="shared" si="277"/>
        <v>0</v>
      </c>
      <c r="QFN79" s="321">
        <f t="shared" si="277"/>
        <v>0</v>
      </c>
      <c r="QFO79" s="321">
        <f t="shared" si="277"/>
        <v>0</v>
      </c>
      <c r="QFP79" s="321">
        <f t="shared" si="277"/>
        <v>0</v>
      </c>
      <c r="QFQ79" s="321">
        <f t="shared" si="277"/>
        <v>0</v>
      </c>
      <c r="QFR79" s="321">
        <f t="shared" si="277"/>
        <v>0</v>
      </c>
      <c r="QFS79" s="321">
        <f t="shared" si="278"/>
        <v>0</v>
      </c>
      <c r="QFT79" s="321">
        <f t="shared" si="278"/>
        <v>0</v>
      </c>
      <c r="QFU79" s="321">
        <f t="shared" si="278"/>
        <v>0</v>
      </c>
      <c r="QFV79" s="321">
        <f t="shared" si="278"/>
        <v>0</v>
      </c>
      <c r="QFW79" s="321">
        <f t="shared" si="278"/>
        <v>0</v>
      </c>
      <c r="QFX79" s="321">
        <f t="shared" si="278"/>
        <v>0</v>
      </c>
      <c r="QFY79" s="321">
        <f t="shared" si="278"/>
        <v>0</v>
      </c>
      <c r="QFZ79" s="321">
        <f t="shared" si="278"/>
        <v>0</v>
      </c>
      <c r="QGA79" s="321">
        <f t="shared" si="278"/>
        <v>0</v>
      </c>
      <c r="QGB79" s="321">
        <f t="shared" si="278"/>
        <v>0</v>
      </c>
      <c r="QGC79" s="321">
        <f t="shared" si="278"/>
        <v>0</v>
      </c>
      <c r="QGD79" s="321">
        <f t="shared" si="278"/>
        <v>0</v>
      </c>
      <c r="QGE79" s="321">
        <f t="shared" si="278"/>
        <v>0</v>
      </c>
      <c r="QGF79" s="321">
        <f t="shared" si="278"/>
        <v>0</v>
      </c>
      <c r="QGG79" s="321">
        <f t="shared" si="278"/>
        <v>0</v>
      </c>
      <c r="QGH79" s="321">
        <f t="shared" si="278"/>
        <v>0</v>
      </c>
      <c r="QGI79" s="321">
        <f t="shared" si="278"/>
        <v>0</v>
      </c>
      <c r="QGJ79" s="321">
        <f t="shared" si="278"/>
        <v>0</v>
      </c>
      <c r="QGK79" s="321">
        <f t="shared" si="278"/>
        <v>0</v>
      </c>
      <c r="QGL79" s="321">
        <f t="shared" si="278"/>
        <v>0</v>
      </c>
      <c r="QGM79" s="321">
        <f t="shared" si="278"/>
        <v>0</v>
      </c>
      <c r="QGN79" s="321">
        <f t="shared" si="278"/>
        <v>0</v>
      </c>
      <c r="QGO79" s="321">
        <f t="shared" si="278"/>
        <v>0</v>
      </c>
      <c r="QGP79" s="321">
        <f t="shared" si="278"/>
        <v>0</v>
      </c>
      <c r="QGQ79" s="321">
        <f t="shared" si="278"/>
        <v>0</v>
      </c>
      <c r="QGR79" s="321">
        <f t="shared" si="278"/>
        <v>0</v>
      </c>
      <c r="QGS79" s="321">
        <f t="shared" si="278"/>
        <v>0</v>
      </c>
      <c r="QGT79" s="321">
        <f t="shared" si="278"/>
        <v>0</v>
      </c>
      <c r="QGU79" s="321">
        <f t="shared" si="278"/>
        <v>0</v>
      </c>
      <c r="QGV79" s="321">
        <f t="shared" si="278"/>
        <v>0</v>
      </c>
      <c r="QGW79" s="321">
        <f t="shared" si="278"/>
        <v>0</v>
      </c>
      <c r="QGX79" s="321">
        <f t="shared" si="278"/>
        <v>0</v>
      </c>
      <c r="QGY79" s="321">
        <f t="shared" si="278"/>
        <v>0</v>
      </c>
      <c r="QGZ79" s="321">
        <f t="shared" si="278"/>
        <v>0</v>
      </c>
      <c r="QHA79" s="321">
        <f t="shared" si="278"/>
        <v>0</v>
      </c>
      <c r="QHB79" s="321">
        <f t="shared" si="278"/>
        <v>0</v>
      </c>
      <c r="QHC79" s="321">
        <f t="shared" si="278"/>
        <v>0</v>
      </c>
      <c r="QHD79" s="321">
        <f t="shared" si="278"/>
        <v>0</v>
      </c>
      <c r="QHE79" s="321">
        <f t="shared" si="278"/>
        <v>0</v>
      </c>
      <c r="QHF79" s="321">
        <f t="shared" si="278"/>
        <v>0</v>
      </c>
      <c r="QHG79" s="321">
        <f t="shared" si="278"/>
        <v>0</v>
      </c>
      <c r="QHH79" s="321">
        <f t="shared" si="278"/>
        <v>0</v>
      </c>
      <c r="QHI79" s="321">
        <f t="shared" si="278"/>
        <v>0</v>
      </c>
      <c r="QHJ79" s="321">
        <f t="shared" si="278"/>
        <v>0</v>
      </c>
      <c r="QHK79" s="321">
        <f t="shared" si="278"/>
        <v>0</v>
      </c>
      <c r="QHL79" s="321">
        <f t="shared" si="278"/>
        <v>0</v>
      </c>
      <c r="QHM79" s="321">
        <f t="shared" si="278"/>
        <v>0</v>
      </c>
      <c r="QHN79" s="321">
        <f t="shared" si="278"/>
        <v>0</v>
      </c>
      <c r="QHO79" s="321">
        <f t="shared" si="278"/>
        <v>0</v>
      </c>
      <c r="QHP79" s="321">
        <f t="shared" si="278"/>
        <v>0</v>
      </c>
      <c r="QHQ79" s="321">
        <f t="shared" si="278"/>
        <v>0</v>
      </c>
      <c r="QHR79" s="321">
        <f t="shared" si="278"/>
        <v>0</v>
      </c>
      <c r="QHS79" s="321">
        <f t="shared" si="278"/>
        <v>0</v>
      </c>
      <c r="QHT79" s="321">
        <f t="shared" si="278"/>
        <v>0</v>
      </c>
      <c r="QHU79" s="321">
        <f t="shared" si="278"/>
        <v>0</v>
      </c>
      <c r="QHV79" s="321">
        <f t="shared" si="278"/>
        <v>0</v>
      </c>
      <c r="QHW79" s="321">
        <f t="shared" si="278"/>
        <v>0</v>
      </c>
      <c r="QHX79" s="321">
        <f t="shared" si="278"/>
        <v>0</v>
      </c>
      <c r="QHY79" s="321">
        <f t="shared" si="278"/>
        <v>0</v>
      </c>
      <c r="QHZ79" s="321">
        <f t="shared" si="278"/>
        <v>0</v>
      </c>
      <c r="QIA79" s="321">
        <f t="shared" si="278"/>
        <v>0</v>
      </c>
      <c r="QIB79" s="321">
        <f t="shared" si="278"/>
        <v>0</v>
      </c>
      <c r="QIC79" s="321">
        <f t="shared" si="278"/>
        <v>0</v>
      </c>
      <c r="QID79" s="321">
        <f t="shared" si="278"/>
        <v>0</v>
      </c>
      <c r="QIE79" s="321">
        <f t="shared" si="279"/>
        <v>0</v>
      </c>
      <c r="QIF79" s="321">
        <f t="shared" si="279"/>
        <v>0</v>
      </c>
      <c r="QIG79" s="321">
        <f t="shared" si="279"/>
        <v>0</v>
      </c>
      <c r="QIH79" s="321">
        <f t="shared" si="279"/>
        <v>0</v>
      </c>
      <c r="QII79" s="321">
        <f t="shared" si="279"/>
        <v>0</v>
      </c>
      <c r="QIJ79" s="321">
        <f t="shared" si="279"/>
        <v>0</v>
      </c>
      <c r="QIK79" s="321">
        <f t="shared" si="279"/>
        <v>0</v>
      </c>
      <c r="QIL79" s="321">
        <f t="shared" si="279"/>
        <v>0</v>
      </c>
      <c r="QIM79" s="321">
        <f t="shared" si="279"/>
        <v>0</v>
      </c>
      <c r="QIN79" s="321">
        <f t="shared" si="279"/>
        <v>0</v>
      </c>
      <c r="QIO79" s="321">
        <f t="shared" si="279"/>
        <v>0</v>
      </c>
      <c r="QIP79" s="321">
        <f t="shared" si="279"/>
        <v>0</v>
      </c>
      <c r="QIQ79" s="321">
        <f t="shared" si="279"/>
        <v>0</v>
      </c>
      <c r="QIR79" s="321">
        <f t="shared" si="279"/>
        <v>0</v>
      </c>
      <c r="QIS79" s="321">
        <f t="shared" si="279"/>
        <v>0</v>
      </c>
      <c r="QIT79" s="321">
        <f t="shared" si="279"/>
        <v>0</v>
      </c>
      <c r="QIU79" s="321">
        <f t="shared" si="279"/>
        <v>0</v>
      </c>
      <c r="QIV79" s="321">
        <f t="shared" si="279"/>
        <v>0</v>
      </c>
      <c r="QIW79" s="321">
        <f t="shared" si="279"/>
        <v>0</v>
      </c>
      <c r="QIX79" s="321">
        <f t="shared" si="279"/>
        <v>0</v>
      </c>
      <c r="QIY79" s="321">
        <f t="shared" si="279"/>
        <v>0</v>
      </c>
      <c r="QIZ79" s="321">
        <f t="shared" si="279"/>
        <v>0</v>
      </c>
      <c r="QJA79" s="321">
        <f t="shared" si="279"/>
        <v>0</v>
      </c>
      <c r="QJB79" s="321">
        <f t="shared" si="279"/>
        <v>0</v>
      </c>
      <c r="QJC79" s="321">
        <f t="shared" si="279"/>
        <v>0</v>
      </c>
      <c r="QJD79" s="321">
        <f t="shared" si="279"/>
        <v>0</v>
      </c>
      <c r="QJE79" s="321">
        <f t="shared" si="279"/>
        <v>0</v>
      </c>
      <c r="QJF79" s="321">
        <f t="shared" si="279"/>
        <v>0</v>
      </c>
      <c r="QJG79" s="321">
        <f t="shared" si="279"/>
        <v>0</v>
      </c>
      <c r="QJH79" s="321">
        <f t="shared" si="279"/>
        <v>0</v>
      </c>
      <c r="QJI79" s="321">
        <f t="shared" si="279"/>
        <v>0</v>
      </c>
      <c r="QJJ79" s="321">
        <f t="shared" si="279"/>
        <v>0</v>
      </c>
      <c r="QJK79" s="321">
        <f t="shared" si="279"/>
        <v>0</v>
      </c>
      <c r="QJL79" s="321">
        <f t="shared" si="279"/>
        <v>0</v>
      </c>
      <c r="QJM79" s="321">
        <f t="shared" si="279"/>
        <v>0</v>
      </c>
      <c r="QJN79" s="321">
        <f t="shared" si="279"/>
        <v>0</v>
      </c>
      <c r="QJO79" s="321">
        <f t="shared" si="279"/>
        <v>0</v>
      </c>
      <c r="QJP79" s="321">
        <f t="shared" si="279"/>
        <v>0</v>
      </c>
      <c r="QJQ79" s="321">
        <f t="shared" si="279"/>
        <v>0</v>
      </c>
      <c r="QJR79" s="321">
        <f t="shared" si="279"/>
        <v>0</v>
      </c>
      <c r="QJS79" s="321">
        <f t="shared" si="279"/>
        <v>0</v>
      </c>
      <c r="QJT79" s="321">
        <f t="shared" si="279"/>
        <v>0</v>
      </c>
      <c r="QJU79" s="321">
        <f t="shared" si="279"/>
        <v>0</v>
      </c>
      <c r="QJV79" s="321">
        <f t="shared" si="279"/>
        <v>0</v>
      </c>
      <c r="QJW79" s="321">
        <f t="shared" si="279"/>
        <v>0</v>
      </c>
      <c r="QJX79" s="321">
        <f t="shared" si="279"/>
        <v>0</v>
      </c>
      <c r="QJY79" s="321">
        <f t="shared" si="279"/>
        <v>0</v>
      </c>
      <c r="QJZ79" s="321">
        <f t="shared" si="279"/>
        <v>0</v>
      </c>
      <c r="QKA79" s="321">
        <f t="shared" si="279"/>
        <v>0</v>
      </c>
      <c r="QKB79" s="321">
        <f t="shared" si="279"/>
        <v>0</v>
      </c>
      <c r="QKC79" s="321">
        <f t="shared" si="279"/>
        <v>0</v>
      </c>
      <c r="QKD79" s="321">
        <f t="shared" si="279"/>
        <v>0</v>
      </c>
      <c r="QKE79" s="321">
        <f t="shared" si="279"/>
        <v>0</v>
      </c>
      <c r="QKF79" s="321">
        <f t="shared" si="279"/>
        <v>0</v>
      </c>
      <c r="QKG79" s="321">
        <f t="shared" si="279"/>
        <v>0</v>
      </c>
      <c r="QKH79" s="321">
        <f t="shared" si="279"/>
        <v>0</v>
      </c>
      <c r="QKI79" s="321">
        <f t="shared" si="279"/>
        <v>0</v>
      </c>
      <c r="QKJ79" s="321">
        <f t="shared" si="279"/>
        <v>0</v>
      </c>
      <c r="QKK79" s="321">
        <f t="shared" si="279"/>
        <v>0</v>
      </c>
      <c r="QKL79" s="321">
        <f t="shared" si="279"/>
        <v>0</v>
      </c>
      <c r="QKM79" s="321">
        <f t="shared" si="279"/>
        <v>0</v>
      </c>
      <c r="QKN79" s="321">
        <f t="shared" si="279"/>
        <v>0</v>
      </c>
      <c r="QKO79" s="321">
        <f t="shared" si="279"/>
        <v>0</v>
      </c>
      <c r="QKP79" s="321">
        <f t="shared" si="279"/>
        <v>0</v>
      </c>
      <c r="QKQ79" s="321">
        <f t="shared" si="280"/>
        <v>0</v>
      </c>
      <c r="QKR79" s="321">
        <f t="shared" si="280"/>
        <v>0</v>
      </c>
      <c r="QKS79" s="321">
        <f t="shared" si="280"/>
        <v>0</v>
      </c>
      <c r="QKT79" s="321">
        <f t="shared" si="280"/>
        <v>0</v>
      </c>
      <c r="QKU79" s="321">
        <f t="shared" si="280"/>
        <v>0</v>
      </c>
      <c r="QKV79" s="321">
        <f t="shared" si="280"/>
        <v>0</v>
      </c>
      <c r="QKW79" s="321">
        <f t="shared" si="280"/>
        <v>0</v>
      </c>
      <c r="QKX79" s="321">
        <f t="shared" si="280"/>
        <v>0</v>
      </c>
      <c r="QKY79" s="321">
        <f t="shared" si="280"/>
        <v>0</v>
      </c>
      <c r="QKZ79" s="321">
        <f t="shared" si="280"/>
        <v>0</v>
      </c>
      <c r="QLA79" s="321">
        <f t="shared" si="280"/>
        <v>0</v>
      </c>
      <c r="QLB79" s="321">
        <f t="shared" si="280"/>
        <v>0</v>
      </c>
      <c r="QLC79" s="321">
        <f t="shared" si="280"/>
        <v>0</v>
      </c>
      <c r="QLD79" s="321">
        <f t="shared" si="280"/>
        <v>0</v>
      </c>
      <c r="QLE79" s="321">
        <f t="shared" si="280"/>
        <v>0</v>
      </c>
      <c r="QLF79" s="321">
        <f t="shared" si="280"/>
        <v>0</v>
      </c>
      <c r="QLG79" s="321">
        <f t="shared" si="280"/>
        <v>0</v>
      </c>
      <c r="QLH79" s="321">
        <f t="shared" si="280"/>
        <v>0</v>
      </c>
      <c r="QLI79" s="321">
        <f t="shared" si="280"/>
        <v>0</v>
      </c>
      <c r="QLJ79" s="321">
        <f t="shared" si="280"/>
        <v>0</v>
      </c>
      <c r="QLK79" s="321">
        <f t="shared" si="280"/>
        <v>0</v>
      </c>
      <c r="QLL79" s="321">
        <f t="shared" si="280"/>
        <v>0</v>
      </c>
      <c r="QLM79" s="321">
        <f t="shared" si="280"/>
        <v>0</v>
      </c>
      <c r="QLN79" s="321">
        <f t="shared" si="280"/>
        <v>0</v>
      </c>
      <c r="QLO79" s="321">
        <f t="shared" si="280"/>
        <v>0</v>
      </c>
      <c r="QLP79" s="321">
        <f t="shared" si="280"/>
        <v>0</v>
      </c>
      <c r="QLQ79" s="321">
        <f t="shared" si="280"/>
        <v>0</v>
      </c>
      <c r="QLR79" s="321">
        <f t="shared" si="280"/>
        <v>0</v>
      </c>
      <c r="QLS79" s="321">
        <f t="shared" si="280"/>
        <v>0</v>
      </c>
      <c r="QLT79" s="321">
        <f t="shared" si="280"/>
        <v>0</v>
      </c>
      <c r="QLU79" s="321">
        <f t="shared" si="280"/>
        <v>0</v>
      </c>
      <c r="QLV79" s="321">
        <f t="shared" si="280"/>
        <v>0</v>
      </c>
      <c r="QLW79" s="321">
        <f t="shared" si="280"/>
        <v>0</v>
      </c>
      <c r="QLX79" s="321">
        <f t="shared" si="280"/>
        <v>0</v>
      </c>
      <c r="QLY79" s="321">
        <f t="shared" si="280"/>
        <v>0</v>
      </c>
      <c r="QLZ79" s="321">
        <f t="shared" si="280"/>
        <v>0</v>
      </c>
      <c r="QMA79" s="321">
        <f t="shared" si="280"/>
        <v>0</v>
      </c>
      <c r="QMB79" s="321">
        <f t="shared" si="280"/>
        <v>0</v>
      </c>
      <c r="QMC79" s="321">
        <f t="shared" si="280"/>
        <v>0</v>
      </c>
      <c r="QMD79" s="321">
        <f t="shared" si="280"/>
        <v>0</v>
      </c>
      <c r="QME79" s="321">
        <f t="shared" si="280"/>
        <v>0</v>
      </c>
      <c r="QMF79" s="321">
        <f t="shared" si="280"/>
        <v>0</v>
      </c>
      <c r="QMG79" s="321">
        <f t="shared" si="280"/>
        <v>0</v>
      </c>
      <c r="QMH79" s="321">
        <f t="shared" si="280"/>
        <v>0</v>
      </c>
      <c r="QMI79" s="321">
        <f t="shared" si="280"/>
        <v>0</v>
      </c>
      <c r="QMJ79" s="321">
        <f t="shared" si="280"/>
        <v>0</v>
      </c>
      <c r="QMK79" s="321">
        <f t="shared" si="280"/>
        <v>0</v>
      </c>
      <c r="QML79" s="321">
        <f t="shared" si="280"/>
        <v>0</v>
      </c>
      <c r="QMM79" s="321">
        <f t="shared" si="280"/>
        <v>0</v>
      </c>
      <c r="QMN79" s="321">
        <f t="shared" si="280"/>
        <v>0</v>
      </c>
      <c r="QMO79" s="321">
        <f t="shared" si="280"/>
        <v>0</v>
      </c>
      <c r="QMP79" s="321">
        <f t="shared" si="280"/>
        <v>0</v>
      </c>
      <c r="QMQ79" s="321">
        <f t="shared" si="280"/>
        <v>0</v>
      </c>
      <c r="QMR79" s="321">
        <f t="shared" si="280"/>
        <v>0</v>
      </c>
      <c r="QMS79" s="321">
        <f t="shared" si="280"/>
        <v>0</v>
      </c>
      <c r="QMT79" s="321">
        <f t="shared" si="280"/>
        <v>0</v>
      </c>
      <c r="QMU79" s="321">
        <f t="shared" si="280"/>
        <v>0</v>
      </c>
      <c r="QMV79" s="321">
        <f t="shared" si="280"/>
        <v>0</v>
      </c>
      <c r="QMW79" s="321">
        <f t="shared" si="280"/>
        <v>0</v>
      </c>
      <c r="QMX79" s="321">
        <f t="shared" si="280"/>
        <v>0</v>
      </c>
      <c r="QMY79" s="321">
        <f t="shared" si="280"/>
        <v>0</v>
      </c>
      <c r="QMZ79" s="321">
        <f t="shared" si="280"/>
        <v>0</v>
      </c>
      <c r="QNA79" s="321">
        <f t="shared" si="280"/>
        <v>0</v>
      </c>
      <c r="QNB79" s="321">
        <f t="shared" si="280"/>
        <v>0</v>
      </c>
      <c r="QNC79" s="321">
        <f t="shared" si="281"/>
        <v>0</v>
      </c>
      <c r="QND79" s="321">
        <f t="shared" si="281"/>
        <v>0</v>
      </c>
      <c r="QNE79" s="321">
        <f t="shared" si="281"/>
        <v>0</v>
      </c>
      <c r="QNF79" s="321">
        <f t="shared" si="281"/>
        <v>0</v>
      </c>
      <c r="QNG79" s="321">
        <f t="shared" si="281"/>
        <v>0</v>
      </c>
      <c r="QNH79" s="321">
        <f t="shared" si="281"/>
        <v>0</v>
      </c>
      <c r="QNI79" s="321">
        <f t="shared" si="281"/>
        <v>0</v>
      </c>
      <c r="QNJ79" s="321">
        <f t="shared" si="281"/>
        <v>0</v>
      </c>
      <c r="QNK79" s="321">
        <f t="shared" si="281"/>
        <v>0</v>
      </c>
      <c r="QNL79" s="321">
        <f t="shared" si="281"/>
        <v>0</v>
      </c>
      <c r="QNM79" s="321">
        <f t="shared" si="281"/>
        <v>0</v>
      </c>
      <c r="QNN79" s="321">
        <f t="shared" si="281"/>
        <v>0</v>
      </c>
      <c r="QNO79" s="321">
        <f t="shared" si="281"/>
        <v>0</v>
      </c>
      <c r="QNP79" s="321">
        <f t="shared" si="281"/>
        <v>0</v>
      </c>
      <c r="QNQ79" s="321">
        <f t="shared" si="281"/>
        <v>0</v>
      </c>
      <c r="QNR79" s="321">
        <f t="shared" si="281"/>
        <v>0</v>
      </c>
      <c r="QNS79" s="321">
        <f t="shared" si="281"/>
        <v>0</v>
      </c>
      <c r="QNT79" s="321">
        <f t="shared" si="281"/>
        <v>0</v>
      </c>
      <c r="QNU79" s="321">
        <f t="shared" si="281"/>
        <v>0</v>
      </c>
      <c r="QNV79" s="321">
        <f t="shared" si="281"/>
        <v>0</v>
      </c>
      <c r="QNW79" s="321">
        <f t="shared" si="281"/>
        <v>0</v>
      </c>
      <c r="QNX79" s="321">
        <f t="shared" si="281"/>
        <v>0</v>
      </c>
      <c r="QNY79" s="321">
        <f t="shared" si="281"/>
        <v>0</v>
      </c>
      <c r="QNZ79" s="321">
        <f t="shared" si="281"/>
        <v>0</v>
      </c>
      <c r="QOA79" s="321">
        <f t="shared" si="281"/>
        <v>0</v>
      </c>
      <c r="QOB79" s="321">
        <f t="shared" si="281"/>
        <v>0</v>
      </c>
      <c r="QOC79" s="321">
        <f t="shared" si="281"/>
        <v>0</v>
      </c>
      <c r="QOD79" s="321">
        <f t="shared" si="281"/>
        <v>0</v>
      </c>
      <c r="QOE79" s="321">
        <f t="shared" si="281"/>
        <v>0</v>
      </c>
      <c r="QOF79" s="321">
        <f t="shared" si="281"/>
        <v>0</v>
      </c>
      <c r="QOG79" s="321">
        <f t="shared" si="281"/>
        <v>0</v>
      </c>
      <c r="QOH79" s="321">
        <f t="shared" si="281"/>
        <v>0</v>
      </c>
      <c r="QOI79" s="321">
        <f t="shared" si="281"/>
        <v>0</v>
      </c>
      <c r="QOJ79" s="321">
        <f t="shared" si="281"/>
        <v>0</v>
      </c>
      <c r="QOK79" s="321">
        <f t="shared" si="281"/>
        <v>0</v>
      </c>
      <c r="QOL79" s="321">
        <f t="shared" si="281"/>
        <v>0</v>
      </c>
      <c r="QOM79" s="321">
        <f t="shared" si="281"/>
        <v>0</v>
      </c>
      <c r="QON79" s="321">
        <f t="shared" si="281"/>
        <v>0</v>
      </c>
      <c r="QOO79" s="321">
        <f t="shared" si="281"/>
        <v>0</v>
      </c>
      <c r="QOP79" s="321">
        <f t="shared" si="281"/>
        <v>0</v>
      </c>
      <c r="QOQ79" s="321">
        <f t="shared" si="281"/>
        <v>0</v>
      </c>
      <c r="QOR79" s="321">
        <f t="shared" si="281"/>
        <v>0</v>
      </c>
      <c r="QOS79" s="321">
        <f t="shared" si="281"/>
        <v>0</v>
      </c>
      <c r="QOT79" s="321">
        <f t="shared" si="281"/>
        <v>0</v>
      </c>
      <c r="QOU79" s="321">
        <f t="shared" si="281"/>
        <v>0</v>
      </c>
      <c r="QOV79" s="321">
        <f t="shared" si="281"/>
        <v>0</v>
      </c>
      <c r="QOW79" s="321">
        <f t="shared" si="281"/>
        <v>0</v>
      </c>
      <c r="QOX79" s="321">
        <f t="shared" si="281"/>
        <v>0</v>
      </c>
      <c r="QOY79" s="321">
        <f t="shared" si="281"/>
        <v>0</v>
      </c>
      <c r="QOZ79" s="321">
        <f t="shared" si="281"/>
        <v>0</v>
      </c>
      <c r="QPA79" s="321">
        <f t="shared" si="281"/>
        <v>0</v>
      </c>
      <c r="QPB79" s="321">
        <f t="shared" si="281"/>
        <v>0</v>
      </c>
      <c r="QPC79" s="321">
        <f t="shared" si="281"/>
        <v>0</v>
      </c>
      <c r="QPD79" s="321">
        <f t="shared" si="281"/>
        <v>0</v>
      </c>
      <c r="QPE79" s="321">
        <f t="shared" si="281"/>
        <v>0</v>
      </c>
      <c r="QPF79" s="321">
        <f t="shared" si="281"/>
        <v>0</v>
      </c>
      <c r="QPG79" s="321">
        <f t="shared" si="281"/>
        <v>0</v>
      </c>
      <c r="QPH79" s="321">
        <f t="shared" si="281"/>
        <v>0</v>
      </c>
      <c r="QPI79" s="321">
        <f t="shared" si="281"/>
        <v>0</v>
      </c>
      <c r="QPJ79" s="321">
        <f t="shared" si="281"/>
        <v>0</v>
      </c>
      <c r="QPK79" s="321">
        <f t="shared" si="281"/>
        <v>0</v>
      </c>
      <c r="QPL79" s="321">
        <f t="shared" si="281"/>
        <v>0</v>
      </c>
      <c r="QPM79" s="321">
        <f t="shared" si="281"/>
        <v>0</v>
      </c>
      <c r="QPN79" s="321">
        <f t="shared" si="281"/>
        <v>0</v>
      </c>
      <c r="QPO79" s="321">
        <f t="shared" si="282"/>
        <v>0</v>
      </c>
      <c r="QPP79" s="321">
        <f t="shared" si="282"/>
        <v>0</v>
      </c>
      <c r="QPQ79" s="321">
        <f t="shared" si="282"/>
        <v>0</v>
      </c>
      <c r="QPR79" s="321">
        <f t="shared" si="282"/>
        <v>0</v>
      </c>
      <c r="QPS79" s="321">
        <f t="shared" si="282"/>
        <v>0</v>
      </c>
      <c r="QPT79" s="321">
        <f t="shared" si="282"/>
        <v>0</v>
      </c>
      <c r="QPU79" s="321">
        <f t="shared" si="282"/>
        <v>0</v>
      </c>
      <c r="QPV79" s="321">
        <f t="shared" si="282"/>
        <v>0</v>
      </c>
      <c r="QPW79" s="321">
        <f t="shared" si="282"/>
        <v>0</v>
      </c>
      <c r="QPX79" s="321">
        <f t="shared" si="282"/>
        <v>0</v>
      </c>
      <c r="QPY79" s="321">
        <f t="shared" si="282"/>
        <v>0</v>
      </c>
      <c r="QPZ79" s="321">
        <f t="shared" si="282"/>
        <v>0</v>
      </c>
      <c r="QQA79" s="321">
        <f t="shared" si="282"/>
        <v>0</v>
      </c>
      <c r="QQB79" s="321">
        <f t="shared" si="282"/>
        <v>0</v>
      </c>
      <c r="QQC79" s="321">
        <f t="shared" si="282"/>
        <v>0</v>
      </c>
      <c r="QQD79" s="321">
        <f t="shared" si="282"/>
        <v>0</v>
      </c>
      <c r="QQE79" s="321">
        <f t="shared" si="282"/>
        <v>0</v>
      </c>
      <c r="QQF79" s="321">
        <f t="shared" si="282"/>
        <v>0</v>
      </c>
      <c r="QQG79" s="321">
        <f t="shared" si="282"/>
        <v>0</v>
      </c>
      <c r="QQH79" s="321">
        <f t="shared" si="282"/>
        <v>0</v>
      </c>
      <c r="QQI79" s="321">
        <f t="shared" si="282"/>
        <v>0</v>
      </c>
      <c r="QQJ79" s="321">
        <f t="shared" si="282"/>
        <v>0</v>
      </c>
      <c r="QQK79" s="321">
        <f t="shared" si="282"/>
        <v>0</v>
      </c>
      <c r="QQL79" s="321">
        <f t="shared" si="282"/>
        <v>0</v>
      </c>
      <c r="QQM79" s="321">
        <f t="shared" si="282"/>
        <v>0</v>
      </c>
      <c r="QQN79" s="321">
        <f t="shared" si="282"/>
        <v>0</v>
      </c>
      <c r="QQO79" s="321">
        <f t="shared" si="282"/>
        <v>0</v>
      </c>
      <c r="QQP79" s="321">
        <f t="shared" si="282"/>
        <v>0</v>
      </c>
      <c r="QQQ79" s="321">
        <f t="shared" si="282"/>
        <v>0</v>
      </c>
      <c r="QQR79" s="321">
        <f t="shared" si="282"/>
        <v>0</v>
      </c>
      <c r="QQS79" s="321">
        <f t="shared" si="282"/>
        <v>0</v>
      </c>
      <c r="QQT79" s="321">
        <f t="shared" si="282"/>
        <v>0</v>
      </c>
      <c r="QQU79" s="321">
        <f t="shared" si="282"/>
        <v>0</v>
      </c>
      <c r="QQV79" s="321">
        <f t="shared" si="282"/>
        <v>0</v>
      </c>
      <c r="QQW79" s="321">
        <f t="shared" si="282"/>
        <v>0</v>
      </c>
      <c r="QQX79" s="321">
        <f t="shared" si="282"/>
        <v>0</v>
      </c>
      <c r="QQY79" s="321">
        <f t="shared" si="282"/>
        <v>0</v>
      </c>
      <c r="QQZ79" s="321">
        <f t="shared" si="282"/>
        <v>0</v>
      </c>
      <c r="QRA79" s="321">
        <f t="shared" si="282"/>
        <v>0</v>
      </c>
      <c r="QRB79" s="321">
        <f t="shared" si="282"/>
        <v>0</v>
      </c>
      <c r="QRC79" s="321">
        <f t="shared" si="282"/>
        <v>0</v>
      </c>
      <c r="QRD79" s="321">
        <f t="shared" si="282"/>
        <v>0</v>
      </c>
      <c r="QRE79" s="321">
        <f t="shared" si="282"/>
        <v>0</v>
      </c>
      <c r="QRF79" s="321">
        <f t="shared" si="282"/>
        <v>0</v>
      </c>
      <c r="QRG79" s="321">
        <f t="shared" si="282"/>
        <v>0</v>
      </c>
      <c r="QRH79" s="321">
        <f t="shared" si="282"/>
        <v>0</v>
      </c>
      <c r="QRI79" s="321">
        <f t="shared" si="282"/>
        <v>0</v>
      </c>
      <c r="QRJ79" s="321">
        <f t="shared" si="282"/>
        <v>0</v>
      </c>
      <c r="QRK79" s="321">
        <f t="shared" si="282"/>
        <v>0</v>
      </c>
      <c r="QRL79" s="321">
        <f t="shared" si="282"/>
        <v>0</v>
      </c>
      <c r="QRM79" s="321">
        <f t="shared" si="282"/>
        <v>0</v>
      </c>
      <c r="QRN79" s="321">
        <f t="shared" si="282"/>
        <v>0</v>
      </c>
      <c r="QRO79" s="321">
        <f t="shared" si="282"/>
        <v>0</v>
      </c>
      <c r="QRP79" s="321">
        <f t="shared" si="282"/>
        <v>0</v>
      </c>
      <c r="QRQ79" s="321">
        <f t="shared" si="282"/>
        <v>0</v>
      </c>
      <c r="QRR79" s="321">
        <f t="shared" si="282"/>
        <v>0</v>
      </c>
      <c r="QRS79" s="321">
        <f t="shared" si="282"/>
        <v>0</v>
      </c>
      <c r="QRT79" s="321">
        <f t="shared" si="282"/>
        <v>0</v>
      </c>
      <c r="QRU79" s="321">
        <f t="shared" si="282"/>
        <v>0</v>
      </c>
      <c r="QRV79" s="321">
        <f t="shared" si="282"/>
        <v>0</v>
      </c>
      <c r="QRW79" s="321">
        <f t="shared" si="282"/>
        <v>0</v>
      </c>
      <c r="QRX79" s="321">
        <f t="shared" si="282"/>
        <v>0</v>
      </c>
      <c r="QRY79" s="321">
        <f t="shared" si="282"/>
        <v>0</v>
      </c>
      <c r="QRZ79" s="321">
        <f t="shared" si="282"/>
        <v>0</v>
      </c>
      <c r="QSA79" s="321">
        <f t="shared" si="283"/>
        <v>0</v>
      </c>
      <c r="QSB79" s="321">
        <f t="shared" si="283"/>
        <v>0</v>
      </c>
      <c r="QSC79" s="321">
        <f t="shared" si="283"/>
        <v>0</v>
      </c>
      <c r="QSD79" s="321">
        <f t="shared" si="283"/>
        <v>0</v>
      </c>
      <c r="QSE79" s="321">
        <f t="shared" si="283"/>
        <v>0</v>
      </c>
      <c r="QSF79" s="321">
        <f t="shared" si="283"/>
        <v>0</v>
      </c>
      <c r="QSG79" s="321">
        <f t="shared" si="283"/>
        <v>0</v>
      </c>
      <c r="QSH79" s="321">
        <f t="shared" si="283"/>
        <v>0</v>
      </c>
      <c r="QSI79" s="321">
        <f t="shared" si="283"/>
        <v>0</v>
      </c>
      <c r="QSJ79" s="321">
        <f t="shared" si="283"/>
        <v>0</v>
      </c>
      <c r="QSK79" s="321">
        <f t="shared" si="283"/>
        <v>0</v>
      </c>
      <c r="QSL79" s="321">
        <f t="shared" si="283"/>
        <v>0</v>
      </c>
      <c r="QSM79" s="321">
        <f t="shared" si="283"/>
        <v>0</v>
      </c>
      <c r="QSN79" s="321">
        <f t="shared" si="283"/>
        <v>0</v>
      </c>
      <c r="QSO79" s="321">
        <f t="shared" si="283"/>
        <v>0</v>
      </c>
      <c r="QSP79" s="321">
        <f t="shared" si="283"/>
        <v>0</v>
      </c>
      <c r="QSQ79" s="321">
        <f t="shared" si="283"/>
        <v>0</v>
      </c>
      <c r="QSR79" s="321">
        <f t="shared" si="283"/>
        <v>0</v>
      </c>
      <c r="QSS79" s="321">
        <f t="shared" si="283"/>
        <v>0</v>
      </c>
      <c r="QST79" s="321">
        <f t="shared" si="283"/>
        <v>0</v>
      </c>
      <c r="QSU79" s="321">
        <f t="shared" si="283"/>
        <v>0</v>
      </c>
      <c r="QSV79" s="321">
        <f t="shared" si="283"/>
        <v>0</v>
      </c>
      <c r="QSW79" s="321">
        <f t="shared" si="283"/>
        <v>0</v>
      </c>
      <c r="QSX79" s="321">
        <f t="shared" si="283"/>
        <v>0</v>
      </c>
      <c r="QSY79" s="321">
        <f t="shared" si="283"/>
        <v>0</v>
      </c>
      <c r="QSZ79" s="321">
        <f t="shared" si="283"/>
        <v>0</v>
      </c>
      <c r="QTA79" s="321">
        <f t="shared" si="283"/>
        <v>0</v>
      </c>
      <c r="QTB79" s="321">
        <f t="shared" si="283"/>
        <v>0</v>
      </c>
      <c r="QTC79" s="321">
        <f t="shared" si="283"/>
        <v>0</v>
      </c>
      <c r="QTD79" s="321">
        <f t="shared" si="283"/>
        <v>0</v>
      </c>
      <c r="QTE79" s="321">
        <f t="shared" si="283"/>
        <v>0</v>
      </c>
      <c r="QTF79" s="321">
        <f t="shared" si="283"/>
        <v>0</v>
      </c>
      <c r="QTG79" s="321">
        <f t="shared" si="283"/>
        <v>0</v>
      </c>
      <c r="QTH79" s="321">
        <f t="shared" si="283"/>
        <v>0</v>
      </c>
      <c r="QTI79" s="321">
        <f t="shared" si="283"/>
        <v>0</v>
      </c>
      <c r="QTJ79" s="321">
        <f t="shared" si="283"/>
        <v>0</v>
      </c>
      <c r="QTK79" s="321">
        <f t="shared" si="283"/>
        <v>0</v>
      </c>
      <c r="QTL79" s="321">
        <f t="shared" si="283"/>
        <v>0</v>
      </c>
      <c r="QTM79" s="321">
        <f t="shared" si="283"/>
        <v>0</v>
      </c>
      <c r="QTN79" s="321">
        <f t="shared" si="283"/>
        <v>0</v>
      </c>
      <c r="QTO79" s="321">
        <f t="shared" si="283"/>
        <v>0</v>
      </c>
      <c r="QTP79" s="321">
        <f t="shared" si="283"/>
        <v>0</v>
      </c>
      <c r="QTQ79" s="321">
        <f t="shared" si="283"/>
        <v>0</v>
      </c>
      <c r="QTR79" s="321">
        <f t="shared" si="283"/>
        <v>0</v>
      </c>
      <c r="QTS79" s="321">
        <f t="shared" si="283"/>
        <v>0</v>
      </c>
      <c r="QTT79" s="321">
        <f t="shared" si="283"/>
        <v>0</v>
      </c>
      <c r="QTU79" s="321">
        <f t="shared" si="283"/>
        <v>0</v>
      </c>
      <c r="QTV79" s="321">
        <f t="shared" si="283"/>
        <v>0</v>
      </c>
      <c r="QTW79" s="321">
        <f t="shared" si="283"/>
        <v>0</v>
      </c>
      <c r="QTX79" s="321">
        <f t="shared" si="283"/>
        <v>0</v>
      </c>
      <c r="QTY79" s="321">
        <f t="shared" si="283"/>
        <v>0</v>
      </c>
      <c r="QTZ79" s="321">
        <f t="shared" si="283"/>
        <v>0</v>
      </c>
      <c r="QUA79" s="321">
        <f t="shared" si="283"/>
        <v>0</v>
      </c>
      <c r="QUB79" s="321">
        <f t="shared" si="283"/>
        <v>0</v>
      </c>
      <c r="QUC79" s="321">
        <f t="shared" si="283"/>
        <v>0</v>
      </c>
      <c r="QUD79" s="321">
        <f t="shared" si="283"/>
        <v>0</v>
      </c>
      <c r="QUE79" s="321">
        <f t="shared" si="283"/>
        <v>0</v>
      </c>
      <c r="QUF79" s="321">
        <f t="shared" si="283"/>
        <v>0</v>
      </c>
      <c r="QUG79" s="321">
        <f t="shared" si="283"/>
        <v>0</v>
      </c>
      <c r="QUH79" s="321">
        <f t="shared" si="283"/>
        <v>0</v>
      </c>
      <c r="QUI79" s="321">
        <f t="shared" si="283"/>
        <v>0</v>
      </c>
      <c r="QUJ79" s="321">
        <f t="shared" si="283"/>
        <v>0</v>
      </c>
      <c r="QUK79" s="321">
        <f t="shared" si="283"/>
        <v>0</v>
      </c>
      <c r="QUL79" s="321">
        <f t="shared" si="283"/>
        <v>0</v>
      </c>
      <c r="QUM79" s="321">
        <f t="shared" si="284"/>
        <v>0</v>
      </c>
      <c r="QUN79" s="321">
        <f t="shared" si="284"/>
        <v>0</v>
      </c>
      <c r="QUO79" s="321">
        <f t="shared" si="284"/>
        <v>0</v>
      </c>
      <c r="QUP79" s="321">
        <f t="shared" si="284"/>
        <v>0</v>
      </c>
      <c r="QUQ79" s="321">
        <f t="shared" si="284"/>
        <v>0</v>
      </c>
      <c r="QUR79" s="321">
        <f t="shared" si="284"/>
        <v>0</v>
      </c>
      <c r="QUS79" s="321">
        <f t="shared" si="284"/>
        <v>0</v>
      </c>
      <c r="QUT79" s="321">
        <f t="shared" si="284"/>
        <v>0</v>
      </c>
      <c r="QUU79" s="321">
        <f t="shared" si="284"/>
        <v>0</v>
      </c>
      <c r="QUV79" s="321">
        <f t="shared" si="284"/>
        <v>0</v>
      </c>
      <c r="QUW79" s="321">
        <f t="shared" si="284"/>
        <v>0</v>
      </c>
      <c r="QUX79" s="321">
        <f t="shared" si="284"/>
        <v>0</v>
      </c>
      <c r="QUY79" s="321">
        <f t="shared" si="284"/>
        <v>0</v>
      </c>
      <c r="QUZ79" s="321">
        <f t="shared" si="284"/>
        <v>0</v>
      </c>
      <c r="QVA79" s="321">
        <f t="shared" si="284"/>
        <v>0</v>
      </c>
      <c r="QVB79" s="321">
        <f t="shared" si="284"/>
        <v>0</v>
      </c>
      <c r="QVC79" s="321">
        <f t="shared" si="284"/>
        <v>0</v>
      </c>
      <c r="QVD79" s="321">
        <f t="shared" si="284"/>
        <v>0</v>
      </c>
      <c r="QVE79" s="321">
        <f t="shared" si="284"/>
        <v>0</v>
      </c>
      <c r="QVF79" s="321">
        <f t="shared" si="284"/>
        <v>0</v>
      </c>
      <c r="QVG79" s="321">
        <f t="shared" si="284"/>
        <v>0</v>
      </c>
      <c r="QVH79" s="321">
        <f t="shared" si="284"/>
        <v>0</v>
      </c>
      <c r="QVI79" s="321">
        <f t="shared" si="284"/>
        <v>0</v>
      </c>
      <c r="QVJ79" s="321">
        <f t="shared" si="284"/>
        <v>0</v>
      </c>
      <c r="QVK79" s="321">
        <f t="shared" si="284"/>
        <v>0</v>
      </c>
      <c r="QVL79" s="321">
        <f t="shared" si="284"/>
        <v>0</v>
      </c>
      <c r="QVM79" s="321">
        <f t="shared" si="284"/>
        <v>0</v>
      </c>
      <c r="QVN79" s="321">
        <f t="shared" si="284"/>
        <v>0</v>
      </c>
      <c r="QVO79" s="321">
        <f t="shared" si="284"/>
        <v>0</v>
      </c>
      <c r="QVP79" s="321">
        <f t="shared" si="284"/>
        <v>0</v>
      </c>
      <c r="QVQ79" s="321">
        <f t="shared" si="284"/>
        <v>0</v>
      </c>
      <c r="QVR79" s="321">
        <f t="shared" si="284"/>
        <v>0</v>
      </c>
      <c r="QVS79" s="321">
        <f t="shared" si="284"/>
        <v>0</v>
      </c>
      <c r="QVT79" s="321">
        <f t="shared" si="284"/>
        <v>0</v>
      </c>
      <c r="QVU79" s="321">
        <f t="shared" si="284"/>
        <v>0</v>
      </c>
      <c r="QVV79" s="321">
        <f t="shared" si="284"/>
        <v>0</v>
      </c>
      <c r="QVW79" s="321">
        <f t="shared" si="284"/>
        <v>0</v>
      </c>
      <c r="QVX79" s="321">
        <f t="shared" si="284"/>
        <v>0</v>
      </c>
      <c r="QVY79" s="321">
        <f t="shared" si="284"/>
        <v>0</v>
      </c>
      <c r="QVZ79" s="321">
        <f t="shared" si="284"/>
        <v>0</v>
      </c>
      <c r="QWA79" s="321">
        <f t="shared" si="284"/>
        <v>0</v>
      </c>
      <c r="QWB79" s="321">
        <f t="shared" si="284"/>
        <v>0</v>
      </c>
      <c r="QWC79" s="321">
        <f t="shared" si="284"/>
        <v>0</v>
      </c>
      <c r="QWD79" s="321">
        <f t="shared" si="284"/>
        <v>0</v>
      </c>
      <c r="QWE79" s="321">
        <f t="shared" si="284"/>
        <v>0</v>
      </c>
      <c r="QWF79" s="321">
        <f t="shared" si="284"/>
        <v>0</v>
      </c>
      <c r="QWG79" s="321">
        <f t="shared" si="284"/>
        <v>0</v>
      </c>
      <c r="QWH79" s="321">
        <f t="shared" si="284"/>
        <v>0</v>
      </c>
      <c r="QWI79" s="321">
        <f t="shared" si="284"/>
        <v>0</v>
      </c>
      <c r="QWJ79" s="321">
        <f t="shared" si="284"/>
        <v>0</v>
      </c>
      <c r="QWK79" s="321">
        <f t="shared" si="284"/>
        <v>0</v>
      </c>
      <c r="QWL79" s="321">
        <f t="shared" si="284"/>
        <v>0</v>
      </c>
      <c r="QWM79" s="321">
        <f t="shared" si="284"/>
        <v>0</v>
      </c>
      <c r="QWN79" s="321">
        <f t="shared" si="284"/>
        <v>0</v>
      </c>
      <c r="QWO79" s="321">
        <f t="shared" si="284"/>
        <v>0</v>
      </c>
      <c r="QWP79" s="321">
        <f t="shared" si="284"/>
        <v>0</v>
      </c>
      <c r="QWQ79" s="321">
        <f t="shared" si="284"/>
        <v>0</v>
      </c>
      <c r="QWR79" s="321">
        <f t="shared" si="284"/>
        <v>0</v>
      </c>
      <c r="QWS79" s="321">
        <f t="shared" si="284"/>
        <v>0</v>
      </c>
      <c r="QWT79" s="321">
        <f t="shared" si="284"/>
        <v>0</v>
      </c>
      <c r="QWU79" s="321">
        <f t="shared" si="284"/>
        <v>0</v>
      </c>
      <c r="QWV79" s="321">
        <f t="shared" si="284"/>
        <v>0</v>
      </c>
      <c r="QWW79" s="321">
        <f t="shared" si="284"/>
        <v>0</v>
      </c>
      <c r="QWX79" s="321">
        <f t="shared" si="284"/>
        <v>0</v>
      </c>
      <c r="QWY79" s="321">
        <f t="shared" si="285"/>
        <v>0</v>
      </c>
      <c r="QWZ79" s="321">
        <f t="shared" si="285"/>
        <v>0</v>
      </c>
      <c r="QXA79" s="321">
        <f t="shared" si="285"/>
        <v>0</v>
      </c>
      <c r="QXB79" s="321">
        <f t="shared" si="285"/>
        <v>0</v>
      </c>
      <c r="QXC79" s="321">
        <f t="shared" si="285"/>
        <v>0</v>
      </c>
      <c r="QXD79" s="321">
        <f t="shared" si="285"/>
        <v>0</v>
      </c>
      <c r="QXE79" s="321">
        <f t="shared" si="285"/>
        <v>0</v>
      </c>
      <c r="QXF79" s="321">
        <f t="shared" si="285"/>
        <v>0</v>
      </c>
      <c r="QXG79" s="321">
        <f t="shared" si="285"/>
        <v>0</v>
      </c>
      <c r="QXH79" s="321">
        <f t="shared" si="285"/>
        <v>0</v>
      </c>
      <c r="QXI79" s="321">
        <f t="shared" si="285"/>
        <v>0</v>
      </c>
      <c r="QXJ79" s="321">
        <f t="shared" si="285"/>
        <v>0</v>
      </c>
      <c r="QXK79" s="321">
        <f t="shared" si="285"/>
        <v>0</v>
      </c>
      <c r="QXL79" s="321">
        <f t="shared" si="285"/>
        <v>0</v>
      </c>
      <c r="QXM79" s="321">
        <f t="shared" si="285"/>
        <v>0</v>
      </c>
      <c r="QXN79" s="321">
        <f t="shared" si="285"/>
        <v>0</v>
      </c>
      <c r="QXO79" s="321">
        <f t="shared" si="285"/>
        <v>0</v>
      </c>
      <c r="QXP79" s="321">
        <f t="shared" si="285"/>
        <v>0</v>
      </c>
      <c r="QXQ79" s="321">
        <f t="shared" si="285"/>
        <v>0</v>
      </c>
      <c r="QXR79" s="321">
        <f t="shared" si="285"/>
        <v>0</v>
      </c>
      <c r="QXS79" s="321">
        <f t="shared" si="285"/>
        <v>0</v>
      </c>
      <c r="QXT79" s="321">
        <f t="shared" si="285"/>
        <v>0</v>
      </c>
      <c r="QXU79" s="321">
        <f t="shared" si="285"/>
        <v>0</v>
      </c>
      <c r="QXV79" s="321">
        <f t="shared" si="285"/>
        <v>0</v>
      </c>
      <c r="QXW79" s="321">
        <f t="shared" si="285"/>
        <v>0</v>
      </c>
      <c r="QXX79" s="321">
        <f t="shared" si="285"/>
        <v>0</v>
      </c>
      <c r="QXY79" s="321">
        <f t="shared" si="285"/>
        <v>0</v>
      </c>
      <c r="QXZ79" s="321">
        <f t="shared" si="285"/>
        <v>0</v>
      </c>
      <c r="QYA79" s="321">
        <f t="shared" si="285"/>
        <v>0</v>
      </c>
      <c r="QYB79" s="321">
        <f t="shared" si="285"/>
        <v>0</v>
      </c>
      <c r="QYC79" s="321">
        <f t="shared" si="285"/>
        <v>0</v>
      </c>
      <c r="QYD79" s="321">
        <f t="shared" si="285"/>
        <v>0</v>
      </c>
      <c r="QYE79" s="321">
        <f t="shared" si="285"/>
        <v>0</v>
      </c>
      <c r="QYF79" s="321">
        <f t="shared" si="285"/>
        <v>0</v>
      </c>
      <c r="QYG79" s="321">
        <f t="shared" si="285"/>
        <v>0</v>
      </c>
      <c r="QYH79" s="321">
        <f t="shared" si="285"/>
        <v>0</v>
      </c>
      <c r="QYI79" s="321">
        <f t="shared" si="285"/>
        <v>0</v>
      </c>
      <c r="QYJ79" s="321">
        <f t="shared" si="285"/>
        <v>0</v>
      </c>
      <c r="QYK79" s="321">
        <f t="shared" si="285"/>
        <v>0</v>
      </c>
      <c r="QYL79" s="321">
        <f t="shared" si="285"/>
        <v>0</v>
      </c>
      <c r="QYM79" s="321">
        <f t="shared" si="285"/>
        <v>0</v>
      </c>
      <c r="QYN79" s="321">
        <f t="shared" si="285"/>
        <v>0</v>
      </c>
      <c r="QYO79" s="321">
        <f t="shared" si="285"/>
        <v>0</v>
      </c>
      <c r="QYP79" s="321">
        <f t="shared" si="285"/>
        <v>0</v>
      </c>
      <c r="QYQ79" s="321">
        <f t="shared" si="285"/>
        <v>0</v>
      </c>
      <c r="QYR79" s="321">
        <f t="shared" si="285"/>
        <v>0</v>
      </c>
      <c r="QYS79" s="321">
        <f t="shared" si="285"/>
        <v>0</v>
      </c>
      <c r="QYT79" s="321">
        <f t="shared" si="285"/>
        <v>0</v>
      </c>
      <c r="QYU79" s="321">
        <f t="shared" si="285"/>
        <v>0</v>
      </c>
      <c r="QYV79" s="321">
        <f t="shared" si="285"/>
        <v>0</v>
      </c>
      <c r="QYW79" s="321">
        <f t="shared" si="285"/>
        <v>0</v>
      </c>
      <c r="QYX79" s="321">
        <f t="shared" si="285"/>
        <v>0</v>
      </c>
      <c r="QYY79" s="321">
        <f t="shared" si="285"/>
        <v>0</v>
      </c>
      <c r="QYZ79" s="321">
        <f t="shared" si="285"/>
        <v>0</v>
      </c>
      <c r="QZA79" s="321">
        <f t="shared" si="285"/>
        <v>0</v>
      </c>
      <c r="QZB79" s="321">
        <f t="shared" si="285"/>
        <v>0</v>
      </c>
      <c r="QZC79" s="321">
        <f t="shared" si="285"/>
        <v>0</v>
      </c>
      <c r="QZD79" s="321">
        <f t="shared" si="285"/>
        <v>0</v>
      </c>
      <c r="QZE79" s="321">
        <f t="shared" si="285"/>
        <v>0</v>
      </c>
      <c r="QZF79" s="321">
        <f t="shared" si="285"/>
        <v>0</v>
      </c>
      <c r="QZG79" s="321">
        <f t="shared" si="285"/>
        <v>0</v>
      </c>
      <c r="QZH79" s="321">
        <f t="shared" si="285"/>
        <v>0</v>
      </c>
      <c r="QZI79" s="321">
        <f t="shared" si="285"/>
        <v>0</v>
      </c>
      <c r="QZJ79" s="321">
        <f t="shared" si="285"/>
        <v>0</v>
      </c>
      <c r="QZK79" s="321">
        <f t="shared" si="286"/>
        <v>0</v>
      </c>
      <c r="QZL79" s="321">
        <f t="shared" si="286"/>
        <v>0</v>
      </c>
      <c r="QZM79" s="321">
        <f t="shared" si="286"/>
        <v>0</v>
      </c>
      <c r="QZN79" s="321">
        <f t="shared" si="286"/>
        <v>0</v>
      </c>
      <c r="QZO79" s="321">
        <f t="shared" si="286"/>
        <v>0</v>
      </c>
      <c r="QZP79" s="321">
        <f t="shared" si="286"/>
        <v>0</v>
      </c>
      <c r="QZQ79" s="321">
        <f t="shared" si="286"/>
        <v>0</v>
      </c>
      <c r="QZR79" s="321">
        <f t="shared" si="286"/>
        <v>0</v>
      </c>
      <c r="QZS79" s="321">
        <f t="shared" si="286"/>
        <v>0</v>
      </c>
      <c r="QZT79" s="321">
        <f t="shared" si="286"/>
        <v>0</v>
      </c>
      <c r="QZU79" s="321">
        <f t="shared" si="286"/>
        <v>0</v>
      </c>
      <c r="QZV79" s="321">
        <f t="shared" si="286"/>
        <v>0</v>
      </c>
      <c r="QZW79" s="321">
        <f t="shared" si="286"/>
        <v>0</v>
      </c>
      <c r="QZX79" s="321">
        <f t="shared" si="286"/>
        <v>0</v>
      </c>
      <c r="QZY79" s="321">
        <f t="shared" si="286"/>
        <v>0</v>
      </c>
      <c r="QZZ79" s="321">
        <f t="shared" si="286"/>
        <v>0</v>
      </c>
      <c r="RAA79" s="321">
        <f t="shared" si="286"/>
        <v>0</v>
      </c>
      <c r="RAB79" s="321">
        <f t="shared" si="286"/>
        <v>0</v>
      </c>
      <c r="RAC79" s="321">
        <f t="shared" si="286"/>
        <v>0</v>
      </c>
      <c r="RAD79" s="321">
        <f t="shared" si="286"/>
        <v>0</v>
      </c>
      <c r="RAE79" s="321">
        <f t="shared" si="286"/>
        <v>0</v>
      </c>
      <c r="RAF79" s="321">
        <f t="shared" si="286"/>
        <v>0</v>
      </c>
      <c r="RAG79" s="321">
        <f t="shared" si="286"/>
        <v>0</v>
      </c>
      <c r="RAH79" s="321">
        <f t="shared" si="286"/>
        <v>0</v>
      </c>
      <c r="RAI79" s="321">
        <f t="shared" si="286"/>
        <v>0</v>
      </c>
      <c r="RAJ79" s="321">
        <f t="shared" si="286"/>
        <v>0</v>
      </c>
      <c r="RAK79" s="321">
        <f t="shared" si="286"/>
        <v>0</v>
      </c>
      <c r="RAL79" s="321">
        <f t="shared" si="286"/>
        <v>0</v>
      </c>
      <c r="RAM79" s="321">
        <f t="shared" si="286"/>
        <v>0</v>
      </c>
      <c r="RAN79" s="321">
        <f t="shared" si="286"/>
        <v>0</v>
      </c>
      <c r="RAO79" s="321">
        <f t="shared" si="286"/>
        <v>0</v>
      </c>
      <c r="RAP79" s="321">
        <f t="shared" si="286"/>
        <v>0</v>
      </c>
      <c r="RAQ79" s="321">
        <f t="shared" si="286"/>
        <v>0</v>
      </c>
      <c r="RAR79" s="321">
        <f t="shared" si="286"/>
        <v>0</v>
      </c>
      <c r="RAS79" s="321">
        <f t="shared" si="286"/>
        <v>0</v>
      </c>
      <c r="RAT79" s="321">
        <f t="shared" si="286"/>
        <v>0</v>
      </c>
      <c r="RAU79" s="321">
        <f t="shared" si="286"/>
        <v>0</v>
      </c>
      <c r="RAV79" s="321">
        <f t="shared" si="286"/>
        <v>0</v>
      </c>
      <c r="RAW79" s="321">
        <f t="shared" si="286"/>
        <v>0</v>
      </c>
      <c r="RAX79" s="321">
        <f t="shared" si="286"/>
        <v>0</v>
      </c>
      <c r="RAY79" s="321">
        <f t="shared" si="286"/>
        <v>0</v>
      </c>
      <c r="RAZ79" s="321">
        <f t="shared" si="286"/>
        <v>0</v>
      </c>
      <c r="RBA79" s="321">
        <f t="shared" si="286"/>
        <v>0</v>
      </c>
      <c r="RBB79" s="321">
        <f t="shared" si="286"/>
        <v>0</v>
      </c>
      <c r="RBC79" s="321">
        <f t="shared" si="286"/>
        <v>0</v>
      </c>
      <c r="RBD79" s="321">
        <f t="shared" si="286"/>
        <v>0</v>
      </c>
      <c r="RBE79" s="321">
        <f t="shared" si="286"/>
        <v>0</v>
      </c>
      <c r="RBF79" s="321">
        <f t="shared" si="286"/>
        <v>0</v>
      </c>
      <c r="RBG79" s="321">
        <f t="shared" si="286"/>
        <v>0</v>
      </c>
      <c r="RBH79" s="321">
        <f t="shared" si="286"/>
        <v>0</v>
      </c>
      <c r="RBI79" s="321">
        <f t="shared" si="286"/>
        <v>0</v>
      </c>
      <c r="RBJ79" s="321">
        <f t="shared" si="286"/>
        <v>0</v>
      </c>
      <c r="RBK79" s="321">
        <f t="shared" si="286"/>
        <v>0</v>
      </c>
      <c r="RBL79" s="321">
        <f t="shared" si="286"/>
        <v>0</v>
      </c>
      <c r="RBM79" s="321">
        <f t="shared" si="286"/>
        <v>0</v>
      </c>
      <c r="RBN79" s="321">
        <f t="shared" si="286"/>
        <v>0</v>
      </c>
      <c r="RBO79" s="321">
        <f t="shared" si="286"/>
        <v>0</v>
      </c>
      <c r="RBP79" s="321">
        <f t="shared" si="286"/>
        <v>0</v>
      </c>
      <c r="RBQ79" s="321">
        <f t="shared" si="286"/>
        <v>0</v>
      </c>
      <c r="RBR79" s="321">
        <f t="shared" si="286"/>
        <v>0</v>
      </c>
      <c r="RBS79" s="321">
        <f t="shared" si="286"/>
        <v>0</v>
      </c>
      <c r="RBT79" s="321">
        <f t="shared" si="286"/>
        <v>0</v>
      </c>
      <c r="RBU79" s="321">
        <f t="shared" si="286"/>
        <v>0</v>
      </c>
      <c r="RBV79" s="321">
        <f t="shared" si="286"/>
        <v>0</v>
      </c>
      <c r="RBW79" s="321">
        <f t="shared" si="287"/>
        <v>0</v>
      </c>
      <c r="RBX79" s="321">
        <f t="shared" si="287"/>
        <v>0</v>
      </c>
      <c r="RBY79" s="321">
        <f t="shared" si="287"/>
        <v>0</v>
      </c>
      <c r="RBZ79" s="321">
        <f t="shared" si="287"/>
        <v>0</v>
      </c>
      <c r="RCA79" s="321">
        <f t="shared" si="287"/>
        <v>0</v>
      </c>
      <c r="RCB79" s="321">
        <f t="shared" si="287"/>
        <v>0</v>
      </c>
      <c r="RCC79" s="321">
        <f t="shared" si="287"/>
        <v>0</v>
      </c>
      <c r="RCD79" s="321">
        <f t="shared" si="287"/>
        <v>0</v>
      </c>
      <c r="RCE79" s="321">
        <f t="shared" si="287"/>
        <v>0</v>
      </c>
      <c r="RCF79" s="321">
        <f t="shared" si="287"/>
        <v>0</v>
      </c>
      <c r="RCG79" s="321">
        <f t="shared" si="287"/>
        <v>0</v>
      </c>
      <c r="RCH79" s="321">
        <f t="shared" si="287"/>
        <v>0</v>
      </c>
      <c r="RCI79" s="321">
        <f t="shared" si="287"/>
        <v>0</v>
      </c>
      <c r="RCJ79" s="321">
        <f t="shared" si="287"/>
        <v>0</v>
      </c>
      <c r="RCK79" s="321">
        <f t="shared" si="287"/>
        <v>0</v>
      </c>
      <c r="RCL79" s="321">
        <f t="shared" si="287"/>
        <v>0</v>
      </c>
      <c r="RCM79" s="321">
        <f t="shared" si="287"/>
        <v>0</v>
      </c>
      <c r="RCN79" s="321">
        <f t="shared" si="287"/>
        <v>0</v>
      </c>
      <c r="RCO79" s="321">
        <f t="shared" si="287"/>
        <v>0</v>
      </c>
      <c r="RCP79" s="321">
        <f t="shared" si="287"/>
        <v>0</v>
      </c>
      <c r="RCQ79" s="321">
        <f t="shared" si="287"/>
        <v>0</v>
      </c>
      <c r="RCR79" s="321">
        <f t="shared" si="287"/>
        <v>0</v>
      </c>
      <c r="RCS79" s="321">
        <f t="shared" si="287"/>
        <v>0</v>
      </c>
      <c r="RCT79" s="321">
        <f t="shared" si="287"/>
        <v>0</v>
      </c>
      <c r="RCU79" s="321">
        <f t="shared" si="287"/>
        <v>0</v>
      </c>
      <c r="RCV79" s="321">
        <f t="shared" si="287"/>
        <v>0</v>
      </c>
      <c r="RCW79" s="321">
        <f t="shared" si="287"/>
        <v>0</v>
      </c>
      <c r="RCX79" s="321">
        <f t="shared" si="287"/>
        <v>0</v>
      </c>
      <c r="RCY79" s="321">
        <f t="shared" si="287"/>
        <v>0</v>
      </c>
      <c r="RCZ79" s="321">
        <f t="shared" si="287"/>
        <v>0</v>
      </c>
      <c r="RDA79" s="321">
        <f t="shared" si="287"/>
        <v>0</v>
      </c>
      <c r="RDB79" s="321">
        <f t="shared" si="287"/>
        <v>0</v>
      </c>
      <c r="RDC79" s="321">
        <f t="shared" si="287"/>
        <v>0</v>
      </c>
      <c r="RDD79" s="321">
        <f t="shared" si="287"/>
        <v>0</v>
      </c>
      <c r="RDE79" s="321">
        <f t="shared" si="287"/>
        <v>0</v>
      </c>
      <c r="RDF79" s="321">
        <f t="shared" si="287"/>
        <v>0</v>
      </c>
      <c r="RDG79" s="321">
        <f t="shared" si="287"/>
        <v>0</v>
      </c>
      <c r="RDH79" s="321">
        <f t="shared" si="287"/>
        <v>0</v>
      </c>
      <c r="RDI79" s="321">
        <f t="shared" si="287"/>
        <v>0</v>
      </c>
      <c r="RDJ79" s="321">
        <f t="shared" si="287"/>
        <v>0</v>
      </c>
      <c r="RDK79" s="321">
        <f t="shared" si="287"/>
        <v>0</v>
      </c>
      <c r="RDL79" s="321">
        <f t="shared" si="287"/>
        <v>0</v>
      </c>
      <c r="RDM79" s="321">
        <f t="shared" si="287"/>
        <v>0</v>
      </c>
      <c r="RDN79" s="321">
        <f t="shared" si="287"/>
        <v>0</v>
      </c>
      <c r="RDO79" s="321">
        <f t="shared" si="287"/>
        <v>0</v>
      </c>
      <c r="RDP79" s="321">
        <f t="shared" si="287"/>
        <v>0</v>
      </c>
      <c r="RDQ79" s="321">
        <f t="shared" si="287"/>
        <v>0</v>
      </c>
      <c r="RDR79" s="321">
        <f t="shared" si="287"/>
        <v>0</v>
      </c>
      <c r="RDS79" s="321">
        <f t="shared" si="287"/>
        <v>0</v>
      </c>
      <c r="RDT79" s="321">
        <f t="shared" si="287"/>
        <v>0</v>
      </c>
      <c r="RDU79" s="321">
        <f t="shared" si="287"/>
        <v>0</v>
      </c>
      <c r="RDV79" s="321">
        <f t="shared" si="287"/>
        <v>0</v>
      </c>
      <c r="RDW79" s="321">
        <f t="shared" si="287"/>
        <v>0</v>
      </c>
      <c r="RDX79" s="321">
        <f t="shared" si="287"/>
        <v>0</v>
      </c>
      <c r="RDY79" s="321">
        <f t="shared" si="287"/>
        <v>0</v>
      </c>
      <c r="RDZ79" s="321">
        <f t="shared" si="287"/>
        <v>0</v>
      </c>
      <c r="REA79" s="321">
        <f t="shared" si="287"/>
        <v>0</v>
      </c>
      <c r="REB79" s="321">
        <f t="shared" si="287"/>
        <v>0</v>
      </c>
      <c r="REC79" s="321">
        <f t="shared" si="287"/>
        <v>0</v>
      </c>
      <c r="RED79" s="321">
        <f t="shared" si="287"/>
        <v>0</v>
      </c>
      <c r="REE79" s="321">
        <f t="shared" si="287"/>
        <v>0</v>
      </c>
      <c r="REF79" s="321">
        <f t="shared" si="287"/>
        <v>0</v>
      </c>
      <c r="REG79" s="321">
        <f t="shared" si="287"/>
        <v>0</v>
      </c>
      <c r="REH79" s="321">
        <f t="shared" si="287"/>
        <v>0</v>
      </c>
      <c r="REI79" s="321">
        <f t="shared" si="288"/>
        <v>0</v>
      </c>
      <c r="REJ79" s="321">
        <f t="shared" si="288"/>
        <v>0</v>
      </c>
      <c r="REK79" s="321">
        <f t="shared" si="288"/>
        <v>0</v>
      </c>
      <c r="REL79" s="321">
        <f t="shared" si="288"/>
        <v>0</v>
      </c>
      <c r="REM79" s="321">
        <f t="shared" si="288"/>
        <v>0</v>
      </c>
      <c r="REN79" s="321">
        <f t="shared" si="288"/>
        <v>0</v>
      </c>
      <c r="REO79" s="321">
        <f t="shared" si="288"/>
        <v>0</v>
      </c>
      <c r="REP79" s="321">
        <f t="shared" si="288"/>
        <v>0</v>
      </c>
      <c r="REQ79" s="321">
        <f t="shared" si="288"/>
        <v>0</v>
      </c>
      <c r="RER79" s="321">
        <f t="shared" si="288"/>
        <v>0</v>
      </c>
      <c r="RES79" s="321">
        <f t="shared" si="288"/>
        <v>0</v>
      </c>
      <c r="RET79" s="321">
        <f t="shared" si="288"/>
        <v>0</v>
      </c>
      <c r="REU79" s="321">
        <f t="shared" si="288"/>
        <v>0</v>
      </c>
      <c r="REV79" s="321">
        <f t="shared" si="288"/>
        <v>0</v>
      </c>
      <c r="REW79" s="321">
        <f t="shared" si="288"/>
        <v>0</v>
      </c>
      <c r="REX79" s="321">
        <f t="shared" si="288"/>
        <v>0</v>
      </c>
      <c r="REY79" s="321">
        <f t="shared" si="288"/>
        <v>0</v>
      </c>
      <c r="REZ79" s="321">
        <f t="shared" si="288"/>
        <v>0</v>
      </c>
      <c r="RFA79" s="321">
        <f t="shared" si="288"/>
        <v>0</v>
      </c>
      <c r="RFB79" s="321">
        <f t="shared" si="288"/>
        <v>0</v>
      </c>
      <c r="RFC79" s="321">
        <f t="shared" si="288"/>
        <v>0</v>
      </c>
      <c r="RFD79" s="321">
        <f t="shared" si="288"/>
        <v>0</v>
      </c>
      <c r="RFE79" s="321">
        <f t="shared" si="288"/>
        <v>0</v>
      </c>
      <c r="RFF79" s="321">
        <f t="shared" si="288"/>
        <v>0</v>
      </c>
      <c r="RFG79" s="321">
        <f t="shared" si="288"/>
        <v>0</v>
      </c>
      <c r="RFH79" s="321">
        <f t="shared" si="288"/>
        <v>0</v>
      </c>
      <c r="RFI79" s="321">
        <f t="shared" si="288"/>
        <v>0</v>
      </c>
      <c r="RFJ79" s="321">
        <f t="shared" si="288"/>
        <v>0</v>
      </c>
      <c r="RFK79" s="321">
        <f t="shared" si="288"/>
        <v>0</v>
      </c>
      <c r="RFL79" s="321">
        <f t="shared" si="288"/>
        <v>0</v>
      </c>
      <c r="RFM79" s="321">
        <f t="shared" si="288"/>
        <v>0</v>
      </c>
      <c r="RFN79" s="321">
        <f t="shared" si="288"/>
        <v>0</v>
      </c>
      <c r="RFO79" s="321">
        <f t="shared" si="288"/>
        <v>0</v>
      </c>
      <c r="RFP79" s="321">
        <f t="shared" si="288"/>
        <v>0</v>
      </c>
      <c r="RFQ79" s="321">
        <f t="shared" si="288"/>
        <v>0</v>
      </c>
      <c r="RFR79" s="321">
        <f t="shared" si="288"/>
        <v>0</v>
      </c>
      <c r="RFS79" s="321">
        <f t="shared" si="288"/>
        <v>0</v>
      </c>
      <c r="RFT79" s="321">
        <f t="shared" si="288"/>
        <v>0</v>
      </c>
      <c r="RFU79" s="321">
        <f t="shared" si="288"/>
        <v>0</v>
      </c>
      <c r="RFV79" s="321">
        <f t="shared" si="288"/>
        <v>0</v>
      </c>
      <c r="RFW79" s="321">
        <f t="shared" si="288"/>
        <v>0</v>
      </c>
      <c r="RFX79" s="321">
        <f t="shared" si="288"/>
        <v>0</v>
      </c>
      <c r="RFY79" s="321">
        <f t="shared" si="288"/>
        <v>0</v>
      </c>
      <c r="RFZ79" s="321">
        <f t="shared" si="288"/>
        <v>0</v>
      </c>
      <c r="RGA79" s="321">
        <f t="shared" si="288"/>
        <v>0</v>
      </c>
      <c r="RGB79" s="321">
        <f t="shared" si="288"/>
        <v>0</v>
      </c>
      <c r="RGC79" s="321">
        <f t="shared" si="288"/>
        <v>0</v>
      </c>
      <c r="RGD79" s="321">
        <f t="shared" si="288"/>
        <v>0</v>
      </c>
      <c r="RGE79" s="321">
        <f t="shared" si="288"/>
        <v>0</v>
      </c>
      <c r="RGF79" s="321">
        <f t="shared" si="288"/>
        <v>0</v>
      </c>
      <c r="RGG79" s="321">
        <f t="shared" si="288"/>
        <v>0</v>
      </c>
      <c r="RGH79" s="321">
        <f t="shared" si="288"/>
        <v>0</v>
      </c>
      <c r="RGI79" s="321">
        <f t="shared" si="288"/>
        <v>0</v>
      </c>
      <c r="RGJ79" s="321">
        <f t="shared" si="288"/>
        <v>0</v>
      </c>
      <c r="RGK79" s="321">
        <f t="shared" si="288"/>
        <v>0</v>
      </c>
      <c r="RGL79" s="321">
        <f t="shared" si="288"/>
        <v>0</v>
      </c>
      <c r="RGM79" s="321">
        <f t="shared" si="288"/>
        <v>0</v>
      </c>
      <c r="RGN79" s="321">
        <f t="shared" si="288"/>
        <v>0</v>
      </c>
      <c r="RGO79" s="321">
        <f t="shared" si="288"/>
        <v>0</v>
      </c>
      <c r="RGP79" s="321">
        <f t="shared" si="288"/>
        <v>0</v>
      </c>
      <c r="RGQ79" s="321">
        <f t="shared" si="288"/>
        <v>0</v>
      </c>
      <c r="RGR79" s="321">
        <f t="shared" si="288"/>
        <v>0</v>
      </c>
      <c r="RGS79" s="321">
        <f t="shared" si="288"/>
        <v>0</v>
      </c>
      <c r="RGT79" s="321">
        <f t="shared" si="288"/>
        <v>0</v>
      </c>
      <c r="RGU79" s="321">
        <f t="shared" si="289"/>
        <v>0</v>
      </c>
      <c r="RGV79" s="321">
        <f t="shared" si="289"/>
        <v>0</v>
      </c>
      <c r="RGW79" s="321">
        <f t="shared" si="289"/>
        <v>0</v>
      </c>
      <c r="RGX79" s="321">
        <f t="shared" si="289"/>
        <v>0</v>
      </c>
      <c r="RGY79" s="321">
        <f t="shared" si="289"/>
        <v>0</v>
      </c>
      <c r="RGZ79" s="321">
        <f t="shared" si="289"/>
        <v>0</v>
      </c>
      <c r="RHA79" s="321">
        <f t="shared" si="289"/>
        <v>0</v>
      </c>
      <c r="RHB79" s="321">
        <f t="shared" si="289"/>
        <v>0</v>
      </c>
      <c r="RHC79" s="321">
        <f t="shared" si="289"/>
        <v>0</v>
      </c>
      <c r="RHD79" s="321">
        <f t="shared" si="289"/>
        <v>0</v>
      </c>
      <c r="RHE79" s="321">
        <f t="shared" si="289"/>
        <v>0</v>
      </c>
      <c r="RHF79" s="321">
        <f t="shared" si="289"/>
        <v>0</v>
      </c>
      <c r="RHG79" s="321">
        <f t="shared" si="289"/>
        <v>0</v>
      </c>
      <c r="RHH79" s="321">
        <f t="shared" si="289"/>
        <v>0</v>
      </c>
      <c r="RHI79" s="321">
        <f t="shared" si="289"/>
        <v>0</v>
      </c>
      <c r="RHJ79" s="321">
        <f t="shared" si="289"/>
        <v>0</v>
      </c>
      <c r="RHK79" s="321">
        <f t="shared" si="289"/>
        <v>0</v>
      </c>
      <c r="RHL79" s="321">
        <f t="shared" si="289"/>
        <v>0</v>
      </c>
      <c r="RHM79" s="321">
        <f t="shared" si="289"/>
        <v>0</v>
      </c>
      <c r="RHN79" s="321">
        <f t="shared" si="289"/>
        <v>0</v>
      </c>
      <c r="RHO79" s="321">
        <f t="shared" si="289"/>
        <v>0</v>
      </c>
      <c r="RHP79" s="321">
        <f t="shared" si="289"/>
        <v>0</v>
      </c>
      <c r="RHQ79" s="321">
        <f t="shared" si="289"/>
        <v>0</v>
      </c>
      <c r="RHR79" s="321">
        <f t="shared" si="289"/>
        <v>0</v>
      </c>
      <c r="RHS79" s="321">
        <f t="shared" si="289"/>
        <v>0</v>
      </c>
      <c r="RHT79" s="321">
        <f t="shared" si="289"/>
        <v>0</v>
      </c>
      <c r="RHU79" s="321">
        <f t="shared" si="289"/>
        <v>0</v>
      </c>
      <c r="RHV79" s="321">
        <f t="shared" si="289"/>
        <v>0</v>
      </c>
      <c r="RHW79" s="321">
        <f t="shared" si="289"/>
        <v>0</v>
      </c>
      <c r="RHX79" s="321">
        <f t="shared" si="289"/>
        <v>0</v>
      </c>
      <c r="RHY79" s="321">
        <f t="shared" si="289"/>
        <v>0</v>
      </c>
      <c r="RHZ79" s="321">
        <f t="shared" si="289"/>
        <v>0</v>
      </c>
      <c r="RIA79" s="321">
        <f t="shared" si="289"/>
        <v>0</v>
      </c>
      <c r="RIB79" s="321">
        <f t="shared" si="289"/>
        <v>0</v>
      </c>
      <c r="RIC79" s="321">
        <f t="shared" si="289"/>
        <v>0</v>
      </c>
      <c r="RID79" s="321">
        <f t="shared" si="289"/>
        <v>0</v>
      </c>
      <c r="RIE79" s="321">
        <f t="shared" si="289"/>
        <v>0</v>
      </c>
      <c r="RIF79" s="321">
        <f t="shared" si="289"/>
        <v>0</v>
      </c>
      <c r="RIG79" s="321">
        <f t="shared" si="289"/>
        <v>0</v>
      </c>
      <c r="RIH79" s="321">
        <f t="shared" si="289"/>
        <v>0</v>
      </c>
      <c r="RII79" s="321">
        <f t="shared" si="289"/>
        <v>0</v>
      </c>
      <c r="RIJ79" s="321">
        <f t="shared" si="289"/>
        <v>0</v>
      </c>
      <c r="RIK79" s="321">
        <f t="shared" si="289"/>
        <v>0</v>
      </c>
      <c r="RIL79" s="321">
        <f t="shared" si="289"/>
        <v>0</v>
      </c>
      <c r="RIM79" s="321">
        <f t="shared" si="289"/>
        <v>0</v>
      </c>
      <c r="RIN79" s="321">
        <f t="shared" si="289"/>
        <v>0</v>
      </c>
      <c r="RIO79" s="321">
        <f t="shared" si="289"/>
        <v>0</v>
      </c>
      <c r="RIP79" s="321">
        <f t="shared" si="289"/>
        <v>0</v>
      </c>
      <c r="RIQ79" s="321">
        <f t="shared" si="289"/>
        <v>0</v>
      </c>
      <c r="RIR79" s="321">
        <f t="shared" si="289"/>
        <v>0</v>
      </c>
      <c r="RIS79" s="321">
        <f t="shared" si="289"/>
        <v>0</v>
      </c>
      <c r="RIT79" s="321">
        <f t="shared" si="289"/>
        <v>0</v>
      </c>
      <c r="RIU79" s="321">
        <f t="shared" si="289"/>
        <v>0</v>
      </c>
      <c r="RIV79" s="321">
        <f t="shared" si="289"/>
        <v>0</v>
      </c>
      <c r="RIW79" s="321">
        <f t="shared" si="289"/>
        <v>0</v>
      </c>
      <c r="RIX79" s="321">
        <f t="shared" si="289"/>
        <v>0</v>
      </c>
      <c r="RIY79" s="321">
        <f t="shared" si="289"/>
        <v>0</v>
      </c>
      <c r="RIZ79" s="321">
        <f t="shared" si="289"/>
        <v>0</v>
      </c>
      <c r="RJA79" s="321">
        <f t="shared" si="289"/>
        <v>0</v>
      </c>
      <c r="RJB79" s="321">
        <f t="shared" si="289"/>
        <v>0</v>
      </c>
      <c r="RJC79" s="321">
        <f t="shared" si="289"/>
        <v>0</v>
      </c>
      <c r="RJD79" s="321">
        <f t="shared" si="289"/>
        <v>0</v>
      </c>
      <c r="RJE79" s="321">
        <f t="shared" si="289"/>
        <v>0</v>
      </c>
      <c r="RJF79" s="321">
        <f t="shared" si="289"/>
        <v>0</v>
      </c>
      <c r="RJG79" s="321">
        <f t="shared" si="290"/>
        <v>0</v>
      </c>
      <c r="RJH79" s="321">
        <f t="shared" si="290"/>
        <v>0</v>
      </c>
      <c r="RJI79" s="321">
        <f t="shared" si="290"/>
        <v>0</v>
      </c>
      <c r="RJJ79" s="321">
        <f t="shared" si="290"/>
        <v>0</v>
      </c>
      <c r="RJK79" s="321">
        <f t="shared" si="290"/>
        <v>0</v>
      </c>
      <c r="RJL79" s="321">
        <f t="shared" si="290"/>
        <v>0</v>
      </c>
      <c r="RJM79" s="321">
        <f t="shared" si="290"/>
        <v>0</v>
      </c>
      <c r="RJN79" s="321">
        <f t="shared" si="290"/>
        <v>0</v>
      </c>
      <c r="RJO79" s="321">
        <f t="shared" si="290"/>
        <v>0</v>
      </c>
      <c r="RJP79" s="321">
        <f t="shared" si="290"/>
        <v>0</v>
      </c>
      <c r="RJQ79" s="321">
        <f t="shared" si="290"/>
        <v>0</v>
      </c>
      <c r="RJR79" s="321">
        <f t="shared" si="290"/>
        <v>0</v>
      </c>
      <c r="RJS79" s="321">
        <f t="shared" si="290"/>
        <v>0</v>
      </c>
      <c r="RJT79" s="321">
        <f t="shared" si="290"/>
        <v>0</v>
      </c>
      <c r="RJU79" s="321">
        <f t="shared" si="290"/>
        <v>0</v>
      </c>
      <c r="RJV79" s="321">
        <f t="shared" si="290"/>
        <v>0</v>
      </c>
      <c r="RJW79" s="321">
        <f t="shared" si="290"/>
        <v>0</v>
      </c>
      <c r="RJX79" s="321">
        <f t="shared" si="290"/>
        <v>0</v>
      </c>
      <c r="RJY79" s="321">
        <f t="shared" si="290"/>
        <v>0</v>
      </c>
      <c r="RJZ79" s="321">
        <f t="shared" si="290"/>
        <v>0</v>
      </c>
      <c r="RKA79" s="321">
        <f t="shared" si="290"/>
        <v>0</v>
      </c>
      <c r="RKB79" s="321">
        <f t="shared" si="290"/>
        <v>0</v>
      </c>
      <c r="RKC79" s="321">
        <f t="shared" si="290"/>
        <v>0</v>
      </c>
      <c r="RKD79" s="321">
        <f t="shared" si="290"/>
        <v>0</v>
      </c>
      <c r="RKE79" s="321">
        <f t="shared" si="290"/>
        <v>0</v>
      </c>
      <c r="RKF79" s="321">
        <f t="shared" si="290"/>
        <v>0</v>
      </c>
      <c r="RKG79" s="321">
        <f t="shared" si="290"/>
        <v>0</v>
      </c>
      <c r="RKH79" s="321">
        <f t="shared" si="290"/>
        <v>0</v>
      </c>
      <c r="RKI79" s="321">
        <f t="shared" si="290"/>
        <v>0</v>
      </c>
      <c r="RKJ79" s="321">
        <f t="shared" si="290"/>
        <v>0</v>
      </c>
      <c r="RKK79" s="321">
        <f t="shared" si="290"/>
        <v>0</v>
      </c>
      <c r="RKL79" s="321">
        <f t="shared" si="290"/>
        <v>0</v>
      </c>
      <c r="RKM79" s="321">
        <f t="shared" si="290"/>
        <v>0</v>
      </c>
      <c r="RKN79" s="321">
        <f t="shared" si="290"/>
        <v>0</v>
      </c>
      <c r="RKO79" s="321">
        <f t="shared" si="290"/>
        <v>0</v>
      </c>
      <c r="RKP79" s="321">
        <f t="shared" si="290"/>
        <v>0</v>
      </c>
      <c r="RKQ79" s="321">
        <f t="shared" si="290"/>
        <v>0</v>
      </c>
      <c r="RKR79" s="321">
        <f t="shared" si="290"/>
        <v>0</v>
      </c>
      <c r="RKS79" s="321">
        <f t="shared" si="290"/>
        <v>0</v>
      </c>
      <c r="RKT79" s="321">
        <f t="shared" si="290"/>
        <v>0</v>
      </c>
      <c r="RKU79" s="321">
        <f t="shared" si="290"/>
        <v>0</v>
      </c>
      <c r="RKV79" s="321">
        <f t="shared" si="290"/>
        <v>0</v>
      </c>
      <c r="RKW79" s="321">
        <f t="shared" si="290"/>
        <v>0</v>
      </c>
      <c r="RKX79" s="321">
        <f t="shared" si="290"/>
        <v>0</v>
      </c>
      <c r="RKY79" s="321">
        <f t="shared" si="290"/>
        <v>0</v>
      </c>
      <c r="RKZ79" s="321">
        <f t="shared" si="290"/>
        <v>0</v>
      </c>
      <c r="RLA79" s="321">
        <f t="shared" si="290"/>
        <v>0</v>
      </c>
      <c r="RLB79" s="321">
        <f t="shared" si="290"/>
        <v>0</v>
      </c>
      <c r="RLC79" s="321">
        <f t="shared" si="290"/>
        <v>0</v>
      </c>
      <c r="RLD79" s="321">
        <f t="shared" si="290"/>
        <v>0</v>
      </c>
      <c r="RLE79" s="321">
        <f t="shared" si="290"/>
        <v>0</v>
      </c>
      <c r="RLF79" s="321">
        <f t="shared" si="290"/>
        <v>0</v>
      </c>
      <c r="RLG79" s="321">
        <f t="shared" si="290"/>
        <v>0</v>
      </c>
      <c r="RLH79" s="321">
        <f t="shared" si="290"/>
        <v>0</v>
      </c>
      <c r="RLI79" s="321">
        <f t="shared" si="290"/>
        <v>0</v>
      </c>
      <c r="RLJ79" s="321">
        <f t="shared" si="290"/>
        <v>0</v>
      </c>
      <c r="RLK79" s="321">
        <f t="shared" si="290"/>
        <v>0</v>
      </c>
      <c r="RLL79" s="321">
        <f t="shared" si="290"/>
        <v>0</v>
      </c>
      <c r="RLM79" s="321">
        <f t="shared" si="290"/>
        <v>0</v>
      </c>
      <c r="RLN79" s="321">
        <f t="shared" si="290"/>
        <v>0</v>
      </c>
      <c r="RLO79" s="321">
        <f t="shared" si="290"/>
        <v>0</v>
      </c>
      <c r="RLP79" s="321">
        <f t="shared" si="290"/>
        <v>0</v>
      </c>
      <c r="RLQ79" s="321">
        <f t="shared" si="290"/>
        <v>0</v>
      </c>
      <c r="RLR79" s="321">
        <f t="shared" si="290"/>
        <v>0</v>
      </c>
      <c r="RLS79" s="321">
        <f t="shared" si="291"/>
        <v>0</v>
      </c>
      <c r="RLT79" s="321">
        <f t="shared" si="291"/>
        <v>0</v>
      </c>
      <c r="RLU79" s="321">
        <f t="shared" si="291"/>
        <v>0</v>
      </c>
      <c r="RLV79" s="321">
        <f t="shared" si="291"/>
        <v>0</v>
      </c>
      <c r="RLW79" s="321">
        <f t="shared" si="291"/>
        <v>0</v>
      </c>
      <c r="RLX79" s="321">
        <f t="shared" si="291"/>
        <v>0</v>
      </c>
      <c r="RLY79" s="321">
        <f t="shared" si="291"/>
        <v>0</v>
      </c>
      <c r="RLZ79" s="321">
        <f t="shared" si="291"/>
        <v>0</v>
      </c>
      <c r="RMA79" s="321">
        <f t="shared" si="291"/>
        <v>0</v>
      </c>
      <c r="RMB79" s="321">
        <f t="shared" si="291"/>
        <v>0</v>
      </c>
      <c r="RMC79" s="321">
        <f t="shared" si="291"/>
        <v>0</v>
      </c>
      <c r="RMD79" s="321">
        <f t="shared" si="291"/>
        <v>0</v>
      </c>
      <c r="RME79" s="321">
        <f t="shared" si="291"/>
        <v>0</v>
      </c>
      <c r="RMF79" s="321">
        <f t="shared" si="291"/>
        <v>0</v>
      </c>
      <c r="RMG79" s="321">
        <f t="shared" si="291"/>
        <v>0</v>
      </c>
      <c r="RMH79" s="321">
        <f t="shared" si="291"/>
        <v>0</v>
      </c>
      <c r="RMI79" s="321">
        <f t="shared" si="291"/>
        <v>0</v>
      </c>
      <c r="RMJ79" s="321">
        <f t="shared" si="291"/>
        <v>0</v>
      </c>
      <c r="RMK79" s="321">
        <f t="shared" si="291"/>
        <v>0</v>
      </c>
      <c r="RML79" s="321">
        <f t="shared" si="291"/>
        <v>0</v>
      </c>
      <c r="RMM79" s="321">
        <f t="shared" si="291"/>
        <v>0</v>
      </c>
      <c r="RMN79" s="321">
        <f t="shared" si="291"/>
        <v>0</v>
      </c>
      <c r="RMO79" s="321">
        <f t="shared" si="291"/>
        <v>0</v>
      </c>
      <c r="RMP79" s="321">
        <f t="shared" si="291"/>
        <v>0</v>
      </c>
      <c r="RMQ79" s="321">
        <f t="shared" si="291"/>
        <v>0</v>
      </c>
      <c r="RMR79" s="321">
        <f t="shared" si="291"/>
        <v>0</v>
      </c>
      <c r="RMS79" s="321">
        <f t="shared" si="291"/>
        <v>0</v>
      </c>
      <c r="RMT79" s="321">
        <f t="shared" si="291"/>
        <v>0</v>
      </c>
      <c r="RMU79" s="321">
        <f t="shared" si="291"/>
        <v>0</v>
      </c>
      <c r="RMV79" s="321">
        <f t="shared" si="291"/>
        <v>0</v>
      </c>
      <c r="RMW79" s="321">
        <f t="shared" si="291"/>
        <v>0</v>
      </c>
      <c r="RMX79" s="321">
        <f t="shared" si="291"/>
        <v>0</v>
      </c>
      <c r="RMY79" s="321">
        <f t="shared" si="291"/>
        <v>0</v>
      </c>
      <c r="RMZ79" s="321">
        <f t="shared" si="291"/>
        <v>0</v>
      </c>
      <c r="RNA79" s="321">
        <f t="shared" si="291"/>
        <v>0</v>
      </c>
      <c r="RNB79" s="321">
        <f t="shared" si="291"/>
        <v>0</v>
      </c>
      <c r="RNC79" s="321">
        <f t="shared" si="291"/>
        <v>0</v>
      </c>
      <c r="RND79" s="321">
        <f t="shared" si="291"/>
        <v>0</v>
      </c>
      <c r="RNE79" s="321">
        <f t="shared" si="291"/>
        <v>0</v>
      </c>
      <c r="RNF79" s="321">
        <f t="shared" si="291"/>
        <v>0</v>
      </c>
      <c r="RNG79" s="321">
        <f t="shared" si="291"/>
        <v>0</v>
      </c>
      <c r="RNH79" s="321">
        <f t="shared" si="291"/>
        <v>0</v>
      </c>
      <c r="RNI79" s="321">
        <f t="shared" si="291"/>
        <v>0</v>
      </c>
      <c r="RNJ79" s="321">
        <f t="shared" si="291"/>
        <v>0</v>
      </c>
      <c r="RNK79" s="321">
        <f t="shared" si="291"/>
        <v>0</v>
      </c>
      <c r="RNL79" s="321">
        <f t="shared" si="291"/>
        <v>0</v>
      </c>
      <c r="RNM79" s="321">
        <f t="shared" si="291"/>
        <v>0</v>
      </c>
      <c r="RNN79" s="321">
        <f t="shared" si="291"/>
        <v>0</v>
      </c>
      <c r="RNO79" s="321">
        <f t="shared" si="291"/>
        <v>0</v>
      </c>
      <c r="RNP79" s="321">
        <f t="shared" si="291"/>
        <v>0</v>
      </c>
      <c r="RNQ79" s="321">
        <f t="shared" si="291"/>
        <v>0</v>
      </c>
      <c r="RNR79" s="321">
        <f t="shared" si="291"/>
        <v>0</v>
      </c>
      <c r="RNS79" s="321">
        <f t="shared" si="291"/>
        <v>0</v>
      </c>
      <c r="RNT79" s="321">
        <f t="shared" si="291"/>
        <v>0</v>
      </c>
      <c r="RNU79" s="321">
        <f t="shared" si="291"/>
        <v>0</v>
      </c>
      <c r="RNV79" s="321">
        <f t="shared" si="291"/>
        <v>0</v>
      </c>
      <c r="RNW79" s="321">
        <f t="shared" si="291"/>
        <v>0</v>
      </c>
      <c r="RNX79" s="321">
        <f t="shared" si="291"/>
        <v>0</v>
      </c>
      <c r="RNY79" s="321">
        <f t="shared" si="291"/>
        <v>0</v>
      </c>
      <c r="RNZ79" s="321">
        <f t="shared" si="291"/>
        <v>0</v>
      </c>
      <c r="ROA79" s="321">
        <f t="shared" si="291"/>
        <v>0</v>
      </c>
      <c r="ROB79" s="321">
        <f t="shared" si="291"/>
        <v>0</v>
      </c>
      <c r="ROC79" s="321">
        <f t="shared" si="291"/>
        <v>0</v>
      </c>
      <c r="ROD79" s="321">
        <f t="shared" si="291"/>
        <v>0</v>
      </c>
      <c r="ROE79" s="321">
        <f t="shared" si="292"/>
        <v>0</v>
      </c>
      <c r="ROF79" s="321">
        <f t="shared" si="292"/>
        <v>0</v>
      </c>
      <c r="ROG79" s="321">
        <f t="shared" si="292"/>
        <v>0</v>
      </c>
      <c r="ROH79" s="321">
        <f t="shared" si="292"/>
        <v>0</v>
      </c>
      <c r="ROI79" s="321">
        <f t="shared" si="292"/>
        <v>0</v>
      </c>
      <c r="ROJ79" s="321">
        <f t="shared" si="292"/>
        <v>0</v>
      </c>
      <c r="ROK79" s="321">
        <f t="shared" si="292"/>
        <v>0</v>
      </c>
      <c r="ROL79" s="321">
        <f t="shared" si="292"/>
        <v>0</v>
      </c>
      <c r="ROM79" s="321">
        <f t="shared" si="292"/>
        <v>0</v>
      </c>
      <c r="RON79" s="321">
        <f t="shared" si="292"/>
        <v>0</v>
      </c>
      <c r="ROO79" s="321">
        <f t="shared" si="292"/>
        <v>0</v>
      </c>
      <c r="ROP79" s="321">
        <f t="shared" si="292"/>
        <v>0</v>
      </c>
      <c r="ROQ79" s="321">
        <f t="shared" si="292"/>
        <v>0</v>
      </c>
      <c r="ROR79" s="321">
        <f t="shared" si="292"/>
        <v>0</v>
      </c>
      <c r="ROS79" s="321">
        <f t="shared" si="292"/>
        <v>0</v>
      </c>
      <c r="ROT79" s="321">
        <f t="shared" si="292"/>
        <v>0</v>
      </c>
      <c r="ROU79" s="321">
        <f t="shared" si="292"/>
        <v>0</v>
      </c>
      <c r="ROV79" s="321">
        <f t="shared" si="292"/>
        <v>0</v>
      </c>
      <c r="ROW79" s="321">
        <f t="shared" si="292"/>
        <v>0</v>
      </c>
      <c r="ROX79" s="321">
        <f t="shared" si="292"/>
        <v>0</v>
      </c>
      <c r="ROY79" s="321">
        <f t="shared" si="292"/>
        <v>0</v>
      </c>
      <c r="ROZ79" s="321">
        <f t="shared" si="292"/>
        <v>0</v>
      </c>
      <c r="RPA79" s="321">
        <f t="shared" si="292"/>
        <v>0</v>
      </c>
      <c r="RPB79" s="321">
        <f t="shared" si="292"/>
        <v>0</v>
      </c>
      <c r="RPC79" s="321">
        <f t="shared" si="292"/>
        <v>0</v>
      </c>
      <c r="RPD79" s="321">
        <f t="shared" si="292"/>
        <v>0</v>
      </c>
      <c r="RPE79" s="321">
        <f t="shared" si="292"/>
        <v>0</v>
      </c>
      <c r="RPF79" s="321">
        <f t="shared" si="292"/>
        <v>0</v>
      </c>
      <c r="RPG79" s="321">
        <f t="shared" si="292"/>
        <v>0</v>
      </c>
      <c r="RPH79" s="321">
        <f t="shared" si="292"/>
        <v>0</v>
      </c>
      <c r="RPI79" s="321">
        <f t="shared" si="292"/>
        <v>0</v>
      </c>
      <c r="RPJ79" s="321">
        <f t="shared" si="292"/>
        <v>0</v>
      </c>
      <c r="RPK79" s="321">
        <f t="shared" si="292"/>
        <v>0</v>
      </c>
      <c r="RPL79" s="321">
        <f t="shared" si="292"/>
        <v>0</v>
      </c>
      <c r="RPM79" s="321">
        <f t="shared" si="292"/>
        <v>0</v>
      </c>
      <c r="RPN79" s="321">
        <f t="shared" si="292"/>
        <v>0</v>
      </c>
      <c r="RPO79" s="321">
        <f t="shared" si="292"/>
        <v>0</v>
      </c>
      <c r="RPP79" s="321">
        <f t="shared" si="292"/>
        <v>0</v>
      </c>
      <c r="RPQ79" s="321">
        <f t="shared" si="292"/>
        <v>0</v>
      </c>
      <c r="RPR79" s="321">
        <f t="shared" si="292"/>
        <v>0</v>
      </c>
      <c r="RPS79" s="321">
        <f t="shared" si="292"/>
        <v>0</v>
      </c>
      <c r="RPT79" s="321">
        <f t="shared" si="292"/>
        <v>0</v>
      </c>
      <c r="RPU79" s="321">
        <f t="shared" si="292"/>
        <v>0</v>
      </c>
      <c r="RPV79" s="321">
        <f t="shared" si="292"/>
        <v>0</v>
      </c>
      <c r="RPW79" s="321">
        <f t="shared" si="292"/>
        <v>0</v>
      </c>
      <c r="RPX79" s="321">
        <f t="shared" si="292"/>
        <v>0</v>
      </c>
      <c r="RPY79" s="321">
        <f t="shared" si="292"/>
        <v>0</v>
      </c>
      <c r="RPZ79" s="321">
        <f t="shared" si="292"/>
        <v>0</v>
      </c>
      <c r="RQA79" s="321">
        <f t="shared" si="292"/>
        <v>0</v>
      </c>
      <c r="RQB79" s="321">
        <f t="shared" si="292"/>
        <v>0</v>
      </c>
      <c r="RQC79" s="321">
        <f t="shared" si="292"/>
        <v>0</v>
      </c>
      <c r="RQD79" s="321">
        <f t="shared" si="292"/>
        <v>0</v>
      </c>
      <c r="RQE79" s="321">
        <f t="shared" si="292"/>
        <v>0</v>
      </c>
      <c r="RQF79" s="321">
        <f t="shared" si="292"/>
        <v>0</v>
      </c>
      <c r="RQG79" s="321">
        <f t="shared" si="292"/>
        <v>0</v>
      </c>
      <c r="RQH79" s="321">
        <f t="shared" si="292"/>
        <v>0</v>
      </c>
      <c r="RQI79" s="321">
        <f t="shared" si="292"/>
        <v>0</v>
      </c>
      <c r="RQJ79" s="321">
        <f t="shared" si="292"/>
        <v>0</v>
      </c>
      <c r="RQK79" s="321">
        <f t="shared" si="292"/>
        <v>0</v>
      </c>
      <c r="RQL79" s="321">
        <f t="shared" si="292"/>
        <v>0</v>
      </c>
      <c r="RQM79" s="321">
        <f t="shared" si="292"/>
        <v>0</v>
      </c>
      <c r="RQN79" s="321">
        <f t="shared" si="292"/>
        <v>0</v>
      </c>
      <c r="RQO79" s="321">
        <f t="shared" si="292"/>
        <v>0</v>
      </c>
      <c r="RQP79" s="321">
        <f t="shared" si="292"/>
        <v>0</v>
      </c>
      <c r="RQQ79" s="321">
        <f t="shared" si="293"/>
        <v>0</v>
      </c>
      <c r="RQR79" s="321">
        <f t="shared" si="293"/>
        <v>0</v>
      </c>
      <c r="RQS79" s="321">
        <f t="shared" si="293"/>
        <v>0</v>
      </c>
      <c r="RQT79" s="321">
        <f t="shared" si="293"/>
        <v>0</v>
      </c>
      <c r="RQU79" s="321">
        <f t="shared" si="293"/>
        <v>0</v>
      </c>
      <c r="RQV79" s="321">
        <f t="shared" si="293"/>
        <v>0</v>
      </c>
      <c r="RQW79" s="321">
        <f t="shared" si="293"/>
        <v>0</v>
      </c>
      <c r="RQX79" s="321">
        <f t="shared" si="293"/>
        <v>0</v>
      </c>
      <c r="RQY79" s="321">
        <f t="shared" si="293"/>
        <v>0</v>
      </c>
      <c r="RQZ79" s="321">
        <f t="shared" si="293"/>
        <v>0</v>
      </c>
      <c r="RRA79" s="321">
        <f t="shared" si="293"/>
        <v>0</v>
      </c>
      <c r="RRB79" s="321">
        <f t="shared" si="293"/>
        <v>0</v>
      </c>
      <c r="RRC79" s="321">
        <f t="shared" si="293"/>
        <v>0</v>
      </c>
      <c r="RRD79" s="321">
        <f t="shared" si="293"/>
        <v>0</v>
      </c>
      <c r="RRE79" s="321">
        <f t="shared" si="293"/>
        <v>0</v>
      </c>
      <c r="RRF79" s="321">
        <f t="shared" si="293"/>
        <v>0</v>
      </c>
      <c r="RRG79" s="321">
        <f t="shared" si="293"/>
        <v>0</v>
      </c>
      <c r="RRH79" s="321">
        <f t="shared" si="293"/>
        <v>0</v>
      </c>
      <c r="RRI79" s="321">
        <f t="shared" si="293"/>
        <v>0</v>
      </c>
      <c r="RRJ79" s="321">
        <f t="shared" si="293"/>
        <v>0</v>
      </c>
      <c r="RRK79" s="321">
        <f t="shared" si="293"/>
        <v>0</v>
      </c>
      <c r="RRL79" s="321">
        <f t="shared" si="293"/>
        <v>0</v>
      </c>
      <c r="RRM79" s="321">
        <f t="shared" si="293"/>
        <v>0</v>
      </c>
      <c r="RRN79" s="321">
        <f t="shared" si="293"/>
        <v>0</v>
      </c>
      <c r="RRO79" s="321">
        <f t="shared" si="293"/>
        <v>0</v>
      </c>
      <c r="RRP79" s="321">
        <f t="shared" si="293"/>
        <v>0</v>
      </c>
      <c r="RRQ79" s="321">
        <f t="shared" si="293"/>
        <v>0</v>
      </c>
      <c r="RRR79" s="321">
        <f t="shared" si="293"/>
        <v>0</v>
      </c>
      <c r="RRS79" s="321">
        <f t="shared" si="293"/>
        <v>0</v>
      </c>
      <c r="RRT79" s="321">
        <f t="shared" si="293"/>
        <v>0</v>
      </c>
      <c r="RRU79" s="321">
        <f t="shared" si="293"/>
        <v>0</v>
      </c>
      <c r="RRV79" s="321">
        <f t="shared" si="293"/>
        <v>0</v>
      </c>
      <c r="RRW79" s="321">
        <f t="shared" si="293"/>
        <v>0</v>
      </c>
      <c r="RRX79" s="321">
        <f t="shared" si="293"/>
        <v>0</v>
      </c>
      <c r="RRY79" s="321">
        <f t="shared" si="293"/>
        <v>0</v>
      </c>
      <c r="RRZ79" s="321">
        <f t="shared" si="293"/>
        <v>0</v>
      </c>
      <c r="RSA79" s="321">
        <f t="shared" si="293"/>
        <v>0</v>
      </c>
      <c r="RSB79" s="321">
        <f t="shared" si="293"/>
        <v>0</v>
      </c>
      <c r="RSC79" s="321">
        <f t="shared" si="293"/>
        <v>0</v>
      </c>
      <c r="RSD79" s="321">
        <f t="shared" si="293"/>
        <v>0</v>
      </c>
      <c r="RSE79" s="321">
        <f t="shared" si="293"/>
        <v>0</v>
      </c>
      <c r="RSF79" s="321">
        <f t="shared" si="293"/>
        <v>0</v>
      </c>
      <c r="RSG79" s="321">
        <f t="shared" si="293"/>
        <v>0</v>
      </c>
      <c r="RSH79" s="321">
        <f t="shared" si="293"/>
        <v>0</v>
      </c>
      <c r="RSI79" s="321">
        <f t="shared" si="293"/>
        <v>0</v>
      </c>
      <c r="RSJ79" s="321">
        <f t="shared" si="293"/>
        <v>0</v>
      </c>
      <c r="RSK79" s="321">
        <f t="shared" si="293"/>
        <v>0</v>
      </c>
      <c r="RSL79" s="321">
        <f t="shared" si="293"/>
        <v>0</v>
      </c>
      <c r="RSM79" s="321">
        <f t="shared" si="293"/>
        <v>0</v>
      </c>
      <c r="RSN79" s="321">
        <f t="shared" si="293"/>
        <v>0</v>
      </c>
      <c r="RSO79" s="321">
        <f t="shared" si="293"/>
        <v>0</v>
      </c>
      <c r="RSP79" s="321">
        <f t="shared" si="293"/>
        <v>0</v>
      </c>
      <c r="RSQ79" s="321">
        <f t="shared" si="293"/>
        <v>0</v>
      </c>
      <c r="RSR79" s="321">
        <f t="shared" si="293"/>
        <v>0</v>
      </c>
      <c r="RSS79" s="321">
        <f t="shared" si="293"/>
        <v>0</v>
      </c>
      <c r="RST79" s="321">
        <f t="shared" si="293"/>
        <v>0</v>
      </c>
      <c r="RSU79" s="321">
        <f t="shared" si="293"/>
        <v>0</v>
      </c>
      <c r="RSV79" s="321">
        <f t="shared" si="293"/>
        <v>0</v>
      </c>
      <c r="RSW79" s="321">
        <f t="shared" si="293"/>
        <v>0</v>
      </c>
      <c r="RSX79" s="321">
        <f t="shared" si="293"/>
        <v>0</v>
      </c>
      <c r="RSY79" s="321">
        <f t="shared" si="293"/>
        <v>0</v>
      </c>
      <c r="RSZ79" s="321">
        <f t="shared" si="293"/>
        <v>0</v>
      </c>
      <c r="RTA79" s="321">
        <f t="shared" si="293"/>
        <v>0</v>
      </c>
      <c r="RTB79" s="321">
        <f t="shared" si="293"/>
        <v>0</v>
      </c>
      <c r="RTC79" s="321">
        <f t="shared" si="294"/>
        <v>0</v>
      </c>
      <c r="RTD79" s="321">
        <f t="shared" si="294"/>
        <v>0</v>
      </c>
      <c r="RTE79" s="321">
        <f t="shared" si="294"/>
        <v>0</v>
      </c>
      <c r="RTF79" s="321">
        <f t="shared" si="294"/>
        <v>0</v>
      </c>
      <c r="RTG79" s="321">
        <f t="shared" si="294"/>
        <v>0</v>
      </c>
      <c r="RTH79" s="321">
        <f t="shared" si="294"/>
        <v>0</v>
      </c>
      <c r="RTI79" s="321">
        <f t="shared" si="294"/>
        <v>0</v>
      </c>
      <c r="RTJ79" s="321">
        <f t="shared" si="294"/>
        <v>0</v>
      </c>
      <c r="RTK79" s="321">
        <f t="shared" si="294"/>
        <v>0</v>
      </c>
      <c r="RTL79" s="321">
        <f t="shared" si="294"/>
        <v>0</v>
      </c>
      <c r="RTM79" s="321">
        <f t="shared" si="294"/>
        <v>0</v>
      </c>
      <c r="RTN79" s="321">
        <f t="shared" si="294"/>
        <v>0</v>
      </c>
      <c r="RTO79" s="321">
        <f t="shared" si="294"/>
        <v>0</v>
      </c>
      <c r="RTP79" s="321">
        <f t="shared" si="294"/>
        <v>0</v>
      </c>
      <c r="RTQ79" s="321">
        <f t="shared" si="294"/>
        <v>0</v>
      </c>
      <c r="RTR79" s="321">
        <f t="shared" si="294"/>
        <v>0</v>
      </c>
      <c r="RTS79" s="321">
        <f t="shared" si="294"/>
        <v>0</v>
      </c>
      <c r="RTT79" s="321">
        <f t="shared" si="294"/>
        <v>0</v>
      </c>
      <c r="RTU79" s="321">
        <f t="shared" si="294"/>
        <v>0</v>
      </c>
      <c r="RTV79" s="321">
        <f t="shared" si="294"/>
        <v>0</v>
      </c>
      <c r="RTW79" s="321">
        <f t="shared" si="294"/>
        <v>0</v>
      </c>
      <c r="RTX79" s="321">
        <f t="shared" si="294"/>
        <v>0</v>
      </c>
      <c r="RTY79" s="321">
        <f t="shared" si="294"/>
        <v>0</v>
      </c>
      <c r="RTZ79" s="321">
        <f t="shared" si="294"/>
        <v>0</v>
      </c>
      <c r="RUA79" s="321">
        <f t="shared" si="294"/>
        <v>0</v>
      </c>
      <c r="RUB79" s="321">
        <f t="shared" si="294"/>
        <v>0</v>
      </c>
      <c r="RUC79" s="321">
        <f t="shared" si="294"/>
        <v>0</v>
      </c>
      <c r="RUD79" s="321">
        <f t="shared" si="294"/>
        <v>0</v>
      </c>
      <c r="RUE79" s="321">
        <f t="shared" si="294"/>
        <v>0</v>
      </c>
      <c r="RUF79" s="321">
        <f t="shared" si="294"/>
        <v>0</v>
      </c>
      <c r="RUG79" s="321">
        <f t="shared" si="294"/>
        <v>0</v>
      </c>
      <c r="RUH79" s="321">
        <f t="shared" si="294"/>
        <v>0</v>
      </c>
      <c r="RUI79" s="321">
        <f t="shared" si="294"/>
        <v>0</v>
      </c>
      <c r="RUJ79" s="321">
        <f t="shared" si="294"/>
        <v>0</v>
      </c>
      <c r="RUK79" s="321">
        <f t="shared" si="294"/>
        <v>0</v>
      </c>
      <c r="RUL79" s="321">
        <f t="shared" si="294"/>
        <v>0</v>
      </c>
      <c r="RUM79" s="321">
        <f t="shared" si="294"/>
        <v>0</v>
      </c>
      <c r="RUN79" s="321">
        <f t="shared" si="294"/>
        <v>0</v>
      </c>
      <c r="RUO79" s="321">
        <f t="shared" si="294"/>
        <v>0</v>
      </c>
      <c r="RUP79" s="321">
        <f t="shared" si="294"/>
        <v>0</v>
      </c>
      <c r="RUQ79" s="321">
        <f t="shared" si="294"/>
        <v>0</v>
      </c>
      <c r="RUR79" s="321">
        <f t="shared" si="294"/>
        <v>0</v>
      </c>
      <c r="RUS79" s="321">
        <f t="shared" si="294"/>
        <v>0</v>
      </c>
      <c r="RUT79" s="321">
        <f t="shared" si="294"/>
        <v>0</v>
      </c>
      <c r="RUU79" s="321">
        <f t="shared" si="294"/>
        <v>0</v>
      </c>
      <c r="RUV79" s="321">
        <f t="shared" si="294"/>
        <v>0</v>
      </c>
      <c r="RUW79" s="321">
        <f t="shared" si="294"/>
        <v>0</v>
      </c>
      <c r="RUX79" s="321">
        <f t="shared" si="294"/>
        <v>0</v>
      </c>
      <c r="RUY79" s="321">
        <f t="shared" si="294"/>
        <v>0</v>
      </c>
      <c r="RUZ79" s="321">
        <f t="shared" si="294"/>
        <v>0</v>
      </c>
      <c r="RVA79" s="321">
        <f t="shared" si="294"/>
        <v>0</v>
      </c>
      <c r="RVB79" s="321">
        <f t="shared" si="294"/>
        <v>0</v>
      </c>
      <c r="RVC79" s="321">
        <f t="shared" si="294"/>
        <v>0</v>
      </c>
      <c r="RVD79" s="321">
        <f t="shared" si="294"/>
        <v>0</v>
      </c>
      <c r="RVE79" s="321">
        <f t="shared" si="294"/>
        <v>0</v>
      </c>
      <c r="RVF79" s="321">
        <f t="shared" si="294"/>
        <v>0</v>
      </c>
      <c r="RVG79" s="321">
        <f t="shared" si="294"/>
        <v>0</v>
      </c>
      <c r="RVH79" s="321">
        <f t="shared" si="294"/>
        <v>0</v>
      </c>
      <c r="RVI79" s="321">
        <f t="shared" si="294"/>
        <v>0</v>
      </c>
      <c r="RVJ79" s="321">
        <f t="shared" si="294"/>
        <v>0</v>
      </c>
      <c r="RVK79" s="321">
        <f t="shared" si="294"/>
        <v>0</v>
      </c>
      <c r="RVL79" s="321">
        <f t="shared" si="294"/>
        <v>0</v>
      </c>
      <c r="RVM79" s="321">
        <f t="shared" si="294"/>
        <v>0</v>
      </c>
      <c r="RVN79" s="321">
        <f t="shared" si="294"/>
        <v>0</v>
      </c>
      <c r="RVO79" s="321">
        <f t="shared" si="295"/>
        <v>0</v>
      </c>
      <c r="RVP79" s="321">
        <f t="shared" si="295"/>
        <v>0</v>
      </c>
      <c r="RVQ79" s="321">
        <f t="shared" si="295"/>
        <v>0</v>
      </c>
      <c r="RVR79" s="321">
        <f t="shared" si="295"/>
        <v>0</v>
      </c>
      <c r="RVS79" s="321">
        <f t="shared" si="295"/>
        <v>0</v>
      </c>
      <c r="RVT79" s="321">
        <f t="shared" si="295"/>
        <v>0</v>
      </c>
      <c r="RVU79" s="321">
        <f t="shared" si="295"/>
        <v>0</v>
      </c>
      <c r="RVV79" s="321">
        <f t="shared" si="295"/>
        <v>0</v>
      </c>
      <c r="RVW79" s="321">
        <f t="shared" si="295"/>
        <v>0</v>
      </c>
      <c r="RVX79" s="321">
        <f t="shared" si="295"/>
        <v>0</v>
      </c>
      <c r="RVY79" s="321">
        <f t="shared" si="295"/>
        <v>0</v>
      </c>
      <c r="RVZ79" s="321">
        <f t="shared" si="295"/>
        <v>0</v>
      </c>
      <c r="RWA79" s="321">
        <f t="shared" si="295"/>
        <v>0</v>
      </c>
      <c r="RWB79" s="321">
        <f t="shared" si="295"/>
        <v>0</v>
      </c>
      <c r="RWC79" s="321">
        <f t="shared" si="295"/>
        <v>0</v>
      </c>
      <c r="RWD79" s="321">
        <f t="shared" si="295"/>
        <v>0</v>
      </c>
      <c r="RWE79" s="321">
        <f t="shared" si="295"/>
        <v>0</v>
      </c>
      <c r="RWF79" s="321">
        <f t="shared" si="295"/>
        <v>0</v>
      </c>
      <c r="RWG79" s="321">
        <f t="shared" si="295"/>
        <v>0</v>
      </c>
      <c r="RWH79" s="321">
        <f t="shared" si="295"/>
        <v>0</v>
      </c>
      <c r="RWI79" s="321">
        <f t="shared" si="295"/>
        <v>0</v>
      </c>
      <c r="RWJ79" s="321">
        <f t="shared" si="295"/>
        <v>0</v>
      </c>
      <c r="RWK79" s="321">
        <f t="shared" si="295"/>
        <v>0</v>
      </c>
      <c r="RWL79" s="321">
        <f t="shared" si="295"/>
        <v>0</v>
      </c>
      <c r="RWM79" s="321">
        <f t="shared" si="295"/>
        <v>0</v>
      </c>
      <c r="RWN79" s="321">
        <f t="shared" si="295"/>
        <v>0</v>
      </c>
      <c r="RWO79" s="321">
        <f t="shared" si="295"/>
        <v>0</v>
      </c>
      <c r="RWP79" s="321">
        <f t="shared" si="295"/>
        <v>0</v>
      </c>
      <c r="RWQ79" s="321">
        <f t="shared" si="295"/>
        <v>0</v>
      </c>
      <c r="RWR79" s="321">
        <f t="shared" si="295"/>
        <v>0</v>
      </c>
      <c r="RWS79" s="321">
        <f t="shared" si="295"/>
        <v>0</v>
      </c>
      <c r="RWT79" s="321">
        <f t="shared" si="295"/>
        <v>0</v>
      </c>
      <c r="RWU79" s="321">
        <f t="shared" si="295"/>
        <v>0</v>
      </c>
      <c r="RWV79" s="321">
        <f t="shared" si="295"/>
        <v>0</v>
      </c>
      <c r="RWW79" s="321">
        <f t="shared" si="295"/>
        <v>0</v>
      </c>
      <c r="RWX79" s="321">
        <f t="shared" si="295"/>
        <v>0</v>
      </c>
      <c r="RWY79" s="321">
        <f t="shared" si="295"/>
        <v>0</v>
      </c>
      <c r="RWZ79" s="321">
        <f t="shared" si="295"/>
        <v>0</v>
      </c>
      <c r="RXA79" s="321">
        <f t="shared" si="295"/>
        <v>0</v>
      </c>
      <c r="RXB79" s="321">
        <f t="shared" si="295"/>
        <v>0</v>
      </c>
      <c r="RXC79" s="321">
        <f t="shared" si="295"/>
        <v>0</v>
      </c>
      <c r="RXD79" s="321">
        <f t="shared" si="295"/>
        <v>0</v>
      </c>
      <c r="RXE79" s="321">
        <f t="shared" si="295"/>
        <v>0</v>
      </c>
      <c r="RXF79" s="321">
        <f t="shared" si="295"/>
        <v>0</v>
      </c>
      <c r="RXG79" s="321">
        <f t="shared" si="295"/>
        <v>0</v>
      </c>
      <c r="RXH79" s="321">
        <f t="shared" si="295"/>
        <v>0</v>
      </c>
      <c r="RXI79" s="321">
        <f t="shared" si="295"/>
        <v>0</v>
      </c>
      <c r="RXJ79" s="321">
        <f t="shared" si="295"/>
        <v>0</v>
      </c>
      <c r="RXK79" s="321">
        <f t="shared" si="295"/>
        <v>0</v>
      </c>
      <c r="RXL79" s="321">
        <f t="shared" si="295"/>
        <v>0</v>
      </c>
      <c r="RXM79" s="321">
        <f t="shared" si="295"/>
        <v>0</v>
      </c>
      <c r="RXN79" s="321">
        <f t="shared" si="295"/>
        <v>0</v>
      </c>
      <c r="RXO79" s="321">
        <f t="shared" si="295"/>
        <v>0</v>
      </c>
      <c r="RXP79" s="321">
        <f t="shared" si="295"/>
        <v>0</v>
      </c>
      <c r="RXQ79" s="321">
        <f t="shared" si="295"/>
        <v>0</v>
      </c>
      <c r="RXR79" s="321">
        <f t="shared" si="295"/>
        <v>0</v>
      </c>
      <c r="RXS79" s="321">
        <f t="shared" si="295"/>
        <v>0</v>
      </c>
      <c r="RXT79" s="321">
        <f t="shared" si="295"/>
        <v>0</v>
      </c>
      <c r="RXU79" s="321">
        <f t="shared" si="295"/>
        <v>0</v>
      </c>
      <c r="RXV79" s="321">
        <f t="shared" si="295"/>
        <v>0</v>
      </c>
      <c r="RXW79" s="321">
        <f t="shared" si="295"/>
        <v>0</v>
      </c>
      <c r="RXX79" s="321">
        <f t="shared" si="295"/>
        <v>0</v>
      </c>
      <c r="RXY79" s="321">
        <f t="shared" si="295"/>
        <v>0</v>
      </c>
      <c r="RXZ79" s="321">
        <f t="shared" si="295"/>
        <v>0</v>
      </c>
      <c r="RYA79" s="321">
        <f t="shared" si="296"/>
        <v>0</v>
      </c>
      <c r="RYB79" s="321">
        <f t="shared" si="296"/>
        <v>0</v>
      </c>
      <c r="RYC79" s="321">
        <f t="shared" si="296"/>
        <v>0</v>
      </c>
      <c r="RYD79" s="321">
        <f t="shared" si="296"/>
        <v>0</v>
      </c>
      <c r="RYE79" s="321">
        <f t="shared" si="296"/>
        <v>0</v>
      </c>
      <c r="RYF79" s="321">
        <f t="shared" si="296"/>
        <v>0</v>
      </c>
      <c r="RYG79" s="321">
        <f t="shared" si="296"/>
        <v>0</v>
      </c>
      <c r="RYH79" s="321">
        <f t="shared" si="296"/>
        <v>0</v>
      </c>
      <c r="RYI79" s="321">
        <f t="shared" si="296"/>
        <v>0</v>
      </c>
      <c r="RYJ79" s="321">
        <f t="shared" si="296"/>
        <v>0</v>
      </c>
      <c r="RYK79" s="321">
        <f t="shared" si="296"/>
        <v>0</v>
      </c>
      <c r="RYL79" s="321">
        <f t="shared" si="296"/>
        <v>0</v>
      </c>
      <c r="RYM79" s="321">
        <f t="shared" si="296"/>
        <v>0</v>
      </c>
      <c r="RYN79" s="321">
        <f t="shared" si="296"/>
        <v>0</v>
      </c>
      <c r="RYO79" s="321">
        <f t="shared" si="296"/>
        <v>0</v>
      </c>
      <c r="RYP79" s="321">
        <f t="shared" si="296"/>
        <v>0</v>
      </c>
      <c r="RYQ79" s="321">
        <f t="shared" si="296"/>
        <v>0</v>
      </c>
      <c r="RYR79" s="321">
        <f t="shared" si="296"/>
        <v>0</v>
      </c>
      <c r="RYS79" s="321">
        <f t="shared" si="296"/>
        <v>0</v>
      </c>
      <c r="RYT79" s="321">
        <f t="shared" si="296"/>
        <v>0</v>
      </c>
      <c r="RYU79" s="321">
        <f t="shared" si="296"/>
        <v>0</v>
      </c>
      <c r="RYV79" s="321">
        <f t="shared" si="296"/>
        <v>0</v>
      </c>
      <c r="RYW79" s="321">
        <f t="shared" si="296"/>
        <v>0</v>
      </c>
      <c r="RYX79" s="321">
        <f t="shared" si="296"/>
        <v>0</v>
      </c>
      <c r="RYY79" s="321">
        <f t="shared" si="296"/>
        <v>0</v>
      </c>
      <c r="RYZ79" s="321">
        <f t="shared" si="296"/>
        <v>0</v>
      </c>
      <c r="RZA79" s="321">
        <f t="shared" si="296"/>
        <v>0</v>
      </c>
      <c r="RZB79" s="321">
        <f t="shared" si="296"/>
        <v>0</v>
      </c>
      <c r="RZC79" s="321">
        <f t="shared" si="296"/>
        <v>0</v>
      </c>
      <c r="RZD79" s="321">
        <f t="shared" si="296"/>
        <v>0</v>
      </c>
      <c r="RZE79" s="321">
        <f t="shared" si="296"/>
        <v>0</v>
      </c>
      <c r="RZF79" s="321">
        <f t="shared" si="296"/>
        <v>0</v>
      </c>
      <c r="RZG79" s="321">
        <f t="shared" si="296"/>
        <v>0</v>
      </c>
      <c r="RZH79" s="321">
        <f t="shared" si="296"/>
        <v>0</v>
      </c>
      <c r="RZI79" s="321">
        <f t="shared" si="296"/>
        <v>0</v>
      </c>
      <c r="RZJ79" s="321">
        <f t="shared" si="296"/>
        <v>0</v>
      </c>
      <c r="RZK79" s="321">
        <f t="shared" si="296"/>
        <v>0</v>
      </c>
      <c r="RZL79" s="321">
        <f t="shared" si="296"/>
        <v>0</v>
      </c>
      <c r="RZM79" s="321">
        <f t="shared" si="296"/>
        <v>0</v>
      </c>
      <c r="RZN79" s="321">
        <f t="shared" si="296"/>
        <v>0</v>
      </c>
      <c r="RZO79" s="321">
        <f t="shared" si="296"/>
        <v>0</v>
      </c>
      <c r="RZP79" s="321">
        <f t="shared" si="296"/>
        <v>0</v>
      </c>
      <c r="RZQ79" s="321">
        <f t="shared" si="296"/>
        <v>0</v>
      </c>
      <c r="RZR79" s="321">
        <f t="shared" si="296"/>
        <v>0</v>
      </c>
      <c r="RZS79" s="321">
        <f t="shared" si="296"/>
        <v>0</v>
      </c>
      <c r="RZT79" s="321">
        <f t="shared" si="296"/>
        <v>0</v>
      </c>
      <c r="RZU79" s="321">
        <f t="shared" si="296"/>
        <v>0</v>
      </c>
      <c r="RZV79" s="321">
        <f t="shared" si="296"/>
        <v>0</v>
      </c>
      <c r="RZW79" s="321">
        <f t="shared" si="296"/>
        <v>0</v>
      </c>
      <c r="RZX79" s="321">
        <f t="shared" si="296"/>
        <v>0</v>
      </c>
      <c r="RZY79" s="321">
        <f t="shared" si="296"/>
        <v>0</v>
      </c>
      <c r="RZZ79" s="321">
        <f t="shared" si="296"/>
        <v>0</v>
      </c>
      <c r="SAA79" s="321">
        <f t="shared" si="296"/>
        <v>0</v>
      </c>
      <c r="SAB79" s="321">
        <f t="shared" si="296"/>
        <v>0</v>
      </c>
      <c r="SAC79" s="321">
        <f t="shared" si="296"/>
        <v>0</v>
      </c>
      <c r="SAD79" s="321">
        <f t="shared" si="296"/>
        <v>0</v>
      </c>
      <c r="SAE79" s="321">
        <f t="shared" si="296"/>
        <v>0</v>
      </c>
      <c r="SAF79" s="321">
        <f t="shared" si="296"/>
        <v>0</v>
      </c>
      <c r="SAG79" s="321">
        <f t="shared" si="296"/>
        <v>0</v>
      </c>
      <c r="SAH79" s="321">
        <f t="shared" si="296"/>
        <v>0</v>
      </c>
      <c r="SAI79" s="321">
        <f t="shared" si="296"/>
        <v>0</v>
      </c>
      <c r="SAJ79" s="321">
        <f t="shared" si="296"/>
        <v>0</v>
      </c>
      <c r="SAK79" s="321">
        <f t="shared" si="296"/>
        <v>0</v>
      </c>
      <c r="SAL79" s="321">
        <f t="shared" si="296"/>
        <v>0</v>
      </c>
      <c r="SAM79" s="321">
        <f t="shared" si="297"/>
        <v>0</v>
      </c>
      <c r="SAN79" s="321">
        <f t="shared" si="297"/>
        <v>0</v>
      </c>
      <c r="SAO79" s="321">
        <f t="shared" si="297"/>
        <v>0</v>
      </c>
      <c r="SAP79" s="321">
        <f t="shared" si="297"/>
        <v>0</v>
      </c>
      <c r="SAQ79" s="321">
        <f t="shared" si="297"/>
        <v>0</v>
      </c>
      <c r="SAR79" s="321">
        <f t="shared" si="297"/>
        <v>0</v>
      </c>
      <c r="SAS79" s="321">
        <f t="shared" si="297"/>
        <v>0</v>
      </c>
      <c r="SAT79" s="321">
        <f t="shared" si="297"/>
        <v>0</v>
      </c>
      <c r="SAU79" s="321">
        <f t="shared" si="297"/>
        <v>0</v>
      </c>
      <c r="SAV79" s="321">
        <f t="shared" si="297"/>
        <v>0</v>
      </c>
      <c r="SAW79" s="321">
        <f t="shared" si="297"/>
        <v>0</v>
      </c>
      <c r="SAX79" s="321">
        <f t="shared" si="297"/>
        <v>0</v>
      </c>
      <c r="SAY79" s="321">
        <f t="shared" si="297"/>
        <v>0</v>
      </c>
      <c r="SAZ79" s="321">
        <f t="shared" si="297"/>
        <v>0</v>
      </c>
      <c r="SBA79" s="321">
        <f t="shared" si="297"/>
        <v>0</v>
      </c>
      <c r="SBB79" s="321">
        <f t="shared" si="297"/>
        <v>0</v>
      </c>
      <c r="SBC79" s="321">
        <f t="shared" si="297"/>
        <v>0</v>
      </c>
      <c r="SBD79" s="321">
        <f t="shared" si="297"/>
        <v>0</v>
      </c>
      <c r="SBE79" s="321">
        <f t="shared" si="297"/>
        <v>0</v>
      </c>
      <c r="SBF79" s="321">
        <f t="shared" si="297"/>
        <v>0</v>
      </c>
      <c r="SBG79" s="321">
        <f t="shared" si="297"/>
        <v>0</v>
      </c>
      <c r="SBH79" s="321">
        <f t="shared" si="297"/>
        <v>0</v>
      </c>
      <c r="SBI79" s="321">
        <f t="shared" si="297"/>
        <v>0</v>
      </c>
      <c r="SBJ79" s="321">
        <f t="shared" si="297"/>
        <v>0</v>
      </c>
      <c r="SBK79" s="321">
        <f t="shared" si="297"/>
        <v>0</v>
      </c>
      <c r="SBL79" s="321">
        <f t="shared" si="297"/>
        <v>0</v>
      </c>
      <c r="SBM79" s="321">
        <f t="shared" si="297"/>
        <v>0</v>
      </c>
      <c r="SBN79" s="321">
        <f t="shared" si="297"/>
        <v>0</v>
      </c>
      <c r="SBO79" s="321">
        <f t="shared" si="297"/>
        <v>0</v>
      </c>
      <c r="SBP79" s="321">
        <f t="shared" si="297"/>
        <v>0</v>
      </c>
      <c r="SBQ79" s="321">
        <f t="shared" si="297"/>
        <v>0</v>
      </c>
      <c r="SBR79" s="321">
        <f t="shared" si="297"/>
        <v>0</v>
      </c>
      <c r="SBS79" s="321">
        <f t="shared" si="297"/>
        <v>0</v>
      </c>
      <c r="SBT79" s="321">
        <f t="shared" si="297"/>
        <v>0</v>
      </c>
      <c r="SBU79" s="321">
        <f t="shared" si="297"/>
        <v>0</v>
      </c>
      <c r="SBV79" s="321">
        <f t="shared" si="297"/>
        <v>0</v>
      </c>
      <c r="SBW79" s="321">
        <f t="shared" si="297"/>
        <v>0</v>
      </c>
      <c r="SBX79" s="321">
        <f t="shared" si="297"/>
        <v>0</v>
      </c>
      <c r="SBY79" s="321">
        <f t="shared" si="297"/>
        <v>0</v>
      </c>
      <c r="SBZ79" s="321">
        <f t="shared" si="297"/>
        <v>0</v>
      </c>
      <c r="SCA79" s="321">
        <f t="shared" si="297"/>
        <v>0</v>
      </c>
      <c r="SCB79" s="321">
        <f t="shared" si="297"/>
        <v>0</v>
      </c>
      <c r="SCC79" s="321">
        <f t="shared" si="297"/>
        <v>0</v>
      </c>
      <c r="SCD79" s="321">
        <f t="shared" si="297"/>
        <v>0</v>
      </c>
      <c r="SCE79" s="321">
        <f t="shared" si="297"/>
        <v>0</v>
      </c>
      <c r="SCF79" s="321">
        <f t="shared" si="297"/>
        <v>0</v>
      </c>
      <c r="SCG79" s="321">
        <f t="shared" si="297"/>
        <v>0</v>
      </c>
      <c r="SCH79" s="321">
        <f t="shared" si="297"/>
        <v>0</v>
      </c>
      <c r="SCI79" s="321">
        <f t="shared" si="297"/>
        <v>0</v>
      </c>
      <c r="SCJ79" s="321">
        <f t="shared" si="297"/>
        <v>0</v>
      </c>
      <c r="SCK79" s="321">
        <f t="shared" si="297"/>
        <v>0</v>
      </c>
      <c r="SCL79" s="321">
        <f t="shared" si="297"/>
        <v>0</v>
      </c>
      <c r="SCM79" s="321">
        <f t="shared" si="297"/>
        <v>0</v>
      </c>
      <c r="SCN79" s="321">
        <f t="shared" si="297"/>
        <v>0</v>
      </c>
      <c r="SCO79" s="321">
        <f t="shared" si="297"/>
        <v>0</v>
      </c>
      <c r="SCP79" s="321">
        <f t="shared" si="297"/>
        <v>0</v>
      </c>
      <c r="SCQ79" s="321">
        <f t="shared" si="297"/>
        <v>0</v>
      </c>
      <c r="SCR79" s="321">
        <f t="shared" si="297"/>
        <v>0</v>
      </c>
      <c r="SCS79" s="321">
        <f t="shared" si="297"/>
        <v>0</v>
      </c>
      <c r="SCT79" s="321">
        <f t="shared" si="297"/>
        <v>0</v>
      </c>
      <c r="SCU79" s="321">
        <f t="shared" si="297"/>
        <v>0</v>
      </c>
      <c r="SCV79" s="321">
        <f t="shared" si="297"/>
        <v>0</v>
      </c>
      <c r="SCW79" s="321">
        <f t="shared" si="297"/>
        <v>0</v>
      </c>
      <c r="SCX79" s="321">
        <f t="shared" si="297"/>
        <v>0</v>
      </c>
      <c r="SCY79" s="321">
        <f t="shared" si="298"/>
        <v>0</v>
      </c>
      <c r="SCZ79" s="321">
        <f t="shared" si="298"/>
        <v>0</v>
      </c>
      <c r="SDA79" s="321">
        <f t="shared" si="298"/>
        <v>0</v>
      </c>
      <c r="SDB79" s="321">
        <f t="shared" si="298"/>
        <v>0</v>
      </c>
      <c r="SDC79" s="321">
        <f t="shared" si="298"/>
        <v>0</v>
      </c>
      <c r="SDD79" s="321">
        <f t="shared" si="298"/>
        <v>0</v>
      </c>
      <c r="SDE79" s="321">
        <f t="shared" si="298"/>
        <v>0</v>
      </c>
      <c r="SDF79" s="321">
        <f t="shared" si="298"/>
        <v>0</v>
      </c>
      <c r="SDG79" s="321">
        <f t="shared" si="298"/>
        <v>0</v>
      </c>
      <c r="SDH79" s="321">
        <f t="shared" si="298"/>
        <v>0</v>
      </c>
      <c r="SDI79" s="321">
        <f t="shared" si="298"/>
        <v>0</v>
      </c>
      <c r="SDJ79" s="321">
        <f t="shared" si="298"/>
        <v>0</v>
      </c>
      <c r="SDK79" s="321">
        <f t="shared" si="298"/>
        <v>0</v>
      </c>
      <c r="SDL79" s="321">
        <f t="shared" si="298"/>
        <v>0</v>
      </c>
      <c r="SDM79" s="321">
        <f t="shared" si="298"/>
        <v>0</v>
      </c>
      <c r="SDN79" s="321">
        <f t="shared" si="298"/>
        <v>0</v>
      </c>
      <c r="SDO79" s="321">
        <f t="shared" si="298"/>
        <v>0</v>
      </c>
      <c r="SDP79" s="321">
        <f t="shared" si="298"/>
        <v>0</v>
      </c>
      <c r="SDQ79" s="321">
        <f t="shared" si="298"/>
        <v>0</v>
      </c>
      <c r="SDR79" s="321">
        <f t="shared" si="298"/>
        <v>0</v>
      </c>
      <c r="SDS79" s="321">
        <f t="shared" si="298"/>
        <v>0</v>
      </c>
      <c r="SDT79" s="321">
        <f t="shared" si="298"/>
        <v>0</v>
      </c>
      <c r="SDU79" s="321">
        <f t="shared" si="298"/>
        <v>0</v>
      </c>
      <c r="SDV79" s="321">
        <f t="shared" si="298"/>
        <v>0</v>
      </c>
      <c r="SDW79" s="321">
        <f t="shared" si="298"/>
        <v>0</v>
      </c>
      <c r="SDX79" s="321">
        <f t="shared" si="298"/>
        <v>0</v>
      </c>
      <c r="SDY79" s="321">
        <f t="shared" si="298"/>
        <v>0</v>
      </c>
      <c r="SDZ79" s="321">
        <f t="shared" si="298"/>
        <v>0</v>
      </c>
      <c r="SEA79" s="321">
        <f t="shared" si="298"/>
        <v>0</v>
      </c>
      <c r="SEB79" s="321">
        <f t="shared" si="298"/>
        <v>0</v>
      </c>
      <c r="SEC79" s="321">
        <f t="shared" si="298"/>
        <v>0</v>
      </c>
      <c r="SED79" s="321">
        <f t="shared" si="298"/>
        <v>0</v>
      </c>
      <c r="SEE79" s="321">
        <f t="shared" si="298"/>
        <v>0</v>
      </c>
      <c r="SEF79" s="321">
        <f t="shared" si="298"/>
        <v>0</v>
      </c>
      <c r="SEG79" s="321">
        <f t="shared" si="298"/>
        <v>0</v>
      </c>
      <c r="SEH79" s="321">
        <f t="shared" si="298"/>
        <v>0</v>
      </c>
      <c r="SEI79" s="321">
        <f t="shared" si="298"/>
        <v>0</v>
      </c>
      <c r="SEJ79" s="321">
        <f t="shared" si="298"/>
        <v>0</v>
      </c>
      <c r="SEK79" s="321">
        <f t="shared" si="298"/>
        <v>0</v>
      </c>
      <c r="SEL79" s="321">
        <f t="shared" si="298"/>
        <v>0</v>
      </c>
      <c r="SEM79" s="321">
        <f t="shared" si="298"/>
        <v>0</v>
      </c>
      <c r="SEN79" s="321">
        <f t="shared" si="298"/>
        <v>0</v>
      </c>
      <c r="SEO79" s="321">
        <f t="shared" si="298"/>
        <v>0</v>
      </c>
      <c r="SEP79" s="321">
        <f t="shared" si="298"/>
        <v>0</v>
      </c>
      <c r="SEQ79" s="321">
        <f t="shared" si="298"/>
        <v>0</v>
      </c>
      <c r="SER79" s="321">
        <f t="shared" si="298"/>
        <v>0</v>
      </c>
      <c r="SES79" s="321">
        <f t="shared" si="298"/>
        <v>0</v>
      </c>
      <c r="SET79" s="321">
        <f t="shared" si="298"/>
        <v>0</v>
      </c>
      <c r="SEU79" s="321">
        <f t="shared" si="298"/>
        <v>0</v>
      </c>
      <c r="SEV79" s="321">
        <f t="shared" si="298"/>
        <v>0</v>
      </c>
      <c r="SEW79" s="321">
        <f t="shared" si="298"/>
        <v>0</v>
      </c>
      <c r="SEX79" s="321">
        <f t="shared" si="298"/>
        <v>0</v>
      </c>
      <c r="SEY79" s="321">
        <f t="shared" si="298"/>
        <v>0</v>
      </c>
      <c r="SEZ79" s="321">
        <f t="shared" si="298"/>
        <v>0</v>
      </c>
      <c r="SFA79" s="321">
        <f t="shared" si="298"/>
        <v>0</v>
      </c>
      <c r="SFB79" s="321">
        <f t="shared" si="298"/>
        <v>0</v>
      </c>
      <c r="SFC79" s="321">
        <f t="shared" si="298"/>
        <v>0</v>
      </c>
      <c r="SFD79" s="321">
        <f t="shared" si="298"/>
        <v>0</v>
      </c>
      <c r="SFE79" s="321">
        <f t="shared" si="298"/>
        <v>0</v>
      </c>
      <c r="SFF79" s="321">
        <f t="shared" si="298"/>
        <v>0</v>
      </c>
      <c r="SFG79" s="321">
        <f t="shared" si="298"/>
        <v>0</v>
      </c>
      <c r="SFH79" s="321">
        <f t="shared" si="298"/>
        <v>0</v>
      </c>
      <c r="SFI79" s="321">
        <f t="shared" si="298"/>
        <v>0</v>
      </c>
      <c r="SFJ79" s="321">
        <f t="shared" si="298"/>
        <v>0</v>
      </c>
      <c r="SFK79" s="321">
        <f t="shared" si="299"/>
        <v>0</v>
      </c>
      <c r="SFL79" s="321">
        <f t="shared" si="299"/>
        <v>0</v>
      </c>
      <c r="SFM79" s="321">
        <f t="shared" si="299"/>
        <v>0</v>
      </c>
      <c r="SFN79" s="321">
        <f t="shared" si="299"/>
        <v>0</v>
      </c>
      <c r="SFO79" s="321">
        <f t="shared" si="299"/>
        <v>0</v>
      </c>
      <c r="SFP79" s="321">
        <f t="shared" si="299"/>
        <v>0</v>
      </c>
      <c r="SFQ79" s="321">
        <f t="shared" si="299"/>
        <v>0</v>
      </c>
      <c r="SFR79" s="321">
        <f t="shared" si="299"/>
        <v>0</v>
      </c>
      <c r="SFS79" s="321">
        <f t="shared" si="299"/>
        <v>0</v>
      </c>
      <c r="SFT79" s="321">
        <f t="shared" si="299"/>
        <v>0</v>
      </c>
      <c r="SFU79" s="321">
        <f t="shared" si="299"/>
        <v>0</v>
      </c>
      <c r="SFV79" s="321">
        <f t="shared" si="299"/>
        <v>0</v>
      </c>
      <c r="SFW79" s="321">
        <f t="shared" si="299"/>
        <v>0</v>
      </c>
      <c r="SFX79" s="321">
        <f t="shared" si="299"/>
        <v>0</v>
      </c>
      <c r="SFY79" s="321">
        <f t="shared" si="299"/>
        <v>0</v>
      </c>
      <c r="SFZ79" s="321">
        <f t="shared" si="299"/>
        <v>0</v>
      </c>
      <c r="SGA79" s="321">
        <f t="shared" si="299"/>
        <v>0</v>
      </c>
      <c r="SGB79" s="321">
        <f t="shared" si="299"/>
        <v>0</v>
      </c>
      <c r="SGC79" s="321">
        <f t="shared" si="299"/>
        <v>0</v>
      </c>
      <c r="SGD79" s="321">
        <f t="shared" si="299"/>
        <v>0</v>
      </c>
      <c r="SGE79" s="321">
        <f t="shared" si="299"/>
        <v>0</v>
      </c>
      <c r="SGF79" s="321">
        <f t="shared" si="299"/>
        <v>0</v>
      </c>
      <c r="SGG79" s="321">
        <f t="shared" si="299"/>
        <v>0</v>
      </c>
      <c r="SGH79" s="321">
        <f t="shared" si="299"/>
        <v>0</v>
      </c>
      <c r="SGI79" s="321">
        <f t="shared" si="299"/>
        <v>0</v>
      </c>
      <c r="SGJ79" s="321">
        <f t="shared" si="299"/>
        <v>0</v>
      </c>
      <c r="SGK79" s="321">
        <f t="shared" si="299"/>
        <v>0</v>
      </c>
      <c r="SGL79" s="321">
        <f t="shared" si="299"/>
        <v>0</v>
      </c>
      <c r="SGM79" s="321">
        <f t="shared" si="299"/>
        <v>0</v>
      </c>
      <c r="SGN79" s="321">
        <f t="shared" si="299"/>
        <v>0</v>
      </c>
      <c r="SGO79" s="321">
        <f t="shared" si="299"/>
        <v>0</v>
      </c>
      <c r="SGP79" s="321">
        <f t="shared" si="299"/>
        <v>0</v>
      </c>
      <c r="SGQ79" s="321">
        <f t="shared" si="299"/>
        <v>0</v>
      </c>
      <c r="SGR79" s="321">
        <f t="shared" si="299"/>
        <v>0</v>
      </c>
      <c r="SGS79" s="321">
        <f t="shared" si="299"/>
        <v>0</v>
      </c>
      <c r="SGT79" s="321">
        <f t="shared" si="299"/>
        <v>0</v>
      </c>
      <c r="SGU79" s="321">
        <f t="shared" si="299"/>
        <v>0</v>
      </c>
      <c r="SGV79" s="321">
        <f t="shared" si="299"/>
        <v>0</v>
      </c>
      <c r="SGW79" s="321">
        <f t="shared" si="299"/>
        <v>0</v>
      </c>
      <c r="SGX79" s="321">
        <f t="shared" si="299"/>
        <v>0</v>
      </c>
      <c r="SGY79" s="321">
        <f t="shared" si="299"/>
        <v>0</v>
      </c>
      <c r="SGZ79" s="321">
        <f t="shared" si="299"/>
        <v>0</v>
      </c>
      <c r="SHA79" s="321">
        <f t="shared" si="299"/>
        <v>0</v>
      </c>
      <c r="SHB79" s="321">
        <f t="shared" si="299"/>
        <v>0</v>
      </c>
      <c r="SHC79" s="321">
        <f t="shared" si="299"/>
        <v>0</v>
      </c>
      <c r="SHD79" s="321">
        <f t="shared" si="299"/>
        <v>0</v>
      </c>
      <c r="SHE79" s="321">
        <f t="shared" si="299"/>
        <v>0</v>
      </c>
      <c r="SHF79" s="321">
        <f t="shared" si="299"/>
        <v>0</v>
      </c>
      <c r="SHG79" s="321">
        <f t="shared" si="299"/>
        <v>0</v>
      </c>
      <c r="SHH79" s="321">
        <f t="shared" si="299"/>
        <v>0</v>
      </c>
      <c r="SHI79" s="321">
        <f t="shared" si="299"/>
        <v>0</v>
      </c>
      <c r="SHJ79" s="321">
        <f t="shared" si="299"/>
        <v>0</v>
      </c>
      <c r="SHK79" s="321">
        <f t="shared" si="299"/>
        <v>0</v>
      </c>
      <c r="SHL79" s="321">
        <f t="shared" si="299"/>
        <v>0</v>
      </c>
      <c r="SHM79" s="321">
        <f t="shared" si="299"/>
        <v>0</v>
      </c>
      <c r="SHN79" s="321">
        <f t="shared" si="299"/>
        <v>0</v>
      </c>
      <c r="SHO79" s="321">
        <f t="shared" si="299"/>
        <v>0</v>
      </c>
      <c r="SHP79" s="321">
        <f t="shared" si="299"/>
        <v>0</v>
      </c>
      <c r="SHQ79" s="321">
        <f t="shared" si="299"/>
        <v>0</v>
      </c>
      <c r="SHR79" s="321">
        <f t="shared" si="299"/>
        <v>0</v>
      </c>
      <c r="SHS79" s="321">
        <f t="shared" si="299"/>
        <v>0</v>
      </c>
      <c r="SHT79" s="321">
        <f t="shared" si="299"/>
        <v>0</v>
      </c>
      <c r="SHU79" s="321">
        <f t="shared" si="299"/>
        <v>0</v>
      </c>
      <c r="SHV79" s="321">
        <f t="shared" si="299"/>
        <v>0</v>
      </c>
      <c r="SHW79" s="321">
        <f t="shared" si="300"/>
        <v>0</v>
      </c>
      <c r="SHX79" s="321">
        <f t="shared" si="300"/>
        <v>0</v>
      </c>
      <c r="SHY79" s="321">
        <f t="shared" si="300"/>
        <v>0</v>
      </c>
      <c r="SHZ79" s="321">
        <f t="shared" si="300"/>
        <v>0</v>
      </c>
      <c r="SIA79" s="321">
        <f t="shared" si="300"/>
        <v>0</v>
      </c>
      <c r="SIB79" s="321">
        <f t="shared" si="300"/>
        <v>0</v>
      </c>
      <c r="SIC79" s="321">
        <f t="shared" si="300"/>
        <v>0</v>
      </c>
      <c r="SID79" s="321">
        <f t="shared" si="300"/>
        <v>0</v>
      </c>
      <c r="SIE79" s="321">
        <f t="shared" si="300"/>
        <v>0</v>
      </c>
      <c r="SIF79" s="321">
        <f t="shared" si="300"/>
        <v>0</v>
      </c>
      <c r="SIG79" s="321">
        <f t="shared" si="300"/>
        <v>0</v>
      </c>
      <c r="SIH79" s="321">
        <f t="shared" si="300"/>
        <v>0</v>
      </c>
      <c r="SII79" s="321">
        <f t="shared" si="300"/>
        <v>0</v>
      </c>
      <c r="SIJ79" s="321">
        <f t="shared" si="300"/>
        <v>0</v>
      </c>
      <c r="SIK79" s="321">
        <f t="shared" si="300"/>
        <v>0</v>
      </c>
      <c r="SIL79" s="321">
        <f t="shared" si="300"/>
        <v>0</v>
      </c>
      <c r="SIM79" s="321">
        <f t="shared" si="300"/>
        <v>0</v>
      </c>
      <c r="SIN79" s="321">
        <f t="shared" si="300"/>
        <v>0</v>
      </c>
      <c r="SIO79" s="321">
        <f t="shared" si="300"/>
        <v>0</v>
      </c>
      <c r="SIP79" s="321">
        <f t="shared" si="300"/>
        <v>0</v>
      </c>
      <c r="SIQ79" s="321">
        <f t="shared" si="300"/>
        <v>0</v>
      </c>
      <c r="SIR79" s="321">
        <f t="shared" si="300"/>
        <v>0</v>
      </c>
      <c r="SIS79" s="321">
        <f t="shared" si="300"/>
        <v>0</v>
      </c>
      <c r="SIT79" s="321">
        <f t="shared" si="300"/>
        <v>0</v>
      </c>
      <c r="SIU79" s="321">
        <f t="shared" si="300"/>
        <v>0</v>
      </c>
      <c r="SIV79" s="321">
        <f t="shared" si="300"/>
        <v>0</v>
      </c>
      <c r="SIW79" s="321">
        <f t="shared" si="300"/>
        <v>0</v>
      </c>
      <c r="SIX79" s="321">
        <f t="shared" si="300"/>
        <v>0</v>
      </c>
      <c r="SIY79" s="321">
        <f t="shared" si="300"/>
        <v>0</v>
      </c>
      <c r="SIZ79" s="321">
        <f t="shared" si="300"/>
        <v>0</v>
      </c>
      <c r="SJA79" s="321">
        <f t="shared" si="300"/>
        <v>0</v>
      </c>
      <c r="SJB79" s="321">
        <f t="shared" si="300"/>
        <v>0</v>
      </c>
      <c r="SJC79" s="321">
        <f t="shared" si="300"/>
        <v>0</v>
      </c>
      <c r="SJD79" s="321">
        <f t="shared" si="300"/>
        <v>0</v>
      </c>
      <c r="SJE79" s="321">
        <f t="shared" si="300"/>
        <v>0</v>
      </c>
      <c r="SJF79" s="321">
        <f t="shared" si="300"/>
        <v>0</v>
      </c>
      <c r="SJG79" s="321">
        <f t="shared" si="300"/>
        <v>0</v>
      </c>
      <c r="SJH79" s="321">
        <f t="shared" si="300"/>
        <v>0</v>
      </c>
      <c r="SJI79" s="321">
        <f t="shared" si="300"/>
        <v>0</v>
      </c>
      <c r="SJJ79" s="321">
        <f t="shared" si="300"/>
        <v>0</v>
      </c>
      <c r="SJK79" s="321">
        <f t="shared" si="300"/>
        <v>0</v>
      </c>
      <c r="SJL79" s="321">
        <f t="shared" si="300"/>
        <v>0</v>
      </c>
      <c r="SJM79" s="321">
        <f t="shared" si="300"/>
        <v>0</v>
      </c>
      <c r="SJN79" s="321">
        <f t="shared" si="300"/>
        <v>0</v>
      </c>
      <c r="SJO79" s="321">
        <f t="shared" si="300"/>
        <v>0</v>
      </c>
      <c r="SJP79" s="321">
        <f t="shared" si="300"/>
        <v>0</v>
      </c>
      <c r="SJQ79" s="321">
        <f t="shared" si="300"/>
        <v>0</v>
      </c>
      <c r="SJR79" s="321">
        <f t="shared" si="300"/>
        <v>0</v>
      </c>
      <c r="SJS79" s="321">
        <f t="shared" si="300"/>
        <v>0</v>
      </c>
      <c r="SJT79" s="321">
        <f t="shared" si="300"/>
        <v>0</v>
      </c>
      <c r="SJU79" s="321">
        <f t="shared" si="300"/>
        <v>0</v>
      </c>
      <c r="SJV79" s="321">
        <f t="shared" si="300"/>
        <v>0</v>
      </c>
      <c r="SJW79" s="321">
        <f t="shared" si="300"/>
        <v>0</v>
      </c>
      <c r="SJX79" s="321">
        <f t="shared" si="300"/>
        <v>0</v>
      </c>
      <c r="SJY79" s="321">
        <f t="shared" si="300"/>
        <v>0</v>
      </c>
      <c r="SJZ79" s="321">
        <f t="shared" si="300"/>
        <v>0</v>
      </c>
      <c r="SKA79" s="321">
        <f t="shared" si="300"/>
        <v>0</v>
      </c>
      <c r="SKB79" s="321">
        <f t="shared" si="300"/>
        <v>0</v>
      </c>
      <c r="SKC79" s="321">
        <f t="shared" si="300"/>
        <v>0</v>
      </c>
      <c r="SKD79" s="321">
        <f t="shared" si="300"/>
        <v>0</v>
      </c>
      <c r="SKE79" s="321">
        <f t="shared" si="300"/>
        <v>0</v>
      </c>
      <c r="SKF79" s="321">
        <f t="shared" si="300"/>
        <v>0</v>
      </c>
      <c r="SKG79" s="321">
        <f t="shared" si="300"/>
        <v>0</v>
      </c>
      <c r="SKH79" s="321">
        <f t="shared" si="300"/>
        <v>0</v>
      </c>
      <c r="SKI79" s="321">
        <f t="shared" si="301"/>
        <v>0</v>
      </c>
      <c r="SKJ79" s="321">
        <f t="shared" si="301"/>
        <v>0</v>
      </c>
      <c r="SKK79" s="321">
        <f t="shared" si="301"/>
        <v>0</v>
      </c>
      <c r="SKL79" s="321">
        <f t="shared" si="301"/>
        <v>0</v>
      </c>
      <c r="SKM79" s="321">
        <f t="shared" si="301"/>
        <v>0</v>
      </c>
      <c r="SKN79" s="321">
        <f t="shared" si="301"/>
        <v>0</v>
      </c>
      <c r="SKO79" s="321">
        <f t="shared" si="301"/>
        <v>0</v>
      </c>
      <c r="SKP79" s="321">
        <f t="shared" si="301"/>
        <v>0</v>
      </c>
      <c r="SKQ79" s="321">
        <f t="shared" si="301"/>
        <v>0</v>
      </c>
      <c r="SKR79" s="321">
        <f t="shared" si="301"/>
        <v>0</v>
      </c>
      <c r="SKS79" s="321">
        <f t="shared" si="301"/>
        <v>0</v>
      </c>
      <c r="SKT79" s="321">
        <f t="shared" si="301"/>
        <v>0</v>
      </c>
      <c r="SKU79" s="321">
        <f t="shared" si="301"/>
        <v>0</v>
      </c>
      <c r="SKV79" s="321">
        <f t="shared" si="301"/>
        <v>0</v>
      </c>
      <c r="SKW79" s="321">
        <f t="shared" si="301"/>
        <v>0</v>
      </c>
      <c r="SKX79" s="321">
        <f t="shared" si="301"/>
        <v>0</v>
      </c>
      <c r="SKY79" s="321">
        <f t="shared" si="301"/>
        <v>0</v>
      </c>
      <c r="SKZ79" s="321">
        <f t="shared" si="301"/>
        <v>0</v>
      </c>
      <c r="SLA79" s="321">
        <f t="shared" si="301"/>
        <v>0</v>
      </c>
      <c r="SLB79" s="321">
        <f t="shared" si="301"/>
        <v>0</v>
      </c>
      <c r="SLC79" s="321">
        <f t="shared" si="301"/>
        <v>0</v>
      </c>
      <c r="SLD79" s="321">
        <f t="shared" si="301"/>
        <v>0</v>
      </c>
      <c r="SLE79" s="321">
        <f t="shared" si="301"/>
        <v>0</v>
      </c>
      <c r="SLF79" s="321">
        <f t="shared" si="301"/>
        <v>0</v>
      </c>
      <c r="SLG79" s="321">
        <f t="shared" si="301"/>
        <v>0</v>
      </c>
      <c r="SLH79" s="321">
        <f t="shared" si="301"/>
        <v>0</v>
      </c>
      <c r="SLI79" s="321">
        <f t="shared" si="301"/>
        <v>0</v>
      </c>
      <c r="SLJ79" s="321">
        <f t="shared" si="301"/>
        <v>0</v>
      </c>
      <c r="SLK79" s="321">
        <f t="shared" si="301"/>
        <v>0</v>
      </c>
      <c r="SLL79" s="321">
        <f t="shared" si="301"/>
        <v>0</v>
      </c>
      <c r="SLM79" s="321">
        <f t="shared" si="301"/>
        <v>0</v>
      </c>
      <c r="SLN79" s="321">
        <f t="shared" si="301"/>
        <v>0</v>
      </c>
      <c r="SLO79" s="321">
        <f t="shared" si="301"/>
        <v>0</v>
      </c>
      <c r="SLP79" s="321">
        <f t="shared" si="301"/>
        <v>0</v>
      </c>
      <c r="SLQ79" s="321">
        <f t="shared" si="301"/>
        <v>0</v>
      </c>
      <c r="SLR79" s="321">
        <f t="shared" si="301"/>
        <v>0</v>
      </c>
      <c r="SLS79" s="321">
        <f t="shared" si="301"/>
        <v>0</v>
      </c>
      <c r="SLT79" s="321">
        <f t="shared" si="301"/>
        <v>0</v>
      </c>
      <c r="SLU79" s="321">
        <f t="shared" si="301"/>
        <v>0</v>
      </c>
      <c r="SLV79" s="321">
        <f t="shared" si="301"/>
        <v>0</v>
      </c>
      <c r="SLW79" s="321">
        <f t="shared" si="301"/>
        <v>0</v>
      </c>
      <c r="SLX79" s="321">
        <f t="shared" si="301"/>
        <v>0</v>
      </c>
      <c r="SLY79" s="321">
        <f t="shared" si="301"/>
        <v>0</v>
      </c>
      <c r="SLZ79" s="321">
        <f t="shared" si="301"/>
        <v>0</v>
      </c>
      <c r="SMA79" s="321">
        <f t="shared" si="301"/>
        <v>0</v>
      </c>
      <c r="SMB79" s="321">
        <f t="shared" si="301"/>
        <v>0</v>
      </c>
      <c r="SMC79" s="321">
        <f t="shared" si="301"/>
        <v>0</v>
      </c>
      <c r="SMD79" s="321">
        <f t="shared" si="301"/>
        <v>0</v>
      </c>
      <c r="SME79" s="321">
        <f t="shared" si="301"/>
        <v>0</v>
      </c>
      <c r="SMF79" s="321">
        <f t="shared" si="301"/>
        <v>0</v>
      </c>
      <c r="SMG79" s="321">
        <f t="shared" si="301"/>
        <v>0</v>
      </c>
      <c r="SMH79" s="321">
        <f t="shared" si="301"/>
        <v>0</v>
      </c>
      <c r="SMI79" s="321">
        <f t="shared" si="301"/>
        <v>0</v>
      </c>
      <c r="SMJ79" s="321">
        <f t="shared" si="301"/>
        <v>0</v>
      </c>
      <c r="SMK79" s="321">
        <f t="shared" si="301"/>
        <v>0</v>
      </c>
      <c r="SML79" s="321">
        <f t="shared" si="301"/>
        <v>0</v>
      </c>
      <c r="SMM79" s="321">
        <f t="shared" si="301"/>
        <v>0</v>
      </c>
      <c r="SMN79" s="321">
        <f t="shared" si="301"/>
        <v>0</v>
      </c>
      <c r="SMO79" s="321">
        <f t="shared" si="301"/>
        <v>0</v>
      </c>
      <c r="SMP79" s="321">
        <f t="shared" si="301"/>
        <v>0</v>
      </c>
      <c r="SMQ79" s="321">
        <f t="shared" si="301"/>
        <v>0</v>
      </c>
      <c r="SMR79" s="321">
        <f t="shared" si="301"/>
        <v>0</v>
      </c>
      <c r="SMS79" s="321">
        <f t="shared" si="301"/>
        <v>0</v>
      </c>
      <c r="SMT79" s="321">
        <f t="shared" si="301"/>
        <v>0</v>
      </c>
      <c r="SMU79" s="321">
        <f t="shared" si="302"/>
        <v>0</v>
      </c>
      <c r="SMV79" s="321">
        <f t="shared" si="302"/>
        <v>0</v>
      </c>
      <c r="SMW79" s="321">
        <f t="shared" si="302"/>
        <v>0</v>
      </c>
      <c r="SMX79" s="321">
        <f t="shared" si="302"/>
        <v>0</v>
      </c>
      <c r="SMY79" s="321">
        <f t="shared" si="302"/>
        <v>0</v>
      </c>
      <c r="SMZ79" s="321">
        <f t="shared" si="302"/>
        <v>0</v>
      </c>
      <c r="SNA79" s="321">
        <f t="shared" si="302"/>
        <v>0</v>
      </c>
      <c r="SNB79" s="321">
        <f t="shared" si="302"/>
        <v>0</v>
      </c>
      <c r="SNC79" s="321">
        <f t="shared" si="302"/>
        <v>0</v>
      </c>
      <c r="SND79" s="321">
        <f t="shared" si="302"/>
        <v>0</v>
      </c>
      <c r="SNE79" s="321">
        <f t="shared" si="302"/>
        <v>0</v>
      </c>
      <c r="SNF79" s="321">
        <f t="shared" si="302"/>
        <v>0</v>
      </c>
      <c r="SNG79" s="321">
        <f t="shared" si="302"/>
        <v>0</v>
      </c>
      <c r="SNH79" s="321">
        <f t="shared" si="302"/>
        <v>0</v>
      </c>
      <c r="SNI79" s="321">
        <f t="shared" si="302"/>
        <v>0</v>
      </c>
      <c r="SNJ79" s="321">
        <f t="shared" si="302"/>
        <v>0</v>
      </c>
      <c r="SNK79" s="321">
        <f t="shared" si="302"/>
        <v>0</v>
      </c>
      <c r="SNL79" s="321">
        <f t="shared" si="302"/>
        <v>0</v>
      </c>
      <c r="SNM79" s="321">
        <f t="shared" si="302"/>
        <v>0</v>
      </c>
      <c r="SNN79" s="321">
        <f t="shared" si="302"/>
        <v>0</v>
      </c>
      <c r="SNO79" s="321">
        <f t="shared" si="302"/>
        <v>0</v>
      </c>
      <c r="SNP79" s="321">
        <f t="shared" si="302"/>
        <v>0</v>
      </c>
      <c r="SNQ79" s="321">
        <f t="shared" si="302"/>
        <v>0</v>
      </c>
      <c r="SNR79" s="321">
        <f t="shared" si="302"/>
        <v>0</v>
      </c>
      <c r="SNS79" s="321">
        <f t="shared" si="302"/>
        <v>0</v>
      </c>
      <c r="SNT79" s="321">
        <f t="shared" si="302"/>
        <v>0</v>
      </c>
      <c r="SNU79" s="321">
        <f t="shared" si="302"/>
        <v>0</v>
      </c>
      <c r="SNV79" s="321">
        <f t="shared" si="302"/>
        <v>0</v>
      </c>
      <c r="SNW79" s="321">
        <f t="shared" si="302"/>
        <v>0</v>
      </c>
      <c r="SNX79" s="321">
        <f t="shared" si="302"/>
        <v>0</v>
      </c>
      <c r="SNY79" s="321">
        <f t="shared" si="302"/>
        <v>0</v>
      </c>
      <c r="SNZ79" s="321">
        <f t="shared" si="302"/>
        <v>0</v>
      </c>
      <c r="SOA79" s="321">
        <f t="shared" si="302"/>
        <v>0</v>
      </c>
      <c r="SOB79" s="321">
        <f t="shared" si="302"/>
        <v>0</v>
      </c>
      <c r="SOC79" s="321">
        <f t="shared" si="302"/>
        <v>0</v>
      </c>
      <c r="SOD79" s="321">
        <f t="shared" si="302"/>
        <v>0</v>
      </c>
      <c r="SOE79" s="321">
        <f t="shared" si="302"/>
        <v>0</v>
      </c>
      <c r="SOF79" s="321">
        <f t="shared" si="302"/>
        <v>0</v>
      </c>
      <c r="SOG79" s="321">
        <f t="shared" si="302"/>
        <v>0</v>
      </c>
      <c r="SOH79" s="321">
        <f t="shared" si="302"/>
        <v>0</v>
      </c>
      <c r="SOI79" s="321">
        <f t="shared" si="302"/>
        <v>0</v>
      </c>
      <c r="SOJ79" s="321">
        <f t="shared" si="302"/>
        <v>0</v>
      </c>
      <c r="SOK79" s="321">
        <f t="shared" si="302"/>
        <v>0</v>
      </c>
      <c r="SOL79" s="321">
        <f t="shared" si="302"/>
        <v>0</v>
      </c>
      <c r="SOM79" s="321">
        <f t="shared" si="302"/>
        <v>0</v>
      </c>
      <c r="SON79" s="321">
        <f t="shared" si="302"/>
        <v>0</v>
      </c>
      <c r="SOO79" s="321">
        <f t="shared" si="302"/>
        <v>0</v>
      </c>
      <c r="SOP79" s="321">
        <f t="shared" si="302"/>
        <v>0</v>
      </c>
      <c r="SOQ79" s="321">
        <f t="shared" si="302"/>
        <v>0</v>
      </c>
      <c r="SOR79" s="321">
        <f t="shared" si="302"/>
        <v>0</v>
      </c>
      <c r="SOS79" s="321">
        <f t="shared" si="302"/>
        <v>0</v>
      </c>
      <c r="SOT79" s="321">
        <f t="shared" si="302"/>
        <v>0</v>
      </c>
      <c r="SOU79" s="321">
        <f t="shared" si="302"/>
        <v>0</v>
      </c>
      <c r="SOV79" s="321">
        <f t="shared" si="302"/>
        <v>0</v>
      </c>
      <c r="SOW79" s="321">
        <f t="shared" si="302"/>
        <v>0</v>
      </c>
      <c r="SOX79" s="321">
        <f t="shared" si="302"/>
        <v>0</v>
      </c>
      <c r="SOY79" s="321">
        <f t="shared" si="302"/>
        <v>0</v>
      </c>
      <c r="SOZ79" s="321">
        <f t="shared" si="302"/>
        <v>0</v>
      </c>
      <c r="SPA79" s="321">
        <f t="shared" si="302"/>
        <v>0</v>
      </c>
      <c r="SPB79" s="321">
        <f t="shared" si="302"/>
        <v>0</v>
      </c>
      <c r="SPC79" s="321">
        <f t="shared" si="302"/>
        <v>0</v>
      </c>
      <c r="SPD79" s="321">
        <f t="shared" si="302"/>
        <v>0</v>
      </c>
      <c r="SPE79" s="321">
        <f t="shared" si="302"/>
        <v>0</v>
      </c>
      <c r="SPF79" s="321">
        <f t="shared" si="302"/>
        <v>0</v>
      </c>
      <c r="SPG79" s="321">
        <f t="shared" si="303"/>
        <v>0</v>
      </c>
      <c r="SPH79" s="321">
        <f t="shared" si="303"/>
        <v>0</v>
      </c>
      <c r="SPI79" s="321">
        <f t="shared" si="303"/>
        <v>0</v>
      </c>
      <c r="SPJ79" s="321">
        <f t="shared" si="303"/>
        <v>0</v>
      </c>
      <c r="SPK79" s="321">
        <f t="shared" si="303"/>
        <v>0</v>
      </c>
      <c r="SPL79" s="321">
        <f t="shared" si="303"/>
        <v>0</v>
      </c>
      <c r="SPM79" s="321">
        <f t="shared" si="303"/>
        <v>0</v>
      </c>
      <c r="SPN79" s="321">
        <f t="shared" si="303"/>
        <v>0</v>
      </c>
      <c r="SPO79" s="321">
        <f t="shared" si="303"/>
        <v>0</v>
      </c>
      <c r="SPP79" s="321">
        <f t="shared" si="303"/>
        <v>0</v>
      </c>
      <c r="SPQ79" s="321">
        <f t="shared" si="303"/>
        <v>0</v>
      </c>
      <c r="SPR79" s="321">
        <f t="shared" si="303"/>
        <v>0</v>
      </c>
      <c r="SPS79" s="321">
        <f t="shared" si="303"/>
        <v>0</v>
      </c>
      <c r="SPT79" s="321">
        <f t="shared" si="303"/>
        <v>0</v>
      </c>
      <c r="SPU79" s="321">
        <f t="shared" si="303"/>
        <v>0</v>
      </c>
      <c r="SPV79" s="321">
        <f t="shared" si="303"/>
        <v>0</v>
      </c>
      <c r="SPW79" s="321">
        <f t="shared" si="303"/>
        <v>0</v>
      </c>
      <c r="SPX79" s="321">
        <f t="shared" si="303"/>
        <v>0</v>
      </c>
      <c r="SPY79" s="321">
        <f t="shared" si="303"/>
        <v>0</v>
      </c>
      <c r="SPZ79" s="321">
        <f t="shared" si="303"/>
        <v>0</v>
      </c>
      <c r="SQA79" s="321">
        <f t="shared" si="303"/>
        <v>0</v>
      </c>
      <c r="SQB79" s="321">
        <f t="shared" si="303"/>
        <v>0</v>
      </c>
      <c r="SQC79" s="321">
        <f t="shared" si="303"/>
        <v>0</v>
      </c>
      <c r="SQD79" s="321">
        <f t="shared" si="303"/>
        <v>0</v>
      </c>
      <c r="SQE79" s="321">
        <f t="shared" si="303"/>
        <v>0</v>
      </c>
      <c r="SQF79" s="321">
        <f t="shared" si="303"/>
        <v>0</v>
      </c>
      <c r="SQG79" s="321">
        <f t="shared" si="303"/>
        <v>0</v>
      </c>
      <c r="SQH79" s="321">
        <f t="shared" si="303"/>
        <v>0</v>
      </c>
      <c r="SQI79" s="321">
        <f t="shared" si="303"/>
        <v>0</v>
      </c>
      <c r="SQJ79" s="321">
        <f t="shared" si="303"/>
        <v>0</v>
      </c>
      <c r="SQK79" s="321">
        <f t="shared" si="303"/>
        <v>0</v>
      </c>
      <c r="SQL79" s="321">
        <f t="shared" si="303"/>
        <v>0</v>
      </c>
      <c r="SQM79" s="321">
        <f t="shared" si="303"/>
        <v>0</v>
      </c>
      <c r="SQN79" s="321">
        <f t="shared" si="303"/>
        <v>0</v>
      </c>
      <c r="SQO79" s="321">
        <f t="shared" si="303"/>
        <v>0</v>
      </c>
      <c r="SQP79" s="321">
        <f t="shared" si="303"/>
        <v>0</v>
      </c>
      <c r="SQQ79" s="321">
        <f t="shared" si="303"/>
        <v>0</v>
      </c>
      <c r="SQR79" s="321">
        <f t="shared" si="303"/>
        <v>0</v>
      </c>
      <c r="SQS79" s="321">
        <f t="shared" si="303"/>
        <v>0</v>
      </c>
      <c r="SQT79" s="321">
        <f t="shared" si="303"/>
        <v>0</v>
      </c>
      <c r="SQU79" s="321">
        <f t="shared" si="303"/>
        <v>0</v>
      </c>
      <c r="SQV79" s="321">
        <f t="shared" si="303"/>
        <v>0</v>
      </c>
      <c r="SQW79" s="321">
        <f t="shared" si="303"/>
        <v>0</v>
      </c>
      <c r="SQX79" s="321">
        <f t="shared" si="303"/>
        <v>0</v>
      </c>
      <c r="SQY79" s="321">
        <f t="shared" si="303"/>
        <v>0</v>
      </c>
      <c r="SQZ79" s="321">
        <f t="shared" si="303"/>
        <v>0</v>
      </c>
      <c r="SRA79" s="321">
        <f t="shared" si="303"/>
        <v>0</v>
      </c>
      <c r="SRB79" s="321">
        <f t="shared" si="303"/>
        <v>0</v>
      </c>
      <c r="SRC79" s="321">
        <f t="shared" si="303"/>
        <v>0</v>
      </c>
      <c r="SRD79" s="321">
        <f t="shared" si="303"/>
        <v>0</v>
      </c>
      <c r="SRE79" s="321">
        <f t="shared" si="303"/>
        <v>0</v>
      </c>
      <c r="SRF79" s="321">
        <f t="shared" si="303"/>
        <v>0</v>
      </c>
      <c r="SRG79" s="321">
        <f t="shared" si="303"/>
        <v>0</v>
      </c>
      <c r="SRH79" s="321">
        <f t="shared" si="303"/>
        <v>0</v>
      </c>
      <c r="SRI79" s="321">
        <f t="shared" si="303"/>
        <v>0</v>
      </c>
      <c r="SRJ79" s="321">
        <f t="shared" si="303"/>
        <v>0</v>
      </c>
      <c r="SRK79" s="321">
        <f t="shared" si="303"/>
        <v>0</v>
      </c>
      <c r="SRL79" s="321">
        <f t="shared" si="303"/>
        <v>0</v>
      </c>
      <c r="SRM79" s="321">
        <f t="shared" si="303"/>
        <v>0</v>
      </c>
      <c r="SRN79" s="321">
        <f t="shared" si="303"/>
        <v>0</v>
      </c>
      <c r="SRO79" s="321">
        <f t="shared" si="303"/>
        <v>0</v>
      </c>
      <c r="SRP79" s="321">
        <f t="shared" si="303"/>
        <v>0</v>
      </c>
      <c r="SRQ79" s="321">
        <f t="shared" si="303"/>
        <v>0</v>
      </c>
      <c r="SRR79" s="321">
        <f t="shared" si="303"/>
        <v>0</v>
      </c>
      <c r="SRS79" s="321">
        <f t="shared" si="304"/>
        <v>0</v>
      </c>
      <c r="SRT79" s="321">
        <f t="shared" si="304"/>
        <v>0</v>
      </c>
      <c r="SRU79" s="321">
        <f t="shared" si="304"/>
        <v>0</v>
      </c>
      <c r="SRV79" s="321">
        <f t="shared" si="304"/>
        <v>0</v>
      </c>
      <c r="SRW79" s="321">
        <f t="shared" si="304"/>
        <v>0</v>
      </c>
      <c r="SRX79" s="321">
        <f t="shared" si="304"/>
        <v>0</v>
      </c>
      <c r="SRY79" s="321">
        <f t="shared" si="304"/>
        <v>0</v>
      </c>
      <c r="SRZ79" s="321">
        <f t="shared" si="304"/>
        <v>0</v>
      </c>
      <c r="SSA79" s="321">
        <f t="shared" si="304"/>
        <v>0</v>
      </c>
      <c r="SSB79" s="321">
        <f t="shared" si="304"/>
        <v>0</v>
      </c>
      <c r="SSC79" s="321">
        <f t="shared" si="304"/>
        <v>0</v>
      </c>
      <c r="SSD79" s="321">
        <f t="shared" si="304"/>
        <v>0</v>
      </c>
      <c r="SSE79" s="321">
        <f t="shared" si="304"/>
        <v>0</v>
      </c>
      <c r="SSF79" s="321">
        <f t="shared" si="304"/>
        <v>0</v>
      </c>
      <c r="SSG79" s="321">
        <f t="shared" si="304"/>
        <v>0</v>
      </c>
      <c r="SSH79" s="321">
        <f t="shared" si="304"/>
        <v>0</v>
      </c>
      <c r="SSI79" s="321">
        <f t="shared" si="304"/>
        <v>0</v>
      </c>
      <c r="SSJ79" s="321">
        <f t="shared" si="304"/>
        <v>0</v>
      </c>
      <c r="SSK79" s="321">
        <f t="shared" si="304"/>
        <v>0</v>
      </c>
      <c r="SSL79" s="321">
        <f t="shared" si="304"/>
        <v>0</v>
      </c>
      <c r="SSM79" s="321">
        <f t="shared" si="304"/>
        <v>0</v>
      </c>
      <c r="SSN79" s="321">
        <f t="shared" si="304"/>
        <v>0</v>
      </c>
      <c r="SSO79" s="321">
        <f t="shared" si="304"/>
        <v>0</v>
      </c>
      <c r="SSP79" s="321">
        <f t="shared" si="304"/>
        <v>0</v>
      </c>
      <c r="SSQ79" s="321">
        <f t="shared" si="304"/>
        <v>0</v>
      </c>
      <c r="SSR79" s="321">
        <f t="shared" si="304"/>
        <v>0</v>
      </c>
      <c r="SSS79" s="321">
        <f t="shared" si="304"/>
        <v>0</v>
      </c>
      <c r="SST79" s="321">
        <f t="shared" si="304"/>
        <v>0</v>
      </c>
      <c r="SSU79" s="321">
        <f t="shared" si="304"/>
        <v>0</v>
      </c>
      <c r="SSV79" s="321">
        <f t="shared" si="304"/>
        <v>0</v>
      </c>
      <c r="SSW79" s="321">
        <f t="shared" si="304"/>
        <v>0</v>
      </c>
      <c r="SSX79" s="321">
        <f t="shared" si="304"/>
        <v>0</v>
      </c>
      <c r="SSY79" s="321">
        <f t="shared" si="304"/>
        <v>0</v>
      </c>
      <c r="SSZ79" s="321">
        <f t="shared" si="304"/>
        <v>0</v>
      </c>
      <c r="STA79" s="321">
        <f t="shared" si="304"/>
        <v>0</v>
      </c>
      <c r="STB79" s="321">
        <f t="shared" si="304"/>
        <v>0</v>
      </c>
      <c r="STC79" s="321">
        <f t="shared" si="304"/>
        <v>0</v>
      </c>
      <c r="STD79" s="321">
        <f t="shared" si="304"/>
        <v>0</v>
      </c>
      <c r="STE79" s="321">
        <f t="shared" si="304"/>
        <v>0</v>
      </c>
      <c r="STF79" s="321">
        <f t="shared" si="304"/>
        <v>0</v>
      </c>
      <c r="STG79" s="321">
        <f t="shared" si="304"/>
        <v>0</v>
      </c>
      <c r="STH79" s="321">
        <f t="shared" si="304"/>
        <v>0</v>
      </c>
      <c r="STI79" s="321">
        <f t="shared" si="304"/>
        <v>0</v>
      </c>
      <c r="STJ79" s="321">
        <f t="shared" si="304"/>
        <v>0</v>
      </c>
      <c r="STK79" s="321">
        <f t="shared" si="304"/>
        <v>0</v>
      </c>
      <c r="STL79" s="321">
        <f t="shared" si="304"/>
        <v>0</v>
      </c>
      <c r="STM79" s="321">
        <f t="shared" si="304"/>
        <v>0</v>
      </c>
      <c r="STN79" s="321">
        <f t="shared" si="304"/>
        <v>0</v>
      </c>
      <c r="STO79" s="321">
        <f t="shared" si="304"/>
        <v>0</v>
      </c>
      <c r="STP79" s="321">
        <f t="shared" si="304"/>
        <v>0</v>
      </c>
      <c r="STQ79" s="321">
        <f t="shared" si="304"/>
        <v>0</v>
      </c>
      <c r="STR79" s="321">
        <f t="shared" si="304"/>
        <v>0</v>
      </c>
      <c r="STS79" s="321">
        <f t="shared" si="304"/>
        <v>0</v>
      </c>
      <c r="STT79" s="321">
        <f t="shared" si="304"/>
        <v>0</v>
      </c>
      <c r="STU79" s="321">
        <f t="shared" si="304"/>
        <v>0</v>
      </c>
      <c r="STV79" s="321">
        <f t="shared" si="304"/>
        <v>0</v>
      </c>
      <c r="STW79" s="321">
        <f t="shared" si="304"/>
        <v>0</v>
      </c>
      <c r="STX79" s="321">
        <f t="shared" si="304"/>
        <v>0</v>
      </c>
      <c r="STY79" s="321">
        <f t="shared" si="304"/>
        <v>0</v>
      </c>
      <c r="STZ79" s="321">
        <f t="shared" si="304"/>
        <v>0</v>
      </c>
      <c r="SUA79" s="321">
        <f t="shared" si="304"/>
        <v>0</v>
      </c>
      <c r="SUB79" s="321">
        <f t="shared" si="304"/>
        <v>0</v>
      </c>
      <c r="SUC79" s="321">
        <f t="shared" si="304"/>
        <v>0</v>
      </c>
      <c r="SUD79" s="321">
        <f t="shared" si="304"/>
        <v>0</v>
      </c>
      <c r="SUE79" s="321">
        <f t="shared" si="305"/>
        <v>0</v>
      </c>
      <c r="SUF79" s="321">
        <f t="shared" si="305"/>
        <v>0</v>
      </c>
      <c r="SUG79" s="321">
        <f t="shared" si="305"/>
        <v>0</v>
      </c>
      <c r="SUH79" s="321">
        <f t="shared" si="305"/>
        <v>0</v>
      </c>
      <c r="SUI79" s="321">
        <f t="shared" si="305"/>
        <v>0</v>
      </c>
      <c r="SUJ79" s="321">
        <f t="shared" si="305"/>
        <v>0</v>
      </c>
      <c r="SUK79" s="321">
        <f t="shared" si="305"/>
        <v>0</v>
      </c>
      <c r="SUL79" s="321">
        <f t="shared" si="305"/>
        <v>0</v>
      </c>
      <c r="SUM79" s="321">
        <f t="shared" si="305"/>
        <v>0</v>
      </c>
      <c r="SUN79" s="321">
        <f t="shared" si="305"/>
        <v>0</v>
      </c>
      <c r="SUO79" s="321">
        <f t="shared" si="305"/>
        <v>0</v>
      </c>
      <c r="SUP79" s="321">
        <f t="shared" si="305"/>
        <v>0</v>
      </c>
      <c r="SUQ79" s="321">
        <f t="shared" si="305"/>
        <v>0</v>
      </c>
      <c r="SUR79" s="321">
        <f t="shared" si="305"/>
        <v>0</v>
      </c>
      <c r="SUS79" s="321">
        <f t="shared" si="305"/>
        <v>0</v>
      </c>
      <c r="SUT79" s="321">
        <f t="shared" si="305"/>
        <v>0</v>
      </c>
      <c r="SUU79" s="321">
        <f t="shared" si="305"/>
        <v>0</v>
      </c>
      <c r="SUV79" s="321">
        <f t="shared" si="305"/>
        <v>0</v>
      </c>
      <c r="SUW79" s="321">
        <f t="shared" si="305"/>
        <v>0</v>
      </c>
      <c r="SUX79" s="321">
        <f t="shared" si="305"/>
        <v>0</v>
      </c>
      <c r="SUY79" s="321">
        <f t="shared" si="305"/>
        <v>0</v>
      </c>
      <c r="SUZ79" s="321">
        <f t="shared" si="305"/>
        <v>0</v>
      </c>
      <c r="SVA79" s="321">
        <f t="shared" si="305"/>
        <v>0</v>
      </c>
      <c r="SVB79" s="321">
        <f t="shared" si="305"/>
        <v>0</v>
      </c>
      <c r="SVC79" s="321">
        <f t="shared" si="305"/>
        <v>0</v>
      </c>
      <c r="SVD79" s="321">
        <f t="shared" si="305"/>
        <v>0</v>
      </c>
      <c r="SVE79" s="321">
        <f t="shared" si="305"/>
        <v>0</v>
      </c>
      <c r="SVF79" s="321">
        <f t="shared" si="305"/>
        <v>0</v>
      </c>
      <c r="SVG79" s="321">
        <f t="shared" si="305"/>
        <v>0</v>
      </c>
      <c r="SVH79" s="321">
        <f t="shared" si="305"/>
        <v>0</v>
      </c>
      <c r="SVI79" s="321">
        <f t="shared" si="305"/>
        <v>0</v>
      </c>
      <c r="SVJ79" s="321">
        <f t="shared" si="305"/>
        <v>0</v>
      </c>
      <c r="SVK79" s="321">
        <f t="shared" si="305"/>
        <v>0</v>
      </c>
      <c r="SVL79" s="321">
        <f t="shared" si="305"/>
        <v>0</v>
      </c>
      <c r="SVM79" s="321">
        <f t="shared" si="305"/>
        <v>0</v>
      </c>
      <c r="SVN79" s="321">
        <f t="shared" si="305"/>
        <v>0</v>
      </c>
      <c r="SVO79" s="321">
        <f t="shared" si="305"/>
        <v>0</v>
      </c>
      <c r="SVP79" s="321">
        <f t="shared" si="305"/>
        <v>0</v>
      </c>
      <c r="SVQ79" s="321">
        <f t="shared" si="305"/>
        <v>0</v>
      </c>
      <c r="SVR79" s="321">
        <f t="shared" si="305"/>
        <v>0</v>
      </c>
      <c r="SVS79" s="321">
        <f t="shared" si="305"/>
        <v>0</v>
      </c>
      <c r="SVT79" s="321">
        <f t="shared" si="305"/>
        <v>0</v>
      </c>
      <c r="SVU79" s="321">
        <f t="shared" si="305"/>
        <v>0</v>
      </c>
      <c r="SVV79" s="321">
        <f t="shared" si="305"/>
        <v>0</v>
      </c>
      <c r="SVW79" s="321">
        <f t="shared" si="305"/>
        <v>0</v>
      </c>
      <c r="SVX79" s="321">
        <f t="shared" si="305"/>
        <v>0</v>
      </c>
      <c r="SVY79" s="321">
        <f t="shared" si="305"/>
        <v>0</v>
      </c>
      <c r="SVZ79" s="321">
        <f t="shared" si="305"/>
        <v>0</v>
      </c>
      <c r="SWA79" s="321">
        <f t="shared" si="305"/>
        <v>0</v>
      </c>
      <c r="SWB79" s="321">
        <f t="shared" si="305"/>
        <v>0</v>
      </c>
      <c r="SWC79" s="321">
        <f t="shared" si="305"/>
        <v>0</v>
      </c>
      <c r="SWD79" s="321">
        <f t="shared" si="305"/>
        <v>0</v>
      </c>
      <c r="SWE79" s="321">
        <f t="shared" si="305"/>
        <v>0</v>
      </c>
      <c r="SWF79" s="321">
        <f t="shared" si="305"/>
        <v>0</v>
      </c>
      <c r="SWG79" s="321">
        <f t="shared" si="305"/>
        <v>0</v>
      </c>
      <c r="SWH79" s="321">
        <f t="shared" si="305"/>
        <v>0</v>
      </c>
      <c r="SWI79" s="321">
        <f t="shared" si="305"/>
        <v>0</v>
      </c>
      <c r="SWJ79" s="321">
        <f t="shared" si="305"/>
        <v>0</v>
      </c>
      <c r="SWK79" s="321">
        <f t="shared" si="305"/>
        <v>0</v>
      </c>
      <c r="SWL79" s="321">
        <f t="shared" si="305"/>
        <v>0</v>
      </c>
      <c r="SWM79" s="321">
        <f t="shared" si="305"/>
        <v>0</v>
      </c>
      <c r="SWN79" s="321">
        <f t="shared" si="305"/>
        <v>0</v>
      </c>
      <c r="SWO79" s="321">
        <f t="shared" si="305"/>
        <v>0</v>
      </c>
      <c r="SWP79" s="321">
        <f t="shared" si="305"/>
        <v>0</v>
      </c>
      <c r="SWQ79" s="321">
        <f t="shared" si="306"/>
        <v>0</v>
      </c>
      <c r="SWR79" s="321">
        <f t="shared" si="306"/>
        <v>0</v>
      </c>
      <c r="SWS79" s="321">
        <f t="shared" si="306"/>
        <v>0</v>
      </c>
      <c r="SWT79" s="321">
        <f t="shared" si="306"/>
        <v>0</v>
      </c>
      <c r="SWU79" s="321">
        <f t="shared" si="306"/>
        <v>0</v>
      </c>
      <c r="SWV79" s="321">
        <f t="shared" si="306"/>
        <v>0</v>
      </c>
      <c r="SWW79" s="321">
        <f t="shared" si="306"/>
        <v>0</v>
      </c>
      <c r="SWX79" s="321">
        <f t="shared" si="306"/>
        <v>0</v>
      </c>
      <c r="SWY79" s="321">
        <f t="shared" si="306"/>
        <v>0</v>
      </c>
      <c r="SWZ79" s="321">
        <f t="shared" si="306"/>
        <v>0</v>
      </c>
      <c r="SXA79" s="321">
        <f t="shared" si="306"/>
        <v>0</v>
      </c>
      <c r="SXB79" s="321">
        <f t="shared" si="306"/>
        <v>0</v>
      </c>
      <c r="SXC79" s="321">
        <f t="shared" si="306"/>
        <v>0</v>
      </c>
      <c r="SXD79" s="321">
        <f t="shared" si="306"/>
        <v>0</v>
      </c>
      <c r="SXE79" s="321">
        <f t="shared" si="306"/>
        <v>0</v>
      </c>
      <c r="SXF79" s="321">
        <f t="shared" si="306"/>
        <v>0</v>
      </c>
      <c r="SXG79" s="321">
        <f t="shared" si="306"/>
        <v>0</v>
      </c>
      <c r="SXH79" s="321">
        <f t="shared" si="306"/>
        <v>0</v>
      </c>
      <c r="SXI79" s="321">
        <f t="shared" si="306"/>
        <v>0</v>
      </c>
      <c r="SXJ79" s="321">
        <f t="shared" si="306"/>
        <v>0</v>
      </c>
      <c r="SXK79" s="321">
        <f t="shared" si="306"/>
        <v>0</v>
      </c>
      <c r="SXL79" s="321">
        <f t="shared" si="306"/>
        <v>0</v>
      </c>
      <c r="SXM79" s="321">
        <f t="shared" si="306"/>
        <v>0</v>
      </c>
      <c r="SXN79" s="321">
        <f t="shared" si="306"/>
        <v>0</v>
      </c>
      <c r="SXO79" s="321">
        <f t="shared" si="306"/>
        <v>0</v>
      </c>
      <c r="SXP79" s="321">
        <f t="shared" si="306"/>
        <v>0</v>
      </c>
      <c r="SXQ79" s="321">
        <f t="shared" si="306"/>
        <v>0</v>
      </c>
      <c r="SXR79" s="321">
        <f t="shared" si="306"/>
        <v>0</v>
      </c>
      <c r="SXS79" s="321">
        <f t="shared" si="306"/>
        <v>0</v>
      </c>
      <c r="SXT79" s="321">
        <f t="shared" si="306"/>
        <v>0</v>
      </c>
      <c r="SXU79" s="321">
        <f t="shared" si="306"/>
        <v>0</v>
      </c>
      <c r="SXV79" s="321">
        <f t="shared" si="306"/>
        <v>0</v>
      </c>
      <c r="SXW79" s="321">
        <f t="shared" si="306"/>
        <v>0</v>
      </c>
      <c r="SXX79" s="321">
        <f t="shared" si="306"/>
        <v>0</v>
      </c>
      <c r="SXY79" s="321">
        <f t="shared" si="306"/>
        <v>0</v>
      </c>
      <c r="SXZ79" s="321">
        <f t="shared" si="306"/>
        <v>0</v>
      </c>
      <c r="SYA79" s="321">
        <f t="shared" si="306"/>
        <v>0</v>
      </c>
      <c r="SYB79" s="321">
        <f t="shared" si="306"/>
        <v>0</v>
      </c>
      <c r="SYC79" s="321">
        <f t="shared" si="306"/>
        <v>0</v>
      </c>
      <c r="SYD79" s="321">
        <f t="shared" si="306"/>
        <v>0</v>
      </c>
      <c r="SYE79" s="321">
        <f t="shared" si="306"/>
        <v>0</v>
      </c>
      <c r="SYF79" s="321">
        <f t="shared" si="306"/>
        <v>0</v>
      </c>
      <c r="SYG79" s="321">
        <f t="shared" si="306"/>
        <v>0</v>
      </c>
      <c r="SYH79" s="321">
        <f t="shared" si="306"/>
        <v>0</v>
      </c>
      <c r="SYI79" s="321">
        <f t="shared" si="306"/>
        <v>0</v>
      </c>
      <c r="SYJ79" s="321">
        <f t="shared" si="306"/>
        <v>0</v>
      </c>
      <c r="SYK79" s="321">
        <f t="shared" si="306"/>
        <v>0</v>
      </c>
      <c r="SYL79" s="321">
        <f t="shared" si="306"/>
        <v>0</v>
      </c>
      <c r="SYM79" s="321">
        <f t="shared" si="306"/>
        <v>0</v>
      </c>
      <c r="SYN79" s="321">
        <f t="shared" si="306"/>
        <v>0</v>
      </c>
      <c r="SYO79" s="321">
        <f t="shared" si="306"/>
        <v>0</v>
      </c>
      <c r="SYP79" s="321">
        <f t="shared" si="306"/>
        <v>0</v>
      </c>
      <c r="SYQ79" s="321">
        <f t="shared" si="306"/>
        <v>0</v>
      </c>
      <c r="SYR79" s="321">
        <f t="shared" si="306"/>
        <v>0</v>
      </c>
      <c r="SYS79" s="321">
        <f t="shared" si="306"/>
        <v>0</v>
      </c>
      <c r="SYT79" s="321">
        <f t="shared" si="306"/>
        <v>0</v>
      </c>
      <c r="SYU79" s="321">
        <f t="shared" si="306"/>
        <v>0</v>
      </c>
      <c r="SYV79" s="321">
        <f t="shared" si="306"/>
        <v>0</v>
      </c>
      <c r="SYW79" s="321">
        <f t="shared" si="306"/>
        <v>0</v>
      </c>
      <c r="SYX79" s="321">
        <f t="shared" si="306"/>
        <v>0</v>
      </c>
      <c r="SYY79" s="321">
        <f t="shared" si="306"/>
        <v>0</v>
      </c>
      <c r="SYZ79" s="321">
        <f t="shared" si="306"/>
        <v>0</v>
      </c>
      <c r="SZA79" s="321">
        <f t="shared" si="306"/>
        <v>0</v>
      </c>
      <c r="SZB79" s="321">
        <f t="shared" si="306"/>
        <v>0</v>
      </c>
      <c r="SZC79" s="321">
        <f t="shared" si="307"/>
        <v>0</v>
      </c>
      <c r="SZD79" s="321">
        <f t="shared" si="307"/>
        <v>0</v>
      </c>
      <c r="SZE79" s="321">
        <f t="shared" si="307"/>
        <v>0</v>
      </c>
      <c r="SZF79" s="321">
        <f t="shared" si="307"/>
        <v>0</v>
      </c>
      <c r="SZG79" s="321">
        <f t="shared" si="307"/>
        <v>0</v>
      </c>
      <c r="SZH79" s="321">
        <f t="shared" si="307"/>
        <v>0</v>
      </c>
      <c r="SZI79" s="321">
        <f t="shared" si="307"/>
        <v>0</v>
      </c>
      <c r="SZJ79" s="321">
        <f t="shared" si="307"/>
        <v>0</v>
      </c>
      <c r="SZK79" s="321">
        <f t="shared" si="307"/>
        <v>0</v>
      </c>
      <c r="SZL79" s="321">
        <f t="shared" si="307"/>
        <v>0</v>
      </c>
      <c r="SZM79" s="321">
        <f t="shared" si="307"/>
        <v>0</v>
      </c>
      <c r="SZN79" s="321">
        <f t="shared" si="307"/>
        <v>0</v>
      </c>
      <c r="SZO79" s="321">
        <f t="shared" si="307"/>
        <v>0</v>
      </c>
      <c r="SZP79" s="321">
        <f t="shared" si="307"/>
        <v>0</v>
      </c>
      <c r="SZQ79" s="321">
        <f t="shared" si="307"/>
        <v>0</v>
      </c>
      <c r="SZR79" s="321">
        <f t="shared" si="307"/>
        <v>0</v>
      </c>
      <c r="SZS79" s="321">
        <f t="shared" si="307"/>
        <v>0</v>
      </c>
      <c r="SZT79" s="321">
        <f t="shared" si="307"/>
        <v>0</v>
      </c>
      <c r="SZU79" s="321">
        <f t="shared" si="307"/>
        <v>0</v>
      </c>
      <c r="SZV79" s="321">
        <f t="shared" si="307"/>
        <v>0</v>
      </c>
      <c r="SZW79" s="321">
        <f t="shared" si="307"/>
        <v>0</v>
      </c>
      <c r="SZX79" s="321">
        <f t="shared" si="307"/>
        <v>0</v>
      </c>
      <c r="SZY79" s="321">
        <f t="shared" si="307"/>
        <v>0</v>
      </c>
      <c r="SZZ79" s="321">
        <f t="shared" si="307"/>
        <v>0</v>
      </c>
      <c r="TAA79" s="321">
        <f t="shared" si="307"/>
        <v>0</v>
      </c>
      <c r="TAB79" s="321">
        <f t="shared" si="307"/>
        <v>0</v>
      </c>
      <c r="TAC79" s="321">
        <f t="shared" si="307"/>
        <v>0</v>
      </c>
      <c r="TAD79" s="321">
        <f t="shared" si="307"/>
        <v>0</v>
      </c>
      <c r="TAE79" s="321">
        <f t="shared" si="307"/>
        <v>0</v>
      </c>
      <c r="TAF79" s="321">
        <f t="shared" si="307"/>
        <v>0</v>
      </c>
      <c r="TAG79" s="321">
        <f t="shared" si="307"/>
        <v>0</v>
      </c>
      <c r="TAH79" s="321">
        <f t="shared" si="307"/>
        <v>0</v>
      </c>
      <c r="TAI79" s="321">
        <f t="shared" si="307"/>
        <v>0</v>
      </c>
      <c r="TAJ79" s="321">
        <f t="shared" si="307"/>
        <v>0</v>
      </c>
      <c r="TAK79" s="321">
        <f t="shared" si="307"/>
        <v>0</v>
      </c>
      <c r="TAL79" s="321">
        <f t="shared" si="307"/>
        <v>0</v>
      </c>
      <c r="TAM79" s="321">
        <f t="shared" si="307"/>
        <v>0</v>
      </c>
      <c r="TAN79" s="321">
        <f t="shared" si="307"/>
        <v>0</v>
      </c>
      <c r="TAO79" s="321">
        <f t="shared" si="307"/>
        <v>0</v>
      </c>
      <c r="TAP79" s="321">
        <f t="shared" si="307"/>
        <v>0</v>
      </c>
      <c r="TAQ79" s="321">
        <f t="shared" si="307"/>
        <v>0</v>
      </c>
      <c r="TAR79" s="321">
        <f t="shared" si="307"/>
        <v>0</v>
      </c>
      <c r="TAS79" s="321">
        <f t="shared" si="307"/>
        <v>0</v>
      </c>
      <c r="TAT79" s="321">
        <f t="shared" si="307"/>
        <v>0</v>
      </c>
      <c r="TAU79" s="321">
        <f t="shared" si="307"/>
        <v>0</v>
      </c>
      <c r="TAV79" s="321">
        <f t="shared" si="307"/>
        <v>0</v>
      </c>
      <c r="TAW79" s="321">
        <f t="shared" si="307"/>
        <v>0</v>
      </c>
      <c r="TAX79" s="321">
        <f t="shared" si="307"/>
        <v>0</v>
      </c>
      <c r="TAY79" s="321">
        <f t="shared" si="307"/>
        <v>0</v>
      </c>
      <c r="TAZ79" s="321">
        <f t="shared" si="307"/>
        <v>0</v>
      </c>
      <c r="TBA79" s="321">
        <f t="shared" si="307"/>
        <v>0</v>
      </c>
      <c r="TBB79" s="321">
        <f t="shared" si="307"/>
        <v>0</v>
      </c>
      <c r="TBC79" s="321">
        <f t="shared" si="307"/>
        <v>0</v>
      </c>
      <c r="TBD79" s="321">
        <f t="shared" si="307"/>
        <v>0</v>
      </c>
      <c r="TBE79" s="321">
        <f t="shared" si="307"/>
        <v>0</v>
      </c>
      <c r="TBF79" s="321">
        <f t="shared" si="307"/>
        <v>0</v>
      </c>
      <c r="TBG79" s="321">
        <f t="shared" si="307"/>
        <v>0</v>
      </c>
      <c r="TBH79" s="321">
        <f t="shared" si="307"/>
        <v>0</v>
      </c>
      <c r="TBI79" s="321">
        <f t="shared" si="307"/>
        <v>0</v>
      </c>
      <c r="TBJ79" s="321">
        <f t="shared" si="307"/>
        <v>0</v>
      </c>
      <c r="TBK79" s="321">
        <f t="shared" si="307"/>
        <v>0</v>
      </c>
      <c r="TBL79" s="321">
        <f t="shared" si="307"/>
        <v>0</v>
      </c>
      <c r="TBM79" s="321">
        <f t="shared" si="307"/>
        <v>0</v>
      </c>
      <c r="TBN79" s="321">
        <f t="shared" si="307"/>
        <v>0</v>
      </c>
      <c r="TBO79" s="321">
        <f t="shared" si="308"/>
        <v>0</v>
      </c>
      <c r="TBP79" s="321">
        <f t="shared" si="308"/>
        <v>0</v>
      </c>
      <c r="TBQ79" s="321">
        <f t="shared" si="308"/>
        <v>0</v>
      </c>
      <c r="TBR79" s="321">
        <f t="shared" si="308"/>
        <v>0</v>
      </c>
      <c r="TBS79" s="321">
        <f t="shared" si="308"/>
        <v>0</v>
      </c>
      <c r="TBT79" s="321">
        <f t="shared" si="308"/>
        <v>0</v>
      </c>
      <c r="TBU79" s="321">
        <f t="shared" si="308"/>
        <v>0</v>
      </c>
      <c r="TBV79" s="321">
        <f t="shared" si="308"/>
        <v>0</v>
      </c>
      <c r="TBW79" s="321">
        <f t="shared" si="308"/>
        <v>0</v>
      </c>
      <c r="TBX79" s="321">
        <f t="shared" si="308"/>
        <v>0</v>
      </c>
      <c r="TBY79" s="321">
        <f t="shared" si="308"/>
        <v>0</v>
      </c>
      <c r="TBZ79" s="321">
        <f t="shared" si="308"/>
        <v>0</v>
      </c>
      <c r="TCA79" s="321">
        <f t="shared" si="308"/>
        <v>0</v>
      </c>
      <c r="TCB79" s="321">
        <f t="shared" si="308"/>
        <v>0</v>
      </c>
      <c r="TCC79" s="321">
        <f t="shared" si="308"/>
        <v>0</v>
      </c>
      <c r="TCD79" s="321">
        <f t="shared" si="308"/>
        <v>0</v>
      </c>
      <c r="TCE79" s="321">
        <f t="shared" si="308"/>
        <v>0</v>
      </c>
      <c r="TCF79" s="321">
        <f t="shared" si="308"/>
        <v>0</v>
      </c>
      <c r="TCG79" s="321">
        <f t="shared" si="308"/>
        <v>0</v>
      </c>
      <c r="TCH79" s="321">
        <f t="shared" si="308"/>
        <v>0</v>
      </c>
      <c r="TCI79" s="321">
        <f t="shared" si="308"/>
        <v>0</v>
      </c>
      <c r="TCJ79" s="321">
        <f t="shared" si="308"/>
        <v>0</v>
      </c>
      <c r="TCK79" s="321">
        <f t="shared" si="308"/>
        <v>0</v>
      </c>
      <c r="TCL79" s="321">
        <f t="shared" si="308"/>
        <v>0</v>
      </c>
      <c r="TCM79" s="321">
        <f t="shared" si="308"/>
        <v>0</v>
      </c>
      <c r="TCN79" s="321">
        <f t="shared" si="308"/>
        <v>0</v>
      </c>
      <c r="TCO79" s="321">
        <f t="shared" si="308"/>
        <v>0</v>
      </c>
      <c r="TCP79" s="321">
        <f t="shared" si="308"/>
        <v>0</v>
      </c>
      <c r="TCQ79" s="321">
        <f t="shared" si="308"/>
        <v>0</v>
      </c>
      <c r="TCR79" s="321">
        <f t="shared" si="308"/>
        <v>0</v>
      </c>
      <c r="TCS79" s="321">
        <f t="shared" si="308"/>
        <v>0</v>
      </c>
      <c r="TCT79" s="321">
        <f t="shared" si="308"/>
        <v>0</v>
      </c>
      <c r="TCU79" s="321">
        <f t="shared" si="308"/>
        <v>0</v>
      </c>
      <c r="TCV79" s="321">
        <f t="shared" si="308"/>
        <v>0</v>
      </c>
      <c r="TCW79" s="321">
        <f t="shared" si="308"/>
        <v>0</v>
      </c>
      <c r="TCX79" s="321">
        <f t="shared" si="308"/>
        <v>0</v>
      </c>
      <c r="TCY79" s="321">
        <f t="shared" si="308"/>
        <v>0</v>
      </c>
      <c r="TCZ79" s="321">
        <f t="shared" si="308"/>
        <v>0</v>
      </c>
      <c r="TDA79" s="321">
        <f t="shared" si="308"/>
        <v>0</v>
      </c>
      <c r="TDB79" s="321">
        <f t="shared" si="308"/>
        <v>0</v>
      </c>
      <c r="TDC79" s="321">
        <f t="shared" si="308"/>
        <v>0</v>
      </c>
      <c r="TDD79" s="321">
        <f t="shared" si="308"/>
        <v>0</v>
      </c>
      <c r="TDE79" s="321">
        <f t="shared" si="308"/>
        <v>0</v>
      </c>
      <c r="TDF79" s="321">
        <f t="shared" si="308"/>
        <v>0</v>
      </c>
      <c r="TDG79" s="321">
        <f t="shared" si="308"/>
        <v>0</v>
      </c>
      <c r="TDH79" s="321">
        <f t="shared" si="308"/>
        <v>0</v>
      </c>
      <c r="TDI79" s="321">
        <f t="shared" si="308"/>
        <v>0</v>
      </c>
      <c r="TDJ79" s="321">
        <f t="shared" si="308"/>
        <v>0</v>
      </c>
      <c r="TDK79" s="321">
        <f t="shared" si="308"/>
        <v>0</v>
      </c>
      <c r="TDL79" s="321">
        <f t="shared" si="308"/>
        <v>0</v>
      </c>
      <c r="TDM79" s="321">
        <f t="shared" si="308"/>
        <v>0</v>
      </c>
      <c r="TDN79" s="321">
        <f t="shared" si="308"/>
        <v>0</v>
      </c>
      <c r="TDO79" s="321">
        <f t="shared" si="308"/>
        <v>0</v>
      </c>
      <c r="TDP79" s="321">
        <f t="shared" si="308"/>
        <v>0</v>
      </c>
      <c r="TDQ79" s="321">
        <f t="shared" si="308"/>
        <v>0</v>
      </c>
      <c r="TDR79" s="321">
        <f t="shared" si="308"/>
        <v>0</v>
      </c>
      <c r="TDS79" s="321">
        <f t="shared" si="308"/>
        <v>0</v>
      </c>
      <c r="TDT79" s="321">
        <f t="shared" si="308"/>
        <v>0</v>
      </c>
      <c r="TDU79" s="321">
        <f t="shared" si="308"/>
        <v>0</v>
      </c>
      <c r="TDV79" s="321">
        <f t="shared" si="308"/>
        <v>0</v>
      </c>
      <c r="TDW79" s="321">
        <f t="shared" si="308"/>
        <v>0</v>
      </c>
      <c r="TDX79" s="321">
        <f t="shared" si="308"/>
        <v>0</v>
      </c>
      <c r="TDY79" s="321">
        <f t="shared" si="308"/>
        <v>0</v>
      </c>
      <c r="TDZ79" s="321">
        <f t="shared" si="308"/>
        <v>0</v>
      </c>
      <c r="TEA79" s="321">
        <f t="shared" si="309"/>
        <v>0</v>
      </c>
      <c r="TEB79" s="321">
        <f t="shared" si="309"/>
        <v>0</v>
      </c>
      <c r="TEC79" s="321">
        <f t="shared" si="309"/>
        <v>0</v>
      </c>
      <c r="TED79" s="321">
        <f t="shared" si="309"/>
        <v>0</v>
      </c>
      <c r="TEE79" s="321">
        <f t="shared" si="309"/>
        <v>0</v>
      </c>
      <c r="TEF79" s="321">
        <f t="shared" si="309"/>
        <v>0</v>
      </c>
      <c r="TEG79" s="321">
        <f t="shared" si="309"/>
        <v>0</v>
      </c>
      <c r="TEH79" s="321">
        <f t="shared" si="309"/>
        <v>0</v>
      </c>
      <c r="TEI79" s="321">
        <f t="shared" si="309"/>
        <v>0</v>
      </c>
      <c r="TEJ79" s="321">
        <f t="shared" si="309"/>
        <v>0</v>
      </c>
      <c r="TEK79" s="321">
        <f t="shared" si="309"/>
        <v>0</v>
      </c>
      <c r="TEL79" s="321">
        <f t="shared" si="309"/>
        <v>0</v>
      </c>
      <c r="TEM79" s="321">
        <f t="shared" si="309"/>
        <v>0</v>
      </c>
      <c r="TEN79" s="321">
        <f t="shared" si="309"/>
        <v>0</v>
      </c>
      <c r="TEO79" s="321">
        <f t="shared" si="309"/>
        <v>0</v>
      </c>
      <c r="TEP79" s="321">
        <f t="shared" si="309"/>
        <v>0</v>
      </c>
      <c r="TEQ79" s="321">
        <f t="shared" si="309"/>
        <v>0</v>
      </c>
      <c r="TER79" s="321">
        <f t="shared" si="309"/>
        <v>0</v>
      </c>
      <c r="TES79" s="321">
        <f t="shared" si="309"/>
        <v>0</v>
      </c>
      <c r="TET79" s="321">
        <f t="shared" si="309"/>
        <v>0</v>
      </c>
      <c r="TEU79" s="321">
        <f t="shared" si="309"/>
        <v>0</v>
      </c>
      <c r="TEV79" s="321">
        <f t="shared" si="309"/>
        <v>0</v>
      </c>
      <c r="TEW79" s="321">
        <f t="shared" si="309"/>
        <v>0</v>
      </c>
      <c r="TEX79" s="321">
        <f t="shared" si="309"/>
        <v>0</v>
      </c>
      <c r="TEY79" s="321">
        <f t="shared" si="309"/>
        <v>0</v>
      </c>
      <c r="TEZ79" s="321">
        <f t="shared" si="309"/>
        <v>0</v>
      </c>
      <c r="TFA79" s="321">
        <f t="shared" si="309"/>
        <v>0</v>
      </c>
      <c r="TFB79" s="321">
        <f t="shared" si="309"/>
        <v>0</v>
      </c>
      <c r="TFC79" s="321">
        <f t="shared" si="309"/>
        <v>0</v>
      </c>
      <c r="TFD79" s="321">
        <f t="shared" si="309"/>
        <v>0</v>
      </c>
      <c r="TFE79" s="321">
        <f t="shared" si="309"/>
        <v>0</v>
      </c>
      <c r="TFF79" s="321">
        <f t="shared" si="309"/>
        <v>0</v>
      </c>
      <c r="TFG79" s="321">
        <f t="shared" si="309"/>
        <v>0</v>
      </c>
      <c r="TFH79" s="321">
        <f t="shared" si="309"/>
        <v>0</v>
      </c>
      <c r="TFI79" s="321">
        <f t="shared" si="309"/>
        <v>0</v>
      </c>
      <c r="TFJ79" s="321">
        <f t="shared" si="309"/>
        <v>0</v>
      </c>
      <c r="TFK79" s="321">
        <f t="shared" si="309"/>
        <v>0</v>
      </c>
      <c r="TFL79" s="321">
        <f t="shared" si="309"/>
        <v>0</v>
      </c>
      <c r="TFM79" s="321">
        <f t="shared" si="309"/>
        <v>0</v>
      </c>
      <c r="TFN79" s="321">
        <f t="shared" si="309"/>
        <v>0</v>
      </c>
      <c r="TFO79" s="321">
        <f t="shared" si="309"/>
        <v>0</v>
      </c>
      <c r="TFP79" s="321">
        <f t="shared" si="309"/>
        <v>0</v>
      </c>
      <c r="TFQ79" s="321">
        <f t="shared" si="309"/>
        <v>0</v>
      </c>
      <c r="TFR79" s="321">
        <f t="shared" si="309"/>
        <v>0</v>
      </c>
      <c r="TFS79" s="321">
        <f t="shared" si="309"/>
        <v>0</v>
      </c>
      <c r="TFT79" s="321">
        <f t="shared" si="309"/>
        <v>0</v>
      </c>
      <c r="TFU79" s="321">
        <f t="shared" si="309"/>
        <v>0</v>
      </c>
      <c r="TFV79" s="321">
        <f t="shared" si="309"/>
        <v>0</v>
      </c>
      <c r="TFW79" s="321">
        <f t="shared" si="309"/>
        <v>0</v>
      </c>
      <c r="TFX79" s="321">
        <f t="shared" si="309"/>
        <v>0</v>
      </c>
      <c r="TFY79" s="321">
        <f t="shared" si="309"/>
        <v>0</v>
      </c>
      <c r="TFZ79" s="321">
        <f t="shared" si="309"/>
        <v>0</v>
      </c>
      <c r="TGA79" s="321">
        <f t="shared" si="309"/>
        <v>0</v>
      </c>
      <c r="TGB79" s="321">
        <f t="shared" si="309"/>
        <v>0</v>
      </c>
      <c r="TGC79" s="321">
        <f t="shared" si="309"/>
        <v>0</v>
      </c>
      <c r="TGD79" s="321">
        <f t="shared" si="309"/>
        <v>0</v>
      </c>
      <c r="TGE79" s="321">
        <f t="shared" si="309"/>
        <v>0</v>
      </c>
      <c r="TGF79" s="321">
        <f t="shared" si="309"/>
        <v>0</v>
      </c>
      <c r="TGG79" s="321">
        <f t="shared" si="309"/>
        <v>0</v>
      </c>
      <c r="TGH79" s="321">
        <f t="shared" si="309"/>
        <v>0</v>
      </c>
      <c r="TGI79" s="321">
        <f t="shared" si="309"/>
        <v>0</v>
      </c>
      <c r="TGJ79" s="321">
        <f t="shared" si="309"/>
        <v>0</v>
      </c>
      <c r="TGK79" s="321">
        <f t="shared" si="309"/>
        <v>0</v>
      </c>
      <c r="TGL79" s="321">
        <f t="shared" si="309"/>
        <v>0</v>
      </c>
      <c r="TGM79" s="321">
        <f t="shared" si="310"/>
        <v>0</v>
      </c>
      <c r="TGN79" s="321">
        <f t="shared" si="310"/>
        <v>0</v>
      </c>
      <c r="TGO79" s="321">
        <f t="shared" si="310"/>
        <v>0</v>
      </c>
      <c r="TGP79" s="321">
        <f t="shared" si="310"/>
        <v>0</v>
      </c>
      <c r="TGQ79" s="321">
        <f t="shared" si="310"/>
        <v>0</v>
      </c>
      <c r="TGR79" s="321">
        <f t="shared" si="310"/>
        <v>0</v>
      </c>
      <c r="TGS79" s="321">
        <f t="shared" si="310"/>
        <v>0</v>
      </c>
      <c r="TGT79" s="321">
        <f t="shared" si="310"/>
        <v>0</v>
      </c>
      <c r="TGU79" s="321">
        <f t="shared" si="310"/>
        <v>0</v>
      </c>
      <c r="TGV79" s="321">
        <f t="shared" si="310"/>
        <v>0</v>
      </c>
      <c r="TGW79" s="321">
        <f t="shared" si="310"/>
        <v>0</v>
      </c>
      <c r="TGX79" s="321">
        <f t="shared" si="310"/>
        <v>0</v>
      </c>
      <c r="TGY79" s="321">
        <f t="shared" si="310"/>
        <v>0</v>
      </c>
      <c r="TGZ79" s="321">
        <f t="shared" si="310"/>
        <v>0</v>
      </c>
      <c r="THA79" s="321">
        <f t="shared" si="310"/>
        <v>0</v>
      </c>
      <c r="THB79" s="321">
        <f t="shared" si="310"/>
        <v>0</v>
      </c>
      <c r="THC79" s="321">
        <f t="shared" si="310"/>
        <v>0</v>
      </c>
      <c r="THD79" s="321">
        <f t="shared" si="310"/>
        <v>0</v>
      </c>
      <c r="THE79" s="321">
        <f t="shared" si="310"/>
        <v>0</v>
      </c>
      <c r="THF79" s="321">
        <f t="shared" si="310"/>
        <v>0</v>
      </c>
      <c r="THG79" s="321">
        <f t="shared" si="310"/>
        <v>0</v>
      </c>
      <c r="THH79" s="321">
        <f t="shared" si="310"/>
        <v>0</v>
      </c>
      <c r="THI79" s="321">
        <f t="shared" si="310"/>
        <v>0</v>
      </c>
      <c r="THJ79" s="321">
        <f t="shared" si="310"/>
        <v>0</v>
      </c>
      <c r="THK79" s="321">
        <f t="shared" si="310"/>
        <v>0</v>
      </c>
      <c r="THL79" s="321">
        <f t="shared" si="310"/>
        <v>0</v>
      </c>
      <c r="THM79" s="321">
        <f t="shared" si="310"/>
        <v>0</v>
      </c>
      <c r="THN79" s="321">
        <f t="shared" si="310"/>
        <v>0</v>
      </c>
      <c r="THO79" s="321">
        <f t="shared" si="310"/>
        <v>0</v>
      </c>
      <c r="THP79" s="321">
        <f t="shared" si="310"/>
        <v>0</v>
      </c>
      <c r="THQ79" s="321">
        <f t="shared" si="310"/>
        <v>0</v>
      </c>
      <c r="THR79" s="321">
        <f t="shared" si="310"/>
        <v>0</v>
      </c>
      <c r="THS79" s="321">
        <f t="shared" si="310"/>
        <v>0</v>
      </c>
      <c r="THT79" s="321">
        <f t="shared" si="310"/>
        <v>0</v>
      </c>
      <c r="THU79" s="321">
        <f t="shared" si="310"/>
        <v>0</v>
      </c>
      <c r="THV79" s="321">
        <f t="shared" si="310"/>
        <v>0</v>
      </c>
      <c r="THW79" s="321">
        <f t="shared" si="310"/>
        <v>0</v>
      </c>
      <c r="THX79" s="321">
        <f t="shared" si="310"/>
        <v>0</v>
      </c>
      <c r="THY79" s="321">
        <f t="shared" si="310"/>
        <v>0</v>
      </c>
      <c r="THZ79" s="321">
        <f t="shared" si="310"/>
        <v>0</v>
      </c>
      <c r="TIA79" s="321">
        <f t="shared" si="310"/>
        <v>0</v>
      </c>
      <c r="TIB79" s="321">
        <f t="shared" si="310"/>
        <v>0</v>
      </c>
      <c r="TIC79" s="321">
        <f t="shared" si="310"/>
        <v>0</v>
      </c>
      <c r="TID79" s="321">
        <f t="shared" si="310"/>
        <v>0</v>
      </c>
      <c r="TIE79" s="321">
        <f t="shared" si="310"/>
        <v>0</v>
      </c>
      <c r="TIF79" s="321">
        <f t="shared" si="310"/>
        <v>0</v>
      </c>
      <c r="TIG79" s="321">
        <f t="shared" si="310"/>
        <v>0</v>
      </c>
      <c r="TIH79" s="321">
        <f t="shared" si="310"/>
        <v>0</v>
      </c>
      <c r="TII79" s="321">
        <f t="shared" si="310"/>
        <v>0</v>
      </c>
      <c r="TIJ79" s="321">
        <f t="shared" si="310"/>
        <v>0</v>
      </c>
      <c r="TIK79" s="321">
        <f t="shared" si="310"/>
        <v>0</v>
      </c>
      <c r="TIL79" s="321">
        <f t="shared" si="310"/>
        <v>0</v>
      </c>
      <c r="TIM79" s="321">
        <f t="shared" si="310"/>
        <v>0</v>
      </c>
      <c r="TIN79" s="321">
        <f t="shared" si="310"/>
        <v>0</v>
      </c>
      <c r="TIO79" s="321">
        <f t="shared" si="310"/>
        <v>0</v>
      </c>
      <c r="TIP79" s="321">
        <f t="shared" si="310"/>
        <v>0</v>
      </c>
      <c r="TIQ79" s="321">
        <f t="shared" si="310"/>
        <v>0</v>
      </c>
      <c r="TIR79" s="321">
        <f t="shared" si="310"/>
        <v>0</v>
      </c>
      <c r="TIS79" s="321">
        <f t="shared" si="310"/>
        <v>0</v>
      </c>
      <c r="TIT79" s="321">
        <f t="shared" si="310"/>
        <v>0</v>
      </c>
      <c r="TIU79" s="321">
        <f t="shared" si="310"/>
        <v>0</v>
      </c>
      <c r="TIV79" s="321">
        <f t="shared" si="310"/>
        <v>0</v>
      </c>
      <c r="TIW79" s="321">
        <f t="shared" si="310"/>
        <v>0</v>
      </c>
      <c r="TIX79" s="321">
        <f t="shared" si="310"/>
        <v>0</v>
      </c>
      <c r="TIY79" s="321">
        <f t="shared" si="311"/>
        <v>0</v>
      </c>
      <c r="TIZ79" s="321">
        <f t="shared" si="311"/>
        <v>0</v>
      </c>
      <c r="TJA79" s="321">
        <f t="shared" si="311"/>
        <v>0</v>
      </c>
      <c r="TJB79" s="321">
        <f t="shared" si="311"/>
        <v>0</v>
      </c>
      <c r="TJC79" s="321">
        <f t="shared" si="311"/>
        <v>0</v>
      </c>
      <c r="TJD79" s="321">
        <f t="shared" si="311"/>
        <v>0</v>
      </c>
      <c r="TJE79" s="321">
        <f t="shared" si="311"/>
        <v>0</v>
      </c>
      <c r="TJF79" s="321">
        <f t="shared" si="311"/>
        <v>0</v>
      </c>
      <c r="TJG79" s="321">
        <f t="shared" si="311"/>
        <v>0</v>
      </c>
      <c r="TJH79" s="321">
        <f t="shared" si="311"/>
        <v>0</v>
      </c>
      <c r="TJI79" s="321">
        <f t="shared" si="311"/>
        <v>0</v>
      </c>
      <c r="TJJ79" s="321">
        <f t="shared" si="311"/>
        <v>0</v>
      </c>
      <c r="TJK79" s="321">
        <f t="shared" si="311"/>
        <v>0</v>
      </c>
      <c r="TJL79" s="321">
        <f t="shared" si="311"/>
        <v>0</v>
      </c>
      <c r="TJM79" s="321">
        <f t="shared" si="311"/>
        <v>0</v>
      </c>
      <c r="TJN79" s="321">
        <f t="shared" si="311"/>
        <v>0</v>
      </c>
      <c r="TJO79" s="321">
        <f t="shared" si="311"/>
        <v>0</v>
      </c>
      <c r="TJP79" s="321">
        <f t="shared" si="311"/>
        <v>0</v>
      </c>
      <c r="TJQ79" s="321">
        <f t="shared" si="311"/>
        <v>0</v>
      </c>
      <c r="TJR79" s="321">
        <f t="shared" si="311"/>
        <v>0</v>
      </c>
      <c r="TJS79" s="321">
        <f t="shared" si="311"/>
        <v>0</v>
      </c>
      <c r="TJT79" s="321">
        <f t="shared" si="311"/>
        <v>0</v>
      </c>
      <c r="TJU79" s="321">
        <f t="shared" si="311"/>
        <v>0</v>
      </c>
      <c r="TJV79" s="321">
        <f t="shared" si="311"/>
        <v>0</v>
      </c>
      <c r="TJW79" s="321">
        <f t="shared" si="311"/>
        <v>0</v>
      </c>
      <c r="TJX79" s="321">
        <f t="shared" si="311"/>
        <v>0</v>
      </c>
      <c r="TJY79" s="321">
        <f t="shared" si="311"/>
        <v>0</v>
      </c>
      <c r="TJZ79" s="321">
        <f t="shared" si="311"/>
        <v>0</v>
      </c>
      <c r="TKA79" s="321">
        <f t="shared" si="311"/>
        <v>0</v>
      </c>
      <c r="TKB79" s="321">
        <f t="shared" si="311"/>
        <v>0</v>
      </c>
      <c r="TKC79" s="321">
        <f t="shared" si="311"/>
        <v>0</v>
      </c>
      <c r="TKD79" s="321">
        <f t="shared" si="311"/>
        <v>0</v>
      </c>
      <c r="TKE79" s="321">
        <f t="shared" si="311"/>
        <v>0</v>
      </c>
      <c r="TKF79" s="321">
        <f t="shared" si="311"/>
        <v>0</v>
      </c>
      <c r="TKG79" s="321">
        <f t="shared" si="311"/>
        <v>0</v>
      </c>
      <c r="TKH79" s="321">
        <f t="shared" si="311"/>
        <v>0</v>
      </c>
      <c r="TKI79" s="321">
        <f t="shared" si="311"/>
        <v>0</v>
      </c>
      <c r="TKJ79" s="321">
        <f t="shared" si="311"/>
        <v>0</v>
      </c>
      <c r="TKK79" s="321">
        <f t="shared" si="311"/>
        <v>0</v>
      </c>
      <c r="TKL79" s="321">
        <f t="shared" si="311"/>
        <v>0</v>
      </c>
      <c r="TKM79" s="321">
        <f t="shared" si="311"/>
        <v>0</v>
      </c>
      <c r="TKN79" s="321">
        <f t="shared" si="311"/>
        <v>0</v>
      </c>
      <c r="TKO79" s="321">
        <f t="shared" si="311"/>
        <v>0</v>
      </c>
      <c r="TKP79" s="321">
        <f t="shared" si="311"/>
        <v>0</v>
      </c>
      <c r="TKQ79" s="321">
        <f t="shared" si="311"/>
        <v>0</v>
      </c>
      <c r="TKR79" s="321">
        <f t="shared" si="311"/>
        <v>0</v>
      </c>
      <c r="TKS79" s="321">
        <f t="shared" si="311"/>
        <v>0</v>
      </c>
      <c r="TKT79" s="321">
        <f t="shared" si="311"/>
        <v>0</v>
      </c>
      <c r="TKU79" s="321">
        <f t="shared" si="311"/>
        <v>0</v>
      </c>
      <c r="TKV79" s="321">
        <f t="shared" si="311"/>
        <v>0</v>
      </c>
      <c r="TKW79" s="321">
        <f t="shared" si="311"/>
        <v>0</v>
      </c>
      <c r="TKX79" s="321">
        <f t="shared" si="311"/>
        <v>0</v>
      </c>
      <c r="TKY79" s="321">
        <f t="shared" si="311"/>
        <v>0</v>
      </c>
      <c r="TKZ79" s="321">
        <f t="shared" si="311"/>
        <v>0</v>
      </c>
      <c r="TLA79" s="321">
        <f t="shared" si="311"/>
        <v>0</v>
      </c>
      <c r="TLB79" s="321">
        <f t="shared" si="311"/>
        <v>0</v>
      </c>
      <c r="TLC79" s="321">
        <f t="shared" si="311"/>
        <v>0</v>
      </c>
      <c r="TLD79" s="321">
        <f t="shared" si="311"/>
        <v>0</v>
      </c>
      <c r="TLE79" s="321">
        <f t="shared" si="311"/>
        <v>0</v>
      </c>
      <c r="TLF79" s="321">
        <f t="shared" si="311"/>
        <v>0</v>
      </c>
      <c r="TLG79" s="321">
        <f t="shared" si="311"/>
        <v>0</v>
      </c>
      <c r="TLH79" s="321">
        <f t="shared" si="311"/>
        <v>0</v>
      </c>
      <c r="TLI79" s="321">
        <f t="shared" si="311"/>
        <v>0</v>
      </c>
      <c r="TLJ79" s="321">
        <f t="shared" si="311"/>
        <v>0</v>
      </c>
      <c r="TLK79" s="321">
        <f t="shared" si="312"/>
        <v>0</v>
      </c>
      <c r="TLL79" s="321">
        <f t="shared" si="312"/>
        <v>0</v>
      </c>
      <c r="TLM79" s="321">
        <f t="shared" si="312"/>
        <v>0</v>
      </c>
      <c r="TLN79" s="321">
        <f t="shared" si="312"/>
        <v>0</v>
      </c>
      <c r="TLO79" s="321">
        <f t="shared" si="312"/>
        <v>0</v>
      </c>
      <c r="TLP79" s="321">
        <f t="shared" si="312"/>
        <v>0</v>
      </c>
      <c r="TLQ79" s="321">
        <f t="shared" si="312"/>
        <v>0</v>
      </c>
      <c r="TLR79" s="321">
        <f t="shared" si="312"/>
        <v>0</v>
      </c>
      <c r="TLS79" s="321">
        <f t="shared" si="312"/>
        <v>0</v>
      </c>
      <c r="TLT79" s="321">
        <f t="shared" si="312"/>
        <v>0</v>
      </c>
      <c r="TLU79" s="321">
        <f t="shared" si="312"/>
        <v>0</v>
      </c>
      <c r="TLV79" s="321">
        <f t="shared" si="312"/>
        <v>0</v>
      </c>
      <c r="TLW79" s="321">
        <f t="shared" si="312"/>
        <v>0</v>
      </c>
      <c r="TLX79" s="321">
        <f t="shared" si="312"/>
        <v>0</v>
      </c>
      <c r="TLY79" s="321">
        <f t="shared" si="312"/>
        <v>0</v>
      </c>
      <c r="TLZ79" s="321">
        <f t="shared" si="312"/>
        <v>0</v>
      </c>
      <c r="TMA79" s="321">
        <f t="shared" si="312"/>
        <v>0</v>
      </c>
      <c r="TMB79" s="321">
        <f t="shared" si="312"/>
        <v>0</v>
      </c>
      <c r="TMC79" s="321">
        <f t="shared" si="312"/>
        <v>0</v>
      </c>
      <c r="TMD79" s="321">
        <f t="shared" si="312"/>
        <v>0</v>
      </c>
      <c r="TME79" s="321">
        <f t="shared" si="312"/>
        <v>0</v>
      </c>
      <c r="TMF79" s="321">
        <f t="shared" si="312"/>
        <v>0</v>
      </c>
      <c r="TMG79" s="321">
        <f t="shared" si="312"/>
        <v>0</v>
      </c>
      <c r="TMH79" s="321">
        <f t="shared" si="312"/>
        <v>0</v>
      </c>
      <c r="TMI79" s="321">
        <f t="shared" si="312"/>
        <v>0</v>
      </c>
      <c r="TMJ79" s="321">
        <f t="shared" si="312"/>
        <v>0</v>
      </c>
      <c r="TMK79" s="321">
        <f t="shared" si="312"/>
        <v>0</v>
      </c>
      <c r="TML79" s="321">
        <f t="shared" si="312"/>
        <v>0</v>
      </c>
      <c r="TMM79" s="321">
        <f t="shared" si="312"/>
        <v>0</v>
      </c>
      <c r="TMN79" s="321">
        <f t="shared" si="312"/>
        <v>0</v>
      </c>
      <c r="TMO79" s="321">
        <f t="shared" si="312"/>
        <v>0</v>
      </c>
      <c r="TMP79" s="321">
        <f t="shared" si="312"/>
        <v>0</v>
      </c>
      <c r="TMQ79" s="321">
        <f t="shared" si="312"/>
        <v>0</v>
      </c>
      <c r="TMR79" s="321">
        <f t="shared" si="312"/>
        <v>0</v>
      </c>
      <c r="TMS79" s="321">
        <f t="shared" si="312"/>
        <v>0</v>
      </c>
      <c r="TMT79" s="321">
        <f t="shared" si="312"/>
        <v>0</v>
      </c>
      <c r="TMU79" s="321">
        <f t="shared" si="312"/>
        <v>0</v>
      </c>
      <c r="TMV79" s="321">
        <f t="shared" si="312"/>
        <v>0</v>
      </c>
      <c r="TMW79" s="321">
        <f t="shared" si="312"/>
        <v>0</v>
      </c>
      <c r="TMX79" s="321">
        <f t="shared" si="312"/>
        <v>0</v>
      </c>
      <c r="TMY79" s="321">
        <f t="shared" si="312"/>
        <v>0</v>
      </c>
      <c r="TMZ79" s="321">
        <f t="shared" si="312"/>
        <v>0</v>
      </c>
      <c r="TNA79" s="321">
        <f t="shared" si="312"/>
        <v>0</v>
      </c>
      <c r="TNB79" s="321">
        <f t="shared" si="312"/>
        <v>0</v>
      </c>
      <c r="TNC79" s="321">
        <f t="shared" si="312"/>
        <v>0</v>
      </c>
      <c r="TND79" s="321">
        <f t="shared" si="312"/>
        <v>0</v>
      </c>
      <c r="TNE79" s="321">
        <f t="shared" si="312"/>
        <v>0</v>
      </c>
      <c r="TNF79" s="321">
        <f t="shared" si="312"/>
        <v>0</v>
      </c>
      <c r="TNG79" s="321">
        <f t="shared" si="312"/>
        <v>0</v>
      </c>
      <c r="TNH79" s="321">
        <f t="shared" si="312"/>
        <v>0</v>
      </c>
      <c r="TNI79" s="321">
        <f t="shared" si="312"/>
        <v>0</v>
      </c>
      <c r="TNJ79" s="321">
        <f t="shared" si="312"/>
        <v>0</v>
      </c>
      <c r="TNK79" s="321">
        <f t="shared" si="312"/>
        <v>0</v>
      </c>
      <c r="TNL79" s="321">
        <f t="shared" si="312"/>
        <v>0</v>
      </c>
      <c r="TNM79" s="321">
        <f t="shared" si="312"/>
        <v>0</v>
      </c>
      <c r="TNN79" s="321">
        <f t="shared" si="312"/>
        <v>0</v>
      </c>
      <c r="TNO79" s="321">
        <f t="shared" si="312"/>
        <v>0</v>
      </c>
      <c r="TNP79" s="321">
        <f t="shared" si="312"/>
        <v>0</v>
      </c>
      <c r="TNQ79" s="321">
        <f t="shared" si="312"/>
        <v>0</v>
      </c>
      <c r="TNR79" s="321">
        <f t="shared" si="312"/>
        <v>0</v>
      </c>
      <c r="TNS79" s="321">
        <f t="shared" si="312"/>
        <v>0</v>
      </c>
      <c r="TNT79" s="321">
        <f t="shared" si="312"/>
        <v>0</v>
      </c>
      <c r="TNU79" s="321">
        <f t="shared" si="312"/>
        <v>0</v>
      </c>
      <c r="TNV79" s="321">
        <f t="shared" si="312"/>
        <v>0</v>
      </c>
      <c r="TNW79" s="321">
        <f t="shared" si="313"/>
        <v>0</v>
      </c>
      <c r="TNX79" s="321">
        <f t="shared" si="313"/>
        <v>0</v>
      </c>
      <c r="TNY79" s="321">
        <f t="shared" si="313"/>
        <v>0</v>
      </c>
      <c r="TNZ79" s="321">
        <f t="shared" si="313"/>
        <v>0</v>
      </c>
      <c r="TOA79" s="321">
        <f t="shared" si="313"/>
        <v>0</v>
      </c>
      <c r="TOB79" s="321">
        <f t="shared" si="313"/>
        <v>0</v>
      </c>
      <c r="TOC79" s="321">
        <f t="shared" si="313"/>
        <v>0</v>
      </c>
      <c r="TOD79" s="321">
        <f t="shared" si="313"/>
        <v>0</v>
      </c>
      <c r="TOE79" s="321">
        <f t="shared" si="313"/>
        <v>0</v>
      </c>
      <c r="TOF79" s="321">
        <f t="shared" si="313"/>
        <v>0</v>
      </c>
      <c r="TOG79" s="321">
        <f t="shared" si="313"/>
        <v>0</v>
      </c>
      <c r="TOH79" s="321">
        <f t="shared" si="313"/>
        <v>0</v>
      </c>
      <c r="TOI79" s="321">
        <f t="shared" si="313"/>
        <v>0</v>
      </c>
      <c r="TOJ79" s="321">
        <f t="shared" si="313"/>
        <v>0</v>
      </c>
      <c r="TOK79" s="321">
        <f t="shared" si="313"/>
        <v>0</v>
      </c>
      <c r="TOL79" s="321">
        <f t="shared" si="313"/>
        <v>0</v>
      </c>
      <c r="TOM79" s="321">
        <f t="shared" si="313"/>
        <v>0</v>
      </c>
      <c r="TON79" s="321">
        <f t="shared" si="313"/>
        <v>0</v>
      </c>
      <c r="TOO79" s="321">
        <f t="shared" si="313"/>
        <v>0</v>
      </c>
      <c r="TOP79" s="321">
        <f t="shared" si="313"/>
        <v>0</v>
      </c>
      <c r="TOQ79" s="321">
        <f t="shared" si="313"/>
        <v>0</v>
      </c>
      <c r="TOR79" s="321">
        <f t="shared" si="313"/>
        <v>0</v>
      </c>
      <c r="TOS79" s="321">
        <f t="shared" si="313"/>
        <v>0</v>
      </c>
      <c r="TOT79" s="321">
        <f t="shared" si="313"/>
        <v>0</v>
      </c>
      <c r="TOU79" s="321">
        <f t="shared" si="313"/>
        <v>0</v>
      </c>
      <c r="TOV79" s="321">
        <f t="shared" si="313"/>
        <v>0</v>
      </c>
      <c r="TOW79" s="321">
        <f t="shared" si="313"/>
        <v>0</v>
      </c>
      <c r="TOX79" s="321">
        <f t="shared" si="313"/>
        <v>0</v>
      </c>
      <c r="TOY79" s="321">
        <f t="shared" si="313"/>
        <v>0</v>
      </c>
      <c r="TOZ79" s="321">
        <f t="shared" si="313"/>
        <v>0</v>
      </c>
      <c r="TPA79" s="321">
        <f t="shared" si="313"/>
        <v>0</v>
      </c>
      <c r="TPB79" s="321">
        <f t="shared" si="313"/>
        <v>0</v>
      </c>
      <c r="TPC79" s="321">
        <f t="shared" si="313"/>
        <v>0</v>
      </c>
      <c r="TPD79" s="321">
        <f t="shared" si="313"/>
        <v>0</v>
      </c>
      <c r="TPE79" s="321">
        <f t="shared" si="313"/>
        <v>0</v>
      </c>
      <c r="TPF79" s="321">
        <f t="shared" si="313"/>
        <v>0</v>
      </c>
      <c r="TPG79" s="321">
        <f t="shared" si="313"/>
        <v>0</v>
      </c>
      <c r="TPH79" s="321">
        <f t="shared" si="313"/>
        <v>0</v>
      </c>
      <c r="TPI79" s="321">
        <f t="shared" si="313"/>
        <v>0</v>
      </c>
      <c r="TPJ79" s="321">
        <f t="shared" si="313"/>
        <v>0</v>
      </c>
      <c r="TPK79" s="321">
        <f t="shared" si="313"/>
        <v>0</v>
      </c>
      <c r="TPL79" s="321">
        <f t="shared" si="313"/>
        <v>0</v>
      </c>
      <c r="TPM79" s="321">
        <f t="shared" si="313"/>
        <v>0</v>
      </c>
      <c r="TPN79" s="321">
        <f t="shared" si="313"/>
        <v>0</v>
      </c>
      <c r="TPO79" s="321">
        <f t="shared" si="313"/>
        <v>0</v>
      </c>
      <c r="TPP79" s="321">
        <f t="shared" si="313"/>
        <v>0</v>
      </c>
      <c r="TPQ79" s="321">
        <f t="shared" si="313"/>
        <v>0</v>
      </c>
      <c r="TPR79" s="321">
        <f t="shared" si="313"/>
        <v>0</v>
      </c>
      <c r="TPS79" s="321">
        <f t="shared" si="313"/>
        <v>0</v>
      </c>
      <c r="TPT79" s="321">
        <f t="shared" si="313"/>
        <v>0</v>
      </c>
      <c r="TPU79" s="321">
        <f t="shared" si="313"/>
        <v>0</v>
      </c>
      <c r="TPV79" s="321">
        <f t="shared" si="313"/>
        <v>0</v>
      </c>
      <c r="TPW79" s="321">
        <f t="shared" si="313"/>
        <v>0</v>
      </c>
      <c r="TPX79" s="321">
        <f t="shared" si="313"/>
        <v>0</v>
      </c>
      <c r="TPY79" s="321">
        <f t="shared" si="313"/>
        <v>0</v>
      </c>
      <c r="TPZ79" s="321">
        <f t="shared" si="313"/>
        <v>0</v>
      </c>
      <c r="TQA79" s="321">
        <f t="shared" si="313"/>
        <v>0</v>
      </c>
      <c r="TQB79" s="321">
        <f t="shared" si="313"/>
        <v>0</v>
      </c>
      <c r="TQC79" s="321">
        <f t="shared" si="313"/>
        <v>0</v>
      </c>
      <c r="TQD79" s="321">
        <f t="shared" si="313"/>
        <v>0</v>
      </c>
      <c r="TQE79" s="321">
        <f t="shared" si="313"/>
        <v>0</v>
      </c>
      <c r="TQF79" s="321">
        <f t="shared" si="313"/>
        <v>0</v>
      </c>
      <c r="TQG79" s="321">
        <f t="shared" si="313"/>
        <v>0</v>
      </c>
      <c r="TQH79" s="321">
        <f t="shared" si="313"/>
        <v>0</v>
      </c>
      <c r="TQI79" s="321">
        <f t="shared" si="314"/>
        <v>0</v>
      </c>
      <c r="TQJ79" s="321">
        <f t="shared" si="314"/>
        <v>0</v>
      </c>
      <c r="TQK79" s="321">
        <f t="shared" si="314"/>
        <v>0</v>
      </c>
      <c r="TQL79" s="321">
        <f t="shared" si="314"/>
        <v>0</v>
      </c>
      <c r="TQM79" s="321">
        <f t="shared" si="314"/>
        <v>0</v>
      </c>
      <c r="TQN79" s="321">
        <f t="shared" si="314"/>
        <v>0</v>
      </c>
      <c r="TQO79" s="321">
        <f t="shared" si="314"/>
        <v>0</v>
      </c>
      <c r="TQP79" s="321">
        <f t="shared" si="314"/>
        <v>0</v>
      </c>
      <c r="TQQ79" s="321">
        <f t="shared" si="314"/>
        <v>0</v>
      </c>
      <c r="TQR79" s="321">
        <f t="shared" si="314"/>
        <v>0</v>
      </c>
      <c r="TQS79" s="321">
        <f t="shared" si="314"/>
        <v>0</v>
      </c>
      <c r="TQT79" s="321">
        <f t="shared" si="314"/>
        <v>0</v>
      </c>
      <c r="TQU79" s="321">
        <f t="shared" si="314"/>
        <v>0</v>
      </c>
      <c r="TQV79" s="321">
        <f t="shared" si="314"/>
        <v>0</v>
      </c>
      <c r="TQW79" s="321">
        <f t="shared" si="314"/>
        <v>0</v>
      </c>
      <c r="TQX79" s="321">
        <f t="shared" si="314"/>
        <v>0</v>
      </c>
      <c r="TQY79" s="321">
        <f t="shared" si="314"/>
        <v>0</v>
      </c>
      <c r="TQZ79" s="321">
        <f t="shared" si="314"/>
        <v>0</v>
      </c>
      <c r="TRA79" s="321">
        <f t="shared" si="314"/>
        <v>0</v>
      </c>
      <c r="TRB79" s="321">
        <f t="shared" si="314"/>
        <v>0</v>
      </c>
      <c r="TRC79" s="321">
        <f t="shared" si="314"/>
        <v>0</v>
      </c>
      <c r="TRD79" s="321">
        <f t="shared" si="314"/>
        <v>0</v>
      </c>
      <c r="TRE79" s="321">
        <f t="shared" si="314"/>
        <v>0</v>
      </c>
      <c r="TRF79" s="321">
        <f t="shared" si="314"/>
        <v>0</v>
      </c>
      <c r="TRG79" s="321">
        <f t="shared" si="314"/>
        <v>0</v>
      </c>
      <c r="TRH79" s="321">
        <f t="shared" si="314"/>
        <v>0</v>
      </c>
      <c r="TRI79" s="321">
        <f t="shared" si="314"/>
        <v>0</v>
      </c>
      <c r="TRJ79" s="321">
        <f t="shared" si="314"/>
        <v>0</v>
      </c>
      <c r="TRK79" s="321">
        <f t="shared" si="314"/>
        <v>0</v>
      </c>
      <c r="TRL79" s="321">
        <f t="shared" si="314"/>
        <v>0</v>
      </c>
      <c r="TRM79" s="321">
        <f t="shared" si="314"/>
        <v>0</v>
      </c>
      <c r="TRN79" s="321">
        <f t="shared" si="314"/>
        <v>0</v>
      </c>
      <c r="TRO79" s="321">
        <f t="shared" si="314"/>
        <v>0</v>
      </c>
      <c r="TRP79" s="321">
        <f t="shared" si="314"/>
        <v>0</v>
      </c>
      <c r="TRQ79" s="321">
        <f t="shared" si="314"/>
        <v>0</v>
      </c>
      <c r="TRR79" s="321">
        <f t="shared" si="314"/>
        <v>0</v>
      </c>
      <c r="TRS79" s="321">
        <f t="shared" si="314"/>
        <v>0</v>
      </c>
      <c r="TRT79" s="321">
        <f t="shared" si="314"/>
        <v>0</v>
      </c>
      <c r="TRU79" s="321">
        <f t="shared" si="314"/>
        <v>0</v>
      </c>
      <c r="TRV79" s="321">
        <f t="shared" si="314"/>
        <v>0</v>
      </c>
      <c r="TRW79" s="321">
        <f t="shared" si="314"/>
        <v>0</v>
      </c>
      <c r="TRX79" s="321">
        <f t="shared" si="314"/>
        <v>0</v>
      </c>
      <c r="TRY79" s="321">
        <f t="shared" si="314"/>
        <v>0</v>
      </c>
      <c r="TRZ79" s="321">
        <f t="shared" si="314"/>
        <v>0</v>
      </c>
      <c r="TSA79" s="321">
        <f t="shared" si="314"/>
        <v>0</v>
      </c>
      <c r="TSB79" s="321">
        <f t="shared" si="314"/>
        <v>0</v>
      </c>
      <c r="TSC79" s="321">
        <f t="shared" si="314"/>
        <v>0</v>
      </c>
      <c r="TSD79" s="321">
        <f t="shared" si="314"/>
        <v>0</v>
      </c>
      <c r="TSE79" s="321">
        <f t="shared" si="314"/>
        <v>0</v>
      </c>
      <c r="TSF79" s="321">
        <f t="shared" si="314"/>
        <v>0</v>
      </c>
      <c r="TSG79" s="321">
        <f t="shared" si="314"/>
        <v>0</v>
      </c>
      <c r="TSH79" s="321">
        <f t="shared" si="314"/>
        <v>0</v>
      </c>
      <c r="TSI79" s="321">
        <f t="shared" si="314"/>
        <v>0</v>
      </c>
      <c r="TSJ79" s="321">
        <f t="shared" si="314"/>
        <v>0</v>
      </c>
      <c r="TSK79" s="321">
        <f t="shared" si="314"/>
        <v>0</v>
      </c>
      <c r="TSL79" s="321">
        <f t="shared" si="314"/>
        <v>0</v>
      </c>
      <c r="TSM79" s="321">
        <f t="shared" si="314"/>
        <v>0</v>
      </c>
      <c r="TSN79" s="321">
        <f t="shared" si="314"/>
        <v>0</v>
      </c>
      <c r="TSO79" s="321">
        <f t="shared" si="314"/>
        <v>0</v>
      </c>
      <c r="TSP79" s="321">
        <f t="shared" si="314"/>
        <v>0</v>
      </c>
      <c r="TSQ79" s="321">
        <f t="shared" si="314"/>
        <v>0</v>
      </c>
      <c r="TSR79" s="321">
        <f t="shared" si="314"/>
        <v>0</v>
      </c>
      <c r="TSS79" s="321">
        <f t="shared" si="314"/>
        <v>0</v>
      </c>
      <c r="TST79" s="321">
        <f t="shared" si="314"/>
        <v>0</v>
      </c>
      <c r="TSU79" s="321">
        <f t="shared" si="315"/>
        <v>0</v>
      </c>
      <c r="TSV79" s="321">
        <f t="shared" si="315"/>
        <v>0</v>
      </c>
      <c r="TSW79" s="321">
        <f t="shared" si="315"/>
        <v>0</v>
      </c>
      <c r="TSX79" s="321">
        <f t="shared" si="315"/>
        <v>0</v>
      </c>
      <c r="TSY79" s="321">
        <f t="shared" si="315"/>
        <v>0</v>
      </c>
      <c r="TSZ79" s="321">
        <f t="shared" si="315"/>
        <v>0</v>
      </c>
      <c r="TTA79" s="321">
        <f t="shared" si="315"/>
        <v>0</v>
      </c>
      <c r="TTB79" s="321">
        <f t="shared" si="315"/>
        <v>0</v>
      </c>
      <c r="TTC79" s="321">
        <f t="shared" si="315"/>
        <v>0</v>
      </c>
      <c r="TTD79" s="321">
        <f t="shared" si="315"/>
        <v>0</v>
      </c>
      <c r="TTE79" s="321">
        <f t="shared" si="315"/>
        <v>0</v>
      </c>
      <c r="TTF79" s="321">
        <f t="shared" si="315"/>
        <v>0</v>
      </c>
      <c r="TTG79" s="321">
        <f t="shared" si="315"/>
        <v>0</v>
      </c>
      <c r="TTH79" s="321">
        <f t="shared" si="315"/>
        <v>0</v>
      </c>
      <c r="TTI79" s="321">
        <f t="shared" si="315"/>
        <v>0</v>
      </c>
      <c r="TTJ79" s="321">
        <f t="shared" si="315"/>
        <v>0</v>
      </c>
      <c r="TTK79" s="321">
        <f t="shared" si="315"/>
        <v>0</v>
      </c>
      <c r="TTL79" s="321">
        <f t="shared" si="315"/>
        <v>0</v>
      </c>
      <c r="TTM79" s="321">
        <f t="shared" si="315"/>
        <v>0</v>
      </c>
      <c r="TTN79" s="321">
        <f t="shared" si="315"/>
        <v>0</v>
      </c>
      <c r="TTO79" s="321">
        <f t="shared" si="315"/>
        <v>0</v>
      </c>
      <c r="TTP79" s="321">
        <f t="shared" si="315"/>
        <v>0</v>
      </c>
      <c r="TTQ79" s="321">
        <f t="shared" si="315"/>
        <v>0</v>
      </c>
      <c r="TTR79" s="321">
        <f t="shared" si="315"/>
        <v>0</v>
      </c>
      <c r="TTS79" s="321">
        <f t="shared" si="315"/>
        <v>0</v>
      </c>
      <c r="TTT79" s="321">
        <f t="shared" si="315"/>
        <v>0</v>
      </c>
      <c r="TTU79" s="321">
        <f t="shared" si="315"/>
        <v>0</v>
      </c>
      <c r="TTV79" s="321">
        <f t="shared" si="315"/>
        <v>0</v>
      </c>
      <c r="TTW79" s="321">
        <f t="shared" si="315"/>
        <v>0</v>
      </c>
      <c r="TTX79" s="321">
        <f t="shared" si="315"/>
        <v>0</v>
      </c>
      <c r="TTY79" s="321">
        <f t="shared" si="315"/>
        <v>0</v>
      </c>
      <c r="TTZ79" s="321">
        <f t="shared" si="315"/>
        <v>0</v>
      </c>
      <c r="TUA79" s="321">
        <f t="shared" si="315"/>
        <v>0</v>
      </c>
      <c r="TUB79" s="321">
        <f t="shared" si="315"/>
        <v>0</v>
      </c>
      <c r="TUC79" s="321">
        <f t="shared" si="315"/>
        <v>0</v>
      </c>
      <c r="TUD79" s="321">
        <f t="shared" si="315"/>
        <v>0</v>
      </c>
      <c r="TUE79" s="321">
        <f t="shared" si="315"/>
        <v>0</v>
      </c>
      <c r="TUF79" s="321">
        <f t="shared" si="315"/>
        <v>0</v>
      </c>
      <c r="TUG79" s="321">
        <f t="shared" si="315"/>
        <v>0</v>
      </c>
      <c r="TUH79" s="321">
        <f t="shared" si="315"/>
        <v>0</v>
      </c>
      <c r="TUI79" s="321">
        <f t="shared" si="315"/>
        <v>0</v>
      </c>
      <c r="TUJ79" s="321">
        <f t="shared" si="315"/>
        <v>0</v>
      </c>
      <c r="TUK79" s="321">
        <f t="shared" si="315"/>
        <v>0</v>
      </c>
      <c r="TUL79" s="321">
        <f t="shared" si="315"/>
        <v>0</v>
      </c>
      <c r="TUM79" s="321">
        <f t="shared" si="315"/>
        <v>0</v>
      </c>
      <c r="TUN79" s="321">
        <f t="shared" si="315"/>
        <v>0</v>
      </c>
      <c r="TUO79" s="321">
        <f t="shared" si="315"/>
        <v>0</v>
      </c>
      <c r="TUP79" s="321">
        <f t="shared" si="315"/>
        <v>0</v>
      </c>
      <c r="TUQ79" s="321">
        <f t="shared" si="315"/>
        <v>0</v>
      </c>
      <c r="TUR79" s="321">
        <f t="shared" si="315"/>
        <v>0</v>
      </c>
      <c r="TUS79" s="321">
        <f t="shared" si="315"/>
        <v>0</v>
      </c>
      <c r="TUT79" s="321">
        <f t="shared" si="315"/>
        <v>0</v>
      </c>
      <c r="TUU79" s="321">
        <f t="shared" si="315"/>
        <v>0</v>
      </c>
      <c r="TUV79" s="321">
        <f t="shared" si="315"/>
        <v>0</v>
      </c>
      <c r="TUW79" s="321">
        <f t="shared" si="315"/>
        <v>0</v>
      </c>
      <c r="TUX79" s="321">
        <f t="shared" si="315"/>
        <v>0</v>
      </c>
      <c r="TUY79" s="321">
        <f t="shared" si="315"/>
        <v>0</v>
      </c>
      <c r="TUZ79" s="321">
        <f t="shared" si="315"/>
        <v>0</v>
      </c>
      <c r="TVA79" s="321">
        <f t="shared" si="315"/>
        <v>0</v>
      </c>
      <c r="TVB79" s="321">
        <f t="shared" si="315"/>
        <v>0</v>
      </c>
      <c r="TVC79" s="321">
        <f t="shared" si="315"/>
        <v>0</v>
      </c>
      <c r="TVD79" s="321">
        <f t="shared" si="315"/>
        <v>0</v>
      </c>
      <c r="TVE79" s="321">
        <f t="shared" si="315"/>
        <v>0</v>
      </c>
      <c r="TVF79" s="321">
        <f t="shared" si="315"/>
        <v>0</v>
      </c>
      <c r="TVG79" s="321">
        <f t="shared" si="316"/>
        <v>0</v>
      </c>
      <c r="TVH79" s="321">
        <f t="shared" si="316"/>
        <v>0</v>
      </c>
      <c r="TVI79" s="321">
        <f t="shared" si="316"/>
        <v>0</v>
      </c>
      <c r="TVJ79" s="321">
        <f t="shared" si="316"/>
        <v>0</v>
      </c>
      <c r="TVK79" s="321">
        <f t="shared" si="316"/>
        <v>0</v>
      </c>
      <c r="TVL79" s="321">
        <f t="shared" si="316"/>
        <v>0</v>
      </c>
      <c r="TVM79" s="321">
        <f t="shared" si="316"/>
        <v>0</v>
      </c>
      <c r="TVN79" s="321">
        <f t="shared" si="316"/>
        <v>0</v>
      </c>
      <c r="TVO79" s="321">
        <f t="shared" si="316"/>
        <v>0</v>
      </c>
      <c r="TVP79" s="321">
        <f t="shared" si="316"/>
        <v>0</v>
      </c>
      <c r="TVQ79" s="321">
        <f t="shared" si="316"/>
        <v>0</v>
      </c>
      <c r="TVR79" s="321">
        <f t="shared" si="316"/>
        <v>0</v>
      </c>
      <c r="TVS79" s="321">
        <f t="shared" si="316"/>
        <v>0</v>
      </c>
      <c r="TVT79" s="321">
        <f t="shared" si="316"/>
        <v>0</v>
      </c>
      <c r="TVU79" s="321">
        <f t="shared" si="316"/>
        <v>0</v>
      </c>
      <c r="TVV79" s="321">
        <f t="shared" si="316"/>
        <v>0</v>
      </c>
      <c r="TVW79" s="321">
        <f t="shared" si="316"/>
        <v>0</v>
      </c>
      <c r="TVX79" s="321">
        <f t="shared" si="316"/>
        <v>0</v>
      </c>
      <c r="TVY79" s="321">
        <f t="shared" si="316"/>
        <v>0</v>
      </c>
      <c r="TVZ79" s="321">
        <f t="shared" si="316"/>
        <v>0</v>
      </c>
      <c r="TWA79" s="321">
        <f t="shared" si="316"/>
        <v>0</v>
      </c>
      <c r="TWB79" s="321">
        <f t="shared" si="316"/>
        <v>0</v>
      </c>
      <c r="TWC79" s="321">
        <f t="shared" si="316"/>
        <v>0</v>
      </c>
      <c r="TWD79" s="321">
        <f t="shared" si="316"/>
        <v>0</v>
      </c>
      <c r="TWE79" s="321">
        <f t="shared" si="316"/>
        <v>0</v>
      </c>
      <c r="TWF79" s="321">
        <f t="shared" si="316"/>
        <v>0</v>
      </c>
      <c r="TWG79" s="321">
        <f t="shared" si="316"/>
        <v>0</v>
      </c>
      <c r="TWH79" s="321">
        <f t="shared" si="316"/>
        <v>0</v>
      </c>
      <c r="TWI79" s="321">
        <f t="shared" si="316"/>
        <v>0</v>
      </c>
      <c r="TWJ79" s="321">
        <f t="shared" si="316"/>
        <v>0</v>
      </c>
      <c r="TWK79" s="321">
        <f t="shared" si="316"/>
        <v>0</v>
      </c>
      <c r="TWL79" s="321">
        <f t="shared" si="316"/>
        <v>0</v>
      </c>
      <c r="TWM79" s="321">
        <f t="shared" si="316"/>
        <v>0</v>
      </c>
      <c r="TWN79" s="321">
        <f t="shared" si="316"/>
        <v>0</v>
      </c>
      <c r="TWO79" s="321">
        <f t="shared" si="316"/>
        <v>0</v>
      </c>
      <c r="TWP79" s="321">
        <f t="shared" si="316"/>
        <v>0</v>
      </c>
      <c r="TWQ79" s="321">
        <f t="shared" si="316"/>
        <v>0</v>
      </c>
      <c r="TWR79" s="321">
        <f t="shared" si="316"/>
        <v>0</v>
      </c>
      <c r="TWS79" s="321">
        <f t="shared" si="316"/>
        <v>0</v>
      </c>
      <c r="TWT79" s="321">
        <f t="shared" si="316"/>
        <v>0</v>
      </c>
      <c r="TWU79" s="321">
        <f t="shared" si="316"/>
        <v>0</v>
      </c>
      <c r="TWV79" s="321">
        <f t="shared" si="316"/>
        <v>0</v>
      </c>
      <c r="TWW79" s="321">
        <f t="shared" si="316"/>
        <v>0</v>
      </c>
      <c r="TWX79" s="321">
        <f t="shared" si="316"/>
        <v>0</v>
      </c>
      <c r="TWY79" s="321">
        <f t="shared" si="316"/>
        <v>0</v>
      </c>
      <c r="TWZ79" s="321">
        <f t="shared" si="316"/>
        <v>0</v>
      </c>
      <c r="TXA79" s="321">
        <f t="shared" si="316"/>
        <v>0</v>
      </c>
      <c r="TXB79" s="321">
        <f t="shared" si="316"/>
        <v>0</v>
      </c>
      <c r="TXC79" s="321">
        <f t="shared" si="316"/>
        <v>0</v>
      </c>
      <c r="TXD79" s="321">
        <f t="shared" si="316"/>
        <v>0</v>
      </c>
      <c r="TXE79" s="321">
        <f t="shared" si="316"/>
        <v>0</v>
      </c>
      <c r="TXF79" s="321">
        <f t="shared" si="316"/>
        <v>0</v>
      </c>
      <c r="TXG79" s="321">
        <f t="shared" si="316"/>
        <v>0</v>
      </c>
      <c r="TXH79" s="321">
        <f t="shared" si="316"/>
        <v>0</v>
      </c>
      <c r="TXI79" s="321">
        <f t="shared" si="316"/>
        <v>0</v>
      </c>
      <c r="TXJ79" s="321">
        <f t="shared" si="316"/>
        <v>0</v>
      </c>
      <c r="TXK79" s="321">
        <f t="shared" si="316"/>
        <v>0</v>
      </c>
      <c r="TXL79" s="321">
        <f t="shared" si="316"/>
        <v>0</v>
      </c>
      <c r="TXM79" s="321">
        <f t="shared" si="316"/>
        <v>0</v>
      </c>
      <c r="TXN79" s="321">
        <f t="shared" si="316"/>
        <v>0</v>
      </c>
      <c r="TXO79" s="321">
        <f t="shared" si="316"/>
        <v>0</v>
      </c>
      <c r="TXP79" s="321">
        <f t="shared" si="316"/>
        <v>0</v>
      </c>
      <c r="TXQ79" s="321">
        <f t="shared" si="316"/>
        <v>0</v>
      </c>
      <c r="TXR79" s="321">
        <f t="shared" si="316"/>
        <v>0</v>
      </c>
      <c r="TXS79" s="321">
        <f t="shared" si="317"/>
        <v>0</v>
      </c>
      <c r="TXT79" s="321">
        <f t="shared" si="317"/>
        <v>0</v>
      </c>
      <c r="TXU79" s="321">
        <f t="shared" si="317"/>
        <v>0</v>
      </c>
      <c r="TXV79" s="321">
        <f t="shared" si="317"/>
        <v>0</v>
      </c>
      <c r="TXW79" s="321">
        <f t="shared" si="317"/>
        <v>0</v>
      </c>
      <c r="TXX79" s="321">
        <f t="shared" si="317"/>
        <v>0</v>
      </c>
      <c r="TXY79" s="321">
        <f t="shared" si="317"/>
        <v>0</v>
      </c>
      <c r="TXZ79" s="321">
        <f t="shared" si="317"/>
        <v>0</v>
      </c>
      <c r="TYA79" s="321">
        <f t="shared" si="317"/>
        <v>0</v>
      </c>
      <c r="TYB79" s="321">
        <f t="shared" si="317"/>
        <v>0</v>
      </c>
      <c r="TYC79" s="321">
        <f t="shared" si="317"/>
        <v>0</v>
      </c>
      <c r="TYD79" s="321">
        <f t="shared" si="317"/>
        <v>0</v>
      </c>
      <c r="TYE79" s="321">
        <f t="shared" si="317"/>
        <v>0</v>
      </c>
      <c r="TYF79" s="321">
        <f t="shared" si="317"/>
        <v>0</v>
      </c>
      <c r="TYG79" s="321">
        <f t="shared" si="317"/>
        <v>0</v>
      </c>
      <c r="TYH79" s="321">
        <f t="shared" si="317"/>
        <v>0</v>
      </c>
      <c r="TYI79" s="321">
        <f t="shared" si="317"/>
        <v>0</v>
      </c>
      <c r="TYJ79" s="321">
        <f t="shared" si="317"/>
        <v>0</v>
      </c>
      <c r="TYK79" s="321">
        <f t="shared" si="317"/>
        <v>0</v>
      </c>
      <c r="TYL79" s="321">
        <f t="shared" si="317"/>
        <v>0</v>
      </c>
      <c r="TYM79" s="321">
        <f t="shared" si="317"/>
        <v>0</v>
      </c>
      <c r="TYN79" s="321">
        <f t="shared" si="317"/>
        <v>0</v>
      </c>
      <c r="TYO79" s="321">
        <f t="shared" si="317"/>
        <v>0</v>
      </c>
      <c r="TYP79" s="321">
        <f t="shared" si="317"/>
        <v>0</v>
      </c>
      <c r="TYQ79" s="321">
        <f t="shared" si="317"/>
        <v>0</v>
      </c>
      <c r="TYR79" s="321">
        <f t="shared" si="317"/>
        <v>0</v>
      </c>
      <c r="TYS79" s="321">
        <f t="shared" si="317"/>
        <v>0</v>
      </c>
      <c r="TYT79" s="321">
        <f t="shared" si="317"/>
        <v>0</v>
      </c>
      <c r="TYU79" s="321">
        <f t="shared" si="317"/>
        <v>0</v>
      </c>
      <c r="TYV79" s="321">
        <f t="shared" si="317"/>
        <v>0</v>
      </c>
      <c r="TYW79" s="321">
        <f t="shared" si="317"/>
        <v>0</v>
      </c>
      <c r="TYX79" s="321">
        <f t="shared" si="317"/>
        <v>0</v>
      </c>
      <c r="TYY79" s="321">
        <f t="shared" si="317"/>
        <v>0</v>
      </c>
      <c r="TYZ79" s="321">
        <f t="shared" si="317"/>
        <v>0</v>
      </c>
      <c r="TZA79" s="321">
        <f t="shared" si="317"/>
        <v>0</v>
      </c>
      <c r="TZB79" s="321">
        <f t="shared" si="317"/>
        <v>0</v>
      </c>
      <c r="TZC79" s="321">
        <f t="shared" si="317"/>
        <v>0</v>
      </c>
      <c r="TZD79" s="321">
        <f t="shared" si="317"/>
        <v>0</v>
      </c>
      <c r="TZE79" s="321">
        <f t="shared" si="317"/>
        <v>0</v>
      </c>
      <c r="TZF79" s="321">
        <f t="shared" si="317"/>
        <v>0</v>
      </c>
      <c r="TZG79" s="321">
        <f t="shared" si="317"/>
        <v>0</v>
      </c>
      <c r="TZH79" s="321">
        <f t="shared" si="317"/>
        <v>0</v>
      </c>
      <c r="TZI79" s="321">
        <f t="shared" si="317"/>
        <v>0</v>
      </c>
      <c r="TZJ79" s="321">
        <f t="shared" si="317"/>
        <v>0</v>
      </c>
      <c r="TZK79" s="321">
        <f t="shared" si="317"/>
        <v>0</v>
      </c>
      <c r="TZL79" s="321">
        <f t="shared" si="317"/>
        <v>0</v>
      </c>
      <c r="TZM79" s="321">
        <f t="shared" si="317"/>
        <v>0</v>
      </c>
      <c r="TZN79" s="321">
        <f t="shared" si="317"/>
        <v>0</v>
      </c>
      <c r="TZO79" s="321">
        <f t="shared" si="317"/>
        <v>0</v>
      </c>
      <c r="TZP79" s="321">
        <f t="shared" si="317"/>
        <v>0</v>
      </c>
      <c r="TZQ79" s="321">
        <f t="shared" si="317"/>
        <v>0</v>
      </c>
      <c r="TZR79" s="321">
        <f t="shared" si="317"/>
        <v>0</v>
      </c>
      <c r="TZS79" s="321">
        <f t="shared" si="317"/>
        <v>0</v>
      </c>
      <c r="TZT79" s="321">
        <f t="shared" si="317"/>
        <v>0</v>
      </c>
      <c r="TZU79" s="321">
        <f t="shared" si="317"/>
        <v>0</v>
      </c>
      <c r="TZV79" s="321">
        <f t="shared" si="317"/>
        <v>0</v>
      </c>
      <c r="TZW79" s="321">
        <f t="shared" si="317"/>
        <v>0</v>
      </c>
      <c r="TZX79" s="321">
        <f t="shared" si="317"/>
        <v>0</v>
      </c>
      <c r="TZY79" s="321">
        <f t="shared" si="317"/>
        <v>0</v>
      </c>
      <c r="TZZ79" s="321">
        <f t="shared" si="317"/>
        <v>0</v>
      </c>
      <c r="UAA79" s="321">
        <f t="shared" si="317"/>
        <v>0</v>
      </c>
      <c r="UAB79" s="321">
        <f t="shared" si="317"/>
        <v>0</v>
      </c>
      <c r="UAC79" s="321">
        <f t="shared" si="317"/>
        <v>0</v>
      </c>
      <c r="UAD79" s="321">
        <f t="shared" si="317"/>
        <v>0</v>
      </c>
      <c r="UAE79" s="321">
        <f t="shared" si="318"/>
        <v>0</v>
      </c>
      <c r="UAF79" s="321">
        <f t="shared" si="318"/>
        <v>0</v>
      </c>
      <c r="UAG79" s="321">
        <f t="shared" si="318"/>
        <v>0</v>
      </c>
      <c r="UAH79" s="321">
        <f t="shared" si="318"/>
        <v>0</v>
      </c>
      <c r="UAI79" s="321">
        <f t="shared" si="318"/>
        <v>0</v>
      </c>
      <c r="UAJ79" s="321">
        <f t="shared" si="318"/>
        <v>0</v>
      </c>
      <c r="UAK79" s="321">
        <f t="shared" si="318"/>
        <v>0</v>
      </c>
      <c r="UAL79" s="321">
        <f t="shared" si="318"/>
        <v>0</v>
      </c>
      <c r="UAM79" s="321">
        <f t="shared" si="318"/>
        <v>0</v>
      </c>
      <c r="UAN79" s="321">
        <f t="shared" si="318"/>
        <v>0</v>
      </c>
      <c r="UAO79" s="321">
        <f t="shared" si="318"/>
        <v>0</v>
      </c>
      <c r="UAP79" s="321">
        <f t="shared" si="318"/>
        <v>0</v>
      </c>
      <c r="UAQ79" s="321">
        <f t="shared" si="318"/>
        <v>0</v>
      </c>
      <c r="UAR79" s="321">
        <f t="shared" si="318"/>
        <v>0</v>
      </c>
      <c r="UAS79" s="321">
        <f t="shared" si="318"/>
        <v>0</v>
      </c>
      <c r="UAT79" s="321">
        <f t="shared" si="318"/>
        <v>0</v>
      </c>
      <c r="UAU79" s="321">
        <f t="shared" si="318"/>
        <v>0</v>
      </c>
      <c r="UAV79" s="321">
        <f t="shared" si="318"/>
        <v>0</v>
      </c>
      <c r="UAW79" s="321">
        <f t="shared" si="318"/>
        <v>0</v>
      </c>
      <c r="UAX79" s="321">
        <f t="shared" si="318"/>
        <v>0</v>
      </c>
      <c r="UAY79" s="321">
        <f t="shared" si="318"/>
        <v>0</v>
      </c>
      <c r="UAZ79" s="321">
        <f t="shared" si="318"/>
        <v>0</v>
      </c>
      <c r="UBA79" s="321">
        <f t="shared" si="318"/>
        <v>0</v>
      </c>
      <c r="UBB79" s="321">
        <f t="shared" si="318"/>
        <v>0</v>
      </c>
      <c r="UBC79" s="321">
        <f t="shared" si="318"/>
        <v>0</v>
      </c>
      <c r="UBD79" s="321">
        <f t="shared" si="318"/>
        <v>0</v>
      </c>
      <c r="UBE79" s="321">
        <f t="shared" si="318"/>
        <v>0</v>
      </c>
      <c r="UBF79" s="321">
        <f t="shared" si="318"/>
        <v>0</v>
      </c>
      <c r="UBG79" s="321">
        <f t="shared" si="318"/>
        <v>0</v>
      </c>
      <c r="UBH79" s="321">
        <f t="shared" si="318"/>
        <v>0</v>
      </c>
      <c r="UBI79" s="321">
        <f t="shared" si="318"/>
        <v>0</v>
      </c>
      <c r="UBJ79" s="321">
        <f t="shared" si="318"/>
        <v>0</v>
      </c>
      <c r="UBK79" s="321">
        <f t="shared" si="318"/>
        <v>0</v>
      </c>
      <c r="UBL79" s="321">
        <f t="shared" si="318"/>
        <v>0</v>
      </c>
      <c r="UBM79" s="321">
        <f t="shared" si="318"/>
        <v>0</v>
      </c>
      <c r="UBN79" s="321">
        <f t="shared" si="318"/>
        <v>0</v>
      </c>
      <c r="UBO79" s="321">
        <f t="shared" si="318"/>
        <v>0</v>
      </c>
      <c r="UBP79" s="321">
        <f t="shared" si="318"/>
        <v>0</v>
      </c>
      <c r="UBQ79" s="321">
        <f t="shared" si="318"/>
        <v>0</v>
      </c>
      <c r="UBR79" s="321">
        <f t="shared" si="318"/>
        <v>0</v>
      </c>
      <c r="UBS79" s="321">
        <f t="shared" si="318"/>
        <v>0</v>
      </c>
      <c r="UBT79" s="321">
        <f t="shared" si="318"/>
        <v>0</v>
      </c>
      <c r="UBU79" s="321">
        <f t="shared" si="318"/>
        <v>0</v>
      </c>
      <c r="UBV79" s="321">
        <f t="shared" si="318"/>
        <v>0</v>
      </c>
      <c r="UBW79" s="321">
        <f t="shared" si="318"/>
        <v>0</v>
      </c>
      <c r="UBX79" s="321">
        <f t="shared" si="318"/>
        <v>0</v>
      </c>
      <c r="UBY79" s="321">
        <f t="shared" si="318"/>
        <v>0</v>
      </c>
      <c r="UBZ79" s="321">
        <f t="shared" si="318"/>
        <v>0</v>
      </c>
      <c r="UCA79" s="321">
        <f t="shared" si="318"/>
        <v>0</v>
      </c>
      <c r="UCB79" s="321">
        <f t="shared" si="318"/>
        <v>0</v>
      </c>
      <c r="UCC79" s="321">
        <f t="shared" si="318"/>
        <v>0</v>
      </c>
      <c r="UCD79" s="321">
        <f t="shared" si="318"/>
        <v>0</v>
      </c>
      <c r="UCE79" s="321">
        <f t="shared" si="318"/>
        <v>0</v>
      </c>
      <c r="UCF79" s="321">
        <f t="shared" si="318"/>
        <v>0</v>
      </c>
      <c r="UCG79" s="321">
        <f t="shared" si="318"/>
        <v>0</v>
      </c>
      <c r="UCH79" s="321">
        <f t="shared" si="318"/>
        <v>0</v>
      </c>
      <c r="UCI79" s="321">
        <f t="shared" si="318"/>
        <v>0</v>
      </c>
      <c r="UCJ79" s="321">
        <f t="shared" si="318"/>
        <v>0</v>
      </c>
      <c r="UCK79" s="321">
        <f t="shared" si="318"/>
        <v>0</v>
      </c>
      <c r="UCL79" s="321">
        <f t="shared" si="318"/>
        <v>0</v>
      </c>
      <c r="UCM79" s="321">
        <f t="shared" si="318"/>
        <v>0</v>
      </c>
      <c r="UCN79" s="321">
        <f t="shared" si="318"/>
        <v>0</v>
      </c>
      <c r="UCO79" s="321">
        <f t="shared" si="318"/>
        <v>0</v>
      </c>
      <c r="UCP79" s="321">
        <f t="shared" si="318"/>
        <v>0</v>
      </c>
      <c r="UCQ79" s="321">
        <f t="shared" si="319"/>
        <v>0</v>
      </c>
      <c r="UCR79" s="321">
        <f t="shared" si="319"/>
        <v>0</v>
      </c>
      <c r="UCS79" s="321">
        <f t="shared" si="319"/>
        <v>0</v>
      </c>
      <c r="UCT79" s="321">
        <f t="shared" si="319"/>
        <v>0</v>
      </c>
      <c r="UCU79" s="321">
        <f t="shared" si="319"/>
        <v>0</v>
      </c>
      <c r="UCV79" s="321">
        <f t="shared" si="319"/>
        <v>0</v>
      </c>
      <c r="UCW79" s="321">
        <f t="shared" si="319"/>
        <v>0</v>
      </c>
      <c r="UCX79" s="321">
        <f t="shared" si="319"/>
        <v>0</v>
      </c>
      <c r="UCY79" s="321">
        <f t="shared" si="319"/>
        <v>0</v>
      </c>
      <c r="UCZ79" s="321">
        <f t="shared" si="319"/>
        <v>0</v>
      </c>
      <c r="UDA79" s="321">
        <f t="shared" si="319"/>
        <v>0</v>
      </c>
      <c r="UDB79" s="321">
        <f t="shared" si="319"/>
        <v>0</v>
      </c>
      <c r="UDC79" s="321">
        <f t="shared" si="319"/>
        <v>0</v>
      </c>
      <c r="UDD79" s="321">
        <f t="shared" si="319"/>
        <v>0</v>
      </c>
      <c r="UDE79" s="321">
        <f t="shared" si="319"/>
        <v>0</v>
      </c>
      <c r="UDF79" s="321">
        <f t="shared" si="319"/>
        <v>0</v>
      </c>
      <c r="UDG79" s="321">
        <f t="shared" si="319"/>
        <v>0</v>
      </c>
      <c r="UDH79" s="321">
        <f t="shared" si="319"/>
        <v>0</v>
      </c>
      <c r="UDI79" s="321">
        <f t="shared" si="319"/>
        <v>0</v>
      </c>
      <c r="UDJ79" s="321">
        <f t="shared" si="319"/>
        <v>0</v>
      </c>
      <c r="UDK79" s="321">
        <f t="shared" si="319"/>
        <v>0</v>
      </c>
      <c r="UDL79" s="321">
        <f t="shared" si="319"/>
        <v>0</v>
      </c>
      <c r="UDM79" s="321">
        <f t="shared" si="319"/>
        <v>0</v>
      </c>
      <c r="UDN79" s="321">
        <f t="shared" si="319"/>
        <v>0</v>
      </c>
      <c r="UDO79" s="321">
        <f t="shared" si="319"/>
        <v>0</v>
      </c>
      <c r="UDP79" s="321">
        <f t="shared" si="319"/>
        <v>0</v>
      </c>
      <c r="UDQ79" s="321">
        <f t="shared" si="319"/>
        <v>0</v>
      </c>
      <c r="UDR79" s="321">
        <f t="shared" si="319"/>
        <v>0</v>
      </c>
      <c r="UDS79" s="321">
        <f t="shared" si="319"/>
        <v>0</v>
      </c>
      <c r="UDT79" s="321">
        <f t="shared" si="319"/>
        <v>0</v>
      </c>
      <c r="UDU79" s="321">
        <f t="shared" si="319"/>
        <v>0</v>
      </c>
      <c r="UDV79" s="321">
        <f t="shared" si="319"/>
        <v>0</v>
      </c>
      <c r="UDW79" s="321">
        <f t="shared" si="319"/>
        <v>0</v>
      </c>
      <c r="UDX79" s="321">
        <f t="shared" si="319"/>
        <v>0</v>
      </c>
      <c r="UDY79" s="321">
        <f t="shared" si="319"/>
        <v>0</v>
      </c>
      <c r="UDZ79" s="321">
        <f t="shared" si="319"/>
        <v>0</v>
      </c>
      <c r="UEA79" s="321">
        <f t="shared" si="319"/>
        <v>0</v>
      </c>
      <c r="UEB79" s="321">
        <f t="shared" si="319"/>
        <v>0</v>
      </c>
      <c r="UEC79" s="321">
        <f t="shared" si="319"/>
        <v>0</v>
      </c>
      <c r="UED79" s="321">
        <f t="shared" si="319"/>
        <v>0</v>
      </c>
      <c r="UEE79" s="321">
        <f t="shared" si="319"/>
        <v>0</v>
      </c>
      <c r="UEF79" s="321">
        <f t="shared" si="319"/>
        <v>0</v>
      </c>
      <c r="UEG79" s="321">
        <f t="shared" si="319"/>
        <v>0</v>
      </c>
      <c r="UEH79" s="321">
        <f t="shared" si="319"/>
        <v>0</v>
      </c>
      <c r="UEI79" s="321">
        <f t="shared" si="319"/>
        <v>0</v>
      </c>
      <c r="UEJ79" s="321">
        <f t="shared" si="319"/>
        <v>0</v>
      </c>
      <c r="UEK79" s="321">
        <f t="shared" si="319"/>
        <v>0</v>
      </c>
      <c r="UEL79" s="321">
        <f t="shared" si="319"/>
        <v>0</v>
      </c>
      <c r="UEM79" s="321">
        <f t="shared" si="319"/>
        <v>0</v>
      </c>
      <c r="UEN79" s="321">
        <f t="shared" si="319"/>
        <v>0</v>
      </c>
      <c r="UEO79" s="321">
        <f t="shared" si="319"/>
        <v>0</v>
      </c>
      <c r="UEP79" s="321">
        <f t="shared" si="319"/>
        <v>0</v>
      </c>
      <c r="UEQ79" s="321">
        <f t="shared" si="319"/>
        <v>0</v>
      </c>
      <c r="UER79" s="321">
        <f t="shared" si="319"/>
        <v>0</v>
      </c>
      <c r="UES79" s="321">
        <f t="shared" si="319"/>
        <v>0</v>
      </c>
      <c r="UET79" s="321">
        <f t="shared" si="319"/>
        <v>0</v>
      </c>
      <c r="UEU79" s="321">
        <f t="shared" si="319"/>
        <v>0</v>
      </c>
      <c r="UEV79" s="321">
        <f t="shared" si="319"/>
        <v>0</v>
      </c>
      <c r="UEW79" s="321">
        <f t="shared" si="319"/>
        <v>0</v>
      </c>
      <c r="UEX79" s="321">
        <f t="shared" si="319"/>
        <v>0</v>
      </c>
      <c r="UEY79" s="321">
        <f t="shared" si="319"/>
        <v>0</v>
      </c>
      <c r="UEZ79" s="321">
        <f t="shared" si="319"/>
        <v>0</v>
      </c>
      <c r="UFA79" s="321">
        <f t="shared" si="319"/>
        <v>0</v>
      </c>
      <c r="UFB79" s="321">
        <f t="shared" si="319"/>
        <v>0</v>
      </c>
      <c r="UFC79" s="321">
        <f t="shared" si="320"/>
        <v>0</v>
      </c>
      <c r="UFD79" s="321">
        <f t="shared" si="320"/>
        <v>0</v>
      </c>
      <c r="UFE79" s="321">
        <f t="shared" si="320"/>
        <v>0</v>
      </c>
      <c r="UFF79" s="321">
        <f t="shared" si="320"/>
        <v>0</v>
      </c>
      <c r="UFG79" s="321">
        <f t="shared" si="320"/>
        <v>0</v>
      </c>
      <c r="UFH79" s="321">
        <f t="shared" si="320"/>
        <v>0</v>
      </c>
      <c r="UFI79" s="321">
        <f t="shared" si="320"/>
        <v>0</v>
      </c>
      <c r="UFJ79" s="321">
        <f t="shared" si="320"/>
        <v>0</v>
      </c>
      <c r="UFK79" s="321">
        <f t="shared" si="320"/>
        <v>0</v>
      </c>
      <c r="UFL79" s="321">
        <f t="shared" si="320"/>
        <v>0</v>
      </c>
      <c r="UFM79" s="321">
        <f t="shared" si="320"/>
        <v>0</v>
      </c>
      <c r="UFN79" s="321">
        <f t="shared" si="320"/>
        <v>0</v>
      </c>
      <c r="UFO79" s="321">
        <f t="shared" si="320"/>
        <v>0</v>
      </c>
      <c r="UFP79" s="321">
        <f t="shared" si="320"/>
        <v>0</v>
      </c>
      <c r="UFQ79" s="321">
        <f t="shared" si="320"/>
        <v>0</v>
      </c>
      <c r="UFR79" s="321">
        <f t="shared" si="320"/>
        <v>0</v>
      </c>
      <c r="UFS79" s="321">
        <f t="shared" si="320"/>
        <v>0</v>
      </c>
      <c r="UFT79" s="321">
        <f t="shared" si="320"/>
        <v>0</v>
      </c>
      <c r="UFU79" s="321">
        <f t="shared" si="320"/>
        <v>0</v>
      </c>
      <c r="UFV79" s="321">
        <f t="shared" si="320"/>
        <v>0</v>
      </c>
      <c r="UFW79" s="321">
        <f t="shared" si="320"/>
        <v>0</v>
      </c>
      <c r="UFX79" s="321">
        <f t="shared" si="320"/>
        <v>0</v>
      </c>
      <c r="UFY79" s="321">
        <f t="shared" si="320"/>
        <v>0</v>
      </c>
      <c r="UFZ79" s="321">
        <f t="shared" si="320"/>
        <v>0</v>
      </c>
      <c r="UGA79" s="321">
        <f t="shared" si="320"/>
        <v>0</v>
      </c>
      <c r="UGB79" s="321">
        <f t="shared" si="320"/>
        <v>0</v>
      </c>
      <c r="UGC79" s="321">
        <f t="shared" si="320"/>
        <v>0</v>
      </c>
      <c r="UGD79" s="321">
        <f t="shared" si="320"/>
        <v>0</v>
      </c>
      <c r="UGE79" s="321">
        <f t="shared" si="320"/>
        <v>0</v>
      </c>
      <c r="UGF79" s="321">
        <f t="shared" si="320"/>
        <v>0</v>
      </c>
      <c r="UGG79" s="321">
        <f t="shared" si="320"/>
        <v>0</v>
      </c>
      <c r="UGH79" s="321">
        <f t="shared" si="320"/>
        <v>0</v>
      </c>
      <c r="UGI79" s="321">
        <f t="shared" si="320"/>
        <v>0</v>
      </c>
      <c r="UGJ79" s="321">
        <f t="shared" si="320"/>
        <v>0</v>
      </c>
      <c r="UGK79" s="321">
        <f t="shared" si="320"/>
        <v>0</v>
      </c>
      <c r="UGL79" s="321">
        <f t="shared" si="320"/>
        <v>0</v>
      </c>
      <c r="UGM79" s="321">
        <f t="shared" si="320"/>
        <v>0</v>
      </c>
      <c r="UGN79" s="321">
        <f t="shared" si="320"/>
        <v>0</v>
      </c>
      <c r="UGO79" s="321">
        <f t="shared" si="320"/>
        <v>0</v>
      </c>
      <c r="UGP79" s="321">
        <f t="shared" si="320"/>
        <v>0</v>
      </c>
      <c r="UGQ79" s="321">
        <f t="shared" si="320"/>
        <v>0</v>
      </c>
      <c r="UGR79" s="321">
        <f t="shared" si="320"/>
        <v>0</v>
      </c>
      <c r="UGS79" s="321">
        <f t="shared" si="320"/>
        <v>0</v>
      </c>
      <c r="UGT79" s="321">
        <f t="shared" si="320"/>
        <v>0</v>
      </c>
      <c r="UGU79" s="321">
        <f t="shared" si="320"/>
        <v>0</v>
      </c>
      <c r="UGV79" s="321">
        <f t="shared" si="320"/>
        <v>0</v>
      </c>
      <c r="UGW79" s="321">
        <f t="shared" si="320"/>
        <v>0</v>
      </c>
      <c r="UGX79" s="321">
        <f t="shared" si="320"/>
        <v>0</v>
      </c>
      <c r="UGY79" s="321">
        <f t="shared" si="320"/>
        <v>0</v>
      </c>
      <c r="UGZ79" s="321">
        <f t="shared" si="320"/>
        <v>0</v>
      </c>
      <c r="UHA79" s="321">
        <f t="shared" si="320"/>
        <v>0</v>
      </c>
      <c r="UHB79" s="321">
        <f t="shared" si="320"/>
        <v>0</v>
      </c>
      <c r="UHC79" s="321">
        <f t="shared" si="320"/>
        <v>0</v>
      </c>
      <c r="UHD79" s="321">
        <f t="shared" si="320"/>
        <v>0</v>
      </c>
      <c r="UHE79" s="321">
        <f t="shared" si="320"/>
        <v>0</v>
      </c>
      <c r="UHF79" s="321">
        <f t="shared" si="320"/>
        <v>0</v>
      </c>
      <c r="UHG79" s="321">
        <f t="shared" si="320"/>
        <v>0</v>
      </c>
      <c r="UHH79" s="321">
        <f t="shared" si="320"/>
        <v>0</v>
      </c>
      <c r="UHI79" s="321">
        <f t="shared" si="320"/>
        <v>0</v>
      </c>
      <c r="UHJ79" s="321">
        <f t="shared" si="320"/>
        <v>0</v>
      </c>
      <c r="UHK79" s="321">
        <f t="shared" si="320"/>
        <v>0</v>
      </c>
      <c r="UHL79" s="321">
        <f t="shared" si="320"/>
        <v>0</v>
      </c>
      <c r="UHM79" s="321">
        <f t="shared" si="320"/>
        <v>0</v>
      </c>
      <c r="UHN79" s="321">
        <f t="shared" si="320"/>
        <v>0</v>
      </c>
      <c r="UHO79" s="321">
        <f t="shared" si="321"/>
        <v>0</v>
      </c>
      <c r="UHP79" s="321">
        <f t="shared" si="321"/>
        <v>0</v>
      </c>
      <c r="UHQ79" s="321">
        <f t="shared" si="321"/>
        <v>0</v>
      </c>
      <c r="UHR79" s="321">
        <f t="shared" si="321"/>
        <v>0</v>
      </c>
      <c r="UHS79" s="321">
        <f t="shared" si="321"/>
        <v>0</v>
      </c>
      <c r="UHT79" s="321">
        <f t="shared" si="321"/>
        <v>0</v>
      </c>
      <c r="UHU79" s="321">
        <f t="shared" si="321"/>
        <v>0</v>
      </c>
      <c r="UHV79" s="321">
        <f t="shared" si="321"/>
        <v>0</v>
      </c>
      <c r="UHW79" s="321">
        <f t="shared" si="321"/>
        <v>0</v>
      </c>
      <c r="UHX79" s="321">
        <f t="shared" si="321"/>
        <v>0</v>
      </c>
      <c r="UHY79" s="321">
        <f t="shared" si="321"/>
        <v>0</v>
      </c>
      <c r="UHZ79" s="321">
        <f t="shared" si="321"/>
        <v>0</v>
      </c>
      <c r="UIA79" s="321">
        <f t="shared" si="321"/>
        <v>0</v>
      </c>
      <c r="UIB79" s="321">
        <f t="shared" si="321"/>
        <v>0</v>
      </c>
      <c r="UIC79" s="321">
        <f t="shared" si="321"/>
        <v>0</v>
      </c>
      <c r="UID79" s="321">
        <f t="shared" si="321"/>
        <v>0</v>
      </c>
      <c r="UIE79" s="321">
        <f t="shared" si="321"/>
        <v>0</v>
      </c>
      <c r="UIF79" s="321">
        <f t="shared" si="321"/>
        <v>0</v>
      </c>
      <c r="UIG79" s="321">
        <f t="shared" si="321"/>
        <v>0</v>
      </c>
      <c r="UIH79" s="321">
        <f t="shared" si="321"/>
        <v>0</v>
      </c>
      <c r="UII79" s="321">
        <f t="shared" si="321"/>
        <v>0</v>
      </c>
      <c r="UIJ79" s="321">
        <f t="shared" si="321"/>
        <v>0</v>
      </c>
      <c r="UIK79" s="321">
        <f t="shared" si="321"/>
        <v>0</v>
      </c>
      <c r="UIL79" s="321">
        <f t="shared" si="321"/>
        <v>0</v>
      </c>
      <c r="UIM79" s="321">
        <f t="shared" si="321"/>
        <v>0</v>
      </c>
      <c r="UIN79" s="321">
        <f t="shared" si="321"/>
        <v>0</v>
      </c>
      <c r="UIO79" s="321">
        <f t="shared" si="321"/>
        <v>0</v>
      </c>
      <c r="UIP79" s="321">
        <f t="shared" si="321"/>
        <v>0</v>
      </c>
      <c r="UIQ79" s="321">
        <f t="shared" si="321"/>
        <v>0</v>
      </c>
      <c r="UIR79" s="321">
        <f t="shared" si="321"/>
        <v>0</v>
      </c>
      <c r="UIS79" s="321">
        <f t="shared" si="321"/>
        <v>0</v>
      </c>
      <c r="UIT79" s="321">
        <f t="shared" si="321"/>
        <v>0</v>
      </c>
      <c r="UIU79" s="321">
        <f t="shared" si="321"/>
        <v>0</v>
      </c>
      <c r="UIV79" s="321">
        <f t="shared" si="321"/>
        <v>0</v>
      </c>
      <c r="UIW79" s="321">
        <f t="shared" si="321"/>
        <v>0</v>
      </c>
      <c r="UIX79" s="321">
        <f t="shared" si="321"/>
        <v>0</v>
      </c>
      <c r="UIY79" s="321">
        <f t="shared" si="321"/>
        <v>0</v>
      </c>
      <c r="UIZ79" s="321">
        <f t="shared" si="321"/>
        <v>0</v>
      </c>
      <c r="UJA79" s="321">
        <f t="shared" si="321"/>
        <v>0</v>
      </c>
      <c r="UJB79" s="321">
        <f t="shared" si="321"/>
        <v>0</v>
      </c>
      <c r="UJC79" s="321">
        <f t="shared" si="321"/>
        <v>0</v>
      </c>
      <c r="UJD79" s="321">
        <f t="shared" si="321"/>
        <v>0</v>
      </c>
      <c r="UJE79" s="321">
        <f t="shared" si="321"/>
        <v>0</v>
      </c>
      <c r="UJF79" s="321">
        <f t="shared" si="321"/>
        <v>0</v>
      </c>
      <c r="UJG79" s="321">
        <f t="shared" si="321"/>
        <v>0</v>
      </c>
      <c r="UJH79" s="321">
        <f t="shared" si="321"/>
        <v>0</v>
      </c>
      <c r="UJI79" s="321">
        <f t="shared" si="321"/>
        <v>0</v>
      </c>
      <c r="UJJ79" s="321">
        <f t="shared" si="321"/>
        <v>0</v>
      </c>
      <c r="UJK79" s="321">
        <f t="shared" si="321"/>
        <v>0</v>
      </c>
      <c r="UJL79" s="321">
        <f t="shared" si="321"/>
        <v>0</v>
      </c>
      <c r="UJM79" s="321">
        <f t="shared" si="321"/>
        <v>0</v>
      </c>
      <c r="UJN79" s="321">
        <f t="shared" si="321"/>
        <v>0</v>
      </c>
      <c r="UJO79" s="321">
        <f t="shared" si="321"/>
        <v>0</v>
      </c>
      <c r="UJP79" s="321">
        <f t="shared" si="321"/>
        <v>0</v>
      </c>
      <c r="UJQ79" s="321">
        <f t="shared" si="321"/>
        <v>0</v>
      </c>
      <c r="UJR79" s="321">
        <f t="shared" si="321"/>
        <v>0</v>
      </c>
      <c r="UJS79" s="321">
        <f t="shared" si="321"/>
        <v>0</v>
      </c>
      <c r="UJT79" s="321">
        <f t="shared" si="321"/>
        <v>0</v>
      </c>
      <c r="UJU79" s="321">
        <f t="shared" si="321"/>
        <v>0</v>
      </c>
      <c r="UJV79" s="321">
        <f t="shared" si="321"/>
        <v>0</v>
      </c>
      <c r="UJW79" s="321">
        <f t="shared" si="321"/>
        <v>0</v>
      </c>
      <c r="UJX79" s="321">
        <f t="shared" si="321"/>
        <v>0</v>
      </c>
      <c r="UJY79" s="321">
        <f t="shared" si="321"/>
        <v>0</v>
      </c>
      <c r="UJZ79" s="321">
        <f t="shared" si="321"/>
        <v>0</v>
      </c>
      <c r="UKA79" s="321">
        <f t="shared" si="322"/>
        <v>0</v>
      </c>
      <c r="UKB79" s="321">
        <f t="shared" si="322"/>
        <v>0</v>
      </c>
      <c r="UKC79" s="321">
        <f t="shared" si="322"/>
        <v>0</v>
      </c>
      <c r="UKD79" s="321">
        <f t="shared" si="322"/>
        <v>0</v>
      </c>
      <c r="UKE79" s="321">
        <f t="shared" si="322"/>
        <v>0</v>
      </c>
      <c r="UKF79" s="321">
        <f t="shared" si="322"/>
        <v>0</v>
      </c>
      <c r="UKG79" s="321">
        <f t="shared" si="322"/>
        <v>0</v>
      </c>
      <c r="UKH79" s="321">
        <f t="shared" si="322"/>
        <v>0</v>
      </c>
      <c r="UKI79" s="321">
        <f t="shared" si="322"/>
        <v>0</v>
      </c>
      <c r="UKJ79" s="321">
        <f t="shared" si="322"/>
        <v>0</v>
      </c>
      <c r="UKK79" s="321">
        <f t="shared" si="322"/>
        <v>0</v>
      </c>
      <c r="UKL79" s="321">
        <f t="shared" si="322"/>
        <v>0</v>
      </c>
      <c r="UKM79" s="321">
        <f t="shared" si="322"/>
        <v>0</v>
      </c>
      <c r="UKN79" s="321">
        <f t="shared" si="322"/>
        <v>0</v>
      </c>
      <c r="UKO79" s="321">
        <f t="shared" si="322"/>
        <v>0</v>
      </c>
      <c r="UKP79" s="321">
        <f t="shared" si="322"/>
        <v>0</v>
      </c>
      <c r="UKQ79" s="321">
        <f t="shared" si="322"/>
        <v>0</v>
      </c>
      <c r="UKR79" s="321">
        <f t="shared" si="322"/>
        <v>0</v>
      </c>
      <c r="UKS79" s="321">
        <f t="shared" si="322"/>
        <v>0</v>
      </c>
      <c r="UKT79" s="321">
        <f t="shared" si="322"/>
        <v>0</v>
      </c>
      <c r="UKU79" s="321">
        <f t="shared" si="322"/>
        <v>0</v>
      </c>
      <c r="UKV79" s="321">
        <f t="shared" si="322"/>
        <v>0</v>
      </c>
      <c r="UKW79" s="321">
        <f t="shared" si="322"/>
        <v>0</v>
      </c>
      <c r="UKX79" s="321">
        <f t="shared" si="322"/>
        <v>0</v>
      </c>
      <c r="UKY79" s="321">
        <f t="shared" si="322"/>
        <v>0</v>
      </c>
      <c r="UKZ79" s="321">
        <f t="shared" si="322"/>
        <v>0</v>
      </c>
      <c r="ULA79" s="321">
        <f t="shared" si="322"/>
        <v>0</v>
      </c>
      <c r="ULB79" s="321">
        <f t="shared" si="322"/>
        <v>0</v>
      </c>
      <c r="ULC79" s="321">
        <f t="shared" si="322"/>
        <v>0</v>
      </c>
      <c r="ULD79" s="321">
        <f t="shared" si="322"/>
        <v>0</v>
      </c>
      <c r="ULE79" s="321">
        <f t="shared" si="322"/>
        <v>0</v>
      </c>
      <c r="ULF79" s="321">
        <f t="shared" si="322"/>
        <v>0</v>
      </c>
      <c r="ULG79" s="321">
        <f t="shared" si="322"/>
        <v>0</v>
      </c>
      <c r="ULH79" s="321">
        <f t="shared" si="322"/>
        <v>0</v>
      </c>
      <c r="ULI79" s="321">
        <f t="shared" si="322"/>
        <v>0</v>
      </c>
      <c r="ULJ79" s="321">
        <f t="shared" si="322"/>
        <v>0</v>
      </c>
      <c r="ULK79" s="321">
        <f t="shared" si="322"/>
        <v>0</v>
      </c>
      <c r="ULL79" s="321">
        <f t="shared" si="322"/>
        <v>0</v>
      </c>
      <c r="ULM79" s="321">
        <f t="shared" si="322"/>
        <v>0</v>
      </c>
      <c r="ULN79" s="321">
        <f t="shared" si="322"/>
        <v>0</v>
      </c>
      <c r="ULO79" s="321">
        <f t="shared" si="322"/>
        <v>0</v>
      </c>
      <c r="ULP79" s="321">
        <f t="shared" si="322"/>
        <v>0</v>
      </c>
      <c r="ULQ79" s="321">
        <f t="shared" si="322"/>
        <v>0</v>
      </c>
      <c r="ULR79" s="321">
        <f t="shared" si="322"/>
        <v>0</v>
      </c>
      <c r="ULS79" s="321">
        <f t="shared" si="322"/>
        <v>0</v>
      </c>
      <c r="ULT79" s="321">
        <f t="shared" si="322"/>
        <v>0</v>
      </c>
      <c r="ULU79" s="321">
        <f t="shared" si="322"/>
        <v>0</v>
      </c>
      <c r="ULV79" s="321">
        <f t="shared" si="322"/>
        <v>0</v>
      </c>
      <c r="ULW79" s="321">
        <f t="shared" si="322"/>
        <v>0</v>
      </c>
      <c r="ULX79" s="321">
        <f t="shared" si="322"/>
        <v>0</v>
      </c>
      <c r="ULY79" s="321">
        <f t="shared" si="322"/>
        <v>0</v>
      </c>
      <c r="ULZ79" s="321">
        <f t="shared" si="322"/>
        <v>0</v>
      </c>
      <c r="UMA79" s="321">
        <f t="shared" si="322"/>
        <v>0</v>
      </c>
      <c r="UMB79" s="321">
        <f t="shared" si="322"/>
        <v>0</v>
      </c>
      <c r="UMC79" s="321">
        <f t="shared" si="322"/>
        <v>0</v>
      </c>
      <c r="UMD79" s="321">
        <f t="shared" si="322"/>
        <v>0</v>
      </c>
      <c r="UME79" s="321">
        <f t="shared" si="322"/>
        <v>0</v>
      </c>
      <c r="UMF79" s="321">
        <f t="shared" si="322"/>
        <v>0</v>
      </c>
      <c r="UMG79" s="321">
        <f t="shared" si="322"/>
        <v>0</v>
      </c>
      <c r="UMH79" s="321">
        <f t="shared" si="322"/>
        <v>0</v>
      </c>
      <c r="UMI79" s="321">
        <f t="shared" si="322"/>
        <v>0</v>
      </c>
      <c r="UMJ79" s="321">
        <f t="shared" si="322"/>
        <v>0</v>
      </c>
      <c r="UMK79" s="321">
        <f t="shared" si="322"/>
        <v>0</v>
      </c>
      <c r="UML79" s="321">
        <f t="shared" si="322"/>
        <v>0</v>
      </c>
      <c r="UMM79" s="321">
        <f t="shared" si="323"/>
        <v>0</v>
      </c>
      <c r="UMN79" s="321">
        <f t="shared" si="323"/>
        <v>0</v>
      </c>
      <c r="UMO79" s="321">
        <f t="shared" si="323"/>
        <v>0</v>
      </c>
      <c r="UMP79" s="321">
        <f t="shared" si="323"/>
        <v>0</v>
      </c>
      <c r="UMQ79" s="321">
        <f t="shared" si="323"/>
        <v>0</v>
      </c>
      <c r="UMR79" s="321">
        <f t="shared" si="323"/>
        <v>0</v>
      </c>
      <c r="UMS79" s="321">
        <f t="shared" si="323"/>
        <v>0</v>
      </c>
      <c r="UMT79" s="321">
        <f t="shared" si="323"/>
        <v>0</v>
      </c>
      <c r="UMU79" s="321">
        <f t="shared" si="323"/>
        <v>0</v>
      </c>
      <c r="UMV79" s="321">
        <f t="shared" si="323"/>
        <v>0</v>
      </c>
      <c r="UMW79" s="321">
        <f t="shared" si="323"/>
        <v>0</v>
      </c>
      <c r="UMX79" s="321">
        <f t="shared" si="323"/>
        <v>0</v>
      </c>
      <c r="UMY79" s="321">
        <f t="shared" si="323"/>
        <v>0</v>
      </c>
      <c r="UMZ79" s="321">
        <f t="shared" si="323"/>
        <v>0</v>
      </c>
      <c r="UNA79" s="321">
        <f t="shared" si="323"/>
        <v>0</v>
      </c>
      <c r="UNB79" s="321">
        <f t="shared" si="323"/>
        <v>0</v>
      </c>
      <c r="UNC79" s="321">
        <f t="shared" si="323"/>
        <v>0</v>
      </c>
      <c r="UND79" s="321">
        <f t="shared" si="323"/>
        <v>0</v>
      </c>
      <c r="UNE79" s="321">
        <f t="shared" si="323"/>
        <v>0</v>
      </c>
      <c r="UNF79" s="321">
        <f t="shared" si="323"/>
        <v>0</v>
      </c>
      <c r="UNG79" s="321">
        <f t="shared" si="323"/>
        <v>0</v>
      </c>
      <c r="UNH79" s="321">
        <f t="shared" si="323"/>
        <v>0</v>
      </c>
      <c r="UNI79" s="321">
        <f t="shared" si="323"/>
        <v>0</v>
      </c>
      <c r="UNJ79" s="321">
        <f t="shared" si="323"/>
        <v>0</v>
      </c>
      <c r="UNK79" s="321">
        <f t="shared" si="323"/>
        <v>0</v>
      </c>
      <c r="UNL79" s="321">
        <f t="shared" si="323"/>
        <v>0</v>
      </c>
      <c r="UNM79" s="321">
        <f t="shared" si="323"/>
        <v>0</v>
      </c>
      <c r="UNN79" s="321">
        <f t="shared" si="323"/>
        <v>0</v>
      </c>
      <c r="UNO79" s="321">
        <f t="shared" si="323"/>
        <v>0</v>
      </c>
      <c r="UNP79" s="321">
        <f t="shared" si="323"/>
        <v>0</v>
      </c>
      <c r="UNQ79" s="321">
        <f t="shared" si="323"/>
        <v>0</v>
      </c>
      <c r="UNR79" s="321">
        <f t="shared" si="323"/>
        <v>0</v>
      </c>
      <c r="UNS79" s="321">
        <f t="shared" si="323"/>
        <v>0</v>
      </c>
      <c r="UNT79" s="321">
        <f t="shared" si="323"/>
        <v>0</v>
      </c>
      <c r="UNU79" s="321">
        <f t="shared" si="323"/>
        <v>0</v>
      </c>
      <c r="UNV79" s="321">
        <f t="shared" si="323"/>
        <v>0</v>
      </c>
      <c r="UNW79" s="321">
        <f t="shared" si="323"/>
        <v>0</v>
      </c>
      <c r="UNX79" s="321">
        <f t="shared" si="323"/>
        <v>0</v>
      </c>
      <c r="UNY79" s="321">
        <f t="shared" si="323"/>
        <v>0</v>
      </c>
      <c r="UNZ79" s="321">
        <f t="shared" si="323"/>
        <v>0</v>
      </c>
      <c r="UOA79" s="321">
        <f t="shared" si="323"/>
        <v>0</v>
      </c>
      <c r="UOB79" s="321">
        <f t="shared" si="323"/>
        <v>0</v>
      </c>
      <c r="UOC79" s="321">
        <f t="shared" si="323"/>
        <v>0</v>
      </c>
      <c r="UOD79" s="321">
        <f t="shared" si="323"/>
        <v>0</v>
      </c>
      <c r="UOE79" s="321">
        <f t="shared" si="323"/>
        <v>0</v>
      </c>
      <c r="UOF79" s="321">
        <f t="shared" si="323"/>
        <v>0</v>
      </c>
      <c r="UOG79" s="321">
        <f t="shared" si="323"/>
        <v>0</v>
      </c>
      <c r="UOH79" s="321">
        <f t="shared" si="323"/>
        <v>0</v>
      </c>
      <c r="UOI79" s="321">
        <f t="shared" si="323"/>
        <v>0</v>
      </c>
      <c r="UOJ79" s="321">
        <f t="shared" si="323"/>
        <v>0</v>
      </c>
      <c r="UOK79" s="321">
        <f t="shared" si="323"/>
        <v>0</v>
      </c>
      <c r="UOL79" s="321">
        <f t="shared" si="323"/>
        <v>0</v>
      </c>
      <c r="UOM79" s="321">
        <f t="shared" si="323"/>
        <v>0</v>
      </c>
      <c r="UON79" s="321">
        <f t="shared" si="323"/>
        <v>0</v>
      </c>
      <c r="UOO79" s="321">
        <f t="shared" si="323"/>
        <v>0</v>
      </c>
      <c r="UOP79" s="321">
        <f t="shared" si="323"/>
        <v>0</v>
      </c>
      <c r="UOQ79" s="321">
        <f t="shared" si="323"/>
        <v>0</v>
      </c>
      <c r="UOR79" s="321">
        <f t="shared" si="323"/>
        <v>0</v>
      </c>
      <c r="UOS79" s="321">
        <f t="shared" si="323"/>
        <v>0</v>
      </c>
      <c r="UOT79" s="321">
        <f t="shared" si="323"/>
        <v>0</v>
      </c>
      <c r="UOU79" s="321">
        <f t="shared" si="323"/>
        <v>0</v>
      </c>
      <c r="UOV79" s="321">
        <f t="shared" si="323"/>
        <v>0</v>
      </c>
      <c r="UOW79" s="321">
        <f t="shared" si="323"/>
        <v>0</v>
      </c>
      <c r="UOX79" s="321">
        <f t="shared" si="323"/>
        <v>0</v>
      </c>
      <c r="UOY79" s="321">
        <f t="shared" si="324"/>
        <v>0</v>
      </c>
      <c r="UOZ79" s="321">
        <f t="shared" si="324"/>
        <v>0</v>
      </c>
      <c r="UPA79" s="321">
        <f t="shared" si="324"/>
        <v>0</v>
      </c>
      <c r="UPB79" s="321">
        <f t="shared" si="324"/>
        <v>0</v>
      </c>
      <c r="UPC79" s="321">
        <f t="shared" si="324"/>
        <v>0</v>
      </c>
      <c r="UPD79" s="321">
        <f t="shared" si="324"/>
        <v>0</v>
      </c>
      <c r="UPE79" s="321">
        <f t="shared" si="324"/>
        <v>0</v>
      </c>
      <c r="UPF79" s="321">
        <f t="shared" si="324"/>
        <v>0</v>
      </c>
      <c r="UPG79" s="321">
        <f t="shared" si="324"/>
        <v>0</v>
      </c>
      <c r="UPH79" s="321">
        <f t="shared" si="324"/>
        <v>0</v>
      </c>
      <c r="UPI79" s="321">
        <f t="shared" si="324"/>
        <v>0</v>
      </c>
      <c r="UPJ79" s="321">
        <f t="shared" si="324"/>
        <v>0</v>
      </c>
      <c r="UPK79" s="321">
        <f t="shared" si="324"/>
        <v>0</v>
      </c>
      <c r="UPL79" s="321">
        <f t="shared" si="324"/>
        <v>0</v>
      </c>
      <c r="UPM79" s="321">
        <f t="shared" si="324"/>
        <v>0</v>
      </c>
      <c r="UPN79" s="321">
        <f t="shared" si="324"/>
        <v>0</v>
      </c>
      <c r="UPO79" s="321">
        <f t="shared" si="324"/>
        <v>0</v>
      </c>
      <c r="UPP79" s="321">
        <f t="shared" si="324"/>
        <v>0</v>
      </c>
      <c r="UPQ79" s="321">
        <f t="shared" si="324"/>
        <v>0</v>
      </c>
      <c r="UPR79" s="321">
        <f t="shared" si="324"/>
        <v>0</v>
      </c>
      <c r="UPS79" s="321">
        <f t="shared" si="324"/>
        <v>0</v>
      </c>
      <c r="UPT79" s="321">
        <f t="shared" si="324"/>
        <v>0</v>
      </c>
      <c r="UPU79" s="321">
        <f t="shared" si="324"/>
        <v>0</v>
      </c>
      <c r="UPV79" s="321">
        <f t="shared" si="324"/>
        <v>0</v>
      </c>
      <c r="UPW79" s="321">
        <f t="shared" si="324"/>
        <v>0</v>
      </c>
      <c r="UPX79" s="321">
        <f t="shared" si="324"/>
        <v>0</v>
      </c>
      <c r="UPY79" s="321">
        <f t="shared" si="324"/>
        <v>0</v>
      </c>
      <c r="UPZ79" s="321">
        <f t="shared" si="324"/>
        <v>0</v>
      </c>
      <c r="UQA79" s="321">
        <f t="shared" si="324"/>
        <v>0</v>
      </c>
      <c r="UQB79" s="321">
        <f t="shared" si="324"/>
        <v>0</v>
      </c>
      <c r="UQC79" s="321">
        <f t="shared" si="324"/>
        <v>0</v>
      </c>
      <c r="UQD79" s="321">
        <f t="shared" si="324"/>
        <v>0</v>
      </c>
      <c r="UQE79" s="321">
        <f t="shared" si="324"/>
        <v>0</v>
      </c>
      <c r="UQF79" s="321">
        <f t="shared" si="324"/>
        <v>0</v>
      </c>
      <c r="UQG79" s="321">
        <f t="shared" si="324"/>
        <v>0</v>
      </c>
      <c r="UQH79" s="321">
        <f t="shared" si="324"/>
        <v>0</v>
      </c>
      <c r="UQI79" s="321">
        <f t="shared" si="324"/>
        <v>0</v>
      </c>
      <c r="UQJ79" s="321">
        <f t="shared" si="324"/>
        <v>0</v>
      </c>
      <c r="UQK79" s="321">
        <f t="shared" si="324"/>
        <v>0</v>
      </c>
      <c r="UQL79" s="321">
        <f t="shared" si="324"/>
        <v>0</v>
      </c>
      <c r="UQM79" s="321">
        <f t="shared" si="324"/>
        <v>0</v>
      </c>
      <c r="UQN79" s="321">
        <f t="shared" si="324"/>
        <v>0</v>
      </c>
      <c r="UQO79" s="321">
        <f t="shared" si="324"/>
        <v>0</v>
      </c>
      <c r="UQP79" s="321">
        <f t="shared" si="324"/>
        <v>0</v>
      </c>
      <c r="UQQ79" s="321">
        <f t="shared" si="324"/>
        <v>0</v>
      </c>
      <c r="UQR79" s="321">
        <f t="shared" si="324"/>
        <v>0</v>
      </c>
      <c r="UQS79" s="321">
        <f t="shared" si="324"/>
        <v>0</v>
      </c>
      <c r="UQT79" s="321">
        <f t="shared" si="324"/>
        <v>0</v>
      </c>
      <c r="UQU79" s="321">
        <f t="shared" si="324"/>
        <v>0</v>
      </c>
      <c r="UQV79" s="321">
        <f t="shared" si="324"/>
        <v>0</v>
      </c>
      <c r="UQW79" s="321">
        <f t="shared" si="324"/>
        <v>0</v>
      </c>
      <c r="UQX79" s="321">
        <f t="shared" si="324"/>
        <v>0</v>
      </c>
      <c r="UQY79" s="321">
        <f t="shared" si="324"/>
        <v>0</v>
      </c>
      <c r="UQZ79" s="321">
        <f t="shared" si="324"/>
        <v>0</v>
      </c>
      <c r="URA79" s="321">
        <f t="shared" si="324"/>
        <v>0</v>
      </c>
      <c r="URB79" s="321">
        <f t="shared" si="324"/>
        <v>0</v>
      </c>
      <c r="URC79" s="321">
        <f t="shared" si="324"/>
        <v>0</v>
      </c>
      <c r="URD79" s="321">
        <f t="shared" si="324"/>
        <v>0</v>
      </c>
      <c r="URE79" s="321">
        <f t="shared" si="324"/>
        <v>0</v>
      </c>
      <c r="URF79" s="321">
        <f t="shared" si="324"/>
        <v>0</v>
      </c>
      <c r="URG79" s="321">
        <f t="shared" si="324"/>
        <v>0</v>
      </c>
      <c r="URH79" s="321">
        <f t="shared" si="324"/>
        <v>0</v>
      </c>
      <c r="URI79" s="321">
        <f t="shared" si="324"/>
        <v>0</v>
      </c>
      <c r="URJ79" s="321">
        <f t="shared" si="324"/>
        <v>0</v>
      </c>
      <c r="URK79" s="321">
        <f t="shared" si="325"/>
        <v>0</v>
      </c>
      <c r="URL79" s="321">
        <f t="shared" si="325"/>
        <v>0</v>
      </c>
      <c r="URM79" s="321">
        <f t="shared" si="325"/>
        <v>0</v>
      </c>
      <c r="URN79" s="321">
        <f t="shared" si="325"/>
        <v>0</v>
      </c>
      <c r="URO79" s="321">
        <f t="shared" si="325"/>
        <v>0</v>
      </c>
      <c r="URP79" s="321">
        <f t="shared" si="325"/>
        <v>0</v>
      </c>
      <c r="URQ79" s="321">
        <f t="shared" si="325"/>
        <v>0</v>
      </c>
      <c r="URR79" s="321">
        <f t="shared" si="325"/>
        <v>0</v>
      </c>
      <c r="URS79" s="321">
        <f t="shared" si="325"/>
        <v>0</v>
      </c>
      <c r="URT79" s="321">
        <f t="shared" si="325"/>
        <v>0</v>
      </c>
      <c r="URU79" s="321">
        <f t="shared" si="325"/>
        <v>0</v>
      </c>
      <c r="URV79" s="321">
        <f t="shared" si="325"/>
        <v>0</v>
      </c>
      <c r="URW79" s="321">
        <f t="shared" si="325"/>
        <v>0</v>
      </c>
      <c r="URX79" s="321">
        <f t="shared" si="325"/>
        <v>0</v>
      </c>
      <c r="URY79" s="321">
        <f t="shared" si="325"/>
        <v>0</v>
      </c>
      <c r="URZ79" s="321">
        <f t="shared" si="325"/>
        <v>0</v>
      </c>
      <c r="USA79" s="321">
        <f t="shared" si="325"/>
        <v>0</v>
      </c>
      <c r="USB79" s="321">
        <f t="shared" si="325"/>
        <v>0</v>
      </c>
      <c r="USC79" s="321">
        <f t="shared" si="325"/>
        <v>0</v>
      </c>
      <c r="USD79" s="321">
        <f t="shared" si="325"/>
        <v>0</v>
      </c>
      <c r="USE79" s="321">
        <f t="shared" si="325"/>
        <v>0</v>
      </c>
      <c r="USF79" s="321">
        <f t="shared" si="325"/>
        <v>0</v>
      </c>
      <c r="USG79" s="321">
        <f t="shared" si="325"/>
        <v>0</v>
      </c>
      <c r="USH79" s="321">
        <f t="shared" si="325"/>
        <v>0</v>
      </c>
      <c r="USI79" s="321">
        <f t="shared" si="325"/>
        <v>0</v>
      </c>
      <c r="USJ79" s="321">
        <f t="shared" si="325"/>
        <v>0</v>
      </c>
      <c r="USK79" s="321">
        <f t="shared" si="325"/>
        <v>0</v>
      </c>
      <c r="USL79" s="321">
        <f t="shared" si="325"/>
        <v>0</v>
      </c>
      <c r="USM79" s="321">
        <f t="shared" si="325"/>
        <v>0</v>
      </c>
      <c r="USN79" s="321">
        <f t="shared" si="325"/>
        <v>0</v>
      </c>
      <c r="USO79" s="321">
        <f t="shared" si="325"/>
        <v>0</v>
      </c>
      <c r="USP79" s="321">
        <f t="shared" si="325"/>
        <v>0</v>
      </c>
      <c r="USQ79" s="321">
        <f t="shared" si="325"/>
        <v>0</v>
      </c>
      <c r="USR79" s="321">
        <f t="shared" si="325"/>
        <v>0</v>
      </c>
      <c r="USS79" s="321">
        <f t="shared" si="325"/>
        <v>0</v>
      </c>
      <c r="UST79" s="321">
        <f t="shared" si="325"/>
        <v>0</v>
      </c>
      <c r="USU79" s="321">
        <f t="shared" si="325"/>
        <v>0</v>
      </c>
      <c r="USV79" s="321">
        <f t="shared" si="325"/>
        <v>0</v>
      </c>
      <c r="USW79" s="321">
        <f t="shared" si="325"/>
        <v>0</v>
      </c>
      <c r="USX79" s="321">
        <f t="shared" si="325"/>
        <v>0</v>
      </c>
      <c r="USY79" s="321">
        <f t="shared" si="325"/>
        <v>0</v>
      </c>
      <c r="USZ79" s="321">
        <f t="shared" si="325"/>
        <v>0</v>
      </c>
      <c r="UTA79" s="321">
        <f t="shared" si="325"/>
        <v>0</v>
      </c>
      <c r="UTB79" s="321">
        <f t="shared" si="325"/>
        <v>0</v>
      </c>
      <c r="UTC79" s="321">
        <f t="shared" si="325"/>
        <v>0</v>
      </c>
      <c r="UTD79" s="321">
        <f t="shared" si="325"/>
        <v>0</v>
      </c>
      <c r="UTE79" s="321">
        <f t="shared" si="325"/>
        <v>0</v>
      </c>
      <c r="UTF79" s="321">
        <f t="shared" si="325"/>
        <v>0</v>
      </c>
      <c r="UTG79" s="321">
        <f t="shared" si="325"/>
        <v>0</v>
      </c>
      <c r="UTH79" s="321">
        <f t="shared" si="325"/>
        <v>0</v>
      </c>
      <c r="UTI79" s="321">
        <f t="shared" si="325"/>
        <v>0</v>
      </c>
      <c r="UTJ79" s="321">
        <f t="shared" si="325"/>
        <v>0</v>
      </c>
      <c r="UTK79" s="321">
        <f t="shared" si="325"/>
        <v>0</v>
      </c>
      <c r="UTL79" s="321">
        <f t="shared" si="325"/>
        <v>0</v>
      </c>
      <c r="UTM79" s="321">
        <f t="shared" si="325"/>
        <v>0</v>
      </c>
      <c r="UTN79" s="321">
        <f t="shared" si="325"/>
        <v>0</v>
      </c>
      <c r="UTO79" s="321">
        <f t="shared" si="325"/>
        <v>0</v>
      </c>
      <c r="UTP79" s="321">
        <f t="shared" si="325"/>
        <v>0</v>
      </c>
      <c r="UTQ79" s="321">
        <f t="shared" si="325"/>
        <v>0</v>
      </c>
      <c r="UTR79" s="321">
        <f t="shared" si="325"/>
        <v>0</v>
      </c>
      <c r="UTS79" s="321">
        <f t="shared" si="325"/>
        <v>0</v>
      </c>
      <c r="UTT79" s="321">
        <f t="shared" si="325"/>
        <v>0</v>
      </c>
      <c r="UTU79" s="321">
        <f t="shared" si="325"/>
        <v>0</v>
      </c>
      <c r="UTV79" s="321">
        <f t="shared" si="325"/>
        <v>0</v>
      </c>
      <c r="UTW79" s="321">
        <f t="shared" si="326"/>
        <v>0</v>
      </c>
      <c r="UTX79" s="321">
        <f t="shared" si="326"/>
        <v>0</v>
      </c>
      <c r="UTY79" s="321">
        <f t="shared" si="326"/>
        <v>0</v>
      </c>
      <c r="UTZ79" s="321">
        <f t="shared" si="326"/>
        <v>0</v>
      </c>
      <c r="UUA79" s="321">
        <f t="shared" si="326"/>
        <v>0</v>
      </c>
      <c r="UUB79" s="321">
        <f t="shared" si="326"/>
        <v>0</v>
      </c>
      <c r="UUC79" s="321">
        <f t="shared" si="326"/>
        <v>0</v>
      </c>
      <c r="UUD79" s="321">
        <f t="shared" si="326"/>
        <v>0</v>
      </c>
      <c r="UUE79" s="321">
        <f t="shared" si="326"/>
        <v>0</v>
      </c>
      <c r="UUF79" s="321">
        <f t="shared" si="326"/>
        <v>0</v>
      </c>
      <c r="UUG79" s="321">
        <f t="shared" si="326"/>
        <v>0</v>
      </c>
      <c r="UUH79" s="321">
        <f t="shared" si="326"/>
        <v>0</v>
      </c>
      <c r="UUI79" s="321">
        <f t="shared" si="326"/>
        <v>0</v>
      </c>
      <c r="UUJ79" s="321">
        <f t="shared" si="326"/>
        <v>0</v>
      </c>
      <c r="UUK79" s="321">
        <f t="shared" si="326"/>
        <v>0</v>
      </c>
      <c r="UUL79" s="321">
        <f t="shared" si="326"/>
        <v>0</v>
      </c>
      <c r="UUM79" s="321">
        <f t="shared" si="326"/>
        <v>0</v>
      </c>
      <c r="UUN79" s="321">
        <f t="shared" si="326"/>
        <v>0</v>
      </c>
      <c r="UUO79" s="321">
        <f t="shared" si="326"/>
        <v>0</v>
      </c>
      <c r="UUP79" s="321">
        <f t="shared" si="326"/>
        <v>0</v>
      </c>
      <c r="UUQ79" s="321">
        <f t="shared" si="326"/>
        <v>0</v>
      </c>
      <c r="UUR79" s="321">
        <f t="shared" si="326"/>
        <v>0</v>
      </c>
      <c r="UUS79" s="321">
        <f t="shared" si="326"/>
        <v>0</v>
      </c>
      <c r="UUT79" s="321">
        <f t="shared" si="326"/>
        <v>0</v>
      </c>
      <c r="UUU79" s="321">
        <f t="shared" si="326"/>
        <v>0</v>
      </c>
      <c r="UUV79" s="321">
        <f t="shared" si="326"/>
        <v>0</v>
      </c>
      <c r="UUW79" s="321">
        <f t="shared" si="326"/>
        <v>0</v>
      </c>
      <c r="UUX79" s="321">
        <f t="shared" si="326"/>
        <v>0</v>
      </c>
      <c r="UUY79" s="321">
        <f t="shared" si="326"/>
        <v>0</v>
      </c>
      <c r="UUZ79" s="321">
        <f t="shared" si="326"/>
        <v>0</v>
      </c>
      <c r="UVA79" s="321">
        <f t="shared" si="326"/>
        <v>0</v>
      </c>
      <c r="UVB79" s="321">
        <f t="shared" si="326"/>
        <v>0</v>
      </c>
      <c r="UVC79" s="321">
        <f t="shared" si="326"/>
        <v>0</v>
      </c>
      <c r="UVD79" s="321">
        <f t="shared" si="326"/>
        <v>0</v>
      </c>
      <c r="UVE79" s="321">
        <f t="shared" si="326"/>
        <v>0</v>
      </c>
      <c r="UVF79" s="321">
        <f t="shared" si="326"/>
        <v>0</v>
      </c>
      <c r="UVG79" s="321">
        <f t="shared" si="326"/>
        <v>0</v>
      </c>
      <c r="UVH79" s="321">
        <f t="shared" si="326"/>
        <v>0</v>
      </c>
      <c r="UVI79" s="321">
        <f t="shared" si="326"/>
        <v>0</v>
      </c>
      <c r="UVJ79" s="321">
        <f t="shared" si="326"/>
        <v>0</v>
      </c>
      <c r="UVK79" s="321">
        <f t="shared" si="326"/>
        <v>0</v>
      </c>
      <c r="UVL79" s="321">
        <f t="shared" si="326"/>
        <v>0</v>
      </c>
      <c r="UVM79" s="321">
        <f t="shared" si="326"/>
        <v>0</v>
      </c>
      <c r="UVN79" s="321">
        <f t="shared" si="326"/>
        <v>0</v>
      </c>
      <c r="UVO79" s="321">
        <f t="shared" si="326"/>
        <v>0</v>
      </c>
      <c r="UVP79" s="321">
        <f t="shared" si="326"/>
        <v>0</v>
      </c>
      <c r="UVQ79" s="321">
        <f t="shared" si="326"/>
        <v>0</v>
      </c>
      <c r="UVR79" s="321">
        <f t="shared" si="326"/>
        <v>0</v>
      </c>
      <c r="UVS79" s="321">
        <f t="shared" si="326"/>
        <v>0</v>
      </c>
      <c r="UVT79" s="321">
        <f t="shared" si="326"/>
        <v>0</v>
      </c>
      <c r="UVU79" s="321">
        <f t="shared" si="326"/>
        <v>0</v>
      </c>
      <c r="UVV79" s="321">
        <f t="shared" si="326"/>
        <v>0</v>
      </c>
      <c r="UVW79" s="321">
        <f t="shared" si="326"/>
        <v>0</v>
      </c>
      <c r="UVX79" s="321">
        <f t="shared" si="326"/>
        <v>0</v>
      </c>
      <c r="UVY79" s="321">
        <f t="shared" si="326"/>
        <v>0</v>
      </c>
      <c r="UVZ79" s="321">
        <f t="shared" si="326"/>
        <v>0</v>
      </c>
      <c r="UWA79" s="321">
        <f t="shared" si="326"/>
        <v>0</v>
      </c>
      <c r="UWB79" s="321">
        <f t="shared" si="326"/>
        <v>0</v>
      </c>
      <c r="UWC79" s="321">
        <f t="shared" si="326"/>
        <v>0</v>
      </c>
      <c r="UWD79" s="321">
        <f t="shared" si="326"/>
        <v>0</v>
      </c>
      <c r="UWE79" s="321">
        <f t="shared" si="326"/>
        <v>0</v>
      </c>
      <c r="UWF79" s="321">
        <f t="shared" si="326"/>
        <v>0</v>
      </c>
      <c r="UWG79" s="321">
        <f t="shared" si="326"/>
        <v>0</v>
      </c>
      <c r="UWH79" s="321">
        <f t="shared" si="326"/>
        <v>0</v>
      </c>
      <c r="UWI79" s="321">
        <f t="shared" si="327"/>
        <v>0</v>
      </c>
      <c r="UWJ79" s="321">
        <f t="shared" si="327"/>
        <v>0</v>
      </c>
      <c r="UWK79" s="321">
        <f t="shared" si="327"/>
        <v>0</v>
      </c>
      <c r="UWL79" s="321">
        <f t="shared" si="327"/>
        <v>0</v>
      </c>
      <c r="UWM79" s="321">
        <f t="shared" si="327"/>
        <v>0</v>
      </c>
      <c r="UWN79" s="321">
        <f t="shared" si="327"/>
        <v>0</v>
      </c>
      <c r="UWO79" s="321">
        <f t="shared" si="327"/>
        <v>0</v>
      </c>
      <c r="UWP79" s="321">
        <f t="shared" si="327"/>
        <v>0</v>
      </c>
      <c r="UWQ79" s="321">
        <f t="shared" si="327"/>
        <v>0</v>
      </c>
      <c r="UWR79" s="321">
        <f t="shared" si="327"/>
        <v>0</v>
      </c>
      <c r="UWS79" s="321">
        <f t="shared" si="327"/>
        <v>0</v>
      </c>
      <c r="UWT79" s="321">
        <f t="shared" si="327"/>
        <v>0</v>
      </c>
      <c r="UWU79" s="321">
        <f t="shared" si="327"/>
        <v>0</v>
      </c>
      <c r="UWV79" s="321">
        <f t="shared" si="327"/>
        <v>0</v>
      </c>
      <c r="UWW79" s="321">
        <f t="shared" si="327"/>
        <v>0</v>
      </c>
      <c r="UWX79" s="321">
        <f t="shared" si="327"/>
        <v>0</v>
      </c>
      <c r="UWY79" s="321">
        <f t="shared" si="327"/>
        <v>0</v>
      </c>
      <c r="UWZ79" s="321">
        <f t="shared" si="327"/>
        <v>0</v>
      </c>
      <c r="UXA79" s="321">
        <f t="shared" si="327"/>
        <v>0</v>
      </c>
      <c r="UXB79" s="321">
        <f t="shared" si="327"/>
        <v>0</v>
      </c>
      <c r="UXC79" s="321">
        <f t="shared" si="327"/>
        <v>0</v>
      </c>
      <c r="UXD79" s="321">
        <f t="shared" si="327"/>
        <v>0</v>
      </c>
      <c r="UXE79" s="321">
        <f t="shared" si="327"/>
        <v>0</v>
      </c>
      <c r="UXF79" s="321">
        <f t="shared" si="327"/>
        <v>0</v>
      </c>
      <c r="UXG79" s="321">
        <f t="shared" si="327"/>
        <v>0</v>
      </c>
      <c r="UXH79" s="321">
        <f t="shared" si="327"/>
        <v>0</v>
      </c>
      <c r="UXI79" s="321">
        <f t="shared" si="327"/>
        <v>0</v>
      </c>
      <c r="UXJ79" s="321">
        <f t="shared" si="327"/>
        <v>0</v>
      </c>
      <c r="UXK79" s="321">
        <f t="shared" si="327"/>
        <v>0</v>
      </c>
      <c r="UXL79" s="321">
        <f t="shared" si="327"/>
        <v>0</v>
      </c>
      <c r="UXM79" s="321">
        <f t="shared" si="327"/>
        <v>0</v>
      </c>
      <c r="UXN79" s="321">
        <f t="shared" si="327"/>
        <v>0</v>
      </c>
      <c r="UXO79" s="321">
        <f t="shared" si="327"/>
        <v>0</v>
      </c>
      <c r="UXP79" s="321">
        <f t="shared" si="327"/>
        <v>0</v>
      </c>
      <c r="UXQ79" s="321">
        <f t="shared" si="327"/>
        <v>0</v>
      </c>
      <c r="UXR79" s="321">
        <f t="shared" si="327"/>
        <v>0</v>
      </c>
      <c r="UXS79" s="321">
        <f t="shared" si="327"/>
        <v>0</v>
      </c>
      <c r="UXT79" s="321">
        <f t="shared" si="327"/>
        <v>0</v>
      </c>
      <c r="UXU79" s="321">
        <f t="shared" si="327"/>
        <v>0</v>
      </c>
      <c r="UXV79" s="321">
        <f t="shared" si="327"/>
        <v>0</v>
      </c>
      <c r="UXW79" s="321">
        <f t="shared" si="327"/>
        <v>0</v>
      </c>
      <c r="UXX79" s="321">
        <f t="shared" si="327"/>
        <v>0</v>
      </c>
      <c r="UXY79" s="321">
        <f t="shared" si="327"/>
        <v>0</v>
      </c>
      <c r="UXZ79" s="321">
        <f t="shared" si="327"/>
        <v>0</v>
      </c>
      <c r="UYA79" s="321">
        <f t="shared" si="327"/>
        <v>0</v>
      </c>
      <c r="UYB79" s="321">
        <f t="shared" si="327"/>
        <v>0</v>
      </c>
      <c r="UYC79" s="321">
        <f t="shared" si="327"/>
        <v>0</v>
      </c>
      <c r="UYD79" s="321">
        <f t="shared" si="327"/>
        <v>0</v>
      </c>
      <c r="UYE79" s="321">
        <f t="shared" si="327"/>
        <v>0</v>
      </c>
      <c r="UYF79" s="321">
        <f t="shared" si="327"/>
        <v>0</v>
      </c>
      <c r="UYG79" s="321">
        <f t="shared" si="327"/>
        <v>0</v>
      </c>
      <c r="UYH79" s="321">
        <f t="shared" si="327"/>
        <v>0</v>
      </c>
      <c r="UYI79" s="321">
        <f t="shared" si="327"/>
        <v>0</v>
      </c>
      <c r="UYJ79" s="321">
        <f t="shared" si="327"/>
        <v>0</v>
      </c>
      <c r="UYK79" s="321">
        <f t="shared" si="327"/>
        <v>0</v>
      </c>
      <c r="UYL79" s="321">
        <f t="shared" si="327"/>
        <v>0</v>
      </c>
      <c r="UYM79" s="321">
        <f t="shared" si="327"/>
        <v>0</v>
      </c>
      <c r="UYN79" s="321">
        <f t="shared" si="327"/>
        <v>0</v>
      </c>
      <c r="UYO79" s="321">
        <f t="shared" si="327"/>
        <v>0</v>
      </c>
      <c r="UYP79" s="321">
        <f t="shared" si="327"/>
        <v>0</v>
      </c>
      <c r="UYQ79" s="321">
        <f t="shared" si="327"/>
        <v>0</v>
      </c>
      <c r="UYR79" s="321">
        <f t="shared" si="327"/>
        <v>0</v>
      </c>
      <c r="UYS79" s="321">
        <f t="shared" si="327"/>
        <v>0</v>
      </c>
      <c r="UYT79" s="321">
        <f t="shared" si="327"/>
        <v>0</v>
      </c>
      <c r="UYU79" s="321">
        <f t="shared" si="328"/>
        <v>0</v>
      </c>
      <c r="UYV79" s="321">
        <f t="shared" si="328"/>
        <v>0</v>
      </c>
      <c r="UYW79" s="321">
        <f t="shared" si="328"/>
        <v>0</v>
      </c>
      <c r="UYX79" s="321">
        <f t="shared" si="328"/>
        <v>0</v>
      </c>
      <c r="UYY79" s="321">
        <f t="shared" si="328"/>
        <v>0</v>
      </c>
      <c r="UYZ79" s="321">
        <f t="shared" si="328"/>
        <v>0</v>
      </c>
      <c r="UZA79" s="321">
        <f t="shared" si="328"/>
        <v>0</v>
      </c>
      <c r="UZB79" s="321">
        <f t="shared" si="328"/>
        <v>0</v>
      </c>
      <c r="UZC79" s="321">
        <f t="shared" si="328"/>
        <v>0</v>
      </c>
      <c r="UZD79" s="321">
        <f t="shared" si="328"/>
        <v>0</v>
      </c>
      <c r="UZE79" s="321">
        <f t="shared" si="328"/>
        <v>0</v>
      </c>
      <c r="UZF79" s="321">
        <f t="shared" si="328"/>
        <v>0</v>
      </c>
      <c r="UZG79" s="321">
        <f t="shared" si="328"/>
        <v>0</v>
      </c>
      <c r="UZH79" s="321">
        <f t="shared" si="328"/>
        <v>0</v>
      </c>
      <c r="UZI79" s="321">
        <f t="shared" si="328"/>
        <v>0</v>
      </c>
      <c r="UZJ79" s="321">
        <f t="shared" si="328"/>
        <v>0</v>
      </c>
      <c r="UZK79" s="321">
        <f t="shared" si="328"/>
        <v>0</v>
      </c>
      <c r="UZL79" s="321">
        <f t="shared" si="328"/>
        <v>0</v>
      </c>
      <c r="UZM79" s="321">
        <f t="shared" si="328"/>
        <v>0</v>
      </c>
      <c r="UZN79" s="321">
        <f t="shared" si="328"/>
        <v>0</v>
      </c>
      <c r="UZO79" s="321">
        <f t="shared" si="328"/>
        <v>0</v>
      </c>
      <c r="UZP79" s="321">
        <f t="shared" si="328"/>
        <v>0</v>
      </c>
      <c r="UZQ79" s="321">
        <f t="shared" si="328"/>
        <v>0</v>
      </c>
      <c r="UZR79" s="321">
        <f t="shared" si="328"/>
        <v>0</v>
      </c>
      <c r="UZS79" s="321">
        <f t="shared" si="328"/>
        <v>0</v>
      </c>
      <c r="UZT79" s="321">
        <f t="shared" si="328"/>
        <v>0</v>
      </c>
      <c r="UZU79" s="321">
        <f t="shared" si="328"/>
        <v>0</v>
      </c>
      <c r="UZV79" s="321">
        <f t="shared" si="328"/>
        <v>0</v>
      </c>
      <c r="UZW79" s="321">
        <f t="shared" si="328"/>
        <v>0</v>
      </c>
      <c r="UZX79" s="321">
        <f t="shared" si="328"/>
        <v>0</v>
      </c>
      <c r="UZY79" s="321">
        <f t="shared" si="328"/>
        <v>0</v>
      </c>
      <c r="UZZ79" s="321">
        <f t="shared" si="328"/>
        <v>0</v>
      </c>
      <c r="VAA79" s="321">
        <f t="shared" si="328"/>
        <v>0</v>
      </c>
      <c r="VAB79" s="321">
        <f t="shared" si="328"/>
        <v>0</v>
      </c>
      <c r="VAC79" s="321">
        <f t="shared" si="328"/>
        <v>0</v>
      </c>
      <c r="VAD79" s="321">
        <f t="shared" si="328"/>
        <v>0</v>
      </c>
      <c r="VAE79" s="321">
        <f t="shared" si="328"/>
        <v>0</v>
      </c>
      <c r="VAF79" s="321">
        <f t="shared" si="328"/>
        <v>0</v>
      </c>
      <c r="VAG79" s="321">
        <f t="shared" si="328"/>
        <v>0</v>
      </c>
      <c r="VAH79" s="321">
        <f t="shared" si="328"/>
        <v>0</v>
      </c>
      <c r="VAI79" s="321">
        <f t="shared" si="328"/>
        <v>0</v>
      </c>
      <c r="VAJ79" s="321">
        <f t="shared" si="328"/>
        <v>0</v>
      </c>
      <c r="VAK79" s="321">
        <f t="shared" si="328"/>
        <v>0</v>
      </c>
      <c r="VAL79" s="321">
        <f t="shared" si="328"/>
        <v>0</v>
      </c>
      <c r="VAM79" s="321">
        <f t="shared" si="328"/>
        <v>0</v>
      </c>
      <c r="VAN79" s="321">
        <f t="shared" si="328"/>
        <v>0</v>
      </c>
      <c r="VAO79" s="321">
        <f t="shared" si="328"/>
        <v>0</v>
      </c>
      <c r="VAP79" s="321">
        <f t="shared" si="328"/>
        <v>0</v>
      </c>
      <c r="VAQ79" s="321">
        <f t="shared" si="328"/>
        <v>0</v>
      </c>
      <c r="VAR79" s="321">
        <f t="shared" si="328"/>
        <v>0</v>
      </c>
      <c r="VAS79" s="321">
        <f t="shared" si="328"/>
        <v>0</v>
      </c>
      <c r="VAT79" s="321">
        <f t="shared" si="328"/>
        <v>0</v>
      </c>
      <c r="VAU79" s="321">
        <f t="shared" si="328"/>
        <v>0</v>
      </c>
      <c r="VAV79" s="321">
        <f t="shared" si="328"/>
        <v>0</v>
      </c>
      <c r="VAW79" s="321">
        <f t="shared" si="328"/>
        <v>0</v>
      </c>
      <c r="VAX79" s="321">
        <f t="shared" si="328"/>
        <v>0</v>
      </c>
      <c r="VAY79" s="321">
        <f t="shared" si="328"/>
        <v>0</v>
      </c>
      <c r="VAZ79" s="321">
        <f t="shared" si="328"/>
        <v>0</v>
      </c>
      <c r="VBA79" s="321">
        <f t="shared" si="328"/>
        <v>0</v>
      </c>
      <c r="VBB79" s="321">
        <f t="shared" si="328"/>
        <v>0</v>
      </c>
      <c r="VBC79" s="321">
        <f t="shared" si="328"/>
        <v>0</v>
      </c>
      <c r="VBD79" s="321">
        <f t="shared" si="328"/>
        <v>0</v>
      </c>
      <c r="VBE79" s="321">
        <f t="shared" si="328"/>
        <v>0</v>
      </c>
      <c r="VBF79" s="321">
        <f t="shared" si="328"/>
        <v>0</v>
      </c>
      <c r="VBG79" s="321">
        <f t="shared" si="329"/>
        <v>0</v>
      </c>
      <c r="VBH79" s="321">
        <f t="shared" si="329"/>
        <v>0</v>
      </c>
      <c r="VBI79" s="321">
        <f t="shared" si="329"/>
        <v>0</v>
      </c>
      <c r="VBJ79" s="321">
        <f t="shared" si="329"/>
        <v>0</v>
      </c>
      <c r="VBK79" s="321">
        <f t="shared" si="329"/>
        <v>0</v>
      </c>
      <c r="VBL79" s="321">
        <f t="shared" si="329"/>
        <v>0</v>
      </c>
      <c r="VBM79" s="321">
        <f t="shared" si="329"/>
        <v>0</v>
      </c>
      <c r="VBN79" s="321">
        <f t="shared" si="329"/>
        <v>0</v>
      </c>
      <c r="VBO79" s="321">
        <f t="shared" si="329"/>
        <v>0</v>
      </c>
      <c r="VBP79" s="321">
        <f t="shared" si="329"/>
        <v>0</v>
      </c>
      <c r="VBQ79" s="321">
        <f t="shared" si="329"/>
        <v>0</v>
      </c>
      <c r="VBR79" s="321">
        <f t="shared" si="329"/>
        <v>0</v>
      </c>
      <c r="VBS79" s="321">
        <f t="shared" si="329"/>
        <v>0</v>
      </c>
      <c r="VBT79" s="321">
        <f t="shared" si="329"/>
        <v>0</v>
      </c>
      <c r="VBU79" s="321">
        <f t="shared" si="329"/>
        <v>0</v>
      </c>
      <c r="VBV79" s="321">
        <f t="shared" si="329"/>
        <v>0</v>
      </c>
      <c r="VBW79" s="321">
        <f t="shared" si="329"/>
        <v>0</v>
      </c>
      <c r="VBX79" s="321">
        <f t="shared" si="329"/>
        <v>0</v>
      </c>
      <c r="VBY79" s="321">
        <f t="shared" si="329"/>
        <v>0</v>
      </c>
      <c r="VBZ79" s="321">
        <f t="shared" si="329"/>
        <v>0</v>
      </c>
      <c r="VCA79" s="321">
        <f t="shared" si="329"/>
        <v>0</v>
      </c>
      <c r="VCB79" s="321">
        <f t="shared" si="329"/>
        <v>0</v>
      </c>
      <c r="VCC79" s="321">
        <f t="shared" si="329"/>
        <v>0</v>
      </c>
      <c r="VCD79" s="321">
        <f t="shared" si="329"/>
        <v>0</v>
      </c>
      <c r="VCE79" s="321">
        <f t="shared" si="329"/>
        <v>0</v>
      </c>
      <c r="VCF79" s="321">
        <f t="shared" si="329"/>
        <v>0</v>
      </c>
      <c r="VCG79" s="321">
        <f t="shared" si="329"/>
        <v>0</v>
      </c>
      <c r="VCH79" s="321">
        <f t="shared" si="329"/>
        <v>0</v>
      </c>
      <c r="VCI79" s="321">
        <f t="shared" si="329"/>
        <v>0</v>
      </c>
      <c r="VCJ79" s="321">
        <f t="shared" si="329"/>
        <v>0</v>
      </c>
      <c r="VCK79" s="321">
        <f t="shared" si="329"/>
        <v>0</v>
      </c>
      <c r="VCL79" s="321">
        <f t="shared" si="329"/>
        <v>0</v>
      </c>
      <c r="VCM79" s="321">
        <f t="shared" si="329"/>
        <v>0</v>
      </c>
      <c r="VCN79" s="321">
        <f t="shared" si="329"/>
        <v>0</v>
      </c>
      <c r="VCO79" s="321">
        <f t="shared" si="329"/>
        <v>0</v>
      </c>
      <c r="VCP79" s="321">
        <f t="shared" si="329"/>
        <v>0</v>
      </c>
      <c r="VCQ79" s="321">
        <f t="shared" si="329"/>
        <v>0</v>
      </c>
      <c r="VCR79" s="321">
        <f t="shared" si="329"/>
        <v>0</v>
      </c>
      <c r="VCS79" s="321">
        <f t="shared" si="329"/>
        <v>0</v>
      </c>
      <c r="VCT79" s="321">
        <f t="shared" si="329"/>
        <v>0</v>
      </c>
      <c r="VCU79" s="321">
        <f t="shared" si="329"/>
        <v>0</v>
      </c>
      <c r="VCV79" s="321">
        <f t="shared" si="329"/>
        <v>0</v>
      </c>
      <c r="VCW79" s="321">
        <f t="shared" si="329"/>
        <v>0</v>
      </c>
      <c r="VCX79" s="321">
        <f t="shared" si="329"/>
        <v>0</v>
      </c>
      <c r="VCY79" s="321">
        <f t="shared" si="329"/>
        <v>0</v>
      </c>
      <c r="VCZ79" s="321">
        <f t="shared" si="329"/>
        <v>0</v>
      </c>
      <c r="VDA79" s="321">
        <f t="shared" si="329"/>
        <v>0</v>
      </c>
      <c r="VDB79" s="321">
        <f t="shared" si="329"/>
        <v>0</v>
      </c>
      <c r="VDC79" s="321">
        <f t="shared" si="329"/>
        <v>0</v>
      </c>
      <c r="VDD79" s="321">
        <f t="shared" si="329"/>
        <v>0</v>
      </c>
      <c r="VDE79" s="321">
        <f t="shared" si="329"/>
        <v>0</v>
      </c>
      <c r="VDF79" s="321">
        <f t="shared" si="329"/>
        <v>0</v>
      </c>
      <c r="VDG79" s="321">
        <f t="shared" si="329"/>
        <v>0</v>
      </c>
      <c r="VDH79" s="321">
        <f t="shared" si="329"/>
        <v>0</v>
      </c>
      <c r="VDI79" s="321">
        <f t="shared" si="329"/>
        <v>0</v>
      </c>
      <c r="VDJ79" s="321">
        <f t="shared" si="329"/>
        <v>0</v>
      </c>
      <c r="VDK79" s="321">
        <f t="shared" si="329"/>
        <v>0</v>
      </c>
      <c r="VDL79" s="321">
        <f t="shared" si="329"/>
        <v>0</v>
      </c>
      <c r="VDM79" s="321">
        <f t="shared" si="329"/>
        <v>0</v>
      </c>
      <c r="VDN79" s="321">
        <f t="shared" si="329"/>
        <v>0</v>
      </c>
      <c r="VDO79" s="321">
        <f t="shared" si="329"/>
        <v>0</v>
      </c>
      <c r="VDP79" s="321">
        <f t="shared" si="329"/>
        <v>0</v>
      </c>
      <c r="VDQ79" s="321">
        <f t="shared" si="329"/>
        <v>0</v>
      </c>
      <c r="VDR79" s="321">
        <f t="shared" si="329"/>
        <v>0</v>
      </c>
      <c r="VDS79" s="321">
        <f t="shared" si="330"/>
        <v>0</v>
      </c>
      <c r="VDT79" s="321">
        <f t="shared" si="330"/>
        <v>0</v>
      </c>
      <c r="VDU79" s="321">
        <f t="shared" si="330"/>
        <v>0</v>
      </c>
      <c r="VDV79" s="321">
        <f t="shared" si="330"/>
        <v>0</v>
      </c>
      <c r="VDW79" s="321">
        <f t="shared" si="330"/>
        <v>0</v>
      </c>
      <c r="VDX79" s="321">
        <f t="shared" si="330"/>
        <v>0</v>
      </c>
      <c r="VDY79" s="321">
        <f t="shared" si="330"/>
        <v>0</v>
      </c>
      <c r="VDZ79" s="321">
        <f t="shared" si="330"/>
        <v>0</v>
      </c>
      <c r="VEA79" s="321">
        <f t="shared" si="330"/>
        <v>0</v>
      </c>
      <c r="VEB79" s="321">
        <f t="shared" si="330"/>
        <v>0</v>
      </c>
      <c r="VEC79" s="321">
        <f t="shared" si="330"/>
        <v>0</v>
      </c>
      <c r="VED79" s="321">
        <f t="shared" si="330"/>
        <v>0</v>
      </c>
      <c r="VEE79" s="321">
        <f t="shared" si="330"/>
        <v>0</v>
      </c>
      <c r="VEF79" s="321">
        <f t="shared" si="330"/>
        <v>0</v>
      </c>
      <c r="VEG79" s="321">
        <f t="shared" si="330"/>
        <v>0</v>
      </c>
      <c r="VEH79" s="321">
        <f t="shared" si="330"/>
        <v>0</v>
      </c>
      <c r="VEI79" s="321">
        <f t="shared" si="330"/>
        <v>0</v>
      </c>
      <c r="VEJ79" s="321">
        <f t="shared" si="330"/>
        <v>0</v>
      </c>
      <c r="VEK79" s="321">
        <f t="shared" si="330"/>
        <v>0</v>
      </c>
      <c r="VEL79" s="321">
        <f t="shared" si="330"/>
        <v>0</v>
      </c>
      <c r="VEM79" s="321">
        <f t="shared" si="330"/>
        <v>0</v>
      </c>
      <c r="VEN79" s="321">
        <f t="shared" si="330"/>
        <v>0</v>
      </c>
      <c r="VEO79" s="321">
        <f t="shared" si="330"/>
        <v>0</v>
      </c>
      <c r="VEP79" s="321">
        <f t="shared" si="330"/>
        <v>0</v>
      </c>
      <c r="VEQ79" s="321">
        <f t="shared" si="330"/>
        <v>0</v>
      </c>
      <c r="VER79" s="321">
        <f t="shared" si="330"/>
        <v>0</v>
      </c>
      <c r="VES79" s="321">
        <f t="shared" si="330"/>
        <v>0</v>
      </c>
      <c r="VET79" s="321">
        <f t="shared" si="330"/>
        <v>0</v>
      </c>
      <c r="VEU79" s="321">
        <f t="shared" si="330"/>
        <v>0</v>
      </c>
      <c r="VEV79" s="321">
        <f t="shared" si="330"/>
        <v>0</v>
      </c>
      <c r="VEW79" s="321">
        <f t="shared" si="330"/>
        <v>0</v>
      </c>
      <c r="VEX79" s="321">
        <f t="shared" si="330"/>
        <v>0</v>
      </c>
      <c r="VEY79" s="321">
        <f t="shared" si="330"/>
        <v>0</v>
      </c>
      <c r="VEZ79" s="321">
        <f t="shared" si="330"/>
        <v>0</v>
      </c>
      <c r="VFA79" s="321">
        <f t="shared" si="330"/>
        <v>0</v>
      </c>
      <c r="VFB79" s="321">
        <f t="shared" si="330"/>
        <v>0</v>
      </c>
      <c r="VFC79" s="321">
        <f t="shared" si="330"/>
        <v>0</v>
      </c>
      <c r="VFD79" s="321">
        <f t="shared" si="330"/>
        <v>0</v>
      </c>
      <c r="VFE79" s="321">
        <f t="shared" si="330"/>
        <v>0</v>
      </c>
      <c r="VFF79" s="321">
        <f t="shared" si="330"/>
        <v>0</v>
      </c>
      <c r="VFG79" s="321">
        <f t="shared" si="330"/>
        <v>0</v>
      </c>
      <c r="VFH79" s="321">
        <f t="shared" si="330"/>
        <v>0</v>
      </c>
      <c r="VFI79" s="321">
        <f t="shared" si="330"/>
        <v>0</v>
      </c>
      <c r="VFJ79" s="321">
        <f t="shared" si="330"/>
        <v>0</v>
      </c>
      <c r="VFK79" s="321">
        <f t="shared" si="330"/>
        <v>0</v>
      </c>
      <c r="VFL79" s="321">
        <f t="shared" si="330"/>
        <v>0</v>
      </c>
      <c r="VFM79" s="321">
        <f t="shared" si="330"/>
        <v>0</v>
      </c>
      <c r="VFN79" s="321">
        <f t="shared" si="330"/>
        <v>0</v>
      </c>
      <c r="VFO79" s="321">
        <f t="shared" si="330"/>
        <v>0</v>
      </c>
      <c r="VFP79" s="321">
        <f t="shared" si="330"/>
        <v>0</v>
      </c>
      <c r="VFQ79" s="321">
        <f t="shared" si="330"/>
        <v>0</v>
      </c>
      <c r="VFR79" s="321">
        <f t="shared" si="330"/>
        <v>0</v>
      </c>
      <c r="VFS79" s="321">
        <f t="shared" si="330"/>
        <v>0</v>
      </c>
      <c r="VFT79" s="321">
        <f t="shared" si="330"/>
        <v>0</v>
      </c>
      <c r="VFU79" s="321">
        <f t="shared" si="330"/>
        <v>0</v>
      </c>
      <c r="VFV79" s="321">
        <f t="shared" si="330"/>
        <v>0</v>
      </c>
      <c r="VFW79" s="321">
        <f t="shared" si="330"/>
        <v>0</v>
      </c>
      <c r="VFX79" s="321">
        <f t="shared" si="330"/>
        <v>0</v>
      </c>
      <c r="VFY79" s="321">
        <f t="shared" si="330"/>
        <v>0</v>
      </c>
      <c r="VFZ79" s="321">
        <f t="shared" si="330"/>
        <v>0</v>
      </c>
      <c r="VGA79" s="321">
        <f t="shared" si="330"/>
        <v>0</v>
      </c>
      <c r="VGB79" s="321">
        <f t="shared" si="330"/>
        <v>0</v>
      </c>
      <c r="VGC79" s="321">
        <f t="shared" si="330"/>
        <v>0</v>
      </c>
      <c r="VGD79" s="321">
        <f t="shared" si="330"/>
        <v>0</v>
      </c>
      <c r="VGE79" s="321">
        <f t="shared" si="331"/>
        <v>0</v>
      </c>
      <c r="VGF79" s="321">
        <f t="shared" si="331"/>
        <v>0</v>
      </c>
      <c r="VGG79" s="321">
        <f t="shared" si="331"/>
        <v>0</v>
      </c>
      <c r="VGH79" s="321">
        <f t="shared" si="331"/>
        <v>0</v>
      </c>
      <c r="VGI79" s="321">
        <f t="shared" si="331"/>
        <v>0</v>
      </c>
      <c r="VGJ79" s="321">
        <f t="shared" si="331"/>
        <v>0</v>
      </c>
      <c r="VGK79" s="321">
        <f t="shared" si="331"/>
        <v>0</v>
      </c>
      <c r="VGL79" s="321">
        <f t="shared" si="331"/>
        <v>0</v>
      </c>
      <c r="VGM79" s="321">
        <f t="shared" si="331"/>
        <v>0</v>
      </c>
      <c r="VGN79" s="321">
        <f t="shared" si="331"/>
        <v>0</v>
      </c>
      <c r="VGO79" s="321">
        <f t="shared" si="331"/>
        <v>0</v>
      </c>
      <c r="VGP79" s="321">
        <f t="shared" si="331"/>
        <v>0</v>
      </c>
      <c r="VGQ79" s="321">
        <f t="shared" si="331"/>
        <v>0</v>
      </c>
      <c r="VGR79" s="321">
        <f t="shared" si="331"/>
        <v>0</v>
      </c>
      <c r="VGS79" s="321">
        <f t="shared" si="331"/>
        <v>0</v>
      </c>
      <c r="VGT79" s="321">
        <f t="shared" si="331"/>
        <v>0</v>
      </c>
      <c r="VGU79" s="321">
        <f t="shared" si="331"/>
        <v>0</v>
      </c>
      <c r="VGV79" s="321">
        <f t="shared" si="331"/>
        <v>0</v>
      </c>
      <c r="VGW79" s="321">
        <f t="shared" si="331"/>
        <v>0</v>
      </c>
      <c r="VGX79" s="321">
        <f t="shared" si="331"/>
        <v>0</v>
      </c>
      <c r="VGY79" s="321">
        <f t="shared" si="331"/>
        <v>0</v>
      </c>
      <c r="VGZ79" s="321">
        <f t="shared" si="331"/>
        <v>0</v>
      </c>
      <c r="VHA79" s="321">
        <f t="shared" si="331"/>
        <v>0</v>
      </c>
      <c r="VHB79" s="321">
        <f t="shared" si="331"/>
        <v>0</v>
      </c>
      <c r="VHC79" s="321">
        <f t="shared" si="331"/>
        <v>0</v>
      </c>
      <c r="VHD79" s="321">
        <f t="shared" si="331"/>
        <v>0</v>
      </c>
      <c r="VHE79" s="321">
        <f t="shared" si="331"/>
        <v>0</v>
      </c>
      <c r="VHF79" s="321">
        <f t="shared" si="331"/>
        <v>0</v>
      </c>
      <c r="VHG79" s="321">
        <f t="shared" si="331"/>
        <v>0</v>
      </c>
      <c r="VHH79" s="321">
        <f t="shared" si="331"/>
        <v>0</v>
      </c>
      <c r="VHI79" s="321">
        <f t="shared" si="331"/>
        <v>0</v>
      </c>
      <c r="VHJ79" s="321">
        <f t="shared" si="331"/>
        <v>0</v>
      </c>
      <c r="VHK79" s="321">
        <f t="shared" si="331"/>
        <v>0</v>
      </c>
      <c r="VHL79" s="321">
        <f t="shared" si="331"/>
        <v>0</v>
      </c>
      <c r="VHM79" s="321">
        <f t="shared" si="331"/>
        <v>0</v>
      </c>
      <c r="VHN79" s="321">
        <f t="shared" si="331"/>
        <v>0</v>
      </c>
      <c r="VHO79" s="321">
        <f t="shared" si="331"/>
        <v>0</v>
      </c>
      <c r="VHP79" s="321">
        <f t="shared" si="331"/>
        <v>0</v>
      </c>
      <c r="VHQ79" s="321">
        <f t="shared" si="331"/>
        <v>0</v>
      </c>
      <c r="VHR79" s="321">
        <f t="shared" si="331"/>
        <v>0</v>
      </c>
      <c r="VHS79" s="321">
        <f t="shared" si="331"/>
        <v>0</v>
      </c>
      <c r="VHT79" s="321">
        <f t="shared" si="331"/>
        <v>0</v>
      </c>
      <c r="VHU79" s="321">
        <f t="shared" si="331"/>
        <v>0</v>
      </c>
      <c r="VHV79" s="321">
        <f t="shared" si="331"/>
        <v>0</v>
      </c>
      <c r="VHW79" s="321">
        <f t="shared" si="331"/>
        <v>0</v>
      </c>
      <c r="VHX79" s="321">
        <f t="shared" si="331"/>
        <v>0</v>
      </c>
      <c r="VHY79" s="321">
        <f t="shared" si="331"/>
        <v>0</v>
      </c>
      <c r="VHZ79" s="321">
        <f t="shared" si="331"/>
        <v>0</v>
      </c>
      <c r="VIA79" s="321">
        <f t="shared" si="331"/>
        <v>0</v>
      </c>
      <c r="VIB79" s="321">
        <f t="shared" si="331"/>
        <v>0</v>
      </c>
      <c r="VIC79" s="321">
        <f t="shared" si="331"/>
        <v>0</v>
      </c>
      <c r="VID79" s="321">
        <f t="shared" si="331"/>
        <v>0</v>
      </c>
      <c r="VIE79" s="321">
        <f t="shared" si="331"/>
        <v>0</v>
      </c>
      <c r="VIF79" s="321">
        <f t="shared" si="331"/>
        <v>0</v>
      </c>
      <c r="VIG79" s="321">
        <f t="shared" si="331"/>
        <v>0</v>
      </c>
      <c r="VIH79" s="321">
        <f t="shared" si="331"/>
        <v>0</v>
      </c>
      <c r="VII79" s="321">
        <f t="shared" si="331"/>
        <v>0</v>
      </c>
      <c r="VIJ79" s="321">
        <f t="shared" si="331"/>
        <v>0</v>
      </c>
      <c r="VIK79" s="321">
        <f t="shared" si="331"/>
        <v>0</v>
      </c>
      <c r="VIL79" s="321">
        <f t="shared" si="331"/>
        <v>0</v>
      </c>
      <c r="VIM79" s="321">
        <f t="shared" si="331"/>
        <v>0</v>
      </c>
      <c r="VIN79" s="321">
        <f t="shared" si="331"/>
        <v>0</v>
      </c>
      <c r="VIO79" s="321">
        <f t="shared" si="331"/>
        <v>0</v>
      </c>
      <c r="VIP79" s="321">
        <f t="shared" si="331"/>
        <v>0</v>
      </c>
      <c r="VIQ79" s="321">
        <f t="shared" si="332"/>
        <v>0</v>
      </c>
      <c r="VIR79" s="321">
        <f t="shared" si="332"/>
        <v>0</v>
      </c>
      <c r="VIS79" s="321">
        <f t="shared" si="332"/>
        <v>0</v>
      </c>
      <c r="VIT79" s="321">
        <f t="shared" si="332"/>
        <v>0</v>
      </c>
      <c r="VIU79" s="321">
        <f t="shared" si="332"/>
        <v>0</v>
      </c>
      <c r="VIV79" s="321">
        <f t="shared" si="332"/>
        <v>0</v>
      </c>
      <c r="VIW79" s="321">
        <f t="shared" si="332"/>
        <v>0</v>
      </c>
      <c r="VIX79" s="321">
        <f t="shared" si="332"/>
        <v>0</v>
      </c>
      <c r="VIY79" s="321">
        <f t="shared" si="332"/>
        <v>0</v>
      </c>
      <c r="VIZ79" s="321">
        <f t="shared" si="332"/>
        <v>0</v>
      </c>
      <c r="VJA79" s="321">
        <f t="shared" si="332"/>
        <v>0</v>
      </c>
      <c r="VJB79" s="321">
        <f t="shared" si="332"/>
        <v>0</v>
      </c>
      <c r="VJC79" s="321">
        <f t="shared" si="332"/>
        <v>0</v>
      </c>
      <c r="VJD79" s="321">
        <f t="shared" si="332"/>
        <v>0</v>
      </c>
      <c r="VJE79" s="321">
        <f t="shared" si="332"/>
        <v>0</v>
      </c>
      <c r="VJF79" s="321">
        <f t="shared" si="332"/>
        <v>0</v>
      </c>
      <c r="VJG79" s="321">
        <f t="shared" si="332"/>
        <v>0</v>
      </c>
      <c r="VJH79" s="321">
        <f t="shared" si="332"/>
        <v>0</v>
      </c>
      <c r="VJI79" s="321">
        <f t="shared" si="332"/>
        <v>0</v>
      </c>
      <c r="VJJ79" s="321">
        <f t="shared" si="332"/>
        <v>0</v>
      </c>
      <c r="VJK79" s="321">
        <f t="shared" si="332"/>
        <v>0</v>
      </c>
      <c r="VJL79" s="321">
        <f t="shared" si="332"/>
        <v>0</v>
      </c>
      <c r="VJM79" s="321">
        <f t="shared" si="332"/>
        <v>0</v>
      </c>
      <c r="VJN79" s="321">
        <f t="shared" si="332"/>
        <v>0</v>
      </c>
      <c r="VJO79" s="321">
        <f t="shared" si="332"/>
        <v>0</v>
      </c>
      <c r="VJP79" s="321">
        <f t="shared" si="332"/>
        <v>0</v>
      </c>
      <c r="VJQ79" s="321">
        <f t="shared" si="332"/>
        <v>0</v>
      </c>
      <c r="VJR79" s="321">
        <f t="shared" si="332"/>
        <v>0</v>
      </c>
      <c r="VJS79" s="321">
        <f t="shared" si="332"/>
        <v>0</v>
      </c>
      <c r="VJT79" s="321">
        <f t="shared" si="332"/>
        <v>0</v>
      </c>
      <c r="VJU79" s="321">
        <f t="shared" si="332"/>
        <v>0</v>
      </c>
      <c r="VJV79" s="321">
        <f t="shared" si="332"/>
        <v>0</v>
      </c>
      <c r="VJW79" s="321">
        <f t="shared" si="332"/>
        <v>0</v>
      </c>
      <c r="VJX79" s="321">
        <f t="shared" si="332"/>
        <v>0</v>
      </c>
      <c r="VJY79" s="321">
        <f t="shared" si="332"/>
        <v>0</v>
      </c>
      <c r="VJZ79" s="321">
        <f t="shared" si="332"/>
        <v>0</v>
      </c>
      <c r="VKA79" s="321">
        <f t="shared" si="332"/>
        <v>0</v>
      </c>
      <c r="VKB79" s="321">
        <f t="shared" si="332"/>
        <v>0</v>
      </c>
      <c r="VKC79" s="321">
        <f t="shared" si="332"/>
        <v>0</v>
      </c>
      <c r="VKD79" s="321">
        <f t="shared" si="332"/>
        <v>0</v>
      </c>
      <c r="VKE79" s="321">
        <f t="shared" si="332"/>
        <v>0</v>
      </c>
      <c r="VKF79" s="321">
        <f t="shared" si="332"/>
        <v>0</v>
      </c>
      <c r="VKG79" s="321">
        <f t="shared" si="332"/>
        <v>0</v>
      </c>
      <c r="VKH79" s="321">
        <f t="shared" si="332"/>
        <v>0</v>
      </c>
      <c r="VKI79" s="321">
        <f t="shared" si="332"/>
        <v>0</v>
      </c>
      <c r="VKJ79" s="321">
        <f t="shared" si="332"/>
        <v>0</v>
      </c>
      <c r="VKK79" s="321">
        <f t="shared" si="332"/>
        <v>0</v>
      </c>
      <c r="VKL79" s="321">
        <f t="shared" si="332"/>
        <v>0</v>
      </c>
      <c r="VKM79" s="321">
        <f t="shared" si="332"/>
        <v>0</v>
      </c>
      <c r="VKN79" s="321">
        <f t="shared" si="332"/>
        <v>0</v>
      </c>
      <c r="VKO79" s="321">
        <f t="shared" si="332"/>
        <v>0</v>
      </c>
      <c r="VKP79" s="321">
        <f t="shared" si="332"/>
        <v>0</v>
      </c>
      <c r="VKQ79" s="321">
        <f t="shared" si="332"/>
        <v>0</v>
      </c>
      <c r="VKR79" s="321">
        <f t="shared" si="332"/>
        <v>0</v>
      </c>
      <c r="VKS79" s="321">
        <f t="shared" si="332"/>
        <v>0</v>
      </c>
      <c r="VKT79" s="321">
        <f t="shared" si="332"/>
        <v>0</v>
      </c>
      <c r="VKU79" s="321">
        <f t="shared" si="332"/>
        <v>0</v>
      </c>
      <c r="VKV79" s="321">
        <f t="shared" si="332"/>
        <v>0</v>
      </c>
      <c r="VKW79" s="321">
        <f t="shared" si="332"/>
        <v>0</v>
      </c>
      <c r="VKX79" s="321">
        <f t="shared" si="332"/>
        <v>0</v>
      </c>
      <c r="VKY79" s="321">
        <f t="shared" si="332"/>
        <v>0</v>
      </c>
      <c r="VKZ79" s="321">
        <f t="shared" si="332"/>
        <v>0</v>
      </c>
      <c r="VLA79" s="321">
        <f t="shared" si="332"/>
        <v>0</v>
      </c>
      <c r="VLB79" s="321">
        <f t="shared" si="332"/>
        <v>0</v>
      </c>
      <c r="VLC79" s="321">
        <f t="shared" si="333"/>
        <v>0</v>
      </c>
      <c r="VLD79" s="321">
        <f t="shared" si="333"/>
        <v>0</v>
      </c>
      <c r="VLE79" s="321">
        <f t="shared" si="333"/>
        <v>0</v>
      </c>
      <c r="VLF79" s="321">
        <f t="shared" si="333"/>
        <v>0</v>
      </c>
      <c r="VLG79" s="321">
        <f t="shared" si="333"/>
        <v>0</v>
      </c>
      <c r="VLH79" s="321">
        <f t="shared" si="333"/>
        <v>0</v>
      </c>
      <c r="VLI79" s="321">
        <f t="shared" si="333"/>
        <v>0</v>
      </c>
      <c r="VLJ79" s="321">
        <f t="shared" si="333"/>
        <v>0</v>
      </c>
      <c r="VLK79" s="321">
        <f t="shared" si="333"/>
        <v>0</v>
      </c>
      <c r="VLL79" s="321">
        <f t="shared" si="333"/>
        <v>0</v>
      </c>
      <c r="VLM79" s="321">
        <f t="shared" si="333"/>
        <v>0</v>
      </c>
      <c r="VLN79" s="321">
        <f t="shared" si="333"/>
        <v>0</v>
      </c>
      <c r="VLO79" s="321">
        <f t="shared" si="333"/>
        <v>0</v>
      </c>
      <c r="VLP79" s="321">
        <f t="shared" si="333"/>
        <v>0</v>
      </c>
      <c r="VLQ79" s="321">
        <f t="shared" si="333"/>
        <v>0</v>
      </c>
      <c r="VLR79" s="321">
        <f t="shared" si="333"/>
        <v>0</v>
      </c>
      <c r="VLS79" s="321">
        <f t="shared" si="333"/>
        <v>0</v>
      </c>
      <c r="VLT79" s="321">
        <f t="shared" si="333"/>
        <v>0</v>
      </c>
      <c r="VLU79" s="321">
        <f t="shared" si="333"/>
        <v>0</v>
      </c>
      <c r="VLV79" s="321">
        <f t="shared" si="333"/>
        <v>0</v>
      </c>
      <c r="VLW79" s="321">
        <f t="shared" si="333"/>
        <v>0</v>
      </c>
      <c r="VLX79" s="321">
        <f t="shared" si="333"/>
        <v>0</v>
      </c>
      <c r="VLY79" s="321">
        <f t="shared" si="333"/>
        <v>0</v>
      </c>
      <c r="VLZ79" s="321">
        <f t="shared" si="333"/>
        <v>0</v>
      </c>
      <c r="VMA79" s="321">
        <f t="shared" si="333"/>
        <v>0</v>
      </c>
      <c r="VMB79" s="321">
        <f t="shared" si="333"/>
        <v>0</v>
      </c>
      <c r="VMC79" s="321">
        <f t="shared" si="333"/>
        <v>0</v>
      </c>
      <c r="VMD79" s="321">
        <f t="shared" si="333"/>
        <v>0</v>
      </c>
      <c r="VME79" s="321">
        <f t="shared" si="333"/>
        <v>0</v>
      </c>
      <c r="VMF79" s="321">
        <f t="shared" si="333"/>
        <v>0</v>
      </c>
      <c r="VMG79" s="321">
        <f t="shared" si="333"/>
        <v>0</v>
      </c>
      <c r="VMH79" s="321">
        <f t="shared" si="333"/>
        <v>0</v>
      </c>
      <c r="VMI79" s="321">
        <f t="shared" si="333"/>
        <v>0</v>
      </c>
      <c r="VMJ79" s="321">
        <f t="shared" si="333"/>
        <v>0</v>
      </c>
      <c r="VMK79" s="321">
        <f t="shared" si="333"/>
        <v>0</v>
      </c>
      <c r="VML79" s="321">
        <f t="shared" si="333"/>
        <v>0</v>
      </c>
      <c r="VMM79" s="321">
        <f t="shared" si="333"/>
        <v>0</v>
      </c>
      <c r="VMN79" s="321">
        <f t="shared" si="333"/>
        <v>0</v>
      </c>
      <c r="VMO79" s="321">
        <f t="shared" si="333"/>
        <v>0</v>
      </c>
      <c r="VMP79" s="321">
        <f t="shared" si="333"/>
        <v>0</v>
      </c>
      <c r="VMQ79" s="321">
        <f t="shared" si="333"/>
        <v>0</v>
      </c>
      <c r="VMR79" s="321">
        <f t="shared" si="333"/>
        <v>0</v>
      </c>
      <c r="VMS79" s="321">
        <f t="shared" si="333"/>
        <v>0</v>
      </c>
      <c r="VMT79" s="321">
        <f t="shared" si="333"/>
        <v>0</v>
      </c>
      <c r="VMU79" s="321">
        <f t="shared" si="333"/>
        <v>0</v>
      </c>
      <c r="VMV79" s="321">
        <f t="shared" si="333"/>
        <v>0</v>
      </c>
      <c r="VMW79" s="321">
        <f t="shared" si="333"/>
        <v>0</v>
      </c>
      <c r="VMX79" s="321">
        <f t="shared" si="333"/>
        <v>0</v>
      </c>
      <c r="VMY79" s="321">
        <f t="shared" si="333"/>
        <v>0</v>
      </c>
      <c r="VMZ79" s="321">
        <f t="shared" si="333"/>
        <v>0</v>
      </c>
      <c r="VNA79" s="321">
        <f t="shared" si="333"/>
        <v>0</v>
      </c>
      <c r="VNB79" s="321">
        <f t="shared" si="333"/>
        <v>0</v>
      </c>
      <c r="VNC79" s="321">
        <f t="shared" si="333"/>
        <v>0</v>
      </c>
      <c r="VND79" s="321">
        <f t="shared" si="333"/>
        <v>0</v>
      </c>
      <c r="VNE79" s="321">
        <f t="shared" si="333"/>
        <v>0</v>
      </c>
      <c r="VNF79" s="321">
        <f t="shared" si="333"/>
        <v>0</v>
      </c>
      <c r="VNG79" s="321">
        <f t="shared" si="333"/>
        <v>0</v>
      </c>
      <c r="VNH79" s="321">
        <f t="shared" si="333"/>
        <v>0</v>
      </c>
      <c r="VNI79" s="321">
        <f t="shared" si="333"/>
        <v>0</v>
      </c>
      <c r="VNJ79" s="321">
        <f t="shared" si="333"/>
        <v>0</v>
      </c>
      <c r="VNK79" s="321">
        <f t="shared" si="333"/>
        <v>0</v>
      </c>
      <c r="VNL79" s="321">
        <f t="shared" si="333"/>
        <v>0</v>
      </c>
      <c r="VNM79" s="321">
        <f t="shared" si="333"/>
        <v>0</v>
      </c>
      <c r="VNN79" s="321">
        <f t="shared" si="333"/>
        <v>0</v>
      </c>
      <c r="VNO79" s="321">
        <f t="shared" si="334"/>
        <v>0</v>
      </c>
      <c r="VNP79" s="321">
        <f t="shared" si="334"/>
        <v>0</v>
      </c>
      <c r="VNQ79" s="321">
        <f t="shared" si="334"/>
        <v>0</v>
      </c>
      <c r="VNR79" s="321">
        <f t="shared" si="334"/>
        <v>0</v>
      </c>
      <c r="VNS79" s="321">
        <f t="shared" si="334"/>
        <v>0</v>
      </c>
      <c r="VNT79" s="321">
        <f t="shared" si="334"/>
        <v>0</v>
      </c>
      <c r="VNU79" s="321">
        <f t="shared" si="334"/>
        <v>0</v>
      </c>
      <c r="VNV79" s="321">
        <f t="shared" si="334"/>
        <v>0</v>
      </c>
      <c r="VNW79" s="321">
        <f t="shared" si="334"/>
        <v>0</v>
      </c>
      <c r="VNX79" s="321">
        <f t="shared" si="334"/>
        <v>0</v>
      </c>
      <c r="VNY79" s="321">
        <f t="shared" si="334"/>
        <v>0</v>
      </c>
      <c r="VNZ79" s="321">
        <f t="shared" si="334"/>
        <v>0</v>
      </c>
      <c r="VOA79" s="321">
        <f t="shared" si="334"/>
        <v>0</v>
      </c>
      <c r="VOB79" s="321">
        <f t="shared" si="334"/>
        <v>0</v>
      </c>
      <c r="VOC79" s="321">
        <f t="shared" si="334"/>
        <v>0</v>
      </c>
      <c r="VOD79" s="321">
        <f t="shared" si="334"/>
        <v>0</v>
      </c>
      <c r="VOE79" s="321">
        <f t="shared" si="334"/>
        <v>0</v>
      </c>
      <c r="VOF79" s="321">
        <f t="shared" si="334"/>
        <v>0</v>
      </c>
      <c r="VOG79" s="321">
        <f t="shared" si="334"/>
        <v>0</v>
      </c>
      <c r="VOH79" s="321">
        <f t="shared" si="334"/>
        <v>0</v>
      </c>
      <c r="VOI79" s="321">
        <f t="shared" si="334"/>
        <v>0</v>
      </c>
      <c r="VOJ79" s="321">
        <f t="shared" si="334"/>
        <v>0</v>
      </c>
      <c r="VOK79" s="321">
        <f t="shared" si="334"/>
        <v>0</v>
      </c>
      <c r="VOL79" s="321">
        <f t="shared" si="334"/>
        <v>0</v>
      </c>
      <c r="VOM79" s="321">
        <f t="shared" si="334"/>
        <v>0</v>
      </c>
      <c r="VON79" s="321">
        <f t="shared" si="334"/>
        <v>0</v>
      </c>
      <c r="VOO79" s="321">
        <f t="shared" si="334"/>
        <v>0</v>
      </c>
      <c r="VOP79" s="321">
        <f t="shared" si="334"/>
        <v>0</v>
      </c>
      <c r="VOQ79" s="321">
        <f t="shared" si="334"/>
        <v>0</v>
      </c>
      <c r="VOR79" s="321">
        <f t="shared" si="334"/>
        <v>0</v>
      </c>
      <c r="VOS79" s="321">
        <f t="shared" si="334"/>
        <v>0</v>
      </c>
      <c r="VOT79" s="321">
        <f t="shared" si="334"/>
        <v>0</v>
      </c>
      <c r="VOU79" s="321">
        <f t="shared" si="334"/>
        <v>0</v>
      </c>
      <c r="VOV79" s="321">
        <f t="shared" si="334"/>
        <v>0</v>
      </c>
      <c r="VOW79" s="321">
        <f t="shared" si="334"/>
        <v>0</v>
      </c>
      <c r="VOX79" s="321">
        <f t="shared" si="334"/>
        <v>0</v>
      </c>
      <c r="VOY79" s="321">
        <f t="shared" si="334"/>
        <v>0</v>
      </c>
      <c r="VOZ79" s="321">
        <f t="shared" si="334"/>
        <v>0</v>
      </c>
      <c r="VPA79" s="321">
        <f t="shared" si="334"/>
        <v>0</v>
      </c>
      <c r="VPB79" s="321">
        <f t="shared" si="334"/>
        <v>0</v>
      </c>
      <c r="VPC79" s="321">
        <f t="shared" si="334"/>
        <v>0</v>
      </c>
      <c r="VPD79" s="321">
        <f t="shared" si="334"/>
        <v>0</v>
      </c>
      <c r="VPE79" s="321">
        <f t="shared" si="334"/>
        <v>0</v>
      </c>
      <c r="VPF79" s="321">
        <f t="shared" si="334"/>
        <v>0</v>
      </c>
      <c r="VPG79" s="321">
        <f t="shared" si="334"/>
        <v>0</v>
      </c>
      <c r="VPH79" s="321">
        <f t="shared" si="334"/>
        <v>0</v>
      </c>
      <c r="VPI79" s="321">
        <f t="shared" si="334"/>
        <v>0</v>
      </c>
      <c r="VPJ79" s="321">
        <f t="shared" si="334"/>
        <v>0</v>
      </c>
      <c r="VPK79" s="321">
        <f t="shared" si="334"/>
        <v>0</v>
      </c>
      <c r="VPL79" s="321">
        <f t="shared" si="334"/>
        <v>0</v>
      </c>
      <c r="VPM79" s="321">
        <f t="shared" si="334"/>
        <v>0</v>
      </c>
      <c r="VPN79" s="321">
        <f t="shared" si="334"/>
        <v>0</v>
      </c>
      <c r="VPO79" s="321">
        <f t="shared" si="334"/>
        <v>0</v>
      </c>
      <c r="VPP79" s="321">
        <f t="shared" si="334"/>
        <v>0</v>
      </c>
      <c r="VPQ79" s="321">
        <f t="shared" si="334"/>
        <v>0</v>
      </c>
      <c r="VPR79" s="321">
        <f t="shared" si="334"/>
        <v>0</v>
      </c>
      <c r="VPS79" s="321">
        <f t="shared" si="334"/>
        <v>0</v>
      </c>
      <c r="VPT79" s="321">
        <f t="shared" si="334"/>
        <v>0</v>
      </c>
      <c r="VPU79" s="321">
        <f t="shared" si="334"/>
        <v>0</v>
      </c>
      <c r="VPV79" s="321">
        <f t="shared" si="334"/>
        <v>0</v>
      </c>
      <c r="VPW79" s="321">
        <f t="shared" si="334"/>
        <v>0</v>
      </c>
      <c r="VPX79" s="321">
        <f t="shared" si="334"/>
        <v>0</v>
      </c>
      <c r="VPY79" s="321">
        <f t="shared" si="334"/>
        <v>0</v>
      </c>
      <c r="VPZ79" s="321">
        <f t="shared" si="334"/>
        <v>0</v>
      </c>
      <c r="VQA79" s="321">
        <f t="shared" si="335"/>
        <v>0</v>
      </c>
      <c r="VQB79" s="321">
        <f t="shared" si="335"/>
        <v>0</v>
      </c>
      <c r="VQC79" s="321">
        <f t="shared" si="335"/>
        <v>0</v>
      </c>
      <c r="VQD79" s="321">
        <f t="shared" si="335"/>
        <v>0</v>
      </c>
      <c r="VQE79" s="321">
        <f t="shared" si="335"/>
        <v>0</v>
      </c>
      <c r="VQF79" s="321">
        <f t="shared" si="335"/>
        <v>0</v>
      </c>
      <c r="VQG79" s="321">
        <f t="shared" si="335"/>
        <v>0</v>
      </c>
      <c r="VQH79" s="321">
        <f t="shared" si="335"/>
        <v>0</v>
      </c>
      <c r="VQI79" s="321">
        <f t="shared" si="335"/>
        <v>0</v>
      </c>
      <c r="VQJ79" s="321">
        <f t="shared" si="335"/>
        <v>0</v>
      </c>
      <c r="VQK79" s="321">
        <f t="shared" si="335"/>
        <v>0</v>
      </c>
      <c r="VQL79" s="321">
        <f t="shared" si="335"/>
        <v>0</v>
      </c>
      <c r="VQM79" s="321">
        <f t="shared" si="335"/>
        <v>0</v>
      </c>
      <c r="VQN79" s="321">
        <f t="shared" si="335"/>
        <v>0</v>
      </c>
      <c r="VQO79" s="321">
        <f t="shared" si="335"/>
        <v>0</v>
      </c>
      <c r="VQP79" s="321">
        <f t="shared" si="335"/>
        <v>0</v>
      </c>
      <c r="VQQ79" s="321">
        <f t="shared" si="335"/>
        <v>0</v>
      </c>
      <c r="VQR79" s="321">
        <f t="shared" si="335"/>
        <v>0</v>
      </c>
      <c r="VQS79" s="321">
        <f t="shared" si="335"/>
        <v>0</v>
      </c>
      <c r="VQT79" s="321">
        <f t="shared" si="335"/>
        <v>0</v>
      </c>
      <c r="VQU79" s="321">
        <f t="shared" si="335"/>
        <v>0</v>
      </c>
      <c r="VQV79" s="321">
        <f t="shared" si="335"/>
        <v>0</v>
      </c>
      <c r="VQW79" s="321">
        <f t="shared" si="335"/>
        <v>0</v>
      </c>
      <c r="VQX79" s="321">
        <f t="shared" si="335"/>
        <v>0</v>
      </c>
      <c r="VQY79" s="321">
        <f t="shared" si="335"/>
        <v>0</v>
      </c>
      <c r="VQZ79" s="321">
        <f t="shared" si="335"/>
        <v>0</v>
      </c>
      <c r="VRA79" s="321">
        <f t="shared" si="335"/>
        <v>0</v>
      </c>
      <c r="VRB79" s="321">
        <f t="shared" si="335"/>
        <v>0</v>
      </c>
      <c r="VRC79" s="321">
        <f t="shared" si="335"/>
        <v>0</v>
      </c>
      <c r="VRD79" s="321">
        <f t="shared" si="335"/>
        <v>0</v>
      </c>
      <c r="VRE79" s="321">
        <f t="shared" si="335"/>
        <v>0</v>
      </c>
      <c r="VRF79" s="321">
        <f t="shared" si="335"/>
        <v>0</v>
      </c>
      <c r="VRG79" s="321">
        <f t="shared" si="335"/>
        <v>0</v>
      </c>
      <c r="VRH79" s="321">
        <f t="shared" si="335"/>
        <v>0</v>
      </c>
      <c r="VRI79" s="321">
        <f t="shared" si="335"/>
        <v>0</v>
      </c>
      <c r="VRJ79" s="321">
        <f t="shared" si="335"/>
        <v>0</v>
      </c>
      <c r="VRK79" s="321">
        <f t="shared" si="335"/>
        <v>0</v>
      </c>
      <c r="VRL79" s="321">
        <f t="shared" si="335"/>
        <v>0</v>
      </c>
      <c r="VRM79" s="321">
        <f t="shared" si="335"/>
        <v>0</v>
      </c>
      <c r="VRN79" s="321">
        <f t="shared" si="335"/>
        <v>0</v>
      </c>
      <c r="VRO79" s="321">
        <f t="shared" si="335"/>
        <v>0</v>
      </c>
      <c r="VRP79" s="321">
        <f t="shared" si="335"/>
        <v>0</v>
      </c>
      <c r="VRQ79" s="321">
        <f t="shared" si="335"/>
        <v>0</v>
      </c>
      <c r="VRR79" s="321">
        <f t="shared" si="335"/>
        <v>0</v>
      </c>
      <c r="VRS79" s="321">
        <f t="shared" si="335"/>
        <v>0</v>
      </c>
      <c r="VRT79" s="321">
        <f t="shared" si="335"/>
        <v>0</v>
      </c>
      <c r="VRU79" s="321">
        <f t="shared" si="335"/>
        <v>0</v>
      </c>
      <c r="VRV79" s="321">
        <f t="shared" si="335"/>
        <v>0</v>
      </c>
      <c r="VRW79" s="321">
        <f t="shared" si="335"/>
        <v>0</v>
      </c>
      <c r="VRX79" s="321">
        <f t="shared" si="335"/>
        <v>0</v>
      </c>
      <c r="VRY79" s="321">
        <f t="shared" si="335"/>
        <v>0</v>
      </c>
      <c r="VRZ79" s="321">
        <f t="shared" si="335"/>
        <v>0</v>
      </c>
      <c r="VSA79" s="321">
        <f t="shared" si="335"/>
        <v>0</v>
      </c>
      <c r="VSB79" s="321">
        <f t="shared" si="335"/>
        <v>0</v>
      </c>
      <c r="VSC79" s="321">
        <f t="shared" si="335"/>
        <v>0</v>
      </c>
      <c r="VSD79" s="321">
        <f t="shared" si="335"/>
        <v>0</v>
      </c>
      <c r="VSE79" s="321">
        <f t="shared" si="335"/>
        <v>0</v>
      </c>
      <c r="VSF79" s="321">
        <f t="shared" si="335"/>
        <v>0</v>
      </c>
      <c r="VSG79" s="321">
        <f t="shared" si="335"/>
        <v>0</v>
      </c>
      <c r="VSH79" s="321">
        <f t="shared" si="335"/>
        <v>0</v>
      </c>
      <c r="VSI79" s="321">
        <f t="shared" si="335"/>
        <v>0</v>
      </c>
      <c r="VSJ79" s="321">
        <f t="shared" si="335"/>
        <v>0</v>
      </c>
      <c r="VSK79" s="321">
        <f t="shared" si="335"/>
        <v>0</v>
      </c>
      <c r="VSL79" s="321">
        <f t="shared" si="335"/>
        <v>0</v>
      </c>
      <c r="VSM79" s="321">
        <f t="shared" si="336"/>
        <v>0</v>
      </c>
      <c r="VSN79" s="321">
        <f t="shared" si="336"/>
        <v>0</v>
      </c>
      <c r="VSO79" s="321">
        <f t="shared" si="336"/>
        <v>0</v>
      </c>
      <c r="VSP79" s="321">
        <f t="shared" si="336"/>
        <v>0</v>
      </c>
      <c r="VSQ79" s="321">
        <f t="shared" si="336"/>
        <v>0</v>
      </c>
      <c r="VSR79" s="321">
        <f t="shared" si="336"/>
        <v>0</v>
      </c>
      <c r="VSS79" s="321">
        <f t="shared" si="336"/>
        <v>0</v>
      </c>
      <c r="VST79" s="321">
        <f t="shared" si="336"/>
        <v>0</v>
      </c>
      <c r="VSU79" s="321">
        <f t="shared" si="336"/>
        <v>0</v>
      </c>
      <c r="VSV79" s="321">
        <f t="shared" si="336"/>
        <v>0</v>
      </c>
      <c r="VSW79" s="321">
        <f t="shared" si="336"/>
        <v>0</v>
      </c>
      <c r="VSX79" s="321">
        <f t="shared" si="336"/>
        <v>0</v>
      </c>
      <c r="VSY79" s="321">
        <f t="shared" si="336"/>
        <v>0</v>
      </c>
      <c r="VSZ79" s="321">
        <f t="shared" si="336"/>
        <v>0</v>
      </c>
      <c r="VTA79" s="321">
        <f t="shared" si="336"/>
        <v>0</v>
      </c>
      <c r="VTB79" s="321">
        <f t="shared" si="336"/>
        <v>0</v>
      </c>
      <c r="VTC79" s="321">
        <f t="shared" si="336"/>
        <v>0</v>
      </c>
      <c r="VTD79" s="321">
        <f t="shared" si="336"/>
        <v>0</v>
      </c>
      <c r="VTE79" s="321">
        <f t="shared" si="336"/>
        <v>0</v>
      </c>
      <c r="VTF79" s="321">
        <f t="shared" si="336"/>
        <v>0</v>
      </c>
      <c r="VTG79" s="321">
        <f t="shared" si="336"/>
        <v>0</v>
      </c>
      <c r="VTH79" s="321">
        <f t="shared" si="336"/>
        <v>0</v>
      </c>
      <c r="VTI79" s="321">
        <f t="shared" si="336"/>
        <v>0</v>
      </c>
      <c r="VTJ79" s="321">
        <f t="shared" si="336"/>
        <v>0</v>
      </c>
      <c r="VTK79" s="321">
        <f t="shared" si="336"/>
        <v>0</v>
      </c>
      <c r="VTL79" s="321">
        <f t="shared" si="336"/>
        <v>0</v>
      </c>
      <c r="VTM79" s="321">
        <f t="shared" si="336"/>
        <v>0</v>
      </c>
      <c r="VTN79" s="321">
        <f t="shared" si="336"/>
        <v>0</v>
      </c>
      <c r="VTO79" s="321">
        <f t="shared" si="336"/>
        <v>0</v>
      </c>
      <c r="VTP79" s="321">
        <f t="shared" si="336"/>
        <v>0</v>
      </c>
      <c r="VTQ79" s="321">
        <f t="shared" si="336"/>
        <v>0</v>
      </c>
      <c r="VTR79" s="321">
        <f t="shared" si="336"/>
        <v>0</v>
      </c>
      <c r="VTS79" s="321">
        <f t="shared" si="336"/>
        <v>0</v>
      </c>
      <c r="VTT79" s="321">
        <f t="shared" si="336"/>
        <v>0</v>
      </c>
      <c r="VTU79" s="321">
        <f t="shared" si="336"/>
        <v>0</v>
      </c>
      <c r="VTV79" s="321">
        <f t="shared" si="336"/>
        <v>0</v>
      </c>
      <c r="VTW79" s="321">
        <f t="shared" si="336"/>
        <v>0</v>
      </c>
      <c r="VTX79" s="321">
        <f t="shared" si="336"/>
        <v>0</v>
      </c>
      <c r="VTY79" s="321">
        <f t="shared" si="336"/>
        <v>0</v>
      </c>
      <c r="VTZ79" s="321">
        <f t="shared" si="336"/>
        <v>0</v>
      </c>
      <c r="VUA79" s="321">
        <f t="shared" si="336"/>
        <v>0</v>
      </c>
      <c r="VUB79" s="321">
        <f t="shared" si="336"/>
        <v>0</v>
      </c>
      <c r="VUC79" s="321">
        <f t="shared" si="336"/>
        <v>0</v>
      </c>
      <c r="VUD79" s="321">
        <f t="shared" si="336"/>
        <v>0</v>
      </c>
      <c r="VUE79" s="321">
        <f t="shared" si="336"/>
        <v>0</v>
      </c>
      <c r="VUF79" s="321">
        <f t="shared" si="336"/>
        <v>0</v>
      </c>
      <c r="VUG79" s="321">
        <f t="shared" si="336"/>
        <v>0</v>
      </c>
      <c r="VUH79" s="321">
        <f t="shared" si="336"/>
        <v>0</v>
      </c>
      <c r="VUI79" s="321">
        <f t="shared" si="336"/>
        <v>0</v>
      </c>
      <c r="VUJ79" s="321">
        <f t="shared" si="336"/>
        <v>0</v>
      </c>
      <c r="VUK79" s="321">
        <f t="shared" si="336"/>
        <v>0</v>
      </c>
      <c r="VUL79" s="321">
        <f t="shared" si="336"/>
        <v>0</v>
      </c>
      <c r="VUM79" s="321">
        <f t="shared" si="336"/>
        <v>0</v>
      </c>
      <c r="VUN79" s="321">
        <f t="shared" si="336"/>
        <v>0</v>
      </c>
      <c r="VUO79" s="321">
        <f t="shared" si="336"/>
        <v>0</v>
      </c>
      <c r="VUP79" s="321">
        <f t="shared" si="336"/>
        <v>0</v>
      </c>
      <c r="VUQ79" s="321">
        <f t="shared" si="336"/>
        <v>0</v>
      </c>
      <c r="VUR79" s="321">
        <f t="shared" si="336"/>
        <v>0</v>
      </c>
      <c r="VUS79" s="321">
        <f t="shared" si="336"/>
        <v>0</v>
      </c>
      <c r="VUT79" s="321">
        <f t="shared" si="336"/>
        <v>0</v>
      </c>
      <c r="VUU79" s="321">
        <f t="shared" si="336"/>
        <v>0</v>
      </c>
      <c r="VUV79" s="321">
        <f t="shared" si="336"/>
        <v>0</v>
      </c>
      <c r="VUW79" s="321">
        <f t="shared" si="336"/>
        <v>0</v>
      </c>
      <c r="VUX79" s="321">
        <f t="shared" si="336"/>
        <v>0</v>
      </c>
      <c r="VUY79" s="321">
        <f t="shared" si="337"/>
        <v>0</v>
      </c>
      <c r="VUZ79" s="321">
        <f t="shared" si="337"/>
        <v>0</v>
      </c>
      <c r="VVA79" s="321">
        <f t="shared" si="337"/>
        <v>0</v>
      </c>
      <c r="VVB79" s="321">
        <f t="shared" si="337"/>
        <v>0</v>
      </c>
      <c r="VVC79" s="321">
        <f t="shared" si="337"/>
        <v>0</v>
      </c>
      <c r="VVD79" s="321">
        <f t="shared" si="337"/>
        <v>0</v>
      </c>
      <c r="VVE79" s="321">
        <f t="shared" si="337"/>
        <v>0</v>
      </c>
      <c r="VVF79" s="321">
        <f t="shared" si="337"/>
        <v>0</v>
      </c>
      <c r="VVG79" s="321">
        <f t="shared" si="337"/>
        <v>0</v>
      </c>
      <c r="VVH79" s="321">
        <f t="shared" si="337"/>
        <v>0</v>
      </c>
      <c r="VVI79" s="321">
        <f t="shared" si="337"/>
        <v>0</v>
      </c>
      <c r="VVJ79" s="321">
        <f t="shared" si="337"/>
        <v>0</v>
      </c>
      <c r="VVK79" s="321">
        <f t="shared" si="337"/>
        <v>0</v>
      </c>
      <c r="VVL79" s="321">
        <f t="shared" si="337"/>
        <v>0</v>
      </c>
      <c r="VVM79" s="321">
        <f t="shared" si="337"/>
        <v>0</v>
      </c>
      <c r="VVN79" s="321">
        <f t="shared" si="337"/>
        <v>0</v>
      </c>
      <c r="VVO79" s="321">
        <f t="shared" si="337"/>
        <v>0</v>
      </c>
      <c r="VVP79" s="321">
        <f t="shared" si="337"/>
        <v>0</v>
      </c>
      <c r="VVQ79" s="321">
        <f t="shared" si="337"/>
        <v>0</v>
      </c>
      <c r="VVR79" s="321">
        <f t="shared" si="337"/>
        <v>0</v>
      </c>
      <c r="VVS79" s="321">
        <f t="shared" si="337"/>
        <v>0</v>
      </c>
      <c r="VVT79" s="321">
        <f t="shared" si="337"/>
        <v>0</v>
      </c>
      <c r="VVU79" s="321">
        <f t="shared" si="337"/>
        <v>0</v>
      </c>
      <c r="VVV79" s="321">
        <f t="shared" si="337"/>
        <v>0</v>
      </c>
      <c r="VVW79" s="321">
        <f t="shared" si="337"/>
        <v>0</v>
      </c>
      <c r="VVX79" s="321">
        <f t="shared" si="337"/>
        <v>0</v>
      </c>
      <c r="VVY79" s="321">
        <f t="shared" si="337"/>
        <v>0</v>
      </c>
      <c r="VVZ79" s="321">
        <f t="shared" si="337"/>
        <v>0</v>
      </c>
      <c r="VWA79" s="321">
        <f t="shared" si="337"/>
        <v>0</v>
      </c>
      <c r="VWB79" s="321">
        <f t="shared" si="337"/>
        <v>0</v>
      </c>
      <c r="VWC79" s="321">
        <f t="shared" si="337"/>
        <v>0</v>
      </c>
      <c r="VWD79" s="321">
        <f t="shared" si="337"/>
        <v>0</v>
      </c>
      <c r="VWE79" s="321">
        <f t="shared" si="337"/>
        <v>0</v>
      </c>
      <c r="VWF79" s="321">
        <f t="shared" si="337"/>
        <v>0</v>
      </c>
      <c r="VWG79" s="321">
        <f t="shared" si="337"/>
        <v>0</v>
      </c>
      <c r="VWH79" s="321">
        <f t="shared" si="337"/>
        <v>0</v>
      </c>
      <c r="VWI79" s="321">
        <f t="shared" si="337"/>
        <v>0</v>
      </c>
      <c r="VWJ79" s="321">
        <f t="shared" si="337"/>
        <v>0</v>
      </c>
      <c r="VWK79" s="321">
        <f t="shared" si="337"/>
        <v>0</v>
      </c>
      <c r="VWL79" s="321">
        <f t="shared" si="337"/>
        <v>0</v>
      </c>
      <c r="VWM79" s="321">
        <f t="shared" si="337"/>
        <v>0</v>
      </c>
      <c r="VWN79" s="321">
        <f t="shared" si="337"/>
        <v>0</v>
      </c>
      <c r="VWO79" s="321">
        <f t="shared" si="337"/>
        <v>0</v>
      </c>
      <c r="VWP79" s="321">
        <f t="shared" si="337"/>
        <v>0</v>
      </c>
      <c r="VWQ79" s="321">
        <f t="shared" si="337"/>
        <v>0</v>
      </c>
      <c r="VWR79" s="321">
        <f t="shared" si="337"/>
        <v>0</v>
      </c>
      <c r="VWS79" s="321">
        <f t="shared" si="337"/>
        <v>0</v>
      </c>
      <c r="VWT79" s="321">
        <f t="shared" si="337"/>
        <v>0</v>
      </c>
      <c r="VWU79" s="321">
        <f t="shared" si="337"/>
        <v>0</v>
      </c>
      <c r="VWV79" s="321">
        <f t="shared" si="337"/>
        <v>0</v>
      </c>
      <c r="VWW79" s="321">
        <f t="shared" si="337"/>
        <v>0</v>
      </c>
      <c r="VWX79" s="321">
        <f t="shared" si="337"/>
        <v>0</v>
      </c>
      <c r="VWY79" s="321">
        <f t="shared" si="337"/>
        <v>0</v>
      </c>
      <c r="VWZ79" s="321">
        <f t="shared" si="337"/>
        <v>0</v>
      </c>
      <c r="VXA79" s="321">
        <f t="shared" si="337"/>
        <v>0</v>
      </c>
      <c r="VXB79" s="321">
        <f t="shared" si="337"/>
        <v>0</v>
      </c>
      <c r="VXC79" s="321">
        <f t="shared" si="337"/>
        <v>0</v>
      </c>
      <c r="VXD79" s="321">
        <f t="shared" si="337"/>
        <v>0</v>
      </c>
      <c r="VXE79" s="321">
        <f t="shared" si="337"/>
        <v>0</v>
      </c>
      <c r="VXF79" s="321">
        <f t="shared" si="337"/>
        <v>0</v>
      </c>
      <c r="VXG79" s="321">
        <f t="shared" si="337"/>
        <v>0</v>
      </c>
      <c r="VXH79" s="321">
        <f t="shared" si="337"/>
        <v>0</v>
      </c>
      <c r="VXI79" s="321">
        <f t="shared" si="337"/>
        <v>0</v>
      </c>
      <c r="VXJ79" s="321">
        <f t="shared" si="337"/>
        <v>0</v>
      </c>
      <c r="VXK79" s="321">
        <f t="shared" si="338"/>
        <v>0</v>
      </c>
      <c r="VXL79" s="321">
        <f t="shared" si="338"/>
        <v>0</v>
      </c>
      <c r="VXM79" s="321">
        <f t="shared" si="338"/>
        <v>0</v>
      </c>
      <c r="VXN79" s="321">
        <f t="shared" si="338"/>
        <v>0</v>
      </c>
      <c r="VXO79" s="321">
        <f t="shared" si="338"/>
        <v>0</v>
      </c>
      <c r="VXP79" s="321">
        <f t="shared" si="338"/>
        <v>0</v>
      </c>
      <c r="VXQ79" s="321">
        <f t="shared" si="338"/>
        <v>0</v>
      </c>
      <c r="VXR79" s="321">
        <f t="shared" si="338"/>
        <v>0</v>
      </c>
      <c r="VXS79" s="321">
        <f t="shared" si="338"/>
        <v>0</v>
      </c>
      <c r="VXT79" s="321">
        <f t="shared" si="338"/>
        <v>0</v>
      </c>
      <c r="VXU79" s="321">
        <f t="shared" si="338"/>
        <v>0</v>
      </c>
      <c r="VXV79" s="321">
        <f t="shared" si="338"/>
        <v>0</v>
      </c>
      <c r="VXW79" s="321">
        <f t="shared" si="338"/>
        <v>0</v>
      </c>
      <c r="VXX79" s="321">
        <f t="shared" si="338"/>
        <v>0</v>
      </c>
      <c r="VXY79" s="321">
        <f t="shared" si="338"/>
        <v>0</v>
      </c>
      <c r="VXZ79" s="321">
        <f t="shared" si="338"/>
        <v>0</v>
      </c>
      <c r="VYA79" s="321">
        <f t="shared" si="338"/>
        <v>0</v>
      </c>
      <c r="VYB79" s="321">
        <f t="shared" si="338"/>
        <v>0</v>
      </c>
      <c r="VYC79" s="321">
        <f t="shared" si="338"/>
        <v>0</v>
      </c>
      <c r="VYD79" s="321">
        <f t="shared" si="338"/>
        <v>0</v>
      </c>
      <c r="VYE79" s="321">
        <f t="shared" si="338"/>
        <v>0</v>
      </c>
      <c r="VYF79" s="321">
        <f t="shared" si="338"/>
        <v>0</v>
      </c>
      <c r="VYG79" s="321">
        <f t="shared" si="338"/>
        <v>0</v>
      </c>
      <c r="VYH79" s="321">
        <f t="shared" si="338"/>
        <v>0</v>
      </c>
      <c r="VYI79" s="321">
        <f t="shared" si="338"/>
        <v>0</v>
      </c>
      <c r="VYJ79" s="321">
        <f t="shared" si="338"/>
        <v>0</v>
      </c>
      <c r="VYK79" s="321">
        <f t="shared" si="338"/>
        <v>0</v>
      </c>
      <c r="VYL79" s="321">
        <f t="shared" si="338"/>
        <v>0</v>
      </c>
      <c r="VYM79" s="321">
        <f t="shared" si="338"/>
        <v>0</v>
      </c>
      <c r="VYN79" s="321">
        <f t="shared" si="338"/>
        <v>0</v>
      </c>
      <c r="VYO79" s="321">
        <f t="shared" si="338"/>
        <v>0</v>
      </c>
      <c r="VYP79" s="321">
        <f t="shared" si="338"/>
        <v>0</v>
      </c>
      <c r="VYQ79" s="321">
        <f t="shared" si="338"/>
        <v>0</v>
      </c>
      <c r="VYR79" s="321">
        <f t="shared" si="338"/>
        <v>0</v>
      </c>
      <c r="VYS79" s="321">
        <f t="shared" si="338"/>
        <v>0</v>
      </c>
      <c r="VYT79" s="321">
        <f t="shared" si="338"/>
        <v>0</v>
      </c>
      <c r="VYU79" s="321">
        <f t="shared" si="338"/>
        <v>0</v>
      </c>
      <c r="VYV79" s="321">
        <f t="shared" si="338"/>
        <v>0</v>
      </c>
      <c r="VYW79" s="321">
        <f t="shared" si="338"/>
        <v>0</v>
      </c>
      <c r="VYX79" s="321">
        <f t="shared" si="338"/>
        <v>0</v>
      </c>
      <c r="VYY79" s="321">
        <f t="shared" si="338"/>
        <v>0</v>
      </c>
      <c r="VYZ79" s="321">
        <f t="shared" si="338"/>
        <v>0</v>
      </c>
      <c r="VZA79" s="321">
        <f t="shared" si="338"/>
        <v>0</v>
      </c>
      <c r="VZB79" s="321">
        <f t="shared" si="338"/>
        <v>0</v>
      </c>
      <c r="VZC79" s="321">
        <f t="shared" si="338"/>
        <v>0</v>
      </c>
      <c r="VZD79" s="321">
        <f t="shared" si="338"/>
        <v>0</v>
      </c>
      <c r="VZE79" s="321">
        <f t="shared" si="338"/>
        <v>0</v>
      </c>
      <c r="VZF79" s="321">
        <f t="shared" si="338"/>
        <v>0</v>
      </c>
      <c r="VZG79" s="321">
        <f t="shared" si="338"/>
        <v>0</v>
      </c>
      <c r="VZH79" s="321">
        <f t="shared" si="338"/>
        <v>0</v>
      </c>
      <c r="VZI79" s="321">
        <f t="shared" si="338"/>
        <v>0</v>
      </c>
      <c r="VZJ79" s="321">
        <f t="shared" si="338"/>
        <v>0</v>
      </c>
      <c r="VZK79" s="321">
        <f t="shared" si="338"/>
        <v>0</v>
      </c>
      <c r="VZL79" s="321">
        <f t="shared" si="338"/>
        <v>0</v>
      </c>
      <c r="VZM79" s="321">
        <f t="shared" si="338"/>
        <v>0</v>
      </c>
      <c r="VZN79" s="321">
        <f t="shared" si="338"/>
        <v>0</v>
      </c>
      <c r="VZO79" s="321">
        <f t="shared" si="338"/>
        <v>0</v>
      </c>
      <c r="VZP79" s="321">
        <f t="shared" si="338"/>
        <v>0</v>
      </c>
      <c r="VZQ79" s="321">
        <f t="shared" si="338"/>
        <v>0</v>
      </c>
      <c r="VZR79" s="321">
        <f t="shared" si="338"/>
        <v>0</v>
      </c>
      <c r="VZS79" s="321">
        <f t="shared" si="338"/>
        <v>0</v>
      </c>
      <c r="VZT79" s="321">
        <f t="shared" si="338"/>
        <v>0</v>
      </c>
      <c r="VZU79" s="321">
        <f t="shared" si="338"/>
        <v>0</v>
      </c>
      <c r="VZV79" s="321">
        <f t="shared" si="338"/>
        <v>0</v>
      </c>
      <c r="VZW79" s="321">
        <f t="shared" si="339"/>
        <v>0</v>
      </c>
      <c r="VZX79" s="321">
        <f t="shared" si="339"/>
        <v>0</v>
      </c>
      <c r="VZY79" s="321">
        <f t="shared" si="339"/>
        <v>0</v>
      </c>
      <c r="VZZ79" s="321">
        <f t="shared" si="339"/>
        <v>0</v>
      </c>
      <c r="WAA79" s="321">
        <f t="shared" si="339"/>
        <v>0</v>
      </c>
      <c r="WAB79" s="321">
        <f t="shared" si="339"/>
        <v>0</v>
      </c>
      <c r="WAC79" s="321">
        <f t="shared" si="339"/>
        <v>0</v>
      </c>
      <c r="WAD79" s="321">
        <f t="shared" si="339"/>
        <v>0</v>
      </c>
      <c r="WAE79" s="321">
        <f t="shared" si="339"/>
        <v>0</v>
      </c>
      <c r="WAF79" s="321">
        <f t="shared" si="339"/>
        <v>0</v>
      </c>
      <c r="WAG79" s="321">
        <f t="shared" si="339"/>
        <v>0</v>
      </c>
      <c r="WAH79" s="321">
        <f t="shared" si="339"/>
        <v>0</v>
      </c>
      <c r="WAI79" s="321">
        <f t="shared" si="339"/>
        <v>0</v>
      </c>
      <c r="WAJ79" s="321">
        <f t="shared" si="339"/>
        <v>0</v>
      </c>
      <c r="WAK79" s="321">
        <f t="shared" si="339"/>
        <v>0</v>
      </c>
      <c r="WAL79" s="321">
        <f t="shared" si="339"/>
        <v>0</v>
      </c>
      <c r="WAM79" s="321">
        <f t="shared" si="339"/>
        <v>0</v>
      </c>
      <c r="WAN79" s="321">
        <f t="shared" si="339"/>
        <v>0</v>
      </c>
      <c r="WAO79" s="321">
        <f t="shared" si="339"/>
        <v>0</v>
      </c>
      <c r="WAP79" s="321">
        <f t="shared" si="339"/>
        <v>0</v>
      </c>
      <c r="WAQ79" s="321">
        <f t="shared" si="339"/>
        <v>0</v>
      </c>
      <c r="WAR79" s="321">
        <f t="shared" si="339"/>
        <v>0</v>
      </c>
      <c r="WAS79" s="321">
        <f t="shared" si="339"/>
        <v>0</v>
      </c>
      <c r="WAT79" s="321">
        <f t="shared" si="339"/>
        <v>0</v>
      </c>
      <c r="WAU79" s="321">
        <f t="shared" si="339"/>
        <v>0</v>
      </c>
      <c r="WAV79" s="321">
        <f t="shared" si="339"/>
        <v>0</v>
      </c>
      <c r="WAW79" s="321">
        <f t="shared" si="339"/>
        <v>0</v>
      </c>
      <c r="WAX79" s="321">
        <f t="shared" si="339"/>
        <v>0</v>
      </c>
      <c r="WAY79" s="321">
        <f t="shared" si="339"/>
        <v>0</v>
      </c>
      <c r="WAZ79" s="321">
        <f t="shared" si="339"/>
        <v>0</v>
      </c>
      <c r="WBA79" s="321">
        <f t="shared" si="339"/>
        <v>0</v>
      </c>
      <c r="WBB79" s="321">
        <f t="shared" si="339"/>
        <v>0</v>
      </c>
      <c r="WBC79" s="321">
        <f t="shared" si="339"/>
        <v>0</v>
      </c>
      <c r="WBD79" s="321">
        <f t="shared" si="339"/>
        <v>0</v>
      </c>
      <c r="WBE79" s="321">
        <f t="shared" si="339"/>
        <v>0</v>
      </c>
      <c r="WBF79" s="321">
        <f t="shared" si="339"/>
        <v>0</v>
      </c>
      <c r="WBG79" s="321">
        <f t="shared" si="339"/>
        <v>0</v>
      </c>
      <c r="WBH79" s="321">
        <f t="shared" si="339"/>
        <v>0</v>
      </c>
      <c r="WBI79" s="321">
        <f t="shared" si="339"/>
        <v>0</v>
      </c>
      <c r="WBJ79" s="321">
        <f t="shared" si="339"/>
        <v>0</v>
      </c>
      <c r="WBK79" s="321">
        <f t="shared" si="339"/>
        <v>0</v>
      </c>
      <c r="WBL79" s="321">
        <f t="shared" si="339"/>
        <v>0</v>
      </c>
      <c r="WBM79" s="321">
        <f t="shared" si="339"/>
        <v>0</v>
      </c>
      <c r="WBN79" s="321">
        <f t="shared" si="339"/>
        <v>0</v>
      </c>
      <c r="WBO79" s="321">
        <f t="shared" si="339"/>
        <v>0</v>
      </c>
      <c r="WBP79" s="321">
        <f t="shared" si="339"/>
        <v>0</v>
      </c>
      <c r="WBQ79" s="321">
        <f t="shared" si="339"/>
        <v>0</v>
      </c>
      <c r="WBR79" s="321">
        <f t="shared" si="339"/>
        <v>0</v>
      </c>
      <c r="WBS79" s="321">
        <f t="shared" si="339"/>
        <v>0</v>
      </c>
      <c r="WBT79" s="321">
        <f t="shared" si="339"/>
        <v>0</v>
      </c>
      <c r="WBU79" s="321">
        <f t="shared" si="339"/>
        <v>0</v>
      </c>
      <c r="WBV79" s="321">
        <f t="shared" si="339"/>
        <v>0</v>
      </c>
      <c r="WBW79" s="321">
        <f t="shared" si="339"/>
        <v>0</v>
      </c>
      <c r="WBX79" s="321">
        <f t="shared" si="339"/>
        <v>0</v>
      </c>
      <c r="WBY79" s="321">
        <f t="shared" si="339"/>
        <v>0</v>
      </c>
      <c r="WBZ79" s="321">
        <f t="shared" si="339"/>
        <v>0</v>
      </c>
      <c r="WCA79" s="321">
        <f t="shared" si="339"/>
        <v>0</v>
      </c>
      <c r="WCB79" s="321">
        <f t="shared" si="339"/>
        <v>0</v>
      </c>
      <c r="WCC79" s="321">
        <f t="shared" si="339"/>
        <v>0</v>
      </c>
      <c r="WCD79" s="321">
        <f t="shared" si="339"/>
        <v>0</v>
      </c>
      <c r="WCE79" s="321">
        <f t="shared" si="339"/>
        <v>0</v>
      </c>
      <c r="WCF79" s="321">
        <f t="shared" si="339"/>
        <v>0</v>
      </c>
      <c r="WCG79" s="321">
        <f t="shared" si="339"/>
        <v>0</v>
      </c>
      <c r="WCH79" s="321">
        <f t="shared" si="339"/>
        <v>0</v>
      </c>
      <c r="WCI79" s="321">
        <f t="shared" si="340"/>
        <v>0</v>
      </c>
      <c r="WCJ79" s="321">
        <f t="shared" si="340"/>
        <v>0</v>
      </c>
      <c r="WCK79" s="321">
        <f t="shared" si="340"/>
        <v>0</v>
      </c>
      <c r="WCL79" s="321">
        <f t="shared" si="340"/>
        <v>0</v>
      </c>
      <c r="WCM79" s="321">
        <f t="shared" si="340"/>
        <v>0</v>
      </c>
      <c r="WCN79" s="321">
        <f t="shared" si="340"/>
        <v>0</v>
      </c>
      <c r="WCO79" s="321">
        <f t="shared" si="340"/>
        <v>0</v>
      </c>
      <c r="WCP79" s="321">
        <f t="shared" si="340"/>
        <v>0</v>
      </c>
      <c r="WCQ79" s="321">
        <f t="shared" si="340"/>
        <v>0</v>
      </c>
      <c r="WCR79" s="321">
        <f t="shared" si="340"/>
        <v>0</v>
      </c>
      <c r="WCS79" s="321">
        <f t="shared" si="340"/>
        <v>0</v>
      </c>
      <c r="WCT79" s="321">
        <f t="shared" si="340"/>
        <v>0</v>
      </c>
      <c r="WCU79" s="321">
        <f t="shared" si="340"/>
        <v>0</v>
      </c>
      <c r="WCV79" s="321">
        <f t="shared" si="340"/>
        <v>0</v>
      </c>
      <c r="WCW79" s="321">
        <f t="shared" si="340"/>
        <v>0</v>
      </c>
      <c r="WCX79" s="321">
        <f t="shared" si="340"/>
        <v>0</v>
      </c>
      <c r="WCY79" s="321">
        <f t="shared" si="340"/>
        <v>0</v>
      </c>
      <c r="WCZ79" s="321">
        <f t="shared" si="340"/>
        <v>0</v>
      </c>
      <c r="WDA79" s="321">
        <f t="shared" si="340"/>
        <v>0</v>
      </c>
      <c r="WDB79" s="321">
        <f t="shared" si="340"/>
        <v>0</v>
      </c>
      <c r="WDC79" s="321">
        <f t="shared" si="340"/>
        <v>0</v>
      </c>
      <c r="WDD79" s="321">
        <f t="shared" si="340"/>
        <v>0</v>
      </c>
      <c r="WDE79" s="321">
        <f t="shared" si="340"/>
        <v>0</v>
      </c>
      <c r="WDF79" s="321">
        <f t="shared" si="340"/>
        <v>0</v>
      </c>
      <c r="WDG79" s="321">
        <f t="shared" si="340"/>
        <v>0</v>
      </c>
      <c r="WDH79" s="321">
        <f t="shared" si="340"/>
        <v>0</v>
      </c>
      <c r="WDI79" s="321">
        <f t="shared" si="340"/>
        <v>0</v>
      </c>
      <c r="WDJ79" s="321">
        <f t="shared" si="340"/>
        <v>0</v>
      </c>
      <c r="WDK79" s="321">
        <f t="shared" si="340"/>
        <v>0</v>
      </c>
      <c r="WDL79" s="321">
        <f t="shared" si="340"/>
        <v>0</v>
      </c>
      <c r="WDM79" s="321">
        <f t="shared" si="340"/>
        <v>0</v>
      </c>
      <c r="WDN79" s="321">
        <f t="shared" si="340"/>
        <v>0</v>
      </c>
      <c r="WDO79" s="321">
        <f t="shared" si="340"/>
        <v>0</v>
      </c>
      <c r="WDP79" s="321">
        <f t="shared" si="340"/>
        <v>0</v>
      </c>
      <c r="WDQ79" s="321">
        <f t="shared" si="340"/>
        <v>0</v>
      </c>
      <c r="WDR79" s="321">
        <f t="shared" si="340"/>
        <v>0</v>
      </c>
      <c r="WDS79" s="321">
        <f t="shared" si="340"/>
        <v>0</v>
      </c>
      <c r="WDT79" s="321">
        <f t="shared" si="340"/>
        <v>0</v>
      </c>
      <c r="WDU79" s="321">
        <f t="shared" si="340"/>
        <v>0</v>
      </c>
      <c r="WDV79" s="321">
        <f t="shared" si="340"/>
        <v>0</v>
      </c>
      <c r="WDW79" s="321">
        <f t="shared" si="340"/>
        <v>0</v>
      </c>
      <c r="WDX79" s="321">
        <f t="shared" si="340"/>
        <v>0</v>
      </c>
      <c r="WDY79" s="321">
        <f t="shared" si="340"/>
        <v>0</v>
      </c>
      <c r="WDZ79" s="321">
        <f t="shared" si="340"/>
        <v>0</v>
      </c>
      <c r="WEA79" s="321">
        <f t="shared" si="340"/>
        <v>0</v>
      </c>
      <c r="WEB79" s="321">
        <f t="shared" si="340"/>
        <v>0</v>
      </c>
      <c r="WEC79" s="321">
        <f t="shared" si="340"/>
        <v>0</v>
      </c>
      <c r="WED79" s="321">
        <f t="shared" si="340"/>
        <v>0</v>
      </c>
      <c r="WEE79" s="321">
        <f t="shared" si="340"/>
        <v>0</v>
      </c>
      <c r="WEF79" s="321">
        <f t="shared" si="340"/>
        <v>0</v>
      </c>
      <c r="WEG79" s="321">
        <f t="shared" si="340"/>
        <v>0</v>
      </c>
      <c r="WEH79" s="321">
        <f t="shared" si="340"/>
        <v>0</v>
      </c>
      <c r="WEI79" s="321">
        <f t="shared" si="340"/>
        <v>0</v>
      </c>
      <c r="WEJ79" s="321">
        <f t="shared" si="340"/>
        <v>0</v>
      </c>
      <c r="WEK79" s="321">
        <f t="shared" si="340"/>
        <v>0</v>
      </c>
      <c r="WEL79" s="321">
        <f t="shared" si="340"/>
        <v>0</v>
      </c>
      <c r="WEM79" s="321">
        <f t="shared" si="340"/>
        <v>0</v>
      </c>
      <c r="WEN79" s="321">
        <f t="shared" si="340"/>
        <v>0</v>
      </c>
      <c r="WEO79" s="321">
        <f t="shared" si="340"/>
        <v>0</v>
      </c>
      <c r="WEP79" s="321">
        <f t="shared" si="340"/>
        <v>0</v>
      </c>
      <c r="WEQ79" s="321">
        <f t="shared" si="340"/>
        <v>0</v>
      </c>
      <c r="WER79" s="321">
        <f t="shared" si="340"/>
        <v>0</v>
      </c>
      <c r="WES79" s="321">
        <f t="shared" si="340"/>
        <v>0</v>
      </c>
      <c r="WET79" s="321">
        <f t="shared" si="340"/>
        <v>0</v>
      </c>
      <c r="WEU79" s="321">
        <f t="shared" si="341"/>
        <v>0</v>
      </c>
      <c r="WEV79" s="321">
        <f t="shared" si="341"/>
        <v>0</v>
      </c>
      <c r="WEW79" s="321">
        <f t="shared" si="341"/>
        <v>0</v>
      </c>
      <c r="WEX79" s="321">
        <f t="shared" si="341"/>
        <v>0</v>
      </c>
      <c r="WEY79" s="321">
        <f t="shared" si="341"/>
        <v>0</v>
      </c>
      <c r="WEZ79" s="321">
        <f t="shared" si="341"/>
        <v>0</v>
      </c>
      <c r="WFA79" s="321">
        <f t="shared" si="341"/>
        <v>0</v>
      </c>
      <c r="WFB79" s="321">
        <f t="shared" si="341"/>
        <v>0</v>
      </c>
      <c r="WFC79" s="321">
        <f t="shared" si="341"/>
        <v>0</v>
      </c>
      <c r="WFD79" s="321">
        <f t="shared" si="341"/>
        <v>0</v>
      </c>
      <c r="WFE79" s="321">
        <f t="shared" si="341"/>
        <v>0</v>
      </c>
      <c r="WFF79" s="321">
        <f t="shared" si="341"/>
        <v>0</v>
      </c>
      <c r="WFG79" s="321">
        <f t="shared" si="341"/>
        <v>0</v>
      </c>
      <c r="WFH79" s="321">
        <f t="shared" si="341"/>
        <v>0</v>
      </c>
      <c r="WFI79" s="321">
        <f t="shared" si="341"/>
        <v>0</v>
      </c>
      <c r="WFJ79" s="321">
        <f t="shared" si="341"/>
        <v>0</v>
      </c>
      <c r="WFK79" s="321">
        <f t="shared" si="341"/>
        <v>0</v>
      </c>
      <c r="WFL79" s="321">
        <f t="shared" si="341"/>
        <v>0</v>
      </c>
      <c r="WFM79" s="321">
        <f t="shared" si="341"/>
        <v>0</v>
      </c>
      <c r="WFN79" s="321">
        <f t="shared" si="341"/>
        <v>0</v>
      </c>
      <c r="WFO79" s="321">
        <f t="shared" si="341"/>
        <v>0</v>
      </c>
      <c r="WFP79" s="321">
        <f t="shared" si="341"/>
        <v>0</v>
      </c>
      <c r="WFQ79" s="321">
        <f t="shared" si="341"/>
        <v>0</v>
      </c>
      <c r="WFR79" s="321">
        <f t="shared" si="341"/>
        <v>0</v>
      </c>
      <c r="WFS79" s="321">
        <f t="shared" si="341"/>
        <v>0</v>
      </c>
      <c r="WFT79" s="321">
        <f t="shared" si="341"/>
        <v>0</v>
      </c>
      <c r="WFU79" s="321">
        <f t="shared" si="341"/>
        <v>0</v>
      </c>
      <c r="WFV79" s="321">
        <f t="shared" si="341"/>
        <v>0</v>
      </c>
      <c r="WFW79" s="321">
        <f t="shared" si="341"/>
        <v>0</v>
      </c>
      <c r="WFX79" s="321">
        <f t="shared" si="341"/>
        <v>0</v>
      </c>
      <c r="WFY79" s="321">
        <f t="shared" si="341"/>
        <v>0</v>
      </c>
      <c r="WFZ79" s="321">
        <f t="shared" si="341"/>
        <v>0</v>
      </c>
      <c r="WGA79" s="321">
        <f t="shared" si="341"/>
        <v>0</v>
      </c>
      <c r="WGB79" s="321">
        <f t="shared" si="341"/>
        <v>0</v>
      </c>
      <c r="WGC79" s="321">
        <f t="shared" si="341"/>
        <v>0</v>
      </c>
      <c r="WGD79" s="321">
        <f t="shared" si="341"/>
        <v>0</v>
      </c>
      <c r="WGE79" s="321">
        <f t="shared" si="341"/>
        <v>0</v>
      </c>
      <c r="WGF79" s="321">
        <f t="shared" si="341"/>
        <v>0</v>
      </c>
      <c r="WGG79" s="321">
        <f t="shared" si="341"/>
        <v>0</v>
      </c>
      <c r="WGH79" s="321">
        <f t="shared" si="341"/>
        <v>0</v>
      </c>
      <c r="WGI79" s="321">
        <f t="shared" si="341"/>
        <v>0</v>
      </c>
      <c r="WGJ79" s="321">
        <f t="shared" si="341"/>
        <v>0</v>
      </c>
      <c r="WGK79" s="321">
        <f t="shared" si="341"/>
        <v>0</v>
      </c>
      <c r="WGL79" s="321">
        <f t="shared" si="341"/>
        <v>0</v>
      </c>
      <c r="WGM79" s="321">
        <f t="shared" si="341"/>
        <v>0</v>
      </c>
      <c r="WGN79" s="321">
        <f t="shared" si="341"/>
        <v>0</v>
      </c>
      <c r="WGO79" s="321">
        <f t="shared" si="341"/>
        <v>0</v>
      </c>
      <c r="WGP79" s="321">
        <f t="shared" si="341"/>
        <v>0</v>
      </c>
      <c r="WGQ79" s="321">
        <f t="shared" si="341"/>
        <v>0</v>
      </c>
      <c r="WGR79" s="321">
        <f t="shared" si="341"/>
        <v>0</v>
      </c>
      <c r="WGS79" s="321">
        <f t="shared" si="341"/>
        <v>0</v>
      </c>
      <c r="WGT79" s="321">
        <f t="shared" si="341"/>
        <v>0</v>
      </c>
      <c r="WGU79" s="321">
        <f t="shared" si="341"/>
        <v>0</v>
      </c>
      <c r="WGV79" s="321">
        <f t="shared" si="341"/>
        <v>0</v>
      </c>
      <c r="WGW79" s="321">
        <f t="shared" si="341"/>
        <v>0</v>
      </c>
      <c r="WGX79" s="321">
        <f t="shared" si="341"/>
        <v>0</v>
      </c>
      <c r="WGY79" s="321">
        <f t="shared" si="341"/>
        <v>0</v>
      </c>
      <c r="WGZ79" s="321">
        <f t="shared" si="341"/>
        <v>0</v>
      </c>
      <c r="WHA79" s="321">
        <f t="shared" si="341"/>
        <v>0</v>
      </c>
      <c r="WHB79" s="321">
        <f t="shared" si="341"/>
        <v>0</v>
      </c>
      <c r="WHC79" s="321">
        <f t="shared" si="341"/>
        <v>0</v>
      </c>
      <c r="WHD79" s="321">
        <f t="shared" si="341"/>
        <v>0</v>
      </c>
      <c r="WHE79" s="321">
        <f t="shared" si="341"/>
        <v>0</v>
      </c>
      <c r="WHF79" s="321">
        <f t="shared" si="341"/>
        <v>0</v>
      </c>
      <c r="WHG79" s="321">
        <f t="shared" si="342"/>
        <v>0</v>
      </c>
      <c r="WHH79" s="321">
        <f t="shared" si="342"/>
        <v>0</v>
      </c>
      <c r="WHI79" s="321">
        <f t="shared" si="342"/>
        <v>0</v>
      </c>
      <c r="WHJ79" s="321">
        <f t="shared" si="342"/>
        <v>0</v>
      </c>
      <c r="WHK79" s="321">
        <f t="shared" si="342"/>
        <v>0</v>
      </c>
      <c r="WHL79" s="321">
        <f t="shared" si="342"/>
        <v>0</v>
      </c>
      <c r="WHM79" s="321">
        <f t="shared" si="342"/>
        <v>0</v>
      </c>
      <c r="WHN79" s="321">
        <f t="shared" si="342"/>
        <v>0</v>
      </c>
      <c r="WHO79" s="321">
        <f t="shared" si="342"/>
        <v>0</v>
      </c>
      <c r="WHP79" s="321">
        <f t="shared" si="342"/>
        <v>0</v>
      </c>
      <c r="WHQ79" s="321">
        <f t="shared" si="342"/>
        <v>0</v>
      </c>
      <c r="WHR79" s="321">
        <f t="shared" si="342"/>
        <v>0</v>
      </c>
      <c r="WHS79" s="321">
        <f t="shared" si="342"/>
        <v>0</v>
      </c>
      <c r="WHT79" s="321">
        <f t="shared" si="342"/>
        <v>0</v>
      </c>
      <c r="WHU79" s="321">
        <f t="shared" si="342"/>
        <v>0</v>
      </c>
      <c r="WHV79" s="321">
        <f t="shared" si="342"/>
        <v>0</v>
      </c>
      <c r="WHW79" s="321">
        <f t="shared" si="342"/>
        <v>0</v>
      </c>
      <c r="WHX79" s="321">
        <f t="shared" si="342"/>
        <v>0</v>
      </c>
      <c r="WHY79" s="321">
        <f t="shared" si="342"/>
        <v>0</v>
      </c>
      <c r="WHZ79" s="321">
        <f t="shared" si="342"/>
        <v>0</v>
      </c>
      <c r="WIA79" s="321">
        <f t="shared" si="342"/>
        <v>0</v>
      </c>
      <c r="WIB79" s="321">
        <f t="shared" si="342"/>
        <v>0</v>
      </c>
      <c r="WIC79" s="321">
        <f t="shared" si="342"/>
        <v>0</v>
      </c>
      <c r="WID79" s="321">
        <f t="shared" si="342"/>
        <v>0</v>
      </c>
      <c r="WIE79" s="321">
        <f t="shared" si="342"/>
        <v>0</v>
      </c>
      <c r="WIF79" s="321">
        <f t="shared" si="342"/>
        <v>0</v>
      </c>
      <c r="WIG79" s="321">
        <f t="shared" si="342"/>
        <v>0</v>
      </c>
      <c r="WIH79" s="321">
        <f t="shared" si="342"/>
        <v>0</v>
      </c>
      <c r="WII79" s="321">
        <f t="shared" si="342"/>
        <v>0</v>
      </c>
      <c r="WIJ79" s="321">
        <f t="shared" si="342"/>
        <v>0</v>
      </c>
      <c r="WIK79" s="321">
        <f t="shared" si="342"/>
        <v>0</v>
      </c>
      <c r="WIL79" s="321">
        <f t="shared" si="342"/>
        <v>0</v>
      </c>
      <c r="WIM79" s="321">
        <f t="shared" si="342"/>
        <v>0</v>
      </c>
      <c r="WIN79" s="321">
        <f t="shared" si="342"/>
        <v>0</v>
      </c>
      <c r="WIO79" s="321">
        <f t="shared" si="342"/>
        <v>0</v>
      </c>
      <c r="WIP79" s="321">
        <f t="shared" si="342"/>
        <v>0</v>
      </c>
      <c r="WIQ79" s="321">
        <f t="shared" si="342"/>
        <v>0</v>
      </c>
      <c r="WIR79" s="321">
        <f t="shared" si="342"/>
        <v>0</v>
      </c>
      <c r="WIS79" s="321">
        <f t="shared" si="342"/>
        <v>0</v>
      </c>
      <c r="WIT79" s="321">
        <f t="shared" si="342"/>
        <v>0</v>
      </c>
      <c r="WIU79" s="321">
        <f t="shared" si="342"/>
        <v>0</v>
      </c>
      <c r="WIV79" s="321">
        <f t="shared" si="342"/>
        <v>0</v>
      </c>
      <c r="WIW79" s="321">
        <f t="shared" si="342"/>
        <v>0</v>
      </c>
      <c r="WIX79" s="321">
        <f t="shared" si="342"/>
        <v>0</v>
      </c>
      <c r="WIY79" s="321">
        <f t="shared" si="342"/>
        <v>0</v>
      </c>
      <c r="WIZ79" s="321">
        <f t="shared" si="342"/>
        <v>0</v>
      </c>
      <c r="WJA79" s="321">
        <f t="shared" si="342"/>
        <v>0</v>
      </c>
      <c r="WJB79" s="321">
        <f t="shared" si="342"/>
        <v>0</v>
      </c>
      <c r="WJC79" s="321">
        <f t="shared" si="342"/>
        <v>0</v>
      </c>
      <c r="WJD79" s="321">
        <f t="shared" si="342"/>
        <v>0</v>
      </c>
      <c r="WJE79" s="321">
        <f t="shared" si="342"/>
        <v>0</v>
      </c>
      <c r="WJF79" s="321">
        <f t="shared" si="342"/>
        <v>0</v>
      </c>
      <c r="WJG79" s="321">
        <f t="shared" si="342"/>
        <v>0</v>
      </c>
      <c r="WJH79" s="321">
        <f t="shared" si="342"/>
        <v>0</v>
      </c>
      <c r="WJI79" s="321">
        <f t="shared" si="342"/>
        <v>0</v>
      </c>
      <c r="WJJ79" s="321">
        <f t="shared" si="342"/>
        <v>0</v>
      </c>
      <c r="WJK79" s="321">
        <f t="shared" si="342"/>
        <v>0</v>
      </c>
      <c r="WJL79" s="321">
        <f t="shared" si="342"/>
        <v>0</v>
      </c>
      <c r="WJM79" s="321">
        <f t="shared" si="342"/>
        <v>0</v>
      </c>
      <c r="WJN79" s="321">
        <f t="shared" si="342"/>
        <v>0</v>
      </c>
      <c r="WJO79" s="321">
        <f t="shared" si="342"/>
        <v>0</v>
      </c>
      <c r="WJP79" s="321">
        <f t="shared" si="342"/>
        <v>0</v>
      </c>
      <c r="WJQ79" s="321">
        <f t="shared" si="342"/>
        <v>0</v>
      </c>
      <c r="WJR79" s="321">
        <f t="shared" si="342"/>
        <v>0</v>
      </c>
      <c r="WJS79" s="321">
        <f t="shared" si="343"/>
        <v>0</v>
      </c>
      <c r="WJT79" s="321">
        <f t="shared" si="343"/>
        <v>0</v>
      </c>
      <c r="WJU79" s="321">
        <f t="shared" si="343"/>
        <v>0</v>
      </c>
      <c r="WJV79" s="321">
        <f t="shared" si="343"/>
        <v>0</v>
      </c>
      <c r="WJW79" s="321">
        <f t="shared" si="343"/>
        <v>0</v>
      </c>
      <c r="WJX79" s="321">
        <f t="shared" si="343"/>
        <v>0</v>
      </c>
      <c r="WJY79" s="321">
        <f t="shared" si="343"/>
        <v>0</v>
      </c>
      <c r="WJZ79" s="321">
        <f t="shared" si="343"/>
        <v>0</v>
      </c>
      <c r="WKA79" s="321">
        <f t="shared" si="343"/>
        <v>0</v>
      </c>
      <c r="WKB79" s="321">
        <f t="shared" si="343"/>
        <v>0</v>
      </c>
      <c r="WKC79" s="321">
        <f t="shared" si="343"/>
        <v>0</v>
      </c>
      <c r="WKD79" s="321">
        <f t="shared" si="343"/>
        <v>0</v>
      </c>
      <c r="WKE79" s="321">
        <f t="shared" si="343"/>
        <v>0</v>
      </c>
      <c r="WKF79" s="321">
        <f t="shared" si="343"/>
        <v>0</v>
      </c>
      <c r="WKG79" s="321">
        <f t="shared" si="343"/>
        <v>0</v>
      </c>
      <c r="WKH79" s="321">
        <f t="shared" si="343"/>
        <v>0</v>
      </c>
      <c r="WKI79" s="321">
        <f t="shared" si="343"/>
        <v>0</v>
      </c>
      <c r="WKJ79" s="321">
        <f t="shared" si="343"/>
        <v>0</v>
      </c>
      <c r="WKK79" s="321">
        <f t="shared" si="343"/>
        <v>0</v>
      </c>
      <c r="WKL79" s="321">
        <f t="shared" si="343"/>
        <v>0</v>
      </c>
      <c r="WKM79" s="321">
        <f t="shared" si="343"/>
        <v>0</v>
      </c>
      <c r="WKN79" s="321">
        <f t="shared" si="343"/>
        <v>0</v>
      </c>
      <c r="WKO79" s="321">
        <f t="shared" si="343"/>
        <v>0</v>
      </c>
      <c r="WKP79" s="321">
        <f t="shared" si="343"/>
        <v>0</v>
      </c>
      <c r="WKQ79" s="321">
        <f t="shared" si="343"/>
        <v>0</v>
      </c>
      <c r="WKR79" s="321">
        <f t="shared" si="343"/>
        <v>0</v>
      </c>
      <c r="WKS79" s="321">
        <f t="shared" si="343"/>
        <v>0</v>
      </c>
      <c r="WKT79" s="321">
        <f t="shared" si="343"/>
        <v>0</v>
      </c>
      <c r="WKU79" s="321">
        <f t="shared" si="343"/>
        <v>0</v>
      </c>
      <c r="WKV79" s="321">
        <f t="shared" si="343"/>
        <v>0</v>
      </c>
      <c r="WKW79" s="321">
        <f t="shared" si="343"/>
        <v>0</v>
      </c>
      <c r="WKX79" s="321">
        <f t="shared" si="343"/>
        <v>0</v>
      </c>
      <c r="WKY79" s="321">
        <f t="shared" si="343"/>
        <v>0</v>
      </c>
      <c r="WKZ79" s="321">
        <f t="shared" si="343"/>
        <v>0</v>
      </c>
      <c r="WLA79" s="321">
        <f t="shared" si="343"/>
        <v>0</v>
      </c>
      <c r="WLB79" s="321">
        <f t="shared" si="343"/>
        <v>0</v>
      </c>
      <c r="WLC79" s="321">
        <f t="shared" si="343"/>
        <v>0</v>
      </c>
      <c r="WLD79" s="321">
        <f t="shared" si="343"/>
        <v>0</v>
      </c>
      <c r="WLE79" s="321">
        <f t="shared" si="343"/>
        <v>0</v>
      </c>
      <c r="WLF79" s="321">
        <f t="shared" si="343"/>
        <v>0</v>
      </c>
      <c r="WLG79" s="321">
        <f t="shared" si="343"/>
        <v>0</v>
      </c>
      <c r="WLH79" s="321">
        <f t="shared" si="343"/>
        <v>0</v>
      </c>
      <c r="WLI79" s="321">
        <f t="shared" si="343"/>
        <v>0</v>
      </c>
      <c r="WLJ79" s="321">
        <f t="shared" si="343"/>
        <v>0</v>
      </c>
      <c r="WLK79" s="321">
        <f t="shared" si="343"/>
        <v>0</v>
      </c>
      <c r="WLL79" s="321">
        <f t="shared" si="343"/>
        <v>0</v>
      </c>
      <c r="WLM79" s="321">
        <f t="shared" si="343"/>
        <v>0</v>
      </c>
      <c r="WLN79" s="321">
        <f t="shared" si="343"/>
        <v>0</v>
      </c>
      <c r="WLO79" s="321">
        <f t="shared" si="343"/>
        <v>0</v>
      </c>
      <c r="WLP79" s="321">
        <f t="shared" si="343"/>
        <v>0</v>
      </c>
      <c r="WLQ79" s="321">
        <f t="shared" si="343"/>
        <v>0</v>
      </c>
      <c r="WLR79" s="321">
        <f t="shared" si="343"/>
        <v>0</v>
      </c>
      <c r="WLS79" s="321">
        <f t="shared" si="343"/>
        <v>0</v>
      </c>
      <c r="WLT79" s="321">
        <f t="shared" si="343"/>
        <v>0</v>
      </c>
      <c r="WLU79" s="321">
        <f t="shared" si="343"/>
        <v>0</v>
      </c>
      <c r="WLV79" s="321">
        <f t="shared" si="343"/>
        <v>0</v>
      </c>
      <c r="WLW79" s="321">
        <f t="shared" si="343"/>
        <v>0</v>
      </c>
      <c r="WLX79" s="321">
        <f t="shared" si="343"/>
        <v>0</v>
      </c>
      <c r="WLY79" s="321">
        <f t="shared" si="343"/>
        <v>0</v>
      </c>
      <c r="WLZ79" s="321">
        <f t="shared" si="343"/>
        <v>0</v>
      </c>
      <c r="WMA79" s="321">
        <f t="shared" si="343"/>
        <v>0</v>
      </c>
      <c r="WMB79" s="321">
        <f t="shared" si="343"/>
        <v>0</v>
      </c>
      <c r="WMC79" s="321">
        <f t="shared" si="343"/>
        <v>0</v>
      </c>
      <c r="WMD79" s="321">
        <f t="shared" si="343"/>
        <v>0</v>
      </c>
      <c r="WME79" s="321">
        <f t="shared" si="344"/>
        <v>0</v>
      </c>
      <c r="WMF79" s="321">
        <f t="shared" si="344"/>
        <v>0</v>
      </c>
      <c r="WMG79" s="321">
        <f t="shared" si="344"/>
        <v>0</v>
      </c>
      <c r="WMH79" s="321">
        <f t="shared" si="344"/>
        <v>0</v>
      </c>
      <c r="WMI79" s="321">
        <f t="shared" si="344"/>
        <v>0</v>
      </c>
      <c r="WMJ79" s="321">
        <f t="shared" si="344"/>
        <v>0</v>
      </c>
      <c r="WMK79" s="321">
        <f t="shared" si="344"/>
        <v>0</v>
      </c>
      <c r="WML79" s="321">
        <f t="shared" si="344"/>
        <v>0</v>
      </c>
      <c r="WMM79" s="321">
        <f t="shared" si="344"/>
        <v>0</v>
      </c>
      <c r="WMN79" s="321">
        <f t="shared" si="344"/>
        <v>0</v>
      </c>
      <c r="WMO79" s="321">
        <f t="shared" si="344"/>
        <v>0</v>
      </c>
      <c r="WMP79" s="321">
        <f t="shared" si="344"/>
        <v>0</v>
      </c>
      <c r="WMQ79" s="321">
        <f t="shared" si="344"/>
        <v>0</v>
      </c>
      <c r="WMR79" s="321">
        <f t="shared" si="344"/>
        <v>0</v>
      </c>
      <c r="WMS79" s="321">
        <f t="shared" si="344"/>
        <v>0</v>
      </c>
      <c r="WMT79" s="321">
        <f t="shared" si="344"/>
        <v>0</v>
      </c>
      <c r="WMU79" s="321">
        <f t="shared" si="344"/>
        <v>0</v>
      </c>
      <c r="WMV79" s="321">
        <f t="shared" si="344"/>
        <v>0</v>
      </c>
      <c r="WMW79" s="321">
        <f t="shared" si="344"/>
        <v>0</v>
      </c>
      <c r="WMX79" s="321">
        <f t="shared" si="344"/>
        <v>0</v>
      </c>
      <c r="WMY79" s="321">
        <f t="shared" si="344"/>
        <v>0</v>
      </c>
      <c r="WMZ79" s="321">
        <f t="shared" si="344"/>
        <v>0</v>
      </c>
      <c r="WNA79" s="321">
        <f t="shared" si="344"/>
        <v>0</v>
      </c>
      <c r="WNB79" s="321">
        <f t="shared" si="344"/>
        <v>0</v>
      </c>
      <c r="WNC79" s="321">
        <f t="shared" si="344"/>
        <v>0</v>
      </c>
      <c r="WND79" s="321">
        <f t="shared" si="344"/>
        <v>0</v>
      </c>
      <c r="WNE79" s="321">
        <f t="shared" si="344"/>
        <v>0</v>
      </c>
      <c r="WNF79" s="321">
        <f t="shared" si="344"/>
        <v>0</v>
      </c>
      <c r="WNG79" s="321">
        <f t="shared" si="344"/>
        <v>0</v>
      </c>
      <c r="WNH79" s="321">
        <f t="shared" si="344"/>
        <v>0</v>
      </c>
      <c r="WNI79" s="321">
        <f t="shared" si="344"/>
        <v>0</v>
      </c>
      <c r="WNJ79" s="321">
        <f t="shared" si="344"/>
        <v>0</v>
      </c>
      <c r="WNK79" s="321">
        <f t="shared" si="344"/>
        <v>0</v>
      </c>
      <c r="WNL79" s="321">
        <f t="shared" si="344"/>
        <v>0</v>
      </c>
      <c r="WNM79" s="321">
        <f t="shared" si="344"/>
        <v>0</v>
      </c>
      <c r="WNN79" s="321">
        <f t="shared" si="344"/>
        <v>0</v>
      </c>
      <c r="WNO79" s="321">
        <f t="shared" si="344"/>
        <v>0</v>
      </c>
      <c r="WNP79" s="321">
        <f t="shared" si="344"/>
        <v>0</v>
      </c>
      <c r="WNQ79" s="321">
        <f t="shared" si="344"/>
        <v>0</v>
      </c>
      <c r="WNR79" s="321">
        <f t="shared" si="344"/>
        <v>0</v>
      </c>
      <c r="WNS79" s="321">
        <f t="shared" si="344"/>
        <v>0</v>
      </c>
      <c r="WNT79" s="321">
        <f t="shared" si="344"/>
        <v>0</v>
      </c>
      <c r="WNU79" s="321">
        <f t="shared" si="344"/>
        <v>0</v>
      </c>
      <c r="WNV79" s="321">
        <f t="shared" si="344"/>
        <v>0</v>
      </c>
      <c r="WNW79" s="321">
        <f t="shared" si="344"/>
        <v>0</v>
      </c>
      <c r="WNX79" s="321">
        <f t="shared" si="344"/>
        <v>0</v>
      </c>
      <c r="WNY79" s="321">
        <f t="shared" si="344"/>
        <v>0</v>
      </c>
      <c r="WNZ79" s="321">
        <f t="shared" si="344"/>
        <v>0</v>
      </c>
      <c r="WOA79" s="321">
        <f t="shared" si="344"/>
        <v>0</v>
      </c>
      <c r="WOB79" s="321">
        <f t="shared" si="344"/>
        <v>0</v>
      </c>
      <c r="WOC79" s="321">
        <f t="shared" si="344"/>
        <v>0</v>
      </c>
      <c r="WOD79" s="321">
        <f t="shared" si="344"/>
        <v>0</v>
      </c>
      <c r="WOE79" s="321">
        <f t="shared" si="344"/>
        <v>0</v>
      </c>
      <c r="WOF79" s="321">
        <f t="shared" si="344"/>
        <v>0</v>
      </c>
      <c r="WOG79" s="321">
        <f t="shared" si="344"/>
        <v>0</v>
      </c>
      <c r="WOH79" s="321">
        <f t="shared" si="344"/>
        <v>0</v>
      </c>
      <c r="WOI79" s="321">
        <f t="shared" si="344"/>
        <v>0</v>
      </c>
      <c r="WOJ79" s="321">
        <f t="shared" si="344"/>
        <v>0</v>
      </c>
      <c r="WOK79" s="321">
        <f t="shared" si="344"/>
        <v>0</v>
      </c>
      <c r="WOL79" s="321">
        <f t="shared" si="344"/>
        <v>0</v>
      </c>
      <c r="WOM79" s="321">
        <f t="shared" si="344"/>
        <v>0</v>
      </c>
      <c r="WON79" s="321">
        <f t="shared" si="344"/>
        <v>0</v>
      </c>
      <c r="WOO79" s="321">
        <f t="shared" si="344"/>
        <v>0</v>
      </c>
      <c r="WOP79" s="321">
        <f t="shared" si="344"/>
        <v>0</v>
      </c>
      <c r="WOQ79" s="321">
        <f t="shared" si="345"/>
        <v>0</v>
      </c>
      <c r="WOR79" s="321">
        <f t="shared" si="345"/>
        <v>0</v>
      </c>
      <c r="WOS79" s="321">
        <f t="shared" si="345"/>
        <v>0</v>
      </c>
      <c r="WOT79" s="321">
        <f t="shared" si="345"/>
        <v>0</v>
      </c>
      <c r="WOU79" s="321">
        <f t="shared" si="345"/>
        <v>0</v>
      </c>
      <c r="WOV79" s="321">
        <f t="shared" si="345"/>
        <v>0</v>
      </c>
      <c r="WOW79" s="321">
        <f t="shared" si="345"/>
        <v>0</v>
      </c>
      <c r="WOX79" s="321">
        <f t="shared" si="345"/>
        <v>0</v>
      </c>
      <c r="WOY79" s="321">
        <f t="shared" si="345"/>
        <v>0</v>
      </c>
      <c r="WOZ79" s="321">
        <f t="shared" si="345"/>
        <v>0</v>
      </c>
      <c r="WPA79" s="321">
        <f t="shared" si="345"/>
        <v>0</v>
      </c>
      <c r="WPB79" s="321">
        <f t="shared" si="345"/>
        <v>0</v>
      </c>
      <c r="WPC79" s="321">
        <f t="shared" si="345"/>
        <v>0</v>
      </c>
      <c r="WPD79" s="321">
        <f t="shared" si="345"/>
        <v>0</v>
      </c>
      <c r="WPE79" s="321">
        <f t="shared" si="345"/>
        <v>0</v>
      </c>
      <c r="WPF79" s="321">
        <f t="shared" si="345"/>
        <v>0</v>
      </c>
      <c r="WPG79" s="321">
        <f t="shared" si="345"/>
        <v>0</v>
      </c>
      <c r="WPH79" s="321">
        <f t="shared" si="345"/>
        <v>0</v>
      </c>
      <c r="WPI79" s="321">
        <f t="shared" si="345"/>
        <v>0</v>
      </c>
      <c r="WPJ79" s="321">
        <f t="shared" si="345"/>
        <v>0</v>
      </c>
      <c r="WPK79" s="321">
        <f t="shared" si="345"/>
        <v>0</v>
      </c>
      <c r="WPL79" s="321">
        <f t="shared" si="345"/>
        <v>0</v>
      </c>
      <c r="WPM79" s="321">
        <f t="shared" si="345"/>
        <v>0</v>
      </c>
      <c r="WPN79" s="321">
        <f t="shared" si="345"/>
        <v>0</v>
      </c>
      <c r="WPO79" s="321">
        <f t="shared" si="345"/>
        <v>0</v>
      </c>
      <c r="WPP79" s="321">
        <f t="shared" si="345"/>
        <v>0</v>
      </c>
      <c r="WPQ79" s="321">
        <f t="shared" si="345"/>
        <v>0</v>
      </c>
      <c r="WPR79" s="321">
        <f t="shared" si="345"/>
        <v>0</v>
      </c>
      <c r="WPS79" s="321">
        <f t="shared" si="345"/>
        <v>0</v>
      </c>
      <c r="WPT79" s="321">
        <f t="shared" si="345"/>
        <v>0</v>
      </c>
      <c r="WPU79" s="321">
        <f t="shared" si="345"/>
        <v>0</v>
      </c>
      <c r="WPV79" s="321">
        <f t="shared" si="345"/>
        <v>0</v>
      </c>
      <c r="WPW79" s="321">
        <f t="shared" si="345"/>
        <v>0</v>
      </c>
      <c r="WPX79" s="321">
        <f t="shared" si="345"/>
        <v>0</v>
      </c>
      <c r="WPY79" s="321">
        <f t="shared" si="345"/>
        <v>0</v>
      </c>
      <c r="WPZ79" s="321">
        <f t="shared" si="345"/>
        <v>0</v>
      </c>
      <c r="WQA79" s="321">
        <f t="shared" si="345"/>
        <v>0</v>
      </c>
      <c r="WQB79" s="321">
        <f t="shared" si="345"/>
        <v>0</v>
      </c>
      <c r="WQC79" s="321">
        <f t="shared" si="345"/>
        <v>0</v>
      </c>
      <c r="WQD79" s="321">
        <f t="shared" si="345"/>
        <v>0</v>
      </c>
      <c r="WQE79" s="321">
        <f t="shared" si="345"/>
        <v>0</v>
      </c>
      <c r="WQF79" s="321">
        <f t="shared" si="345"/>
        <v>0</v>
      </c>
      <c r="WQG79" s="321">
        <f t="shared" si="345"/>
        <v>0</v>
      </c>
      <c r="WQH79" s="321">
        <f t="shared" si="345"/>
        <v>0</v>
      </c>
      <c r="WQI79" s="321">
        <f t="shared" si="345"/>
        <v>0</v>
      </c>
      <c r="WQJ79" s="321">
        <f t="shared" si="345"/>
        <v>0</v>
      </c>
      <c r="WQK79" s="321">
        <f t="shared" si="345"/>
        <v>0</v>
      </c>
      <c r="WQL79" s="321">
        <f t="shared" si="345"/>
        <v>0</v>
      </c>
      <c r="WQM79" s="321">
        <f t="shared" si="345"/>
        <v>0</v>
      </c>
      <c r="WQN79" s="321">
        <f t="shared" si="345"/>
        <v>0</v>
      </c>
      <c r="WQO79" s="321">
        <f t="shared" si="345"/>
        <v>0</v>
      </c>
      <c r="WQP79" s="321">
        <f t="shared" si="345"/>
        <v>0</v>
      </c>
      <c r="WQQ79" s="321">
        <f t="shared" si="345"/>
        <v>0</v>
      </c>
      <c r="WQR79" s="321">
        <f t="shared" si="345"/>
        <v>0</v>
      </c>
      <c r="WQS79" s="321">
        <f t="shared" si="345"/>
        <v>0</v>
      </c>
      <c r="WQT79" s="321">
        <f t="shared" si="345"/>
        <v>0</v>
      </c>
      <c r="WQU79" s="321">
        <f t="shared" si="345"/>
        <v>0</v>
      </c>
      <c r="WQV79" s="321">
        <f t="shared" si="345"/>
        <v>0</v>
      </c>
      <c r="WQW79" s="321">
        <f t="shared" si="345"/>
        <v>0</v>
      </c>
      <c r="WQX79" s="321">
        <f t="shared" si="345"/>
        <v>0</v>
      </c>
      <c r="WQY79" s="321">
        <f t="shared" si="345"/>
        <v>0</v>
      </c>
      <c r="WQZ79" s="321">
        <f t="shared" si="345"/>
        <v>0</v>
      </c>
      <c r="WRA79" s="321">
        <f t="shared" si="345"/>
        <v>0</v>
      </c>
      <c r="WRB79" s="321">
        <f t="shared" si="345"/>
        <v>0</v>
      </c>
      <c r="WRC79" s="321">
        <f t="shared" si="346"/>
        <v>0</v>
      </c>
      <c r="WRD79" s="321">
        <f t="shared" si="346"/>
        <v>0</v>
      </c>
      <c r="WRE79" s="321">
        <f t="shared" si="346"/>
        <v>0</v>
      </c>
      <c r="WRF79" s="321">
        <f t="shared" si="346"/>
        <v>0</v>
      </c>
      <c r="WRG79" s="321">
        <f t="shared" si="346"/>
        <v>0</v>
      </c>
      <c r="WRH79" s="321">
        <f t="shared" si="346"/>
        <v>0</v>
      </c>
      <c r="WRI79" s="321">
        <f t="shared" si="346"/>
        <v>0</v>
      </c>
      <c r="WRJ79" s="321">
        <f t="shared" si="346"/>
        <v>0</v>
      </c>
      <c r="WRK79" s="321">
        <f t="shared" si="346"/>
        <v>0</v>
      </c>
      <c r="WRL79" s="321">
        <f t="shared" si="346"/>
        <v>0</v>
      </c>
      <c r="WRM79" s="321">
        <f t="shared" si="346"/>
        <v>0</v>
      </c>
      <c r="WRN79" s="321">
        <f t="shared" si="346"/>
        <v>0</v>
      </c>
      <c r="WRO79" s="321">
        <f t="shared" si="346"/>
        <v>0</v>
      </c>
      <c r="WRP79" s="321">
        <f t="shared" si="346"/>
        <v>0</v>
      </c>
      <c r="WRQ79" s="321">
        <f t="shared" si="346"/>
        <v>0</v>
      </c>
      <c r="WRR79" s="321">
        <f t="shared" si="346"/>
        <v>0</v>
      </c>
      <c r="WRS79" s="321">
        <f t="shared" si="346"/>
        <v>0</v>
      </c>
      <c r="WRT79" s="321">
        <f t="shared" si="346"/>
        <v>0</v>
      </c>
      <c r="WRU79" s="321">
        <f t="shared" si="346"/>
        <v>0</v>
      </c>
      <c r="WRV79" s="321">
        <f t="shared" si="346"/>
        <v>0</v>
      </c>
      <c r="WRW79" s="321">
        <f t="shared" si="346"/>
        <v>0</v>
      </c>
      <c r="WRX79" s="321">
        <f t="shared" si="346"/>
        <v>0</v>
      </c>
      <c r="WRY79" s="321">
        <f t="shared" si="346"/>
        <v>0</v>
      </c>
      <c r="WRZ79" s="321">
        <f t="shared" si="346"/>
        <v>0</v>
      </c>
      <c r="WSA79" s="321">
        <f t="shared" si="346"/>
        <v>0</v>
      </c>
      <c r="WSB79" s="321">
        <f t="shared" si="346"/>
        <v>0</v>
      </c>
      <c r="WSC79" s="321">
        <f t="shared" si="346"/>
        <v>0</v>
      </c>
      <c r="WSD79" s="321">
        <f t="shared" si="346"/>
        <v>0</v>
      </c>
      <c r="WSE79" s="321">
        <f t="shared" si="346"/>
        <v>0</v>
      </c>
      <c r="WSF79" s="321">
        <f t="shared" si="346"/>
        <v>0</v>
      </c>
      <c r="WSG79" s="321">
        <f t="shared" si="346"/>
        <v>0</v>
      </c>
      <c r="WSH79" s="321">
        <f t="shared" si="346"/>
        <v>0</v>
      </c>
      <c r="WSI79" s="321">
        <f t="shared" si="346"/>
        <v>0</v>
      </c>
      <c r="WSJ79" s="321">
        <f t="shared" si="346"/>
        <v>0</v>
      </c>
      <c r="WSK79" s="321">
        <f t="shared" si="346"/>
        <v>0</v>
      </c>
      <c r="WSL79" s="321">
        <f t="shared" si="346"/>
        <v>0</v>
      </c>
      <c r="WSM79" s="321">
        <f t="shared" si="346"/>
        <v>0</v>
      </c>
      <c r="WSN79" s="321">
        <f t="shared" si="346"/>
        <v>0</v>
      </c>
      <c r="WSO79" s="321">
        <f t="shared" si="346"/>
        <v>0</v>
      </c>
      <c r="WSP79" s="321">
        <f t="shared" si="346"/>
        <v>0</v>
      </c>
      <c r="WSQ79" s="321">
        <f t="shared" si="346"/>
        <v>0</v>
      </c>
      <c r="WSR79" s="321">
        <f t="shared" si="346"/>
        <v>0</v>
      </c>
      <c r="WSS79" s="321">
        <f t="shared" si="346"/>
        <v>0</v>
      </c>
      <c r="WST79" s="321">
        <f t="shared" si="346"/>
        <v>0</v>
      </c>
      <c r="WSU79" s="321">
        <f t="shared" si="346"/>
        <v>0</v>
      </c>
      <c r="WSV79" s="321">
        <f t="shared" si="346"/>
        <v>0</v>
      </c>
      <c r="WSW79" s="321">
        <f t="shared" si="346"/>
        <v>0</v>
      </c>
      <c r="WSX79" s="321">
        <f t="shared" si="346"/>
        <v>0</v>
      </c>
      <c r="WSY79" s="321">
        <f t="shared" si="346"/>
        <v>0</v>
      </c>
      <c r="WSZ79" s="321">
        <f t="shared" si="346"/>
        <v>0</v>
      </c>
      <c r="WTA79" s="321">
        <f t="shared" si="346"/>
        <v>0</v>
      </c>
      <c r="WTB79" s="321">
        <f t="shared" si="346"/>
        <v>0</v>
      </c>
      <c r="WTC79" s="321">
        <f t="shared" si="346"/>
        <v>0</v>
      </c>
      <c r="WTD79" s="321">
        <f t="shared" si="346"/>
        <v>0</v>
      </c>
      <c r="WTE79" s="321">
        <f t="shared" si="346"/>
        <v>0</v>
      </c>
      <c r="WTF79" s="321">
        <f t="shared" si="346"/>
        <v>0</v>
      </c>
      <c r="WTG79" s="321">
        <f t="shared" si="346"/>
        <v>0</v>
      </c>
      <c r="WTH79" s="321">
        <f t="shared" si="346"/>
        <v>0</v>
      </c>
      <c r="WTI79" s="321">
        <f t="shared" si="346"/>
        <v>0</v>
      </c>
      <c r="WTJ79" s="321">
        <f t="shared" si="346"/>
        <v>0</v>
      </c>
      <c r="WTK79" s="321">
        <f t="shared" si="346"/>
        <v>0</v>
      </c>
      <c r="WTL79" s="321">
        <f t="shared" si="346"/>
        <v>0</v>
      </c>
      <c r="WTM79" s="321">
        <f t="shared" si="346"/>
        <v>0</v>
      </c>
      <c r="WTN79" s="321">
        <f t="shared" si="346"/>
        <v>0</v>
      </c>
      <c r="WTO79" s="321">
        <f t="shared" si="347"/>
        <v>0</v>
      </c>
      <c r="WTP79" s="321">
        <f t="shared" si="347"/>
        <v>0</v>
      </c>
      <c r="WTQ79" s="321">
        <f t="shared" si="347"/>
        <v>0</v>
      </c>
      <c r="WTR79" s="321">
        <f t="shared" si="347"/>
        <v>0</v>
      </c>
      <c r="WTS79" s="321">
        <f t="shared" si="347"/>
        <v>0</v>
      </c>
      <c r="WTT79" s="321">
        <f t="shared" si="347"/>
        <v>0</v>
      </c>
      <c r="WTU79" s="321">
        <f t="shared" si="347"/>
        <v>0</v>
      </c>
      <c r="WTV79" s="321">
        <f t="shared" si="347"/>
        <v>0</v>
      </c>
      <c r="WTW79" s="321">
        <f t="shared" si="347"/>
        <v>0</v>
      </c>
      <c r="WTX79" s="321">
        <f t="shared" si="347"/>
        <v>0</v>
      </c>
      <c r="WTY79" s="321">
        <f t="shared" si="347"/>
        <v>0</v>
      </c>
      <c r="WTZ79" s="321">
        <f t="shared" si="347"/>
        <v>0</v>
      </c>
      <c r="WUA79" s="321">
        <f t="shared" si="347"/>
        <v>0</v>
      </c>
      <c r="WUB79" s="321">
        <f t="shared" si="347"/>
        <v>0</v>
      </c>
      <c r="WUC79" s="321">
        <f t="shared" si="347"/>
        <v>0</v>
      </c>
      <c r="WUD79" s="321">
        <f t="shared" si="347"/>
        <v>0</v>
      </c>
      <c r="WUE79" s="321">
        <f t="shared" si="347"/>
        <v>0</v>
      </c>
      <c r="WUF79" s="321">
        <f t="shared" si="347"/>
        <v>0</v>
      </c>
      <c r="WUG79" s="321">
        <f t="shared" si="347"/>
        <v>0</v>
      </c>
      <c r="WUH79" s="321">
        <f t="shared" si="347"/>
        <v>0</v>
      </c>
      <c r="WUI79" s="321">
        <f t="shared" si="347"/>
        <v>0</v>
      </c>
      <c r="WUJ79" s="321">
        <f t="shared" si="347"/>
        <v>0</v>
      </c>
      <c r="WUK79" s="321">
        <f t="shared" si="347"/>
        <v>0</v>
      </c>
      <c r="WUL79" s="321">
        <f t="shared" si="347"/>
        <v>0</v>
      </c>
      <c r="WUM79" s="321">
        <f t="shared" si="347"/>
        <v>0</v>
      </c>
      <c r="WUN79" s="321">
        <f t="shared" si="347"/>
        <v>0</v>
      </c>
      <c r="WUO79" s="321">
        <f t="shared" si="347"/>
        <v>0</v>
      </c>
      <c r="WUP79" s="321">
        <f t="shared" si="347"/>
        <v>0</v>
      </c>
      <c r="WUQ79" s="321">
        <f t="shared" si="347"/>
        <v>0</v>
      </c>
      <c r="WUR79" s="321">
        <f t="shared" si="347"/>
        <v>0</v>
      </c>
      <c r="WUS79" s="321">
        <f t="shared" si="347"/>
        <v>0</v>
      </c>
      <c r="WUT79" s="321">
        <f t="shared" si="347"/>
        <v>0</v>
      </c>
      <c r="WUU79" s="321">
        <f t="shared" si="347"/>
        <v>0</v>
      </c>
      <c r="WUV79" s="321">
        <f t="shared" si="347"/>
        <v>0</v>
      </c>
      <c r="WUW79" s="321">
        <f t="shared" si="347"/>
        <v>0</v>
      </c>
      <c r="WUX79" s="321">
        <f t="shared" si="347"/>
        <v>0</v>
      </c>
      <c r="WUY79" s="321">
        <f t="shared" si="347"/>
        <v>0</v>
      </c>
      <c r="WUZ79" s="321">
        <f t="shared" si="347"/>
        <v>0</v>
      </c>
      <c r="WVA79" s="321">
        <f t="shared" si="347"/>
        <v>0</v>
      </c>
      <c r="WVB79" s="321">
        <f t="shared" si="347"/>
        <v>0</v>
      </c>
      <c r="WVC79" s="321">
        <f t="shared" si="347"/>
        <v>0</v>
      </c>
      <c r="WVD79" s="321">
        <f t="shared" si="347"/>
        <v>0</v>
      </c>
      <c r="WVE79" s="321">
        <f t="shared" si="347"/>
        <v>0</v>
      </c>
      <c r="WVF79" s="321">
        <f t="shared" si="347"/>
        <v>0</v>
      </c>
      <c r="WVG79" s="321">
        <f t="shared" si="347"/>
        <v>0</v>
      </c>
      <c r="WVH79" s="321">
        <f t="shared" si="347"/>
        <v>0</v>
      </c>
      <c r="WVI79" s="321">
        <f t="shared" si="347"/>
        <v>0</v>
      </c>
      <c r="WVJ79" s="321">
        <f t="shared" si="347"/>
        <v>0</v>
      </c>
      <c r="WVK79" s="321">
        <f t="shared" si="347"/>
        <v>0</v>
      </c>
      <c r="WVL79" s="321">
        <f t="shared" si="347"/>
        <v>0</v>
      </c>
      <c r="WVM79" s="321">
        <f t="shared" si="347"/>
        <v>0</v>
      </c>
      <c r="WVN79" s="321">
        <f t="shared" si="347"/>
        <v>0</v>
      </c>
      <c r="WVO79" s="321">
        <f t="shared" si="347"/>
        <v>0</v>
      </c>
      <c r="WVP79" s="321">
        <f t="shared" si="347"/>
        <v>0</v>
      </c>
      <c r="WVQ79" s="321">
        <f t="shared" si="347"/>
        <v>0</v>
      </c>
      <c r="WVR79" s="321">
        <f t="shared" si="347"/>
        <v>0</v>
      </c>
      <c r="WVS79" s="321">
        <f t="shared" si="347"/>
        <v>0</v>
      </c>
      <c r="WVT79" s="321">
        <f t="shared" si="347"/>
        <v>0</v>
      </c>
      <c r="WVU79" s="321">
        <f t="shared" si="347"/>
        <v>0</v>
      </c>
      <c r="WVV79" s="321">
        <f t="shared" si="347"/>
        <v>0</v>
      </c>
      <c r="WVW79" s="321">
        <f t="shared" si="347"/>
        <v>0</v>
      </c>
      <c r="WVX79" s="321">
        <f t="shared" si="347"/>
        <v>0</v>
      </c>
      <c r="WVY79" s="321">
        <f t="shared" si="347"/>
        <v>0</v>
      </c>
      <c r="WVZ79" s="321">
        <f t="shared" si="347"/>
        <v>0</v>
      </c>
      <c r="WWA79" s="321">
        <f t="shared" si="348"/>
        <v>0</v>
      </c>
      <c r="WWB79" s="321">
        <f t="shared" si="348"/>
        <v>0</v>
      </c>
      <c r="WWC79" s="321">
        <f t="shared" si="348"/>
        <v>0</v>
      </c>
      <c r="WWD79" s="321">
        <f t="shared" si="348"/>
        <v>0</v>
      </c>
      <c r="WWE79" s="321">
        <f t="shared" si="348"/>
        <v>0</v>
      </c>
      <c r="WWF79" s="321">
        <f t="shared" si="348"/>
        <v>0</v>
      </c>
      <c r="WWG79" s="321">
        <f t="shared" si="348"/>
        <v>0</v>
      </c>
      <c r="WWH79" s="321">
        <f t="shared" si="348"/>
        <v>0</v>
      </c>
      <c r="WWI79" s="321">
        <f t="shared" si="348"/>
        <v>0</v>
      </c>
      <c r="WWJ79" s="321">
        <f t="shared" si="348"/>
        <v>0</v>
      </c>
      <c r="WWK79" s="321">
        <f t="shared" si="348"/>
        <v>0</v>
      </c>
      <c r="WWL79" s="321">
        <f t="shared" si="348"/>
        <v>0</v>
      </c>
      <c r="WWM79" s="321">
        <f t="shared" si="348"/>
        <v>0</v>
      </c>
      <c r="WWN79" s="321">
        <f t="shared" si="348"/>
        <v>0</v>
      </c>
      <c r="WWO79" s="321">
        <f t="shared" si="348"/>
        <v>0</v>
      </c>
      <c r="WWP79" s="321">
        <f t="shared" si="348"/>
        <v>0</v>
      </c>
      <c r="WWQ79" s="321">
        <f t="shared" si="348"/>
        <v>0</v>
      </c>
      <c r="WWR79" s="321">
        <f t="shared" si="348"/>
        <v>0</v>
      </c>
      <c r="WWS79" s="321">
        <f t="shared" si="348"/>
        <v>0</v>
      </c>
      <c r="WWT79" s="321">
        <f t="shared" si="348"/>
        <v>0</v>
      </c>
      <c r="WWU79" s="321">
        <f t="shared" si="348"/>
        <v>0</v>
      </c>
      <c r="WWV79" s="321">
        <f t="shared" si="348"/>
        <v>0</v>
      </c>
      <c r="WWW79" s="321">
        <f t="shared" si="348"/>
        <v>0</v>
      </c>
      <c r="WWX79" s="321">
        <f t="shared" si="348"/>
        <v>0</v>
      </c>
      <c r="WWY79" s="321">
        <f t="shared" si="348"/>
        <v>0</v>
      </c>
      <c r="WWZ79" s="321">
        <f t="shared" si="348"/>
        <v>0</v>
      </c>
      <c r="WXA79" s="321">
        <f t="shared" si="348"/>
        <v>0</v>
      </c>
      <c r="WXB79" s="321">
        <f t="shared" si="348"/>
        <v>0</v>
      </c>
      <c r="WXC79" s="321">
        <f t="shared" si="348"/>
        <v>0</v>
      </c>
      <c r="WXD79" s="321">
        <f t="shared" si="348"/>
        <v>0</v>
      </c>
      <c r="WXE79" s="321">
        <f t="shared" si="348"/>
        <v>0</v>
      </c>
      <c r="WXF79" s="321">
        <f t="shared" si="348"/>
        <v>0</v>
      </c>
      <c r="WXG79" s="321">
        <f t="shared" si="348"/>
        <v>0</v>
      </c>
      <c r="WXH79" s="321">
        <f t="shared" si="348"/>
        <v>0</v>
      </c>
      <c r="WXI79" s="321">
        <f t="shared" si="348"/>
        <v>0</v>
      </c>
      <c r="WXJ79" s="321">
        <f t="shared" si="348"/>
        <v>0</v>
      </c>
      <c r="WXK79" s="321">
        <f t="shared" si="348"/>
        <v>0</v>
      </c>
      <c r="WXL79" s="321">
        <f t="shared" si="348"/>
        <v>0</v>
      </c>
      <c r="WXM79" s="321">
        <f t="shared" si="348"/>
        <v>0</v>
      </c>
      <c r="WXN79" s="321">
        <f t="shared" si="348"/>
        <v>0</v>
      </c>
      <c r="WXO79" s="321">
        <f t="shared" si="348"/>
        <v>0</v>
      </c>
      <c r="WXP79" s="321">
        <f t="shared" si="348"/>
        <v>0</v>
      </c>
      <c r="WXQ79" s="321">
        <f t="shared" si="348"/>
        <v>0</v>
      </c>
      <c r="WXR79" s="321">
        <f t="shared" si="348"/>
        <v>0</v>
      </c>
      <c r="WXS79" s="321">
        <f t="shared" si="348"/>
        <v>0</v>
      </c>
      <c r="WXT79" s="321">
        <f t="shared" si="348"/>
        <v>0</v>
      </c>
      <c r="WXU79" s="321">
        <f t="shared" si="348"/>
        <v>0</v>
      </c>
      <c r="WXV79" s="321">
        <f t="shared" si="348"/>
        <v>0</v>
      </c>
      <c r="WXW79" s="321">
        <f t="shared" si="348"/>
        <v>0</v>
      </c>
      <c r="WXX79" s="321">
        <f t="shared" si="348"/>
        <v>0</v>
      </c>
      <c r="WXY79" s="321">
        <f t="shared" si="348"/>
        <v>0</v>
      </c>
      <c r="WXZ79" s="321">
        <f t="shared" si="348"/>
        <v>0</v>
      </c>
      <c r="WYA79" s="321">
        <f t="shared" si="348"/>
        <v>0</v>
      </c>
      <c r="WYB79" s="321">
        <f t="shared" si="348"/>
        <v>0</v>
      </c>
      <c r="WYC79" s="321">
        <f t="shared" si="348"/>
        <v>0</v>
      </c>
      <c r="WYD79" s="321">
        <f t="shared" si="348"/>
        <v>0</v>
      </c>
      <c r="WYE79" s="321">
        <f t="shared" si="348"/>
        <v>0</v>
      </c>
      <c r="WYF79" s="321">
        <f t="shared" si="348"/>
        <v>0</v>
      </c>
      <c r="WYG79" s="321">
        <f t="shared" si="348"/>
        <v>0</v>
      </c>
      <c r="WYH79" s="321">
        <f t="shared" si="348"/>
        <v>0</v>
      </c>
      <c r="WYI79" s="321">
        <f t="shared" si="348"/>
        <v>0</v>
      </c>
      <c r="WYJ79" s="321">
        <f t="shared" si="348"/>
        <v>0</v>
      </c>
      <c r="WYK79" s="321">
        <f t="shared" si="348"/>
        <v>0</v>
      </c>
      <c r="WYL79" s="321">
        <f t="shared" si="348"/>
        <v>0</v>
      </c>
      <c r="WYM79" s="321">
        <f t="shared" si="349"/>
        <v>0</v>
      </c>
      <c r="WYN79" s="321">
        <f t="shared" si="349"/>
        <v>0</v>
      </c>
      <c r="WYO79" s="321">
        <f t="shared" si="349"/>
        <v>0</v>
      </c>
      <c r="WYP79" s="321">
        <f t="shared" si="349"/>
        <v>0</v>
      </c>
      <c r="WYQ79" s="321">
        <f t="shared" si="349"/>
        <v>0</v>
      </c>
      <c r="WYR79" s="321">
        <f t="shared" si="349"/>
        <v>0</v>
      </c>
      <c r="WYS79" s="321">
        <f t="shared" si="349"/>
        <v>0</v>
      </c>
      <c r="WYT79" s="321">
        <f t="shared" si="349"/>
        <v>0</v>
      </c>
      <c r="WYU79" s="321">
        <f t="shared" si="349"/>
        <v>0</v>
      </c>
      <c r="WYV79" s="321">
        <f t="shared" si="349"/>
        <v>0</v>
      </c>
      <c r="WYW79" s="321">
        <f t="shared" si="349"/>
        <v>0</v>
      </c>
      <c r="WYX79" s="321">
        <f t="shared" si="349"/>
        <v>0</v>
      </c>
      <c r="WYY79" s="321">
        <f t="shared" si="349"/>
        <v>0</v>
      </c>
      <c r="WYZ79" s="321">
        <f t="shared" si="349"/>
        <v>0</v>
      </c>
      <c r="WZA79" s="321">
        <f t="shared" si="349"/>
        <v>0</v>
      </c>
      <c r="WZB79" s="321">
        <f t="shared" si="349"/>
        <v>0</v>
      </c>
      <c r="WZC79" s="321">
        <f t="shared" si="349"/>
        <v>0</v>
      </c>
      <c r="WZD79" s="321">
        <f t="shared" si="349"/>
        <v>0</v>
      </c>
      <c r="WZE79" s="321">
        <f t="shared" si="349"/>
        <v>0</v>
      </c>
      <c r="WZF79" s="321">
        <f t="shared" si="349"/>
        <v>0</v>
      </c>
      <c r="WZG79" s="321">
        <f t="shared" si="349"/>
        <v>0</v>
      </c>
      <c r="WZH79" s="321">
        <f t="shared" si="349"/>
        <v>0</v>
      </c>
      <c r="WZI79" s="321">
        <f t="shared" si="349"/>
        <v>0</v>
      </c>
    </row>
    <row r="80" spans="1:16233" s="319" customFormat="1" ht="14.25" customHeight="1">
      <c r="A80" s="320">
        <v>73</v>
      </c>
      <c r="B80" s="321">
        <v>30575008</v>
      </c>
      <c r="C80" s="322" t="s">
        <v>908</v>
      </c>
      <c r="D80" s="323" t="s">
        <v>909</v>
      </c>
      <c r="E80" s="323" t="s">
        <v>910</v>
      </c>
      <c r="F80" s="323" t="s">
        <v>911</v>
      </c>
      <c r="G80" s="323" t="s">
        <v>911</v>
      </c>
      <c r="H80" s="324">
        <v>6898990</v>
      </c>
      <c r="I80" s="325">
        <v>0</v>
      </c>
      <c r="J80" s="325">
        <v>0</v>
      </c>
      <c r="K80" s="321">
        <f t="shared" si="79"/>
        <v>82787880</v>
      </c>
      <c r="L80" s="326">
        <v>0</v>
      </c>
      <c r="M80" s="327">
        <v>0</v>
      </c>
      <c r="N80" s="336">
        <v>7036969.8000000007</v>
      </c>
      <c r="O80" s="337">
        <v>9934545.5999999996</v>
      </c>
      <c r="P80" s="338">
        <v>2016712.7568000001</v>
      </c>
      <c r="Q80" s="338">
        <v>3311515.2</v>
      </c>
      <c r="R80" s="339">
        <v>2483636.4</v>
      </c>
      <c r="S80" s="338">
        <v>1655757.6</v>
      </c>
      <c r="T80" s="331">
        <v>0</v>
      </c>
      <c r="U80" s="317">
        <f t="shared" si="80"/>
        <v>2414646.5</v>
      </c>
      <c r="V80" s="317">
        <f t="shared" si="81"/>
        <v>3650715.5416666665</v>
      </c>
      <c r="W80" s="317">
        <f t="shared" si="82"/>
        <v>3954941.8368055555</v>
      </c>
      <c r="X80" s="317">
        <f t="shared" si="90"/>
        <v>3449495</v>
      </c>
      <c r="Y80" s="321">
        <f t="shared" si="83"/>
        <v>459932.66666666669</v>
      </c>
      <c r="Z80" s="317">
        <f t="shared" si="84"/>
        <v>7734015.3232060187</v>
      </c>
      <c r="AA80" s="317">
        <f t="shared" si="85"/>
        <v>8378516.6001398535</v>
      </c>
      <c r="AB80" s="317">
        <f t="shared" si="86"/>
        <v>1005421.9920167824</v>
      </c>
      <c r="AC80" s="683">
        <f t="shared" si="87"/>
        <v>140274702.81730154</v>
      </c>
      <c r="AD80" s="686">
        <f t="shared" si="88"/>
        <v>145885690.9299936</v>
      </c>
      <c r="AE80" s="686">
        <f t="shared" si="95"/>
        <v>151721118.56719333</v>
      </c>
      <c r="AF80" s="686">
        <f t="shared" si="95"/>
        <v>157789963.30988106</v>
      </c>
      <c r="AG80" s="686">
        <f t="shared" si="95"/>
        <v>164101561.8422763</v>
      </c>
      <c r="AH80" s="686">
        <f t="shared" si="95"/>
        <v>170665624.31596735</v>
      </c>
      <c r="AI80" s="686">
        <f t="shared" si="95"/>
        <v>177492249.28860605</v>
      </c>
      <c r="AJ80" s="686">
        <f t="shared" si="95"/>
        <v>184591939.26015028</v>
      </c>
      <c r="AK80" s="686">
        <f t="shared" si="95"/>
        <v>191975616.8305563</v>
      </c>
      <c r="AL80" s="686">
        <f t="shared" si="95"/>
        <v>199654641.50377855</v>
      </c>
      <c r="AM80" s="686">
        <f t="shared" si="95"/>
        <v>207640827.1639297</v>
      </c>
      <c r="AN80" s="321"/>
      <c r="AO80" s="321"/>
      <c r="AP80" s="321"/>
      <c r="AQ80" s="321"/>
      <c r="AR80" s="321"/>
      <c r="AS80" s="321"/>
      <c r="AT80" s="321"/>
      <c r="AU80" s="321"/>
      <c r="AV80" s="321"/>
      <c r="AW80" s="321"/>
      <c r="AX80" s="321"/>
      <c r="AY80" s="321"/>
      <c r="AZ80" s="321"/>
      <c r="BA80" s="321">
        <f t="shared" si="96"/>
        <v>0</v>
      </c>
      <c r="BB80" s="321">
        <f t="shared" si="96"/>
        <v>0</v>
      </c>
      <c r="BC80" s="321">
        <f t="shared" si="96"/>
        <v>0</v>
      </c>
      <c r="BD80" s="321">
        <f t="shared" si="96"/>
        <v>0</v>
      </c>
      <c r="BE80" s="321">
        <f t="shared" si="96"/>
        <v>0</v>
      </c>
      <c r="BF80" s="321">
        <f t="shared" si="96"/>
        <v>0</v>
      </c>
      <c r="BG80" s="321">
        <f t="shared" si="96"/>
        <v>0</v>
      </c>
      <c r="BH80" s="321">
        <f t="shared" si="96"/>
        <v>0</v>
      </c>
      <c r="BI80" s="321">
        <f t="shared" si="96"/>
        <v>0</v>
      </c>
      <c r="BJ80" s="321">
        <f t="shared" si="96"/>
        <v>0</v>
      </c>
      <c r="BK80" s="321">
        <f t="shared" si="96"/>
        <v>0</v>
      </c>
      <c r="BL80" s="321">
        <f t="shared" si="96"/>
        <v>0</v>
      </c>
      <c r="BM80" s="321">
        <f t="shared" si="96"/>
        <v>0</v>
      </c>
      <c r="BN80" s="321">
        <f t="shared" si="96"/>
        <v>0</v>
      </c>
      <c r="BO80" s="321">
        <f t="shared" si="96"/>
        <v>0</v>
      </c>
      <c r="BP80" s="321">
        <f t="shared" si="96"/>
        <v>0</v>
      </c>
      <c r="BQ80" s="321">
        <f t="shared" si="96"/>
        <v>0</v>
      </c>
      <c r="BR80" s="321">
        <f t="shared" si="96"/>
        <v>0</v>
      </c>
      <c r="BS80" s="321">
        <f t="shared" si="96"/>
        <v>0</v>
      </c>
      <c r="BT80" s="321">
        <f t="shared" si="96"/>
        <v>0</v>
      </c>
      <c r="BU80" s="321">
        <f t="shared" si="96"/>
        <v>0</v>
      </c>
      <c r="BV80" s="321">
        <f t="shared" si="96"/>
        <v>0</v>
      </c>
      <c r="BW80" s="321">
        <f t="shared" si="96"/>
        <v>0</v>
      </c>
      <c r="BX80" s="321">
        <f t="shared" si="96"/>
        <v>0</v>
      </c>
      <c r="BY80" s="321">
        <f t="shared" si="96"/>
        <v>0</v>
      </c>
      <c r="BZ80" s="321">
        <f t="shared" si="96"/>
        <v>0</v>
      </c>
      <c r="CA80" s="321">
        <f t="shared" si="96"/>
        <v>0</v>
      </c>
      <c r="CB80" s="321">
        <f t="shared" si="96"/>
        <v>0</v>
      </c>
      <c r="CC80" s="321">
        <f t="shared" si="96"/>
        <v>0</v>
      </c>
      <c r="CD80" s="321">
        <f t="shared" si="96"/>
        <v>0</v>
      </c>
      <c r="CE80" s="321">
        <f t="shared" si="97"/>
        <v>0</v>
      </c>
      <c r="CF80" s="321">
        <f t="shared" si="97"/>
        <v>0</v>
      </c>
      <c r="CG80" s="321">
        <f t="shared" si="97"/>
        <v>0</v>
      </c>
      <c r="CH80" s="321">
        <f t="shared" si="97"/>
        <v>0</v>
      </c>
      <c r="CI80" s="321">
        <f t="shared" si="97"/>
        <v>0</v>
      </c>
      <c r="CJ80" s="321">
        <f t="shared" si="97"/>
        <v>0</v>
      </c>
      <c r="CK80" s="321">
        <f t="shared" si="97"/>
        <v>0</v>
      </c>
      <c r="CL80" s="321">
        <f t="shared" si="97"/>
        <v>0</v>
      </c>
      <c r="CM80" s="321">
        <f t="shared" si="97"/>
        <v>0</v>
      </c>
      <c r="CN80" s="321">
        <f t="shared" si="97"/>
        <v>0</v>
      </c>
      <c r="CO80" s="321">
        <f t="shared" si="97"/>
        <v>0</v>
      </c>
      <c r="CP80" s="321">
        <f t="shared" si="97"/>
        <v>0</v>
      </c>
      <c r="CQ80" s="321">
        <f t="shared" si="97"/>
        <v>0</v>
      </c>
      <c r="CR80" s="321">
        <f t="shared" si="97"/>
        <v>0</v>
      </c>
      <c r="CS80" s="321">
        <f t="shared" si="97"/>
        <v>0</v>
      </c>
      <c r="CT80" s="321">
        <f t="shared" si="97"/>
        <v>0</v>
      </c>
      <c r="CU80" s="321">
        <f t="shared" si="97"/>
        <v>0</v>
      </c>
      <c r="CV80" s="321">
        <f t="shared" si="97"/>
        <v>0</v>
      </c>
      <c r="CW80" s="321">
        <f t="shared" si="97"/>
        <v>0</v>
      </c>
      <c r="CX80" s="321">
        <f t="shared" si="97"/>
        <v>0</v>
      </c>
      <c r="CY80" s="321">
        <f t="shared" si="97"/>
        <v>0</v>
      </c>
      <c r="CZ80" s="321">
        <f t="shared" si="97"/>
        <v>0</v>
      </c>
      <c r="DA80" s="321">
        <f t="shared" si="97"/>
        <v>0</v>
      </c>
      <c r="DB80" s="321">
        <f t="shared" si="97"/>
        <v>0</v>
      </c>
      <c r="DC80" s="321">
        <f t="shared" si="97"/>
        <v>0</v>
      </c>
      <c r="DD80" s="321">
        <f t="shared" si="97"/>
        <v>0</v>
      </c>
      <c r="DE80" s="321">
        <f t="shared" si="97"/>
        <v>0</v>
      </c>
      <c r="DF80" s="321">
        <f t="shared" si="97"/>
        <v>0</v>
      </c>
      <c r="DG80" s="321">
        <f t="shared" si="97"/>
        <v>0</v>
      </c>
      <c r="DH80" s="321">
        <f t="shared" si="97"/>
        <v>0</v>
      </c>
      <c r="DI80" s="321">
        <f t="shared" si="97"/>
        <v>0</v>
      </c>
      <c r="DJ80" s="321">
        <f t="shared" si="97"/>
        <v>0</v>
      </c>
      <c r="DK80" s="321">
        <f t="shared" si="97"/>
        <v>0</v>
      </c>
      <c r="DL80" s="321">
        <f t="shared" si="97"/>
        <v>0</v>
      </c>
      <c r="DM80" s="321">
        <f t="shared" si="97"/>
        <v>0</v>
      </c>
      <c r="DN80" s="321">
        <f t="shared" si="97"/>
        <v>0</v>
      </c>
      <c r="DO80" s="321">
        <f t="shared" si="97"/>
        <v>0</v>
      </c>
      <c r="DP80" s="321">
        <f t="shared" si="97"/>
        <v>0</v>
      </c>
      <c r="DQ80" s="321">
        <f t="shared" si="97"/>
        <v>0</v>
      </c>
      <c r="DR80" s="321">
        <f t="shared" si="97"/>
        <v>0</v>
      </c>
      <c r="DS80" s="321">
        <f t="shared" si="97"/>
        <v>0</v>
      </c>
      <c r="DT80" s="321">
        <f t="shared" si="97"/>
        <v>0</v>
      </c>
      <c r="DU80" s="321">
        <f t="shared" si="97"/>
        <v>0</v>
      </c>
      <c r="DV80" s="321">
        <f t="shared" si="97"/>
        <v>0</v>
      </c>
      <c r="DW80" s="321">
        <f t="shared" si="97"/>
        <v>0</v>
      </c>
      <c r="DX80" s="321">
        <f t="shared" si="97"/>
        <v>0</v>
      </c>
      <c r="DY80" s="321">
        <f t="shared" si="97"/>
        <v>0</v>
      </c>
      <c r="DZ80" s="321">
        <f t="shared" si="97"/>
        <v>0</v>
      </c>
      <c r="EA80" s="321">
        <f t="shared" si="97"/>
        <v>0</v>
      </c>
      <c r="EB80" s="321">
        <f t="shared" si="97"/>
        <v>0</v>
      </c>
      <c r="EC80" s="321">
        <f t="shared" si="97"/>
        <v>0</v>
      </c>
      <c r="ED80" s="321">
        <f t="shared" si="97"/>
        <v>0</v>
      </c>
      <c r="EE80" s="321">
        <f t="shared" si="97"/>
        <v>0</v>
      </c>
      <c r="EF80" s="321">
        <f t="shared" si="97"/>
        <v>0</v>
      </c>
      <c r="EG80" s="321">
        <f t="shared" si="97"/>
        <v>0</v>
      </c>
      <c r="EH80" s="321">
        <f t="shared" si="97"/>
        <v>0</v>
      </c>
      <c r="EI80" s="321">
        <f t="shared" si="97"/>
        <v>0</v>
      </c>
      <c r="EJ80" s="321">
        <f t="shared" si="97"/>
        <v>0</v>
      </c>
      <c r="EK80" s="321">
        <f t="shared" si="97"/>
        <v>0</v>
      </c>
      <c r="EL80" s="321">
        <f t="shared" si="97"/>
        <v>0</v>
      </c>
      <c r="EM80" s="321">
        <f t="shared" si="97"/>
        <v>0</v>
      </c>
      <c r="EN80" s="321">
        <f t="shared" si="97"/>
        <v>0</v>
      </c>
      <c r="EO80" s="321">
        <f t="shared" si="97"/>
        <v>0</v>
      </c>
      <c r="EP80" s="321">
        <f t="shared" si="97"/>
        <v>0</v>
      </c>
      <c r="EQ80" s="321">
        <f t="shared" si="98"/>
        <v>0</v>
      </c>
      <c r="ER80" s="321">
        <f t="shared" si="98"/>
        <v>0</v>
      </c>
      <c r="ES80" s="321">
        <f t="shared" si="98"/>
        <v>0</v>
      </c>
      <c r="ET80" s="321">
        <f t="shared" si="98"/>
        <v>0</v>
      </c>
      <c r="EU80" s="321">
        <f t="shared" si="98"/>
        <v>0</v>
      </c>
      <c r="EV80" s="321">
        <f t="shared" si="98"/>
        <v>0</v>
      </c>
      <c r="EW80" s="321">
        <f t="shared" si="98"/>
        <v>0</v>
      </c>
      <c r="EX80" s="321">
        <f t="shared" si="98"/>
        <v>0</v>
      </c>
      <c r="EY80" s="321">
        <f t="shared" si="98"/>
        <v>0</v>
      </c>
      <c r="EZ80" s="321">
        <f t="shared" si="98"/>
        <v>0</v>
      </c>
      <c r="FA80" s="321">
        <f t="shared" si="98"/>
        <v>0</v>
      </c>
      <c r="FB80" s="321">
        <f t="shared" si="98"/>
        <v>0</v>
      </c>
      <c r="FC80" s="321">
        <f t="shared" si="98"/>
        <v>0</v>
      </c>
      <c r="FD80" s="321">
        <f t="shared" si="98"/>
        <v>0</v>
      </c>
      <c r="FE80" s="321">
        <f t="shared" si="98"/>
        <v>0</v>
      </c>
      <c r="FF80" s="321">
        <f t="shared" si="98"/>
        <v>0</v>
      </c>
      <c r="FG80" s="321">
        <f t="shared" si="98"/>
        <v>0</v>
      </c>
      <c r="FH80" s="321">
        <f t="shared" si="98"/>
        <v>0</v>
      </c>
      <c r="FI80" s="321">
        <f t="shared" si="98"/>
        <v>0</v>
      </c>
      <c r="FJ80" s="321">
        <f t="shared" si="98"/>
        <v>0</v>
      </c>
      <c r="FK80" s="321">
        <f t="shared" si="98"/>
        <v>0</v>
      </c>
      <c r="FL80" s="321">
        <f t="shared" si="98"/>
        <v>0</v>
      </c>
      <c r="FM80" s="321">
        <f t="shared" si="98"/>
        <v>0</v>
      </c>
      <c r="FN80" s="321">
        <f t="shared" si="98"/>
        <v>0</v>
      </c>
      <c r="FO80" s="321">
        <f t="shared" si="98"/>
        <v>0</v>
      </c>
      <c r="FP80" s="321">
        <f t="shared" si="98"/>
        <v>0</v>
      </c>
      <c r="FQ80" s="321">
        <f t="shared" si="98"/>
        <v>0</v>
      </c>
      <c r="FR80" s="321">
        <f t="shared" si="98"/>
        <v>0</v>
      </c>
      <c r="FS80" s="321">
        <f t="shared" si="98"/>
        <v>0</v>
      </c>
      <c r="FT80" s="321">
        <f t="shared" si="98"/>
        <v>0</v>
      </c>
      <c r="FU80" s="321">
        <f t="shared" si="98"/>
        <v>0</v>
      </c>
      <c r="FV80" s="321">
        <f t="shared" si="98"/>
        <v>0</v>
      </c>
      <c r="FW80" s="321">
        <f t="shared" si="98"/>
        <v>0</v>
      </c>
      <c r="FX80" s="321">
        <f t="shared" si="98"/>
        <v>0</v>
      </c>
      <c r="FY80" s="321">
        <f t="shared" si="98"/>
        <v>0</v>
      </c>
      <c r="FZ80" s="321">
        <f t="shared" si="98"/>
        <v>0</v>
      </c>
      <c r="GA80" s="321">
        <f t="shared" si="98"/>
        <v>0</v>
      </c>
      <c r="GB80" s="321">
        <f t="shared" si="98"/>
        <v>0</v>
      </c>
      <c r="GC80" s="321">
        <f t="shared" si="98"/>
        <v>0</v>
      </c>
      <c r="GD80" s="321">
        <f t="shared" si="98"/>
        <v>0</v>
      </c>
      <c r="GE80" s="321">
        <f t="shared" si="98"/>
        <v>0</v>
      </c>
      <c r="GF80" s="321">
        <f t="shared" si="98"/>
        <v>0</v>
      </c>
      <c r="GG80" s="321">
        <f t="shared" si="98"/>
        <v>0</v>
      </c>
      <c r="GH80" s="321">
        <f t="shared" si="98"/>
        <v>0</v>
      </c>
      <c r="GI80" s="321">
        <f t="shared" si="98"/>
        <v>0</v>
      </c>
      <c r="GJ80" s="321">
        <f t="shared" si="98"/>
        <v>0</v>
      </c>
      <c r="GK80" s="321">
        <f t="shared" si="98"/>
        <v>0</v>
      </c>
      <c r="GL80" s="321">
        <f t="shared" si="98"/>
        <v>0</v>
      </c>
      <c r="GM80" s="321">
        <f t="shared" si="98"/>
        <v>0</v>
      </c>
      <c r="GN80" s="321">
        <f t="shared" si="98"/>
        <v>0</v>
      </c>
      <c r="GO80" s="321">
        <f t="shared" si="98"/>
        <v>0</v>
      </c>
      <c r="GP80" s="321">
        <f t="shared" si="98"/>
        <v>0</v>
      </c>
      <c r="GQ80" s="321">
        <f t="shared" si="98"/>
        <v>0</v>
      </c>
      <c r="GR80" s="321">
        <f t="shared" si="98"/>
        <v>0</v>
      </c>
      <c r="GS80" s="321">
        <f t="shared" si="98"/>
        <v>0</v>
      </c>
      <c r="GT80" s="321">
        <f t="shared" si="98"/>
        <v>0</v>
      </c>
      <c r="GU80" s="321">
        <f t="shared" si="98"/>
        <v>0</v>
      </c>
      <c r="GV80" s="321">
        <f t="shared" si="98"/>
        <v>0</v>
      </c>
      <c r="GW80" s="321">
        <f t="shared" si="98"/>
        <v>0</v>
      </c>
      <c r="GX80" s="321">
        <f t="shared" si="98"/>
        <v>0</v>
      </c>
      <c r="GY80" s="321">
        <f t="shared" si="98"/>
        <v>0</v>
      </c>
      <c r="GZ80" s="321">
        <f t="shared" si="98"/>
        <v>0</v>
      </c>
      <c r="HA80" s="321">
        <f t="shared" si="98"/>
        <v>0</v>
      </c>
      <c r="HB80" s="321">
        <f t="shared" si="98"/>
        <v>0</v>
      </c>
      <c r="HC80" s="321">
        <f t="shared" si="99"/>
        <v>0</v>
      </c>
      <c r="HD80" s="321">
        <f t="shared" si="99"/>
        <v>0</v>
      </c>
      <c r="HE80" s="321">
        <f t="shared" si="99"/>
        <v>0</v>
      </c>
      <c r="HF80" s="321">
        <f t="shared" si="99"/>
        <v>0</v>
      </c>
      <c r="HG80" s="321">
        <f t="shared" si="99"/>
        <v>0</v>
      </c>
      <c r="HH80" s="321">
        <f t="shared" si="99"/>
        <v>0</v>
      </c>
      <c r="HI80" s="321">
        <f t="shared" si="99"/>
        <v>0</v>
      </c>
      <c r="HJ80" s="321">
        <f t="shared" si="99"/>
        <v>0</v>
      </c>
      <c r="HK80" s="321">
        <f t="shared" si="99"/>
        <v>0</v>
      </c>
      <c r="HL80" s="321">
        <f t="shared" si="99"/>
        <v>0</v>
      </c>
      <c r="HM80" s="321">
        <f t="shared" si="99"/>
        <v>0</v>
      </c>
      <c r="HN80" s="321">
        <f t="shared" si="99"/>
        <v>0</v>
      </c>
      <c r="HO80" s="321">
        <f t="shared" si="99"/>
        <v>0</v>
      </c>
      <c r="HP80" s="321">
        <f t="shared" si="99"/>
        <v>0</v>
      </c>
      <c r="HQ80" s="321">
        <f t="shared" si="99"/>
        <v>0</v>
      </c>
      <c r="HR80" s="321">
        <f t="shared" si="99"/>
        <v>0</v>
      </c>
      <c r="HS80" s="321">
        <f t="shared" si="99"/>
        <v>0</v>
      </c>
      <c r="HT80" s="321">
        <f t="shared" si="99"/>
        <v>0</v>
      </c>
      <c r="HU80" s="321">
        <f t="shared" si="99"/>
        <v>0</v>
      </c>
      <c r="HV80" s="321">
        <f t="shared" si="99"/>
        <v>0</v>
      </c>
      <c r="HW80" s="321">
        <f t="shared" si="99"/>
        <v>0</v>
      </c>
      <c r="HX80" s="321">
        <f t="shared" si="99"/>
        <v>0</v>
      </c>
      <c r="HY80" s="321">
        <f t="shared" si="99"/>
        <v>0</v>
      </c>
      <c r="HZ80" s="321">
        <f t="shared" si="99"/>
        <v>0</v>
      </c>
      <c r="IA80" s="321">
        <f t="shared" si="99"/>
        <v>0</v>
      </c>
      <c r="IB80" s="321">
        <f t="shared" si="99"/>
        <v>0</v>
      </c>
      <c r="IC80" s="321">
        <f t="shared" si="99"/>
        <v>0</v>
      </c>
      <c r="ID80" s="321">
        <f t="shared" si="99"/>
        <v>0</v>
      </c>
      <c r="IE80" s="321">
        <f t="shared" si="99"/>
        <v>0</v>
      </c>
      <c r="IF80" s="321">
        <f t="shared" si="99"/>
        <v>0</v>
      </c>
      <c r="IG80" s="321">
        <f t="shared" si="99"/>
        <v>0</v>
      </c>
      <c r="IH80" s="321">
        <f t="shared" si="99"/>
        <v>0</v>
      </c>
      <c r="II80" s="321">
        <f t="shared" si="99"/>
        <v>0</v>
      </c>
      <c r="IJ80" s="321">
        <f t="shared" si="99"/>
        <v>0</v>
      </c>
      <c r="IK80" s="321">
        <f t="shared" si="99"/>
        <v>0</v>
      </c>
      <c r="IL80" s="321">
        <f t="shared" si="99"/>
        <v>0</v>
      </c>
      <c r="IM80" s="321">
        <f t="shared" si="99"/>
        <v>0</v>
      </c>
      <c r="IN80" s="321">
        <f t="shared" si="99"/>
        <v>0</v>
      </c>
      <c r="IO80" s="321">
        <f t="shared" si="99"/>
        <v>0</v>
      </c>
      <c r="IP80" s="321">
        <f t="shared" si="99"/>
        <v>0</v>
      </c>
      <c r="IQ80" s="321">
        <f t="shared" si="99"/>
        <v>0</v>
      </c>
      <c r="IR80" s="321">
        <f t="shared" si="99"/>
        <v>0</v>
      </c>
      <c r="IS80" s="321">
        <f t="shared" si="99"/>
        <v>0</v>
      </c>
      <c r="IT80" s="321">
        <f t="shared" si="99"/>
        <v>0</v>
      </c>
      <c r="IU80" s="321">
        <f t="shared" si="99"/>
        <v>0</v>
      </c>
      <c r="IV80" s="321">
        <f t="shared" si="99"/>
        <v>0</v>
      </c>
      <c r="IW80" s="321">
        <f t="shared" si="99"/>
        <v>0</v>
      </c>
      <c r="IX80" s="321">
        <f t="shared" si="99"/>
        <v>0</v>
      </c>
      <c r="IY80" s="321">
        <f t="shared" si="99"/>
        <v>0</v>
      </c>
      <c r="IZ80" s="321">
        <f t="shared" si="99"/>
        <v>0</v>
      </c>
      <c r="JA80" s="321">
        <f t="shared" si="99"/>
        <v>0</v>
      </c>
      <c r="JB80" s="321">
        <f t="shared" si="99"/>
        <v>0</v>
      </c>
      <c r="JC80" s="321">
        <f t="shared" si="99"/>
        <v>0</v>
      </c>
      <c r="JD80" s="321">
        <f t="shared" si="99"/>
        <v>0</v>
      </c>
      <c r="JE80" s="321">
        <f t="shared" si="99"/>
        <v>0</v>
      </c>
      <c r="JF80" s="321">
        <f t="shared" si="99"/>
        <v>0</v>
      </c>
      <c r="JG80" s="321">
        <f t="shared" si="99"/>
        <v>0</v>
      </c>
      <c r="JH80" s="321">
        <f t="shared" si="99"/>
        <v>0</v>
      </c>
      <c r="JI80" s="321">
        <f t="shared" si="99"/>
        <v>0</v>
      </c>
      <c r="JJ80" s="321">
        <f t="shared" si="99"/>
        <v>0</v>
      </c>
      <c r="JK80" s="321">
        <f t="shared" si="99"/>
        <v>0</v>
      </c>
      <c r="JL80" s="321">
        <f t="shared" si="99"/>
        <v>0</v>
      </c>
      <c r="JM80" s="321">
        <f t="shared" si="99"/>
        <v>0</v>
      </c>
      <c r="JN80" s="321">
        <f t="shared" si="99"/>
        <v>0</v>
      </c>
      <c r="JO80" s="321">
        <f t="shared" si="100"/>
        <v>0</v>
      </c>
      <c r="JP80" s="321">
        <f t="shared" si="100"/>
        <v>0</v>
      </c>
      <c r="JQ80" s="321">
        <f t="shared" si="100"/>
        <v>0</v>
      </c>
      <c r="JR80" s="321">
        <f t="shared" si="100"/>
        <v>0</v>
      </c>
      <c r="JS80" s="321">
        <f t="shared" si="100"/>
        <v>0</v>
      </c>
      <c r="JT80" s="321">
        <f t="shared" si="100"/>
        <v>0</v>
      </c>
      <c r="JU80" s="321">
        <f t="shared" si="100"/>
        <v>0</v>
      </c>
      <c r="JV80" s="321">
        <f t="shared" si="100"/>
        <v>0</v>
      </c>
      <c r="JW80" s="321">
        <f t="shared" si="100"/>
        <v>0</v>
      </c>
      <c r="JX80" s="321">
        <f t="shared" si="100"/>
        <v>0</v>
      </c>
      <c r="JY80" s="321">
        <f t="shared" si="100"/>
        <v>0</v>
      </c>
      <c r="JZ80" s="321">
        <f t="shared" si="100"/>
        <v>0</v>
      </c>
      <c r="KA80" s="321">
        <f t="shared" si="100"/>
        <v>0</v>
      </c>
      <c r="KB80" s="321">
        <f t="shared" si="100"/>
        <v>0</v>
      </c>
      <c r="KC80" s="321">
        <f t="shared" si="100"/>
        <v>0</v>
      </c>
      <c r="KD80" s="321">
        <f t="shared" si="100"/>
        <v>0</v>
      </c>
      <c r="KE80" s="321">
        <f t="shared" si="100"/>
        <v>0</v>
      </c>
      <c r="KF80" s="321">
        <f t="shared" si="100"/>
        <v>0</v>
      </c>
      <c r="KG80" s="321">
        <f t="shared" si="100"/>
        <v>0</v>
      </c>
      <c r="KH80" s="321">
        <f t="shared" si="100"/>
        <v>0</v>
      </c>
      <c r="KI80" s="321">
        <f t="shared" si="100"/>
        <v>0</v>
      </c>
      <c r="KJ80" s="321">
        <f t="shared" si="100"/>
        <v>0</v>
      </c>
      <c r="KK80" s="321">
        <f t="shared" si="100"/>
        <v>0</v>
      </c>
      <c r="KL80" s="321">
        <f t="shared" si="100"/>
        <v>0</v>
      </c>
      <c r="KM80" s="321">
        <f t="shared" si="100"/>
        <v>0</v>
      </c>
      <c r="KN80" s="321">
        <f t="shared" si="100"/>
        <v>0</v>
      </c>
      <c r="KO80" s="321">
        <f t="shared" si="100"/>
        <v>0</v>
      </c>
      <c r="KP80" s="321">
        <f t="shared" si="100"/>
        <v>0</v>
      </c>
      <c r="KQ80" s="321">
        <f t="shared" si="100"/>
        <v>0</v>
      </c>
      <c r="KR80" s="321">
        <f t="shared" si="100"/>
        <v>0</v>
      </c>
      <c r="KS80" s="321">
        <f t="shared" si="100"/>
        <v>0</v>
      </c>
      <c r="KT80" s="321">
        <f t="shared" si="100"/>
        <v>0</v>
      </c>
      <c r="KU80" s="321">
        <f t="shared" si="100"/>
        <v>0</v>
      </c>
      <c r="KV80" s="321">
        <f t="shared" si="100"/>
        <v>0</v>
      </c>
      <c r="KW80" s="321">
        <f t="shared" si="100"/>
        <v>0</v>
      </c>
      <c r="KX80" s="321">
        <f t="shared" si="100"/>
        <v>0</v>
      </c>
      <c r="KY80" s="321">
        <f t="shared" si="100"/>
        <v>0</v>
      </c>
      <c r="KZ80" s="321">
        <f t="shared" si="100"/>
        <v>0</v>
      </c>
      <c r="LA80" s="321">
        <f t="shared" si="100"/>
        <v>0</v>
      </c>
      <c r="LB80" s="321">
        <f t="shared" si="100"/>
        <v>0</v>
      </c>
      <c r="LC80" s="321">
        <f t="shared" si="100"/>
        <v>0</v>
      </c>
      <c r="LD80" s="321">
        <f t="shared" si="100"/>
        <v>0</v>
      </c>
      <c r="LE80" s="321">
        <f t="shared" si="100"/>
        <v>0</v>
      </c>
      <c r="LF80" s="321">
        <f t="shared" si="100"/>
        <v>0</v>
      </c>
      <c r="LG80" s="321">
        <f t="shared" si="100"/>
        <v>0</v>
      </c>
      <c r="LH80" s="321">
        <f t="shared" si="100"/>
        <v>0</v>
      </c>
      <c r="LI80" s="321">
        <f t="shared" si="100"/>
        <v>0</v>
      </c>
      <c r="LJ80" s="321">
        <f t="shared" si="100"/>
        <v>0</v>
      </c>
      <c r="LK80" s="321">
        <f t="shared" si="100"/>
        <v>0</v>
      </c>
      <c r="LL80" s="321">
        <f t="shared" si="100"/>
        <v>0</v>
      </c>
      <c r="LM80" s="321">
        <f t="shared" si="100"/>
        <v>0</v>
      </c>
      <c r="LN80" s="321">
        <f t="shared" si="100"/>
        <v>0</v>
      </c>
      <c r="LO80" s="321">
        <f t="shared" si="100"/>
        <v>0</v>
      </c>
      <c r="LP80" s="321">
        <f t="shared" si="100"/>
        <v>0</v>
      </c>
      <c r="LQ80" s="321">
        <f t="shared" si="100"/>
        <v>0</v>
      </c>
      <c r="LR80" s="321">
        <f t="shared" si="100"/>
        <v>0</v>
      </c>
      <c r="LS80" s="321">
        <f t="shared" si="100"/>
        <v>0</v>
      </c>
      <c r="LT80" s="321">
        <f t="shared" si="100"/>
        <v>0</v>
      </c>
      <c r="LU80" s="321">
        <f t="shared" si="100"/>
        <v>0</v>
      </c>
      <c r="LV80" s="321">
        <f t="shared" si="100"/>
        <v>0</v>
      </c>
      <c r="LW80" s="321">
        <f t="shared" si="100"/>
        <v>0</v>
      </c>
      <c r="LX80" s="321">
        <f t="shared" si="100"/>
        <v>0</v>
      </c>
      <c r="LY80" s="321">
        <f t="shared" si="100"/>
        <v>0</v>
      </c>
      <c r="LZ80" s="321">
        <f t="shared" si="100"/>
        <v>0</v>
      </c>
      <c r="MA80" s="321">
        <f t="shared" si="101"/>
        <v>0</v>
      </c>
      <c r="MB80" s="321">
        <f t="shared" si="101"/>
        <v>0</v>
      </c>
      <c r="MC80" s="321">
        <f t="shared" si="101"/>
        <v>0</v>
      </c>
      <c r="MD80" s="321">
        <f t="shared" si="101"/>
        <v>0</v>
      </c>
      <c r="ME80" s="321">
        <f t="shared" si="101"/>
        <v>0</v>
      </c>
      <c r="MF80" s="321">
        <f t="shared" si="101"/>
        <v>0</v>
      </c>
      <c r="MG80" s="321">
        <f t="shared" si="101"/>
        <v>0</v>
      </c>
      <c r="MH80" s="321">
        <f t="shared" si="101"/>
        <v>0</v>
      </c>
      <c r="MI80" s="321">
        <f t="shared" si="101"/>
        <v>0</v>
      </c>
      <c r="MJ80" s="321">
        <f t="shared" si="101"/>
        <v>0</v>
      </c>
      <c r="MK80" s="321">
        <f t="shared" si="101"/>
        <v>0</v>
      </c>
      <c r="ML80" s="321">
        <f t="shared" si="101"/>
        <v>0</v>
      </c>
      <c r="MM80" s="321">
        <f t="shared" si="101"/>
        <v>0</v>
      </c>
      <c r="MN80" s="321">
        <f t="shared" si="101"/>
        <v>0</v>
      </c>
      <c r="MO80" s="321">
        <f t="shared" si="101"/>
        <v>0</v>
      </c>
      <c r="MP80" s="321">
        <f t="shared" si="101"/>
        <v>0</v>
      </c>
      <c r="MQ80" s="321">
        <f t="shared" si="101"/>
        <v>0</v>
      </c>
      <c r="MR80" s="321">
        <f t="shared" si="101"/>
        <v>0</v>
      </c>
      <c r="MS80" s="321">
        <f t="shared" si="101"/>
        <v>0</v>
      </c>
      <c r="MT80" s="321">
        <f t="shared" si="101"/>
        <v>0</v>
      </c>
      <c r="MU80" s="321">
        <f t="shared" si="101"/>
        <v>0</v>
      </c>
      <c r="MV80" s="321">
        <f t="shared" si="101"/>
        <v>0</v>
      </c>
      <c r="MW80" s="321">
        <f t="shared" si="101"/>
        <v>0</v>
      </c>
      <c r="MX80" s="321">
        <f t="shared" si="101"/>
        <v>0</v>
      </c>
      <c r="MY80" s="321">
        <f t="shared" si="101"/>
        <v>0</v>
      </c>
      <c r="MZ80" s="321">
        <f t="shared" si="101"/>
        <v>0</v>
      </c>
      <c r="NA80" s="321">
        <f t="shared" si="101"/>
        <v>0</v>
      </c>
      <c r="NB80" s="321">
        <f t="shared" si="101"/>
        <v>0</v>
      </c>
      <c r="NC80" s="321">
        <f t="shared" si="101"/>
        <v>0</v>
      </c>
      <c r="ND80" s="321">
        <f t="shared" si="101"/>
        <v>0</v>
      </c>
      <c r="NE80" s="321">
        <f t="shared" si="101"/>
        <v>0</v>
      </c>
      <c r="NF80" s="321">
        <f t="shared" si="101"/>
        <v>0</v>
      </c>
      <c r="NG80" s="321">
        <f t="shared" si="101"/>
        <v>0</v>
      </c>
      <c r="NH80" s="321">
        <f t="shared" si="101"/>
        <v>0</v>
      </c>
      <c r="NI80" s="321">
        <f t="shared" si="101"/>
        <v>0</v>
      </c>
      <c r="NJ80" s="321">
        <f t="shared" si="101"/>
        <v>0</v>
      </c>
      <c r="NK80" s="321">
        <f t="shared" si="101"/>
        <v>0</v>
      </c>
      <c r="NL80" s="321">
        <f t="shared" si="101"/>
        <v>0</v>
      </c>
      <c r="NM80" s="321">
        <f t="shared" si="101"/>
        <v>0</v>
      </c>
      <c r="NN80" s="321">
        <f t="shared" si="101"/>
        <v>0</v>
      </c>
      <c r="NO80" s="321">
        <f t="shared" si="101"/>
        <v>0</v>
      </c>
      <c r="NP80" s="321">
        <f t="shared" si="101"/>
        <v>0</v>
      </c>
      <c r="NQ80" s="321">
        <f t="shared" si="101"/>
        <v>0</v>
      </c>
      <c r="NR80" s="321">
        <f t="shared" si="101"/>
        <v>0</v>
      </c>
      <c r="NS80" s="321">
        <f t="shared" si="101"/>
        <v>0</v>
      </c>
      <c r="NT80" s="321">
        <f t="shared" si="101"/>
        <v>0</v>
      </c>
      <c r="NU80" s="321">
        <f t="shared" si="101"/>
        <v>0</v>
      </c>
      <c r="NV80" s="321">
        <f t="shared" si="101"/>
        <v>0</v>
      </c>
      <c r="NW80" s="321">
        <f t="shared" si="101"/>
        <v>0</v>
      </c>
      <c r="NX80" s="321">
        <f t="shared" si="101"/>
        <v>0</v>
      </c>
      <c r="NY80" s="321">
        <f t="shared" si="101"/>
        <v>0</v>
      </c>
      <c r="NZ80" s="321">
        <f t="shared" si="101"/>
        <v>0</v>
      </c>
      <c r="OA80" s="321">
        <f t="shared" si="101"/>
        <v>0</v>
      </c>
      <c r="OB80" s="321">
        <f t="shared" si="101"/>
        <v>0</v>
      </c>
      <c r="OC80" s="321">
        <f t="shared" si="101"/>
        <v>0</v>
      </c>
      <c r="OD80" s="321">
        <f t="shared" si="101"/>
        <v>0</v>
      </c>
      <c r="OE80" s="321">
        <f t="shared" si="101"/>
        <v>0</v>
      </c>
      <c r="OF80" s="321">
        <f t="shared" si="101"/>
        <v>0</v>
      </c>
      <c r="OG80" s="321">
        <f t="shared" si="101"/>
        <v>0</v>
      </c>
      <c r="OH80" s="321">
        <f t="shared" si="101"/>
        <v>0</v>
      </c>
      <c r="OI80" s="321">
        <f t="shared" si="101"/>
        <v>0</v>
      </c>
      <c r="OJ80" s="321">
        <f t="shared" si="101"/>
        <v>0</v>
      </c>
      <c r="OK80" s="321">
        <f t="shared" si="101"/>
        <v>0</v>
      </c>
      <c r="OL80" s="321">
        <f t="shared" si="101"/>
        <v>0</v>
      </c>
      <c r="OM80" s="321">
        <f t="shared" si="102"/>
        <v>0</v>
      </c>
      <c r="ON80" s="321">
        <f t="shared" si="102"/>
        <v>0</v>
      </c>
      <c r="OO80" s="321">
        <f t="shared" si="102"/>
        <v>0</v>
      </c>
      <c r="OP80" s="321">
        <f t="shared" si="102"/>
        <v>0</v>
      </c>
      <c r="OQ80" s="321">
        <f t="shared" si="102"/>
        <v>0</v>
      </c>
      <c r="OR80" s="321">
        <f t="shared" si="102"/>
        <v>0</v>
      </c>
      <c r="OS80" s="321">
        <f t="shared" si="102"/>
        <v>0</v>
      </c>
      <c r="OT80" s="321">
        <f t="shared" si="102"/>
        <v>0</v>
      </c>
      <c r="OU80" s="321">
        <f t="shared" si="102"/>
        <v>0</v>
      </c>
      <c r="OV80" s="321">
        <f t="shared" si="102"/>
        <v>0</v>
      </c>
      <c r="OW80" s="321">
        <f t="shared" si="102"/>
        <v>0</v>
      </c>
      <c r="OX80" s="321">
        <f t="shared" si="102"/>
        <v>0</v>
      </c>
      <c r="OY80" s="321">
        <f t="shared" si="102"/>
        <v>0</v>
      </c>
      <c r="OZ80" s="321">
        <f t="shared" si="102"/>
        <v>0</v>
      </c>
      <c r="PA80" s="321">
        <f t="shared" si="102"/>
        <v>0</v>
      </c>
      <c r="PB80" s="321">
        <f t="shared" si="102"/>
        <v>0</v>
      </c>
      <c r="PC80" s="321">
        <f t="shared" si="102"/>
        <v>0</v>
      </c>
      <c r="PD80" s="321">
        <f t="shared" si="102"/>
        <v>0</v>
      </c>
      <c r="PE80" s="321">
        <f t="shared" si="102"/>
        <v>0</v>
      </c>
      <c r="PF80" s="321">
        <f t="shared" si="102"/>
        <v>0</v>
      </c>
      <c r="PG80" s="321">
        <f t="shared" si="102"/>
        <v>0</v>
      </c>
      <c r="PH80" s="321">
        <f t="shared" si="102"/>
        <v>0</v>
      </c>
      <c r="PI80" s="321">
        <f t="shared" si="102"/>
        <v>0</v>
      </c>
      <c r="PJ80" s="321">
        <f t="shared" si="102"/>
        <v>0</v>
      </c>
      <c r="PK80" s="321">
        <f t="shared" si="102"/>
        <v>0</v>
      </c>
      <c r="PL80" s="321">
        <f t="shared" si="102"/>
        <v>0</v>
      </c>
      <c r="PM80" s="321">
        <f t="shared" si="102"/>
        <v>0</v>
      </c>
      <c r="PN80" s="321">
        <f t="shared" si="102"/>
        <v>0</v>
      </c>
      <c r="PO80" s="321">
        <f t="shared" si="102"/>
        <v>0</v>
      </c>
      <c r="PP80" s="321">
        <f t="shared" si="102"/>
        <v>0</v>
      </c>
      <c r="PQ80" s="321">
        <f t="shared" si="102"/>
        <v>0</v>
      </c>
      <c r="PR80" s="321">
        <f t="shared" si="102"/>
        <v>0</v>
      </c>
      <c r="PS80" s="321">
        <f t="shared" si="102"/>
        <v>0</v>
      </c>
      <c r="PT80" s="321">
        <f t="shared" si="102"/>
        <v>0</v>
      </c>
      <c r="PU80" s="321">
        <f t="shared" si="102"/>
        <v>0</v>
      </c>
      <c r="PV80" s="321">
        <f t="shared" si="102"/>
        <v>0</v>
      </c>
      <c r="PW80" s="321">
        <f t="shared" si="102"/>
        <v>0</v>
      </c>
      <c r="PX80" s="321">
        <f t="shared" si="102"/>
        <v>0</v>
      </c>
      <c r="PY80" s="321">
        <f t="shared" si="102"/>
        <v>0</v>
      </c>
      <c r="PZ80" s="321">
        <f t="shared" si="102"/>
        <v>0</v>
      </c>
      <c r="QA80" s="321">
        <f t="shared" si="102"/>
        <v>0</v>
      </c>
      <c r="QB80" s="321">
        <f t="shared" si="102"/>
        <v>0</v>
      </c>
      <c r="QC80" s="321">
        <f t="shared" si="102"/>
        <v>0</v>
      </c>
      <c r="QD80" s="321">
        <f t="shared" si="102"/>
        <v>0</v>
      </c>
      <c r="QE80" s="321">
        <f t="shared" si="102"/>
        <v>0</v>
      </c>
      <c r="QF80" s="321">
        <f t="shared" si="102"/>
        <v>0</v>
      </c>
      <c r="QG80" s="321">
        <f t="shared" si="102"/>
        <v>0</v>
      </c>
      <c r="QH80" s="321">
        <f t="shared" si="102"/>
        <v>0</v>
      </c>
      <c r="QI80" s="321">
        <f t="shared" si="102"/>
        <v>0</v>
      </c>
      <c r="QJ80" s="321">
        <f t="shared" si="102"/>
        <v>0</v>
      </c>
      <c r="QK80" s="321">
        <f t="shared" si="102"/>
        <v>0</v>
      </c>
      <c r="QL80" s="321">
        <f t="shared" si="102"/>
        <v>0</v>
      </c>
      <c r="QM80" s="321">
        <f t="shared" si="102"/>
        <v>0</v>
      </c>
      <c r="QN80" s="321">
        <f t="shared" si="102"/>
        <v>0</v>
      </c>
      <c r="QO80" s="321">
        <f t="shared" si="102"/>
        <v>0</v>
      </c>
      <c r="QP80" s="321">
        <f t="shared" si="102"/>
        <v>0</v>
      </c>
      <c r="QQ80" s="321">
        <f t="shared" si="102"/>
        <v>0</v>
      </c>
      <c r="QR80" s="321">
        <f t="shared" si="102"/>
        <v>0</v>
      </c>
      <c r="QS80" s="321">
        <f t="shared" si="102"/>
        <v>0</v>
      </c>
      <c r="QT80" s="321">
        <f t="shared" si="102"/>
        <v>0</v>
      </c>
      <c r="QU80" s="321">
        <f t="shared" si="102"/>
        <v>0</v>
      </c>
      <c r="QV80" s="321">
        <f t="shared" si="102"/>
        <v>0</v>
      </c>
      <c r="QW80" s="321">
        <f t="shared" si="102"/>
        <v>0</v>
      </c>
      <c r="QX80" s="321">
        <f t="shared" si="102"/>
        <v>0</v>
      </c>
      <c r="QY80" s="321">
        <f t="shared" si="103"/>
        <v>0</v>
      </c>
      <c r="QZ80" s="321">
        <f t="shared" si="103"/>
        <v>0</v>
      </c>
      <c r="RA80" s="321">
        <f t="shared" si="103"/>
        <v>0</v>
      </c>
      <c r="RB80" s="321">
        <f t="shared" si="103"/>
        <v>0</v>
      </c>
      <c r="RC80" s="321">
        <f t="shared" si="103"/>
        <v>0</v>
      </c>
      <c r="RD80" s="321">
        <f t="shared" si="103"/>
        <v>0</v>
      </c>
      <c r="RE80" s="321">
        <f t="shared" si="103"/>
        <v>0</v>
      </c>
      <c r="RF80" s="321">
        <f t="shared" si="103"/>
        <v>0</v>
      </c>
      <c r="RG80" s="321">
        <f t="shared" si="103"/>
        <v>0</v>
      </c>
      <c r="RH80" s="321">
        <f t="shared" si="103"/>
        <v>0</v>
      </c>
      <c r="RI80" s="321">
        <f t="shared" si="103"/>
        <v>0</v>
      </c>
      <c r="RJ80" s="321">
        <f t="shared" si="103"/>
        <v>0</v>
      </c>
      <c r="RK80" s="321">
        <f t="shared" si="103"/>
        <v>0</v>
      </c>
      <c r="RL80" s="321">
        <f t="shared" si="103"/>
        <v>0</v>
      </c>
      <c r="RM80" s="321">
        <f t="shared" si="103"/>
        <v>0</v>
      </c>
      <c r="RN80" s="321">
        <f t="shared" si="103"/>
        <v>0</v>
      </c>
      <c r="RO80" s="321">
        <f t="shared" si="103"/>
        <v>0</v>
      </c>
      <c r="RP80" s="321">
        <f t="shared" si="103"/>
        <v>0</v>
      </c>
      <c r="RQ80" s="321">
        <f t="shared" si="103"/>
        <v>0</v>
      </c>
      <c r="RR80" s="321">
        <f t="shared" si="103"/>
        <v>0</v>
      </c>
      <c r="RS80" s="321">
        <f t="shared" si="103"/>
        <v>0</v>
      </c>
      <c r="RT80" s="321">
        <f t="shared" si="103"/>
        <v>0</v>
      </c>
      <c r="RU80" s="321">
        <f t="shared" si="103"/>
        <v>0</v>
      </c>
      <c r="RV80" s="321">
        <f t="shared" si="103"/>
        <v>0</v>
      </c>
      <c r="RW80" s="321">
        <f t="shared" si="103"/>
        <v>0</v>
      </c>
      <c r="RX80" s="321">
        <f t="shared" si="103"/>
        <v>0</v>
      </c>
      <c r="RY80" s="321">
        <f t="shared" si="103"/>
        <v>0</v>
      </c>
      <c r="RZ80" s="321">
        <f t="shared" si="103"/>
        <v>0</v>
      </c>
      <c r="SA80" s="321">
        <f t="shared" si="103"/>
        <v>0</v>
      </c>
      <c r="SB80" s="321">
        <f t="shared" si="103"/>
        <v>0</v>
      </c>
      <c r="SC80" s="321">
        <f t="shared" si="103"/>
        <v>0</v>
      </c>
      <c r="SD80" s="321">
        <f t="shared" si="103"/>
        <v>0</v>
      </c>
      <c r="SE80" s="321">
        <f t="shared" si="103"/>
        <v>0</v>
      </c>
      <c r="SF80" s="321">
        <f t="shared" si="103"/>
        <v>0</v>
      </c>
      <c r="SG80" s="321">
        <f t="shared" si="103"/>
        <v>0</v>
      </c>
      <c r="SH80" s="321">
        <f t="shared" si="103"/>
        <v>0</v>
      </c>
      <c r="SI80" s="321">
        <f t="shared" si="103"/>
        <v>0</v>
      </c>
      <c r="SJ80" s="321">
        <f t="shared" si="103"/>
        <v>0</v>
      </c>
      <c r="SK80" s="321">
        <f t="shared" si="103"/>
        <v>0</v>
      </c>
      <c r="SL80" s="321">
        <f t="shared" si="103"/>
        <v>0</v>
      </c>
      <c r="SM80" s="321">
        <f t="shared" si="103"/>
        <v>0</v>
      </c>
      <c r="SN80" s="321">
        <f t="shared" si="103"/>
        <v>0</v>
      </c>
      <c r="SO80" s="321">
        <f t="shared" si="103"/>
        <v>0</v>
      </c>
      <c r="SP80" s="321">
        <f t="shared" si="103"/>
        <v>0</v>
      </c>
      <c r="SQ80" s="321">
        <f t="shared" si="103"/>
        <v>0</v>
      </c>
      <c r="SR80" s="321">
        <f t="shared" si="103"/>
        <v>0</v>
      </c>
      <c r="SS80" s="321">
        <f t="shared" si="103"/>
        <v>0</v>
      </c>
      <c r="ST80" s="321">
        <f t="shared" si="103"/>
        <v>0</v>
      </c>
      <c r="SU80" s="321">
        <f t="shared" si="103"/>
        <v>0</v>
      </c>
      <c r="SV80" s="321">
        <f t="shared" si="103"/>
        <v>0</v>
      </c>
      <c r="SW80" s="321">
        <f t="shared" si="103"/>
        <v>0</v>
      </c>
      <c r="SX80" s="321">
        <f t="shared" si="103"/>
        <v>0</v>
      </c>
      <c r="SY80" s="321">
        <f t="shared" si="103"/>
        <v>0</v>
      </c>
      <c r="SZ80" s="321">
        <f t="shared" si="103"/>
        <v>0</v>
      </c>
      <c r="TA80" s="321">
        <f t="shared" si="103"/>
        <v>0</v>
      </c>
      <c r="TB80" s="321">
        <f t="shared" si="103"/>
        <v>0</v>
      </c>
      <c r="TC80" s="321">
        <f t="shared" si="103"/>
        <v>0</v>
      </c>
      <c r="TD80" s="321">
        <f t="shared" si="103"/>
        <v>0</v>
      </c>
      <c r="TE80" s="321">
        <f t="shared" si="103"/>
        <v>0</v>
      </c>
      <c r="TF80" s="321">
        <f t="shared" si="103"/>
        <v>0</v>
      </c>
      <c r="TG80" s="321">
        <f t="shared" si="103"/>
        <v>0</v>
      </c>
      <c r="TH80" s="321">
        <f t="shared" si="103"/>
        <v>0</v>
      </c>
      <c r="TI80" s="321">
        <f t="shared" si="103"/>
        <v>0</v>
      </c>
      <c r="TJ80" s="321">
        <f t="shared" si="103"/>
        <v>0</v>
      </c>
      <c r="TK80" s="321">
        <f t="shared" si="104"/>
        <v>0</v>
      </c>
      <c r="TL80" s="321">
        <f t="shared" si="104"/>
        <v>0</v>
      </c>
      <c r="TM80" s="321">
        <f t="shared" si="104"/>
        <v>0</v>
      </c>
      <c r="TN80" s="321">
        <f t="shared" si="104"/>
        <v>0</v>
      </c>
      <c r="TO80" s="321">
        <f t="shared" si="104"/>
        <v>0</v>
      </c>
      <c r="TP80" s="321">
        <f t="shared" si="104"/>
        <v>0</v>
      </c>
      <c r="TQ80" s="321">
        <f t="shared" si="104"/>
        <v>0</v>
      </c>
      <c r="TR80" s="321">
        <f t="shared" si="104"/>
        <v>0</v>
      </c>
      <c r="TS80" s="321">
        <f t="shared" si="104"/>
        <v>0</v>
      </c>
      <c r="TT80" s="321">
        <f t="shared" si="104"/>
        <v>0</v>
      </c>
      <c r="TU80" s="321">
        <f t="shared" si="104"/>
        <v>0</v>
      </c>
      <c r="TV80" s="321">
        <f t="shared" si="104"/>
        <v>0</v>
      </c>
      <c r="TW80" s="321">
        <f t="shared" si="104"/>
        <v>0</v>
      </c>
      <c r="TX80" s="321">
        <f t="shared" si="104"/>
        <v>0</v>
      </c>
      <c r="TY80" s="321">
        <f t="shared" si="104"/>
        <v>0</v>
      </c>
      <c r="TZ80" s="321">
        <f t="shared" si="104"/>
        <v>0</v>
      </c>
      <c r="UA80" s="321">
        <f t="shared" si="104"/>
        <v>0</v>
      </c>
      <c r="UB80" s="321">
        <f t="shared" si="104"/>
        <v>0</v>
      </c>
      <c r="UC80" s="321">
        <f t="shared" si="104"/>
        <v>0</v>
      </c>
      <c r="UD80" s="321">
        <f t="shared" si="104"/>
        <v>0</v>
      </c>
      <c r="UE80" s="321">
        <f t="shared" si="104"/>
        <v>0</v>
      </c>
      <c r="UF80" s="321">
        <f t="shared" si="104"/>
        <v>0</v>
      </c>
      <c r="UG80" s="321">
        <f t="shared" si="104"/>
        <v>0</v>
      </c>
      <c r="UH80" s="321">
        <f t="shared" si="104"/>
        <v>0</v>
      </c>
      <c r="UI80" s="321">
        <f t="shared" si="104"/>
        <v>0</v>
      </c>
      <c r="UJ80" s="321">
        <f t="shared" si="104"/>
        <v>0</v>
      </c>
      <c r="UK80" s="321">
        <f t="shared" si="104"/>
        <v>0</v>
      </c>
      <c r="UL80" s="321">
        <f t="shared" si="104"/>
        <v>0</v>
      </c>
      <c r="UM80" s="321">
        <f t="shared" si="104"/>
        <v>0</v>
      </c>
      <c r="UN80" s="321">
        <f t="shared" si="104"/>
        <v>0</v>
      </c>
      <c r="UO80" s="321">
        <f t="shared" si="104"/>
        <v>0</v>
      </c>
      <c r="UP80" s="321">
        <f t="shared" si="104"/>
        <v>0</v>
      </c>
      <c r="UQ80" s="321">
        <f t="shared" si="104"/>
        <v>0</v>
      </c>
      <c r="UR80" s="321">
        <f t="shared" si="104"/>
        <v>0</v>
      </c>
      <c r="US80" s="321">
        <f t="shared" si="104"/>
        <v>0</v>
      </c>
      <c r="UT80" s="321">
        <f t="shared" si="104"/>
        <v>0</v>
      </c>
      <c r="UU80" s="321">
        <f t="shared" si="104"/>
        <v>0</v>
      </c>
      <c r="UV80" s="321">
        <f t="shared" si="104"/>
        <v>0</v>
      </c>
      <c r="UW80" s="321">
        <f t="shared" si="104"/>
        <v>0</v>
      </c>
      <c r="UX80" s="321">
        <f t="shared" si="104"/>
        <v>0</v>
      </c>
      <c r="UY80" s="321">
        <f t="shared" si="104"/>
        <v>0</v>
      </c>
      <c r="UZ80" s="321">
        <f t="shared" si="104"/>
        <v>0</v>
      </c>
      <c r="VA80" s="321">
        <f t="shared" si="104"/>
        <v>0</v>
      </c>
      <c r="VB80" s="321">
        <f t="shared" si="104"/>
        <v>0</v>
      </c>
      <c r="VC80" s="321">
        <f t="shared" si="104"/>
        <v>0</v>
      </c>
      <c r="VD80" s="321">
        <f t="shared" si="104"/>
        <v>0</v>
      </c>
      <c r="VE80" s="321">
        <f t="shared" si="104"/>
        <v>0</v>
      </c>
      <c r="VF80" s="321">
        <f t="shared" si="104"/>
        <v>0</v>
      </c>
      <c r="VG80" s="321">
        <f t="shared" si="104"/>
        <v>0</v>
      </c>
      <c r="VH80" s="321">
        <f t="shared" si="104"/>
        <v>0</v>
      </c>
      <c r="VI80" s="321">
        <f t="shared" si="104"/>
        <v>0</v>
      </c>
      <c r="VJ80" s="321">
        <f t="shared" si="104"/>
        <v>0</v>
      </c>
      <c r="VK80" s="321">
        <f t="shared" si="104"/>
        <v>0</v>
      </c>
      <c r="VL80" s="321">
        <f t="shared" si="104"/>
        <v>0</v>
      </c>
      <c r="VM80" s="321">
        <f t="shared" si="104"/>
        <v>0</v>
      </c>
      <c r="VN80" s="321">
        <f t="shared" si="104"/>
        <v>0</v>
      </c>
      <c r="VO80" s="321">
        <f t="shared" si="104"/>
        <v>0</v>
      </c>
      <c r="VP80" s="321">
        <f t="shared" si="104"/>
        <v>0</v>
      </c>
      <c r="VQ80" s="321">
        <f t="shared" si="104"/>
        <v>0</v>
      </c>
      <c r="VR80" s="321">
        <f t="shared" si="104"/>
        <v>0</v>
      </c>
      <c r="VS80" s="321">
        <f t="shared" si="104"/>
        <v>0</v>
      </c>
      <c r="VT80" s="321">
        <f t="shared" si="104"/>
        <v>0</v>
      </c>
      <c r="VU80" s="321">
        <f t="shared" si="104"/>
        <v>0</v>
      </c>
      <c r="VV80" s="321">
        <f t="shared" si="104"/>
        <v>0</v>
      </c>
      <c r="VW80" s="321">
        <f t="shared" si="105"/>
        <v>0</v>
      </c>
      <c r="VX80" s="321">
        <f t="shared" si="105"/>
        <v>0</v>
      </c>
      <c r="VY80" s="321">
        <f t="shared" si="105"/>
        <v>0</v>
      </c>
      <c r="VZ80" s="321">
        <f t="shared" si="105"/>
        <v>0</v>
      </c>
      <c r="WA80" s="321">
        <f t="shared" si="105"/>
        <v>0</v>
      </c>
      <c r="WB80" s="321">
        <f t="shared" si="105"/>
        <v>0</v>
      </c>
      <c r="WC80" s="321">
        <f t="shared" si="105"/>
        <v>0</v>
      </c>
      <c r="WD80" s="321">
        <f t="shared" si="105"/>
        <v>0</v>
      </c>
      <c r="WE80" s="321">
        <f t="shared" si="105"/>
        <v>0</v>
      </c>
      <c r="WF80" s="321">
        <f t="shared" si="105"/>
        <v>0</v>
      </c>
      <c r="WG80" s="321">
        <f t="shared" si="105"/>
        <v>0</v>
      </c>
      <c r="WH80" s="321">
        <f t="shared" si="105"/>
        <v>0</v>
      </c>
      <c r="WI80" s="321">
        <f t="shared" si="105"/>
        <v>0</v>
      </c>
      <c r="WJ80" s="321">
        <f t="shared" si="105"/>
        <v>0</v>
      </c>
      <c r="WK80" s="321">
        <f t="shared" si="105"/>
        <v>0</v>
      </c>
      <c r="WL80" s="321">
        <f t="shared" si="105"/>
        <v>0</v>
      </c>
      <c r="WM80" s="321">
        <f t="shared" si="105"/>
        <v>0</v>
      </c>
      <c r="WN80" s="321">
        <f t="shared" si="105"/>
        <v>0</v>
      </c>
      <c r="WO80" s="321">
        <f t="shared" si="105"/>
        <v>0</v>
      </c>
      <c r="WP80" s="321">
        <f t="shared" si="105"/>
        <v>0</v>
      </c>
      <c r="WQ80" s="321">
        <f t="shared" si="105"/>
        <v>0</v>
      </c>
      <c r="WR80" s="321">
        <f t="shared" si="105"/>
        <v>0</v>
      </c>
      <c r="WS80" s="321">
        <f t="shared" si="105"/>
        <v>0</v>
      </c>
      <c r="WT80" s="321">
        <f t="shared" si="105"/>
        <v>0</v>
      </c>
      <c r="WU80" s="321">
        <f t="shared" si="105"/>
        <v>0</v>
      </c>
      <c r="WV80" s="321">
        <f t="shared" si="105"/>
        <v>0</v>
      </c>
      <c r="WW80" s="321">
        <f t="shared" si="105"/>
        <v>0</v>
      </c>
      <c r="WX80" s="321">
        <f t="shared" si="105"/>
        <v>0</v>
      </c>
      <c r="WY80" s="321">
        <f t="shared" si="105"/>
        <v>0</v>
      </c>
      <c r="WZ80" s="321">
        <f t="shared" si="105"/>
        <v>0</v>
      </c>
      <c r="XA80" s="321">
        <f t="shared" si="105"/>
        <v>0</v>
      </c>
      <c r="XB80" s="321">
        <f t="shared" si="105"/>
        <v>0</v>
      </c>
      <c r="XC80" s="321">
        <f t="shared" si="105"/>
        <v>0</v>
      </c>
      <c r="XD80" s="321">
        <f t="shared" si="105"/>
        <v>0</v>
      </c>
      <c r="XE80" s="321">
        <f t="shared" si="105"/>
        <v>0</v>
      </c>
      <c r="XF80" s="321">
        <f t="shared" si="105"/>
        <v>0</v>
      </c>
      <c r="XG80" s="321">
        <f t="shared" si="105"/>
        <v>0</v>
      </c>
      <c r="XH80" s="321">
        <f t="shared" si="105"/>
        <v>0</v>
      </c>
      <c r="XI80" s="321">
        <f t="shared" si="105"/>
        <v>0</v>
      </c>
      <c r="XJ80" s="321">
        <f t="shared" si="105"/>
        <v>0</v>
      </c>
      <c r="XK80" s="321">
        <f t="shared" si="105"/>
        <v>0</v>
      </c>
      <c r="XL80" s="321">
        <f t="shared" si="105"/>
        <v>0</v>
      </c>
      <c r="XM80" s="321">
        <f t="shared" si="105"/>
        <v>0</v>
      </c>
      <c r="XN80" s="321">
        <f t="shared" si="105"/>
        <v>0</v>
      </c>
      <c r="XO80" s="321">
        <f t="shared" si="105"/>
        <v>0</v>
      </c>
      <c r="XP80" s="321">
        <f t="shared" si="105"/>
        <v>0</v>
      </c>
      <c r="XQ80" s="321">
        <f t="shared" si="105"/>
        <v>0</v>
      </c>
      <c r="XR80" s="321">
        <f t="shared" si="105"/>
        <v>0</v>
      </c>
      <c r="XS80" s="321">
        <f t="shared" si="105"/>
        <v>0</v>
      </c>
      <c r="XT80" s="321">
        <f t="shared" si="105"/>
        <v>0</v>
      </c>
      <c r="XU80" s="321">
        <f t="shared" si="105"/>
        <v>0</v>
      </c>
      <c r="XV80" s="321">
        <f t="shared" si="105"/>
        <v>0</v>
      </c>
      <c r="XW80" s="321">
        <f t="shared" si="105"/>
        <v>0</v>
      </c>
      <c r="XX80" s="321">
        <f t="shared" si="105"/>
        <v>0</v>
      </c>
      <c r="XY80" s="321">
        <f t="shared" si="105"/>
        <v>0</v>
      </c>
      <c r="XZ80" s="321">
        <f t="shared" si="105"/>
        <v>0</v>
      </c>
      <c r="YA80" s="321">
        <f t="shared" si="105"/>
        <v>0</v>
      </c>
      <c r="YB80" s="321">
        <f t="shared" si="105"/>
        <v>0</v>
      </c>
      <c r="YC80" s="321">
        <f t="shared" si="105"/>
        <v>0</v>
      </c>
      <c r="YD80" s="321">
        <f t="shared" si="105"/>
        <v>0</v>
      </c>
      <c r="YE80" s="321">
        <f t="shared" si="105"/>
        <v>0</v>
      </c>
      <c r="YF80" s="321">
        <f t="shared" si="105"/>
        <v>0</v>
      </c>
      <c r="YG80" s="321">
        <f t="shared" si="105"/>
        <v>0</v>
      </c>
      <c r="YH80" s="321">
        <f t="shared" si="105"/>
        <v>0</v>
      </c>
      <c r="YI80" s="321">
        <f t="shared" si="106"/>
        <v>0</v>
      </c>
      <c r="YJ80" s="321">
        <f t="shared" si="106"/>
        <v>0</v>
      </c>
      <c r="YK80" s="321">
        <f t="shared" si="106"/>
        <v>0</v>
      </c>
      <c r="YL80" s="321">
        <f t="shared" si="106"/>
        <v>0</v>
      </c>
      <c r="YM80" s="321">
        <f t="shared" si="106"/>
        <v>0</v>
      </c>
      <c r="YN80" s="321">
        <f t="shared" si="106"/>
        <v>0</v>
      </c>
      <c r="YO80" s="321">
        <f t="shared" si="106"/>
        <v>0</v>
      </c>
      <c r="YP80" s="321">
        <f t="shared" si="106"/>
        <v>0</v>
      </c>
      <c r="YQ80" s="321">
        <f t="shared" si="106"/>
        <v>0</v>
      </c>
      <c r="YR80" s="321">
        <f t="shared" si="106"/>
        <v>0</v>
      </c>
      <c r="YS80" s="321">
        <f t="shared" si="106"/>
        <v>0</v>
      </c>
      <c r="YT80" s="321">
        <f t="shared" si="106"/>
        <v>0</v>
      </c>
      <c r="YU80" s="321">
        <f t="shared" si="106"/>
        <v>0</v>
      </c>
      <c r="YV80" s="321">
        <f t="shared" si="106"/>
        <v>0</v>
      </c>
      <c r="YW80" s="321">
        <f t="shared" si="106"/>
        <v>0</v>
      </c>
      <c r="YX80" s="321">
        <f t="shared" si="106"/>
        <v>0</v>
      </c>
      <c r="YY80" s="321">
        <f t="shared" si="106"/>
        <v>0</v>
      </c>
      <c r="YZ80" s="321">
        <f t="shared" si="106"/>
        <v>0</v>
      </c>
      <c r="ZA80" s="321">
        <f t="shared" si="106"/>
        <v>0</v>
      </c>
      <c r="ZB80" s="321">
        <f t="shared" si="106"/>
        <v>0</v>
      </c>
      <c r="ZC80" s="321">
        <f t="shared" si="106"/>
        <v>0</v>
      </c>
      <c r="ZD80" s="321">
        <f t="shared" si="106"/>
        <v>0</v>
      </c>
      <c r="ZE80" s="321">
        <f t="shared" si="106"/>
        <v>0</v>
      </c>
      <c r="ZF80" s="321">
        <f t="shared" si="106"/>
        <v>0</v>
      </c>
      <c r="ZG80" s="321">
        <f t="shared" si="106"/>
        <v>0</v>
      </c>
      <c r="ZH80" s="321">
        <f t="shared" si="106"/>
        <v>0</v>
      </c>
      <c r="ZI80" s="321">
        <f t="shared" si="106"/>
        <v>0</v>
      </c>
      <c r="ZJ80" s="321">
        <f t="shared" si="106"/>
        <v>0</v>
      </c>
      <c r="ZK80" s="321">
        <f t="shared" si="106"/>
        <v>0</v>
      </c>
      <c r="ZL80" s="321">
        <f t="shared" si="106"/>
        <v>0</v>
      </c>
      <c r="ZM80" s="321">
        <f t="shared" si="106"/>
        <v>0</v>
      </c>
      <c r="ZN80" s="321">
        <f t="shared" si="106"/>
        <v>0</v>
      </c>
      <c r="ZO80" s="321">
        <f t="shared" si="106"/>
        <v>0</v>
      </c>
      <c r="ZP80" s="321">
        <f t="shared" si="106"/>
        <v>0</v>
      </c>
      <c r="ZQ80" s="321">
        <f t="shared" si="106"/>
        <v>0</v>
      </c>
      <c r="ZR80" s="321">
        <f t="shared" si="106"/>
        <v>0</v>
      </c>
      <c r="ZS80" s="321">
        <f t="shared" si="106"/>
        <v>0</v>
      </c>
      <c r="ZT80" s="321">
        <f t="shared" si="106"/>
        <v>0</v>
      </c>
      <c r="ZU80" s="321">
        <f t="shared" si="106"/>
        <v>0</v>
      </c>
      <c r="ZV80" s="321">
        <f t="shared" si="106"/>
        <v>0</v>
      </c>
      <c r="ZW80" s="321">
        <f t="shared" si="106"/>
        <v>0</v>
      </c>
      <c r="ZX80" s="321">
        <f t="shared" si="106"/>
        <v>0</v>
      </c>
      <c r="ZY80" s="321">
        <f t="shared" si="106"/>
        <v>0</v>
      </c>
      <c r="ZZ80" s="321">
        <f t="shared" si="106"/>
        <v>0</v>
      </c>
      <c r="AAA80" s="321">
        <f t="shared" si="106"/>
        <v>0</v>
      </c>
      <c r="AAB80" s="321">
        <f t="shared" si="106"/>
        <v>0</v>
      </c>
      <c r="AAC80" s="321">
        <f t="shared" si="106"/>
        <v>0</v>
      </c>
      <c r="AAD80" s="321">
        <f t="shared" si="106"/>
        <v>0</v>
      </c>
      <c r="AAE80" s="321">
        <f t="shared" si="106"/>
        <v>0</v>
      </c>
      <c r="AAF80" s="321">
        <f t="shared" si="106"/>
        <v>0</v>
      </c>
      <c r="AAG80" s="321">
        <f t="shared" si="106"/>
        <v>0</v>
      </c>
      <c r="AAH80" s="321">
        <f t="shared" si="106"/>
        <v>0</v>
      </c>
      <c r="AAI80" s="321">
        <f t="shared" si="106"/>
        <v>0</v>
      </c>
      <c r="AAJ80" s="321">
        <f t="shared" si="106"/>
        <v>0</v>
      </c>
      <c r="AAK80" s="321">
        <f t="shared" si="106"/>
        <v>0</v>
      </c>
      <c r="AAL80" s="321">
        <f t="shared" si="106"/>
        <v>0</v>
      </c>
      <c r="AAM80" s="321">
        <f t="shared" si="106"/>
        <v>0</v>
      </c>
      <c r="AAN80" s="321">
        <f t="shared" si="106"/>
        <v>0</v>
      </c>
      <c r="AAO80" s="321">
        <f t="shared" si="106"/>
        <v>0</v>
      </c>
      <c r="AAP80" s="321">
        <f t="shared" si="106"/>
        <v>0</v>
      </c>
      <c r="AAQ80" s="321">
        <f t="shared" si="106"/>
        <v>0</v>
      </c>
      <c r="AAR80" s="321">
        <f t="shared" si="106"/>
        <v>0</v>
      </c>
      <c r="AAS80" s="321">
        <f t="shared" si="106"/>
        <v>0</v>
      </c>
      <c r="AAT80" s="321">
        <f t="shared" si="106"/>
        <v>0</v>
      </c>
      <c r="AAU80" s="321">
        <f t="shared" si="107"/>
        <v>0</v>
      </c>
      <c r="AAV80" s="321">
        <f t="shared" si="107"/>
        <v>0</v>
      </c>
      <c r="AAW80" s="321">
        <f t="shared" si="107"/>
        <v>0</v>
      </c>
      <c r="AAX80" s="321">
        <f t="shared" si="107"/>
        <v>0</v>
      </c>
      <c r="AAY80" s="321">
        <f t="shared" si="107"/>
        <v>0</v>
      </c>
      <c r="AAZ80" s="321">
        <f t="shared" si="107"/>
        <v>0</v>
      </c>
      <c r="ABA80" s="321">
        <f t="shared" si="107"/>
        <v>0</v>
      </c>
      <c r="ABB80" s="321">
        <f t="shared" si="107"/>
        <v>0</v>
      </c>
      <c r="ABC80" s="321">
        <f t="shared" si="107"/>
        <v>0</v>
      </c>
      <c r="ABD80" s="321">
        <f t="shared" si="107"/>
        <v>0</v>
      </c>
      <c r="ABE80" s="321">
        <f t="shared" si="107"/>
        <v>0</v>
      </c>
      <c r="ABF80" s="321">
        <f t="shared" si="107"/>
        <v>0</v>
      </c>
      <c r="ABG80" s="321">
        <f t="shared" si="107"/>
        <v>0</v>
      </c>
      <c r="ABH80" s="321">
        <f t="shared" si="107"/>
        <v>0</v>
      </c>
      <c r="ABI80" s="321">
        <f t="shared" si="107"/>
        <v>0</v>
      </c>
      <c r="ABJ80" s="321">
        <f t="shared" si="107"/>
        <v>0</v>
      </c>
      <c r="ABK80" s="321">
        <f t="shared" si="107"/>
        <v>0</v>
      </c>
      <c r="ABL80" s="321">
        <f t="shared" si="107"/>
        <v>0</v>
      </c>
      <c r="ABM80" s="321">
        <f t="shared" si="107"/>
        <v>0</v>
      </c>
      <c r="ABN80" s="321">
        <f t="shared" si="107"/>
        <v>0</v>
      </c>
      <c r="ABO80" s="321">
        <f t="shared" si="107"/>
        <v>0</v>
      </c>
      <c r="ABP80" s="321">
        <f t="shared" si="107"/>
        <v>0</v>
      </c>
      <c r="ABQ80" s="321">
        <f t="shared" si="107"/>
        <v>0</v>
      </c>
      <c r="ABR80" s="321">
        <f t="shared" si="107"/>
        <v>0</v>
      </c>
      <c r="ABS80" s="321">
        <f t="shared" si="107"/>
        <v>0</v>
      </c>
      <c r="ABT80" s="321">
        <f t="shared" si="107"/>
        <v>0</v>
      </c>
      <c r="ABU80" s="321">
        <f t="shared" si="107"/>
        <v>0</v>
      </c>
      <c r="ABV80" s="321">
        <f t="shared" si="107"/>
        <v>0</v>
      </c>
      <c r="ABW80" s="321">
        <f t="shared" si="107"/>
        <v>0</v>
      </c>
      <c r="ABX80" s="321">
        <f t="shared" si="107"/>
        <v>0</v>
      </c>
      <c r="ABY80" s="321">
        <f t="shared" si="107"/>
        <v>0</v>
      </c>
      <c r="ABZ80" s="321">
        <f t="shared" si="107"/>
        <v>0</v>
      </c>
      <c r="ACA80" s="321">
        <f t="shared" si="107"/>
        <v>0</v>
      </c>
      <c r="ACB80" s="321">
        <f t="shared" si="107"/>
        <v>0</v>
      </c>
      <c r="ACC80" s="321">
        <f t="shared" si="107"/>
        <v>0</v>
      </c>
      <c r="ACD80" s="321">
        <f t="shared" si="107"/>
        <v>0</v>
      </c>
      <c r="ACE80" s="321">
        <f t="shared" si="107"/>
        <v>0</v>
      </c>
      <c r="ACF80" s="321">
        <f t="shared" si="107"/>
        <v>0</v>
      </c>
      <c r="ACG80" s="321">
        <f t="shared" si="107"/>
        <v>0</v>
      </c>
      <c r="ACH80" s="321">
        <f t="shared" si="107"/>
        <v>0</v>
      </c>
      <c r="ACI80" s="321">
        <f t="shared" si="107"/>
        <v>0</v>
      </c>
      <c r="ACJ80" s="321">
        <f t="shared" si="107"/>
        <v>0</v>
      </c>
      <c r="ACK80" s="321">
        <f t="shared" si="107"/>
        <v>0</v>
      </c>
      <c r="ACL80" s="321">
        <f t="shared" si="107"/>
        <v>0</v>
      </c>
      <c r="ACM80" s="321">
        <f t="shared" si="107"/>
        <v>0</v>
      </c>
      <c r="ACN80" s="321">
        <f t="shared" si="107"/>
        <v>0</v>
      </c>
      <c r="ACO80" s="321">
        <f t="shared" si="107"/>
        <v>0</v>
      </c>
      <c r="ACP80" s="321">
        <f t="shared" si="107"/>
        <v>0</v>
      </c>
      <c r="ACQ80" s="321">
        <f t="shared" si="107"/>
        <v>0</v>
      </c>
      <c r="ACR80" s="321">
        <f t="shared" si="107"/>
        <v>0</v>
      </c>
      <c r="ACS80" s="321">
        <f t="shared" si="107"/>
        <v>0</v>
      </c>
      <c r="ACT80" s="321">
        <f t="shared" si="107"/>
        <v>0</v>
      </c>
      <c r="ACU80" s="321">
        <f t="shared" si="107"/>
        <v>0</v>
      </c>
      <c r="ACV80" s="321">
        <f t="shared" si="107"/>
        <v>0</v>
      </c>
      <c r="ACW80" s="321">
        <f t="shared" si="107"/>
        <v>0</v>
      </c>
      <c r="ACX80" s="321">
        <f t="shared" si="107"/>
        <v>0</v>
      </c>
      <c r="ACY80" s="321">
        <f t="shared" si="107"/>
        <v>0</v>
      </c>
      <c r="ACZ80" s="321">
        <f t="shared" si="107"/>
        <v>0</v>
      </c>
      <c r="ADA80" s="321">
        <f t="shared" si="107"/>
        <v>0</v>
      </c>
      <c r="ADB80" s="321">
        <f t="shared" si="107"/>
        <v>0</v>
      </c>
      <c r="ADC80" s="321">
        <f t="shared" si="107"/>
        <v>0</v>
      </c>
      <c r="ADD80" s="321">
        <f t="shared" si="107"/>
        <v>0</v>
      </c>
      <c r="ADE80" s="321">
        <f t="shared" si="107"/>
        <v>0</v>
      </c>
      <c r="ADF80" s="321">
        <f t="shared" si="107"/>
        <v>0</v>
      </c>
      <c r="ADG80" s="321">
        <f t="shared" si="108"/>
        <v>0</v>
      </c>
      <c r="ADH80" s="321">
        <f t="shared" si="108"/>
        <v>0</v>
      </c>
      <c r="ADI80" s="321">
        <f t="shared" si="108"/>
        <v>0</v>
      </c>
      <c r="ADJ80" s="321">
        <f t="shared" si="108"/>
        <v>0</v>
      </c>
      <c r="ADK80" s="321">
        <f t="shared" si="108"/>
        <v>0</v>
      </c>
      <c r="ADL80" s="321">
        <f t="shared" si="108"/>
        <v>0</v>
      </c>
      <c r="ADM80" s="321">
        <f t="shared" si="108"/>
        <v>0</v>
      </c>
      <c r="ADN80" s="321">
        <f t="shared" si="108"/>
        <v>0</v>
      </c>
      <c r="ADO80" s="321">
        <f t="shared" si="108"/>
        <v>0</v>
      </c>
      <c r="ADP80" s="321">
        <f t="shared" si="108"/>
        <v>0</v>
      </c>
      <c r="ADQ80" s="321">
        <f t="shared" si="108"/>
        <v>0</v>
      </c>
      <c r="ADR80" s="321">
        <f t="shared" si="108"/>
        <v>0</v>
      </c>
      <c r="ADS80" s="321">
        <f t="shared" si="108"/>
        <v>0</v>
      </c>
      <c r="ADT80" s="321">
        <f t="shared" si="108"/>
        <v>0</v>
      </c>
      <c r="ADU80" s="321">
        <f t="shared" si="108"/>
        <v>0</v>
      </c>
      <c r="ADV80" s="321">
        <f t="shared" si="108"/>
        <v>0</v>
      </c>
      <c r="ADW80" s="321">
        <f t="shared" si="108"/>
        <v>0</v>
      </c>
      <c r="ADX80" s="321">
        <f t="shared" si="108"/>
        <v>0</v>
      </c>
      <c r="ADY80" s="321">
        <f t="shared" si="108"/>
        <v>0</v>
      </c>
      <c r="ADZ80" s="321">
        <f t="shared" si="108"/>
        <v>0</v>
      </c>
      <c r="AEA80" s="321">
        <f t="shared" si="108"/>
        <v>0</v>
      </c>
      <c r="AEB80" s="321">
        <f t="shared" si="108"/>
        <v>0</v>
      </c>
      <c r="AEC80" s="321">
        <f t="shared" si="108"/>
        <v>0</v>
      </c>
      <c r="AED80" s="321">
        <f t="shared" si="108"/>
        <v>0</v>
      </c>
      <c r="AEE80" s="321">
        <f t="shared" si="108"/>
        <v>0</v>
      </c>
      <c r="AEF80" s="321">
        <f t="shared" si="108"/>
        <v>0</v>
      </c>
      <c r="AEG80" s="321">
        <f t="shared" si="108"/>
        <v>0</v>
      </c>
      <c r="AEH80" s="321">
        <f t="shared" si="108"/>
        <v>0</v>
      </c>
      <c r="AEI80" s="321">
        <f t="shared" si="108"/>
        <v>0</v>
      </c>
      <c r="AEJ80" s="321">
        <f t="shared" si="108"/>
        <v>0</v>
      </c>
      <c r="AEK80" s="321">
        <f t="shared" si="108"/>
        <v>0</v>
      </c>
      <c r="AEL80" s="321">
        <f t="shared" si="108"/>
        <v>0</v>
      </c>
      <c r="AEM80" s="321">
        <f t="shared" si="108"/>
        <v>0</v>
      </c>
      <c r="AEN80" s="321">
        <f t="shared" si="108"/>
        <v>0</v>
      </c>
      <c r="AEO80" s="321">
        <f t="shared" si="108"/>
        <v>0</v>
      </c>
      <c r="AEP80" s="321">
        <f t="shared" si="108"/>
        <v>0</v>
      </c>
      <c r="AEQ80" s="321">
        <f t="shared" si="108"/>
        <v>0</v>
      </c>
      <c r="AER80" s="321">
        <f t="shared" si="108"/>
        <v>0</v>
      </c>
      <c r="AES80" s="321">
        <f t="shared" si="108"/>
        <v>0</v>
      </c>
      <c r="AET80" s="321">
        <f t="shared" si="108"/>
        <v>0</v>
      </c>
      <c r="AEU80" s="321">
        <f t="shared" si="108"/>
        <v>0</v>
      </c>
      <c r="AEV80" s="321">
        <f t="shared" si="108"/>
        <v>0</v>
      </c>
      <c r="AEW80" s="321">
        <f t="shared" si="108"/>
        <v>0</v>
      </c>
      <c r="AEX80" s="321">
        <f t="shared" si="108"/>
        <v>0</v>
      </c>
      <c r="AEY80" s="321">
        <f t="shared" si="108"/>
        <v>0</v>
      </c>
      <c r="AEZ80" s="321">
        <f t="shared" si="108"/>
        <v>0</v>
      </c>
      <c r="AFA80" s="321">
        <f t="shared" si="108"/>
        <v>0</v>
      </c>
      <c r="AFB80" s="321">
        <f t="shared" si="108"/>
        <v>0</v>
      </c>
      <c r="AFC80" s="321">
        <f t="shared" si="108"/>
        <v>0</v>
      </c>
      <c r="AFD80" s="321">
        <f t="shared" si="108"/>
        <v>0</v>
      </c>
      <c r="AFE80" s="321">
        <f t="shared" si="108"/>
        <v>0</v>
      </c>
      <c r="AFF80" s="321">
        <f t="shared" si="108"/>
        <v>0</v>
      </c>
      <c r="AFG80" s="321">
        <f t="shared" si="108"/>
        <v>0</v>
      </c>
      <c r="AFH80" s="321">
        <f t="shared" si="108"/>
        <v>0</v>
      </c>
      <c r="AFI80" s="321">
        <f t="shared" si="108"/>
        <v>0</v>
      </c>
      <c r="AFJ80" s="321">
        <f t="shared" si="108"/>
        <v>0</v>
      </c>
      <c r="AFK80" s="321">
        <f t="shared" si="108"/>
        <v>0</v>
      </c>
      <c r="AFL80" s="321">
        <f t="shared" si="108"/>
        <v>0</v>
      </c>
      <c r="AFM80" s="321">
        <f t="shared" si="108"/>
        <v>0</v>
      </c>
      <c r="AFN80" s="321">
        <f t="shared" si="108"/>
        <v>0</v>
      </c>
      <c r="AFO80" s="321">
        <f t="shared" si="108"/>
        <v>0</v>
      </c>
      <c r="AFP80" s="321">
        <f t="shared" si="108"/>
        <v>0</v>
      </c>
      <c r="AFQ80" s="321">
        <f t="shared" si="108"/>
        <v>0</v>
      </c>
      <c r="AFR80" s="321">
        <f t="shared" si="108"/>
        <v>0</v>
      </c>
      <c r="AFS80" s="321">
        <f t="shared" si="109"/>
        <v>0</v>
      </c>
      <c r="AFT80" s="321">
        <f t="shared" si="109"/>
        <v>0</v>
      </c>
      <c r="AFU80" s="321">
        <f t="shared" si="109"/>
        <v>0</v>
      </c>
      <c r="AFV80" s="321">
        <f t="shared" si="109"/>
        <v>0</v>
      </c>
      <c r="AFW80" s="321">
        <f t="shared" si="109"/>
        <v>0</v>
      </c>
      <c r="AFX80" s="321">
        <f t="shared" si="109"/>
        <v>0</v>
      </c>
      <c r="AFY80" s="321">
        <f t="shared" si="109"/>
        <v>0</v>
      </c>
      <c r="AFZ80" s="321">
        <f t="shared" si="109"/>
        <v>0</v>
      </c>
      <c r="AGA80" s="321">
        <f t="shared" si="109"/>
        <v>0</v>
      </c>
      <c r="AGB80" s="321">
        <f t="shared" si="109"/>
        <v>0</v>
      </c>
      <c r="AGC80" s="321">
        <f t="shared" si="109"/>
        <v>0</v>
      </c>
      <c r="AGD80" s="321">
        <f t="shared" si="109"/>
        <v>0</v>
      </c>
      <c r="AGE80" s="321">
        <f t="shared" si="109"/>
        <v>0</v>
      </c>
      <c r="AGF80" s="321">
        <f t="shared" si="109"/>
        <v>0</v>
      </c>
      <c r="AGG80" s="321">
        <f t="shared" si="109"/>
        <v>0</v>
      </c>
      <c r="AGH80" s="321">
        <f t="shared" si="109"/>
        <v>0</v>
      </c>
      <c r="AGI80" s="321">
        <f t="shared" si="109"/>
        <v>0</v>
      </c>
      <c r="AGJ80" s="321">
        <f t="shared" si="109"/>
        <v>0</v>
      </c>
      <c r="AGK80" s="321">
        <f t="shared" si="109"/>
        <v>0</v>
      </c>
      <c r="AGL80" s="321">
        <f t="shared" si="109"/>
        <v>0</v>
      </c>
      <c r="AGM80" s="321">
        <f t="shared" si="109"/>
        <v>0</v>
      </c>
      <c r="AGN80" s="321">
        <f t="shared" si="109"/>
        <v>0</v>
      </c>
      <c r="AGO80" s="321">
        <f t="shared" si="109"/>
        <v>0</v>
      </c>
      <c r="AGP80" s="321">
        <f t="shared" si="109"/>
        <v>0</v>
      </c>
      <c r="AGQ80" s="321">
        <f t="shared" si="109"/>
        <v>0</v>
      </c>
      <c r="AGR80" s="321">
        <f t="shared" si="109"/>
        <v>0</v>
      </c>
      <c r="AGS80" s="321">
        <f t="shared" si="109"/>
        <v>0</v>
      </c>
      <c r="AGT80" s="321">
        <f t="shared" si="109"/>
        <v>0</v>
      </c>
      <c r="AGU80" s="321">
        <f t="shared" si="109"/>
        <v>0</v>
      </c>
      <c r="AGV80" s="321">
        <f t="shared" si="109"/>
        <v>0</v>
      </c>
      <c r="AGW80" s="321">
        <f t="shared" si="109"/>
        <v>0</v>
      </c>
      <c r="AGX80" s="321">
        <f t="shared" si="109"/>
        <v>0</v>
      </c>
      <c r="AGY80" s="321">
        <f t="shared" si="109"/>
        <v>0</v>
      </c>
      <c r="AGZ80" s="321">
        <f t="shared" si="109"/>
        <v>0</v>
      </c>
      <c r="AHA80" s="321">
        <f t="shared" si="109"/>
        <v>0</v>
      </c>
      <c r="AHB80" s="321">
        <f t="shared" si="109"/>
        <v>0</v>
      </c>
      <c r="AHC80" s="321">
        <f t="shared" si="109"/>
        <v>0</v>
      </c>
      <c r="AHD80" s="321">
        <f t="shared" si="109"/>
        <v>0</v>
      </c>
      <c r="AHE80" s="321">
        <f t="shared" si="109"/>
        <v>0</v>
      </c>
      <c r="AHF80" s="321">
        <f t="shared" si="109"/>
        <v>0</v>
      </c>
      <c r="AHG80" s="321">
        <f t="shared" si="109"/>
        <v>0</v>
      </c>
      <c r="AHH80" s="321">
        <f t="shared" si="109"/>
        <v>0</v>
      </c>
      <c r="AHI80" s="321">
        <f t="shared" si="109"/>
        <v>0</v>
      </c>
      <c r="AHJ80" s="321">
        <f t="shared" si="109"/>
        <v>0</v>
      </c>
      <c r="AHK80" s="321">
        <f t="shared" si="109"/>
        <v>0</v>
      </c>
      <c r="AHL80" s="321">
        <f t="shared" si="109"/>
        <v>0</v>
      </c>
      <c r="AHM80" s="321">
        <f t="shared" si="109"/>
        <v>0</v>
      </c>
      <c r="AHN80" s="321">
        <f t="shared" si="109"/>
        <v>0</v>
      </c>
      <c r="AHO80" s="321">
        <f t="shared" si="109"/>
        <v>0</v>
      </c>
      <c r="AHP80" s="321">
        <f t="shared" si="109"/>
        <v>0</v>
      </c>
      <c r="AHQ80" s="321">
        <f t="shared" si="109"/>
        <v>0</v>
      </c>
      <c r="AHR80" s="321">
        <f t="shared" si="109"/>
        <v>0</v>
      </c>
      <c r="AHS80" s="321">
        <f t="shared" si="109"/>
        <v>0</v>
      </c>
      <c r="AHT80" s="321">
        <f t="shared" si="109"/>
        <v>0</v>
      </c>
      <c r="AHU80" s="321">
        <f t="shared" si="109"/>
        <v>0</v>
      </c>
      <c r="AHV80" s="321">
        <f t="shared" si="109"/>
        <v>0</v>
      </c>
      <c r="AHW80" s="321">
        <f t="shared" si="109"/>
        <v>0</v>
      </c>
      <c r="AHX80" s="321">
        <f t="shared" si="109"/>
        <v>0</v>
      </c>
      <c r="AHY80" s="321">
        <f t="shared" si="109"/>
        <v>0</v>
      </c>
      <c r="AHZ80" s="321">
        <f t="shared" si="109"/>
        <v>0</v>
      </c>
      <c r="AIA80" s="321">
        <f t="shared" si="109"/>
        <v>0</v>
      </c>
      <c r="AIB80" s="321">
        <f t="shared" si="109"/>
        <v>0</v>
      </c>
      <c r="AIC80" s="321">
        <f t="shared" si="109"/>
        <v>0</v>
      </c>
      <c r="AID80" s="321">
        <f t="shared" si="109"/>
        <v>0</v>
      </c>
      <c r="AIE80" s="321">
        <f t="shared" si="110"/>
        <v>0</v>
      </c>
      <c r="AIF80" s="321">
        <f t="shared" si="110"/>
        <v>0</v>
      </c>
      <c r="AIG80" s="321">
        <f t="shared" si="110"/>
        <v>0</v>
      </c>
      <c r="AIH80" s="321">
        <f t="shared" si="110"/>
        <v>0</v>
      </c>
      <c r="AII80" s="321">
        <f t="shared" si="110"/>
        <v>0</v>
      </c>
      <c r="AIJ80" s="321">
        <f t="shared" si="110"/>
        <v>0</v>
      </c>
      <c r="AIK80" s="321">
        <f t="shared" si="110"/>
        <v>0</v>
      </c>
      <c r="AIL80" s="321">
        <f t="shared" si="110"/>
        <v>0</v>
      </c>
      <c r="AIM80" s="321">
        <f t="shared" si="110"/>
        <v>0</v>
      </c>
      <c r="AIN80" s="321">
        <f t="shared" si="110"/>
        <v>0</v>
      </c>
      <c r="AIO80" s="321">
        <f t="shared" si="110"/>
        <v>0</v>
      </c>
      <c r="AIP80" s="321">
        <f t="shared" si="110"/>
        <v>0</v>
      </c>
      <c r="AIQ80" s="321">
        <f t="shared" si="110"/>
        <v>0</v>
      </c>
      <c r="AIR80" s="321">
        <f t="shared" si="110"/>
        <v>0</v>
      </c>
      <c r="AIS80" s="321">
        <f t="shared" si="110"/>
        <v>0</v>
      </c>
      <c r="AIT80" s="321">
        <f t="shared" si="110"/>
        <v>0</v>
      </c>
      <c r="AIU80" s="321">
        <f t="shared" si="110"/>
        <v>0</v>
      </c>
      <c r="AIV80" s="321">
        <f t="shared" si="110"/>
        <v>0</v>
      </c>
      <c r="AIW80" s="321">
        <f t="shared" si="110"/>
        <v>0</v>
      </c>
      <c r="AIX80" s="321">
        <f t="shared" si="110"/>
        <v>0</v>
      </c>
      <c r="AIY80" s="321">
        <f t="shared" si="110"/>
        <v>0</v>
      </c>
      <c r="AIZ80" s="321">
        <f t="shared" si="110"/>
        <v>0</v>
      </c>
      <c r="AJA80" s="321">
        <f t="shared" si="110"/>
        <v>0</v>
      </c>
      <c r="AJB80" s="321">
        <f t="shared" si="110"/>
        <v>0</v>
      </c>
      <c r="AJC80" s="321">
        <f t="shared" si="110"/>
        <v>0</v>
      </c>
      <c r="AJD80" s="321">
        <f t="shared" si="110"/>
        <v>0</v>
      </c>
      <c r="AJE80" s="321">
        <f t="shared" si="110"/>
        <v>0</v>
      </c>
      <c r="AJF80" s="321">
        <f t="shared" si="110"/>
        <v>0</v>
      </c>
      <c r="AJG80" s="321">
        <f t="shared" si="110"/>
        <v>0</v>
      </c>
      <c r="AJH80" s="321">
        <f t="shared" si="110"/>
        <v>0</v>
      </c>
      <c r="AJI80" s="321">
        <f t="shared" si="110"/>
        <v>0</v>
      </c>
      <c r="AJJ80" s="321">
        <f t="shared" si="110"/>
        <v>0</v>
      </c>
      <c r="AJK80" s="321">
        <f t="shared" si="110"/>
        <v>0</v>
      </c>
      <c r="AJL80" s="321">
        <f t="shared" si="110"/>
        <v>0</v>
      </c>
      <c r="AJM80" s="321">
        <f t="shared" si="110"/>
        <v>0</v>
      </c>
      <c r="AJN80" s="321">
        <f t="shared" si="110"/>
        <v>0</v>
      </c>
      <c r="AJO80" s="321">
        <f t="shared" si="110"/>
        <v>0</v>
      </c>
      <c r="AJP80" s="321">
        <f t="shared" si="110"/>
        <v>0</v>
      </c>
      <c r="AJQ80" s="321">
        <f t="shared" si="110"/>
        <v>0</v>
      </c>
      <c r="AJR80" s="321">
        <f t="shared" si="110"/>
        <v>0</v>
      </c>
      <c r="AJS80" s="321">
        <f t="shared" si="110"/>
        <v>0</v>
      </c>
      <c r="AJT80" s="321">
        <f t="shared" si="110"/>
        <v>0</v>
      </c>
      <c r="AJU80" s="321">
        <f t="shared" si="110"/>
        <v>0</v>
      </c>
      <c r="AJV80" s="321">
        <f t="shared" si="110"/>
        <v>0</v>
      </c>
      <c r="AJW80" s="321">
        <f t="shared" si="110"/>
        <v>0</v>
      </c>
      <c r="AJX80" s="321">
        <f t="shared" si="110"/>
        <v>0</v>
      </c>
      <c r="AJY80" s="321">
        <f t="shared" si="110"/>
        <v>0</v>
      </c>
      <c r="AJZ80" s="321">
        <f t="shared" si="110"/>
        <v>0</v>
      </c>
      <c r="AKA80" s="321">
        <f t="shared" si="110"/>
        <v>0</v>
      </c>
      <c r="AKB80" s="321">
        <f t="shared" si="110"/>
        <v>0</v>
      </c>
      <c r="AKC80" s="321">
        <f t="shared" si="110"/>
        <v>0</v>
      </c>
      <c r="AKD80" s="321">
        <f t="shared" si="110"/>
        <v>0</v>
      </c>
      <c r="AKE80" s="321">
        <f t="shared" si="110"/>
        <v>0</v>
      </c>
      <c r="AKF80" s="321">
        <f t="shared" si="110"/>
        <v>0</v>
      </c>
      <c r="AKG80" s="321">
        <f t="shared" si="110"/>
        <v>0</v>
      </c>
      <c r="AKH80" s="321">
        <f t="shared" si="110"/>
        <v>0</v>
      </c>
      <c r="AKI80" s="321">
        <f t="shared" si="110"/>
        <v>0</v>
      </c>
      <c r="AKJ80" s="321">
        <f t="shared" si="110"/>
        <v>0</v>
      </c>
      <c r="AKK80" s="321">
        <f t="shared" si="110"/>
        <v>0</v>
      </c>
      <c r="AKL80" s="321">
        <f t="shared" si="110"/>
        <v>0</v>
      </c>
      <c r="AKM80" s="321">
        <f t="shared" si="110"/>
        <v>0</v>
      </c>
      <c r="AKN80" s="321">
        <f t="shared" si="110"/>
        <v>0</v>
      </c>
      <c r="AKO80" s="321">
        <f t="shared" si="110"/>
        <v>0</v>
      </c>
      <c r="AKP80" s="321">
        <f t="shared" si="110"/>
        <v>0</v>
      </c>
      <c r="AKQ80" s="321">
        <f t="shared" si="111"/>
        <v>0</v>
      </c>
      <c r="AKR80" s="321">
        <f t="shared" si="111"/>
        <v>0</v>
      </c>
      <c r="AKS80" s="321">
        <f t="shared" si="111"/>
        <v>0</v>
      </c>
      <c r="AKT80" s="321">
        <f t="shared" si="111"/>
        <v>0</v>
      </c>
      <c r="AKU80" s="321">
        <f t="shared" si="111"/>
        <v>0</v>
      </c>
      <c r="AKV80" s="321">
        <f t="shared" si="111"/>
        <v>0</v>
      </c>
      <c r="AKW80" s="321">
        <f t="shared" si="111"/>
        <v>0</v>
      </c>
      <c r="AKX80" s="321">
        <f t="shared" si="111"/>
        <v>0</v>
      </c>
      <c r="AKY80" s="321">
        <f t="shared" si="111"/>
        <v>0</v>
      </c>
      <c r="AKZ80" s="321">
        <f t="shared" si="111"/>
        <v>0</v>
      </c>
      <c r="ALA80" s="321">
        <f t="shared" si="111"/>
        <v>0</v>
      </c>
      <c r="ALB80" s="321">
        <f t="shared" si="111"/>
        <v>0</v>
      </c>
      <c r="ALC80" s="321">
        <f t="shared" si="111"/>
        <v>0</v>
      </c>
      <c r="ALD80" s="321">
        <f t="shared" si="111"/>
        <v>0</v>
      </c>
      <c r="ALE80" s="321">
        <f t="shared" si="111"/>
        <v>0</v>
      </c>
      <c r="ALF80" s="321">
        <f t="shared" si="111"/>
        <v>0</v>
      </c>
      <c r="ALG80" s="321">
        <f t="shared" si="111"/>
        <v>0</v>
      </c>
      <c r="ALH80" s="321">
        <f t="shared" si="111"/>
        <v>0</v>
      </c>
      <c r="ALI80" s="321">
        <f t="shared" si="111"/>
        <v>0</v>
      </c>
      <c r="ALJ80" s="321">
        <f t="shared" si="111"/>
        <v>0</v>
      </c>
      <c r="ALK80" s="321">
        <f t="shared" si="111"/>
        <v>0</v>
      </c>
      <c r="ALL80" s="321">
        <f t="shared" si="111"/>
        <v>0</v>
      </c>
      <c r="ALM80" s="321">
        <f t="shared" si="111"/>
        <v>0</v>
      </c>
      <c r="ALN80" s="321">
        <f t="shared" si="111"/>
        <v>0</v>
      </c>
      <c r="ALO80" s="321">
        <f t="shared" si="111"/>
        <v>0</v>
      </c>
      <c r="ALP80" s="321">
        <f t="shared" si="111"/>
        <v>0</v>
      </c>
      <c r="ALQ80" s="321">
        <f t="shared" si="111"/>
        <v>0</v>
      </c>
      <c r="ALR80" s="321">
        <f t="shared" si="111"/>
        <v>0</v>
      </c>
      <c r="ALS80" s="321">
        <f t="shared" si="111"/>
        <v>0</v>
      </c>
      <c r="ALT80" s="321">
        <f t="shared" si="111"/>
        <v>0</v>
      </c>
      <c r="ALU80" s="321">
        <f t="shared" si="111"/>
        <v>0</v>
      </c>
      <c r="ALV80" s="321">
        <f t="shared" si="111"/>
        <v>0</v>
      </c>
      <c r="ALW80" s="321">
        <f t="shared" si="111"/>
        <v>0</v>
      </c>
      <c r="ALX80" s="321">
        <f t="shared" si="111"/>
        <v>0</v>
      </c>
      <c r="ALY80" s="321">
        <f t="shared" si="111"/>
        <v>0</v>
      </c>
      <c r="ALZ80" s="321">
        <f t="shared" si="111"/>
        <v>0</v>
      </c>
      <c r="AMA80" s="321">
        <f t="shared" si="111"/>
        <v>0</v>
      </c>
      <c r="AMB80" s="321">
        <f t="shared" si="111"/>
        <v>0</v>
      </c>
      <c r="AMC80" s="321">
        <f t="shared" si="111"/>
        <v>0</v>
      </c>
      <c r="AMD80" s="321">
        <f t="shared" si="111"/>
        <v>0</v>
      </c>
      <c r="AME80" s="321">
        <f t="shared" si="111"/>
        <v>0</v>
      </c>
      <c r="AMF80" s="321">
        <f t="shared" si="111"/>
        <v>0</v>
      </c>
      <c r="AMG80" s="321">
        <f t="shared" si="111"/>
        <v>0</v>
      </c>
      <c r="AMH80" s="321">
        <f t="shared" si="111"/>
        <v>0</v>
      </c>
      <c r="AMI80" s="321">
        <f t="shared" si="111"/>
        <v>0</v>
      </c>
      <c r="AMJ80" s="321">
        <f t="shared" si="111"/>
        <v>0</v>
      </c>
      <c r="AMK80" s="321">
        <f t="shared" si="111"/>
        <v>0</v>
      </c>
      <c r="AML80" s="321">
        <f t="shared" si="111"/>
        <v>0</v>
      </c>
      <c r="AMM80" s="321">
        <f t="shared" si="111"/>
        <v>0</v>
      </c>
      <c r="AMN80" s="321">
        <f t="shared" si="111"/>
        <v>0</v>
      </c>
      <c r="AMO80" s="321">
        <f t="shared" si="111"/>
        <v>0</v>
      </c>
      <c r="AMP80" s="321">
        <f t="shared" si="111"/>
        <v>0</v>
      </c>
      <c r="AMQ80" s="321">
        <f t="shared" si="111"/>
        <v>0</v>
      </c>
      <c r="AMR80" s="321">
        <f t="shared" si="111"/>
        <v>0</v>
      </c>
      <c r="AMS80" s="321">
        <f t="shared" si="111"/>
        <v>0</v>
      </c>
      <c r="AMT80" s="321">
        <f t="shared" si="111"/>
        <v>0</v>
      </c>
      <c r="AMU80" s="321">
        <f t="shared" si="111"/>
        <v>0</v>
      </c>
      <c r="AMV80" s="321">
        <f t="shared" si="111"/>
        <v>0</v>
      </c>
      <c r="AMW80" s="321">
        <f t="shared" si="111"/>
        <v>0</v>
      </c>
      <c r="AMX80" s="321">
        <f t="shared" si="111"/>
        <v>0</v>
      </c>
      <c r="AMY80" s="321">
        <f t="shared" si="111"/>
        <v>0</v>
      </c>
      <c r="AMZ80" s="321">
        <f t="shared" si="111"/>
        <v>0</v>
      </c>
      <c r="ANA80" s="321">
        <f t="shared" si="111"/>
        <v>0</v>
      </c>
      <c r="ANB80" s="321">
        <f t="shared" si="111"/>
        <v>0</v>
      </c>
      <c r="ANC80" s="321">
        <f t="shared" si="112"/>
        <v>0</v>
      </c>
      <c r="AND80" s="321">
        <f t="shared" si="112"/>
        <v>0</v>
      </c>
      <c r="ANE80" s="321">
        <f t="shared" si="112"/>
        <v>0</v>
      </c>
      <c r="ANF80" s="321">
        <f t="shared" si="112"/>
        <v>0</v>
      </c>
      <c r="ANG80" s="321">
        <f t="shared" si="112"/>
        <v>0</v>
      </c>
      <c r="ANH80" s="321">
        <f t="shared" si="112"/>
        <v>0</v>
      </c>
      <c r="ANI80" s="321">
        <f t="shared" si="112"/>
        <v>0</v>
      </c>
      <c r="ANJ80" s="321">
        <f t="shared" si="112"/>
        <v>0</v>
      </c>
      <c r="ANK80" s="321">
        <f t="shared" si="112"/>
        <v>0</v>
      </c>
      <c r="ANL80" s="321">
        <f t="shared" si="112"/>
        <v>0</v>
      </c>
      <c r="ANM80" s="321">
        <f t="shared" si="112"/>
        <v>0</v>
      </c>
      <c r="ANN80" s="321">
        <f t="shared" si="112"/>
        <v>0</v>
      </c>
      <c r="ANO80" s="321">
        <f t="shared" si="112"/>
        <v>0</v>
      </c>
      <c r="ANP80" s="321">
        <f t="shared" si="112"/>
        <v>0</v>
      </c>
      <c r="ANQ80" s="321">
        <f t="shared" si="112"/>
        <v>0</v>
      </c>
      <c r="ANR80" s="321">
        <f t="shared" si="112"/>
        <v>0</v>
      </c>
      <c r="ANS80" s="321">
        <f t="shared" si="112"/>
        <v>0</v>
      </c>
      <c r="ANT80" s="321">
        <f t="shared" si="112"/>
        <v>0</v>
      </c>
      <c r="ANU80" s="321">
        <f t="shared" si="112"/>
        <v>0</v>
      </c>
      <c r="ANV80" s="321">
        <f t="shared" si="112"/>
        <v>0</v>
      </c>
      <c r="ANW80" s="321">
        <f t="shared" si="112"/>
        <v>0</v>
      </c>
      <c r="ANX80" s="321">
        <f t="shared" si="112"/>
        <v>0</v>
      </c>
      <c r="ANY80" s="321">
        <f t="shared" si="112"/>
        <v>0</v>
      </c>
      <c r="ANZ80" s="321">
        <f t="shared" si="112"/>
        <v>0</v>
      </c>
      <c r="AOA80" s="321">
        <f t="shared" si="112"/>
        <v>0</v>
      </c>
      <c r="AOB80" s="321">
        <f t="shared" si="112"/>
        <v>0</v>
      </c>
      <c r="AOC80" s="321">
        <f t="shared" si="112"/>
        <v>0</v>
      </c>
      <c r="AOD80" s="321">
        <f t="shared" si="112"/>
        <v>0</v>
      </c>
      <c r="AOE80" s="321">
        <f t="shared" si="112"/>
        <v>0</v>
      </c>
      <c r="AOF80" s="321">
        <f t="shared" si="112"/>
        <v>0</v>
      </c>
      <c r="AOG80" s="321">
        <f t="shared" si="112"/>
        <v>0</v>
      </c>
      <c r="AOH80" s="321">
        <f t="shared" si="112"/>
        <v>0</v>
      </c>
      <c r="AOI80" s="321">
        <f t="shared" si="112"/>
        <v>0</v>
      </c>
      <c r="AOJ80" s="321">
        <f t="shared" si="112"/>
        <v>0</v>
      </c>
      <c r="AOK80" s="321">
        <f t="shared" si="112"/>
        <v>0</v>
      </c>
      <c r="AOL80" s="321">
        <f t="shared" si="112"/>
        <v>0</v>
      </c>
      <c r="AOM80" s="321">
        <f t="shared" si="112"/>
        <v>0</v>
      </c>
      <c r="AON80" s="321">
        <f t="shared" si="112"/>
        <v>0</v>
      </c>
      <c r="AOO80" s="321">
        <f t="shared" si="112"/>
        <v>0</v>
      </c>
      <c r="AOP80" s="321">
        <f t="shared" si="112"/>
        <v>0</v>
      </c>
      <c r="AOQ80" s="321">
        <f t="shared" si="112"/>
        <v>0</v>
      </c>
      <c r="AOR80" s="321">
        <f t="shared" si="112"/>
        <v>0</v>
      </c>
      <c r="AOS80" s="321">
        <f t="shared" si="112"/>
        <v>0</v>
      </c>
      <c r="AOT80" s="321">
        <f t="shared" si="112"/>
        <v>0</v>
      </c>
      <c r="AOU80" s="321">
        <f t="shared" si="112"/>
        <v>0</v>
      </c>
      <c r="AOV80" s="321">
        <f t="shared" si="112"/>
        <v>0</v>
      </c>
      <c r="AOW80" s="321">
        <f t="shared" si="112"/>
        <v>0</v>
      </c>
      <c r="AOX80" s="321">
        <f t="shared" si="112"/>
        <v>0</v>
      </c>
      <c r="AOY80" s="321">
        <f t="shared" si="112"/>
        <v>0</v>
      </c>
      <c r="AOZ80" s="321">
        <f t="shared" si="112"/>
        <v>0</v>
      </c>
      <c r="APA80" s="321">
        <f t="shared" si="112"/>
        <v>0</v>
      </c>
      <c r="APB80" s="321">
        <f t="shared" si="112"/>
        <v>0</v>
      </c>
      <c r="APC80" s="321">
        <f t="shared" si="112"/>
        <v>0</v>
      </c>
      <c r="APD80" s="321">
        <f t="shared" si="112"/>
        <v>0</v>
      </c>
      <c r="APE80" s="321">
        <f t="shared" si="112"/>
        <v>0</v>
      </c>
      <c r="APF80" s="321">
        <f t="shared" si="112"/>
        <v>0</v>
      </c>
      <c r="APG80" s="321">
        <f t="shared" si="112"/>
        <v>0</v>
      </c>
      <c r="APH80" s="321">
        <f t="shared" si="112"/>
        <v>0</v>
      </c>
      <c r="API80" s="321">
        <f t="shared" si="112"/>
        <v>0</v>
      </c>
      <c r="APJ80" s="321">
        <f t="shared" si="112"/>
        <v>0</v>
      </c>
      <c r="APK80" s="321">
        <f t="shared" si="112"/>
        <v>0</v>
      </c>
      <c r="APL80" s="321">
        <f t="shared" si="112"/>
        <v>0</v>
      </c>
      <c r="APM80" s="321">
        <f t="shared" si="112"/>
        <v>0</v>
      </c>
      <c r="APN80" s="321">
        <f t="shared" si="112"/>
        <v>0</v>
      </c>
      <c r="APO80" s="321">
        <f t="shared" si="113"/>
        <v>0</v>
      </c>
      <c r="APP80" s="321">
        <f t="shared" si="113"/>
        <v>0</v>
      </c>
      <c r="APQ80" s="321">
        <f t="shared" si="113"/>
        <v>0</v>
      </c>
      <c r="APR80" s="321">
        <f t="shared" si="113"/>
        <v>0</v>
      </c>
      <c r="APS80" s="321">
        <f t="shared" si="113"/>
        <v>0</v>
      </c>
      <c r="APT80" s="321">
        <f t="shared" si="113"/>
        <v>0</v>
      </c>
      <c r="APU80" s="321">
        <f t="shared" si="113"/>
        <v>0</v>
      </c>
      <c r="APV80" s="321">
        <f t="shared" si="113"/>
        <v>0</v>
      </c>
      <c r="APW80" s="321">
        <f t="shared" si="113"/>
        <v>0</v>
      </c>
      <c r="APX80" s="321">
        <f t="shared" si="113"/>
        <v>0</v>
      </c>
      <c r="APY80" s="321">
        <f t="shared" si="113"/>
        <v>0</v>
      </c>
      <c r="APZ80" s="321">
        <f t="shared" si="113"/>
        <v>0</v>
      </c>
      <c r="AQA80" s="321">
        <f t="shared" si="113"/>
        <v>0</v>
      </c>
      <c r="AQB80" s="321">
        <f t="shared" si="113"/>
        <v>0</v>
      </c>
      <c r="AQC80" s="321">
        <f t="shared" si="113"/>
        <v>0</v>
      </c>
      <c r="AQD80" s="321">
        <f t="shared" si="113"/>
        <v>0</v>
      </c>
      <c r="AQE80" s="321">
        <f t="shared" si="113"/>
        <v>0</v>
      </c>
      <c r="AQF80" s="321">
        <f t="shared" si="113"/>
        <v>0</v>
      </c>
      <c r="AQG80" s="321">
        <f t="shared" si="113"/>
        <v>0</v>
      </c>
      <c r="AQH80" s="321">
        <f t="shared" si="113"/>
        <v>0</v>
      </c>
      <c r="AQI80" s="321">
        <f t="shared" si="113"/>
        <v>0</v>
      </c>
      <c r="AQJ80" s="321">
        <f t="shared" si="113"/>
        <v>0</v>
      </c>
      <c r="AQK80" s="321">
        <f t="shared" si="113"/>
        <v>0</v>
      </c>
      <c r="AQL80" s="321">
        <f t="shared" si="113"/>
        <v>0</v>
      </c>
      <c r="AQM80" s="321">
        <f t="shared" si="113"/>
        <v>0</v>
      </c>
      <c r="AQN80" s="321">
        <f t="shared" si="113"/>
        <v>0</v>
      </c>
      <c r="AQO80" s="321">
        <f t="shared" si="113"/>
        <v>0</v>
      </c>
      <c r="AQP80" s="321">
        <f t="shared" si="113"/>
        <v>0</v>
      </c>
      <c r="AQQ80" s="321">
        <f t="shared" si="113"/>
        <v>0</v>
      </c>
      <c r="AQR80" s="321">
        <f t="shared" si="113"/>
        <v>0</v>
      </c>
      <c r="AQS80" s="321">
        <f t="shared" si="113"/>
        <v>0</v>
      </c>
      <c r="AQT80" s="321">
        <f t="shared" si="113"/>
        <v>0</v>
      </c>
      <c r="AQU80" s="321">
        <f t="shared" si="113"/>
        <v>0</v>
      </c>
      <c r="AQV80" s="321">
        <f t="shared" si="113"/>
        <v>0</v>
      </c>
      <c r="AQW80" s="321">
        <f t="shared" si="113"/>
        <v>0</v>
      </c>
      <c r="AQX80" s="321">
        <f t="shared" si="113"/>
        <v>0</v>
      </c>
      <c r="AQY80" s="321">
        <f t="shared" si="113"/>
        <v>0</v>
      </c>
      <c r="AQZ80" s="321">
        <f t="shared" si="113"/>
        <v>0</v>
      </c>
      <c r="ARA80" s="321">
        <f t="shared" si="113"/>
        <v>0</v>
      </c>
      <c r="ARB80" s="321">
        <f t="shared" si="113"/>
        <v>0</v>
      </c>
      <c r="ARC80" s="321">
        <f t="shared" si="113"/>
        <v>0</v>
      </c>
      <c r="ARD80" s="321">
        <f t="shared" si="113"/>
        <v>0</v>
      </c>
      <c r="ARE80" s="321">
        <f t="shared" si="113"/>
        <v>0</v>
      </c>
      <c r="ARF80" s="321">
        <f t="shared" si="113"/>
        <v>0</v>
      </c>
      <c r="ARG80" s="321">
        <f t="shared" si="113"/>
        <v>0</v>
      </c>
      <c r="ARH80" s="321">
        <f t="shared" si="113"/>
        <v>0</v>
      </c>
      <c r="ARI80" s="321">
        <f t="shared" si="113"/>
        <v>0</v>
      </c>
      <c r="ARJ80" s="321">
        <f t="shared" si="113"/>
        <v>0</v>
      </c>
      <c r="ARK80" s="321">
        <f t="shared" si="113"/>
        <v>0</v>
      </c>
      <c r="ARL80" s="321">
        <f t="shared" si="113"/>
        <v>0</v>
      </c>
      <c r="ARM80" s="321">
        <f t="shared" si="113"/>
        <v>0</v>
      </c>
      <c r="ARN80" s="321">
        <f t="shared" si="113"/>
        <v>0</v>
      </c>
      <c r="ARO80" s="321">
        <f t="shared" si="113"/>
        <v>0</v>
      </c>
      <c r="ARP80" s="321">
        <f t="shared" si="113"/>
        <v>0</v>
      </c>
      <c r="ARQ80" s="321">
        <f t="shared" si="113"/>
        <v>0</v>
      </c>
      <c r="ARR80" s="321">
        <f t="shared" si="113"/>
        <v>0</v>
      </c>
      <c r="ARS80" s="321">
        <f t="shared" si="113"/>
        <v>0</v>
      </c>
      <c r="ART80" s="321">
        <f t="shared" si="113"/>
        <v>0</v>
      </c>
      <c r="ARU80" s="321">
        <f t="shared" si="113"/>
        <v>0</v>
      </c>
      <c r="ARV80" s="321">
        <f t="shared" si="113"/>
        <v>0</v>
      </c>
      <c r="ARW80" s="321">
        <f t="shared" si="113"/>
        <v>0</v>
      </c>
      <c r="ARX80" s="321">
        <f t="shared" si="113"/>
        <v>0</v>
      </c>
      <c r="ARY80" s="321">
        <f t="shared" si="113"/>
        <v>0</v>
      </c>
      <c r="ARZ80" s="321">
        <f t="shared" si="113"/>
        <v>0</v>
      </c>
      <c r="ASA80" s="321">
        <f t="shared" si="114"/>
        <v>0</v>
      </c>
      <c r="ASB80" s="321">
        <f t="shared" si="114"/>
        <v>0</v>
      </c>
      <c r="ASC80" s="321">
        <f t="shared" si="114"/>
        <v>0</v>
      </c>
      <c r="ASD80" s="321">
        <f t="shared" si="114"/>
        <v>0</v>
      </c>
      <c r="ASE80" s="321">
        <f t="shared" si="114"/>
        <v>0</v>
      </c>
      <c r="ASF80" s="321">
        <f t="shared" si="114"/>
        <v>0</v>
      </c>
      <c r="ASG80" s="321">
        <f t="shared" si="114"/>
        <v>0</v>
      </c>
      <c r="ASH80" s="321">
        <f t="shared" si="114"/>
        <v>0</v>
      </c>
      <c r="ASI80" s="321">
        <f t="shared" si="114"/>
        <v>0</v>
      </c>
      <c r="ASJ80" s="321">
        <f t="shared" si="114"/>
        <v>0</v>
      </c>
      <c r="ASK80" s="321">
        <f t="shared" si="114"/>
        <v>0</v>
      </c>
      <c r="ASL80" s="321">
        <f t="shared" si="114"/>
        <v>0</v>
      </c>
      <c r="ASM80" s="321">
        <f t="shared" si="114"/>
        <v>0</v>
      </c>
      <c r="ASN80" s="321">
        <f t="shared" si="114"/>
        <v>0</v>
      </c>
      <c r="ASO80" s="321">
        <f t="shared" si="114"/>
        <v>0</v>
      </c>
      <c r="ASP80" s="321">
        <f t="shared" si="114"/>
        <v>0</v>
      </c>
      <c r="ASQ80" s="321">
        <f t="shared" si="114"/>
        <v>0</v>
      </c>
      <c r="ASR80" s="321">
        <f t="shared" si="114"/>
        <v>0</v>
      </c>
      <c r="ASS80" s="321">
        <f t="shared" si="114"/>
        <v>0</v>
      </c>
      <c r="AST80" s="321">
        <f t="shared" si="114"/>
        <v>0</v>
      </c>
      <c r="ASU80" s="321">
        <f t="shared" si="114"/>
        <v>0</v>
      </c>
      <c r="ASV80" s="321">
        <f t="shared" si="114"/>
        <v>0</v>
      </c>
      <c r="ASW80" s="321">
        <f t="shared" si="114"/>
        <v>0</v>
      </c>
      <c r="ASX80" s="321">
        <f t="shared" si="114"/>
        <v>0</v>
      </c>
      <c r="ASY80" s="321">
        <f t="shared" si="114"/>
        <v>0</v>
      </c>
      <c r="ASZ80" s="321">
        <f t="shared" si="114"/>
        <v>0</v>
      </c>
      <c r="ATA80" s="321">
        <f t="shared" si="114"/>
        <v>0</v>
      </c>
      <c r="ATB80" s="321">
        <f t="shared" si="114"/>
        <v>0</v>
      </c>
      <c r="ATC80" s="321">
        <f t="shared" si="114"/>
        <v>0</v>
      </c>
      <c r="ATD80" s="321">
        <f t="shared" si="114"/>
        <v>0</v>
      </c>
      <c r="ATE80" s="321">
        <f t="shared" si="114"/>
        <v>0</v>
      </c>
      <c r="ATF80" s="321">
        <f t="shared" si="114"/>
        <v>0</v>
      </c>
      <c r="ATG80" s="321">
        <f t="shared" si="114"/>
        <v>0</v>
      </c>
      <c r="ATH80" s="321">
        <f t="shared" si="114"/>
        <v>0</v>
      </c>
      <c r="ATI80" s="321">
        <f t="shared" si="114"/>
        <v>0</v>
      </c>
      <c r="ATJ80" s="321">
        <f t="shared" si="114"/>
        <v>0</v>
      </c>
      <c r="ATK80" s="321">
        <f t="shared" si="114"/>
        <v>0</v>
      </c>
      <c r="ATL80" s="321">
        <f t="shared" si="114"/>
        <v>0</v>
      </c>
      <c r="ATM80" s="321">
        <f t="shared" si="114"/>
        <v>0</v>
      </c>
      <c r="ATN80" s="321">
        <f t="shared" si="114"/>
        <v>0</v>
      </c>
      <c r="ATO80" s="321">
        <f t="shared" si="114"/>
        <v>0</v>
      </c>
      <c r="ATP80" s="321">
        <f t="shared" si="114"/>
        <v>0</v>
      </c>
      <c r="ATQ80" s="321">
        <f t="shared" si="114"/>
        <v>0</v>
      </c>
      <c r="ATR80" s="321">
        <f t="shared" si="114"/>
        <v>0</v>
      </c>
      <c r="ATS80" s="321">
        <f t="shared" si="114"/>
        <v>0</v>
      </c>
      <c r="ATT80" s="321">
        <f t="shared" si="114"/>
        <v>0</v>
      </c>
      <c r="ATU80" s="321">
        <f t="shared" si="114"/>
        <v>0</v>
      </c>
      <c r="ATV80" s="321">
        <f t="shared" si="114"/>
        <v>0</v>
      </c>
      <c r="ATW80" s="321">
        <f t="shared" si="114"/>
        <v>0</v>
      </c>
      <c r="ATX80" s="321">
        <f t="shared" si="114"/>
        <v>0</v>
      </c>
      <c r="ATY80" s="321">
        <f t="shared" si="114"/>
        <v>0</v>
      </c>
      <c r="ATZ80" s="321">
        <f t="shared" si="114"/>
        <v>0</v>
      </c>
      <c r="AUA80" s="321">
        <f t="shared" si="114"/>
        <v>0</v>
      </c>
      <c r="AUB80" s="321">
        <f t="shared" si="114"/>
        <v>0</v>
      </c>
      <c r="AUC80" s="321">
        <f t="shared" si="114"/>
        <v>0</v>
      </c>
      <c r="AUD80" s="321">
        <f t="shared" si="114"/>
        <v>0</v>
      </c>
      <c r="AUE80" s="321">
        <f t="shared" si="114"/>
        <v>0</v>
      </c>
      <c r="AUF80" s="321">
        <f t="shared" si="114"/>
        <v>0</v>
      </c>
      <c r="AUG80" s="321">
        <f t="shared" si="114"/>
        <v>0</v>
      </c>
      <c r="AUH80" s="321">
        <f t="shared" si="114"/>
        <v>0</v>
      </c>
      <c r="AUI80" s="321">
        <f t="shared" si="114"/>
        <v>0</v>
      </c>
      <c r="AUJ80" s="321">
        <f t="shared" si="114"/>
        <v>0</v>
      </c>
      <c r="AUK80" s="321">
        <f t="shared" si="114"/>
        <v>0</v>
      </c>
      <c r="AUL80" s="321">
        <f t="shared" si="114"/>
        <v>0</v>
      </c>
      <c r="AUM80" s="321">
        <f t="shared" si="115"/>
        <v>0</v>
      </c>
      <c r="AUN80" s="321">
        <f t="shared" si="115"/>
        <v>0</v>
      </c>
      <c r="AUO80" s="321">
        <f t="shared" si="115"/>
        <v>0</v>
      </c>
      <c r="AUP80" s="321">
        <f t="shared" si="115"/>
        <v>0</v>
      </c>
      <c r="AUQ80" s="321">
        <f t="shared" si="115"/>
        <v>0</v>
      </c>
      <c r="AUR80" s="321">
        <f t="shared" si="115"/>
        <v>0</v>
      </c>
      <c r="AUS80" s="321">
        <f t="shared" si="115"/>
        <v>0</v>
      </c>
      <c r="AUT80" s="321">
        <f t="shared" si="115"/>
        <v>0</v>
      </c>
      <c r="AUU80" s="321">
        <f t="shared" si="115"/>
        <v>0</v>
      </c>
      <c r="AUV80" s="321">
        <f t="shared" si="115"/>
        <v>0</v>
      </c>
      <c r="AUW80" s="321">
        <f t="shared" si="115"/>
        <v>0</v>
      </c>
      <c r="AUX80" s="321">
        <f t="shared" si="115"/>
        <v>0</v>
      </c>
      <c r="AUY80" s="321">
        <f t="shared" si="115"/>
        <v>0</v>
      </c>
      <c r="AUZ80" s="321">
        <f t="shared" si="115"/>
        <v>0</v>
      </c>
      <c r="AVA80" s="321">
        <f t="shared" si="115"/>
        <v>0</v>
      </c>
      <c r="AVB80" s="321">
        <f t="shared" si="115"/>
        <v>0</v>
      </c>
      <c r="AVC80" s="321">
        <f t="shared" si="115"/>
        <v>0</v>
      </c>
      <c r="AVD80" s="321">
        <f t="shared" si="115"/>
        <v>0</v>
      </c>
      <c r="AVE80" s="321">
        <f t="shared" si="115"/>
        <v>0</v>
      </c>
      <c r="AVF80" s="321">
        <f t="shared" si="115"/>
        <v>0</v>
      </c>
      <c r="AVG80" s="321">
        <f t="shared" si="115"/>
        <v>0</v>
      </c>
      <c r="AVH80" s="321">
        <f t="shared" si="115"/>
        <v>0</v>
      </c>
      <c r="AVI80" s="321">
        <f t="shared" si="115"/>
        <v>0</v>
      </c>
      <c r="AVJ80" s="321">
        <f t="shared" si="115"/>
        <v>0</v>
      </c>
      <c r="AVK80" s="321">
        <f t="shared" si="115"/>
        <v>0</v>
      </c>
      <c r="AVL80" s="321">
        <f t="shared" si="115"/>
        <v>0</v>
      </c>
      <c r="AVM80" s="321">
        <f t="shared" si="115"/>
        <v>0</v>
      </c>
      <c r="AVN80" s="321">
        <f t="shared" si="115"/>
        <v>0</v>
      </c>
      <c r="AVO80" s="321">
        <f t="shared" si="115"/>
        <v>0</v>
      </c>
      <c r="AVP80" s="321">
        <f t="shared" si="115"/>
        <v>0</v>
      </c>
      <c r="AVQ80" s="321">
        <f t="shared" si="115"/>
        <v>0</v>
      </c>
      <c r="AVR80" s="321">
        <f t="shared" si="115"/>
        <v>0</v>
      </c>
      <c r="AVS80" s="321">
        <f t="shared" si="115"/>
        <v>0</v>
      </c>
      <c r="AVT80" s="321">
        <f t="shared" si="115"/>
        <v>0</v>
      </c>
      <c r="AVU80" s="321">
        <f t="shared" si="115"/>
        <v>0</v>
      </c>
      <c r="AVV80" s="321">
        <f t="shared" si="115"/>
        <v>0</v>
      </c>
      <c r="AVW80" s="321">
        <f t="shared" si="115"/>
        <v>0</v>
      </c>
      <c r="AVX80" s="321">
        <f t="shared" si="115"/>
        <v>0</v>
      </c>
      <c r="AVY80" s="321">
        <f t="shared" si="115"/>
        <v>0</v>
      </c>
      <c r="AVZ80" s="321">
        <f t="shared" si="115"/>
        <v>0</v>
      </c>
      <c r="AWA80" s="321">
        <f t="shared" si="115"/>
        <v>0</v>
      </c>
      <c r="AWB80" s="321">
        <f t="shared" si="115"/>
        <v>0</v>
      </c>
      <c r="AWC80" s="321">
        <f t="shared" si="115"/>
        <v>0</v>
      </c>
      <c r="AWD80" s="321">
        <f t="shared" si="115"/>
        <v>0</v>
      </c>
      <c r="AWE80" s="321">
        <f t="shared" si="115"/>
        <v>0</v>
      </c>
      <c r="AWF80" s="321">
        <f t="shared" si="115"/>
        <v>0</v>
      </c>
      <c r="AWG80" s="321">
        <f t="shared" si="115"/>
        <v>0</v>
      </c>
      <c r="AWH80" s="321">
        <f t="shared" si="115"/>
        <v>0</v>
      </c>
      <c r="AWI80" s="321">
        <f t="shared" si="115"/>
        <v>0</v>
      </c>
      <c r="AWJ80" s="321">
        <f t="shared" si="115"/>
        <v>0</v>
      </c>
      <c r="AWK80" s="321">
        <f t="shared" si="115"/>
        <v>0</v>
      </c>
      <c r="AWL80" s="321">
        <f t="shared" si="115"/>
        <v>0</v>
      </c>
      <c r="AWM80" s="321">
        <f t="shared" si="115"/>
        <v>0</v>
      </c>
      <c r="AWN80" s="321">
        <f t="shared" si="115"/>
        <v>0</v>
      </c>
      <c r="AWO80" s="321">
        <f t="shared" si="115"/>
        <v>0</v>
      </c>
      <c r="AWP80" s="321">
        <f t="shared" si="115"/>
        <v>0</v>
      </c>
      <c r="AWQ80" s="321">
        <f t="shared" si="115"/>
        <v>0</v>
      </c>
      <c r="AWR80" s="321">
        <f t="shared" si="115"/>
        <v>0</v>
      </c>
      <c r="AWS80" s="321">
        <f t="shared" si="115"/>
        <v>0</v>
      </c>
      <c r="AWT80" s="321">
        <f t="shared" si="115"/>
        <v>0</v>
      </c>
      <c r="AWU80" s="321">
        <f t="shared" si="115"/>
        <v>0</v>
      </c>
      <c r="AWV80" s="321">
        <f t="shared" si="115"/>
        <v>0</v>
      </c>
      <c r="AWW80" s="321">
        <f t="shared" si="115"/>
        <v>0</v>
      </c>
      <c r="AWX80" s="321">
        <f t="shared" si="115"/>
        <v>0</v>
      </c>
      <c r="AWY80" s="321">
        <f t="shared" si="116"/>
        <v>0</v>
      </c>
      <c r="AWZ80" s="321">
        <f t="shared" si="116"/>
        <v>0</v>
      </c>
      <c r="AXA80" s="321">
        <f t="shared" si="116"/>
        <v>0</v>
      </c>
      <c r="AXB80" s="321">
        <f t="shared" si="116"/>
        <v>0</v>
      </c>
      <c r="AXC80" s="321">
        <f t="shared" si="116"/>
        <v>0</v>
      </c>
      <c r="AXD80" s="321">
        <f t="shared" si="116"/>
        <v>0</v>
      </c>
      <c r="AXE80" s="321">
        <f t="shared" si="116"/>
        <v>0</v>
      </c>
      <c r="AXF80" s="321">
        <f t="shared" si="116"/>
        <v>0</v>
      </c>
      <c r="AXG80" s="321">
        <f t="shared" si="116"/>
        <v>0</v>
      </c>
      <c r="AXH80" s="321">
        <f t="shared" si="116"/>
        <v>0</v>
      </c>
      <c r="AXI80" s="321">
        <f t="shared" si="116"/>
        <v>0</v>
      </c>
      <c r="AXJ80" s="321">
        <f t="shared" si="116"/>
        <v>0</v>
      </c>
      <c r="AXK80" s="321">
        <f t="shared" si="116"/>
        <v>0</v>
      </c>
      <c r="AXL80" s="321">
        <f t="shared" si="116"/>
        <v>0</v>
      </c>
      <c r="AXM80" s="321">
        <f t="shared" si="116"/>
        <v>0</v>
      </c>
      <c r="AXN80" s="321">
        <f t="shared" si="116"/>
        <v>0</v>
      </c>
      <c r="AXO80" s="321">
        <f t="shared" si="116"/>
        <v>0</v>
      </c>
      <c r="AXP80" s="321">
        <f t="shared" si="116"/>
        <v>0</v>
      </c>
      <c r="AXQ80" s="321">
        <f t="shared" si="116"/>
        <v>0</v>
      </c>
      <c r="AXR80" s="321">
        <f t="shared" si="116"/>
        <v>0</v>
      </c>
      <c r="AXS80" s="321">
        <f t="shared" si="116"/>
        <v>0</v>
      </c>
      <c r="AXT80" s="321">
        <f t="shared" si="116"/>
        <v>0</v>
      </c>
      <c r="AXU80" s="321">
        <f t="shared" si="116"/>
        <v>0</v>
      </c>
      <c r="AXV80" s="321">
        <f t="shared" si="116"/>
        <v>0</v>
      </c>
      <c r="AXW80" s="321">
        <f t="shared" si="116"/>
        <v>0</v>
      </c>
      <c r="AXX80" s="321">
        <f t="shared" si="116"/>
        <v>0</v>
      </c>
      <c r="AXY80" s="321">
        <f t="shared" si="116"/>
        <v>0</v>
      </c>
      <c r="AXZ80" s="321">
        <f t="shared" si="116"/>
        <v>0</v>
      </c>
      <c r="AYA80" s="321">
        <f t="shared" si="116"/>
        <v>0</v>
      </c>
      <c r="AYB80" s="321">
        <f t="shared" si="116"/>
        <v>0</v>
      </c>
      <c r="AYC80" s="321">
        <f t="shared" si="116"/>
        <v>0</v>
      </c>
      <c r="AYD80" s="321">
        <f t="shared" si="116"/>
        <v>0</v>
      </c>
      <c r="AYE80" s="321">
        <f t="shared" si="116"/>
        <v>0</v>
      </c>
      <c r="AYF80" s="321">
        <f t="shared" si="116"/>
        <v>0</v>
      </c>
      <c r="AYG80" s="321">
        <f t="shared" si="116"/>
        <v>0</v>
      </c>
      <c r="AYH80" s="321">
        <f t="shared" si="116"/>
        <v>0</v>
      </c>
      <c r="AYI80" s="321">
        <f t="shared" si="116"/>
        <v>0</v>
      </c>
      <c r="AYJ80" s="321">
        <f t="shared" si="116"/>
        <v>0</v>
      </c>
      <c r="AYK80" s="321">
        <f t="shared" si="116"/>
        <v>0</v>
      </c>
      <c r="AYL80" s="321">
        <f t="shared" si="116"/>
        <v>0</v>
      </c>
      <c r="AYM80" s="321">
        <f t="shared" si="116"/>
        <v>0</v>
      </c>
      <c r="AYN80" s="321">
        <f t="shared" si="116"/>
        <v>0</v>
      </c>
      <c r="AYO80" s="321">
        <f t="shared" si="116"/>
        <v>0</v>
      </c>
      <c r="AYP80" s="321">
        <f t="shared" si="116"/>
        <v>0</v>
      </c>
      <c r="AYQ80" s="321">
        <f t="shared" si="116"/>
        <v>0</v>
      </c>
      <c r="AYR80" s="321">
        <f t="shared" si="116"/>
        <v>0</v>
      </c>
      <c r="AYS80" s="321">
        <f t="shared" si="116"/>
        <v>0</v>
      </c>
      <c r="AYT80" s="321">
        <f t="shared" si="116"/>
        <v>0</v>
      </c>
      <c r="AYU80" s="321">
        <f t="shared" si="116"/>
        <v>0</v>
      </c>
      <c r="AYV80" s="321">
        <f t="shared" si="116"/>
        <v>0</v>
      </c>
      <c r="AYW80" s="321">
        <f t="shared" si="116"/>
        <v>0</v>
      </c>
      <c r="AYX80" s="321">
        <f t="shared" si="116"/>
        <v>0</v>
      </c>
      <c r="AYY80" s="321">
        <f t="shared" si="116"/>
        <v>0</v>
      </c>
      <c r="AYZ80" s="321">
        <f t="shared" si="116"/>
        <v>0</v>
      </c>
      <c r="AZA80" s="321">
        <f t="shared" si="116"/>
        <v>0</v>
      </c>
      <c r="AZB80" s="321">
        <f t="shared" si="116"/>
        <v>0</v>
      </c>
      <c r="AZC80" s="321">
        <f t="shared" si="116"/>
        <v>0</v>
      </c>
      <c r="AZD80" s="321">
        <f t="shared" si="116"/>
        <v>0</v>
      </c>
      <c r="AZE80" s="321">
        <f t="shared" si="116"/>
        <v>0</v>
      </c>
      <c r="AZF80" s="321">
        <f t="shared" si="116"/>
        <v>0</v>
      </c>
      <c r="AZG80" s="321">
        <f t="shared" si="116"/>
        <v>0</v>
      </c>
      <c r="AZH80" s="321">
        <f t="shared" si="116"/>
        <v>0</v>
      </c>
      <c r="AZI80" s="321">
        <f t="shared" si="116"/>
        <v>0</v>
      </c>
      <c r="AZJ80" s="321">
        <f t="shared" si="116"/>
        <v>0</v>
      </c>
      <c r="AZK80" s="321">
        <f t="shared" si="117"/>
        <v>0</v>
      </c>
      <c r="AZL80" s="321">
        <f t="shared" si="117"/>
        <v>0</v>
      </c>
      <c r="AZM80" s="321">
        <f t="shared" si="117"/>
        <v>0</v>
      </c>
      <c r="AZN80" s="321">
        <f t="shared" si="117"/>
        <v>0</v>
      </c>
      <c r="AZO80" s="321">
        <f t="shared" si="117"/>
        <v>0</v>
      </c>
      <c r="AZP80" s="321">
        <f t="shared" si="117"/>
        <v>0</v>
      </c>
      <c r="AZQ80" s="321">
        <f t="shared" si="117"/>
        <v>0</v>
      </c>
      <c r="AZR80" s="321">
        <f t="shared" si="117"/>
        <v>0</v>
      </c>
      <c r="AZS80" s="321">
        <f t="shared" si="117"/>
        <v>0</v>
      </c>
      <c r="AZT80" s="321">
        <f t="shared" si="117"/>
        <v>0</v>
      </c>
      <c r="AZU80" s="321">
        <f t="shared" si="117"/>
        <v>0</v>
      </c>
      <c r="AZV80" s="321">
        <f t="shared" si="117"/>
        <v>0</v>
      </c>
      <c r="AZW80" s="321">
        <f t="shared" si="117"/>
        <v>0</v>
      </c>
      <c r="AZX80" s="321">
        <f t="shared" si="117"/>
        <v>0</v>
      </c>
      <c r="AZY80" s="321">
        <f t="shared" si="117"/>
        <v>0</v>
      </c>
      <c r="AZZ80" s="321">
        <f t="shared" si="117"/>
        <v>0</v>
      </c>
      <c r="BAA80" s="321">
        <f t="shared" si="117"/>
        <v>0</v>
      </c>
      <c r="BAB80" s="321">
        <f t="shared" si="117"/>
        <v>0</v>
      </c>
      <c r="BAC80" s="321">
        <f t="shared" si="117"/>
        <v>0</v>
      </c>
      <c r="BAD80" s="321">
        <f t="shared" si="117"/>
        <v>0</v>
      </c>
      <c r="BAE80" s="321">
        <f t="shared" si="117"/>
        <v>0</v>
      </c>
      <c r="BAF80" s="321">
        <f t="shared" si="117"/>
        <v>0</v>
      </c>
      <c r="BAG80" s="321">
        <f t="shared" si="117"/>
        <v>0</v>
      </c>
      <c r="BAH80" s="321">
        <f t="shared" si="117"/>
        <v>0</v>
      </c>
      <c r="BAI80" s="321">
        <f t="shared" si="117"/>
        <v>0</v>
      </c>
      <c r="BAJ80" s="321">
        <f t="shared" si="117"/>
        <v>0</v>
      </c>
      <c r="BAK80" s="321">
        <f t="shared" si="117"/>
        <v>0</v>
      </c>
      <c r="BAL80" s="321">
        <f t="shared" si="117"/>
        <v>0</v>
      </c>
      <c r="BAM80" s="321">
        <f t="shared" si="117"/>
        <v>0</v>
      </c>
      <c r="BAN80" s="321">
        <f t="shared" si="117"/>
        <v>0</v>
      </c>
      <c r="BAO80" s="321">
        <f t="shared" si="117"/>
        <v>0</v>
      </c>
      <c r="BAP80" s="321">
        <f t="shared" si="117"/>
        <v>0</v>
      </c>
      <c r="BAQ80" s="321">
        <f t="shared" si="117"/>
        <v>0</v>
      </c>
      <c r="BAR80" s="321">
        <f t="shared" si="117"/>
        <v>0</v>
      </c>
      <c r="BAS80" s="321">
        <f t="shared" si="117"/>
        <v>0</v>
      </c>
      <c r="BAT80" s="321">
        <f t="shared" si="117"/>
        <v>0</v>
      </c>
      <c r="BAU80" s="321">
        <f t="shared" si="117"/>
        <v>0</v>
      </c>
      <c r="BAV80" s="321">
        <f t="shared" si="117"/>
        <v>0</v>
      </c>
      <c r="BAW80" s="321">
        <f t="shared" si="117"/>
        <v>0</v>
      </c>
      <c r="BAX80" s="321">
        <f t="shared" si="117"/>
        <v>0</v>
      </c>
      <c r="BAY80" s="321">
        <f t="shared" si="117"/>
        <v>0</v>
      </c>
      <c r="BAZ80" s="321">
        <f t="shared" si="117"/>
        <v>0</v>
      </c>
      <c r="BBA80" s="321">
        <f t="shared" si="117"/>
        <v>0</v>
      </c>
      <c r="BBB80" s="321">
        <f t="shared" si="117"/>
        <v>0</v>
      </c>
      <c r="BBC80" s="321">
        <f t="shared" si="117"/>
        <v>0</v>
      </c>
      <c r="BBD80" s="321">
        <f t="shared" si="117"/>
        <v>0</v>
      </c>
      <c r="BBE80" s="321">
        <f t="shared" si="117"/>
        <v>0</v>
      </c>
      <c r="BBF80" s="321">
        <f t="shared" si="117"/>
        <v>0</v>
      </c>
      <c r="BBG80" s="321">
        <f t="shared" si="117"/>
        <v>0</v>
      </c>
      <c r="BBH80" s="321">
        <f t="shared" si="117"/>
        <v>0</v>
      </c>
      <c r="BBI80" s="321">
        <f t="shared" si="117"/>
        <v>0</v>
      </c>
      <c r="BBJ80" s="321">
        <f t="shared" si="117"/>
        <v>0</v>
      </c>
      <c r="BBK80" s="321">
        <f t="shared" si="117"/>
        <v>0</v>
      </c>
      <c r="BBL80" s="321">
        <f t="shared" si="117"/>
        <v>0</v>
      </c>
      <c r="BBM80" s="321">
        <f t="shared" si="117"/>
        <v>0</v>
      </c>
      <c r="BBN80" s="321">
        <f t="shared" si="117"/>
        <v>0</v>
      </c>
      <c r="BBO80" s="321">
        <f t="shared" si="117"/>
        <v>0</v>
      </c>
      <c r="BBP80" s="321">
        <f t="shared" si="117"/>
        <v>0</v>
      </c>
      <c r="BBQ80" s="321">
        <f t="shared" si="117"/>
        <v>0</v>
      </c>
      <c r="BBR80" s="321">
        <f t="shared" si="117"/>
        <v>0</v>
      </c>
      <c r="BBS80" s="321">
        <f t="shared" si="117"/>
        <v>0</v>
      </c>
      <c r="BBT80" s="321">
        <f t="shared" si="117"/>
        <v>0</v>
      </c>
      <c r="BBU80" s="321">
        <f t="shared" si="117"/>
        <v>0</v>
      </c>
      <c r="BBV80" s="321">
        <f t="shared" si="117"/>
        <v>0</v>
      </c>
      <c r="BBW80" s="321">
        <f t="shared" si="118"/>
        <v>0</v>
      </c>
      <c r="BBX80" s="321">
        <f t="shared" si="118"/>
        <v>0</v>
      </c>
      <c r="BBY80" s="321">
        <f t="shared" si="118"/>
        <v>0</v>
      </c>
      <c r="BBZ80" s="321">
        <f t="shared" si="118"/>
        <v>0</v>
      </c>
      <c r="BCA80" s="321">
        <f t="shared" si="118"/>
        <v>0</v>
      </c>
      <c r="BCB80" s="321">
        <f t="shared" si="118"/>
        <v>0</v>
      </c>
      <c r="BCC80" s="321">
        <f t="shared" si="118"/>
        <v>0</v>
      </c>
      <c r="BCD80" s="321">
        <f t="shared" si="118"/>
        <v>0</v>
      </c>
      <c r="BCE80" s="321">
        <f t="shared" si="118"/>
        <v>0</v>
      </c>
      <c r="BCF80" s="321">
        <f t="shared" si="118"/>
        <v>0</v>
      </c>
      <c r="BCG80" s="321">
        <f t="shared" si="118"/>
        <v>0</v>
      </c>
      <c r="BCH80" s="321">
        <f t="shared" si="118"/>
        <v>0</v>
      </c>
      <c r="BCI80" s="321">
        <f t="shared" si="118"/>
        <v>0</v>
      </c>
      <c r="BCJ80" s="321">
        <f t="shared" si="118"/>
        <v>0</v>
      </c>
      <c r="BCK80" s="321">
        <f t="shared" si="118"/>
        <v>0</v>
      </c>
      <c r="BCL80" s="321">
        <f t="shared" si="118"/>
        <v>0</v>
      </c>
      <c r="BCM80" s="321">
        <f t="shared" si="118"/>
        <v>0</v>
      </c>
      <c r="BCN80" s="321">
        <f t="shared" si="118"/>
        <v>0</v>
      </c>
      <c r="BCO80" s="321">
        <f t="shared" si="118"/>
        <v>0</v>
      </c>
      <c r="BCP80" s="321">
        <f t="shared" si="118"/>
        <v>0</v>
      </c>
      <c r="BCQ80" s="321">
        <f t="shared" si="118"/>
        <v>0</v>
      </c>
      <c r="BCR80" s="321">
        <f t="shared" si="118"/>
        <v>0</v>
      </c>
      <c r="BCS80" s="321">
        <f t="shared" si="118"/>
        <v>0</v>
      </c>
      <c r="BCT80" s="321">
        <f t="shared" si="118"/>
        <v>0</v>
      </c>
      <c r="BCU80" s="321">
        <f t="shared" si="118"/>
        <v>0</v>
      </c>
      <c r="BCV80" s="321">
        <f t="shared" si="118"/>
        <v>0</v>
      </c>
      <c r="BCW80" s="321">
        <f t="shared" si="118"/>
        <v>0</v>
      </c>
      <c r="BCX80" s="321">
        <f t="shared" si="118"/>
        <v>0</v>
      </c>
      <c r="BCY80" s="321">
        <f t="shared" si="118"/>
        <v>0</v>
      </c>
      <c r="BCZ80" s="321">
        <f t="shared" si="118"/>
        <v>0</v>
      </c>
      <c r="BDA80" s="321">
        <f t="shared" si="118"/>
        <v>0</v>
      </c>
      <c r="BDB80" s="321">
        <f t="shared" si="118"/>
        <v>0</v>
      </c>
      <c r="BDC80" s="321">
        <f t="shared" si="118"/>
        <v>0</v>
      </c>
      <c r="BDD80" s="321">
        <f t="shared" si="118"/>
        <v>0</v>
      </c>
      <c r="BDE80" s="321">
        <f t="shared" si="118"/>
        <v>0</v>
      </c>
      <c r="BDF80" s="321">
        <f t="shared" si="118"/>
        <v>0</v>
      </c>
      <c r="BDG80" s="321">
        <f t="shared" si="118"/>
        <v>0</v>
      </c>
      <c r="BDH80" s="321">
        <f t="shared" si="118"/>
        <v>0</v>
      </c>
      <c r="BDI80" s="321">
        <f t="shared" si="118"/>
        <v>0</v>
      </c>
      <c r="BDJ80" s="321">
        <f t="shared" si="118"/>
        <v>0</v>
      </c>
      <c r="BDK80" s="321">
        <f t="shared" si="118"/>
        <v>0</v>
      </c>
      <c r="BDL80" s="321">
        <f t="shared" si="118"/>
        <v>0</v>
      </c>
      <c r="BDM80" s="321">
        <f t="shared" si="118"/>
        <v>0</v>
      </c>
      <c r="BDN80" s="321">
        <f t="shared" si="118"/>
        <v>0</v>
      </c>
      <c r="BDO80" s="321">
        <f t="shared" si="118"/>
        <v>0</v>
      </c>
      <c r="BDP80" s="321">
        <f t="shared" si="118"/>
        <v>0</v>
      </c>
      <c r="BDQ80" s="321">
        <f t="shared" si="118"/>
        <v>0</v>
      </c>
      <c r="BDR80" s="321">
        <f t="shared" si="118"/>
        <v>0</v>
      </c>
      <c r="BDS80" s="321">
        <f t="shared" si="118"/>
        <v>0</v>
      </c>
      <c r="BDT80" s="321">
        <f t="shared" si="118"/>
        <v>0</v>
      </c>
      <c r="BDU80" s="321">
        <f t="shared" si="118"/>
        <v>0</v>
      </c>
      <c r="BDV80" s="321">
        <f t="shared" si="118"/>
        <v>0</v>
      </c>
      <c r="BDW80" s="321">
        <f t="shared" si="118"/>
        <v>0</v>
      </c>
      <c r="BDX80" s="321">
        <f t="shared" si="118"/>
        <v>0</v>
      </c>
      <c r="BDY80" s="321">
        <f t="shared" si="118"/>
        <v>0</v>
      </c>
      <c r="BDZ80" s="321">
        <f t="shared" si="118"/>
        <v>0</v>
      </c>
      <c r="BEA80" s="321">
        <f t="shared" si="118"/>
        <v>0</v>
      </c>
      <c r="BEB80" s="321">
        <f t="shared" si="118"/>
        <v>0</v>
      </c>
      <c r="BEC80" s="321">
        <f t="shared" si="118"/>
        <v>0</v>
      </c>
      <c r="BED80" s="321">
        <f t="shared" si="118"/>
        <v>0</v>
      </c>
      <c r="BEE80" s="321">
        <f t="shared" si="118"/>
        <v>0</v>
      </c>
      <c r="BEF80" s="321">
        <f t="shared" si="118"/>
        <v>0</v>
      </c>
      <c r="BEG80" s="321">
        <f t="shared" si="118"/>
        <v>0</v>
      </c>
      <c r="BEH80" s="321">
        <f t="shared" si="118"/>
        <v>0</v>
      </c>
      <c r="BEI80" s="321">
        <f t="shared" si="119"/>
        <v>0</v>
      </c>
      <c r="BEJ80" s="321">
        <f t="shared" si="119"/>
        <v>0</v>
      </c>
      <c r="BEK80" s="321">
        <f t="shared" si="119"/>
        <v>0</v>
      </c>
      <c r="BEL80" s="321">
        <f t="shared" si="119"/>
        <v>0</v>
      </c>
      <c r="BEM80" s="321">
        <f t="shared" si="119"/>
        <v>0</v>
      </c>
      <c r="BEN80" s="321">
        <f t="shared" si="119"/>
        <v>0</v>
      </c>
      <c r="BEO80" s="321">
        <f t="shared" si="119"/>
        <v>0</v>
      </c>
      <c r="BEP80" s="321">
        <f t="shared" si="119"/>
        <v>0</v>
      </c>
      <c r="BEQ80" s="321">
        <f t="shared" si="119"/>
        <v>0</v>
      </c>
      <c r="BER80" s="321">
        <f t="shared" si="119"/>
        <v>0</v>
      </c>
      <c r="BES80" s="321">
        <f t="shared" si="119"/>
        <v>0</v>
      </c>
      <c r="BET80" s="321">
        <f t="shared" si="119"/>
        <v>0</v>
      </c>
      <c r="BEU80" s="321">
        <f t="shared" si="119"/>
        <v>0</v>
      </c>
      <c r="BEV80" s="321">
        <f t="shared" si="119"/>
        <v>0</v>
      </c>
      <c r="BEW80" s="321">
        <f t="shared" si="119"/>
        <v>0</v>
      </c>
      <c r="BEX80" s="321">
        <f t="shared" si="119"/>
        <v>0</v>
      </c>
      <c r="BEY80" s="321">
        <f t="shared" si="119"/>
        <v>0</v>
      </c>
      <c r="BEZ80" s="321">
        <f t="shared" si="119"/>
        <v>0</v>
      </c>
      <c r="BFA80" s="321">
        <f t="shared" si="119"/>
        <v>0</v>
      </c>
      <c r="BFB80" s="321">
        <f t="shared" si="119"/>
        <v>0</v>
      </c>
      <c r="BFC80" s="321">
        <f t="shared" si="119"/>
        <v>0</v>
      </c>
      <c r="BFD80" s="321">
        <f t="shared" si="119"/>
        <v>0</v>
      </c>
      <c r="BFE80" s="321">
        <f t="shared" si="119"/>
        <v>0</v>
      </c>
      <c r="BFF80" s="321">
        <f t="shared" si="119"/>
        <v>0</v>
      </c>
      <c r="BFG80" s="321">
        <f t="shared" si="119"/>
        <v>0</v>
      </c>
      <c r="BFH80" s="321">
        <f t="shared" si="119"/>
        <v>0</v>
      </c>
      <c r="BFI80" s="321">
        <f t="shared" si="119"/>
        <v>0</v>
      </c>
      <c r="BFJ80" s="321">
        <f t="shared" si="119"/>
        <v>0</v>
      </c>
      <c r="BFK80" s="321">
        <f t="shared" si="119"/>
        <v>0</v>
      </c>
      <c r="BFL80" s="321">
        <f t="shared" si="119"/>
        <v>0</v>
      </c>
      <c r="BFM80" s="321">
        <f t="shared" si="119"/>
        <v>0</v>
      </c>
      <c r="BFN80" s="321">
        <f t="shared" si="119"/>
        <v>0</v>
      </c>
      <c r="BFO80" s="321">
        <f t="shared" si="119"/>
        <v>0</v>
      </c>
      <c r="BFP80" s="321">
        <f t="shared" si="119"/>
        <v>0</v>
      </c>
      <c r="BFQ80" s="321">
        <f t="shared" si="119"/>
        <v>0</v>
      </c>
      <c r="BFR80" s="321">
        <f t="shared" si="119"/>
        <v>0</v>
      </c>
      <c r="BFS80" s="321">
        <f t="shared" si="119"/>
        <v>0</v>
      </c>
      <c r="BFT80" s="321">
        <f t="shared" si="119"/>
        <v>0</v>
      </c>
      <c r="BFU80" s="321">
        <f t="shared" si="119"/>
        <v>0</v>
      </c>
      <c r="BFV80" s="321">
        <f t="shared" si="119"/>
        <v>0</v>
      </c>
      <c r="BFW80" s="321">
        <f t="shared" si="119"/>
        <v>0</v>
      </c>
      <c r="BFX80" s="321">
        <f t="shared" si="119"/>
        <v>0</v>
      </c>
      <c r="BFY80" s="321">
        <f t="shared" si="119"/>
        <v>0</v>
      </c>
      <c r="BFZ80" s="321">
        <f t="shared" si="119"/>
        <v>0</v>
      </c>
      <c r="BGA80" s="321">
        <f t="shared" si="119"/>
        <v>0</v>
      </c>
      <c r="BGB80" s="321">
        <f t="shared" si="119"/>
        <v>0</v>
      </c>
      <c r="BGC80" s="321">
        <f t="shared" si="119"/>
        <v>0</v>
      </c>
      <c r="BGD80" s="321">
        <f t="shared" si="119"/>
        <v>0</v>
      </c>
      <c r="BGE80" s="321">
        <f t="shared" si="119"/>
        <v>0</v>
      </c>
      <c r="BGF80" s="321">
        <f t="shared" si="119"/>
        <v>0</v>
      </c>
      <c r="BGG80" s="321">
        <f t="shared" si="119"/>
        <v>0</v>
      </c>
      <c r="BGH80" s="321">
        <f t="shared" si="119"/>
        <v>0</v>
      </c>
      <c r="BGI80" s="321">
        <f t="shared" si="119"/>
        <v>0</v>
      </c>
      <c r="BGJ80" s="321">
        <f t="shared" si="119"/>
        <v>0</v>
      </c>
      <c r="BGK80" s="321">
        <f t="shared" si="119"/>
        <v>0</v>
      </c>
      <c r="BGL80" s="321">
        <f t="shared" si="119"/>
        <v>0</v>
      </c>
      <c r="BGM80" s="321">
        <f t="shared" si="119"/>
        <v>0</v>
      </c>
      <c r="BGN80" s="321">
        <f t="shared" si="119"/>
        <v>0</v>
      </c>
      <c r="BGO80" s="321">
        <f t="shared" si="119"/>
        <v>0</v>
      </c>
      <c r="BGP80" s="321">
        <f t="shared" si="119"/>
        <v>0</v>
      </c>
      <c r="BGQ80" s="321">
        <f t="shared" si="119"/>
        <v>0</v>
      </c>
      <c r="BGR80" s="321">
        <f t="shared" si="119"/>
        <v>0</v>
      </c>
      <c r="BGS80" s="321">
        <f t="shared" si="119"/>
        <v>0</v>
      </c>
      <c r="BGT80" s="321">
        <f t="shared" si="119"/>
        <v>0</v>
      </c>
      <c r="BGU80" s="321">
        <f t="shared" si="120"/>
        <v>0</v>
      </c>
      <c r="BGV80" s="321">
        <f t="shared" si="120"/>
        <v>0</v>
      </c>
      <c r="BGW80" s="321">
        <f t="shared" si="120"/>
        <v>0</v>
      </c>
      <c r="BGX80" s="321">
        <f t="shared" si="120"/>
        <v>0</v>
      </c>
      <c r="BGY80" s="321">
        <f t="shared" si="120"/>
        <v>0</v>
      </c>
      <c r="BGZ80" s="321">
        <f t="shared" si="120"/>
        <v>0</v>
      </c>
      <c r="BHA80" s="321">
        <f t="shared" si="120"/>
        <v>0</v>
      </c>
      <c r="BHB80" s="321">
        <f t="shared" si="120"/>
        <v>0</v>
      </c>
      <c r="BHC80" s="321">
        <f t="shared" si="120"/>
        <v>0</v>
      </c>
      <c r="BHD80" s="321">
        <f t="shared" si="120"/>
        <v>0</v>
      </c>
      <c r="BHE80" s="321">
        <f t="shared" si="120"/>
        <v>0</v>
      </c>
      <c r="BHF80" s="321">
        <f t="shared" si="120"/>
        <v>0</v>
      </c>
      <c r="BHG80" s="321">
        <f t="shared" si="120"/>
        <v>0</v>
      </c>
      <c r="BHH80" s="321">
        <f t="shared" si="120"/>
        <v>0</v>
      </c>
      <c r="BHI80" s="321">
        <f t="shared" si="120"/>
        <v>0</v>
      </c>
      <c r="BHJ80" s="321">
        <f t="shared" si="120"/>
        <v>0</v>
      </c>
      <c r="BHK80" s="321">
        <f t="shared" si="120"/>
        <v>0</v>
      </c>
      <c r="BHL80" s="321">
        <f t="shared" si="120"/>
        <v>0</v>
      </c>
      <c r="BHM80" s="321">
        <f t="shared" si="120"/>
        <v>0</v>
      </c>
      <c r="BHN80" s="321">
        <f t="shared" si="120"/>
        <v>0</v>
      </c>
      <c r="BHO80" s="321">
        <f t="shared" si="120"/>
        <v>0</v>
      </c>
      <c r="BHP80" s="321">
        <f t="shared" si="120"/>
        <v>0</v>
      </c>
      <c r="BHQ80" s="321">
        <f t="shared" si="120"/>
        <v>0</v>
      </c>
      <c r="BHR80" s="321">
        <f t="shared" si="120"/>
        <v>0</v>
      </c>
      <c r="BHS80" s="321">
        <f t="shared" si="120"/>
        <v>0</v>
      </c>
      <c r="BHT80" s="321">
        <f t="shared" si="120"/>
        <v>0</v>
      </c>
      <c r="BHU80" s="321">
        <f t="shared" si="120"/>
        <v>0</v>
      </c>
      <c r="BHV80" s="321">
        <f t="shared" si="120"/>
        <v>0</v>
      </c>
      <c r="BHW80" s="321">
        <f t="shared" si="120"/>
        <v>0</v>
      </c>
      <c r="BHX80" s="321">
        <f t="shared" si="120"/>
        <v>0</v>
      </c>
      <c r="BHY80" s="321">
        <f t="shared" si="120"/>
        <v>0</v>
      </c>
      <c r="BHZ80" s="321">
        <f t="shared" si="120"/>
        <v>0</v>
      </c>
      <c r="BIA80" s="321">
        <f t="shared" si="120"/>
        <v>0</v>
      </c>
      <c r="BIB80" s="321">
        <f t="shared" si="120"/>
        <v>0</v>
      </c>
      <c r="BIC80" s="321">
        <f t="shared" si="120"/>
        <v>0</v>
      </c>
      <c r="BID80" s="321">
        <f t="shared" si="120"/>
        <v>0</v>
      </c>
      <c r="BIE80" s="321">
        <f t="shared" si="120"/>
        <v>0</v>
      </c>
      <c r="BIF80" s="321">
        <f t="shared" si="120"/>
        <v>0</v>
      </c>
      <c r="BIG80" s="321">
        <f t="shared" si="120"/>
        <v>0</v>
      </c>
      <c r="BIH80" s="321">
        <f t="shared" si="120"/>
        <v>0</v>
      </c>
      <c r="BII80" s="321">
        <f t="shared" si="120"/>
        <v>0</v>
      </c>
      <c r="BIJ80" s="321">
        <f t="shared" si="120"/>
        <v>0</v>
      </c>
      <c r="BIK80" s="321">
        <f t="shared" si="120"/>
        <v>0</v>
      </c>
      <c r="BIL80" s="321">
        <f t="shared" si="120"/>
        <v>0</v>
      </c>
      <c r="BIM80" s="321">
        <f t="shared" si="120"/>
        <v>0</v>
      </c>
      <c r="BIN80" s="321">
        <f t="shared" si="120"/>
        <v>0</v>
      </c>
      <c r="BIO80" s="321">
        <f t="shared" si="120"/>
        <v>0</v>
      </c>
      <c r="BIP80" s="321">
        <f t="shared" si="120"/>
        <v>0</v>
      </c>
      <c r="BIQ80" s="321">
        <f t="shared" si="120"/>
        <v>0</v>
      </c>
      <c r="BIR80" s="321">
        <f t="shared" si="120"/>
        <v>0</v>
      </c>
      <c r="BIS80" s="321">
        <f t="shared" si="120"/>
        <v>0</v>
      </c>
      <c r="BIT80" s="321">
        <f t="shared" si="120"/>
        <v>0</v>
      </c>
      <c r="BIU80" s="321">
        <f t="shared" si="120"/>
        <v>0</v>
      </c>
      <c r="BIV80" s="321">
        <f t="shared" si="120"/>
        <v>0</v>
      </c>
      <c r="BIW80" s="321">
        <f t="shared" si="120"/>
        <v>0</v>
      </c>
      <c r="BIX80" s="321">
        <f t="shared" si="120"/>
        <v>0</v>
      </c>
      <c r="BIY80" s="321">
        <f t="shared" si="120"/>
        <v>0</v>
      </c>
      <c r="BIZ80" s="321">
        <f t="shared" si="120"/>
        <v>0</v>
      </c>
      <c r="BJA80" s="321">
        <f t="shared" si="120"/>
        <v>0</v>
      </c>
      <c r="BJB80" s="321">
        <f t="shared" si="120"/>
        <v>0</v>
      </c>
      <c r="BJC80" s="321">
        <f t="shared" si="120"/>
        <v>0</v>
      </c>
      <c r="BJD80" s="321">
        <f t="shared" si="120"/>
        <v>0</v>
      </c>
      <c r="BJE80" s="321">
        <f t="shared" si="120"/>
        <v>0</v>
      </c>
      <c r="BJF80" s="321">
        <f t="shared" si="120"/>
        <v>0</v>
      </c>
      <c r="BJG80" s="321">
        <f t="shared" si="121"/>
        <v>0</v>
      </c>
      <c r="BJH80" s="321">
        <f t="shared" si="121"/>
        <v>0</v>
      </c>
      <c r="BJI80" s="321">
        <f t="shared" si="121"/>
        <v>0</v>
      </c>
      <c r="BJJ80" s="321">
        <f t="shared" si="121"/>
        <v>0</v>
      </c>
      <c r="BJK80" s="321">
        <f t="shared" si="121"/>
        <v>0</v>
      </c>
      <c r="BJL80" s="321">
        <f t="shared" si="121"/>
        <v>0</v>
      </c>
      <c r="BJM80" s="321">
        <f t="shared" si="121"/>
        <v>0</v>
      </c>
      <c r="BJN80" s="321">
        <f t="shared" si="121"/>
        <v>0</v>
      </c>
      <c r="BJO80" s="321">
        <f t="shared" si="121"/>
        <v>0</v>
      </c>
      <c r="BJP80" s="321">
        <f t="shared" si="121"/>
        <v>0</v>
      </c>
      <c r="BJQ80" s="321">
        <f t="shared" si="121"/>
        <v>0</v>
      </c>
      <c r="BJR80" s="321">
        <f t="shared" si="121"/>
        <v>0</v>
      </c>
      <c r="BJS80" s="321">
        <f t="shared" si="121"/>
        <v>0</v>
      </c>
      <c r="BJT80" s="321">
        <f t="shared" si="121"/>
        <v>0</v>
      </c>
      <c r="BJU80" s="321">
        <f t="shared" si="121"/>
        <v>0</v>
      </c>
      <c r="BJV80" s="321">
        <f t="shared" si="121"/>
        <v>0</v>
      </c>
      <c r="BJW80" s="321">
        <f t="shared" si="121"/>
        <v>0</v>
      </c>
      <c r="BJX80" s="321">
        <f t="shared" si="121"/>
        <v>0</v>
      </c>
      <c r="BJY80" s="321">
        <f t="shared" si="121"/>
        <v>0</v>
      </c>
      <c r="BJZ80" s="321">
        <f t="shared" si="121"/>
        <v>0</v>
      </c>
      <c r="BKA80" s="321">
        <f t="shared" si="121"/>
        <v>0</v>
      </c>
      <c r="BKB80" s="321">
        <f t="shared" si="121"/>
        <v>0</v>
      </c>
      <c r="BKC80" s="321">
        <f t="shared" si="121"/>
        <v>0</v>
      </c>
      <c r="BKD80" s="321">
        <f t="shared" si="121"/>
        <v>0</v>
      </c>
      <c r="BKE80" s="321">
        <f t="shared" si="121"/>
        <v>0</v>
      </c>
      <c r="BKF80" s="321">
        <f t="shared" si="121"/>
        <v>0</v>
      </c>
      <c r="BKG80" s="321">
        <f t="shared" si="121"/>
        <v>0</v>
      </c>
      <c r="BKH80" s="321">
        <f t="shared" si="121"/>
        <v>0</v>
      </c>
      <c r="BKI80" s="321">
        <f t="shared" si="121"/>
        <v>0</v>
      </c>
      <c r="BKJ80" s="321">
        <f t="shared" si="121"/>
        <v>0</v>
      </c>
      <c r="BKK80" s="321">
        <f t="shared" si="121"/>
        <v>0</v>
      </c>
      <c r="BKL80" s="321">
        <f t="shared" si="121"/>
        <v>0</v>
      </c>
      <c r="BKM80" s="321">
        <f t="shared" si="121"/>
        <v>0</v>
      </c>
      <c r="BKN80" s="321">
        <f t="shared" si="121"/>
        <v>0</v>
      </c>
      <c r="BKO80" s="321">
        <f t="shared" si="121"/>
        <v>0</v>
      </c>
      <c r="BKP80" s="321">
        <f t="shared" si="121"/>
        <v>0</v>
      </c>
      <c r="BKQ80" s="321">
        <f t="shared" si="121"/>
        <v>0</v>
      </c>
      <c r="BKR80" s="321">
        <f t="shared" si="121"/>
        <v>0</v>
      </c>
      <c r="BKS80" s="321">
        <f t="shared" si="121"/>
        <v>0</v>
      </c>
      <c r="BKT80" s="321">
        <f t="shared" si="121"/>
        <v>0</v>
      </c>
      <c r="BKU80" s="321">
        <f t="shared" si="121"/>
        <v>0</v>
      </c>
      <c r="BKV80" s="321">
        <f t="shared" si="121"/>
        <v>0</v>
      </c>
      <c r="BKW80" s="321">
        <f t="shared" si="121"/>
        <v>0</v>
      </c>
      <c r="BKX80" s="321">
        <f t="shared" si="121"/>
        <v>0</v>
      </c>
      <c r="BKY80" s="321">
        <f t="shared" si="121"/>
        <v>0</v>
      </c>
      <c r="BKZ80" s="321">
        <f t="shared" si="121"/>
        <v>0</v>
      </c>
      <c r="BLA80" s="321">
        <f t="shared" si="121"/>
        <v>0</v>
      </c>
      <c r="BLB80" s="321">
        <f t="shared" si="121"/>
        <v>0</v>
      </c>
      <c r="BLC80" s="321">
        <f t="shared" si="121"/>
        <v>0</v>
      </c>
      <c r="BLD80" s="321">
        <f t="shared" si="121"/>
        <v>0</v>
      </c>
      <c r="BLE80" s="321">
        <f t="shared" si="121"/>
        <v>0</v>
      </c>
      <c r="BLF80" s="321">
        <f t="shared" si="121"/>
        <v>0</v>
      </c>
      <c r="BLG80" s="321">
        <f t="shared" si="121"/>
        <v>0</v>
      </c>
      <c r="BLH80" s="321">
        <f t="shared" si="121"/>
        <v>0</v>
      </c>
      <c r="BLI80" s="321">
        <f t="shared" si="121"/>
        <v>0</v>
      </c>
      <c r="BLJ80" s="321">
        <f t="shared" si="121"/>
        <v>0</v>
      </c>
      <c r="BLK80" s="321">
        <f t="shared" si="121"/>
        <v>0</v>
      </c>
      <c r="BLL80" s="321">
        <f t="shared" si="121"/>
        <v>0</v>
      </c>
      <c r="BLM80" s="321">
        <f t="shared" si="121"/>
        <v>0</v>
      </c>
      <c r="BLN80" s="321">
        <f t="shared" si="121"/>
        <v>0</v>
      </c>
      <c r="BLO80" s="321">
        <f t="shared" si="121"/>
        <v>0</v>
      </c>
      <c r="BLP80" s="321">
        <f t="shared" si="121"/>
        <v>0</v>
      </c>
      <c r="BLQ80" s="321">
        <f t="shared" si="121"/>
        <v>0</v>
      </c>
      <c r="BLR80" s="321">
        <f t="shared" si="121"/>
        <v>0</v>
      </c>
      <c r="BLS80" s="321">
        <f t="shared" si="122"/>
        <v>0</v>
      </c>
      <c r="BLT80" s="321">
        <f t="shared" si="122"/>
        <v>0</v>
      </c>
      <c r="BLU80" s="321">
        <f t="shared" si="122"/>
        <v>0</v>
      </c>
      <c r="BLV80" s="321">
        <f t="shared" si="122"/>
        <v>0</v>
      </c>
      <c r="BLW80" s="321">
        <f t="shared" si="122"/>
        <v>0</v>
      </c>
      <c r="BLX80" s="321">
        <f t="shared" si="122"/>
        <v>0</v>
      </c>
      <c r="BLY80" s="321">
        <f t="shared" si="122"/>
        <v>0</v>
      </c>
      <c r="BLZ80" s="321">
        <f t="shared" si="122"/>
        <v>0</v>
      </c>
      <c r="BMA80" s="321">
        <f t="shared" si="122"/>
        <v>0</v>
      </c>
      <c r="BMB80" s="321">
        <f t="shared" si="122"/>
        <v>0</v>
      </c>
      <c r="BMC80" s="321">
        <f t="shared" si="122"/>
        <v>0</v>
      </c>
      <c r="BMD80" s="321">
        <f t="shared" si="122"/>
        <v>0</v>
      </c>
      <c r="BME80" s="321">
        <f t="shared" si="122"/>
        <v>0</v>
      </c>
      <c r="BMF80" s="321">
        <f t="shared" si="122"/>
        <v>0</v>
      </c>
      <c r="BMG80" s="321">
        <f t="shared" si="122"/>
        <v>0</v>
      </c>
      <c r="BMH80" s="321">
        <f t="shared" si="122"/>
        <v>0</v>
      </c>
      <c r="BMI80" s="321">
        <f t="shared" si="122"/>
        <v>0</v>
      </c>
      <c r="BMJ80" s="321">
        <f t="shared" si="122"/>
        <v>0</v>
      </c>
      <c r="BMK80" s="321">
        <f t="shared" si="122"/>
        <v>0</v>
      </c>
      <c r="BML80" s="321">
        <f t="shared" si="122"/>
        <v>0</v>
      </c>
      <c r="BMM80" s="321">
        <f t="shared" si="122"/>
        <v>0</v>
      </c>
      <c r="BMN80" s="321">
        <f t="shared" si="122"/>
        <v>0</v>
      </c>
      <c r="BMO80" s="321">
        <f t="shared" si="122"/>
        <v>0</v>
      </c>
      <c r="BMP80" s="321">
        <f t="shared" si="122"/>
        <v>0</v>
      </c>
      <c r="BMQ80" s="321">
        <f t="shared" si="122"/>
        <v>0</v>
      </c>
      <c r="BMR80" s="321">
        <f t="shared" si="122"/>
        <v>0</v>
      </c>
      <c r="BMS80" s="321">
        <f t="shared" si="122"/>
        <v>0</v>
      </c>
      <c r="BMT80" s="321">
        <f t="shared" si="122"/>
        <v>0</v>
      </c>
      <c r="BMU80" s="321">
        <f t="shared" si="122"/>
        <v>0</v>
      </c>
      <c r="BMV80" s="321">
        <f t="shared" si="122"/>
        <v>0</v>
      </c>
      <c r="BMW80" s="321">
        <f t="shared" si="122"/>
        <v>0</v>
      </c>
      <c r="BMX80" s="321">
        <f t="shared" si="122"/>
        <v>0</v>
      </c>
      <c r="BMY80" s="321">
        <f t="shared" si="122"/>
        <v>0</v>
      </c>
      <c r="BMZ80" s="321">
        <f t="shared" si="122"/>
        <v>0</v>
      </c>
      <c r="BNA80" s="321">
        <f t="shared" si="122"/>
        <v>0</v>
      </c>
      <c r="BNB80" s="321">
        <f t="shared" si="122"/>
        <v>0</v>
      </c>
      <c r="BNC80" s="321">
        <f t="shared" si="122"/>
        <v>0</v>
      </c>
      <c r="BND80" s="321">
        <f t="shared" si="122"/>
        <v>0</v>
      </c>
      <c r="BNE80" s="321">
        <f t="shared" si="122"/>
        <v>0</v>
      </c>
      <c r="BNF80" s="321">
        <f t="shared" si="122"/>
        <v>0</v>
      </c>
      <c r="BNG80" s="321">
        <f t="shared" si="122"/>
        <v>0</v>
      </c>
      <c r="BNH80" s="321">
        <f t="shared" si="122"/>
        <v>0</v>
      </c>
      <c r="BNI80" s="321">
        <f t="shared" si="122"/>
        <v>0</v>
      </c>
      <c r="BNJ80" s="321">
        <f t="shared" si="122"/>
        <v>0</v>
      </c>
      <c r="BNK80" s="321">
        <f t="shared" si="122"/>
        <v>0</v>
      </c>
      <c r="BNL80" s="321">
        <f t="shared" si="122"/>
        <v>0</v>
      </c>
      <c r="BNM80" s="321">
        <f t="shared" si="122"/>
        <v>0</v>
      </c>
      <c r="BNN80" s="321">
        <f t="shared" si="122"/>
        <v>0</v>
      </c>
      <c r="BNO80" s="321">
        <f t="shared" si="122"/>
        <v>0</v>
      </c>
      <c r="BNP80" s="321">
        <f t="shared" si="122"/>
        <v>0</v>
      </c>
      <c r="BNQ80" s="321">
        <f t="shared" si="122"/>
        <v>0</v>
      </c>
      <c r="BNR80" s="321">
        <f t="shared" si="122"/>
        <v>0</v>
      </c>
      <c r="BNS80" s="321">
        <f t="shared" si="122"/>
        <v>0</v>
      </c>
      <c r="BNT80" s="321">
        <f t="shared" si="122"/>
        <v>0</v>
      </c>
      <c r="BNU80" s="321">
        <f t="shared" si="122"/>
        <v>0</v>
      </c>
      <c r="BNV80" s="321">
        <f t="shared" si="122"/>
        <v>0</v>
      </c>
      <c r="BNW80" s="321">
        <f t="shared" si="122"/>
        <v>0</v>
      </c>
      <c r="BNX80" s="321">
        <f t="shared" si="122"/>
        <v>0</v>
      </c>
      <c r="BNY80" s="321">
        <f t="shared" si="122"/>
        <v>0</v>
      </c>
      <c r="BNZ80" s="321">
        <f t="shared" si="122"/>
        <v>0</v>
      </c>
      <c r="BOA80" s="321">
        <f t="shared" si="122"/>
        <v>0</v>
      </c>
      <c r="BOB80" s="321">
        <f t="shared" si="122"/>
        <v>0</v>
      </c>
      <c r="BOC80" s="321">
        <f t="shared" si="122"/>
        <v>0</v>
      </c>
      <c r="BOD80" s="321">
        <f t="shared" si="122"/>
        <v>0</v>
      </c>
      <c r="BOE80" s="321">
        <f t="shared" si="123"/>
        <v>0</v>
      </c>
      <c r="BOF80" s="321">
        <f t="shared" si="123"/>
        <v>0</v>
      </c>
      <c r="BOG80" s="321">
        <f t="shared" si="123"/>
        <v>0</v>
      </c>
      <c r="BOH80" s="321">
        <f t="shared" si="123"/>
        <v>0</v>
      </c>
      <c r="BOI80" s="321">
        <f t="shared" si="123"/>
        <v>0</v>
      </c>
      <c r="BOJ80" s="321">
        <f t="shared" si="123"/>
        <v>0</v>
      </c>
      <c r="BOK80" s="321">
        <f t="shared" si="123"/>
        <v>0</v>
      </c>
      <c r="BOL80" s="321">
        <f t="shared" si="123"/>
        <v>0</v>
      </c>
      <c r="BOM80" s="321">
        <f t="shared" si="123"/>
        <v>0</v>
      </c>
      <c r="BON80" s="321">
        <f t="shared" si="123"/>
        <v>0</v>
      </c>
      <c r="BOO80" s="321">
        <f t="shared" si="123"/>
        <v>0</v>
      </c>
      <c r="BOP80" s="321">
        <f t="shared" si="123"/>
        <v>0</v>
      </c>
      <c r="BOQ80" s="321">
        <f t="shared" si="123"/>
        <v>0</v>
      </c>
      <c r="BOR80" s="321">
        <f t="shared" si="123"/>
        <v>0</v>
      </c>
      <c r="BOS80" s="321">
        <f t="shared" si="123"/>
        <v>0</v>
      </c>
      <c r="BOT80" s="321">
        <f t="shared" si="123"/>
        <v>0</v>
      </c>
      <c r="BOU80" s="321">
        <f t="shared" si="123"/>
        <v>0</v>
      </c>
      <c r="BOV80" s="321">
        <f t="shared" si="123"/>
        <v>0</v>
      </c>
      <c r="BOW80" s="321">
        <f t="shared" si="123"/>
        <v>0</v>
      </c>
      <c r="BOX80" s="321">
        <f t="shared" si="123"/>
        <v>0</v>
      </c>
      <c r="BOY80" s="321">
        <f t="shared" si="123"/>
        <v>0</v>
      </c>
      <c r="BOZ80" s="321">
        <f t="shared" si="123"/>
        <v>0</v>
      </c>
      <c r="BPA80" s="321">
        <f t="shared" si="123"/>
        <v>0</v>
      </c>
      <c r="BPB80" s="321">
        <f t="shared" si="123"/>
        <v>0</v>
      </c>
      <c r="BPC80" s="321">
        <f t="shared" si="123"/>
        <v>0</v>
      </c>
      <c r="BPD80" s="321">
        <f t="shared" si="123"/>
        <v>0</v>
      </c>
      <c r="BPE80" s="321">
        <f t="shared" si="123"/>
        <v>0</v>
      </c>
      <c r="BPF80" s="321">
        <f t="shared" si="123"/>
        <v>0</v>
      </c>
      <c r="BPG80" s="321">
        <f t="shared" si="123"/>
        <v>0</v>
      </c>
      <c r="BPH80" s="321">
        <f t="shared" si="123"/>
        <v>0</v>
      </c>
      <c r="BPI80" s="321">
        <f t="shared" si="123"/>
        <v>0</v>
      </c>
      <c r="BPJ80" s="321">
        <f t="shared" si="123"/>
        <v>0</v>
      </c>
      <c r="BPK80" s="321">
        <f t="shared" si="123"/>
        <v>0</v>
      </c>
      <c r="BPL80" s="321">
        <f t="shared" si="123"/>
        <v>0</v>
      </c>
      <c r="BPM80" s="321">
        <f t="shared" si="123"/>
        <v>0</v>
      </c>
      <c r="BPN80" s="321">
        <f t="shared" si="123"/>
        <v>0</v>
      </c>
      <c r="BPO80" s="321">
        <f t="shared" si="123"/>
        <v>0</v>
      </c>
      <c r="BPP80" s="321">
        <f t="shared" si="123"/>
        <v>0</v>
      </c>
      <c r="BPQ80" s="321">
        <f t="shared" si="123"/>
        <v>0</v>
      </c>
      <c r="BPR80" s="321">
        <f t="shared" si="123"/>
        <v>0</v>
      </c>
      <c r="BPS80" s="321">
        <f t="shared" si="123"/>
        <v>0</v>
      </c>
      <c r="BPT80" s="321">
        <f t="shared" si="123"/>
        <v>0</v>
      </c>
      <c r="BPU80" s="321">
        <f t="shared" si="123"/>
        <v>0</v>
      </c>
      <c r="BPV80" s="321">
        <f t="shared" si="123"/>
        <v>0</v>
      </c>
      <c r="BPW80" s="321">
        <f t="shared" si="123"/>
        <v>0</v>
      </c>
      <c r="BPX80" s="321">
        <f t="shared" si="123"/>
        <v>0</v>
      </c>
      <c r="BPY80" s="321">
        <f t="shared" si="123"/>
        <v>0</v>
      </c>
      <c r="BPZ80" s="321">
        <f t="shared" si="123"/>
        <v>0</v>
      </c>
      <c r="BQA80" s="321">
        <f t="shared" si="123"/>
        <v>0</v>
      </c>
      <c r="BQB80" s="321">
        <f t="shared" si="123"/>
        <v>0</v>
      </c>
      <c r="BQC80" s="321">
        <f t="shared" si="123"/>
        <v>0</v>
      </c>
      <c r="BQD80" s="321">
        <f t="shared" si="123"/>
        <v>0</v>
      </c>
      <c r="BQE80" s="321">
        <f t="shared" si="123"/>
        <v>0</v>
      </c>
      <c r="BQF80" s="321">
        <f t="shared" si="123"/>
        <v>0</v>
      </c>
      <c r="BQG80" s="321">
        <f t="shared" si="123"/>
        <v>0</v>
      </c>
      <c r="BQH80" s="321">
        <f t="shared" si="123"/>
        <v>0</v>
      </c>
      <c r="BQI80" s="321">
        <f t="shared" si="123"/>
        <v>0</v>
      </c>
      <c r="BQJ80" s="321">
        <f t="shared" si="123"/>
        <v>0</v>
      </c>
      <c r="BQK80" s="321">
        <f t="shared" si="123"/>
        <v>0</v>
      </c>
      <c r="BQL80" s="321">
        <f t="shared" si="123"/>
        <v>0</v>
      </c>
      <c r="BQM80" s="321">
        <f t="shared" si="123"/>
        <v>0</v>
      </c>
      <c r="BQN80" s="321">
        <f t="shared" si="123"/>
        <v>0</v>
      </c>
      <c r="BQO80" s="321">
        <f t="shared" si="123"/>
        <v>0</v>
      </c>
      <c r="BQP80" s="321">
        <f t="shared" si="123"/>
        <v>0</v>
      </c>
      <c r="BQQ80" s="321">
        <f t="shared" si="124"/>
        <v>0</v>
      </c>
      <c r="BQR80" s="321">
        <f t="shared" si="124"/>
        <v>0</v>
      </c>
      <c r="BQS80" s="321">
        <f t="shared" si="124"/>
        <v>0</v>
      </c>
      <c r="BQT80" s="321">
        <f t="shared" si="124"/>
        <v>0</v>
      </c>
      <c r="BQU80" s="321">
        <f t="shared" si="124"/>
        <v>0</v>
      </c>
      <c r="BQV80" s="321">
        <f t="shared" si="124"/>
        <v>0</v>
      </c>
      <c r="BQW80" s="321">
        <f t="shared" si="124"/>
        <v>0</v>
      </c>
      <c r="BQX80" s="321">
        <f t="shared" si="124"/>
        <v>0</v>
      </c>
      <c r="BQY80" s="321">
        <f t="shared" si="124"/>
        <v>0</v>
      </c>
      <c r="BQZ80" s="321">
        <f t="shared" si="124"/>
        <v>0</v>
      </c>
      <c r="BRA80" s="321">
        <f t="shared" si="124"/>
        <v>0</v>
      </c>
      <c r="BRB80" s="321">
        <f t="shared" si="124"/>
        <v>0</v>
      </c>
      <c r="BRC80" s="321">
        <f t="shared" si="124"/>
        <v>0</v>
      </c>
      <c r="BRD80" s="321">
        <f t="shared" si="124"/>
        <v>0</v>
      </c>
      <c r="BRE80" s="321">
        <f t="shared" si="124"/>
        <v>0</v>
      </c>
      <c r="BRF80" s="321">
        <f t="shared" si="124"/>
        <v>0</v>
      </c>
      <c r="BRG80" s="321">
        <f t="shared" si="124"/>
        <v>0</v>
      </c>
      <c r="BRH80" s="321">
        <f t="shared" si="124"/>
        <v>0</v>
      </c>
      <c r="BRI80" s="321">
        <f t="shared" si="124"/>
        <v>0</v>
      </c>
      <c r="BRJ80" s="321">
        <f t="shared" si="124"/>
        <v>0</v>
      </c>
      <c r="BRK80" s="321">
        <f t="shared" si="124"/>
        <v>0</v>
      </c>
      <c r="BRL80" s="321">
        <f t="shared" si="124"/>
        <v>0</v>
      </c>
      <c r="BRM80" s="321">
        <f t="shared" si="124"/>
        <v>0</v>
      </c>
      <c r="BRN80" s="321">
        <f t="shared" si="124"/>
        <v>0</v>
      </c>
      <c r="BRO80" s="321">
        <f t="shared" si="124"/>
        <v>0</v>
      </c>
      <c r="BRP80" s="321">
        <f t="shared" si="124"/>
        <v>0</v>
      </c>
      <c r="BRQ80" s="321">
        <f t="shared" si="124"/>
        <v>0</v>
      </c>
      <c r="BRR80" s="321">
        <f t="shared" si="124"/>
        <v>0</v>
      </c>
      <c r="BRS80" s="321">
        <f t="shared" si="124"/>
        <v>0</v>
      </c>
      <c r="BRT80" s="321">
        <f t="shared" si="124"/>
        <v>0</v>
      </c>
      <c r="BRU80" s="321">
        <f t="shared" si="124"/>
        <v>0</v>
      </c>
      <c r="BRV80" s="321">
        <f t="shared" si="124"/>
        <v>0</v>
      </c>
      <c r="BRW80" s="321">
        <f t="shared" si="124"/>
        <v>0</v>
      </c>
      <c r="BRX80" s="321">
        <f t="shared" si="124"/>
        <v>0</v>
      </c>
      <c r="BRY80" s="321">
        <f t="shared" si="124"/>
        <v>0</v>
      </c>
      <c r="BRZ80" s="321">
        <f t="shared" si="124"/>
        <v>0</v>
      </c>
      <c r="BSA80" s="321">
        <f t="shared" si="124"/>
        <v>0</v>
      </c>
      <c r="BSB80" s="321">
        <f t="shared" si="124"/>
        <v>0</v>
      </c>
      <c r="BSC80" s="321">
        <f t="shared" si="124"/>
        <v>0</v>
      </c>
      <c r="BSD80" s="321">
        <f t="shared" si="124"/>
        <v>0</v>
      </c>
      <c r="BSE80" s="321">
        <f t="shared" si="124"/>
        <v>0</v>
      </c>
      <c r="BSF80" s="321">
        <f t="shared" si="124"/>
        <v>0</v>
      </c>
      <c r="BSG80" s="321">
        <f t="shared" si="124"/>
        <v>0</v>
      </c>
      <c r="BSH80" s="321">
        <f t="shared" si="124"/>
        <v>0</v>
      </c>
      <c r="BSI80" s="321">
        <f t="shared" si="124"/>
        <v>0</v>
      </c>
      <c r="BSJ80" s="321">
        <f t="shared" si="124"/>
        <v>0</v>
      </c>
      <c r="BSK80" s="321">
        <f t="shared" si="124"/>
        <v>0</v>
      </c>
      <c r="BSL80" s="321">
        <f t="shared" si="124"/>
        <v>0</v>
      </c>
      <c r="BSM80" s="321">
        <f t="shared" si="124"/>
        <v>0</v>
      </c>
      <c r="BSN80" s="321">
        <f t="shared" si="124"/>
        <v>0</v>
      </c>
      <c r="BSO80" s="321">
        <f t="shared" si="124"/>
        <v>0</v>
      </c>
      <c r="BSP80" s="321">
        <f t="shared" si="124"/>
        <v>0</v>
      </c>
      <c r="BSQ80" s="321">
        <f t="shared" si="124"/>
        <v>0</v>
      </c>
      <c r="BSR80" s="321">
        <f t="shared" si="124"/>
        <v>0</v>
      </c>
      <c r="BSS80" s="321">
        <f t="shared" si="124"/>
        <v>0</v>
      </c>
      <c r="BST80" s="321">
        <f t="shared" si="124"/>
        <v>0</v>
      </c>
      <c r="BSU80" s="321">
        <f t="shared" si="124"/>
        <v>0</v>
      </c>
      <c r="BSV80" s="321">
        <f t="shared" si="124"/>
        <v>0</v>
      </c>
      <c r="BSW80" s="321">
        <f t="shared" si="124"/>
        <v>0</v>
      </c>
      <c r="BSX80" s="321">
        <f t="shared" si="124"/>
        <v>0</v>
      </c>
      <c r="BSY80" s="321">
        <f t="shared" si="124"/>
        <v>0</v>
      </c>
      <c r="BSZ80" s="321">
        <f t="shared" si="124"/>
        <v>0</v>
      </c>
      <c r="BTA80" s="321">
        <f t="shared" si="124"/>
        <v>0</v>
      </c>
      <c r="BTB80" s="321">
        <f t="shared" si="124"/>
        <v>0</v>
      </c>
      <c r="BTC80" s="321">
        <f t="shared" si="125"/>
        <v>0</v>
      </c>
      <c r="BTD80" s="321">
        <f t="shared" si="125"/>
        <v>0</v>
      </c>
      <c r="BTE80" s="321">
        <f t="shared" si="125"/>
        <v>0</v>
      </c>
      <c r="BTF80" s="321">
        <f t="shared" si="125"/>
        <v>0</v>
      </c>
      <c r="BTG80" s="321">
        <f t="shared" si="125"/>
        <v>0</v>
      </c>
      <c r="BTH80" s="321">
        <f t="shared" si="125"/>
        <v>0</v>
      </c>
      <c r="BTI80" s="321">
        <f t="shared" si="125"/>
        <v>0</v>
      </c>
      <c r="BTJ80" s="321">
        <f t="shared" si="125"/>
        <v>0</v>
      </c>
      <c r="BTK80" s="321">
        <f t="shared" si="125"/>
        <v>0</v>
      </c>
      <c r="BTL80" s="321">
        <f t="shared" si="125"/>
        <v>0</v>
      </c>
      <c r="BTM80" s="321">
        <f t="shared" si="125"/>
        <v>0</v>
      </c>
      <c r="BTN80" s="321">
        <f t="shared" si="125"/>
        <v>0</v>
      </c>
      <c r="BTO80" s="321">
        <f t="shared" si="125"/>
        <v>0</v>
      </c>
      <c r="BTP80" s="321">
        <f t="shared" si="125"/>
        <v>0</v>
      </c>
      <c r="BTQ80" s="321">
        <f t="shared" si="125"/>
        <v>0</v>
      </c>
      <c r="BTR80" s="321">
        <f t="shared" si="125"/>
        <v>0</v>
      </c>
      <c r="BTS80" s="321">
        <f t="shared" si="125"/>
        <v>0</v>
      </c>
      <c r="BTT80" s="321">
        <f t="shared" si="125"/>
        <v>0</v>
      </c>
      <c r="BTU80" s="321">
        <f t="shared" si="125"/>
        <v>0</v>
      </c>
      <c r="BTV80" s="321">
        <f t="shared" si="125"/>
        <v>0</v>
      </c>
      <c r="BTW80" s="321">
        <f t="shared" si="125"/>
        <v>0</v>
      </c>
      <c r="BTX80" s="321">
        <f t="shared" si="125"/>
        <v>0</v>
      </c>
      <c r="BTY80" s="321">
        <f t="shared" si="125"/>
        <v>0</v>
      </c>
      <c r="BTZ80" s="321">
        <f t="shared" si="125"/>
        <v>0</v>
      </c>
      <c r="BUA80" s="321">
        <f t="shared" si="125"/>
        <v>0</v>
      </c>
      <c r="BUB80" s="321">
        <f t="shared" si="125"/>
        <v>0</v>
      </c>
      <c r="BUC80" s="321">
        <f t="shared" si="125"/>
        <v>0</v>
      </c>
      <c r="BUD80" s="321">
        <f t="shared" si="125"/>
        <v>0</v>
      </c>
      <c r="BUE80" s="321">
        <f t="shared" si="125"/>
        <v>0</v>
      </c>
      <c r="BUF80" s="321">
        <f t="shared" si="125"/>
        <v>0</v>
      </c>
      <c r="BUG80" s="321">
        <f t="shared" si="125"/>
        <v>0</v>
      </c>
      <c r="BUH80" s="321">
        <f t="shared" si="125"/>
        <v>0</v>
      </c>
      <c r="BUI80" s="321">
        <f t="shared" si="125"/>
        <v>0</v>
      </c>
      <c r="BUJ80" s="321">
        <f t="shared" si="125"/>
        <v>0</v>
      </c>
      <c r="BUK80" s="321">
        <f t="shared" si="125"/>
        <v>0</v>
      </c>
      <c r="BUL80" s="321">
        <f t="shared" si="125"/>
        <v>0</v>
      </c>
      <c r="BUM80" s="321">
        <f t="shared" si="125"/>
        <v>0</v>
      </c>
      <c r="BUN80" s="321">
        <f t="shared" si="125"/>
        <v>0</v>
      </c>
      <c r="BUO80" s="321">
        <f t="shared" si="125"/>
        <v>0</v>
      </c>
      <c r="BUP80" s="321">
        <f t="shared" si="125"/>
        <v>0</v>
      </c>
      <c r="BUQ80" s="321">
        <f t="shared" si="125"/>
        <v>0</v>
      </c>
      <c r="BUR80" s="321">
        <f t="shared" si="125"/>
        <v>0</v>
      </c>
      <c r="BUS80" s="321">
        <f t="shared" si="125"/>
        <v>0</v>
      </c>
      <c r="BUT80" s="321">
        <f t="shared" si="125"/>
        <v>0</v>
      </c>
      <c r="BUU80" s="321">
        <f t="shared" si="125"/>
        <v>0</v>
      </c>
      <c r="BUV80" s="321">
        <f t="shared" si="125"/>
        <v>0</v>
      </c>
      <c r="BUW80" s="321">
        <f t="shared" si="125"/>
        <v>0</v>
      </c>
      <c r="BUX80" s="321">
        <f t="shared" si="125"/>
        <v>0</v>
      </c>
      <c r="BUY80" s="321">
        <f t="shared" si="125"/>
        <v>0</v>
      </c>
      <c r="BUZ80" s="321">
        <f t="shared" si="125"/>
        <v>0</v>
      </c>
      <c r="BVA80" s="321">
        <f t="shared" si="125"/>
        <v>0</v>
      </c>
      <c r="BVB80" s="321">
        <f t="shared" si="125"/>
        <v>0</v>
      </c>
      <c r="BVC80" s="321">
        <f t="shared" si="125"/>
        <v>0</v>
      </c>
      <c r="BVD80" s="321">
        <f t="shared" si="125"/>
        <v>0</v>
      </c>
      <c r="BVE80" s="321">
        <f t="shared" si="125"/>
        <v>0</v>
      </c>
      <c r="BVF80" s="321">
        <f t="shared" si="125"/>
        <v>0</v>
      </c>
      <c r="BVG80" s="321">
        <f t="shared" si="125"/>
        <v>0</v>
      </c>
      <c r="BVH80" s="321">
        <f t="shared" si="125"/>
        <v>0</v>
      </c>
      <c r="BVI80" s="321">
        <f t="shared" si="125"/>
        <v>0</v>
      </c>
      <c r="BVJ80" s="321">
        <f t="shared" si="125"/>
        <v>0</v>
      </c>
      <c r="BVK80" s="321">
        <f t="shared" si="125"/>
        <v>0</v>
      </c>
      <c r="BVL80" s="321">
        <f t="shared" si="125"/>
        <v>0</v>
      </c>
      <c r="BVM80" s="321">
        <f t="shared" si="125"/>
        <v>0</v>
      </c>
      <c r="BVN80" s="321">
        <f t="shared" si="125"/>
        <v>0</v>
      </c>
      <c r="BVO80" s="321">
        <f t="shared" si="126"/>
        <v>0</v>
      </c>
      <c r="BVP80" s="321">
        <f t="shared" si="126"/>
        <v>0</v>
      </c>
      <c r="BVQ80" s="321">
        <f t="shared" si="126"/>
        <v>0</v>
      </c>
      <c r="BVR80" s="321">
        <f t="shared" si="126"/>
        <v>0</v>
      </c>
      <c r="BVS80" s="321">
        <f t="shared" si="126"/>
        <v>0</v>
      </c>
      <c r="BVT80" s="321">
        <f t="shared" si="126"/>
        <v>0</v>
      </c>
      <c r="BVU80" s="321">
        <f t="shared" si="126"/>
        <v>0</v>
      </c>
      <c r="BVV80" s="321">
        <f t="shared" si="126"/>
        <v>0</v>
      </c>
      <c r="BVW80" s="321">
        <f t="shared" si="126"/>
        <v>0</v>
      </c>
      <c r="BVX80" s="321">
        <f t="shared" si="126"/>
        <v>0</v>
      </c>
      <c r="BVY80" s="321">
        <f t="shared" si="126"/>
        <v>0</v>
      </c>
      <c r="BVZ80" s="321">
        <f t="shared" si="126"/>
        <v>0</v>
      </c>
      <c r="BWA80" s="321">
        <f t="shared" si="126"/>
        <v>0</v>
      </c>
      <c r="BWB80" s="321">
        <f t="shared" si="126"/>
        <v>0</v>
      </c>
      <c r="BWC80" s="321">
        <f t="shared" si="126"/>
        <v>0</v>
      </c>
      <c r="BWD80" s="321">
        <f t="shared" si="126"/>
        <v>0</v>
      </c>
      <c r="BWE80" s="321">
        <f t="shared" si="126"/>
        <v>0</v>
      </c>
      <c r="BWF80" s="321">
        <f t="shared" si="126"/>
        <v>0</v>
      </c>
      <c r="BWG80" s="321">
        <f t="shared" si="126"/>
        <v>0</v>
      </c>
      <c r="BWH80" s="321">
        <f t="shared" si="126"/>
        <v>0</v>
      </c>
      <c r="BWI80" s="321">
        <f t="shared" si="126"/>
        <v>0</v>
      </c>
      <c r="BWJ80" s="321">
        <f t="shared" si="126"/>
        <v>0</v>
      </c>
      <c r="BWK80" s="321">
        <f t="shared" si="126"/>
        <v>0</v>
      </c>
      <c r="BWL80" s="321">
        <f t="shared" si="126"/>
        <v>0</v>
      </c>
      <c r="BWM80" s="321">
        <f t="shared" si="126"/>
        <v>0</v>
      </c>
      <c r="BWN80" s="321">
        <f t="shared" si="126"/>
        <v>0</v>
      </c>
      <c r="BWO80" s="321">
        <f t="shared" si="126"/>
        <v>0</v>
      </c>
      <c r="BWP80" s="321">
        <f t="shared" si="126"/>
        <v>0</v>
      </c>
      <c r="BWQ80" s="321">
        <f t="shared" si="126"/>
        <v>0</v>
      </c>
      <c r="BWR80" s="321">
        <f t="shared" si="126"/>
        <v>0</v>
      </c>
      <c r="BWS80" s="321">
        <f t="shared" si="126"/>
        <v>0</v>
      </c>
      <c r="BWT80" s="321">
        <f t="shared" si="126"/>
        <v>0</v>
      </c>
      <c r="BWU80" s="321">
        <f t="shared" si="126"/>
        <v>0</v>
      </c>
      <c r="BWV80" s="321">
        <f t="shared" si="126"/>
        <v>0</v>
      </c>
      <c r="BWW80" s="321">
        <f t="shared" si="126"/>
        <v>0</v>
      </c>
      <c r="BWX80" s="321">
        <f t="shared" si="126"/>
        <v>0</v>
      </c>
      <c r="BWY80" s="321">
        <f t="shared" si="126"/>
        <v>0</v>
      </c>
      <c r="BWZ80" s="321">
        <f t="shared" si="126"/>
        <v>0</v>
      </c>
      <c r="BXA80" s="321">
        <f t="shared" si="126"/>
        <v>0</v>
      </c>
      <c r="BXB80" s="321">
        <f t="shared" si="126"/>
        <v>0</v>
      </c>
      <c r="BXC80" s="321">
        <f t="shared" si="126"/>
        <v>0</v>
      </c>
      <c r="BXD80" s="321">
        <f t="shared" si="126"/>
        <v>0</v>
      </c>
      <c r="BXE80" s="321">
        <f t="shared" si="126"/>
        <v>0</v>
      </c>
      <c r="BXF80" s="321">
        <f t="shared" si="126"/>
        <v>0</v>
      </c>
      <c r="BXG80" s="321">
        <f t="shared" si="126"/>
        <v>0</v>
      </c>
      <c r="BXH80" s="321">
        <f t="shared" si="126"/>
        <v>0</v>
      </c>
      <c r="BXI80" s="321">
        <f t="shared" si="126"/>
        <v>0</v>
      </c>
      <c r="BXJ80" s="321">
        <f t="shared" si="126"/>
        <v>0</v>
      </c>
      <c r="BXK80" s="321">
        <f t="shared" si="126"/>
        <v>0</v>
      </c>
      <c r="BXL80" s="321">
        <f t="shared" si="126"/>
        <v>0</v>
      </c>
      <c r="BXM80" s="321">
        <f t="shared" si="126"/>
        <v>0</v>
      </c>
      <c r="BXN80" s="321">
        <f t="shared" si="126"/>
        <v>0</v>
      </c>
      <c r="BXO80" s="321">
        <f t="shared" si="126"/>
        <v>0</v>
      </c>
      <c r="BXP80" s="321">
        <f t="shared" si="126"/>
        <v>0</v>
      </c>
      <c r="BXQ80" s="321">
        <f t="shared" si="126"/>
        <v>0</v>
      </c>
      <c r="BXR80" s="321">
        <f t="shared" si="126"/>
        <v>0</v>
      </c>
      <c r="BXS80" s="321">
        <f t="shared" si="126"/>
        <v>0</v>
      </c>
      <c r="BXT80" s="321">
        <f t="shared" si="126"/>
        <v>0</v>
      </c>
      <c r="BXU80" s="321">
        <f t="shared" si="126"/>
        <v>0</v>
      </c>
      <c r="BXV80" s="321">
        <f t="shared" si="126"/>
        <v>0</v>
      </c>
      <c r="BXW80" s="321">
        <f t="shared" si="126"/>
        <v>0</v>
      </c>
      <c r="BXX80" s="321">
        <f t="shared" si="126"/>
        <v>0</v>
      </c>
      <c r="BXY80" s="321">
        <f t="shared" si="126"/>
        <v>0</v>
      </c>
      <c r="BXZ80" s="321">
        <f t="shared" si="126"/>
        <v>0</v>
      </c>
      <c r="BYA80" s="321">
        <f t="shared" si="127"/>
        <v>0</v>
      </c>
      <c r="BYB80" s="321">
        <f t="shared" si="127"/>
        <v>0</v>
      </c>
      <c r="BYC80" s="321">
        <f t="shared" si="127"/>
        <v>0</v>
      </c>
      <c r="BYD80" s="321">
        <f t="shared" si="127"/>
        <v>0</v>
      </c>
      <c r="BYE80" s="321">
        <f t="shared" si="127"/>
        <v>0</v>
      </c>
      <c r="BYF80" s="321">
        <f t="shared" si="127"/>
        <v>0</v>
      </c>
      <c r="BYG80" s="321">
        <f t="shared" si="127"/>
        <v>0</v>
      </c>
      <c r="BYH80" s="321">
        <f t="shared" si="127"/>
        <v>0</v>
      </c>
      <c r="BYI80" s="321">
        <f t="shared" si="127"/>
        <v>0</v>
      </c>
      <c r="BYJ80" s="321">
        <f t="shared" si="127"/>
        <v>0</v>
      </c>
      <c r="BYK80" s="321">
        <f t="shared" si="127"/>
        <v>0</v>
      </c>
      <c r="BYL80" s="321">
        <f t="shared" si="127"/>
        <v>0</v>
      </c>
      <c r="BYM80" s="321">
        <f t="shared" si="127"/>
        <v>0</v>
      </c>
      <c r="BYN80" s="321">
        <f t="shared" si="127"/>
        <v>0</v>
      </c>
      <c r="BYO80" s="321">
        <f t="shared" si="127"/>
        <v>0</v>
      </c>
      <c r="BYP80" s="321">
        <f t="shared" si="127"/>
        <v>0</v>
      </c>
      <c r="BYQ80" s="321">
        <f t="shared" si="127"/>
        <v>0</v>
      </c>
      <c r="BYR80" s="321">
        <f t="shared" si="127"/>
        <v>0</v>
      </c>
      <c r="BYS80" s="321">
        <f t="shared" si="127"/>
        <v>0</v>
      </c>
      <c r="BYT80" s="321">
        <f t="shared" si="127"/>
        <v>0</v>
      </c>
      <c r="BYU80" s="321">
        <f t="shared" si="127"/>
        <v>0</v>
      </c>
      <c r="BYV80" s="321">
        <f t="shared" si="127"/>
        <v>0</v>
      </c>
      <c r="BYW80" s="321">
        <f t="shared" si="127"/>
        <v>0</v>
      </c>
      <c r="BYX80" s="321">
        <f t="shared" si="127"/>
        <v>0</v>
      </c>
      <c r="BYY80" s="321">
        <f t="shared" si="127"/>
        <v>0</v>
      </c>
      <c r="BYZ80" s="321">
        <f t="shared" si="127"/>
        <v>0</v>
      </c>
      <c r="BZA80" s="321">
        <f t="shared" si="127"/>
        <v>0</v>
      </c>
      <c r="BZB80" s="321">
        <f t="shared" si="127"/>
        <v>0</v>
      </c>
      <c r="BZC80" s="321">
        <f t="shared" si="127"/>
        <v>0</v>
      </c>
      <c r="BZD80" s="321">
        <f t="shared" si="127"/>
        <v>0</v>
      </c>
      <c r="BZE80" s="321">
        <f t="shared" si="127"/>
        <v>0</v>
      </c>
      <c r="BZF80" s="321">
        <f t="shared" si="127"/>
        <v>0</v>
      </c>
      <c r="BZG80" s="321">
        <f t="shared" si="127"/>
        <v>0</v>
      </c>
      <c r="BZH80" s="321">
        <f t="shared" si="127"/>
        <v>0</v>
      </c>
      <c r="BZI80" s="321">
        <f t="shared" si="127"/>
        <v>0</v>
      </c>
      <c r="BZJ80" s="321">
        <f t="shared" si="127"/>
        <v>0</v>
      </c>
      <c r="BZK80" s="321">
        <f t="shared" si="127"/>
        <v>0</v>
      </c>
      <c r="BZL80" s="321">
        <f t="shared" si="127"/>
        <v>0</v>
      </c>
      <c r="BZM80" s="321">
        <f t="shared" si="127"/>
        <v>0</v>
      </c>
      <c r="BZN80" s="321">
        <f t="shared" si="127"/>
        <v>0</v>
      </c>
      <c r="BZO80" s="321">
        <f t="shared" si="127"/>
        <v>0</v>
      </c>
      <c r="BZP80" s="321">
        <f t="shared" si="127"/>
        <v>0</v>
      </c>
      <c r="BZQ80" s="321">
        <f t="shared" si="127"/>
        <v>0</v>
      </c>
      <c r="BZR80" s="321">
        <f t="shared" si="127"/>
        <v>0</v>
      </c>
      <c r="BZS80" s="321">
        <f t="shared" si="127"/>
        <v>0</v>
      </c>
      <c r="BZT80" s="321">
        <f t="shared" si="127"/>
        <v>0</v>
      </c>
      <c r="BZU80" s="321">
        <f t="shared" si="127"/>
        <v>0</v>
      </c>
      <c r="BZV80" s="321">
        <f t="shared" si="127"/>
        <v>0</v>
      </c>
      <c r="BZW80" s="321">
        <f t="shared" si="127"/>
        <v>0</v>
      </c>
      <c r="BZX80" s="321">
        <f t="shared" si="127"/>
        <v>0</v>
      </c>
      <c r="BZY80" s="321">
        <f t="shared" si="127"/>
        <v>0</v>
      </c>
      <c r="BZZ80" s="321">
        <f t="shared" si="127"/>
        <v>0</v>
      </c>
      <c r="CAA80" s="321">
        <f t="shared" si="127"/>
        <v>0</v>
      </c>
      <c r="CAB80" s="321">
        <f t="shared" si="127"/>
        <v>0</v>
      </c>
      <c r="CAC80" s="321">
        <f t="shared" si="127"/>
        <v>0</v>
      </c>
      <c r="CAD80" s="321">
        <f t="shared" si="127"/>
        <v>0</v>
      </c>
      <c r="CAE80" s="321">
        <f t="shared" si="127"/>
        <v>0</v>
      </c>
      <c r="CAF80" s="321">
        <f t="shared" si="127"/>
        <v>0</v>
      </c>
      <c r="CAG80" s="321">
        <f t="shared" si="127"/>
        <v>0</v>
      </c>
      <c r="CAH80" s="321">
        <f t="shared" si="127"/>
        <v>0</v>
      </c>
      <c r="CAI80" s="321">
        <f t="shared" si="127"/>
        <v>0</v>
      </c>
      <c r="CAJ80" s="321">
        <f t="shared" si="127"/>
        <v>0</v>
      </c>
      <c r="CAK80" s="321">
        <f t="shared" si="127"/>
        <v>0</v>
      </c>
      <c r="CAL80" s="321">
        <f t="shared" si="127"/>
        <v>0</v>
      </c>
      <c r="CAM80" s="321">
        <f t="shared" si="128"/>
        <v>0</v>
      </c>
      <c r="CAN80" s="321">
        <f t="shared" si="128"/>
        <v>0</v>
      </c>
      <c r="CAO80" s="321">
        <f t="shared" si="128"/>
        <v>0</v>
      </c>
      <c r="CAP80" s="321">
        <f t="shared" si="128"/>
        <v>0</v>
      </c>
      <c r="CAQ80" s="321">
        <f t="shared" si="128"/>
        <v>0</v>
      </c>
      <c r="CAR80" s="321">
        <f t="shared" si="128"/>
        <v>0</v>
      </c>
      <c r="CAS80" s="321">
        <f t="shared" si="128"/>
        <v>0</v>
      </c>
      <c r="CAT80" s="321">
        <f t="shared" si="128"/>
        <v>0</v>
      </c>
      <c r="CAU80" s="321">
        <f t="shared" si="128"/>
        <v>0</v>
      </c>
      <c r="CAV80" s="321">
        <f t="shared" si="128"/>
        <v>0</v>
      </c>
      <c r="CAW80" s="321">
        <f t="shared" si="128"/>
        <v>0</v>
      </c>
      <c r="CAX80" s="321">
        <f t="shared" si="128"/>
        <v>0</v>
      </c>
      <c r="CAY80" s="321">
        <f t="shared" si="128"/>
        <v>0</v>
      </c>
      <c r="CAZ80" s="321">
        <f t="shared" si="128"/>
        <v>0</v>
      </c>
      <c r="CBA80" s="321">
        <f t="shared" si="128"/>
        <v>0</v>
      </c>
      <c r="CBB80" s="321">
        <f t="shared" si="128"/>
        <v>0</v>
      </c>
      <c r="CBC80" s="321">
        <f t="shared" si="128"/>
        <v>0</v>
      </c>
      <c r="CBD80" s="321">
        <f t="shared" si="128"/>
        <v>0</v>
      </c>
      <c r="CBE80" s="321">
        <f t="shared" si="128"/>
        <v>0</v>
      </c>
      <c r="CBF80" s="321">
        <f t="shared" si="128"/>
        <v>0</v>
      </c>
      <c r="CBG80" s="321">
        <f t="shared" si="128"/>
        <v>0</v>
      </c>
      <c r="CBH80" s="321">
        <f t="shared" si="128"/>
        <v>0</v>
      </c>
      <c r="CBI80" s="321">
        <f t="shared" si="128"/>
        <v>0</v>
      </c>
      <c r="CBJ80" s="321">
        <f t="shared" si="128"/>
        <v>0</v>
      </c>
      <c r="CBK80" s="321">
        <f t="shared" si="128"/>
        <v>0</v>
      </c>
      <c r="CBL80" s="321">
        <f t="shared" si="128"/>
        <v>0</v>
      </c>
      <c r="CBM80" s="321">
        <f t="shared" si="128"/>
        <v>0</v>
      </c>
      <c r="CBN80" s="321">
        <f t="shared" si="128"/>
        <v>0</v>
      </c>
      <c r="CBO80" s="321">
        <f t="shared" si="128"/>
        <v>0</v>
      </c>
      <c r="CBP80" s="321">
        <f t="shared" si="128"/>
        <v>0</v>
      </c>
      <c r="CBQ80" s="321">
        <f t="shared" si="128"/>
        <v>0</v>
      </c>
      <c r="CBR80" s="321">
        <f t="shared" si="128"/>
        <v>0</v>
      </c>
      <c r="CBS80" s="321">
        <f t="shared" si="128"/>
        <v>0</v>
      </c>
      <c r="CBT80" s="321">
        <f t="shared" si="128"/>
        <v>0</v>
      </c>
      <c r="CBU80" s="321">
        <f t="shared" si="128"/>
        <v>0</v>
      </c>
      <c r="CBV80" s="321">
        <f t="shared" si="128"/>
        <v>0</v>
      </c>
      <c r="CBW80" s="321">
        <f t="shared" si="128"/>
        <v>0</v>
      </c>
      <c r="CBX80" s="321">
        <f t="shared" si="128"/>
        <v>0</v>
      </c>
      <c r="CBY80" s="321">
        <f t="shared" si="128"/>
        <v>0</v>
      </c>
      <c r="CBZ80" s="321">
        <f t="shared" si="128"/>
        <v>0</v>
      </c>
      <c r="CCA80" s="321">
        <f t="shared" si="128"/>
        <v>0</v>
      </c>
      <c r="CCB80" s="321">
        <f t="shared" si="128"/>
        <v>0</v>
      </c>
      <c r="CCC80" s="321">
        <f t="shared" si="128"/>
        <v>0</v>
      </c>
      <c r="CCD80" s="321">
        <f t="shared" si="128"/>
        <v>0</v>
      </c>
      <c r="CCE80" s="321">
        <f t="shared" si="128"/>
        <v>0</v>
      </c>
      <c r="CCF80" s="321">
        <f t="shared" si="128"/>
        <v>0</v>
      </c>
      <c r="CCG80" s="321">
        <f t="shared" si="128"/>
        <v>0</v>
      </c>
      <c r="CCH80" s="321">
        <f t="shared" si="128"/>
        <v>0</v>
      </c>
      <c r="CCI80" s="321">
        <f t="shared" si="128"/>
        <v>0</v>
      </c>
      <c r="CCJ80" s="321">
        <f t="shared" si="128"/>
        <v>0</v>
      </c>
      <c r="CCK80" s="321">
        <f t="shared" si="128"/>
        <v>0</v>
      </c>
      <c r="CCL80" s="321">
        <f t="shared" si="128"/>
        <v>0</v>
      </c>
      <c r="CCM80" s="321">
        <f t="shared" si="128"/>
        <v>0</v>
      </c>
      <c r="CCN80" s="321">
        <f t="shared" si="128"/>
        <v>0</v>
      </c>
      <c r="CCO80" s="321">
        <f t="shared" si="128"/>
        <v>0</v>
      </c>
      <c r="CCP80" s="321">
        <f t="shared" si="128"/>
        <v>0</v>
      </c>
      <c r="CCQ80" s="321">
        <f t="shared" si="128"/>
        <v>0</v>
      </c>
      <c r="CCR80" s="321">
        <f t="shared" si="128"/>
        <v>0</v>
      </c>
      <c r="CCS80" s="321">
        <f t="shared" si="128"/>
        <v>0</v>
      </c>
      <c r="CCT80" s="321">
        <f t="shared" si="128"/>
        <v>0</v>
      </c>
      <c r="CCU80" s="321">
        <f t="shared" si="128"/>
        <v>0</v>
      </c>
      <c r="CCV80" s="321">
        <f t="shared" si="128"/>
        <v>0</v>
      </c>
      <c r="CCW80" s="321">
        <f t="shared" si="128"/>
        <v>0</v>
      </c>
      <c r="CCX80" s="321">
        <f t="shared" si="128"/>
        <v>0</v>
      </c>
      <c r="CCY80" s="321">
        <f t="shared" si="129"/>
        <v>0</v>
      </c>
      <c r="CCZ80" s="321">
        <f t="shared" si="129"/>
        <v>0</v>
      </c>
      <c r="CDA80" s="321">
        <f t="shared" si="129"/>
        <v>0</v>
      </c>
      <c r="CDB80" s="321">
        <f t="shared" si="129"/>
        <v>0</v>
      </c>
      <c r="CDC80" s="321">
        <f t="shared" si="129"/>
        <v>0</v>
      </c>
      <c r="CDD80" s="321">
        <f t="shared" si="129"/>
        <v>0</v>
      </c>
      <c r="CDE80" s="321">
        <f t="shared" si="129"/>
        <v>0</v>
      </c>
      <c r="CDF80" s="321">
        <f t="shared" si="129"/>
        <v>0</v>
      </c>
      <c r="CDG80" s="321">
        <f t="shared" si="129"/>
        <v>0</v>
      </c>
      <c r="CDH80" s="321">
        <f t="shared" si="129"/>
        <v>0</v>
      </c>
      <c r="CDI80" s="321">
        <f t="shared" si="129"/>
        <v>0</v>
      </c>
      <c r="CDJ80" s="321">
        <f t="shared" si="129"/>
        <v>0</v>
      </c>
      <c r="CDK80" s="321">
        <f t="shared" si="129"/>
        <v>0</v>
      </c>
      <c r="CDL80" s="321">
        <f t="shared" si="129"/>
        <v>0</v>
      </c>
      <c r="CDM80" s="321">
        <f t="shared" si="129"/>
        <v>0</v>
      </c>
      <c r="CDN80" s="321">
        <f t="shared" si="129"/>
        <v>0</v>
      </c>
      <c r="CDO80" s="321">
        <f t="shared" si="129"/>
        <v>0</v>
      </c>
      <c r="CDP80" s="321">
        <f t="shared" si="129"/>
        <v>0</v>
      </c>
      <c r="CDQ80" s="321">
        <f t="shared" si="129"/>
        <v>0</v>
      </c>
      <c r="CDR80" s="321">
        <f t="shared" si="129"/>
        <v>0</v>
      </c>
      <c r="CDS80" s="321">
        <f t="shared" si="129"/>
        <v>0</v>
      </c>
      <c r="CDT80" s="321">
        <f t="shared" si="129"/>
        <v>0</v>
      </c>
      <c r="CDU80" s="321">
        <f t="shared" si="129"/>
        <v>0</v>
      </c>
      <c r="CDV80" s="321">
        <f t="shared" si="129"/>
        <v>0</v>
      </c>
      <c r="CDW80" s="321">
        <f t="shared" si="129"/>
        <v>0</v>
      </c>
      <c r="CDX80" s="321">
        <f t="shared" si="129"/>
        <v>0</v>
      </c>
      <c r="CDY80" s="321">
        <f t="shared" si="129"/>
        <v>0</v>
      </c>
      <c r="CDZ80" s="321">
        <f t="shared" si="129"/>
        <v>0</v>
      </c>
      <c r="CEA80" s="321">
        <f t="shared" si="129"/>
        <v>0</v>
      </c>
      <c r="CEB80" s="321">
        <f t="shared" si="129"/>
        <v>0</v>
      </c>
      <c r="CEC80" s="321">
        <f t="shared" si="129"/>
        <v>0</v>
      </c>
      <c r="CED80" s="321">
        <f t="shared" si="129"/>
        <v>0</v>
      </c>
      <c r="CEE80" s="321">
        <f t="shared" si="129"/>
        <v>0</v>
      </c>
      <c r="CEF80" s="321">
        <f t="shared" si="129"/>
        <v>0</v>
      </c>
      <c r="CEG80" s="321">
        <f t="shared" si="129"/>
        <v>0</v>
      </c>
      <c r="CEH80" s="321">
        <f t="shared" si="129"/>
        <v>0</v>
      </c>
      <c r="CEI80" s="321">
        <f t="shared" si="129"/>
        <v>0</v>
      </c>
      <c r="CEJ80" s="321">
        <f t="shared" si="129"/>
        <v>0</v>
      </c>
      <c r="CEK80" s="321">
        <f t="shared" si="129"/>
        <v>0</v>
      </c>
      <c r="CEL80" s="321">
        <f t="shared" si="129"/>
        <v>0</v>
      </c>
      <c r="CEM80" s="321">
        <f t="shared" si="129"/>
        <v>0</v>
      </c>
      <c r="CEN80" s="321">
        <f t="shared" si="129"/>
        <v>0</v>
      </c>
      <c r="CEO80" s="321">
        <f t="shared" si="129"/>
        <v>0</v>
      </c>
      <c r="CEP80" s="321">
        <f t="shared" si="129"/>
        <v>0</v>
      </c>
      <c r="CEQ80" s="321">
        <f t="shared" si="129"/>
        <v>0</v>
      </c>
      <c r="CER80" s="321">
        <f t="shared" si="129"/>
        <v>0</v>
      </c>
      <c r="CES80" s="321">
        <f t="shared" si="129"/>
        <v>0</v>
      </c>
      <c r="CET80" s="321">
        <f t="shared" si="129"/>
        <v>0</v>
      </c>
      <c r="CEU80" s="321">
        <f t="shared" si="129"/>
        <v>0</v>
      </c>
      <c r="CEV80" s="321">
        <f t="shared" si="129"/>
        <v>0</v>
      </c>
      <c r="CEW80" s="321">
        <f t="shared" si="129"/>
        <v>0</v>
      </c>
      <c r="CEX80" s="321">
        <f t="shared" si="129"/>
        <v>0</v>
      </c>
      <c r="CEY80" s="321">
        <f t="shared" si="129"/>
        <v>0</v>
      </c>
      <c r="CEZ80" s="321">
        <f t="shared" si="129"/>
        <v>0</v>
      </c>
      <c r="CFA80" s="321">
        <f t="shared" si="129"/>
        <v>0</v>
      </c>
      <c r="CFB80" s="321">
        <f t="shared" si="129"/>
        <v>0</v>
      </c>
      <c r="CFC80" s="321">
        <f t="shared" si="129"/>
        <v>0</v>
      </c>
      <c r="CFD80" s="321">
        <f t="shared" si="129"/>
        <v>0</v>
      </c>
      <c r="CFE80" s="321">
        <f t="shared" si="129"/>
        <v>0</v>
      </c>
      <c r="CFF80" s="321">
        <f t="shared" si="129"/>
        <v>0</v>
      </c>
      <c r="CFG80" s="321">
        <f t="shared" si="129"/>
        <v>0</v>
      </c>
      <c r="CFH80" s="321">
        <f t="shared" si="129"/>
        <v>0</v>
      </c>
      <c r="CFI80" s="321">
        <f t="shared" si="129"/>
        <v>0</v>
      </c>
      <c r="CFJ80" s="321">
        <f t="shared" si="129"/>
        <v>0</v>
      </c>
      <c r="CFK80" s="321">
        <f t="shared" si="130"/>
        <v>0</v>
      </c>
      <c r="CFL80" s="321">
        <f t="shared" si="130"/>
        <v>0</v>
      </c>
      <c r="CFM80" s="321">
        <f t="shared" si="130"/>
        <v>0</v>
      </c>
      <c r="CFN80" s="321">
        <f t="shared" si="130"/>
        <v>0</v>
      </c>
      <c r="CFO80" s="321">
        <f t="shared" si="130"/>
        <v>0</v>
      </c>
      <c r="CFP80" s="321">
        <f t="shared" si="130"/>
        <v>0</v>
      </c>
      <c r="CFQ80" s="321">
        <f t="shared" si="130"/>
        <v>0</v>
      </c>
      <c r="CFR80" s="321">
        <f t="shared" si="130"/>
        <v>0</v>
      </c>
      <c r="CFS80" s="321">
        <f t="shared" si="130"/>
        <v>0</v>
      </c>
      <c r="CFT80" s="321">
        <f t="shared" si="130"/>
        <v>0</v>
      </c>
      <c r="CFU80" s="321">
        <f t="shared" si="130"/>
        <v>0</v>
      </c>
      <c r="CFV80" s="321">
        <f t="shared" si="130"/>
        <v>0</v>
      </c>
      <c r="CFW80" s="321">
        <f t="shared" si="130"/>
        <v>0</v>
      </c>
      <c r="CFX80" s="321">
        <f t="shared" si="130"/>
        <v>0</v>
      </c>
      <c r="CFY80" s="321">
        <f t="shared" si="130"/>
        <v>0</v>
      </c>
      <c r="CFZ80" s="321">
        <f t="shared" si="130"/>
        <v>0</v>
      </c>
      <c r="CGA80" s="321">
        <f t="shared" si="130"/>
        <v>0</v>
      </c>
      <c r="CGB80" s="321">
        <f t="shared" si="130"/>
        <v>0</v>
      </c>
      <c r="CGC80" s="321">
        <f t="shared" si="130"/>
        <v>0</v>
      </c>
      <c r="CGD80" s="321">
        <f t="shared" si="130"/>
        <v>0</v>
      </c>
      <c r="CGE80" s="321">
        <f t="shared" si="130"/>
        <v>0</v>
      </c>
      <c r="CGF80" s="321">
        <f t="shared" si="130"/>
        <v>0</v>
      </c>
      <c r="CGG80" s="321">
        <f t="shared" si="130"/>
        <v>0</v>
      </c>
      <c r="CGH80" s="321">
        <f t="shared" si="130"/>
        <v>0</v>
      </c>
      <c r="CGI80" s="321">
        <f t="shared" si="130"/>
        <v>0</v>
      </c>
      <c r="CGJ80" s="321">
        <f t="shared" si="130"/>
        <v>0</v>
      </c>
      <c r="CGK80" s="321">
        <f t="shared" si="130"/>
        <v>0</v>
      </c>
      <c r="CGL80" s="321">
        <f t="shared" si="130"/>
        <v>0</v>
      </c>
      <c r="CGM80" s="321">
        <f t="shared" si="130"/>
        <v>0</v>
      </c>
      <c r="CGN80" s="321">
        <f t="shared" si="130"/>
        <v>0</v>
      </c>
      <c r="CGO80" s="321">
        <f t="shared" si="130"/>
        <v>0</v>
      </c>
      <c r="CGP80" s="321">
        <f t="shared" si="130"/>
        <v>0</v>
      </c>
      <c r="CGQ80" s="321">
        <f t="shared" si="130"/>
        <v>0</v>
      </c>
      <c r="CGR80" s="321">
        <f t="shared" si="130"/>
        <v>0</v>
      </c>
      <c r="CGS80" s="321">
        <f t="shared" si="130"/>
        <v>0</v>
      </c>
      <c r="CGT80" s="321">
        <f t="shared" si="130"/>
        <v>0</v>
      </c>
      <c r="CGU80" s="321">
        <f t="shared" si="130"/>
        <v>0</v>
      </c>
      <c r="CGV80" s="321">
        <f t="shared" si="130"/>
        <v>0</v>
      </c>
      <c r="CGW80" s="321">
        <f t="shared" si="130"/>
        <v>0</v>
      </c>
      <c r="CGX80" s="321">
        <f t="shared" si="130"/>
        <v>0</v>
      </c>
      <c r="CGY80" s="321">
        <f t="shared" si="130"/>
        <v>0</v>
      </c>
      <c r="CGZ80" s="321">
        <f t="shared" si="130"/>
        <v>0</v>
      </c>
      <c r="CHA80" s="321">
        <f t="shared" si="130"/>
        <v>0</v>
      </c>
      <c r="CHB80" s="321">
        <f t="shared" si="130"/>
        <v>0</v>
      </c>
      <c r="CHC80" s="321">
        <f t="shared" si="130"/>
        <v>0</v>
      </c>
      <c r="CHD80" s="321">
        <f t="shared" si="130"/>
        <v>0</v>
      </c>
      <c r="CHE80" s="321">
        <f t="shared" si="130"/>
        <v>0</v>
      </c>
      <c r="CHF80" s="321">
        <f t="shared" si="130"/>
        <v>0</v>
      </c>
      <c r="CHG80" s="321">
        <f t="shared" si="130"/>
        <v>0</v>
      </c>
      <c r="CHH80" s="321">
        <f t="shared" si="130"/>
        <v>0</v>
      </c>
      <c r="CHI80" s="321">
        <f t="shared" si="130"/>
        <v>0</v>
      </c>
      <c r="CHJ80" s="321">
        <f t="shared" si="130"/>
        <v>0</v>
      </c>
      <c r="CHK80" s="321">
        <f t="shared" si="130"/>
        <v>0</v>
      </c>
      <c r="CHL80" s="321">
        <f t="shared" si="130"/>
        <v>0</v>
      </c>
      <c r="CHM80" s="321">
        <f t="shared" si="130"/>
        <v>0</v>
      </c>
      <c r="CHN80" s="321">
        <f t="shared" si="130"/>
        <v>0</v>
      </c>
      <c r="CHO80" s="321">
        <f t="shared" si="130"/>
        <v>0</v>
      </c>
      <c r="CHP80" s="321">
        <f t="shared" si="130"/>
        <v>0</v>
      </c>
      <c r="CHQ80" s="321">
        <f t="shared" si="130"/>
        <v>0</v>
      </c>
      <c r="CHR80" s="321">
        <f t="shared" si="130"/>
        <v>0</v>
      </c>
      <c r="CHS80" s="321">
        <f t="shared" si="130"/>
        <v>0</v>
      </c>
      <c r="CHT80" s="321">
        <f t="shared" si="130"/>
        <v>0</v>
      </c>
      <c r="CHU80" s="321">
        <f t="shared" si="130"/>
        <v>0</v>
      </c>
      <c r="CHV80" s="321">
        <f t="shared" si="130"/>
        <v>0</v>
      </c>
      <c r="CHW80" s="321">
        <f t="shared" si="131"/>
        <v>0</v>
      </c>
      <c r="CHX80" s="321">
        <f t="shared" si="131"/>
        <v>0</v>
      </c>
      <c r="CHY80" s="321">
        <f t="shared" si="131"/>
        <v>0</v>
      </c>
      <c r="CHZ80" s="321">
        <f t="shared" si="131"/>
        <v>0</v>
      </c>
      <c r="CIA80" s="321">
        <f t="shared" si="131"/>
        <v>0</v>
      </c>
      <c r="CIB80" s="321">
        <f t="shared" si="131"/>
        <v>0</v>
      </c>
      <c r="CIC80" s="321">
        <f t="shared" si="131"/>
        <v>0</v>
      </c>
      <c r="CID80" s="321">
        <f t="shared" si="131"/>
        <v>0</v>
      </c>
      <c r="CIE80" s="321">
        <f t="shared" si="131"/>
        <v>0</v>
      </c>
      <c r="CIF80" s="321">
        <f t="shared" si="131"/>
        <v>0</v>
      </c>
      <c r="CIG80" s="321">
        <f t="shared" si="131"/>
        <v>0</v>
      </c>
      <c r="CIH80" s="321">
        <f t="shared" si="131"/>
        <v>0</v>
      </c>
      <c r="CII80" s="321">
        <f t="shared" si="131"/>
        <v>0</v>
      </c>
      <c r="CIJ80" s="321">
        <f t="shared" si="131"/>
        <v>0</v>
      </c>
      <c r="CIK80" s="321">
        <f t="shared" si="131"/>
        <v>0</v>
      </c>
      <c r="CIL80" s="321">
        <f t="shared" si="131"/>
        <v>0</v>
      </c>
      <c r="CIM80" s="321">
        <f t="shared" si="131"/>
        <v>0</v>
      </c>
      <c r="CIN80" s="321">
        <f t="shared" si="131"/>
        <v>0</v>
      </c>
      <c r="CIO80" s="321">
        <f t="shared" si="131"/>
        <v>0</v>
      </c>
      <c r="CIP80" s="321">
        <f t="shared" si="131"/>
        <v>0</v>
      </c>
      <c r="CIQ80" s="321">
        <f t="shared" si="131"/>
        <v>0</v>
      </c>
      <c r="CIR80" s="321">
        <f t="shared" si="131"/>
        <v>0</v>
      </c>
      <c r="CIS80" s="321">
        <f t="shared" si="131"/>
        <v>0</v>
      </c>
      <c r="CIT80" s="321">
        <f t="shared" si="131"/>
        <v>0</v>
      </c>
      <c r="CIU80" s="321">
        <f t="shared" si="131"/>
        <v>0</v>
      </c>
      <c r="CIV80" s="321">
        <f t="shared" si="131"/>
        <v>0</v>
      </c>
      <c r="CIW80" s="321">
        <f t="shared" si="131"/>
        <v>0</v>
      </c>
      <c r="CIX80" s="321">
        <f t="shared" si="131"/>
        <v>0</v>
      </c>
      <c r="CIY80" s="321">
        <f t="shared" si="131"/>
        <v>0</v>
      </c>
      <c r="CIZ80" s="321">
        <f t="shared" si="131"/>
        <v>0</v>
      </c>
      <c r="CJA80" s="321">
        <f t="shared" si="131"/>
        <v>0</v>
      </c>
      <c r="CJB80" s="321">
        <f t="shared" si="131"/>
        <v>0</v>
      </c>
      <c r="CJC80" s="321">
        <f t="shared" si="131"/>
        <v>0</v>
      </c>
      <c r="CJD80" s="321">
        <f t="shared" si="131"/>
        <v>0</v>
      </c>
      <c r="CJE80" s="321">
        <f t="shared" si="131"/>
        <v>0</v>
      </c>
      <c r="CJF80" s="321">
        <f t="shared" si="131"/>
        <v>0</v>
      </c>
      <c r="CJG80" s="321">
        <f t="shared" si="131"/>
        <v>0</v>
      </c>
      <c r="CJH80" s="321">
        <f t="shared" si="131"/>
        <v>0</v>
      </c>
      <c r="CJI80" s="321">
        <f t="shared" si="131"/>
        <v>0</v>
      </c>
      <c r="CJJ80" s="321">
        <f t="shared" si="131"/>
        <v>0</v>
      </c>
      <c r="CJK80" s="321">
        <f t="shared" si="131"/>
        <v>0</v>
      </c>
      <c r="CJL80" s="321">
        <f t="shared" si="131"/>
        <v>0</v>
      </c>
      <c r="CJM80" s="321">
        <f t="shared" si="131"/>
        <v>0</v>
      </c>
      <c r="CJN80" s="321">
        <f t="shared" si="131"/>
        <v>0</v>
      </c>
      <c r="CJO80" s="321">
        <f t="shared" si="131"/>
        <v>0</v>
      </c>
      <c r="CJP80" s="321">
        <f t="shared" si="131"/>
        <v>0</v>
      </c>
      <c r="CJQ80" s="321">
        <f t="shared" si="131"/>
        <v>0</v>
      </c>
      <c r="CJR80" s="321">
        <f t="shared" si="131"/>
        <v>0</v>
      </c>
      <c r="CJS80" s="321">
        <f t="shared" si="131"/>
        <v>0</v>
      </c>
      <c r="CJT80" s="321">
        <f t="shared" si="131"/>
        <v>0</v>
      </c>
      <c r="CJU80" s="321">
        <f t="shared" si="131"/>
        <v>0</v>
      </c>
      <c r="CJV80" s="321">
        <f t="shared" si="131"/>
        <v>0</v>
      </c>
      <c r="CJW80" s="321">
        <f t="shared" si="131"/>
        <v>0</v>
      </c>
      <c r="CJX80" s="321">
        <f t="shared" si="131"/>
        <v>0</v>
      </c>
      <c r="CJY80" s="321">
        <f t="shared" si="131"/>
        <v>0</v>
      </c>
      <c r="CJZ80" s="321">
        <f t="shared" si="131"/>
        <v>0</v>
      </c>
      <c r="CKA80" s="321">
        <f t="shared" si="131"/>
        <v>0</v>
      </c>
      <c r="CKB80" s="321">
        <f t="shared" si="131"/>
        <v>0</v>
      </c>
      <c r="CKC80" s="321">
        <f t="shared" si="131"/>
        <v>0</v>
      </c>
      <c r="CKD80" s="321">
        <f t="shared" si="131"/>
        <v>0</v>
      </c>
      <c r="CKE80" s="321">
        <f t="shared" si="131"/>
        <v>0</v>
      </c>
      <c r="CKF80" s="321">
        <f t="shared" si="131"/>
        <v>0</v>
      </c>
      <c r="CKG80" s="321">
        <f t="shared" si="131"/>
        <v>0</v>
      </c>
      <c r="CKH80" s="321">
        <f t="shared" si="131"/>
        <v>0</v>
      </c>
      <c r="CKI80" s="321">
        <f t="shared" si="132"/>
        <v>0</v>
      </c>
      <c r="CKJ80" s="321">
        <f t="shared" si="132"/>
        <v>0</v>
      </c>
      <c r="CKK80" s="321">
        <f t="shared" si="132"/>
        <v>0</v>
      </c>
      <c r="CKL80" s="321">
        <f t="shared" si="132"/>
        <v>0</v>
      </c>
      <c r="CKM80" s="321">
        <f t="shared" si="132"/>
        <v>0</v>
      </c>
      <c r="CKN80" s="321">
        <f t="shared" si="132"/>
        <v>0</v>
      </c>
      <c r="CKO80" s="321">
        <f t="shared" si="132"/>
        <v>0</v>
      </c>
      <c r="CKP80" s="321">
        <f t="shared" si="132"/>
        <v>0</v>
      </c>
      <c r="CKQ80" s="321">
        <f t="shared" si="132"/>
        <v>0</v>
      </c>
      <c r="CKR80" s="321">
        <f t="shared" si="132"/>
        <v>0</v>
      </c>
      <c r="CKS80" s="321">
        <f t="shared" si="132"/>
        <v>0</v>
      </c>
      <c r="CKT80" s="321">
        <f t="shared" si="132"/>
        <v>0</v>
      </c>
      <c r="CKU80" s="321">
        <f t="shared" si="132"/>
        <v>0</v>
      </c>
      <c r="CKV80" s="321">
        <f t="shared" si="132"/>
        <v>0</v>
      </c>
      <c r="CKW80" s="321">
        <f t="shared" si="132"/>
        <v>0</v>
      </c>
      <c r="CKX80" s="321">
        <f t="shared" si="132"/>
        <v>0</v>
      </c>
      <c r="CKY80" s="321">
        <f t="shared" si="132"/>
        <v>0</v>
      </c>
      <c r="CKZ80" s="321">
        <f t="shared" si="132"/>
        <v>0</v>
      </c>
      <c r="CLA80" s="321">
        <f t="shared" si="132"/>
        <v>0</v>
      </c>
      <c r="CLB80" s="321">
        <f t="shared" si="132"/>
        <v>0</v>
      </c>
      <c r="CLC80" s="321">
        <f t="shared" si="132"/>
        <v>0</v>
      </c>
      <c r="CLD80" s="321">
        <f t="shared" si="132"/>
        <v>0</v>
      </c>
      <c r="CLE80" s="321">
        <f t="shared" si="132"/>
        <v>0</v>
      </c>
      <c r="CLF80" s="321">
        <f t="shared" si="132"/>
        <v>0</v>
      </c>
      <c r="CLG80" s="321">
        <f t="shared" si="132"/>
        <v>0</v>
      </c>
      <c r="CLH80" s="321">
        <f t="shared" si="132"/>
        <v>0</v>
      </c>
      <c r="CLI80" s="321">
        <f t="shared" si="132"/>
        <v>0</v>
      </c>
      <c r="CLJ80" s="321">
        <f t="shared" si="132"/>
        <v>0</v>
      </c>
      <c r="CLK80" s="321">
        <f t="shared" si="132"/>
        <v>0</v>
      </c>
      <c r="CLL80" s="321">
        <f t="shared" si="132"/>
        <v>0</v>
      </c>
      <c r="CLM80" s="321">
        <f t="shared" si="132"/>
        <v>0</v>
      </c>
      <c r="CLN80" s="321">
        <f t="shared" si="132"/>
        <v>0</v>
      </c>
      <c r="CLO80" s="321">
        <f t="shared" si="132"/>
        <v>0</v>
      </c>
      <c r="CLP80" s="321">
        <f t="shared" si="132"/>
        <v>0</v>
      </c>
      <c r="CLQ80" s="321">
        <f t="shared" si="132"/>
        <v>0</v>
      </c>
      <c r="CLR80" s="321">
        <f t="shared" si="132"/>
        <v>0</v>
      </c>
      <c r="CLS80" s="321">
        <f t="shared" si="132"/>
        <v>0</v>
      </c>
      <c r="CLT80" s="321">
        <f t="shared" si="132"/>
        <v>0</v>
      </c>
      <c r="CLU80" s="321">
        <f t="shared" si="132"/>
        <v>0</v>
      </c>
      <c r="CLV80" s="321">
        <f t="shared" si="132"/>
        <v>0</v>
      </c>
      <c r="CLW80" s="321">
        <f t="shared" si="132"/>
        <v>0</v>
      </c>
      <c r="CLX80" s="321">
        <f t="shared" si="132"/>
        <v>0</v>
      </c>
      <c r="CLY80" s="321">
        <f t="shared" si="132"/>
        <v>0</v>
      </c>
      <c r="CLZ80" s="321">
        <f t="shared" si="132"/>
        <v>0</v>
      </c>
      <c r="CMA80" s="321">
        <f t="shared" si="132"/>
        <v>0</v>
      </c>
      <c r="CMB80" s="321">
        <f t="shared" si="132"/>
        <v>0</v>
      </c>
      <c r="CMC80" s="321">
        <f t="shared" si="132"/>
        <v>0</v>
      </c>
      <c r="CMD80" s="321">
        <f t="shared" si="132"/>
        <v>0</v>
      </c>
      <c r="CME80" s="321">
        <f t="shared" si="132"/>
        <v>0</v>
      </c>
      <c r="CMF80" s="321">
        <f t="shared" si="132"/>
        <v>0</v>
      </c>
      <c r="CMG80" s="321">
        <f t="shared" si="132"/>
        <v>0</v>
      </c>
      <c r="CMH80" s="321">
        <f t="shared" si="132"/>
        <v>0</v>
      </c>
      <c r="CMI80" s="321">
        <f t="shared" si="132"/>
        <v>0</v>
      </c>
      <c r="CMJ80" s="321">
        <f t="shared" si="132"/>
        <v>0</v>
      </c>
      <c r="CMK80" s="321">
        <f t="shared" si="132"/>
        <v>0</v>
      </c>
      <c r="CML80" s="321">
        <f t="shared" si="132"/>
        <v>0</v>
      </c>
      <c r="CMM80" s="321">
        <f t="shared" si="132"/>
        <v>0</v>
      </c>
      <c r="CMN80" s="321">
        <f t="shared" si="132"/>
        <v>0</v>
      </c>
      <c r="CMO80" s="321">
        <f t="shared" si="132"/>
        <v>0</v>
      </c>
      <c r="CMP80" s="321">
        <f t="shared" si="132"/>
        <v>0</v>
      </c>
      <c r="CMQ80" s="321">
        <f t="shared" si="132"/>
        <v>0</v>
      </c>
      <c r="CMR80" s="321">
        <f t="shared" si="132"/>
        <v>0</v>
      </c>
      <c r="CMS80" s="321">
        <f t="shared" si="132"/>
        <v>0</v>
      </c>
      <c r="CMT80" s="321">
        <f t="shared" si="132"/>
        <v>0</v>
      </c>
      <c r="CMU80" s="321">
        <f t="shared" si="133"/>
        <v>0</v>
      </c>
      <c r="CMV80" s="321">
        <f t="shared" si="133"/>
        <v>0</v>
      </c>
      <c r="CMW80" s="321">
        <f t="shared" si="133"/>
        <v>0</v>
      </c>
      <c r="CMX80" s="321">
        <f t="shared" si="133"/>
        <v>0</v>
      </c>
      <c r="CMY80" s="321">
        <f t="shared" si="133"/>
        <v>0</v>
      </c>
      <c r="CMZ80" s="321">
        <f t="shared" si="133"/>
        <v>0</v>
      </c>
      <c r="CNA80" s="321">
        <f t="shared" si="133"/>
        <v>0</v>
      </c>
      <c r="CNB80" s="321">
        <f t="shared" si="133"/>
        <v>0</v>
      </c>
      <c r="CNC80" s="321">
        <f t="shared" si="133"/>
        <v>0</v>
      </c>
      <c r="CND80" s="321">
        <f t="shared" si="133"/>
        <v>0</v>
      </c>
      <c r="CNE80" s="321">
        <f t="shared" si="133"/>
        <v>0</v>
      </c>
      <c r="CNF80" s="321">
        <f t="shared" si="133"/>
        <v>0</v>
      </c>
      <c r="CNG80" s="321">
        <f t="shared" si="133"/>
        <v>0</v>
      </c>
      <c r="CNH80" s="321">
        <f t="shared" si="133"/>
        <v>0</v>
      </c>
      <c r="CNI80" s="321">
        <f t="shared" si="133"/>
        <v>0</v>
      </c>
      <c r="CNJ80" s="321">
        <f t="shared" si="133"/>
        <v>0</v>
      </c>
      <c r="CNK80" s="321">
        <f t="shared" si="133"/>
        <v>0</v>
      </c>
      <c r="CNL80" s="321">
        <f t="shared" si="133"/>
        <v>0</v>
      </c>
      <c r="CNM80" s="321">
        <f t="shared" si="133"/>
        <v>0</v>
      </c>
      <c r="CNN80" s="321">
        <f t="shared" si="133"/>
        <v>0</v>
      </c>
      <c r="CNO80" s="321">
        <f t="shared" si="133"/>
        <v>0</v>
      </c>
      <c r="CNP80" s="321">
        <f t="shared" si="133"/>
        <v>0</v>
      </c>
      <c r="CNQ80" s="321">
        <f t="shared" si="133"/>
        <v>0</v>
      </c>
      <c r="CNR80" s="321">
        <f t="shared" si="133"/>
        <v>0</v>
      </c>
      <c r="CNS80" s="321">
        <f t="shared" si="133"/>
        <v>0</v>
      </c>
      <c r="CNT80" s="321">
        <f t="shared" si="133"/>
        <v>0</v>
      </c>
      <c r="CNU80" s="321">
        <f t="shared" si="133"/>
        <v>0</v>
      </c>
      <c r="CNV80" s="321">
        <f t="shared" si="133"/>
        <v>0</v>
      </c>
      <c r="CNW80" s="321">
        <f t="shared" si="133"/>
        <v>0</v>
      </c>
      <c r="CNX80" s="321">
        <f t="shared" si="133"/>
        <v>0</v>
      </c>
      <c r="CNY80" s="321">
        <f t="shared" si="133"/>
        <v>0</v>
      </c>
      <c r="CNZ80" s="321">
        <f t="shared" si="133"/>
        <v>0</v>
      </c>
      <c r="COA80" s="321">
        <f t="shared" si="133"/>
        <v>0</v>
      </c>
      <c r="COB80" s="321">
        <f t="shared" si="133"/>
        <v>0</v>
      </c>
      <c r="COC80" s="321">
        <f t="shared" si="133"/>
        <v>0</v>
      </c>
      <c r="COD80" s="321">
        <f t="shared" si="133"/>
        <v>0</v>
      </c>
      <c r="COE80" s="321">
        <f t="shared" si="133"/>
        <v>0</v>
      </c>
      <c r="COF80" s="321">
        <f t="shared" si="133"/>
        <v>0</v>
      </c>
      <c r="COG80" s="321">
        <f t="shared" si="133"/>
        <v>0</v>
      </c>
      <c r="COH80" s="321">
        <f t="shared" si="133"/>
        <v>0</v>
      </c>
      <c r="COI80" s="321">
        <f t="shared" si="133"/>
        <v>0</v>
      </c>
      <c r="COJ80" s="321">
        <f t="shared" si="133"/>
        <v>0</v>
      </c>
      <c r="COK80" s="321">
        <f t="shared" si="133"/>
        <v>0</v>
      </c>
      <c r="COL80" s="321">
        <f t="shared" si="133"/>
        <v>0</v>
      </c>
      <c r="COM80" s="321">
        <f t="shared" si="133"/>
        <v>0</v>
      </c>
      <c r="CON80" s="321">
        <f t="shared" si="133"/>
        <v>0</v>
      </c>
      <c r="COO80" s="321">
        <f t="shared" si="133"/>
        <v>0</v>
      </c>
      <c r="COP80" s="321">
        <f t="shared" si="133"/>
        <v>0</v>
      </c>
      <c r="COQ80" s="321">
        <f t="shared" si="133"/>
        <v>0</v>
      </c>
      <c r="COR80" s="321">
        <f t="shared" si="133"/>
        <v>0</v>
      </c>
      <c r="COS80" s="321">
        <f t="shared" si="133"/>
        <v>0</v>
      </c>
      <c r="COT80" s="321">
        <f t="shared" si="133"/>
        <v>0</v>
      </c>
      <c r="COU80" s="321">
        <f t="shared" si="133"/>
        <v>0</v>
      </c>
      <c r="COV80" s="321">
        <f t="shared" si="133"/>
        <v>0</v>
      </c>
      <c r="COW80" s="321">
        <f t="shared" si="133"/>
        <v>0</v>
      </c>
      <c r="COX80" s="321">
        <f t="shared" si="133"/>
        <v>0</v>
      </c>
      <c r="COY80" s="321">
        <f t="shared" si="133"/>
        <v>0</v>
      </c>
      <c r="COZ80" s="321">
        <f t="shared" si="133"/>
        <v>0</v>
      </c>
      <c r="CPA80" s="321">
        <f t="shared" si="133"/>
        <v>0</v>
      </c>
      <c r="CPB80" s="321">
        <f t="shared" si="133"/>
        <v>0</v>
      </c>
      <c r="CPC80" s="321">
        <f t="shared" si="133"/>
        <v>0</v>
      </c>
      <c r="CPD80" s="321">
        <f t="shared" si="133"/>
        <v>0</v>
      </c>
      <c r="CPE80" s="321">
        <f t="shared" si="133"/>
        <v>0</v>
      </c>
      <c r="CPF80" s="321">
        <f t="shared" si="133"/>
        <v>0</v>
      </c>
      <c r="CPG80" s="321">
        <f t="shared" si="134"/>
        <v>0</v>
      </c>
      <c r="CPH80" s="321">
        <f t="shared" si="134"/>
        <v>0</v>
      </c>
      <c r="CPI80" s="321">
        <f t="shared" si="134"/>
        <v>0</v>
      </c>
      <c r="CPJ80" s="321">
        <f t="shared" si="134"/>
        <v>0</v>
      </c>
      <c r="CPK80" s="321">
        <f t="shared" si="134"/>
        <v>0</v>
      </c>
      <c r="CPL80" s="321">
        <f t="shared" si="134"/>
        <v>0</v>
      </c>
      <c r="CPM80" s="321">
        <f t="shared" si="134"/>
        <v>0</v>
      </c>
      <c r="CPN80" s="321">
        <f t="shared" si="134"/>
        <v>0</v>
      </c>
      <c r="CPO80" s="321">
        <f t="shared" si="134"/>
        <v>0</v>
      </c>
      <c r="CPP80" s="321">
        <f t="shared" si="134"/>
        <v>0</v>
      </c>
      <c r="CPQ80" s="321">
        <f t="shared" si="134"/>
        <v>0</v>
      </c>
      <c r="CPR80" s="321">
        <f t="shared" si="134"/>
        <v>0</v>
      </c>
      <c r="CPS80" s="321">
        <f t="shared" si="134"/>
        <v>0</v>
      </c>
      <c r="CPT80" s="321">
        <f t="shared" si="134"/>
        <v>0</v>
      </c>
      <c r="CPU80" s="321">
        <f t="shared" si="134"/>
        <v>0</v>
      </c>
      <c r="CPV80" s="321">
        <f t="shared" si="134"/>
        <v>0</v>
      </c>
      <c r="CPW80" s="321">
        <f t="shared" si="134"/>
        <v>0</v>
      </c>
      <c r="CPX80" s="321">
        <f t="shared" si="134"/>
        <v>0</v>
      </c>
      <c r="CPY80" s="321">
        <f t="shared" si="134"/>
        <v>0</v>
      </c>
      <c r="CPZ80" s="321">
        <f t="shared" si="134"/>
        <v>0</v>
      </c>
      <c r="CQA80" s="321">
        <f t="shared" si="134"/>
        <v>0</v>
      </c>
      <c r="CQB80" s="321">
        <f t="shared" si="134"/>
        <v>0</v>
      </c>
      <c r="CQC80" s="321">
        <f t="shared" si="134"/>
        <v>0</v>
      </c>
      <c r="CQD80" s="321">
        <f t="shared" si="134"/>
        <v>0</v>
      </c>
      <c r="CQE80" s="321">
        <f t="shared" si="134"/>
        <v>0</v>
      </c>
      <c r="CQF80" s="321">
        <f t="shared" si="134"/>
        <v>0</v>
      </c>
      <c r="CQG80" s="321">
        <f t="shared" si="134"/>
        <v>0</v>
      </c>
      <c r="CQH80" s="321">
        <f t="shared" si="134"/>
        <v>0</v>
      </c>
      <c r="CQI80" s="321">
        <f t="shared" si="134"/>
        <v>0</v>
      </c>
      <c r="CQJ80" s="321">
        <f t="shared" si="134"/>
        <v>0</v>
      </c>
      <c r="CQK80" s="321">
        <f t="shared" si="134"/>
        <v>0</v>
      </c>
      <c r="CQL80" s="321">
        <f t="shared" si="134"/>
        <v>0</v>
      </c>
      <c r="CQM80" s="321">
        <f t="shared" si="134"/>
        <v>0</v>
      </c>
      <c r="CQN80" s="321">
        <f t="shared" si="134"/>
        <v>0</v>
      </c>
      <c r="CQO80" s="321">
        <f t="shared" si="134"/>
        <v>0</v>
      </c>
      <c r="CQP80" s="321">
        <f t="shared" si="134"/>
        <v>0</v>
      </c>
      <c r="CQQ80" s="321">
        <f t="shared" si="134"/>
        <v>0</v>
      </c>
      <c r="CQR80" s="321">
        <f t="shared" si="134"/>
        <v>0</v>
      </c>
      <c r="CQS80" s="321">
        <f t="shared" si="134"/>
        <v>0</v>
      </c>
      <c r="CQT80" s="321">
        <f t="shared" si="134"/>
        <v>0</v>
      </c>
      <c r="CQU80" s="321">
        <f t="shared" si="134"/>
        <v>0</v>
      </c>
      <c r="CQV80" s="321">
        <f t="shared" si="134"/>
        <v>0</v>
      </c>
      <c r="CQW80" s="321">
        <f t="shared" si="134"/>
        <v>0</v>
      </c>
      <c r="CQX80" s="321">
        <f t="shared" si="134"/>
        <v>0</v>
      </c>
      <c r="CQY80" s="321">
        <f t="shared" si="134"/>
        <v>0</v>
      </c>
      <c r="CQZ80" s="321">
        <f t="shared" si="134"/>
        <v>0</v>
      </c>
      <c r="CRA80" s="321">
        <f t="shared" si="134"/>
        <v>0</v>
      </c>
      <c r="CRB80" s="321">
        <f t="shared" si="134"/>
        <v>0</v>
      </c>
      <c r="CRC80" s="321">
        <f t="shared" si="134"/>
        <v>0</v>
      </c>
      <c r="CRD80" s="321">
        <f t="shared" si="134"/>
        <v>0</v>
      </c>
      <c r="CRE80" s="321">
        <f t="shared" si="134"/>
        <v>0</v>
      </c>
      <c r="CRF80" s="321">
        <f t="shared" si="134"/>
        <v>0</v>
      </c>
      <c r="CRG80" s="321">
        <f t="shared" si="134"/>
        <v>0</v>
      </c>
      <c r="CRH80" s="321">
        <f t="shared" si="134"/>
        <v>0</v>
      </c>
      <c r="CRI80" s="321">
        <f t="shared" si="134"/>
        <v>0</v>
      </c>
      <c r="CRJ80" s="321">
        <f t="shared" si="134"/>
        <v>0</v>
      </c>
      <c r="CRK80" s="321">
        <f t="shared" si="134"/>
        <v>0</v>
      </c>
      <c r="CRL80" s="321">
        <f t="shared" si="134"/>
        <v>0</v>
      </c>
      <c r="CRM80" s="321">
        <f t="shared" si="134"/>
        <v>0</v>
      </c>
      <c r="CRN80" s="321">
        <f t="shared" si="134"/>
        <v>0</v>
      </c>
      <c r="CRO80" s="321">
        <f t="shared" si="134"/>
        <v>0</v>
      </c>
      <c r="CRP80" s="321">
        <f t="shared" si="134"/>
        <v>0</v>
      </c>
      <c r="CRQ80" s="321">
        <f t="shared" si="134"/>
        <v>0</v>
      </c>
      <c r="CRR80" s="321">
        <f t="shared" si="134"/>
        <v>0</v>
      </c>
      <c r="CRS80" s="321">
        <f t="shared" si="135"/>
        <v>0</v>
      </c>
      <c r="CRT80" s="321">
        <f t="shared" si="135"/>
        <v>0</v>
      </c>
      <c r="CRU80" s="321">
        <f t="shared" si="135"/>
        <v>0</v>
      </c>
      <c r="CRV80" s="321">
        <f t="shared" si="135"/>
        <v>0</v>
      </c>
      <c r="CRW80" s="321">
        <f t="shared" si="135"/>
        <v>0</v>
      </c>
      <c r="CRX80" s="321">
        <f t="shared" si="135"/>
        <v>0</v>
      </c>
      <c r="CRY80" s="321">
        <f t="shared" si="135"/>
        <v>0</v>
      </c>
      <c r="CRZ80" s="321">
        <f t="shared" si="135"/>
        <v>0</v>
      </c>
      <c r="CSA80" s="321">
        <f t="shared" si="135"/>
        <v>0</v>
      </c>
      <c r="CSB80" s="321">
        <f t="shared" si="135"/>
        <v>0</v>
      </c>
      <c r="CSC80" s="321">
        <f t="shared" si="135"/>
        <v>0</v>
      </c>
      <c r="CSD80" s="321">
        <f t="shared" si="135"/>
        <v>0</v>
      </c>
      <c r="CSE80" s="321">
        <f t="shared" si="135"/>
        <v>0</v>
      </c>
      <c r="CSF80" s="321">
        <f t="shared" si="135"/>
        <v>0</v>
      </c>
      <c r="CSG80" s="321">
        <f t="shared" si="135"/>
        <v>0</v>
      </c>
      <c r="CSH80" s="321">
        <f t="shared" si="135"/>
        <v>0</v>
      </c>
      <c r="CSI80" s="321">
        <f t="shared" si="135"/>
        <v>0</v>
      </c>
      <c r="CSJ80" s="321">
        <f t="shared" si="135"/>
        <v>0</v>
      </c>
      <c r="CSK80" s="321">
        <f t="shared" si="135"/>
        <v>0</v>
      </c>
      <c r="CSL80" s="321">
        <f t="shared" si="135"/>
        <v>0</v>
      </c>
      <c r="CSM80" s="321">
        <f t="shared" si="135"/>
        <v>0</v>
      </c>
      <c r="CSN80" s="321">
        <f t="shared" si="135"/>
        <v>0</v>
      </c>
      <c r="CSO80" s="321">
        <f t="shared" si="135"/>
        <v>0</v>
      </c>
      <c r="CSP80" s="321">
        <f t="shared" si="135"/>
        <v>0</v>
      </c>
      <c r="CSQ80" s="321">
        <f t="shared" si="135"/>
        <v>0</v>
      </c>
      <c r="CSR80" s="321">
        <f t="shared" si="135"/>
        <v>0</v>
      </c>
      <c r="CSS80" s="321">
        <f t="shared" si="135"/>
        <v>0</v>
      </c>
      <c r="CST80" s="321">
        <f t="shared" si="135"/>
        <v>0</v>
      </c>
      <c r="CSU80" s="321">
        <f t="shared" si="135"/>
        <v>0</v>
      </c>
      <c r="CSV80" s="321">
        <f t="shared" si="135"/>
        <v>0</v>
      </c>
      <c r="CSW80" s="321">
        <f t="shared" si="135"/>
        <v>0</v>
      </c>
      <c r="CSX80" s="321">
        <f t="shared" si="135"/>
        <v>0</v>
      </c>
      <c r="CSY80" s="321">
        <f t="shared" si="135"/>
        <v>0</v>
      </c>
      <c r="CSZ80" s="321">
        <f t="shared" si="135"/>
        <v>0</v>
      </c>
      <c r="CTA80" s="321">
        <f t="shared" si="135"/>
        <v>0</v>
      </c>
      <c r="CTB80" s="321">
        <f t="shared" si="135"/>
        <v>0</v>
      </c>
      <c r="CTC80" s="321">
        <f t="shared" si="135"/>
        <v>0</v>
      </c>
      <c r="CTD80" s="321">
        <f t="shared" si="135"/>
        <v>0</v>
      </c>
      <c r="CTE80" s="321">
        <f t="shared" si="135"/>
        <v>0</v>
      </c>
      <c r="CTF80" s="321">
        <f t="shared" si="135"/>
        <v>0</v>
      </c>
      <c r="CTG80" s="321">
        <f t="shared" si="135"/>
        <v>0</v>
      </c>
      <c r="CTH80" s="321">
        <f t="shared" si="135"/>
        <v>0</v>
      </c>
      <c r="CTI80" s="321">
        <f t="shared" si="135"/>
        <v>0</v>
      </c>
      <c r="CTJ80" s="321">
        <f t="shared" si="135"/>
        <v>0</v>
      </c>
      <c r="CTK80" s="321">
        <f t="shared" si="135"/>
        <v>0</v>
      </c>
      <c r="CTL80" s="321">
        <f t="shared" si="135"/>
        <v>0</v>
      </c>
      <c r="CTM80" s="321">
        <f t="shared" si="135"/>
        <v>0</v>
      </c>
      <c r="CTN80" s="321">
        <f t="shared" si="135"/>
        <v>0</v>
      </c>
      <c r="CTO80" s="321">
        <f t="shared" si="135"/>
        <v>0</v>
      </c>
      <c r="CTP80" s="321">
        <f t="shared" si="135"/>
        <v>0</v>
      </c>
      <c r="CTQ80" s="321">
        <f t="shared" si="135"/>
        <v>0</v>
      </c>
      <c r="CTR80" s="321">
        <f t="shared" si="135"/>
        <v>0</v>
      </c>
      <c r="CTS80" s="321">
        <f t="shared" si="135"/>
        <v>0</v>
      </c>
      <c r="CTT80" s="321">
        <f t="shared" si="135"/>
        <v>0</v>
      </c>
      <c r="CTU80" s="321">
        <f t="shared" si="135"/>
        <v>0</v>
      </c>
      <c r="CTV80" s="321">
        <f t="shared" si="135"/>
        <v>0</v>
      </c>
      <c r="CTW80" s="321">
        <f t="shared" si="135"/>
        <v>0</v>
      </c>
      <c r="CTX80" s="321">
        <f t="shared" si="135"/>
        <v>0</v>
      </c>
      <c r="CTY80" s="321">
        <f t="shared" si="135"/>
        <v>0</v>
      </c>
      <c r="CTZ80" s="321">
        <f t="shared" si="135"/>
        <v>0</v>
      </c>
      <c r="CUA80" s="321">
        <f t="shared" si="135"/>
        <v>0</v>
      </c>
      <c r="CUB80" s="321">
        <f t="shared" si="135"/>
        <v>0</v>
      </c>
      <c r="CUC80" s="321">
        <f t="shared" si="135"/>
        <v>0</v>
      </c>
      <c r="CUD80" s="321">
        <f t="shared" si="135"/>
        <v>0</v>
      </c>
      <c r="CUE80" s="321">
        <f t="shared" si="136"/>
        <v>0</v>
      </c>
      <c r="CUF80" s="321">
        <f t="shared" si="136"/>
        <v>0</v>
      </c>
      <c r="CUG80" s="321">
        <f t="shared" si="136"/>
        <v>0</v>
      </c>
      <c r="CUH80" s="321">
        <f t="shared" si="136"/>
        <v>0</v>
      </c>
      <c r="CUI80" s="321">
        <f t="shared" si="136"/>
        <v>0</v>
      </c>
      <c r="CUJ80" s="321">
        <f t="shared" si="136"/>
        <v>0</v>
      </c>
      <c r="CUK80" s="321">
        <f t="shared" si="136"/>
        <v>0</v>
      </c>
      <c r="CUL80" s="321">
        <f t="shared" si="136"/>
        <v>0</v>
      </c>
      <c r="CUM80" s="321">
        <f t="shared" si="136"/>
        <v>0</v>
      </c>
      <c r="CUN80" s="321">
        <f t="shared" si="136"/>
        <v>0</v>
      </c>
      <c r="CUO80" s="321">
        <f t="shared" si="136"/>
        <v>0</v>
      </c>
      <c r="CUP80" s="321">
        <f t="shared" si="136"/>
        <v>0</v>
      </c>
      <c r="CUQ80" s="321">
        <f t="shared" si="136"/>
        <v>0</v>
      </c>
      <c r="CUR80" s="321">
        <f t="shared" si="136"/>
        <v>0</v>
      </c>
      <c r="CUS80" s="321">
        <f t="shared" si="136"/>
        <v>0</v>
      </c>
      <c r="CUT80" s="321">
        <f t="shared" si="136"/>
        <v>0</v>
      </c>
      <c r="CUU80" s="321">
        <f t="shared" si="136"/>
        <v>0</v>
      </c>
      <c r="CUV80" s="321">
        <f t="shared" si="136"/>
        <v>0</v>
      </c>
      <c r="CUW80" s="321">
        <f t="shared" si="136"/>
        <v>0</v>
      </c>
      <c r="CUX80" s="321">
        <f t="shared" si="136"/>
        <v>0</v>
      </c>
      <c r="CUY80" s="321">
        <f t="shared" si="136"/>
        <v>0</v>
      </c>
      <c r="CUZ80" s="321">
        <f t="shared" si="136"/>
        <v>0</v>
      </c>
      <c r="CVA80" s="321">
        <f t="shared" si="136"/>
        <v>0</v>
      </c>
      <c r="CVB80" s="321">
        <f t="shared" si="136"/>
        <v>0</v>
      </c>
      <c r="CVC80" s="321">
        <f t="shared" si="136"/>
        <v>0</v>
      </c>
      <c r="CVD80" s="321">
        <f t="shared" si="136"/>
        <v>0</v>
      </c>
      <c r="CVE80" s="321">
        <f t="shared" si="136"/>
        <v>0</v>
      </c>
      <c r="CVF80" s="321">
        <f t="shared" si="136"/>
        <v>0</v>
      </c>
      <c r="CVG80" s="321">
        <f t="shared" si="136"/>
        <v>0</v>
      </c>
      <c r="CVH80" s="321">
        <f t="shared" si="136"/>
        <v>0</v>
      </c>
      <c r="CVI80" s="321">
        <f t="shared" si="136"/>
        <v>0</v>
      </c>
      <c r="CVJ80" s="321">
        <f t="shared" si="136"/>
        <v>0</v>
      </c>
      <c r="CVK80" s="321">
        <f t="shared" si="136"/>
        <v>0</v>
      </c>
      <c r="CVL80" s="321">
        <f t="shared" si="136"/>
        <v>0</v>
      </c>
      <c r="CVM80" s="321">
        <f t="shared" si="136"/>
        <v>0</v>
      </c>
      <c r="CVN80" s="321">
        <f t="shared" si="136"/>
        <v>0</v>
      </c>
      <c r="CVO80" s="321">
        <f t="shared" si="136"/>
        <v>0</v>
      </c>
      <c r="CVP80" s="321">
        <f t="shared" si="136"/>
        <v>0</v>
      </c>
      <c r="CVQ80" s="321">
        <f t="shared" si="136"/>
        <v>0</v>
      </c>
      <c r="CVR80" s="321">
        <f t="shared" si="136"/>
        <v>0</v>
      </c>
      <c r="CVS80" s="321">
        <f t="shared" si="136"/>
        <v>0</v>
      </c>
      <c r="CVT80" s="321">
        <f t="shared" si="136"/>
        <v>0</v>
      </c>
      <c r="CVU80" s="321">
        <f t="shared" si="136"/>
        <v>0</v>
      </c>
      <c r="CVV80" s="321">
        <f t="shared" si="136"/>
        <v>0</v>
      </c>
      <c r="CVW80" s="321">
        <f t="shared" si="136"/>
        <v>0</v>
      </c>
      <c r="CVX80" s="321">
        <f t="shared" si="136"/>
        <v>0</v>
      </c>
      <c r="CVY80" s="321">
        <f t="shared" si="136"/>
        <v>0</v>
      </c>
      <c r="CVZ80" s="321">
        <f t="shared" si="136"/>
        <v>0</v>
      </c>
      <c r="CWA80" s="321">
        <f t="shared" si="136"/>
        <v>0</v>
      </c>
      <c r="CWB80" s="321">
        <f t="shared" si="136"/>
        <v>0</v>
      </c>
      <c r="CWC80" s="321">
        <f t="shared" si="136"/>
        <v>0</v>
      </c>
      <c r="CWD80" s="321">
        <f t="shared" si="136"/>
        <v>0</v>
      </c>
      <c r="CWE80" s="321">
        <f t="shared" si="136"/>
        <v>0</v>
      </c>
      <c r="CWF80" s="321">
        <f t="shared" si="136"/>
        <v>0</v>
      </c>
      <c r="CWG80" s="321">
        <f t="shared" si="136"/>
        <v>0</v>
      </c>
      <c r="CWH80" s="321">
        <f t="shared" si="136"/>
        <v>0</v>
      </c>
      <c r="CWI80" s="321">
        <f t="shared" si="136"/>
        <v>0</v>
      </c>
      <c r="CWJ80" s="321">
        <f t="shared" si="136"/>
        <v>0</v>
      </c>
      <c r="CWK80" s="321">
        <f t="shared" si="136"/>
        <v>0</v>
      </c>
      <c r="CWL80" s="321">
        <f t="shared" si="136"/>
        <v>0</v>
      </c>
      <c r="CWM80" s="321">
        <f t="shared" si="136"/>
        <v>0</v>
      </c>
      <c r="CWN80" s="321">
        <f t="shared" si="136"/>
        <v>0</v>
      </c>
      <c r="CWO80" s="321">
        <f t="shared" si="136"/>
        <v>0</v>
      </c>
      <c r="CWP80" s="321">
        <f t="shared" si="136"/>
        <v>0</v>
      </c>
      <c r="CWQ80" s="321">
        <f t="shared" si="137"/>
        <v>0</v>
      </c>
      <c r="CWR80" s="321">
        <f t="shared" si="137"/>
        <v>0</v>
      </c>
      <c r="CWS80" s="321">
        <f t="shared" si="137"/>
        <v>0</v>
      </c>
      <c r="CWT80" s="321">
        <f t="shared" si="137"/>
        <v>0</v>
      </c>
      <c r="CWU80" s="321">
        <f t="shared" si="137"/>
        <v>0</v>
      </c>
      <c r="CWV80" s="321">
        <f t="shared" si="137"/>
        <v>0</v>
      </c>
      <c r="CWW80" s="321">
        <f t="shared" si="137"/>
        <v>0</v>
      </c>
      <c r="CWX80" s="321">
        <f t="shared" si="137"/>
        <v>0</v>
      </c>
      <c r="CWY80" s="321">
        <f t="shared" si="137"/>
        <v>0</v>
      </c>
      <c r="CWZ80" s="321">
        <f t="shared" si="137"/>
        <v>0</v>
      </c>
      <c r="CXA80" s="321">
        <f t="shared" si="137"/>
        <v>0</v>
      </c>
      <c r="CXB80" s="321">
        <f t="shared" si="137"/>
        <v>0</v>
      </c>
      <c r="CXC80" s="321">
        <f t="shared" si="137"/>
        <v>0</v>
      </c>
      <c r="CXD80" s="321">
        <f t="shared" si="137"/>
        <v>0</v>
      </c>
      <c r="CXE80" s="321">
        <f t="shared" si="137"/>
        <v>0</v>
      </c>
      <c r="CXF80" s="321">
        <f t="shared" si="137"/>
        <v>0</v>
      </c>
      <c r="CXG80" s="321">
        <f t="shared" si="137"/>
        <v>0</v>
      </c>
      <c r="CXH80" s="321">
        <f t="shared" si="137"/>
        <v>0</v>
      </c>
      <c r="CXI80" s="321">
        <f t="shared" si="137"/>
        <v>0</v>
      </c>
      <c r="CXJ80" s="321">
        <f t="shared" si="137"/>
        <v>0</v>
      </c>
      <c r="CXK80" s="321">
        <f t="shared" si="137"/>
        <v>0</v>
      </c>
      <c r="CXL80" s="321">
        <f t="shared" si="137"/>
        <v>0</v>
      </c>
      <c r="CXM80" s="321">
        <f t="shared" si="137"/>
        <v>0</v>
      </c>
      <c r="CXN80" s="321">
        <f t="shared" si="137"/>
        <v>0</v>
      </c>
      <c r="CXO80" s="321">
        <f t="shared" si="137"/>
        <v>0</v>
      </c>
      <c r="CXP80" s="321">
        <f t="shared" si="137"/>
        <v>0</v>
      </c>
      <c r="CXQ80" s="321">
        <f t="shared" si="137"/>
        <v>0</v>
      </c>
      <c r="CXR80" s="321">
        <f t="shared" si="137"/>
        <v>0</v>
      </c>
      <c r="CXS80" s="321">
        <f t="shared" si="137"/>
        <v>0</v>
      </c>
      <c r="CXT80" s="321">
        <f t="shared" si="137"/>
        <v>0</v>
      </c>
      <c r="CXU80" s="321">
        <f t="shared" si="137"/>
        <v>0</v>
      </c>
      <c r="CXV80" s="321">
        <f t="shared" si="137"/>
        <v>0</v>
      </c>
      <c r="CXW80" s="321">
        <f t="shared" si="137"/>
        <v>0</v>
      </c>
      <c r="CXX80" s="321">
        <f t="shared" si="137"/>
        <v>0</v>
      </c>
      <c r="CXY80" s="321">
        <f t="shared" si="137"/>
        <v>0</v>
      </c>
      <c r="CXZ80" s="321">
        <f t="shared" si="137"/>
        <v>0</v>
      </c>
      <c r="CYA80" s="321">
        <f t="shared" si="137"/>
        <v>0</v>
      </c>
      <c r="CYB80" s="321">
        <f t="shared" si="137"/>
        <v>0</v>
      </c>
      <c r="CYC80" s="321">
        <f t="shared" si="137"/>
        <v>0</v>
      </c>
      <c r="CYD80" s="321">
        <f t="shared" si="137"/>
        <v>0</v>
      </c>
      <c r="CYE80" s="321">
        <f t="shared" si="137"/>
        <v>0</v>
      </c>
      <c r="CYF80" s="321">
        <f t="shared" si="137"/>
        <v>0</v>
      </c>
      <c r="CYG80" s="321">
        <f t="shared" si="137"/>
        <v>0</v>
      </c>
      <c r="CYH80" s="321">
        <f t="shared" si="137"/>
        <v>0</v>
      </c>
      <c r="CYI80" s="321">
        <f t="shared" si="137"/>
        <v>0</v>
      </c>
      <c r="CYJ80" s="321">
        <f t="shared" si="137"/>
        <v>0</v>
      </c>
      <c r="CYK80" s="321">
        <f t="shared" si="137"/>
        <v>0</v>
      </c>
      <c r="CYL80" s="321">
        <f t="shared" si="137"/>
        <v>0</v>
      </c>
      <c r="CYM80" s="321">
        <f t="shared" si="137"/>
        <v>0</v>
      </c>
      <c r="CYN80" s="321">
        <f t="shared" si="137"/>
        <v>0</v>
      </c>
      <c r="CYO80" s="321">
        <f t="shared" si="137"/>
        <v>0</v>
      </c>
      <c r="CYP80" s="321">
        <f t="shared" si="137"/>
        <v>0</v>
      </c>
      <c r="CYQ80" s="321">
        <f t="shared" si="137"/>
        <v>0</v>
      </c>
      <c r="CYR80" s="321">
        <f t="shared" si="137"/>
        <v>0</v>
      </c>
      <c r="CYS80" s="321">
        <f t="shared" si="137"/>
        <v>0</v>
      </c>
      <c r="CYT80" s="321">
        <f t="shared" si="137"/>
        <v>0</v>
      </c>
      <c r="CYU80" s="321">
        <f t="shared" si="137"/>
        <v>0</v>
      </c>
      <c r="CYV80" s="321">
        <f t="shared" si="137"/>
        <v>0</v>
      </c>
      <c r="CYW80" s="321">
        <f t="shared" si="137"/>
        <v>0</v>
      </c>
      <c r="CYX80" s="321">
        <f t="shared" si="137"/>
        <v>0</v>
      </c>
      <c r="CYY80" s="321">
        <f t="shared" si="137"/>
        <v>0</v>
      </c>
      <c r="CYZ80" s="321">
        <f t="shared" si="137"/>
        <v>0</v>
      </c>
      <c r="CZA80" s="321">
        <f t="shared" si="137"/>
        <v>0</v>
      </c>
      <c r="CZB80" s="321">
        <f t="shared" si="137"/>
        <v>0</v>
      </c>
      <c r="CZC80" s="321">
        <f t="shared" si="138"/>
        <v>0</v>
      </c>
      <c r="CZD80" s="321">
        <f t="shared" si="138"/>
        <v>0</v>
      </c>
      <c r="CZE80" s="321">
        <f t="shared" si="138"/>
        <v>0</v>
      </c>
      <c r="CZF80" s="321">
        <f t="shared" si="138"/>
        <v>0</v>
      </c>
      <c r="CZG80" s="321">
        <f t="shared" si="138"/>
        <v>0</v>
      </c>
      <c r="CZH80" s="321">
        <f t="shared" si="138"/>
        <v>0</v>
      </c>
      <c r="CZI80" s="321">
        <f t="shared" si="138"/>
        <v>0</v>
      </c>
      <c r="CZJ80" s="321">
        <f t="shared" si="138"/>
        <v>0</v>
      </c>
      <c r="CZK80" s="321">
        <f t="shared" si="138"/>
        <v>0</v>
      </c>
      <c r="CZL80" s="321">
        <f t="shared" si="138"/>
        <v>0</v>
      </c>
      <c r="CZM80" s="321">
        <f t="shared" si="138"/>
        <v>0</v>
      </c>
      <c r="CZN80" s="321">
        <f t="shared" si="138"/>
        <v>0</v>
      </c>
      <c r="CZO80" s="321">
        <f t="shared" si="138"/>
        <v>0</v>
      </c>
      <c r="CZP80" s="321">
        <f t="shared" si="138"/>
        <v>0</v>
      </c>
      <c r="CZQ80" s="321">
        <f t="shared" si="138"/>
        <v>0</v>
      </c>
      <c r="CZR80" s="321">
        <f t="shared" si="138"/>
        <v>0</v>
      </c>
      <c r="CZS80" s="321">
        <f t="shared" si="138"/>
        <v>0</v>
      </c>
      <c r="CZT80" s="321">
        <f t="shared" si="138"/>
        <v>0</v>
      </c>
      <c r="CZU80" s="321">
        <f t="shared" si="138"/>
        <v>0</v>
      </c>
      <c r="CZV80" s="321">
        <f t="shared" si="138"/>
        <v>0</v>
      </c>
      <c r="CZW80" s="321">
        <f t="shared" si="138"/>
        <v>0</v>
      </c>
      <c r="CZX80" s="321">
        <f t="shared" si="138"/>
        <v>0</v>
      </c>
      <c r="CZY80" s="321">
        <f t="shared" si="138"/>
        <v>0</v>
      </c>
      <c r="CZZ80" s="321">
        <f t="shared" si="138"/>
        <v>0</v>
      </c>
      <c r="DAA80" s="321">
        <f t="shared" si="138"/>
        <v>0</v>
      </c>
      <c r="DAB80" s="321">
        <f t="shared" si="138"/>
        <v>0</v>
      </c>
      <c r="DAC80" s="321">
        <f t="shared" si="138"/>
        <v>0</v>
      </c>
      <c r="DAD80" s="321">
        <f t="shared" si="138"/>
        <v>0</v>
      </c>
      <c r="DAE80" s="321">
        <f t="shared" si="138"/>
        <v>0</v>
      </c>
      <c r="DAF80" s="321">
        <f t="shared" si="138"/>
        <v>0</v>
      </c>
      <c r="DAG80" s="321">
        <f t="shared" si="138"/>
        <v>0</v>
      </c>
      <c r="DAH80" s="321">
        <f t="shared" si="138"/>
        <v>0</v>
      </c>
      <c r="DAI80" s="321">
        <f t="shared" si="138"/>
        <v>0</v>
      </c>
      <c r="DAJ80" s="321">
        <f t="shared" si="138"/>
        <v>0</v>
      </c>
      <c r="DAK80" s="321">
        <f t="shared" si="138"/>
        <v>0</v>
      </c>
      <c r="DAL80" s="321">
        <f t="shared" si="138"/>
        <v>0</v>
      </c>
      <c r="DAM80" s="321">
        <f t="shared" si="138"/>
        <v>0</v>
      </c>
      <c r="DAN80" s="321">
        <f t="shared" si="138"/>
        <v>0</v>
      </c>
      <c r="DAO80" s="321">
        <f t="shared" si="138"/>
        <v>0</v>
      </c>
      <c r="DAP80" s="321">
        <f t="shared" si="138"/>
        <v>0</v>
      </c>
      <c r="DAQ80" s="321">
        <f t="shared" si="138"/>
        <v>0</v>
      </c>
      <c r="DAR80" s="321">
        <f t="shared" si="138"/>
        <v>0</v>
      </c>
      <c r="DAS80" s="321">
        <f t="shared" si="138"/>
        <v>0</v>
      </c>
      <c r="DAT80" s="321">
        <f t="shared" si="138"/>
        <v>0</v>
      </c>
      <c r="DAU80" s="321">
        <f t="shared" si="138"/>
        <v>0</v>
      </c>
      <c r="DAV80" s="321">
        <f t="shared" si="138"/>
        <v>0</v>
      </c>
      <c r="DAW80" s="321">
        <f t="shared" si="138"/>
        <v>0</v>
      </c>
      <c r="DAX80" s="321">
        <f t="shared" si="138"/>
        <v>0</v>
      </c>
      <c r="DAY80" s="321">
        <f t="shared" si="138"/>
        <v>0</v>
      </c>
      <c r="DAZ80" s="321">
        <f t="shared" si="138"/>
        <v>0</v>
      </c>
      <c r="DBA80" s="321">
        <f t="shared" si="138"/>
        <v>0</v>
      </c>
      <c r="DBB80" s="321">
        <f t="shared" si="138"/>
        <v>0</v>
      </c>
      <c r="DBC80" s="321">
        <f t="shared" si="138"/>
        <v>0</v>
      </c>
      <c r="DBD80" s="321">
        <f t="shared" si="138"/>
        <v>0</v>
      </c>
      <c r="DBE80" s="321">
        <f t="shared" si="138"/>
        <v>0</v>
      </c>
      <c r="DBF80" s="321">
        <f t="shared" si="138"/>
        <v>0</v>
      </c>
      <c r="DBG80" s="321">
        <f t="shared" si="138"/>
        <v>0</v>
      </c>
      <c r="DBH80" s="321">
        <f t="shared" si="138"/>
        <v>0</v>
      </c>
      <c r="DBI80" s="321">
        <f t="shared" si="138"/>
        <v>0</v>
      </c>
      <c r="DBJ80" s="321">
        <f t="shared" si="138"/>
        <v>0</v>
      </c>
      <c r="DBK80" s="321">
        <f t="shared" si="138"/>
        <v>0</v>
      </c>
      <c r="DBL80" s="321">
        <f t="shared" si="138"/>
        <v>0</v>
      </c>
      <c r="DBM80" s="321">
        <f t="shared" si="138"/>
        <v>0</v>
      </c>
      <c r="DBN80" s="321">
        <f t="shared" si="138"/>
        <v>0</v>
      </c>
      <c r="DBO80" s="321">
        <f t="shared" si="139"/>
        <v>0</v>
      </c>
      <c r="DBP80" s="321">
        <f t="shared" si="139"/>
        <v>0</v>
      </c>
      <c r="DBQ80" s="321">
        <f t="shared" si="139"/>
        <v>0</v>
      </c>
      <c r="DBR80" s="321">
        <f t="shared" si="139"/>
        <v>0</v>
      </c>
      <c r="DBS80" s="321">
        <f t="shared" si="139"/>
        <v>0</v>
      </c>
      <c r="DBT80" s="321">
        <f t="shared" si="139"/>
        <v>0</v>
      </c>
      <c r="DBU80" s="321">
        <f t="shared" si="139"/>
        <v>0</v>
      </c>
      <c r="DBV80" s="321">
        <f t="shared" si="139"/>
        <v>0</v>
      </c>
      <c r="DBW80" s="321">
        <f t="shared" si="139"/>
        <v>0</v>
      </c>
      <c r="DBX80" s="321">
        <f t="shared" si="139"/>
        <v>0</v>
      </c>
      <c r="DBY80" s="321">
        <f t="shared" si="139"/>
        <v>0</v>
      </c>
      <c r="DBZ80" s="321">
        <f t="shared" si="139"/>
        <v>0</v>
      </c>
      <c r="DCA80" s="321">
        <f t="shared" si="139"/>
        <v>0</v>
      </c>
      <c r="DCB80" s="321">
        <f t="shared" si="139"/>
        <v>0</v>
      </c>
      <c r="DCC80" s="321">
        <f t="shared" si="139"/>
        <v>0</v>
      </c>
      <c r="DCD80" s="321">
        <f t="shared" si="139"/>
        <v>0</v>
      </c>
      <c r="DCE80" s="321">
        <f t="shared" si="139"/>
        <v>0</v>
      </c>
      <c r="DCF80" s="321">
        <f t="shared" si="139"/>
        <v>0</v>
      </c>
      <c r="DCG80" s="321">
        <f t="shared" si="139"/>
        <v>0</v>
      </c>
      <c r="DCH80" s="321">
        <f t="shared" si="139"/>
        <v>0</v>
      </c>
      <c r="DCI80" s="321">
        <f t="shared" si="139"/>
        <v>0</v>
      </c>
      <c r="DCJ80" s="321">
        <f t="shared" si="139"/>
        <v>0</v>
      </c>
      <c r="DCK80" s="321">
        <f t="shared" si="139"/>
        <v>0</v>
      </c>
      <c r="DCL80" s="321">
        <f t="shared" si="139"/>
        <v>0</v>
      </c>
      <c r="DCM80" s="321">
        <f t="shared" si="139"/>
        <v>0</v>
      </c>
      <c r="DCN80" s="321">
        <f t="shared" si="139"/>
        <v>0</v>
      </c>
      <c r="DCO80" s="321">
        <f t="shared" si="139"/>
        <v>0</v>
      </c>
      <c r="DCP80" s="321">
        <f t="shared" si="139"/>
        <v>0</v>
      </c>
      <c r="DCQ80" s="321">
        <f t="shared" si="139"/>
        <v>0</v>
      </c>
      <c r="DCR80" s="321">
        <f t="shared" si="139"/>
        <v>0</v>
      </c>
      <c r="DCS80" s="321">
        <f t="shared" si="139"/>
        <v>0</v>
      </c>
      <c r="DCT80" s="321">
        <f t="shared" si="139"/>
        <v>0</v>
      </c>
      <c r="DCU80" s="321">
        <f t="shared" si="139"/>
        <v>0</v>
      </c>
      <c r="DCV80" s="321">
        <f t="shared" si="139"/>
        <v>0</v>
      </c>
      <c r="DCW80" s="321">
        <f t="shared" si="139"/>
        <v>0</v>
      </c>
      <c r="DCX80" s="321">
        <f t="shared" si="139"/>
        <v>0</v>
      </c>
      <c r="DCY80" s="321">
        <f t="shared" si="139"/>
        <v>0</v>
      </c>
      <c r="DCZ80" s="321">
        <f t="shared" si="139"/>
        <v>0</v>
      </c>
      <c r="DDA80" s="321">
        <f t="shared" si="139"/>
        <v>0</v>
      </c>
      <c r="DDB80" s="321">
        <f t="shared" si="139"/>
        <v>0</v>
      </c>
      <c r="DDC80" s="321">
        <f t="shared" si="139"/>
        <v>0</v>
      </c>
      <c r="DDD80" s="321">
        <f t="shared" si="139"/>
        <v>0</v>
      </c>
      <c r="DDE80" s="321">
        <f t="shared" si="139"/>
        <v>0</v>
      </c>
      <c r="DDF80" s="321">
        <f t="shared" si="139"/>
        <v>0</v>
      </c>
      <c r="DDG80" s="321">
        <f t="shared" si="139"/>
        <v>0</v>
      </c>
      <c r="DDH80" s="321">
        <f t="shared" si="139"/>
        <v>0</v>
      </c>
      <c r="DDI80" s="321">
        <f t="shared" si="139"/>
        <v>0</v>
      </c>
      <c r="DDJ80" s="321">
        <f t="shared" si="139"/>
        <v>0</v>
      </c>
      <c r="DDK80" s="321">
        <f t="shared" si="139"/>
        <v>0</v>
      </c>
      <c r="DDL80" s="321">
        <f t="shared" si="139"/>
        <v>0</v>
      </c>
      <c r="DDM80" s="321">
        <f t="shared" si="139"/>
        <v>0</v>
      </c>
      <c r="DDN80" s="321">
        <f t="shared" si="139"/>
        <v>0</v>
      </c>
      <c r="DDO80" s="321">
        <f t="shared" si="139"/>
        <v>0</v>
      </c>
      <c r="DDP80" s="321">
        <f t="shared" si="139"/>
        <v>0</v>
      </c>
      <c r="DDQ80" s="321">
        <f t="shared" si="139"/>
        <v>0</v>
      </c>
      <c r="DDR80" s="321">
        <f t="shared" si="139"/>
        <v>0</v>
      </c>
      <c r="DDS80" s="321">
        <f t="shared" si="139"/>
        <v>0</v>
      </c>
      <c r="DDT80" s="321">
        <f t="shared" si="139"/>
        <v>0</v>
      </c>
      <c r="DDU80" s="321">
        <f t="shared" si="139"/>
        <v>0</v>
      </c>
      <c r="DDV80" s="321">
        <f t="shared" si="139"/>
        <v>0</v>
      </c>
      <c r="DDW80" s="321">
        <f t="shared" si="139"/>
        <v>0</v>
      </c>
      <c r="DDX80" s="321">
        <f t="shared" si="139"/>
        <v>0</v>
      </c>
      <c r="DDY80" s="321">
        <f t="shared" si="139"/>
        <v>0</v>
      </c>
      <c r="DDZ80" s="321">
        <f t="shared" si="139"/>
        <v>0</v>
      </c>
      <c r="DEA80" s="321">
        <f t="shared" si="140"/>
        <v>0</v>
      </c>
      <c r="DEB80" s="321">
        <f t="shared" si="140"/>
        <v>0</v>
      </c>
      <c r="DEC80" s="321">
        <f t="shared" si="140"/>
        <v>0</v>
      </c>
      <c r="DED80" s="321">
        <f t="shared" si="140"/>
        <v>0</v>
      </c>
      <c r="DEE80" s="321">
        <f t="shared" si="140"/>
        <v>0</v>
      </c>
      <c r="DEF80" s="321">
        <f t="shared" si="140"/>
        <v>0</v>
      </c>
      <c r="DEG80" s="321">
        <f t="shared" si="140"/>
        <v>0</v>
      </c>
      <c r="DEH80" s="321">
        <f t="shared" si="140"/>
        <v>0</v>
      </c>
      <c r="DEI80" s="321">
        <f t="shared" si="140"/>
        <v>0</v>
      </c>
      <c r="DEJ80" s="321">
        <f t="shared" si="140"/>
        <v>0</v>
      </c>
      <c r="DEK80" s="321">
        <f t="shared" si="140"/>
        <v>0</v>
      </c>
      <c r="DEL80" s="321">
        <f t="shared" si="140"/>
        <v>0</v>
      </c>
      <c r="DEM80" s="321">
        <f t="shared" si="140"/>
        <v>0</v>
      </c>
      <c r="DEN80" s="321">
        <f t="shared" si="140"/>
        <v>0</v>
      </c>
      <c r="DEO80" s="321">
        <f t="shared" si="140"/>
        <v>0</v>
      </c>
      <c r="DEP80" s="321">
        <f t="shared" si="140"/>
        <v>0</v>
      </c>
      <c r="DEQ80" s="321">
        <f t="shared" si="140"/>
        <v>0</v>
      </c>
      <c r="DER80" s="321">
        <f t="shared" si="140"/>
        <v>0</v>
      </c>
      <c r="DES80" s="321">
        <f t="shared" si="140"/>
        <v>0</v>
      </c>
      <c r="DET80" s="321">
        <f t="shared" si="140"/>
        <v>0</v>
      </c>
      <c r="DEU80" s="321">
        <f t="shared" si="140"/>
        <v>0</v>
      </c>
      <c r="DEV80" s="321">
        <f t="shared" si="140"/>
        <v>0</v>
      </c>
      <c r="DEW80" s="321">
        <f t="shared" si="140"/>
        <v>0</v>
      </c>
      <c r="DEX80" s="321">
        <f t="shared" si="140"/>
        <v>0</v>
      </c>
      <c r="DEY80" s="321">
        <f t="shared" si="140"/>
        <v>0</v>
      </c>
      <c r="DEZ80" s="321">
        <f t="shared" si="140"/>
        <v>0</v>
      </c>
      <c r="DFA80" s="321">
        <f t="shared" si="140"/>
        <v>0</v>
      </c>
      <c r="DFB80" s="321">
        <f t="shared" si="140"/>
        <v>0</v>
      </c>
      <c r="DFC80" s="321">
        <f t="shared" si="140"/>
        <v>0</v>
      </c>
      <c r="DFD80" s="321">
        <f t="shared" si="140"/>
        <v>0</v>
      </c>
      <c r="DFE80" s="321">
        <f t="shared" si="140"/>
        <v>0</v>
      </c>
      <c r="DFF80" s="321">
        <f t="shared" si="140"/>
        <v>0</v>
      </c>
      <c r="DFG80" s="321">
        <f t="shared" si="140"/>
        <v>0</v>
      </c>
      <c r="DFH80" s="321">
        <f t="shared" si="140"/>
        <v>0</v>
      </c>
      <c r="DFI80" s="321">
        <f t="shared" si="140"/>
        <v>0</v>
      </c>
      <c r="DFJ80" s="321">
        <f t="shared" si="140"/>
        <v>0</v>
      </c>
      <c r="DFK80" s="321">
        <f t="shared" si="140"/>
        <v>0</v>
      </c>
      <c r="DFL80" s="321">
        <f t="shared" si="140"/>
        <v>0</v>
      </c>
      <c r="DFM80" s="321">
        <f t="shared" si="140"/>
        <v>0</v>
      </c>
      <c r="DFN80" s="321">
        <f t="shared" si="140"/>
        <v>0</v>
      </c>
      <c r="DFO80" s="321">
        <f t="shared" si="140"/>
        <v>0</v>
      </c>
      <c r="DFP80" s="321">
        <f t="shared" si="140"/>
        <v>0</v>
      </c>
      <c r="DFQ80" s="321">
        <f t="shared" si="140"/>
        <v>0</v>
      </c>
      <c r="DFR80" s="321">
        <f t="shared" si="140"/>
        <v>0</v>
      </c>
      <c r="DFS80" s="321">
        <f t="shared" si="140"/>
        <v>0</v>
      </c>
      <c r="DFT80" s="321">
        <f t="shared" si="140"/>
        <v>0</v>
      </c>
      <c r="DFU80" s="321">
        <f t="shared" si="140"/>
        <v>0</v>
      </c>
      <c r="DFV80" s="321">
        <f t="shared" si="140"/>
        <v>0</v>
      </c>
      <c r="DFW80" s="321">
        <f t="shared" si="140"/>
        <v>0</v>
      </c>
      <c r="DFX80" s="321">
        <f t="shared" si="140"/>
        <v>0</v>
      </c>
      <c r="DFY80" s="321">
        <f t="shared" si="140"/>
        <v>0</v>
      </c>
      <c r="DFZ80" s="321">
        <f t="shared" si="140"/>
        <v>0</v>
      </c>
      <c r="DGA80" s="321">
        <f t="shared" si="140"/>
        <v>0</v>
      </c>
      <c r="DGB80" s="321">
        <f t="shared" si="140"/>
        <v>0</v>
      </c>
      <c r="DGC80" s="321">
        <f t="shared" si="140"/>
        <v>0</v>
      </c>
      <c r="DGD80" s="321">
        <f t="shared" si="140"/>
        <v>0</v>
      </c>
      <c r="DGE80" s="321">
        <f t="shared" si="140"/>
        <v>0</v>
      </c>
      <c r="DGF80" s="321">
        <f t="shared" si="140"/>
        <v>0</v>
      </c>
      <c r="DGG80" s="321">
        <f t="shared" si="140"/>
        <v>0</v>
      </c>
      <c r="DGH80" s="321">
        <f t="shared" si="140"/>
        <v>0</v>
      </c>
      <c r="DGI80" s="321">
        <f t="shared" si="140"/>
        <v>0</v>
      </c>
      <c r="DGJ80" s="321">
        <f t="shared" si="140"/>
        <v>0</v>
      </c>
      <c r="DGK80" s="321">
        <f t="shared" si="140"/>
        <v>0</v>
      </c>
      <c r="DGL80" s="321">
        <f t="shared" si="140"/>
        <v>0</v>
      </c>
      <c r="DGM80" s="321">
        <f t="shared" si="141"/>
        <v>0</v>
      </c>
      <c r="DGN80" s="321">
        <f t="shared" si="141"/>
        <v>0</v>
      </c>
      <c r="DGO80" s="321">
        <f t="shared" si="141"/>
        <v>0</v>
      </c>
      <c r="DGP80" s="321">
        <f t="shared" si="141"/>
        <v>0</v>
      </c>
      <c r="DGQ80" s="321">
        <f t="shared" si="141"/>
        <v>0</v>
      </c>
      <c r="DGR80" s="321">
        <f t="shared" si="141"/>
        <v>0</v>
      </c>
      <c r="DGS80" s="321">
        <f t="shared" si="141"/>
        <v>0</v>
      </c>
      <c r="DGT80" s="321">
        <f t="shared" si="141"/>
        <v>0</v>
      </c>
      <c r="DGU80" s="321">
        <f t="shared" si="141"/>
        <v>0</v>
      </c>
      <c r="DGV80" s="321">
        <f t="shared" si="141"/>
        <v>0</v>
      </c>
      <c r="DGW80" s="321">
        <f t="shared" si="141"/>
        <v>0</v>
      </c>
      <c r="DGX80" s="321">
        <f t="shared" si="141"/>
        <v>0</v>
      </c>
      <c r="DGY80" s="321">
        <f t="shared" si="141"/>
        <v>0</v>
      </c>
      <c r="DGZ80" s="321">
        <f t="shared" si="141"/>
        <v>0</v>
      </c>
      <c r="DHA80" s="321">
        <f t="shared" si="141"/>
        <v>0</v>
      </c>
      <c r="DHB80" s="321">
        <f t="shared" si="141"/>
        <v>0</v>
      </c>
      <c r="DHC80" s="321">
        <f t="shared" si="141"/>
        <v>0</v>
      </c>
      <c r="DHD80" s="321">
        <f t="shared" si="141"/>
        <v>0</v>
      </c>
      <c r="DHE80" s="321">
        <f t="shared" si="141"/>
        <v>0</v>
      </c>
      <c r="DHF80" s="321">
        <f t="shared" si="141"/>
        <v>0</v>
      </c>
      <c r="DHG80" s="321">
        <f t="shared" si="141"/>
        <v>0</v>
      </c>
      <c r="DHH80" s="321">
        <f t="shared" si="141"/>
        <v>0</v>
      </c>
      <c r="DHI80" s="321">
        <f t="shared" si="141"/>
        <v>0</v>
      </c>
      <c r="DHJ80" s="321">
        <f t="shared" si="141"/>
        <v>0</v>
      </c>
      <c r="DHK80" s="321">
        <f t="shared" si="141"/>
        <v>0</v>
      </c>
      <c r="DHL80" s="321">
        <f t="shared" si="141"/>
        <v>0</v>
      </c>
      <c r="DHM80" s="321">
        <f t="shared" si="141"/>
        <v>0</v>
      </c>
      <c r="DHN80" s="321">
        <f t="shared" si="141"/>
        <v>0</v>
      </c>
      <c r="DHO80" s="321">
        <f t="shared" si="141"/>
        <v>0</v>
      </c>
      <c r="DHP80" s="321">
        <f t="shared" si="141"/>
        <v>0</v>
      </c>
      <c r="DHQ80" s="321">
        <f t="shared" si="141"/>
        <v>0</v>
      </c>
      <c r="DHR80" s="321">
        <f t="shared" si="141"/>
        <v>0</v>
      </c>
      <c r="DHS80" s="321">
        <f t="shared" si="141"/>
        <v>0</v>
      </c>
      <c r="DHT80" s="321">
        <f t="shared" si="141"/>
        <v>0</v>
      </c>
      <c r="DHU80" s="321">
        <f t="shared" si="141"/>
        <v>0</v>
      </c>
      <c r="DHV80" s="321">
        <f t="shared" si="141"/>
        <v>0</v>
      </c>
      <c r="DHW80" s="321">
        <f t="shared" si="141"/>
        <v>0</v>
      </c>
      <c r="DHX80" s="321">
        <f t="shared" si="141"/>
        <v>0</v>
      </c>
      <c r="DHY80" s="321">
        <f t="shared" si="141"/>
        <v>0</v>
      </c>
      <c r="DHZ80" s="321">
        <f t="shared" si="141"/>
        <v>0</v>
      </c>
      <c r="DIA80" s="321">
        <f t="shared" si="141"/>
        <v>0</v>
      </c>
      <c r="DIB80" s="321">
        <f t="shared" si="141"/>
        <v>0</v>
      </c>
      <c r="DIC80" s="321">
        <f t="shared" si="141"/>
        <v>0</v>
      </c>
      <c r="DID80" s="321">
        <f t="shared" si="141"/>
        <v>0</v>
      </c>
      <c r="DIE80" s="321">
        <f t="shared" si="141"/>
        <v>0</v>
      </c>
      <c r="DIF80" s="321">
        <f t="shared" si="141"/>
        <v>0</v>
      </c>
      <c r="DIG80" s="321">
        <f t="shared" si="141"/>
        <v>0</v>
      </c>
      <c r="DIH80" s="321">
        <f t="shared" si="141"/>
        <v>0</v>
      </c>
      <c r="DII80" s="321">
        <f t="shared" si="141"/>
        <v>0</v>
      </c>
      <c r="DIJ80" s="321">
        <f t="shared" si="141"/>
        <v>0</v>
      </c>
      <c r="DIK80" s="321">
        <f t="shared" si="141"/>
        <v>0</v>
      </c>
      <c r="DIL80" s="321">
        <f t="shared" si="141"/>
        <v>0</v>
      </c>
      <c r="DIM80" s="321">
        <f t="shared" si="141"/>
        <v>0</v>
      </c>
      <c r="DIN80" s="321">
        <f t="shared" si="141"/>
        <v>0</v>
      </c>
      <c r="DIO80" s="321">
        <f t="shared" si="141"/>
        <v>0</v>
      </c>
      <c r="DIP80" s="321">
        <f t="shared" si="141"/>
        <v>0</v>
      </c>
      <c r="DIQ80" s="321">
        <f t="shared" si="141"/>
        <v>0</v>
      </c>
      <c r="DIR80" s="321">
        <f t="shared" si="141"/>
        <v>0</v>
      </c>
      <c r="DIS80" s="321">
        <f t="shared" si="141"/>
        <v>0</v>
      </c>
      <c r="DIT80" s="321">
        <f t="shared" si="141"/>
        <v>0</v>
      </c>
      <c r="DIU80" s="321">
        <f t="shared" si="141"/>
        <v>0</v>
      </c>
      <c r="DIV80" s="321">
        <f t="shared" si="141"/>
        <v>0</v>
      </c>
      <c r="DIW80" s="321">
        <f t="shared" si="141"/>
        <v>0</v>
      </c>
      <c r="DIX80" s="321">
        <f t="shared" si="141"/>
        <v>0</v>
      </c>
      <c r="DIY80" s="321">
        <f t="shared" si="142"/>
        <v>0</v>
      </c>
      <c r="DIZ80" s="321">
        <f t="shared" si="142"/>
        <v>0</v>
      </c>
      <c r="DJA80" s="321">
        <f t="shared" si="142"/>
        <v>0</v>
      </c>
      <c r="DJB80" s="321">
        <f t="shared" si="142"/>
        <v>0</v>
      </c>
      <c r="DJC80" s="321">
        <f t="shared" si="142"/>
        <v>0</v>
      </c>
      <c r="DJD80" s="321">
        <f t="shared" si="142"/>
        <v>0</v>
      </c>
      <c r="DJE80" s="321">
        <f t="shared" si="142"/>
        <v>0</v>
      </c>
      <c r="DJF80" s="321">
        <f t="shared" si="142"/>
        <v>0</v>
      </c>
      <c r="DJG80" s="321">
        <f t="shared" si="142"/>
        <v>0</v>
      </c>
      <c r="DJH80" s="321">
        <f t="shared" si="142"/>
        <v>0</v>
      </c>
      <c r="DJI80" s="321">
        <f t="shared" si="142"/>
        <v>0</v>
      </c>
      <c r="DJJ80" s="321">
        <f t="shared" si="142"/>
        <v>0</v>
      </c>
      <c r="DJK80" s="321">
        <f t="shared" si="142"/>
        <v>0</v>
      </c>
      <c r="DJL80" s="321">
        <f t="shared" si="142"/>
        <v>0</v>
      </c>
      <c r="DJM80" s="321">
        <f t="shared" si="142"/>
        <v>0</v>
      </c>
      <c r="DJN80" s="321">
        <f t="shared" si="142"/>
        <v>0</v>
      </c>
      <c r="DJO80" s="321">
        <f t="shared" si="142"/>
        <v>0</v>
      </c>
      <c r="DJP80" s="321">
        <f t="shared" si="142"/>
        <v>0</v>
      </c>
      <c r="DJQ80" s="321">
        <f t="shared" si="142"/>
        <v>0</v>
      </c>
      <c r="DJR80" s="321">
        <f t="shared" si="142"/>
        <v>0</v>
      </c>
      <c r="DJS80" s="321">
        <f t="shared" si="142"/>
        <v>0</v>
      </c>
      <c r="DJT80" s="321">
        <f t="shared" si="142"/>
        <v>0</v>
      </c>
      <c r="DJU80" s="321">
        <f t="shared" si="142"/>
        <v>0</v>
      </c>
      <c r="DJV80" s="321">
        <f t="shared" si="142"/>
        <v>0</v>
      </c>
      <c r="DJW80" s="321">
        <f t="shared" si="142"/>
        <v>0</v>
      </c>
      <c r="DJX80" s="321">
        <f t="shared" si="142"/>
        <v>0</v>
      </c>
      <c r="DJY80" s="321">
        <f t="shared" si="142"/>
        <v>0</v>
      </c>
      <c r="DJZ80" s="321">
        <f t="shared" si="142"/>
        <v>0</v>
      </c>
      <c r="DKA80" s="321">
        <f t="shared" si="142"/>
        <v>0</v>
      </c>
      <c r="DKB80" s="321">
        <f t="shared" si="142"/>
        <v>0</v>
      </c>
      <c r="DKC80" s="321">
        <f t="shared" si="142"/>
        <v>0</v>
      </c>
      <c r="DKD80" s="321">
        <f t="shared" si="142"/>
        <v>0</v>
      </c>
      <c r="DKE80" s="321">
        <f t="shared" si="142"/>
        <v>0</v>
      </c>
      <c r="DKF80" s="321">
        <f t="shared" si="142"/>
        <v>0</v>
      </c>
      <c r="DKG80" s="321">
        <f t="shared" si="142"/>
        <v>0</v>
      </c>
      <c r="DKH80" s="321">
        <f t="shared" si="142"/>
        <v>0</v>
      </c>
      <c r="DKI80" s="321">
        <f t="shared" si="142"/>
        <v>0</v>
      </c>
      <c r="DKJ80" s="321">
        <f t="shared" si="142"/>
        <v>0</v>
      </c>
      <c r="DKK80" s="321">
        <f t="shared" si="142"/>
        <v>0</v>
      </c>
      <c r="DKL80" s="321">
        <f t="shared" si="142"/>
        <v>0</v>
      </c>
      <c r="DKM80" s="321">
        <f t="shared" si="142"/>
        <v>0</v>
      </c>
      <c r="DKN80" s="321">
        <f t="shared" si="142"/>
        <v>0</v>
      </c>
      <c r="DKO80" s="321">
        <f t="shared" si="142"/>
        <v>0</v>
      </c>
      <c r="DKP80" s="321">
        <f t="shared" si="142"/>
        <v>0</v>
      </c>
      <c r="DKQ80" s="321">
        <f t="shared" si="142"/>
        <v>0</v>
      </c>
      <c r="DKR80" s="321">
        <f t="shared" si="142"/>
        <v>0</v>
      </c>
      <c r="DKS80" s="321">
        <f t="shared" si="142"/>
        <v>0</v>
      </c>
      <c r="DKT80" s="321">
        <f t="shared" si="142"/>
        <v>0</v>
      </c>
      <c r="DKU80" s="321">
        <f t="shared" si="142"/>
        <v>0</v>
      </c>
      <c r="DKV80" s="321">
        <f t="shared" si="142"/>
        <v>0</v>
      </c>
      <c r="DKW80" s="321">
        <f t="shared" si="142"/>
        <v>0</v>
      </c>
      <c r="DKX80" s="321">
        <f t="shared" si="142"/>
        <v>0</v>
      </c>
      <c r="DKY80" s="321">
        <f t="shared" si="142"/>
        <v>0</v>
      </c>
      <c r="DKZ80" s="321">
        <f t="shared" si="142"/>
        <v>0</v>
      </c>
      <c r="DLA80" s="321">
        <f t="shared" si="142"/>
        <v>0</v>
      </c>
      <c r="DLB80" s="321">
        <f t="shared" si="142"/>
        <v>0</v>
      </c>
      <c r="DLC80" s="321">
        <f t="shared" si="142"/>
        <v>0</v>
      </c>
      <c r="DLD80" s="321">
        <f t="shared" si="142"/>
        <v>0</v>
      </c>
      <c r="DLE80" s="321">
        <f t="shared" si="142"/>
        <v>0</v>
      </c>
      <c r="DLF80" s="321">
        <f t="shared" si="142"/>
        <v>0</v>
      </c>
      <c r="DLG80" s="321">
        <f t="shared" si="142"/>
        <v>0</v>
      </c>
      <c r="DLH80" s="321">
        <f t="shared" si="142"/>
        <v>0</v>
      </c>
      <c r="DLI80" s="321">
        <f t="shared" si="142"/>
        <v>0</v>
      </c>
      <c r="DLJ80" s="321">
        <f t="shared" si="142"/>
        <v>0</v>
      </c>
      <c r="DLK80" s="321">
        <f t="shared" si="143"/>
        <v>0</v>
      </c>
      <c r="DLL80" s="321">
        <f t="shared" si="143"/>
        <v>0</v>
      </c>
      <c r="DLM80" s="321">
        <f t="shared" si="143"/>
        <v>0</v>
      </c>
      <c r="DLN80" s="321">
        <f t="shared" si="143"/>
        <v>0</v>
      </c>
      <c r="DLO80" s="321">
        <f t="shared" si="143"/>
        <v>0</v>
      </c>
      <c r="DLP80" s="321">
        <f t="shared" si="143"/>
        <v>0</v>
      </c>
      <c r="DLQ80" s="321">
        <f t="shared" si="143"/>
        <v>0</v>
      </c>
      <c r="DLR80" s="321">
        <f t="shared" si="143"/>
        <v>0</v>
      </c>
      <c r="DLS80" s="321">
        <f t="shared" si="143"/>
        <v>0</v>
      </c>
      <c r="DLT80" s="321">
        <f t="shared" si="143"/>
        <v>0</v>
      </c>
      <c r="DLU80" s="321">
        <f t="shared" si="143"/>
        <v>0</v>
      </c>
      <c r="DLV80" s="321">
        <f t="shared" si="143"/>
        <v>0</v>
      </c>
      <c r="DLW80" s="321">
        <f t="shared" si="143"/>
        <v>0</v>
      </c>
      <c r="DLX80" s="321">
        <f t="shared" si="143"/>
        <v>0</v>
      </c>
      <c r="DLY80" s="321">
        <f t="shared" si="143"/>
        <v>0</v>
      </c>
      <c r="DLZ80" s="321">
        <f t="shared" si="143"/>
        <v>0</v>
      </c>
      <c r="DMA80" s="321">
        <f t="shared" si="143"/>
        <v>0</v>
      </c>
      <c r="DMB80" s="321">
        <f t="shared" si="143"/>
        <v>0</v>
      </c>
      <c r="DMC80" s="321">
        <f t="shared" si="143"/>
        <v>0</v>
      </c>
      <c r="DMD80" s="321">
        <f t="shared" si="143"/>
        <v>0</v>
      </c>
      <c r="DME80" s="321">
        <f t="shared" si="143"/>
        <v>0</v>
      </c>
      <c r="DMF80" s="321">
        <f t="shared" si="143"/>
        <v>0</v>
      </c>
      <c r="DMG80" s="321">
        <f t="shared" si="143"/>
        <v>0</v>
      </c>
      <c r="DMH80" s="321">
        <f t="shared" si="143"/>
        <v>0</v>
      </c>
      <c r="DMI80" s="321">
        <f t="shared" si="143"/>
        <v>0</v>
      </c>
      <c r="DMJ80" s="321">
        <f t="shared" si="143"/>
        <v>0</v>
      </c>
      <c r="DMK80" s="321">
        <f t="shared" si="143"/>
        <v>0</v>
      </c>
      <c r="DML80" s="321">
        <f t="shared" si="143"/>
        <v>0</v>
      </c>
      <c r="DMM80" s="321">
        <f t="shared" si="143"/>
        <v>0</v>
      </c>
      <c r="DMN80" s="321">
        <f t="shared" si="143"/>
        <v>0</v>
      </c>
      <c r="DMO80" s="321">
        <f t="shared" si="143"/>
        <v>0</v>
      </c>
      <c r="DMP80" s="321">
        <f t="shared" si="143"/>
        <v>0</v>
      </c>
      <c r="DMQ80" s="321">
        <f t="shared" si="143"/>
        <v>0</v>
      </c>
      <c r="DMR80" s="321">
        <f t="shared" si="143"/>
        <v>0</v>
      </c>
      <c r="DMS80" s="321">
        <f t="shared" si="143"/>
        <v>0</v>
      </c>
      <c r="DMT80" s="321">
        <f t="shared" si="143"/>
        <v>0</v>
      </c>
      <c r="DMU80" s="321">
        <f t="shared" si="143"/>
        <v>0</v>
      </c>
      <c r="DMV80" s="321">
        <f t="shared" si="143"/>
        <v>0</v>
      </c>
      <c r="DMW80" s="321">
        <f t="shared" si="143"/>
        <v>0</v>
      </c>
      <c r="DMX80" s="321">
        <f t="shared" si="143"/>
        <v>0</v>
      </c>
      <c r="DMY80" s="321">
        <f t="shared" si="143"/>
        <v>0</v>
      </c>
      <c r="DMZ80" s="321">
        <f t="shared" si="143"/>
        <v>0</v>
      </c>
      <c r="DNA80" s="321">
        <f t="shared" si="143"/>
        <v>0</v>
      </c>
      <c r="DNB80" s="321">
        <f t="shared" si="143"/>
        <v>0</v>
      </c>
      <c r="DNC80" s="321">
        <f t="shared" si="143"/>
        <v>0</v>
      </c>
      <c r="DND80" s="321">
        <f t="shared" si="143"/>
        <v>0</v>
      </c>
      <c r="DNE80" s="321">
        <f t="shared" si="143"/>
        <v>0</v>
      </c>
      <c r="DNF80" s="321">
        <f t="shared" si="143"/>
        <v>0</v>
      </c>
      <c r="DNG80" s="321">
        <f t="shared" si="143"/>
        <v>0</v>
      </c>
      <c r="DNH80" s="321">
        <f t="shared" si="143"/>
        <v>0</v>
      </c>
      <c r="DNI80" s="321">
        <f t="shared" si="143"/>
        <v>0</v>
      </c>
      <c r="DNJ80" s="321">
        <f t="shared" si="143"/>
        <v>0</v>
      </c>
      <c r="DNK80" s="321">
        <f t="shared" si="143"/>
        <v>0</v>
      </c>
      <c r="DNL80" s="321">
        <f t="shared" si="143"/>
        <v>0</v>
      </c>
      <c r="DNM80" s="321">
        <f t="shared" si="143"/>
        <v>0</v>
      </c>
      <c r="DNN80" s="321">
        <f t="shared" si="143"/>
        <v>0</v>
      </c>
      <c r="DNO80" s="321">
        <f t="shared" si="143"/>
        <v>0</v>
      </c>
      <c r="DNP80" s="321">
        <f t="shared" si="143"/>
        <v>0</v>
      </c>
      <c r="DNQ80" s="321">
        <f t="shared" si="143"/>
        <v>0</v>
      </c>
      <c r="DNR80" s="321">
        <f t="shared" si="143"/>
        <v>0</v>
      </c>
      <c r="DNS80" s="321">
        <f t="shared" si="143"/>
        <v>0</v>
      </c>
      <c r="DNT80" s="321">
        <f t="shared" si="143"/>
        <v>0</v>
      </c>
      <c r="DNU80" s="321">
        <f t="shared" si="143"/>
        <v>0</v>
      </c>
      <c r="DNV80" s="321">
        <f t="shared" si="143"/>
        <v>0</v>
      </c>
      <c r="DNW80" s="321">
        <f t="shared" si="144"/>
        <v>0</v>
      </c>
      <c r="DNX80" s="321">
        <f t="shared" si="144"/>
        <v>0</v>
      </c>
      <c r="DNY80" s="321">
        <f t="shared" si="144"/>
        <v>0</v>
      </c>
      <c r="DNZ80" s="321">
        <f t="shared" si="144"/>
        <v>0</v>
      </c>
      <c r="DOA80" s="321">
        <f t="shared" si="144"/>
        <v>0</v>
      </c>
      <c r="DOB80" s="321">
        <f t="shared" si="144"/>
        <v>0</v>
      </c>
      <c r="DOC80" s="321">
        <f t="shared" si="144"/>
        <v>0</v>
      </c>
      <c r="DOD80" s="321">
        <f t="shared" si="144"/>
        <v>0</v>
      </c>
      <c r="DOE80" s="321">
        <f t="shared" si="144"/>
        <v>0</v>
      </c>
      <c r="DOF80" s="321">
        <f t="shared" si="144"/>
        <v>0</v>
      </c>
      <c r="DOG80" s="321">
        <f t="shared" si="144"/>
        <v>0</v>
      </c>
      <c r="DOH80" s="321">
        <f t="shared" si="144"/>
        <v>0</v>
      </c>
      <c r="DOI80" s="321">
        <f t="shared" si="144"/>
        <v>0</v>
      </c>
      <c r="DOJ80" s="321">
        <f t="shared" si="144"/>
        <v>0</v>
      </c>
      <c r="DOK80" s="321">
        <f t="shared" si="144"/>
        <v>0</v>
      </c>
      <c r="DOL80" s="321">
        <f t="shared" si="144"/>
        <v>0</v>
      </c>
      <c r="DOM80" s="321">
        <f t="shared" si="144"/>
        <v>0</v>
      </c>
      <c r="DON80" s="321">
        <f t="shared" si="144"/>
        <v>0</v>
      </c>
      <c r="DOO80" s="321">
        <f t="shared" si="144"/>
        <v>0</v>
      </c>
      <c r="DOP80" s="321">
        <f t="shared" si="144"/>
        <v>0</v>
      </c>
      <c r="DOQ80" s="321">
        <f t="shared" si="144"/>
        <v>0</v>
      </c>
      <c r="DOR80" s="321">
        <f t="shared" si="144"/>
        <v>0</v>
      </c>
      <c r="DOS80" s="321">
        <f t="shared" si="144"/>
        <v>0</v>
      </c>
      <c r="DOT80" s="321">
        <f t="shared" si="144"/>
        <v>0</v>
      </c>
      <c r="DOU80" s="321">
        <f t="shared" si="144"/>
        <v>0</v>
      </c>
      <c r="DOV80" s="321">
        <f t="shared" si="144"/>
        <v>0</v>
      </c>
      <c r="DOW80" s="321">
        <f t="shared" si="144"/>
        <v>0</v>
      </c>
      <c r="DOX80" s="321">
        <f t="shared" si="144"/>
        <v>0</v>
      </c>
      <c r="DOY80" s="321">
        <f t="shared" si="144"/>
        <v>0</v>
      </c>
      <c r="DOZ80" s="321">
        <f t="shared" si="144"/>
        <v>0</v>
      </c>
      <c r="DPA80" s="321">
        <f t="shared" si="144"/>
        <v>0</v>
      </c>
      <c r="DPB80" s="321">
        <f t="shared" si="144"/>
        <v>0</v>
      </c>
      <c r="DPC80" s="321">
        <f t="shared" si="144"/>
        <v>0</v>
      </c>
      <c r="DPD80" s="321">
        <f t="shared" si="144"/>
        <v>0</v>
      </c>
      <c r="DPE80" s="321">
        <f t="shared" si="144"/>
        <v>0</v>
      </c>
      <c r="DPF80" s="321">
        <f t="shared" si="144"/>
        <v>0</v>
      </c>
      <c r="DPG80" s="321">
        <f t="shared" si="144"/>
        <v>0</v>
      </c>
      <c r="DPH80" s="321">
        <f t="shared" si="144"/>
        <v>0</v>
      </c>
      <c r="DPI80" s="321">
        <f t="shared" si="144"/>
        <v>0</v>
      </c>
      <c r="DPJ80" s="321">
        <f t="shared" si="144"/>
        <v>0</v>
      </c>
      <c r="DPK80" s="321">
        <f t="shared" si="144"/>
        <v>0</v>
      </c>
      <c r="DPL80" s="321">
        <f t="shared" si="144"/>
        <v>0</v>
      </c>
      <c r="DPM80" s="321">
        <f t="shared" si="144"/>
        <v>0</v>
      </c>
      <c r="DPN80" s="321">
        <f t="shared" si="144"/>
        <v>0</v>
      </c>
      <c r="DPO80" s="321">
        <f t="shared" si="144"/>
        <v>0</v>
      </c>
      <c r="DPP80" s="321">
        <f t="shared" si="144"/>
        <v>0</v>
      </c>
      <c r="DPQ80" s="321">
        <f t="shared" si="144"/>
        <v>0</v>
      </c>
      <c r="DPR80" s="321">
        <f t="shared" si="144"/>
        <v>0</v>
      </c>
      <c r="DPS80" s="321">
        <f t="shared" si="144"/>
        <v>0</v>
      </c>
      <c r="DPT80" s="321">
        <f t="shared" si="144"/>
        <v>0</v>
      </c>
      <c r="DPU80" s="321">
        <f t="shared" si="144"/>
        <v>0</v>
      </c>
      <c r="DPV80" s="321">
        <f t="shared" si="144"/>
        <v>0</v>
      </c>
      <c r="DPW80" s="321">
        <f t="shared" si="144"/>
        <v>0</v>
      </c>
      <c r="DPX80" s="321">
        <f t="shared" si="144"/>
        <v>0</v>
      </c>
      <c r="DPY80" s="321">
        <f t="shared" si="144"/>
        <v>0</v>
      </c>
      <c r="DPZ80" s="321">
        <f t="shared" si="144"/>
        <v>0</v>
      </c>
      <c r="DQA80" s="321">
        <f t="shared" si="144"/>
        <v>0</v>
      </c>
      <c r="DQB80" s="321">
        <f t="shared" si="144"/>
        <v>0</v>
      </c>
      <c r="DQC80" s="321">
        <f t="shared" si="144"/>
        <v>0</v>
      </c>
      <c r="DQD80" s="321">
        <f t="shared" si="144"/>
        <v>0</v>
      </c>
      <c r="DQE80" s="321">
        <f t="shared" si="144"/>
        <v>0</v>
      </c>
      <c r="DQF80" s="321">
        <f t="shared" si="144"/>
        <v>0</v>
      </c>
      <c r="DQG80" s="321">
        <f t="shared" si="144"/>
        <v>0</v>
      </c>
      <c r="DQH80" s="321">
        <f t="shared" si="144"/>
        <v>0</v>
      </c>
      <c r="DQI80" s="321">
        <f t="shared" si="145"/>
        <v>0</v>
      </c>
      <c r="DQJ80" s="321">
        <f t="shared" si="145"/>
        <v>0</v>
      </c>
      <c r="DQK80" s="321">
        <f t="shared" si="145"/>
        <v>0</v>
      </c>
      <c r="DQL80" s="321">
        <f t="shared" si="145"/>
        <v>0</v>
      </c>
      <c r="DQM80" s="321">
        <f t="shared" si="145"/>
        <v>0</v>
      </c>
      <c r="DQN80" s="321">
        <f t="shared" si="145"/>
        <v>0</v>
      </c>
      <c r="DQO80" s="321">
        <f t="shared" si="145"/>
        <v>0</v>
      </c>
      <c r="DQP80" s="321">
        <f t="shared" si="145"/>
        <v>0</v>
      </c>
      <c r="DQQ80" s="321">
        <f t="shared" si="145"/>
        <v>0</v>
      </c>
      <c r="DQR80" s="321">
        <f t="shared" si="145"/>
        <v>0</v>
      </c>
      <c r="DQS80" s="321">
        <f t="shared" si="145"/>
        <v>0</v>
      </c>
      <c r="DQT80" s="321">
        <f t="shared" si="145"/>
        <v>0</v>
      </c>
      <c r="DQU80" s="321">
        <f t="shared" si="145"/>
        <v>0</v>
      </c>
      <c r="DQV80" s="321">
        <f t="shared" si="145"/>
        <v>0</v>
      </c>
      <c r="DQW80" s="321">
        <f t="shared" si="145"/>
        <v>0</v>
      </c>
      <c r="DQX80" s="321">
        <f t="shared" si="145"/>
        <v>0</v>
      </c>
      <c r="DQY80" s="321">
        <f t="shared" si="145"/>
        <v>0</v>
      </c>
      <c r="DQZ80" s="321">
        <f t="shared" si="145"/>
        <v>0</v>
      </c>
      <c r="DRA80" s="321">
        <f t="shared" si="145"/>
        <v>0</v>
      </c>
      <c r="DRB80" s="321">
        <f t="shared" si="145"/>
        <v>0</v>
      </c>
      <c r="DRC80" s="321">
        <f t="shared" si="145"/>
        <v>0</v>
      </c>
      <c r="DRD80" s="321">
        <f t="shared" si="145"/>
        <v>0</v>
      </c>
      <c r="DRE80" s="321">
        <f t="shared" si="145"/>
        <v>0</v>
      </c>
      <c r="DRF80" s="321">
        <f t="shared" si="145"/>
        <v>0</v>
      </c>
      <c r="DRG80" s="321">
        <f t="shared" si="145"/>
        <v>0</v>
      </c>
      <c r="DRH80" s="321">
        <f t="shared" si="145"/>
        <v>0</v>
      </c>
      <c r="DRI80" s="321">
        <f t="shared" si="145"/>
        <v>0</v>
      </c>
      <c r="DRJ80" s="321">
        <f t="shared" si="145"/>
        <v>0</v>
      </c>
      <c r="DRK80" s="321">
        <f t="shared" si="145"/>
        <v>0</v>
      </c>
      <c r="DRL80" s="321">
        <f t="shared" si="145"/>
        <v>0</v>
      </c>
      <c r="DRM80" s="321">
        <f t="shared" si="145"/>
        <v>0</v>
      </c>
      <c r="DRN80" s="321">
        <f t="shared" si="145"/>
        <v>0</v>
      </c>
      <c r="DRO80" s="321">
        <f t="shared" si="145"/>
        <v>0</v>
      </c>
      <c r="DRP80" s="321">
        <f t="shared" si="145"/>
        <v>0</v>
      </c>
      <c r="DRQ80" s="321">
        <f t="shared" si="145"/>
        <v>0</v>
      </c>
      <c r="DRR80" s="321">
        <f t="shared" si="145"/>
        <v>0</v>
      </c>
      <c r="DRS80" s="321">
        <f t="shared" si="145"/>
        <v>0</v>
      </c>
      <c r="DRT80" s="321">
        <f t="shared" si="145"/>
        <v>0</v>
      </c>
      <c r="DRU80" s="321">
        <f t="shared" si="145"/>
        <v>0</v>
      </c>
      <c r="DRV80" s="321">
        <f t="shared" si="145"/>
        <v>0</v>
      </c>
      <c r="DRW80" s="321">
        <f t="shared" si="145"/>
        <v>0</v>
      </c>
      <c r="DRX80" s="321">
        <f t="shared" si="145"/>
        <v>0</v>
      </c>
      <c r="DRY80" s="321">
        <f t="shared" si="145"/>
        <v>0</v>
      </c>
      <c r="DRZ80" s="321">
        <f t="shared" si="145"/>
        <v>0</v>
      </c>
      <c r="DSA80" s="321">
        <f t="shared" si="145"/>
        <v>0</v>
      </c>
      <c r="DSB80" s="321">
        <f t="shared" si="145"/>
        <v>0</v>
      </c>
      <c r="DSC80" s="321">
        <f t="shared" si="145"/>
        <v>0</v>
      </c>
      <c r="DSD80" s="321">
        <f t="shared" si="145"/>
        <v>0</v>
      </c>
      <c r="DSE80" s="321">
        <f t="shared" si="145"/>
        <v>0</v>
      </c>
      <c r="DSF80" s="321">
        <f t="shared" si="145"/>
        <v>0</v>
      </c>
      <c r="DSG80" s="321">
        <f t="shared" si="145"/>
        <v>0</v>
      </c>
      <c r="DSH80" s="321">
        <f t="shared" si="145"/>
        <v>0</v>
      </c>
      <c r="DSI80" s="321">
        <f t="shared" si="145"/>
        <v>0</v>
      </c>
      <c r="DSJ80" s="321">
        <f t="shared" si="145"/>
        <v>0</v>
      </c>
      <c r="DSK80" s="321">
        <f t="shared" si="145"/>
        <v>0</v>
      </c>
      <c r="DSL80" s="321">
        <f t="shared" si="145"/>
        <v>0</v>
      </c>
      <c r="DSM80" s="321">
        <f t="shared" si="145"/>
        <v>0</v>
      </c>
      <c r="DSN80" s="321">
        <f t="shared" si="145"/>
        <v>0</v>
      </c>
      <c r="DSO80" s="321">
        <f t="shared" si="145"/>
        <v>0</v>
      </c>
      <c r="DSP80" s="321">
        <f t="shared" si="145"/>
        <v>0</v>
      </c>
      <c r="DSQ80" s="321">
        <f t="shared" si="145"/>
        <v>0</v>
      </c>
      <c r="DSR80" s="321">
        <f t="shared" si="145"/>
        <v>0</v>
      </c>
      <c r="DSS80" s="321">
        <f t="shared" si="145"/>
        <v>0</v>
      </c>
      <c r="DST80" s="321">
        <f t="shared" si="145"/>
        <v>0</v>
      </c>
      <c r="DSU80" s="321">
        <f t="shared" si="146"/>
        <v>0</v>
      </c>
      <c r="DSV80" s="321">
        <f t="shared" si="146"/>
        <v>0</v>
      </c>
      <c r="DSW80" s="321">
        <f t="shared" si="146"/>
        <v>0</v>
      </c>
      <c r="DSX80" s="321">
        <f t="shared" si="146"/>
        <v>0</v>
      </c>
      <c r="DSY80" s="321">
        <f t="shared" si="146"/>
        <v>0</v>
      </c>
      <c r="DSZ80" s="321">
        <f t="shared" si="146"/>
        <v>0</v>
      </c>
      <c r="DTA80" s="321">
        <f t="shared" si="146"/>
        <v>0</v>
      </c>
      <c r="DTB80" s="321">
        <f t="shared" si="146"/>
        <v>0</v>
      </c>
      <c r="DTC80" s="321">
        <f t="shared" si="146"/>
        <v>0</v>
      </c>
      <c r="DTD80" s="321">
        <f t="shared" si="146"/>
        <v>0</v>
      </c>
      <c r="DTE80" s="321">
        <f t="shared" si="146"/>
        <v>0</v>
      </c>
      <c r="DTF80" s="321">
        <f t="shared" si="146"/>
        <v>0</v>
      </c>
      <c r="DTG80" s="321">
        <f t="shared" si="146"/>
        <v>0</v>
      </c>
      <c r="DTH80" s="321">
        <f t="shared" si="146"/>
        <v>0</v>
      </c>
      <c r="DTI80" s="321">
        <f t="shared" si="146"/>
        <v>0</v>
      </c>
      <c r="DTJ80" s="321">
        <f t="shared" si="146"/>
        <v>0</v>
      </c>
      <c r="DTK80" s="321">
        <f t="shared" si="146"/>
        <v>0</v>
      </c>
      <c r="DTL80" s="321">
        <f t="shared" si="146"/>
        <v>0</v>
      </c>
      <c r="DTM80" s="321">
        <f t="shared" si="146"/>
        <v>0</v>
      </c>
      <c r="DTN80" s="321">
        <f t="shared" si="146"/>
        <v>0</v>
      </c>
      <c r="DTO80" s="321">
        <f t="shared" si="146"/>
        <v>0</v>
      </c>
      <c r="DTP80" s="321">
        <f t="shared" si="146"/>
        <v>0</v>
      </c>
      <c r="DTQ80" s="321">
        <f t="shared" si="146"/>
        <v>0</v>
      </c>
      <c r="DTR80" s="321">
        <f t="shared" si="146"/>
        <v>0</v>
      </c>
      <c r="DTS80" s="321">
        <f t="shared" si="146"/>
        <v>0</v>
      </c>
      <c r="DTT80" s="321">
        <f t="shared" si="146"/>
        <v>0</v>
      </c>
      <c r="DTU80" s="321">
        <f t="shared" si="146"/>
        <v>0</v>
      </c>
      <c r="DTV80" s="321">
        <f t="shared" si="146"/>
        <v>0</v>
      </c>
      <c r="DTW80" s="321">
        <f t="shared" si="146"/>
        <v>0</v>
      </c>
      <c r="DTX80" s="321">
        <f t="shared" si="146"/>
        <v>0</v>
      </c>
      <c r="DTY80" s="321">
        <f t="shared" si="146"/>
        <v>0</v>
      </c>
      <c r="DTZ80" s="321">
        <f t="shared" si="146"/>
        <v>0</v>
      </c>
      <c r="DUA80" s="321">
        <f t="shared" si="146"/>
        <v>0</v>
      </c>
      <c r="DUB80" s="321">
        <f t="shared" si="146"/>
        <v>0</v>
      </c>
      <c r="DUC80" s="321">
        <f t="shared" si="146"/>
        <v>0</v>
      </c>
      <c r="DUD80" s="321">
        <f t="shared" si="146"/>
        <v>0</v>
      </c>
      <c r="DUE80" s="321">
        <f t="shared" si="146"/>
        <v>0</v>
      </c>
      <c r="DUF80" s="321">
        <f t="shared" si="146"/>
        <v>0</v>
      </c>
      <c r="DUG80" s="321">
        <f t="shared" si="146"/>
        <v>0</v>
      </c>
      <c r="DUH80" s="321">
        <f t="shared" si="146"/>
        <v>0</v>
      </c>
      <c r="DUI80" s="321">
        <f t="shared" si="146"/>
        <v>0</v>
      </c>
      <c r="DUJ80" s="321">
        <f t="shared" si="146"/>
        <v>0</v>
      </c>
      <c r="DUK80" s="321">
        <f t="shared" si="146"/>
        <v>0</v>
      </c>
      <c r="DUL80" s="321">
        <f t="shared" si="146"/>
        <v>0</v>
      </c>
      <c r="DUM80" s="321">
        <f t="shared" si="146"/>
        <v>0</v>
      </c>
      <c r="DUN80" s="321">
        <f t="shared" si="146"/>
        <v>0</v>
      </c>
      <c r="DUO80" s="321">
        <f t="shared" si="146"/>
        <v>0</v>
      </c>
      <c r="DUP80" s="321">
        <f t="shared" si="146"/>
        <v>0</v>
      </c>
      <c r="DUQ80" s="321">
        <f t="shared" si="146"/>
        <v>0</v>
      </c>
      <c r="DUR80" s="321">
        <f t="shared" si="146"/>
        <v>0</v>
      </c>
      <c r="DUS80" s="321">
        <f t="shared" si="146"/>
        <v>0</v>
      </c>
      <c r="DUT80" s="321">
        <f t="shared" si="146"/>
        <v>0</v>
      </c>
      <c r="DUU80" s="321">
        <f t="shared" si="146"/>
        <v>0</v>
      </c>
      <c r="DUV80" s="321">
        <f t="shared" si="146"/>
        <v>0</v>
      </c>
      <c r="DUW80" s="321">
        <f t="shared" si="146"/>
        <v>0</v>
      </c>
      <c r="DUX80" s="321">
        <f t="shared" si="146"/>
        <v>0</v>
      </c>
      <c r="DUY80" s="321">
        <f t="shared" si="146"/>
        <v>0</v>
      </c>
      <c r="DUZ80" s="321">
        <f t="shared" si="146"/>
        <v>0</v>
      </c>
      <c r="DVA80" s="321">
        <f t="shared" si="146"/>
        <v>0</v>
      </c>
      <c r="DVB80" s="321">
        <f t="shared" si="146"/>
        <v>0</v>
      </c>
      <c r="DVC80" s="321">
        <f t="shared" si="146"/>
        <v>0</v>
      </c>
      <c r="DVD80" s="321">
        <f t="shared" si="146"/>
        <v>0</v>
      </c>
      <c r="DVE80" s="321">
        <f t="shared" si="146"/>
        <v>0</v>
      </c>
      <c r="DVF80" s="321">
        <f t="shared" si="146"/>
        <v>0</v>
      </c>
      <c r="DVG80" s="321">
        <f t="shared" si="147"/>
        <v>0</v>
      </c>
      <c r="DVH80" s="321">
        <f t="shared" si="147"/>
        <v>0</v>
      </c>
      <c r="DVI80" s="321">
        <f t="shared" si="147"/>
        <v>0</v>
      </c>
      <c r="DVJ80" s="321">
        <f t="shared" si="147"/>
        <v>0</v>
      </c>
      <c r="DVK80" s="321">
        <f t="shared" si="147"/>
        <v>0</v>
      </c>
      <c r="DVL80" s="321">
        <f t="shared" si="147"/>
        <v>0</v>
      </c>
      <c r="DVM80" s="321">
        <f t="shared" si="147"/>
        <v>0</v>
      </c>
      <c r="DVN80" s="321">
        <f t="shared" si="147"/>
        <v>0</v>
      </c>
      <c r="DVO80" s="321">
        <f t="shared" si="147"/>
        <v>0</v>
      </c>
      <c r="DVP80" s="321">
        <f t="shared" si="147"/>
        <v>0</v>
      </c>
      <c r="DVQ80" s="321">
        <f t="shared" si="147"/>
        <v>0</v>
      </c>
      <c r="DVR80" s="321">
        <f t="shared" si="147"/>
        <v>0</v>
      </c>
      <c r="DVS80" s="321">
        <f t="shared" si="147"/>
        <v>0</v>
      </c>
      <c r="DVT80" s="321">
        <f t="shared" si="147"/>
        <v>0</v>
      </c>
      <c r="DVU80" s="321">
        <f t="shared" si="147"/>
        <v>0</v>
      </c>
      <c r="DVV80" s="321">
        <f t="shared" si="147"/>
        <v>0</v>
      </c>
      <c r="DVW80" s="321">
        <f t="shared" si="147"/>
        <v>0</v>
      </c>
      <c r="DVX80" s="321">
        <f t="shared" si="147"/>
        <v>0</v>
      </c>
      <c r="DVY80" s="321">
        <f t="shared" si="147"/>
        <v>0</v>
      </c>
      <c r="DVZ80" s="321">
        <f t="shared" si="147"/>
        <v>0</v>
      </c>
      <c r="DWA80" s="321">
        <f t="shared" si="147"/>
        <v>0</v>
      </c>
      <c r="DWB80" s="321">
        <f t="shared" si="147"/>
        <v>0</v>
      </c>
      <c r="DWC80" s="321">
        <f t="shared" si="147"/>
        <v>0</v>
      </c>
      <c r="DWD80" s="321">
        <f t="shared" si="147"/>
        <v>0</v>
      </c>
      <c r="DWE80" s="321">
        <f t="shared" si="147"/>
        <v>0</v>
      </c>
      <c r="DWF80" s="321">
        <f t="shared" si="147"/>
        <v>0</v>
      </c>
      <c r="DWG80" s="321">
        <f t="shared" si="147"/>
        <v>0</v>
      </c>
      <c r="DWH80" s="321">
        <f t="shared" si="147"/>
        <v>0</v>
      </c>
      <c r="DWI80" s="321">
        <f t="shared" si="147"/>
        <v>0</v>
      </c>
      <c r="DWJ80" s="321">
        <f t="shared" si="147"/>
        <v>0</v>
      </c>
      <c r="DWK80" s="321">
        <f t="shared" si="147"/>
        <v>0</v>
      </c>
      <c r="DWL80" s="321">
        <f t="shared" si="147"/>
        <v>0</v>
      </c>
      <c r="DWM80" s="321">
        <f t="shared" si="147"/>
        <v>0</v>
      </c>
      <c r="DWN80" s="321">
        <f t="shared" si="147"/>
        <v>0</v>
      </c>
      <c r="DWO80" s="321">
        <f t="shared" si="147"/>
        <v>0</v>
      </c>
      <c r="DWP80" s="321">
        <f t="shared" si="147"/>
        <v>0</v>
      </c>
      <c r="DWQ80" s="321">
        <f t="shared" si="147"/>
        <v>0</v>
      </c>
      <c r="DWR80" s="321">
        <f t="shared" si="147"/>
        <v>0</v>
      </c>
      <c r="DWS80" s="321">
        <f t="shared" si="147"/>
        <v>0</v>
      </c>
      <c r="DWT80" s="321">
        <f t="shared" si="147"/>
        <v>0</v>
      </c>
      <c r="DWU80" s="321">
        <f t="shared" si="147"/>
        <v>0</v>
      </c>
      <c r="DWV80" s="321">
        <f t="shared" si="147"/>
        <v>0</v>
      </c>
      <c r="DWW80" s="321">
        <f t="shared" si="147"/>
        <v>0</v>
      </c>
      <c r="DWX80" s="321">
        <f t="shared" si="147"/>
        <v>0</v>
      </c>
      <c r="DWY80" s="321">
        <f t="shared" si="147"/>
        <v>0</v>
      </c>
      <c r="DWZ80" s="321">
        <f t="shared" si="147"/>
        <v>0</v>
      </c>
      <c r="DXA80" s="321">
        <f t="shared" si="147"/>
        <v>0</v>
      </c>
      <c r="DXB80" s="321">
        <f t="shared" si="147"/>
        <v>0</v>
      </c>
      <c r="DXC80" s="321">
        <f t="shared" si="147"/>
        <v>0</v>
      </c>
      <c r="DXD80" s="321">
        <f t="shared" si="147"/>
        <v>0</v>
      </c>
      <c r="DXE80" s="321">
        <f t="shared" si="147"/>
        <v>0</v>
      </c>
      <c r="DXF80" s="321">
        <f t="shared" si="147"/>
        <v>0</v>
      </c>
      <c r="DXG80" s="321">
        <f t="shared" si="147"/>
        <v>0</v>
      </c>
      <c r="DXH80" s="321">
        <f t="shared" si="147"/>
        <v>0</v>
      </c>
      <c r="DXI80" s="321">
        <f t="shared" si="147"/>
        <v>0</v>
      </c>
      <c r="DXJ80" s="321">
        <f t="shared" si="147"/>
        <v>0</v>
      </c>
      <c r="DXK80" s="321">
        <f t="shared" si="147"/>
        <v>0</v>
      </c>
      <c r="DXL80" s="321">
        <f t="shared" si="147"/>
        <v>0</v>
      </c>
      <c r="DXM80" s="321">
        <f t="shared" si="147"/>
        <v>0</v>
      </c>
      <c r="DXN80" s="321">
        <f t="shared" si="147"/>
        <v>0</v>
      </c>
      <c r="DXO80" s="321">
        <f t="shared" si="147"/>
        <v>0</v>
      </c>
      <c r="DXP80" s="321">
        <f t="shared" si="147"/>
        <v>0</v>
      </c>
      <c r="DXQ80" s="321">
        <f t="shared" si="147"/>
        <v>0</v>
      </c>
      <c r="DXR80" s="321">
        <f t="shared" si="147"/>
        <v>0</v>
      </c>
      <c r="DXS80" s="321">
        <f t="shared" si="148"/>
        <v>0</v>
      </c>
      <c r="DXT80" s="321">
        <f t="shared" si="148"/>
        <v>0</v>
      </c>
      <c r="DXU80" s="321">
        <f t="shared" si="148"/>
        <v>0</v>
      </c>
      <c r="DXV80" s="321">
        <f t="shared" si="148"/>
        <v>0</v>
      </c>
      <c r="DXW80" s="321">
        <f t="shared" si="148"/>
        <v>0</v>
      </c>
      <c r="DXX80" s="321">
        <f t="shared" si="148"/>
        <v>0</v>
      </c>
      <c r="DXY80" s="321">
        <f t="shared" si="148"/>
        <v>0</v>
      </c>
      <c r="DXZ80" s="321">
        <f t="shared" si="148"/>
        <v>0</v>
      </c>
      <c r="DYA80" s="321">
        <f t="shared" si="148"/>
        <v>0</v>
      </c>
      <c r="DYB80" s="321">
        <f t="shared" si="148"/>
        <v>0</v>
      </c>
      <c r="DYC80" s="321">
        <f t="shared" si="148"/>
        <v>0</v>
      </c>
      <c r="DYD80" s="321">
        <f t="shared" si="148"/>
        <v>0</v>
      </c>
      <c r="DYE80" s="321">
        <f t="shared" si="148"/>
        <v>0</v>
      </c>
      <c r="DYF80" s="321">
        <f t="shared" si="148"/>
        <v>0</v>
      </c>
      <c r="DYG80" s="321">
        <f t="shared" si="148"/>
        <v>0</v>
      </c>
      <c r="DYH80" s="321">
        <f t="shared" si="148"/>
        <v>0</v>
      </c>
      <c r="DYI80" s="321">
        <f t="shared" si="148"/>
        <v>0</v>
      </c>
      <c r="DYJ80" s="321">
        <f t="shared" si="148"/>
        <v>0</v>
      </c>
      <c r="DYK80" s="321">
        <f t="shared" si="148"/>
        <v>0</v>
      </c>
      <c r="DYL80" s="321">
        <f t="shared" si="148"/>
        <v>0</v>
      </c>
      <c r="DYM80" s="321">
        <f t="shared" si="148"/>
        <v>0</v>
      </c>
      <c r="DYN80" s="321">
        <f t="shared" si="148"/>
        <v>0</v>
      </c>
      <c r="DYO80" s="321">
        <f t="shared" si="148"/>
        <v>0</v>
      </c>
      <c r="DYP80" s="321">
        <f t="shared" si="148"/>
        <v>0</v>
      </c>
      <c r="DYQ80" s="321">
        <f t="shared" si="148"/>
        <v>0</v>
      </c>
      <c r="DYR80" s="321">
        <f t="shared" si="148"/>
        <v>0</v>
      </c>
      <c r="DYS80" s="321">
        <f t="shared" si="148"/>
        <v>0</v>
      </c>
      <c r="DYT80" s="321">
        <f t="shared" si="148"/>
        <v>0</v>
      </c>
      <c r="DYU80" s="321">
        <f t="shared" si="148"/>
        <v>0</v>
      </c>
      <c r="DYV80" s="321">
        <f t="shared" si="148"/>
        <v>0</v>
      </c>
      <c r="DYW80" s="321">
        <f t="shared" si="148"/>
        <v>0</v>
      </c>
      <c r="DYX80" s="321">
        <f t="shared" si="148"/>
        <v>0</v>
      </c>
      <c r="DYY80" s="321">
        <f t="shared" si="148"/>
        <v>0</v>
      </c>
      <c r="DYZ80" s="321">
        <f t="shared" si="148"/>
        <v>0</v>
      </c>
      <c r="DZA80" s="321">
        <f t="shared" si="148"/>
        <v>0</v>
      </c>
      <c r="DZB80" s="321">
        <f t="shared" si="148"/>
        <v>0</v>
      </c>
      <c r="DZC80" s="321">
        <f t="shared" si="148"/>
        <v>0</v>
      </c>
      <c r="DZD80" s="321">
        <f t="shared" si="148"/>
        <v>0</v>
      </c>
      <c r="DZE80" s="321">
        <f t="shared" si="148"/>
        <v>0</v>
      </c>
      <c r="DZF80" s="321">
        <f t="shared" si="148"/>
        <v>0</v>
      </c>
      <c r="DZG80" s="321">
        <f t="shared" si="148"/>
        <v>0</v>
      </c>
      <c r="DZH80" s="321">
        <f t="shared" si="148"/>
        <v>0</v>
      </c>
      <c r="DZI80" s="321">
        <f t="shared" si="148"/>
        <v>0</v>
      </c>
      <c r="DZJ80" s="321">
        <f t="shared" si="148"/>
        <v>0</v>
      </c>
      <c r="DZK80" s="321">
        <f t="shared" si="148"/>
        <v>0</v>
      </c>
      <c r="DZL80" s="321">
        <f t="shared" si="148"/>
        <v>0</v>
      </c>
      <c r="DZM80" s="321">
        <f t="shared" si="148"/>
        <v>0</v>
      </c>
      <c r="DZN80" s="321">
        <f t="shared" si="148"/>
        <v>0</v>
      </c>
      <c r="DZO80" s="321">
        <f t="shared" si="148"/>
        <v>0</v>
      </c>
      <c r="DZP80" s="321">
        <f t="shared" si="148"/>
        <v>0</v>
      </c>
      <c r="DZQ80" s="321">
        <f t="shared" si="148"/>
        <v>0</v>
      </c>
      <c r="DZR80" s="321">
        <f t="shared" si="148"/>
        <v>0</v>
      </c>
      <c r="DZS80" s="321">
        <f t="shared" si="148"/>
        <v>0</v>
      </c>
      <c r="DZT80" s="321">
        <f t="shared" si="148"/>
        <v>0</v>
      </c>
      <c r="DZU80" s="321">
        <f t="shared" si="148"/>
        <v>0</v>
      </c>
      <c r="DZV80" s="321">
        <f t="shared" si="148"/>
        <v>0</v>
      </c>
      <c r="DZW80" s="321">
        <f t="shared" si="148"/>
        <v>0</v>
      </c>
      <c r="DZX80" s="321">
        <f t="shared" si="148"/>
        <v>0</v>
      </c>
      <c r="DZY80" s="321">
        <f t="shared" si="148"/>
        <v>0</v>
      </c>
      <c r="DZZ80" s="321">
        <f t="shared" si="148"/>
        <v>0</v>
      </c>
      <c r="EAA80" s="321">
        <f t="shared" si="148"/>
        <v>0</v>
      </c>
      <c r="EAB80" s="321">
        <f t="shared" si="148"/>
        <v>0</v>
      </c>
      <c r="EAC80" s="321">
        <f t="shared" si="148"/>
        <v>0</v>
      </c>
      <c r="EAD80" s="321">
        <f t="shared" si="148"/>
        <v>0</v>
      </c>
      <c r="EAE80" s="321">
        <f t="shared" si="149"/>
        <v>0</v>
      </c>
      <c r="EAF80" s="321">
        <f t="shared" si="149"/>
        <v>0</v>
      </c>
      <c r="EAG80" s="321">
        <f t="shared" si="149"/>
        <v>0</v>
      </c>
      <c r="EAH80" s="321">
        <f t="shared" si="149"/>
        <v>0</v>
      </c>
      <c r="EAI80" s="321">
        <f t="shared" si="149"/>
        <v>0</v>
      </c>
      <c r="EAJ80" s="321">
        <f t="shared" si="149"/>
        <v>0</v>
      </c>
      <c r="EAK80" s="321">
        <f t="shared" si="149"/>
        <v>0</v>
      </c>
      <c r="EAL80" s="321">
        <f t="shared" si="149"/>
        <v>0</v>
      </c>
      <c r="EAM80" s="321">
        <f t="shared" si="149"/>
        <v>0</v>
      </c>
      <c r="EAN80" s="321">
        <f t="shared" si="149"/>
        <v>0</v>
      </c>
      <c r="EAO80" s="321">
        <f t="shared" si="149"/>
        <v>0</v>
      </c>
      <c r="EAP80" s="321">
        <f t="shared" si="149"/>
        <v>0</v>
      </c>
      <c r="EAQ80" s="321">
        <f t="shared" si="149"/>
        <v>0</v>
      </c>
      <c r="EAR80" s="321">
        <f t="shared" si="149"/>
        <v>0</v>
      </c>
      <c r="EAS80" s="321">
        <f t="shared" si="149"/>
        <v>0</v>
      </c>
      <c r="EAT80" s="321">
        <f t="shared" si="149"/>
        <v>0</v>
      </c>
      <c r="EAU80" s="321">
        <f t="shared" si="149"/>
        <v>0</v>
      </c>
      <c r="EAV80" s="321">
        <f t="shared" si="149"/>
        <v>0</v>
      </c>
      <c r="EAW80" s="321">
        <f t="shared" si="149"/>
        <v>0</v>
      </c>
      <c r="EAX80" s="321">
        <f t="shared" si="149"/>
        <v>0</v>
      </c>
      <c r="EAY80" s="321">
        <f t="shared" si="149"/>
        <v>0</v>
      </c>
      <c r="EAZ80" s="321">
        <f t="shared" si="149"/>
        <v>0</v>
      </c>
      <c r="EBA80" s="321">
        <f t="shared" si="149"/>
        <v>0</v>
      </c>
      <c r="EBB80" s="321">
        <f t="shared" si="149"/>
        <v>0</v>
      </c>
      <c r="EBC80" s="321">
        <f t="shared" si="149"/>
        <v>0</v>
      </c>
      <c r="EBD80" s="321">
        <f t="shared" si="149"/>
        <v>0</v>
      </c>
      <c r="EBE80" s="321">
        <f t="shared" si="149"/>
        <v>0</v>
      </c>
      <c r="EBF80" s="321">
        <f t="shared" si="149"/>
        <v>0</v>
      </c>
      <c r="EBG80" s="321">
        <f t="shared" si="149"/>
        <v>0</v>
      </c>
      <c r="EBH80" s="321">
        <f t="shared" si="149"/>
        <v>0</v>
      </c>
      <c r="EBI80" s="321">
        <f t="shared" si="149"/>
        <v>0</v>
      </c>
      <c r="EBJ80" s="321">
        <f t="shared" si="149"/>
        <v>0</v>
      </c>
      <c r="EBK80" s="321">
        <f t="shared" si="149"/>
        <v>0</v>
      </c>
      <c r="EBL80" s="321">
        <f t="shared" si="149"/>
        <v>0</v>
      </c>
      <c r="EBM80" s="321">
        <f t="shared" si="149"/>
        <v>0</v>
      </c>
      <c r="EBN80" s="321">
        <f t="shared" si="149"/>
        <v>0</v>
      </c>
      <c r="EBO80" s="321">
        <f t="shared" si="149"/>
        <v>0</v>
      </c>
      <c r="EBP80" s="321">
        <f t="shared" si="149"/>
        <v>0</v>
      </c>
      <c r="EBQ80" s="321">
        <f t="shared" si="149"/>
        <v>0</v>
      </c>
      <c r="EBR80" s="321">
        <f t="shared" si="149"/>
        <v>0</v>
      </c>
      <c r="EBS80" s="321">
        <f t="shared" si="149"/>
        <v>0</v>
      </c>
      <c r="EBT80" s="321">
        <f t="shared" si="149"/>
        <v>0</v>
      </c>
      <c r="EBU80" s="321">
        <f t="shared" si="149"/>
        <v>0</v>
      </c>
      <c r="EBV80" s="321">
        <f t="shared" si="149"/>
        <v>0</v>
      </c>
      <c r="EBW80" s="321">
        <f t="shared" si="149"/>
        <v>0</v>
      </c>
      <c r="EBX80" s="321">
        <f t="shared" si="149"/>
        <v>0</v>
      </c>
      <c r="EBY80" s="321">
        <f t="shared" si="149"/>
        <v>0</v>
      </c>
      <c r="EBZ80" s="321">
        <f t="shared" si="149"/>
        <v>0</v>
      </c>
      <c r="ECA80" s="321">
        <f t="shared" si="149"/>
        <v>0</v>
      </c>
      <c r="ECB80" s="321">
        <f t="shared" si="149"/>
        <v>0</v>
      </c>
      <c r="ECC80" s="321">
        <f t="shared" si="149"/>
        <v>0</v>
      </c>
      <c r="ECD80" s="321">
        <f t="shared" si="149"/>
        <v>0</v>
      </c>
      <c r="ECE80" s="321">
        <f t="shared" si="149"/>
        <v>0</v>
      </c>
      <c r="ECF80" s="321">
        <f t="shared" si="149"/>
        <v>0</v>
      </c>
      <c r="ECG80" s="321">
        <f t="shared" si="149"/>
        <v>0</v>
      </c>
      <c r="ECH80" s="321">
        <f t="shared" si="149"/>
        <v>0</v>
      </c>
      <c r="ECI80" s="321">
        <f t="shared" si="149"/>
        <v>0</v>
      </c>
      <c r="ECJ80" s="321">
        <f t="shared" si="149"/>
        <v>0</v>
      </c>
      <c r="ECK80" s="321">
        <f t="shared" si="149"/>
        <v>0</v>
      </c>
      <c r="ECL80" s="321">
        <f t="shared" si="149"/>
        <v>0</v>
      </c>
      <c r="ECM80" s="321">
        <f t="shared" si="149"/>
        <v>0</v>
      </c>
      <c r="ECN80" s="321">
        <f t="shared" si="149"/>
        <v>0</v>
      </c>
      <c r="ECO80" s="321">
        <f t="shared" si="149"/>
        <v>0</v>
      </c>
      <c r="ECP80" s="321">
        <f t="shared" si="149"/>
        <v>0</v>
      </c>
      <c r="ECQ80" s="321">
        <f t="shared" si="150"/>
        <v>0</v>
      </c>
      <c r="ECR80" s="321">
        <f t="shared" si="150"/>
        <v>0</v>
      </c>
      <c r="ECS80" s="321">
        <f t="shared" si="150"/>
        <v>0</v>
      </c>
      <c r="ECT80" s="321">
        <f t="shared" si="150"/>
        <v>0</v>
      </c>
      <c r="ECU80" s="321">
        <f t="shared" si="150"/>
        <v>0</v>
      </c>
      <c r="ECV80" s="321">
        <f t="shared" si="150"/>
        <v>0</v>
      </c>
      <c r="ECW80" s="321">
        <f t="shared" si="150"/>
        <v>0</v>
      </c>
      <c r="ECX80" s="321">
        <f t="shared" si="150"/>
        <v>0</v>
      </c>
      <c r="ECY80" s="321">
        <f t="shared" si="150"/>
        <v>0</v>
      </c>
      <c r="ECZ80" s="321">
        <f t="shared" si="150"/>
        <v>0</v>
      </c>
      <c r="EDA80" s="321">
        <f t="shared" si="150"/>
        <v>0</v>
      </c>
      <c r="EDB80" s="321">
        <f t="shared" si="150"/>
        <v>0</v>
      </c>
      <c r="EDC80" s="321">
        <f t="shared" si="150"/>
        <v>0</v>
      </c>
      <c r="EDD80" s="321">
        <f t="shared" si="150"/>
        <v>0</v>
      </c>
      <c r="EDE80" s="321">
        <f t="shared" si="150"/>
        <v>0</v>
      </c>
      <c r="EDF80" s="321">
        <f t="shared" si="150"/>
        <v>0</v>
      </c>
      <c r="EDG80" s="321">
        <f t="shared" si="150"/>
        <v>0</v>
      </c>
      <c r="EDH80" s="321">
        <f t="shared" si="150"/>
        <v>0</v>
      </c>
      <c r="EDI80" s="321">
        <f t="shared" si="150"/>
        <v>0</v>
      </c>
      <c r="EDJ80" s="321">
        <f t="shared" si="150"/>
        <v>0</v>
      </c>
      <c r="EDK80" s="321">
        <f t="shared" si="150"/>
        <v>0</v>
      </c>
      <c r="EDL80" s="321">
        <f t="shared" si="150"/>
        <v>0</v>
      </c>
      <c r="EDM80" s="321">
        <f t="shared" si="150"/>
        <v>0</v>
      </c>
      <c r="EDN80" s="321">
        <f t="shared" si="150"/>
        <v>0</v>
      </c>
      <c r="EDO80" s="321">
        <f t="shared" si="150"/>
        <v>0</v>
      </c>
      <c r="EDP80" s="321">
        <f t="shared" si="150"/>
        <v>0</v>
      </c>
      <c r="EDQ80" s="321">
        <f t="shared" si="150"/>
        <v>0</v>
      </c>
      <c r="EDR80" s="321">
        <f t="shared" si="150"/>
        <v>0</v>
      </c>
      <c r="EDS80" s="321">
        <f t="shared" si="150"/>
        <v>0</v>
      </c>
      <c r="EDT80" s="321">
        <f t="shared" si="150"/>
        <v>0</v>
      </c>
      <c r="EDU80" s="321">
        <f t="shared" si="150"/>
        <v>0</v>
      </c>
      <c r="EDV80" s="321">
        <f t="shared" si="150"/>
        <v>0</v>
      </c>
      <c r="EDW80" s="321">
        <f t="shared" si="150"/>
        <v>0</v>
      </c>
      <c r="EDX80" s="321">
        <f t="shared" si="150"/>
        <v>0</v>
      </c>
      <c r="EDY80" s="321">
        <f t="shared" si="150"/>
        <v>0</v>
      </c>
      <c r="EDZ80" s="321">
        <f t="shared" si="150"/>
        <v>0</v>
      </c>
      <c r="EEA80" s="321">
        <f t="shared" si="150"/>
        <v>0</v>
      </c>
      <c r="EEB80" s="321">
        <f t="shared" si="150"/>
        <v>0</v>
      </c>
      <c r="EEC80" s="321">
        <f t="shared" si="150"/>
        <v>0</v>
      </c>
      <c r="EED80" s="321">
        <f t="shared" si="150"/>
        <v>0</v>
      </c>
      <c r="EEE80" s="321">
        <f t="shared" si="150"/>
        <v>0</v>
      </c>
      <c r="EEF80" s="321">
        <f t="shared" si="150"/>
        <v>0</v>
      </c>
      <c r="EEG80" s="321">
        <f t="shared" si="150"/>
        <v>0</v>
      </c>
      <c r="EEH80" s="321">
        <f t="shared" si="150"/>
        <v>0</v>
      </c>
      <c r="EEI80" s="321">
        <f t="shared" si="150"/>
        <v>0</v>
      </c>
      <c r="EEJ80" s="321">
        <f t="shared" si="150"/>
        <v>0</v>
      </c>
      <c r="EEK80" s="321">
        <f t="shared" si="150"/>
        <v>0</v>
      </c>
      <c r="EEL80" s="321">
        <f t="shared" si="150"/>
        <v>0</v>
      </c>
      <c r="EEM80" s="321">
        <f t="shared" si="150"/>
        <v>0</v>
      </c>
      <c r="EEN80" s="321">
        <f t="shared" si="150"/>
        <v>0</v>
      </c>
      <c r="EEO80" s="321">
        <f t="shared" si="150"/>
        <v>0</v>
      </c>
      <c r="EEP80" s="321">
        <f t="shared" si="150"/>
        <v>0</v>
      </c>
      <c r="EEQ80" s="321">
        <f t="shared" si="150"/>
        <v>0</v>
      </c>
      <c r="EER80" s="321">
        <f t="shared" si="150"/>
        <v>0</v>
      </c>
      <c r="EES80" s="321">
        <f t="shared" si="150"/>
        <v>0</v>
      </c>
      <c r="EET80" s="321">
        <f t="shared" si="150"/>
        <v>0</v>
      </c>
      <c r="EEU80" s="321">
        <f t="shared" si="150"/>
        <v>0</v>
      </c>
      <c r="EEV80" s="321">
        <f t="shared" si="150"/>
        <v>0</v>
      </c>
      <c r="EEW80" s="321">
        <f t="shared" si="150"/>
        <v>0</v>
      </c>
      <c r="EEX80" s="321">
        <f t="shared" si="150"/>
        <v>0</v>
      </c>
      <c r="EEY80" s="321">
        <f t="shared" si="150"/>
        <v>0</v>
      </c>
      <c r="EEZ80" s="321">
        <f t="shared" si="150"/>
        <v>0</v>
      </c>
      <c r="EFA80" s="321">
        <f t="shared" si="150"/>
        <v>0</v>
      </c>
      <c r="EFB80" s="321">
        <f t="shared" si="150"/>
        <v>0</v>
      </c>
      <c r="EFC80" s="321">
        <f t="shared" si="151"/>
        <v>0</v>
      </c>
      <c r="EFD80" s="321">
        <f t="shared" si="151"/>
        <v>0</v>
      </c>
      <c r="EFE80" s="321">
        <f t="shared" si="151"/>
        <v>0</v>
      </c>
      <c r="EFF80" s="321">
        <f t="shared" si="151"/>
        <v>0</v>
      </c>
      <c r="EFG80" s="321">
        <f t="shared" si="151"/>
        <v>0</v>
      </c>
      <c r="EFH80" s="321">
        <f t="shared" si="151"/>
        <v>0</v>
      </c>
      <c r="EFI80" s="321">
        <f t="shared" si="151"/>
        <v>0</v>
      </c>
      <c r="EFJ80" s="321">
        <f t="shared" si="151"/>
        <v>0</v>
      </c>
      <c r="EFK80" s="321">
        <f t="shared" si="151"/>
        <v>0</v>
      </c>
      <c r="EFL80" s="321">
        <f t="shared" si="151"/>
        <v>0</v>
      </c>
      <c r="EFM80" s="321">
        <f t="shared" si="151"/>
        <v>0</v>
      </c>
      <c r="EFN80" s="321">
        <f t="shared" si="151"/>
        <v>0</v>
      </c>
      <c r="EFO80" s="321">
        <f t="shared" si="151"/>
        <v>0</v>
      </c>
      <c r="EFP80" s="321">
        <f t="shared" si="151"/>
        <v>0</v>
      </c>
      <c r="EFQ80" s="321">
        <f t="shared" si="151"/>
        <v>0</v>
      </c>
      <c r="EFR80" s="321">
        <f t="shared" si="151"/>
        <v>0</v>
      </c>
      <c r="EFS80" s="321">
        <f t="shared" si="151"/>
        <v>0</v>
      </c>
      <c r="EFT80" s="321">
        <f t="shared" si="151"/>
        <v>0</v>
      </c>
      <c r="EFU80" s="321">
        <f t="shared" si="151"/>
        <v>0</v>
      </c>
      <c r="EFV80" s="321">
        <f t="shared" si="151"/>
        <v>0</v>
      </c>
      <c r="EFW80" s="321">
        <f t="shared" si="151"/>
        <v>0</v>
      </c>
      <c r="EFX80" s="321">
        <f t="shared" si="151"/>
        <v>0</v>
      </c>
      <c r="EFY80" s="321">
        <f t="shared" si="151"/>
        <v>0</v>
      </c>
      <c r="EFZ80" s="321">
        <f t="shared" si="151"/>
        <v>0</v>
      </c>
      <c r="EGA80" s="321">
        <f t="shared" si="151"/>
        <v>0</v>
      </c>
      <c r="EGB80" s="321">
        <f t="shared" si="151"/>
        <v>0</v>
      </c>
      <c r="EGC80" s="321">
        <f t="shared" si="151"/>
        <v>0</v>
      </c>
      <c r="EGD80" s="321">
        <f t="shared" si="151"/>
        <v>0</v>
      </c>
      <c r="EGE80" s="321">
        <f t="shared" si="151"/>
        <v>0</v>
      </c>
      <c r="EGF80" s="321">
        <f t="shared" si="151"/>
        <v>0</v>
      </c>
      <c r="EGG80" s="321">
        <f t="shared" si="151"/>
        <v>0</v>
      </c>
      <c r="EGH80" s="321">
        <f t="shared" si="151"/>
        <v>0</v>
      </c>
      <c r="EGI80" s="321">
        <f t="shared" si="151"/>
        <v>0</v>
      </c>
      <c r="EGJ80" s="321">
        <f t="shared" si="151"/>
        <v>0</v>
      </c>
      <c r="EGK80" s="321">
        <f t="shared" si="151"/>
        <v>0</v>
      </c>
      <c r="EGL80" s="321">
        <f t="shared" si="151"/>
        <v>0</v>
      </c>
      <c r="EGM80" s="321">
        <f t="shared" si="151"/>
        <v>0</v>
      </c>
      <c r="EGN80" s="321">
        <f t="shared" si="151"/>
        <v>0</v>
      </c>
      <c r="EGO80" s="321">
        <f t="shared" si="151"/>
        <v>0</v>
      </c>
      <c r="EGP80" s="321">
        <f t="shared" si="151"/>
        <v>0</v>
      </c>
      <c r="EGQ80" s="321">
        <f t="shared" si="151"/>
        <v>0</v>
      </c>
      <c r="EGR80" s="321">
        <f t="shared" si="151"/>
        <v>0</v>
      </c>
      <c r="EGS80" s="321">
        <f t="shared" si="151"/>
        <v>0</v>
      </c>
      <c r="EGT80" s="321">
        <f t="shared" si="151"/>
        <v>0</v>
      </c>
      <c r="EGU80" s="321">
        <f t="shared" si="151"/>
        <v>0</v>
      </c>
      <c r="EGV80" s="321">
        <f t="shared" si="151"/>
        <v>0</v>
      </c>
      <c r="EGW80" s="321">
        <f t="shared" si="151"/>
        <v>0</v>
      </c>
      <c r="EGX80" s="321">
        <f t="shared" si="151"/>
        <v>0</v>
      </c>
      <c r="EGY80" s="321">
        <f t="shared" si="151"/>
        <v>0</v>
      </c>
      <c r="EGZ80" s="321">
        <f t="shared" si="151"/>
        <v>0</v>
      </c>
      <c r="EHA80" s="321">
        <f t="shared" si="151"/>
        <v>0</v>
      </c>
      <c r="EHB80" s="321">
        <f t="shared" si="151"/>
        <v>0</v>
      </c>
      <c r="EHC80" s="321">
        <f t="shared" si="151"/>
        <v>0</v>
      </c>
      <c r="EHD80" s="321">
        <f t="shared" si="151"/>
        <v>0</v>
      </c>
      <c r="EHE80" s="321">
        <f t="shared" si="151"/>
        <v>0</v>
      </c>
      <c r="EHF80" s="321">
        <f t="shared" si="151"/>
        <v>0</v>
      </c>
      <c r="EHG80" s="321">
        <f t="shared" si="151"/>
        <v>0</v>
      </c>
      <c r="EHH80" s="321">
        <f t="shared" si="151"/>
        <v>0</v>
      </c>
      <c r="EHI80" s="321">
        <f t="shared" si="151"/>
        <v>0</v>
      </c>
      <c r="EHJ80" s="321">
        <f t="shared" si="151"/>
        <v>0</v>
      </c>
      <c r="EHK80" s="321">
        <f t="shared" si="151"/>
        <v>0</v>
      </c>
      <c r="EHL80" s="321">
        <f t="shared" si="151"/>
        <v>0</v>
      </c>
      <c r="EHM80" s="321">
        <f t="shared" si="151"/>
        <v>0</v>
      </c>
      <c r="EHN80" s="321">
        <f t="shared" si="151"/>
        <v>0</v>
      </c>
      <c r="EHO80" s="321">
        <f t="shared" si="152"/>
        <v>0</v>
      </c>
      <c r="EHP80" s="321">
        <f t="shared" si="152"/>
        <v>0</v>
      </c>
      <c r="EHQ80" s="321">
        <f t="shared" si="152"/>
        <v>0</v>
      </c>
      <c r="EHR80" s="321">
        <f t="shared" si="152"/>
        <v>0</v>
      </c>
      <c r="EHS80" s="321">
        <f t="shared" si="152"/>
        <v>0</v>
      </c>
      <c r="EHT80" s="321">
        <f t="shared" si="152"/>
        <v>0</v>
      </c>
      <c r="EHU80" s="321">
        <f t="shared" si="152"/>
        <v>0</v>
      </c>
      <c r="EHV80" s="321">
        <f t="shared" si="152"/>
        <v>0</v>
      </c>
      <c r="EHW80" s="321">
        <f t="shared" si="152"/>
        <v>0</v>
      </c>
      <c r="EHX80" s="321">
        <f t="shared" si="152"/>
        <v>0</v>
      </c>
      <c r="EHY80" s="321">
        <f t="shared" si="152"/>
        <v>0</v>
      </c>
      <c r="EHZ80" s="321">
        <f t="shared" si="152"/>
        <v>0</v>
      </c>
      <c r="EIA80" s="321">
        <f t="shared" si="152"/>
        <v>0</v>
      </c>
      <c r="EIB80" s="321">
        <f t="shared" si="152"/>
        <v>0</v>
      </c>
      <c r="EIC80" s="321">
        <f t="shared" si="152"/>
        <v>0</v>
      </c>
      <c r="EID80" s="321">
        <f t="shared" si="152"/>
        <v>0</v>
      </c>
      <c r="EIE80" s="321">
        <f t="shared" si="152"/>
        <v>0</v>
      </c>
      <c r="EIF80" s="321">
        <f t="shared" si="152"/>
        <v>0</v>
      </c>
      <c r="EIG80" s="321">
        <f t="shared" si="152"/>
        <v>0</v>
      </c>
      <c r="EIH80" s="321">
        <f t="shared" si="152"/>
        <v>0</v>
      </c>
      <c r="EII80" s="321">
        <f t="shared" si="152"/>
        <v>0</v>
      </c>
      <c r="EIJ80" s="321">
        <f t="shared" si="152"/>
        <v>0</v>
      </c>
      <c r="EIK80" s="321">
        <f t="shared" si="152"/>
        <v>0</v>
      </c>
      <c r="EIL80" s="321">
        <f t="shared" si="152"/>
        <v>0</v>
      </c>
      <c r="EIM80" s="321">
        <f t="shared" si="152"/>
        <v>0</v>
      </c>
      <c r="EIN80" s="321">
        <f t="shared" si="152"/>
        <v>0</v>
      </c>
      <c r="EIO80" s="321">
        <f t="shared" si="152"/>
        <v>0</v>
      </c>
      <c r="EIP80" s="321">
        <f t="shared" si="152"/>
        <v>0</v>
      </c>
      <c r="EIQ80" s="321">
        <f t="shared" si="152"/>
        <v>0</v>
      </c>
      <c r="EIR80" s="321">
        <f t="shared" si="152"/>
        <v>0</v>
      </c>
      <c r="EIS80" s="321">
        <f t="shared" si="152"/>
        <v>0</v>
      </c>
      <c r="EIT80" s="321">
        <f t="shared" si="152"/>
        <v>0</v>
      </c>
      <c r="EIU80" s="321">
        <f t="shared" si="152"/>
        <v>0</v>
      </c>
      <c r="EIV80" s="321">
        <f t="shared" si="152"/>
        <v>0</v>
      </c>
      <c r="EIW80" s="321">
        <f t="shared" si="152"/>
        <v>0</v>
      </c>
      <c r="EIX80" s="321">
        <f t="shared" si="152"/>
        <v>0</v>
      </c>
      <c r="EIY80" s="321">
        <f t="shared" si="152"/>
        <v>0</v>
      </c>
      <c r="EIZ80" s="321">
        <f t="shared" si="152"/>
        <v>0</v>
      </c>
      <c r="EJA80" s="321">
        <f t="shared" si="152"/>
        <v>0</v>
      </c>
      <c r="EJB80" s="321">
        <f t="shared" si="152"/>
        <v>0</v>
      </c>
      <c r="EJC80" s="321">
        <f t="shared" si="152"/>
        <v>0</v>
      </c>
      <c r="EJD80" s="321">
        <f t="shared" si="152"/>
        <v>0</v>
      </c>
      <c r="EJE80" s="321">
        <f t="shared" si="152"/>
        <v>0</v>
      </c>
      <c r="EJF80" s="321">
        <f t="shared" si="152"/>
        <v>0</v>
      </c>
      <c r="EJG80" s="321">
        <f t="shared" si="152"/>
        <v>0</v>
      </c>
      <c r="EJH80" s="321">
        <f t="shared" si="152"/>
        <v>0</v>
      </c>
      <c r="EJI80" s="321">
        <f t="shared" si="152"/>
        <v>0</v>
      </c>
      <c r="EJJ80" s="321">
        <f t="shared" si="152"/>
        <v>0</v>
      </c>
      <c r="EJK80" s="321">
        <f t="shared" si="152"/>
        <v>0</v>
      </c>
      <c r="EJL80" s="321">
        <f t="shared" si="152"/>
        <v>0</v>
      </c>
      <c r="EJM80" s="321">
        <f t="shared" si="152"/>
        <v>0</v>
      </c>
      <c r="EJN80" s="321">
        <f t="shared" si="152"/>
        <v>0</v>
      </c>
      <c r="EJO80" s="321">
        <f t="shared" si="152"/>
        <v>0</v>
      </c>
      <c r="EJP80" s="321">
        <f t="shared" si="152"/>
        <v>0</v>
      </c>
      <c r="EJQ80" s="321">
        <f t="shared" si="152"/>
        <v>0</v>
      </c>
      <c r="EJR80" s="321">
        <f t="shared" si="152"/>
        <v>0</v>
      </c>
      <c r="EJS80" s="321">
        <f t="shared" si="152"/>
        <v>0</v>
      </c>
      <c r="EJT80" s="321">
        <f t="shared" si="152"/>
        <v>0</v>
      </c>
      <c r="EJU80" s="321">
        <f t="shared" si="152"/>
        <v>0</v>
      </c>
      <c r="EJV80" s="321">
        <f t="shared" si="152"/>
        <v>0</v>
      </c>
      <c r="EJW80" s="321">
        <f t="shared" si="152"/>
        <v>0</v>
      </c>
      <c r="EJX80" s="321">
        <f t="shared" si="152"/>
        <v>0</v>
      </c>
      <c r="EJY80" s="321">
        <f t="shared" si="152"/>
        <v>0</v>
      </c>
      <c r="EJZ80" s="321">
        <f t="shared" si="152"/>
        <v>0</v>
      </c>
      <c r="EKA80" s="321">
        <f t="shared" si="153"/>
        <v>0</v>
      </c>
      <c r="EKB80" s="321">
        <f t="shared" si="153"/>
        <v>0</v>
      </c>
      <c r="EKC80" s="321">
        <f t="shared" si="153"/>
        <v>0</v>
      </c>
      <c r="EKD80" s="321">
        <f t="shared" si="153"/>
        <v>0</v>
      </c>
      <c r="EKE80" s="321">
        <f t="shared" si="153"/>
        <v>0</v>
      </c>
      <c r="EKF80" s="321">
        <f t="shared" si="153"/>
        <v>0</v>
      </c>
      <c r="EKG80" s="321">
        <f t="shared" si="153"/>
        <v>0</v>
      </c>
      <c r="EKH80" s="321">
        <f t="shared" si="153"/>
        <v>0</v>
      </c>
      <c r="EKI80" s="321">
        <f t="shared" si="153"/>
        <v>0</v>
      </c>
      <c r="EKJ80" s="321">
        <f t="shared" si="153"/>
        <v>0</v>
      </c>
      <c r="EKK80" s="321">
        <f t="shared" si="153"/>
        <v>0</v>
      </c>
      <c r="EKL80" s="321">
        <f t="shared" si="153"/>
        <v>0</v>
      </c>
      <c r="EKM80" s="321">
        <f t="shared" si="153"/>
        <v>0</v>
      </c>
      <c r="EKN80" s="321">
        <f t="shared" si="153"/>
        <v>0</v>
      </c>
      <c r="EKO80" s="321">
        <f t="shared" si="153"/>
        <v>0</v>
      </c>
      <c r="EKP80" s="321">
        <f t="shared" si="153"/>
        <v>0</v>
      </c>
      <c r="EKQ80" s="321">
        <f t="shared" si="153"/>
        <v>0</v>
      </c>
      <c r="EKR80" s="321">
        <f t="shared" si="153"/>
        <v>0</v>
      </c>
      <c r="EKS80" s="321">
        <f t="shared" si="153"/>
        <v>0</v>
      </c>
      <c r="EKT80" s="321">
        <f t="shared" si="153"/>
        <v>0</v>
      </c>
      <c r="EKU80" s="321">
        <f t="shared" si="153"/>
        <v>0</v>
      </c>
      <c r="EKV80" s="321">
        <f t="shared" si="153"/>
        <v>0</v>
      </c>
      <c r="EKW80" s="321">
        <f t="shared" si="153"/>
        <v>0</v>
      </c>
      <c r="EKX80" s="321">
        <f t="shared" si="153"/>
        <v>0</v>
      </c>
      <c r="EKY80" s="321">
        <f t="shared" si="153"/>
        <v>0</v>
      </c>
      <c r="EKZ80" s="321">
        <f t="shared" si="153"/>
        <v>0</v>
      </c>
      <c r="ELA80" s="321">
        <f t="shared" si="153"/>
        <v>0</v>
      </c>
      <c r="ELB80" s="321">
        <f t="shared" si="153"/>
        <v>0</v>
      </c>
      <c r="ELC80" s="321">
        <f t="shared" si="153"/>
        <v>0</v>
      </c>
      <c r="ELD80" s="321">
        <f t="shared" si="153"/>
        <v>0</v>
      </c>
      <c r="ELE80" s="321">
        <f t="shared" si="153"/>
        <v>0</v>
      </c>
      <c r="ELF80" s="321">
        <f t="shared" si="153"/>
        <v>0</v>
      </c>
      <c r="ELG80" s="321">
        <f t="shared" si="153"/>
        <v>0</v>
      </c>
      <c r="ELH80" s="321">
        <f t="shared" si="153"/>
        <v>0</v>
      </c>
      <c r="ELI80" s="321">
        <f t="shared" si="153"/>
        <v>0</v>
      </c>
      <c r="ELJ80" s="321">
        <f t="shared" si="153"/>
        <v>0</v>
      </c>
      <c r="ELK80" s="321">
        <f t="shared" si="153"/>
        <v>0</v>
      </c>
      <c r="ELL80" s="321">
        <f t="shared" si="153"/>
        <v>0</v>
      </c>
      <c r="ELM80" s="321">
        <f t="shared" si="153"/>
        <v>0</v>
      </c>
      <c r="ELN80" s="321">
        <f t="shared" si="153"/>
        <v>0</v>
      </c>
      <c r="ELO80" s="321">
        <f t="shared" si="153"/>
        <v>0</v>
      </c>
      <c r="ELP80" s="321">
        <f t="shared" si="153"/>
        <v>0</v>
      </c>
      <c r="ELQ80" s="321">
        <f t="shared" si="153"/>
        <v>0</v>
      </c>
      <c r="ELR80" s="321">
        <f t="shared" si="153"/>
        <v>0</v>
      </c>
      <c r="ELS80" s="321">
        <f t="shared" si="153"/>
        <v>0</v>
      </c>
      <c r="ELT80" s="321">
        <f t="shared" si="153"/>
        <v>0</v>
      </c>
      <c r="ELU80" s="321">
        <f t="shared" si="153"/>
        <v>0</v>
      </c>
      <c r="ELV80" s="321">
        <f t="shared" si="153"/>
        <v>0</v>
      </c>
      <c r="ELW80" s="321">
        <f t="shared" si="153"/>
        <v>0</v>
      </c>
      <c r="ELX80" s="321">
        <f t="shared" si="153"/>
        <v>0</v>
      </c>
      <c r="ELY80" s="321">
        <f t="shared" si="153"/>
        <v>0</v>
      </c>
      <c r="ELZ80" s="321">
        <f t="shared" si="153"/>
        <v>0</v>
      </c>
      <c r="EMA80" s="321">
        <f t="shared" si="153"/>
        <v>0</v>
      </c>
      <c r="EMB80" s="321">
        <f t="shared" si="153"/>
        <v>0</v>
      </c>
      <c r="EMC80" s="321">
        <f t="shared" si="153"/>
        <v>0</v>
      </c>
      <c r="EMD80" s="321">
        <f t="shared" si="153"/>
        <v>0</v>
      </c>
      <c r="EME80" s="321">
        <f t="shared" si="153"/>
        <v>0</v>
      </c>
      <c r="EMF80" s="321">
        <f t="shared" si="153"/>
        <v>0</v>
      </c>
      <c r="EMG80" s="321">
        <f t="shared" si="153"/>
        <v>0</v>
      </c>
      <c r="EMH80" s="321">
        <f t="shared" si="153"/>
        <v>0</v>
      </c>
      <c r="EMI80" s="321">
        <f t="shared" si="153"/>
        <v>0</v>
      </c>
      <c r="EMJ80" s="321">
        <f t="shared" si="153"/>
        <v>0</v>
      </c>
      <c r="EMK80" s="321">
        <f t="shared" si="153"/>
        <v>0</v>
      </c>
      <c r="EML80" s="321">
        <f t="shared" si="153"/>
        <v>0</v>
      </c>
      <c r="EMM80" s="321">
        <f t="shared" si="154"/>
        <v>0</v>
      </c>
      <c r="EMN80" s="321">
        <f t="shared" si="154"/>
        <v>0</v>
      </c>
      <c r="EMO80" s="321">
        <f t="shared" si="154"/>
        <v>0</v>
      </c>
      <c r="EMP80" s="321">
        <f t="shared" si="154"/>
        <v>0</v>
      </c>
      <c r="EMQ80" s="321">
        <f t="shared" si="154"/>
        <v>0</v>
      </c>
      <c r="EMR80" s="321">
        <f t="shared" si="154"/>
        <v>0</v>
      </c>
      <c r="EMS80" s="321">
        <f t="shared" si="154"/>
        <v>0</v>
      </c>
      <c r="EMT80" s="321">
        <f t="shared" si="154"/>
        <v>0</v>
      </c>
      <c r="EMU80" s="321">
        <f t="shared" si="154"/>
        <v>0</v>
      </c>
      <c r="EMV80" s="321">
        <f t="shared" si="154"/>
        <v>0</v>
      </c>
      <c r="EMW80" s="321">
        <f t="shared" si="154"/>
        <v>0</v>
      </c>
      <c r="EMX80" s="321">
        <f t="shared" si="154"/>
        <v>0</v>
      </c>
      <c r="EMY80" s="321">
        <f t="shared" si="154"/>
        <v>0</v>
      </c>
      <c r="EMZ80" s="321">
        <f t="shared" si="154"/>
        <v>0</v>
      </c>
      <c r="ENA80" s="321">
        <f t="shared" si="154"/>
        <v>0</v>
      </c>
      <c r="ENB80" s="321">
        <f t="shared" si="154"/>
        <v>0</v>
      </c>
      <c r="ENC80" s="321">
        <f t="shared" si="154"/>
        <v>0</v>
      </c>
      <c r="END80" s="321">
        <f t="shared" si="154"/>
        <v>0</v>
      </c>
      <c r="ENE80" s="321">
        <f t="shared" si="154"/>
        <v>0</v>
      </c>
      <c r="ENF80" s="321">
        <f t="shared" si="154"/>
        <v>0</v>
      </c>
      <c r="ENG80" s="321">
        <f t="shared" si="154"/>
        <v>0</v>
      </c>
      <c r="ENH80" s="321">
        <f t="shared" si="154"/>
        <v>0</v>
      </c>
      <c r="ENI80" s="321">
        <f t="shared" si="154"/>
        <v>0</v>
      </c>
      <c r="ENJ80" s="321">
        <f t="shared" si="154"/>
        <v>0</v>
      </c>
      <c r="ENK80" s="321">
        <f t="shared" si="154"/>
        <v>0</v>
      </c>
      <c r="ENL80" s="321">
        <f t="shared" si="154"/>
        <v>0</v>
      </c>
      <c r="ENM80" s="321">
        <f t="shared" si="154"/>
        <v>0</v>
      </c>
      <c r="ENN80" s="321">
        <f t="shared" si="154"/>
        <v>0</v>
      </c>
      <c r="ENO80" s="321">
        <f t="shared" si="154"/>
        <v>0</v>
      </c>
      <c r="ENP80" s="321">
        <f t="shared" si="154"/>
        <v>0</v>
      </c>
      <c r="ENQ80" s="321">
        <f t="shared" si="154"/>
        <v>0</v>
      </c>
      <c r="ENR80" s="321">
        <f t="shared" si="154"/>
        <v>0</v>
      </c>
      <c r="ENS80" s="321">
        <f t="shared" si="154"/>
        <v>0</v>
      </c>
      <c r="ENT80" s="321">
        <f t="shared" si="154"/>
        <v>0</v>
      </c>
      <c r="ENU80" s="321">
        <f t="shared" si="154"/>
        <v>0</v>
      </c>
      <c r="ENV80" s="321">
        <f t="shared" si="154"/>
        <v>0</v>
      </c>
      <c r="ENW80" s="321">
        <f t="shared" si="154"/>
        <v>0</v>
      </c>
      <c r="ENX80" s="321">
        <f t="shared" si="154"/>
        <v>0</v>
      </c>
      <c r="ENY80" s="321">
        <f t="shared" si="154"/>
        <v>0</v>
      </c>
      <c r="ENZ80" s="321">
        <f t="shared" si="154"/>
        <v>0</v>
      </c>
      <c r="EOA80" s="321">
        <f t="shared" si="154"/>
        <v>0</v>
      </c>
      <c r="EOB80" s="321">
        <f t="shared" si="154"/>
        <v>0</v>
      </c>
      <c r="EOC80" s="321">
        <f t="shared" si="154"/>
        <v>0</v>
      </c>
      <c r="EOD80" s="321">
        <f t="shared" si="154"/>
        <v>0</v>
      </c>
      <c r="EOE80" s="321">
        <f t="shared" si="154"/>
        <v>0</v>
      </c>
      <c r="EOF80" s="321">
        <f t="shared" si="154"/>
        <v>0</v>
      </c>
      <c r="EOG80" s="321">
        <f t="shared" si="154"/>
        <v>0</v>
      </c>
      <c r="EOH80" s="321">
        <f t="shared" si="154"/>
        <v>0</v>
      </c>
      <c r="EOI80" s="321">
        <f t="shared" si="154"/>
        <v>0</v>
      </c>
      <c r="EOJ80" s="321">
        <f t="shared" si="154"/>
        <v>0</v>
      </c>
      <c r="EOK80" s="321">
        <f t="shared" si="154"/>
        <v>0</v>
      </c>
      <c r="EOL80" s="321">
        <f t="shared" si="154"/>
        <v>0</v>
      </c>
      <c r="EOM80" s="321">
        <f t="shared" si="154"/>
        <v>0</v>
      </c>
      <c r="EON80" s="321">
        <f t="shared" si="154"/>
        <v>0</v>
      </c>
      <c r="EOO80" s="321">
        <f t="shared" si="154"/>
        <v>0</v>
      </c>
      <c r="EOP80" s="321">
        <f t="shared" si="154"/>
        <v>0</v>
      </c>
      <c r="EOQ80" s="321">
        <f t="shared" si="154"/>
        <v>0</v>
      </c>
      <c r="EOR80" s="321">
        <f t="shared" si="154"/>
        <v>0</v>
      </c>
      <c r="EOS80" s="321">
        <f t="shared" si="154"/>
        <v>0</v>
      </c>
      <c r="EOT80" s="321">
        <f t="shared" si="154"/>
        <v>0</v>
      </c>
      <c r="EOU80" s="321">
        <f t="shared" si="154"/>
        <v>0</v>
      </c>
      <c r="EOV80" s="321">
        <f t="shared" si="154"/>
        <v>0</v>
      </c>
      <c r="EOW80" s="321">
        <f t="shared" si="154"/>
        <v>0</v>
      </c>
      <c r="EOX80" s="321">
        <f t="shared" si="154"/>
        <v>0</v>
      </c>
      <c r="EOY80" s="321">
        <f t="shared" si="155"/>
        <v>0</v>
      </c>
      <c r="EOZ80" s="321">
        <f t="shared" si="155"/>
        <v>0</v>
      </c>
      <c r="EPA80" s="321">
        <f t="shared" si="155"/>
        <v>0</v>
      </c>
      <c r="EPB80" s="321">
        <f t="shared" si="155"/>
        <v>0</v>
      </c>
      <c r="EPC80" s="321">
        <f t="shared" si="155"/>
        <v>0</v>
      </c>
      <c r="EPD80" s="321">
        <f t="shared" si="155"/>
        <v>0</v>
      </c>
      <c r="EPE80" s="321">
        <f t="shared" si="155"/>
        <v>0</v>
      </c>
      <c r="EPF80" s="321">
        <f t="shared" si="155"/>
        <v>0</v>
      </c>
      <c r="EPG80" s="321">
        <f t="shared" si="155"/>
        <v>0</v>
      </c>
      <c r="EPH80" s="321">
        <f t="shared" si="155"/>
        <v>0</v>
      </c>
      <c r="EPI80" s="321">
        <f t="shared" si="155"/>
        <v>0</v>
      </c>
      <c r="EPJ80" s="321">
        <f t="shared" si="155"/>
        <v>0</v>
      </c>
      <c r="EPK80" s="321">
        <f t="shared" si="155"/>
        <v>0</v>
      </c>
      <c r="EPL80" s="321">
        <f t="shared" si="155"/>
        <v>0</v>
      </c>
      <c r="EPM80" s="321">
        <f t="shared" si="155"/>
        <v>0</v>
      </c>
      <c r="EPN80" s="321">
        <f t="shared" si="155"/>
        <v>0</v>
      </c>
      <c r="EPO80" s="321">
        <f t="shared" si="155"/>
        <v>0</v>
      </c>
      <c r="EPP80" s="321">
        <f t="shared" si="155"/>
        <v>0</v>
      </c>
      <c r="EPQ80" s="321">
        <f t="shared" si="155"/>
        <v>0</v>
      </c>
      <c r="EPR80" s="321">
        <f t="shared" si="155"/>
        <v>0</v>
      </c>
      <c r="EPS80" s="321">
        <f t="shared" si="155"/>
        <v>0</v>
      </c>
      <c r="EPT80" s="321">
        <f t="shared" si="155"/>
        <v>0</v>
      </c>
      <c r="EPU80" s="321">
        <f t="shared" si="155"/>
        <v>0</v>
      </c>
      <c r="EPV80" s="321">
        <f t="shared" si="155"/>
        <v>0</v>
      </c>
      <c r="EPW80" s="321">
        <f t="shared" si="155"/>
        <v>0</v>
      </c>
      <c r="EPX80" s="321">
        <f t="shared" si="155"/>
        <v>0</v>
      </c>
      <c r="EPY80" s="321">
        <f t="shared" si="155"/>
        <v>0</v>
      </c>
      <c r="EPZ80" s="321">
        <f t="shared" si="155"/>
        <v>0</v>
      </c>
      <c r="EQA80" s="321">
        <f t="shared" si="155"/>
        <v>0</v>
      </c>
      <c r="EQB80" s="321">
        <f t="shared" si="155"/>
        <v>0</v>
      </c>
      <c r="EQC80" s="321">
        <f t="shared" si="155"/>
        <v>0</v>
      </c>
      <c r="EQD80" s="321">
        <f t="shared" si="155"/>
        <v>0</v>
      </c>
      <c r="EQE80" s="321">
        <f t="shared" si="155"/>
        <v>0</v>
      </c>
      <c r="EQF80" s="321">
        <f t="shared" si="155"/>
        <v>0</v>
      </c>
      <c r="EQG80" s="321">
        <f t="shared" si="155"/>
        <v>0</v>
      </c>
      <c r="EQH80" s="321">
        <f t="shared" si="155"/>
        <v>0</v>
      </c>
      <c r="EQI80" s="321">
        <f t="shared" si="155"/>
        <v>0</v>
      </c>
      <c r="EQJ80" s="321">
        <f t="shared" si="155"/>
        <v>0</v>
      </c>
      <c r="EQK80" s="321">
        <f t="shared" si="155"/>
        <v>0</v>
      </c>
      <c r="EQL80" s="321">
        <f t="shared" si="155"/>
        <v>0</v>
      </c>
      <c r="EQM80" s="321">
        <f t="shared" si="155"/>
        <v>0</v>
      </c>
      <c r="EQN80" s="321">
        <f t="shared" si="155"/>
        <v>0</v>
      </c>
      <c r="EQO80" s="321">
        <f t="shared" si="155"/>
        <v>0</v>
      </c>
      <c r="EQP80" s="321">
        <f t="shared" si="155"/>
        <v>0</v>
      </c>
      <c r="EQQ80" s="321">
        <f t="shared" si="155"/>
        <v>0</v>
      </c>
      <c r="EQR80" s="321">
        <f t="shared" si="155"/>
        <v>0</v>
      </c>
      <c r="EQS80" s="321">
        <f t="shared" si="155"/>
        <v>0</v>
      </c>
      <c r="EQT80" s="321">
        <f t="shared" si="155"/>
        <v>0</v>
      </c>
      <c r="EQU80" s="321">
        <f t="shared" si="155"/>
        <v>0</v>
      </c>
      <c r="EQV80" s="321">
        <f t="shared" si="155"/>
        <v>0</v>
      </c>
      <c r="EQW80" s="321">
        <f t="shared" si="155"/>
        <v>0</v>
      </c>
      <c r="EQX80" s="321">
        <f t="shared" si="155"/>
        <v>0</v>
      </c>
      <c r="EQY80" s="321">
        <f t="shared" si="155"/>
        <v>0</v>
      </c>
      <c r="EQZ80" s="321">
        <f t="shared" si="155"/>
        <v>0</v>
      </c>
      <c r="ERA80" s="321">
        <f t="shared" si="155"/>
        <v>0</v>
      </c>
      <c r="ERB80" s="321">
        <f t="shared" si="155"/>
        <v>0</v>
      </c>
      <c r="ERC80" s="321">
        <f t="shared" si="155"/>
        <v>0</v>
      </c>
      <c r="ERD80" s="321">
        <f t="shared" si="155"/>
        <v>0</v>
      </c>
      <c r="ERE80" s="321">
        <f t="shared" si="155"/>
        <v>0</v>
      </c>
      <c r="ERF80" s="321">
        <f t="shared" si="155"/>
        <v>0</v>
      </c>
      <c r="ERG80" s="321">
        <f t="shared" si="155"/>
        <v>0</v>
      </c>
      <c r="ERH80" s="321">
        <f t="shared" si="155"/>
        <v>0</v>
      </c>
      <c r="ERI80" s="321">
        <f t="shared" si="155"/>
        <v>0</v>
      </c>
      <c r="ERJ80" s="321">
        <f t="shared" si="155"/>
        <v>0</v>
      </c>
      <c r="ERK80" s="321">
        <f t="shared" si="156"/>
        <v>0</v>
      </c>
      <c r="ERL80" s="321">
        <f t="shared" si="156"/>
        <v>0</v>
      </c>
      <c r="ERM80" s="321">
        <f t="shared" si="156"/>
        <v>0</v>
      </c>
      <c r="ERN80" s="321">
        <f t="shared" si="156"/>
        <v>0</v>
      </c>
      <c r="ERO80" s="321">
        <f t="shared" si="156"/>
        <v>0</v>
      </c>
      <c r="ERP80" s="321">
        <f t="shared" si="156"/>
        <v>0</v>
      </c>
      <c r="ERQ80" s="321">
        <f t="shared" si="156"/>
        <v>0</v>
      </c>
      <c r="ERR80" s="321">
        <f t="shared" si="156"/>
        <v>0</v>
      </c>
      <c r="ERS80" s="321">
        <f t="shared" si="156"/>
        <v>0</v>
      </c>
      <c r="ERT80" s="321">
        <f t="shared" si="156"/>
        <v>0</v>
      </c>
      <c r="ERU80" s="321">
        <f t="shared" si="156"/>
        <v>0</v>
      </c>
      <c r="ERV80" s="321">
        <f t="shared" si="156"/>
        <v>0</v>
      </c>
      <c r="ERW80" s="321">
        <f t="shared" si="156"/>
        <v>0</v>
      </c>
      <c r="ERX80" s="321">
        <f t="shared" si="156"/>
        <v>0</v>
      </c>
      <c r="ERY80" s="321">
        <f t="shared" si="156"/>
        <v>0</v>
      </c>
      <c r="ERZ80" s="321">
        <f t="shared" si="156"/>
        <v>0</v>
      </c>
      <c r="ESA80" s="321">
        <f t="shared" si="156"/>
        <v>0</v>
      </c>
      <c r="ESB80" s="321">
        <f t="shared" si="156"/>
        <v>0</v>
      </c>
      <c r="ESC80" s="321">
        <f t="shared" si="156"/>
        <v>0</v>
      </c>
      <c r="ESD80" s="321">
        <f t="shared" si="156"/>
        <v>0</v>
      </c>
      <c r="ESE80" s="321">
        <f t="shared" si="156"/>
        <v>0</v>
      </c>
      <c r="ESF80" s="321">
        <f t="shared" si="156"/>
        <v>0</v>
      </c>
      <c r="ESG80" s="321">
        <f t="shared" si="156"/>
        <v>0</v>
      </c>
      <c r="ESH80" s="321">
        <f t="shared" si="156"/>
        <v>0</v>
      </c>
      <c r="ESI80" s="321">
        <f t="shared" si="156"/>
        <v>0</v>
      </c>
      <c r="ESJ80" s="321">
        <f t="shared" si="156"/>
        <v>0</v>
      </c>
      <c r="ESK80" s="321">
        <f t="shared" si="156"/>
        <v>0</v>
      </c>
      <c r="ESL80" s="321">
        <f t="shared" si="156"/>
        <v>0</v>
      </c>
      <c r="ESM80" s="321">
        <f t="shared" si="156"/>
        <v>0</v>
      </c>
      <c r="ESN80" s="321">
        <f t="shared" si="156"/>
        <v>0</v>
      </c>
      <c r="ESO80" s="321">
        <f t="shared" si="156"/>
        <v>0</v>
      </c>
      <c r="ESP80" s="321">
        <f t="shared" si="156"/>
        <v>0</v>
      </c>
      <c r="ESQ80" s="321">
        <f t="shared" si="156"/>
        <v>0</v>
      </c>
      <c r="ESR80" s="321">
        <f t="shared" si="156"/>
        <v>0</v>
      </c>
      <c r="ESS80" s="321">
        <f t="shared" si="156"/>
        <v>0</v>
      </c>
      <c r="EST80" s="321">
        <f t="shared" si="156"/>
        <v>0</v>
      </c>
      <c r="ESU80" s="321">
        <f t="shared" si="156"/>
        <v>0</v>
      </c>
      <c r="ESV80" s="321">
        <f t="shared" si="156"/>
        <v>0</v>
      </c>
      <c r="ESW80" s="321">
        <f t="shared" si="156"/>
        <v>0</v>
      </c>
      <c r="ESX80" s="321">
        <f t="shared" si="156"/>
        <v>0</v>
      </c>
      <c r="ESY80" s="321">
        <f t="shared" si="156"/>
        <v>0</v>
      </c>
      <c r="ESZ80" s="321">
        <f t="shared" si="156"/>
        <v>0</v>
      </c>
      <c r="ETA80" s="321">
        <f t="shared" si="156"/>
        <v>0</v>
      </c>
      <c r="ETB80" s="321">
        <f t="shared" si="156"/>
        <v>0</v>
      </c>
      <c r="ETC80" s="321">
        <f t="shared" si="156"/>
        <v>0</v>
      </c>
      <c r="ETD80" s="321">
        <f t="shared" si="156"/>
        <v>0</v>
      </c>
      <c r="ETE80" s="321">
        <f t="shared" si="156"/>
        <v>0</v>
      </c>
      <c r="ETF80" s="321">
        <f t="shared" si="156"/>
        <v>0</v>
      </c>
      <c r="ETG80" s="321">
        <f t="shared" si="156"/>
        <v>0</v>
      </c>
      <c r="ETH80" s="321">
        <f t="shared" si="156"/>
        <v>0</v>
      </c>
      <c r="ETI80" s="321">
        <f t="shared" si="156"/>
        <v>0</v>
      </c>
      <c r="ETJ80" s="321">
        <f t="shared" si="156"/>
        <v>0</v>
      </c>
      <c r="ETK80" s="321">
        <f t="shared" si="156"/>
        <v>0</v>
      </c>
      <c r="ETL80" s="321">
        <f t="shared" si="156"/>
        <v>0</v>
      </c>
      <c r="ETM80" s="321">
        <f t="shared" si="156"/>
        <v>0</v>
      </c>
      <c r="ETN80" s="321">
        <f t="shared" si="156"/>
        <v>0</v>
      </c>
      <c r="ETO80" s="321">
        <f t="shared" si="156"/>
        <v>0</v>
      </c>
      <c r="ETP80" s="321">
        <f t="shared" si="156"/>
        <v>0</v>
      </c>
      <c r="ETQ80" s="321">
        <f t="shared" si="156"/>
        <v>0</v>
      </c>
      <c r="ETR80" s="321">
        <f t="shared" si="156"/>
        <v>0</v>
      </c>
      <c r="ETS80" s="321">
        <f t="shared" si="156"/>
        <v>0</v>
      </c>
      <c r="ETT80" s="321">
        <f t="shared" si="156"/>
        <v>0</v>
      </c>
      <c r="ETU80" s="321">
        <f t="shared" si="156"/>
        <v>0</v>
      </c>
      <c r="ETV80" s="321">
        <f t="shared" si="156"/>
        <v>0</v>
      </c>
      <c r="ETW80" s="321">
        <f t="shared" si="157"/>
        <v>0</v>
      </c>
      <c r="ETX80" s="321">
        <f t="shared" si="157"/>
        <v>0</v>
      </c>
      <c r="ETY80" s="321">
        <f t="shared" si="157"/>
        <v>0</v>
      </c>
      <c r="ETZ80" s="321">
        <f t="shared" si="157"/>
        <v>0</v>
      </c>
      <c r="EUA80" s="321">
        <f t="shared" si="157"/>
        <v>0</v>
      </c>
      <c r="EUB80" s="321">
        <f t="shared" si="157"/>
        <v>0</v>
      </c>
      <c r="EUC80" s="321">
        <f t="shared" si="157"/>
        <v>0</v>
      </c>
      <c r="EUD80" s="321">
        <f t="shared" si="157"/>
        <v>0</v>
      </c>
      <c r="EUE80" s="321">
        <f t="shared" si="157"/>
        <v>0</v>
      </c>
      <c r="EUF80" s="321">
        <f t="shared" si="157"/>
        <v>0</v>
      </c>
      <c r="EUG80" s="321">
        <f t="shared" si="157"/>
        <v>0</v>
      </c>
      <c r="EUH80" s="321">
        <f t="shared" si="157"/>
        <v>0</v>
      </c>
      <c r="EUI80" s="321">
        <f t="shared" si="157"/>
        <v>0</v>
      </c>
      <c r="EUJ80" s="321">
        <f t="shared" si="157"/>
        <v>0</v>
      </c>
      <c r="EUK80" s="321">
        <f t="shared" si="157"/>
        <v>0</v>
      </c>
      <c r="EUL80" s="321">
        <f t="shared" si="157"/>
        <v>0</v>
      </c>
      <c r="EUM80" s="321">
        <f t="shared" si="157"/>
        <v>0</v>
      </c>
      <c r="EUN80" s="321">
        <f t="shared" si="157"/>
        <v>0</v>
      </c>
      <c r="EUO80" s="321">
        <f t="shared" si="157"/>
        <v>0</v>
      </c>
      <c r="EUP80" s="321">
        <f t="shared" si="157"/>
        <v>0</v>
      </c>
      <c r="EUQ80" s="321">
        <f t="shared" si="157"/>
        <v>0</v>
      </c>
      <c r="EUR80" s="321">
        <f t="shared" si="157"/>
        <v>0</v>
      </c>
      <c r="EUS80" s="321">
        <f t="shared" si="157"/>
        <v>0</v>
      </c>
      <c r="EUT80" s="321">
        <f t="shared" si="157"/>
        <v>0</v>
      </c>
      <c r="EUU80" s="321">
        <f t="shared" si="157"/>
        <v>0</v>
      </c>
      <c r="EUV80" s="321">
        <f t="shared" si="157"/>
        <v>0</v>
      </c>
      <c r="EUW80" s="321">
        <f t="shared" si="157"/>
        <v>0</v>
      </c>
      <c r="EUX80" s="321">
        <f t="shared" si="157"/>
        <v>0</v>
      </c>
      <c r="EUY80" s="321">
        <f t="shared" si="157"/>
        <v>0</v>
      </c>
      <c r="EUZ80" s="321">
        <f t="shared" si="157"/>
        <v>0</v>
      </c>
      <c r="EVA80" s="321">
        <f t="shared" si="157"/>
        <v>0</v>
      </c>
      <c r="EVB80" s="321">
        <f t="shared" si="157"/>
        <v>0</v>
      </c>
      <c r="EVC80" s="321">
        <f t="shared" si="157"/>
        <v>0</v>
      </c>
      <c r="EVD80" s="321">
        <f t="shared" si="157"/>
        <v>0</v>
      </c>
      <c r="EVE80" s="321">
        <f t="shared" si="157"/>
        <v>0</v>
      </c>
      <c r="EVF80" s="321">
        <f t="shared" si="157"/>
        <v>0</v>
      </c>
      <c r="EVG80" s="321">
        <f t="shared" si="157"/>
        <v>0</v>
      </c>
      <c r="EVH80" s="321">
        <f t="shared" si="157"/>
        <v>0</v>
      </c>
      <c r="EVI80" s="321">
        <f t="shared" si="157"/>
        <v>0</v>
      </c>
      <c r="EVJ80" s="321">
        <f t="shared" si="157"/>
        <v>0</v>
      </c>
      <c r="EVK80" s="321">
        <f t="shared" si="157"/>
        <v>0</v>
      </c>
      <c r="EVL80" s="321">
        <f t="shared" si="157"/>
        <v>0</v>
      </c>
      <c r="EVM80" s="321">
        <f t="shared" si="157"/>
        <v>0</v>
      </c>
      <c r="EVN80" s="321">
        <f t="shared" si="157"/>
        <v>0</v>
      </c>
      <c r="EVO80" s="321">
        <f t="shared" si="157"/>
        <v>0</v>
      </c>
      <c r="EVP80" s="321">
        <f t="shared" si="157"/>
        <v>0</v>
      </c>
      <c r="EVQ80" s="321">
        <f t="shared" si="157"/>
        <v>0</v>
      </c>
      <c r="EVR80" s="321">
        <f t="shared" si="157"/>
        <v>0</v>
      </c>
      <c r="EVS80" s="321">
        <f t="shared" si="157"/>
        <v>0</v>
      </c>
      <c r="EVT80" s="321">
        <f t="shared" si="157"/>
        <v>0</v>
      </c>
      <c r="EVU80" s="321">
        <f t="shared" si="157"/>
        <v>0</v>
      </c>
      <c r="EVV80" s="321">
        <f t="shared" si="157"/>
        <v>0</v>
      </c>
      <c r="EVW80" s="321">
        <f t="shared" si="157"/>
        <v>0</v>
      </c>
      <c r="EVX80" s="321">
        <f t="shared" si="157"/>
        <v>0</v>
      </c>
      <c r="EVY80" s="321">
        <f t="shared" si="157"/>
        <v>0</v>
      </c>
      <c r="EVZ80" s="321">
        <f t="shared" si="157"/>
        <v>0</v>
      </c>
      <c r="EWA80" s="321">
        <f t="shared" si="157"/>
        <v>0</v>
      </c>
      <c r="EWB80" s="321">
        <f t="shared" si="157"/>
        <v>0</v>
      </c>
      <c r="EWC80" s="321">
        <f t="shared" si="157"/>
        <v>0</v>
      </c>
      <c r="EWD80" s="321">
        <f t="shared" si="157"/>
        <v>0</v>
      </c>
      <c r="EWE80" s="321">
        <f t="shared" si="157"/>
        <v>0</v>
      </c>
      <c r="EWF80" s="321">
        <f t="shared" si="157"/>
        <v>0</v>
      </c>
      <c r="EWG80" s="321">
        <f t="shared" si="157"/>
        <v>0</v>
      </c>
      <c r="EWH80" s="321">
        <f t="shared" si="157"/>
        <v>0</v>
      </c>
      <c r="EWI80" s="321">
        <f t="shared" si="158"/>
        <v>0</v>
      </c>
      <c r="EWJ80" s="321">
        <f t="shared" si="158"/>
        <v>0</v>
      </c>
      <c r="EWK80" s="321">
        <f t="shared" si="158"/>
        <v>0</v>
      </c>
      <c r="EWL80" s="321">
        <f t="shared" si="158"/>
        <v>0</v>
      </c>
      <c r="EWM80" s="321">
        <f t="shared" si="158"/>
        <v>0</v>
      </c>
      <c r="EWN80" s="321">
        <f t="shared" si="158"/>
        <v>0</v>
      </c>
      <c r="EWO80" s="321">
        <f t="shared" si="158"/>
        <v>0</v>
      </c>
      <c r="EWP80" s="321">
        <f t="shared" si="158"/>
        <v>0</v>
      </c>
      <c r="EWQ80" s="321">
        <f t="shared" si="158"/>
        <v>0</v>
      </c>
      <c r="EWR80" s="321">
        <f t="shared" si="158"/>
        <v>0</v>
      </c>
      <c r="EWS80" s="321">
        <f t="shared" si="158"/>
        <v>0</v>
      </c>
      <c r="EWT80" s="321">
        <f t="shared" si="158"/>
        <v>0</v>
      </c>
      <c r="EWU80" s="321">
        <f t="shared" si="158"/>
        <v>0</v>
      </c>
      <c r="EWV80" s="321">
        <f t="shared" si="158"/>
        <v>0</v>
      </c>
      <c r="EWW80" s="321">
        <f t="shared" si="158"/>
        <v>0</v>
      </c>
      <c r="EWX80" s="321">
        <f t="shared" si="158"/>
        <v>0</v>
      </c>
      <c r="EWY80" s="321">
        <f t="shared" si="158"/>
        <v>0</v>
      </c>
      <c r="EWZ80" s="321">
        <f t="shared" si="158"/>
        <v>0</v>
      </c>
      <c r="EXA80" s="321">
        <f t="shared" si="158"/>
        <v>0</v>
      </c>
      <c r="EXB80" s="321">
        <f t="shared" si="158"/>
        <v>0</v>
      </c>
      <c r="EXC80" s="321">
        <f t="shared" si="158"/>
        <v>0</v>
      </c>
      <c r="EXD80" s="321">
        <f t="shared" si="158"/>
        <v>0</v>
      </c>
      <c r="EXE80" s="321">
        <f t="shared" si="158"/>
        <v>0</v>
      </c>
      <c r="EXF80" s="321">
        <f t="shared" si="158"/>
        <v>0</v>
      </c>
      <c r="EXG80" s="321">
        <f t="shared" si="158"/>
        <v>0</v>
      </c>
      <c r="EXH80" s="321">
        <f t="shared" si="158"/>
        <v>0</v>
      </c>
      <c r="EXI80" s="321">
        <f t="shared" si="158"/>
        <v>0</v>
      </c>
      <c r="EXJ80" s="321">
        <f t="shared" si="158"/>
        <v>0</v>
      </c>
      <c r="EXK80" s="321">
        <f t="shared" si="158"/>
        <v>0</v>
      </c>
      <c r="EXL80" s="321">
        <f t="shared" si="158"/>
        <v>0</v>
      </c>
      <c r="EXM80" s="321">
        <f t="shared" si="158"/>
        <v>0</v>
      </c>
      <c r="EXN80" s="321">
        <f t="shared" si="158"/>
        <v>0</v>
      </c>
      <c r="EXO80" s="321">
        <f t="shared" si="158"/>
        <v>0</v>
      </c>
      <c r="EXP80" s="321">
        <f t="shared" si="158"/>
        <v>0</v>
      </c>
      <c r="EXQ80" s="321">
        <f t="shared" si="158"/>
        <v>0</v>
      </c>
      <c r="EXR80" s="321">
        <f t="shared" si="158"/>
        <v>0</v>
      </c>
      <c r="EXS80" s="321">
        <f t="shared" si="158"/>
        <v>0</v>
      </c>
      <c r="EXT80" s="321">
        <f t="shared" si="158"/>
        <v>0</v>
      </c>
      <c r="EXU80" s="321">
        <f t="shared" si="158"/>
        <v>0</v>
      </c>
      <c r="EXV80" s="321">
        <f t="shared" si="158"/>
        <v>0</v>
      </c>
      <c r="EXW80" s="321">
        <f t="shared" si="158"/>
        <v>0</v>
      </c>
      <c r="EXX80" s="321">
        <f t="shared" si="158"/>
        <v>0</v>
      </c>
      <c r="EXY80" s="321">
        <f t="shared" si="158"/>
        <v>0</v>
      </c>
      <c r="EXZ80" s="321">
        <f t="shared" si="158"/>
        <v>0</v>
      </c>
      <c r="EYA80" s="321">
        <f t="shared" si="158"/>
        <v>0</v>
      </c>
      <c r="EYB80" s="321">
        <f t="shared" si="158"/>
        <v>0</v>
      </c>
      <c r="EYC80" s="321">
        <f t="shared" si="158"/>
        <v>0</v>
      </c>
      <c r="EYD80" s="321">
        <f t="shared" si="158"/>
        <v>0</v>
      </c>
      <c r="EYE80" s="321">
        <f t="shared" si="158"/>
        <v>0</v>
      </c>
      <c r="EYF80" s="321">
        <f t="shared" si="158"/>
        <v>0</v>
      </c>
      <c r="EYG80" s="321">
        <f t="shared" si="158"/>
        <v>0</v>
      </c>
      <c r="EYH80" s="321">
        <f t="shared" si="158"/>
        <v>0</v>
      </c>
      <c r="EYI80" s="321">
        <f t="shared" si="158"/>
        <v>0</v>
      </c>
      <c r="EYJ80" s="321">
        <f t="shared" si="158"/>
        <v>0</v>
      </c>
      <c r="EYK80" s="321">
        <f t="shared" si="158"/>
        <v>0</v>
      </c>
      <c r="EYL80" s="321">
        <f t="shared" si="158"/>
        <v>0</v>
      </c>
      <c r="EYM80" s="321">
        <f t="shared" si="158"/>
        <v>0</v>
      </c>
      <c r="EYN80" s="321">
        <f t="shared" si="158"/>
        <v>0</v>
      </c>
      <c r="EYO80" s="321">
        <f t="shared" si="158"/>
        <v>0</v>
      </c>
      <c r="EYP80" s="321">
        <f t="shared" si="158"/>
        <v>0</v>
      </c>
      <c r="EYQ80" s="321">
        <f t="shared" si="158"/>
        <v>0</v>
      </c>
      <c r="EYR80" s="321">
        <f t="shared" si="158"/>
        <v>0</v>
      </c>
      <c r="EYS80" s="321">
        <f t="shared" si="158"/>
        <v>0</v>
      </c>
      <c r="EYT80" s="321">
        <f t="shared" si="158"/>
        <v>0</v>
      </c>
      <c r="EYU80" s="321">
        <f t="shared" si="159"/>
        <v>0</v>
      </c>
      <c r="EYV80" s="321">
        <f t="shared" si="159"/>
        <v>0</v>
      </c>
      <c r="EYW80" s="321">
        <f t="shared" si="159"/>
        <v>0</v>
      </c>
      <c r="EYX80" s="321">
        <f t="shared" si="159"/>
        <v>0</v>
      </c>
      <c r="EYY80" s="321">
        <f t="shared" si="159"/>
        <v>0</v>
      </c>
      <c r="EYZ80" s="321">
        <f t="shared" si="159"/>
        <v>0</v>
      </c>
      <c r="EZA80" s="321">
        <f t="shared" si="159"/>
        <v>0</v>
      </c>
      <c r="EZB80" s="321">
        <f t="shared" si="159"/>
        <v>0</v>
      </c>
      <c r="EZC80" s="321">
        <f t="shared" si="159"/>
        <v>0</v>
      </c>
      <c r="EZD80" s="321">
        <f t="shared" si="159"/>
        <v>0</v>
      </c>
      <c r="EZE80" s="321">
        <f t="shared" si="159"/>
        <v>0</v>
      </c>
      <c r="EZF80" s="321">
        <f t="shared" si="159"/>
        <v>0</v>
      </c>
      <c r="EZG80" s="321">
        <f t="shared" si="159"/>
        <v>0</v>
      </c>
      <c r="EZH80" s="321">
        <f t="shared" si="159"/>
        <v>0</v>
      </c>
      <c r="EZI80" s="321">
        <f t="shared" si="159"/>
        <v>0</v>
      </c>
      <c r="EZJ80" s="321">
        <f t="shared" si="159"/>
        <v>0</v>
      </c>
      <c r="EZK80" s="321">
        <f t="shared" si="159"/>
        <v>0</v>
      </c>
      <c r="EZL80" s="321">
        <f t="shared" si="159"/>
        <v>0</v>
      </c>
      <c r="EZM80" s="321">
        <f t="shared" si="159"/>
        <v>0</v>
      </c>
      <c r="EZN80" s="321">
        <f t="shared" si="159"/>
        <v>0</v>
      </c>
      <c r="EZO80" s="321">
        <f t="shared" si="159"/>
        <v>0</v>
      </c>
      <c r="EZP80" s="321">
        <f t="shared" si="159"/>
        <v>0</v>
      </c>
      <c r="EZQ80" s="321">
        <f t="shared" si="159"/>
        <v>0</v>
      </c>
      <c r="EZR80" s="321">
        <f t="shared" si="159"/>
        <v>0</v>
      </c>
      <c r="EZS80" s="321">
        <f t="shared" si="159"/>
        <v>0</v>
      </c>
      <c r="EZT80" s="321">
        <f t="shared" si="159"/>
        <v>0</v>
      </c>
      <c r="EZU80" s="321">
        <f t="shared" si="159"/>
        <v>0</v>
      </c>
      <c r="EZV80" s="321">
        <f t="shared" si="159"/>
        <v>0</v>
      </c>
      <c r="EZW80" s="321">
        <f t="shared" si="159"/>
        <v>0</v>
      </c>
      <c r="EZX80" s="321">
        <f t="shared" si="159"/>
        <v>0</v>
      </c>
      <c r="EZY80" s="321">
        <f t="shared" si="159"/>
        <v>0</v>
      </c>
      <c r="EZZ80" s="321">
        <f t="shared" si="159"/>
        <v>0</v>
      </c>
      <c r="FAA80" s="321">
        <f t="shared" si="159"/>
        <v>0</v>
      </c>
      <c r="FAB80" s="321">
        <f t="shared" si="159"/>
        <v>0</v>
      </c>
      <c r="FAC80" s="321">
        <f t="shared" si="159"/>
        <v>0</v>
      </c>
      <c r="FAD80" s="321">
        <f t="shared" si="159"/>
        <v>0</v>
      </c>
      <c r="FAE80" s="321">
        <f t="shared" si="159"/>
        <v>0</v>
      </c>
      <c r="FAF80" s="321">
        <f t="shared" si="159"/>
        <v>0</v>
      </c>
      <c r="FAG80" s="321">
        <f t="shared" si="159"/>
        <v>0</v>
      </c>
      <c r="FAH80" s="321">
        <f t="shared" si="159"/>
        <v>0</v>
      </c>
      <c r="FAI80" s="321">
        <f t="shared" si="159"/>
        <v>0</v>
      </c>
      <c r="FAJ80" s="321">
        <f t="shared" si="159"/>
        <v>0</v>
      </c>
      <c r="FAK80" s="321">
        <f t="shared" si="159"/>
        <v>0</v>
      </c>
      <c r="FAL80" s="321">
        <f t="shared" si="159"/>
        <v>0</v>
      </c>
      <c r="FAM80" s="321">
        <f t="shared" si="159"/>
        <v>0</v>
      </c>
      <c r="FAN80" s="321">
        <f t="shared" si="159"/>
        <v>0</v>
      </c>
      <c r="FAO80" s="321">
        <f t="shared" si="159"/>
        <v>0</v>
      </c>
      <c r="FAP80" s="321">
        <f t="shared" si="159"/>
        <v>0</v>
      </c>
      <c r="FAQ80" s="321">
        <f t="shared" si="159"/>
        <v>0</v>
      </c>
      <c r="FAR80" s="321">
        <f t="shared" si="159"/>
        <v>0</v>
      </c>
      <c r="FAS80" s="321">
        <f t="shared" si="159"/>
        <v>0</v>
      </c>
      <c r="FAT80" s="321">
        <f t="shared" si="159"/>
        <v>0</v>
      </c>
      <c r="FAU80" s="321">
        <f t="shared" si="159"/>
        <v>0</v>
      </c>
      <c r="FAV80" s="321">
        <f t="shared" si="159"/>
        <v>0</v>
      </c>
      <c r="FAW80" s="321">
        <f t="shared" si="159"/>
        <v>0</v>
      </c>
      <c r="FAX80" s="321">
        <f t="shared" si="159"/>
        <v>0</v>
      </c>
      <c r="FAY80" s="321">
        <f t="shared" si="159"/>
        <v>0</v>
      </c>
      <c r="FAZ80" s="321">
        <f t="shared" si="159"/>
        <v>0</v>
      </c>
      <c r="FBA80" s="321">
        <f t="shared" si="159"/>
        <v>0</v>
      </c>
      <c r="FBB80" s="321">
        <f t="shared" si="159"/>
        <v>0</v>
      </c>
      <c r="FBC80" s="321">
        <f t="shared" si="159"/>
        <v>0</v>
      </c>
      <c r="FBD80" s="321">
        <f t="shared" si="159"/>
        <v>0</v>
      </c>
      <c r="FBE80" s="321">
        <f t="shared" si="159"/>
        <v>0</v>
      </c>
      <c r="FBF80" s="321">
        <f t="shared" si="159"/>
        <v>0</v>
      </c>
      <c r="FBG80" s="321">
        <f t="shared" si="160"/>
        <v>0</v>
      </c>
      <c r="FBH80" s="321">
        <f t="shared" si="160"/>
        <v>0</v>
      </c>
      <c r="FBI80" s="321">
        <f t="shared" si="160"/>
        <v>0</v>
      </c>
      <c r="FBJ80" s="321">
        <f t="shared" si="160"/>
        <v>0</v>
      </c>
      <c r="FBK80" s="321">
        <f t="shared" si="160"/>
        <v>0</v>
      </c>
      <c r="FBL80" s="321">
        <f t="shared" si="160"/>
        <v>0</v>
      </c>
      <c r="FBM80" s="321">
        <f t="shared" si="160"/>
        <v>0</v>
      </c>
      <c r="FBN80" s="321">
        <f t="shared" si="160"/>
        <v>0</v>
      </c>
      <c r="FBO80" s="321">
        <f t="shared" si="160"/>
        <v>0</v>
      </c>
      <c r="FBP80" s="321">
        <f t="shared" si="160"/>
        <v>0</v>
      </c>
      <c r="FBQ80" s="321">
        <f t="shared" si="160"/>
        <v>0</v>
      </c>
      <c r="FBR80" s="321">
        <f t="shared" si="160"/>
        <v>0</v>
      </c>
      <c r="FBS80" s="321">
        <f t="shared" si="160"/>
        <v>0</v>
      </c>
      <c r="FBT80" s="321">
        <f t="shared" si="160"/>
        <v>0</v>
      </c>
      <c r="FBU80" s="321">
        <f t="shared" si="160"/>
        <v>0</v>
      </c>
      <c r="FBV80" s="321">
        <f t="shared" si="160"/>
        <v>0</v>
      </c>
      <c r="FBW80" s="321">
        <f t="shared" si="160"/>
        <v>0</v>
      </c>
      <c r="FBX80" s="321">
        <f t="shared" si="160"/>
        <v>0</v>
      </c>
      <c r="FBY80" s="321">
        <f t="shared" si="160"/>
        <v>0</v>
      </c>
      <c r="FBZ80" s="321">
        <f t="shared" si="160"/>
        <v>0</v>
      </c>
      <c r="FCA80" s="321">
        <f t="shared" si="160"/>
        <v>0</v>
      </c>
      <c r="FCB80" s="321">
        <f t="shared" si="160"/>
        <v>0</v>
      </c>
      <c r="FCC80" s="321">
        <f t="shared" si="160"/>
        <v>0</v>
      </c>
      <c r="FCD80" s="321">
        <f t="shared" si="160"/>
        <v>0</v>
      </c>
      <c r="FCE80" s="321">
        <f t="shared" si="160"/>
        <v>0</v>
      </c>
      <c r="FCF80" s="321">
        <f t="shared" si="160"/>
        <v>0</v>
      </c>
      <c r="FCG80" s="321">
        <f t="shared" si="160"/>
        <v>0</v>
      </c>
      <c r="FCH80" s="321">
        <f t="shared" si="160"/>
        <v>0</v>
      </c>
      <c r="FCI80" s="321">
        <f t="shared" si="160"/>
        <v>0</v>
      </c>
      <c r="FCJ80" s="321">
        <f t="shared" si="160"/>
        <v>0</v>
      </c>
      <c r="FCK80" s="321">
        <f t="shared" si="160"/>
        <v>0</v>
      </c>
      <c r="FCL80" s="321">
        <f t="shared" si="160"/>
        <v>0</v>
      </c>
      <c r="FCM80" s="321">
        <f t="shared" si="160"/>
        <v>0</v>
      </c>
      <c r="FCN80" s="321">
        <f t="shared" si="160"/>
        <v>0</v>
      </c>
      <c r="FCO80" s="321">
        <f t="shared" si="160"/>
        <v>0</v>
      </c>
      <c r="FCP80" s="321">
        <f t="shared" si="160"/>
        <v>0</v>
      </c>
      <c r="FCQ80" s="321">
        <f t="shared" si="160"/>
        <v>0</v>
      </c>
      <c r="FCR80" s="321">
        <f t="shared" si="160"/>
        <v>0</v>
      </c>
      <c r="FCS80" s="321">
        <f t="shared" si="160"/>
        <v>0</v>
      </c>
      <c r="FCT80" s="321">
        <f t="shared" si="160"/>
        <v>0</v>
      </c>
      <c r="FCU80" s="321">
        <f t="shared" si="160"/>
        <v>0</v>
      </c>
      <c r="FCV80" s="321">
        <f t="shared" si="160"/>
        <v>0</v>
      </c>
      <c r="FCW80" s="321">
        <f t="shared" si="160"/>
        <v>0</v>
      </c>
      <c r="FCX80" s="321">
        <f t="shared" si="160"/>
        <v>0</v>
      </c>
      <c r="FCY80" s="321">
        <f t="shared" si="160"/>
        <v>0</v>
      </c>
      <c r="FCZ80" s="321">
        <f t="shared" si="160"/>
        <v>0</v>
      </c>
      <c r="FDA80" s="321">
        <f t="shared" si="160"/>
        <v>0</v>
      </c>
      <c r="FDB80" s="321">
        <f t="shared" si="160"/>
        <v>0</v>
      </c>
      <c r="FDC80" s="321">
        <f t="shared" si="160"/>
        <v>0</v>
      </c>
      <c r="FDD80" s="321">
        <f t="shared" si="160"/>
        <v>0</v>
      </c>
      <c r="FDE80" s="321">
        <f t="shared" si="160"/>
        <v>0</v>
      </c>
      <c r="FDF80" s="321">
        <f t="shared" si="160"/>
        <v>0</v>
      </c>
      <c r="FDG80" s="321">
        <f t="shared" si="160"/>
        <v>0</v>
      </c>
      <c r="FDH80" s="321">
        <f t="shared" si="160"/>
        <v>0</v>
      </c>
      <c r="FDI80" s="321">
        <f t="shared" si="160"/>
        <v>0</v>
      </c>
      <c r="FDJ80" s="321">
        <f t="shared" si="160"/>
        <v>0</v>
      </c>
      <c r="FDK80" s="321">
        <f t="shared" si="160"/>
        <v>0</v>
      </c>
      <c r="FDL80" s="321">
        <f t="shared" si="160"/>
        <v>0</v>
      </c>
      <c r="FDM80" s="321">
        <f t="shared" si="160"/>
        <v>0</v>
      </c>
      <c r="FDN80" s="321">
        <f t="shared" si="160"/>
        <v>0</v>
      </c>
      <c r="FDO80" s="321">
        <f t="shared" si="160"/>
        <v>0</v>
      </c>
      <c r="FDP80" s="321">
        <f t="shared" si="160"/>
        <v>0</v>
      </c>
      <c r="FDQ80" s="321">
        <f t="shared" si="160"/>
        <v>0</v>
      </c>
      <c r="FDR80" s="321">
        <f t="shared" si="160"/>
        <v>0</v>
      </c>
      <c r="FDS80" s="321">
        <f t="shared" si="161"/>
        <v>0</v>
      </c>
      <c r="FDT80" s="321">
        <f t="shared" si="161"/>
        <v>0</v>
      </c>
      <c r="FDU80" s="321">
        <f t="shared" si="161"/>
        <v>0</v>
      </c>
      <c r="FDV80" s="321">
        <f t="shared" si="161"/>
        <v>0</v>
      </c>
      <c r="FDW80" s="321">
        <f t="shared" si="161"/>
        <v>0</v>
      </c>
      <c r="FDX80" s="321">
        <f t="shared" si="161"/>
        <v>0</v>
      </c>
      <c r="FDY80" s="321">
        <f t="shared" si="161"/>
        <v>0</v>
      </c>
      <c r="FDZ80" s="321">
        <f t="shared" si="161"/>
        <v>0</v>
      </c>
      <c r="FEA80" s="321">
        <f t="shared" si="161"/>
        <v>0</v>
      </c>
      <c r="FEB80" s="321">
        <f t="shared" si="161"/>
        <v>0</v>
      </c>
      <c r="FEC80" s="321">
        <f t="shared" si="161"/>
        <v>0</v>
      </c>
      <c r="FED80" s="321">
        <f t="shared" si="161"/>
        <v>0</v>
      </c>
      <c r="FEE80" s="321">
        <f t="shared" si="161"/>
        <v>0</v>
      </c>
      <c r="FEF80" s="321">
        <f t="shared" si="161"/>
        <v>0</v>
      </c>
      <c r="FEG80" s="321">
        <f t="shared" si="161"/>
        <v>0</v>
      </c>
      <c r="FEH80" s="321">
        <f t="shared" si="161"/>
        <v>0</v>
      </c>
      <c r="FEI80" s="321">
        <f t="shared" si="161"/>
        <v>0</v>
      </c>
      <c r="FEJ80" s="321">
        <f t="shared" si="161"/>
        <v>0</v>
      </c>
      <c r="FEK80" s="321">
        <f t="shared" si="161"/>
        <v>0</v>
      </c>
      <c r="FEL80" s="321">
        <f t="shared" si="161"/>
        <v>0</v>
      </c>
      <c r="FEM80" s="321">
        <f t="shared" si="161"/>
        <v>0</v>
      </c>
      <c r="FEN80" s="321">
        <f t="shared" si="161"/>
        <v>0</v>
      </c>
      <c r="FEO80" s="321">
        <f t="shared" si="161"/>
        <v>0</v>
      </c>
      <c r="FEP80" s="321">
        <f t="shared" si="161"/>
        <v>0</v>
      </c>
      <c r="FEQ80" s="321">
        <f t="shared" si="161"/>
        <v>0</v>
      </c>
      <c r="FER80" s="321">
        <f t="shared" si="161"/>
        <v>0</v>
      </c>
      <c r="FES80" s="321">
        <f t="shared" si="161"/>
        <v>0</v>
      </c>
      <c r="FET80" s="321">
        <f t="shared" si="161"/>
        <v>0</v>
      </c>
      <c r="FEU80" s="321">
        <f t="shared" si="161"/>
        <v>0</v>
      </c>
      <c r="FEV80" s="321">
        <f t="shared" si="161"/>
        <v>0</v>
      </c>
      <c r="FEW80" s="321">
        <f t="shared" si="161"/>
        <v>0</v>
      </c>
      <c r="FEX80" s="321">
        <f t="shared" si="161"/>
        <v>0</v>
      </c>
      <c r="FEY80" s="321">
        <f t="shared" si="161"/>
        <v>0</v>
      </c>
      <c r="FEZ80" s="321">
        <f t="shared" si="161"/>
        <v>0</v>
      </c>
      <c r="FFA80" s="321">
        <f t="shared" si="161"/>
        <v>0</v>
      </c>
      <c r="FFB80" s="321">
        <f t="shared" si="161"/>
        <v>0</v>
      </c>
      <c r="FFC80" s="321">
        <f t="shared" si="161"/>
        <v>0</v>
      </c>
      <c r="FFD80" s="321">
        <f t="shared" si="161"/>
        <v>0</v>
      </c>
      <c r="FFE80" s="321">
        <f t="shared" si="161"/>
        <v>0</v>
      </c>
      <c r="FFF80" s="321">
        <f t="shared" si="161"/>
        <v>0</v>
      </c>
      <c r="FFG80" s="321">
        <f t="shared" si="161"/>
        <v>0</v>
      </c>
      <c r="FFH80" s="321">
        <f t="shared" si="161"/>
        <v>0</v>
      </c>
      <c r="FFI80" s="321">
        <f t="shared" si="161"/>
        <v>0</v>
      </c>
      <c r="FFJ80" s="321">
        <f t="shared" si="161"/>
        <v>0</v>
      </c>
      <c r="FFK80" s="321">
        <f t="shared" si="161"/>
        <v>0</v>
      </c>
      <c r="FFL80" s="321">
        <f t="shared" si="161"/>
        <v>0</v>
      </c>
      <c r="FFM80" s="321">
        <f t="shared" si="161"/>
        <v>0</v>
      </c>
      <c r="FFN80" s="321">
        <f t="shared" si="161"/>
        <v>0</v>
      </c>
      <c r="FFO80" s="321">
        <f t="shared" si="161"/>
        <v>0</v>
      </c>
      <c r="FFP80" s="321">
        <f t="shared" si="161"/>
        <v>0</v>
      </c>
      <c r="FFQ80" s="321">
        <f t="shared" si="161"/>
        <v>0</v>
      </c>
      <c r="FFR80" s="321">
        <f t="shared" si="161"/>
        <v>0</v>
      </c>
      <c r="FFS80" s="321">
        <f t="shared" si="161"/>
        <v>0</v>
      </c>
      <c r="FFT80" s="321">
        <f t="shared" si="161"/>
        <v>0</v>
      </c>
      <c r="FFU80" s="321">
        <f t="shared" si="161"/>
        <v>0</v>
      </c>
      <c r="FFV80" s="321">
        <f t="shared" si="161"/>
        <v>0</v>
      </c>
      <c r="FFW80" s="321">
        <f t="shared" si="161"/>
        <v>0</v>
      </c>
      <c r="FFX80" s="321">
        <f t="shared" si="161"/>
        <v>0</v>
      </c>
      <c r="FFY80" s="321">
        <f t="shared" si="161"/>
        <v>0</v>
      </c>
      <c r="FFZ80" s="321">
        <f t="shared" si="161"/>
        <v>0</v>
      </c>
      <c r="FGA80" s="321">
        <f t="shared" si="161"/>
        <v>0</v>
      </c>
      <c r="FGB80" s="321">
        <f t="shared" si="161"/>
        <v>0</v>
      </c>
      <c r="FGC80" s="321">
        <f t="shared" si="161"/>
        <v>0</v>
      </c>
      <c r="FGD80" s="321">
        <f t="shared" si="161"/>
        <v>0</v>
      </c>
      <c r="FGE80" s="321">
        <f t="shared" si="162"/>
        <v>0</v>
      </c>
      <c r="FGF80" s="321">
        <f t="shared" si="162"/>
        <v>0</v>
      </c>
      <c r="FGG80" s="321">
        <f t="shared" si="162"/>
        <v>0</v>
      </c>
      <c r="FGH80" s="321">
        <f t="shared" si="162"/>
        <v>0</v>
      </c>
      <c r="FGI80" s="321">
        <f t="shared" si="162"/>
        <v>0</v>
      </c>
      <c r="FGJ80" s="321">
        <f t="shared" si="162"/>
        <v>0</v>
      </c>
      <c r="FGK80" s="321">
        <f t="shared" si="162"/>
        <v>0</v>
      </c>
      <c r="FGL80" s="321">
        <f t="shared" si="162"/>
        <v>0</v>
      </c>
      <c r="FGM80" s="321">
        <f t="shared" si="162"/>
        <v>0</v>
      </c>
      <c r="FGN80" s="321">
        <f t="shared" si="162"/>
        <v>0</v>
      </c>
      <c r="FGO80" s="321">
        <f t="shared" si="162"/>
        <v>0</v>
      </c>
      <c r="FGP80" s="321">
        <f t="shared" si="162"/>
        <v>0</v>
      </c>
      <c r="FGQ80" s="321">
        <f t="shared" si="162"/>
        <v>0</v>
      </c>
      <c r="FGR80" s="321">
        <f t="shared" si="162"/>
        <v>0</v>
      </c>
      <c r="FGS80" s="321">
        <f t="shared" si="162"/>
        <v>0</v>
      </c>
      <c r="FGT80" s="321">
        <f t="shared" si="162"/>
        <v>0</v>
      </c>
      <c r="FGU80" s="321">
        <f t="shared" si="162"/>
        <v>0</v>
      </c>
      <c r="FGV80" s="321">
        <f t="shared" si="162"/>
        <v>0</v>
      </c>
      <c r="FGW80" s="321">
        <f t="shared" si="162"/>
        <v>0</v>
      </c>
      <c r="FGX80" s="321">
        <f t="shared" si="162"/>
        <v>0</v>
      </c>
      <c r="FGY80" s="321">
        <f t="shared" si="162"/>
        <v>0</v>
      </c>
      <c r="FGZ80" s="321">
        <f t="shared" si="162"/>
        <v>0</v>
      </c>
      <c r="FHA80" s="321">
        <f t="shared" si="162"/>
        <v>0</v>
      </c>
      <c r="FHB80" s="321">
        <f t="shared" si="162"/>
        <v>0</v>
      </c>
      <c r="FHC80" s="321">
        <f t="shared" si="162"/>
        <v>0</v>
      </c>
      <c r="FHD80" s="321">
        <f t="shared" si="162"/>
        <v>0</v>
      </c>
      <c r="FHE80" s="321">
        <f t="shared" si="162"/>
        <v>0</v>
      </c>
      <c r="FHF80" s="321">
        <f t="shared" si="162"/>
        <v>0</v>
      </c>
      <c r="FHG80" s="321">
        <f t="shared" si="162"/>
        <v>0</v>
      </c>
      <c r="FHH80" s="321">
        <f t="shared" si="162"/>
        <v>0</v>
      </c>
      <c r="FHI80" s="321">
        <f t="shared" si="162"/>
        <v>0</v>
      </c>
      <c r="FHJ80" s="321">
        <f t="shared" si="162"/>
        <v>0</v>
      </c>
      <c r="FHK80" s="321">
        <f t="shared" si="162"/>
        <v>0</v>
      </c>
      <c r="FHL80" s="321">
        <f t="shared" si="162"/>
        <v>0</v>
      </c>
      <c r="FHM80" s="321">
        <f t="shared" si="162"/>
        <v>0</v>
      </c>
      <c r="FHN80" s="321">
        <f t="shared" si="162"/>
        <v>0</v>
      </c>
      <c r="FHO80" s="321">
        <f t="shared" si="162"/>
        <v>0</v>
      </c>
      <c r="FHP80" s="321">
        <f t="shared" si="162"/>
        <v>0</v>
      </c>
      <c r="FHQ80" s="321">
        <f t="shared" si="162"/>
        <v>0</v>
      </c>
      <c r="FHR80" s="321">
        <f t="shared" si="162"/>
        <v>0</v>
      </c>
      <c r="FHS80" s="321">
        <f t="shared" si="162"/>
        <v>0</v>
      </c>
      <c r="FHT80" s="321">
        <f t="shared" si="162"/>
        <v>0</v>
      </c>
      <c r="FHU80" s="321">
        <f t="shared" si="162"/>
        <v>0</v>
      </c>
      <c r="FHV80" s="321">
        <f t="shared" si="162"/>
        <v>0</v>
      </c>
      <c r="FHW80" s="321">
        <f t="shared" si="162"/>
        <v>0</v>
      </c>
      <c r="FHX80" s="321">
        <f t="shared" si="162"/>
        <v>0</v>
      </c>
      <c r="FHY80" s="321">
        <f t="shared" si="162"/>
        <v>0</v>
      </c>
      <c r="FHZ80" s="321">
        <f t="shared" si="162"/>
        <v>0</v>
      </c>
      <c r="FIA80" s="321">
        <f t="shared" si="162"/>
        <v>0</v>
      </c>
      <c r="FIB80" s="321">
        <f t="shared" si="162"/>
        <v>0</v>
      </c>
      <c r="FIC80" s="321">
        <f t="shared" si="162"/>
        <v>0</v>
      </c>
      <c r="FID80" s="321">
        <f t="shared" si="162"/>
        <v>0</v>
      </c>
      <c r="FIE80" s="321">
        <f t="shared" si="162"/>
        <v>0</v>
      </c>
      <c r="FIF80" s="321">
        <f t="shared" si="162"/>
        <v>0</v>
      </c>
      <c r="FIG80" s="321">
        <f t="shared" si="162"/>
        <v>0</v>
      </c>
      <c r="FIH80" s="321">
        <f t="shared" si="162"/>
        <v>0</v>
      </c>
      <c r="FII80" s="321">
        <f t="shared" si="162"/>
        <v>0</v>
      </c>
      <c r="FIJ80" s="321">
        <f t="shared" si="162"/>
        <v>0</v>
      </c>
      <c r="FIK80" s="321">
        <f t="shared" si="162"/>
        <v>0</v>
      </c>
      <c r="FIL80" s="321">
        <f t="shared" si="162"/>
        <v>0</v>
      </c>
      <c r="FIM80" s="321">
        <f t="shared" si="162"/>
        <v>0</v>
      </c>
      <c r="FIN80" s="321">
        <f t="shared" si="162"/>
        <v>0</v>
      </c>
      <c r="FIO80" s="321">
        <f t="shared" si="162"/>
        <v>0</v>
      </c>
      <c r="FIP80" s="321">
        <f t="shared" si="162"/>
        <v>0</v>
      </c>
      <c r="FIQ80" s="321">
        <f t="shared" si="163"/>
        <v>0</v>
      </c>
      <c r="FIR80" s="321">
        <f t="shared" si="163"/>
        <v>0</v>
      </c>
      <c r="FIS80" s="321">
        <f t="shared" si="163"/>
        <v>0</v>
      </c>
      <c r="FIT80" s="321">
        <f t="shared" si="163"/>
        <v>0</v>
      </c>
      <c r="FIU80" s="321">
        <f t="shared" si="163"/>
        <v>0</v>
      </c>
      <c r="FIV80" s="321">
        <f t="shared" si="163"/>
        <v>0</v>
      </c>
      <c r="FIW80" s="321">
        <f t="shared" si="163"/>
        <v>0</v>
      </c>
      <c r="FIX80" s="321">
        <f t="shared" si="163"/>
        <v>0</v>
      </c>
      <c r="FIY80" s="321">
        <f t="shared" si="163"/>
        <v>0</v>
      </c>
      <c r="FIZ80" s="321">
        <f t="shared" si="163"/>
        <v>0</v>
      </c>
      <c r="FJA80" s="321">
        <f t="shared" si="163"/>
        <v>0</v>
      </c>
      <c r="FJB80" s="321">
        <f t="shared" si="163"/>
        <v>0</v>
      </c>
      <c r="FJC80" s="321">
        <f t="shared" si="163"/>
        <v>0</v>
      </c>
      <c r="FJD80" s="321">
        <f t="shared" si="163"/>
        <v>0</v>
      </c>
      <c r="FJE80" s="321">
        <f t="shared" si="163"/>
        <v>0</v>
      </c>
      <c r="FJF80" s="321">
        <f t="shared" si="163"/>
        <v>0</v>
      </c>
      <c r="FJG80" s="321">
        <f t="shared" si="163"/>
        <v>0</v>
      </c>
      <c r="FJH80" s="321">
        <f t="shared" si="163"/>
        <v>0</v>
      </c>
      <c r="FJI80" s="321">
        <f t="shared" si="163"/>
        <v>0</v>
      </c>
      <c r="FJJ80" s="321">
        <f t="shared" si="163"/>
        <v>0</v>
      </c>
      <c r="FJK80" s="321">
        <f t="shared" si="163"/>
        <v>0</v>
      </c>
      <c r="FJL80" s="321">
        <f t="shared" si="163"/>
        <v>0</v>
      </c>
      <c r="FJM80" s="321">
        <f t="shared" si="163"/>
        <v>0</v>
      </c>
      <c r="FJN80" s="321">
        <f t="shared" si="163"/>
        <v>0</v>
      </c>
      <c r="FJO80" s="321">
        <f t="shared" si="163"/>
        <v>0</v>
      </c>
      <c r="FJP80" s="321">
        <f t="shared" si="163"/>
        <v>0</v>
      </c>
      <c r="FJQ80" s="321">
        <f t="shared" si="163"/>
        <v>0</v>
      </c>
      <c r="FJR80" s="321">
        <f t="shared" si="163"/>
        <v>0</v>
      </c>
      <c r="FJS80" s="321">
        <f t="shared" si="163"/>
        <v>0</v>
      </c>
      <c r="FJT80" s="321">
        <f t="shared" si="163"/>
        <v>0</v>
      </c>
      <c r="FJU80" s="321">
        <f t="shared" si="163"/>
        <v>0</v>
      </c>
      <c r="FJV80" s="321">
        <f t="shared" si="163"/>
        <v>0</v>
      </c>
      <c r="FJW80" s="321">
        <f t="shared" si="163"/>
        <v>0</v>
      </c>
      <c r="FJX80" s="321">
        <f t="shared" si="163"/>
        <v>0</v>
      </c>
      <c r="FJY80" s="321">
        <f t="shared" si="163"/>
        <v>0</v>
      </c>
      <c r="FJZ80" s="321">
        <f t="shared" si="163"/>
        <v>0</v>
      </c>
      <c r="FKA80" s="321">
        <f t="shared" si="163"/>
        <v>0</v>
      </c>
      <c r="FKB80" s="321">
        <f t="shared" si="163"/>
        <v>0</v>
      </c>
      <c r="FKC80" s="321">
        <f t="shared" si="163"/>
        <v>0</v>
      </c>
      <c r="FKD80" s="321">
        <f t="shared" si="163"/>
        <v>0</v>
      </c>
      <c r="FKE80" s="321">
        <f t="shared" si="163"/>
        <v>0</v>
      </c>
      <c r="FKF80" s="321">
        <f t="shared" si="163"/>
        <v>0</v>
      </c>
      <c r="FKG80" s="321">
        <f t="shared" si="163"/>
        <v>0</v>
      </c>
      <c r="FKH80" s="321">
        <f t="shared" si="163"/>
        <v>0</v>
      </c>
      <c r="FKI80" s="321">
        <f t="shared" si="163"/>
        <v>0</v>
      </c>
      <c r="FKJ80" s="321">
        <f t="shared" si="163"/>
        <v>0</v>
      </c>
      <c r="FKK80" s="321">
        <f t="shared" si="163"/>
        <v>0</v>
      </c>
      <c r="FKL80" s="321">
        <f t="shared" si="163"/>
        <v>0</v>
      </c>
      <c r="FKM80" s="321">
        <f t="shared" si="163"/>
        <v>0</v>
      </c>
      <c r="FKN80" s="321">
        <f t="shared" si="163"/>
        <v>0</v>
      </c>
      <c r="FKO80" s="321">
        <f t="shared" si="163"/>
        <v>0</v>
      </c>
      <c r="FKP80" s="321">
        <f t="shared" si="163"/>
        <v>0</v>
      </c>
      <c r="FKQ80" s="321">
        <f t="shared" si="163"/>
        <v>0</v>
      </c>
      <c r="FKR80" s="321">
        <f t="shared" si="163"/>
        <v>0</v>
      </c>
      <c r="FKS80" s="321">
        <f t="shared" si="163"/>
        <v>0</v>
      </c>
      <c r="FKT80" s="321">
        <f t="shared" si="163"/>
        <v>0</v>
      </c>
      <c r="FKU80" s="321">
        <f t="shared" si="163"/>
        <v>0</v>
      </c>
      <c r="FKV80" s="321">
        <f t="shared" si="163"/>
        <v>0</v>
      </c>
      <c r="FKW80" s="321">
        <f t="shared" si="163"/>
        <v>0</v>
      </c>
      <c r="FKX80" s="321">
        <f t="shared" si="163"/>
        <v>0</v>
      </c>
      <c r="FKY80" s="321">
        <f t="shared" si="163"/>
        <v>0</v>
      </c>
      <c r="FKZ80" s="321">
        <f t="shared" si="163"/>
        <v>0</v>
      </c>
      <c r="FLA80" s="321">
        <f t="shared" si="163"/>
        <v>0</v>
      </c>
      <c r="FLB80" s="321">
        <f t="shared" si="163"/>
        <v>0</v>
      </c>
      <c r="FLC80" s="321">
        <f t="shared" si="164"/>
        <v>0</v>
      </c>
      <c r="FLD80" s="321">
        <f t="shared" si="164"/>
        <v>0</v>
      </c>
      <c r="FLE80" s="321">
        <f t="shared" si="164"/>
        <v>0</v>
      </c>
      <c r="FLF80" s="321">
        <f t="shared" si="164"/>
        <v>0</v>
      </c>
      <c r="FLG80" s="321">
        <f t="shared" si="164"/>
        <v>0</v>
      </c>
      <c r="FLH80" s="321">
        <f t="shared" si="164"/>
        <v>0</v>
      </c>
      <c r="FLI80" s="321">
        <f t="shared" si="164"/>
        <v>0</v>
      </c>
      <c r="FLJ80" s="321">
        <f t="shared" si="164"/>
        <v>0</v>
      </c>
      <c r="FLK80" s="321">
        <f t="shared" si="164"/>
        <v>0</v>
      </c>
      <c r="FLL80" s="321">
        <f t="shared" si="164"/>
        <v>0</v>
      </c>
      <c r="FLM80" s="321">
        <f t="shared" si="164"/>
        <v>0</v>
      </c>
      <c r="FLN80" s="321">
        <f t="shared" si="164"/>
        <v>0</v>
      </c>
      <c r="FLO80" s="321">
        <f t="shared" si="164"/>
        <v>0</v>
      </c>
      <c r="FLP80" s="321">
        <f t="shared" si="164"/>
        <v>0</v>
      </c>
      <c r="FLQ80" s="321">
        <f t="shared" si="164"/>
        <v>0</v>
      </c>
      <c r="FLR80" s="321">
        <f t="shared" si="164"/>
        <v>0</v>
      </c>
      <c r="FLS80" s="321">
        <f t="shared" si="164"/>
        <v>0</v>
      </c>
      <c r="FLT80" s="321">
        <f t="shared" si="164"/>
        <v>0</v>
      </c>
      <c r="FLU80" s="321">
        <f t="shared" si="164"/>
        <v>0</v>
      </c>
      <c r="FLV80" s="321">
        <f t="shared" si="164"/>
        <v>0</v>
      </c>
      <c r="FLW80" s="321">
        <f t="shared" si="164"/>
        <v>0</v>
      </c>
      <c r="FLX80" s="321">
        <f t="shared" si="164"/>
        <v>0</v>
      </c>
      <c r="FLY80" s="321">
        <f t="shared" si="164"/>
        <v>0</v>
      </c>
      <c r="FLZ80" s="321">
        <f t="shared" si="164"/>
        <v>0</v>
      </c>
      <c r="FMA80" s="321">
        <f t="shared" si="164"/>
        <v>0</v>
      </c>
      <c r="FMB80" s="321">
        <f t="shared" si="164"/>
        <v>0</v>
      </c>
      <c r="FMC80" s="321">
        <f t="shared" si="164"/>
        <v>0</v>
      </c>
      <c r="FMD80" s="321">
        <f t="shared" si="164"/>
        <v>0</v>
      </c>
      <c r="FME80" s="321">
        <f t="shared" si="164"/>
        <v>0</v>
      </c>
      <c r="FMF80" s="321">
        <f t="shared" si="164"/>
        <v>0</v>
      </c>
      <c r="FMG80" s="321">
        <f t="shared" si="164"/>
        <v>0</v>
      </c>
      <c r="FMH80" s="321">
        <f t="shared" si="164"/>
        <v>0</v>
      </c>
      <c r="FMI80" s="321">
        <f t="shared" si="164"/>
        <v>0</v>
      </c>
      <c r="FMJ80" s="321">
        <f t="shared" si="164"/>
        <v>0</v>
      </c>
      <c r="FMK80" s="321">
        <f t="shared" si="164"/>
        <v>0</v>
      </c>
      <c r="FML80" s="321">
        <f t="shared" si="164"/>
        <v>0</v>
      </c>
      <c r="FMM80" s="321">
        <f t="shared" si="164"/>
        <v>0</v>
      </c>
      <c r="FMN80" s="321">
        <f t="shared" si="164"/>
        <v>0</v>
      </c>
      <c r="FMO80" s="321">
        <f t="shared" si="164"/>
        <v>0</v>
      </c>
      <c r="FMP80" s="321">
        <f t="shared" si="164"/>
        <v>0</v>
      </c>
      <c r="FMQ80" s="321">
        <f t="shared" si="164"/>
        <v>0</v>
      </c>
      <c r="FMR80" s="321">
        <f t="shared" si="164"/>
        <v>0</v>
      </c>
      <c r="FMS80" s="321">
        <f t="shared" si="164"/>
        <v>0</v>
      </c>
      <c r="FMT80" s="321">
        <f t="shared" si="164"/>
        <v>0</v>
      </c>
      <c r="FMU80" s="321">
        <f t="shared" si="164"/>
        <v>0</v>
      </c>
      <c r="FMV80" s="321">
        <f t="shared" si="164"/>
        <v>0</v>
      </c>
      <c r="FMW80" s="321">
        <f t="shared" si="164"/>
        <v>0</v>
      </c>
      <c r="FMX80" s="321">
        <f t="shared" si="164"/>
        <v>0</v>
      </c>
      <c r="FMY80" s="321">
        <f t="shared" si="164"/>
        <v>0</v>
      </c>
      <c r="FMZ80" s="321">
        <f t="shared" si="164"/>
        <v>0</v>
      </c>
      <c r="FNA80" s="321">
        <f t="shared" si="164"/>
        <v>0</v>
      </c>
      <c r="FNB80" s="321">
        <f t="shared" si="164"/>
        <v>0</v>
      </c>
      <c r="FNC80" s="321">
        <f t="shared" si="164"/>
        <v>0</v>
      </c>
      <c r="FND80" s="321">
        <f t="shared" si="164"/>
        <v>0</v>
      </c>
      <c r="FNE80" s="321">
        <f t="shared" si="164"/>
        <v>0</v>
      </c>
      <c r="FNF80" s="321">
        <f t="shared" si="164"/>
        <v>0</v>
      </c>
      <c r="FNG80" s="321">
        <f t="shared" si="164"/>
        <v>0</v>
      </c>
      <c r="FNH80" s="321">
        <f t="shared" si="164"/>
        <v>0</v>
      </c>
      <c r="FNI80" s="321">
        <f t="shared" si="164"/>
        <v>0</v>
      </c>
      <c r="FNJ80" s="321">
        <f t="shared" si="164"/>
        <v>0</v>
      </c>
      <c r="FNK80" s="321">
        <f t="shared" si="164"/>
        <v>0</v>
      </c>
      <c r="FNL80" s="321">
        <f t="shared" si="164"/>
        <v>0</v>
      </c>
      <c r="FNM80" s="321">
        <f t="shared" si="164"/>
        <v>0</v>
      </c>
      <c r="FNN80" s="321">
        <f t="shared" si="164"/>
        <v>0</v>
      </c>
      <c r="FNO80" s="321">
        <f t="shared" si="165"/>
        <v>0</v>
      </c>
      <c r="FNP80" s="321">
        <f t="shared" si="165"/>
        <v>0</v>
      </c>
      <c r="FNQ80" s="321">
        <f t="shared" si="165"/>
        <v>0</v>
      </c>
      <c r="FNR80" s="321">
        <f t="shared" si="165"/>
        <v>0</v>
      </c>
      <c r="FNS80" s="321">
        <f t="shared" si="165"/>
        <v>0</v>
      </c>
      <c r="FNT80" s="321">
        <f t="shared" si="165"/>
        <v>0</v>
      </c>
      <c r="FNU80" s="321">
        <f t="shared" si="165"/>
        <v>0</v>
      </c>
      <c r="FNV80" s="321">
        <f t="shared" si="165"/>
        <v>0</v>
      </c>
      <c r="FNW80" s="321">
        <f t="shared" si="165"/>
        <v>0</v>
      </c>
      <c r="FNX80" s="321">
        <f t="shared" si="165"/>
        <v>0</v>
      </c>
      <c r="FNY80" s="321">
        <f t="shared" si="165"/>
        <v>0</v>
      </c>
      <c r="FNZ80" s="321">
        <f t="shared" si="165"/>
        <v>0</v>
      </c>
      <c r="FOA80" s="321">
        <f t="shared" si="165"/>
        <v>0</v>
      </c>
      <c r="FOB80" s="321">
        <f t="shared" si="165"/>
        <v>0</v>
      </c>
      <c r="FOC80" s="321">
        <f t="shared" si="165"/>
        <v>0</v>
      </c>
      <c r="FOD80" s="321">
        <f t="shared" si="165"/>
        <v>0</v>
      </c>
      <c r="FOE80" s="321">
        <f t="shared" si="165"/>
        <v>0</v>
      </c>
      <c r="FOF80" s="321">
        <f t="shared" si="165"/>
        <v>0</v>
      </c>
      <c r="FOG80" s="321">
        <f t="shared" si="165"/>
        <v>0</v>
      </c>
      <c r="FOH80" s="321">
        <f t="shared" si="165"/>
        <v>0</v>
      </c>
      <c r="FOI80" s="321">
        <f t="shared" si="165"/>
        <v>0</v>
      </c>
      <c r="FOJ80" s="321">
        <f t="shared" si="165"/>
        <v>0</v>
      </c>
      <c r="FOK80" s="321">
        <f t="shared" si="165"/>
        <v>0</v>
      </c>
      <c r="FOL80" s="321">
        <f t="shared" si="165"/>
        <v>0</v>
      </c>
      <c r="FOM80" s="321">
        <f t="shared" si="165"/>
        <v>0</v>
      </c>
      <c r="FON80" s="321">
        <f t="shared" si="165"/>
        <v>0</v>
      </c>
      <c r="FOO80" s="321">
        <f t="shared" si="165"/>
        <v>0</v>
      </c>
      <c r="FOP80" s="321">
        <f t="shared" si="165"/>
        <v>0</v>
      </c>
      <c r="FOQ80" s="321">
        <f t="shared" si="165"/>
        <v>0</v>
      </c>
      <c r="FOR80" s="321">
        <f t="shared" si="165"/>
        <v>0</v>
      </c>
      <c r="FOS80" s="321">
        <f t="shared" si="165"/>
        <v>0</v>
      </c>
      <c r="FOT80" s="321">
        <f t="shared" si="165"/>
        <v>0</v>
      </c>
      <c r="FOU80" s="321">
        <f t="shared" si="165"/>
        <v>0</v>
      </c>
      <c r="FOV80" s="321">
        <f t="shared" si="165"/>
        <v>0</v>
      </c>
      <c r="FOW80" s="321">
        <f t="shared" si="165"/>
        <v>0</v>
      </c>
      <c r="FOX80" s="321">
        <f t="shared" si="165"/>
        <v>0</v>
      </c>
      <c r="FOY80" s="321">
        <f t="shared" si="165"/>
        <v>0</v>
      </c>
      <c r="FOZ80" s="321">
        <f t="shared" si="165"/>
        <v>0</v>
      </c>
      <c r="FPA80" s="321">
        <f t="shared" si="165"/>
        <v>0</v>
      </c>
      <c r="FPB80" s="321">
        <f t="shared" si="165"/>
        <v>0</v>
      </c>
      <c r="FPC80" s="321">
        <f t="shared" si="165"/>
        <v>0</v>
      </c>
      <c r="FPD80" s="321">
        <f t="shared" si="165"/>
        <v>0</v>
      </c>
      <c r="FPE80" s="321">
        <f t="shared" si="165"/>
        <v>0</v>
      </c>
      <c r="FPF80" s="321">
        <f t="shared" si="165"/>
        <v>0</v>
      </c>
      <c r="FPG80" s="321">
        <f t="shared" si="165"/>
        <v>0</v>
      </c>
      <c r="FPH80" s="321">
        <f t="shared" si="165"/>
        <v>0</v>
      </c>
      <c r="FPI80" s="321">
        <f t="shared" si="165"/>
        <v>0</v>
      </c>
      <c r="FPJ80" s="321">
        <f t="shared" si="165"/>
        <v>0</v>
      </c>
      <c r="FPK80" s="321">
        <f t="shared" si="165"/>
        <v>0</v>
      </c>
      <c r="FPL80" s="321">
        <f t="shared" si="165"/>
        <v>0</v>
      </c>
      <c r="FPM80" s="321">
        <f t="shared" si="165"/>
        <v>0</v>
      </c>
      <c r="FPN80" s="321">
        <f t="shared" si="165"/>
        <v>0</v>
      </c>
      <c r="FPO80" s="321">
        <f t="shared" si="165"/>
        <v>0</v>
      </c>
      <c r="FPP80" s="321">
        <f t="shared" si="165"/>
        <v>0</v>
      </c>
      <c r="FPQ80" s="321">
        <f t="shared" si="165"/>
        <v>0</v>
      </c>
      <c r="FPR80" s="321">
        <f t="shared" si="165"/>
        <v>0</v>
      </c>
      <c r="FPS80" s="321">
        <f t="shared" si="165"/>
        <v>0</v>
      </c>
      <c r="FPT80" s="321">
        <f t="shared" si="165"/>
        <v>0</v>
      </c>
      <c r="FPU80" s="321">
        <f t="shared" si="165"/>
        <v>0</v>
      </c>
      <c r="FPV80" s="321">
        <f t="shared" si="165"/>
        <v>0</v>
      </c>
      <c r="FPW80" s="321">
        <f t="shared" si="165"/>
        <v>0</v>
      </c>
      <c r="FPX80" s="321">
        <f t="shared" si="165"/>
        <v>0</v>
      </c>
      <c r="FPY80" s="321">
        <f t="shared" si="165"/>
        <v>0</v>
      </c>
      <c r="FPZ80" s="321">
        <f t="shared" si="165"/>
        <v>0</v>
      </c>
      <c r="FQA80" s="321">
        <f t="shared" si="166"/>
        <v>0</v>
      </c>
      <c r="FQB80" s="321">
        <f t="shared" si="166"/>
        <v>0</v>
      </c>
      <c r="FQC80" s="321">
        <f t="shared" si="166"/>
        <v>0</v>
      </c>
      <c r="FQD80" s="321">
        <f t="shared" si="166"/>
        <v>0</v>
      </c>
      <c r="FQE80" s="321">
        <f t="shared" si="166"/>
        <v>0</v>
      </c>
      <c r="FQF80" s="321">
        <f t="shared" si="166"/>
        <v>0</v>
      </c>
      <c r="FQG80" s="321">
        <f t="shared" si="166"/>
        <v>0</v>
      </c>
      <c r="FQH80" s="321">
        <f t="shared" si="166"/>
        <v>0</v>
      </c>
      <c r="FQI80" s="321">
        <f t="shared" si="166"/>
        <v>0</v>
      </c>
      <c r="FQJ80" s="321">
        <f t="shared" si="166"/>
        <v>0</v>
      </c>
      <c r="FQK80" s="321">
        <f t="shared" si="166"/>
        <v>0</v>
      </c>
      <c r="FQL80" s="321">
        <f t="shared" si="166"/>
        <v>0</v>
      </c>
      <c r="FQM80" s="321">
        <f t="shared" si="166"/>
        <v>0</v>
      </c>
      <c r="FQN80" s="321">
        <f t="shared" si="166"/>
        <v>0</v>
      </c>
      <c r="FQO80" s="321">
        <f t="shared" si="166"/>
        <v>0</v>
      </c>
      <c r="FQP80" s="321">
        <f t="shared" si="166"/>
        <v>0</v>
      </c>
      <c r="FQQ80" s="321">
        <f t="shared" si="166"/>
        <v>0</v>
      </c>
      <c r="FQR80" s="321">
        <f t="shared" si="166"/>
        <v>0</v>
      </c>
      <c r="FQS80" s="321">
        <f t="shared" si="166"/>
        <v>0</v>
      </c>
      <c r="FQT80" s="321">
        <f t="shared" si="166"/>
        <v>0</v>
      </c>
      <c r="FQU80" s="321">
        <f t="shared" si="166"/>
        <v>0</v>
      </c>
      <c r="FQV80" s="321">
        <f t="shared" si="166"/>
        <v>0</v>
      </c>
      <c r="FQW80" s="321">
        <f t="shared" si="166"/>
        <v>0</v>
      </c>
      <c r="FQX80" s="321">
        <f t="shared" si="166"/>
        <v>0</v>
      </c>
      <c r="FQY80" s="321">
        <f t="shared" si="166"/>
        <v>0</v>
      </c>
      <c r="FQZ80" s="321">
        <f t="shared" si="166"/>
        <v>0</v>
      </c>
      <c r="FRA80" s="321">
        <f t="shared" si="166"/>
        <v>0</v>
      </c>
      <c r="FRB80" s="321">
        <f t="shared" si="166"/>
        <v>0</v>
      </c>
      <c r="FRC80" s="321">
        <f t="shared" si="166"/>
        <v>0</v>
      </c>
      <c r="FRD80" s="321">
        <f t="shared" si="166"/>
        <v>0</v>
      </c>
      <c r="FRE80" s="321">
        <f t="shared" si="166"/>
        <v>0</v>
      </c>
      <c r="FRF80" s="321">
        <f t="shared" si="166"/>
        <v>0</v>
      </c>
      <c r="FRG80" s="321">
        <f t="shared" si="166"/>
        <v>0</v>
      </c>
      <c r="FRH80" s="321">
        <f t="shared" si="166"/>
        <v>0</v>
      </c>
      <c r="FRI80" s="321">
        <f t="shared" si="166"/>
        <v>0</v>
      </c>
      <c r="FRJ80" s="321">
        <f t="shared" si="166"/>
        <v>0</v>
      </c>
      <c r="FRK80" s="321">
        <f t="shared" si="166"/>
        <v>0</v>
      </c>
      <c r="FRL80" s="321">
        <f t="shared" si="166"/>
        <v>0</v>
      </c>
      <c r="FRM80" s="321">
        <f t="shared" si="166"/>
        <v>0</v>
      </c>
      <c r="FRN80" s="321">
        <f t="shared" si="166"/>
        <v>0</v>
      </c>
      <c r="FRO80" s="321">
        <f t="shared" si="166"/>
        <v>0</v>
      </c>
      <c r="FRP80" s="321">
        <f t="shared" si="166"/>
        <v>0</v>
      </c>
      <c r="FRQ80" s="321">
        <f t="shared" si="166"/>
        <v>0</v>
      </c>
      <c r="FRR80" s="321">
        <f t="shared" si="166"/>
        <v>0</v>
      </c>
      <c r="FRS80" s="321">
        <f t="shared" si="166"/>
        <v>0</v>
      </c>
      <c r="FRT80" s="321">
        <f t="shared" si="166"/>
        <v>0</v>
      </c>
      <c r="FRU80" s="321">
        <f t="shared" si="166"/>
        <v>0</v>
      </c>
      <c r="FRV80" s="321">
        <f t="shared" si="166"/>
        <v>0</v>
      </c>
      <c r="FRW80" s="321">
        <f t="shared" si="166"/>
        <v>0</v>
      </c>
      <c r="FRX80" s="321">
        <f t="shared" si="166"/>
        <v>0</v>
      </c>
      <c r="FRY80" s="321">
        <f t="shared" si="166"/>
        <v>0</v>
      </c>
      <c r="FRZ80" s="321">
        <f t="shared" si="166"/>
        <v>0</v>
      </c>
      <c r="FSA80" s="321">
        <f t="shared" si="166"/>
        <v>0</v>
      </c>
      <c r="FSB80" s="321">
        <f t="shared" si="166"/>
        <v>0</v>
      </c>
      <c r="FSC80" s="321">
        <f t="shared" si="166"/>
        <v>0</v>
      </c>
      <c r="FSD80" s="321">
        <f t="shared" si="166"/>
        <v>0</v>
      </c>
      <c r="FSE80" s="321">
        <f t="shared" si="166"/>
        <v>0</v>
      </c>
      <c r="FSF80" s="321">
        <f t="shared" si="166"/>
        <v>0</v>
      </c>
      <c r="FSG80" s="321">
        <f t="shared" si="166"/>
        <v>0</v>
      </c>
      <c r="FSH80" s="321">
        <f t="shared" si="166"/>
        <v>0</v>
      </c>
      <c r="FSI80" s="321">
        <f t="shared" si="166"/>
        <v>0</v>
      </c>
      <c r="FSJ80" s="321">
        <f t="shared" si="166"/>
        <v>0</v>
      </c>
      <c r="FSK80" s="321">
        <f t="shared" si="166"/>
        <v>0</v>
      </c>
      <c r="FSL80" s="321">
        <f t="shared" si="166"/>
        <v>0</v>
      </c>
      <c r="FSM80" s="321">
        <f t="shared" si="167"/>
        <v>0</v>
      </c>
      <c r="FSN80" s="321">
        <f t="shared" si="167"/>
        <v>0</v>
      </c>
      <c r="FSO80" s="321">
        <f t="shared" si="167"/>
        <v>0</v>
      </c>
      <c r="FSP80" s="321">
        <f t="shared" si="167"/>
        <v>0</v>
      </c>
      <c r="FSQ80" s="321">
        <f t="shared" si="167"/>
        <v>0</v>
      </c>
      <c r="FSR80" s="321">
        <f t="shared" si="167"/>
        <v>0</v>
      </c>
      <c r="FSS80" s="321">
        <f t="shared" si="167"/>
        <v>0</v>
      </c>
      <c r="FST80" s="321">
        <f t="shared" si="167"/>
        <v>0</v>
      </c>
      <c r="FSU80" s="321">
        <f t="shared" si="167"/>
        <v>0</v>
      </c>
      <c r="FSV80" s="321">
        <f t="shared" si="167"/>
        <v>0</v>
      </c>
      <c r="FSW80" s="321">
        <f t="shared" si="167"/>
        <v>0</v>
      </c>
      <c r="FSX80" s="321">
        <f t="shared" si="167"/>
        <v>0</v>
      </c>
      <c r="FSY80" s="321">
        <f t="shared" si="167"/>
        <v>0</v>
      </c>
      <c r="FSZ80" s="321">
        <f t="shared" si="167"/>
        <v>0</v>
      </c>
      <c r="FTA80" s="321">
        <f t="shared" si="167"/>
        <v>0</v>
      </c>
      <c r="FTB80" s="321">
        <f t="shared" si="167"/>
        <v>0</v>
      </c>
      <c r="FTC80" s="321">
        <f t="shared" si="167"/>
        <v>0</v>
      </c>
      <c r="FTD80" s="321">
        <f t="shared" si="167"/>
        <v>0</v>
      </c>
      <c r="FTE80" s="321">
        <f t="shared" si="167"/>
        <v>0</v>
      </c>
      <c r="FTF80" s="321">
        <f t="shared" si="167"/>
        <v>0</v>
      </c>
      <c r="FTG80" s="321">
        <f t="shared" si="167"/>
        <v>0</v>
      </c>
      <c r="FTH80" s="321">
        <f t="shared" si="167"/>
        <v>0</v>
      </c>
      <c r="FTI80" s="321">
        <f t="shared" si="167"/>
        <v>0</v>
      </c>
      <c r="FTJ80" s="321">
        <f t="shared" si="167"/>
        <v>0</v>
      </c>
      <c r="FTK80" s="321">
        <f t="shared" si="167"/>
        <v>0</v>
      </c>
      <c r="FTL80" s="321">
        <f t="shared" si="167"/>
        <v>0</v>
      </c>
      <c r="FTM80" s="321">
        <f t="shared" si="167"/>
        <v>0</v>
      </c>
      <c r="FTN80" s="321">
        <f t="shared" si="167"/>
        <v>0</v>
      </c>
      <c r="FTO80" s="321">
        <f t="shared" si="167"/>
        <v>0</v>
      </c>
      <c r="FTP80" s="321">
        <f t="shared" si="167"/>
        <v>0</v>
      </c>
      <c r="FTQ80" s="321">
        <f t="shared" si="167"/>
        <v>0</v>
      </c>
      <c r="FTR80" s="321">
        <f t="shared" si="167"/>
        <v>0</v>
      </c>
      <c r="FTS80" s="321">
        <f t="shared" si="167"/>
        <v>0</v>
      </c>
      <c r="FTT80" s="321">
        <f t="shared" si="167"/>
        <v>0</v>
      </c>
      <c r="FTU80" s="321">
        <f t="shared" si="167"/>
        <v>0</v>
      </c>
      <c r="FTV80" s="321">
        <f t="shared" si="167"/>
        <v>0</v>
      </c>
      <c r="FTW80" s="321">
        <f t="shared" si="167"/>
        <v>0</v>
      </c>
      <c r="FTX80" s="321">
        <f t="shared" si="167"/>
        <v>0</v>
      </c>
      <c r="FTY80" s="321">
        <f t="shared" si="167"/>
        <v>0</v>
      </c>
      <c r="FTZ80" s="321">
        <f t="shared" si="167"/>
        <v>0</v>
      </c>
      <c r="FUA80" s="321">
        <f t="shared" si="167"/>
        <v>0</v>
      </c>
      <c r="FUB80" s="321">
        <f t="shared" si="167"/>
        <v>0</v>
      </c>
      <c r="FUC80" s="321">
        <f t="shared" si="167"/>
        <v>0</v>
      </c>
      <c r="FUD80" s="321">
        <f t="shared" si="167"/>
        <v>0</v>
      </c>
      <c r="FUE80" s="321">
        <f t="shared" si="167"/>
        <v>0</v>
      </c>
      <c r="FUF80" s="321">
        <f t="shared" si="167"/>
        <v>0</v>
      </c>
      <c r="FUG80" s="321">
        <f t="shared" si="167"/>
        <v>0</v>
      </c>
      <c r="FUH80" s="321">
        <f t="shared" si="167"/>
        <v>0</v>
      </c>
      <c r="FUI80" s="321">
        <f t="shared" si="167"/>
        <v>0</v>
      </c>
      <c r="FUJ80" s="321">
        <f t="shared" si="167"/>
        <v>0</v>
      </c>
      <c r="FUK80" s="321">
        <f t="shared" si="167"/>
        <v>0</v>
      </c>
      <c r="FUL80" s="321">
        <f t="shared" si="167"/>
        <v>0</v>
      </c>
      <c r="FUM80" s="321">
        <f t="shared" si="167"/>
        <v>0</v>
      </c>
      <c r="FUN80" s="321">
        <f t="shared" si="167"/>
        <v>0</v>
      </c>
      <c r="FUO80" s="321">
        <f t="shared" si="167"/>
        <v>0</v>
      </c>
      <c r="FUP80" s="321">
        <f t="shared" si="167"/>
        <v>0</v>
      </c>
      <c r="FUQ80" s="321">
        <f t="shared" si="167"/>
        <v>0</v>
      </c>
      <c r="FUR80" s="321">
        <f t="shared" si="167"/>
        <v>0</v>
      </c>
      <c r="FUS80" s="321">
        <f t="shared" si="167"/>
        <v>0</v>
      </c>
      <c r="FUT80" s="321">
        <f t="shared" si="167"/>
        <v>0</v>
      </c>
      <c r="FUU80" s="321">
        <f t="shared" si="167"/>
        <v>0</v>
      </c>
      <c r="FUV80" s="321">
        <f t="shared" si="167"/>
        <v>0</v>
      </c>
      <c r="FUW80" s="321">
        <f t="shared" si="167"/>
        <v>0</v>
      </c>
      <c r="FUX80" s="321">
        <f t="shared" si="167"/>
        <v>0</v>
      </c>
      <c r="FUY80" s="321">
        <f t="shared" si="168"/>
        <v>0</v>
      </c>
      <c r="FUZ80" s="321">
        <f t="shared" si="168"/>
        <v>0</v>
      </c>
      <c r="FVA80" s="321">
        <f t="shared" si="168"/>
        <v>0</v>
      </c>
      <c r="FVB80" s="321">
        <f t="shared" si="168"/>
        <v>0</v>
      </c>
      <c r="FVC80" s="321">
        <f t="shared" si="168"/>
        <v>0</v>
      </c>
      <c r="FVD80" s="321">
        <f t="shared" si="168"/>
        <v>0</v>
      </c>
      <c r="FVE80" s="321">
        <f t="shared" si="168"/>
        <v>0</v>
      </c>
      <c r="FVF80" s="321">
        <f t="shared" si="168"/>
        <v>0</v>
      </c>
      <c r="FVG80" s="321">
        <f t="shared" si="168"/>
        <v>0</v>
      </c>
      <c r="FVH80" s="321">
        <f t="shared" si="168"/>
        <v>0</v>
      </c>
      <c r="FVI80" s="321">
        <f t="shared" si="168"/>
        <v>0</v>
      </c>
      <c r="FVJ80" s="321">
        <f t="shared" si="168"/>
        <v>0</v>
      </c>
      <c r="FVK80" s="321">
        <f t="shared" si="168"/>
        <v>0</v>
      </c>
      <c r="FVL80" s="321">
        <f t="shared" si="168"/>
        <v>0</v>
      </c>
      <c r="FVM80" s="321">
        <f t="shared" si="168"/>
        <v>0</v>
      </c>
      <c r="FVN80" s="321">
        <f t="shared" si="168"/>
        <v>0</v>
      </c>
      <c r="FVO80" s="321">
        <f t="shared" si="168"/>
        <v>0</v>
      </c>
      <c r="FVP80" s="321">
        <f t="shared" si="168"/>
        <v>0</v>
      </c>
      <c r="FVQ80" s="321">
        <f t="shared" si="168"/>
        <v>0</v>
      </c>
      <c r="FVR80" s="321">
        <f t="shared" si="168"/>
        <v>0</v>
      </c>
      <c r="FVS80" s="321">
        <f t="shared" si="168"/>
        <v>0</v>
      </c>
      <c r="FVT80" s="321">
        <f t="shared" si="168"/>
        <v>0</v>
      </c>
      <c r="FVU80" s="321">
        <f t="shared" si="168"/>
        <v>0</v>
      </c>
      <c r="FVV80" s="321">
        <f t="shared" si="168"/>
        <v>0</v>
      </c>
      <c r="FVW80" s="321">
        <f t="shared" si="168"/>
        <v>0</v>
      </c>
      <c r="FVX80" s="321">
        <f t="shared" si="168"/>
        <v>0</v>
      </c>
      <c r="FVY80" s="321">
        <f t="shared" si="168"/>
        <v>0</v>
      </c>
      <c r="FVZ80" s="321">
        <f t="shared" si="168"/>
        <v>0</v>
      </c>
      <c r="FWA80" s="321">
        <f t="shared" si="168"/>
        <v>0</v>
      </c>
      <c r="FWB80" s="321">
        <f t="shared" si="168"/>
        <v>0</v>
      </c>
      <c r="FWC80" s="321">
        <f t="shared" si="168"/>
        <v>0</v>
      </c>
      <c r="FWD80" s="321">
        <f t="shared" si="168"/>
        <v>0</v>
      </c>
      <c r="FWE80" s="321">
        <f t="shared" si="168"/>
        <v>0</v>
      </c>
      <c r="FWF80" s="321">
        <f t="shared" si="168"/>
        <v>0</v>
      </c>
      <c r="FWG80" s="321">
        <f t="shared" si="168"/>
        <v>0</v>
      </c>
      <c r="FWH80" s="321">
        <f t="shared" si="168"/>
        <v>0</v>
      </c>
      <c r="FWI80" s="321">
        <f t="shared" si="168"/>
        <v>0</v>
      </c>
      <c r="FWJ80" s="321">
        <f t="shared" si="168"/>
        <v>0</v>
      </c>
      <c r="FWK80" s="321">
        <f t="shared" si="168"/>
        <v>0</v>
      </c>
      <c r="FWL80" s="321">
        <f t="shared" si="168"/>
        <v>0</v>
      </c>
      <c r="FWM80" s="321">
        <f t="shared" si="168"/>
        <v>0</v>
      </c>
      <c r="FWN80" s="321">
        <f t="shared" si="168"/>
        <v>0</v>
      </c>
      <c r="FWO80" s="321">
        <f t="shared" si="168"/>
        <v>0</v>
      </c>
      <c r="FWP80" s="321">
        <f t="shared" si="168"/>
        <v>0</v>
      </c>
      <c r="FWQ80" s="321">
        <f t="shared" si="168"/>
        <v>0</v>
      </c>
      <c r="FWR80" s="321">
        <f t="shared" si="168"/>
        <v>0</v>
      </c>
      <c r="FWS80" s="321">
        <f t="shared" si="168"/>
        <v>0</v>
      </c>
      <c r="FWT80" s="321">
        <f t="shared" si="168"/>
        <v>0</v>
      </c>
      <c r="FWU80" s="321">
        <f t="shared" si="168"/>
        <v>0</v>
      </c>
      <c r="FWV80" s="321">
        <f t="shared" si="168"/>
        <v>0</v>
      </c>
      <c r="FWW80" s="321">
        <f t="shared" si="168"/>
        <v>0</v>
      </c>
      <c r="FWX80" s="321">
        <f t="shared" si="168"/>
        <v>0</v>
      </c>
      <c r="FWY80" s="321">
        <f t="shared" si="168"/>
        <v>0</v>
      </c>
      <c r="FWZ80" s="321">
        <f t="shared" si="168"/>
        <v>0</v>
      </c>
      <c r="FXA80" s="321">
        <f t="shared" si="168"/>
        <v>0</v>
      </c>
      <c r="FXB80" s="321">
        <f t="shared" si="168"/>
        <v>0</v>
      </c>
      <c r="FXC80" s="321">
        <f t="shared" si="168"/>
        <v>0</v>
      </c>
      <c r="FXD80" s="321">
        <f t="shared" si="168"/>
        <v>0</v>
      </c>
      <c r="FXE80" s="321">
        <f t="shared" si="168"/>
        <v>0</v>
      </c>
      <c r="FXF80" s="321">
        <f t="shared" si="168"/>
        <v>0</v>
      </c>
      <c r="FXG80" s="321">
        <f t="shared" si="168"/>
        <v>0</v>
      </c>
      <c r="FXH80" s="321">
        <f t="shared" si="168"/>
        <v>0</v>
      </c>
      <c r="FXI80" s="321">
        <f t="shared" si="168"/>
        <v>0</v>
      </c>
      <c r="FXJ80" s="321">
        <f t="shared" si="168"/>
        <v>0</v>
      </c>
      <c r="FXK80" s="321">
        <f t="shared" si="169"/>
        <v>0</v>
      </c>
      <c r="FXL80" s="321">
        <f t="shared" si="169"/>
        <v>0</v>
      </c>
      <c r="FXM80" s="321">
        <f t="shared" si="169"/>
        <v>0</v>
      </c>
      <c r="FXN80" s="321">
        <f t="shared" si="169"/>
        <v>0</v>
      </c>
      <c r="FXO80" s="321">
        <f t="shared" si="169"/>
        <v>0</v>
      </c>
      <c r="FXP80" s="321">
        <f t="shared" si="169"/>
        <v>0</v>
      </c>
      <c r="FXQ80" s="321">
        <f t="shared" si="169"/>
        <v>0</v>
      </c>
      <c r="FXR80" s="321">
        <f t="shared" si="169"/>
        <v>0</v>
      </c>
      <c r="FXS80" s="321">
        <f t="shared" si="169"/>
        <v>0</v>
      </c>
      <c r="FXT80" s="321">
        <f t="shared" si="169"/>
        <v>0</v>
      </c>
      <c r="FXU80" s="321">
        <f t="shared" si="169"/>
        <v>0</v>
      </c>
      <c r="FXV80" s="321">
        <f t="shared" si="169"/>
        <v>0</v>
      </c>
      <c r="FXW80" s="321">
        <f t="shared" si="169"/>
        <v>0</v>
      </c>
      <c r="FXX80" s="321">
        <f t="shared" si="169"/>
        <v>0</v>
      </c>
      <c r="FXY80" s="321">
        <f t="shared" si="169"/>
        <v>0</v>
      </c>
      <c r="FXZ80" s="321">
        <f t="shared" si="169"/>
        <v>0</v>
      </c>
      <c r="FYA80" s="321">
        <f t="shared" si="169"/>
        <v>0</v>
      </c>
      <c r="FYB80" s="321">
        <f t="shared" si="169"/>
        <v>0</v>
      </c>
      <c r="FYC80" s="321">
        <f t="shared" si="169"/>
        <v>0</v>
      </c>
      <c r="FYD80" s="321">
        <f t="shared" si="169"/>
        <v>0</v>
      </c>
      <c r="FYE80" s="321">
        <f t="shared" si="169"/>
        <v>0</v>
      </c>
      <c r="FYF80" s="321">
        <f t="shared" si="169"/>
        <v>0</v>
      </c>
      <c r="FYG80" s="321">
        <f t="shared" si="169"/>
        <v>0</v>
      </c>
      <c r="FYH80" s="321">
        <f t="shared" si="169"/>
        <v>0</v>
      </c>
      <c r="FYI80" s="321">
        <f t="shared" si="169"/>
        <v>0</v>
      </c>
      <c r="FYJ80" s="321">
        <f t="shared" si="169"/>
        <v>0</v>
      </c>
      <c r="FYK80" s="321">
        <f t="shared" si="169"/>
        <v>0</v>
      </c>
      <c r="FYL80" s="321">
        <f t="shared" si="169"/>
        <v>0</v>
      </c>
      <c r="FYM80" s="321">
        <f t="shared" si="169"/>
        <v>0</v>
      </c>
      <c r="FYN80" s="321">
        <f t="shared" si="169"/>
        <v>0</v>
      </c>
      <c r="FYO80" s="321">
        <f t="shared" si="169"/>
        <v>0</v>
      </c>
      <c r="FYP80" s="321">
        <f t="shared" si="169"/>
        <v>0</v>
      </c>
      <c r="FYQ80" s="321">
        <f t="shared" si="169"/>
        <v>0</v>
      </c>
      <c r="FYR80" s="321">
        <f t="shared" si="169"/>
        <v>0</v>
      </c>
      <c r="FYS80" s="321">
        <f t="shared" si="169"/>
        <v>0</v>
      </c>
      <c r="FYT80" s="321">
        <f t="shared" si="169"/>
        <v>0</v>
      </c>
      <c r="FYU80" s="321">
        <f t="shared" si="169"/>
        <v>0</v>
      </c>
      <c r="FYV80" s="321">
        <f t="shared" si="169"/>
        <v>0</v>
      </c>
      <c r="FYW80" s="321">
        <f t="shared" si="169"/>
        <v>0</v>
      </c>
      <c r="FYX80" s="321">
        <f t="shared" si="169"/>
        <v>0</v>
      </c>
      <c r="FYY80" s="321">
        <f t="shared" si="169"/>
        <v>0</v>
      </c>
      <c r="FYZ80" s="321">
        <f t="shared" si="169"/>
        <v>0</v>
      </c>
      <c r="FZA80" s="321">
        <f t="shared" si="169"/>
        <v>0</v>
      </c>
      <c r="FZB80" s="321">
        <f t="shared" si="169"/>
        <v>0</v>
      </c>
      <c r="FZC80" s="321">
        <f t="shared" si="169"/>
        <v>0</v>
      </c>
      <c r="FZD80" s="321">
        <f t="shared" si="169"/>
        <v>0</v>
      </c>
      <c r="FZE80" s="321">
        <f t="shared" si="169"/>
        <v>0</v>
      </c>
      <c r="FZF80" s="321">
        <f t="shared" si="169"/>
        <v>0</v>
      </c>
      <c r="FZG80" s="321">
        <f t="shared" si="169"/>
        <v>0</v>
      </c>
      <c r="FZH80" s="321">
        <f t="shared" si="169"/>
        <v>0</v>
      </c>
      <c r="FZI80" s="321">
        <f t="shared" si="169"/>
        <v>0</v>
      </c>
      <c r="FZJ80" s="321">
        <f t="shared" si="169"/>
        <v>0</v>
      </c>
      <c r="FZK80" s="321">
        <f t="shared" si="169"/>
        <v>0</v>
      </c>
      <c r="FZL80" s="321">
        <f t="shared" si="169"/>
        <v>0</v>
      </c>
      <c r="FZM80" s="321">
        <f t="shared" si="169"/>
        <v>0</v>
      </c>
      <c r="FZN80" s="321">
        <f t="shared" si="169"/>
        <v>0</v>
      </c>
      <c r="FZO80" s="321">
        <f t="shared" si="169"/>
        <v>0</v>
      </c>
      <c r="FZP80" s="321">
        <f t="shared" si="169"/>
        <v>0</v>
      </c>
      <c r="FZQ80" s="321">
        <f t="shared" si="169"/>
        <v>0</v>
      </c>
      <c r="FZR80" s="321">
        <f t="shared" si="169"/>
        <v>0</v>
      </c>
      <c r="FZS80" s="321">
        <f t="shared" si="169"/>
        <v>0</v>
      </c>
      <c r="FZT80" s="321">
        <f t="shared" si="169"/>
        <v>0</v>
      </c>
      <c r="FZU80" s="321">
        <f t="shared" si="169"/>
        <v>0</v>
      </c>
      <c r="FZV80" s="321">
        <f t="shared" si="169"/>
        <v>0</v>
      </c>
      <c r="FZW80" s="321">
        <f t="shared" si="170"/>
        <v>0</v>
      </c>
      <c r="FZX80" s="321">
        <f t="shared" si="170"/>
        <v>0</v>
      </c>
      <c r="FZY80" s="321">
        <f t="shared" si="170"/>
        <v>0</v>
      </c>
      <c r="FZZ80" s="321">
        <f t="shared" si="170"/>
        <v>0</v>
      </c>
      <c r="GAA80" s="321">
        <f t="shared" si="170"/>
        <v>0</v>
      </c>
      <c r="GAB80" s="321">
        <f t="shared" si="170"/>
        <v>0</v>
      </c>
      <c r="GAC80" s="321">
        <f t="shared" si="170"/>
        <v>0</v>
      </c>
      <c r="GAD80" s="321">
        <f t="shared" si="170"/>
        <v>0</v>
      </c>
      <c r="GAE80" s="321">
        <f t="shared" si="170"/>
        <v>0</v>
      </c>
      <c r="GAF80" s="321">
        <f t="shared" si="170"/>
        <v>0</v>
      </c>
      <c r="GAG80" s="321">
        <f t="shared" si="170"/>
        <v>0</v>
      </c>
      <c r="GAH80" s="321">
        <f t="shared" si="170"/>
        <v>0</v>
      </c>
      <c r="GAI80" s="321">
        <f t="shared" si="170"/>
        <v>0</v>
      </c>
      <c r="GAJ80" s="321">
        <f t="shared" si="170"/>
        <v>0</v>
      </c>
      <c r="GAK80" s="321">
        <f t="shared" si="170"/>
        <v>0</v>
      </c>
      <c r="GAL80" s="321">
        <f t="shared" si="170"/>
        <v>0</v>
      </c>
      <c r="GAM80" s="321">
        <f t="shared" si="170"/>
        <v>0</v>
      </c>
      <c r="GAN80" s="321">
        <f t="shared" si="170"/>
        <v>0</v>
      </c>
      <c r="GAO80" s="321">
        <f t="shared" si="170"/>
        <v>0</v>
      </c>
      <c r="GAP80" s="321">
        <f t="shared" si="170"/>
        <v>0</v>
      </c>
      <c r="GAQ80" s="321">
        <f t="shared" si="170"/>
        <v>0</v>
      </c>
      <c r="GAR80" s="321">
        <f t="shared" si="170"/>
        <v>0</v>
      </c>
      <c r="GAS80" s="321">
        <f t="shared" si="170"/>
        <v>0</v>
      </c>
      <c r="GAT80" s="321">
        <f t="shared" si="170"/>
        <v>0</v>
      </c>
      <c r="GAU80" s="321">
        <f t="shared" si="170"/>
        <v>0</v>
      </c>
      <c r="GAV80" s="321">
        <f t="shared" si="170"/>
        <v>0</v>
      </c>
      <c r="GAW80" s="321">
        <f t="shared" si="170"/>
        <v>0</v>
      </c>
      <c r="GAX80" s="321">
        <f t="shared" si="170"/>
        <v>0</v>
      </c>
      <c r="GAY80" s="321">
        <f t="shared" si="170"/>
        <v>0</v>
      </c>
      <c r="GAZ80" s="321">
        <f t="shared" si="170"/>
        <v>0</v>
      </c>
      <c r="GBA80" s="321">
        <f t="shared" si="170"/>
        <v>0</v>
      </c>
      <c r="GBB80" s="321">
        <f t="shared" si="170"/>
        <v>0</v>
      </c>
      <c r="GBC80" s="321">
        <f t="shared" si="170"/>
        <v>0</v>
      </c>
      <c r="GBD80" s="321">
        <f t="shared" si="170"/>
        <v>0</v>
      </c>
      <c r="GBE80" s="321">
        <f t="shared" si="170"/>
        <v>0</v>
      </c>
      <c r="GBF80" s="321">
        <f t="shared" si="170"/>
        <v>0</v>
      </c>
      <c r="GBG80" s="321">
        <f t="shared" si="170"/>
        <v>0</v>
      </c>
      <c r="GBH80" s="321">
        <f t="shared" si="170"/>
        <v>0</v>
      </c>
      <c r="GBI80" s="321">
        <f t="shared" si="170"/>
        <v>0</v>
      </c>
      <c r="GBJ80" s="321">
        <f t="shared" si="170"/>
        <v>0</v>
      </c>
      <c r="GBK80" s="321">
        <f t="shared" si="170"/>
        <v>0</v>
      </c>
      <c r="GBL80" s="321">
        <f t="shared" si="170"/>
        <v>0</v>
      </c>
      <c r="GBM80" s="321">
        <f t="shared" si="170"/>
        <v>0</v>
      </c>
      <c r="GBN80" s="321">
        <f t="shared" si="170"/>
        <v>0</v>
      </c>
      <c r="GBO80" s="321">
        <f t="shared" si="170"/>
        <v>0</v>
      </c>
      <c r="GBP80" s="321">
        <f t="shared" si="170"/>
        <v>0</v>
      </c>
      <c r="GBQ80" s="321">
        <f t="shared" si="170"/>
        <v>0</v>
      </c>
      <c r="GBR80" s="321">
        <f t="shared" si="170"/>
        <v>0</v>
      </c>
      <c r="GBS80" s="321">
        <f t="shared" si="170"/>
        <v>0</v>
      </c>
      <c r="GBT80" s="321">
        <f t="shared" si="170"/>
        <v>0</v>
      </c>
      <c r="GBU80" s="321">
        <f t="shared" si="170"/>
        <v>0</v>
      </c>
      <c r="GBV80" s="321">
        <f t="shared" si="170"/>
        <v>0</v>
      </c>
      <c r="GBW80" s="321">
        <f t="shared" si="170"/>
        <v>0</v>
      </c>
      <c r="GBX80" s="321">
        <f t="shared" si="170"/>
        <v>0</v>
      </c>
      <c r="GBY80" s="321">
        <f t="shared" si="170"/>
        <v>0</v>
      </c>
      <c r="GBZ80" s="321">
        <f t="shared" si="170"/>
        <v>0</v>
      </c>
      <c r="GCA80" s="321">
        <f t="shared" si="170"/>
        <v>0</v>
      </c>
      <c r="GCB80" s="321">
        <f t="shared" si="170"/>
        <v>0</v>
      </c>
      <c r="GCC80" s="321">
        <f t="shared" si="170"/>
        <v>0</v>
      </c>
      <c r="GCD80" s="321">
        <f t="shared" si="170"/>
        <v>0</v>
      </c>
      <c r="GCE80" s="321">
        <f t="shared" si="170"/>
        <v>0</v>
      </c>
      <c r="GCF80" s="321">
        <f t="shared" si="170"/>
        <v>0</v>
      </c>
      <c r="GCG80" s="321">
        <f t="shared" si="170"/>
        <v>0</v>
      </c>
      <c r="GCH80" s="321">
        <f t="shared" si="170"/>
        <v>0</v>
      </c>
      <c r="GCI80" s="321">
        <f t="shared" si="171"/>
        <v>0</v>
      </c>
      <c r="GCJ80" s="321">
        <f t="shared" si="171"/>
        <v>0</v>
      </c>
      <c r="GCK80" s="321">
        <f t="shared" si="171"/>
        <v>0</v>
      </c>
      <c r="GCL80" s="321">
        <f t="shared" si="171"/>
        <v>0</v>
      </c>
      <c r="GCM80" s="321">
        <f t="shared" si="171"/>
        <v>0</v>
      </c>
      <c r="GCN80" s="321">
        <f t="shared" si="171"/>
        <v>0</v>
      </c>
      <c r="GCO80" s="321">
        <f t="shared" si="171"/>
        <v>0</v>
      </c>
      <c r="GCP80" s="321">
        <f t="shared" si="171"/>
        <v>0</v>
      </c>
      <c r="GCQ80" s="321">
        <f t="shared" si="171"/>
        <v>0</v>
      </c>
      <c r="GCR80" s="321">
        <f t="shared" si="171"/>
        <v>0</v>
      </c>
      <c r="GCS80" s="321">
        <f t="shared" si="171"/>
        <v>0</v>
      </c>
      <c r="GCT80" s="321">
        <f t="shared" si="171"/>
        <v>0</v>
      </c>
      <c r="GCU80" s="321">
        <f t="shared" si="171"/>
        <v>0</v>
      </c>
      <c r="GCV80" s="321">
        <f t="shared" si="171"/>
        <v>0</v>
      </c>
      <c r="GCW80" s="321">
        <f t="shared" si="171"/>
        <v>0</v>
      </c>
      <c r="GCX80" s="321">
        <f t="shared" si="171"/>
        <v>0</v>
      </c>
      <c r="GCY80" s="321">
        <f t="shared" si="171"/>
        <v>0</v>
      </c>
      <c r="GCZ80" s="321">
        <f t="shared" si="171"/>
        <v>0</v>
      </c>
      <c r="GDA80" s="321">
        <f t="shared" si="171"/>
        <v>0</v>
      </c>
      <c r="GDB80" s="321">
        <f t="shared" si="171"/>
        <v>0</v>
      </c>
      <c r="GDC80" s="321">
        <f t="shared" si="171"/>
        <v>0</v>
      </c>
      <c r="GDD80" s="321">
        <f t="shared" si="171"/>
        <v>0</v>
      </c>
      <c r="GDE80" s="321">
        <f t="shared" si="171"/>
        <v>0</v>
      </c>
      <c r="GDF80" s="321">
        <f t="shared" si="171"/>
        <v>0</v>
      </c>
      <c r="GDG80" s="321">
        <f t="shared" si="171"/>
        <v>0</v>
      </c>
      <c r="GDH80" s="321">
        <f t="shared" si="171"/>
        <v>0</v>
      </c>
      <c r="GDI80" s="321">
        <f t="shared" si="171"/>
        <v>0</v>
      </c>
      <c r="GDJ80" s="321">
        <f t="shared" si="171"/>
        <v>0</v>
      </c>
      <c r="GDK80" s="321">
        <f t="shared" si="171"/>
        <v>0</v>
      </c>
      <c r="GDL80" s="321">
        <f t="shared" si="171"/>
        <v>0</v>
      </c>
      <c r="GDM80" s="321">
        <f t="shared" si="171"/>
        <v>0</v>
      </c>
      <c r="GDN80" s="321">
        <f t="shared" si="171"/>
        <v>0</v>
      </c>
      <c r="GDO80" s="321">
        <f t="shared" si="171"/>
        <v>0</v>
      </c>
      <c r="GDP80" s="321">
        <f t="shared" si="171"/>
        <v>0</v>
      </c>
      <c r="GDQ80" s="321">
        <f t="shared" si="171"/>
        <v>0</v>
      </c>
      <c r="GDR80" s="321">
        <f t="shared" si="171"/>
        <v>0</v>
      </c>
      <c r="GDS80" s="321">
        <f t="shared" si="171"/>
        <v>0</v>
      </c>
      <c r="GDT80" s="321">
        <f t="shared" si="171"/>
        <v>0</v>
      </c>
      <c r="GDU80" s="321">
        <f t="shared" si="171"/>
        <v>0</v>
      </c>
      <c r="GDV80" s="321">
        <f t="shared" si="171"/>
        <v>0</v>
      </c>
      <c r="GDW80" s="321">
        <f t="shared" si="171"/>
        <v>0</v>
      </c>
      <c r="GDX80" s="321">
        <f t="shared" si="171"/>
        <v>0</v>
      </c>
      <c r="GDY80" s="321">
        <f t="shared" si="171"/>
        <v>0</v>
      </c>
      <c r="GDZ80" s="321">
        <f t="shared" si="171"/>
        <v>0</v>
      </c>
      <c r="GEA80" s="321">
        <f t="shared" si="171"/>
        <v>0</v>
      </c>
      <c r="GEB80" s="321">
        <f t="shared" si="171"/>
        <v>0</v>
      </c>
      <c r="GEC80" s="321">
        <f t="shared" si="171"/>
        <v>0</v>
      </c>
      <c r="GED80" s="321">
        <f t="shared" si="171"/>
        <v>0</v>
      </c>
      <c r="GEE80" s="321">
        <f t="shared" si="171"/>
        <v>0</v>
      </c>
      <c r="GEF80" s="321">
        <f t="shared" si="171"/>
        <v>0</v>
      </c>
      <c r="GEG80" s="321">
        <f t="shared" si="171"/>
        <v>0</v>
      </c>
      <c r="GEH80" s="321">
        <f t="shared" si="171"/>
        <v>0</v>
      </c>
      <c r="GEI80" s="321">
        <f t="shared" si="171"/>
        <v>0</v>
      </c>
      <c r="GEJ80" s="321">
        <f t="shared" si="171"/>
        <v>0</v>
      </c>
      <c r="GEK80" s="321">
        <f t="shared" si="171"/>
        <v>0</v>
      </c>
      <c r="GEL80" s="321">
        <f t="shared" si="171"/>
        <v>0</v>
      </c>
      <c r="GEM80" s="321">
        <f t="shared" si="171"/>
        <v>0</v>
      </c>
      <c r="GEN80" s="321">
        <f t="shared" si="171"/>
        <v>0</v>
      </c>
      <c r="GEO80" s="321">
        <f t="shared" si="171"/>
        <v>0</v>
      </c>
      <c r="GEP80" s="321">
        <f t="shared" si="171"/>
        <v>0</v>
      </c>
      <c r="GEQ80" s="321">
        <f t="shared" si="171"/>
        <v>0</v>
      </c>
      <c r="GER80" s="321">
        <f t="shared" si="171"/>
        <v>0</v>
      </c>
      <c r="GES80" s="321">
        <f t="shared" si="171"/>
        <v>0</v>
      </c>
      <c r="GET80" s="321">
        <f t="shared" si="171"/>
        <v>0</v>
      </c>
      <c r="GEU80" s="321">
        <f t="shared" si="172"/>
        <v>0</v>
      </c>
      <c r="GEV80" s="321">
        <f t="shared" si="172"/>
        <v>0</v>
      </c>
      <c r="GEW80" s="321">
        <f t="shared" si="172"/>
        <v>0</v>
      </c>
      <c r="GEX80" s="321">
        <f t="shared" si="172"/>
        <v>0</v>
      </c>
      <c r="GEY80" s="321">
        <f t="shared" si="172"/>
        <v>0</v>
      </c>
      <c r="GEZ80" s="321">
        <f t="shared" si="172"/>
        <v>0</v>
      </c>
      <c r="GFA80" s="321">
        <f t="shared" si="172"/>
        <v>0</v>
      </c>
      <c r="GFB80" s="321">
        <f t="shared" si="172"/>
        <v>0</v>
      </c>
      <c r="GFC80" s="321">
        <f t="shared" si="172"/>
        <v>0</v>
      </c>
      <c r="GFD80" s="321">
        <f t="shared" si="172"/>
        <v>0</v>
      </c>
      <c r="GFE80" s="321">
        <f t="shared" si="172"/>
        <v>0</v>
      </c>
      <c r="GFF80" s="321">
        <f t="shared" si="172"/>
        <v>0</v>
      </c>
      <c r="GFG80" s="321">
        <f t="shared" si="172"/>
        <v>0</v>
      </c>
      <c r="GFH80" s="321">
        <f t="shared" si="172"/>
        <v>0</v>
      </c>
      <c r="GFI80" s="321">
        <f t="shared" si="172"/>
        <v>0</v>
      </c>
      <c r="GFJ80" s="321">
        <f t="shared" si="172"/>
        <v>0</v>
      </c>
      <c r="GFK80" s="321">
        <f t="shared" si="172"/>
        <v>0</v>
      </c>
      <c r="GFL80" s="321">
        <f t="shared" si="172"/>
        <v>0</v>
      </c>
      <c r="GFM80" s="321">
        <f t="shared" si="172"/>
        <v>0</v>
      </c>
      <c r="GFN80" s="321">
        <f t="shared" si="172"/>
        <v>0</v>
      </c>
      <c r="GFO80" s="321">
        <f t="shared" si="172"/>
        <v>0</v>
      </c>
      <c r="GFP80" s="321">
        <f t="shared" si="172"/>
        <v>0</v>
      </c>
      <c r="GFQ80" s="321">
        <f t="shared" si="172"/>
        <v>0</v>
      </c>
      <c r="GFR80" s="321">
        <f t="shared" si="172"/>
        <v>0</v>
      </c>
      <c r="GFS80" s="321">
        <f t="shared" si="172"/>
        <v>0</v>
      </c>
      <c r="GFT80" s="321">
        <f t="shared" si="172"/>
        <v>0</v>
      </c>
      <c r="GFU80" s="321">
        <f t="shared" si="172"/>
        <v>0</v>
      </c>
      <c r="GFV80" s="321">
        <f t="shared" si="172"/>
        <v>0</v>
      </c>
      <c r="GFW80" s="321">
        <f t="shared" si="172"/>
        <v>0</v>
      </c>
      <c r="GFX80" s="321">
        <f t="shared" si="172"/>
        <v>0</v>
      </c>
      <c r="GFY80" s="321">
        <f t="shared" si="172"/>
        <v>0</v>
      </c>
      <c r="GFZ80" s="321">
        <f t="shared" si="172"/>
        <v>0</v>
      </c>
      <c r="GGA80" s="321">
        <f t="shared" si="172"/>
        <v>0</v>
      </c>
      <c r="GGB80" s="321">
        <f t="shared" si="172"/>
        <v>0</v>
      </c>
      <c r="GGC80" s="321">
        <f t="shared" si="172"/>
        <v>0</v>
      </c>
      <c r="GGD80" s="321">
        <f t="shared" si="172"/>
        <v>0</v>
      </c>
      <c r="GGE80" s="321">
        <f t="shared" si="172"/>
        <v>0</v>
      </c>
      <c r="GGF80" s="321">
        <f t="shared" si="172"/>
        <v>0</v>
      </c>
      <c r="GGG80" s="321">
        <f t="shared" si="172"/>
        <v>0</v>
      </c>
      <c r="GGH80" s="321">
        <f t="shared" si="172"/>
        <v>0</v>
      </c>
      <c r="GGI80" s="321">
        <f t="shared" si="172"/>
        <v>0</v>
      </c>
      <c r="GGJ80" s="321">
        <f t="shared" si="172"/>
        <v>0</v>
      </c>
      <c r="GGK80" s="321">
        <f t="shared" si="172"/>
        <v>0</v>
      </c>
      <c r="GGL80" s="321">
        <f t="shared" si="172"/>
        <v>0</v>
      </c>
      <c r="GGM80" s="321">
        <f t="shared" si="172"/>
        <v>0</v>
      </c>
      <c r="GGN80" s="321">
        <f t="shared" si="172"/>
        <v>0</v>
      </c>
      <c r="GGO80" s="321">
        <f t="shared" si="172"/>
        <v>0</v>
      </c>
      <c r="GGP80" s="321">
        <f t="shared" si="172"/>
        <v>0</v>
      </c>
      <c r="GGQ80" s="321">
        <f t="shared" si="172"/>
        <v>0</v>
      </c>
      <c r="GGR80" s="321">
        <f t="shared" si="172"/>
        <v>0</v>
      </c>
      <c r="GGS80" s="321">
        <f t="shared" si="172"/>
        <v>0</v>
      </c>
      <c r="GGT80" s="321">
        <f t="shared" si="172"/>
        <v>0</v>
      </c>
      <c r="GGU80" s="321">
        <f t="shared" si="172"/>
        <v>0</v>
      </c>
      <c r="GGV80" s="321">
        <f t="shared" si="172"/>
        <v>0</v>
      </c>
      <c r="GGW80" s="321">
        <f t="shared" si="172"/>
        <v>0</v>
      </c>
      <c r="GGX80" s="321">
        <f t="shared" si="172"/>
        <v>0</v>
      </c>
      <c r="GGY80" s="321">
        <f t="shared" si="172"/>
        <v>0</v>
      </c>
      <c r="GGZ80" s="321">
        <f t="shared" si="172"/>
        <v>0</v>
      </c>
      <c r="GHA80" s="321">
        <f t="shared" si="172"/>
        <v>0</v>
      </c>
      <c r="GHB80" s="321">
        <f t="shared" si="172"/>
        <v>0</v>
      </c>
      <c r="GHC80" s="321">
        <f t="shared" si="172"/>
        <v>0</v>
      </c>
      <c r="GHD80" s="321">
        <f t="shared" si="172"/>
        <v>0</v>
      </c>
      <c r="GHE80" s="321">
        <f t="shared" si="172"/>
        <v>0</v>
      </c>
      <c r="GHF80" s="321">
        <f t="shared" si="172"/>
        <v>0</v>
      </c>
      <c r="GHG80" s="321">
        <f t="shared" si="173"/>
        <v>0</v>
      </c>
      <c r="GHH80" s="321">
        <f t="shared" si="173"/>
        <v>0</v>
      </c>
      <c r="GHI80" s="321">
        <f t="shared" si="173"/>
        <v>0</v>
      </c>
      <c r="GHJ80" s="321">
        <f t="shared" si="173"/>
        <v>0</v>
      </c>
      <c r="GHK80" s="321">
        <f t="shared" si="173"/>
        <v>0</v>
      </c>
      <c r="GHL80" s="321">
        <f t="shared" si="173"/>
        <v>0</v>
      </c>
      <c r="GHM80" s="321">
        <f t="shared" si="173"/>
        <v>0</v>
      </c>
      <c r="GHN80" s="321">
        <f t="shared" si="173"/>
        <v>0</v>
      </c>
      <c r="GHO80" s="321">
        <f t="shared" si="173"/>
        <v>0</v>
      </c>
      <c r="GHP80" s="321">
        <f t="shared" si="173"/>
        <v>0</v>
      </c>
      <c r="GHQ80" s="321">
        <f t="shared" si="173"/>
        <v>0</v>
      </c>
      <c r="GHR80" s="321">
        <f t="shared" si="173"/>
        <v>0</v>
      </c>
      <c r="GHS80" s="321">
        <f t="shared" si="173"/>
        <v>0</v>
      </c>
      <c r="GHT80" s="321">
        <f t="shared" si="173"/>
        <v>0</v>
      </c>
      <c r="GHU80" s="321">
        <f t="shared" si="173"/>
        <v>0</v>
      </c>
      <c r="GHV80" s="321">
        <f t="shared" si="173"/>
        <v>0</v>
      </c>
      <c r="GHW80" s="321">
        <f t="shared" si="173"/>
        <v>0</v>
      </c>
      <c r="GHX80" s="321">
        <f t="shared" si="173"/>
        <v>0</v>
      </c>
      <c r="GHY80" s="321">
        <f t="shared" si="173"/>
        <v>0</v>
      </c>
      <c r="GHZ80" s="321">
        <f t="shared" si="173"/>
        <v>0</v>
      </c>
      <c r="GIA80" s="321">
        <f t="shared" si="173"/>
        <v>0</v>
      </c>
      <c r="GIB80" s="321">
        <f t="shared" si="173"/>
        <v>0</v>
      </c>
      <c r="GIC80" s="321">
        <f t="shared" si="173"/>
        <v>0</v>
      </c>
      <c r="GID80" s="321">
        <f t="shared" si="173"/>
        <v>0</v>
      </c>
      <c r="GIE80" s="321">
        <f t="shared" si="173"/>
        <v>0</v>
      </c>
      <c r="GIF80" s="321">
        <f t="shared" si="173"/>
        <v>0</v>
      </c>
      <c r="GIG80" s="321">
        <f t="shared" si="173"/>
        <v>0</v>
      </c>
      <c r="GIH80" s="321">
        <f t="shared" si="173"/>
        <v>0</v>
      </c>
      <c r="GII80" s="321">
        <f t="shared" si="173"/>
        <v>0</v>
      </c>
      <c r="GIJ80" s="321">
        <f t="shared" si="173"/>
        <v>0</v>
      </c>
      <c r="GIK80" s="321">
        <f t="shared" si="173"/>
        <v>0</v>
      </c>
      <c r="GIL80" s="321">
        <f t="shared" si="173"/>
        <v>0</v>
      </c>
      <c r="GIM80" s="321">
        <f t="shared" si="173"/>
        <v>0</v>
      </c>
      <c r="GIN80" s="321">
        <f t="shared" si="173"/>
        <v>0</v>
      </c>
      <c r="GIO80" s="321">
        <f t="shared" si="173"/>
        <v>0</v>
      </c>
      <c r="GIP80" s="321">
        <f t="shared" si="173"/>
        <v>0</v>
      </c>
      <c r="GIQ80" s="321">
        <f t="shared" si="173"/>
        <v>0</v>
      </c>
      <c r="GIR80" s="321">
        <f t="shared" si="173"/>
        <v>0</v>
      </c>
      <c r="GIS80" s="321">
        <f t="shared" si="173"/>
        <v>0</v>
      </c>
      <c r="GIT80" s="321">
        <f t="shared" si="173"/>
        <v>0</v>
      </c>
      <c r="GIU80" s="321">
        <f t="shared" si="173"/>
        <v>0</v>
      </c>
      <c r="GIV80" s="321">
        <f t="shared" si="173"/>
        <v>0</v>
      </c>
      <c r="GIW80" s="321">
        <f t="shared" si="173"/>
        <v>0</v>
      </c>
      <c r="GIX80" s="321">
        <f t="shared" si="173"/>
        <v>0</v>
      </c>
      <c r="GIY80" s="321">
        <f t="shared" si="173"/>
        <v>0</v>
      </c>
      <c r="GIZ80" s="321">
        <f t="shared" si="173"/>
        <v>0</v>
      </c>
      <c r="GJA80" s="321">
        <f t="shared" si="173"/>
        <v>0</v>
      </c>
      <c r="GJB80" s="321">
        <f t="shared" si="173"/>
        <v>0</v>
      </c>
      <c r="GJC80" s="321">
        <f t="shared" si="173"/>
        <v>0</v>
      </c>
      <c r="GJD80" s="321">
        <f t="shared" si="173"/>
        <v>0</v>
      </c>
      <c r="GJE80" s="321">
        <f t="shared" si="173"/>
        <v>0</v>
      </c>
      <c r="GJF80" s="321">
        <f t="shared" si="173"/>
        <v>0</v>
      </c>
      <c r="GJG80" s="321">
        <f t="shared" si="173"/>
        <v>0</v>
      </c>
      <c r="GJH80" s="321">
        <f t="shared" si="173"/>
        <v>0</v>
      </c>
      <c r="GJI80" s="321">
        <f t="shared" si="173"/>
        <v>0</v>
      </c>
      <c r="GJJ80" s="321">
        <f t="shared" si="173"/>
        <v>0</v>
      </c>
      <c r="GJK80" s="321">
        <f t="shared" si="173"/>
        <v>0</v>
      </c>
      <c r="GJL80" s="321">
        <f t="shared" si="173"/>
        <v>0</v>
      </c>
      <c r="GJM80" s="321">
        <f t="shared" si="173"/>
        <v>0</v>
      </c>
      <c r="GJN80" s="321">
        <f t="shared" si="173"/>
        <v>0</v>
      </c>
      <c r="GJO80" s="321">
        <f t="shared" si="173"/>
        <v>0</v>
      </c>
      <c r="GJP80" s="321">
        <f t="shared" si="173"/>
        <v>0</v>
      </c>
      <c r="GJQ80" s="321">
        <f t="shared" si="173"/>
        <v>0</v>
      </c>
      <c r="GJR80" s="321">
        <f t="shared" si="173"/>
        <v>0</v>
      </c>
      <c r="GJS80" s="321">
        <f t="shared" si="174"/>
        <v>0</v>
      </c>
      <c r="GJT80" s="321">
        <f t="shared" si="174"/>
        <v>0</v>
      </c>
      <c r="GJU80" s="321">
        <f t="shared" si="174"/>
        <v>0</v>
      </c>
      <c r="GJV80" s="321">
        <f t="shared" si="174"/>
        <v>0</v>
      </c>
      <c r="GJW80" s="321">
        <f t="shared" si="174"/>
        <v>0</v>
      </c>
      <c r="GJX80" s="321">
        <f t="shared" si="174"/>
        <v>0</v>
      </c>
      <c r="GJY80" s="321">
        <f t="shared" si="174"/>
        <v>0</v>
      </c>
      <c r="GJZ80" s="321">
        <f t="shared" si="174"/>
        <v>0</v>
      </c>
      <c r="GKA80" s="321">
        <f t="shared" si="174"/>
        <v>0</v>
      </c>
      <c r="GKB80" s="321">
        <f t="shared" si="174"/>
        <v>0</v>
      </c>
      <c r="GKC80" s="321">
        <f t="shared" si="174"/>
        <v>0</v>
      </c>
      <c r="GKD80" s="321">
        <f t="shared" si="174"/>
        <v>0</v>
      </c>
      <c r="GKE80" s="321">
        <f t="shared" si="174"/>
        <v>0</v>
      </c>
      <c r="GKF80" s="321">
        <f t="shared" si="174"/>
        <v>0</v>
      </c>
      <c r="GKG80" s="321">
        <f t="shared" si="174"/>
        <v>0</v>
      </c>
      <c r="GKH80" s="321">
        <f t="shared" si="174"/>
        <v>0</v>
      </c>
      <c r="GKI80" s="321">
        <f t="shared" si="174"/>
        <v>0</v>
      </c>
      <c r="GKJ80" s="321">
        <f t="shared" si="174"/>
        <v>0</v>
      </c>
      <c r="GKK80" s="321">
        <f t="shared" si="174"/>
        <v>0</v>
      </c>
      <c r="GKL80" s="321">
        <f t="shared" si="174"/>
        <v>0</v>
      </c>
      <c r="GKM80" s="321">
        <f t="shared" si="174"/>
        <v>0</v>
      </c>
      <c r="GKN80" s="321">
        <f t="shared" si="174"/>
        <v>0</v>
      </c>
      <c r="GKO80" s="321">
        <f t="shared" si="174"/>
        <v>0</v>
      </c>
      <c r="GKP80" s="321">
        <f t="shared" si="174"/>
        <v>0</v>
      </c>
      <c r="GKQ80" s="321">
        <f t="shared" si="174"/>
        <v>0</v>
      </c>
      <c r="GKR80" s="321">
        <f t="shared" si="174"/>
        <v>0</v>
      </c>
      <c r="GKS80" s="321">
        <f t="shared" si="174"/>
        <v>0</v>
      </c>
      <c r="GKT80" s="321">
        <f t="shared" si="174"/>
        <v>0</v>
      </c>
      <c r="GKU80" s="321">
        <f t="shared" si="174"/>
        <v>0</v>
      </c>
      <c r="GKV80" s="321">
        <f t="shared" si="174"/>
        <v>0</v>
      </c>
      <c r="GKW80" s="321">
        <f t="shared" si="174"/>
        <v>0</v>
      </c>
      <c r="GKX80" s="321">
        <f t="shared" si="174"/>
        <v>0</v>
      </c>
      <c r="GKY80" s="321">
        <f t="shared" si="174"/>
        <v>0</v>
      </c>
      <c r="GKZ80" s="321">
        <f t="shared" si="174"/>
        <v>0</v>
      </c>
      <c r="GLA80" s="321">
        <f t="shared" si="174"/>
        <v>0</v>
      </c>
      <c r="GLB80" s="321">
        <f t="shared" si="174"/>
        <v>0</v>
      </c>
      <c r="GLC80" s="321">
        <f t="shared" si="174"/>
        <v>0</v>
      </c>
      <c r="GLD80" s="321">
        <f t="shared" si="174"/>
        <v>0</v>
      </c>
      <c r="GLE80" s="321">
        <f t="shared" si="174"/>
        <v>0</v>
      </c>
      <c r="GLF80" s="321">
        <f t="shared" si="174"/>
        <v>0</v>
      </c>
      <c r="GLG80" s="321">
        <f t="shared" si="174"/>
        <v>0</v>
      </c>
      <c r="GLH80" s="321">
        <f t="shared" si="174"/>
        <v>0</v>
      </c>
      <c r="GLI80" s="321">
        <f t="shared" si="174"/>
        <v>0</v>
      </c>
      <c r="GLJ80" s="321">
        <f t="shared" si="174"/>
        <v>0</v>
      </c>
      <c r="GLK80" s="321">
        <f t="shared" si="174"/>
        <v>0</v>
      </c>
      <c r="GLL80" s="321">
        <f t="shared" si="174"/>
        <v>0</v>
      </c>
      <c r="GLM80" s="321">
        <f t="shared" si="174"/>
        <v>0</v>
      </c>
      <c r="GLN80" s="321">
        <f t="shared" si="174"/>
        <v>0</v>
      </c>
      <c r="GLO80" s="321">
        <f t="shared" si="174"/>
        <v>0</v>
      </c>
      <c r="GLP80" s="321">
        <f t="shared" si="174"/>
        <v>0</v>
      </c>
      <c r="GLQ80" s="321">
        <f t="shared" si="174"/>
        <v>0</v>
      </c>
      <c r="GLR80" s="321">
        <f t="shared" si="174"/>
        <v>0</v>
      </c>
      <c r="GLS80" s="321">
        <f t="shared" si="174"/>
        <v>0</v>
      </c>
      <c r="GLT80" s="321">
        <f t="shared" si="174"/>
        <v>0</v>
      </c>
      <c r="GLU80" s="321">
        <f t="shared" si="174"/>
        <v>0</v>
      </c>
      <c r="GLV80" s="321">
        <f t="shared" si="174"/>
        <v>0</v>
      </c>
      <c r="GLW80" s="321">
        <f t="shared" si="174"/>
        <v>0</v>
      </c>
      <c r="GLX80" s="321">
        <f t="shared" si="174"/>
        <v>0</v>
      </c>
      <c r="GLY80" s="321">
        <f t="shared" si="174"/>
        <v>0</v>
      </c>
      <c r="GLZ80" s="321">
        <f t="shared" si="174"/>
        <v>0</v>
      </c>
      <c r="GMA80" s="321">
        <f t="shared" si="174"/>
        <v>0</v>
      </c>
      <c r="GMB80" s="321">
        <f t="shared" si="174"/>
        <v>0</v>
      </c>
      <c r="GMC80" s="321">
        <f t="shared" si="174"/>
        <v>0</v>
      </c>
      <c r="GMD80" s="321">
        <f t="shared" si="174"/>
        <v>0</v>
      </c>
      <c r="GME80" s="321">
        <f t="shared" si="175"/>
        <v>0</v>
      </c>
      <c r="GMF80" s="321">
        <f t="shared" si="175"/>
        <v>0</v>
      </c>
      <c r="GMG80" s="321">
        <f t="shared" si="175"/>
        <v>0</v>
      </c>
      <c r="GMH80" s="321">
        <f t="shared" si="175"/>
        <v>0</v>
      </c>
      <c r="GMI80" s="321">
        <f t="shared" si="175"/>
        <v>0</v>
      </c>
      <c r="GMJ80" s="321">
        <f t="shared" si="175"/>
        <v>0</v>
      </c>
      <c r="GMK80" s="321">
        <f t="shared" si="175"/>
        <v>0</v>
      </c>
      <c r="GML80" s="321">
        <f t="shared" si="175"/>
        <v>0</v>
      </c>
      <c r="GMM80" s="321">
        <f t="shared" si="175"/>
        <v>0</v>
      </c>
      <c r="GMN80" s="321">
        <f t="shared" si="175"/>
        <v>0</v>
      </c>
      <c r="GMO80" s="321">
        <f t="shared" si="175"/>
        <v>0</v>
      </c>
      <c r="GMP80" s="321">
        <f t="shared" si="175"/>
        <v>0</v>
      </c>
      <c r="GMQ80" s="321">
        <f t="shared" si="175"/>
        <v>0</v>
      </c>
      <c r="GMR80" s="321">
        <f t="shared" si="175"/>
        <v>0</v>
      </c>
      <c r="GMS80" s="321">
        <f t="shared" si="175"/>
        <v>0</v>
      </c>
      <c r="GMT80" s="321">
        <f t="shared" si="175"/>
        <v>0</v>
      </c>
      <c r="GMU80" s="321">
        <f t="shared" si="175"/>
        <v>0</v>
      </c>
      <c r="GMV80" s="321">
        <f t="shared" si="175"/>
        <v>0</v>
      </c>
      <c r="GMW80" s="321">
        <f t="shared" si="175"/>
        <v>0</v>
      </c>
      <c r="GMX80" s="321">
        <f t="shared" si="175"/>
        <v>0</v>
      </c>
      <c r="GMY80" s="321">
        <f t="shared" si="175"/>
        <v>0</v>
      </c>
      <c r="GMZ80" s="321">
        <f t="shared" si="175"/>
        <v>0</v>
      </c>
      <c r="GNA80" s="321">
        <f t="shared" si="175"/>
        <v>0</v>
      </c>
      <c r="GNB80" s="321">
        <f t="shared" si="175"/>
        <v>0</v>
      </c>
      <c r="GNC80" s="321">
        <f t="shared" si="175"/>
        <v>0</v>
      </c>
      <c r="GND80" s="321">
        <f t="shared" si="175"/>
        <v>0</v>
      </c>
      <c r="GNE80" s="321">
        <f t="shared" si="175"/>
        <v>0</v>
      </c>
      <c r="GNF80" s="321">
        <f t="shared" si="175"/>
        <v>0</v>
      </c>
      <c r="GNG80" s="321">
        <f t="shared" si="175"/>
        <v>0</v>
      </c>
      <c r="GNH80" s="321">
        <f t="shared" si="175"/>
        <v>0</v>
      </c>
      <c r="GNI80" s="321">
        <f t="shared" si="175"/>
        <v>0</v>
      </c>
      <c r="GNJ80" s="321">
        <f t="shared" si="175"/>
        <v>0</v>
      </c>
      <c r="GNK80" s="321">
        <f t="shared" si="175"/>
        <v>0</v>
      </c>
      <c r="GNL80" s="321">
        <f t="shared" si="175"/>
        <v>0</v>
      </c>
      <c r="GNM80" s="321">
        <f t="shared" si="175"/>
        <v>0</v>
      </c>
      <c r="GNN80" s="321">
        <f t="shared" si="175"/>
        <v>0</v>
      </c>
      <c r="GNO80" s="321">
        <f t="shared" si="175"/>
        <v>0</v>
      </c>
      <c r="GNP80" s="321">
        <f t="shared" si="175"/>
        <v>0</v>
      </c>
      <c r="GNQ80" s="321">
        <f t="shared" si="175"/>
        <v>0</v>
      </c>
      <c r="GNR80" s="321">
        <f t="shared" si="175"/>
        <v>0</v>
      </c>
      <c r="GNS80" s="321">
        <f t="shared" si="175"/>
        <v>0</v>
      </c>
      <c r="GNT80" s="321">
        <f t="shared" si="175"/>
        <v>0</v>
      </c>
      <c r="GNU80" s="321">
        <f t="shared" si="175"/>
        <v>0</v>
      </c>
      <c r="GNV80" s="321">
        <f t="shared" si="175"/>
        <v>0</v>
      </c>
      <c r="GNW80" s="321">
        <f t="shared" si="175"/>
        <v>0</v>
      </c>
      <c r="GNX80" s="321">
        <f t="shared" si="175"/>
        <v>0</v>
      </c>
      <c r="GNY80" s="321">
        <f t="shared" si="175"/>
        <v>0</v>
      </c>
      <c r="GNZ80" s="321">
        <f t="shared" si="175"/>
        <v>0</v>
      </c>
      <c r="GOA80" s="321">
        <f t="shared" si="175"/>
        <v>0</v>
      </c>
      <c r="GOB80" s="321">
        <f t="shared" si="175"/>
        <v>0</v>
      </c>
      <c r="GOC80" s="321">
        <f t="shared" si="175"/>
        <v>0</v>
      </c>
      <c r="GOD80" s="321">
        <f t="shared" si="175"/>
        <v>0</v>
      </c>
      <c r="GOE80" s="321">
        <f t="shared" si="175"/>
        <v>0</v>
      </c>
      <c r="GOF80" s="321">
        <f t="shared" si="175"/>
        <v>0</v>
      </c>
      <c r="GOG80" s="321">
        <f t="shared" si="175"/>
        <v>0</v>
      </c>
      <c r="GOH80" s="321">
        <f t="shared" si="175"/>
        <v>0</v>
      </c>
      <c r="GOI80" s="321">
        <f t="shared" si="175"/>
        <v>0</v>
      </c>
      <c r="GOJ80" s="321">
        <f t="shared" si="175"/>
        <v>0</v>
      </c>
      <c r="GOK80" s="321">
        <f t="shared" si="175"/>
        <v>0</v>
      </c>
      <c r="GOL80" s="321">
        <f t="shared" si="175"/>
        <v>0</v>
      </c>
      <c r="GOM80" s="321">
        <f t="shared" si="175"/>
        <v>0</v>
      </c>
      <c r="GON80" s="321">
        <f t="shared" si="175"/>
        <v>0</v>
      </c>
      <c r="GOO80" s="321">
        <f t="shared" si="175"/>
        <v>0</v>
      </c>
      <c r="GOP80" s="321">
        <f t="shared" si="175"/>
        <v>0</v>
      </c>
      <c r="GOQ80" s="321">
        <f t="shared" si="176"/>
        <v>0</v>
      </c>
      <c r="GOR80" s="321">
        <f t="shared" si="176"/>
        <v>0</v>
      </c>
      <c r="GOS80" s="321">
        <f t="shared" si="176"/>
        <v>0</v>
      </c>
      <c r="GOT80" s="321">
        <f t="shared" si="176"/>
        <v>0</v>
      </c>
      <c r="GOU80" s="321">
        <f t="shared" si="176"/>
        <v>0</v>
      </c>
      <c r="GOV80" s="321">
        <f t="shared" si="176"/>
        <v>0</v>
      </c>
      <c r="GOW80" s="321">
        <f t="shared" si="176"/>
        <v>0</v>
      </c>
      <c r="GOX80" s="321">
        <f t="shared" si="176"/>
        <v>0</v>
      </c>
      <c r="GOY80" s="321">
        <f t="shared" si="176"/>
        <v>0</v>
      </c>
      <c r="GOZ80" s="321">
        <f t="shared" si="176"/>
        <v>0</v>
      </c>
      <c r="GPA80" s="321">
        <f t="shared" si="176"/>
        <v>0</v>
      </c>
      <c r="GPB80" s="321">
        <f t="shared" si="176"/>
        <v>0</v>
      </c>
      <c r="GPC80" s="321">
        <f t="shared" si="176"/>
        <v>0</v>
      </c>
      <c r="GPD80" s="321">
        <f t="shared" si="176"/>
        <v>0</v>
      </c>
      <c r="GPE80" s="321">
        <f t="shared" si="176"/>
        <v>0</v>
      </c>
      <c r="GPF80" s="321">
        <f t="shared" si="176"/>
        <v>0</v>
      </c>
      <c r="GPG80" s="321">
        <f t="shared" si="176"/>
        <v>0</v>
      </c>
      <c r="GPH80" s="321">
        <f t="shared" si="176"/>
        <v>0</v>
      </c>
      <c r="GPI80" s="321">
        <f t="shared" si="176"/>
        <v>0</v>
      </c>
      <c r="GPJ80" s="321">
        <f t="shared" si="176"/>
        <v>0</v>
      </c>
      <c r="GPK80" s="321">
        <f t="shared" si="176"/>
        <v>0</v>
      </c>
      <c r="GPL80" s="321">
        <f t="shared" si="176"/>
        <v>0</v>
      </c>
      <c r="GPM80" s="321">
        <f t="shared" si="176"/>
        <v>0</v>
      </c>
      <c r="GPN80" s="321">
        <f t="shared" si="176"/>
        <v>0</v>
      </c>
      <c r="GPO80" s="321">
        <f t="shared" si="176"/>
        <v>0</v>
      </c>
      <c r="GPP80" s="321">
        <f t="shared" si="176"/>
        <v>0</v>
      </c>
      <c r="GPQ80" s="321">
        <f t="shared" si="176"/>
        <v>0</v>
      </c>
      <c r="GPR80" s="321">
        <f t="shared" si="176"/>
        <v>0</v>
      </c>
      <c r="GPS80" s="321">
        <f t="shared" si="176"/>
        <v>0</v>
      </c>
      <c r="GPT80" s="321">
        <f t="shared" si="176"/>
        <v>0</v>
      </c>
      <c r="GPU80" s="321">
        <f t="shared" si="176"/>
        <v>0</v>
      </c>
      <c r="GPV80" s="321">
        <f t="shared" si="176"/>
        <v>0</v>
      </c>
      <c r="GPW80" s="321">
        <f t="shared" si="176"/>
        <v>0</v>
      </c>
      <c r="GPX80" s="321">
        <f t="shared" si="176"/>
        <v>0</v>
      </c>
      <c r="GPY80" s="321">
        <f t="shared" si="176"/>
        <v>0</v>
      </c>
      <c r="GPZ80" s="321">
        <f t="shared" si="176"/>
        <v>0</v>
      </c>
      <c r="GQA80" s="321">
        <f t="shared" si="176"/>
        <v>0</v>
      </c>
      <c r="GQB80" s="321">
        <f t="shared" si="176"/>
        <v>0</v>
      </c>
      <c r="GQC80" s="321">
        <f t="shared" si="176"/>
        <v>0</v>
      </c>
      <c r="GQD80" s="321">
        <f t="shared" si="176"/>
        <v>0</v>
      </c>
      <c r="GQE80" s="321">
        <f t="shared" si="176"/>
        <v>0</v>
      </c>
      <c r="GQF80" s="321">
        <f t="shared" si="176"/>
        <v>0</v>
      </c>
      <c r="GQG80" s="321">
        <f t="shared" si="176"/>
        <v>0</v>
      </c>
      <c r="GQH80" s="321">
        <f t="shared" si="176"/>
        <v>0</v>
      </c>
      <c r="GQI80" s="321">
        <f t="shared" si="176"/>
        <v>0</v>
      </c>
      <c r="GQJ80" s="321">
        <f t="shared" si="176"/>
        <v>0</v>
      </c>
      <c r="GQK80" s="321">
        <f t="shared" si="176"/>
        <v>0</v>
      </c>
      <c r="GQL80" s="321">
        <f t="shared" si="176"/>
        <v>0</v>
      </c>
      <c r="GQM80" s="321">
        <f t="shared" si="176"/>
        <v>0</v>
      </c>
      <c r="GQN80" s="321">
        <f t="shared" si="176"/>
        <v>0</v>
      </c>
      <c r="GQO80" s="321">
        <f t="shared" si="176"/>
        <v>0</v>
      </c>
      <c r="GQP80" s="321">
        <f t="shared" si="176"/>
        <v>0</v>
      </c>
      <c r="GQQ80" s="321">
        <f t="shared" si="176"/>
        <v>0</v>
      </c>
      <c r="GQR80" s="321">
        <f t="shared" si="176"/>
        <v>0</v>
      </c>
      <c r="GQS80" s="321">
        <f t="shared" si="176"/>
        <v>0</v>
      </c>
      <c r="GQT80" s="321">
        <f t="shared" si="176"/>
        <v>0</v>
      </c>
      <c r="GQU80" s="321">
        <f t="shared" si="176"/>
        <v>0</v>
      </c>
      <c r="GQV80" s="321">
        <f t="shared" si="176"/>
        <v>0</v>
      </c>
      <c r="GQW80" s="321">
        <f t="shared" si="176"/>
        <v>0</v>
      </c>
      <c r="GQX80" s="321">
        <f t="shared" si="176"/>
        <v>0</v>
      </c>
      <c r="GQY80" s="321">
        <f t="shared" si="176"/>
        <v>0</v>
      </c>
      <c r="GQZ80" s="321">
        <f t="shared" si="176"/>
        <v>0</v>
      </c>
      <c r="GRA80" s="321">
        <f t="shared" si="176"/>
        <v>0</v>
      </c>
      <c r="GRB80" s="321">
        <f t="shared" si="176"/>
        <v>0</v>
      </c>
      <c r="GRC80" s="321">
        <f t="shared" si="177"/>
        <v>0</v>
      </c>
      <c r="GRD80" s="321">
        <f t="shared" si="177"/>
        <v>0</v>
      </c>
      <c r="GRE80" s="321">
        <f t="shared" si="177"/>
        <v>0</v>
      </c>
      <c r="GRF80" s="321">
        <f t="shared" si="177"/>
        <v>0</v>
      </c>
      <c r="GRG80" s="321">
        <f t="shared" si="177"/>
        <v>0</v>
      </c>
      <c r="GRH80" s="321">
        <f t="shared" si="177"/>
        <v>0</v>
      </c>
      <c r="GRI80" s="321">
        <f t="shared" si="177"/>
        <v>0</v>
      </c>
      <c r="GRJ80" s="321">
        <f t="shared" si="177"/>
        <v>0</v>
      </c>
      <c r="GRK80" s="321">
        <f t="shared" si="177"/>
        <v>0</v>
      </c>
      <c r="GRL80" s="321">
        <f t="shared" si="177"/>
        <v>0</v>
      </c>
      <c r="GRM80" s="321">
        <f t="shared" si="177"/>
        <v>0</v>
      </c>
      <c r="GRN80" s="321">
        <f t="shared" si="177"/>
        <v>0</v>
      </c>
      <c r="GRO80" s="321">
        <f t="shared" si="177"/>
        <v>0</v>
      </c>
      <c r="GRP80" s="321">
        <f t="shared" si="177"/>
        <v>0</v>
      </c>
      <c r="GRQ80" s="321">
        <f t="shared" si="177"/>
        <v>0</v>
      </c>
      <c r="GRR80" s="321">
        <f t="shared" si="177"/>
        <v>0</v>
      </c>
      <c r="GRS80" s="321">
        <f t="shared" si="177"/>
        <v>0</v>
      </c>
      <c r="GRT80" s="321">
        <f t="shared" si="177"/>
        <v>0</v>
      </c>
      <c r="GRU80" s="321">
        <f t="shared" si="177"/>
        <v>0</v>
      </c>
      <c r="GRV80" s="321">
        <f t="shared" si="177"/>
        <v>0</v>
      </c>
      <c r="GRW80" s="321">
        <f t="shared" si="177"/>
        <v>0</v>
      </c>
      <c r="GRX80" s="321">
        <f t="shared" si="177"/>
        <v>0</v>
      </c>
      <c r="GRY80" s="321">
        <f t="shared" si="177"/>
        <v>0</v>
      </c>
      <c r="GRZ80" s="321">
        <f t="shared" si="177"/>
        <v>0</v>
      </c>
      <c r="GSA80" s="321">
        <f t="shared" si="177"/>
        <v>0</v>
      </c>
      <c r="GSB80" s="321">
        <f t="shared" si="177"/>
        <v>0</v>
      </c>
      <c r="GSC80" s="321">
        <f t="shared" si="177"/>
        <v>0</v>
      </c>
      <c r="GSD80" s="321">
        <f t="shared" si="177"/>
        <v>0</v>
      </c>
      <c r="GSE80" s="321">
        <f t="shared" si="177"/>
        <v>0</v>
      </c>
      <c r="GSF80" s="321">
        <f t="shared" si="177"/>
        <v>0</v>
      </c>
      <c r="GSG80" s="321">
        <f t="shared" si="177"/>
        <v>0</v>
      </c>
      <c r="GSH80" s="321">
        <f t="shared" si="177"/>
        <v>0</v>
      </c>
      <c r="GSI80" s="321">
        <f t="shared" si="177"/>
        <v>0</v>
      </c>
      <c r="GSJ80" s="321">
        <f t="shared" si="177"/>
        <v>0</v>
      </c>
      <c r="GSK80" s="321">
        <f t="shared" si="177"/>
        <v>0</v>
      </c>
      <c r="GSL80" s="321">
        <f t="shared" si="177"/>
        <v>0</v>
      </c>
      <c r="GSM80" s="321">
        <f t="shared" si="177"/>
        <v>0</v>
      </c>
      <c r="GSN80" s="321">
        <f t="shared" si="177"/>
        <v>0</v>
      </c>
      <c r="GSO80" s="321">
        <f t="shared" si="177"/>
        <v>0</v>
      </c>
      <c r="GSP80" s="321">
        <f t="shared" si="177"/>
        <v>0</v>
      </c>
      <c r="GSQ80" s="321">
        <f t="shared" si="177"/>
        <v>0</v>
      </c>
      <c r="GSR80" s="321">
        <f t="shared" si="177"/>
        <v>0</v>
      </c>
      <c r="GSS80" s="321">
        <f t="shared" si="177"/>
        <v>0</v>
      </c>
      <c r="GST80" s="321">
        <f t="shared" si="177"/>
        <v>0</v>
      </c>
      <c r="GSU80" s="321">
        <f t="shared" si="177"/>
        <v>0</v>
      </c>
      <c r="GSV80" s="321">
        <f t="shared" si="177"/>
        <v>0</v>
      </c>
      <c r="GSW80" s="321">
        <f t="shared" si="177"/>
        <v>0</v>
      </c>
      <c r="GSX80" s="321">
        <f t="shared" si="177"/>
        <v>0</v>
      </c>
      <c r="GSY80" s="321">
        <f t="shared" si="177"/>
        <v>0</v>
      </c>
      <c r="GSZ80" s="321">
        <f t="shared" si="177"/>
        <v>0</v>
      </c>
      <c r="GTA80" s="321">
        <f t="shared" si="177"/>
        <v>0</v>
      </c>
      <c r="GTB80" s="321">
        <f t="shared" si="177"/>
        <v>0</v>
      </c>
      <c r="GTC80" s="321">
        <f t="shared" si="177"/>
        <v>0</v>
      </c>
      <c r="GTD80" s="321">
        <f t="shared" si="177"/>
        <v>0</v>
      </c>
      <c r="GTE80" s="321">
        <f t="shared" si="177"/>
        <v>0</v>
      </c>
      <c r="GTF80" s="321">
        <f t="shared" si="177"/>
        <v>0</v>
      </c>
      <c r="GTG80" s="321">
        <f t="shared" si="177"/>
        <v>0</v>
      </c>
      <c r="GTH80" s="321">
        <f t="shared" si="177"/>
        <v>0</v>
      </c>
      <c r="GTI80" s="321">
        <f t="shared" si="177"/>
        <v>0</v>
      </c>
      <c r="GTJ80" s="321">
        <f t="shared" si="177"/>
        <v>0</v>
      </c>
      <c r="GTK80" s="321">
        <f t="shared" si="177"/>
        <v>0</v>
      </c>
      <c r="GTL80" s="321">
        <f t="shared" si="177"/>
        <v>0</v>
      </c>
      <c r="GTM80" s="321">
        <f t="shared" si="177"/>
        <v>0</v>
      </c>
      <c r="GTN80" s="321">
        <f t="shared" si="177"/>
        <v>0</v>
      </c>
      <c r="GTO80" s="321">
        <f t="shared" si="178"/>
        <v>0</v>
      </c>
      <c r="GTP80" s="321">
        <f t="shared" si="178"/>
        <v>0</v>
      </c>
      <c r="GTQ80" s="321">
        <f t="shared" si="178"/>
        <v>0</v>
      </c>
      <c r="GTR80" s="321">
        <f t="shared" si="178"/>
        <v>0</v>
      </c>
      <c r="GTS80" s="321">
        <f t="shared" si="178"/>
        <v>0</v>
      </c>
      <c r="GTT80" s="321">
        <f t="shared" si="178"/>
        <v>0</v>
      </c>
      <c r="GTU80" s="321">
        <f t="shared" si="178"/>
        <v>0</v>
      </c>
      <c r="GTV80" s="321">
        <f t="shared" si="178"/>
        <v>0</v>
      </c>
      <c r="GTW80" s="321">
        <f t="shared" si="178"/>
        <v>0</v>
      </c>
      <c r="GTX80" s="321">
        <f t="shared" si="178"/>
        <v>0</v>
      </c>
      <c r="GTY80" s="321">
        <f t="shared" si="178"/>
        <v>0</v>
      </c>
      <c r="GTZ80" s="321">
        <f t="shared" si="178"/>
        <v>0</v>
      </c>
      <c r="GUA80" s="321">
        <f t="shared" si="178"/>
        <v>0</v>
      </c>
      <c r="GUB80" s="321">
        <f t="shared" si="178"/>
        <v>0</v>
      </c>
      <c r="GUC80" s="321">
        <f t="shared" si="178"/>
        <v>0</v>
      </c>
      <c r="GUD80" s="321">
        <f t="shared" si="178"/>
        <v>0</v>
      </c>
      <c r="GUE80" s="321">
        <f t="shared" si="178"/>
        <v>0</v>
      </c>
      <c r="GUF80" s="321">
        <f t="shared" si="178"/>
        <v>0</v>
      </c>
      <c r="GUG80" s="321">
        <f t="shared" si="178"/>
        <v>0</v>
      </c>
      <c r="GUH80" s="321">
        <f t="shared" si="178"/>
        <v>0</v>
      </c>
      <c r="GUI80" s="321">
        <f t="shared" si="178"/>
        <v>0</v>
      </c>
      <c r="GUJ80" s="321">
        <f t="shared" si="178"/>
        <v>0</v>
      </c>
      <c r="GUK80" s="321">
        <f t="shared" si="178"/>
        <v>0</v>
      </c>
      <c r="GUL80" s="321">
        <f t="shared" si="178"/>
        <v>0</v>
      </c>
      <c r="GUM80" s="321">
        <f t="shared" si="178"/>
        <v>0</v>
      </c>
      <c r="GUN80" s="321">
        <f t="shared" si="178"/>
        <v>0</v>
      </c>
      <c r="GUO80" s="321">
        <f t="shared" si="178"/>
        <v>0</v>
      </c>
      <c r="GUP80" s="321">
        <f t="shared" si="178"/>
        <v>0</v>
      </c>
      <c r="GUQ80" s="321">
        <f t="shared" si="178"/>
        <v>0</v>
      </c>
      <c r="GUR80" s="321">
        <f t="shared" si="178"/>
        <v>0</v>
      </c>
      <c r="GUS80" s="321">
        <f t="shared" si="178"/>
        <v>0</v>
      </c>
      <c r="GUT80" s="321">
        <f t="shared" si="178"/>
        <v>0</v>
      </c>
      <c r="GUU80" s="321">
        <f t="shared" si="178"/>
        <v>0</v>
      </c>
      <c r="GUV80" s="321">
        <f t="shared" si="178"/>
        <v>0</v>
      </c>
      <c r="GUW80" s="321">
        <f t="shared" si="178"/>
        <v>0</v>
      </c>
      <c r="GUX80" s="321">
        <f t="shared" si="178"/>
        <v>0</v>
      </c>
      <c r="GUY80" s="321">
        <f t="shared" si="178"/>
        <v>0</v>
      </c>
      <c r="GUZ80" s="321">
        <f t="shared" si="178"/>
        <v>0</v>
      </c>
      <c r="GVA80" s="321">
        <f t="shared" si="178"/>
        <v>0</v>
      </c>
      <c r="GVB80" s="321">
        <f t="shared" si="178"/>
        <v>0</v>
      </c>
      <c r="GVC80" s="321">
        <f t="shared" si="178"/>
        <v>0</v>
      </c>
      <c r="GVD80" s="321">
        <f t="shared" si="178"/>
        <v>0</v>
      </c>
      <c r="GVE80" s="321">
        <f t="shared" si="178"/>
        <v>0</v>
      </c>
      <c r="GVF80" s="321">
        <f t="shared" si="178"/>
        <v>0</v>
      </c>
      <c r="GVG80" s="321">
        <f t="shared" si="178"/>
        <v>0</v>
      </c>
      <c r="GVH80" s="321">
        <f t="shared" si="178"/>
        <v>0</v>
      </c>
      <c r="GVI80" s="321">
        <f t="shared" si="178"/>
        <v>0</v>
      </c>
      <c r="GVJ80" s="321">
        <f t="shared" si="178"/>
        <v>0</v>
      </c>
      <c r="GVK80" s="321">
        <f t="shared" si="178"/>
        <v>0</v>
      </c>
      <c r="GVL80" s="321">
        <f t="shared" si="178"/>
        <v>0</v>
      </c>
      <c r="GVM80" s="321">
        <f t="shared" si="178"/>
        <v>0</v>
      </c>
      <c r="GVN80" s="321">
        <f t="shared" si="178"/>
        <v>0</v>
      </c>
      <c r="GVO80" s="321">
        <f t="shared" si="178"/>
        <v>0</v>
      </c>
      <c r="GVP80" s="321">
        <f t="shared" si="178"/>
        <v>0</v>
      </c>
      <c r="GVQ80" s="321">
        <f t="shared" si="178"/>
        <v>0</v>
      </c>
      <c r="GVR80" s="321">
        <f t="shared" si="178"/>
        <v>0</v>
      </c>
      <c r="GVS80" s="321">
        <f t="shared" si="178"/>
        <v>0</v>
      </c>
      <c r="GVT80" s="321">
        <f t="shared" si="178"/>
        <v>0</v>
      </c>
      <c r="GVU80" s="321">
        <f t="shared" si="178"/>
        <v>0</v>
      </c>
      <c r="GVV80" s="321">
        <f t="shared" si="178"/>
        <v>0</v>
      </c>
      <c r="GVW80" s="321">
        <f t="shared" si="178"/>
        <v>0</v>
      </c>
      <c r="GVX80" s="321">
        <f t="shared" si="178"/>
        <v>0</v>
      </c>
      <c r="GVY80" s="321">
        <f t="shared" si="178"/>
        <v>0</v>
      </c>
      <c r="GVZ80" s="321">
        <f t="shared" si="178"/>
        <v>0</v>
      </c>
      <c r="GWA80" s="321">
        <f t="shared" si="179"/>
        <v>0</v>
      </c>
      <c r="GWB80" s="321">
        <f t="shared" si="179"/>
        <v>0</v>
      </c>
      <c r="GWC80" s="321">
        <f t="shared" si="179"/>
        <v>0</v>
      </c>
      <c r="GWD80" s="321">
        <f t="shared" si="179"/>
        <v>0</v>
      </c>
      <c r="GWE80" s="321">
        <f t="shared" si="179"/>
        <v>0</v>
      </c>
      <c r="GWF80" s="321">
        <f t="shared" si="179"/>
        <v>0</v>
      </c>
      <c r="GWG80" s="321">
        <f t="shared" si="179"/>
        <v>0</v>
      </c>
      <c r="GWH80" s="321">
        <f t="shared" si="179"/>
        <v>0</v>
      </c>
      <c r="GWI80" s="321">
        <f t="shared" si="179"/>
        <v>0</v>
      </c>
      <c r="GWJ80" s="321">
        <f t="shared" si="179"/>
        <v>0</v>
      </c>
      <c r="GWK80" s="321">
        <f t="shared" si="179"/>
        <v>0</v>
      </c>
      <c r="GWL80" s="321">
        <f t="shared" si="179"/>
        <v>0</v>
      </c>
      <c r="GWM80" s="321">
        <f t="shared" si="179"/>
        <v>0</v>
      </c>
      <c r="GWN80" s="321">
        <f t="shared" si="179"/>
        <v>0</v>
      </c>
      <c r="GWO80" s="321">
        <f t="shared" si="179"/>
        <v>0</v>
      </c>
      <c r="GWP80" s="321">
        <f t="shared" si="179"/>
        <v>0</v>
      </c>
      <c r="GWQ80" s="321">
        <f t="shared" si="179"/>
        <v>0</v>
      </c>
      <c r="GWR80" s="321">
        <f t="shared" si="179"/>
        <v>0</v>
      </c>
      <c r="GWS80" s="321">
        <f t="shared" si="179"/>
        <v>0</v>
      </c>
      <c r="GWT80" s="321">
        <f t="shared" si="179"/>
        <v>0</v>
      </c>
      <c r="GWU80" s="321">
        <f t="shared" si="179"/>
        <v>0</v>
      </c>
      <c r="GWV80" s="321">
        <f t="shared" si="179"/>
        <v>0</v>
      </c>
      <c r="GWW80" s="321">
        <f t="shared" si="179"/>
        <v>0</v>
      </c>
      <c r="GWX80" s="321">
        <f t="shared" si="179"/>
        <v>0</v>
      </c>
      <c r="GWY80" s="321">
        <f t="shared" si="179"/>
        <v>0</v>
      </c>
      <c r="GWZ80" s="321">
        <f t="shared" si="179"/>
        <v>0</v>
      </c>
      <c r="GXA80" s="321">
        <f t="shared" si="179"/>
        <v>0</v>
      </c>
      <c r="GXB80" s="321">
        <f t="shared" si="179"/>
        <v>0</v>
      </c>
      <c r="GXC80" s="321">
        <f t="shared" si="179"/>
        <v>0</v>
      </c>
      <c r="GXD80" s="321">
        <f t="shared" si="179"/>
        <v>0</v>
      </c>
      <c r="GXE80" s="321">
        <f t="shared" si="179"/>
        <v>0</v>
      </c>
      <c r="GXF80" s="321">
        <f t="shared" si="179"/>
        <v>0</v>
      </c>
      <c r="GXG80" s="321">
        <f t="shared" si="179"/>
        <v>0</v>
      </c>
      <c r="GXH80" s="321">
        <f t="shared" si="179"/>
        <v>0</v>
      </c>
      <c r="GXI80" s="321">
        <f t="shared" si="179"/>
        <v>0</v>
      </c>
      <c r="GXJ80" s="321">
        <f t="shared" si="179"/>
        <v>0</v>
      </c>
      <c r="GXK80" s="321">
        <f t="shared" si="179"/>
        <v>0</v>
      </c>
      <c r="GXL80" s="321">
        <f t="shared" si="179"/>
        <v>0</v>
      </c>
      <c r="GXM80" s="321">
        <f t="shared" si="179"/>
        <v>0</v>
      </c>
      <c r="GXN80" s="321">
        <f t="shared" si="179"/>
        <v>0</v>
      </c>
      <c r="GXO80" s="321">
        <f t="shared" si="179"/>
        <v>0</v>
      </c>
      <c r="GXP80" s="321">
        <f t="shared" si="179"/>
        <v>0</v>
      </c>
      <c r="GXQ80" s="321">
        <f t="shared" si="179"/>
        <v>0</v>
      </c>
      <c r="GXR80" s="321">
        <f t="shared" si="179"/>
        <v>0</v>
      </c>
      <c r="GXS80" s="321">
        <f t="shared" si="179"/>
        <v>0</v>
      </c>
      <c r="GXT80" s="321">
        <f t="shared" si="179"/>
        <v>0</v>
      </c>
      <c r="GXU80" s="321">
        <f t="shared" si="179"/>
        <v>0</v>
      </c>
      <c r="GXV80" s="321">
        <f t="shared" si="179"/>
        <v>0</v>
      </c>
      <c r="GXW80" s="321">
        <f t="shared" si="179"/>
        <v>0</v>
      </c>
      <c r="GXX80" s="321">
        <f t="shared" si="179"/>
        <v>0</v>
      </c>
      <c r="GXY80" s="321">
        <f t="shared" si="179"/>
        <v>0</v>
      </c>
      <c r="GXZ80" s="321">
        <f t="shared" si="179"/>
        <v>0</v>
      </c>
      <c r="GYA80" s="321">
        <f t="shared" si="179"/>
        <v>0</v>
      </c>
      <c r="GYB80" s="321">
        <f t="shared" si="179"/>
        <v>0</v>
      </c>
      <c r="GYC80" s="321">
        <f t="shared" si="179"/>
        <v>0</v>
      </c>
      <c r="GYD80" s="321">
        <f t="shared" si="179"/>
        <v>0</v>
      </c>
      <c r="GYE80" s="321">
        <f t="shared" si="179"/>
        <v>0</v>
      </c>
      <c r="GYF80" s="321">
        <f t="shared" si="179"/>
        <v>0</v>
      </c>
      <c r="GYG80" s="321">
        <f t="shared" si="179"/>
        <v>0</v>
      </c>
      <c r="GYH80" s="321">
        <f t="shared" si="179"/>
        <v>0</v>
      </c>
      <c r="GYI80" s="321">
        <f t="shared" si="179"/>
        <v>0</v>
      </c>
      <c r="GYJ80" s="321">
        <f t="shared" si="179"/>
        <v>0</v>
      </c>
      <c r="GYK80" s="321">
        <f t="shared" si="179"/>
        <v>0</v>
      </c>
      <c r="GYL80" s="321">
        <f t="shared" si="179"/>
        <v>0</v>
      </c>
      <c r="GYM80" s="321">
        <f t="shared" si="180"/>
        <v>0</v>
      </c>
      <c r="GYN80" s="321">
        <f t="shared" si="180"/>
        <v>0</v>
      </c>
      <c r="GYO80" s="321">
        <f t="shared" si="180"/>
        <v>0</v>
      </c>
      <c r="GYP80" s="321">
        <f t="shared" si="180"/>
        <v>0</v>
      </c>
      <c r="GYQ80" s="321">
        <f t="shared" si="180"/>
        <v>0</v>
      </c>
      <c r="GYR80" s="321">
        <f t="shared" si="180"/>
        <v>0</v>
      </c>
      <c r="GYS80" s="321">
        <f t="shared" si="180"/>
        <v>0</v>
      </c>
      <c r="GYT80" s="321">
        <f t="shared" si="180"/>
        <v>0</v>
      </c>
      <c r="GYU80" s="321">
        <f t="shared" si="180"/>
        <v>0</v>
      </c>
      <c r="GYV80" s="321">
        <f t="shared" si="180"/>
        <v>0</v>
      </c>
      <c r="GYW80" s="321">
        <f t="shared" si="180"/>
        <v>0</v>
      </c>
      <c r="GYX80" s="321">
        <f t="shared" si="180"/>
        <v>0</v>
      </c>
      <c r="GYY80" s="321">
        <f t="shared" si="180"/>
        <v>0</v>
      </c>
      <c r="GYZ80" s="321">
        <f t="shared" si="180"/>
        <v>0</v>
      </c>
      <c r="GZA80" s="321">
        <f t="shared" si="180"/>
        <v>0</v>
      </c>
      <c r="GZB80" s="321">
        <f t="shared" si="180"/>
        <v>0</v>
      </c>
      <c r="GZC80" s="321">
        <f t="shared" si="180"/>
        <v>0</v>
      </c>
      <c r="GZD80" s="321">
        <f t="shared" si="180"/>
        <v>0</v>
      </c>
      <c r="GZE80" s="321">
        <f t="shared" si="180"/>
        <v>0</v>
      </c>
      <c r="GZF80" s="321">
        <f t="shared" si="180"/>
        <v>0</v>
      </c>
      <c r="GZG80" s="321">
        <f t="shared" si="180"/>
        <v>0</v>
      </c>
      <c r="GZH80" s="321">
        <f t="shared" si="180"/>
        <v>0</v>
      </c>
      <c r="GZI80" s="321">
        <f t="shared" si="180"/>
        <v>0</v>
      </c>
      <c r="GZJ80" s="321">
        <f t="shared" si="180"/>
        <v>0</v>
      </c>
      <c r="GZK80" s="321">
        <f t="shared" si="180"/>
        <v>0</v>
      </c>
      <c r="GZL80" s="321">
        <f t="shared" si="180"/>
        <v>0</v>
      </c>
      <c r="GZM80" s="321">
        <f t="shared" si="180"/>
        <v>0</v>
      </c>
      <c r="GZN80" s="321">
        <f t="shared" si="180"/>
        <v>0</v>
      </c>
      <c r="GZO80" s="321">
        <f t="shared" si="180"/>
        <v>0</v>
      </c>
      <c r="GZP80" s="321">
        <f t="shared" si="180"/>
        <v>0</v>
      </c>
      <c r="GZQ80" s="321">
        <f t="shared" si="180"/>
        <v>0</v>
      </c>
      <c r="GZR80" s="321">
        <f t="shared" si="180"/>
        <v>0</v>
      </c>
      <c r="GZS80" s="321">
        <f t="shared" si="180"/>
        <v>0</v>
      </c>
      <c r="GZT80" s="321">
        <f t="shared" si="180"/>
        <v>0</v>
      </c>
      <c r="GZU80" s="321">
        <f t="shared" si="180"/>
        <v>0</v>
      </c>
      <c r="GZV80" s="321">
        <f t="shared" si="180"/>
        <v>0</v>
      </c>
      <c r="GZW80" s="321">
        <f t="shared" si="180"/>
        <v>0</v>
      </c>
      <c r="GZX80" s="321">
        <f t="shared" si="180"/>
        <v>0</v>
      </c>
      <c r="GZY80" s="321">
        <f t="shared" si="180"/>
        <v>0</v>
      </c>
      <c r="GZZ80" s="321">
        <f t="shared" si="180"/>
        <v>0</v>
      </c>
      <c r="HAA80" s="321">
        <f t="shared" si="180"/>
        <v>0</v>
      </c>
      <c r="HAB80" s="321">
        <f t="shared" si="180"/>
        <v>0</v>
      </c>
      <c r="HAC80" s="321">
        <f t="shared" si="180"/>
        <v>0</v>
      </c>
      <c r="HAD80" s="321">
        <f t="shared" si="180"/>
        <v>0</v>
      </c>
      <c r="HAE80" s="321">
        <f t="shared" si="180"/>
        <v>0</v>
      </c>
      <c r="HAF80" s="321">
        <f t="shared" si="180"/>
        <v>0</v>
      </c>
      <c r="HAG80" s="321">
        <f t="shared" si="180"/>
        <v>0</v>
      </c>
      <c r="HAH80" s="321">
        <f t="shared" si="180"/>
        <v>0</v>
      </c>
      <c r="HAI80" s="321">
        <f t="shared" si="180"/>
        <v>0</v>
      </c>
      <c r="HAJ80" s="321">
        <f t="shared" si="180"/>
        <v>0</v>
      </c>
      <c r="HAK80" s="321">
        <f t="shared" si="180"/>
        <v>0</v>
      </c>
      <c r="HAL80" s="321">
        <f t="shared" si="180"/>
        <v>0</v>
      </c>
      <c r="HAM80" s="321">
        <f t="shared" si="180"/>
        <v>0</v>
      </c>
      <c r="HAN80" s="321">
        <f t="shared" si="180"/>
        <v>0</v>
      </c>
      <c r="HAO80" s="321">
        <f t="shared" si="180"/>
        <v>0</v>
      </c>
      <c r="HAP80" s="321">
        <f t="shared" si="180"/>
        <v>0</v>
      </c>
      <c r="HAQ80" s="321">
        <f t="shared" si="180"/>
        <v>0</v>
      </c>
      <c r="HAR80" s="321">
        <f t="shared" si="180"/>
        <v>0</v>
      </c>
      <c r="HAS80" s="321">
        <f t="shared" si="180"/>
        <v>0</v>
      </c>
      <c r="HAT80" s="321">
        <f t="shared" si="180"/>
        <v>0</v>
      </c>
      <c r="HAU80" s="321">
        <f t="shared" si="180"/>
        <v>0</v>
      </c>
      <c r="HAV80" s="321">
        <f t="shared" si="180"/>
        <v>0</v>
      </c>
      <c r="HAW80" s="321">
        <f t="shared" si="180"/>
        <v>0</v>
      </c>
      <c r="HAX80" s="321">
        <f t="shared" si="180"/>
        <v>0</v>
      </c>
      <c r="HAY80" s="321">
        <f t="shared" si="181"/>
        <v>0</v>
      </c>
      <c r="HAZ80" s="321">
        <f t="shared" si="181"/>
        <v>0</v>
      </c>
      <c r="HBA80" s="321">
        <f t="shared" si="181"/>
        <v>0</v>
      </c>
      <c r="HBB80" s="321">
        <f t="shared" si="181"/>
        <v>0</v>
      </c>
      <c r="HBC80" s="321">
        <f t="shared" si="181"/>
        <v>0</v>
      </c>
      <c r="HBD80" s="321">
        <f t="shared" si="181"/>
        <v>0</v>
      </c>
      <c r="HBE80" s="321">
        <f t="shared" si="181"/>
        <v>0</v>
      </c>
      <c r="HBF80" s="321">
        <f t="shared" si="181"/>
        <v>0</v>
      </c>
      <c r="HBG80" s="321">
        <f t="shared" si="181"/>
        <v>0</v>
      </c>
      <c r="HBH80" s="321">
        <f t="shared" si="181"/>
        <v>0</v>
      </c>
      <c r="HBI80" s="321">
        <f t="shared" si="181"/>
        <v>0</v>
      </c>
      <c r="HBJ80" s="321">
        <f t="shared" si="181"/>
        <v>0</v>
      </c>
      <c r="HBK80" s="321">
        <f t="shared" si="181"/>
        <v>0</v>
      </c>
      <c r="HBL80" s="321">
        <f t="shared" si="181"/>
        <v>0</v>
      </c>
      <c r="HBM80" s="321">
        <f t="shared" si="181"/>
        <v>0</v>
      </c>
      <c r="HBN80" s="321">
        <f t="shared" si="181"/>
        <v>0</v>
      </c>
      <c r="HBO80" s="321">
        <f t="shared" si="181"/>
        <v>0</v>
      </c>
      <c r="HBP80" s="321">
        <f t="shared" si="181"/>
        <v>0</v>
      </c>
      <c r="HBQ80" s="321">
        <f t="shared" si="181"/>
        <v>0</v>
      </c>
      <c r="HBR80" s="321">
        <f t="shared" si="181"/>
        <v>0</v>
      </c>
      <c r="HBS80" s="321">
        <f t="shared" si="181"/>
        <v>0</v>
      </c>
      <c r="HBT80" s="321">
        <f t="shared" si="181"/>
        <v>0</v>
      </c>
      <c r="HBU80" s="321">
        <f t="shared" si="181"/>
        <v>0</v>
      </c>
      <c r="HBV80" s="321">
        <f t="shared" si="181"/>
        <v>0</v>
      </c>
      <c r="HBW80" s="321">
        <f t="shared" si="181"/>
        <v>0</v>
      </c>
      <c r="HBX80" s="321">
        <f t="shared" si="181"/>
        <v>0</v>
      </c>
      <c r="HBY80" s="321">
        <f t="shared" si="181"/>
        <v>0</v>
      </c>
      <c r="HBZ80" s="321">
        <f t="shared" si="181"/>
        <v>0</v>
      </c>
      <c r="HCA80" s="321">
        <f t="shared" si="181"/>
        <v>0</v>
      </c>
      <c r="HCB80" s="321">
        <f t="shared" si="181"/>
        <v>0</v>
      </c>
      <c r="HCC80" s="321">
        <f t="shared" si="181"/>
        <v>0</v>
      </c>
      <c r="HCD80" s="321">
        <f t="shared" si="181"/>
        <v>0</v>
      </c>
      <c r="HCE80" s="321">
        <f t="shared" si="181"/>
        <v>0</v>
      </c>
      <c r="HCF80" s="321">
        <f t="shared" si="181"/>
        <v>0</v>
      </c>
      <c r="HCG80" s="321">
        <f t="shared" si="181"/>
        <v>0</v>
      </c>
      <c r="HCH80" s="321">
        <f t="shared" si="181"/>
        <v>0</v>
      </c>
      <c r="HCI80" s="321">
        <f t="shared" si="181"/>
        <v>0</v>
      </c>
      <c r="HCJ80" s="321">
        <f t="shared" si="181"/>
        <v>0</v>
      </c>
      <c r="HCK80" s="321">
        <f t="shared" si="181"/>
        <v>0</v>
      </c>
      <c r="HCL80" s="321">
        <f t="shared" si="181"/>
        <v>0</v>
      </c>
      <c r="HCM80" s="321">
        <f t="shared" si="181"/>
        <v>0</v>
      </c>
      <c r="HCN80" s="321">
        <f t="shared" si="181"/>
        <v>0</v>
      </c>
      <c r="HCO80" s="321">
        <f t="shared" si="181"/>
        <v>0</v>
      </c>
      <c r="HCP80" s="321">
        <f t="shared" si="181"/>
        <v>0</v>
      </c>
      <c r="HCQ80" s="321">
        <f t="shared" si="181"/>
        <v>0</v>
      </c>
      <c r="HCR80" s="321">
        <f t="shared" si="181"/>
        <v>0</v>
      </c>
      <c r="HCS80" s="321">
        <f t="shared" si="181"/>
        <v>0</v>
      </c>
      <c r="HCT80" s="321">
        <f t="shared" si="181"/>
        <v>0</v>
      </c>
      <c r="HCU80" s="321">
        <f t="shared" si="181"/>
        <v>0</v>
      </c>
      <c r="HCV80" s="321">
        <f t="shared" si="181"/>
        <v>0</v>
      </c>
      <c r="HCW80" s="321">
        <f t="shared" si="181"/>
        <v>0</v>
      </c>
      <c r="HCX80" s="321">
        <f t="shared" si="181"/>
        <v>0</v>
      </c>
      <c r="HCY80" s="321">
        <f t="shared" si="181"/>
        <v>0</v>
      </c>
      <c r="HCZ80" s="321">
        <f t="shared" si="181"/>
        <v>0</v>
      </c>
      <c r="HDA80" s="321">
        <f t="shared" si="181"/>
        <v>0</v>
      </c>
      <c r="HDB80" s="321">
        <f t="shared" si="181"/>
        <v>0</v>
      </c>
      <c r="HDC80" s="321">
        <f t="shared" si="181"/>
        <v>0</v>
      </c>
      <c r="HDD80" s="321">
        <f t="shared" si="181"/>
        <v>0</v>
      </c>
      <c r="HDE80" s="321">
        <f t="shared" si="181"/>
        <v>0</v>
      </c>
      <c r="HDF80" s="321">
        <f t="shared" si="181"/>
        <v>0</v>
      </c>
      <c r="HDG80" s="321">
        <f t="shared" si="181"/>
        <v>0</v>
      </c>
      <c r="HDH80" s="321">
        <f t="shared" si="181"/>
        <v>0</v>
      </c>
      <c r="HDI80" s="321">
        <f t="shared" si="181"/>
        <v>0</v>
      </c>
      <c r="HDJ80" s="321">
        <f t="shared" si="181"/>
        <v>0</v>
      </c>
      <c r="HDK80" s="321">
        <f t="shared" si="182"/>
        <v>0</v>
      </c>
      <c r="HDL80" s="321">
        <f t="shared" si="182"/>
        <v>0</v>
      </c>
      <c r="HDM80" s="321">
        <f t="shared" si="182"/>
        <v>0</v>
      </c>
      <c r="HDN80" s="321">
        <f t="shared" si="182"/>
        <v>0</v>
      </c>
      <c r="HDO80" s="321">
        <f t="shared" si="182"/>
        <v>0</v>
      </c>
      <c r="HDP80" s="321">
        <f t="shared" si="182"/>
        <v>0</v>
      </c>
      <c r="HDQ80" s="321">
        <f t="shared" si="182"/>
        <v>0</v>
      </c>
      <c r="HDR80" s="321">
        <f t="shared" si="182"/>
        <v>0</v>
      </c>
      <c r="HDS80" s="321">
        <f t="shared" si="182"/>
        <v>0</v>
      </c>
      <c r="HDT80" s="321">
        <f t="shared" si="182"/>
        <v>0</v>
      </c>
      <c r="HDU80" s="321">
        <f t="shared" si="182"/>
        <v>0</v>
      </c>
      <c r="HDV80" s="321">
        <f t="shared" si="182"/>
        <v>0</v>
      </c>
      <c r="HDW80" s="321">
        <f t="shared" si="182"/>
        <v>0</v>
      </c>
      <c r="HDX80" s="321">
        <f t="shared" si="182"/>
        <v>0</v>
      </c>
      <c r="HDY80" s="321">
        <f t="shared" si="182"/>
        <v>0</v>
      </c>
      <c r="HDZ80" s="321">
        <f t="shared" si="182"/>
        <v>0</v>
      </c>
      <c r="HEA80" s="321">
        <f t="shared" si="182"/>
        <v>0</v>
      </c>
      <c r="HEB80" s="321">
        <f t="shared" si="182"/>
        <v>0</v>
      </c>
      <c r="HEC80" s="321">
        <f t="shared" si="182"/>
        <v>0</v>
      </c>
      <c r="HED80" s="321">
        <f t="shared" si="182"/>
        <v>0</v>
      </c>
      <c r="HEE80" s="321">
        <f t="shared" si="182"/>
        <v>0</v>
      </c>
      <c r="HEF80" s="321">
        <f t="shared" si="182"/>
        <v>0</v>
      </c>
      <c r="HEG80" s="321">
        <f t="shared" si="182"/>
        <v>0</v>
      </c>
      <c r="HEH80" s="321">
        <f t="shared" si="182"/>
        <v>0</v>
      </c>
      <c r="HEI80" s="321">
        <f t="shared" si="182"/>
        <v>0</v>
      </c>
      <c r="HEJ80" s="321">
        <f t="shared" si="182"/>
        <v>0</v>
      </c>
      <c r="HEK80" s="321">
        <f t="shared" si="182"/>
        <v>0</v>
      </c>
      <c r="HEL80" s="321">
        <f t="shared" si="182"/>
        <v>0</v>
      </c>
      <c r="HEM80" s="321">
        <f t="shared" si="182"/>
        <v>0</v>
      </c>
      <c r="HEN80" s="321">
        <f t="shared" si="182"/>
        <v>0</v>
      </c>
      <c r="HEO80" s="321">
        <f t="shared" si="182"/>
        <v>0</v>
      </c>
      <c r="HEP80" s="321">
        <f t="shared" si="182"/>
        <v>0</v>
      </c>
      <c r="HEQ80" s="321">
        <f t="shared" si="182"/>
        <v>0</v>
      </c>
      <c r="HER80" s="321">
        <f t="shared" si="182"/>
        <v>0</v>
      </c>
      <c r="HES80" s="321">
        <f t="shared" si="182"/>
        <v>0</v>
      </c>
      <c r="HET80" s="321">
        <f t="shared" si="182"/>
        <v>0</v>
      </c>
      <c r="HEU80" s="321">
        <f t="shared" si="182"/>
        <v>0</v>
      </c>
      <c r="HEV80" s="321">
        <f t="shared" si="182"/>
        <v>0</v>
      </c>
      <c r="HEW80" s="321">
        <f t="shared" si="182"/>
        <v>0</v>
      </c>
      <c r="HEX80" s="321">
        <f t="shared" si="182"/>
        <v>0</v>
      </c>
      <c r="HEY80" s="321">
        <f t="shared" si="182"/>
        <v>0</v>
      </c>
      <c r="HEZ80" s="321">
        <f t="shared" si="182"/>
        <v>0</v>
      </c>
      <c r="HFA80" s="321">
        <f t="shared" si="182"/>
        <v>0</v>
      </c>
      <c r="HFB80" s="321">
        <f t="shared" si="182"/>
        <v>0</v>
      </c>
      <c r="HFC80" s="321">
        <f t="shared" si="182"/>
        <v>0</v>
      </c>
      <c r="HFD80" s="321">
        <f t="shared" si="182"/>
        <v>0</v>
      </c>
      <c r="HFE80" s="321">
        <f t="shared" si="182"/>
        <v>0</v>
      </c>
      <c r="HFF80" s="321">
        <f t="shared" si="182"/>
        <v>0</v>
      </c>
      <c r="HFG80" s="321">
        <f t="shared" si="182"/>
        <v>0</v>
      </c>
      <c r="HFH80" s="321">
        <f t="shared" si="182"/>
        <v>0</v>
      </c>
      <c r="HFI80" s="321">
        <f t="shared" si="182"/>
        <v>0</v>
      </c>
      <c r="HFJ80" s="321">
        <f t="shared" si="182"/>
        <v>0</v>
      </c>
      <c r="HFK80" s="321">
        <f t="shared" si="182"/>
        <v>0</v>
      </c>
      <c r="HFL80" s="321">
        <f t="shared" si="182"/>
        <v>0</v>
      </c>
      <c r="HFM80" s="321">
        <f t="shared" si="182"/>
        <v>0</v>
      </c>
      <c r="HFN80" s="321">
        <f t="shared" si="182"/>
        <v>0</v>
      </c>
      <c r="HFO80" s="321">
        <f t="shared" si="182"/>
        <v>0</v>
      </c>
      <c r="HFP80" s="321">
        <f t="shared" si="182"/>
        <v>0</v>
      </c>
      <c r="HFQ80" s="321">
        <f t="shared" si="182"/>
        <v>0</v>
      </c>
      <c r="HFR80" s="321">
        <f t="shared" si="182"/>
        <v>0</v>
      </c>
      <c r="HFS80" s="321">
        <f t="shared" si="182"/>
        <v>0</v>
      </c>
      <c r="HFT80" s="321">
        <f t="shared" si="182"/>
        <v>0</v>
      </c>
      <c r="HFU80" s="321">
        <f t="shared" si="182"/>
        <v>0</v>
      </c>
      <c r="HFV80" s="321">
        <f t="shared" si="182"/>
        <v>0</v>
      </c>
      <c r="HFW80" s="321">
        <f t="shared" si="183"/>
        <v>0</v>
      </c>
      <c r="HFX80" s="321">
        <f t="shared" si="183"/>
        <v>0</v>
      </c>
      <c r="HFY80" s="321">
        <f t="shared" si="183"/>
        <v>0</v>
      </c>
      <c r="HFZ80" s="321">
        <f t="shared" si="183"/>
        <v>0</v>
      </c>
      <c r="HGA80" s="321">
        <f t="shared" si="183"/>
        <v>0</v>
      </c>
      <c r="HGB80" s="321">
        <f t="shared" si="183"/>
        <v>0</v>
      </c>
      <c r="HGC80" s="321">
        <f t="shared" si="183"/>
        <v>0</v>
      </c>
      <c r="HGD80" s="321">
        <f t="shared" si="183"/>
        <v>0</v>
      </c>
      <c r="HGE80" s="321">
        <f t="shared" si="183"/>
        <v>0</v>
      </c>
      <c r="HGF80" s="321">
        <f t="shared" si="183"/>
        <v>0</v>
      </c>
      <c r="HGG80" s="321">
        <f t="shared" si="183"/>
        <v>0</v>
      </c>
      <c r="HGH80" s="321">
        <f t="shared" si="183"/>
        <v>0</v>
      </c>
      <c r="HGI80" s="321">
        <f t="shared" si="183"/>
        <v>0</v>
      </c>
      <c r="HGJ80" s="321">
        <f t="shared" si="183"/>
        <v>0</v>
      </c>
      <c r="HGK80" s="321">
        <f t="shared" si="183"/>
        <v>0</v>
      </c>
      <c r="HGL80" s="321">
        <f t="shared" si="183"/>
        <v>0</v>
      </c>
      <c r="HGM80" s="321">
        <f t="shared" si="183"/>
        <v>0</v>
      </c>
      <c r="HGN80" s="321">
        <f t="shared" si="183"/>
        <v>0</v>
      </c>
      <c r="HGO80" s="321">
        <f t="shared" si="183"/>
        <v>0</v>
      </c>
      <c r="HGP80" s="321">
        <f t="shared" si="183"/>
        <v>0</v>
      </c>
      <c r="HGQ80" s="321">
        <f t="shared" si="183"/>
        <v>0</v>
      </c>
      <c r="HGR80" s="321">
        <f t="shared" si="183"/>
        <v>0</v>
      </c>
      <c r="HGS80" s="321">
        <f t="shared" si="183"/>
        <v>0</v>
      </c>
      <c r="HGT80" s="321">
        <f t="shared" si="183"/>
        <v>0</v>
      </c>
      <c r="HGU80" s="321">
        <f t="shared" si="183"/>
        <v>0</v>
      </c>
      <c r="HGV80" s="321">
        <f t="shared" si="183"/>
        <v>0</v>
      </c>
      <c r="HGW80" s="321">
        <f t="shared" si="183"/>
        <v>0</v>
      </c>
      <c r="HGX80" s="321">
        <f t="shared" si="183"/>
        <v>0</v>
      </c>
      <c r="HGY80" s="321">
        <f t="shared" si="183"/>
        <v>0</v>
      </c>
      <c r="HGZ80" s="321">
        <f t="shared" si="183"/>
        <v>0</v>
      </c>
      <c r="HHA80" s="321">
        <f t="shared" si="183"/>
        <v>0</v>
      </c>
      <c r="HHB80" s="321">
        <f t="shared" si="183"/>
        <v>0</v>
      </c>
      <c r="HHC80" s="321">
        <f t="shared" si="183"/>
        <v>0</v>
      </c>
      <c r="HHD80" s="321">
        <f t="shared" si="183"/>
        <v>0</v>
      </c>
      <c r="HHE80" s="321">
        <f t="shared" si="183"/>
        <v>0</v>
      </c>
      <c r="HHF80" s="321">
        <f t="shared" si="183"/>
        <v>0</v>
      </c>
      <c r="HHG80" s="321">
        <f t="shared" si="183"/>
        <v>0</v>
      </c>
      <c r="HHH80" s="321">
        <f t="shared" si="183"/>
        <v>0</v>
      </c>
      <c r="HHI80" s="321">
        <f t="shared" si="183"/>
        <v>0</v>
      </c>
      <c r="HHJ80" s="321">
        <f t="shared" si="183"/>
        <v>0</v>
      </c>
      <c r="HHK80" s="321">
        <f t="shared" si="183"/>
        <v>0</v>
      </c>
      <c r="HHL80" s="321">
        <f t="shared" si="183"/>
        <v>0</v>
      </c>
      <c r="HHM80" s="321">
        <f t="shared" si="183"/>
        <v>0</v>
      </c>
      <c r="HHN80" s="321">
        <f t="shared" si="183"/>
        <v>0</v>
      </c>
      <c r="HHO80" s="321">
        <f t="shared" si="183"/>
        <v>0</v>
      </c>
      <c r="HHP80" s="321">
        <f t="shared" si="183"/>
        <v>0</v>
      </c>
      <c r="HHQ80" s="321">
        <f t="shared" si="183"/>
        <v>0</v>
      </c>
      <c r="HHR80" s="321">
        <f t="shared" si="183"/>
        <v>0</v>
      </c>
      <c r="HHS80" s="321">
        <f t="shared" si="183"/>
        <v>0</v>
      </c>
      <c r="HHT80" s="321">
        <f t="shared" si="183"/>
        <v>0</v>
      </c>
      <c r="HHU80" s="321">
        <f t="shared" si="183"/>
        <v>0</v>
      </c>
      <c r="HHV80" s="321">
        <f t="shared" si="183"/>
        <v>0</v>
      </c>
      <c r="HHW80" s="321">
        <f t="shared" si="183"/>
        <v>0</v>
      </c>
      <c r="HHX80" s="321">
        <f t="shared" si="183"/>
        <v>0</v>
      </c>
      <c r="HHY80" s="321">
        <f t="shared" si="183"/>
        <v>0</v>
      </c>
      <c r="HHZ80" s="321">
        <f t="shared" si="183"/>
        <v>0</v>
      </c>
      <c r="HIA80" s="321">
        <f t="shared" si="183"/>
        <v>0</v>
      </c>
      <c r="HIB80" s="321">
        <f t="shared" si="183"/>
        <v>0</v>
      </c>
      <c r="HIC80" s="321">
        <f t="shared" si="183"/>
        <v>0</v>
      </c>
      <c r="HID80" s="321">
        <f t="shared" si="183"/>
        <v>0</v>
      </c>
      <c r="HIE80" s="321">
        <f t="shared" si="183"/>
        <v>0</v>
      </c>
      <c r="HIF80" s="321">
        <f t="shared" si="183"/>
        <v>0</v>
      </c>
      <c r="HIG80" s="321">
        <f t="shared" si="183"/>
        <v>0</v>
      </c>
      <c r="HIH80" s="321">
        <f t="shared" si="183"/>
        <v>0</v>
      </c>
      <c r="HII80" s="321">
        <f t="shared" si="184"/>
        <v>0</v>
      </c>
      <c r="HIJ80" s="321">
        <f t="shared" si="184"/>
        <v>0</v>
      </c>
      <c r="HIK80" s="321">
        <f t="shared" si="184"/>
        <v>0</v>
      </c>
      <c r="HIL80" s="321">
        <f t="shared" si="184"/>
        <v>0</v>
      </c>
      <c r="HIM80" s="321">
        <f t="shared" si="184"/>
        <v>0</v>
      </c>
      <c r="HIN80" s="321">
        <f t="shared" si="184"/>
        <v>0</v>
      </c>
      <c r="HIO80" s="321">
        <f t="shared" si="184"/>
        <v>0</v>
      </c>
      <c r="HIP80" s="321">
        <f t="shared" si="184"/>
        <v>0</v>
      </c>
      <c r="HIQ80" s="321">
        <f t="shared" si="184"/>
        <v>0</v>
      </c>
      <c r="HIR80" s="321">
        <f t="shared" si="184"/>
        <v>0</v>
      </c>
      <c r="HIS80" s="321">
        <f t="shared" si="184"/>
        <v>0</v>
      </c>
      <c r="HIT80" s="321">
        <f t="shared" si="184"/>
        <v>0</v>
      </c>
      <c r="HIU80" s="321">
        <f t="shared" si="184"/>
        <v>0</v>
      </c>
      <c r="HIV80" s="321">
        <f t="shared" si="184"/>
        <v>0</v>
      </c>
      <c r="HIW80" s="321">
        <f t="shared" si="184"/>
        <v>0</v>
      </c>
      <c r="HIX80" s="321">
        <f t="shared" si="184"/>
        <v>0</v>
      </c>
      <c r="HIY80" s="321">
        <f t="shared" si="184"/>
        <v>0</v>
      </c>
      <c r="HIZ80" s="321">
        <f t="shared" si="184"/>
        <v>0</v>
      </c>
      <c r="HJA80" s="321">
        <f t="shared" si="184"/>
        <v>0</v>
      </c>
      <c r="HJB80" s="321">
        <f t="shared" si="184"/>
        <v>0</v>
      </c>
      <c r="HJC80" s="321">
        <f t="shared" si="184"/>
        <v>0</v>
      </c>
      <c r="HJD80" s="321">
        <f t="shared" si="184"/>
        <v>0</v>
      </c>
      <c r="HJE80" s="321">
        <f t="shared" si="184"/>
        <v>0</v>
      </c>
      <c r="HJF80" s="321">
        <f t="shared" si="184"/>
        <v>0</v>
      </c>
      <c r="HJG80" s="321">
        <f t="shared" si="184"/>
        <v>0</v>
      </c>
      <c r="HJH80" s="321">
        <f t="shared" si="184"/>
        <v>0</v>
      </c>
      <c r="HJI80" s="321">
        <f t="shared" si="184"/>
        <v>0</v>
      </c>
      <c r="HJJ80" s="321">
        <f t="shared" si="184"/>
        <v>0</v>
      </c>
      <c r="HJK80" s="321">
        <f t="shared" si="184"/>
        <v>0</v>
      </c>
      <c r="HJL80" s="321">
        <f t="shared" si="184"/>
        <v>0</v>
      </c>
      <c r="HJM80" s="321">
        <f t="shared" si="184"/>
        <v>0</v>
      </c>
      <c r="HJN80" s="321">
        <f t="shared" si="184"/>
        <v>0</v>
      </c>
      <c r="HJO80" s="321">
        <f t="shared" si="184"/>
        <v>0</v>
      </c>
      <c r="HJP80" s="321">
        <f t="shared" si="184"/>
        <v>0</v>
      </c>
      <c r="HJQ80" s="321">
        <f t="shared" si="184"/>
        <v>0</v>
      </c>
      <c r="HJR80" s="321">
        <f t="shared" si="184"/>
        <v>0</v>
      </c>
      <c r="HJS80" s="321">
        <f t="shared" si="184"/>
        <v>0</v>
      </c>
      <c r="HJT80" s="321">
        <f t="shared" si="184"/>
        <v>0</v>
      </c>
      <c r="HJU80" s="321">
        <f t="shared" si="184"/>
        <v>0</v>
      </c>
      <c r="HJV80" s="321">
        <f t="shared" si="184"/>
        <v>0</v>
      </c>
      <c r="HJW80" s="321">
        <f t="shared" si="184"/>
        <v>0</v>
      </c>
      <c r="HJX80" s="321">
        <f t="shared" si="184"/>
        <v>0</v>
      </c>
      <c r="HJY80" s="321">
        <f t="shared" si="184"/>
        <v>0</v>
      </c>
      <c r="HJZ80" s="321">
        <f t="shared" si="184"/>
        <v>0</v>
      </c>
      <c r="HKA80" s="321">
        <f t="shared" si="184"/>
        <v>0</v>
      </c>
      <c r="HKB80" s="321">
        <f t="shared" si="184"/>
        <v>0</v>
      </c>
      <c r="HKC80" s="321">
        <f t="shared" si="184"/>
        <v>0</v>
      </c>
      <c r="HKD80" s="321">
        <f t="shared" si="184"/>
        <v>0</v>
      </c>
      <c r="HKE80" s="321">
        <f t="shared" si="184"/>
        <v>0</v>
      </c>
      <c r="HKF80" s="321">
        <f t="shared" si="184"/>
        <v>0</v>
      </c>
      <c r="HKG80" s="321">
        <f t="shared" si="184"/>
        <v>0</v>
      </c>
      <c r="HKH80" s="321">
        <f t="shared" si="184"/>
        <v>0</v>
      </c>
      <c r="HKI80" s="321">
        <f t="shared" si="184"/>
        <v>0</v>
      </c>
      <c r="HKJ80" s="321">
        <f t="shared" si="184"/>
        <v>0</v>
      </c>
      <c r="HKK80" s="321">
        <f t="shared" si="184"/>
        <v>0</v>
      </c>
      <c r="HKL80" s="321">
        <f t="shared" si="184"/>
        <v>0</v>
      </c>
      <c r="HKM80" s="321">
        <f t="shared" si="184"/>
        <v>0</v>
      </c>
      <c r="HKN80" s="321">
        <f t="shared" si="184"/>
        <v>0</v>
      </c>
      <c r="HKO80" s="321">
        <f t="shared" si="184"/>
        <v>0</v>
      </c>
      <c r="HKP80" s="321">
        <f t="shared" si="184"/>
        <v>0</v>
      </c>
      <c r="HKQ80" s="321">
        <f t="shared" si="184"/>
        <v>0</v>
      </c>
      <c r="HKR80" s="321">
        <f t="shared" si="184"/>
        <v>0</v>
      </c>
      <c r="HKS80" s="321">
        <f t="shared" si="184"/>
        <v>0</v>
      </c>
      <c r="HKT80" s="321">
        <f t="shared" si="184"/>
        <v>0</v>
      </c>
      <c r="HKU80" s="321">
        <f t="shared" si="185"/>
        <v>0</v>
      </c>
      <c r="HKV80" s="321">
        <f t="shared" si="185"/>
        <v>0</v>
      </c>
      <c r="HKW80" s="321">
        <f t="shared" si="185"/>
        <v>0</v>
      </c>
      <c r="HKX80" s="321">
        <f t="shared" si="185"/>
        <v>0</v>
      </c>
      <c r="HKY80" s="321">
        <f t="shared" si="185"/>
        <v>0</v>
      </c>
      <c r="HKZ80" s="321">
        <f t="shared" si="185"/>
        <v>0</v>
      </c>
      <c r="HLA80" s="321">
        <f t="shared" si="185"/>
        <v>0</v>
      </c>
      <c r="HLB80" s="321">
        <f t="shared" si="185"/>
        <v>0</v>
      </c>
      <c r="HLC80" s="321">
        <f t="shared" si="185"/>
        <v>0</v>
      </c>
      <c r="HLD80" s="321">
        <f t="shared" si="185"/>
        <v>0</v>
      </c>
      <c r="HLE80" s="321">
        <f t="shared" si="185"/>
        <v>0</v>
      </c>
      <c r="HLF80" s="321">
        <f t="shared" si="185"/>
        <v>0</v>
      </c>
      <c r="HLG80" s="321">
        <f t="shared" si="185"/>
        <v>0</v>
      </c>
      <c r="HLH80" s="321">
        <f t="shared" si="185"/>
        <v>0</v>
      </c>
      <c r="HLI80" s="321">
        <f t="shared" si="185"/>
        <v>0</v>
      </c>
      <c r="HLJ80" s="321">
        <f t="shared" si="185"/>
        <v>0</v>
      </c>
      <c r="HLK80" s="321">
        <f t="shared" si="185"/>
        <v>0</v>
      </c>
      <c r="HLL80" s="321">
        <f t="shared" si="185"/>
        <v>0</v>
      </c>
      <c r="HLM80" s="321">
        <f t="shared" si="185"/>
        <v>0</v>
      </c>
      <c r="HLN80" s="321">
        <f t="shared" si="185"/>
        <v>0</v>
      </c>
      <c r="HLO80" s="321">
        <f t="shared" si="185"/>
        <v>0</v>
      </c>
      <c r="HLP80" s="321">
        <f t="shared" si="185"/>
        <v>0</v>
      </c>
      <c r="HLQ80" s="321">
        <f t="shared" si="185"/>
        <v>0</v>
      </c>
      <c r="HLR80" s="321">
        <f t="shared" si="185"/>
        <v>0</v>
      </c>
      <c r="HLS80" s="321">
        <f t="shared" si="185"/>
        <v>0</v>
      </c>
      <c r="HLT80" s="321">
        <f t="shared" si="185"/>
        <v>0</v>
      </c>
      <c r="HLU80" s="321">
        <f t="shared" si="185"/>
        <v>0</v>
      </c>
      <c r="HLV80" s="321">
        <f t="shared" si="185"/>
        <v>0</v>
      </c>
      <c r="HLW80" s="321">
        <f t="shared" si="185"/>
        <v>0</v>
      </c>
      <c r="HLX80" s="321">
        <f t="shared" si="185"/>
        <v>0</v>
      </c>
      <c r="HLY80" s="321">
        <f t="shared" si="185"/>
        <v>0</v>
      </c>
      <c r="HLZ80" s="321">
        <f t="shared" si="185"/>
        <v>0</v>
      </c>
      <c r="HMA80" s="321">
        <f t="shared" si="185"/>
        <v>0</v>
      </c>
      <c r="HMB80" s="321">
        <f t="shared" si="185"/>
        <v>0</v>
      </c>
      <c r="HMC80" s="321">
        <f t="shared" si="185"/>
        <v>0</v>
      </c>
      <c r="HMD80" s="321">
        <f t="shared" si="185"/>
        <v>0</v>
      </c>
      <c r="HME80" s="321">
        <f t="shared" si="185"/>
        <v>0</v>
      </c>
      <c r="HMF80" s="321">
        <f t="shared" si="185"/>
        <v>0</v>
      </c>
      <c r="HMG80" s="321">
        <f t="shared" si="185"/>
        <v>0</v>
      </c>
      <c r="HMH80" s="321">
        <f t="shared" si="185"/>
        <v>0</v>
      </c>
      <c r="HMI80" s="321">
        <f t="shared" si="185"/>
        <v>0</v>
      </c>
      <c r="HMJ80" s="321">
        <f t="shared" si="185"/>
        <v>0</v>
      </c>
      <c r="HMK80" s="321">
        <f t="shared" si="185"/>
        <v>0</v>
      </c>
      <c r="HML80" s="321">
        <f t="shared" si="185"/>
        <v>0</v>
      </c>
      <c r="HMM80" s="321">
        <f t="shared" si="185"/>
        <v>0</v>
      </c>
      <c r="HMN80" s="321">
        <f t="shared" si="185"/>
        <v>0</v>
      </c>
      <c r="HMO80" s="321">
        <f t="shared" si="185"/>
        <v>0</v>
      </c>
      <c r="HMP80" s="321">
        <f t="shared" si="185"/>
        <v>0</v>
      </c>
      <c r="HMQ80" s="321">
        <f t="shared" si="185"/>
        <v>0</v>
      </c>
      <c r="HMR80" s="321">
        <f t="shared" si="185"/>
        <v>0</v>
      </c>
      <c r="HMS80" s="321">
        <f t="shared" si="185"/>
        <v>0</v>
      </c>
      <c r="HMT80" s="321">
        <f t="shared" si="185"/>
        <v>0</v>
      </c>
      <c r="HMU80" s="321">
        <f t="shared" si="185"/>
        <v>0</v>
      </c>
      <c r="HMV80" s="321">
        <f t="shared" si="185"/>
        <v>0</v>
      </c>
      <c r="HMW80" s="321">
        <f t="shared" si="185"/>
        <v>0</v>
      </c>
      <c r="HMX80" s="321">
        <f t="shared" si="185"/>
        <v>0</v>
      </c>
      <c r="HMY80" s="321">
        <f t="shared" si="185"/>
        <v>0</v>
      </c>
      <c r="HMZ80" s="321">
        <f t="shared" si="185"/>
        <v>0</v>
      </c>
      <c r="HNA80" s="321">
        <f t="shared" si="185"/>
        <v>0</v>
      </c>
      <c r="HNB80" s="321">
        <f t="shared" si="185"/>
        <v>0</v>
      </c>
      <c r="HNC80" s="321">
        <f t="shared" si="185"/>
        <v>0</v>
      </c>
      <c r="HND80" s="321">
        <f t="shared" si="185"/>
        <v>0</v>
      </c>
      <c r="HNE80" s="321">
        <f t="shared" si="185"/>
        <v>0</v>
      </c>
      <c r="HNF80" s="321">
        <f t="shared" si="185"/>
        <v>0</v>
      </c>
      <c r="HNG80" s="321">
        <f t="shared" si="186"/>
        <v>0</v>
      </c>
      <c r="HNH80" s="321">
        <f t="shared" si="186"/>
        <v>0</v>
      </c>
      <c r="HNI80" s="321">
        <f t="shared" si="186"/>
        <v>0</v>
      </c>
      <c r="HNJ80" s="321">
        <f t="shared" si="186"/>
        <v>0</v>
      </c>
      <c r="HNK80" s="321">
        <f t="shared" si="186"/>
        <v>0</v>
      </c>
      <c r="HNL80" s="321">
        <f t="shared" si="186"/>
        <v>0</v>
      </c>
      <c r="HNM80" s="321">
        <f t="shared" si="186"/>
        <v>0</v>
      </c>
      <c r="HNN80" s="321">
        <f t="shared" si="186"/>
        <v>0</v>
      </c>
      <c r="HNO80" s="321">
        <f t="shared" si="186"/>
        <v>0</v>
      </c>
      <c r="HNP80" s="321">
        <f t="shared" si="186"/>
        <v>0</v>
      </c>
      <c r="HNQ80" s="321">
        <f t="shared" si="186"/>
        <v>0</v>
      </c>
      <c r="HNR80" s="321">
        <f t="shared" si="186"/>
        <v>0</v>
      </c>
      <c r="HNS80" s="321">
        <f t="shared" si="186"/>
        <v>0</v>
      </c>
      <c r="HNT80" s="321">
        <f t="shared" si="186"/>
        <v>0</v>
      </c>
      <c r="HNU80" s="321">
        <f t="shared" si="186"/>
        <v>0</v>
      </c>
      <c r="HNV80" s="321">
        <f t="shared" si="186"/>
        <v>0</v>
      </c>
      <c r="HNW80" s="321">
        <f t="shared" si="186"/>
        <v>0</v>
      </c>
      <c r="HNX80" s="321">
        <f t="shared" si="186"/>
        <v>0</v>
      </c>
      <c r="HNY80" s="321">
        <f t="shared" si="186"/>
        <v>0</v>
      </c>
      <c r="HNZ80" s="321">
        <f t="shared" si="186"/>
        <v>0</v>
      </c>
      <c r="HOA80" s="321">
        <f t="shared" si="186"/>
        <v>0</v>
      </c>
      <c r="HOB80" s="321">
        <f t="shared" si="186"/>
        <v>0</v>
      </c>
      <c r="HOC80" s="321">
        <f t="shared" si="186"/>
        <v>0</v>
      </c>
      <c r="HOD80" s="321">
        <f t="shared" si="186"/>
        <v>0</v>
      </c>
      <c r="HOE80" s="321">
        <f t="shared" si="186"/>
        <v>0</v>
      </c>
      <c r="HOF80" s="321">
        <f t="shared" si="186"/>
        <v>0</v>
      </c>
      <c r="HOG80" s="321">
        <f t="shared" si="186"/>
        <v>0</v>
      </c>
      <c r="HOH80" s="321">
        <f t="shared" si="186"/>
        <v>0</v>
      </c>
      <c r="HOI80" s="321">
        <f t="shared" si="186"/>
        <v>0</v>
      </c>
      <c r="HOJ80" s="321">
        <f t="shared" si="186"/>
        <v>0</v>
      </c>
      <c r="HOK80" s="321">
        <f t="shared" si="186"/>
        <v>0</v>
      </c>
      <c r="HOL80" s="321">
        <f t="shared" si="186"/>
        <v>0</v>
      </c>
      <c r="HOM80" s="321">
        <f t="shared" si="186"/>
        <v>0</v>
      </c>
      <c r="HON80" s="321">
        <f t="shared" si="186"/>
        <v>0</v>
      </c>
      <c r="HOO80" s="321">
        <f t="shared" si="186"/>
        <v>0</v>
      </c>
      <c r="HOP80" s="321">
        <f t="shared" si="186"/>
        <v>0</v>
      </c>
      <c r="HOQ80" s="321">
        <f t="shared" si="186"/>
        <v>0</v>
      </c>
      <c r="HOR80" s="321">
        <f t="shared" si="186"/>
        <v>0</v>
      </c>
      <c r="HOS80" s="321">
        <f t="shared" si="186"/>
        <v>0</v>
      </c>
      <c r="HOT80" s="321">
        <f t="shared" si="186"/>
        <v>0</v>
      </c>
      <c r="HOU80" s="321">
        <f t="shared" si="186"/>
        <v>0</v>
      </c>
      <c r="HOV80" s="321">
        <f t="shared" si="186"/>
        <v>0</v>
      </c>
      <c r="HOW80" s="321">
        <f t="shared" si="186"/>
        <v>0</v>
      </c>
      <c r="HOX80" s="321">
        <f t="shared" si="186"/>
        <v>0</v>
      </c>
      <c r="HOY80" s="321">
        <f t="shared" si="186"/>
        <v>0</v>
      </c>
      <c r="HOZ80" s="321">
        <f t="shared" si="186"/>
        <v>0</v>
      </c>
      <c r="HPA80" s="321">
        <f t="shared" si="186"/>
        <v>0</v>
      </c>
      <c r="HPB80" s="321">
        <f t="shared" si="186"/>
        <v>0</v>
      </c>
      <c r="HPC80" s="321">
        <f t="shared" si="186"/>
        <v>0</v>
      </c>
      <c r="HPD80" s="321">
        <f t="shared" si="186"/>
        <v>0</v>
      </c>
      <c r="HPE80" s="321">
        <f t="shared" si="186"/>
        <v>0</v>
      </c>
      <c r="HPF80" s="321">
        <f t="shared" si="186"/>
        <v>0</v>
      </c>
      <c r="HPG80" s="321">
        <f t="shared" si="186"/>
        <v>0</v>
      </c>
      <c r="HPH80" s="321">
        <f t="shared" si="186"/>
        <v>0</v>
      </c>
      <c r="HPI80" s="321">
        <f t="shared" si="186"/>
        <v>0</v>
      </c>
      <c r="HPJ80" s="321">
        <f t="shared" si="186"/>
        <v>0</v>
      </c>
      <c r="HPK80" s="321">
        <f t="shared" si="186"/>
        <v>0</v>
      </c>
      <c r="HPL80" s="321">
        <f t="shared" si="186"/>
        <v>0</v>
      </c>
      <c r="HPM80" s="321">
        <f t="shared" si="186"/>
        <v>0</v>
      </c>
      <c r="HPN80" s="321">
        <f t="shared" si="186"/>
        <v>0</v>
      </c>
      <c r="HPO80" s="321">
        <f t="shared" si="186"/>
        <v>0</v>
      </c>
      <c r="HPP80" s="321">
        <f t="shared" si="186"/>
        <v>0</v>
      </c>
      <c r="HPQ80" s="321">
        <f t="shared" si="186"/>
        <v>0</v>
      </c>
      <c r="HPR80" s="321">
        <f t="shared" si="186"/>
        <v>0</v>
      </c>
      <c r="HPS80" s="321">
        <f t="shared" si="187"/>
        <v>0</v>
      </c>
      <c r="HPT80" s="321">
        <f t="shared" si="187"/>
        <v>0</v>
      </c>
      <c r="HPU80" s="321">
        <f t="shared" si="187"/>
        <v>0</v>
      </c>
      <c r="HPV80" s="321">
        <f t="shared" si="187"/>
        <v>0</v>
      </c>
      <c r="HPW80" s="321">
        <f t="shared" si="187"/>
        <v>0</v>
      </c>
      <c r="HPX80" s="321">
        <f t="shared" si="187"/>
        <v>0</v>
      </c>
      <c r="HPY80" s="321">
        <f t="shared" si="187"/>
        <v>0</v>
      </c>
      <c r="HPZ80" s="321">
        <f t="shared" si="187"/>
        <v>0</v>
      </c>
      <c r="HQA80" s="321">
        <f t="shared" si="187"/>
        <v>0</v>
      </c>
      <c r="HQB80" s="321">
        <f t="shared" si="187"/>
        <v>0</v>
      </c>
      <c r="HQC80" s="321">
        <f t="shared" si="187"/>
        <v>0</v>
      </c>
      <c r="HQD80" s="321">
        <f t="shared" si="187"/>
        <v>0</v>
      </c>
      <c r="HQE80" s="321">
        <f t="shared" si="187"/>
        <v>0</v>
      </c>
      <c r="HQF80" s="321">
        <f t="shared" si="187"/>
        <v>0</v>
      </c>
      <c r="HQG80" s="321">
        <f t="shared" si="187"/>
        <v>0</v>
      </c>
      <c r="HQH80" s="321">
        <f t="shared" si="187"/>
        <v>0</v>
      </c>
      <c r="HQI80" s="321">
        <f t="shared" si="187"/>
        <v>0</v>
      </c>
      <c r="HQJ80" s="321">
        <f t="shared" si="187"/>
        <v>0</v>
      </c>
      <c r="HQK80" s="321">
        <f t="shared" si="187"/>
        <v>0</v>
      </c>
      <c r="HQL80" s="321">
        <f t="shared" si="187"/>
        <v>0</v>
      </c>
      <c r="HQM80" s="321">
        <f t="shared" si="187"/>
        <v>0</v>
      </c>
      <c r="HQN80" s="321">
        <f t="shared" si="187"/>
        <v>0</v>
      </c>
      <c r="HQO80" s="321">
        <f t="shared" si="187"/>
        <v>0</v>
      </c>
      <c r="HQP80" s="321">
        <f t="shared" si="187"/>
        <v>0</v>
      </c>
      <c r="HQQ80" s="321">
        <f t="shared" si="187"/>
        <v>0</v>
      </c>
      <c r="HQR80" s="321">
        <f t="shared" si="187"/>
        <v>0</v>
      </c>
      <c r="HQS80" s="321">
        <f t="shared" si="187"/>
        <v>0</v>
      </c>
      <c r="HQT80" s="321">
        <f t="shared" si="187"/>
        <v>0</v>
      </c>
      <c r="HQU80" s="321">
        <f t="shared" si="187"/>
        <v>0</v>
      </c>
      <c r="HQV80" s="321">
        <f t="shared" si="187"/>
        <v>0</v>
      </c>
      <c r="HQW80" s="321">
        <f t="shared" si="187"/>
        <v>0</v>
      </c>
      <c r="HQX80" s="321">
        <f t="shared" si="187"/>
        <v>0</v>
      </c>
      <c r="HQY80" s="321">
        <f t="shared" si="187"/>
        <v>0</v>
      </c>
      <c r="HQZ80" s="321">
        <f t="shared" si="187"/>
        <v>0</v>
      </c>
      <c r="HRA80" s="321">
        <f t="shared" si="187"/>
        <v>0</v>
      </c>
      <c r="HRB80" s="321">
        <f t="shared" si="187"/>
        <v>0</v>
      </c>
      <c r="HRC80" s="321">
        <f t="shared" si="187"/>
        <v>0</v>
      </c>
      <c r="HRD80" s="321">
        <f t="shared" si="187"/>
        <v>0</v>
      </c>
      <c r="HRE80" s="321">
        <f t="shared" si="187"/>
        <v>0</v>
      </c>
      <c r="HRF80" s="321">
        <f t="shared" si="187"/>
        <v>0</v>
      </c>
      <c r="HRG80" s="321">
        <f t="shared" si="187"/>
        <v>0</v>
      </c>
      <c r="HRH80" s="321">
        <f t="shared" si="187"/>
        <v>0</v>
      </c>
      <c r="HRI80" s="321">
        <f t="shared" si="187"/>
        <v>0</v>
      </c>
      <c r="HRJ80" s="321">
        <f t="shared" si="187"/>
        <v>0</v>
      </c>
      <c r="HRK80" s="321">
        <f t="shared" si="187"/>
        <v>0</v>
      </c>
      <c r="HRL80" s="321">
        <f t="shared" si="187"/>
        <v>0</v>
      </c>
      <c r="HRM80" s="321">
        <f t="shared" si="187"/>
        <v>0</v>
      </c>
      <c r="HRN80" s="321">
        <f t="shared" si="187"/>
        <v>0</v>
      </c>
      <c r="HRO80" s="321">
        <f t="shared" si="187"/>
        <v>0</v>
      </c>
      <c r="HRP80" s="321">
        <f t="shared" si="187"/>
        <v>0</v>
      </c>
      <c r="HRQ80" s="321">
        <f t="shared" si="187"/>
        <v>0</v>
      </c>
      <c r="HRR80" s="321">
        <f t="shared" si="187"/>
        <v>0</v>
      </c>
      <c r="HRS80" s="321">
        <f t="shared" si="187"/>
        <v>0</v>
      </c>
      <c r="HRT80" s="321">
        <f t="shared" si="187"/>
        <v>0</v>
      </c>
      <c r="HRU80" s="321">
        <f t="shared" si="187"/>
        <v>0</v>
      </c>
      <c r="HRV80" s="321">
        <f t="shared" si="187"/>
        <v>0</v>
      </c>
      <c r="HRW80" s="321">
        <f t="shared" si="187"/>
        <v>0</v>
      </c>
      <c r="HRX80" s="321">
        <f t="shared" si="187"/>
        <v>0</v>
      </c>
      <c r="HRY80" s="321">
        <f t="shared" si="187"/>
        <v>0</v>
      </c>
      <c r="HRZ80" s="321">
        <f t="shared" si="187"/>
        <v>0</v>
      </c>
      <c r="HSA80" s="321">
        <f t="shared" si="187"/>
        <v>0</v>
      </c>
      <c r="HSB80" s="321">
        <f t="shared" si="187"/>
        <v>0</v>
      </c>
      <c r="HSC80" s="321">
        <f t="shared" si="187"/>
        <v>0</v>
      </c>
      <c r="HSD80" s="321">
        <f t="shared" si="187"/>
        <v>0</v>
      </c>
      <c r="HSE80" s="321">
        <f t="shared" si="188"/>
        <v>0</v>
      </c>
      <c r="HSF80" s="321">
        <f t="shared" si="188"/>
        <v>0</v>
      </c>
      <c r="HSG80" s="321">
        <f t="shared" si="188"/>
        <v>0</v>
      </c>
      <c r="HSH80" s="321">
        <f t="shared" si="188"/>
        <v>0</v>
      </c>
      <c r="HSI80" s="321">
        <f t="shared" si="188"/>
        <v>0</v>
      </c>
      <c r="HSJ80" s="321">
        <f t="shared" si="188"/>
        <v>0</v>
      </c>
      <c r="HSK80" s="321">
        <f t="shared" si="188"/>
        <v>0</v>
      </c>
      <c r="HSL80" s="321">
        <f t="shared" si="188"/>
        <v>0</v>
      </c>
      <c r="HSM80" s="321">
        <f t="shared" si="188"/>
        <v>0</v>
      </c>
      <c r="HSN80" s="321">
        <f t="shared" si="188"/>
        <v>0</v>
      </c>
      <c r="HSO80" s="321">
        <f t="shared" si="188"/>
        <v>0</v>
      </c>
      <c r="HSP80" s="321">
        <f t="shared" si="188"/>
        <v>0</v>
      </c>
      <c r="HSQ80" s="321">
        <f t="shared" si="188"/>
        <v>0</v>
      </c>
      <c r="HSR80" s="321">
        <f t="shared" si="188"/>
        <v>0</v>
      </c>
      <c r="HSS80" s="321">
        <f t="shared" si="188"/>
        <v>0</v>
      </c>
      <c r="HST80" s="321">
        <f t="shared" si="188"/>
        <v>0</v>
      </c>
      <c r="HSU80" s="321">
        <f t="shared" si="188"/>
        <v>0</v>
      </c>
      <c r="HSV80" s="321">
        <f t="shared" si="188"/>
        <v>0</v>
      </c>
      <c r="HSW80" s="321">
        <f t="shared" si="188"/>
        <v>0</v>
      </c>
      <c r="HSX80" s="321">
        <f t="shared" si="188"/>
        <v>0</v>
      </c>
      <c r="HSY80" s="321">
        <f t="shared" si="188"/>
        <v>0</v>
      </c>
      <c r="HSZ80" s="321">
        <f t="shared" si="188"/>
        <v>0</v>
      </c>
      <c r="HTA80" s="321">
        <f t="shared" si="188"/>
        <v>0</v>
      </c>
      <c r="HTB80" s="321">
        <f t="shared" si="188"/>
        <v>0</v>
      </c>
      <c r="HTC80" s="321">
        <f t="shared" si="188"/>
        <v>0</v>
      </c>
      <c r="HTD80" s="321">
        <f t="shared" si="188"/>
        <v>0</v>
      </c>
      <c r="HTE80" s="321">
        <f t="shared" si="188"/>
        <v>0</v>
      </c>
      <c r="HTF80" s="321">
        <f t="shared" si="188"/>
        <v>0</v>
      </c>
      <c r="HTG80" s="321">
        <f t="shared" si="188"/>
        <v>0</v>
      </c>
      <c r="HTH80" s="321">
        <f t="shared" si="188"/>
        <v>0</v>
      </c>
      <c r="HTI80" s="321">
        <f t="shared" si="188"/>
        <v>0</v>
      </c>
      <c r="HTJ80" s="321">
        <f t="shared" si="188"/>
        <v>0</v>
      </c>
      <c r="HTK80" s="321">
        <f t="shared" si="188"/>
        <v>0</v>
      </c>
      <c r="HTL80" s="321">
        <f t="shared" si="188"/>
        <v>0</v>
      </c>
      <c r="HTM80" s="321">
        <f t="shared" si="188"/>
        <v>0</v>
      </c>
      <c r="HTN80" s="321">
        <f t="shared" si="188"/>
        <v>0</v>
      </c>
      <c r="HTO80" s="321">
        <f t="shared" si="188"/>
        <v>0</v>
      </c>
      <c r="HTP80" s="321">
        <f t="shared" si="188"/>
        <v>0</v>
      </c>
      <c r="HTQ80" s="321">
        <f t="shared" si="188"/>
        <v>0</v>
      </c>
      <c r="HTR80" s="321">
        <f t="shared" si="188"/>
        <v>0</v>
      </c>
      <c r="HTS80" s="321">
        <f t="shared" si="188"/>
        <v>0</v>
      </c>
      <c r="HTT80" s="321">
        <f t="shared" si="188"/>
        <v>0</v>
      </c>
      <c r="HTU80" s="321">
        <f t="shared" si="188"/>
        <v>0</v>
      </c>
      <c r="HTV80" s="321">
        <f t="shared" si="188"/>
        <v>0</v>
      </c>
      <c r="HTW80" s="321">
        <f t="shared" si="188"/>
        <v>0</v>
      </c>
      <c r="HTX80" s="321">
        <f t="shared" si="188"/>
        <v>0</v>
      </c>
      <c r="HTY80" s="321">
        <f t="shared" si="188"/>
        <v>0</v>
      </c>
      <c r="HTZ80" s="321">
        <f t="shared" si="188"/>
        <v>0</v>
      </c>
      <c r="HUA80" s="321">
        <f t="shared" si="188"/>
        <v>0</v>
      </c>
      <c r="HUB80" s="321">
        <f t="shared" si="188"/>
        <v>0</v>
      </c>
      <c r="HUC80" s="321">
        <f t="shared" si="188"/>
        <v>0</v>
      </c>
      <c r="HUD80" s="321">
        <f t="shared" si="188"/>
        <v>0</v>
      </c>
      <c r="HUE80" s="321">
        <f t="shared" si="188"/>
        <v>0</v>
      </c>
      <c r="HUF80" s="321">
        <f t="shared" si="188"/>
        <v>0</v>
      </c>
      <c r="HUG80" s="321">
        <f t="shared" si="188"/>
        <v>0</v>
      </c>
      <c r="HUH80" s="321">
        <f t="shared" si="188"/>
        <v>0</v>
      </c>
      <c r="HUI80" s="321">
        <f t="shared" si="188"/>
        <v>0</v>
      </c>
      <c r="HUJ80" s="321">
        <f t="shared" si="188"/>
        <v>0</v>
      </c>
      <c r="HUK80" s="321">
        <f t="shared" si="188"/>
        <v>0</v>
      </c>
      <c r="HUL80" s="321">
        <f t="shared" si="188"/>
        <v>0</v>
      </c>
      <c r="HUM80" s="321">
        <f t="shared" si="188"/>
        <v>0</v>
      </c>
      <c r="HUN80" s="321">
        <f t="shared" si="188"/>
        <v>0</v>
      </c>
      <c r="HUO80" s="321">
        <f t="shared" si="188"/>
        <v>0</v>
      </c>
      <c r="HUP80" s="321">
        <f t="shared" si="188"/>
        <v>0</v>
      </c>
      <c r="HUQ80" s="321">
        <f t="shared" si="189"/>
        <v>0</v>
      </c>
      <c r="HUR80" s="321">
        <f t="shared" si="189"/>
        <v>0</v>
      </c>
      <c r="HUS80" s="321">
        <f t="shared" si="189"/>
        <v>0</v>
      </c>
      <c r="HUT80" s="321">
        <f t="shared" si="189"/>
        <v>0</v>
      </c>
      <c r="HUU80" s="321">
        <f t="shared" si="189"/>
        <v>0</v>
      </c>
      <c r="HUV80" s="321">
        <f t="shared" si="189"/>
        <v>0</v>
      </c>
      <c r="HUW80" s="321">
        <f t="shared" si="189"/>
        <v>0</v>
      </c>
      <c r="HUX80" s="321">
        <f t="shared" si="189"/>
        <v>0</v>
      </c>
      <c r="HUY80" s="321">
        <f t="shared" si="189"/>
        <v>0</v>
      </c>
      <c r="HUZ80" s="321">
        <f t="shared" si="189"/>
        <v>0</v>
      </c>
      <c r="HVA80" s="321">
        <f t="shared" si="189"/>
        <v>0</v>
      </c>
      <c r="HVB80" s="321">
        <f t="shared" si="189"/>
        <v>0</v>
      </c>
      <c r="HVC80" s="321">
        <f t="shared" si="189"/>
        <v>0</v>
      </c>
      <c r="HVD80" s="321">
        <f t="shared" si="189"/>
        <v>0</v>
      </c>
      <c r="HVE80" s="321">
        <f t="shared" si="189"/>
        <v>0</v>
      </c>
      <c r="HVF80" s="321">
        <f t="shared" si="189"/>
        <v>0</v>
      </c>
      <c r="HVG80" s="321">
        <f t="shared" si="189"/>
        <v>0</v>
      </c>
      <c r="HVH80" s="321">
        <f t="shared" si="189"/>
        <v>0</v>
      </c>
      <c r="HVI80" s="321">
        <f t="shared" si="189"/>
        <v>0</v>
      </c>
      <c r="HVJ80" s="321">
        <f t="shared" si="189"/>
        <v>0</v>
      </c>
      <c r="HVK80" s="321">
        <f t="shared" si="189"/>
        <v>0</v>
      </c>
      <c r="HVL80" s="321">
        <f t="shared" si="189"/>
        <v>0</v>
      </c>
      <c r="HVM80" s="321">
        <f t="shared" si="189"/>
        <v>0</v>
      </c>
      <c r="HVN80" s="321">
        <f t="shared" si="189"/>
        <v>0</v>
      </c>
      <c r="HVO80" s="321">
        <f t="shared" si="189"/>
        <v>0</v>
      </c>
      <c r="HVP80" s="321">
        <f t="shared" si="189"/>
        <v>0</v>
      </c>
      <c r="HVQ80" s="321">
        <f t="shared" si="189"/>
        <v>0</v>
      </c>
      <c r="HVR80" s="321">
        <f t="shared" si="189"/>
        <v>0</v>
      </c>
      <c r="HVS80" s="321">
        <f t="shared" si="189"/>
        <v>0</v>
      </c>
      <c r="HVT80" s="321">
        <f t="shared" si="189"/>
        <v>0</v>
      </c>
      <c r="HVU80" s="321">
        <f t="shared" si="189"/>
        <v>0</v>
      </c>
      <c r="HVV80" s="321">
        <f t="shared" si="189"/>
        <v>0</v>
      </c>
      <c r="HVW80" s="321">
        <f t="shared" si="189"/>
        <v>0</v>
      </c>
      <c r="HVX80" s="321">
        <f t="shared" si="189"/>
        <v>0</v>
      </c>
      <c r="HVY80" s="321">
        <f t="shared" si="189"/>
        <v>0</v>
      </c>
      <c r="HVZ80" s="321">
        <f t="shared" si="189"/>
        <v>0</v>
      </c>
      <c r="HWA80" s="321">
        <f t="shared" si="189"/>
        <v>0</v>
      </c>
      <c r="HWB80" s="321">
        <f t="shared" si="189"/>
        <v>0</v>
      </c>
      <c r="HWC80" s="321">
        <f t="shared" si="189"/>
        <v>0</v>
      </c>
      <c r="HWD80" s="321">
        <f t="shared" si="189"/>
        <v>0</v>
      </c>
      <c r="HWE80" s="321">
        <f t="shared" si="189"/>
        <v>0</v>
      </c>
      <c r="HWF80" s="321">
        <f t="shared" si="189"/>
        <v>0</v>
      </c>
      <c r="HWG80" s="321">
        <f t="shared" si="189"/>
        <v>0</v>
      </c>
      <c r="HWH80" s="321">
        <f t="shared" si="189"/>
        <v>0</v>
      </c>
      <c r="HWI80" s="321">
        <f t="shared" si="189"/>
        <v>0</v>
      </c>
      <c r="HWJ80" s="321">
        <f t="shared" si="189"/>
        <v>0</v>
      </c>
      <c r="HWK80" s="321">
        <f t="shared" si="189"/>
        <v>0</v>
      </c>
      <c r="HWL80" s="321">
        <f t="shared" si="189"/>
        <v>0</v>
      </c>
      <c r="HWM80" s="321">
        <f t="shared" si="189"/>
        <v>0</v>
      </c>
      <c r="HWN80" s="321">
        <f t="shared" si="189"/>
        <v>0</v>
      </c>
      <c r="HWO80" s="321">
        <f t="shared" si="189"/>
        <v>0</v>
      </c>
      <c r="HWP80" s="321">
        <f t="shared" si="189"/>
        <v>0</v>
      </c>
      <c r="HWQ80" s="321">
        <f t="shared" si="189"/>
        <v>0</v>
      </c>
      <c r="HWR80" s="321">
        <f t="shared" si="189"/>
        <v>0</v>
      </c>
      <c r="HWS80" s="321">
        <f t="shared" si="189"/>
        <v>0</v>
      </c>
      <c r="HWT80" s="321">
        <f t="shared" si="189"/>
        <v>0</v>
      </c>
      <c r="HWU80" s="321">
        <f t="shared" si="189"/>
        <v>0</v>
      </c>
      <c r="HWV80" s="321">
        <f t="shared" si="189"/>
        <v>0</v>
      </c>
      <c r="HWW80" s="321">
        <f t="shared" si="189"/>
        <v>0</v>
      </c>
      <c r="HWX80" s="321">
        <f t="shared" si="189"/>
        <v>0</v>
      </c>
      <c r="HWY80" s="321">
        <f t="shared" si="189"/>
        <v>0</v>
      </c>
      <c r="HWZ80" s="321">
        <f t="shared" si="189"/>
        <v>0</v>
      </c>
      <c r="HXA80" s="321">
        <f t="shared" si="189"/>
        <v>0</v>
      </c>
      <c r="HXB80" s="321">
        <f t="shared" si="189"/>
        <v>0</v>
      </c>
      <c r="HXC80" s="321">
        <f t="shared" si="190"/>
        <v>0</v>
      </c>
      <c r="HXD80" s="321">
        <f t="shared" si="190"/>
        <v>0</v>
      </c>
      <c r="HXE80" s="321">
        <f t="shared" si="190"/>
        <v>0</v>
      </c>
      <c r="HXF80" s="321">
        <f t="shared" si="190"/>
        <v>0</v>
      </c>
      <c r="HXG80" s="321">
        <f t="shared" si="190"/>
        <v>0</v>
      </c>
      <c r="HXH80" s="321">
        <f t="shared" si="190"/>
        <v>0</v>
      </c>
      <c r="HXI80" s="321">
        <f t="shared" si="190"/>
        <v>0</v>
      </c>
      <c r="HXJ80" s="321">
        <f t="shared" si="190"/>
        <v>0</v>
      </c>
      <c r="HXK80" s="321">
        <f t="shared" si="190"/>
        <v>0</v>
      </c>
      <c r="HXL80" s="321">
        <f t="shared" si="190"/>
        <v>0</v>
      </c>
      <c r="HXM80" s="321">
        <f t="shared" si="190"/>
        <v>0</v>
      </c>
      <c r="HXN80" s="321">
        <f t="shared" si="190"/>
        <v>0</v>
      </c>
      <c r="HXO80" s="321">
        <f t="shared" si="190"/>
        <v>0</v>
      </c>
      <c r="HXP80" s="321">
        <f t="shared" si="190"/>
        <v>0</v>
      </c>
      <c r="HXQ80" s="321">
        <f t="shared" si="190"/>
        <v>0</v>
      </c>
      <c r="HXR80" s="321">
        <f t="shared" si="190"/>
        <v>0</v>
      </c>
      <c r="HXS80" s="321">
        <f t="shared" si="190"/>
        <v>0</v>
      </c>
      <c r="HXT80" s="321">
        <f t="shared" si="190"/>
        <v>0</v>
      </c>
      <c r="HXU80" s="321">
        <f t="shared" si="190"/>
        <v>0</v>
      </c>
      <c r="HXV80" s="321">
        <f t="shared" si="190"/>
        <v>0</v>
      </c>
      <c r="HXW80" s="321">
        <f t="shared" si="190"/>
        <v>0</v>
      </c>
      <c r="HXX80" s="321">
        <f t="shared" si="190"/>
        <v>0</v>
      </c>
      <c r="HXY80" s="321">
        <f t="shared" si="190"/>
        <v>0</v>
      </c>
      <c r="HXZ80" s="321">
        <f t="shared" si="190"/>
        <v>0</v>
      </c>
      <c r="HYA80" s="321">
        <f t="shared" si="190"/>
        <v>0</v>
      </c>
      <c r="HYB80" s="321">
        <f t="shared" si="190"/>
        <v>0</v>
      </c>
      <c r="HYC80" s="321">
        <f t="shared" si="190"/>
        <v>0</v>
      </c>
      <c r="HYD80" s="321">
        <f t="shared" si="190"/>
        <v>0</v>
      </c>
      <c r="HYE80" s="321">
        <f t="shared" si="190"/>
        <v>0</v>
      </c>
      <c r="HYF80" s="321">
        <f t="shared" si="190"/>
        <v>0</v>
      </c>
      <c r="HYG80" s="321">
        <f t="shared" si="190"/>
        <v>0</v>
      </c>
      <c r="HYH80" s="321">
        <f t="shared" si="190"/>
        <v>0</v>
      </c>
      <c r="HYI80" s="321">
        <f t="shared" si="190"/>
        <v>0</v>
      </c>
      <c r="HYJ80" s="321">
        <f t="shared" si="190"/>
        <v>0</v>
      </c>
      <c r="HYK80" s="321">
        <f t="shared" si="190"/>
        <v>0</v>
      </c>
      <c r="HYL80" s="321">
        <f t="shared" si="190"/>
        <v>0</v>
      </c>
      <c r="HYM80" s="321">
        <f t="shared" si="190"/>
        <v>0</v>
      </c>
      <c r="HYN80" s="321">
        <f t="shared" si="190"/>
        <v>0</v>
      </c>
      <c r="HYO80" s="321">
        <f t="shared" si="190"/>
        <v>0</v>
      </c>
      <c r="HYP80" s="321">
        <f t="shared" si="190"/>
        <v>0</v>
      </c>
      <c r="HYQ80" s="321">
        <f t="shared" si="190"/>
        <v>0</v>
      </c>
      <c r="HYR80" s="321">
        <f t="shared" si="190"/>
        <v>0</v>
      </c>
      <c r="HYS80" s="321">
        <f t="shared" si="190"/>
        <v>0</v>
      </c>
      <c r="HYT80" s="321">
        <f t="shared" si="190"/>
        <v>0</v>
      </c>
      <c r="HYU80" s="321">
        <f t="shared" si="190"/>
        <v>0</v>
      </c>
      <c r="HYV80" s="321">
        <f t="shared" si="190"/>
        <v>0</v>
      </c>
      <c r="HYW80" s="321">
        <f t="shared" si="190"/>
        <v>0</v>
      </c>
      <c r="HYX80" s="321">
        <f t="shared" si="190"/>
        <v>0</v>
      </c>
      <c r="HYY80" s="321">
        <f t="shared" si="190"/>
        <v>0</v>
      </c>
      <c r="HYZ80" s="321">
        <f t="shared" si="190"/>
        <v>0</v>
      </c>
      <c r="HZA80" s="321">
        <f t="shared" si="190"/>
        <v>0</v>
      </c>
      <c r="HZB80" s="321">
        <f t="shared" si="190"/>
        <v>0</v>
      </c>
      <c r="HZC80" s="321">
        <f t="shared" si="190"/>
        <v>0</v>
      </c>
      <c r="HZD80" s="321">
        <f t="shared" si="190"/>
        <v>0</v>
      </c>
      <c r="HZE80" s="321">
        <f t="shared" si="190"/>
        <v>0</v>
      </c>
      <c r="HZF80" s="321">
        <f t="shared" si="190"/>
        <v>0</v>
      </c>
      <c r="HZG80" s="321">
        <f t="shared" si="190"/>
        <v>0</v>
      </c>
      <c r="HZH80" s="321">
        <f t="shared" si="190"/>
        <v>0</v>
      </c>
      <c r="HZI80" s="321">
        <f t="shared" si="190"/>
        <v>0</v>
      </c>
      <c r="HZJ80" s="321">
        <f t="shared" si="190"/>
        <v>0</v>
      </c>
      <c r="HZK80" s="321">
        <f t="shared" si="190"/>
        <v>0</v>
      </c>
      <c r="HZL80" s="321">
        <f t="shared" si="190"/>
        <v>0</v>
      </c>
      <c r="HZM80" s="321">
        <f t="shared" si="190"/>
        <v>0</v>
      </c>
      <c r="HZN80" s="321">
        <f t="shared" si="190"/>
        <v>0</v>
      </c>
      <c r="HZO80" s="321">
        <f t="shared" si="191"/>
        <v>0</v>
      </c>
      <c r="HZP80" s="321">
        <f t="shared" si="191"/>
        <v>0</v>
      </c>
      <c r="HZQ80" s="321">
        <f t="shared" si="191"/>
        <v>0</v>
      </c>
      <c r="HZR80" s="321">
        <f t="shared" si="191"/>
        <v>0</v>
      </c>
      <c r="HZS80" s="321">
        <f t="shared" si="191"/>
        <v>0</v>
      </c>
      <c r="HZT80" s="321">
        <f t="shared" si="191"/>
        <v>0</v>
      </c>
      <c r="HZU80" s="321">
        <f t="shared" si="191"/>
        <v>0</v>
      </c>
      <c r="HZV80" s="321">
        <f t="shared" si="191"/>
        <v>0</v>
      </c>
      <c r="HZW80" s="321">
        <f t="shared" si="191"/>
        <v>0</v>
      </c>
      <c r="HZX80" s="321">
        <f t="shared" si="191"/>
        <v>0</v>
      </c>
      <c r="HZY80" s="321">
        <f t="shared" si="191"/>
        <v>0</v>
      </c>
      <c r="HZZ80" s="321">
        <f t="shared" si="191"/>
        <v>0</v>
      </c>
      <c r="IAA80" s="321">
        <f t="shared" si="191"/>
        <v>0</v>
      </c>
      <c r="IAB80" s="321">
        <f t="shared" si="191"/>
        <v>0</v>
      </c>
      <c r="IAC80" s="321">
        <f t="shared" si="191"/>
        <v>0</v>
      </c>
      <c r="IAD80" s="321">
        <f t="shared" si="191"/>
        <v>0</v>
      </c>
      <c r="IAE80" s="321">
        <f t="shared" si="191"/>
        <v>0</v>
      </c>
      <c r="IAF80" s="321">
        <f t="shared" si="191"/>
        <v>0</v>
      </c>
      <c r="IAG80" s="321">
        <f t="shared" si="191"/>
        <v>0</v>
      </c>
      <c r="IAH80" s="321">
        <f t="shared" si="191"/>
        <v>0</v>
      </c>
      <c r="IAI80" s="321">
        <f t="shared" si="191"/>
        <v>0</v>
      </c>
      <c r="IAJ80" s="321">
        <f t="shared" si="191"/>
        <v>0</v>
      </c>
      <c r="IAK80" s="321">
        <f t="shared" si="191"/>
        <v>0</v>
      </c>
      <c r="IAL80" s="321">
        <f t="shared" si="191"/>
        <v>0</v>
      </c>
      <c r="IAM80" s="321">
        <f t="shared" si="191"/>
        <v>0</v>
      </c>
      <c r="IAN80" s="321">
        <f t="shared" si="191"/>
        <v>0</v>
      </c>
      <c r="IAO80" s="321">
        <f t="shared" si="191"/>
        <v>0</v>
      </c>
      <c r="IAP80" s="321">
        <f t="shared" si="191"/>
        <v>0</v>
      </c>
      <c r="IAQ80" s="321">
        <f t="shared" si="191"/>
        <v>0</v>
      </c>
      <c r="IAR80" s="321">
        <f t="shared" si="191"/>
        <v>0</v>
      </c>
      <c r="IAS80" s="321">
        <f t="shared" si="191"/>
        <v>0</v>
      </c>
      <c r="IAT80" s="321">
        <f t="shared" si="191"/>
        <v>0</v>
      </c>
      <c r="IAU80" s="321">
        <f t="shared" si="191"/>
        <v>0</v>
      </c>
      <c r="IAV80" s="321">
        <f t="shared" si="191"/>
        <v>0</v>
      </c>
      <c r="IAW80" s="321">
        <f t="shared" si="191"/>
        <v>0</v>
      </c>
      <c r="IAX80" s="321">
        <f t="shared" si="191"/>
        <v>0</v>
      </c>
      <c r="IAY80" s="321">
        <f t="shared" si="191"/>
        <v>0</v>
      </c>
      <c r="IAZ80" s="321">
        <f t="shared" si="191"/>
        <v>0</v>
      </c>
      <c r="IBA80" s="321">
        <f t="shared" si="191"/>
        <v>0</v>
      </c>
      <c r="IBB80" s="321">
        <f t="shared" si="191"/>
        <v>0</v>
      </c>
      <c r="IBC80" s="321">
        <f t="shared" si="191"/>
        <v>0</v>
      </c>
      <c r="IBD80" s="321">
        <f t="shared" si="191"/>
        <v>0</v>
      </c>
      <c r="IBE80" s="321">
        <f t="shared" si="191"/>
        <v>0</v>
      </c>
      <c r="IBF80" s="321">
        <f t="shared" si="191"/>
        <v>0</v>
      </c>
      <c r="IBG80" s="321">
        <f t="shared" si="191"/>
        <v>0</v>
      </c>
      <c r="IBH80" s="321">
        <f t="shared" si="191"/>
        <v>0</v>
      </c>
      <c r="IBI80" s="321">
        <f t="shared" si="191"/>
        <v>0</v>
      </c>
      <c r="IBJ80" s="321">
        <f t="shared" si="191"/>
        <v>0</v>
      </c>
      <c r="IBK80" s="321">
        <f t="shared" si="191"/>
        <v>0</v>
      </c>
      <c r="IBL80" s="321">
        <f t="shared" si="191"/>
        <v>0</v>
      </c>
      <c r="IBM80" s="321">
        <f t="shared" si="191"/>
        <v>0</v>
      </c>
      <c r="IBN80" s="321">
        <f t="shared" si="191"/>
        <v>0</v>
      </c>
      <c r="IBO80" s="321">
        <f t="shared" si="191"/>
        <v>0</v>
      </c>
      <c r="IBP80" s="321">
        <f t="shared" si="191"/>
        <v>0</v>
      </c>
      <c r="IBQ80" s="321">
        <f t="shared" si="191"/>
        <v>0</v>
      </c>
      <c r="IBR80" s="321">
        <f t="shared" si="191"/>
        <v>0</v>
      </c>
      <c r="IBS80" s="321">
        <f t="shared" si="191"/>
        <v>0</v>
      </c>
      <c r="IBT80" s="321">
        <f t="shared" si="191"/>
        <v>0</v>
      </c>
      <c r="IBU80" s="321">
        <f t="shared" si="191"/>
        <v>0</v>
      </c>
      <c r="IBV80" s="321">
        <f t="shared" si="191"/>
        <v>0</v>
      </c>
      <c r="IBW80" s="321">
        <f t="shared" si="191"/>
        <v>0</v>
      </c>
      <c r="IBX80" s="321">
        <f t="shared" si="191"/>
        <v>0</v>
      </c>
      <c r="IBY80" s="321">
        <f t="shared" si="191"/>
        <v>0</v>
      </c>
      <c r="IBZ80" s="321">
        <f t="shared" si="191"/>
        <v>0</v>
      </c>
      <c r="ICA80" s="321">
        <f t="shared" si="192"/>
        <v>0</v>
      </c>
      <c r="ICB80" s="321">
        <f t="shared" si="192"/>
        <v>0</v>
      </c>
      <c r="ICC80" s="321">
        <f t="shared" si="192"/>
        <v>0</v>
      </c>
      <c r="ICD80" s="321">
        <f t="shared" si="192"/>
        <v>0</v>
      </c>
      <c r="ICE80" s="321">
        <f t="shared" si="192"/>
        <v>0</v>
      </c>
      <c r="ICF80" s="321">
        <f t="shared" si="192"/>
        <v>0</v>
      </c>
      <c r="ICG80" s="321">
        <f t="shared" si="192"/>
        <v>0</v>
      </c>
      <c r="ICH80" s="321">
        <f t="shared" si="192"/>
        <v>0</v>
      </c>
      <c r="ICI80" s="321">
        <f t="shared" si="192"/>
        <v>0</v>
      </c>
      <c r="ICJ80" s="321">
        <f t="shared" si="192"/>
        <v>0</v>
      </c>
      <c r="ICK80" s="321">
        <f t="shared" si="192"/>
        <v>0</v>
      </c>
      <c r="ICL80" s="321">
        <f t="shared" si="192"/>
        <v>0</v>
      </c>
      <c r="ICM80" s="321">
        <f t="shared" si="192"/>
        <v>0</v>
      </c>
      <c r="ICN80" s="321">
        <f t="shared" si="192"/>
        <v>0</v>
      </c>
      <c r="ICO80" s="321">
        <f t="shared" si="192"/>
        <v>0</v>
      </c>
      <c r="ICP80" s="321">
        <f t="shared" si="192"/>
        <v>0</v>
      </c>
      <c r="ICQ80" s="321">
        <f t="shared" si="192"/>
        <v>0</v>
      </c>
      <c r="ICR80" s="321">
        <f t="shared" si="192"/>
        <v>0</v>
      </c>
      <c r="ICS80" s="321">
        <f t="shared" si="192"/>
        <v>0</v>
      </c>
      <c r="ICT80" s="321">
        <f t="shared" si="192"/>
        <v>0</v>
      </c>
      <c r="ICU80" s="321">
        <f t="shared" si="192"/>
        <v>0</v>
      </c>
      <c r="ICV80" s="321">
        <f t="shared" si="192"/>
        <v>0</v>
      </c>
      <c r="ICW80" s="321">
        <f t="shared" si="192"/>
        <v>0</v>
      </c>
      <c r="ICX80" s="321">
        <f t="shared" si="192"/>
        <v>0</v>
      </c>
      <c r="ICY80" s="321">
        <f t="shared" si="192"/>
        <v>0</v>
      </c>
      <c r="ICZ80" s="321">
        <f t="shared" si="192"/>
        <v>0</v>
      </c>
      <c r="IDA80" s="321">
        <f t="shared" si="192"/>
        <v>0</v>
      </c>
      <c r="IDB80" s="321">
        <f t="shared" si="192"/>
        <v>0</v>
      </c>
      <c r="IDC80" s="321">
        <f t="shared" si="192"/>
        <v>0</v>
      </c>
      <c r="IDD80" s="321">
        <f t="shared" si="192"/>
        <v>0</v>
      </c>
      <c r="IDE80" s="321">
        <f t="shared" si="192"/>
        <v>0</v>
      </c>
      <c r="IDF80" s="321">
        <f t="shared" si="192"/>
        <v>0</v>
      </c>
      <c r="IDG80" s="321">
        <f t="shared" si="192"/>
        <v>0</v>
      </c>
      <c r="IDH80" s="321">
        <f t="shared" si="192"/>
        <v>0</v>
      </c>
      <c r="IDI80" s="321">
        <f t="shared" si="192"/>
        <v>0</v>
      </c>
      <c r="IDJ80" s="321">
        <f t="shared" si="192"/>
        <v>0</v>
      </c>
      <c r="IDK80" s="321">
        <f t="shared" si="192"/>
        <v>0</v>
      </c>
      <c r="IDL80" s="321">
        <f t="shared" si="192"/>
        <v>0</v>
      </c>
      <c r="IDM80" s="321">
        <f t="shared" si="192"/>
        <v>0</v>
      </c>
      <c r="IDN80" s="321">
        <f t="shared" si="192"/>
        <v>0</v>
      </c>
      <c r="IDO80" s="321">
        <f t="shared" si="192"/>
        <v>0</v>
      </c>
      <c r="IDP80" s="321">
        <f t="shared" si="192"/>
        <v>0</v>
      </c>
      <c r="IDQ80" s="321">
        <f t="shared" si="192"/>
        <v>0</v>
      </c>
      <c r="IDR80" s="321">
        <f t="shared" si="192"/>
        <v>0</v>
      </c>
      <c r="IDS80" s="321">
        <f t="shared" si="192"/>
        <v>0</v>
      </c>
      <c r="IDT80" s="321">
        <f t="shared" si="192"/>
        <v>0</v>
      </c>
      <c r="IDU80" s="321">
        <f t="shared" si="192"/>
        <v>0</v>
      </c>
      <c r="IDV80" s="321">
        <f t="shared" si="192"/>
        <v>0</v>
      </c>
      <c r="IDW80" s="321">
        <f t="shared" si="192"/>
        <v>0</v>
      </c>
      <c r="IDX80" s="321">
        <f t="shared" si="192"/>
        <v>0</v>
      </c>
      <c r="IDY80" s="321">
        <f t="shared" si="192"/>
        <v>0</v>
      </c>
      <c r="IDZ80" s="321">
        <f t="shared" si="192"/>
        <v>0</v>
      </c>
      <c r="IEA80" s="321">
        <f t="shared" si="192"/>
        <v>0</v>
      </c>
      <c r="IEB80" s="321">
        <f t="shared" si="192"/>
        <v>0</v>
      </c>
      <c r="IEC80" s="321">
        <f t="shared" si="192"/>
        <v>0</v>
      </c>
      <c r="IED80" s="321">
        <f t="shared" si="192"/>
        <v>0</v>
      </c>
      <c r="IEE80" s="321">
        <f t="shared" si="192"/>
        <v>0</v>
      </c>
      <c r="IEF80" s="321">
        <f t="shared" si="192"/>
        <v>0</v>
      </c>
      <c r="IEG80" s="321">
        <f t="shared" si="192"/>
        <v>0</v>
      </c>
      <c r="IEH80" s="321">
        <f t="shared" si="192"/>
        <v>0</v>
      </c>
      <c r="IEI80" s="321">
        <f t="shared" si="192"/>
        <v>0</v>
      </c>
      <c r="IEJ80" s="321">
        <f t="shared" si="192"/>
        <v>0</v>
      </c>
      <c r="IEK80" s="321">
        <f t="shared" si="192"/>
        <v>0</v>
      </c>
      <c r="IEL80" s="321">
        <f t="shared" si="192"/>
        <v>0</v>
      </c>
      <c r="IEM80" s="321">
        <f t="shared" si="193"/>
        <v>0</v>
      </c>
      <c r="IEN80" s="321">
        <f t="shared" si="193"/>
        <v>0</v>
      </c>
      <c r="IEO80" s="321">
        <f t="shared" si="193"/>
        <v>0</v>
      </c>
      <c r="IEP80" s="321">
        <f t="shared" si="193"/>
        <v>0</v>
      </c>
      <c r="IEQ80" s="321">
        <f t="shared" si="193"/>
        <v>0</v>
      </c>
      <c r="IER80" s="321">
        <f t="shared" si="193"/>
        <v>0</v>
      </c>
      <c r="IES80" s="321">
        <f t="shared" si="193"/>
        <v>0</v>
      </c>
      <c r="IET80" s="321">
        <f t="shared" si="193"/>
        <v>0</v>
      </c>
      <c r="IEU80" s="321">
        <f t="shared" si="193"/>
        <v>0</v>
      </c>
      <c r="IEV80" s="321">
        <f t="shared" si="193"/>
        <v>0</v>
      </c>
      <c r="IEW80" s="321">
        <f t="shared" si="193"/>
        <v>0</v>
      </c>
      <c r="IEX80" s="321">
        <f t="shared" si="193"/>
        <v>0</v>
      </c>
      <c r="IEY80" s="321">
        <f t="shared" si="193"/>
        <v>0</v>
      </c>
      <c r="IEZ80" s="321">
        <f t="shared" si="193"/>
        <v>0</v>
      </c>
      <c r="IFA80" s="321">
        <f t="shared" si="193"/>
        <v>0</v>
      </c>
      <c r="IFB80" s="321">
        <f t="shared" si="193"/>
        <v>0</v>
      </c>
      <c r="IFC80" s="321">
        <f t="shared" si="193"/>
        <v>0</v>
      </c>
      <c r="IFD80" s="321">
        <f t="shared" si="193"/>
        <v>0</v>
      </c>
      <c r="IFE80" s="321">
        <f t="shared" si="193"/>
        <v>0</v>
      </c>
      <c r="IFF80" s="321">
        <f t="shared" si="193"/>
        <v>0</v>
      </c>
      <c r="IFG80" s="321">
        <f t="shared" si="193"/>
        <v>0</v>
      </c>
      <c r="IFH80" s="321">
        <f t="shared" si="193"/>
        <v>0</v>
      </c>
      <c r="IFI80" s="321">
        <f t="shared" si="193"/>
        <v>0</v>
      </c>
      <c r="IFJ80" s="321">
        <f t="shared" si="193"/>
        <v>0</v>
      </c>
      <c r="IFK80" s="321">
        <f t="shared" si="193"/>
        <v>0</v>
      </c>
      <c r="IFL80" s="321">
        <f t="shared" si="193"/>
        <v>0</v>
      </c>
      <c r="IFM80" s="321">
        <f t="shared" si="193"/>
        <v>0</v>
      </c>
      <c r="IFN80" s="321">
        <f t="shared" si="193"/>
        <v>0</v>
      </c>
      <c r="IFO80" s="321">
        <f t="shared" si="193"/>
        <v>0</v>
      </c>
      <c r="IFP80" s="321">
        <f t="shared" si="193"/>
        <v>0</v>
      </c>
      <c r="IFQ80" s="321">
        <f t="shared" si="193"/>
        <v>0</v>
      </c>
      <c r="IFR80" s="321">
        <f t="shared" si="193"/>
        <v>0</v>
      </c>
      <c r="IFS80" s="321">
        <f t="shared" si="193"/>
        <v>0</v>
      </c>
      <c r="IFT80" s="321">
        <f t="shared" si="193"/>
        <v>0</v>
      </c>
      <c r="IFU80" s="321">
        <f t="shared" si="193"/>
        <v>0</v>
      </c>
      <c r="IFV80" s="321">
        <f t="shared" si="193"/>
        <v>0</v>
      </c>
      <c r="IFW80" s="321">
        <f t="shared" si="193"/>
        <v>0</v>
      </c>
      <c r="IFX80" s="321">
        <f t="shared" si="193"/>
        <v>0</v>
      </c>
      <c r="IFY80" s="321">
        <f t="shared" si="193"/>
        <v>0</v>
      </c>
      <c r="IFZ80" s="321">
        <f t="shared" si="193"/>
        <v>0</v>
      </c>
      <c r="IGA80" s="321">
        <f t="shared" si="193"/>
        <v>0</v>
      </c>
      <c r="IGB80" s="321">
        <f t="shared" si="193"/>
        <v>0</v>
      </c>
      <c r="IGC80" s="321">
        <f t="shared" si="193"/>
        <v>0</v>
      </c>
      <c r="IGD80" s="321">
        <f t="shared" si="193"/>
        <v>0</v>
      </c>
      <c r="IGE80" s="321">
        <f t="shared" si="193"/>
        <v>0</v>
      </c>
      <c r="IGF80" s="321">
        <f t="shared" si="193"/>
        <v>0</v>
      </c>
      <c r="IGG80" s="321">
        <f t="shared" si="193"/>
        <v>0</v>
      </c>
      <c r="IGH80" s="321">
        <f t="shared" si="193"/>
        <v>0</v>
      </c>
      <c r="IGI80" s="321">
        <f t="shared" si="193"/>
        <v>0</v>
      </c>
      <c r="IGJ80" s="321">
        <f t="shared" si="193"/>
        <v>0</v>
      </c>
      <c r="IGK80" s="321">
        <f t="shared" si="193"/>
        <v>0</v>
      </c>
      <c r="IGL80" s="321">
        <f t="shared" si="193"/>
        <v>0</v>
      </c>
      <c r="IGM80" s="321">
        <f t="shared" si="193"/>
        <v>0</v>
      </c>
      <c r="IGN80" s="321">
        <f t="shared" si="193"/>
        <v>0</v>
      </c>
      <c r="IGO80" s="321">
        <f t="shared" si="193"/>
        <v>0</v>
      </c>
      <c r="IGP80" s="321">
        <f t="shared" si="193"/>
        <v>0</v>
      </c>
      <c r="IGQ80" s="321">
        <f t="shared" si="193"/>
        <v>0</v>
      </c>
      <c r="IGR80" s="321">
        <f t="shared" si="193"/>
        <v>0</v>
      </c>
      <c r="IGS80" s="321">
        <f t="shared" si="193"/>
        <v>0</v>
      </c>
      <c r="IGT80" s="321">
        <f t="shared" si="193"/>
        <v>0</v>
      </c>
      <c r="IGU80" s="321">
        <f t="shared" si="193"/>
        <v>0</v>
      </c>
      <c r="IGV80" s="321">
        <f t="shared" si="193"/>
        <v>0</v>
      </c>
      <c r="IGW80" s="321">
        <f t="shared" si="193"/>
        <v>0</v>
      </c>
      <c r="IGX80" s="321">
        <f t="shared" si="193"/>
        <v>0</v>
      </c>
      <c r="IGY80" s="321">
        <f t="shared" si="194"/>
        <v>0</v>
      </c>
      <c r="IGZ80" s="321">
        <f t="shared" si="194"/>
        <v>0</v>
      </c>
      <c r="IHA80" s="321">
        <f t="shared" si="194"/>
        <v>0</v>
      </c>
      <c r="IHB80" s="321">
        <f t="shared" si="194"/>
        <v>0</v>
      </c>
      <c r="IHC80" s="321">
        <f t="shared" si="194"/>
        <v>0</v>
      </c>
      <c r="IHD80" s="321">
        <f t="shared" si="194"/>
        <v>0</v>
      </c>
      <c r="IHE80" s="321">
        <f t="shared" si="194"/>
        <v>0</v>
      </c>
      <c r="IHF80" s="321">
        <f t="shared" si="194"/>
        <v>0</v>
      </c>
      <c r="IHG80" s="321">
        <f t="shared" si="194"/>
        <v>0</v>
      </c>
      <c r="IHH80" s="321">
        <f t="shared" si="194"/>
        <v>0</v>
      </c>
      <c r="IHI80" s="321">
        <f t="shared" si="194"/>
        <v>0</v>
      </c>
      <c r="IHJ80" s="321">
        <f t="shared" si="194"/>
        <v>0</v>
      </c>
      <c r="IHK80" s="321">
        <f t="shared" si="194"/>
        <v>0</v>
      </c>
      <c r="IHL80" s="321">
        <f t="shared" si="194"/>
        <v>0</v>
      </c>
      <c r="IHM80" s="321">
        <f t="shared" si="194"/>
        <v>0</v>
      </c>
      <c r="IHN80" s="321">
        <f t="shared" si="194"/>
        <v>0</v>
      </c>
      <c r="IHO80" s="321">
        <f t="shared" si="194"/>
        <v>0</v>
      </c>
      <c r="IHP80" s="321">
        <f t="shared" si="194"/>
        <v>0</v>
      </c>
      <c r="IHQ80" s="321">
        <f t="shared" si="194"/>
        <v>0</v>
      </c>
      <c r="IHR80" s="321">
        <f t="shared" si="194"/>
        <v>0</v>
      </c>
      <c r="IHS80" s="321">
        <f t="shared" si="194"/>
        <v>0</v>
      </c>
      <c r="IHT80" s="321">
        <f t="shared" si="194"/>
        <v>0</v>
      </c>
      <c r="IHU80" s="321">
        <f t="shared" si="194"/>
        <v>0</v>
      </c>
      <c r="IHV80" s="321">
        <f t="shared" si="194"/>
        <v>0</v>
      </c>
      <c r="IHW80" s="321">
        <f t="shared" si="194"/>
        <v>0</v>
      </c>
      <c r="IHX80" s="321">
        <f t="shared" si="194"/>
        <v>0</v>
      </c>
      <c r="IHY80" s="321">
        <f t="shared" si="194"/>
        <v>0</v>
      </c>
      <c r="IHZ80" s="321">
        <f t="shared" si="194"/>
        <v>0</v>
      </c>
      <c r="IIA80" s="321">
        <f t="shared" si="194"/>
        <v>0</v>
      </c>
      <c r="IIB80" s="321">
        <f t="shared" si="194"/>
        <v>0</v>
      </c>
      <c r="IIC80" s="321">
        <f t="shared" si="194"/>
        <v>0</v>
      </c>
      <c r="IID80" s="321">
        <f t="shared" si="194"/>
        <v>0</v>
      </c>
      <c r="IIE80" s="321">
        <f t="shared" si="194"/>
        <v>0</v>
      </c>
      <c r="IIF80" s="321">
        <f t="shared" si="194"/>
        <v>0</v>
      </c>
      <c r="IIG80" s="321">
        <f t="shared" si="194"/>
        <v>0</v>
      </c>
      <c r="IIH80" s="321">
        <f t="shared" si="194"/>
        <v>0</v>
      </c>
      <c r="III80" s="321">
        <f t="shared" si="194"/>
        <v>0</v>
      </c>
      <c r="IIJ80" s="321">
        <f t="shared" si="194"/>
        <v>0</v>
      </c>
      <c r="IIK80" s="321">
        <f t="shared" si="194"/>
        <v>0</v>
      </c>
      <c r="IIL80" s="321">
        <f t="shared" si="194"/>
        <v>0</v>
      </c>
      <c r="IIM80" s="321">
        <f t="shared" si="194"/>
        <v>0</v>
      </c>
      <c r="IIN80" s="321">
        <f t="shared" si="194"/>
        <v>0</v>
      </c>
      <c r="IIO80" s="321">
        <f t="shared" si="194"/>
        <v>0</v>
      </c>
      <c r="IIP80" s="321">
        <f t="shared" si="194"/>
        <v>0</v>
      </c>
      <c r="IIQ80" s="321">
        <f t="shared" si="194"/>
        <v>0</v>
      </c>
      <c r="IIR80" s="321">
        <f t="shared" si="194"/>
        <v>0</v>
      </c>
      <c r="IIS80" s="321">
        <f t="shared" si="194"/>
        <v>0</v>
      </c>
      <c r="IIT80" s="321">
        <f t="shared" si="194"/>
        <v>0</v>
      </c>
      <c r="IIU80" s="321">
        <f t="shared" si="194"/>
        <v>0</v>
      </c>
      <c r="IIV80" s="321">
        <f t="shared" si="194"/>
        <v>0</v>
      </c>
      <c r="IIW80" s="321">
        <f t="shared" si="194"/>
        <v>0</v>
      </c>
      <c r="IIX80" s="321">
        <f t="shared" si="194"/>
        <v>0</v>
      </c>
      <c r="IIY80" s="321">
        <f t="shared" si="194"/>
        <v>0</v>
      </c>
      <c r="IIZ80" s="321">
        <f t="shared" si="194"/>
        <v>0</v>
      </c>
      <c r="IJA80" s="321">
        <f t="shared" si="194"/>
        <v>0</v>
      </c>
      <c r="IJB80" s="321">
        <f t="shared" si="194"/>
        <v>0</v>
      </c>
      <c r="IJC80" s="321">
        <f t="shared" si="194"/>
        <v>0</v>
      </c>
      <c r="IJD80" s="321">
        <f t="shared" si="194"/>
        <v>0</v>
      </c>
      <c r="IJE80" s="321">
        <f t="shared" si="194"/>
        <v>0</v>
      </c>
      <c r="IJF80" s="321">
        <f t="shared" si="194"/>
        <v>0</v>
      </c>
      <c r="IJG80" s="321">
        <f t="shared" si="194"/>
        <v>0</v>
      </c>
      <c r="IJH80" s="321">
        <f t="shared" si="194"/>
        <v>0</v>
      </c>
      <c r="IJI80" s="321">
        <f t="shared" si="194"/>
        <v>0</v>
      </c>
      <c r="IJJ80" s="321">
        <f t="shared" si="194"/>
        <v>0</v>
      </c>
      <c r="IJK80" s="321">
        <f t="shared" si="195"/>
        <v>0</v>
      </c>
      <c r="IJL80" s="321">
        <f t="shared" si="195"/>
        <v>0</v>
      </c>
      <c r="IJM80" s="321">
        <f t="shared" si="195"/>
        <v>0</v>
      </c>
      <c r="IJN80" s="321">
        <f t="shared" si="195"/>
        <v>0</v>
      </c>
      <c r="IJO80" s="321">
        <f t="shared" si="195"/>
        <v>0</v>
      </c>
      <c r="IJP80" s="321">
        <f t="shared" si="195"/>
        <v>0</v>
      </c>
      <c r="IJQ80" s="321">
        <f t="shared" si="195"/>
        <v>0</v>
      </c>
      <c r="IJR80" s="321">
        <f t="shared" si="195"/>
        <v>0</v>
      </c>
      <c r="IJS80" s="321">
        <f t="shared" si="195"/>
        <v>0</v>
      </c>
      <c r="IJT80" s="321">
        <f t="shared" si="195"/>
        <v>0</v>
      </c>
      <c r="IJU80" s="321">
        <f t="shared" si="195"/>
        <v>0</v>
      </c>
      <c r="IJV80" s="321">
        <f t="shared" si="195"/>
        <v>0</v>
      </c>
      <c r="IJW80" s="321">
        <f t="shared" si="195"/>
        <v>0</v>
      </c>
      <c r="IJX80" s="321">
        <f t="shared" si="195"/>
        <v>0</v>
      </c>
      <c r="IJY80" s="321">
        <f t="shared" si="195"/>
        <v>0</v>
      </c>
      <c r="IJZ80" s="321">
        <f t="shared" si="195"/>
        <v>0</v>
      </c>
      <c r="IKA80" s="321">
        <f t="shared" si="195"/>
        <v>0</v>
      </c>
      <c r="IKB80" s="321">
        <f t="shared" si="195"/>
        <v>0</v>
      </c>
      <c r="IKC80" s="321">
        <f t="shared" si="195"/>
        <v>0</v>
      </c>
      <c r="IKD80" s="321">
        <f t="shared" si="195"/>
        <v>0</v>
      </c>
      <c r="IKE80" s="321">
        <f t="shared" si="195"/>
        <v>0</v>
      </c>
      <c r="IKF80" s="321">
        <f t="shared" si="195"/>
        <v>0</v>
      </c>
      <c r="IKG80" s="321">
        <f t="shared" si="195"/>
        <v>0</v>
      </c>
      <c r="IKH80" s="321">
        <f t="shared" si="195"/>
        <v>0</v>
      </c>
      <c r="IKI80" s="321">
        <f t="shared" si="195"/>
        <v>0</v>
      </c>
      <c r="IKJ80" s="321">
        <f t="shared" si="195"/>
        <v>0</v>
      </c>
      <c r="IKK80" s="321">
        <f t="shared" si="195"/>
        <v>0</v>
      </c>
      <c r="IKL80" s="321">
        <f t="shared" si="195"/>
        <v>0</v>
      </c>
      <c r="IKM80" s="321">
        <f t="shared" si="195"/>
        <v>0</v>
      </c>
      <c r="IKN80" s="321">
        <f t="shared" si="195"/>
        <v>0</v>
      </c>
      <c r="IKO80" s="321">
        <f t="shared" si="195"/>
        <v>0</v>
      </c>
      <c r="IKP80" s="321">
        <f t="shared" si="195"/>
        <v>0</v>
      </c>
      <c r="IKQ80" s="321">
        <f t="shared" si="195"/>
        <v>0</v>
      </c>
      <c r="IKR80" s="321">
        <f t="shared" si="195"/>
        <v>0</v>
      </c>
      <c r="IKS80" s="321">
        <f t="shared" si="195"/>
        <v>0</v>
      </c>
      <c r="IKT80" s="321">
        <f t="shared" si="195"/>
        <v>0</v>
      </c>
      <c r="IKU80" s="321">
        <f t="shared" si="195"/>
        <v>0</v>
      </c>
      <c r="IKV80" s="321">
        <f t="shared" si="195"/>
        <v>0</v>
      </c>
      <c r="IKW80" s="321">
        <f t="shared" si="195"/>
        <v>0</v>
      </c>
      <c r="IKX80" s="321">
        <f t="shared" si="195"/>
        <v>0</v>
      </c>
      <c r="IKY80" s="321">
        <f t="shared" si="195"/>
        <v>0</v>
      </c>
      <c r="IKZ80" s="321">
        <f t="shared" si="195"/>
        <v>0</v>
      </c>
      <c r="ILA80" s="321">
        <f t="shared" si="195"/>
        <v>0</v>
      </c>
      <c r="ILB80" s="321">
        <f t="shared" si="195"/>
        <v>0</v>
      </c>
      <c r="ILC80" s="321">
        <f t="shared" si="195"/>
        <v>0</v>
      </c>
      <c r="ILD80" s="321">
        <f t="shared" si="195"/>
        <v>0</v>
      </c>
      <c r="ILE80" s="321">
        <f t="shared" si="195"/>
        <v>0</v>
      </c>
      <c r="ILF80" s="321">
        <f t="shared" si="195"/>
        <v>0</v>
      </c>
      <c r="ILG80" s="321">
        <f t="shared" si="195"/>
        <v>0</v>
      </c>
      <c r="ILH80" s="321">
        <f t="shared" si="195"/>
        <v>0</v>
      </c>
      <c r="ILI80" s="321">
        <f t="shared" si="195"/>
        <v>0</v>
      </c>
      <c r="ILJ80" s="321">
        <f t="shared" si="195"/>
        <v>0</v>
      </c>
      <c r="ILK80" s="321">
        <f t="shared" si="195"/>
        <v>0</v>
      </c>
      <c r="ILL80" s="321">
        <f t="shared" si="195"/>
        <v>0</v>
      </c>
      <c r="ILM80" s="321">
        <f t="shared" si="195"/>
        <v>0</v>
      </c>
      <c r="ILN80" s="321">
        <f t="shared" si="195"/>
        <v>0</v>
      </c>
      <c r="ILO80" s="321">
        <f t="shared" si="195"/>
        <v>0</v>
      </c>
      <c r="ILP80" s="321">
        <f t="shared" si="195"/>
        <v>0</v>
      </c>
      <c r="ILQ80" s="321">
        <f t="shared" si="195"/>
        <v>0</v>
      </c>
      <c r="ILR80" s="321">
        <f t="shared" si="195"/>
        <v>0</v>
      </c>
      <c r="ILS80" s="321">
        <f t="shared" si="195"/>
        <v>0</v>
      </c>
      <c r="ILT80" s="321">
        <f t="shared" si="195"/>
        <v>0</v>
      </c>
      <c r="ILU80" s="321">
        <f t="shared" si="195"/>
        <v>0</v>
      </c>
      <c r="ILV80" s="321">
        <f t="shared" si="195"/>
        <v>0</v>
      </c>
      <c r="ILW80" s="321">
        <f t="shared" si="196"/>
        <v>0</v>
      </c>
      <c r="ILX80" s="321">
        <f t="shared" si="196"/>
        <v>0</v>
      </c>
      <c r="ILY80" s="321">
        <f t="shared" si="196"/>
        <v>0</v>
      </c>
      <c r="ILZ80" s="321">
        <f t="shared" si="196"/>
        <v>0</v>
      </c>
      <c r="IMA80" s="321">
        <f t="shared" si="196"/>
        <v>0</v>
      </c>
      <c r="IMB80" s="321">
        <f t="shared" si="196"/>
        <v>0</v>
      </c>
      <c r="IMC80" s="321">
        <f t="shared" si="196"/>
        <v>0</v>
      </c>
      <c r="IMD80" s="321">
        <f t="shared" si="196"/>
        <v>0</v>
      </c>
      <c r="IME80" s="321">
        <f t="shared" si="196"/>
        <v>0</v>
      </c>
      <c r="IMF80" s="321">
        <f t="shared" si="196"/>
        <v>0</v>
      </c>
      <c r="IMG80" s="321">
        <f t="shared" si="196"/>
        <v>0</v>
      </c>
      <c r="IMH80" s="321">
        <f t="shared" si="196"/>
        <v>0</v>
      </c>
      <c r="IMI80" s="321">
        <f t="shared" si="196"/>
        <v>0</v>
      </c>
      <c r="IMJ80" s="321">
        <f t="shared" si="196"/>
        <v>0</v>
      </c>
      <c r="IMK80" s="321">
        <f t="shared" si="196"/>
        <v>0</v>
      </c>
      <c r="IML80" s="321">
        <f t="shared" si="196"/>
        <v>0</v>
      </c>
      <c r="IMM80" s="321">
        <f t="shared" si="196"/>
        <v>0</v>
      </c>
      <c r="IMN80" s="321">
        <f t="shared" si="196"/>
        <v>0</v>
      </c>
      <c r="IMO80" s="321">
        <f t="shared" si="196"/>
        <v>0</v>
      </c>
      <c r="IMP80" s="321">
        <f t="shared" si="196"/>
        <v>0</v>
      </c>
      <c r="IMQ80" s="321">
        <f t="shared" si="196"/>
        <v>0</v>
      </c>
      <c r="IMR80" s="321">
        <f t="shared" si="196"/>
        <v>0</v>
      </c>
      <c r="IMS80" s="321">
        <f t="shared" si="196"/>
        <v>0</v>
      </c>
      <c r="IMT80" s="321">
        <f t="shared" si="196"/>
        <v>0</v>
      </c>
      <c r="IMU80" s="321">
        <f t="shared" si="196"/>
        <v>0</v>
      </c>
      <c r="IMV80" s="321">
        <f t="shared" si="196"/>
        <v>0</v>
      </c>
      <c r="IMW80" s="321">
        <f t="shared" si="196"/>
        <v>0</v>
      </c>
      <c r="IMX80" s="321">
        <f t="shared" si="196"/>
        <v>0</v>
      </c>
      <c r="IMY80" s="321">
        <f t="shared" si="196"/>
        <v>0</v>
      </c>
      <c r="IMZ80" s="321">
        <f t="shared" si="196"/>
        <v>0</v>
      </c>
      <c r="INA80" s="321">
        <f t="shared" si="196"/>
        <v>0</v>
      </c>
      <c r="INB80" s="321">
        <f t="shared" si="196"/>
        <v>0</v>
      </c>
      <c r="INC80" s="321">
        <f t="shared" si="196"/>
        <v>0</v>
      </c>
      <c r="IND80" s="321">
        <f t="shared" si="196"/>
        <v>0</v>
      </c>
      <c r="INE80" s="321">
        <f t="shared" si="196"/>
        <v>0</v>
      </c>
      <c r="INF80" s="321">
        <f t="shared" si="196"/>
        <v>0</v>
      </c>
      <c r="ING80" s="321">
        <f t="shared" si="196"/>
        <v>0</v>
      </c>
      <c r="INH80" s="321">
        <f t="shared" si="196"/>
        <v>0</v>
      </c>
      <c r="INI80" s="321">
        <f t="shared" si="196"/>
        <v>0</v>
      </c>
      <c r="INJ80" s="321">
        <f t="shared" si="196"/>
        <v>0</v>
      </c>
      <c r="INK80" s="321">
        <f t="shared" si="196"/>
        <v>0</v>
      </c>
      <c r="INL80" s="321">
        <f t="shared" si="196"/>
        <v>0</v>
      </c>
      <c r="INM80" s="321">
        <f t="shared" si="196"/>
        <v>0</v>
      </c>
      <c r="INN80" s="321">
        <f t="shared" si="196"/>
        <v>0</v>
      </c>
      <c r="INO80" s="321">
        <f t="shared" si="196"/>
        <v>0</v>
      </c>
      <c r="INP80" s="321">
        <f t="shared" si="196"/>
        <v>0</v>
      </c>
      <c r="INQ80" s="321">
        <f t="shared" si="196"/>
        <v>0</v>
      </c>
      <c r="INR80" s="321">
        <f t="shared" si="196"/>
        <v>0</v>
      </c>
      <c r="INS80" s="321">
        <f t="shared" si="196"/>
        <v>0</v>
      </c>
      <c r="INT80" s="321">
        <f t="shared" si="196"/>
        <v>0</v>
      </c>
      <c r="INU80" s="321">
        <f t="shared" si="196"/>
        <v>0</v>
      </c>
      <c r="INV80" s="321">
        <f t="shared" si="196"/>
        <v>0</v>
      </c>
      <c r="INW80" s="321">
        <f t="shared" si="196"/>
        <v>0</v>
      </c>
      <c r="INX80" s="321">
        <f t="shared" si="196"/>
        <v>0</v>
      </c>
      <c r="INY80" s="321">
        <f t="shared" si="196"/>
        <v>0</v>
      </c>
      <c r="INZ80" s="321">
        <f t="shared" si="196"/>
        <v>0</v>
      </c>
      <c r="IOA80" s="321">
        <f t="shared" si="196"/>
        <v>0</v>
      </c>
      <c r="IOB80" s="321">
        <f t="shared" si="196"/>
        <v>0</v>
      </c>
      <c r="IOC80" s="321">
        <f t="shared" si="196"/>
        <v>0</v>
      </c>
      <c r="IOD80" s="321">
        <f t="shared" si="196"/>
        <v>0</v>
      </c>
      <c r="IOE80" s="321">
        <f t="shared" si="196"/>
        <v>0</v>
      </c>
      <c r="IOF80" s="321">
        <f t="shared" si="196"/>
        <v>0</v>
      </c>
      <c r="IOG80" s="321">
        <f t="shared" si="196"/>
        <v>0</v>
      </c>
      <c r="IOH80" s="321">
        <f t="shared" si="196"/>
        <v>0</v>
      </c>
      <c r="IOI80" s="321">
        <f t="shared" si="197"/>
        <v>0</v>
      </c>
      <c r="IOJ80" s="321">
        <f t="shared" si="197"/>
        <v>0</v>
      </c>
      <c r="IOK80" s="321">
        <f t="shared" si="197"/>
        <v>0</v>
      </c>
      <c r="IOL80" s="321">
        <f t="shared" si="197"/>
        <v>0</v>
      </c>
      <c r="IOM80" s="321">
        <f t="shared" si="197"/>
        <v>0</v>
      </c>
      <c r="ION80" s="321">
        <f t="shared" si="197"/>
        <v>0</v>
      </c>
      <c r="IOO80" s="321">
        <f t="shared" si="197"/>
        <v>0</v>
      </c>
      <c r="IOP80" s="321">
        <f t="shared" si="197"/>
        <v>0</v>
      </c>
      <c r="IOQ80" s="321">
        <f t="shared" si="197"/>
        <v>0</v>
      </c>
      <c r="IOR80" s="321">
        <f t="shared" si="197"/>
        <v>0</v>
      </c>
      <c r="IOS80" s="321">
        <f t="shared" si="197"/>
        <v>0</v>
      </c>
      <c r="IOT80" s="321">
        <f t="shared" si="197"/>
        <v>0</v>
      </c>
      <c r="IOU80" s="321">
        <f t="shared" si="197"/>
        <v>0</v>
      </c>
      <c r="IOV80" s="321">
        <f t="shared" si="197"/>
        <v>0</v>
      </c>
      <c r="IOW80" s="321">
        <f t="shared" si="197"/>
        <v>0</v>
      </c>
      <c r="IOX80" s="321">
        <f t="shared" si="197"/>
        <v>0</v>
      </c>
      <c r="IOY80" s="321">
        <f t="shared" si="197"/>
        <v>0</v>
      </c>
      <c r="IOZ80" s="321">
        <f t="shared" si="197"/>
        <v>0</v>
      </c>
      <c r="IPA80" s="321">
        <f t="shared" si="197"/>
        <v>0</v>
      </c>
      <c r="IPB80" s="321">
        <f t="shared" si="197"/>
        <v>0</v>
      </c>
      <c r="IPC80" s="321">
        <f t="shared" si="197"/>
        <v>0</v>
      </c>
      <c r="IPD80" s="321">
        <f t="shared" si="197"/>
        <v>0</v>
      </c>
      <c r="IPE80" s="321">
        <f t="shared" si="197"/>
        <v>0</v>
      </c>
      <c r="IPF80" s="321">
        <f t="shared" si="197"/>
        <v>0</v>
      </c>
      <c r="IPG80" s="321">
        <f t="shared" si="197"/>
        <v>0</v>
      </c>
      <c r="IPH80" s="321">
        <f t="shared" si="197"/>
        <v>0</v>
      </c>
      <c r="IPI80" s="321">
        <f t="shared" si="197"/>
        <v>0</v>
      </c>
      <c r="IPJ80" s="321">
        <f t="shared" si="197"/>
        <v>0</v>
      </c>
      <c r="IPK80" s="321">
        <f t="shared" si="197"/>
        <v>0</v>
      </c>
      <c r="IPL80" s="321">
        <f t="shared" si="197"/>
        <v>0</v>
      </c>
      <c r="IPM80" s="321">
        <f t="shared" si="197"/>
        <v>0</v>
      </c>
      <c r="IPN80" s="321">
        <f t="shared" si="197"/>
        <v>0</v>
      </c>
      <c r="IPO80" s="321">
        <f t="shared" si="197"/>
        <v>0</v>
      </c>
      <c r="IPP80" s="321">
        <f t="shared" si="197"/>
        <v>0</v>
      </c>
      <c r="IPQ80" s="321">
        <f t="shared" si="197"/>
        <v>0</v>
      </c>
      <c r="IPR80" s="321">
        <f t="shared" si="197"/>
        <v>0</v>
      </c>
      <c r="IPS80" s="321">
        <f t="shared" si="197"/>
        <v>0</v>
      </c>
      <c r="IPT80" s="321">
        <f t="shared" si="197"/>
        <v>0</v>
      </c>
      <c r="IPU80" s="321">
        <f t="shared" si="197"/>
        <v>0</v>
      </c>
      <c r="IPV80" s="321">
        <f t="shared" si="197"/>
        <v>0</v>
      </c>
      <c r="IPW80" s="321">
        <f t="shared" si="197"/>
        <v>0</v>
      </c>
      <c r="IPX80" s="321">
        <f t="shared" si="197"/>
        <v>0</v>
      </c>
      <c r="IPY80" s="321">
        <f t="shared" si="197"/>
        <v>0</v>
      </c>
      <c r="IPZ80" s="321">
        <f t="shared" si="197"/>
        <v>0</v>
      </c>
      <c r="IQA80" s="321">
        <f t="shared" si="197"/>
        <v>0</v>
      </c>
      <c r="IQB80" s="321">
        <f t="shared" si="197"/>
        <v>0</v>
      </c>
      <c r="IQC80" s="321">
        <f t="shared" si="197"/>
        <v>0</v>
      </c>
      <c r="IQD80" s="321">
        <f t="shared" si="197"/>
        <v>0</v>
      </c>
      <c r="IQE80" s="321">
        <f t="shared" si="197"/>
        <v>0</v>
      </c>
      <c r="IQF80" s="321">
        <f t="shared" si="197"/>
        <v>0</v>
      </c>
      <c r="IQG80" s="321">
        <f t="shared" si="197"/>
        <v>0</v>
      </c>
      <c r="IQH80" s="321">
        <f t="shared" si="197"/>
        <v>0</v>
      </c>
      <c r="IQI80" s="321">
        <f t="shared" si="197"/>
        <v>0</v>
      </c>
      <c r="IQJ80" s="321">
        <f t="shared" si="197"/>
        <v>0</v>
      </c>
      <c r="IQK80" s="321">
        <f t="shared" si="197"/>
        <v>0</v>
      </c>
      <c r="IQL80" s="321">
        <f t="shared" si="197"/>
        <v>0</v>
      </c>
      <c r="IQM80" s="321">
        <f t="shared" si="197"/>
        <v>0</v>
      </c>
      <c r="IQN80" s="321">
        <f t="shared" si="197"/>
        <v>0</v>
      </c>
      <c r="IQO80" s="321">
        <f t="shared" si="197"/>
        <v>0</v>
      </c>
      <c r="IQP80" s="321">
        <f t="shared" si="197"/>
        <v>0</v>
      </c>
      <c r="IQQ80" s="321">
        <f t="shared" si="197"/>
        <v>0</v>
      </c>
      <c r="IQR80" s="321">
        <f t="shared" si="197"/>
        <v>0</v>
      </c>
      <c r="IQS80" s="321">
        <f t="shared" si="197"/>
        <v>0</v>
      </c>
      <c r="IQT80" s="321">
        <f t="shared" si="197"/>
        <v>0</v>
      </c>
      <c r="IQU80" s="321">
        <f t="shared" si="198"/>
        <v>0</v>
      </c>
      <c r="IQV80" s="321">
        <f t="shared" si="198"/>
        <v>0</v>
      </c>
      <c r="IQW80" s="321">
        <f t="shared" si="198"/>
        <v>0</v>
      </c>
      <c r="IQX80" s="321">
        <f t="shared" si="198"/>
        <v>0</v>
      </c>
      <c r="IQY80" s="321">
        <f t="shared" si="198"/>
        <v>0</v>
      </c>
      <c r="IQZ80" s="321">
        <f t="shared" si="198"/>
        <v>0</v>
      </c>
      <c r="IRA80" s="321">
        <f t="shared" si="198"/>
        <v>0</v>
      </c>
      <c r="IRB80" s="321">
        <f t="shared" si="198"/>
        <v>0</v>
      </c>
      <c r="IRC80" s="321">
        <f t="shared" si="198"/>
        <v>0</v>
      </c>
      <c r="IRD80" s="321">
        <f t="shared" si="198"/>
        <v>0</v>
      </c>
      <c r="IRE80" s="321">
        <f t="shared" si="198"/>
        <v>0</v>
      </c>
      <c r="IRF80" s="321">
        <f t="shared" si="198"/>
        <v>0</v>
      </c>
      <c r="IRG80" s="321">
        <f t="shared" si="198"/>
        <v>0</v>
      </c>
      <c r="IRH80" s="321">
        <f t="shared" si="198"/>
        <v>0</v>
      </c>
      <c r="IRI80" s="321">
        <f t="shared" si="198"/>
        <v>0</v>
      </c>
      <c r="IRJ80" s="321">
        <f t="shared" si="198"/>
        <v>0</v>
      </c>
      <c r="IRK80" s="321">
        <f t="shared" si="198"/>
        <v>0</v>
      </c>
      <c r="IRL80" s="321">
        <f t="shared" si="198"/>
        <v>0</v>
      </c>
      <c r="IRM80" s="321">
        <f t="shared" si="198"/>
        <v>0</v>
      </c>
      <c r="IRN80" s="321">
        <f t="shared" si="198"/>
        <v>0</v>
      </c>
      <c r="IRO80" s="321">
        <f t="shared" si="198"/>
        <v>0</v>
      </c>
      <c r="IRP80" s="321">
        <f t="shared" si="198"/>
        <v>0</v>
      </c>
      <c r="IRQ80" s="321">
        <f t="shared" si="198"/>
        <v>0</v>
      </c>
      <c r="IRR80" s="321">
        <f t="shared" si="198"/>
        <v>0</v>
      </c>
      <c r="IRS80" s="321">
        <f t="shared" si="198"/>
        <v>0</v>
      </c>
      <c r="IRT80" s="321">
        <f t="shared" si="198"/>
        <v>0</v>
      </c>
      <c r="IRU80" s="321">
        <f t="shared" si="198"/>
        <v>0</v>
      </c>
      <c r="IRV80" s="321">
        <f t="shared" si="198"/>
        <v>0</v>
      </c>
      <c r="IRW80" s="321">
        <f t="shared" si="198"/>
        <v>0</v>
      </c>
      <c r="IRX80" s="321">
        <f t="shared" si="198"/>
        <v>0</v>
      </c>
      <c r="IRY80" s="321">
        <f t="shared" si="198"/>
        <v>0</v>
      </c>
      <c r="IRZ80" s="321">
        <f t="shared" si="198"/>
        <v>0</v>
      </c>
      <c r="ISA80" s="321">
        <f t="shared" si="198"/>
        <v>0</v>
      </c>
      <c r="ISB80" s="321">
        <f t="shared" si="198"/>
        <v>0</v>
      </c>
      <c r="ISC80" s="321">
        <f t="shared" si="198"/>
        <v>0</v>
      </c>
      <c r="ISD80" s="321">
        <f t="shared" si="198"/>
        <v>0</v>
      </c>
      <c r="ISE80" s="321">
        <f t="shared" si="198"/>
        <v>0</v>
      </c>
      <c r="ISF80" s="321">
        <f t="shared" si="198"/>
        <v>0</v>
      </c>
      <c r="ISG80" s="321">
        <f t="shared" si="198"/>
        <v>0</v>
      </c>
      <c r="ISH80" s="321">
        <f t="shared" si="198"/>
        <v>0</v>
      </c>
      <c r="ISI80" s="321">
        <f t="shared" si="198"/>
        <v>0</v>
      </c>
      <c r="ISJ80" s="321">
        <f t="shared" si="198"/>
        <v>0</v>
      </c>
      <c r="ISK80" s="321">
        <f t="shared" si="198"/>
        <v>0</v>
      </c>
      <c r="ISL80" s="321">
        <f t="shared" si="198"/>
        <v>0</v>
      </c>
      <c r="ISM80" s="321">
        <f t="shared" si="198"/>
        <v>0</v>
      </c>
      <c r="ISN80" s="321">
        <f t="shared" si="198"/>
        <v>0</v>
      </c>
      <c r="ISO80" s="321">
        <f t="shared" si="198"/>
        <v>0</v>
      </c>
      <c r="ISP80" s="321">
        <f t="shared" si="198"/>
        <v>0</v>
      </c>
      <c r="ISQ80" s="321">
        <f t="shared" si="198"/>
        <v>0</v>
      </c>
      <c r="ISR80" s="321">
        <f t="shared" si="198"/>
        <v>0</v>
      </c>
      <c r="ISS80" s="321">
        <f t="shared" si="198"/>
        <v>0</v>
      </c>
      <c r="IST80" s="321">
        <f t="shared" si="198"/>
        <v>0</v>
      </c>
      <c r="ISU80" s="321">
        <f t="shared" si="198"/>
        <v>0</v>
      </c>
      <c r="ISV80" s="321">
        <f t="shared" si="198"/>
        <v>0</v>
      </c>
      <c r="ISW80" s="321">
        <f t="shared" si="198"/>
        <v>0</v>
      </c>
      <c r="ISX80" s="321">
        <f t="shared" si="198"/>
        <v>0</v>
      </c>
      <c r="ISY80" s="321">
        <f t="shared" si="198"/>
        <v>0</v>
      </c>
      <c r="ISZ80" s="321">
        <f t="shared" si="198"/>
        <v>0</v>
      </c>
      <c r="ITA80" s="321">
        <f t="shared" si="198"/>
        <v>0</v>
      </c>
      <c r="ITB80" s="321">
        <f t="shared" si="198"/>
        <v>0</v>
      </c>
      <c r="ITC80" s="321">
        <f t="shared" si="198"/>
        <v>0</v>
      </c>
      <c r="ITD80" s="321">
        <f t="shared" si="198"/>
        <v>0</v>
      </c>
      <c r="ITE80" s="321">
        <f t="shared" si="198"/>
        <v>0</v>
      </c>
      <c r="ITF80" s="321">
        <f t="shared" si="198"/>
        <v>0</v>
      </c>
      <c r="ITG80" s="321">
        <f t="shared" si="199"/>
        <v>0</v>
      </c>
      <c r="ITH80" s="321">
        <f t="shared" si="199"/>
        <v>0</v>
      </c>
      <c r="ITI80" s="321">
        <f t="shared" si="199"/>
        <v>0</v>
      </c>
      <c r="ITJ80" s="321">
        <f t="shared" si="199"/>
        <v>0</v>
      </c>
      <c r="ITK80" s="321">
        <f t="shared" si="199"/>
        <v>0</v>
      </c>
      <c r="ITL80" s="321">
        <f t="shared" si="199"/>
        <v>0</v>
      </c>
      <c r="ITM80" s="321">
        <f t="shared" si="199"/>
        <v>0</v>
      </c>
      <c r="ITN80" s="321">
        <f t="shared" si="199"/>
        <v>0</v>
      </c>
      <c r="ITO80" s="321">
        <f t="shared" si="199"/>
        <v>0</v>
      </c>
      <c r="ITP80" s="321">
        <f t="shared" si="199"/>
        <v>0</v>
      </c>
      <c r="ITQ80" s="321">
        <f t="shared" si="199"/>
        <v>0</v>
      </c>
      <c r="ITR80" s="321">
        <f t="shared" si="199"/>
        <v>0</v>
      </c>
      <c r="ITS80" s="321">
        <f t="shared" si="199"/>
        <v>0</v>
      </c>
      <c r="ITT80" s="321">
        <f t="shared" si="199"/>
        <v>0</v>
      </c>
      <c r="ITU80" s="321">
        <f t="shared" si="199"/>
        <v>0</v>
      </c>
      <c r="ITV80" s="321">
        <f t="shared" si="199"/>
        <v>0</v>
      </c>
      <c r="ITW80" s="321">
        <f t="shared" si="199"/>
        <v>0</v>
      </c>
      <c r="ITX80" s="321">
        <f t="shared" si="199"/>
        <v>0</v>
      </c>
      <c r="ITY80" s="321">
        <f t="shared" si="199"/>
        <v>0</v>
      </c>
      <c r="ITZ80" s="321">
        <f t="shared" si="199"/>
        <v>0</v>
      </c>
      <c r="IUA80" s="321">
        <f t="shared" si="199"/>
        <v>0</v>
      </c>
      <c r="IUB80" s="321">
        <f t="shared" si="199"/>
        <v>0</v>
      </c>
      <c r="IUC80" s="321">
        <f t="shared" si="199"/>
        <v>0</v>
      </c>
      <c r="IUD80" s="321">
        <f t="shared" si="199"/>
        <v>0</v>
      </c>
      <c r="IUE80" s="321">
        <f t="shared" si="199"/>
        <v>0</v>
      </c>
      <c r="IUF80" s="321">
        <f t="shared" si="199"/>
        <v>0</v>
      </c>
      <c r="IUG80" s="321">
        <f t="shared" si="199"/>
        <v>0</v>
      </c>
      <c r="IUH80" s="321">
        <f t="shared" si="199"/>
        <v>0</v>
      </c>
      <c r="IUI80" s="321">
        <f t="shared" si="199"/>
        <v>0</v>
      </c>
      <c r="IUJ80" s="321">
        <f t="shared" si="199"/>
        <v>0</v>
      </c>
      <c r="IUK80" s="321">
        <f t="shared" si="199"/>
        <v>0</v>
      </c>
      <c r="IUL80" s="321">
        <f t="shared" si="199"/>
        <v>0</v>
      </c>
      <c r="IUM80" s="321">
        <f t="shared" si="199"/>
        <v>0</v>
      </c>
      <c r="IUN80" s="321">
        <f t="shared" si="199"/>
        <v>0</v>
      </c>
      <c r="IUO80" s="321">
        <f t="shared" si="199"/>
        <v>0</v>
      </c>
      <c r="IUP80" s="321">
        <f t="shared" si="199"/>
        <v>0</v>
      </c>
      <c r="IUQ80" s="321">
        <f t="shared" si="199"/>
        <v>0</v>
      </c>
      <c r="IUR80" s="321">
        <f t="shared" si="199"/>
        <v>0</v>
      </c>
      <c r="IUS80" s="321">
        <f t="shared" si="199"/>
        <v>0</v>
      </c>
      <c r="IUT80" s="321">
        <f t="shared" si="199"/>
        <v>0</v>
      </c>
      <c r="IUU80" s="321">
        <f t="shared" si="199"/>
        <v>0</v>
      </c>
      <c r="IUV80" s="321">
        <f t="shared" si="199"/>
        <v>0</v>
      </c>
      <c r="IUW80" s="321">
        <f t="shared" si="199"/>
        <v>0</v>
      </c>
      <c r="IUX80" s="321">
        <f t="shared" si="199"/>
        <v>0</v>
      </c>
      <c r="IUY80" s="321">
        <f t="shared" si="199"/>
        <v>0</v>
      </c>
      <c r="IUZ80" s="321">
        <f t="shared" si="199"/>
        <v>0</v>
      </c>
      <c r="IVA80" s="321">
        <f t="shared" si="199"/>
        <v>0</v>
      </c>
      <c r="IVB80" s="321">
        <f t="shared" si="199"/>
        <v>0</v>
      </c>
      <c r="IVC80" s="321">
        <f t="shared" si="199"/>
        <v>0</v>
      </c>
      <c r="IVD80" s="321">
        <f t="shared" si="199"/>
        <v>0</v>
      </c>
      <c r="IVE80" s="321">
        <f t="shared" si="199"/>
        <v>0</v>
      </c>
      <c r="IVF80" s="321">
        <f t="shared" si="199"/>
        <v>0</v>
      </c>
      <c r="IVG80" s="321">
        <f t="shared" si="199"/>
        <v>0</v>
      </c>
      <c r="IVH80" s="321">
        <f t="shared" si="199"/>
        <v>0</v>
      </c>
      <c r="IVI80" s="321">
        <f t="shared" si="199"/>
        <v>0</v>
      </c>
      <c r="IVJ80" s="321">
        <f t="shared" si="199"/>
        <v>0</v>
      </c>
      <c r="IVK80" s="321">
        <f t="shared" si="199"/>
        <v>0</v>
      </c>
      <c r="IVL80" s="321">
        <f t="shared" si="199"/>
        <v>0</v>
      </c>
      <c r="IVM80" s="321">
        <f t="shared" si="199"/>
        <v>0</v>
      </c>
      <c r="IVN80" s="321">
        <f t="shared" si="199"/>
        <v>0</v>
      </c>
      <c r="IVO80" s="321">
        <f t="shared" si="199"/>
        <v>0</v>
      </c>
      <c r="IVP80" s="321">
        <f t="shared" si="199"/>
        <v>0</v>
      </c>
      <c r="IVQ80" s="321">
        <f t="shared" si="199"/>
        <v>0</v>
      </c>
      <c r="IVR80" s="321">
        <f t="shared" si="199"/>
        <v>0</v>
      </c>
      <c r="IVS80" s="321">
        <f t="shared" si="200"/>
        <v>0</v>
      </c>
      <c r="IVT80" s="321">
        <f t="shared" si="200"/>
        <v>0</v>
      </c>
      <c r="IVU80" s="321">
        <f t="shared" si="200"/>
        <v>0</v>
      </c>
      <c r="IVV80" s="321">
        <f t="shared" si="200"/>
        <v>0</v>
      </c>
      <c r="IVW80" s="321">
        <f t="shared" si="200"/>
        <v>0</v>
      </c>
      <c r="IVX80" s="321">
        <f t="shared" si="200"/>
        <v>0</v>
      </c>
      <c r="IVY80" s="321">
        <f t="shared" si="200"/>
        <v>0</v>
      </c>
      <c r="IVZ80" s="321">
        <f t="shared" si="200"/>
        <v>0</v>
      </c>
      <c r="IWA80" s="321">
        <f t="shared" si="200"/>
        <v>0</v>
      </c>
      <c r="IWB80" s="321">
        <f t="shared" si="200"/>
        <v>0</v>
      </c>
      <c r="IWC80" s="321">
        <f t="shared" si="200"/>
        <v>0</v>
      </c>
      <c r="IWD80" s="321">
        <f t="shared" si="200"/>
        <v>0</v>
      </c>
      <c r="IWE80" s="321">
        <f t="shared" si="200"/>
        <v>0</v>
      </c>
      <c r="IWF80" s="321">
        <f t="shared" si="200"/>
        <v>0</v>
      </c>
      <c r="IWG80" s="321">
        <f t="shared" si="200"/>
        <v>0</v>
      </c>
      <c r="IWH80" s="321">
        <f t="shared" si="200"/>
        <v>0</v>
      </c>
      <c r="IWI80" s="321">
        <f t="shared" si="200"/>
        <v>0</v>
      </c>
      <c r="IWJ80" s="321">
        <f t="shared" si="200"/>
        <v>0</v>
      </c>
      <c r="IWK80" s="321">
        <f t="shared" si="200"/>
        <v>0</v>
      </c>
      <c r="IWL80" s="321">
        <f t="shared" si="200"/>
        <v>0</v>
      </c>
      <c r="IWM80" s="321">
        <f t="shared" si="200"/>
        <v>0</v>
      </c>
      <c r="IWN80" s="321">
        <f t="shared" si="200"/>
        <v>0</v>
      </c>
      <c r="IWO80" s="321">
        <f t="shared" si="200"/>
        <v>0</v>
      </c>
      <c r="IWP80" s="321">
        <f t="shared" si="200"/>
        <v>0</v>
      </c>
      <c r="IWQ80" s="321">
        <f t="shared" si="200"/>
        <v>0</v>
      </c>
      <c r="IWR80" s="321">
        <f t="shared" si="200"/>
        <v>0</v>
      </c>
      <c r="IWS80" s="321">
        <f t="shared" si="200"/>
        <v>0</v>
      </c>
      <c r="IWT80" s="321">
        <f t="shared" si="200"/>
        <v>0</v>
      </c>
      <c r="IWU80" s="321">
        <f t="shared" si="200"/>
        <v>0</v>
      </c>
      <c r="IWV80" s="321">
        <f t="shared" si="200"/>
        <v>0</v>
      </c>
      <c r="IWW80" s="321">
        <f t="shared" si="200"/>
        <v>0</v>
      </c>
      <c r="IWX80" s="321">
        <f t="shared" si="200"/>
        <v>0</v>
      </c>
      <c r="IWY80" s="321">
        <f t="shared" si="200"/>
        <v>0</v>
      </c>
      <c r="IWZ80" s="321">
        <f t="shared" si="200"/>
        <v>0</v>
      </c>
      <c r="IXA80" s="321">
        <f t="shared" si="200"/>
        <v>0</v>
      </c>
      <c r="IXB80" s="321">
        <f t="shared" si="200"/>
        <v>0</v>
      </c>
      <c r="IXC80" s="321">
        <f t="shared" si="200"/>
        <v>0</v>
      </c>
      <c r="IXD80" s="321">
        <f t="shared" si="200"/>
        <v>0</v>
      </c>
      <c r="IXE80" s="321">
        <f t="shared" si="200"/>
        <v>0</v>
      </c>
      <c r="IXF80" s="321">
        <f t="shared" si="200"/>
        <v>0</v>
      </c>
      <c r="IXG80" s="321">
        <f t="shared" si="200"/>
        <v>0</v>
      </c>
      <c r="IXH80" s="321">
        <f t="shared" si="200"/>
        <v>0</v>
      </c>
      <c r="IXI80" s="321">
        <f t="shared" si="200"/>
        <v>0</v>
      </c>
      <c r="IXJ80" s="321">
        <f t="shared" si="200"/>
        <v>0</v>
      </c>
      <c r="IXK80" s="321">
        <f t="shared" si="200"/>
        <v>0</v>
      </c>
      <c r="IXL80" s="321">
        <f t="shared" si="200"/>
        <v>0</v>
      </c>
      <c r="IXM80" s="321">
        <f t="shared" si="200"/>
        <v>0</v>
      </c>
      <c r="IXN80" s="321">
        <f t="shared" si="200"/>
        <v>0</v>
      </c>
      <c r="IXO80" s="321">
        <f t="shared" si="200"/>
        <v>0</v>
      </c>
      <c r="IXP80" s="321">
        <f t="shared" si="200"/>
        <v>0</v>
      </c>
      <c r="IXQ80" s="321">
        <f t="shared" si="200"/>
        <v>0</v>
      </c>
      <c r="IXR80" s="321">
        <f t="shared" si="200"/>
        <v>0</v>
      </c>
      <c r="IXS80" s="321">
        <f t="shared" si="200"/>
        <v>0</v>
      </c>
      <c r="IXT80" s="321">
        <f t="shared" si="200"/>
        <v>0</v>
      </c>
      <c r="IXU80" s="321">
        <f t="shared" si="200"/>
        <v>0</v>
      </c>
      <c r="IXV80" s="321">
        <f t="shared" si="200"/>
        <v>0</v>
      </c>
      <c r="IXW80" s="321">
        <f t="shared" si="200"/>
        <v>0</v>
      </c>
      <c r="IXX80" s="321">
        <f t="shared" si="200"/>
        <v>0</v>
      </c>
      <c r="IXY80" s="321">
        <f t="shared" si="200"/>
        <v>0</v>
      </c>
      <c r="IXZ80" s="321">
        <f t="shared" si="200"/>
        <v>0</v>
      </c>
      <c r="IYA80" s="321">
        <f t="shared" si="200"/>
        <v>0</v>
      </c>
      <c r="IYB80" s="321">
        <f t="shared" si="200"/>
        <v>0</v>
      </c>
      <c r="IYC80" s="321">
        <f t="shared" si="200"/>
        <v>0</v>
      </c>
      <c r="IYD80" s="321">
        <f t="shared" si="200"/>
        <v>0</v>
      </c>
      <c r="IYE80" s="321">
        <f t="shared" si="201"/>
        <v>0</v>
      </c>
      <c r="IYF80" s="321">
        <f t="shared" si="201"/>
        <v>0</v>
      </c>
      <c r="IYG80" s="321">
        <f t="shared" si="201"/>
        <v>0</v>
      </c>
      <c r="IYH80" s="321">
        <f t="shared" si="201"/>
        <v>0</v>
      </c>
      <c r="IYI80" s="321">
        <f t="shared" si="201"/>
        <v>0</v>
      </c>
      <c r="IYJ80" s="321">
        <f t="shared" si="201"/>
        <v>0</v>
      </c>
      <c r="IYK80" s="321">
        <f t="shared" si="201"/>
        <v>0</v>
      </c>
      <c r="IYL80" s="321">
        <f t="shared" si="201"/>
        <v>0</v>
      </c>
      <c r="IYM80" s="321">
        <f t="shared" si="201"/>
        <v>0</v>
      </c>
      <c r="IYN80" s="321">
        <f t="shared" si="201"/>
        <v>0</v>
      </c>
      <c r="IYO80" s="321">
        <f t="shared" si="201"/>
        <v>0</v>
      </c>
      <c r="IYP80" s="321">
        <f t="shared" si="201"/>
        <v>0</v>
      </c>
      <c r="IYQ80" s="321">
        <f t="shared" si="201"/>
        <v>0</v>
      </c>
      <c r="IYR80" s="321">
        <f t="shared" si="201"/>
        <v>0</v>
      </c>
      <c r="IYS80" s="321">
        <f t="shared" si="201"/>
        <v>0</v>
      </c>
      <c r="IYT80" s="321">
        <f t="shared" si="201"/>
        <v>0</v>
      </c>
      <c r="IYU80" s="321">
        <f t="shared" si="201"/>
        <v>0</v>
      </c>
      <c r="IYV80" s="321">
        <f t="shared" si="201"/>
        <v>0</v>
      </c>
      <c r="IYW80" s="321">
        <f t="shared" si="201"/>
        <v>0</v>
      </c>
      <c r="IYX80" s="321">
        <f t="shared" si="201"/>
        <v>0</v>
      </c>
      <c r="IYY80" s="321">
        <f t="shared" si="201"/>
        <v>0</v>
      </c>
      <c r="IYZ80" s="321">
        <f t="shared" si="201"/>
        <v>0</v>
      </c>
      <c r="IZA80" s="321">
        <f t="shared" si="201"/>
        <v>0</v>
      </c>
      <c r="IZB80" s="321">
        <f t="shared" si="201"/>
        <v>0</v>
      </c>
      <c r="IZC80" s="321">
        <f t="shared" si="201"/>
        <v>0</v>
      </c>
      <c r="IZD80" s="321">
        <f t="shared" si="201"/>
        <v>0</v>
      </c>
      <c r="IZE80" s="321">
        <f t="shared" si="201"/>
        <v>0</v>
      </c>
      <c r="IZF80" s="321">
        <f t="shared" si="201"/>
        <v>0</v>
      </c>
      <c r="IZG80" s="321">
        <f t="shared" si="201"/>
        <v>0</v>
      </c>
      <c r="IZH80" s="321">
        <f t="shared" si="201"/>
        <v>0</v>
      </c>
      <c r="IZI80" s="321">
        <f t="shared" si="201"/>
        <v>0</v>
      </c>
      <c r="IZJ80" s="321">
        <f t="shared" si="201"/>
        <v>0</v>
      </c>
      <c r="IZK80" s="321">
        <f t="shared" si="201"/>
        <v>0</v>
      </c>
      <c r="IZL80" s="321">
        <f t="shared" si="201"/>
        <v>0</v>
      </c>
      <c r="IZM80" s="321">
        <f t="shared" si="201"/>
        <v>0</v>
      </c>
      <c r="IZN80" s="321">
        <f t="shared" si="201"/>
        <v>0</v>
      </c>
      <c r="IZO80" s="321">
        <f t="shared" si="201"/>
        <v>0</v>
      </c>
      <c r="IZP80" s="321">
        <f t="shared" si="201"/>
        <v>0</v>
      </c>
      <c r="IZQ80" s="321">
        <f t="shared" si="201"/>
        <v>0</v>
      </c>
      <c r="IZR80" s="321">
        <f t="shared" si="201"/>
        <v>0</v>
      </c>
      <c r="IZS80" s="321">
        <f t="shared" si="201"/>
        <v>0</v>
      </c>
      <c r="IZT80" s="321">
        <f t="shared" si="201"/>
        <v>0</v>
      </c>
      <c r="IZU80" s="321">
        <f t="shared" si="201"/>
        <v>0</v>
      </c>
      <c r="IZV80" s="321">
        <f t="shared" si="201"/>
        <v>0</v>
      </c>
      <c r="IZW80" s="321">
        <f t="shared" si="201"/>
        <v>0</v>
      </c>
      <c r="IZX80" s="321">
        <f t="shared" si="201"/>
        <v>0</v>
      </c>
      <c r="IZY80" s="321">
        <f t="shared" si="201"/>
        <v>0</v>
      </c>
      <c r="IZZ80" s="321">
        <f t="shared" si="201"/>
        <v>0</v>
      </c>
      <c r="JAA80" s="321">
        <f t="shared" si="201"/>
        <v>0</v>
      </c>
      <c r="JAB80" s="321">
        <f t="shared" si="201"/>
        <v>0</v>
      </c>
      <c r="JAC80" s="321">
        <f t="shared" si="201"/>
        <v>0</v>
      </c>
      <c r="JAD80" s="321">
        <f t="shared" si="201"/>
        <v>0</v>
      </c>
      <c r="JAE80" s="321">
        <f t="shared" si="201"/>
        <v>0</v>
      </c>
      <c r="JAF80" s="321">
        <f t="shared" si="201"/>
        <v>0</v>
      </c>
      <c r="JAG80" s="321">
        <f t="shared" si="201"/>
        <v>0</v>
      </c>
      <c r="JAH80" s="321">
        <f t="shared" si="201"/>
        <v>0</v>
      </c>
      <c r="JAI80" s="321">
        <f t="shared" si="201"/>
        <v>0</v>
      </c>
      <c r="JAJ80" s="321">
        <f t="shared" si="201"/>
        <v>0</v>
      </c>
      <c r="JAK80" s="321">
        <f t="shared" si="201"/>
        <v>0</v>
      </c>
      <c r="JAL80" s="321">
        <f t="shared" si="201"/>
        <v>0</v>
      </c>
      <c r="JAM80" s="321">
        <f t="shared" si="201"/>
        <v>0</v>
      </c>
      <c r="JAN80" s="321">
        <f t="shared" si="201"/>
        <v>0</v>
      </c>
      <c r="JAO80" s="321">
        <f t="shared" si="201"/>
        <v>0</v>
      </c>
      <c r="JAP80" s="321">
        <f t="shared" si="201"/>
        <v>0</v>
      </c>
      <c r="JAQ80" s="321">
        <f t="shared" si="202"/>
        <v>0</v>
      </c>
      <c r="JAR80" s="321">
        <f t="shared" si="202"/>
        <v>0</v>
      </c>
      <c r="JAS80" s="321">
        <f t="shared" si="202"/>
        <v>0</v>
      </c>
      <c r="JAT80" s="321">
        <f t="shared" si="202"/>
        <v>0</v>
      </c>
      <c r="JAU80" s="321">
        <f t="shared" si="202"/>
        <v>0</v>
      </c>
      <c r="JAV80" s="321">
        <f t="shared" si="202"/>
        <v>0</v>
      </c>
      <c r="JAW80" s="321">
        <f t="shared" si="202"/>
        <v>0</v>
      </c>
      <c r="JAX80" s="321">
        <f t="shared" si="202"/>
        <v>0</v>
      </c>
      <c r="JAY80" s="321">
        <f t="shared" si="202"/>
        <v>0</v>
      </c>
      <c r="JAZ80" s="321">
        <f t="shared" si="202"/>
        <v>0</v>
      </c>
      <c r="JBA80" s="321">
        <f t="shared" si="202"/>
        <v>0</v>
      </c>
      <c r="JBB80" s="321">
        <f t="shared" si="202"/>
        <v>0</v>
      </c>
      <c r="JBC80" s="321">
        <f t="shared" si="202"/>
        <v>0</v>
      </c>
      <c r="JBD80" s="321">
        <f t="shared" si="202"/>
        <v>0</v>
      </c>
      <c r="JBE80" s="321">
        <f t="shared" si="202"/>
        <v>0</v>
      </c>
      <c r="JBF80" s="321">
        <f t="shared" si="202"/>
        <v>0</v>
      </c>
      <c r="JBG80" s="321">
        <f t="shared" si="202"/>
        <v>0</v>
      </c>
      <c r="JBH80" s="321">
        <f t="shared" si="202"/>
        <v>0</v>
      </c>
      <c r="JBI80" s="321">
        <f t="shared" si="202"/>
        <v>0</v>
      </c>
      <c r="JBJ80" s="321">
        <f t="shared" si="202"/>
        <v>0</v>
      </c>
      <c r="JBK80" s="321">
        <f t="shared" si="202"/>
        <v>0</v>
      </c>
      <c r="JBL80" s="321">
        <f t="shared" si="202"/>
        <v>0</v>
      </c>
      <c r="JBM80" s="321">
        <f t="shared" si="202"/>
        <v>0</v>
      </c>
      <c r="JBN80" s="321">
        <f t="shared" si="202"/>
        <v>0</v>
      </c>
      <c r="JBO80" s="321">
        <f t="shared" si="202"/>
        <v>0</v>
      </c>
      <c r="JBP80" s="321">
        <f t="shared" si="202"/>
        <v>0</v>
      </c>
      <c r="JBQ80" s="321">
        <f t="shared" si="202"/>
        <v>0</v>
      </c>
      <c r="JBR80" s="321">
        <f t="shared" si="202"/>
        <v>0</v>
      </c>
      <c r="JBS80" s="321">
        <f t="shared" si="202"/>
        <v>0</v>
      </c>
      <c r="JBT80" s="321">
        <f t="shared" si="202"/>
        <v>0</v>
      </c>
      <c r="JBU80" s="321">
        <f t="shared" si="202"/>
        <v>0</v>
      </c>
      <c r="JBV80" s="321">
        <f t="shared" si="202"/>
        <v>0</v>
      </c>
      <c r="JBW80" s="321">
        <f t="shared" si="202"/>
        <v>0</v>
      </c>
      <c r="JBX80" s="321">
        <f t="shared" si="202"/>
        <v>0</v>
      </c>
      <c r="JBY80" s="321">
        <f t="shared" si="202"/>
        <v>0</v>
      </c>
      <c r="JBZ80" s="321">
        <f t="shared" si="202"/>
        <v>0</v>
      </c>
      <c r="JCA80" s="321">
        <f t="shared" si="202"/>
        <v>0</v>
      </c>
      <c r="JCB80" s="321">
        <f t="shared" si="202"/>
        <v>0</v>
      </c>
      <c r="JCC80" s="321">
        <f t="shared" si="202"/>
        <v>0</v>
      </c>
      <c r="JCD80" s="321">
        <f t="shared" si="202"/>
        <v>0</v>
      </c>
      <c r="JCE80" s="321">
        <f t="shared" si="202"/>
        <v>0</v>
      </c>
      <c r="JCF80" s="321">
        <f t="shared" si="202"/>
        <v>0</v>
      </c>
      <c r="JCG80" s="321">
        <f t="shared" si="202"/>
        <v>0</v>
      </c>
      <c r="JCH80" s="321">
        <f t="shared" si="202"/>
        <v>0</v>
      </c>
      <c r="JCI80" s="321">
        <f t="shared" si="202"/>
        <v>0</v>
      </c>
      <c r="JCJ80" s="321">
        <f t="shared" si="202"/>
        <v>0</v>
      </c>
      <c r="JCK80" s="321">
        <f t="shared" si="202"/>
        <v>0</v>
      </c>
      <c r="JCL80" s="321">
        <f t="shared" si="202"/>
        <v>0</v>
      </c>
      <c r="JCM80" s="321">
        <f t="shared" si="202"/>
        <v>0</v>
      </c>
      <c r="JCN80" s="321">
        <f t="shared" si="202"/>
        <v>0</v>
      </c>
      <c r="JCO80" s="321">
        <f t="shared" si="202"/>
        <v>0</v>
      </c>
      <c r="JCP80" s="321">
        <f t="shared" si="202"/>
        <v>0</v>
      </c>
      <c r="JCQ80" s="321">
        <f t="shared" si="202"/>
        <v>0</v>
      </c>
      <c r="JCR80" s="321">
        <f t="shared" si="202"/>
        <v>0</v>
      </c>
      <c r="JCS80" s="321">
        <f t="shared" si="202"/>
        <v>0</v>
      </c>
      <c r="JCT80" s="321">
        <f t="shared" si="202"/>
        <v>0</v>
      </c>
      <c r="JCU80" s="321">
        <f t="shared" si="202"/>
        <v>0</v>
      </c>
      <c r="JCV80" s="321">
        <f t="shared" si="202"/>
        <v>0</v>
      </c>
      <c r="JCW80" s="321">
        <f t="shared" si="202"/>
        <v>0</v>
      </c>
      <c r="JCX80" s="321">
        <f t="shared" si="202"/>
        <v>0</v>
      </c>
      <c r="JCY80" s="321">
        <f t="shared" si="202"/>
        <v>0</v>
      </c>
      <c r="JCZ80" s="321">
        <f t="shared" si="202"/>
        <v>0</v>
      </c>
      <c r="JDA80" s="321">
        <f t="shared" si="202"/>
        <v>0</v>
      </c>
      <c r="JDB80" s="321">
        <f t="shared" si="202"/>
        <v>0</v>
      </c>
      <c r="JDC80" s="321">
        <f t="shared" si="203"/>
        <v>0</v>
      </c>
      <c r="JDD80" s="321">
        <f t="shared" si="203"/>
        <v>0</v>
      </c>
      <c r="JDE80" s="321">
        <f t="shared" si="203"/>
        <v>0</v>
      </c>
      <c r="JDF80" s="321">
        <f t="shared" si="203"/>
        <v>0</v>
      </c>
      <c r="JDG80" s="321">
        <f t="shared" si="203"/>
        <v>0</v>
      </c>
      <c r="JDH80" s="321">
        <f t="shared" si="203"/>
        <v>0</v>
      </c>
      <c r="JDI80" s="321">
        <f t="shared" si="203"/>
        <v>0</v>
      </c>
      <c r="JDJ80" s="321">
        <f t="shared" si="203"/>
        <v>0</v>
      </c>
      <c r="JDK80" s="321">
        <f t="shared" si="203"/>
        <v>0</v>
      </c>
      <c r="JDL80" s="321">
        <f t="shared" si="203"/>
        <v>0</v>
      </c>
      <c r="JDM80" s="321">
        <f t="shared" si="203"/>
        <v>0</v>
      </c>
      <c r="JDN80" s="321">
        <f t="shared" si="203"/>
        <v>0</v>
      </c>
      <c r="JDO80" s="321">
        <f t="shared" si="203"/>
        <v>0</v>
      </c>
      <c r="JDP80" s="321">
        <f t="shared" si="203"/>
        <v>0</v>
      </c>
      <c r="JDQ80" s="321">
        <f t="shared" si="203"/>
        <v>0</v>
      </c>
      <c r="JDR80" s="321">
        <f t="shared" si="203"/>
        <v>0</v>
      </c>
      <c r="JDS80" s="321">
        <f t="shared" si="203"/>
        <v>0</v>
      </c>
      <c r="JDT80" s="321">
        <f t="shared" si="203"/>
        <v>0</v>
      </c>
      <c r="JDU80" s="321">
        <f t="shared" si="203"/>
        <v>0</v>
      </c>
      <c r="JDV80" s="321">
        <f t="shared" si="203"/>
        <v>0</v>
      </c>
      <c r="JDW80" s="321">
        <f t="shared" si="203"/>
        <v>0</v>
      </c>
      <c r="JDX80" s="321">
        <f t="shared" si="203"/>
        <v>0</v>
      </c>
      <c r="JDY80" s="321">
        <f t="shared" si="203"/>
        <v>0</v>
      </c>
      <c r="JDZ80" s="321">
        <f t="shared" si="203"/>
        <v>0</v>
      </c>
      <c r="JEA80" s="321">
        <f t="shared" si="203"/>
        <v>0</v>
      </c>
      <c r="JEB80" s="321">
        <f t="shared" si="203"/>
        <v>0</v>
      </c>
      <c r="JEC80" s="321">
        <f t="shared" si="203"/>
        <v>0</v>
      </c>
      <c r="JED80" s="321">
        <f t="shared" si="203"/>
        <v>0</v>
      </c>
      <c r="JEE80" s="321">
        <f t="shared" si="203"/>
        <v>0</v>
      </c>
      <c r="JEF80" s="321">
        <f t="shared" si="203"/>
        <v>0</v>
      </c>
      <c r="JEG80" s="321">
        <f t="shared" si="203"/>
        <v>0</v>
      </c>
      <c r="JEH80" s="321">
        <f t="shared" si="203"/>
        <v>0</v>
      </c>
      <c r="JEI80" s="321">
        <f t="shared" si="203"/>
        <v>0</v>
      </c>
      <c r="JEJ80" s="321">
        <f t="shared" si="203"/>
        <v>0</v>
      </c>
      <c r="JEK80" s="321">
        <f t="shared" si="203"/>
        <v>0</v>
      </c>
      <c r="JEL80" s="321">
        <f t="shared" si="203"/>
        <v>0</v>
      </c>
      <c r="JEM80" s="321">
        <f t="shared" si="203"/>
        <v>0</v>
      </c>
      <c r="JEN80" s="321">
        <f t="shared" si="203"/>
        <v>0</v>
      </c>
      <c r="JEO80" s="321">
        <f t="shared" si="203"/>
        <v>0</v>
      </c>
      <c r="JEP80" s="321">
        <f t="shared" si="203"/>
        <v>0</v>
      </c>
      <c r="JEQ80" s="321">
        <f t="shared" si="203"/>
        <v>0</v>
      </c>
      <c r="JER80" s="321">
        <f t="shared" si="203"/>
        <v>0</v>
      </c>
      <c r="JES80" s="321">
        <f t="shared" si="203"/>
        <v>0</v>
      </c>
      <c r="JET80" s="321">
        <f t="shared" si="203"/>
        <v>0</v>
      </c>
      <c r="JEU80" s="321">
        <f t="shared" si="203"/>
        <v>0</v>
      </c>
      <c r="JEV80" s="321">
        <f t="shared" si="203"/>
        <v>0</v>
      </c>
      <c r="JEW80" s="321">
        <f t="shared" si="203"/>
        <v>0</v>
      </c>
      <c r="JEX80" s="321">
        <f t="shared" si="203"/>
        <v>0</v>
      </c>
      <c r="JEY80" s="321">
        <f t="shared" si="203"/>
        <v>0</v>
      </c>
      <c r="JEZ80" s="321">
        <f t="shared" si="203"/>
        <v>0</v>
      </c>
      <c r="JFA80" s="321">
        <f t="shared" si="203"/>
        <v>0</v>
      </c>
      <c r="JFB80" s="321">
        <f t="shared" si="203"/>
        <v>0</v>
      </c>
      <c r="JFC80" s="321">
        <f t="shared" si="203"/>
        <v>0</v>
      </c>
      <c r="JFD80" s="321">
        <f t="shared" si="203"/>
        <v>0</v>
      </c>
      <c r="JFE80" s="321">
        <f t="shared" si="203"/>
        <v>0</v>
      </c>
      <c r="JFF80" s="321">
        <f t="shared" si="203"/>
        <v>0</v>
      </c>
      <c r="JFG80" s="321">
        <f t="shared" si="203"/>
        <v>0</v>
      </c>
      <c r="JFH80" s="321">
        <f t="shared" si="203"/>
        <v>0</v>
      </c>
      <c r="JFI80" s="321">
        <f t="shared" si="203"/>
        <v>0</v>
      </c>
      <c r="JFJ80" s="321">
        <f t="shared" si="203"/>
        <v>0</v>
      </c>
      <c r="JFK80" s="321">
        <f t="shared" si="203"/>
        <v>0</v>
      </c>
      <c r="JFL80" s="321">
        <f t="shared" si="203"/>
        <v>0</v>
      </c>
      <c r="JFM80" s="321">
        <f t="shared" si="203"/>
        <v>0</v>
      </c>
      <c r="JFN80" s="321">
        <f t="shared" si="203"/>
        <v>0</v>
      </c>
      <c r="JFO80" s="321">
        <f t="shared" si="204"/>
        <v>0</v>
      </c>
      <c r="JFP80" s="321">
        <f t="shared" si="204"/>
        <v>0</v>
      </c>
      <c r="JFQ80" s="321">
        <f t="shared" si="204"/>
        <v>0</v>
      </c>
      <c r="JFR80" s="321">
        <f t="shared" si="204"/>
        <v>0</v>
      </c>
      <c r="JFS80" s="321">
        <f t="shared" si="204"/>
        <v>0</v>
      </c>
      <c r="JFT80" s="321">
        <f t="shared" si="204"/>
        <v>0</v>
      </c>
      <c r="JFU80" s="321">
        <f t="shared" si="204"/>
        <v>0</v>
      </c>
      <c r="JFV80" s="321">
        <f t="shared" si="204"/>
        <v>0</v>
      </c>
      <c r="JFW80" s="321">
        <f t="shared" si="204"/>
        <v>0</v>
      </c>
      <c r="JFX80" s="321">
        <f t="shared" si="204"/>
        <v>0</v>
      </c>
      <c r="JFY80" s="321">
        <f t="shared" si="204"/>
        <v>0</v>
      </c>
      <c r="JFZ80" s="321">
        <f t="shared" si="204"/>
        <v>0</v>
      </c>
      <c r="JGA80" s="321">
        <f t="shared" si="204"/>
        <v>0</v>
      </c>
      <c r="JGB80" s="321">
        <f t="shared" si="204"/>
        <v>0</v>
      </c>
      <c r="JGC80" s="321">
        <f t="shared" si="204"/>
        <v>0</v>
      </c>
      <c r="JGD80" s="321">
        <f t="shared" si="204"/>
        <v>0</v>
      </c>
      <c r="JGE80" s="321">
        <f t="shared" si="204"/>
        <v>0</v>
      </c>
      <c r="JGF80" s="321">
        <f t="shared" si="204"/>
        <v>0</v>
      </c>
      <c r="JGG80" s="321">
        <f t="shared" si="204"/>
        <v>0</v>
      </c>
      <c r="JGH80" s="321">
        <f t="shared" si="204"/>
        <v>0</v>
      </c>
      <c r="JGI80" s="321">
        <f t="shared" si="204"/>
        <v>0</v>
      </c>
      <c r="JGJ80" s="321">
        <f t="shared" si="204"/>
        <v>0</v>
      </c>
      <c r="JGK80" s="321">
        <f t="shared" si="204"/>
        <v>0</v>
      </c>
      <c r="JGL80" s="321">
        <f t="shared" si="204"/>
        <v>0</v>
      </c>
      <c r="JGM80" s="321">
        <f t="shared" si="204"/>
        <v>0</v>
      </c>
      <c r="JGN80" s="321">
        <f t="shared" si="204"/>
        <v>0</v>
      </c>
      <c r="JGO80" s="321">
        <f t="shared" si="204"/>
        <v>0</v>
      </c>
      <c r="JGP80" s="321">
        <f t="shared" si="204"/>
        <v>0</v>
      </c>
      <c r="JGQ80" s="321">
        <f t="shared" si="204"/>
        <v>0</v>
      </c>
      <c r="JGR80" s="321">
        <f t="shared" si="204"/>
        <v>0</v>
      </c>
      <c r="JGS80" s="321">
        <f t="shared" si="204"/>
        <v>0</v>
      </c>
      <c r="JGT80" s="321">
        <f t="shared" si="204"/>
        <v>0</v>
      </c>
      <c r="JGU80" s="321">
        <f t="shared" si="204"/>
        <v>0</v>
      </c>
      <c r="JGV80" s="321">
        <f t="shared" si="204"/>
        <v>0</v>
      </c>
      <c r="JGW80" s="321">
        <f t="shared" si="204"/>
        <v>0</v>
      </c>
      <c r="JGX80" s="321">
        <f t="shared" si="204"/>
        <v>0</v>
      </c>
      <c r="JGY80" s="321">
        <f t="shared" si="204"/>
        <v>0</v>
      </c>
      <c r="JGZ80" s="321">
        <f t="shared" si="204"/>
        <v>0</v>
      </c>
      <c r="JHA80" s="321">
        <f t="shared" si="204"/>
        <v>0</v>
      </c>
      <c r="JHB80" s="321">
        <f t="shared" si="204"/>
        <v>0</v>
      </c>
      <c r="JHC80" s="321">
        <f t="shared" si="204"/>
        <v>0</v>
      </c>
      <c r="JHD80" s="321">
        <f t="shared" si="204"/>
        <v>0</v>
      </c>
      <c r="JHE80" s="321">
        <f t="shared" si="204"/>
        <v>0</v>
      </c>
      <c r="JHF80" s="321">
        <f t="shared" si="204"/>
        <v>0</v>
      </c>
      <c r="JHG80" s="321">
        <f t="shared" si="204"/>
        <v>0</v>
      </c>
      <c r="JHH80" s="321">
        <f t="shared" si="204"/>
        <v>0</v>
      </c>
      <c r="JHI80" s="321">
        <f t="shared" si="204"/>
        <v>0</v>
      </c>
      <c r="JHJ80" s="321">
        <f t="shared" si="204"/>
        <v>0</v>
      </c>
      <c r="JHK80" s="321">
        <f t="shared" si="204"/>
        <v>0</v>
      </c>
      <c r="JHL80" s="321">
        <f t="shared" si="204"/>
        <v>0</v>
      </c>
      <c r="JHM80" s="321">
        <f t="shared" si="204"/>
        <v>0</v>
      </c>
      <c r="JHN80" s="321">
        <f t="shared" si="204"/>
        <v>0</v>
      </c>
      <c r="JHO80" s="321">
        <f t="shared" si="204"/>
        <v>0</v>
      </c>
      <c r="JHP80" s="321">
        <f t="shared" si="204"/>
        <v>0</v>
      </c>
      <c r="JHQ80" s="321">
        <f t="shared" si="204"/>
        <v>0</v>
      </c>
      <c r="JHR80" s="321">
        <f t="shared" si="204"/>
        <v>0</v>
      </c>
      <c r="JHS80" s="321">
        <f t="shared" si="204"/>
        <v>0</v>
      </c>
      <c r="JHT80" s="321">
        <f t="shared" si="204"/>
        <v>0</v>
      </c>
      <c r="JHU80" s="321">
        <f t="shared" si="204"/>
        <v>0</v>
      </c>
      <c r="JHV80" s="321">
        <f t="shared" si="204"/>
        <v>0</v>
      </c>
      <c r="JHW80" s="321">
        <f t="shared" si="204"/>
        <v>0</v>
      </c>
      <c r="JHX80" s="321">
        <f t="shared" si="204"/>
        <v>0</v>
      </c>
      <c r="JHY80" s="321">
        <f t="shared" si="204"/>
        <v>0</v>
      </c>
      <c r="JHZ80" s="321">
        <f t="shared" si="204"/>
        <v>0</v>
      </c>
      <c r="JIA80" s="321">
        <f t="shared" si="205"/>
        <v>0</v>
      </c>
      <c r="JIB80" s="321">
        <f t="shared" si="205"/>
        <v>0</v>
      </c>
      <c r="JIC80" s="321">
        <f t="shared" si="205"/>
        <v>0</v>
      </c>
      <c r="JID80" s="321">
        <f t="shared" si="205"/>
        <v>0</v>
      </c>
      <c r="JIE80" s="321">
        <f t="shared" si="205"/>
        <v>0</v>
      </c>
      <c r="JIF80" s="321">
        <f t="shared" si="205"/>
        <v>0</v>
      </c>
      <c r="JIG80" s="321">
        <f t="shared" si="205"/>
        <v>0</v>
      </c>
      <c r="JIH80" s="321">
        <f t="shared" si="205"/>
        <v>0</v>
      </c>
      <c r="JII80" s="321">
        <f t="shared" si="205"/>
        <v>0</v>
      </c>
      <c r="JIJ80" s="321">
        <f t="shared" si="205"/>
        <v>0</v>
      </c>
      <c r="JIK80" s="321">
        <f t="shared" si="205"/>
        <v>0</v>
      </c>
      <c r="JIL80" s="321">
        <f t="shared" si="205"/>
        <v>0</v>
      </c>
      <c r="JIM80" s="321">
        <f t="shared" si="205"/>
        <v>0</v>
      </c>
      <c r="JIN80" s="321">
        <f t="shared" si="205"/>
        <v>0</v>
      </c>
      <c r="JIO80" s="321">
        <f t="shared" si="205"/>
        <v>0</v>
      </c>
      <c r="JIP80" s="321">
        <f t="shared" si="205"/>
        <v>0</v>
      </c>
      <c r="JIQ80" s="321">
        <f t="shared" si="205"/>
        <v>0</v>
      </c>
      <c r="JIR80" s="321">
        <f t="shared" si="205"/>
        <v>0</v>
      </c>
      <c r="JIS80" s="321">
        <f t="shared" si="205"/>
        <v>0</v>
      </c>
      <c r="JIT80" s="321">
        <f t="shared" si="205"/>
        <v>0</v>
      </c>
      <c r="JIU80" s="321">
        <f t="shared" si="205"/>
        <v>0</v>
      </c>
      <c r="JIV80" s="321">
        <f t="shared" si="205"/>
        <v>0</v>
      </c>
      <c r="JIW80" s="321">
        <f t="shared" si="205"/>
        <v>0</v>
      </c>
      <c r="JIX80" s="321">
        <f t="shared" si="205"/>
        <v>0</v>
      </c>
      <c r="JIY80" s="321">
        <f t="shared" si="205"/>
        <v>0</v>
      </c>
      <c r="JIZ80" s="321">
        <f t="shared" si="205"/>
        <v>0</v>
      </c>
      <c r="JJA80" s="321">
        <f t="shared" si="205"/>
        <v>0</v>
      </c>
      <c r="JJB80" s="321">
        <f t="shared" si="205"/>
        <v>0</v>
      </c>
      <c r="JJC80" s="321">
        <f t="shared" si="205"/>
        <v>0</v>
      </c>
      <c r="JJD80" s="321">
        <f t="shared" si="205"/>
        <v>0</v>
      </c>
      <c r="JJE80" s="321">
        <f t="shared" si="205"/>
        <v>0</v>
      </c>
      <c r="JJF80" s="321">
        <f t="shared" si="205"/>
        <v>0</v>
      </c>
      <c r="JJG80" s="321">
        <f t="shared" si="205"/>
        <v>0</v>
      </c>
      <c r="JJH80" s="321">
        <f t="shared" si="205"/>
        <v>0</v>
      </c>
      <c r="JJI80" s="321">
        <f t="shared" si="205"/>
        <v>0</v>
      </c>
      <c r="JJJ80" s="321">
        <f t="shared" si="205"/>
        <v>0</v>
      </c>
      <c r="JJK80" s="321">
        <f t="shared" si="205"/>
        <v>0</v>
      </c>
      <c r="JJL80" s="321">
        <f t="shared" si="205"/>
        <v>0</v>
      </c>
      <c r="JJM80" s="321">
        <f t="shared" si="205"/>
        <v>0</v>
      </c>
      <c r="JJN80" s="321">
        <f t="shared" si="205"/>
        <v>0</v>
      </c>
      <c r="JJO80" s="321">
        <f t="shared" si="205"/>
        <v>0</v>
      </c>
      <c r="JJP80" s="321">
        <f t="shared" si="205"/>
        <v>0</v>
      </c>
      <c r="JJQ80" s="321">
        <f t="shared" si="205"/>
        <v>0</v>
      </c>
      <c r="JJR80" s="321">
        <f t="shared" si="205"/>
        <v>0</v>
      </c>
      <c r="JJS80" s="321">
        <f t="shared" si="205"/>
        <v>0</v>
      </c>
      <c r="JJT80" s="321">
        <f t="shared" si="205"/>
        <v>0</v>
      </c>
      <c r="JJU80" s="321">
        <f t="shared" si="205"/>
        <v>0</v>
      </c>
      <c r="JJV80" s="321">
        <f t="shared" si="205"/>
        <v>0</v>
      </c>
      <c r="JJW80" s="321">
        <f t="shared" si="205"/>
        <v>0</v>
      </c>
      <c r="JJX80" s="321">
        <f t="shared" si="205"/>
        <v>0</v>
      </c>
      <c r="JJY80" s="321">
        <f t="shared" si="205"/>
        <v>0</v>
      </c>
      <c r="JJZ80" s="321">
        <f t="shared" si="205"/>
        <v>0</v>
      </c>
      <c r="JKA80" s="321">
        <f t="shared" si="205"/>
        <v>0</v>
      </c>
      <c r="JKB80" s="321">
        <f t="shared" si="205"/>
        <v>0</v>
      </c>
      <c r="JKC80" s="321">
        <f t="shared" si="205"/>
        <v>0</v>
      </c>
      <c r="JKD80" s="321">
        <f t="shared" si="205"/>
        <v>0</v>
      </c>
      <c r="JKE80" s="321">
        <f t="shared" si="205"/>
        <v>0</v>
      </c>
      <c r="JKF80" s="321">
        <f t="shared" si="205"/>
        <v>0</v>
      </c>
      <c r="JKG80" s="321">
        <f t="shared" si="205"/>
        <v>0</v>
      </c>
      <c r="JKH80" s="321">
        <f t="shared" si="205"/>
        <v>0</v>
      </c>
      <c r="JKI80" s="321">
        <f t="shared" si="205"/>
        <v>0</v>
      </c>
      <c r="JKJ80" s="321">
        <f t="shared" si="205"/>
        <v>0</v>
      </c>
      <c r="JKK80" s="321">
        <f t="shared" si="205"/>
        <v>0</v>
      </c>
      <c r="JKL80" s="321">
        <f t="shared" si="205"/>
        <v>0</v>
      </c>
      <c r="JKM80" s="321">
        <f t="shared" si="206"/>
        <v>0</v>
      </c>
      <c r="JKN80" s="321">
        <f t="shared" si="206"/>
        <v>0</v>
      </c>
      <c r="JKO80" s="321">
        <f t="shared" si="206"/>
        <v>0</v>
      </c>
      <c r="JKP80" s="321">
        <f t="shared" si="206"/>
        <v>0</v>
      </c>
      <c r="JKQ80" s="321">
        <f t="shared" si="206"/>
        <v>0</v>
      </c>
      <c r="JKR80" s="321">
        <f t="shared" si="206"/>
        <v>0</v>
      </c>
      <c r="JKS80" s="321">
        <f t="shared" si="206"/>
        <v>0</v>
      </c>
      <c r="JKT80" s="321">
        <f t="shared" si="206"/>
        <v>0</v>
      </c>
      <c r="JKU80" s="321">
        <f t="shared" si="206"/>
        <v>0</v>
      </c>
      <c r="JKV80" s="321">
        <f t="shared" si="206"/>
        <v>0</v>
      </c>
      <c r="JKW80" s="321">
        <f t="shared" si="206"/>
        <v>0</v>
      </c>
      <c r="JKX80" s="321">
        <f t="shared" si="206"/>
        <v>0</v>
      </c>
      <c r="JKY80" s="321">
        <f t="shared" si="206"/>
        <v>0</v>
      </c>
      <c r="JKZ80" s="321">
        <f t="shared" si="206"/>
        <v>0</v>
      </c>
      <c r="JLA80" s="321">
        <f t="shared" si="206"/>
        <v>0</v>
      </c>
      <c r="JLB80" s="321">
        <f t="shared" si="206"/>
        <v>0</v>
      </c>
      <c r="JLC80" s="321">
        <f t="shared" si="206"/>
        <v>0</v>
      </c>
      <c r="JLD80" s="321">
        <f t="shared" si="206"/>
        <v>0</v>
      </c>
      <c r="JLE80" s="321">
        <f t="shared" si="206"/>
        <v>0</v>
      </c>
      <c r="JLF80" s="321">
        <f t="shared" si="206"/>
        <v>0</v>
      </c>
      <c r="JLG80" s="321">
        <f t="shared" si="206"/>
        <v>0</v>
      </c>
      <c r="JLH80" s="321">
        <f t="shared" si="206"/>
        <v>0</v>
      </c>
      <c r="JLI80" s="321">
        <f t="shared" si="206"/>
        <v>0</v>
      </c>
      <c r="JLJ80" s="321">
        <f t="shared" si="206"/>
        <v>0</v>
      </c>
      <c r="JLK80" s="321">
        <f t="shared" si="206"/>
        <v>0</v>
      </c>
      <c r="JLL80" s="321">
        <f t="shared" si="206"/>
        <v>0</v>
      </c>
      <c r="JLM80" s="321">
        <f t="shared" si="206"/>
        <v>0</v>
      </c>
      <c r="JLN80" s="321">
        <f t="shared" si="206"/>
        <v>0</v>
      </c>
      <c r="JLO80" s="321">
        <f t="shared" si="206"/>
        <v>0</v>
      </c>
      <c r="JLP80" s="321">
        <f t="shared" si="206"/>
        <v>0</v>
      </c>
      <c r="JLQ80" s="321">
        <f t="shared" si="206"/>
        <v>0</v>
      </c>
      <c r="JLR80" s="321">
        <f t="shared" si="206"/>
        <v>0</v>
      </c>
      <c r="JLS80" s="321">
        <f t="shared" si="206"/>
        <v>0</v>
      </c>
      <c r="JLT80" s="321">
        <f t="shared" si="206"/>
        <v>0</v>
      </c>
      <c r="JLU80" s="321">
        <f t="shared" si="206"/>
        <v>0</v>
      </c>
      <c r="JLV80" s="321">
        <f t="shared" si="206"/>
        <v>0</v>
      </c>
      <c r="JLW80" s="321">
        <f t="shared" si="206"/>
        <v>0</v>
      </c>
      <c r="JLX80" s="321">
        <f t="shared" si="206"/>
        <v>0</v>
      </c>
      <c r="JLY80" s="321">
        <f t="shared" si="206"/>
        <v>0</v>
      </c>
      <c r="JLZ80" s="321">
        <f t="shared" si="206"/>
        <v>0</v>
      </c>
      <c r="JMA80" s="321">
        <f t="shared" si="206"/>
        <v>0</v>
      </c>
      <c r="JMB80" s="321">
        <f t="shared" si="206"/>
        <v>0</v>
      </c>
      <c r="JMC80" s="321">
        <f t="shared" si="206"/>
        <v>0</v>
      </c>
      <c r="JMD80" s="321">
        <f t="shared" si="206"/>
        <v>0</v>
      </c>
      <c r="JME80" s="321">
        <f t="shared" si="206"/>
        <v>0</v>
      </c>
      <c r="JMF80" s="321">
        <f t="shared" si="206"/>
        <v>0</v>
      </c>
      <c r="JMG80" s="321">
        <f t="shared" si="206"/>
        <v>0</v>
      </c>
      <c r="JMH80" s="321">
        <f t="shared" si="206"/>
        <v>0</v>
      </c>
      <c r="JMI80" s="321">
        <f t="shared" si="206"/>
        <v>0</v>
      </c>
      <c r="JMJ80" s="321">
        <f t="shared" si="206"/>
        <v>0</v>
      </c>
      <c r="JMK80" s="321">
        <f t="shared" si="206"/>
        <v>0</v>
      </c>
      <c r="JML80" s="321">
        <f t="shared" si="206"/>
        <v>0</v>
      </c>
      <c r="JMM80" s="321">
        <f t="shared" si="206"/>
        <v>0</v>
      </c>
      <c r="JMN80" s="321">
        <f t="shared" si="206"/>
        <v>0</v>
      </c>
      <c r="JMO80" s="321">
        <f t="shared" si="206"/>
        <v>0</v>
      </c>
      <c r="JMP80" s="321">
        <f t="shared" si="206"/>
        <v>0</v>
      </c>
      <c r="JMQ80" s="321">
        <f t="shared" si="206"/>
        <v>0</v>
      </c>
      <c r="JMR80" s="321">
        <f t="shared" si="206"/>
        <v>0</v>
      </c>
      <c r="JMS80" s="321">
        <f t="shared" si="206"/>
        <v>0</v>
      </c>
      <c r="JMT80" s="321">
        <f t="shared" si="206"/>
        <v>0</v>
      </c>
      <c r="JMU80" s="321">
        <f t="shared" si="206"/>
        <v>0</v>
      </c>
      <c r="JMV80" s="321">
        <f t="shared" si="206"/>
        <v>0</v>
      </c>
      <c r="JMW80" s="321">
        <f t="shared" si="206"/>
        <v>0</v>
      </c>
      <c r="JMX80" s="321">
        <f t="shared" si="206"/>
        <v>0</v>
      </c>
      <c r="JMY80" s="321">
        <f t="shared" si="207"/>
        <v>0</v>
      </c>
      <c r="JMZ80" s="321">
        <f t="shared" si="207"/>
        <v>0</v>
      </c>
      <c r="JNA80" s="321">
        <f t="shared" si="207"/>
        <v>0</v>
      </c>
      <c r="JNB80" s="321">
        <f t="shared" si="207"/>
        <v>0</v>
      </c>
      <c r="JNC80" s="321">
        <f t="shared" si="207"/>
        <v>0</v>
      </c>
      <c r="JND80" s="321">
        <f t="shared" si="207"/>
        <v>0</v>
      </c>
      <c r="JNE80" s="321">
        <f t="shared" si="207"/>
        <v>0</v>
      </c>
      <c r="JNF80" s="321">
        <f t="shared" si="207"/>
        <v>0</v>
      </c>
      <c r="JNG80" s="321">
        <f t="shared" si="207"/>
        <v>0</v>
      </c>
      <c r="JNH80" s="321">
        <f t="shared" si="207"/>
        <v>0</v>
      </c>
      <c r="JNI80" s="321">
        <f t="shared" si="207"/>
        <v>0</v>
      </c>
      <c r="JNJ80" s="321">
        <f t="shared" si="207"/>
        <v>0</v>
      </c>
      <c r="JNK80" s="321">
        <f t="shared" si="207"/>
        <v>0</v>
      </c>
      <c r="JNL80" s="321">
        <f t="shared" si="207"/>
        <v>0</v>
      </c>
      <c r="JNM80" s="321">
        <f t="shared" si="207"/>
        <v>0</v>
      </c>
      <c r="JNN80" s="321">
        <f t="shared" si="207"/>
        <v>0</v>
      </c>
      <c r="JNO80" s="321">
        <f t="shared" si="207"/>
        <v>0</v>
      </c>
      <c r="JNP80" s="321">
        <f t="shared" si="207"/>
        <v>0</v>
      </c>
      <c r="JNQ80" s="321">
        <f t="shared" si="207"/>
        <v>0</v>
      </c>
      <c r="JNR80" s="321">
        <f t="shared" si="207"/>
        <v>0</v>
      </c>
      <c r="JNS80" s="321">
        <f t="shared" si="207"/>
        <v>0</v>
      </c>
      <c r="JNT80" s="321">
        <f t="shared" si="207"/>
        <v>0</v>
      </c>
      <c r="JNU80" s="321">
        <f t="shared" si="207"/>
        <v>0</v>
      </c>
      <c r="JNV80" s="321">
        <f t="shared" si="207"/>
        <v>0</v>
      </c>
      <c r="JNW80" s="321">
        <f t="shared" si="207"/>
        <v>0</v>
      </c>
      <c r="JNX80" s="321">
        <f t="shared" si="207"/>
        <v>0</v>
      </c>
      <c r="JNY80" s="321">
        <f t="shared" si="207"/>
        <v>0</v>
      </c>
      <c r="JNZ80" s="321">
        <f t="shared" si="207"/>
        <v>0</v>
      </c>
      <c r="JOA80" s="321">
        <f t="shared" si="207"/>
        <v>0</v>
      </c>
      <c r="JOB80" s="321">
        <f t="shared" si="207"/>
        <v>0</v>
      </c>
      <c r="JOC80" s="321">
        <f t="shared" si="207"/>
        <v>0</v>
      </c>
      <c r="JOD80" s="321">
        <f t="shared" si="207"/>
        <v>0</v>
      </c>
      <c r="JOE80" s="321">
        <f t="shared" si="207"/>
        <v>0</v>
      </c>
      <c r="JOF80" s="321">
        <f t="shared" si="207"/>
        <v>0</v>
      </c>
      <c r="JOG80" s="321">
        <f t="shared" si="207"/>
        <v>0</v>
      </c>
      <c r="JOH80" s="321">
        <f t="shared" si="207"/>
        <v>0</v>
      </c>
      <c r="JOI80" s="321">
        <f t="shared" si="207"/>
        <v>0</v>
      </c>
      <c r="JOJ80" s="321">
        <f t="shared" si="207"/>
        <v>0</v>
      </c>
      <c r="JOK80" s="321">
        <f t="shared" si="207"/>
        <v>0</v>
      </c>
      <c r="JOL80" s="321">
        <f t="shared" si="207"/>
        <v>0</v>
      </c>
      <c r="JOM80" s="321">
        <f t="shared" si="207"/>
        <v>0</v>
      </c>
      <c r="JON80" s="321">
        <f t="shared" si="207"/>
        <v>0</v>
      </c>
      <c r="JOO80" s="321">
        <f t="shared" si="207"/>
        <v>0</v>
      </c>
      <c r="JOP80" s="321">
        <f t="shared" si="207"/>
        <v>0</v>
      </c>
      <c r="JOQ80" s="321">
        <f t="shared" si="207"/>
        <v>0</v>
      </c>
      <c r="JOR80" s="321">
        <f t="shared" si="207"/>
        <v>0</v>
      </c>
      <c r="JOS80" s="321">
        <f t="shared" si="207"/>
        <v>0</v>
      </c>
      <c r="JOT80" s="321">
        <f t="shared" si="207"/>
        <v>0</v>
      </c>
      <c r="JOU80" s="321">
        <f t="shared" si="207"/>
        <v>0</v>
      </c>
      <c r="JOV80" s="321">
        <f t="shared" si="207"/>
        <v>0</v>
      </c>
      <c r="JOW80" s="321">
        <f t="shared" si="207"/>
        <v>0</v>
      </c>
      <c r="JOX80" s="321">
        <f t="shared" si="207"/>
        <v>0</v>
      </c>
      <c r="JOY80" s="321">
        <f t="shared" si="207"/>
        <v>0</v>
      </c>
      <c r="JOZ80" s="321">
        <f t="shared" si="207"/>
        <v>0</v>
      </c>
      <c r="JPA80" s="321">
        <f t="shared" si="207"/>
        <v>0</v>
      </c>
      <c r="JPB80" s="321">
        <f t="shared" si="207"/>
        <v>0</v>
      </c>
      <c r="JPC80" s="321">
        <f t="shared" si="207"/>
        <v>0</v>
      </c>
      <c r="JPD80" s="321">
        <f t="shared" si="207"/>
        <v>0</v>
      </c>
      <c r="JPE80" s="321">
        <f t="shared" si="207"/>
        <v>0</v>
      </c>
      <c r="JPF80" s="321">
        <f t="shared" si="207"/>
        <v>0</v>
      </c>
      <c r="JPG80" s="321">
        <f t="shared" si="207"/>
        <v>0</v>
      </c>
      <c r="JPH80" s="321">
        <f t="shared" si="207"/>
        <v>0</v>
      </c>
      <c r="JPI80" s="321">
        <f t="shared" si="207"/>
        <v>0</v>
      </c>
      <c r="JPJ80" s="321">
        <f t="shared" si="207"/>
        <v>0</v>
      </c>
      <c r="JPK80" s="321">
        <f t="shared" si="208"/>
        <v>0</v>
      </c>
      <c r="JPL80" s="321">
        <f t="shared" si="208"/>
        <v>0</v>
      </c>
      <c r="JPM80" s="321">
        <f t="shared" si="208"/>
        <v>0</v>
      </c>
      <c r="JPN80" s="321">
        <f t="shared" si="208"/>
        <v>0</v>
      </c>
      <c r="JPO80" s="321">
        <f t="shared" si="208"/>
        <v>0</v>
      </c>
      <c r="JPP80" s="321">
        <f t="shared" si="208"/>
        <v>0</v>
      </c>
      <c r="JPQ80" s="321">
        <f t="shared" si="208"/>
        <v>0</v>
      </c>
      <c r="JPR80" s="321">
        <f t="shared" si="208"/>
        <v>0</v>
      </c>
      <c r="JPS80" s="321">
        <f t="shared" si="208"/>
        <v>0</v>
      </c>
      <c r="JPT80" s="321">
        <f t="shared" si="208"/>
        <v>0</v>
      </c>
      <c r="JPU80" s="321">
        <f t="shared" si="208"/>
        <v>0</v>
      </c>
      <c r="JPV80" s="321">
        <f t="shared" si="208"/>
        <v>0</v>
      </c>
      <c r="JPW80" s="321">
        <f t="shared" si="208"/>
        <v>0</v>
      </c>
      <c r="JPX80" s="321">
        <f t="shared" si="208"/>
        <v>0</v>
      </c>
      <c r="JPY80" s="321">
        <f t="shared" si="208"/>
        <v>0</v>
      </c>
      <c r="JPZ80" s="321">
        <f t="shared" si="208"/>
        <v>0</v>
      </c>
      <c r="JQA80" s="321">
        <f t="shared" si="208"/>
        <v>0</v>
      </c>
      <c r="JQB80" s="321">
        <f t="shared" si="208"/>
        <v>0</v>
      </c>
      <c r="JQC80" s="321">
        <f t="shared" si="208"/>
        <v>0</v>
      </c>
      <c r="JQD80" s="321">
        <f t="shared" si="208"/>
        <v>0</v>
      </c>
      <c r="JQE80" s="321">
        <f t="shared" si="208"/>
        <v>0</v>
      </c>
      <c r="JQF80" s="321">
        <f t="shared" si="208"/>
        <v>0</v>
      </c>
      <c r="JQG80" s="321">
        <f t="shared" si="208"/>
        <v>0</v>
      </c>
      <c r="JQH80" s="321">
        <f t="shared" si="208"/>
        <v>0</v>
      </c>
      <c r="JQI80" s="321">
        <f t="shared" si="208"/>
        <v>0</v>
      </c>
      <c r="JQJ80" s="321">
        <f t="shared" si="208"/>
        <v>0</v>
      </c>
      <c r="JQK80" s="321">
        <f t="shared" si="208"/>
        <v>0</v>
      </c>
      <c r="JQL80" s="321">
        <f t="shared" si="208"/>
        <v>0</v>
      </c>
      <c r="JQM80" s="321">
        <f t="shared" si="208"/>
        <v>0</v>
      </c>
      <c r="JQN80" s="321">
        <f t="shared" si="208"/>
        <v>0</v>
      </c>
      <c r="JQO80" s="321">
        <f t="shared" si="208"/>
        <v>0</v>
      </c>
      <c r="JQP80" s="321">
        <f t="shared" si="208"/>
        <v>0</v>
      </c>
      <c r="JQQ80" s="321">
        <f t="shared" si="208"/>
        <v>0</v>
      </c>
      <c r="JQR80" s="321">
        <f t="shared" si="208"/>
        <v>0</v>
      </c>
      <c r="JQS80" s="321">
        <f t="shared" si="208"/>
        <v>0</v>
      </c>
      <c r="JQT80" s="321">
        <f t="shared" si="208"/>
        <v>0</v>
      </c>
      <c r="JQU80" s="321">
        <f t="shared" si="208"/>
        <v>0</v>
      </c>
      <c r="JQV80" s="321">
        <f t="shared" si="208"/>
        <v>0</v>
      </c>
      <c r="JQW80" s="321">
        <f t="shared" si="208"/>
        <v>0</v>
      </c>
      <c r="JQX80" s="321">
        <f t="shared" si="208"/>
        <v>0</v>
      </c>
      <c r="JQY80" s="321">
        <f t="shared" si="208"/>
        <v>0</v>
      </c>
      <c r="JQZ80" s="321">
        <f t="shared" si="208"/>
        <v>0</v>
      </c>
      <c r="JRA80" s="321">
        <f t="shared" si="208"/>
        <v>0</v>
      </c>
      <c r="JRB80" s="321">
        <f t="shared" si="208"/>
        <v>0</v>
      </c>
      <c r="JRC80" s="321">
        <f t="shared" si="208"/>
        <v>0</v>
      </c>
      <c r="JRD80" s="321">
        <f t="shared" si="208"/>
        <v>0</v>
      </c>
      <c r="JRE80" s="321">
        <f t="shared" si="208"/>
        <v>0</v>
      </c>
      <c r="JRF80" s="321">
        <f t="shared" si="208"/>
        <v>0</v>
      </c>
      <c r="JRG80" s="321">
        <f t="shared" si="208"/>
        <v>0</v>
      </c>
      <c r="JRH80" s="321">
        <f t="shared" si="208"/>
        <v>0</v>
      </c>
      <c r="JRI80" s="321">
        <f t="shared" si="208"/>
        <v>0</v>
      </c>
      <c r="JRJ80" s="321">
        <f t="shared" si="208"/>
        <v>0</v>
      </c>
      <c r="JRK80" s="321">
        <f t="shared" si="208"/>
        <v>0</v>
      </c>
      <c r="JRL80" s="321">
        <f t="shared" si="208"/>
        <v>0</v>
      </c>
      <c r="JRM80" s="321">
        <f t="shared" si="208"/>
        <v>0</v>
      </c>
      <c r="JRN80" s="321">
        <f t="shared" si="208"/>
        <v>0</v>
      </c>
      <c r="JRO80" s="321">
        <f t="shared" si="208"/>
        <v>0</v>
      </c>
      <c r="JRP80" s="321">
        <f t="shared" si="208"/>
        <v>0</v>
      </c>
      <c r="JRQ80" s="321">
        <f t="shared" si="208"/>
        <v>0</v>
      </c>
      <c r="JRR80" s="321">
        <f t="shared" si="208"/>
        <v>0</v>
      </c>
      <c r="JRS80" s="321">
        <f t="shared" si="208"/>
        <v>0</v>
      </c>
      <c r="JRT80" s="321">
        <f t="shared" si="208"/>
        <v>0</v>
      </c>
      <c r="JRU80" s="321">
        <f t="shared" si="208"/>
        <v>0</v>
      </c>
      <c r="JRV80" s="321">
        <f t="shared" si="208"/>
        <v>0</v>
      </c>
      <c r="JRW80" s="321">
        <f t="shared" si="209"/>
        <v>0</v>
      </c>
      <c r="JRX80" s="321">
        <f t="shared" si="209"/>
        <v>0</v>
      </c>
      <c r="JRY80" s="321">
        <f t="shared" si="209"/>
        <v>0</v>
      </c>
      <c r="JRZ80" s="321">
        <f t="shared" si="209"/>
        <v>0</v>
      </c>
      <c r="JSA80" s="321">
        <f t="shared" si="209"/>
        <v>0</v>
      </c>
      <c r="JSB80" s="321">
        <f t="shared" si="209"/>
        <v>0</v>
      </c>
      <c r="JSC80" s="321">
        <f t="shared" si="209"/>
        <v>0</v>
      </c>
      <c r="JSD80" s="321">
        <f t="shared" si="209"/>
        <v>0</v>
      </c>
      <c r="JSE80" s="321">
        <f t="shared" si="209"/>
        <v>0</v>
      </c>
      <c r="JSF80" s="321">
        <f t="shared" si="209"/>
        <v>0</v>
      </c>
      <c r="JSG80" s="321">
        <f t="shared" si="209"/>
        <v>0</v>
      </c>
      <c r="JSH80" s="321">
        <f t="shared" si="209"/>
        <v>0</v>
      </c>
      <c r="JSI80" s="321">
        <f t="shared" si="209"/>
        <v>0</v>
      </c>
      <c r="JSJ80" s="321">
        <f t="shared" si="209"/>
        <v>0</v>
      </c>
      <c r="JSK80" s="321">
        <f t="shared" si="209"/>
        <v>0</v>
      </c>
      <c r="JSL80" s="321">
        <f t="shared" si="209"/>
        <v>0</v>
      </c>
      <c r="JSM80" s="321">
        <f t="shared" si="209"/>
        <v>0</v>
      </c>
      <c r="JSN80" s="321">
        <f t="shared" si="209"/>
        <v>0</v>
      </c>
      <c r="JSO80" s="321">
        <f t="shared" si="209"/>
        <v>0</v>
      </c>
      <c r="JSP80" s="321">
        <f t="shared" si="209"/>
        <v>0</v>
      </c>
      <c r="JSQ80" s="321">
        <f t="shared" si="209"/>
        <v>0</v>
      </c>
      <c r="JSR80" s="321">
        <f t="shared" si="209"/>
        <v>0</v>
      </c>
      <c r="JSS80" s="321">
        <f t="shared" si="209"/>
        <v>0</v>
      </c>
      <c r="JST80" s="321">
        <f t="shared" si="209"/>
        <v>0</v>
      </c>
      <c r="JSU80" s="321">
        <f t="shared" si="209"/>
        <v>0</v>
      </c>
      <c r="JSV80" s="321">
        <f t="shared" si="209"/>
        <v>0</v>
      </c>
      <c r="JSW80" s="321">
        <f t="shared" si="209"/>
        <v>0</v>
      </c>
      <c r="JSX80" s="321">
        <f t="shared" si="209"/>
        <v>0</v>
      </c>
      <c r="JSY80" s="321">
        <f t="shared" si="209"/>
        <v>0</v>
      </c>
      <c r="JSZ80" s="321">
        <f t="shared" si="209"/>
        <v>0</v>
      </c>
      <c r="JTA80" s="321">
        <f t="shared" si="209"/>
        <v>0</v>
      </c>
      <c r="JTB80" s="321">
        <f t="shared" si="209"/>
        <v>0</v>
      </c>
      <c r="JTC80" s="321">
        <f t="shared" si="209"/>
        <v>0</v>
      </c>
      <c r="JTD80" s="321">
        <f t="shared" si="209"/>
        <v>0</v>
      </c>
      <c r="JTE80" s="321">
        <f t="shared" si="209"/>
        <v>0</v>
      </c>
      <c r="JTF80" s="321">
        <f t="shared" si="209"/>
        <v>0</v>
      </c>
      <c r="JTG80" s="321">
        <f t="shared" si="209"/>
        <v>0</v>
      </c>
      <c r="JTH80" s="321">
        <f t="shared" si="209"/>
        <v>0</v>
      </c>
      <c r="JTI80" s="321">
        <f t="shared" si="209"/>
        <v>0</v>
      </c>
      <c r="JTJ80" s="321">
        <f t="shared" si="209"/>
        <v>0</v>
      </c>
      <c r="JTK80" s="321">
        <f t="shared" si="209"/>
        <v>0</v>
      </c>
      <c r="JTL80" s="321">
        <f t="shared" si="209"/>
        <v>0</v>
      </c>
      <c r="JTM80" s="321">
        <f t="shared" si="209"/>
        <v>0</v>
      </c>
      <c r="JTN80" s="321">
        <f t="shared" si="209"/>
        <v>0</v>
      </c>
      <c r="JTO80" s="321">
        <f t="shared" si="209"/>
        <v>0</v>
      </c>
      <c r="JTP80" s="321">
        <f t="shared" si="209"/>
        <v>0</v>
      </c>
      <c r="JTQ80" s="321">
        <f t="shared" si="209"/>
        <v>0</v>
      </c>
      <c r="JTR80" s="321">
        <f t="shared" si="209"/>
        <v>0</v>
      </c>
      <c r="JTS80" s="321">
        <f t="shared" si="209"/>
        <v>0</v>
      </c>
      <c r="JTT80" s="321">
        <f t="shared" si="209"/>
        <v>0</v>
      </c>
      <c r="JTU80" s="321">
        <f t="shared" si="209"/>
        <v>0</v>
      </c>
      <c r="JTV80" s="321">
        <f t="shared" si="209"/>
        <v>0</v>
      </c>
      <c r="JTW80" s="321">
        <f t="shared" si="209"/>
        <v>0</v>
      </c>
      <c r="JTX80" s="321">
        <f t="shared" si="209"/>
        <v>0</v>
      </c>
      <c r="JTY80" s="321">
        <f t="shared" si="209"/>
        <v>0</v>
      </c>
      <c r="JTZ80" s="321">
        <f t="shared" si="209"/>
        <v>0</v>
      </c>
      <c r="JUA80" s="321">
        <f t="shared" si="209"/>
        <v>0</v>
      </c>
      <c r="JUB80" s="321">
        <f t="shared" si="209"/>
        <v>0</v>
      </c>
      <c r="JUC80" s="321">
        <f t="shared" si="209"/>
        <v>0</v>
      </c>
      <c r="JUD80" s="321">
        <f t="shared" si="209"/>
        <v>0</v>
      </c>
      <c r="JUE80" s="321">
        <f t="shared" si="209"/>
        <v>0</v>
      </c>
      <c r="JUF80" s="321">
        <f t="shared" si="209"/>
        <v>0</v>
      </c>
      <c r="JUG80" s="321">
        <f t="shared" si="209"/>
        <v>0</v>
      </c>
      <c r="JUH80" s="321">
        <f t="shared" si="209"/>
        <v>0</v>
      </c>
      <c r="JUI80" s="321">
        <f t="shared" si="210"/>
        <v>0</v>
      </c>
      <c r="JUJ80" s="321">
        <f t="shared" si="210"/>
        <v>0</v>
      </c>
      <c r="JUK80" s="321">
        <f t="shared" si="210"/>
        <v>0</v>
      </c>
      <c r="JUL80" s="321">
        <f t="shared" si="210"/>
        <v>0</v>
      </c>
      <c r="JUM80" s="321">
        <f t="shared" si="210"/>
        <v>0</v>
      </c>
      <c r="JUN80" s="321">
        <f t="shared" si="210"/>
        <v>0</v>
      </c>
      <c r="JUO80" s="321">
        <f t="shared" si="210"/>
        <v>0</v>
      </c>
      <c r="JUP80" s="321">
        <f t="shared" si="210"/>
        <v>0</v>
      </c>
      <c r="JUQ80" s="321">
        <f t="shared" si="210"/>
        <v>0</v>
      </c>
      <c r="JUR80" s="321">
        <f t="shared" si="210"/>
        <v>0</v>
      </c>
      <c r="JUS80" s="321">
        <f t="shared" si="210"/>
        <v>0</v>
      </c>
      <c r="JUT80" s="321">
        <f t="shared" si="210"/>
        <v>0</v>
      </c>
      <c r="JUU80" s="321">
        <f t="shared" si="210"/>
        <v>0</v>
      </c>
      <c r="JUV80" s="321">
        <f t="shared" si="210"/>
        <v>0</v>
      </c>
      <c r="JUW80" s="321">
        <f t="shared" si="210"/>
        <v>0</v>
      </c>
      <c r="JUX80" s="321">
        <f t="shared" si="210"/>
        <v>0</v>
      </c>
      <c r="JUY80" s="321">
        <f t="shared" si="210"/>
        <v>0</v>
      </c>
      <c r="JUZ80" s="321">
        <f t="shared" si="210"/>
        <v>0</v>
      </c>
      <c r="JVA80" s="321">
        <f t="shared" si="210"/>
        <v>0</v>
      </c>
      <c r="JVB80" s="321">
        <f t="shared" si="210"/>
        <v>0</v>
      </c>
      <c r="JVC80" s="321">
        <f t="shared" si="210"/>
        <v>0</v>
      </c>
      <c r="JVD80" s="321">
        <f t="shared" si="210"/>
        <v>0</v>
      </c>
      <c r="JVE80" s="321">
        <f t="shared" si="210"/>
        <v>0</v>
      </c>
      <c r="JVF80" s="321">
        <f t="shared" si="210"/>
        <v>0</v>
      </c>
      <c r="JVG80" s="321">
        <f t="shared" si="210"/>
        <v>0</v>
      </c>
      <c r="JVH80" s="321">
        <f t="shared" si="210"/>
        <v>0</v>
      </c>
      <c r="JVI80" s="321">
        <f t="shared" si="210"/>
        <v>0</v>
      </c>
      <c r="JVJ80" s="321">
        <f t="shared" si="210"/>
        <v>0</v>
      </c>
      <c r="JVK80" s="321">
        <f t="shared" si="210"/>
        <v>0</v>
      </c>
      <c r="JVL80" s="321">
        <f t="shared" si="210"/>
        <v>0</v>
      </c>
      <c r="JVM80" s="321">
        <f t="shared" si="210"/>
        <v>0</v>
      </c>
      <c r="JVN80" s="321">
        <f t="shared" si="210"/>
        <v>0</v>
      </c>
      <c r="JVO80" s="321">
        <f t="shared" si="210"/>
        <v>0</v>
      </c>
      <c r="JVP80" s="321">
        <f t="shared" si="210"/>
        <v>0</v>
      </c>
      <c r="JVQ80" s="321">
        <f t="shared" si="210"/>
        <v>0</v>
      </c>
      <c r="JVR80" s="321">
        <f t="shared" si="210"/>
        <v>0</v>
      </c>
      <c r="JVS80" s="321">
        <f t="shared" si="210"/>
        <v>0</v>
      </c>
      <c r="JVT80" s="321">
        <f t="shared" si="210"/>
        <v>0</v>
      </c>
      <c r="JVU80" s="321">
        <f t="shared" si="210"/>
        <v>0</v>
      </c>
      <c r="JVV80" s="321">
        <f t="shared" si="210"/>
        <v>0</v>
      </c>
      <c r="JVW80" s="321">
        <f t="shared" si="210"/>
        <v>0</v>
      </c>
      <c r="JVX80" s="321">
        <f t="shared" si="210"/>
        <v>0</v>
      </c>
      <c r="JVY80" s="321">
        <f t="shared" si="210"/>
        <v>0</v>
      </c>
      <c r="JVZ80" s="321">
        <f t="shared" si="210"/>
        <v>0</v>
      </c>
      <c r="JWA80" s="321">
        <f t="shared" si="210"/>
        <v>0</v>
      </c>
      <c r="JWB80" s="321">
        <f t="shared" si="210"/>
        <v>0</v>
      </c>
      <c r="JWC80" s="321">
        <f t="shared" si="210"/>
        <v>0</v>
      </c>
      <c r="JWD80" s="321">
        <f t="shared" si="210"/>
        <v>0</v>
      </c>
      <c r="JWE80" s="321">
        <f t="shared" si="210"/>
        <v>0</v>
      </c>
      <c r="JWF80" s="321">
        <f t="shared" si="210"/>
        <v>0</v>
      </c>
      <c r="JWG80" s="321">
        <f t="shared" si="210"/>
        <v>0</v>
      </c>
      <c r="JWH80" s="321">
        <f t="shared" si="210"/>
        <v>0</v>
      </c>
      <c r="JWI80" s="321">
        <f t="shared" si="210"/>
        <v>0</v>
      </c>
      <c r="JWJ80" s="321">
        <f t="shared" si="210"/>
        <v>0</v>
      </c>
      <c r="JWK80" s="321">
        <f t="shared" si="210"/>
        <v>0</v>
      </c>
      <c r="JWL80" s="321">
        <f t="shared" si="210"/>
        <v>0</v>
      </c>
      <c r="JWM80" s="321">
        <f t="shared" si="210"/>
        <v>0</v>
      </c>
      <c r="JWN80" s="321">
        <f t="shared" si="210"/>
        <v>0</v>
      </c>
      <c r="JWO80" s="321">
        <f t="shared" si="210"/>
        <v>0</v>
      </c>
      <c r="JWP80" s="321">
        <f t="shared" si="210"/>
        <v>0</v>
      </c>
      <c r="JWQ80" s="321">
        <f t="shared" si="210"/>
        <v>0</v>
      </c>
      <c r="JWR80" s="321">
        <f t="shared" si="210"/>
        <v>0</v>
      </c>
      <c r="JWS80" s="321">
        <f t="shared" si="210"/>
        <v>0</v>
      </c>
      <c r="JWT80" s="321">
        <f t="shared" si="210"/>
        <v>0</v>
      </c>
      <c r="JWU80" s="321">
        <f t="shared" si="211"/>
        <v>0</v>
      </c>
      <c r="JWV80" s="321">
        <f t="shared" si="211"/>
        <v>0</v>
      </c>
      <c r="JWW80" s="321">
        <f t="shared" si="211"/>
        <v>0</v>
      </c>
      <c r="JWX80" s="321">
        <f t="shared" si="211"/>
        <v>0</v>
      </c>
      <c r="JWY80" s="321">
        <f t="shared" si="211"/>
        <v>0</v>
      </c>
      <c r="JWZ80" s="321">
        <f t="shared" si="211"/>
        <v>0</v>
      </c>
      <c r="JXA80" s="321">
        <f t="shared" si="211"/>
        <v>0</v>
      </c>
      <c r="JXB80" s="321">
        <f t="shared" si="211"/>
        <v>0</v>
      </c>
      <c r="JXC80" s="321">
        <f t="shared" si="211"/>
        <v>0</v>
      </c>
      <c r="JXD80" s="321">
        <f t="shared" si="211"/>
        <v>0</v>
      </c>
      <c r="JXE80" s="321">
        <f t="shared" si="211"/>
        <v>0</v>
      </c>
      <c r="JXF80" s="321">
        <f t="shared" si="211"/>
        <v>0</v>
      </c>
      <c r="JXG80" s="321">
        <f t="shared" si="211"/>
        <v>0</v>
      </c>
      <c r="JXH80" s="321">
        <f t="shared" si="211"/>
        <v>0</v>
      </c>
      <c r="JXI80" s="321">
        <f t="shared" si="211"/>
        <v>0</v>
      </c>
      <c r="JXJ80" s="321">
        <f t="shared" si="211"/>
        <v>0</v>
      </c>
      <c r="JXK80" s="321">
        <f t="shared" si="211"/>
        <v>0</v>
      </c>
      <c r="JXL80" s="321">
        <f t="shared" si="211"/>
        <v>0</v>
      </c>
      <c r="JXM80" s="321">
        <f t="shared" si="211"/>
        <v>0</v>
      </c>
      <c r="JXN80" s="321">
        <f t="shared" si="211"/>
        <v>0</v>
      </c>
      <c r="JXO80" s="321">
        <f t="shared" si="211"/>
        <v>0</v>
      </c>
      <c r="JXP80" s="321">
        <f t="shared" si="211"/>
        <v>0</v>
      </c>
      <c r="JXQ80" s="321">
        <f t="shared" si="211"/>
        <v>0</v>
      </c>
      <c r="JXR80" s="321">
        <f t="shared" si="211"/>
        <v>0</v>
      </c>
      <c r="JXS80" s="321">
        <f t="shared" si="211"/>
        <v>0</v>
      </c>
      <c r="JXT80" s="321">
        <f t="shared" si="211"/>
        <v>0</v>
      </c>
      <c r="JXU80" s="321">
        <f t="shared" si="211"/>
        <v>0</v>
      </c>
      <c r="JXV80" s="321">
        <f t="shared" si="211"/>
        <v>0</v>
      </c>
      <c r="JXW80" s="321">
        <f t="shared" si="211"/>
        <v>0</v>
      </c>
      <c r="JXX80" s="321">
        <f t="shared" si="211"/>
        <v>0</v>
      </c>
      <c r="JXY80" s="321">
        <f t="shared" si="211"/>
        <v>0</v>
      </c>
      <c r="JXZ80" s="321">
        <f t="shared" si="211"/>
        <v>0</v>
      </c>
      <c r="JYA80" s="321">
        <f t="shared" si="211"/>
        <v>0</v>
      </c>
      <c r="JYB80" s="321">
        <f t="shared" si="211"/>
        <v>0</v>
      </c>
      <c r="JYC80" s="321">
        <f t="shared" si="211"/>
        <v>0</v>
      </c>
      <c r="JYD80" s="321">
        <f t="shared" si="211"/>
        <v>0</v>
      </c>
      <c r="JYE80" s="321">
        <f t="shared" si="211"/>
        <v>0</v>
      </c>
      <c r="JYF80" s="321">
        <f t="shared" si="211"/>
        <v>0</v>
      </c>
      <c r="JYG80" s="321">
        <f t="shared" si="211"/>
        <v>0</v>
      </c>
      <c r="JYH80" s="321">
        <f t="shared" si="211"/>
        <v>0</v>
      </c>
      <c r="JYI80" s="321">
        <f t="shared" si="211"/>
        <v>0</v>
      </c>
      <c r="JYJ80" s="321">
        <f t="shared" si="211"/>
        <v>0</v>
      </c>
      <c r="JYK80" s="321">
        <f t="shared" si="211"/>
        <v>0</v>
      </c>
      <c r="JYL80" s="321">
        <f t="shared" si="211"/>
        <v>0</v>
      </c>
      <c r="JYM80" s="321">
        <f t="shared" si="211"/>
        <v>0</v>
      </c>
      <c r="JYN80" s="321">
        <f t="shared" si="211"/>
        <v>0</v>
      </c>
      <c r="JYO80" s="321">
        <f t="shared" si="211"/>
        <v>0</v>
      </c>
      <c r="JYP80" s="321">
        <f t="shared" si="211"/>
        <v>0</v>
      </c>
      <c r="JYQ80" s="321">
        <f t="shared" si="211"/>
        <v>0</v>
      </c>
      <c r="JYR80" s="321">
        <f t="shared" si="211"/>
        <v>0</v>
      </c>
      <c r="JYS80" s="321">
        <f t="shared" si="211"/>
        <v>0</v>
      </c>
      <c r="JYT80" s="321">
        <f t="shared" si="211"/>
        <v>0</v>
      </c>
      <c r="JYU80" s="321">
        <f t="shared" si="211"/>
        <v>0</v>
      </c>
      <c r="JYV80" s="321">
        <f t="shared" si="211"/>
        <v>0</v>
      </c>
      <c r="JYW80" s="321">
        <f t="shared" si="211"/>
        <v>0</v>
      </c>
      <c r="JYX80" s="321">
        <f t="shared" si="211"/>
        <v>0</v>
      </c>
      <c r="JYY80" s="321">
        <f t="shared" si="211"/>
        <v>0</v>
      </c>
      <c r="JYZ80" s="321">
        <f t="shared" si="211"/>
        <v>0</v>
      </c>
      <c r="JZA80" s="321">
        <f t="shared" si="211"/>
        <v>0</v>
      </c>
      <c r="JZB80" s="321">
        <f t="shared" si="211"/>
        <v>0</v>
      </c>
      <c r="JZC80" s="321">
        <f t="shared" si="211"/>
        <v>0</v>
      </c>
      <c r="JZD80" s="321">
        <f t="shared" si="211"/>
        <v>0</v>
      </c>
      <c r="JZE80" s="321">
        <f t="shared" si="211"/>
        <v>0</v>
      </c>
      <c r="JZF80" s="321">
        <f t="shared" si="211"/>
        <v>0</v>
      </c>
      <c r="JZG80" s="321">
        <f t="shared" si="212"/>
        <v>0</v>
      </c>
      <c r="JZH80" s="321">
        <f t="shared" si="212"/>
        <v>0</v>
      </c>
      <c r="JZI80" s="321">
        <f t="shared" si="212"/>
        <v>0</v>
      </c>
      <c r="JZJ80" s="321">
        <f t="shared" si="212"/>
        <v>0</v>
      </c>
      <c r="JZK80" s="321">
        <f t="shared" si="212"/>
        <v>0</v>
      </c>
      <c r="JZL80" s="321">
        <f t="shared" si="212"/>
        <v>0</v>
      </c>
      <c r="JZM80" s="321">
        <f t="shared" si="212"/>
        <v>0</v>
      </c>
      <c r="JZN80" s="321">
        <f t="shared" si="212"/>
        <v>0</v>
      </c>
      <c r="JZO80" s="321">
        <f t="shared" si="212"/>
        <v>0</v>
      </c>
      <c r="JZP80" s="321">
        <f t="shared" si="212"/>
        <v>0</v>
      </c>
      <c r="JZQ80" s="321">
        <f t="shared" si="212"/>
        <v>0</v>
      </c>
      <c r="JZR80" s="321">
        <f t="shared" si="212"/>
        <v>0</v>
      </c>
      <c r="JZS80" s="321">
        <f t="shared" si="212"/>
        <v>0</v>
      </c>
      <c r="JZT80" s="321">
        <f t="shared" si="212"/>
        <v>0</v>
      </c>
      <c r="JZU80" s="321">
        <f t="shared" si="212"/>
        <v>0</v>
      </c>
      <c r="JZV80" s="321">
        <f t="shared" si="212"/>
        <v>0</v>
      </c>
      <c r="JZW80" s="321">
        <f t="shared" si="212"/>
        <v>0</v>
      </c>
      <c r="JZX80" s="321">
        <f t="shared" si="212"/>
        <v>0</v>
      </c>
      <c r="JZY80" s="321">
        <f t="shared" si="212"/>
        <v>0</v>
      </c>
      <c r="JZZ80" s="321">
        <f t="shared" si="212"/>
        <v>0</v>
      </c>
      <c r="KAA80" s="321">
        <f t="shared" si="212"/>
        <v>0</v>
      </c>
      <c r="KAB80" s="321">
        <f t="shared" si="212"/>
        <v>0</v>
      </c>
      <c r="KAC80" s="321">
        <f t="shared" si="212"/>
        <v>0</v>
      </c>
      <c r="KAD80" s="321">
        <f t="shared" si="212"/>
        <v>0</v>
      </c>
      <c r="KAE80" s="321">
        <f t="shared" si="212"/>
        <v>0</v>
      </c>
      <c r="KAF80" s="321">
        <f t="shared" si="212"/>
        <v>0</v>
      </c>
      <c r="KAG80" s="321">
        <f t="shared" si="212"/>
        <v>0</v>
      </c>
      <c r="KAH80" s="321">
        <f t="shared" si="212"/>
        <v>0</v>
      </c>
      <c r="KAI80" s="321">
        <f t="shared" si="212"/>
        <v>0</v>
      </c>
      <c r="KAJ80" s="321">
        <f t="shared" si="212"/>
        <v>0</v>
      </c>
      <c r="KAK80" s="321">
        <f t="shared" si="212"/>
        <v>0</v>
      </c>
      <c r="KAL80" s="321">
        <f t="shared" si="212"/>
        <v>0</v>
      </c>
      <c r="KAM80" s="321">
        <f t="shared" si="212"/>
        <v>0</v>
      </c>
      <c r="KAN80" s="321">
        <f t="shared" si="212"/>
        <v>0</v>
      </c>
      <c r="KAO80" s="321">
        <f t="shared" si="212"/>
        <v>0</v>
      </c>
      <c r="KAP80" s="321">
        <f t="shared" si="212"/>
        <v>0</v>
      </c>
      <c r="KAQ80" s="321">
        <f t="shared" si="212"/>
        <v>0</v>
      </c>
      <c r="KAR80" s="321">
        <f t="shared" si="212"/>
        <v>0</v>
      </c>
      <c r="KAS80" s="321">
        <f t="shared" si="212"/>
        <v>0</v>
      </c>
      <c r="KAT80" s="321">
        <f t="shared" si="212"/>
        <v>0</v>
      </c>
      <c r="KAU80" s="321">
        <f t="shared" si="212"/>
        <v>0</v>
      </c>
      <c r="KAV80" s="321">
        <f t="shared" si="212"/>
        <v>0</v>
      </c>
      <c r="KAW80" s="321">
        <f t="shared" si="212"/>
        <v>0</v>
      </c>
      <c r="KAX80" s="321">
        <f t="shared" si="212"/>
        <v>0</v>
      </c>
      <c r="KAY80" s="321">
        <f t="shared" si="212"/>
        <v>0</v>
      </c>
      <c r="KAZ80" s="321">
        <f t="shared" si="212"/>
        <v>0</v>
      </c>
      <c r="KBA80" s="321">
        <f t="shared" si="212"/>
        <v>0</v>
      </c>
      <c r="KBB80" s="321">
        <f t="shared" si="212"/>
        <v>0</v>
      </c>
      <c r="KBC80" s="321">
        <f t="shared" si="212"/>
        <v>0</v>
      </c>
      <c r="KBD80" s="321">
        <f t="shared" si="212"/>
        <v>0</v>
      </c>
      <c r="KBE80" s="321">
        <f t="shared" si="212"/>
        <v>0</v>
      </c>
      <c r="KBF80" s="321">
        <f t="shared" si="212"/>
        <v>0</v>
      </c>
      <c r="KBG80" s="321">
        <f t="shared" si="212"/>
        <v>0</v>
      </c>
      <c r="KBH80" s="321">
        <f t="shared" si="212"/>
        <v>0</v>
      </c>
      <c r="KBI80" s="321">
        <f t="shared" si="212"/>
        <v>0</v>
      </c>
      <c r="KBJ80" s="321">
        <f t="shared" si="212"/>
        <v>0</v>
      </c>
      <c r="KBK80" s="321">
        <f t="shared" si="212"/>
        <v>0</v>
      </c>
      <c r="KBL80" s="321">
        <f t="shared" si="212"/>
        <v>0</v>
      </c>
      <c r="KBM80" s="321">
        <f t="shared" si="212"/>
        <v>0</v>
      </c>
      <c r="KBN80" s="321">
        <f t="shared" si="212"/>
        <v>0</v>
      </c>
      <c r="KBO80" s="321">
        <f t="shared" si="212"/>
        <v>0</v>
      </c>
      <c r="KBP80" s="321">
        <f t="shared" si="212"/>
        <v>0</v>
      </c>
      <c r="KBQ80" s="321">
        <f t="shared" si="212"/>
        <v>0</v>
      </c>
      <c r="KBR80" s="321">
        <f t="shared" si="212"/>
        <v>0</v>
      </c>
      <c r="KBS80" s="321">
        <f t="shared" si="213"/>
        <v>0</v>
      </c>
      <c r="KBT80" s="321">
        <f t="shared" si="213"/>
        <v>0</v>
      </c>
      <c r="KBU80" s="321">
        <f t="shared" si="213"/>
        <v>0</v>
      </c>
      <c r="KBV80" s="321">
        <f t="shared" si="213"/>
        <v>0</v>
      </c>
      <c r="KBW80" s="321">
        <f t="shared" si="213"/>
        <v>0</v>
      </c>
      <c r="KBX80" s="321">
        <f t="shared" si="213"/>
        <v>0</v>
      </c>
      <c r="KBY80" s="321">
        <f t="shared" si="213"/>
        <v>0</v>
      </c>
      <c r="KBZ80" s="321">
        <f t="shared" si="213"/>
        <v>0</v>
      </c>
      <c r="KCA80" s="321">
        <f t="shared" si="213"/>
        <v>0</v>
      </c>
      <c r="KCB80" s="321">
        <f t="shared" si="213"/>
        <v>0</v>
      </c>
      <c r="KCC80" s="321">
        <f t="shared" si="213"/>
        <v>0</v>
      </c>
      <c r="KCD80" s="321">
        <f t="shared" si="213"/>
        <v>0</v>
      </c>
      <c r="KCE80" s="321">
        <f t="shared" si="213"/>
        <v>0</v>
      </c>
      <c r="KCF80" s="321">
        <f t="shared" si="213"/>
        <v>0</v>
      </c>
      <c r="KCG80" s="321">
        <f t="shared" si="213"/>
        <v>0</v>
      </c>
      <c r="KCH80" s="321">
        <f t="shared" si="213"/>
        <v>0</v>
      </c>
      <c r="KCI80" s="321">
        <f t="shared" si="213"/>
        <v>0</v>
      </c>
      <c r="KCJ80" s="321">
        <f t="shared" si="213"/>
        <v>0</v>
      </c>
      <c r="KCK80" s="321">
        <f t="shared" si="213"/>
        <v>0</v>
      </c>
      <c r="KCL80" s="321">
        <f t="shared" si="213"/>
        <v>0</v>
      </c>
      <c r="KCM80" s="321">
        <f t="shared" si="213"/>
        <v>0</v>
      </c>
      <c r="KCN80" s="321">
        <f t="shared" si="213"/>
        <v>0</v>
      </c>
      <c r="KCO80" s="321">
        <f t="shared" si="213"/>
        <v>0</v>
      </c>
      <c r="KCP80" s="321">
        <f t="shared" si="213"/>
        <v>0</v>
      </c>
      <c r="KCQ80" s="321">
        <f t="shared" si="213"/>
        <v>0</v>
      </c>
      <c r="KCR80" s="321">
        <f t="shared" si="213"/>
        <v>0</v>
      </c>
      <c r="KCS80" s="321">
        <f t="shared" si="213"/>
        <v>0</v>
      </c>
      <c r="KCT80" s="321">
        <f t="shared" si="213"/>
        <v>0</v>
      </c>
      <c r="KCU80" s="321">
        <f t="shared" si="213"/>
        <v>0</v>
      </c>
      <c r="KCV80" s="321">
        <f t="shared" si="213"/>
        <v>0</v>
      </c>
      <c r="KCW80" s="321">
        <f t="shared" si="213"/>
        <v>0</v>
      </c>
      <c r="KCX80" s="321">
        <f t="shared" si="213"/>
        <v>0</v>
      </c>
      <c r="KCY80" s="321">
        <f t="shared" si="213"/>
        <v>0</v>
      </c>
      <c r="KCZ80" s="321">
        <f t="shared" si="213"/>
        <v>0</v>
      </c>
      <c r="KDA80" s="321">
        <f t="shared" si="213"/>
        <v>0</v>
      </c>
      <c r="KDB80" s="321">
        <f t="shared" si="213"/>
        <v>0</v>
      </c>
      <c r="KDC80" s="321">
        <f t="shared" si="213"/>
        <v>0</v>
      </c>
      <c r="KDD80" s="321">
        <f t="shared" si="213"/>
        <v>0</v>
      </c>
      <c r="KDE80" s="321">
        <f t="shared" si="213"/>
        <v>0</v>
      </c>
      <c r="KDF80" s="321">
        <f t="shared" si="213"/>
        <v>0</v>
      </c>
      <c r="KDG80" s="321">
        <f t="shared" si="213"/>
        <v>0</v>
      </c>
      <c r="KDH80" s="321">
        <f t="shared" si="213"/>
        <v>0</v>
      </c>
      <c r="KDI80" s="321">
        <f t="shared" si="213"/>
        <v>0</v>
      </c>
      <c r="KDJ80" s="321">
        <f t="shared" si="213"/>
        <v>0</v>
      </c>
      <c r="KDK80" s="321">
        <f t="shared" si="213"/>
        <v>0</v>
      </c>
      <c r="KDL80" s="321">
        <f t="shared" si="213"/>
        <v>0</v>
      </c>
      <c r="KDM80" s="321">
        <f t="shared" si="213"/>
        <v>0</v>
      </c>
      <c r="KDN80" s="321">
        <f t="shared" si="213"/>
        <v>0</v>
      </c>
      <c r="KDO80" s="321">
        <f t="shared" si="213"/>
        <v>0</v>
      </c>
      <c r="KDP80" s="321">
        <f t="shared" si="213"/>
        <v>0</v>
      </c>
      <c r="KDQ80" s="321">
        <f t="shared" si="213"/>
        <v>0</v>
      </c>
      <c r="KDR80" s="321">
        <f t="shared" si="213"/>
        <v>0</v>
      </c>
      <c r="KDS80" s="321">
        <f t="shared" si="213"/>
        <v>0</v>
      </c>
      <c r="KDT80" s="321">
        <f t="shared" si="213"/>
        <v>0</v>
      </c>
      <c r="KDU80" s="321">
        <f t="shared" si="213"/>
        <v>0</v>
      </c>
      <c r="KDV80" s="321">
        <f t="shared" si="213"/>
        <v>0</v>
      </c>
      <c r="KDW80" s="321">
        <f t="shared" si="213"/>
        <v>0</v>
      </c>
      <c r="KDX80" s="321">
        <f t="shared" si="213"/>
        <v>0</v>
      </c>
      <c r="KDY80" s="321">
        <f t="shared" si="213"/>
        <v>0</v>
      </c>
      <c r="KDZ80" s="321">
        <f t="shared" si="213"/>
        <v>0</v>
      </c>
      <c r="KEA80" s="321">
        <f t="shared" si="213"/>
        <v>0</v>
      </c>
      <c r="KEB80" s="321">
        <f t="shared" si="213"/>
        <v>0</v>
      </c>
      <c r="KEC80" s="321">
        <f t="shared" si="213"/>
        <v>0</v>
      </c>
      <c r="KED80" s="321">
        <f t="shared" si="213"/>
        <v>0</v>
      </c>
      <c r="KEE80" s="321">
        <f t="shared" si="214"/>
        <v>0</v>
      </c>
      <c r="KEF80" s="321">
        <f t="shared" si="214"/>
        <v>0</v>
      </c>
      <c r="KEG80" s="321">
        <f t="shared" si="214"/>
        <v>0</v>
      </c>
      <c r="KEH80" s="321">
        <f t="shared" si="214"/>
        <v>0</v>
      </c>
      <c r="KEI80" s="321">
        <f t="shared" si="214"/>
        <v>0</v>
      </c>
      <c r="KEJ80" s="321">
        <f t="shared" si="214"/>
        <v>0</v>
      </c>
      <c r="KEK80" s="321">
        <f t="shared" si="214"/>
        <v>0</v>
      </c>
      <c r="KEL80" s="321">
        <f t="shared" si="214"/>
        <v>0</v>
      </c>
      <c r="KEM80" s="321">
        <f t="shared" si="214"/>
        <v>0</v>
      </c>
      <c r="KEN80" s="321">
        <f t="shared" si="214"/>
        <v>0</v>
      </c>
      <c r="KEO80" s="321">
        <f t="shared" si="214"/>
        <v>0</v>
      </c>
      <c r="KEP80" s="321">
        <f t="shared" si="214"/>
        <v>0</v>
      </c>
      <c r="KEQ80" s="321">
        <f t="shared" si="214"/>
        <v>0</v>
      </c>
      <c r="KER80" s="321">
        <f t="shared" si="214"/>
        <v>0</v>
      </c>
      <c r="KES80" s="321">
        <f t="shared" si="214"/>
        <v>0</v>
      </c>
      <c r="KET80" s="321">
        <f t="shared" si="214"/>
        <v>0</v>
      </c>
      <c r="KEU80" s="321">
        <f t="shared" si="214"/>
        <v>0</v>
      </c>
      <c r="KEV80" s="321">
        <f t="shared" si="214"/>
        <v>0</v>
      </c>
      <c r="KEW80" s="321">
        <f t="shared" si="214"/>
        <v>0</v>
      </c>
      <c r="KEX80" s="321">
        <f t="shared" si="214"/>
        <v>0</v>
      </c>
      <c r="KEY80" s="321">
        <f t="shared" si="214"/>
        <v>0</v>
      </c>
      <c r="KEZ80" s="321">
        <f t="shared" si="214"/>
        <v>0</v>
      </c>
      <c r="KFA80" s="321">
        <f t="shared" si="214"/>
        <v>0</v>
      </c>
      <c r="KFB80" s="321">
        <f t="shared" si="214"/>
        <v>0</v>
      </c>
      <c r="KFC80" s="321">
        <f t="shared" si="214"/>
        <v>0</v>
      </c>
      <c r="KFD80" s="321">
        <f t="shared" si="214"/>
        <v>0</v>
      </c>
      <c r="KFE80" s="321">
        <f t="shared" si="214"/>
        <v>0</v>
      </c>
      <c r="KFF80" s="321">
        <f t="shared" si="214"/>
        <v>0</v>
      </c>
      <c r="KFG80" s="321">
        <f t="shared" si="214"/>
        <v>0</v>
      </c>
      <c r="KFH80" s="321">
        <f t="shared" si="214"/>
        <v>0</v>
      </c>
      <c r="KFI80" s="321">
        <f t="shared" si="214"/>
        <v>0</v>
      </c>
      <c r="KFJ80" s="321">
        <f t="shared" si="214"/>
        <v>0</v>
      </c>
      <c r="KFK80" s="321">
        <f t="shared" si="214"/>
        <v>0</v>
      </c>
      <c r="KFL80" s="321">
        <f t="shared" si="214"/>
        <v>0</v>
      </c>
      <c r="KFM80" s="321">
        <f t="shared" si="214"/>
        <v>0</v>
      </c>
      <c r="KFN80" s="321">
        <f t="shared" si="214"/>
        <v>0</v>
      </c>
      <c r="KFO80" s="321">
        <f t="shared" si="214"/>
        <v>0</v>
      </c>
      <c r="KFP80" s="321">
        <f t="shared" si="214"/>
        <v>0</v>
      </c>
      <c r="KFQ80" s="321">
        <f t="shared" si="214"/>
        <v>0</v>
      </c>
      <c r="KFR80" s="321">
        <f t="shared" si="214"/>
        <v>0</v>
      </c>
      <c r="KFS80" s="321">
        <f t="shared" si="214"/>
        <v>0</v>
      </c>
      <c r="KFT80" s="321">
        <f t="shared" si="214"/>
        <v>0</v>
      </c>
      <c r="KFU80" s="321">
        <f t="shared" si="214"/>
        <v>0</v>
      </c>
      <c r="KFV80" s="321">
        <f t="shared" si="214"/>
        <v>0</v>
      </c>
      <c r="KFW80" s="321">
        <f t="shared" si="214"/>
        <v>0</v>
      </c>
      <c r="KFX80" s="321">
        <f t="shared" si="214"/>
        <v>0</v>
      </c>
      <c r="KFY80" s="321">
        <f t="shared" si="214"/>
        <v>0</v>
      </c>
      <c r="KFZ80" s="321">
        <f t="shared" si="214"/>
        <v>0</v>
      </c>
      <c r="KGA80" s="321">
        <f t="shared" si="214"/>
        <v>0</v>
      </c>
      <c r="KGB80" s="321">
        <f t="shared" si="214"/>
        <v>0</v>
      </c>
      <c r="KGC80" s="321">
        <f t="shared" si="214"/>
        <v>0</v>
      </c>
      <c r="KGD80" s="321">
        <f t="shared" si="214"/>
        <v>0</v>
      </c>
      <c r="KGE80" s="321">
        <f t="shared" si="214"/>
        <v>0</v>
      </c>
      <c r="KGF80" s="321">
        <f t="shared" si="214"/>
        <v>0</v>
      </c>
      <c r="KGG80" s="321">
        <f t="shared" si="214"/>
        <v>0</v>
      </c>
      <c r="KGH80" s="321">
        <f t="shared" si="214"/>
        <v>0</v>
      </c>
      <c r="KGI80" s="321">
        <f t="shared" si="214"/>
        <v>0</v>
      </c>
      <c r="KGJ80" s="321">
        <f t="shared" si="214"/>
        <v>0</v>
      </c>
      <c r="KGK80" s="321">
        <f t="shared" si="214"/>
        <v>0</v>
      </c>
      <c r="KGL80" s="321">
        <f t="shared" si="214"/>
        <v>0</v>
      </c>
      <c r="KGM80" s="321">
        <f t="shared" si="214"/>
        <v>0</v>
      </c>
      <c r="KGN80" s="321">
        <f t="shared" si="214"/>
        <v>0</v>
      </c>
      <c r="KGO80" s="321">
        <f t="shared" si="214"/>
        <v>0</v>
      </c>
      <c r="KGP80" s="321">
        <f t="shared" si="214"/>
        <v>0</v>
      </c>
      <c r="KGQ80" s="321">
        <f t="shared" si="215"/>
        <v>0</v>
      </c>
      <c r="KGR80" s="321">
        <f t="shared" si="215"/>
        <v>0</v>
      </c>
      <c r="KGS80" s="321">
        <f t="shared" si="215"/>
        <v>0</v>
      </c>
      <c r="KGT80" s="321">
        <f t="shared" si="215"/>
        <v>0</v>
      </c>
      <c r="KGU80" s="321">
        <f t="shared" si="215"/>
        <v>0</v>
      </c>
      <c r="KGV80" s="321">
        <f t="shared" si="215"/>
        <v>0</v>
      </c>
      <c r="KGW80" s="321">
        <f t="shared" si="215"/>
        <v>0</v>
      </c>
      <c r="KGX80" s="321">
        <f t="shared" si="215"/>
        <v>0</v>
      </c>
      <c r="KGY80" s="321">
        <f t="shared" si="215"/>
        <v>0</v>
      </c>
      <c r="KGZ80" s="321">
        <f t="shared" si="215"/>
        <v>0</v>
      </c>
      <c r="KHA80" s="321">
        <f t="shared" si="215"/>
        <v>0</v>
      </c>
      <c r="KHB80" s="321">
        <f t="shared" si="215"/>
        <v>0</v>
      </c>
      <c r="KHC80" s="321">
        <f t="shared" si="215"/>
        <v>0</v>
      </c>
      <c r="KHD80" s="321">
        <f t="shared" si="215"/>
        <v>0</v>
      </c>
      <c r="KHE80" s="321">
        <f t="shared" si="215"/>
        <v>0</v>
      </c>
      <c r="KHF80" s="321">
        <f t="shared" si="215"/>
        <v>0</v>
      </c>
      <c r="KHG80" s="321">
        <f t="shared" si="215"/>
        <v>0</v>
      </c>
      <c r="KHH80" s="321">
        <f t="shared" si="215"/>
        <v>0</v>
      </c>
      <c r="KHI80" s="321">
        <f t="shared" si="215"/>
        <v>0</v>
      </c>
      <c r="KHJ80" s="321">
        <f t="shared" si="215"/>
        <v>0</v>
      </c>
      <c r="KHK80" s="321">
        <f t="shared" si="215"/>
        <v>0</v>
      </c>
      <c r="KHL80" s="321">
        <f t="shared" si="215"/>
        <v>0</v>
      </c>
      <c r="KHM80" s="321">
        <f t="shared" si="215"/>
        <v>0</v>
      </c>
      <c r="KHN80" s="321">
        <f t="shared" si="215"/>
        <v>0</v>
      </c>
      <c r="KHO80" s="321">
        <f t="shared" si="215"/>
        <v>0</v>
      </c>
      <c r="KHP80" s="321">
        <f t="shared" si="215"/>
        <v>0</v>
      </c>
      <c r="KHQ80" s="321">
        <f t="shared" si="215"/>
        <v>0</v>
      </c>
      <c r="KHR80" s="321">
        <f t="shared" si="215"/>
        <v>0</v>
      </c>
      <c r="KHS80" s="321">
        <f t="shared" si="215"/>
        <v>0</v>
      </c>
      <c r="KHT80" s="321">
        <f t="shared" si="215"/>
        <v>0</v>
      </c>
      <c r="KHU80" s="321">
        <f t="shared" si="215"/>
        <v>0</v>
      </c>
      <c r="KHV80" s="321">
        <f t="shared" si="215"/>
        <v>0</v>
      </c>
      <c r="KHW80" s="321">
        <f t="shared" si="215"/>
        <v>0</v>
      </c>
      <c r="KHX80" s="321">
        <f t="shared" si="215"/>
        <v>0</v>
      </c>
      <c r="KHY80" s="321">
        <f t="shared" si="215"/>
        <v>0</v>
      </c>
      <c r="KHZ80" s="321">
        <f t="shared" si="215"/>
        <v>0</v>
      </c>
      <c r="KIA80" s="321">
        <f t="shared" si="215"/>
        <v>0</v>
      </c>
      <c r="KIB80" s="321">
        <f t="shared" si="215"/>
        <v>0</v>
      </c>
      <c r="KIC80" s="321">
        <f t="shared" si="215"/>
        <v>0</v>
      </c>
      <c r="KID80" s="321">
        <f t="shared" si="215"/>
        <v>0</v>
      </c>
      <c r="KIE80" s="321">
        <f t="shared" si="215"/>
        <v>0</v>
      </c>
      <c r="KIF80" s="321">
        <f t="shared" si="215"/>
        <v>0</v>
      </c>
      <c r="KIG80" s="321">
        <f t="shared" si="215"/>
        <v>0</v>
      </c>
      <c r="KIH80" s="321">
        <f t="shared" si="215"/>
        <v>0</v>
      </c>
      <c r="KII80" s="321">
        <f t="shared" si="215"/>
        <v>0</v>
      </c>
      <c r="KIJ80" s="321">
        <f t="shared" si="215"/>
        <v>0</v>
      </c>
      <c r="KIK80" s="321">
        <f t="shared" si="215"/>
        <v>0</v>
      </c>
      <c r="KIL80" s="321">
        <f t="shared" si="215"/>
        <v>0</v>
      </c>
      <c r="KIM80" s="321">
        <f t="shared" si="215"/>
        <v>0</v>
      </c>
      <c r="KIN80" s="321">
        <f t="shared" si="215"/>
        <v>0</v>
      </c>
      <c r="KIO80" s="321">
        <f t="shared" si="215"/>
        <v>0</v>
      </c>
      <c r="KIP80" s="321">
        <f t="shared" si="215"/>
        <v>0</v>
      </c>
      <c r="KIQ80" s="321">
        <f t="shared" si="215"/>
        <v>0</v>
      </c>
      <c r="KIR80" s="321">
        <f t="shared" si="215"/>
        <v>0</v>
      </c>
      <c r="KIS80" s="321">
        <f t="shared" si="215"/>
        <v>0</v>
      </c>
      <c r="KIT80" s="321">
        <f t="shared" si="215"/>
        <v>0</v>
      </c>
      <c r="KIU80" s="321">
        <f t="shared" si="215"/>
        <v>0</v>
      </c>
      <c r="KIV80" s="321">
        <f t="shared" si="215"/>
        <v>0</v>
      </c>
      <c r="KIW80" s="321">
        <f t="shared" si="215"/>
        <v>0</v>
      </c>
      <c r="KIX80" s="321">
        <f t="shared" si="215"/>
        <v>0</v>
      </c>
      <c r="KIY80" s="321">
        <f t="shared" si="215"/>
        <v>0</v>
      </c>
      <c r="KIZ80" s="321">
        <f t="shared" si="215"/>
        <v>0</v>
      </c>
      <c r="KJA80" s="321">
        <f t="shared" si="215"/>
        <v>0</v>
      </c>
      <c r="KJB80" s="321">
        <f t="shared" si="215"/>
        <v>0</v>
      </c>
      <c r="KJC80" s="321">
        <f t="shared" si="216"/>
        <v>0</v>
      </c>
      <c r="KJD80" s="321">
        <f t="shared" si="216"/>
        <v>0</v>
      </c>
      <c r="KJE80" s="321">
        <f t="shared" si="216"/>
        <v>0</v>
      </c>
      <c r="KJF80" s="321">
        <f t="shared" si="216"/>
        <v>0</v>
      </c>
      <c r="KJG80" s="321">
        <f t="shared" si="216"/>
        <v>0</v>
      </c>
      <c r="KJH80" s="321">
        <f t="shared" si="216"/>
        <v>0</v>
      </c>
      <c r="KJI80" s="321">
        <f t="shared" si="216"/>
        <v>0</v>
      </c>
      <c r="KJJ80" s="321">
        <f t="shared" si="216"/>
        <v>0</v>
      </c>
      <c r="KJK80" s="321">
        <f t="shared" si="216"/>
        <v>0</v>
      </c>
      <c r="KJL80" s="321">
        <f t="shared" si="216"/>
        <v>0</v>
      </c>
      <c r="KJM80" s="321">
        <f t="shared" si="216"/>
        <v>0</v>
      </c>
      <c r="KJN80" s="321">
        <f t="shared" si="216"/>
        <v>0</v>
      </c>
      <c r="KJO80" s="321">
        <f t="shared" si="216"/>
        <v>0</v>
      </c>
      <c r="KJP80" s="321">
        <f t="shared" si="216"/>
        <v>0</v>
      </c>
      <c r="KJQ80" s="321">
        <f t="shared" si="216"/>
        <v>0</v>
      </c>
      <c r="KJR80" s="321">
        <f t="shared" si="216"/>
        <v>0</v>
      </c>
      <c r="KJS80" s="321">
        <f t="shared" si="216"/>
        <v>0</v>
      </c>
      <c r="KJT80" s="321">
        <f t="shared" si="216"/>
        <v>0</v>
      </c>
      <c r="KJU80" s="321">
        <f t="shared" si="216"/>
        <v>0</v>
      </c>
      <c r="KJV80" s="321">
        <f t="shared" si="216"/>
        <v>0</v>
      </c>
      <c r="KJW80" s="321">
        <f t="shared" si="216"/>
        <v>0</v>
      </c>
      <c r="KJX80" s="321">
        <f t="shared" si="216"/>
        <v>0</v>
      </c>
      <c r="KJY80" s="321">
        <f t="shared" si="216"/>
        <v>0</v>
      </c>
      <c r="KJZ80" s="321">
        <f t="shared" si="216"/>
        <v>0</v>
      </c>
      <c r="KKA80" s="321">
        <f t="shared" si="216"/>
        <v>0</v>
      </c>
      <c r="KKB80" s="321">
        <f t="shared" si="216"/>
        <v>0</v>
      </c>
      <c r="KKC80" s="321">
        <f t="shared" si="216"/>
        <v>0</v>
      </c>
      <c r="KKD80" s="321">
        <f t="shared" si="216"/>
        <v>0</v>
      </c>
      <c r="KKE80" s="321">
        <f t="shared" si="216"/>
        <v>0</v>
      </c>
      <c r="KKF80" s="321">
        <f t="shared" si="216"/>
        <v>0</v>
      </c>
      <c r="KKG80" s="321">
        <f t="shared" si="216"/>
        <v>0</v>
      </c>
      <c r="KKH80" s="321">
        <f t="shared" si="216"/>
        <v>0</v>
      </c>
      <c r="KKI80" s="321">
        <f t="shared" si="216"/>
        <v>0</v>
      </c>
      <c r="KKJ80" s="321">
        <f t="shared" si="216"/>
        <v>0</v>
      </c>
      <c r="KKK80" s="321">
        <f t="shared" si="216"/>
        <v>0</v>
      </c>
      <c r="KKL80" s="321">
        <f t="shared" si="216"/>
        <v>0</v>
      </c>
      <c r="KKM80" s="321">
        <f t="shared" si="216"/>
        <v>0</v>
      </c>
      <c r="KKN80" s="321">
        <f t="shared" si="216"/>
        <v>0</v>
      </c>
      <c r="KKO80" s="321">
        <f t="shared" si="216"/>
        <v>0</v>
      </c>
      <c r="KKP80" s="321">
        <f t="shared" si="216"/>
        <v>0</v>
      </c>
      <c r="KKQ80" s="321">
        <f t="shared" si="216"/>
        <v>0</v>
      </c>
      <c r="KKR80" s="321">
        <f t="shared" si="216"/>
        <v>0</v>
      </c>
      <c r="KKS80" s="321">
        <f t="shared" si="216"/>
        <v>0</v>
      </c>
      <c r="KKT80" s="321">
        <f t="shared" si="216"/>
        <v>0</v>
      </c>
      <c r="KKU80" s="321">
        <f t="shared" si="216"/>
        <v>0</v>
      </c>
      <c r="KKV80" s="321">
        <f t="shared" si="216"/>
        <v>0</v>
      </c>
      <c r="KKW80" s="321">
        <f t="shared" si="216"/>
        <v>0</v>
      </c>
      <c r="KKX80" s="321">
        <f t="shared" si="216"/>
        <v>0</v>
      </c>
      <c r="KKY80" s="321">
        <f t="shared" si="216"/>
        <v>0</v>
      </c>
      <c r="KKZ80" s="321">
        <f t="shared" si="216"/>
        <v>0</v>
      </c>
      <c r="KLA80" s="321">
        <f t="shared" si="216"/>
        <v>0</v>
      </c>
      <c r="KLB80" s="321">
        <f t="shared" si="216"/>
        <v>0</v>
      </c>
      <c r="KLC80" s="321">
        <f t="shared" si="216"/>
        <v>0</v>
      </c>
      <c r="KLD80" s="321">
        <f t="shared" si="216"/>
        <v>0</v>
      </c>
      <c r="KLE80" s="321">
        <f t="shared" si="216"/>
        <v>0</v>
      </c>
      <c r="KLF80" s="321">
        <f t="shared" si="216"/>
        <v>0</v>
      </c>
      <c r="KLG80" s="321">
        <f t="shared" si="216"/>
        <v>0</v>
      </c>
      <c r="KLH80" s="321">
        <f t="shared" si="216"/>
        <v>0</v>
      </c>
      <c r="KLI80" s="321">
        <f t="shared" si="216"/>
        <v>0</v>
      </c>
      <c r="KLJ80" s="321">
        <f t="shared" si="216"/>
        <v>0</v>
      </c>
      <c r="KLK80" s="321">
        <f t="shared" si="216"/>
        <v>0</v>
      </c>
      <c r="KLL80" s="321">
        <f t="shared" si="216"/>
        <v>0</v>
      </c>
      <c r="KLM80" s="321">
        <f t="shared" si="216"/>
        <v>0</v>
      </c>
      <c r="KLN80" s="321">
        <f t="shared" si="216"/>
        <v>0</v>
      </c>
      <c r="KLO80" s="321">
        <f t="shared" si="217"/>
        <v>0</v>
      </c>
      <c r="KLP80" s="321">
        <f t="shared" si="217"/>
        <v>0</v>
      </c>
      <c r="KLQ80" s="321">
        <f t="shared" si="217"/>
        <v>0</v>
      </c>
      <c r="KLR80" s="321">
        <f t="shared" si="217"/>
        <v>0</v>
      </c>
      <c r="KLS80" s="321">
        <f t="shared" si="217"/>
        <v>0</v>
      </c>
      <c r="KLT80" s="321">
        <f t="shared" si="217"/>
        <v>0</v>
      </c>
      <c r="KLU80" s="321">
        <f t="shared" si="217"/>
        <v>0</v>
      </c>
      <c r="KLV80" s="321">
        <f t="shared" si="217"/>
        <v>0</v>
      </c>
      <c r="KLW80" s="321">
        <f t="shared" si="217"/>
        <v>0</v>
      </c>
      <c r="KLX80" s="321">
        <f t="shared" si="217"/>
        <v>0</v>
      </c>
      <c r="KLY80" s="321">
        <f t="shared" si="217"/>
        <v>0</v>
      </c>
      <c r="KLZ80" s="321">
        <f t="shared" si="217"/>
        <v>0</v>
      </c>
      <c r="KMA80" s="321">
        <f t="shared" si="217"/>
        <v>0</v>
      </c>
      <c r="KMB80" s="321">
        <f t="shared" si="217"/>
        <v>0</v>
      </c>
      <c r="KMC80" s="321">
        <f t="shared" si="217"/>
        <v>0</v>
      </c>
      <c r="KMD80" s="321">
        <f t="shared" si="217"/>
        <v>0</v>
      </c>
      <c r="KME80" s="321">
        <f t="shared" si="217"/>
        <v>0</v>
      </c>
      <c r="KMF80" s="321">
        <f t="shared" si="217"/>
        <v>0</v>
      </c>
      <c r="KMG80" s="321">
        <f t="shared" si="217"/>
        <v>0</v>
      </c>
      <c r="KMH80" s="321">
        <f t="shared" si="217"/>
        <v>0</v>
      </c>
      <c r="KMI80" s="321">
        <f t="shared" si="217"/>
        <v>0</v>
      </c>
      <c r="KMJ80" s="321">
        <f t="shared" si="217"/>
        <v>0</v>
      </c>
      <c r="KMK80" s="321">
        <f t="shared" si="217"/>
        <v>0</v>
      </c>
      <c r="KML80" s="321">
        <f t="shared" si="217"/>
        <v>0</v>
      </c>
      <c r="KMM80" s="321">
        <f t="shared" si="217"/>
        <v>0</v>
      </c>
      <c r="KMN80" s="321">
        <f t="shared" si="217"/>
        <v>0</v>
      </c>
      <c r="KMO80" s="321">
        <f t="shared" si="217"/>
        <v>0</v>
      </c>
      <c r="KMP80" s="321">
        <f t="shared" si="217"/>
        <v>0</v>
      </c>
      <c r="KMQ80" s="321">
        <f t="shared" si="217"/>
        <v>0</v>
      </c>
      <c r="KMR80" s="321">
        <f t="shared" si="217"/>
        <v>0</v>
      </c>
      <c r="KMS80" s="321">
        <f t="shared" si="217"/>
        <v>0</v>
      </c>
      <c r="KMT80" s="321">
        <f t="shared" si="217"/>
        <v>0</v>
      </c>
      <c r="KMU80" s="321">
        <f t="shared" si="217"/>
        <v>0</v>
      </c>
      <c r="KMV80" s="321">
        <f t="shared" si="217"/>
        <v>0</v>
      </c>
      <c r="KMW80" s="321">
        <f t="shared" si="217"/>
        <v>0</v>
      </c>
      <c r="KMX80" s="321">
        <f t="shared" si="217"/>
        <v>0</v>
      </c>
      <c r="KMY80" s="321">
        <f t="shared" si="217"/>
        <v>0</v>
      </c>
      <c r="KMZ80" s="321">
        <f t="shared" si="217"/>
        <v>0</v>
      </c>
      <c r="KNA80" s="321">
        <f t="shared" si="217"/>
        <v>0</v>
      </c>
      <c r="KNB80" s="321">
        <f t="shared" si="217"/>
        <v>0</v>
      </c>
      <c r="KNC80" s="321">
        <f t="shared" si="217"/>
        <v>0</v>
      </c>
      <c r="KND80" s="321">
        <f t="shared" si="217"/>
        <v>0</v>
      </c>
      <c r="KNE80" s="321">
        <f t="shared" si="217"/>
        <v>0</v>
      </c>
      <c r="KNF80" s="321">
        <f t="shared" si="217"/>
        <v>0</v>
      </c>
      <c r="KNG80" s="321">
        <f t="shared" si="217"/>
        <v>0</v>
      </c>
      <c r="KNH80" s="321">
        <f t="shared" si="217"/>
        <v>0</v>
      </c>
      <c r="KNI80" s="321">
        <f t="shared" si="217"/>
        <v>0</v>
      </c>
      <c r="KNJ80" s="321">
        <f t="shared" si="217"/>
        <v>0</v>
      </c>
      <c r="KNK80" s="321">
        <f t="shared" si="217"/>
        <v>0</v>
      </c>
      <c r="KNL80" s="321">
        <f t="shared" si="217"/>
        <v>0</v>
      </c>
      <c r="KNM80" s="321">
        <f t="shared" si="217"/>
        <v>0</v>
      </c>
      <c r="KNN80" s="321">
        <f t="shared" si="217"/>
        <v>0</v>
      </c>
      <c r="KNO80" s="321">
        <f t="shared" si="217"/>
        <v>0</v>
      </c>
      <c r="KNP80" s="321">
        <f t="shared" si="217"/>
        <v>0</v>
      </c>
      <c r="KNQ80" s="321">
        <f t="shared" si="217"/>
        <v>0</v>
      </c>
      <c r="KNR80" s="321">
        <f t="shared" si="217"/>
        <v>0</v>
      </c>
      <c r="KNS80" s="321">
        <f t="shared" si="217"/>
        <v>0</v>
      </c>
      <c r="KNT80" s="321">
        <f t="shared" si="217"/>
        <v>0</v>
      </c>
      <c r="KNU80" s="321">
        <f t="shared" si="217"/>
        <v>0</v>
      </c>
      <c r="KNV80" s="321">
        <f t="shared" si="217"/>
        <v>0</v>
      </c>
      <c r="KNW80" s="321">
        <f t="shared" si="217"/>
        <v>0</v>
      </c>
      <c r="KNX80" s="321">
        <f t="shared" si="217"/>
        <v>0</v>
      </c>
      <c r="KNY80" s="321">
        <f t="shared" si="217"/>
        <v>0</v>
      </c>
      <c r="KNZ80" s="321">
        <f t="shared" si="217"/>
        <v>0</v>
      </c>
      <c r="KOA80" s="321">
        <f t="shared" si="218"/>
        <v>0</v>
      </c>
      <c r="KOB80" s="321">
        <f t="shared" si="218"/>
        <v>0</v>
      </c>
      <c r="KOC80" s="321">
        <f t="shared" si="218"/>
        <v>0</v>
      </c>
      <c r="KOD80" s="321">
        <f t="shared" si="218"/>
        <v>0</v>
      </c>
      <c r="KOE80" s="321">
        <f t="shared" si="218"/>
        <v>0</v>
      </c>
      <c r="KOF80" s="321">
        <f t="shared" si="218"/>
        <v>0</v>
      </c>
      <c r="KOG80" s="321">
        <f t="shared" si="218"/>
        <v>0</v>
      </c>
      <c r="KOH80" s="321">
        <f t="shared" si="218"/>
        <v>0</v>
      </c>
      <c r="KOI80" s="321">
        <f t="shared" si="218"/>
        <v>0</v>
      </c>
      <c r="KOJ80" s="321">
        <f t="shared" si="218"/>
        <v>0</v>
      </c>
      <c r="KOK80" s="321">
        <f t="shared" si="218"/>
        <v>0</v>
      </c>
      <c r="KOL80" s="321">
        <f t="shared" si="218"/>
        <v>0</v>
      </c>
      <c r="KOM80" s="321">
        <f t="shared" si="218"/>
        <v>0</v>
      </c>
      <c r="KON80" s="321">
        <f t="shared" si="218"/>
        <v>0</v>
      </c>
      <c r="KOO80" s="321">
        <f t="shared" si="218"/>
        <v>0</v>
      </c>
      <c r="KOP80" s="321">
        <f t="shared" si="218"/>
        <v>0</v>
      </c>
      <c r="KOQ80" s="321">
        <f t="shared" si="218"/>
        <v>0</v>
      </c>
      <c r="KOR80" s="321">
        <f t="shared" si="218"/>
        <v>0</v>
      </c>
      <c r="KOS80" s="321">
        <f t="shared" si="218"/>
        <v>0</v>
      </c>
      <c r="KOT80" s="321">
        <f t="shared" si="218"/>
        <v>0</v>
      </c>
      <c r="KOU80" s="321">
        <f t="shared" si="218"/>
        <v>0</v>
      </c>
      <c r="KOV80" s="321">
        <f t="shared" si="218"/>
        <v>0</v>
      </c>
      <c r="KOW80" s="321">
        <f t="shared" si="218"/>
        <v>0</v>
      </c>
      <c r="KOX80" s="321">
        <f t="shared" si="218"/>
        <v>0</v>
      </c>
      <c r="KOY80" s="321">
        <f t="shared" si="218"/>
        <v>0</v>
      </c>
      <c r="KOZ80" s="321">
        <f t="shared" si="218"/>
        <v>0</v>
      </c>
      <c r="KPA80" s="321">
        <f t="shared" si="218"/>
        <v>0</v>
      </c>
      <c r="KPB80" s="321">
        <f t="shared" si="218"/>
        <v>0</v>
      </c>
      <c r="KPC80" s="321">
        <f t="shared" si="218"/>
        <v>0</v>
      </c>
      <c r="KPD80" s="321">
        <f t="shared" si="218"/>
        <v>0</v>
      </c>
      <c r="KPE80" s="321">
        <f t="shared" si="218"/>
        <v>0</v>
      </c>
      <c r="KPF80" s="321">
        <f t="shared" si="218"/>
        <v>0</v>
      </c>
      <c r="KPG80" s="321">
        <f t="shared" si="218"/>
        <v>0</v>
      </c>
      <c r="KPH80" s="321">
        <f t="shared" si="218"/>
        <v>0</v>
      </c>
      <c r="KPI80" s="321">
        <f t="shared" si="218"/>
        <v>0</v>
      </c>
      <c r="KPJ80" s="321">
        <f t="shared" si="218"/>
        <v>0</v>
      </c>
      <c r="KPK80" s="321">
        <f t="shared" si="218"/>
        <v>0</v>
      </c>
      <c r="KPL80" s="321">
        <f t="shared" si="218"/>
        <v>0</v>
      </c>
      <c r="KPM80" s="321">
        <f t="shared" si="218"/>
        <v>0</v>
      </c>
      <c r="KPN80" s="321">
        <f t="shared" si="218"/>
        <v>0</v>
      </c>
      <c r="KPO80" s="321">
        <f t="shared" si="218"/>
        <v>0</v>
      </c>
      <c r="KPP80" s="321">
        <f t="shared" si="218"/>
        <v>0</v>
      </c>
      <c r="KPQ80" s="321">
        <f t="shared" si="218"/>
        <v>0</v>
      </c>
      <c r="KPR80" s="321">
        <f t="shared" si="218"/>
        <v>0</v>
      </c>
      <c r="KPS80" s="321">
        <f t="shared" si="218"/>
        <v>0</v>
      </c>
      <c r="KPT80" s="321">
        <f t="shared" si="218"/>
        <v>0</v>
      </c>
      <c r="KPU80" s="321">
        <f t="shared" si="218"/>
        <v>0</v>
      </c>
      <c r="KPV80" s="321">
        <f t="shared" si="218"/>
        <v>0</v>
      </c>
      <c r="KPW80" s="321">
        <f t="shared" si="218"/>
        <v>0</v>
      </c>
      <c r="KPX80" s="321">
        <f t="shared" si="218"/>
        <v>0</v>
      </c>
      <c r="KPY80" s="321">
        <f t="shared" si="218"/>
        <v>0</v>
      </c>
      <c r="KPZ80" s="321">
        <f t="shared" si="218"/>
        <v>0</v>
      </c>
      <c r="KQA80" s="321">
        <f t="shared" si="218"/>
        <v>0</v>
      </c>
      <c r="KQB80" s="321">
        <f t="shared" si="218"/>
        <v>0</v>
      </c>
      <c r="KQC80" s="321">
        <f t="shared" si="218"/>
        <v>0</v>
      </c>
      <c r="KQD80" s="321">
        <f t="shared" si="218"/>
        <v>0</v>
      </c>
      <c r="KQE80" s="321">
        <f t="shared" si="218"/>
        <v>0</v>
      </c>
      <c r="KQF80" s="321">
        <f t="shared" si="218"/>
        <v>0</v>
      </c>
      <c r="KQG80" s="321">
        <f t="shared" si="218"/>
        <v>0</v>
      </c>
      <c r="KQH80" s="321">
        <f t="shared" si="218"/>
        <v>0</v>
      </c>
      <c r="KQI80" s="321">
        <f t="shared" si="218"/>
        <v>0</v>
      </c>
      <c r="KQJ80" s="321">
        <f t="shared" si="218"/>
        <v>0</v>
      </c>
      <c r="KQK80" s="321">
        <f t="shared" si="218"/>
        <v>0</v>
      </c>
      <c r="KQL80" s="321">
        <f t="shared" si="218"/>
        <v>0</v>
      </c>
      <c r="KQM80" s="321">
        <f t="shared" si="219"/>
        <v>0</v>
      </c>
      <c r="KQN80" s="321">
        <f t="shared" si="219"/>
        <v>0</v>
      </c>
      <c r="KQO80" s="321">
        <f t="shared" si="219"/>
        <v>0</v>
      </c>
      <c r="KQP80" s="321">
        <f t="shared" si="219"/>
        <v>0</v>
      </c>
      <c r="KQQ80" s="321">
        <f t="shared" si="219"/>
        <v>0</v>
      </c>
      <c r="KQR80" s="321">
        <f t="shared" si="219"/>
        <v>0</v>
      </c>
      <c r="KQS80" s="321">
        <f t="shared" si="219"/>
        <v>0</v>
      </c>
      <c r="KQT80" s="321">
        <f t="shared" si="219"/>
        <v>0</v>
      </c>
      <c r="KQU80" s="321">
        <f t="shared" si="219"/>
        <v>0</v>
      </c>
      <c r="KQV80" s="321">
        <f t="shared" si="219"/>
        <v>0</v>
      </c>
      <c r="KQW80" s="321">
        <f t="shared" si="219"/>
        <v>0</v>
      </c>
      <c r="KQX80" s="321">
        <f t="shared" si="219"/>
        <v>0</v>
      </c>
      <c r="KQY80" s="321">
        <f t="shared" si="219"/>
        <v>0</v>
      </c>
      <c r="KQZ80" s="321">
        <f t="shared" si="219"/>
        <v>0</v>
      </c>
      <c r="KRA80" s="321">
        <f t="shared" si="219"/>
        <v>0</v>
      </c>
      <c r="KRB80" s="321">
        <f t="shared" si="219"/>
        <v>0</v>
      </c>
      <c r="KRC80" s="321">
        <f t="shared" si="219"/>
        <v>0</v>
      </c>
      <c r="KRD80" s="321">
        <f t="shared" si="219"/>
        <v>0</v>
      </c>
      <c r="KRE80" s="321">
        <f t="shared" si="219"/>
        <v>0</v>
      </c>
      <c r="KRF80" s="321">
        <f t="shared" si="219"/>
        <v>0</v>
      </c>
      <c r="KRG80" s="321">
        <f t="shared" si="219"/>
        <v>0</v>
      </c>
      <c r="KRH80" s="321">
        <f t="shared" si="219"/>
        <v>0</v>
      </c>
      <c r="KRI80" s="321">
        <f t="shared" si="219"/>
        <v>0</v>
      </c>
      <c r="KRJ80" s="321">
        <f t="shared" si="219"/>
        <v>0</v>
      </c>
      <c r="KRK80" s="321">
        <f t="shared" si="219"/>
        <v>0</v>
      </c>
      <c r="KRL80" s="321">
        <f t="shared" si="219"/>
        <v>0</v>
      </c>
      <c r="KRM80" s="321">
        <f t="shared" si="219"/>
        <v>0</v>
      </c>
      <c r="KRN80" s="321">
        <f t="shared" si="219"/>
        <v>0</v>
      </c>
      <c r="KRO80" s="321">
        <f t="shared" si="219"/>
        <v>0</v>
      </c>
      <c r="KRP80" s="321">
        <f t="shared" si="219"/>
        <v>0</v>
      </c>
      <c r="KRQ80" s="321">
        <f t="shared" si="219"/>
        <v>0</v>
      </c>
      <c r="KRR80" s="321">
        <f t="shared" si="219"/>
        <v>0</v>
      </c>
      <c r="KRS80" s="321">
        <f t="shared" si="219"/>
        <v>0</v>
      </c>
      <c r="KRT80" s="321">
        <f t="shared" si="219"/>
        <v>0</v>
      </c>
      <c r="KRU80" s="321">
        <f t="shared" si="219"/>
        <v>0</v>
      </c>
      <c r="KRV80" s="321">
        <f t="shared" si="219"/>
        <v>0</v>
      </c>
      <c r="KRW80" s="321">
        <f t="shared" si="219"/>
        <v>0</v>
      </c>
      <c r="KRX80" s="321">
        <f t="shared" si="219"/>
        <v>0</v>
      </c>
      <c r="KRY80" s="321">
        <f t="shared" si="219"/>
        <v>0</v>
      </c>
      <c r="KRZ80" s="321">
        <f t="shared" si="219"/>
        <v>0</v>
      </c>
      <c r="KSA80" s="321">
        <f t="shared" si="219"/>
        <v>0</v>
      </c>
      <c r="KSB80" s="321">
        <f t="shared" si="219"/>
        <v>0</v>
      </c>
      <c r="KSC80" s="321">
        <f t="shared" si="219"/>
        <v>0</v>
      </c>
      <c r="KSD80" s="321">
        <f t="shared" si="219"/>
        <v>0</v>
      </c>
      <c r="KSE80" s="321">
        <f t="shared" si="219"/>
        <v>0</v>
      </c>
      <c r="KSF80" s="321">
        <f t="shared" si="219"/>
        <v>0</v>
      </c>
      <c r="KSG80" s="321">
        <f t="shared" si="219"/>
        <v>0</v>
      </c>
      <c r="KSH80" s="321">
        <f t="shared" si="219"/>
        <v>0</v>
      </c>
      <c r="KSI80" s="321">
        <f t="shared" si="219"/>
        <v>0</v>
      </c>
      <c r="KSJ80" s="321">
        <f t="shared" si="219"/>
        <v>0</v>
      </c>
      <c r="KSK80" s="321">
        <f t="shared" si="219"/>
        <v>0</v>
      </c>
      <c r="KSL80" s="321">
        <f t="shared" si="219"/>
        <v>0</v>
      </c>
      <c r="KSM80" s="321">
        <f t="shared" si="219"/>
        <v>0</v>
      </c>
      <c r="KSN80" s="321">
        <f t="shared" si="219"/>
        <v>0</v>
      </c>
      <c r="KSO80" s="321">
        <f t="shared" si="219"/>
        <v>0</v>
      </c>
      <c r="KSP80" s="321">
        <f t="shared" si="219"/>
        <v>0</v>
      </c>
      <c r="KSQ80" s="321">
        <f t="shared" si="219"/>
        <v>0</v>
      </c>
      <c r="KSR80" s="321">
        <f t="shared" si="219"/>
        <v>0</v>
      </c>
      <c r="KSS80" s="321">
        <f t="shared" si="219"/>
        <v>0</v>
      </c>
      <c r="KST80" s="321">
        <f t="shared" si="219"/>
        <v>0</v>
      </c>
      <c r="KSU80" s="321">
        <f t="shared" si="219"/>
        <v>0</v>
      </c>
      <c r="KSV80" s="321">
        <f t="shared" si="219"/>
        <v>0</v>
      </c>
      <c r="KSW80" s="321">
        <f t="shared" si="219"/>
        <v>0</v>
      </c>
      <c r="KSX80" s="321">
        <f t="shared" si="219"/>
        <v>0</v>
      </c>
      <c r="KSY80" s="321">
        <f t="shared" si="220"/>
        <v>0</v>
      </c>
      <c r="KSZ80" s="321">
        <f t="shared" si="220"/>
        <v>0</v>
      </c>
      <c r="KTA80" s="321">
        <f t="shared" si="220"/>
        <v>0</v>
      </c>
      <c r="KTB80" s="321">
        <f t="shared" si="220"/>
        <v>0</v>
      </c>
      <c r="KTC80" s="321">
        <f t="shared" si="220"/>
        <v>0</v>
      </c>
      <c r="KTD80" s="321">
        <f t="shared" si="220"/>
        <v>0</v>
      </c>
      <c r="KTE80" s="321">
        <f t="shared" si="220"/>
        <v>0</v>
      </c>
      <c r="KTF80" s="321">
        <f t="shared" si="220"/>
        <v>0</v>
      </c>
      <c r="KTG80" s="321">
        <f t="shared" si="220"/>
        <v>0</v>
      </c>
      <c r="KTH80" s="321">
        <f t="shared" si="220"/>
        <v>0</v>
      </c>
      <c r="KTI80" s="321">
        <f t="shared" si="220"/>
        <v>0</v>
      </c>
      <c r="KTJ80" s="321">
        <f t="shared" si="220"/>
        <v>0</v>
      </c>
      <c r="KTK80" s="321">
        <f t="shared" si="220"/>
        <v>0</v>
      </c>
      <c r="KTL80" s="321">
        <f t="shared" si="220"/>
        <v>0</v>
      </c>
      <c r="KTM80" s="321">
        <f t="shared" si="220"/>
        <v>0</v>
      </c>
      <c r="KTN80" s="321">
        <f t="shared" si="220"/>
        <v>0</v>
      </c>
      <c r="KTO80" s="321">
        <f t="shared" si="220"/>
        <v>0</v>
      </c>
      <c r="KTP80" s="321">
        <f t="shared" si="220"/>
        <v>0</v>
      </c>
      <c r="KTQ80" s="321">
        <f t="shared" si="220"/>
        <v>0</v>
      </c>
      <c r="KTR80" s="321">
        <f t="shared" si="220"/>
        <v>0</v>
      </c>
      <c r="KTS80" s="321">
        <f t="shared" si="220"/>
        <v>0</v>
      </c>
      <c r="KTT80" s="321">
        <f t="shared" si="220"/>
        <v>0</v>
      </c>
      <c r="KTU80" s="321">
        <f t="shared" si="220"/>
        <v>0</v>
      </c>
      <c r="KTV80" s="321">
        <f t="shared" si="220"/>
        <v>0</v>
      </c>
      <c r="KTW80" s="321">
        <f t="shared" si="220"/>
        <v>0</v>
      </c>
      <c r="KTX80" s="321">
        <f t="shared" si="220"/>
        <v>0</v>
      </c>
      <c r="KTY80" s="321">
        <f t="shared" si="220"/>
        <v>0</v>
      </c>
      <c r="KTZ80" s="321">
        <f t="shared" si="220"/>
        <v>0</v>
      </c>
      <c r="KUA80" s="321">
        <f t="shared" si="220"/>
        <v>0</v>
      </c>
      <c r="KUB80" s="321">
        <f t="shared" si="220"/>
        <v>0</v>
      </c>
      <c r="KUC80" s="321">
        <f t="shared" si="220"/>
        <v>0</v>
      </c>
      <c r="KUD80" s="321">
        <f t="shared" si="220"/>
        <v>0</v>
      </c>
      <c r="KUE80" s="321">
        <f t="shared" si="220"/>
        <v>0</v>
      </c>
      <c r="KUF80" s="321">
        <f t="shared" si="220"/>
        <v>0</v>
      </c>
      <c r="KUG80" s="321">
        <f t="shared" si="220"/>
        <v>0</v>
      </c>
      <c r="KUH80" s="321">
        <f t="shared" si="220"/>
        <v>0</v>
      </c>
      <c r="KUI80" s="321">
        <f t="shared" si="220"/>
        <v>0</v>
      </c>
      <c r="KUJ80" s="321">
        <f t="shared" si="220"/>
        <v>0</v>
      </c>
      <c r="KUK80" s="321">
        <f t="shared" si="220"/>
        <v>0</v>
      </c>
      <c r="KUL80" s="321">
        <f t="shared" si="220"/>
        <v>0</v>
      </c>
      <c r="KUM80" s="321">
        <f t="shared" si="220"/>
        <v>0</v>
      </c>
      <c r="KUN80" s="321">
        <f t="shared" si="220"/>
        <v>0</v>
      </c>
      <c r="KUO80" s="321">
        <f t="shared" si="220"/>
        <v>0</v>
      </c>
      <c r="KUP80" s="321">
        <f t="shared" si="220"/>
        <v>0</v>
      </c>
      <c r="KUQ80" s="321">
        <f t="shared" si="220"/>
        <v>0</v>
      </c>
      <c r="KUR80" s="321">
        <f t="shared" si="220"/>
        <v>0</v>
      </c>
      <c r="KUS80" s="321">
        <f t="shared" si="220"/>
        <v>0</v>
      </c>
      <c r="KUT80" s="321">
        <f t="shared" si="220"/>
        <v>0</v>
      </c>
      <c r="KUU80" s="321">
        <f t="shared" si="220"/>
        <v>0</v>
      </c>
      <c r="KUV80" s="321">
        <f t="shared" si="220"/>
        <v>0</v>
      </c>
      <c r="KUW80" s="321">
        <f t="shared" si="220"/>
        <v>0</v>
      </c>
      <c r="KUX80" s="321">
        <f t="shared" si="220"/>
        <v>0</v>
      </c>
      <c r="KUY80" s="321">
        <f t="shared" si="220"/>
        <v>0</v>
      </c>
      <c r="KUZ80" s="321">
        <f t="shared" si="220"/>
        <v>0</v>
      </c>
      <c r="KVA80" s="321">
        <f t="shared" si="220"/>
        <v>0</v>
      </c>
      <c r="KVB80" s="321">
        <f t="shared" si="220"/>
        <v>0</v>
      </c>
      <c r="KVC80" s="321">
        <f t="shared" si="220"/>
        <v>0</v>
      </c>
      <c r="KVD80" s="321">
        <f t="shared" si="220"/>
        <v>0</v>
      </c>
      <c r="KVE80" s="321">
        <f t="shared" si="220"/>
        <v>0</v>
      </c>
      <c r="KVF80" s="321">
        <f t="shared" si="220"/>
        <v>0</v>
      </c>
      <c r="KVG80" s="321">
        <f t="shared" si="220"/>
        <v>0</v>
      </c>
      <c r="KVH80" s="321">
        <f t="shared" si="220"/>
        <v>0</v>
      </c>
      <c r="KVI80" s="321">
        <f t="shared" si="220"/>
        <v>0</v>
      </c>
      <c r="KVJ80" s="321">
        <f t="shared" si="220"/>
        <v>0</v>
      </c>
      <c r="KVK80" s="321">
        <f t="shared" si="221"/>
        <v>0</v>
      </c>
      <c r="KVL80" s="321">
        <f t="shared" si="221"/>
        <v>0</v>
      </c>
      <c r="KVM80" s="321">
        <f t="shared" si="221"/>
        <v>0</v>
      </c>
      <c r="KVN80" s="321">
        <f t="shared" si="221"/>
        <v>0</v>
      </c>
      <c r="KVO80" s="321">
        <f t="shared" si="221"/>
        <v>0</v>
      </c>
      <c r="KVP80" s="321">
        <f t="shared" si="221"/>
        <v>0</v>
      </c>
      <c r="KVQ80" s="321">
        <f t="shared" si="221"/>
        <v>0</v>
      </c>
      <c r="KVR80" s="321">
        <f t="shared" si="221"/>
        <v>0</v>
      </c>
      <c r="KVS80" s="321">
        <f t="shared" si="221"/>
        <v>0</v>
      </c>
      <c r="KVT80" s="321">
        <f t="shared" si="221"/>
        <v>0</v>
      </c>
      <c r="KVU80" s="321">
        <f t="shared" si="221"/>
        <v>0</v>
      </c>
      <c r="KVV80" s="321">
        <f t="shared" si="221"/>
        <v>0</v>
      </c>
      <c r="KVW80" s="321">
        <f t="shared" si="221"/>
        <v>0</v>
      </c>
      <c r="KVX80" s="321">
        <f t="shared" si="221"/>
        <v>0</v>
      </c>
      <c r="KVY80" s="321">
        <f t="shared" si="221"/>
        <v>0</v>
      </c>
      <c r="KVZ80" s="321">
        <f t="shared" si="221"/>
        <v>0</v>
      </c>
      <c r="KWA80" s="321">
        <f t="shared" si="221"/>
        <v>0</v>
      </c>
      <c r="KWB80" s="321">
        <f t="shared" si="221"/>
        <v>0</v>
      </c>
      <c r="KWC80" s="321">
        <f t="shared" si="221"/>
        <v>0</v>
      </c>
      <c r="KWD80" s="321">
        <f t="shared" si="221"/>
        <v>0</v>
      </c>
      <c r="KWE80" s="321">
        <f t="shared" si="221"/>
        <v>0</v>
      </c>
      <c r="KWF80" s="321">
        <f t="shared" si="221"/>
        <v>0</v>
      </c>
      <c r="KWG80" s="321">
        <f t="shared" si="221"/>
        <v>0</v>
      </c>
      <c r="KWH80" s="321">
        <f t="shared" si="221"/>
        <v>0</v>
      </c>
      <c r="KWI80" s="321">
        <f t="shared" si="221"/>
        <v>0</v>
      </c>
      <c r="KWJ80" s="321">
        <f t="shared" si="221"/>
        <v>0</v>
      </c>
      <c r="KWK80" s="321">
        <f t="shared" si="221"/>
        <v>0</v>
      </c>
      <c r="KWL80" s="321">
        <f t="shared" si="221"/>
        <v>0</v>
      </c>
      <c r="KWM80" s="321">
        <f t="shared" si="221"/>
        <v>0</v>
      </c>
      <c r="KWN80" s="321">
        <f t="shared" si="221"/>
        <v>0</v>
      </c>
      <c r="KWO80" s="321">
        <f t="shared" si="221"/>
        <v>0</v>
      </c>
      <c r="KWP80" s="321">
        <f t="shared" si="221"/>
        <v>0</v>
      </c>
      <c r="KWQ80" s="321">
        <f t="shared" si="221"/>
        <v>0</v>
      </c>
      <c r="KWR80" s="321">
        <f t="shared" si="221"/>
        <v>0</v>
      </c>
      <c r="KWS80" s="321">
        <f t="shared" si="221"/>
        <v>0</v>
      </c>
      <c r="KWT80" s="321">
        <f t="shared" si="221"/>
        <v>0</v>
      </c>
      <c r="KWU80" s="321">
        <f t="shared" si="221"/>
        <v>0</v>
      </c>
      <c r="KWV80" s="321">
        <f t="shared" si="221"/>
        <v>0</v>
      </c>
      <c r="KWW80" s="321">
        <f t="shared" si="221"/>
        <v>0</v>
      </c>
      <c r="KWX80" s="321">
        <f t="shared" si="221"/>
        <v>0</v>
      </c>
      <c r="KWY80" s="321">
        <f t="shared" si="221"/>
        <v>0</v>
      </c>
      <c r="KWZ80" s="321">
        <f t="shared" si="221"/>
        <v>0</v>
      </c>
      <c r="KXA80" s="321">
        <f t="shared" si="221"/>
        <v>0</v>
      </c>
      <c r="KXB80" s="321">
        <f t="shared" si="221"/>
        <v>0</v>
      </c>
      <c r="KXC80" s="321">
        <f t="shared" si="221"/>
        <v>0</v>
      </c>
      <c r="KXD80" s="321">
        <f t="shared" si="221"/>
        <v>0</v>
      </c>
      <c r="KXE80" s="321">
        <f t="shared" si="221"/>
        <v>0</v>
      </c>
      <c r="KXF80" s="321">
        <f t="shared" si="221"/>
        <v>0</v>
      </c>
      <c r="KXG80" s="321">
        <f t="shared" si="221"/>
        <v>0</v>
      </c>
      <c r="KXH80" s="321">
        <f t="shared" si="221"/>
        <v>0</v>
      </c>
      <c r="KXI80" s="321">
        <f t="shared" si="221"/>
        <v>0</v>
      </c>
      <c r="KXJ80" s="321">
        <f t="shared" si="221"/>
        <v>0</v>
      </c>
      <c r="KXK80" s="321">
        <f t="shared" si="221"/>
        <v>0</v>
      </c>
      <c r="KXL80" s="321">
        <f t="shared" si="221"/>
        <v>0</v>
      </c>
      <c r="KXM80" s="321">
        <f t="shared" si="221"/>
        <v>0</v>
      </c>
      <c r="KXN80" s="321">
        <f t="shared" si="221"/>
        <v>0</v>
      </c>
      <c r="KXO80" s="321">
        <f t="shared" si="221"/>
        <v>0</v>
      </c>
      <c r="KXP80" s="321">
        <f t="shared" si="221"/>
        <v>0</v>
      </c>
      <c r="KXQ80" s="321">
        <f t="shared" si="221"/>
        <v>0</v>
      </c>
      <c r="KXR80" s="321">
        <f t="shared" si="221"/>
        <v>0</v>
      </c>
      <c r="KXS80" s="321">
        <f t="shared" si="221"/>
        <v>0</v>
      </c>
      <c r="KXT80" s="321">
        <f t="shared" si="221"/>
        <v>0</v>
      </c>
      <c r="KXU80" s="321">
        <f t="shared" si="221"/>
        <v>0</v>
      </c>
      <c r="KXV80" s="321">
        <f t="shared" si="221"/>
        <v>0</v>
      </c>
      <c r="KXW80" s="321">
        <f t="shared" si="222"/>
        <v>0</v>
      </c>
      <c r="KXX80" s="321">
        <f t="shared" si="222"/>
        <v>0</v>
      </c>
      <c r="KXY80" s="321">
        <f t="shared" si="222"/>
        <v>0</v>
      </c>
      <c r="KXZ80" s="321">
        <f t="shared" si="222"/>
        <v>0</v>
      </c>
      <c r="KYA80" s="321">
        <f t="shared" si="222"/>
        <v>0</v>
      </c>
      <c r="KYB80" s="321">
        <f t="shared" si="222"/>
        <v>0</v>
      </c>
      <c r="KYC80" s="321">
        <f t="shared" si="222"/>
        <v>0</v>
      </c>
      <c r="KYD80" s="321">
        <f t="shared" si="222"/>
        <v>0</v>
      </c>
      <c r="KYE80" s="321">
        <f t="shared" si="222"/>
        <v>0</v>
      </c>
      <c r="KYF80" s="321">
        <f t="shared" si="222"/>
        <v>0</v>
      </c>
      <c r="KYG80" s="321">
        <f t="shared" si="222"/>
        <v>0</v>
      </c>
      <c r="KYH80" s="321">
        <f t="shared" si="222"/>
        <v>0</v>
      </c>
      <c r="KYI80" s="321">
        <f t="shared" si="222"/>
        <v>0</v>
      </c>
      <c r="KYJ80" s="321">
        <f t="shared" si="222"/>
        <v>0</v>
      </c>
      <c r="KYK80" s="321">
        <f t="shared" si="222"/>
        <v>0</v>
      </c>
      <c r="KYL80" s="321">
        <f t="shared" si="222"/>
        <v>0</v>
      </c>
      <c r="KYM80" s="321">
        <f t="shared" si="222"/>
        <v>0</v>
      </c>
      <c r="KYN80" s="321">
        <f t="shared" si="222"/>
        <v>0</v>
      </c>
      <c r="KYO80" s="321">
        <f t="shared" si="222"/>
        <v>0</v>
      </c>
      <c r="KYP80" s="321">
        <f t="shared" si="222"/>
        <v>0</v>
      </c>
      <c r="KYQ80" s="321">
        <f t="shared" si="222"/>
        <v>0</v>
      </c>
      <c r="KYR80" s="321">
        <f t="shared" si="222"/>
        <v>0</v>
      </c>
      <c r="KYS80" s="321">
        <f t="shared" si="222"/>
        <v>0</v>
      </c>
      <c r="KYT80" s="321">
        <f t="shared" si="222"/>
        <v>0</v>
      </c>
      <c r="KYU80" s="321">
        <f t="shared" si="222"/>
        <v>0</v>
      </c>
      <c r="KYV80" s="321">
        <f t="shared" si="222"/>
        <v>0</v>
      </c>
      <c r="KYW80" s="321">
        <f t="shared" si="222"/>
        <v>0</v>
      </c>
      <c r="KYX80" s="321">
        <f t="shared" si="222"/>
        <v>0</v>
      </c>
      <c r="KYY80" s="321">
        <f t="shared" si="222"/>
        <v>0</v>
      </c>
      <c r="KYZ80" s="321">
        <f t="shared" si="222"/>
        <v>0</v>
      </c>
      <c r="KZA80" s="321">
        <f t="shared" si="222"/>
        <v>0</v>
      </c>
      <c r="KZB80" s="321">
        <f t="shared" si="222"/>
        <v>0</v>
      </c>
      <c r="KZC80" s="321">
        <f t="shared" si="222"/>
        <v>0</v>
      </c>
      <c r="KZD80" s="321">
        <f t="shared" si="222"/>
        <v>0</v>
      </c>
      <c r="KZE80" s="321">
        <f t="shared" si="222"/>
        <v>0</v>
      </c>
      <c r="KZF80" s="321">
        <f t="shared" si="222"/>
        <v>0</v>
      </c>
      <c r="KZG80" s="321">
        <f t="shared" si="222"/>
        <v>0</v>
      </c>
      <c r="KZH80" s="321">
        <f t="shared" si="222"/>
        <v>0</v>
      </c>
      <c r="KZI80" s="321">
        <f t="shared" si="222"/>
        <v>0</v>
      </c>
      <c r="KZJ80" s="321">
        <f t="shared" si="222"/>
        <v>0</v>
      </c>
      <c r="KZK80" s="321">
        <f t="shared" si="222"/>
        <v>0</v>
      </c>
      <c r="KZL80" s="321">
        <f t="shared" si="222"/>
        <v>0</v>
      </c>
      <c r="KZM80" s="321">
        <f t="shared" si="222"/>
        <v>0</v>
      </c>
      <c r="KZN80" s="321">
        <f t="shared" si="222"/>
        <v>0</v>
      </c>
      <c r="KZO80" s="321">
        <f t="shared" si="222"/>
        <v>0</v>
      </c>
      <c r="KZP80" s="321">
        <f t="shared" si="222"/>
        <v>0</v>
      </c>
      <c r="KZQ80" s="321">
        <f t="shared" si="222"/>
        <v>0</v>
      </c>
      <c r="KZR80" s="321">
        <f t="shared" si="222"/>
        <v>0</v>
      </c>
      <c r="KZS80" s="321">
        <f t="shared" si="222"/>
        <v>0</v>
      </c>
      <c r="KZT80" s="321">
        <f t="shared" si="222"/>
        <v>0</v>
      </c>
      <c r="KZU80" s="321">
        <f t="shared" si="222"/>
        <v>0</v>
      </c>
      <c r="KZV80" s="321">
        <f t="shared" si="222"/>
        <v>0</v>
      </c>
      <c r="KZW80" s="321">
        <f t="shared" si="222"/>
        <v>0</v>
      </c>
      <c r="KZX80" s="321">
        <f t="shared" si="222"/>
        <v>0</v>
      </c>
      <c r="KZY80" s="321">
        <f t="shared" si="222"/>
        <v>0</v>
      </c>
      <c r="KZZ80" s="321">
        <f t="shared" si="222"/>
        <v>0</v>
      </c>
      <c r="LAA80" s="321">
        <f t="shared" si="222"/>
        <v>0</v>
      </c>
      <c r="LAB80" s="321">
        <f t="shared" si="222"/>
        <v>0</v>
      </c>
      <c r="LAC80" s="321">
        <f t="shared" si="222"/>
        <v>0</v>
      </c>
      <c r="LAD80" s="321">
        <f t="shared" si="222"/>
        <v>0</v>
      </c>
      <c r="LAE80" s="321">
        <f t="shared" si="222"/>
        <v>0</v>
      </c>
      <c r="LAF80" s="321">
        <f t="shared" si="222"/>
        <v>0</v>
      </c>
      <c r="LAG80" s="321">
        <f t="shared" si="222"/>
        <v>0</v>
      </c>
      <c r="LAH80" s="321">
        <f t="shared" si="222"/>
        <v>0</v>
      </c>
      <c r="LAI80" s="321">
        <f t="shared" si="223"/>
        <v>0</v>
      </c>
      <c r="LAJ80" s="321">
        <f t="shared" si="223"/>
        <v>0</v>
      </c>
      <c r="LAK80" s="321">
        <f t="shared" si="223"/>
        <v>0</v>
      </c>
      <c r="LAL80" s="321">
        <f t="shared" si="223"/>
        <v>0</v>
      </c>
      <c r="LAM80" s="321">
        <f t="shared" si="223"/>
        <v>0</v>
      </c>
      <c r="LAN80" s="321">
        <f t="shared" si="223"/>
        <v>0</v>
      </c>
      <c r="LAO80" s="321">
        <f t="shared" si="223"/>
        <v>0</v>
      </c>
      <c r="LAP80" s="321">
        <f t="shared" si="223"/>
        <v>0</v>
      </c>
      <c r="LAQ80" s="321">
        <f t="shared" si="223"/>
        <v>0</v>
      </c>
      <c r="LAR80" s="321">
        <f t="shared" si="223"/>
        <v>0</v>
      </c>
      <c r="LAS80" s="321">
        <f t="shared" si="223"/>
        <v>0</v>
      </c>
      <c r="LAT80" s="321">
        <f t="shared" si="223"/>
        <v>0</v>
      </c>
      <c r="LAU80" s="321">
        <f t="shared" si="223"/>
        <v>0</v>
      </c>
      <c r="LAV80" s="321">
        <f t="shared" si="223"/>
        <v>0</v>
      </c>
      <c r="LAW80" s="321">
        <f t="shared" si="223"/>
        <v>0</v>
      </c>
      <c r="LAX80" s="321">
        <f t="shared" si="223"/>
        <v>0</v>
      </c>
      <c r="LAY80" s="321">
        <f t="shared" si="223"/>
        <v>0</v>
      </c>
      <c r="LAZ80" s="321">
        <f t="shared" si="223"/>
        <v>0</v>
      </c>
      <c r="LBA80" s="321">
        <f t="shared" si="223"/>
        <v>0</v>
      </c>
      <c r="LBB80" s="321">
        <f t="shared" si="223"/>
        <v>0</v>
      </c>
      <c r="LBC80" s="321">
        <f t="shared" si="223"/>
        <v>0</v>
      </c>
      <c r="LBD80" s="321">
        <f t="shared" si="223"/>
        <v>0</v>
      </c>
      <c r="LBE80" s="321">
        <f t="shared" si="223"/>
        <v>0</v>
      </c>
      <c r="LBF80" s="321">
        <f t="shared" si="223"/>
        <v>0</v>
      </c>
      <c r="LBG80" s="321">
        <f t="shared" si="223"/>
        <v>0</v>
      </c>
      <c r="LBH80" s="321">
        <f t="shared" si="223"/>
        <v>0</v>
      </c>
      <c r="LBI80" s="321">
        <f t="shared" si="223"/>
        <v>0</v>
      </c>
      <c r="LBJ80" s="321">
        <f t="shared" si="223"/>
        <v>0</v>
      </c>
      <c r="LBK80" s="321">
        <f t="shared" si="223"/>
        <v>0</v>
      </c>
      <c r="LBL80" s="321">
        <f t="shared" si="223"/>
        <v>0</v>
      </c>
      <c r="LBM80" s="321">
        <f t="shared" si="223"/>
        <v>0</v>
      </c>
      <c r="LBN80" s="321">
        <f t="shared" si="223"/>
        <v>0</v>
      </c>
      <c r="LBO80" s="321">
        <f t="shared" si="223"/>
        <v>0</v>
      </c>
      <c r="LBP80" s="321">
        <f t="shared" si="223"/>
        <v>0</v>
      </c>
      <c r="LBQ80" s="321">
        <f t="shared" si="223"/>
        <v>0</v>
      </c>
      <c r="LBR80" s="321">
        <f t="shared" si="223"/>
        <v>0</v>
      </c>
      <c r="LBS80" s="321">
        <f t="shared" si="223"/>
        <v>0</v>
      </c>
      <c r="LBT80" s="321">
        <f t="shared" si="223"/>
        <v>0</v>
      </c>
      <c r="LBU80" s="321">
        <f t="shared" si="223"/>
        <v>0</v>
      </c>
      <c r="LBV80" s="321">
        <f t="shared" si="223"/>
        <v>0</v>
      </c>
      <c r="LBW80" s="321">
        <f t="shared" si="223"/>
        <v>0</v>
      </c>
      <c r="LBX80" s="321">
        <f t="shared" si="223"/>
        <v>0</v>
      </c>
      <c r="LBY80" s="321">
        <f t="shared" si="223"/>
        <v>0</v>
      </c>
      <c r="LBZ80" s="321">
        <f t="shared" si="223"/>
        <v>0</v>
      </c>
      <c r="LCA80" s="321">
        <f t="shared" si="223"/>
        <v>0</v>
      </c>
      <c r="LCB80" s="321">
        <f t="shared" si="223"/>
        <v>0</v>
      </c>
      <c r="LCC80" s="321">
        <f t="shared" si="223"/>
        <v>0</v>
      </c>
      <c r="LCD80" s="321">
        <f t="shared" si="223"/>
        <v>0</v>
      </c>
      <c r="LCE80" s="321">
        <f t="shared" si="223"/>
        <v>0</v>
      </c>
      <c r="LCF80" s="321">
        <f t="shared" si="223"/>
        <v>0</v>
      </c>
      <c r="LCG80" s="321">
        <f t="shared" si="223"/>
        <v>0</v>
      </c>
      <c r="LCH80" s="321">
        <f t="shared" si="223"/>
        <v>0</v>
      </c>
      <c r="LCI80" s="321">
        <f t="shared" si="223"/>
        <v>0</v>
      </c>
      <c r="LCJ80" s="321">
        <f t="shared" si="223"/>
        <v>0</v>
      </c>
      <c r="LCK80" s="321">
        <f t="shared" si="223"/>
        <v>0</v>
      </c>
      <c r="LCL80" s="321">
        <f t="shared" si="223"/>
        <v>0</v>
      </c>
      <c r="LCM80" s="321">
        <f t="shared" si="223"/>
        <v>0</v>
      </c>
      <c r="LCN80" s="321">
        <f t="shared" si="223"/>
        <v>0</v>
      </c>
      <c r="LCO80" s="321">
        <f t="shared" si="223"/>
        <v>0</v>
      </c>
      <c r="LCP80" s="321">
        <f t="shared" si="223"/>
        <v>0</v>
      </c>
      <c r="LCQ80" s="321">
        <f t="shared" si="223"/>
        <v>0</v>
      </c>
      <c r="LCR80" s="321">
        <f t="shared" si="223"/>
        <v>0</v>
      </c>
      <c r="LCS80" s="321">
        <f t="shared" si="223"/>
        <v>0</v>
      </c>
      <c r="LCT80" s="321">
        <f t="shared" si="223"/>
        <v>0</v>
      </c>
      <c r="LCU80" s="321">
        <f t="shared" si="224"/>
        <v>0</v>
      </c>
      <c r="LCV80" s="321">
        <f t="shared" si="224"/>
        <v>0</v>
      </c>
      <c r="LCW80" s="321">
        <f t="shared" si="224"/>
        <v>0</v>
      </c>
      <c r="LCX80" s="321">
        <f t="shared" si="224"/>
        <v>0</v>
      </c>
      <c r="LCY80" s="321">
        <f t="shared" si="224"/>
        <v>0</v>
      </c>
      <c r="LCZ80" s="321">
        <f t="shared" si="224"/>
        <v>0</v>
      </c>
      <c r="LDA80" s="321">
        <f t="shared" si="224"/>
        <v>0</v>
      </c>
      <c r="LDB80" s="321">
        <f t="shared" si="224"/>
        <v>0</v>
      </c>
      <c r="LDC80" s="321">
        <f t="shared" si="224"/>
        <v>0</v>
      </c>
      <c r="LDD80" s="321">
        <f t="shared" si="224"/>
        <v>0</v>
      </c>
      <c r="LDE80" s="321">
        <f t="shared" si="224"/>
        <v>0</v>
      </c>
      <c r="LDF80" s="321">
        <f t="shared" si="224"/>
        <v>0</v>
      </c>
      <c r="LDG80" s="321">
        <f t="shared" si="224"/>
        <v>0</v>
      </c>
      <c r="LDH80" s="321">
        <f t="shared" si="224"/>
        <v>0</v>
      </c>
      <c r="LDI80" s="321">
        <f t="shared" si="224"/>
        <v>0</v>
      </c>
      <c r="LDJ80" s="321">
        <f t="shared" si="224"/>
        <v>0</v>
      </c>
      <c r="LDK80" s="321">
        <f t="shared" si="224"/>
        <v>0</v>
      </c>
      <c r="LDL80" s="321">
        <f t="shared" si="224"/>
        <v>0</v>
      </c>
      <c r="LDM80" s="321">
        <f t="shared" si="224"/>
        <v>0</v>
      </c>
      <c r="LDN80" s="321">
        <f t="shared" si="224"/>
        <v>0</v>
      </c>
      <c r="LDO80" s="321">
        <f t="shared" si="224"/>
        <v>0</v>
      </c>
      <c r="LDP80" s="321">
        <f t="shared" si="224"/>
        <v>0</v>
      </c>
      <c r="LDQ80" s="321">
        <f t="shared" si="224"/>
        <v>0</v>
      </c>
      <c r="LDR80" s="321">
        <f t="shared" si="224"/>
        <v>0</v>
      </c>
      <c r="LDS80" s="321">
        <f t="shared" si="224"/>
        <v>0</v>
      </c>
      <c r="LDT80" s="321">
        <f t="shared" si="224"/>
        <v>0</v>
      </c>
      <c r="LDU80" s="321">
        <f t="shared" si="224"/>
        <v>0</v>
      </c>
      <c r="LDV80" s="321">
        <f t="shared" si="224"/>
        <v>0</v>
      </c>
      <c r="LDW80" s="321">
        <f t="shared" si="224"/>
        <v>0</v>
      </c>
      <c r="LDX80" s="321">
        <f t="shared" si="224"/>
        <v>0</v>
      </c>
      <c r="LDY80" s="321">
        <f t="shared" si="224"/>
        <v>0</v>
      </c>
      <c r="LDZ80" s="321">
        <f t="shared" si="224"/>
        <v>0</v>
      </c>
      <c r="LEA80" s="321">
        <f t="shared" si="224"/>
        <v>0</v>
      </c>
      <c r="LEB80" s="321">
        <f t="shared" si="224"/>
        <v>0</v>
      </c>
      <c r="LEC80" s="321">
        <f t="shared" si="224"/>
        <v>0</v>
      </c>
      <c r="LED80" s="321">
        <f t="shared" si="224"/>
        <v>0</v>
      </c>
      <c r="LEE80" s="321">
        <f t="shared" si="224"/>
        <v>0</v>
      </c>
      <c r="LEF80" s="321">
        <f t="shared" si="224"/>
        <v>0</v>
      </c>
      <c r="LEG80" s="321">
        <f t="shared" si="224"/>
        <v>0</v>
      </c>
      <c r="LEH80" s="321">
        <f t="shared" si="224"/>
        <v>0</v>
      </c>
      <c r="LEI80" s="321">
        <f t="shared" si="224"/>
        <v>0</v>
      </c>
      <c r="LEJ80" s="321">
        <f t="shared" si="224"/>
        <v>0</v>
      </c>
      <c r="LEK80" s="321">
        <f t="shared" si="224"/>
        <v>0</v>
      </c>
      <c r="LEL80" s="321">
        <f t="shared" si="224"/>
        <v>0</v>
      </c>
      <c r="LEM80" s="321">
        <f t="shared" si="224"/>
        <v>0</v>
      </c>
      <c r="LEN80" s="321">
        <f t="shared" si="224"/>
        <v>0</v>
      </c>
      <c r="LEO80" s="321">
        <f t="shared" si="224"/>
        <v>0</v>
      </c>
      <c r="LEP80" s="321">
        <f t="shared" si="224"/>
        <v>0</v>
      </c>
      <c r="LEQ80" s="321">
        <f t="shared" si="224"/>
        <v>0</v>
      </c>
      <c r="LER80" s="321">
        <f t="shared" si="224"/>
        <v>0</v>
      </c>
      <c r="LES80" s="321">
        <f t="shared" si="224"/>
        <v>0</v>
      </c>
      <c r="LET80" s="321">
        <f t="shared" si="224"/>
        <v>0</v>
      </c>
      <c r="LEU80" s="321">
        <f t="shared" si="224"/>
        <v>0</v>
      </c>
      <c r="LEV80" s="321">
        <f t="shared" si="224"/>
        <v>0</v>
      </c>
      <c r="LEW80" s="321">
        <f t="shared" si="224"/>
        <v>0</v>
      </c>
      <c r="LEX80" s="321">
        <f t="shared" si="224"/>
        <v>0</v>
      </c>
      <c r="LEY80" s="321">
        <f t="shared" si="224"/>
        <v>0</v>
      </c>
      <c r="LEZ80" s="321">
        <f t="shared" si="224"/>
        <v>0</v>
      </c>
      <c r="LFA80" s="321">
        <f t="shared" si="224"/>
        <v>0</v>
      </c>
      <c r="LFB80" s="321">
        <f t="shared" si="224"/>
        <v>0</v>
      </c>
      <c r="LFC80" s="321">
        <f t="shared" si="224"/>
        <v>0</v>
      </c>
      <c r="LFD80" s="321">
        <f t="shared" si="224"/>
        <v>0</v>
      </c>
      <c r="LFE80" s="321">
        <f t="shared" si="224"/>
        <v>0</v>
      </c>
      <c r="LFF80" s="321">
        <f t="shared" si="224"/>
        <v>0</v>
      </c>
      <c r="LFG80" s="321">
        <f t="shared" si="225"/>
        <v>0</v>
      </c>
      <c r="LFH80" s="321">
        <f t="shared" si="225"/>
        <v>0</v>
      </c>
      <c r="LFI80" s="321">
        <f t="shared" si="225"/>
        <v>0</v>
      </c>
      <c r="LFJ80" s="321">
        <f t="shared" si="225"/>
        <v>0</v>
      </c>
      <c r="LFK80" s="321">
        <f t="shared" si="225"/>
        <v>0</v>
      </c>
      <c r="LFL80" s="321">
        <f t="shared" si="225"/>
        <v>0</v>
      </c>
      <c r="LFM80" s="321">
        <f t="shared" si="225"/>
        <v>0</v>
      </c>
      <c r="LFN80" s="321">
        <f t="shared" si="225"/>
        <v>0</v>
      </c>
      <c r="LFO80" s="321">
        <f t="shared" si="225"/>
        <v>0</v>
      </c>
      <c r="LFP80" s="321">
        <f t="shared" si="225"/>
        <v>0</v>
      </c>
      <c r="LFQ80" s="321">
        <f t="shared" si="225"/>
        <v>0</v>
      </c>
      <c r="LFR80" s="321">
        <f t="shared" si="225"/>
        <v>0</v>
      </c>
      <c r="LFS80" s="321">
        <f t="shared" si="225"/>
        <v>0</v>
      </c>
      <c r="LFT80" s="321">
        <f t="shared" si="225"/>
        <v>0</v>
      </c>
      <c r="LFU80" s="321">
        <f t="shared" si="225"/>
        <v>0</v>
      </c>
      <c r="LFV80" s="321">
        <f t="shared" si="225"/>
        <v>0</v>
      </c>
      <c r="LFW80" s="321">
        <f t="shared" si="225"/>
        <v>0</v>
      </c>
      <c r="LFX80" s="321">
        <f t="shared" si="225"/>
        <v>0</v>
      </c>
      <c r="LFY80" s="321">
        <f t="shared" si="225"/>
        <v>0</v>
      </c>
      <c r="LFZ80" s="321">
        <f t="shared" si="225"/>
        <v>0</v>
      </c>
      <c r="LGA80" s="321">
        <f t="shared" si="225"/>
        <v>0</v>
      </c>
      <c r="LGB80" s="321">
        <f t="shared" si="225"/>
        <v>0</v>
      </c>
      <c r="LGC80" s="321">
        <f t="shared" si="225"/>
        <v>0</v>
      </c>
      <c r="LGD80" s="321">
        <f t="shared" si="225"/>
        <v>0</v>
      </c>
      <c r="LGE80" s="321">
        <f t="shared" si="225"/>
        <v>0</v>
      </c>
      <c r="LGF80" s="321">
        <f t="shared" si="225"/>
        <v>0</v>
      </c>
      <c r="LGG80" s="321">
        <f t="shared" si="225"/>
        <v>0</v>
      </c>
      <c r="LGH80" s="321">
        <f t="shared" si="225"/>
        <v>0</v>
      </c>
      <c r="LGI80" s="321">
        <f t="shared" si="225"/>
        <v>0</v>
      </c>
      <c r="LGJ80" s="321">
        <f t="shared" si="225"/>
        <v>0</v>
      </c>
      <c r="LGK80" s="321">
        <f t="shared" si="225"/>
        <v>0</v>
      </c>
      <c r="LGL80" s="321">
        <f t="shared" si="225"/>
        <v>0</v>
      </c>
      <c r="LGM80" s="321">
        <f t="shared" si="225"/>
        <v>0</v>
      </c>
      <c r="LGN80" s="321">
        <f t="shared" si="225"/>
        <v>0</v>
      </c>
      <c r="LGO80" s="321">
        <f t="shared" si="225"/>
        <v>0</v>
      </c>
      <c r="LGP80" s="321">
        <f t="shared" si="225"/>
        <v>0</v>
      </c>
      <c r="LGQ80" s="321">
        <f t="shared" si="225"/>
        <v>0</v>
      </c>
      <c r="LGR80" s="321">
        <f t="shared" si="225"/>
        <v>0</v>
      </c>
      <c r="LGS80" s="321">
        <f t="shared" si="225"/>
        <v>0</v>
      </c>
      <c r="LGT80" s="321">
        <f t="shared" si="225"/>
        <v>0</v>
      </c>
      <c r="LGU80" s="321">
        <f t="shared" si="225"/>
        <v>0</v>
      </c>
      <c r="LGV80" s="321">
        <f t="shared" si="225"/>
        <v>0</v>
      </c>
      <c r="LGW80" s="321">
        <f t="shared" si="225"/>
        <v>0</v>
      </c>
      <c r="LGX80" s="321">
        <f t="shared" si="225"/>
        <v>0</v>
      </c>
      <c r="LGY80" s="321">
        <f t="shared" si="225"/>
        <v>0</v>
      </c>
      <c r="LGZ80" s="321">
        <f t="shared" si="225"/>
        <v>0</v>
      </c>
      <c r="LHA80" s="321">
        <f t="shared" si="225"/>
        <v>0</v>
      </c>
      <c r="LHB80" s="321">
        <f t="shared" si="225"/>
        <v>0</v>
      </c>
      <c r="LHC80" s="321">
        <f t="shared" si="225"/>
        <v>0</v>
      </c>
      <c r="LHD80" s="321">
        <f t="shared" si="225"/>
        <v>0</v>
      </c>
      <c r="LHE80" s="321">
        <f t="shared" si="225"/>
        <v>0</v>
      </c>
      <c r="LHF80" s="321">
        <f t="shared" si="225"/>
        <v>0</v>
      </c>
      <c r="LHG80" s="321">
        <f t="shared" si="225"/>
        <v>0</v>
      </c>
      <c r="LHH80" s="321">
        <f t="shared" si="225"/>
        <v>0</v>
      </c>
      <c r="LHI80" s="321">
        <f t="shared" si="225"/>
        <v>0</v>
      </c>
      <c r="LHJ80" s="321">
        <f t="shared" si="225"/>
        <v>0</v>
      </c>
      <c r="LHK80" s="321">
        <f t="shared" si="225"/>
        <v>0</v>
      </c>
      <c r="LHL80" s="321">
        <f t="shared" si="225"/>
        <v>0</v>
      </c>
      <c r="LHM80" s="321">
        <f t="shared" si="225"/>
        <v>0</v>
      </c>
      <c r="LHN80" s="321">
        <f t="shared" si="225"/>
        <v>0</v>
      </c>
      <c r="LHO80" s="321">
        <f t="shared" si="225"/>
        <v>0</v>
      </c>
      <c r="LHP80" s="321">
        <f t="shared" si="225"/>
        <v>0</v>
      </c>
      <c r="LHQ80" s="321">
        <f t="shared" si="225"/>
        <v>0</v>
      </c>
      <c r="LHR80" s="321">
        <f t="shared" si="225"/>
        <v>0</v>
      </c>
      <c r="LHS80" s="321">
        <f t="shared" si="226"/>
        <v>0</v>
      </c>
      <c r="LHT80" s="321">
        <f t="shared" si="226"/>
        <v>0</v>
      </c>
      <c r="LHU80" s="321">
        <f t="shared" si="226"/>
        <v>0</v>
      </c>
      <c r="LHV80" s="321">
        <f t="shared" si="226"/>
        <v>0</v>
      </c>
      <c r="LHW80" s="321">
        <f t="shared" si="226"/>
        <v>0</v>
      </c>
      <c r="LHX80" s="321">
        <f t="shared" si="226"/>
        <v>0</v>
      </c>
      <c r="LHY80" s="321">
        <f t="shared" si="226"/>
        <v>0</v>
      </c>
      <c r="LHZ80" s="321">
        <f t="shared" si="226"/>
        <v>0</v>
      </c>
      <c r="LIA80" s="321">
        <f t="shared" si="226"/>
        <v>0</v>
      </c>
      <c r="LIB80" s="321">
        <f t="shared" si="226"/>
        <v>0</v>
      </c>
      <c r="LIC80" s="321">
        <f t="shared" si="226"/>
        <v>0</v>
      </c>
      <c r="LID80" s="321">
        <f t="shared" si="226"/>
        <v>0</v>
      </c>
      <c r="LIE80" s="321">
        <f t="shared" si="226"/>
        <v>0</v>
      </c>
      <c r="LIF80" s="321">
        <f t="shared" si="226"/>
        <v>0</v>
      </c>
      <c r="LIG80" s="321">
        <f t="shared" si="226"/>
        <v>0</v>
      </c>
      <c r="LIH80" s="321">
        <f t="shared" si="226"/>
        <v>0</v>
      </c>
      <c r="LII80" s="321">
        <f t="shared" si="226"/>
        <v>0</v>
      </c>
      <c r="LIJ80" s="321">
        <f t="shared" si="226"/>
        <v>0</v>
      </c>
      <c r="LIK80" s="321">
        <f t="shared" si="226"/>
        <v>0</v>
      </c>
      <c r="LIL80" s="321">
        <f t="shared" si="226"/>
        <v>0</v>
      </c>
      <c r="LIM80" s="321">
        <f t="shared" si="226"/>
        <v>0</v>
      </c>
      <c r="LIN80" s="321">
        <f t="shared" si="226"/>
        <v>0</v>
      </c>
      <c r="LIO80" s="321">
        <f t="shared" si="226"/>
        <v>0</v>
      </c>
      <c r="LIP80" s="321">
        <f t="shared" si="226"/>
        <v>0</v>
      </c>
      <c r="LIQ80" s="321">
        <f t="shared" si="226"/>
        <v>0</v>
      </c>
      <c r="LIR80" s="321">
        <f t="shared" si="226"/>
        <v>0</v>
      </c>
      <c r="LIS80" s="321">
        <f t="shared" si="226"/>
        <v>0</v>
      </c>
      <c r="LIT80" s="321">
        <f t="shared" si="226"/>
        <v>0</v>
      </c>
      <c r="LIU80" s="321">
        <f t="shared" si="226"/>
        <v>0</v>
      </c>
      <c r="LIV80" s="321">
        <f t="shared" si="226"/>
        <v>0</v>
      </c>
      <c r="LIW80" s="321">
        <f t="shared" si="226"/>
        <v>0</v>
      </c>
      <c r="LIX80" s="321">
        <f t="shared" si="226"/>
        <v>0</v>
      </c>
      <c r="LIY80" s="321">
        <f t="shared" si="226"/>
        <v>0</v>
      </c>
      <c r="LIZ80" s="321">
        <f t="shared" si="226"/>
        <v>0</v>
      </c>
      <c r="LJA80" s="321">
        <f t="shared" si="226"/>
        <v>0</v>
      </c>
      <c r="LJB80" s="321">
        <f t="shared" si="226"/>
        <v>0</v>
      </c>
      <c r="LJC80" s="321">
        <f t="shared" si="226"/>
        <v>0</v>
      </c>
      <c r="LJD80" s="321">
        <f t="shared" si="226"/>
        <v>0</v>
      </c>
      <c r="LJE80" s="321">
        <f t="shared" si="226"/>
        <v>0</v>
      </c>
      <c r="LJF80" s="321">
        <f t="shared" si="226"/>
        <v>0</v>
      </c>
      <c r="LJG80" s="321">
        <f t="shared" si="226"/>
        <v>0</v>
      </c>
      <c r="LJH80" s="321">
        <f t="shared" si="226"/>
        <v>0</v>
      </c>
      <c r="LJI80" s="321">
        <f t="shared" si="226"/>
        <v>0</v>
      </c>
      <c r="LJJ80" s="321">
        <f t="shared" si="226"/>
        <v>0</v>
      </c>
      <c r="LJK80" s="321">
        <f t="shared" si="226"/>
        <v>0</v>
      </c>
      <c r="LJL80" s="321">
        <f t="shared" si="226"/>
        <v>0</v>
      </c>
      <c r="LJM80" s="321">
        <f t="shared" si="226"/>
        <v>0</v>
      </c>
      <c r="LJN80" s="321">
        <f t="shared" si="226"/>
        <v>0</v>
      </c>
      <c r="LJO80" s="321">
        <f t="shared" si="226"/>
        <v>0</v>
      </c>
      <c r="LJP80" s="321">
        <f t="shared" si="226"/>
        <v>0</v>
      </c>
      <c r="LJQ80" s="321">
        <f t="shared" si="226"/>
        <v>0</v>
      </c>
      <c r="LJR80" s="321">
        <f t="shared" si="226"/>
        <v>0</v>
      </c>
      <c r="LJS80" s="321">
        <f t="shared" si="226"/>
        <v>0</v>
      </c>
      <c r="LJT80" s="321">
        <f t="shared" si="226"/>
        <v>0</v>
      </c>
      <c r="LJU80" s="321">
        <f t="shared" si="226"/>
        <v>0</v>
      </c>
      <c r="LJV80" s="321">
        <f t="shared" si="226"/>
        <v>0</v>
      </c>
      <c r="LJW80" s="321">
        <f t="shared" si="226"/>
        <v>0</v>
      </c>
      <c r="LJX80" s="321">
        <f t="shared" si="226"/>
        <v>0</v>
      </c>
      <c r="LJY80" s="321">
        <f t="shared" si="226"/>
        <v>0</v>
      </c>
      <c r="LJZ80" s="321">
        <f t="shared" si="226"/>
        <v>0</v>
      </c>
      <c r="LKA80" s="321">
        <f t="shared" si="226"/>
        <v>0</v>
      </c>
      <c r="LKB80" s="321">
        <f t="shared" si="226"/>
        <v>0</v>
      </c>
      <c r="LKC80" s="321">
        <f t="shared" si="226"/>
        <v>0</v>
      </c>
      <c r="LKD80" s="321">
        <f t="shared" si="226"/>
        <v>0</v>
      </c>
      <c r="LKE80" s="321">
        <f t="shared" si="227"/>
        <v>0</v>
      </c>
      <c r="LKF80" s="321">
        <f t="shared" si="227"/>
        <v>0</v>
      </c>
      <c r="LKG80" s="321">
        <f t="shared" si="227"/>
        <v>0</v>
      </c>
      <c r="LKH80" s="321">
        <f t="shared" si="227"/>
        <v>0</v>
      </c>
      <c r="LKI80" s="321">
        <f t="shared" si="227"/>
        <v>0</v>
      </c>
      <c r="LKJ80" s="321">
        <f t="shared" si="227"/>
        <v>0</v>
      </c>
      <c r="LKK80" s="321">
        <f t="shared" si="227"/>
        <v>0</v>
      </c>
      <c r="LKL80" s="321">
        <f t="shared" si="227"/>
        <v>0</v>
      </c>
      <c r="LKM80" s="321">
        <f t="shared" si="227"/>
        <v>0</v>
      </c>
      <c r="LKN80" s="321">
        <f t="shared" si="227"/>
        <v>0</v>
      </c>
      <c r="LKO80" s="321">
        <f t="shared" si="227"/>
        <v>0</v>
      </c>
      <c r="LKP80" s="321">
        <f t="shared" si="227"/>
        <v>0</v>
      </c>
      <c r="LKQ80" s="321">
        <f t="shared" si="227"/>
        <v>0</v>
      </c>
      <c r="LKR80" s="321">
        <f t="shared" si="227"/>
        <v>0</v>
      </c>
      <c r="LKS80" s="321">
        <f t="shared" si="227"/>
        <v>0</v>
      </c>
      <c r="LKT80" s="321">
        <f t="shared" si="227"/>
        <v>0</v>
      </c>
      <c r="LKU80" s="321">
        <f t="shared" si="227"/>
        <v>0</v>
      </c>
      <c r="LKV80" s="321">
        <f t="shared" si="227"/>
        <v>0</v>
      </c>
      <c r="LKW80" s="321">
        <f t="shared" si="227"/>
        <v>0</v>
      </c>
      <c r="LKX80" s="321">
        <f t="shared" si="227"/>
        <v>0</v>
      </c>
      <c r="LKY80" s="321">
        <f t="shared" si="227"/>
        <v>0</v>
      </c>
      <c r="LKZ80" s="321">
        <f t="shared" si="227"/>
        <v>0</v>
      </c>
      <c r="LLA80" s="321">
        <f t="shared" si="227"/>
        <v>0</v>
      </c>
      <c r="LLB80" s="321">
        <f t="shared" si="227"/>
        <v>0</v>
      </c>
      <c r="LLC80" s="321">
        <f t="shared" si="227"/>
        <v>0</v>
      </c>
      <c r="LLD80" s="321">
        <f t="shared" si="227"/>
        <v>0</v>
      </c>
      <c r="LLE80" s="321">
        <f t="shared" si="227"/>
        <v>0</v>
      </c>
      <c r="LLF80" s="321">
        <f t="shared" si="227"/>
        <v>0</v>
      </c>
      <c r="LLG80" s="321">
        <f t="shared" si="227"/>
        <v>0</v>
      </c>
      <c r="LLH80" s="321">
        <f t="shared" si="227"/>
        <v>0</v>
      </c>
      <c r="LLI80" s="321">
        <f t="shared" si="227"/>
        <v>0</v>
      </c>
      <c r="LLJ80" s="321">
        <f t="shared" si="227"/>
        <v>0</v>
      </c>
      <c r="LLK80" s="321">
        <f t="shared" si="227"/>
        <v>0</v>
      </c>
      <c r="LLL80" s="321">
        <f t="shared" si="227"/>
        <v>0</v>
      </c>
      <c r="LLM80" s="321">
        <f t="shared" si="227"/>
        <v>0</v>
      </c>
      <c r="LLN80" s="321">
        <f t="shared" si="227"/>
        <v>0</v>
      </c>
      <c r="LLO80" s="321">
        <f t="shared" si="227"/>
        <v>0</v>
      </c>
      <c r="LLP80" s="321">
        <f t="shared" si="227"/>
        <v>0</v>
      </c>
      <c r="LLQ80" s="321">
        <f t="shared" si="227"/>
        <v>0</v>
      </c>
      <c r="LLR80" s="321">
        <f t="shared" si="227"/>
        <v>0</v>
      </c>
      <c r="LLS80" s="321">
        <f t="shared" si="227"/>
        <v>0</v>
      </c>
      <c r="LLT80" s="321">
        <f t="shared" si="227"/>
        <v>0</v>
      </c>
      <c r="LLU80" s="321">
        <f t="shared" si="227"/>
        <v>0</v>
      </c>
      <c r="LLV80" s="321">
        <f t="shared" si="227"/>
        <v>0</v>
      </c>
      <c r="LLW80" s="321">
        <f t="shared" si="227"/>
        <v>0</v>
      </c>
      <c r="LLX80" s="321">
        <f t="shared" si="227"/>
        <v>0</v>
      </c>
      <c r="LLY80" s="321">
        <f t="shared" si="227"/>
        <v>0</v>
      </c>
      <c r="LLZ80" s="321">
        <f t="shared" si="227"/>
        <v>0</v>
      </c>
      <c r="LMA80" s="321">
        <f t="shared" si="227"/>
        <v>0</v>
      </c>
      <c r="LMB80" s="321">
        <f t="shared" si="227"/>
        <v>0</v>
      </c>
      <c r="LMC80" s="321">
        <f t="shared" si="227"/>
        <v>0</v>
      </c>
      <c r="LMD80" s="321">
        <f t="shared" si="227"/>
        <v>0</v>
      </c>
      <c r="LME80" s="321">
        <f t="shared" si="227"/>
        <v>0</v>
      </c>
      <c r="LMF80" s="321">
        <f t="shared" si="227"/>
        <v>0</v>
      </c>
      <c r="LMG80" s="321">
        <f t="shared" si="227"/>
        <v>0</v>
      </c>
      <c r="LMH80" s="321">
        <f t="shared" si="227"/>
        <v>0</v>
      </c>
      <c r="LMI80" s="321">
        <f t="shared" si="227"/>
        <v>0</v>
      </c>
      <c r="LMJ80" s="321">
        <f t="shared" si="227"/>
        <v>0</v>
      </c>
      <c r="LMK80" s="321">
        <f t="shared" si="227"/>
        <v>0</v>
      </c>
      <c r="LML80" s="321">
        <f t="shared" si="227"/>
        <v>0</v>
      </c>
      <c r="LMM80" s="321">
        <f t="shared" si="227"/>
        <v>0</v>
      </c>
      <c r="LMN80" s="321">
        <f t="shared" si="227"/>
        <v>0</v>
      </c>
      <c r="LMO80" s="321">
        <f t="shared" si="227"/>
        <v>0</v>
      </c>
      <c r="LMP80" s="321">
        <f t="shared" si="227"/>
        <v>0</v>
      </c>
      <c r="LMQ80" s="321">
        <f t="shared" si="228"/>
        <v>0</v>
      </c>
      <c r="LMR80" s="321">
        <f t="shared" si="228"/>
        <v>0</v>
      </c>
      <c r="LMS80" s="321">
        <f t="shared" si="228"/>
        <v>0</v>
      </c>
      <c r="LMT80" s="321">
        <f t="shared" si="228"/>
        <v>0</v>
      </c>
      <c r="LMU80" s="321">
        <f t="shared" si="228"/>
        <v>0</v>
      </c>
      <c r="LMV80" s="321">
        <f t="shared" si="228"/>
        <v>0</v>
      </c>
      <c r="LMW80" s="321">
        <f t="shared" si="228"/>
        <v>0</v>
      </c>
      <c r="LMX80" s="321">
        <f t="shared" si="228"/>
        <v>0</v>
      </c>
      <c r="LMY80" s="321">
        <f t="shared" si="228"/>
        <v>0</v>
      </c>
      <c r="LMZ80" s="321">
        <f t="shared" si="228"/>
        <v>0</v>
      </c>
      <c r="LNA80" s="321">
        <f t="shared" si="228"/>
        <v>0</v>
      </c>
      <c r="LNB80" s="321">
        <f t="shared" si="228"/>
        <v>0</v>
      </c>
      <c r="LNC80" s="321">
        <f t="shared" si="228"/>
        <v>0</v>
      </c>
      <c r="LND80" s="321">
        <f t="shared" si="228"/>
        <v>0</v>
      </c>
      <c r="LNE80" s="321">
        <f t="shared" si="228"/>
        <v>0</v>
      </c>
      <c r="LNF80" s="321">
        <f t="shared" si="228"/>
        <v>0</v>
      </c>
      <c r="LNG80" s="321">
        <f t="shared" si="228"/>
        <v>0</v>
      </c>
      <c r="LNH80" s="321">
        <f t="shared" si="228"/>
        <v>0</v>
      </c>
      <c r="LNI80" s="321">
        <f t="shared" si="228"/>
        <v>0</v>
      </c>
      <c r="LNJ80" s="321">
        <f t="shared" si="228"/>
        <v>0</v>
      </c>
      <c r="LNK80" s="321">
        <f t="shared" si="228"/>
        <v>0</v>
      </c>
      <c r="LNL80" s="321">
        <f t="shared" si="228"/>
        <v>0</v>
      </c>
      <c r="LNM80" s="321">
        <f t="shared" si="228"/>
        <v>0</v>
      </c>
      <c r="LNN80" s="321">
        <f t="shared" si="228"/>
        <v>0</v>
      </c>
      <c r="LNO80" s="321">
        <f t="shared" si="228"/>
        <v>0</v>
      </c>
      <c r="LNP80" s="321">
        <f t="shared" si="228"/>
        <v>0</v>
      </c>
      <c r="LNQ80" s="321">
        <f t="shared" si="228"/>
        <v>0</v>
      </c>
      <c r="LNR80" s="321">
        <f t="shared" si="228"/>
        <v>0</v>
      </c>
      <c r="LNS80" s="321">
        <f t="shared" si="228"/>
        <v>0</v>
      </c>
      <c r="LNT80" s="321">
        <f t="shared" si="228"/>
        <v>0</v>
      </c>
      <c r="LNU80" s="321">
        <f t="shared" si="228"/>
        <v>0</v>
      </c>
      <c r="LNV80" s="321">
        <f t="shared" si="228"/>
        <v>0</v>
      </c>
      <c r="LNW80" s="321">
        <f t="shared" si="228"/>
        <v>0</v>
      </c>
      <c r="LNX80" s="321">
        <f t="shared" si="228"/>
        <v>0</v>
      </c>
      <c r="LNY80" s="321">
        <f t="shared" si="228"/>
        <v>0</v>
      </c>
      <c r="LNZ80" s="321">
        <f t="shared" si="228"/>
        <v>0</v>
      </c>
      <c r="LOA80" s="321">
        <f t="shared" si="228"/>
        <v>0</v>
      </c>
      <c r="LOB80" s="321">
        <f t="shared" si="228"/>
        <v>0</v>
      </c>
      <c r="LOC80" s="321">
        <f t="shared" si="228"/>
        <v>0</v>
      </c>
      <c r="LOD80" s="321">
        <f t="shared" si="228"/>
        <v>0</v>
      </c>
      <c r="LOE80" s="321">
        <f t="shared" si="228"/>
        <v>0</v>
      </c>
      <c r="LOF80" s="321">
        <f t="shared" si="228"/>
        <v>0</v>
      </c>
      <c r="LOG80" s="321">
        <f t="shared" si="228"/>
        <v>0</v>
      </c>
      <c r="LOH80" s="321">
        <f t="shared" si="228"/>
        <v>0</v>
      </c>
      <c r="LOI80" s="321">
        <f t="shared" si="228"/>
        <v>0</v>
      </c>
      <c r="LOJ80" s="321">
        <f t="shared" si="228"/>
        <v>0</v>
      </c>
      <c r="LOK80" s="321">
        <f t="shared" si="228"/>
        <v>0</v>
      </c>
      <c r="LOL80" s="321">
        <f t="shared" si="228"/>
        <v>0</v>
      </c>
      <c r="LOM80" s="321">
        <f t="shared" si="228"/>
        <v>0</v>
      </c>
      <c r="LON80" s="321">
        <f t="shared" si="228"/>
        <v>0</v>
      </c>
      <c r="LOO80" s="321">
        <f t="shared" si="228"/>
        <v>0</v>
      </c>
      <c r="LOP80" s="321">
        <f t="shared" si="228"/>
        <v>0</v>
      </c>
      <c r="LOQ80" s="321">
        <f t="shared" si="228"/>
        <v>0</v>
      </c>
      <c r="LOR80" s="321">
        <f t="shared" si="228"/>
        <v>0</v>
      </c>
      <c r="LOS80" s="321">
        <f t="shared" si="228"/>
        <v>0</v>
      </c>
      <c r="LOT80" s="321">
        <f t="shared" si="228"/>
        <v>0</v>
      </c>
      <c r="LOU80" s="321">
        <f t="shared" si="228"/>
        <v>0</v>
      </c>
      <c r="LOV80" s="321">
        <f t="shared" si="228"/>
        <v>0</v>
      </c>
      <c r="LOW80" s="321">
        <f t="shared" si="228"/>
        <v>0</v>
      </c>
      <c r="LOX80" s="321">
        <f t="shared" si="228"/>
        <v>0</v>
      </c>
      <c r="LOY80" s="321">
        <f t="shared" si="228"/>
        <v>0</v>
      </c>
      <c r="LOZ80" s="321">
        <f t="shared" si="228"/>
        <v>0</v>
      </c>
      <c r="LPA80" s="321">
        <f t="shared" si="228"/>
        <v>0</v>
      </c>
      <c r="LPB80" s="321">
        <f t="shared" si="228"/>
        <v>0</v>
      </c>
      <c r="LPC80" s="321">
        <f t="shared" si="229"/>
        <v>0</v>
      </c>
      <c r="LPD80" s="321">
        <f t="shared" si="229"/>
        <v>0</v>
      </c>
      <c r="LPE80" s="321">
        <f t="shared" si="229"/>
        <v>0</v>
      </c>
      <c r="LPF80" s="321">
        <f t="shared" si="229"/>
        <v>0</v>
      </c>
      <c r="LPG80" s="321">
        <f t="shared" si="229"/>
        <v>0</v>
      </c>
      <c r="LPH80" s="321">
        <f t="shared" si="229"/>
        <v>0</v>
      </c>
      <c r="LPI80" s="321">
        <f t="shared" si="229"/>
        <v>0</v>
      </c>
      <c r="LPJ80" s="321">
        <f t="shared" si="229"/>
        <v>0</v>
      </c>
      <c r="LPK80" s="321">
        <f t="shared" si="229"/>
        <v>0</v>
      </c>
      <c r="LPL80" s="321">
        <f t="shared" si="229"/>
        <v>0</v>
      </c>
      <c r="LPM80" s="321">
        <f t="shared" si="229"/>
        <v>0</v>
      </c>
      <c r="LPN80" s="321">
        <f t="shared" si="229"/>
        <v>0</v>
      </c>
      <c r="LPO80" s="321">
        <f t="shared" si="229"/>
        <v>0</v>
      </c>
      <c r="LPP80" s="321">
        <f t="shared" si="229"/>
        <v>0</v>
      </c>
      <c r="LPQ80" s="321">
        <f t="shared" si="229"/>
        <v>0</v>
      </c>
      <c r="LPR80" s="321">
        <f t="shared" si="229"/>
        <v>0</v>
      </c>
      <c r="LPS80" s="321">
        <f t="shared" si="229"/>
        <v>0</v>
      </c>
      <c r="LPT80" s="321">
        <f t="shared" si="229"/>
        <v>0</v>
      </c>
      <c r="LPU80" s="321">
        <f t="shared" si="229"/>
        <v>0</v>
      </c>
      <c r="LPV80" s="321">
        <f t="shared" si="229"/>
        <v>0</v>
      </c>
      <c r="LPW80" s="321">
        <f t="shared" si="229"/>
        <v>0</v>
      </c>
      <c r="LPX80" s="321">
        <f t="shared" si="229"/>
        <v>0</v>
      </c>
      <c r="LPY80" s="321">
        <f t="shared" si="229"/>
        <v>0</v>
      </c>
      <c r="LPZ80" s="321">
        <f t="shared" si="229"/>
        <v>0</v>
      </c>
      <c r="LQA80" s="321">
        <f t="shared" si="229"/>
        <v>0</v>
      </c>
      <c r="LQB80" s="321">
        <f t="shared" si="229"/>
        <v>0</v>
      </c>
      <c r="LQC80" s="321">
        <f t="shared" si="229"/>
        <v>0</v>
      </c>
      <c r="LQD80" s="321">
        <f t="shared" si="229"/>
        <v>0</v>
      </c>
      <c r="LQE80" s="321">
        <f t="shared" si="229"/>
        <v>0</v>
      </c>
      <c r="LQF80" s="321">
        <f t="shared" si="229"/>
        <v>0</v>
      </c>
      <c r="LQG80" s="321">
        <f t="shared" si="229"/>
        <v>0</v>
      </c>
      <c r="LQH80" s="321">
        <f t="shared" si="229"/>
        <v>0</v>
      </c>
      <c r="LQI80" s="321">
        <f t="shared" si="229"/>
        <v>0</v>
      </c>
      <c r="LQJ80" s="321">
        <f t="shared" si="229"/>
        <v>0</v>
      </c>
      <c r="LQK80" s="321">
        <f t="shared" si="229"/>
        <v>0</v>
      </c>
      <c r="LQL80" s="321">
        <f t="shared" si="229"/>
        <v>0</v>
      </c>
      <c r="LQM80" s="321">
        <f t="shared" si="229"/>
        <v>0</v>
      </c>
      <c r="LQN80" s="321">
        <f t="shared" si="229"/>
        <v>0</v>
      </c>
      <c r="LQO80" s="321">
        <f t="shared" si="229"/>
        <v>0</v>
      </c>
      <c r="LQP80" s="321">
        <f t="shared" si="229"/>
        <v>0</v>
      </c>
      <c r="LQQ80" s="321">
        <f t="shared" si="229"/>
        <v>0</v>
      </c>
      <c r="LQR80" s="321">
        <f t="shared" si="229"/>
        <v>0</v>
      </c>
      <c r="LQS80" s="321">
        <f t="shared" si="229"/>
        <v>0</v>
      </c>
      <c r="LQT80" s="321">
        <f t="shared" si="229"/>
        <v>0</v>
      </c>
      <c r="LQU80" s="321">
        <f t="shared" si="229"/>
        <v>0</v>
      </c>
      <c r="LQV80" s="321">
        <f t="shared" si="229"/>
        <v>0</v>
      </c>
      <c r="LQW80" s="321">
        <f t="shared" si="229"/>
        <v>0</v>
      </c>
      <c r="LQX80" s="321">
        <f t="shared" si="229"/>
        <v>0</v>
      </c>
      <c r="LQY80" s="321">
        <f t="shared" si="229"/>
        <v>0</v>
      </c>
      <c r="LQZ80" s="321">
        <f t="shared" si="229"/>
        <v>0</v>
      </c>
      <c r="LRA80" s="321">
        <f t="shared" si="229"/>
        <v>0</v>
      </c>
      <c r="LRB80" s="321">
        <f t="shared" si="229"/>
        <v>0</v>
      </c>
      <c r="LRC80" s="321">
        <f t="shared" si="229"/>
        <v>0</v>
      </c>
      <c r="LRD80" s="321">
        <f t="shared" si="229"/>
        <v>0</v>
      </c>
      <c r="LRE80" s="321">
        <f t="shared" si="229"/>
        <v>0</v>
      </c>
      <c r="LRF80" s="321">
        <f t="shared" si="229"/>
        <v>0</v>
      </c>
      <c r="LRG80" s="321">
        <f t="shared" si="229"/>
        <v>0</v>
      </c>
      <c r="LRH80" s="321">
        <f t="shared" si="229"/>
        <v>0</v>
      </c>
      <c r="LRI80" s="321">
        <f t="shared" si="229"/>
        <v>0</v>
      </c>
      <c r="LRJ80" s="321">
        <f t="shared" si="229"/>
        <v>0</v>
      </c>
      <c r="LRK80" s="321">
        <f t="shared" si="229"/>
        <v>0</v>
      </c>
      <c r="LRL80" s="321">
        <f t="shared" si="229"/>
        <v>0</v>
      </c>
      <c r="LRM80" s="321">
        <f t="shared" si="229"/>
        <v>0</v>
      </c>
      <c r="LRN80" s="321">
        <f t="shared" si="229"/>
        <v>0</v>
      </c>
      <c r="LRO80" s="321">
        <f t="shared" si="230"/>
        <v>0</v>
      </c>
      <c r="LRP80" s="321">
        <f t="shared" si="230"/>
        <v>0</v>
      </c>
      <c r="LRQ80" s="321">
        <f t="shared" si="230"/>
        <v>0</v>
      </c>
      <c r="LRR80" s="321">
        <f t="shared" si="230"/>
        <v>0</v>
      </c>
      <c r="LRS80" s="321">
        <f t="shared" si="230"/>
        <v>0</v>
      </c>
      <c r="LRT80" s="321">
        <f t="shared" si="230"/>
        <v>0</v>
      </c>
      <c r="LRU80" s="321">
        <f t="shared" si="230"/>
        <v>0</v>
      </c>
      <c r="LRV80" s="321">
        <f t="shared" si="230"/>
        <v>0</v>
      </c>
      <c r="LRW80" s="321">
        <f t="shared" si="230"/>
        <v>0</v>
      </c>
      <c r="LRX80" s="321">
        <f t="shared" si="230"/>
        <v>0</v>
      </c>
      <c r="LRY80" s="321">
        <f t="shared" si="230"/>
        <v>0</v>
      </c>
      <c r="LRZ80" s="321">
        <f t="shared" si="230"/>
        <v>0</v>
      </c>
      <c r="LSA80" s="321">
        <f t="shared" si="230"/>
        <v>0</v>
      </c>
      <c r="LSB80" s="321">
        <f t="shared" si="230"/>
        <v>0</v>
      </c>
      <c r="LSC80" s="321">
        <f t="shared" si="230"/>
        <v>0</v>
      </c>
      <c r="LSD80" s="321">
        <f t="shared" si="230"/>
        <v>0</v>
      </c>
      <c r="LSE80" s="321">
        <f t="shared" si="230"/>
        <v>0</v>
      </c>
      <c r="LSF80" s="321">
        <f t="shared" si="230"/>
        <v>0</v>
      </c>
      <c r="LSG80" s="321">
        <f t="shared" si="230"/>
        <v>0</v>
      </c>
      <c r="LSH80" s="321">
        <f t="shared" si="230"/>
        <v>0</v>
      </c>
      <c r="LSI80" s="321">
        <f t="shared" si="230"/>
        <v>0</v>
      </c>
      <c r="LSJ80" s="321">
        <f t="shared" si="230"/>
        <v>0</v>
      </c>
      <c r="LSK80" s="321">
        <f t="shared" si="230"/>
        <v>0</v>
      </c>
      <c r="LSL80" s="321">
        <f t="shared" si="230"/>
        <v>0</v>
      </c>
      <c r="LSM80" s="321">
        <f t="shared" si="230"/>
        <v>0</v>
      </c>
      <c r="LSN80" s="321">
        <f t="shared" si="230"/>
        <v>0</v>
      </c>
      <c r="LSO80" s="321">
        <f t="shared" si="230"/>
        <v>0</v>
      </c>
      <c r="LSP80" s="321">
        <f t="shared" si="230"/>
        <v>0</v>
      </c>
      <c r="LSQ80" s="321">
        <f t="shared" si="230"/>
        <v>0</v>
      </c>
      <c r="LSR80" s="321">
        <f t="shared" si="230"/>
        <v>0</v>
      </c>
      <c r="LSS80" s="321">
        <f t="shared" si="230"/>
        <v>0</v>
      </c>
      <c r="LST80" s="321">
        <f t="shared" si="230"/>
        <v>0</v>
      </c>
      <c r="LSU80" s="321">
        <f t="shared" si="230"/>
        <v>0</v>
      </c>
      <c r="LSV80" s="321">
        <f t="shared" si="230"/>
        <v>0</v>
      </c>
      <c r="LSW80" s="321">
        <f t="shared" si="230"/>
        <v>0</v>
      </c>
      <c r="LSX80" s="321">
        <f t="shared" si="230"/>
        <v>0</v>
      </c>
      <c r="LSY80" s="321">
        <f t="shared" si="230"/>
        <v>0</v>
      </c>
      <c r="LSZ80" s="321">
        <f t="shared" si="230"/>
        <v>0</v>
      </c>
      <c r="LTA80" s="321">
        <f t="shared" si="230"/>
        <v>0</v>
      </c>
      <c r="LTB80" s="321">
        <f t="shared" si="230"/>
        <v>0</v>
      </c>
      <c r="LTC80" s="321">
        <f t="shared" si="230"/>
        <v>0</v>
      </c>
      <c r="LTD80" s="321">
        <f t="shared" si="230"/>
        <v>0</v>
      </c>
      <c r="LTE80" s="321">
        <f t="shared" si="230"/>
        <v>0</v>
      </c>
      <c r="LTF80" s="321">
        <f t="shared" si="230"/>
        <v>0</v>
      </c>
      <c r="LTG80" s="321">
        <f t="shared" si="230"/>
        <v>0</v>
      </c>
      <c r="LTH80" s="321">
        <f t="shared" si="230"/>
        <v>0</v>
      </c>
      <c r="LTI80" s="321">
        <f t="shared" si="230"/>
        <v>0</v>
      </c>
      <c r="LTJ80" s="321">
        <f t="shared" si="230"/>
        <v>0</v>
      </c>
      <c r="LTK80" s="321">
        <f t="shared" si="230"/>
        <v>0</v>
      </c>
      <c r="LTL80" s="321">
        <f t="shared" si="230"/>
        <v>0</v>
      </c>
      <c r="LTM80" s="321">
        <f t="shared" si="230"/>
        <v>0</v>
      </c>
      <c r="LTN80" s="321">
        <f t="shared" si="230"/>
        <v>0</v>
      </c>
      <c r="LTO80" s="321">
        <f t="shared" si="230"/>
        <v>0</v>
      </c>
      <c r="LTP80" s="321">
        <f t="shared" si="230"/>
        <v>0</v>
      </c>
      <c r="LTQ80" s="321">
        <f t="shared" si="230"/>
        <v>0</v>
      </c>
      <c r="LTR80" s="321">
        <f t="shared" si="230"/>
        <v>0</v>
      </c>
      <c r="LTS80" s="321">
        <f t="shared" si="230"/>
        <v>0</v>
      </c>
      <c r="LTT80" s="321">
        <f t="shared" si="230"/>
        <v>0</v>
      </c>
      <c r="LTU80" s="321">
        <f t="shared" si="230"/>
        <v>0</v>
      </c>
      <c r="LTV80" s="321">
        <f t="shared" si="230"/>
        <v>0</v>
      </c>
      <c r="LTW80" s="321">
        <f t="shared" si="230"/>
        <v>0</v>
      </c>
      <c r="LTX80" s="321">
        <f t="shared" si="230"/>
        <v>0</v>
      </c>
      <c r="LTY80" s="321">
        <f t="shared" si="230"/>
        <v>0</v>
      </c>
      <c r="LTZ80" s="321">
        <f t="shared" si="230"/>
        <v>0</v>
      </c>
      <c r="LUA80" s="321">
        <f t="shared" si="231"/>
        <v>0</v>
      </c>
      <c r="LUB80" s="321">
        <f t="shared" si="231"/>
        <v>0</v>
      </c>
      <c r="LUC80" s="321">
        <f t="shared" si="231"/>
        <v>0</v>
      </c>
      <c r="LUD80" s="321">
        <f t="shared" si="231"/>
        <v>0</v>
      </c>
      <c r="LUE80" s="321">
        <f t="shared" si="231"/>
        <v>0</v>
      </c>
      <c r="LUF80" s="321">
        <f t="shared" si="231"/>
        <v>0</v>
      </c>
      <c r="LUG80" s="321">
        <f t="shared" si="231"/>
        <v>0</v>
      </c>
      <c r="LUH80" s="321">
        <f t="shared" si="231"/>
        <v>0</v>
      </c>
      <c r="LUI80" s="321">
        <f t="shared" si="231"/>
        <v>0</v>
      </c>
      <c r="LUJ80" s="321">
        <f t="shared" si="231"/>
        <v>0</v>
      </c>
      <c r="LUK80" s="321">
        <f t="shared" si="231"/>
        <v>0</v>
      </c>
      <c r="LUL80" s="321">
        <f t="shared" si="231"/>
        <v>0</v>
      </c>
      <c r="LUM80" s="321">
        <f t="shared" si="231"/>
        <v>0</v>
      </c>
      <c r="LUN80" s="321">
        <f t="shared" si="231"/>
        <v>0</v>
      </c>
      <c r="LUO80" s="321">
        <f t="shared" si="231"/>
        <v>0</v>
      </c>
      <c r="LUP80" s="321">
        <f t="shared" si="231"/>
        <v>0</v>
      </c>
      <c r="LUQ80" s="321">
        <f t="shared" si="231"/>
        <v>0</v>
      </c>
      <c r="LUR80" s="321">
        <f t="shared" si="231"/>
        <v>0</v>
      </c>
      <c r="LUS80" s="321">
        <f t="shared" si="231"/>
        <v>0</v>
      </c>
      <c r="LUT80" s="321">
        <f t="shared" si="231"/>
        <v>0</v>
      </c>
      <c r="LUU80" s="321">
        <f t="shared" si="231"/>
        <v>0</v>
      </c>
      <c r="LUV80" s="321">
        <f t="shared" si="231"/>
        <v>0</v>
      </c>
      <c r="LUW80" s="321">
        <f t="shared" si="231"/>
        <v>0</v>
      </c>
      <c r="LUX80" s="321">
        <f t="shared" si="231"/>
        <v>0</v>
      </c>
      <c r="LUY80" s="321">
        <f t="shared" si="231"/>
        <v>0</v>
      </c>
      <c r="LUZ80" s="321">
        <f t="shared" si="231"/>
        <v>0</v>
      </c>
      <c r="LVA80" s="321">
        <f t="shared" si="231"/>
        <v>0</v>
      </c>
      <c r="LVB80" s="321">
        <f t="shared" si="231"/>
        <v>0</v>
      </c>
      <c r="LVC80" s="321">
        <f t="shared" si="231"/>
        <v>0</v>
      </c>
      <c r="LVD80" s="321">
        <f t="shared" si="231"/>
        <v>0</v>
      </c>
      <c r="LVE80" s="321">
        <f t="shared" si="231"/>
        <v>0</v>
      </c>
      <c r="LVF80" s="321">
        <f t="shared" si="231"/>
        <v>0</v>
      </c>
      <c r="LVG80" s="321">
        <f t="shared" si="231"/>
        <v>0</v>
      </c>
      <c r="LVH80" s="321">
        <f t="shared" si="231"/>
        <v>0</v>
      </c>
      <c r="LVI80" s="321">
        <f t="shared" si="231"/>
        <v>0</v>
      </c>
      <c r="LVJ80" s="321">
        <f t="shared" si="231"/>
        <v>0</v>
      </c>
      <c r="LVK80" s="321">
        <f t="shared" si="231"/>
        <v>0</v>
      </c>
      <c r="LVL80" s="321">
        <f t="shared" si="231"/>
        <v>0</v>
      </c>
      <c r="LVM80" s="321">
        <f t="shared" si="231"/>
        <v>0</v>
      </c>
      <c r="LVN80" s="321">
        <f t="shared" si="231"/>
        <v>0</v>
      </c>
      <c r="LVO80" s="321">
        <f t="shared" si="231"/>
        <v>0</v>
      </c>
      <c r="LVP80" s="321">
        <f t="shared" si="231"/>
        <v>0</v>
      </c>
      <c r="LVQ80" s="321">
        <f t="shared" si="231"/>
        <v>0</v>
      </c>
      <c r="LVR80" s="321">
        <f t="shared" si="231"/>
        <v>0</v>
      </c>
      <c r="LVS80" s="321">
        <f t="shared" si="231"/>
        <v>0</v>
      </c>
      <c r="LVT80" s="321">
        <f t="shared" si="231"/>
        <v>0</v>
      </c>
      <c r="LVU80" s="321">
        <f t="shared" si="231"/>
        <v>0</v>
      </c>
      <c r="LVV80" s="321">
        <f t="shared" si="231"/>
        <v>0</v>
      </c>
      <c r="LVW80" s="321">
        <f t="shared" si="231"/>
        <v>0</v>
      </c>
      <c r="LVX80" s="321">
        <f t="shared" si="231"/>
        <v>0</v>
      </c>
      <c r="LVY80" s="321">
        <f t="shared" si="231"/>
        <v>0</v>
      </c>
      <c r="LVZ80" s="321">
        <f t="shared" si="231"/>
        <v>0</v>
      </c>
      <c r="LWA80" s="321">
        <f t="shared" si="231"/>
        <v>0</v>
      </c>
      <c r="LWB80" s="321">
        <f t="shared" si="231"/>
        <v>0</v>
      </c>
      <c r="LWC80" s="321">
        <f t="shared" si="231"/>
        <v>0</v>
      </c>
      <c r="LWD80" s="321">
        <f t="shared" si="231"/>
        <v>0</v>
      </c>
      <c r="LWE80" s="321">
        <f t="shared" si="231"/>
        <v>0</v>
      </c>
      <c r="LWF80" s="321">
        <f t="shared" si="231"/>
        <v>0</v>
      </c>
      <c r="LWG80" s="321">
        <f t="shared" si="231"/>
        <v>0</v>
      </c>
      <c r="LWH80" s="321">
        <f t="shared" si="231"/>
        <v>0</v>
      </c>
      <c r="LWI80" s="321">
        <f t="shared" si="231"/>
        <v>0</v>
      </c>
      <c r="LWJ80" s="321">
        <f t="shared" si="231"/>
        <v>0</v>
      </c>
      <c r="LWK80" s="321">
        <f t="shared" si="231"/>
        <v>0</v>
      </c>
      <c r="LWL80" s="321">
        <f t="shared" si="231"/>
        <v>0</v>
      </c>
      <c r="LWM80" s="321">
        <f t="shared" si="232"/>
        <v>0</v>
      </c>
      <c r="LWN80" s="321">
        <f t="shared" si="232"/>
        <v>0</v>
      </c>
      <c r="LWO80" s="321">
        <f t="shared" si="232"/>
        <v>0</v>
      </c>
      <c r="LWP80" s="321">
        <f t="shared" si="232"/>
        <v>0</v>
      </c>
      <c r="LWQ80" s="321">
        <f t="shared" si="232"/>
        <v>0</v>
      </c>
      <c r="LWR80" s="321">
        <f t="shared" si="232"/>
        <v>0</v>
      </c>
      <c r="LWS80" s="321">
        <f t="shared" si="232"/>
        <v>0</v>
      </c>
      <c r="LWT80" s="321">
        <f t="shared" si="232"/>
        <v>0</v>
      </c>
      <c r="LWU80" s="321">
        <f t="shared" si="232"/>
        <v>0</v>
      </c>
      <c r="LWV80" s="321">
        <f t="shared" si="232"/>
        <v>0</v>
      </c>
      <c r="LWW80" s="321">
        <f t="shared" si="232"/>
        <v>0</v>
      </c>
      <c r="LWX80" s="321">
        <f t="shared" si="232"/>
        <v>0</v>
      </c>
      <c r="LWY80" s="321">
        <f t="shared" si="232"/>
        <v>0</v>
      </c>
      <c r="LWZ80" s="321">
        <f t="shared" si="232"/>
        <v>0</v>
      </c>
      <c r="LXA80" s="321">
        <f t="shared" si="232"/>
        <v>0</v>
      </c>
      <c r="LXB80" s="321">
        <f t="shared" si="232"/>
        <v>0</v>
      </c>
      <c r="LXC80" s="321">
        <f t="shared" si="232"/>
        <v>0</v>
      </c>
      <c r="LXD80" s="321">
        <f t="shared" si="232"/>
        <v>0</v>
      </c>
      <c r="LXE80" s="321">
        <f t="shared" si="232"/>
        <v>0</v>
      </c>
      <c r="LXF80" s="321">
        <f t="shared" si="232"/>
        <v>0</v>
      </c>
      <c r="LXG80" s="321">
        <f t="shared" si="232"/>
        <v>0</v>
      </c>
      <c r="LXH80" s="321">
        <f t="shared" si="232"/>
        <v>0</v>
      </c>
      <c r="LXI80" s="321">
        <f t="shared" si="232"/>
        <v>0</v>
      </c>
      <c r="LXJ80" s="321">
        <f t="shared" si="232"/>
        <v>0</v>
      </c>
      <c r="LXK80" s="321">
        <f t="shared" si="232"/>
        <v>0</v>
      </c>
      <c r="LXL80" s="321">
        <f t="shared" si="232"/>
        <v>0</v>
      </c>
      <c r="LXM80" s="321">
        <f t="shared" si="232"/>
        <v>0</v>
      </c>
      <c r="LXN80" s="321">
        <f t="shared" si="232"/>
        <v>0</v>
      </c>
      <c r="LXO80" s="321">
        <f t="shared" si="232"/>
        <v>0</v>
      </c>
      <c r="LXP80" s="321">
        <f t="shared" si="232"/>
        <v>0</v>
      </c>
      <c r="LXQ80" s="321">
        <f t="shared" si="232"/>
        <v>0</v>
      </c>
      <c r="LXR80" s="321">
        <f t="shared" si="232"/>
        <v>0</v>
      </c>
      <c r="LXS80" s="321">
        <f t="shared" si="232"/>
        <v>0</v>
      </c>
      <c r="LXT80" s="321">
        <f t="shared" si="232"/>
        <v>0</v>
      </c>
      <c r="LXU80" s="321">
        <f t="shared" si="232"/>
        <v>0</v>
      </c>
      <c r="LXV80" s="321">
        <f t="shared" si="232"/>
        <v>0</v>
      </c>
      <c r="LXW80" s="321">
        <f t="shared" si="232"/>
        <v>0</v>
      </c>
      <c r="LXX80" s="321">
        <f t="shared" si="232"/>
        <v>0</v>
      </c>
      <c r="LXY80" s="321">
        <f t="shared" si="232"/>
        <v>0</v>
      </c>
      <c r="LXZ80" s="321">
        <f t="shared" si="232"/>
        <v>0</v>
      </c>
      <c r="LYA80" s="321">
        <f t="shared" si="232"/>
        <v>0</v>
      </c>
      <c r="LYB80" s="321">
        <f t="shared" si="232"/>
        <v>0</v>
      </c>
      <c r="LYC80" s="321">
        <f t="shared" si="232"/>
        <v>0</v>
      </c>
      <c r="LYD80" s="321">
        <f t="shared" si="232"/>
        <v>0</v>
      </c>
      <c r="LYE80" s="321">
        <f t="shared" si="232"/>
        <v>0</v>
      </c>
      <c r="LYF80" s="321">
        <f t="shared" si="232"/>
        <v>0</v>
      </c>
      <c r="LYG80" s="321">
        <f t="shared" si="232"/>
        <v>0</v>
      </c>
      <c r="LYH80" s="321">
        <f t="shared" si="232"/>
        <v>0</v>
      </c>
      <c r="LYI80" s="321">
        <f t="shared" si="232"/>
        <v>0</v>
      </c>
      <c r="LYJ80" s="321">
        <f t="shared" si="232"/>
        <v>0</v>
      </c>
      <c r="LYK80" s="321">
        <f t="shared" si="232"/>
        <v>0</v>
      </c>
      <c r="LYL80" s="321">
        <f t="shared" si="232"/>
        <v>0</v>
      </c>
      <c r="LYM80" s="321">
        <f t="shared" si="232"/>
        <v>0</v>
      </c>
      <c r="LYN80" s="321">
        <f t="shared" si="232"/>
        <v>0</v>
      </c>
      <c r="LYO80" s="321">
        <f t="shared" si="232"/>
        <v>0</v>
      </c>
      <c r="LYP80" s="321">
        <f t="shared" si="232"/>
        <v>0</v>
      </c>
      <c r="LYQ80" s="321">
        <f t="shared" si="232"/>
        <v>0</v>
      </c>
      <c r="LYR80" s="321">
        <f t="shared" si="232"/>
        <v>0</v>
      </c>
      <c r="LYS80" s="321">
        <f t="shared" si="232"/>
        <v>0</v>
      </c>
      <c r="LYT80" s="321">
        <f t="shared" si="232"/>
        <v>0</v>
      </c>
      <c r="LYU80" s="321">
        <f t="shared" si="232"/>
        <v>0</v>
      </c>
      <c r="LYV80" s="321">
        <f t="shared" si="232"/>
        <v>0</v>
      </c>
      <c r="LYW80" s="321">
        <f t="shared" si="232"/>
        <v>0</v>
      </c>
      <c r="LYX80" s="321">
        <f t="shared" si="232"/>
        <v>0</v>
      </c>
      <c r="LYY80" s="321">
        <f t="shared" si="233"/>
        <v>0</v>
      </c>
      <c r="LYZ80" s="321">
        <f t="shared" si="233"/>
        <v>0</v>
      </c>
      <c r="LZA80" s="321">
        <f t="shared" si="233"/>
        <v>0</v>
      </c>
      <c r="LZB80" s="321">
        <f t="shared" si="233"/>
        <v>0</v>
      </c>
      <c r="LZC80" s="321">
        <f t="shared" si="233"/>
        <v>0</v>
      </c>
      <c r="LZD80" s="321">
        <f t="shared" si="233"/>
        <v>0</v>
      </c>
      <c r="LZE80" s="321">
        <f t="shared" si="233"/>
        <v>0</v>
      </c>
      <c r="LZF80" s="321">
        <f t="shared" si="233"/>
        <v>0</v>
      </c>
      <c r="LZG80" s="321">
        <f t="shared" si="233"/>
        <v>0</v>
      </c>
      <c r="LZH80" s="321">
        <f t="shared" si="233"/>
        <v>0</v>
      </c>
      <c r="LZI80" s="321">
        <f t="shared" si="233"/>
        <v>0</v>
      </c>
      <c r="LZJ80" s="321">
        <f t="shared" si="233"/>
        <v>0</v>
      </c>
      <c r="LZK80" s="321">
        <f t="shared" si="233"/>
        <v>0</v>
      </c>
      <c r="LZL80" s="321">
        <f t="shared" si="233"/>
        <v>0</v>
      </c>
      <c r="LZM80" s="321">
        <f t="shared" si="233"/>
        <v>0</v>
      </c>
      <c r="LZN80" s="321">
        <f t="shared" si="233"/>
        <v>0</v>
      </c>
      <c r="LZO80" s="321">
        <f t="shared" si="233"/>
        <v>0</v>
      </c>
      <c r="LZP80" s="321">
        <f t="shared" si="233"/>
        <v>0</v>
      </c>
      <c r="LZQ80" s="321">
        <f t="shared" si="233"/>
        <v>0</v>
      </c>
      <c r="LZR80" s="321">
        <f t="shared" si="233"/>
        <v>0</v>
      </c>
      <c r="LZS80" s="321">
        <f t="shared" si="233"/>
        <v>0</v>
      </c>
      <c r="LZT80" s="321">
        <f t="shared" si="233"/>
        <v>0</v>
      </c>
      <c r="LZU80" s="321">
        <f t="shared" si="233"/>
        <v>0</v>
      </c>
      <c r="LZV80" s="321">
        <f t="shared" si="233"/>
        <v>0</v>
      </c>
      <c r="LZW80" s="321">
        <f t="shared" si="233"/>
        <v>0</v>
      </c>
      <c r="LZX80" s="321">
        <f t="shared" si="233"/>
        <v>0</v>
      </c>
      <c r="LZY80" s="321">
        <f t="shared" si="233"/>
        <v>0</v>
      </c>
      <c r="LZZ80" s="321">
        <f t="shared" si="233"/>
        <v>0</v>
      </c>
      <c r="MAA80" s="321">
        <f t="shared" si="233"/>
        <v>0</v>
      </c>
      <c r="MAB80" s="321">
        <f t="shared" si="233"/>
        <v>0</v>
      </c>
      <c r="MAC80" s="321">
        <f t="shared" si="233"/>
        <v>0</v>
      </c>
      <c r="MAD80" s="321">
        <f t="shared" si="233"/>
        <v>0</v>
      </c>
      <c r="MAE80" s="321">
        <f t="shared" si="233"/>
        <v>0</v>
      </c>
      <c r="MAF80" s="321">
        <f t="shared" si="233"/>
        <v>0</v>
      </c>
      <c r="MAG80" s="321">
        <f t="shared" si="233"/>
        <v>0</v>
      </c>
      <c r="MAH80" s="321">
        <f t="shared" si="233"/>
        <v>0</v>
      </c>
      <c r="MAI80" s="321">
        <f t="shared" si="233"/>
        <v>0</v>
      </c>
      <c r="MAJ80" s="321">
        <f t="shared" si="233"/>
        <v>0</v>
      </c>
      <c r="MAK80" s="321">
        <f t="shared" si="233"/>
        <v>0</v>
      </c>
      <c r="MAL80" s="321">
        <f t="shared" si="233"/>
        <v>0</v>
      </c>
      <c r="MAM80" s="321">
        <f t="shared" si="233"/>
        <v>0</v>
      </c>
      <c r="MAN80" s="321">
        <f t="shared" si="233"/>
        <v>0</v>
      </c>
      <c r="MAO80" s="321">
        <f t="shared" si="233"/>
        <v>0</v>
      </c>
      <c r="MAP80" s="321">
        <f t="shared" si="233"/>
        <v>0</v>
      </c>
      <c r="MAQ80" s="321">
        <f t="shared" si="233"/>
        <v>0</v>
      </c>
      <c r="MAR80" s="321">
        <f t="shared" si="233"/>
        <v>0</v>
      </c>
      <c r="MAS80" s="321">
        <f t="shared" si="233"/>
        <v>0</v>
      </c>
      <c r="MAT80" s="321">
        <f t="shared" si="233"/>
        <v>0</v>
      </c>
      <c r="MAU80" s="321">
        <f t="shared" si="233"/>
        <v>0</v>
      </c>
      <c r="MAV80" s="321">
        <f t="shared" si="233"/>
        <v>0</v>
      </c>
      <c r="MAW80" s="321">
        <f t="shared" si="233"/>
        <v>0</v>
      </c>
      <c r="MAX80" s="321">
        <f t="shared" si="233"/>
        <v>0</v>
      </c>
      <c r="MAY80" s="321">
        <f t="shared" si="233"/>
        <v>0</v>
      </c>
      <c r="MAZ80" s="321">
        <f t="shared" si="233"/>
        <v>0</v>
      </c>
      <c r="MBA80" s="321">
        <f t="shared" si="233"/>
        <v>0</v>
      </c>
      <c r="MBB80" s="321">
        <f t="shared" si="233"/>
        <v>0</v>
      </c>
      <c r="MBC80" s="321">
        <f t="shared" si="233"/>
        <v>0</v>
      </c>
      <c r="MBD80" s="321">
        <f t="shared" si="233"/>
        <v>0</v>
      </c>
      <c r="MBE80" s="321">
        <f t="shared" si="233"/>
        <v>0</v>
      </c>
      <c r="MBF80" s="321">
        <f t="shared" si="233"/>
        <v>0</v>
      </c>
      <c r="MBG80" s="321">
        <f t="shared" si="233"/>
        <v>0</v>
      </c>
      <c r="MBH80" s="321">
        <f t="shared" si="233"/>
        <v>0</v>
      </c>
      <c r="MBI80" s="321">
        <f t="shared" si="233"/>
        <v>0</v>
      </c>
      <c r="MBJ80" s="321">
        <f t="shared" si="233"/>
        <v>0</v>
      </c>
      <c r="MBK80" s="321">
        <f t="shared" si="234"/>
        <v>0</v>
      </c>
      <c r="MBL80" s="321">
        <f t="shared" si="234"/>
        <v>0</v>
      </c>
      <c r="MBM80" s="321">
        <f t="shared" si="234"/>
        <v>0</v>
      </c>
      <c r="MBN80" s="321">
        <f t="shared" si="234"/>
        <v>0</v>
      </c>
      <c r="MBO80" s="321">
        <f t="shared" si="234"/>
        <v>0</v>
      </c>
      <c r="MBP80" s="321">
        <f t="shared" si="234"/>
        <v>0</v>
      </c>
      <c r="MBQ80" s="321">
        <f t="shared" si="234"/>
        <v>0</v>
      </c>
      <c r="MBR80" s="321">
        <f t="shared" si="234"/>
        <v>0</v>
      </c>
      <c r="MBS80" s="321">
        <f t="shared" si="234"/>
        <v>0</v>
      </c>
      <c r="MBT80" s="321">
        <f t="shared" si="234"/>
        <v>0</v>
      </c>
      <c r="MBU80" s="321">
        <f t="shared" si="234"/>
        <v>0</v>
      </c>
      <c r="MBV80" s="321">
        <f t="shared" si="234"/>
        <v>0</v>
      </c>
      <c r="MBW80" s="321">
        <f t="shared" si="234"/>
        <v>0</v>
      </c>
      <c r="MBX80" s="321">
        <f t="shared" si="234"/>
        <v>0</v>
      </c>
      <c r="MBY80" s="321">
        <f t="shared" si="234"/>
        <v>0</v>
      </c>
      <c r="MBZ80" s="321">
        <f t="shared" si="234"/>
        <v>0</v>
      </c>
      <c r="MCA80" s="321">
        <f t="shared" si="234"/>
        <v>0</v>
      </c>
      <c r="MCB80" s="321">
        <f t="shared" si="234"/>
        <v>0</v>
      </c>
      <c r="MCC80" s="321">
        <f t="shared" si="234"/>
        <v>0</v>
      </c>
      <c r="MCD80" s="321">
        <f t="shared" si="234"/>
        <v>0</v>
      </c>
      <c r="MCE80" s="321">
        <f t="shared" si="234"/>
        <v>0</v>
      </c>
      <c r="MCF80" s="321">
        <f t="shared" si="234"/>
        <v>0</v>
      </c>
      <c r="MCG80" s="321">
        <f t="shared" si="234"/>
        <v>0</v>
      </c>
      <c r="MCH80" s="321">
        <f t="shared" si="234"/>
        <v>0</v>
      </c>
      <c r="MCI80" s="321">
        <f t="shared" si="234"/>
        <v>0</v>
      </c>
      <c r="MCJ80" s="321">
        <f t="shared" si="234"/>
        <v>0</v>
      </c>
      <c r="MCK80" s="321">
        <f t="shared" si="234"/>
        <v>0</v>
      </c>
      <c r="MCL80" s="321">
        <f t="shared" si="234"/>
        <v>0</v>
      </c>
      <c r="MCM80" s="321">
        <f t="shared" si="234"/>
        <v>0</v>
      </c>
      <c r="MCN80" s="321">
        <f t="shared" si="234"/>
        <v>0</v>
      </c>
      <c r="MCO80" s="321">
        <f t="shared" si="234"/>
        <v>0</v>
      </c>
      <c r="MCP80" s="321">
        <f t="shared" si="234"/>
        <v>0</v>
      </c>
      <c r="MCQ80" s="321">
        <f t="shared" si="234"/>
        <v>0</v>
      </c>
      <c r="MCR80" s="321">
        <f t="shared" si="234"/>
        <v>0</v>
      </c>
      <c r="MCS80" s="321">
        <f t="shared" si="234"/>
        <v>0</v>
      </c>
      <c r="MCT80" s="321">
        <f t="shared" si="234"/>
        <v>0</v>
      </c>
      <c r="MCU80" s="321">
        <f t="shared" si="234"/>
        <v>0</v>
      </c>
      <c r="MCV80" s="321">
        <f t="shared" si="234"/>
        <v>0</v>
      </c>
      <c r="MCW80" s="321">
        <f t="shared" si="234"/>
        <v>0</v>
      </c>
      <c r="MCX80" s="321">
        <f t="shared" si="234"/>
        <v>0</v>
      </c>
      <c r="MCY80" s="321">
        <f t="shared" si="234"/>
        <v>0</v>
      </c>
      <c r="MCZ80" s="321">
        <f t="shared" si="234"/>
        <v>0</v>
      </c>
      <c r="MDA80" s="321">
        <f t="shared" si="234"/>
        <v>0</v>
      </c>
      <c r="MDB80" s="321">
        <f t="shared" si="234"/>
        <v>0</v>
      </c>
      <c r="MDC80" s="321">
        <f t="shared" si="234"/>
        <v>0</v>
      </c>
      <c r="MDD80" s="321">
        <f t="shared" si="234"/>
        <v>0</v>
      </c>
      <c r="MDE80" s="321">
        <f t="shared" si="234"/>
        <v>0</v>
      </c>
      <c r="MDF80" s="321">
        <f t="shared" si="234"/>
        <v>0</v>
      </c>
      <c r="MDG80" s="321">
        <f t="shared" si="234"/>
        <v>0</v>
      </c>
      <c r="MDH80" s="321">
        <f t="shared" si="234"/>
        <v>0</v>
      </c>
      <c r="MDI80" s="321">
        <f t="shared" si="234"/>
        <v>0</v>
      </c>
      <c r="MDJ80" s="321">
        <f t="shared" si="234"/>
        <v>0</v>
      </c>
      <c r="MDK80" s="321">
        <f t="shared" si="234"/>
        <v>0</v>
      </c>
      <c r="MDL80" s="321">
        <f t="shared" si="234"/>
        <v>0</v>
      </c>
      <c r="MDM80" s="321">
        <f t="shared" si="234"/>
        <v>0</v>
      </c>
      <c r="MDN80" s="321">
        <f t="shared" si="234"/>
        <v>0</v>
      </c>
      <c r="MDO80" s="321">
        <f t="shared" si="234"/>
        <v>0</v>
      </c>
      <c r="MDP80" s="321">
        <f t="shared" si="234"/>
        <v>0</v>
      </c>
      <c r="MDQ80" s="321">
        <f t="shared" si="234"/>
        <v>0</v>
      </c>
      <c r="MDR80" s="321">
        <f t="shared" si="234"/>
        <v>0</v>
      </c>
      <c r="MDS80" s="321">
        <f t="shared" si="234"/>
        <v>0</v>
      </c>
      <c r="MDT80" s="321">
        <f t="shared" si="234"/>
        <v>0</v>
      </c>
      <c r="MDU80" s="321">
        <f t="shared" si="234"/>
        <v>0</v>
      </c>
      <c r="MDV80" s="321">
        <f t="shared" si="234"/>
        <v>0</v>
      </c>
      <c r="MDW80" s="321">
        <f t="shared" si="235"/>
        <v>0</v>
      </c>
      <c r="MDX80" s="321">
        <f t="shared" si="235"/>
        <v>0</v>
      </c>
      <c r="MDY80" s="321">
        <f t="shared" si="235"/>
        <v>0</v>
      </c>
      <c r="MDZ80" s="321">
        <f t="shared" si="235"/>
        <v>0</v>
      </c>
      <c r="MEA80" s="321">
        <f t="shared" si="235"/>
        <v>0</v>
      </c>
      <c r="MEB80" s="321">
        <f t="shared" si="235"/>
        <v>0</v>
      </c>
      <c r="MEC80" s="321">
        <f t="shared" si="235"/>
        <v>0</v>
      </c>
      <c r="MED80" s="321">
        <f t="shared" si="235"/>
        <v>0</v>
      </c>
      <c r="MEE80" s="321">
        <f t="shared" si="235"/>
        <v>0</v>
      </c>
      <c r="MEF80" s="321">
        <f t="shared" si="235"/>
        <v>0</v>
      </c>
      <c r="MEG80" s="321">
        <f t="shared" si="235"/>
        <v>0</v>
      </c>
      <c r="MEH80" s="321">
        <f t="shared" si="235"/>
        <v>0</v>
      </c>
      <c r="MEI80" s="321">
        <f t="shared" si="235"/>
        <v>0</v>
      </c>
      <c r="MEJ80" s="321">
        <f t="shared" si="235"/>
        <v>0</v>
      </c>
      <c r="MEK80" s="321">
        <f t="shared" si="235"/>
        <v>0</v>
      </c>
      <c r="MEL80" s="321">
        <f t="shared" si="235"/>
        <v>0</v>
      </c>
      <c r="MEM80" s="321">
        <f t="shared" si="235"/>
        <v>0</v>
      </c>
      <c r="MEN80" s="321">
        <f t="shared" si="235"/>
        <v>0</v>
      </c>
      <c r="MEO80" s="321">
        <f t="shared" si="235"/>
        <v>0</v>
      </c>
      <c r="MEP80" s="321">
        <f t="shared" si="235"/>
        <v>0</v>
      </c>
      <c r="MEQ80" s="321">
        <f t="shared" si="235"/>
        <v>0</v>
      </c>
      <c r="MER80" s="321">
        <f t="shared" si="235"/>
        <v>0</v>
      </c>
      <c r="MES80" s="321">
        <f t="shared" si="235"/>
        <v>0</v>
      </c>
      <c r="MET80" s="321">
        <f t="shared" si="235"/>
        <v>0</v>
      </c>
      <c r="MEU80" s="321">
        <f t="shared" si="235"/>
        <v>0</v>
      </c>
      <c r="MEV80" s="321">
        <f t="shared" si="235"/>
        <v>0</v>
      </c>
      <c r="MEW80" s="321">
        <f t="shared" si="235"/>
        <v>0</v>
      </c>
      <c r="MEX80" s="321">
        <f t="shared" si="235"/>
        <v>0</v>
      </c>
      <c r="MEY80" s="321">
        <f t="shared" si="235"/>
        <v>0</v>
      </c>
      <c r="MEZ80" s="321">
        <f t="shared" si="235"/>
        <v>0</v>
      </c>
      <c r="MFA80" s="321">
        <f t="shared" si="235"/>
        <v>0</v>
      </c>
      <c r="MFB80" s="321">
        <f t="shared" si="235"/>
        <v>0</v>
      </c>
      <c r="MFC80" s="321">
        <f t="shared" si="235"/>
        <v>0</v>
      </c>
      <c r="MFD80" s="321">
        <f t="shared" si="235"/>
        <v>0</v>
      </c>
      <c r="MFE80" s="321">
        <f t="shared" si="235"/>
        <v>0</v>
      </c>
      <c r="MFF80" s="321">
        <f t="shared" si="235"/>
        <v>0</v>
      </c>
      <c r="MFG80" s="321">
        <f t="shared" si="235"/>
        <v>0</v>
      </c>
      <c r="MFH80" s="321">
        <f t="shared" si="235"/>
        <v>0</v>
      </c>
      <c r="MFI80" s="321">
        <f t="shared" si="235"/>
        <v>0</v>
      </c>
      <c r="MFJ80" s="321">
        <f t="shared" si="235"/>
        <v>0</v>
      </c>
      <c r="MFK80" s="321">
        <f t="shared" si="235"/>
        <v>0</v>
      </c>
      <c r="MFL80" s="321">
        <f t="shared" si="235"/>
        <v>0</v>
      </c>
      <c r="MFM80" s="321">
        <f t="shared" si="235"/>
        <v>0</v>
      </c>
      <c r="MFN80" s="321">
        <f t="shared" si="235"/>
        <v>0</v>
      </c>
      <c r="MFO80" s="321">
        <f t="shared" si="235"/>
        <v>0</v>
      </c>
      <c r="MFP80" s="321">
        <f t="shared" si="235"/>
        <v>0</v>
      </c>
      <c r="MFQ80" s="321">
        <f t="shared" si="235"/>
        <v>0</v>
      </c>
      <c r="MFR80" s="321">
        <f t="shared" si="235"/>
        <v>0</v>
      </c>
      <c r="MFS80" s="321">
        <f t="shared" si="235"/>
        <v>0</v>
      </c>
      <c r="MFT80" s="321">
        <f t="shared" si="235"/>
        <v>0</v>
      </c>
      <c r="MFU80" s="321">
        <f t="shared" si="235"/>
        <v>0</v>
      </c>
      <c r="MFV80" s="321">
        <f t="shared" si="235"/>
        <v>0</v>
      </c>
      <c r="MFW80" s="321">
        <f t="shared" si="235"/>
        <v>0</v>
      </c>
      <c r="MFX80" s="321">
        <f t="shared" si="235"/>
        <v>0</v>
      </c>
      <c r="MFY80" s="321">
        <f t="shared" si="235"/>
        <v>0</v>
      </c>
      <c r="MFZ80" s="321">
        <f t="shared" si="235"/>
        <v>0</v>
      </c>
      <c r="MGA80" s="321">
        <f t="shared" si="235"/>
        <v>0</v>
      </c>
      <c r="MGB80" s="321">
        <f t="shared" si="235"/>
        <v>0</v>
      </c>
      <c r="MGC80" s="321">
        <f t="shared" si="235"/>
        <v>0</v>
      </c>
      <c r="MGD80" s="321">
        <f t="shared" si="235"/>
        <v>0</v>
      </c>
      <c r="MGE80" s="321">
        <f t="shared" si="235"/>
        <v>0</v>
      </c>
      <c r="MGF80" s="321">
        <f t="shared" si="235"/>
        <v>0</v>
      </c>
      <c r="MGG80" s="321">
        <f t="shared" si="235"/>
        <v>0</v>
      </c>
      <c r="MGH80" s="321">
        <f t="shared" si="235"/>
        <v>0</v>
      </c>
      <c r="MGI80" s="321">
        <f t="shared" si="236"/>
        <v>0</v>
      </c>
      <c r="MGJ80" s="321">
        <f t="shared" si="236"/>
        <v>0</v>
      </c>
      <c r="MGK80" s="321">
        <f t="shared" si="236"/>
        <v>0</v>
      </c>
      <c r="MGL80" s="321">
        <f t="shared" si="236"/>
        <v>0</v>
      </c>
      <c r="MGM80" s="321">
        <f t="shared" si="236"/>
        <v>0</v>
      </c>
      <c r="MGN80" s="321">
        <f t="shared" si="236"/>
        <v>0</v>
      </c>
      <c r="MGO80" s="321">
        <f t="shared" si="236"/>
        <v>0</v>
      </c>
      <c r="MGP80" s="321">
        <f t="shared" si="236"/>
        <v>0</v>
      </c>
      <c r="MGQ80" s="321">
        <f t="shared" si="236"/>
        <v>0</v>
      </c>
      <c r="MGR80" s="321">
        <f t="shared" si="236"/>
        <v>0</v>
      </c>
      <c r="MGS80" s="321">
        <f t="shared" si="236"/>
        <v>0</v>
      </c>
      <c r="MGT80" s="321">
        <f t="shared" si="236"/>
        <v>0</v>
      </c>
      <c r="MGU80" s="321">
        <f t="shared" si="236"/>
        <v>0</v>
      </c>
      <c r="MGV80" s="321">
        <f t="shared" si="236"/>
        <v>0</v>
      </c>
      <c r="MGW80" s="321">
        <f t="shared" si="236"/>
        <v>0</v>
      </c>
      <c r="MGX80" s="321">
        <f t="shared" si="236"/>
        <v>0</v>
      </c>
      <c r="MGY80" s="321">
        <f t="shared" si="236"/>
        <v>0</v>
      </c>
      <c r="MGZ80" s="321">
        <f t="shared" si="236"/>
        <v>0</v>
      </c>
      <c r="MHA80" s="321">
        <f t="shared" si="236"/>
        <v>0</v>
      </c>
      <c r="MHB80" s="321">
        <f t="shared" si="236"/>
        <v>0</v>
      </c>
      <c r="MHC80" s="321">
        <f t="shared" si="236"/>
        <v>0</v>
      </c>
      <c r="MHD80" s="321">
        <f t="shared" si="236"/>
        <v>0</v>
      </c>
      <c r="MHE80" s="321">
        <f t="shared" si="236"/>
        <v>0</v>
      </c>
      <c r="MHF80" s="321">
        <f t="shared" si="236"/>
        <v>0</v>
      </c>
      <c r="MHG80" s="321">
        <f t="shared" si="236"/>
        <v>0</v>
      </c>
      <c r="MHH80" s="321">
        <f t="shared" si="236"/>
        <v>0</v>
      </c>
      <c r="MHI80" s="321">
        <f t="shared" si="236"/>
        <v>0</v>
      </c>
      <c r="MHJ80" s="321">
        <f t="shared" si="236"/>
        <v>0</v>
      </c>
      <c r="MHK80" s="321">
        <f t="shared" si="236"/>
        <v>0</v>
      </c>
      <c r="MHL80" s="321">
        <f t="shared" si="236"/>
        <v>0</v>
      </c>
      <c r="MHM80" s="321">
        <f t="shared" si="236"/>
        <v>0</v>
      </c>
      <c r="MHN80" s="321">
        <f t="shared" si="236"/>
        <v>0</v>
      </c>
      <c r="MHO80" s="321">
        <f t="shared" si="236"/>
        <v>0</v>
      </c>
      <c r="MHP80" s="321">
        <f t="shared" si="236"/>
        <v>0</v>
      </c>
      <c r="MHQ80" s="321">
        <f t="shared" si="236"/>
        <v>0</v>
      </c>
      <c r="MHR80" s="321">
        <f t="shared" si="236"/>
        <v>0</v>
      </c>
      <c r="MHS80" s="321">
        <f t="shared" si="236"/>
        <v>0</v>
      </c>
      <c r="MHT80" s="321">
        <f t="shared" si="236"/>
        <v>0</v>
      </c>
      <c r="MHU80" s="321">
        <f t="shared" si="236"/>
        <v>0</v>
      </c>
      <c r="MHV80" s="321">
        <f t="shared" si="236"/>
        <v>0</v>
      </c>
      <c r="MHW80" s="321">
        <f t="shared" si="236"/>
        <v>0</v>
      </c>
      <c r="MHX80" s="321">
        <f t="shared" si="236"/>
        <v>0</v>
      </c>
      <c r="MHY80" s="321">
        <f t="shared" si="236"/>
        <v>0</v>
      </c>
      <c r="MHZ80" s="321">
        <f t="shared" si="236"/>
        <v>0</v>
      </c>
      <c r="MIA80" s="321">
        <f t="shared" si="236"/>
        <v>0</v>
      </c>
      <c r="MIB80" s="321">
        <f t="shared" si="236"/>
        <v>0</v>
      </c>
      <c r="MIC80" s="321">
        <f t="shared" si="236"/>
        <v>0</v>
      </c>
      <c r="MID80" s="321">
        <f t="shared" si="236"/>
        <v>0</v>
      </c>
      <c r="MIE80" s="321">
        <f t="shared" si="236"/>
        <v>0</v>
      </c>
      <c r="MIF80" s="321">
        <f t="shared" si="236"/>
        <v>0</v>
      </c>
      <c r="MIG80" s="321">
        <f t="shared" si="236"/>
        <v>0</v>
      </c>
      <c r="MIH80" s="321">
        <f t="shared" si="236"/>
        <v>0</v>
      </c>
      <c r="MII80" s="321">
        <f t="shared" si="236"/>
        <v>0</v>
      </c>
      <c r="MIJ80" s="321">
        <f t="shared" si="236"/>
        <v>0</v>
      </c>
      <c r="MIK80" s="321">
        <f t="shared" si="236"/>
        <v>0</v>
      </c>
      <c r="MIL80" s="321">
        <f t="shared" si="236"/>
        <v>0</v>
      </c>
      <c r="MIM80" s="321">
        <f t="shared" si="236"/>
        <v>0</v>
      </c>
      <c r="MIN80" s="321">
        <f t="shared" si="236"/>
        <v>0</v>
      </c>
      <c r="MIO80" s="321">
        <f t="shared" si="236"/>
        <v>0</v>
      </c>
      <c r="MIP80" s="321">
        <f t="shared" si="236"/>
        <v>0</v>
      </c>
      <c r="MIQ80" s="321">
        <f t="shared" si="236"/>
        <v>0</v>
      </c>
      <c r="MIR80" s="321">
        <f t="shared" si="236"/>
        <v>0</v>
      </c>
      <c r="MIS80" s="321">
        <f t="shared" si="236"/>
        <v>0</v>
      </c>
      <c r="MIT80" s="321">
        <f t="shared" si="236"/>
        <v>0</v>
      </c>
      <c r="MIU80" s="321">
        <f t="shared" si="237"/>
        <v>0</v>
      </c>
      <c r="MIV80" s="321">
        <f t="shared" si="237"/>
        <v>0</v>
      </c>
      <c r="MIW80" s="321">
        <f t="shared" si="237"/>
        <v>0</v>
      </c>
      <c r="MIX80" s="321">
        <f t="shared" si="237"/>
        <v>0</v>
      </c>
      <c r="MIY80" s="321">
        <f t="shared" si="237"/>
        <v>0</v>
      </c>
      <c r="MIZ80" s="321">
        <f t="shared" si="237"/>
        <v>0</v>
      </c>
      <c r="MJA80" s="321">
        <f t="shared" si="237"/>
        <v>0</v>
      </c>
      <c r="MJB80" s="321">
        <f t="shared" si="237"/>
        <v>0</v>
      </c>
      <c r="MJC80" s="321">
        <f t="shared" si="237"/>
        <v>0</v>
      </c>
      <c r="MJD80" s="321">
        <f t="shared" si="237"/>
        <v>0</v>
      </c>
      <c r="MJE80" s="321">
        <f t="shared" si="237"/>
        <v>0</v>
      </c>
      <c r="MJF80" s="321">
        <f t="shared" si="237"/>
        <v>0</v>
      </c>
      <c r="MJG80" s="321">
        <f t="shared" si="237"/>
        <v>0</v>
      </c>
      <c r="MJH80" s="321">
        <f t="shared" si="237"/>
        <v>0</v>
      </c>
      <c r="MJI80" s="321">
        <f t="shared" si="237"/>
        <v>0</v>
      </c>
      <c r="MJJ80" s="321">
        <f t="shared" si="237"/>
        <v>0</v>
      </c>
      <c r="MJK80" s="321">
        <f t="shared" si="237"/>
        <v>0</v>
      </c>
      <c r="MJL80" s="321">
        <f t="shared" si="237"/>
        <v>0</v>
      </c>
      <c r="MJM80" s="321">
        <f t="shared" si="237"/>
        <v>0</v>
      </c>
      <c r="MJN80" s="321">
        <f t="shared" si="237"/>
        <v>0</v>
      </c>
      <c r="MJO80" s="321">
        <f t="shared" si="237"/>
        <v>0</v>
      </c>
      <c r="MJP80" s="321">
        <f t="shared" si="237"/>
        <v>0</v>
      </c>
      <c r="MJQ80" s="321">
        <f t="shared" si="237"/>
        <v>0</v>
      </c>
      <c r="MJR80" s="321">
        <f t="shared" si="237"/>
        <v>0</v>
      </c>
      <c r="MJS80" s="321">
        <f t="shared" si="237"/>
        <v>0</v>
      </c>
      <c r="MJT80" s="321">
        <f t="shared" si="237"/>
        <v>0</v>
      </c>
      <c r="MJU80" s="321">
        <f t="shared" si="237"/>
        <v>0</v>
      </c>
      <c r="MJV80" s="321">
        <f t="shared" si="237"/>
        <v>0</v>
      </c>
      <c r="MJW80" s="321">
        <f t="shared" si="237"/>
        <v>0</v>
      </c>
      <c r="MJX80" s="321">
        <f t="shared" si="237"/>
        <v>0</v>
      </c>
      <c r="MJY80" s="321">
        <f t="shared" si="237"/>
        <v>0</v>
      </c>
      <c r="MJZ80" s="321">
        <f t="shared" si="237"/>
        <v>0</v>
      </c>
      <c r="MKA80" s="321">
        <f t="shared" si="237"/>
        <v>0</v>
      </c>
      <c r="MKB80" s="321">
        <f t="shared" si="237"/>
        <v>0</v>
      </c>
      <c r="MKC80" s="321">
        <f t="shared" si="237"/>
        <v>0</v>
      </c>
      <c r="MKD80" s="321">
        <f t="shared" si="237"/>
        <v>0</v>
      </c>
      <c r="MKE80" s="321">
        <f t="shared" si="237"/>
        <v>0</v>
      </c>
      <c r="MKF80" s="321">
        <f t="shared" si="237"/>
        <v>0</v>
      </c>
      <c r="MKG80" s="321">
        <f t="shared" si="237"/>
        <v>0</v>
      </c>
      <c r="MKH80" s="321">
        <f t="shared" si="237"/>
        <v>0</v>
      </c>
      <c r="MKI80" s="321">
        <f t="shared" si="237"/>
        <v>0</v>
      </c>
      <c r="MKJ80" s="321">
        <f t="shared" si="237"/>
        <v>0</v>
      </c>
      <c r="MKK80" s="321">
        <f t="shared" si="237"/>
        <v>0</v>
      </c>
      <c r="MKL80" s="321">
        <f t="shared" si="237"/>
        <v>0</v>
      </c>
      <c r="MKM80" s="321">
        <f t="shared" si="237"/>
        <v>0</v>
      </c>
      <c r="MKN80" s="321">
        <f t="shared" si="237"/>
        <v>0</v>
      </c>
      <c r="MKO80" s="321">
        <f t="shared" si="237"/>
        <v>0</v>
      </c>
      <c r="MKP80" s="321">
        <f t="shared" si="237"/>
        <v>0</v>
      </c>
      <c r="MKQ80" s="321">
        <f t="shared" si="237"/>
        <v>0</v>
      </c>
      <c r="MKR80" s="321">
        <f t="shared" si="237"/>
        <v>0</v>
      </c>
      <c r="MKS80" s="321">
        <f t="shared" si="237"/>
        <v>0</v>
      </c>
      <c r="MKT80" s="321">
        <f t="shared" si="237"/>
        <v>0</v>
      </c>
      <c r="MKU80" s="321">
        <f t="shared" si="237"/>
        <v>0</v>
      </c>
      <c r="MKV80" s="321">
        <f t="shared" si="237"/>
        <v>0</v>
      </c>
      <c r="MKW80" s="321">
        <f t="shared" si="237"/>
        <v>0</v>
      </c>
      <c r="MKX80" s="321">
        <f t="shared" si="237"/>
        <v>0</v>
      </c>
      <c r="MKY80" s="321">
        <f t="shared" si="237"/>
        <v>0</v>
      </c>
      <c r="MKZ80" s="321">
        <f t="shared" si="237"/>
        <v>0</v>
      </c>
      <c r="MLA80" s="321">
        <f t="shared" si="237"/>
        <v>0</v>
      </c>
      <c r="MLB80" s="321">
        <f t="shared" si="237"/>
        <v>0</v>
      </c>
      <c r="MLC80" s="321">
        <f t="shared" si="237"/>
        <v>0</v>
      </c>
      <c r="MLD80" s="321">
        <f t="shared" si="237"/>
        <v>0</v>
      </c>
      <c r="MLE80" s="321">
        <f t="shared" si="237"/>
        <v>0</v>
      </c>
      <c r="MLF80" s="321">
        <f t="shared" si="237"/>
        <v>0</v>
      </c>
      <c r="MLG80" s="321">
        <f t="shared" si="238"/>
        <v>0</v>
      </c>
      <c r="MLH80" s="321">
        <f t="shared" si="238"/>
        <v>0</v>
      </c>
      <c r="MLI80" s="321">
        <f t="shared" si="238"/>
        <v>0</v>
      </c>
      <c r="MLJ80" s="321">
        <f t="shared" si="238"/>
        <v>0</v>
      </c>
      <c r="MLK80" s="321">
        <f t="shared" si="238"/>
        <v>0</v>
      </c>
      <c r="MLL80" s="321">
        <f t="shared" si="238"/>
        <v>0</v>
      </c>
      <c r="MLM80" s="321">
        <f t="shared" si="238"/>
        <v>0</v>
      </c>
      <c r="MLN80" s="321">
        <f t="shared" si="238"/>
        <v>0</v>
      </c>
      <c r="MLO80" s="321">
        <f t="shared" si="238"/>
        <v>0</v>
      </c>
      <c r="MLP80" s="321">
        <f t="shared" si="238"/>
        <v>0</v>
      </c>
      <c r="MLQ80" s="321">
        <f t="shared" si="238"/>
        <v>0</v>
      </c>
      <c r="MLR80" s="321">
        <f t="shared" si="238"/>
        <v>0</v>
      </c>
      <c r="MLS80" s="321">
        <f t="shared" si="238"/>
        <v>0</v>
      </c>
      <c r="MLT80" s="321">
        <f t="shared" si="238"/>
        <v>0</v>
      </c>
      <c r="MLU80" s="321">
        <f t="shared" si="238"/>
        <v>0</v>
      </c>
      <c r="MLV80" s="321">
        <f t="shared" si="238"/>
        <v>0</v>
      </c>
      <c r="MLW80" s="321">
        <f t="shared" si="238"/>
        <v>0</v>
      </c>
      <c r="MLX80" s="321">
        <f t="shared" si="238"/>
        <v>0</v>
      </c>
      <c r="MLY80" s="321">
        <f t="shared" si="238"/>
        <v>0</v>
      </c>
      <c r="MLZ80" s="321">
        <f t="shared" si="238"/>
        <v>0</v>
      </c>
      <c r="MMA80" s="321">
        <f t="shared" si="238"/>
        <v>0</v>
      </c>
      <c r="MMB80" s="321">
        <f t="shared" si="238"/>
        <v>0</v>
      </c>
      <c r="MMC80" s="321">
        <f t="shared" si="238"/>
        <v>0</v>
      </c>
      <c r="MMD80" s="321">
        <f t="shared" si="238"/>
        <v>0</v>
      </c>
      <c r="MME80" s="321">
        <f t="shared" si="238"/>
        <v>0</v>
      </c>
      <c r="MMF80" s="321">
        <f t="shared" si="238"/>
        <v>0</v>
      </c>
      <c r="MMG80" s="321">
        <f t="shared" si="238"/>
        <v>0</v>
      </c>
      <c r="MMH80" s="321">
        <f t="shared" si="238"/>
        <v>0</v>
      </c>
      <c r="MMI80" s="321">
        <f t="shared" si="238"/>
        <v>0</v>
      </c>
      <c r="MMJ80" s="321">
        <f t="shared" si="238"/>
        <v>0</v>
      </c>
      <c r="MMK80" s="321">
        <f t="shared" si="238"/>
        <v>0</v>
      </c>
      <c r="MML80" s="321">
        <f t="shared" si="238"/>
        <v>0</v>
      </c>
      <c r="MMM80" s="321">
        <f t="shared" si="238"/>
        <v>0</v>
      </c>
      <c r="MMN80" s="321">
        <f t="shared" si="238"/>
        <v>0</v>
      </c>
      <c r="MMO80" s="321">
        <f t="shared" si="238"/>
        <v>0</v>
      </c>
      <c r="MMP80" s="321">
        <f t="shared" si="238"/>
        <v>0</v>
      </c>
      <c r="MMQ80" s="321">
        <f t="shared" si="238"/>
        <v>0</v>
      </c>
      <c r="MMR80" s="321">
        <f t="shared" si="238"/>
        <v>0</v>
      </c>
      <c r="MMS80" s="321">
        <f t="shared" si="238"/>
        <v>0</v>
      </c>
      <c r="MMT80" s="321">
        <f t="shared" si="238"/>
        <v>0</v>
      </c>
      <c r="MMU80" s="321">
        <f t="shared" si="238"/>
        <v>0</v>
      </c>
      <c r="MMV80" s="321">
        <f t="shared" si="238"/>
        <v>0</v>
      </c>
      <c r="MMW80" s="321">
        <f t="shared" si="238"/>
        <v>0</v>
      </c>
      <c r="MMX80" s="321">
        <f t="shared" si="238"/>
        <v>0</v>
      </c>
      <c r="MMY80" s="321">
        <f t="shared" si="238"/>
        <v>0</v>
      </c>
      <c r="MMZ80" s="321">
        <f t="shared" si="238"/>
        <v>0</v>
      </c>
      <c r="MNA80" s="321">
        <f t="shared" si="238"/>
        <v>0</v>
      </c>
      <c r="MNB80" s="321">
        <f t="shared" si="238"/>
        <v>0</v>
      </c>
      <c r="MNC80" s="321">
        <f t="shared" si="238"/>
        <v>0</v>
      </c>
      <c r="MND80" s="321">
        <f t="shared" si="238"/>
        <v>0</v>
      </c>
      <c r="MNE80" s="321">
        <f t="shared" si="238"/>
        <v>0</v>
      </c>
      <c r="MNF80" s="321">
        <f t="shared" si="238"/>
        <v>0</v>
      </c>
      <c r="MNG80" s="321">
        <f t="shared" si="238"/>
        <v>0</v>
      </c>
      <c r="MNH80" s="321">
        <f t="shared" si="238"/>
        <v>0</v>
      </c>
      <c r="MNI80" s="321">
        <f t="shared" si="238"/>
        <v>0</v>
      </c>
      <c r="MNJ80" s="321">
        <f t="shared" si="238"/>
        <v>0</v>
      </c>
      <c r="MNK80" s="321">
        <f t="shared" si="238"/>
        <v>0</v>
      </c>
      <c r="MNL80" s="321">
        <f t="shared" si="238"/>
        <v>0</v>
      </c>
      <c r="MNM80" s="321">
        <f t="shared" si="238"/>
        <v>0</v>
      </c>
      <c r="MNN80" s="321">
        <f t="shared" si="238"/>
        <v>0</v>
      </c>
      <c r="MNO80" s="321">
        <f t="shared" si="238"/>
        <v>0</v>
      </c>
      <c r="MNP80" s="321">
        <f t="shared" si="238"/>
        <v>0</v>
      </c>
      <c r="MNQ80" s="321">
        <f t="shared" si="238"/>
        <v>0</v>
      </c>
      <c r="MNR80" s="321">
        <f t="shared" si="238"/>
        <v>0</v>
      </c>
      <c r="MNS80" s="321">
        <f t="shared" si="239"/>
        <v>0</v>
      </c>
      <c r="MNT80" s="321">
        <f t="shared" si="239"/>
        <v>0</v>
      </c>
      <c r="MNU80" s="321">
        <f t="shared" si="239"/>
        <v>0</v>
      </c>
      <c r="MNV80" s="321">
        <f t="shared" si="239"/>
        <v>0</v>
      </c>
      <c r="MNW80" s="321">
        <f t="shared" si="239"/>
        <v>0</v>
      </c>
      <c r="MNX80" s="321">
        <f t="shared" si="239"/>
        <v>0</v>
      </c>
      <c r="MNY80" s="321">
        <f t="shared" si="239"/>
        <v>0</v>
      </c>
      <c r="MNZ80" s="321">
        <f t="shared" si="239"/>
        <v>0</v>
      </c>
      <c r="MOA80" s="321">
        <f t="shared" si="239"/>
        <v>0</v>
      </c>
      <c r="MOB80" s="321">
        <f t="shared" si="239"/>
        <v>0</v>
      </c>
      <c r="MOC80" s="321">
        <f t="shared" si="239"/>
        <v>0</v>
      </c>
      <c r="MOD80" s="321">
        <f t="shared" si="239"/>
        <v>0</v>
      </c>
      <c r="MOE80" s="321">
        <f t="shared" si="239"/>
        <v>0</v>
      </c>
      <c r="MOF80" s="321">
        <f t="shared" si="239"/>
        <v>0</v>
      </c>
      <c r="MOG80" s="321">
        <f t="shared" si="239"/>
        <v>0</v>
      </c>
      <c r="MOH80" s="321">
        <f t="shared" si="239"/>
        <v>0</v>
      </c>
      <c r="MOI80" s="321">
        <f t="shared" si="239"/>
        <v>0</v>
      </c>
      <c r="MOJ80" s="321">
        <f t="shared" si="239"/>
        <v>0</v>
      </c>
      <c r="MOK80" s="321">
        <f t="shared" si="239"/>
        <v>0</v>
      </c>
      <c r="MOL80" s="321">
        <f t="shared" si="239"/>
        <v>0</v>
      </c>
      <c r="MOM80" s="321">
        <f t="shared" si="239"/>
        <v>0</v>
      </c>
      <c r="MON80" s="321">
        <f t="shared" si="239"/>
        <v>0</v>
      </c>
      <c r="MOO80" s="321">
        <f t="shared" si="239"/>
        <v>0</v>
      </c>
      <c r="MOP80" s="321">
        <f t="shared" si="239"/>
        <v>0</v>
      </c>
      <c r="MOQ80" s="321">
        <f t="shared" si="239"/>
        <v>0</v>
      </c>
      <c r="MOR80" s="321">
        <f t="shared" si="239"/>
        <v>0</v>
      </c>
      <c r="MOS80" s="321">
        <f t="shared" si="239"/>
        <v>0</v>
      </c>
      <c r="MOT80" s="321">
        <f t="shared" si="239"/>
        <v>0</v>
      </c>
      <c r="MOU80" s="321">
        <f t="shared" si="239"/>
        <v>0</v>
      </c>
      <c r="MOV80" s="321">
        <f t="shared" si="239"/>
        <v>0</v>
      </c>
      <c r="MOW80" s="321">
        <f t="shared" si="239"/>
        <v>0</v>
      </c>
      <c r="MOX80" s="321">
        <f t="shared" si="239"/>
        <v>0</v>
      </c>
      <c r="MOY80" s="321">
        <f t="shared" si="239"/>
        <v>0</v>
      </c>
      <c r="MOZ80" s="321">
        <f t="shared" si="239"/>
        <v>0</v>
      </c>
      <c r="MPA80" s="321">
        <f t="shared" si="239"/>
        <v>0</v>
      </c>
      <c r="MPB80" s="321">
        <f t="shared" si="239"/>
        <v>0</v>
      </c>
      <c r="MPC80" s="321">
        <f t="shared" si="239"/>
        <v>0</v>
      </c>
      <c r="MPD80" s="321">
        <f t="shared" si="239"/>
        <v>0</v>
      </c>
      <c r="MPE80" s="321">
        <f t="shared" si="239"/>
        <v>0</v>
      </c>
      <c r="MPF80" s="321">
        <f t="shared" si="239"/>
        <v>0</v>
      </c>
      <c r="MPG80" s="321">
        <f t="shared" si="239"/>
        <v>0</v>
      </c>
      <c r="MPH80" s="321">
        <f t="shared" si="239"/>
        <v>0</v>
      </c>
      <c r="MPI80" s="321">
        <f t="shared" si="239"/>
        <v>0</v>
      </c>
      <c r="MPJ80" s="321">
        <f t="shared" si="239"/>
        <v>0</v>
      </c>
      <c r="MPK80" s="321">
        <f t="shared" si="239"/>
        <v>0</v>
      </c>
      <c r="MPL80" s="321">
        <f t="shared" si="239"/>
        <v>0</v>
      </c>
      <c r="MPM80" s="321">
        <f t="shared" si="239"/>
        <v>0</v>
      </c>
      <c r="MPN80" s="321">
        <f t="shared" si="239"/>
        <v>0</v>
      </c>
      <c r="MPO80" s="321">
        <f t="shared" si="239"/>
        <v>0</v>
      </c>
      <c r="MPP80" s="321">
        <f t="shared" si="239"/>
        <v>0</v>
      </c>
      <c r="MPQ80" s="321">
        <f t="shared" si="239"/>
        <v>0</v>
      </c>
      <c r="MPR80" s="321">
        <f t="shared" si="239"/>
        <v>0</v>
      </c>
      <c r="MPS80" s="321">
        <f t="shared" si="239"/>
        <v>0</v>
      </c>
      <c r="MPT80" s="321">
        <f t="shared" si="239"/>
        <v>0</v>
      </c>
      <c r="MPU80" s="321">
        <f t="shared" si="239"/>
        <v>0</v>
      </c>
      <c r="MPV80" s="321">
        <f t="shared" si="239"/>
        <v>0</v>
      </c>
      <c r="MPW80" s="321">
        <f t="shared" si="239"/>
        <v>0</v>
      </c>
      <c r="MPX80" s="321">
        <f t="shared" si="239"/>
        <v>0</v>
      </c>
      <c r="MPY80" s="321">
        <f t="shared" si="239"/>
        <v>0</v>
      </c>
      <c r="MPZ80" s="321">
        <f t="shared" si="239"/>
        <v>0</v>
      </c>
      <c r="MQA80" s="321">
        <f t="shared" si="239"/>
        <v>0</v>
      </c>
      <c r="MQB80" s="321">
        <f t="shared" si="239"/>
        <v>0</v>
      </c>
      <c r="MQC80" s="321">
        <f t="shared" si="239"/>
        <v>0</v>
      </c>
      <c r="MQD80" s="321">
        <f t="shared" si="239"/>
        <v>0</v>
      </c>
      <c r="MQE80" s="321">
        <f t="shared" si="240"/>
        <v>0</v>
      </c>
      <c r="MQF80" s="321">
        <f t="shared" si="240"/>
        <v>0</v>
      </c>
      <c r="MQG80" s="321">
        <f t="shared" si="240"/>
        <v>0</v>
      </c>
      <c r="MQH80" s="321">
        <f t="shared" si="240"/>
        <v>0</v>
      </c>
      <c r="MQI80" s="321">
        <f t="shared" si="240"/>
        <v>0</v>
      </c>
      <c r="MQJ80" s="321">
        <f t="shared" si="240"/>
        <v>0</v>
      </c>
      <c r="MQK80" s="321">
        <f t="shared" si="240"/>
        <v>0</v>
      </c>
      <c r="MQL80" s="321">
        <f t="shared" si="240"/>
        <v>0</v>
      </c>
      <c r="MQM80" s="321">
        <f t="shared" si="240"/>
        <v>0</v>
      </c>
      <c r="MQN80" s="321">
        <f t="shared" si="240"/>
        <v>0</v>
      </c>
      <c r="MQO80" s="321">
        <f t="shared" si="240"/>
        <v>0</v>
      </c>
      <c r="MQP80" s="321">
        <f t="shared" si="240"/>
        <v>0</v>
      </c>
      <c r="MQQ80" s="321">
        <f t="shared" si="240"/>
        <v>0</v>
      </c>
      <c r="MQR80" s="321">
        <f t="shared" si="240"/>
        <v>0</v>
      </c>
      <c r="MQS80" s="321">
        <f t="shared" si="240"/>
        <v>0</v>
      </c>
      <c r="MQT80" s="321">
        <f t="shared" si="240"/>
        <v>0</v>
      </c>
      <c r="MQU80" s="321">
        <f t="shared" si="240"/>
        <v>0</v>
      </c>
      <c r="MQV80" s="321">
        <f t="shared" si="240"/>
        <v>0</v>
      </c>
      <c r="MQW80" s="321">
        <f t="shared" si="240"/>
        <v>0</v>
      </c>
      <c r="MQX80" s="321">
        <f t="shared" si="240"/>
        <v>0</v>
      </c>
      <c r="MQY80" s="321">
        <f t="shared" si="240"/>
        <v>0</v>
      </c>
      <c r="MQZ80" s="321">
        <f t="shared" si="240"/>
        <v>0</v>
      </c>
      <c r="MRA80" s="321">
        <f t="shared" si="240"/>
        <v>0</v>
      </c>
      <c r="MRB80" s="321">
        <f t="shared" si="240"/>
        <v>0</v>
      </c>
      <c r="MRC80" s="321">
        <f t="shared" si="240"/>
        <v>0</v>
      </c>
      <c r="MRD80" s="321">
        <f t="shared" si="240"/>
        <v>0</v>
      </c>
      <c r="MRE80" s="321">
        <f t="shared" si="240"/>
        <v>0</v>
      </c>
      <c r="MRF80" s="321">
        <f t="shared" si="240"/>
        <v>0</v>
      </c>
      <c r="MRG80" s="321">
        <f t="shared" si="240"/>
        <v>0</v>
      </c>
      <c r="MRH80" s="321">
        <f t="shared" si="240"/>
        <v>0</v>
      </c>
      <c r="MRI80" s="321">
        <f t="shared" si="240"/>
        <v>0</v>
      </c>
      <c r="MRJ80" s="321">
        <f t="shared" si="240"/>
        <v>0</v>
      </c>
      <c r="MRK80" s="321">
        <f t="shared" si="240"/>
        <v>0</v>
      </c>
      <c r="MRL80" s="321">
        <f t="shared" si="240"/>
        <v>0</v>
      </c>
      <c r="MRM80" s="321">
        <f t="shared" si="240"/>
        <v>0</v>
      </c>
      <c r="MRN80" s="321">
        <f t="shared" si="240"/>
        <v>0</v>
      </c>
      <c r="MRO80" s="321">
        <f t="shared" si="240"/>
        <v>0</v>
      </c>
      <c r="MRP80" s="321">
        <f t="shared" si="240"/>
        <v>0</v>
      </c>
      <c r="MRQ80" s="321">
        <f t="shared" si="240"/>
        <v>0</v>
      </c>
      <c r="MRR80" s="321">
        <f t="shared" si="240"/>
        <v>0</v>
      </c>
      <c r="MRS80" s="321">
        <f t="shared" si="240"/>
        <v>0</v>
      </c>
      <c r="MRT80" s="321">
        <f t="shared" si="240"/>
        <v>0</v>
      </c>
      <c r="MRU80" s="321">
        <f t="shared" si="240"/>
        <v>0</v>
      </c>
      <c r="MRV80" s="321">
        <f t="shared" si="240"/>
        <v>0</v>
      </c>
      <c r="MRW80" s="321">
        <f t="shared" si="240"/>
        <v>0</v>
      </c>
      <c r="MRX80" s="321">
        <f t="shared" si="240"/>
        <v>0</v>
      </c>
      <c r="MRY80" s="321">
        <f t="shared" si="240"/>
        <v>0</v>
      </c>
      <c r="MRZ80" s="321">
        <f t="shared" si="240"/>
        <v>0</v>
      </c>
      <c r="MSA80" s="321">
        <f t="shared" si="240"/>
        <v>0</v>
      </c>
      <c r="MSB80" s="321">
        <f t="shared" si="240"/>
        <v>0</v>
      </c>
      <c r="MSC80" s="321">
        <f t="shared" si="240"/>
        <v>0</v>
      </c>
      <c r="MSD80" s="321">
        <f t="shared" si="240"/>
        <v>0</v>
      </c>
      <c r="MSE80" s="321">
        <f t="shared" si="240"/>
        <v>0</v>
      </c>
      <c r="MSF80" s="321">
        <f t="shared" si="240"/>
        <v>0</v>
      </c>
      <c r="MSG80" s="321">
        <f t="shared" si="240"/>
        <v>0</v>
      </c>
      <c r="MSH80" s="321">
        <f t="shared" si="240"/>
        <v>0</v>
      </c>
      <c r="MSI80" s="321">
        <f t="shared" si="240"/>
        <v>0</v>
      </c>
      <c r="MSJ80" s="321">
        <f t="shared" si="240"/>
        <v>0</v>
      </c>
      <c r="MSK80" s="321">
        <f t="shared" si="240"/>
        <v>0</v>
      </c>
      <c r="MSL80" s="321">
        <f t="shared" si="240"/>
        <v>0</v>
      </c>
      <c r="MSM80" s="321">
        <f t="shared" si="240"/>
        <v>0</v>
      </c>
      <c r="MSN80" s="321">
        <f t="shared" si="240"/>
        <v>0</v>
      </c>
      <c r="MSO80" s="321">
        <f t="shared" si="240"/>
        <v>0</v>
      </c>
      <c r="MSP80" s="321">
        <f t="shared" si="240"/>
        <v>0</v>
      </c>
      <c r="MSQ80" s="321">
        <f t="shared" si="241"/>
        <v>0</v>
      </c>
      <c r="MSR80" s="321">
        <f t="shared" si="241"/>
        <v>0</v>
      </c>
      <c r="MSS80" s="321">
        <f t="shared" si="241"/>
        <v>0</v>
      </c>
      <c r="MST80" s="321">
        <f t="shared" si="241"/>
        <v>0</v>
      </c>
      <c r="MSU80" s="321">
        <f t="shared" si="241"/>
        <v>0</v>
      </c>
      <c r="MSV80" s="321">
        <f t="shared" si="241"/>
        <v>0</v>
      </c>
      <c r="MSW80" s="321">
        <f t="shared" si="241"/>
        <v>0</v>
      </c>
      <c r="MSX80" s="321">
        <f t="shared" si="241"/>
        <v>0</v>
      </c>
      <c r="MSY80" s="321">
        <f t="shared" si="241"/>
        <v>0</v>
      </c>
      <c r="MSZ80" s="321">
        <f t="shared" si="241"/>
        <v>0</v>
      </c>
      <c r="MTA80" s="321">
        <f t="shared" si="241"/>
        <v>0</v>
      </c>
      <c r="MTB80" s="321">
        <f t="shared" si="241"/>
        <v>0</v>
      </c>
      <c r="MTC80" s="321">
        <f t="shared" si="241"/>
        <v>0</v>
      </c>
      <c r="MTD80" s="321">
        <f t="shared" si="241"/>
        <v>0</v>
      </c>
      <c r="MTE80" s="321">
        <f t="shared" si="241"/>
        <v>0</v>
      </c>
      <c r="MTF80" s="321">
        <f t="shared" si="241"/>
        <v>0</v>
      </c>
      <c r="MTG80" s="321">
        <f t="shared" si="241"/>
        <v>0</v>
      </c>
      <c r="MTH80" s="321">
        <f t="shared" si="241"/>
        <v>0</v>
      </c>
      <c r="MTI80" s="321">
        <f t="shared" si="241"/>
        <v>0</v>
      </c>
      <c r="MTJ80" s="321">
        <f t="shared" si="241"/>
        <v>0</v>
      </c>
      <c r="MTK80" s="321">
        <f t="shared" si="241"/>
        <v>0</v>
      </c>
      <c r="MTL80" s="321">
        <f t="shared" si="241"/>
        <v>0</v>
      </c>
      <c r="MTM80" s="321">
        <f t="shared" si="241"/>
        <v>0</v>
      </c>
      <c r="MTN80" s="321">
        <f t="shared" si="241"/>
        <v>0</v>
      </c>
      <c r="MTO80" s="321">
        <f t="shared" si="241"/>
        <v>0</v>
      </c>
      <c r="MTP80" s="321">
        <f t="shared" si="241"/>
        <v>0</v>
      </c>
      <c r="MTQ80" s="321">
        <f t="shared" si="241"/>
        <v>0</v>
      </c>
      <c r="MTR80" s="321">
        <f t="shared" si="241"/>
        <v>0</v>
      </c>
      <c r="MTS80" s="321">
        <f t="shared" si="241"/>
        <v>0</v>
      </c>
      <c r="MTT80" s="321">
        <f t="shared" si="241"/>
        <v>0</v>
      </c>
      <c r="MTU80" s="321">
        <f t="shared" si="241"/>
        <v>0</v>
      </c>
      <c r="MTV80" s="321">
        <f t="shared" si="241"/>
        <v>0</v>
      </c>
      <c r="MTW80" s="321">
        <f t="shared" si="241"/>
        <v>0</v>
      </c>
      <c r="MTX80" s="321">
        <f t="shared" si="241"/>
        <v>0</v>
      </c>
      <c r="MTY80" s="321">
        <f t="shared" si="241"/>
        <v>0</v>
      </c>
      <c r="MTZ80" s="321">
        <f t="shared" si="241"/>
        <v>0</v>
      </c>
      <c r="MUA80" s="321">
        <f t="shared" si="241"/>
        <v>0</v>
      </c>
      <c r="MUB80" s="321">
        <f t="shared" si="241"/>
        <v>0</v>
      </c>
      <c r="MUC80" s="321">
        <f t="shared" si="241"/>
        <v>0</v>
      </c>
      <c r="MUD80" s="321">
        <f t="shared" si="241"/>
        <v>0</v>
      </c>
      <c r="MUE80" s="321">
        <f t="shared" si="241"/>
        <v>0</v>
      </c>
      <c r="MUF80" s="321">
        <f t="shared" si="241"/>
        <v>0</v>
      </c>
      <c r="MUG80" s="321">
        <f t="shared" si="241"/>
        <v>0</v>
      </c>
      <c r="MUH80" s="321">
        <f t="shared" si="241"/>
        <v>0</v>
      </c>
      <c r="MUI80" s="321">
        <f t="shared" si="241"/>
        <v>0</v>
      </c>
      <c r="MUJ80" s="321">
        <f t="shared" si="241"/>
        <v>0</v>
      </c>
      <c r="MUK80" s="321">
        <f t="shared" si="241"/>
        <v>0</v>
      </c>
      <c r="MUL80" s="321">
        <f t="shared" si="241"/>
        <v>0</v>
      </c>
      <c r="MUM80" s="321">
        <f t="shared" si="241"/>
        <v>0</v>
      </c>
      <c r="MUN80" s="321">
        <f t="shared" si="241"/>
        <v>0</v>
      </c>
      <c r="MUO80" s="321">
        <f t="shared" si="241"/>
        <v>0</v>
      </c>
      <c r="MUP80" s="321">
        <f t="shared" si="241"/>
        <v>0</v>
      </c>
      <c r="MUQ80" s="321">
        <f t="shared" si="241"/>
        <v>0</v>
      </c>
      <c r="MUR80" s="321">
        <f t="shared" si="241"/>
        <v>0</v>
      </c>
      <c r="MUS80" s="321">
        <f t="shared" si="241"/>
        <v>0</v>
      </c>
      <c r="MUT80" s="321">
        <f t="shared" si="241"/>
        <v>0</v>
      </c>
      <c r="MUU80" s="321">
        <f t="shared" si="241"/>
        <v>0</v>
      </c>
      <c r="MUV80" s="321">
        <f t="shared" si="241"/>
        <v>0</v>
      </c>
      <c r="MUW80" s="321">
        <f t="shared" si="241"/>
        <v>0</v>
      </c>
      <c r="MUX80" s="321">
        <f t="shared" si="241"/>
        <v>0</v>
      </c>
      <c r="MUY80" s="321">
        <f t="shared" si="241"/>
        <v>0</v>
      </c>
      <c r="MUZ80" s="321">
        <f t="shared" si="241"/>
        <v>0</v>
      </c>
      <c r="MVA80" s="321">
        <f t="shared" si="241"/>
        <v>0</v>
      </c>
      <c r="MVB80" s="321">
        <f t="shared" si="241"/>
        <v>0</v>
      </c>
      <c r="MVC80" s="321">
        <f t="shared" si="242"/>
        <v>0</v>
      </c>
      <c r="MVD80" s="321">
        <f t="shared" si="242"/>
        <v>0</v>
      </c>
      <c r="MVE80" s="321">
        <f t="shared" si="242"/>
        <v>0</v>
      </c>
      <c r="MVF80" s="321">
        <f t="shared" si="242"/>
        <v>0</v>
      </c>
      <c r="MVG80" s="321">
        <f t="shared" si="242"/>
        <v>0</v>
      </c>
      <c r="MVH80" s="321">
        <f t="shared" si="242"/>
        <v>0</v>
      </c>
      <c r="MVI80" s="321">
        <f t="shared" si="242"/>
        <v>0</v>
      </c>
      <c r="MVJ80" s="321">
        <f t="shared" si="242"/>
        <v>0</v>
      </c>
      <c r="MVK80" s="321">
        <f t="shared" si="242"/>
        <v>0</v>
      </c>
      <c r="MVL80" s="321">
        <f t="shared" si="242"/>
        <v>0</v>
      </c>
      <c r="MVM80" s="321">
        <f t="shared" si="242"/>
        <v>0</v>
      </c>
      <c r="MVN80" s="321">
        <f t="shared" si="242"/>
        <v>0</v>
      </c>
      <c r="MVO80" s="321">
        <f t="shared" si="242"/>
        <v>0</v>
      </c>
      <c r="MVP80" s="321">
        <f t="shared" si="242"/>
        <v>0</v>
      </c>
      <c r="MVQ80" s="321">
        <f t="shared" si="242"/>
        <v>0</v>
      </c>
      <c r="MVR80" s="321">
        <f t="shared" si="242"/>
        <v>0</v>
      </c>
      <c r="MVS80" s="321">
        <f t="shared" si="242"/>
        <v>0</v>
      </c>
      <c r="MVT80" s="321">
        <f t="shared" si="242"/>
        <v>0</v>
      </c>
      <c r="MVU80" s="321">
        <f t="shared" si="242"/>
        <v>0</v>
      </c>
      <c r="MVV80" s="321">
        <f t="shared" si="242"/>
        <v>0</v>
      </c>
      <c r="MVW80" s="321">
        <f t="shared" si="242"/>
        <v>0</v>
      </c>
      <c r="MVX80" s="321">
        <f t="shared" si="242"/>
        <v>0</v>
      </c>
      <c r="MVY80" s="321">
        <f t="shared" si="242"/>
        <v>0</v>
      </c>
      <c r="MVZ80" s="321">
        <f t="shared" si="242"/>
        <v>0</v>
      </c>
      <c r="MWA80" s="321">
        <f t="shared" si="242"/>
        <v>0</v>
      </c>
      <c r="MWB80" s="321">
        <f t="shared" si="242"/>
        <v>0</v>
      </c>
      <c r="MWC80" s="321">
        <f t="shared" si="242"/>
        <v>0</v>
      </c>
      <c r="MWD80" s="321">
        <f t="shared" si="242"/>
        <v>0</v>
      </c>
      <c r="MWE80" s="321">
        <f t="shared" si="242"/>
        <v>0</v>
      </c>
      <c r="MWF80" s="321">
        <f t="shared" si="242"/>
        <v>0</v>
      </c>
      <c r="MWG80" s="321">
        <f t="shared" si="242"/>
        <v>0</v>
      </c>
      <c r="MWH80" s="321">
        <f t="shared" si="242"/>
        <v>0</v>
      </c>
      <c r="MWI80" s="321">
        <f t="shared" si="242"/>
        <v>0</v>
      </c>
      <c r="MWJ80" s="321">
        <f t="shared" si="242"/>
        <v>0</v>
      </c>
      <c r="MWK80" s="321">
        <f t="shared" si="242"/>
        <v>0</v>
      </c>
      <c r="MWL80" s="321">
        <f t="shared" si="242"/>
        <v>0</v>
      </c>
      <c r="MWM80" s="321">
        <f t="shared" si="242"/>
        <v>0</v>
      </c>
      <c r="MWN80" s="321">
        <f t="shared" si="242"/>
        <v>0</v>
      </c>
      <c r="MWO80" s="321">
        <f t="shared" si="242"/>
        <v>0</v>
      </c>
      <c r="MWP80" s="321">
        <f t="shared" si="242"/>
        <v>0</v>
      </c>
      <c r="MWQ80" s="321">
        <f t="shared" si="242"/>
        <v>0</v>
      </c>
      <c r="MWR80" s="321">
        <f t="shared" si="242"/>
        <v>0</v>
      </c>
      <c r="MWS80" s="321">
        <f t="shared" si="242"/>
        <v>0</v>
      </c>
      <c r="MWT80" s="321">
        <f t="shared" si="242"/>
        <v>0</v>
      </c>
      <c r="MWU80" s="321">
        <f t="shared" si="242"/>
        <v>0</v>
      </c>
      <c r="MWV80" s="321">
        <f t="shared" si="242"/>
        <v>0</v>
      </c>
      <c r="MWW80" s="321">
        <f t="shared" si="242"/>
        <v>0</v>
      </c>
      <c r="MWX80" s="321">
        <f t="shared" si="242"/>
        <v>0</v>
      </c>
      <c r="MWY80" s="321">
        <f t="shared" si="242"/>
        <v>0</v>
      </c>
      <c r="MWZ80" s="321">
        <f t="shared" si="242"/>
        <v>0</v>
      </c>
      <c r="MXA80" s="321">
        <f t="shared" si="242"/>
        <v>0</v>
      </c>
      <c r="MXB80" s="321">
        <f t="shared" si="242"/>
        <v>0</v>
      </c>
      <c r="MXC80" s="321">
        <f t="shared" si="242"/>
        <v>0</v>
      </c>
      <c r="MXD80" s="321">
        <f t="shared" si="242"/>
        <v>0</v>
      </c>
      <c r="MXE80" s="321">
        <f t="shared" si="242"/>
        <v>0</v>
      </c>
      <c r="MXF80" s="321">
        <f t="shared" si="242"/>
        <v>0</v>
      </c>
      <c r="MXG80" s="321">
        <f t="shared" si="242"/>
        <v>0</v>
      </c>
      <c r="MXH80" s="321">
        <f t="shared" si="242"/>
        <v>0</v>
      </c>
      <c r="MXI80" s="321">
        <f t="shared" si="242"/>
        <v>0</v>
      </c>
      <c r="MXJ80" s="321">
        <f t="shared" si="242"/>
        <v>0</v>
      </c>
      <c r="MXK80" s="321">
        <f t="shared" si="242"/>
        <v>0</v>
      </c>
      <c r="MXL80" s="321">
        <f t="shared" si="242"/>
        <v>0</v>
      </c>
      <c r="MXM80" s="321">
        <f t="shared" si="242"/>
        <v>0</v>
      </c>
      <c r="MXN80" s="321">
        <f t="shared" si="242"/>
        <v>0</v>
      </c>
      <c r="MXO80" s="321">
        <f t="shared" si="243"/>
        <v>0</v>
      </c>
      <c r="MXP80" s="321">
        <f t="shared" si="243"/>
        <v>0</v>
      </c>
      <c r="MXQ80" s="321">
        <f t="shared" si="243"/>
        <v>0</v>
      </c>
      <c r="MXR80" s="321">
        <f t="shared" si="243"/>
        <v>0</v>
      </c>
      <c r="MXS80" s="321">
        <f t="shared" si="243"/>
        <v>0</v>
      </c>
      <c r="MXT80" s="321">
        <f t="shared" si="243"/>
        <v>0</v>
      </c>
      <c r="MXU80" s="321">
        <f t="shared" si="243"/>
        <v>0</v>
      </c>
      <c r="MXV80" s="321">
        <f t="shared" si="243"/>
        <v>0</v>
      </c>
      <c r="MXW80" s="321">
        <f t="shared" si="243"/>
        <v>0</v>
      </c>
      <c r="MXX80" s="321">
        <f t="shared" si="243"/>
        <v>0</v>
      </c>
      <c r="MXY80" s="321">
        <f t="shared" si="243"/>
        <v>0</v>
      </c>
      <c r="MXZ80" s="321">
        <f t="shared" si="243"/>
        <v>0</v>
      </c>
      <c r="MYA80" s="321">
        <f t="shared" si="243"/>
        <v>0</v>
      </c>
      <c r="MYB80" s="321">
        <f t="shared" si="243"/>
        <v>0</v>
      </c>
      <c r="MYC80" s="321">
        <f t="shared" si="243"/>
        <v>0</v>
      </c>
      <c r="MYD80" s="321">
        <f t="shared" si="243"/>
        <v>0</v>
      </c>
      <c r="MYE80" s="321">
        <f t="shared" si="243"/>
        <v>0</v>
      </c>
      <c r="MYF80" s="321">
        <f t="shared" si="243"/>
        <v>0</v>
      </c>
      <c r="MYG80" s="321">
        <f t="shared" si="243"/>
        <v>0</v>
      </c>
      <c r="MYH80" s="321">
        <f t="shared" si="243"/>
        <v>0</v>
      </c>
      <c r="MYI80" s="321">
        <f t="shared" si="243"/>
        <v>0</v>
      </c>
      <c r="MYJ80" s="321">
        <f t="shared" si="243"/>
        <v>0</v>
      </c>
      <c r="MYK80" s="321">
        <f t="shared" si="243"/>
        <v>0</v>
      </c>
      <c r="MYL80" s="321">
        <f t="shared" si="243"/>
        <v>0</v>
      </c>
      <c r="MYM80" s="321">
        <f t="shared" si="243"/>
        <v>0</v>
      </c>
      <c r="MYN80" s="321">
        <f t="shared" si="243"/>
        <v>0</v>
      </c>
      <c r="MYO80" s="321">
        <f t="shared" si="243"/>
        <v>0</v>
      </c>
      <c r="MYP80" s="321">
        <f t="shared" si="243"/>
        <v>0</v>
      </c>
      <c r="MYQ80" s="321">
        <f t="shared" si="243"/>
        <v>0</v>
      </c>
      <c r="MYR80" s="321">
        <f t="shared" si="243"/>
        <v>0</v>
      </c>
      <c r="MYS80" s="321">
        <f t="shared" si="243"/>
        <v>0</v>
      </c>
      <c r="MYT80" s="321">
        <f t="shared" si="243"/>
        <v>0</v>
      </c>
      <c r="MYU80" s="321">
        <f t="shared" si="243"/>
        <v>0</v>
      </c>
      <c r="MYV80" s="321">
        <f t="shared" si="243"/>
        <v>0</v>
      </c>
      <c r="MYW80" s="321">
        <f t="shared" si="243"/>
        <v>0</v>
      </c>
      <c r="MYX80" s="321">
        <f t="shared" si="243"/>
        <v>0</v>
      </c>
      <c r="MYY80" s="321">
        <f t="shared" si="243"/>
        <v>0</v>
      </c>
      <c r="MYZ80" s="321">
        <f t="shared" si="243"/>
        <v>0</v>
      </c>
      <c r="MZA80" s="321">
        <f t="shared" si="243"/>
        <v>0</v>
      </c>
      <c r="MZB80" s="321">
        <f t="shared" si="243"/>
        <v>0</v>
      </c>
      <c r="MZC80" s="321">
        <f t="shared" si="243"/>
        <v>0</v>
      </c>
      <c r="MZD80" s="321">
        <f t="shared" si="243"/>
        <v>0</v>
      </c>
      <c r="MZE80" s="321">
        <f t="shared" si="243"/>
        <v>0</v>
      </c>
      <c r="MZF80" s="321">
        <f t="shared" si="243"/>
        <v>0</v>
      </c>
      <c r="MZG80" s="321">
        <f t="shared" si="243"/>
        <v>0</v>
      </c>
      <c r="MZH80" s="321">
        <f t="shared" si="243"/>
        <v>0</v>
      </c>
      <c r="MZI80" s="321">
        <f t="shared" si="243"/>
        <v>0</v>
      </c>
      <c r="MZJ80" s="321">
        <f t="shared" si="243"/>
        <v>0</v>
      </c>
      <c r="MZK80" s="321">
        <f t="shared" si="243"/>
        <v>0</v>
      </c>
      <c r="MZL80" s="321">
        <f t="shared" si="243"/>
        <v>0</v>
      </c>
      <c r="MZM80" s="321">
        <f t="shared" si="243"/>
        <v>0</v>
      </c>
      <c r="MZN80" s="321">
        <f t="shared" si="243"/>
        <v>0</v>
      </c>
      <c r="MZO80" s="321">
        <f t="shared" si="243"/>
        <v>0</v>
      </c>
      <c r="MZP80" s="321">
        <f t="shared" si="243"/>
        <v>0</v>
      </c>
      <c r="MZQ80" s="321">
        <f t="shared" si="243"/>
        <v>0</v>
      </c>
      <c r="MZR80" s="321">
        <f t="shared" si="243"/>
        <v>0</v>
      </c>
      <c r="MZS80" s="321">
        <f t="shared" si="243"/>
        <v>0</v>
      </c>
      <c r="MZT80" s="321">
        <f t="shared" si="243"/>
        <v>0</v>
      </c>
      <c r="MZU80" s="321">
        <f t="shared" si="243"/>
        <v>0</v>
      </c>
      <c r="MZV80" s="321">
        <f t="shared" si="243"/>
        <v>0</v>
      </c>
      <c r="MZW80" s="321">
        <f t="shared" si="243"/>
        <v>0</v>
      </c>
      <c r="MZX80" s="321">
        <f t="shared" si="243"/>
        <v>0</v>
      </c>
      <c r="MZY80" s="321">
        <f t="shared" si="243"/>
        <v>0</v>
      </c>
      <c r="MZZ80" s="321">
        <f t="shared" si="243"/>
        <v>0</v>
      </c>
      <c r="NAA80" s="321">
        <f t="shared" si="244"/>
        <v>0</v>
      </c>
      <c r="NAB80" s="321">
        <f t="shared" si="244"/>
        <v>0</v>
      </c>
      <c r="NAC80" s="321">
        <f t="shared" si="244"/>
        <v>0</v>
      </c>
      <c r="NAD80" s="321">
        <f t="shared" si="244"/>
        <v>0</v>
      </c>
      <c r="NAE80" s="321">
        <f t="shared" si="244"/>
        <v>0</v>
      </c>
      <c r="NAF80" s="321">
        <f t="shared" si="244"/>
        <v>0</v>
      </c>
      <c r="NAG80" s="321">
        <f t="shared" si="244"/>
        <v>0</v>
      </c>
      <c r="NAH80" s="321">
        <f t="shared" si="244"/>
        <v>0</v>
      </c>
      <c r="NAI80" s="321">
        <f t="shared" si="244"/>
        <v>0</v>
      </c>
      <c r="NAJ80" s="321">
        <f t="shared" si="244"/>
        <v>0</v>
      </c>
      <c r="NAK80" s="321">
        <f t="shared" si="244"/>
        <v>0</v>
      </c>
      <c r="NAL80" s="321">
        <f t="shared" si="244"/>
        <v>0</v>
      </c>
      <c r="NAM80" s="321">
        <f t="shared" si="244"/>
        <v>0</v>
      </c>
      <c r="NAN80" s="321">
        <f t="shared" si="244"/>
        <v>0</v>
      </c>
      <c r="NAO80" s="321">
        <f t="shared" si="244"/>
        <v>0</v>
      </c>
      <c r="NAP80" s="321">
        <f t="shared" si="244"/>
        <v>0</v>
      </c>
      <c r="NAQ80" s="321">
        <f t="shared" si="244"/>
        <v>0</v>
      </c>
      <c r="NAR80" s="321">
        <f t="shared" si="244"/>
        <v>0</v>
      </c>
      <c r="NAS80" s="321">
        <f t="shared" si="244"/>
        <v>0</v>
      </c>
      <c r="NAT80" s="321">
        <f t="shared" si="244"/>
        <v>0</v>
      </c>
      <c r="NAU80" s="321">
        <f t="shared" si="244"/>
        <v>0</v>
      </c>
      <c r="NAV80" s="321">
        <f t="shared" si="244"/>
        <v>0</v>
      </c>
      <c r="NAW80" s="321">
        <f t="shared" si="244"/>
        <v>0</v>
      </c>
      <c r="NAX80" s="321">
        <f t="shared" si="244"/>
        <v>0</v>
      </c>
      <c r="NAY80" s="321">
        <f t="shared" si="244"/>
        <v>0</v>
      </c>
      <c r="NAZ80" s="321">
        <f t="shared" si="244"/>
        <v>0</v>
      </c>
      <c r="NBA80" s="321">
        <f t="shared" si="244"/>
        <v>0</v>
      </c>
      <c r="NBB80" s="321">
        <f t="shared" si="244"/>
        <v>0</v>
      </c>
      <c r="NBC80" s="321">
        <f t="shared" si="244"/>
        <v>0</v>
      </c>
      <c r="NBD80" s="321">
        <f t="shared" si="244"/>
        <v>0</v>
      </c>
      <c r="NBE80" s="321">
        <f t="shared" si="244"/>
        <v>0</v>
      </c>
      <c r="NBF80" s="321">
        <f t="shared" si="244"/>
        <v>0</v>
      </c>
      <c r="NBG80" s="321">
        <f t="shared" si="244"/>
        <v>0</v>
      </c>
      <c r="NBH80" s="321">
        <f t="shared" si="244"/>
        <v>0</v>
      </c>
      <c r="NBI80" s="321">
        <f t="shared" si="244"/>
        <v>0</v>
      </c>
      <c r="NBJ80" s="321">
        <f t="shared" si="244"/>
        <v>0</v>
      </c>
      <c r="NBK80" s="321">
        <f t="shared" si="244"/>
        <v>0</v>
      </c>
      <c r="NBL80" s="321">
        <f t="shared" si="244"/>
        <v>0</v>
      </c>
      <c r="NBM80" s="321">
        <f t="shared" si="244"/>
        <v>0</v>
      </c>
      <c r="NBN80" s="321">
        <f t="shared" si="244"/>
        <v>0</v>
      </c>
      <c r="NBO80" s="321">
        <f t="shared" si="244"/>
        <v>0</v>
      </c>
      <c r="NBP80" s="321">
        <f t="shared" si="244"/>
        <v>0</v>
      </c>
      <c r="NBQ80" s="321">
        <f t="shared" si="244"/>
        <v>0</v>
      </c>
      <c r="NBR80" s="321">
        <f t="shared" si="244"/>
        <v>0</v>
      </c>
      <c r="NBS80" s="321">
        <f t="shared" si="244"/>
        <v>0</v>
      </c>
      <c r="NBT80" s="321">
        <f t="shared" si="244"/>
        <v>0</v>
      </c>
      <c r="NBU80" s="321">
        <f t="shared" si="244"/>
        <v>0</v>
      </c>
      <c r="NBV80" s="321">
        <f t="shared" si="244"/>
        <v>0</v>
      </c>
      <c r="NBW80" s="321">
        <f t="shared" si="244"/>
        <v>0</v>
      </c>
      <c r="NBX80" s="321">
        <f t="shared" si="244"/>
        <v>0</v>
      </c>
      <c r="NBY80" s="321">
        <f t="shared" si="244"/>
        <v>0</v>
      </c>
      <c r="NBZ80" s="321">
        <f t="shared" si="244"/>
        <v>0</v>
      </c>
      <c r="NCA80" s="321">
        <f t="shared" si="244"/>
        <v>0</v>
      </c>
      <c r="NCB80" s="321">
        <f t="shared" si="244"/>
        <v>0</v>
      </c>
      <c r="NCC80" s="321">
        <f t="shared" si="244"/>
        <v>0</v>
      </c>
      <c r="NCD80" s="321">
        <f t="shared" si="244"/>
        <v>0</v>
      </c>
      <c r="NCE80" s="321">
        <f t="shared" si="244"/>
        <v>0</v>
      </c>
      <c r="NCF80" s="321">
        <f t="shared" si="244"/>
        <v>0</v>
      </c>
      <c r="NCG80" s="321">
        <f t="shared" si="244"/>
        <v>0</v>
      </c>
      <c r="NCH80" s="321">
        <f t="shared" si="244"/>
        <v>0</v>
      </c>
      <c r="NCI80" s="321">
        <f t="shared" si="244"/>
        <v>0</v>
      </c>
      <c r="NCJ80" s="321">
        <f t="shared" si="244"/>
        <v>0</v>
      </c>
      <c r="NCK80" s="321">
        <f t="shared" si="244"/>
        <v>0</v>
      </c>
      <c r="NCL80" s="321">
        <f t="shared" si="244"/>
        <v>0</v>
      </c>
      <c r="NCM80" s="321">
        <f t="shared" si="245"/>
        <v>0</v>
      </c>
      <c r="NCN80" s="321">
        <f t="shared" si="245"/>
        <v>0</v>
      </c>
      <c r="NCO80" s="321">
        <f t="shared" si="245"/>
        <v>0</v>
      </c>
      <c r="NCP80" s="321">
        <f t="shared" si="245"/>
        <v>0</v>
      </c>
      <c r="NCQ80" s="321">
        <f t="shared" si="245"/>
        <v>0</v>
      </c>
      <c r="NCR80" s="321">
        <f t="shared" si="245"/>
        <v>0</v>
      </c>
      <c r="NCS80" s="321">
        <f t="shared" si="245"/>
        <v>0</v>
      </c>
      <c r="NCT80" s="321">
        <f t="shared" si="245"/>
        <v>0</v>
      </c>
      <c r="NCU80" s="321">
        <f t="shared" si="245"/>
        <v>0</v>
      </c>
      <c r="NCV80" s="321">
        <f t="shared" si="245"/>
        <v>0</v>
      </c>
      <c r="NCW80" s="321">
        <f t="shared" si="245"/>
        <v>0</v>
      </c>
      <c r="NCX80" s="321">
        <f t="shared" si="245"/>
        <v>0</v>
      </c>
      <c r="NCY80" s="321">
        <f t="shared" si="245"/>
        <v>0</v>
      </c>
      <c r="NCZ80" s="321">
        <f t="shared" si="245"/>
        <v>0</v>
      </c>
      <c r="NDA80" s="321">
        <f t="shared" si="245"/>
        <v>0</v>
      </c>
      <c r="NDB80" s="321">
        <f t="shared" si="245"/>
        <v>0</v>
      </c>
      <c r="NDC80" s="321">
        <f t="shared" si="245"/>
        <v>0</v>
      </c>
      <c r="NDD80" s="321">
        <f t="shared" si="245"/>
        <v>0</v>
      </c>
      <c r="NDE80" s="321">
        <f t="shared" si="245"/>
        <v>0</v>
      </c>
      <c r="NDF80" s="321">
        <f t="shared" si="245"/>
        <v>0</v>
      </c>
      <c r="NDG80" s="321">
        <f t="shared" si="245"/>
        <v>0</v>
      </c>
      <c r="NDH80" s="321">
        <f t="shared" si="245"/>
        <v>0</v>
      </c>
      <c r="NDI80" s="321">
        <f t="shared" si="245"/>
        <v>0</v>
      </c>
      <c r="NDJ80" s="321">
        <f t="shared" si="245"/>
        <v>0</v>
      </c>
      <c r="NDK80" s="321">
        <f t="shared" si="245"/>
        <v>0</v>
      </c>
      <c r="NDL80" s="321">
        <f t="shared" si="245"/>
        <v>0</v>
      </c>
      <c r="NDM80" s="321">
        <f t="shared" si="245"/>
        <v>0</v>
      </c>
      <c r="NDN80" s="321">
        <f t="shared" si="245"/>
        <v>0</v>
      </c>
      <c r="NDO80" s="321">
        <f t="shared" si="245"/>
        <v>0</v>
      </c>
      <c r="NDP80" s="321">
        <f t="shared" si="245"/>
        <v>0</v>
      </c>
      <c r="NDQ80" s="321">
        <f t="shared" si="245"/>
        <v>0</v>
      </c>
      <c r="NDR80" s="321">
        <f t="shared" si="245"/>
        <v>0</v>
      </c>
      <c r="NDS80" s="321">
        <f t="shared" si="245"/>
        <v>0</v>
      </c>
      <c r="NDT80" s="321">
        <f t="shared" si="245"/>
        <v>0</v>
      </c>
      <c r="NDU80" s="321">
        <f t="shared" si="245"/>
        <v>0</v>
      </c>
      <c r="NDV80" s="321">
        <f t="shared" si="245"/>
        <v>0</v>
      </c>
      <c r="NDW80" s="321">
        <f t="shared" si="245"/>
        <v>0</v>
      </c>
      <c r="NDX80" s="321">
        <f t="shared" si="245"/>
        <v>0</v>
      </c>
      <c r="NDY80" s="321">
        <f t="shared" si="245"/>
        <v>0</v>
      </c>
      <c r="NDZ80" s="321">
        <f t="shared" si="245"/>
        <v>0</v>
      </c>
      <c r="NEA80" s="321">
        <f t="shared" si="245"/>
        <v>0</v>
      </c>
      <c r="NEB80" s="321">
        <f t="shared" si="245"/>
        <v>0</v>
      </c>
      <c r="NEC80" s="321">
        <f t="shared" si="245"/>
        <v>0</v>
      </c>
      <c r="NED80" s="321">
        <f t="shared" si="245"/>
        <v>0</v>
      </c>
      <c r="NEE80" s="321">
        <f t="shared" si="245"/>
        <v>0</v>
      </c>
      <c r="NEF80" s="321">
        <f t="shared" si="245"/>
        <v>0</v>
      </c>
      <c r="NEG80" s="321">
        <f t="shared" si="245"/>
        <v>0</v>
      </c>
      <c r="NEH80" s="321">
        <f t="shared" si="245"/>
        <v>0</v>
      </c>
      <c r="NEI80" s="321">
        <f t="shared" si="245"/>
        <v>0</v>
      </c>
      <c r="NEJ80" s="321">
        <f t="shared" si="245"/>
        <v>0</v>
      </c>
      <c r="NEK80" s="321">
        <f t="shared" si="245"/>
        <v>0</v>
      </c>
      <c r="NEL80" s="321">
        <f t="shared" si="245"/>
        <v>0</v>
      </c>
      <c r="NEM80" s="321">
        <f t="shared" si="245"/>
        <v>0</v>
      </c>
      <c r="NEN80" s="321">
        <f t="shared" si="245"/>
        <v>0</v>
      </c>
      <c r="NEO80" s="321">
        <f t="shared" si="245"/>
        <v>0</v>
      </c>
      <c r="NEP80" s="321">
        <f t="shared" si="245"/>
        <v>0</v>
      </c>
      <c r="NEQ80" s="321">
        <f t="shared" si="245"/>
        <v>0</v>
      </c>
      <c r="NER80" s="321">
        <f t="shared" si="245"/>
        <v>0</v>
      </c>
      <c r="NES80" s="321">
        <f t="shared" si="245"/>
        <v>0</v>
      </c>
      <c r="NET80" s="321">
        <f t="shared" si="245"/>
        <v>0</v>
      </c>
      <c r="NEU80" s="321">
        <f t="shared" si="245"/>
        <v>0</v>
      </c>
      <c r="NEV80" s="321">
        <f t="shared" si="245"/>
        <v>0</v>
      </c>
      <c r="NEW80" s="321">
        <f t="shared" si="245"/>
        <v>0</v>
      </c>
      <c r="NEX80" s="321">
        <f t="shared" si="245"/>
        <v>0</v>
      </c>
      <c r="NEY80" s="321">
        <f t="shared" si="246"/>
        <v>0</v>
      </c>
      <c r="NEZ80" s="321">
        <f t="shared" si="246"/>
        <v>0</v>
      </c>
      <c r="NFA80" s="321">
        <f t="shared" si="246"/>
        <v>0</v>
      </c>
      <c r="NFB80" s="321">
        <f t="shared" si="246"/>
        <v>0</v>
      </c>
      <c r="NFC80" s="321">
        <f t="shared" si="246"/>
        <v>0</v>
      </c>
      <c r="NFD80" s="321">
        <f t="shared" si="246"/>
        <v>0</v>
      </c>
      <c r="NFE80" s="321">
        <f t="shared" si="246"/>
        <v>0</v>
      </c>
      <c r="NFF80" s="321">
        <f t="shared" si="246"/>
        <v>0</v>
      </c>
      <c r="NFG80" s="321">
        <f t="shared" si="246"/>
        <v>0</v>
      </c>
      <c r="NFH80" s="321">
        <f t="shared" si="246"/>
        <v>0</v>
      </c>
      <c r="NFI80" s="321">
        <f t="shared" si="246"/>
        <v>0</v>
      </c>
      <c r="NFJ80" s="321">
        <f t="shared" si="246"/>
        <v>0</v>
      </c>
      <c r="NFK80" s="321">
        <f t="shared" si="246"/>
        <v>0</v>
      </c>
      <c r="NFL80" s="321">
        <f t="shared" si="246"/>
        <v>0</v>
      </c>
      <c r="NFM80" s="321">
        <f t="shared" si="246"/>
        <v>0</v>
      </c>
      <c r="NFN80" s="321">
        <f t="shared" si="246"/>
        <v>0</v>
      </c>
      <c r="NFO80" s="321">
        <f t="shared" si="246"/>
        <v>0</v>
      </c>
      <c r="NFP80" s="321">
        <f t="shared" si="246"/>
        <v>0</v>
      </c>
      <c r="NFQ80" s="321">
        <f t="shared" si="246"/>
        <v>0</v>
      </c>
      <c r="NFR80" s="321">
        <f t="shared" si="246"/>
        <v>0</v>
      </c>
      <c r="NFS80" s="321">
        <f t="shared" si="246"/>
        <v>0</v>
      </c>
      <c r="NFT80" s="321">
        <f t="shared" si="246"/>
        <v>0</v>
      </c>
      <c r="NFU80" s="321">
        <f t="shared" si="246"/>
        <v>0</v>
      </c>
      <c r="NFV80" s="321">
        <f t="shared" si="246"/>
        <v>0</v>
      </c>
      <c r="NFW80" s="321">
        <f t="shared" si="246"/>
        <v>0</v>
      </c>
      <c r="NFX80" s="321">
        <f t="shared" si="246"/>
        <v>0</v>
      </c>
      <c r="NFY80" s="321">
        <f t="shared" si="246"/>
        <v>0</v>
      </c>
      <c r="NFZ80" s="321">
        <f t="shared" si="246"/>
        <v>0</v>
      </c>
      <c r="NGA80" s="321">
        <f t="shared" si="246"/>
        <v>0</v>
      </c>
      <c r="NGB80" s="321">
        <f t="shared" si="246"/>
        <v>0</v>
      </c>
      <c r="NGC80" s="321">
        <f t="shared" si="246"/>
        <v>0</v>
      </c>
      <c r="NGD80" s="321">
        <f t="shared" si="246"/>
        <v>0</v>
      </c>
      <c r="NGE80" s="321">
        <f t="shared" si="246"/>
        <v>0</v>
      </c>
      <c r="NGF80" s="321">
        <f t="shared" si="246"/>
        <v>0</v>
      </c>
      <c r="NGG80" s="321">
        <f t="shared" si="246"/>
        <v>0</v>
      </c>
      <c r="NGH80" s="321">
        <f t="shared" si="246"/>
        <v>0</v>
      </c>
      <c r="NGI80" s="321">
        <f t="shared" si="246"/>
        <v>0</v>
      </c>
      <c r="NGJ80" s="321">
        <f t="shared" si="246"/>
        <v>0</v>
      </c>
      <c r="NGK80" s="321">
        <f t="shared" si="246"/>
        <v>0</v>
      </c>
      <c r="NGL80" s="321">
        <f t="shared" si="246"/>
        <v>0</v>
      </c>
      <c r="NGM80" s="321">
        <f t="shared" si="246"/>
        <v>0</v>
      </c>
      <c r="NGN80" s="321">
        <f t="shared" si="246"/>
        <v>0</v>
      </c>
      <c r="NGO80" s="321">
        <f t="shared" si="246"/>
        <v>0</v>
      </c>
      <c r="NGP80" s="321">
        <f t="shared" si="246"/>
        <v>0</v>
      </c>
      <c r="NGQ80" s="321">
        <f t="shared" si="246"/>
        <v>0</v>
      </c>
      <c r="NGR80" s="321">
        <f t="shared" si="246"/>
        <v>0</v>
      </c>
      <c r="NGS80" s="321">
        <f t="shared" si="246"/>
        <v>0</v>
      </c>
      <c r="NGT80" s="321">
        <f t="shared" si="246"/>
        <v>0</v>
      </c>
      <c r="NGU80" s="321">
        <f t="shared" si="246"/>
        <v>0</v>
      </c>
      <c r="NGV80" s="321">
        <f t="shared" si="246"/>
        <v>0</v>
      </c>
      <c r="NGW80" s="321">
        <f t="shared" si="246"/>
        <v>0</v>
      </c>
      <c r="NGX80" s="321">
        <f t="shared" si="246"/>
        <v>0</v>
      </c>
      <c r="NGY80" s="321">
        <f t="shared" si="246"/>
        <v>0</v>
      </c>
      <c r="NGZ80" s="321">
        <f t="shared" si="246"/>
        <v>0</v>
      </c>
      <c r="NHA80" s="321">
        <f t="shared" si="246"/>
        <v>0</v>
      </c>
      <c r="NHB80" s="321">
        <f t="shared" si="246"/>
        <v>0</v>
      </c>
      <c r="NHC80" s="321">
        <f t="shared" si="246"/>
        <v>0</v>
      </c>
      <c r="NHD80" s="321">
        <f t="shared" si="246"/>
        <v>0</v>
      </c>
      <c r="NHE80" s="321">
        <f t="shared" si="246"/>
        <v>0</v>
      </c>
      <c r="NHF80" s="321">
        <f t="shared" si="246"/>
        <v>0</v>
      </c>
      <c r="NHG80" s="321">
        <f t="shared" si="246"/>
        <v>0</v>
      </c>
      <c r="NHH80" s="321">
        <f t="shared" si="246"/>
        <v>0</v>
      </c>
      <c r="NHI80" s="321">
        <f t="shared" si="246"/>
        <v>0</v>
      </c>
      <c r="NHJ80" s="321">
        <f t="shared" si="246"/>
        <v>0</v>
      </c>
      <c r="NHK80" s="321">
        <f t="shared" si="247"/>
        <v>0</v>
      </c>
      <c r="NHL80" s="321">
        <f t="shared" si="247"/>
        <v>0</v>
      </c>
      <c r="NHM80" s="321">
        <f t="shared" si="247"/>
        <v>0</v>
      </c>
      <c r="NHN80" s="321">
        <f t="shared" si="247"/>
        <v>0</v>
      </c>
      <c r="NHO80" s="321">
        <f t="shared" si="247"/>
        <v>0</v>
      </c>
      <c r="NHP80" s="321">
        <f t="shared" si="247"/>
        <v>0</v>
      </c>
      <c r="NHQ80" s="321">
        <f t="shared" si="247"/>
        <v>0</v>
      </c>
      <c r="NHR80" s="321">
        <f t="shared" si="247"/>
        <v>0</v>
      </c>
      <c r="NHS80" s="321">
        <f t="shared" si="247"/>
        <v>0</v>
      </c>
      <c r="NHT80" s="321">
        <f t="shared" si="247"/>
        <v>0</v>
      </c>
      <c r="NHU80" s="321">
        <f t="shared" si="247"/>
        <v>0</v>
      </c>
      <c r="NHV80" s="321">
        <f t="shared" si="247"/>
        <v>0</v>
      </c>
      <c r="NHW80" s="321">
        <f t="shared" si="247"/>
        <v>0</v>
      </c>
      <c r="NHX80" s="321">
        <f t="shared" si="247"/>
        <v>0</v>
      </c>
      <c r="NHY80" s="321">
        <f t="shared" si="247"/>
        <v>0</v>
      </c>
      <c r="NHZ80" s="321">
        <f t="shared" si="247"/>
        <v>0</v>
      </c>
      <c r="NIA80" s="321">
        <f t="shared" si="247"/>
        <v>0</v>
      </c>
      <c r="NIB80" s="321">
        <f t="shared" si="247"/>
        <v>0</v>
      </c>
      <c r="NIC80" s="321">
        <f t="shared" si="247"/>
        <v>0</v>
      </c>
      <c r="NID80" s="321">
        <f t="shared" si="247"/>
        <v>0</v>
      </c>
      <c r="NIE80" s="321">
        <f t="shared" si="247"/>
        <v>0</v>
      </c>
      <c r="NIF80" s="321">
        <f t="shared" si="247"/>
        <v>0</v>
      </c>
      <c r="NIG80" s="321">
        <f t="shared" si="247"/>
        <v>0</v>
      </c>
      <c r="NIH80" s="321">
        <f t="shared" si="247"/>
        <v>0</v>
      </c>
      <c r="NII80" s="321">
        <f t="shared" si="247"/>
        <v>0</v>
      </c>
      <c r="NIJ80" s="321">
        <f t="shared" si="247"/>
        <v>0</v>
      </c>
      <c r="NIK80" s="321">
        <f t="shared" si="247"/>
        <v>0</v>
      </c>
      <c r="NIL80" s="321">
        <f t="shared" si="247"/>
        <v>0</v>
      </c>
      <c r="NIM80" s="321">
        <f t="shared" si="247"/>
        <v>0</v>
      </c>
      <c r="NIN80" s="321">
        <f t="shared" si="247"/>
        <v>0</v>
      </c>
      <c r="NIO80" s="321">
        <f t="shared" si="247"/>
        <v>0</v>
      </c>
      <c r="NIP80" s="321">
        <f t="shared" si="247"/>
        <v>0</v>
      </c>
      <c r="NIQ80" s="321">
        <f t="shared" si="247"/>
        <v>0</v>
      </c>
      <c r="NIR80" s="321">
        <f t="shared" si="247"/>
        <v>0</v>
      </c>
      <c r="NIS80" s="321">
        <f t="shared" si="247"/>
        <v>0</v>
      </c>
      <c r="NIT80" s="321">
        <f t="shared" si="247"/>
        <v>0</v>
      </c>
      <c r="NIU80" s="321">
        <f t="shared" si="247"/>
        <v>0</v>
      </c>
      <c r="NIV80" s="321">
        <f t="shared" si="247"/>
        <v>0</v>
      </c>
      <c r="NIW80" s="321">
        <f t="shared" si="247"/>
        <v>0</v>
      </c>
      <c r="NIX80" s="321">
        <f t="shared" si="247"/>
        <v>0</v>
      </c>
      <c r="NIY80" s="321">
        <f t="shared" si="247"/>
        <v>0</v>
      </c>
      <c r="NIZ80" s="321">
        <f t="shared" si="247"/>
        <v>0</v>
      </c>
      <c r="NJA80" s="321">
        <f t="shared" si="247"/>
        <v>0</v>
      </c>
      <c r="NJB80" s="321">
        <f t="shared" si="247"/>
        <v>0</v>
      </c>
      <c r="NJC80" s="321">
        <f t="shared" si="247"/>
        <v>0</v>
      </c>
      <c r="NJD80" s="321">
        <f t="shared" si="247"/>
        <v>0</v>
      </c>
      <c r="NJE80" s="321">
        <f t="shared" si="247"/>
        <v>0</v>
      </c>
      <c r="NJF80" s="321">
        <f t="shared" si="247"/>
        <v>0</v>
      </c>
      <c r="NJG80" s="321">
        <f t="shared" si="247"/>
        <v>0</v>
      </c>
      <c r="NJH80" s="321">
        <f t="shared" si="247"/>
        <v>0</v>
      </c>
      <c r="NJI80" s="321">
        <f t="shared" si="247"/>
        <v>0</v>
      </c>
      <c r="NJJ80" s="321">
        <f t="shared" si="247"/>
        <v>0</v>
      </c>
      <c r="NJK80" s="321">
        <f t="shared" si="247"/>
        <v>0</v>
      </c>
      <c r="NJL80" s="321">
        <f t="shared" si="247"/>
        <v>0</v>
      </c>
      <c r="NJM80" s="321">
        <f t="shared" si="247"/>
        <v>0</v>
      </c>
      <c r="NJN80" s="321">
        <f t="shared" si="247"/>
        <v>0</v>
      </c>
      <c r="NJO80" s="321">
        <f t="shared" si="247"/>
        <v>0</v>
      </c>
      <c r="NJP80" s="321">
        <f t="shared" si="247"/>
        <v>0</v>
      </c>
      <c r="NJQ80" s="321">
        <f t="shared" si="247"/>
        <v>0</v>
      </c>
      <c r="NJR80" s="321">
        <f t="shared" si="247"/>
        <v>0</v>
      </c>
      <c r="NJS80" s="321">
        <f t="shared" si="247"/>
        <v>0</v>
      </c>
      <c r="NJT80" s="321">
        <f t="shared" si="247"/>
        <v>0</v>
      </c>
      <c r="NJU80" s="321">
        <f t="shared" si="247"/>
        <v>0</v>
      </c>
      <c r="NJV80" s="321">
        <f t="shared" si="247"/>
        <v>0</v>
      </c>
      <c r="NJW80" s="321">
        <f t="shared" si="248"/>
        <v>0</v>
      </c>
      <c r="NJX80" s="321">
        <f t="shared" si="248"/>
        <v>0</v>
      </c>
      <c r="NJY80" s="321">
        <f t="shared" si="248"/>
        <v>0</v>
      </c>
      <c r="NJZ80" s="321">
        <f t="shared" si="248"/>
        <v>0</v>
      </c>
      <c r="NKA80" s="321">
        <f t="shared" si="248"/>
        <v>0</v>
      </c>
      <c r="NKB80" s="321">
        <f t="shared" si="248"/>
        <v>0</v>
      </c>
      <c r="NKC80" s="321">
        <f t="shared" si="248"/>
        <v>0</v>
      </c>
      <c r="NKD80" s="321">
        <f t="shared" si="248"/>
        <v>0</v>
      </c>
      <c r="NKE80" s="321">
        <f t="shared" si="248"/>
        <v>0</v>
      </c>
      <c r="NKF80" s="321">
        <f t="shared" si="248"/>
        <v>0</v>
      </c>
      <c r="NKG80" s="321">
        <f t="shared" si="248"/>
        <v>0</v>
      </c>
      <c r="NKH80" s="321">
        <f t="shared" si="248"/>
        <v>0</v>
      </c>
      <c r="NKI80" s="321">
        <f t="shared" si="248"/>
        <v>0</v>
      </c>
      <c r="NKJ80" s="321">
        <f t="shared" si="248"/>
        <v>0</v>
      </c>
      <c r="NKK80" s="321">
        <f t="shared" si="248"/>
        <v>0</v>
      </c>
      <c r="NKL80" s="321">
        <f t="shared" si="248"/>
        <v>0</v>
      </c>
      <c r="NKM80" s="321">
        <f t="shared" si="248"/>
        <v>0</v>
      </c>
      <c r="NKN80" s="321">
        <f t="shared" si="248"/>
        <v>0</v>
      </c>
      <c r="NKO80" s="321">
        <f t="shared" si="248"/>
        <v>0</v>
      </c>
      <c r="NKP80" s="321">
        <f t="shared" si="248"/>
        <v>0</v>
      </c>
      <c r="NKQ80" s="321">
        <f t="shared" si="248"/>
        <v>0</v>
      </c>
      <c r="NKR80" s="321">
        <f t="shared" si="248"/>
        <v>0</v>
      </c>
      <c r="NKS80" s="321">
        <f t="shared" si="248"/>
        <v>0</v>
      </c>
      <c r="NKT80" s="321">
        <f t="shared" si="248"/>
        <v>0</v>
      </c>
      <c r="NKU80" s="321">
        <f t="shared" si="248"/>
        <v>0</v>
      </c>
      <c r="NKV80" s="321">
        <f t="shared" si="248"/>
        <v>0</v>
      </c>
      <c r="NKW80" s="321">
        <f t="shared" si="248"/>
        <v>0</v>
      </c>
      <c r="NKX80" s="321">
        <f t="shared" si="248"/>
        <v>0</v>
      </c>
      <c r="NKY80" s="321">
        <f t="shared" si="248"/>
        <v>0</v>
      </c>
      <c r="NKZ80" s="321">
        <f t="shared" si="248"/>
        <v>0</v>
      </c>
      <c r="NLA80" s="321">
        <f t="shared" si="248"/>
        <v>0</v>
      </c>
      <c r="NLB80" s="321">
        <f t="shared" si="248"/>
        <v>0</v>
      </c>
      <c r="NLC80" s="321">
        <f t="shared" si="248"/>
        <v>0</v>
      </c>
      <c r="NLD80" s="321">
        <f t="shared" si="248"/>
        <v>0</v>
      </c>
      <c r="NLE80" s="321">
        <f t="shared" si="248"/>
        <v>0</v>
      </c>
      <c r="NLF80" s="321">
        <f t="shared" si="248"/>
        <v>0</v>
      </c>
      <c r="NLG80" s="321">
        <f t="shared" si="248"/>
        <v>0</v>
      </c>
      <c r="NLH80" s="321">
        <f t="shared" si="248"/>
        <v>0</v>
      </c>
      <c r="NLI80" s="321">
        <f t="shared" si="248"/>
        <v>0</v>
      </c>
      <c r="NLJ80" s="321">
        <f t="shared" si="248"/>
        <v>0</v>
      </c>
      <c r="NLK80" s="321">
        <f t="shared" si="248"/>
        <v>0</v>
      </c>
      <c r="NLL80" s="321">
        <f t="shared" si="248"/>
        <v>0</v>
      </c>
      <c r="NLM80" s="321">
        <f t="shared" si="248"/>
        <v>0</v>
      </c>
      <c r="NLN80" s="321">
        <f t="shared" si="248"/>
        <v>0</v>
      </c>
      <c r="NLO80" s="321">
        <f t="shared" si="248"/>
        <v>0</v>
      </c>
      <c r="NLP80" s="321">
        <f t="shared" si="248"/>
        <v>0</v>
      </c>
      <c r="NLQ80" s="321">
        <f t="shared" si="248"/>
        <v>0</v>
      </c>
      <c r="NLR80" s="321">
        <f t="shared" si="248"/>
        <v>0</v>
      </c>
      <c r="NLS80" s="321">
        <f t="shared" si="248"/>
        <v>0</v>
      </c>
      <c r="NLT80" s="321">
        <f t="shared" si="248"/>
        <v>0</v>
      </c>
      <c r="NLU80" s="321">
        <f t="shared" si="248"/>
        <v>0</v>
      </c>
      <c r="NLV80" s="321">
        <f t="shared" si="248"/>
        <v>0</v>
      </c>
      <c r="NLW80" s="321">
        <f t="shared" si="248"/>
        <v>0</v>
      </c>
      <c r="NLX80" s="321">
        <f t="shared" si="248"/>
        <v>0</v>
      </c>
      <c r="NLY80" s="321">
        <f t="shared" si="248"/>
        <v>0</v>
      </c>
      <c r="NLZ80" s="321">
        <f t="shared" si="248"/>
        <v>0</v>
      </c>
      <c r="NMA80" s="321">
        <f t="shared" si="248"/>
        <v>0</v>
      </c>
      <c r="NMB80" s="321">
        <f t="shared" si="248"/>
        <v>0</v>
      </c>
      <c r="NMC80" s="321">
        <f t="shared" si="248"/>
        <v>0</v>
      </c>
      <c r="NMD80" s="321">
        <f t="shared" si="248"/>
        <v>0</v>
      </c>
      <c r="NME80" s="321">
        <f t="shared" si="248"/>
        <v>0</v>
      </c>
      <c r="NMF80" s="321">
        <f t="shared" si="248"/>
        <v>0</v>
      </c>
      <c r="NMG80" s="321">
        <f t="shared" si="248"/>
        <v>0</v>
      </c>
      <c r="NMH80" s="321">
        <f t="shared" si="248"/>
        <v>0</v>
      </c>
      <c r="NMI80" s="321">
        <f t="shared" si="249"/>
        <v>0</v>
      </c>
      <c r="NMJ80" s="321">
        <f t="shared" si="249"/>
        <v>0</v>
      </c>
      <c r="NMK80" s="321">
        <f t="shared" si="249"/>
        <v>0</v>
      </c>
      <c r="NML80" s="321">
        <f t="shared" si="249"/>
        <v>0</v>
      </c>
      <c r="NMM80" s="321">
        <f t="shared" si="249"/>
        <v>0</v>
      </c>
      <c r="NMN80" s="321">
        <f t="shared" si="249"/>
        <v>0</v>
      </c>
      <c r="NMO80" s="321">
        <f t="shared" si="249"/>
        <v>0</v>
      </c>
      <c r="NMP80" s="321">
        <f t="shared" si="249"/>
        <v>0</v>
      </c>
      <c r="NMQ80" s="321">
        <f t="shared" si="249"/>
        <v>0</v>
      </c>
      <c r="NMR80" s="321">
        <f t="shared" si="249"/>
        <v>0</v>
      </c>
      <c r="NMS80" s="321">
        <f t="shared" si="249"/>
        <v>0</v>
      </c>
      <c r="NMT80" s="321">
        <f t="shared" si="249"/>
        <v>0</v>
      </c>
      <c r="NMU80" s="321">
        <f t="shared" si="249"/>
        <v>0</v>
      </c>
      <c r="NMV80" s="321">
        <f t="shared" si="249"/>
        <v>0</v>
      </c>
      <c r="NMW80" s="321">
        <f t="shared" si="249"/>
        <v>0</v>
      </c>
      <c r="NMX80" s="321">
        <f t="shared" si="249"/>
        <v>0</v>
      </c>
      <c r="NMY80" s="321">
        <f t="shared" si="249"/>
        <v>0</v>
      </c>
      <c r="NMZ80" s="321">
        <f t="shared" si="249"/>
        <v>0</v>
      </c>
      <c r="NNA80" s="321">
        <f t="shared" si="249"/>
        <v>0</v>
      </c>
      <c r="NNB80" s="321">
        <f t="shared" si="249"/>
        <v>0</v>
      </c>
      <c r="NNC80" s="321">
        <f t="shared" si="249"/>
        <v>0</v>
      </c>
      <c r="NND80" s="321">
        <f t="shared" si="249"/>
        <v>0</v>
      </c>
      <c r="NNE80" s="321">
        <f t="shared" si="249"/>
        <v>0</v>
      </c>
      <c r="NNF80" s="321">
        <f t="shared" si="249"/>
        <v>0</v>
      </c>
      <c r="NNG80" s="321">
        <f t="shared" si="249"/>
        <v>0</v>
      </c>
      <c r="NNH80" s="321">
        <f t="shared" si="249"/>
        <v>0</v>
      </c>
      <c r="NNI80" s="321">
        <f t="shared" si="249"/>
        <v>0</v>
      </c>
      <c r="NNJ80" s="321">
        <f t="shared" si="249"/>
        <v>0</v>
      </c>
      <c r="NNK80" s="321">
        <f t="shared" si="249"/>
        <v>0</v>
      </c>
      <c r="NNL80" s="321">
        <f t="shared" si="249"/>
        <v>0</v>
      </c>
      <c r="NNM80" s="321">
        <f t="shared" si="249"/>
        <v>0</v>
      </c>
      <c r="NNN80" s="321">
        <f t="shared" si="249"/>
        <v>0</v>
      </c>
      <c r="NNO80" s="321">
        <f t="shared" si="249"/>
        <v>0</v>
      </c>
      <c r="NNP80" s="321">
        <f t="shared" si="249"/>
        <v>0</v>
      </c>
      <c r="NNQ80" s="321">
        <f t="shared" si="249"/>
        <v>0</v>
      </c>
      <c r="NNR80" s="321">
        <f t="shared" si="249"/>
        <v>0</v>
      </c>
      <c r="NNS80" s="321">
        <f t="shared" si="249"/>
        <v>0</v>
      </c>
      <c r="NNT80" s="321">
        <f t="shared" si="249"/>
        <v>0</v>
      </c>
      <c r="NNU80" s="321">
        <f t="shared" si="249"/>
        <v>0</v>
      </c>
      <c r="NNV80" s="321">
        <f t="shared" si="249"/>
        <v>0</v>
      </c>
      <c r="NNW80" s="321">
        <f t="shared" si="249"/>
        <v>0</v>
      </c>
      <c r="NNX80" s="321">
        <f t="shared" si="249"/>
        <v>0</v>
      </c>
      <c r="NNY80" s="321">
        <f t="shared" si="249"/>
        <v>0</v>
      </c>
      <c r="NNZ80" s="321">
        <f t="shared" si="249"/>
        <v>0</v>
      </c>
      <c r="NOA80" s="321">
        <f t="shared" si="249"/>
        <v>0</v>
      </c>
      <c r="NOB80" s="321">
        <f t="shared" si="249"/>
        <v>0</v>
      </c>
      <c r="NOC80" s="321">
        <f t="shared" si="249"/>
        <v>0</v>
      </c>
      <c r="NOD80" s="321">
        <f t="shared" si="249"/>
        <v>0</v>
      </c>
      <c r="NOE80" s="321">
        <f t="shared" si="249"/>
        <v>0</v>
      </c>
      <c r="NOF80" s="321">
        <f t="shared" si="249"/>
        <v>0</v>
      </c>
      <c r="NOG80" s="321">
        <f t="shared" si="249"/>
        <v>0</v>
      </c>
      <c r="NOH80" s="321">
        <f t="shared" si="249"/>
        <v>0</v>
      </c>
      <c r="NOI80" s="321">
        <f t="shared" si="249"/>
        <v>0</v>
      </c>
      <c r="NOJ80" s="321">
        <f t="shared" si="249"/>
        <v>0</v>
      </c>
      <c r="NOK80" s="321">
        <f t="shared" si="249"/>
        <v>0</v>
      </c>
      <c r="NOL80" s="321">
        <f t="shared" si="249"/>
        <v>0</v>
      </c>
      <c r="NOM80" s="321">
        <f t="shared" si="249"/>
        <v>0</v>
      </c>
      <c r="NON80" s="321">
        <f t="shared" si="249"/>
        <v>0</v>
      </c>
      <c r="NOO80" s="321">
        <f t="shared" si="249"/>
        <v>0</v>
      </c>
      <c r="NOP80" s="321">
        <f t="shared" si="249"/>
        <v>0</v>
      </c>
      <c r="NOQ80" s="321">
        <f t="shared" si="249"/>
        <v>0</v>
      </c>
      <c r="NOR80" s="321">
        <f t="shared" si="249"/>
        <v>0</v>
      </c>
      <c r="NOS80" s="321">
        <f t="shared" si="249"/>
        <v>0</v>
      </c>
      <c r="NOT80" s="321">
        <f t="shared" si="249"/>
        <v>0</v>
      </c>
      <c r="NOU80" s="321">
        <f t="shared" si="250"/>
        <v>0</v>
      </c>
      <c r="NOV80" s="321">
        <f t="shared" si="250"/>
        <v>0</v>
      </c>
      <c r="NOW80" s="321">
        <f t="shared" si="250"/>
        <v>0</v>
      </c>
      <c r="NOX80" s="321">
        <f t="shared" si="250"/>
        <v>0</v>
      </c>
      <c r="NOY80" s="321">
        <f t="shared" si="250"/>
        <v>0</v>
      </c>
      <c r="NOZ80" s="321">
        <f t="shared" si="250"/>
        <v>0</v>
      </c>
      <c r="NPA80" s="321">
        <f t="shared" si="250"/>
        <v>0</v>
      </c>
      <c r="NPB80" s="321">
        <f t="shared" si="250"/>
        <v>0</v>
      </c>
      <c r="NPC80" s="321">
        <f t="shared" si="250"/>
        <v>0</v>
      </c>
      <c r="NPD80" s="321">
        <f t="shared" si="250"/>
        <v>0</v>
      </c>
      <c r="NPE80" s="321">
        <f t="shared" si="250"/>
        <v>0</v>
      </c>
      <c r="NPF80" s="321">
        <f t="shared" si="250"/>
        <v>0</v>
      </c>
      <c r="NPG80" s="321">
        <f t="shared" si="250"/>
        <v>0</v>
      </c>
      <c r="NPH80" s="321">
        <f t="shared" si="250"/>
        <v>0</v>
      </c>
      <c r="NPI80" s="321">
        <f t="shared" si="250"/>
        <v>0</v>
      </c>
      <c r="NPJ80" s="321">
        <f t="shared" si="250"/>
        <v>0</v>
      </c>
      <c r="NPK80" s="321">
        <f t="shared" si="250"/>
        <v>0</v>
      </c>
      <c r="NPL80" s="321">
        <f t="shared" si="250"/>
        <v>0</v>
      </c>
      <c r="NPM80" s="321">
        <f t="shared" si="250"/>
        <v>0</v>
      </c>
      <c r="NPN80" s="321">
        <f t="shared" si="250"/>
        <v>0</v>
      </c>
      <c r="NPO80" s="321">
        <f t="shared" si="250"/>
        <v>0</v>
      </c>
      <c r="NPP80" s="321">
        <f t="shared" si="250"/>
        <v>0</v>
      </c>
      <c r="NPQ80" s="321">
        <f t="shared" si="250"/>
        <v>0</v>
      </c>
      <c r="NPR80" s="321">
        <f t="shared" si="250"/>
        <v>0</v>
      </c>
      <c r="NPS80" s="321">
        <f t="shared" si="250"/>
        <v>0</v>
      </c>
      <c r="NPT80" s="321">
        <f t="shared" si="250"/>
        <v>0</v>
      </c>
      <c r="NPU80" s="321">
        <f t="shared" si="250"/>
        <v>0</v>
      </c>
      <c r="NPV80" s="321">
        <f t="shared" si="250"/>
        <v>0</v>
      </c>
      <c r="NPW80" s="321">
        <f t="shared" si="250"/>
        <v>0</v>
      </c>
      <c r="NPX80" s="321">
        <f t="shared" si="250"/>
        <v>0</v>
      </c>
      <c r="NPY80" s="321">
        <f t="shared" si="250"/>
        <v>0</v>
      </c>
      <c r="NPZ80" s="321">
        <f t="shared" si="250"/>
        <v>0</v>
      </c>
      <c r="NQA80" s="321">
        <f t="shared" si="250"/>
        <v>0</v>
      </c>
      <c r="NQB80" s="321">
        <f t="shared" si="250"/>
        <v>0</v>
      </c>
      <c r="NQC80" s="321">
        <f t="shared" si="250"/>
        <v>0</v>
      </c>
      <c r="NQD80" s="321">
        <f t="shared" si="250"/>
        <v>0</v>
      </c>
      <c r="NQE80" s="321">
        <f t="shared" si="250"/>
        <v>0</v>
      </c>
      <c r="NQF80" s="321">
        <f t="shared" si="250"/>
        <v>0</v>
      </c>
      <c r="NQG80" s="321">
        <f t="shared" si="250"/>
        <v>0</v>
      </c>
      <c r="NQH80" s="321">
        <f t="shared" si="250"/>
        <v>0</v>
      </c>
      <c r="NQI80" s="321">
        <f t="shared" si="250"/>
        <v>0</v>
      </c>
      <c r="NQJ80" s="321">
        <f t="shared" si="250"/>
        <v>0</v>
      </c>
      <c r="NQK80" s="321">
        <f t="shared" si="250"/>
        <v>0</v>
      </c>
      <c r="NQL80" s="321">
        <f t="shared" si="250"/>
        <v>0</v>
      </c>
      <c r="NQM80" s="321">
        <f t="shared" si="250"/>
        <v>0</v>
      </c>
      <c r="NQN80" s="321">
        <f t="shared" si="250"/>
        <v>0</v>
      </c>
      <c r="NQO80" s="321">
        <f t="shared" si="250"/>
        <v>0</v>
      </c>
      <c r="NQP80" s="321">
        <f t="shared" si="250"/>
        <v>0</v>
      </c>
      <c r="NQQ80" s="321">
        <f t="shared" si="250"/>
        <v>0</v>
      </c>
      <c r="NQR80" s="321">
        <f t="shared" si="250"/>
        <v>0</v>
      </c>
      <c r="NQS80" s="321">
        <f t="shared" si="250"/>
        <v>0</v>
      </c>
      <c r="NQT80" s="321">
        <f t="shared" si="250"/>
        <v>0</v>
      </c>
      <c r="NQU80" s="321">
        <f t="shared" si="250"/>
        <v>0</v>
      </c>
      <c r="NQV80" s="321">
        <f t="shared" si="250"/>
        <v>0</v>
      </c>
      <c r="NQW80" s="321">
        <f t="shared" si="250"/>
        <v>0</v>
      </c>
      <c r="NQX80" s="321">
        <f t="shared" si="250"/>
        <v>0</v>
      </c>
      <c r="NQY80" s="321">
        <f t="shared" si="250"/>
        <v>0</v>
      </c>
      <c r="NQZ80" s="321">
        <f t="shared" si="250"/>
        <v>0</v>
      </c>
      <c r="NRA80" s="321">
        <f t="shared" si="250"/>
        <v>0</v>
      </c>
      <c r="NRB80" s="321">
        <f t="shared" si="250"/>
        <v>0</v>
      </c>
      <c r="NRC80" s="321">
        <f t="shared" si="250"/>
        <v>0</v>
      </c>
      <c r="NRD80" s="321">
        <f t="shared" si="250"/>
        <v>0</v>
      </c>
      <c r="NRE80" s="321">
        <f t="shared" si="250"/>
        <v>0</v>
      </c>
      <c r="NRF80" s="321">
        <f t="shared" si="250"/>
        <v>0</v>
      </c>
      <c r="NRG80" s="321">
        <f t="shared" si="251"/>
        <v>0</v>
      </c>
      <c r="NRH80" s="321">
        <f t="shared" si="251"/>
        <v>0</v>
      </c>
      <c r="NRI80" s="321">
        <f t="shared" si="251"/>
        <v>0</v>
      </c>
      <c r="NRJ80" s="321">
        <f t="shared" si="251"/>
        <v>0</v>
      </c>
      <c r="NRK80" s="321">
        <f t="shared" si="251"/>
        <v>0</v>
      </c>
      <c r="NRL80" s="321">
        <f t="shared" si="251"/>
        <v>0</v>
      </c>
      <c r="NRM80" s="321">
        <f t="shared" si="251"/>
        <v>0</v>
      </c>
      <c r="NRN80" s="321">
        <f t="shared" si="251"/>
        <v>0</v>
      </c>
      <c r="NRO80" s="321">
        <f t="shared" si="251"/>
        <v>0</v>
      </c>
      <c r="NRP80" s="321">
        <f t="shared" si="251"/>
        <v>0</v>
      </c>
      <c r="NRQ80" s="321">
        <f t="shared" si="251"/>
        <v>0</v>
      </c>
      <c r="NRR80" s="321">
        <f t="shared" si="251"/>
        <v>0</v>
      </c>
      <c r="NRS80" s="321">
        <f t="shared" si="251"/>
        <v>0</v>
      </c>
      <c r="NRT80" s="321">
        <f t="shared" si="251"/>
        <v>0</v>
      </c>
      <c r="NRU80" s="321">
        <f t="shared" si="251"/>
        <v>0</v>
      </c>
      <c r="NRV80" s="321">
        <f t="shared" si="251"/>
        <v>0</v>
      </c>
      <c r="NRW80" s="321">
        <f t="shared" si="251"/>
        <v>0</v>
      </c>
      <c r="NRX80" s="321">
        <f t="shared" si="251"/>
        <v>0</v>
      </c>
      <c r="NRY80" s="321">
        <f t="shared" si="251"/>
        <v>0</v>
      </c>
      <c r="NRZ80" s="321">
        <f t="shared" si="251"/>
        <v>0</v>
      </c>
      <c r="NSA80" s="321">
        <f t="shared" si="251"/>
        <v>0</v>
      </c>
      <c r="NSB80" s="321">
        <f t="shared" si="251"/>
        <v>0</v>
      </c>
      <c r="NSC80" s="321">
        <f t="shared" si="251"/>
        <v>0</v>
      </c>
      <c r="NSD80" s="321">
        <f t="shared" si="251"/>
        <v>0</v>
      </c>
      <c r="NSE80" s="321">
        <f t="shared" si="251"/>
        <v>0</v>
      </c>
      <c r="NSF80" s="321">
        <f t="shared" si="251"/>
        <v>0</v>
      </c>
      <c r="NSG80" s="321">
        <f t="shared" si="251"/>
        <v>0</v>
      </c>
      <c r="NSH80" s="321">
        <f t="shared" si="251"/>
        <v>0</v>
      </c>
      <c r="NSI80" s="321">
        <f t="shared" si="251"/>
        <v>0</v>
      </c>
      <c r="NSJ80" s="321">
        <f t="shared" si="251"/>
        <v>0</v>
      </c>
      <c r="NSK80" s="321">
        <f t="shared" si="251"/>
        <v>0</v>
      </c>
      <c r="NSL80" s="321">
        <f t="shared" si="251"/>
        <v>0</v>
      </c>
      <c r="NSM80" s="321">
        <f t="shared" si="251"/>
        <v>0</v>
      </c>
      <c r="NSN80" s="321">
        <f t="shared" si="251"/>
        <v>0</v>
      </c>
      <c r="NSO80" s="321">
        <f t="shared" si="251"/>
        <v>0</v>
      </c>
      <c r="NSP80" s="321">
        <f t="shared" si="251"/>
        <v>0</v>
      </c>
      <c r="NSQ80" s="321">
        <f t="shared" si="251"/>
        <v>0</v>
      </c>
      <c r="NSR80" s="321">
        <f t="shared" si="251"/>
        <v>0</v>
      </c>
      <c r="NSS80" s="321">
        <f t="shared" si="251"/>
        <v>0</v>
      </c>
      <c r="NST80" s="321">
        <f t="shared" si="251"/>
        <v>0</v>
      </c>
      <c r="NSU80" s="321">
        <f t="shared" si="251"/>
        <v>0</v>
      </c>
      <c r="NSV80" s="321">
        <f t="shared" si="251"/>
        <v>0</v>
      </c>
      <c r="NSW80" s="321">
        <f t="shared" si="251"/>
        <v>0</v>
      </c>
      <c r="NSX80" s="321">
        <f t="shared" si="251"/>
        <v>0</v>
      </c>
      <c r="NSY80" s="321">
        <f t="shared" si="251"/>
        <v>0</v>
      </c>
      <c r="NSZ80" s="321">
        <f t="shared" si="251"/>
        <v>0</v>
      </c>
      <c r="NTA80" s="321">
        <f t="shared" si="251"/>
        <v>0</v>
      </c>
      <c r="NTB80" s="321">
        <f t="shared" si="251"/>
        <v>0</v>
      </c>
      <c r="NTC80" s="321">
        <f t="shared" si="251"/>
        <v>0</v>
      </c>
      <c r="NTD80" s="321">
        <f t="shared" si="251"/>
        <v>0</v>
      </c>
      <c r="NTE80" s="321">
        <f t="shared" si="251"/>
        <v>0</v>
      </c>
      <c r="NTF80" s="321">
        <f t="shared" si="251"/>
        <v>0</v>
      </c>
      <c r="NTG80" s="321">
        <f t="shared" si="251"/>
        <v>0</v>
      </c>
      <c r="NTH80" s="321">
        <f t="shared" si="251"/>
        <v>0</v>
      </c>
      <c r="NTI80" s="321">
        <f t="shared" si="251"/>
        <v>0</v>
      </c>
      <c r="NTJ80" s="321">
        <f t="shared" si="251"/>
        <v>0</v>
      </c>
      <c r="NTK80" s="321">
        <f t="shared" si="251"/>
        <v>0</v>
      </c>
      <c r="NTL80" s="321">
        <f t="shared" si="251"/>
        <v>0</v>
      </c>
      <c r="NTM80" s="321">
        <f t="shared" si="251"/>
        <v>0</v>
      </c>
      <c r="NTN80" s="321">
        <f t="shared" si="251"/>
        <v>0</v>
      </c>
      <c r="NTO80" s="321">
        <f t="shared" si="251"/>
        <v>0</v>
      </c>
      <c r="NTP80" s="321">
        <f t="shared" si="251"/>
        <v>0</v>
      </c>
      <c r="NTQ80" s="321">
        <f t="shared" si="251"/>
        <v>0</v>
      </c>
      <c r="NTR80" s="321">
        <f t="shared" si="251"/>
        <v>0</v>
      </c>
      <c r="NTS80" s="321">
        <f t="shared" si="252"/>
        <v>0</v>
      </c>
      <c r="NTT80" s="321">
        <f t="shared" si="252"/>
        <v>0</v>
      </c>
      <c r="NTU80" s="321">
        <f t="shared" si="252"/>
        <v>0</v>
      </c>
      <c r="NTV80" s="321">
        <f t="shared" si="252"/>
        <v>0</v>
      </c>
      <c r="NTW80" s="321">
        <f t="shared" si="252"/>
        <v>0</v>
      </c>
      <c r="NTX80" s="321">
        <f t="shared" si="252"/>
        <v>0</v>
      </c>
      <c r="NTY80" s="321">
        <f t="shared" si="252"/>
        <v>0</v>
      </c>
      <c r="NTZ80" s="321">
        <f t="shared" si="252"/>
        <v>0</v>
      </c>
      <c r="NUA80" s="321">
        <f t="shared" si="252"/>
        <v>0</v>
      </c>
      <c r="NUB80" s="321">
        <f t="shared" si="252"/>
        <v>0</v>
      </c>
      <c r="NUC80" s="321">
        <f t="shared" si="252"/>
        <v>0</v>
      </c>
      <c r="NUD80" s="321">
        <f t="shared" si="252"/>
        <v>0</v>
      </c>
      <c r="NUE80" s="321">
        <f t="shared" si="252"/>
        <v>0</v>
      </c>
      <c r="NUF80" s="321">
        <f t="shared" si="252"/>
        <v>0</v>
      </c>
      <c r="NUG80" s="321">
        <f t="shared" si="252"/>
        <v>0</v>
      </c>
      <c r="NUH80" s="321">
        <f t="shared" si="252"/>
        <v>0</v>
      </c>
      <c r="NUI80" s="321">
        <f t="shared" si="252"/>
        <v>0</v>
      </c>
      <c r="NUJ80" s="321">
        <f t="shared" si="252"/>
        <v>0</v>
      </c>
      <c r="NUK80" s="321">
        <f t="shared" si="252"/>
        <v>0</v>
      </c>
      <c r="NUL80" s="321">
        <f t="shared" si="252"/>
        <v>0</v>
      </c>
      <c r="NUM80" s="321">
        <f t="shared" si="252"/>
        <v>0</v>
      </c>
      <c r="NUN80" s="321">
        <f t="shared" si="252"/>
        <v>0</v>
      </c>
      <c r="NUO80" s="321">
        <f t="shared" si="252"/>
        <v>0</v>
      </c>
      <c r="NUP80" s="321">
        <f t="shared" si="252"/>
        <v>0</v>
      </c>
      <c r="NUQ80" s="321">
        <f t="shared" si="252"/>
        <v>0</v>
      </c>
      <c r="NUR80" s="321">
        <f t="shared" si="252"/>
        <v>0</v>
      </c>
      <c r="NUS80" s="321">
        <f t="shared" si="252"/>
        <v>0</v>
      </c>
      <c r="NUT80" s="321">
        <f t="shared" si="252"/>
        <v>0</v>
      </c>
      <c r="NUU80" s="321">
        <f t="shared" si="252"/>
        <v>0</v>
      </c>
      <c r="NUV80" s="321">
        <f t="shared" si="252"/>
        <v>0</v>
      </c>
      <c r="NUW80" s="321">
        <f t="shared" si="252"/>
        <v>0</v>
      </c>
      <c r="NUX80" s="321">
        <f t="shared" si="252"/>
        <v>0</v>
      </c>
      <c r="NUY80" s="321">
        <f t="shared" si="252"/>
        <v>0</v>
      </c>
      <c r="NUZ80" s="321">
        <f t="shared" si="252"/>
        <v>0</v>
      </c>
      <c r="NVA80" s="321">
        <f t="shared" si="252"/>
        <v>0</v>
      </c>
      <c r="NVB80" s="321">
        <f t="shared" si="252"/>
        <v>0</v>
      </c>
      <c r="NVC80" s="321">
        <f t="shared" si="252"/>
        <v>0</v>
      </c>
      <c r="NVD80" s="321">
        <f t="shared" si="252"/>
        <v>0</v>
      </c>
      <c r="NVE80" s="321">
        <f t="shared" si="252"/>
        <v>0</v>
      </c>
      <c r="NVF80" s="321">
        <f t="shared" si="252"/>
        <v>0</v>
      </c>
      <c r="NVG80" s="321">
        <f t="shared" si="252"/>
        <v>0</v>
      </c>
      <c r="NVH80" s="321">
        <f t="shared" si="252"/>
        <v>0</v>
      </c>
      <c r="NVI80" s="321">
        <f t="shared" si="252"/>
        <v>0</v>
      </c>
      <c r="NVJ80" s="321">
        <f t="shared" si="252"/>
        <v>0</v>
      </c>
      <c r="NVK80" s="321">
        <f t="shared" si="252"/>
        <v>0</v>
      </c>
      <c r="NVL80" s="321">
        <f t="shared" si="252"/>
        <v>0</v>
      </c>
      <c r="NVM80" s="321">
        <f t="shared" si="252"/>
        <v>0</v>
      </c>
      <c r="NVN80" s="321">
        <f t="shared" si="252"/>
        <v>0</v>
      </c>
      <c r="NVO80" s="321">
        <f t="shared" si="252"/>
        <v>0</v>
      </c>
      <c r="NVP80" s="321">
        <f t="shared" si="252"/>
        <v>0</v>
      </c>
      <c r="NVQ80" s="321">
        <f t="shared" si="252"/>
        <v>0</v>
      </c>
      <c r="NVR80" s="321">
        <f t="shared" si="252"/>
        <v>0</v>
      </c>
      <c r="NVS80" s="321">
        <f t="shared" si="252"/>
        <v>0</v>
      </c>
      <c r="NVT80" s="321">
        <f t="shared" si="252"/>
        <v>0</v>
      </c>
      <c r="NVU80" s="321">
        <f t="shared" si="252"/>
        <v>0</v>
      </c>
      <c r="NVV80" s="321">
        <f t="shared" si="252"/>
        <v>0</v>
      </c>
      <c r="NVW80" s="321">
        <f t="shared" si="252"/>
        <v>0</v>
      </c>
      <c r="NVX80" s="321">
        <f t="shared" si="252"/>
        <v>0</v>
      </c>
      <c r="NVY80" s="321">
        <f t="shared" si="252"/>
        <v>0</v>
      </c>
      <c r="NVZ80" s="321">
        <f t="shared" si="252"/>
        <v>0</v>
      </c>
      <c r="NWA80" s="321">
        <f t="shared" si="252"/>
        <v>0</v>
      </c>
      <c r="NWB80" s="321">
        <f t="shared" si="252"/>
        <v>0</v>
      </c>
      <c r="NWC80" s="321">
        <f t="shared" si="252"/>
        <v>0</v>
      </c>
      <c r="NWD80" s="321">
        <f t="shared" si="252"/>
        <v>0</v>
      </c>
      <c r="NWE80" s="321">
        <f t="shared" si="253"/>
        <v>0</v>
      </c>
      <c r="NWF80" s="321">
        <f t="shared" si="253"/>
        <v>0</v>
      </c>
      <c r="NWG80" s="321">
        <f t="shared" si="253"/>
        <v>0</v>
      </c>
      <c r="NWH80" s="321">
        <f t="shared" si="253"/>
        <v>0</v>
      </c>
      <c r="NWI80" s="321">
        <f t="shared" si="253"/>
        <v>0</v>
      </c>
      <c r="NWJ80" s="321">
        <f t="shared" si="253"/>
        <v>0</v>
      </c>
      <c r="NWK80" s="321">
        <f t="shared" si="253"/>
        <v>0</v>
      </c>
      <c r="NWL80" s="321">
        <f t="shared" si="253"/>
        <v>0</v>
      </c>
      <c r="NWM80" s="321">
        <f t="shared" si="253"/>
        <v>0</v>
      </c>
      <c r="NWN80" s="321">
        <f t="shared" si="253"/>
        <v>0</v>
      </c>
      <c r="NWO80" s="321">
        <f t="shared" si="253"/>
        <v>0</v>
      </c>
      <c r="NWP80" s="321">
        <f t="shared" si="253"/>
        <v>0</v>
      </c>
      <c r="NWQ80" s="321">
        <f t="shared" si="253"/>
        <v>0</v>
      </c>
      <c r="NWR80" s="321">
        <f t="shared" si="253"/>
        <v>0</v>
      </c>
      <c r="NWS80" s="321">
        <f t="shared" si="253"/>
        <v>0</v>
      </c>
      <c r="NWT80" s="321">
        <f t="shared" si="253"/>
        <v>0</v>
      </c>
      <c r="NWU80" s="321">
        <f t="shared" si="253"/>
        <v>0</v>
      </c>
      <c r="NWV80" s="321">
        <f t="shared" si="253"/>
        <v>0</v>
      </c>
      <c r="NWW80" s="321">
        <f t="shared" si="253"/>
        <v>0</v>
      </c>
      <c r="NWX80" s="321">
        <f t="shared" si="253"/>
        <v>0</v>
      </c>
      <c r="NWY80" s="321">
        <f t="shared" si="253"/>
        <v>0</v>
      </c>
      <c r="NWZ80" s="321">
        <f t="shared" si="253"/>
        <v>0</v>
      </c>
      <c r="NXA80" s="321">
        <f t="shared" si="253"/>
        <v>0</v>
      </c>
      <c r="NXB80" s="321">
        <f t="shared" si="253"/>
        <v>0</v>
      </c>
      <c r="NXC80" s="321">
        <f t="shared" si="253"/>
        <v>0</v>
      </c>
      <c r="NXD80" s="321">
        <f t="shared" si="253"/>
        <v>0</v>
      </c>
      <c r="NXE80" s="321">
        <f t="shared" si="253"/>
        <v>0</v>
      </c>
      <c r="NXF80" s="321">
        <f t="shared" si="253"/>
        <v>0</v>
      </c>
      <c r="NXG80" s="321">
        <f t="shared" si="253"/>
        <v>0</v>
      </c>
      <c r="NXH80" s="321">
        <f t="shared" si="253"/>
        <v>0</v>
      </c>
      <c r="NXI80" s="321">
        <f t="shared" si="253"/>
        <v>0</v>
      </c>
      <c r="NXJ80" s="321">
        <f t="shared" si="253"/>
        <v>0</v>
      </c>
      <c r="NXK80" s="321">
        <f t="shared" si="253"/>
        <v>0</v>
      </c>
      <c r="NXL80" s="321">
        <f t="shared" si="253"/>
        <v>0</v>
      </c>
      <c r="NXM80" s="321">
        <f t="shared" si="253"/>
        <v>0</v>
      </c>
      <c r="NXN80" s="321">
        <f t="shared" si="253"/>
        <v>0</v>
      </c>
      <c r="NXO80" s="321">
        <f t="shared" si="253"/>
        <v>0</v>
      </c>
      <c r="NXP80" s="321">
        <f t="shared" si="253"/>
        <v>0</v>
      </c>
      <c r="NXQ80" s="321">
        <f t="shared" si="253"/>
        <v>0</v>
      </c>
      <c r="NXR80" s="321">
        <f t="shared" si="253"/>
        <v>0</v>
      </c>
      <c r="NXS80" s="321">
        <f t="shared" si="253"/>
        <v>0</v>
      </c>
      <c r="NXT80" s="321">
        <f t="shared" si="253"/>
        <v>0</v>
      </c>
      <c r="NXU80" s="321">
        <f t="shared" si="253"/>
        <v>0</v>
      </c>
      <c r="NXV80" s="321">
        <f t="shared" si="253"/>
        <v>0</v>
      </c>
      <c r="NXW80" s="321">
        <f t="shared" si="253"/>
        <v>0</v>
      </c>
      <c r="NXX80" s="321">
        <f t="shared" si="253"/>
        <v>0</v>
      </c>
      <c r="NXY80" s="321">
        <f t="shared" si="253"/>
        <v>0</v>
      </c>
      <c r="NXZ80" s="321">
        <f t="shared" si="253"/>
        <v>0</v>
      </c>
      <c r="NYA80" s="321">
        <f t="shared" si="253"/>
        <v>0</v>
      </c>
      <c r="NYB80" s="321">
        <f t="shared" si="253"/>
        <v>0</v>
      </c>
      <c r="NYC80" s="321">
        <f t="shared" si="253"/>
        <v>0</v>
      </c>
      <c r="NYD80" s="321">
        <f t="shared" si="253"/>
        <v>0</v>
      </c>
      <c r="NYE80" s="321">
        <f t="shared" si="253"/>
        <v>0</v>
      </c>
      <c r="NYF80" s="321">
        <f t="shared" si="253"/>
        <v>0</v>
      </c>
      <c r="NYG80" s="321">
        <f t="shared" si="253"/>
        <v>0</v>
      </c>
      <c r="NYH80" s="321">
        <f t="shared" si="253"/>
        <v>0</v>
      </c>
      <c r="NYI80" s="321">
        <f t="shared" si="253"/>
        <v>0</v>
      </c>
      <c r="NYJ80" s="321">
        <f t="shared" si="253"/>
        <v>0</v>
      </c>
      <c r="NYK80" s="321">
        <f t="shared" si="253"/>
        <v>0</v>
      </c>
      <c r="NYL80" s="321">
        <f t="shared" si="253"/>
        <v>0</v>
      </c>
      <c r="NYM80" s="321">
        <f t="shared" si="253"/>
        <v>0</v>
      </c>
      <c r="NYN80" s="321">
        <f t="shared" si="253"/>
        <v>0</v>
      </c>
      <c r="NYO80" s="321">
        <f t="shared" si="253"/>
        <v>0</v>
      </c>
      <c r="NYP80" s="321">
        <f t="shared" si="253"/>
        <v>0</v>
      </c>
      <c r="NYQ80" s="321">
        <f t="shared" si="254"/>
        <v>0</v>
      </c>
      <c r="NYR80" s="321">
        <f t="shared" si="254"/>
        <v>0</v>
      </c>
      <c r="NYS80" s="321">
        <f t="shared" si="254"/>
        <v>0</v>
      </c>
      <c r="NYT80" s="321">
        <f t="shared" si="254"/>
        <v>0</v>
      </c>
      <c r="NYU80" s="321">
        <f t="shared" si="254"/>
        <v>0</v>
      </c>
      <c r="NYV80" s="321">
        <f t="shared" si="254"/>
        <v>0</v>
      </c>
      <c r="NYW80" s="321">
        <f t="shared" si="254"/>
        <v>0</v>
      </c>
      <c r="NYX80" s="321">
        <f t="shared" si="254"/>
        <v>0</v>
      </c>
      <c r="NYY80" s="321">
        <f t="shared" si="254"/>
        <v>0</v>
      </c>
      <c r="NYZ80" s="321">
        <f t="shared" si="254"/>
        <v>0</v>
      </c>
      <c r="NZA80" s="321">
        <f t="shared" si="254"/>
        <v>0</v>
      </c>
      <c r="NZB80" s="321">
        <f t="shared" si="254"/>
        <v>0</v>
      </c>
      <c r="NZC80" s="321">
        <f t="shared" si="254"/>
        <v>0</v>
      </c>
      <c r="NZD80" s="321">
        <f t="shared" si="254"/>
        <v>0</v>
      </c>
      <c r="NZE80" s="321">
        <f t="shared" si="254"/>
        <v>0</v>
      </c>
      <c r="NZF80" s="321">
        <f t="shared" si="254"/>
        <v>0</v>
      </c>
      <c r="NZG80" s="321">
        <f t="shared" si="254"/>
        <v>0</v>
      </c>
      <c r="NZH80" s="321">
        <f t="shared" si="254"/>
        <v>0</v>
      </c>
      <c r="NZI80" s="321">
        <f t="shared" si="254"/>
        <v>0</v>
      </c>
      <c r="NZJ80" s="321">
        <f t="shared" si="254"/>
        <v>0</v>
      </c>
      <c r="NZK80" s="321">
        <f t="shared" si="254"/>
        <v>0</v>
      </c>
      <c r="NZL80" s="321">
        <f t="shared" si="254"/>
        <v>0</v>
      </c>
      <c r="NZM80" s="321">
        <f t="shared" si="254"/>
        <v>0</v>
      </c>
      <c r="NZN80" s="321">
        <f t="shared" si="254"/>
        <v>0</v>
      </c>
      <c r="NZO80" s="321">
        <f t="shared" si="254"/>
        <v>0</v>
      </c>
      <c r="NZP80" s="321">
        <f t="shared" si="254"/>
        <v>0</v>
      </c>
      <c r="NZQ80" s="321">
        <f t="shared" si="254"/>
        <v>0</v>
      </c>
      <c r="NZR80" s="321">
        <f t="shared" si="254"/>
        <v>0</v>
      </c>
      <c r="NZS80" s="321">
        <f t="shared" si="254"/>
        <v>0</v>
      </c>
      <c r="NZT80" s="321">
        <f t="shared" si="254"/>
        <v>0</v>
      </c>
      <c r="NZU80" s="321">
        <f t="shared" si="254"/>
        <v>0</v>
      </c>
      <c r="NZV80" s="321">
        <f t="shared" si="254"/>
        <v>0</v>
      </c>
      <c r="NZW80" s="321">
        <f t="shared" si="254"/>
        <v>0</v>
      </c>
      <c r="NZX80" s="321">
        <f t="shared" si="254"/>
        <v>0</v>
      </c>
      <c r="NZY80" s="321">
        <f t="shared" si="254"/>
        <v>0</v>
      </c>
      <c r="NZZ80" s="321">
        <f t="shared" si="254"/>
        <v>0</v>
      </c>
      <c r="OAA80" s="321">
        <f t="shared" si="254"/>
        <v>0</v>
      </c>
      <c r="OAB80" s="321">
        <f t="shared" si="254"/>
        <v>0</v>
      </c>
      <c r="OAC80" s="321">
        <f t="shared" si="254"/>
        <v>0</v>
      </c>
      <c r="OAD80" s="321">
        <f t="shared" si="254"/>
        <v>0</v>
      </c>
      <c r="OAE80" s="321">
        <f t="shared" si="254"/>
        <v>0</v>
      </c>
      <c r="OAF80" s="321">
        <f t="shared" si="254"/>
        <v>0</v>
      </c>
      <c r="OAG80" s="321">
        <f t="shared" si="254"/>
        <v>0</v>
      </c>
      <c r="OAH80" s="321">
        <f t="shared" si="254"/>
        <v>0</v>
      </c>
      <c r="OAI80" s="321">
        <f t="shared" si="254"/>
        <v>0</v>
      </c>
      <c r="OAJ80" s="321">
        <f t="shared" si="254"/>
        <v>0</v>
      </c>
      <c r="OAK80" s="321">
        <f t="shared" si="254"/>
        <v>0</v>
      </c>
      <c r="OAL80" s="321">
        <f t="shared" si="254"/>
        <v>0</v>
      </c>
      <c r="OAM80" s="321">
        <f t="shared" si="254"/>
        <v>0</v>
      </c>
      <c r="OAN80" s="321">
        <f t="shared" si="254"/>
        <v>0</v>
      </c>
      <c r="OAO80" s="321">
        <f t="shared" si="254"/>
        <v>0</v>
      </c>
      <c r="OAP80" s="321">
        <f t="shared" si="254"/>
        <v>0</v>
      </c>
      <c r="OAQ80" s="321">
        <f t="shared" si="254"/>
        <v>0</v>
      </c>
      <c r="OAR80" s="321">
        <f t="shared" si="254"/>
        <v>0</v>
      </c>
      <c r="OAS80" s="321">
        <f t="shared" si="254"/>
        <v>0</v>
      </c>
      <c r="OAT80" s="321">
        <f t="shared" si="254"/>
        <v>0</v>
      </c>
      <c r="OAU80" s="321">
        <f t="shared" si="254"/>
        <v>0</v>
      </c>
      <c r="OAV80" s="321">
        <f t="shared" si="254"/>
        <v>0</v>
      </c>
      <c r="OAW80" s="321">
        <f t="shared" si="254"/>
        <v>0</v>
      </c>
      <c r="OAX80" s="321">
        <f t="shared" si="254"/>
        <v>0</v>
      </c>
      <c r="OAY80" s="321">
        <f t="shared" si="254"/>
        <v>0</v>
      </c>
      <c r="OAZ80" s="321">
        <f t="shared" si="254"/>
        <v>0</v>
      </c>
      <c r="OBA80" s="321">
        <f t="shared" si="254"/>
        <v>0</v>
      </c>
      <c r="OBB80" s="321">
        <f t="shared" si="254"/>
        <v>0</v>
      </c>
      <c r="OBC80" s="321">
        <f t="shared" si="255"/>
        <v>0</v>
      </c>
      <c r="OBD80" s="321">
        <f t="shared" si="255"/>
        <v>0</v>
      </c>
      <c r="OBE80" s="321">
        <f t="shared" si="255"/>
        <v>0</v>
      </c>
      <c r="OBF80" s="321">
        <f t="shared" si="255"/>
        <v>0</v>
      </c>
      <c r="OBG80" s="321">
        <f t="shared" si="255"/>
        <v>0</v>
      </c>
      <c r="OBH80" s="321">
        <f t="shared" si="255"/>
        <v>0</v>
      </c>
      <c r="OBI80" s="321">
        <f t="shared" si="255"/>
        <v>0</v>
      </c>
      <c r="OBJ80" s="321">
        <f t="shared" si="255"/>
        <v>0</v>
      </c>
      <c r="OBK80" s="321">
        <f t="shared" si="255"/>
        <v>0</v>
      </c>
      <c r="OBL80" s="321">
        <f t="shared" si="255"/>
        <v>0</v>
      </c>
      <c r="OBM80" s="321">
        <f t="shared" si="255"/>
        <v>0</v>
      </c>
      <c r="OBN80" s="321">
        <f t="shared" si="255"/>
        <v>0</v>
      </c>
      <c r="OBO80" s="321">
        <f t="shared" si="255"/>
        <v>0</v>
      </c>
      <c r="OBP80" s="321">
        <f t="shared" si="255"/>
        <v>0</v>
      </c>
      <c r="OBQ80" s="321">
        <f t="shared" si="255"/>
        <v>0</v>
      </c>
      <c r="OBR80" s="321">
        <f t="shared" si="255"/>
        <v>0</v>
      </c>
      <c r="OBS80" s="321">
        <f t="shared" si="255"/>
        <v>0</v>
      </c>
      <c r="OBT80" s="321">
        <f t="shared" si="255"/>
        <v>0</v>
      </c>
      <c r="OBU80" s="321">
        <f t="shared" si="255"/>
        <v>0</v>
      </c>
      <c r="OBV80" s="321">
        <f t="shared" si="255"/>
        <v>0</v>
      </c>
      <c r="OBW80" s="321">
        <f t="shared" si="255"/>
        <v>0</v>
      </c>
      <c r="OBX80" s="321">
        <f t="shared" si="255"/>
        <v>0</v>
      </c>
      <c r="OBY80" s="321">
        <f t="shared" si="255"/>
        <v>0</v>
      </c>
      <c r="OBZ80" s="321">
        <f t="shared" si="255"/>
        <v>0</v>
      </c>
      <c r="OCA80" s="321">
        <f t="shared" si="255"/>
        <v>0</v>
      </c>
      <c r="OCB80" s="321">
        <f t="shared" si="255"/>
        <v>0</v>
      </c>
      <c r="OCC80" s="321">
        <f t="shared" si="255"/>
        <v>0</v>
      </c>
      <c r="OCD80" s="321">
        <f t="shared" si="255"/>
        <v>0</v>
      </c>
      <c r="OCE80" s="321">
        <f t="shared" si="255"/>
        <v>0</v>
      </c>
      <c r="OCF80" s="321">
        <f t="shared" si="255"/>
        <v>0</v>
      </c>
      <c r="OCG80" s="321">
        <f t="shared" si="255"/>
        <v>0</v>
      </c>
      <c r="OCH80" s="321">
        <f t="shared" si="255"/>
        <v>0</v>
      </c>
      <c r="OCI80" s="321">
        <f t="shared" si="255"/>
        <v>0</v>
      </c>
      <c r="OCJ80" s="321">
        <f t="shared" si="255"/>
        <v>0</v>
      </c>
      <c r="OCK80" s="321">
        <f t="shared" si="255"/>
        <v>0</v>
      </c>
      <c r="OCL80" s="321">
        <f t="shared" si="255"/>
        <v>0</v>
      </c>
      <c r="OCM80" s="321">
        <f t="shared" si="255"/>
        <v>0</v>
      </c>
      <c r="OCN80" s="321">
        <f t="shared" si="255"/>
        <v>0</v>
      </c>
      <c r="OCO80" s="321">
        <f t="shared" si="255"/>
        <v>0</v>
      </c>
      <c r="OCP80" s="321">
        <f t="shared" si="255"/>
        <v>0</v>
      </c>
      <c r="OCQ80" s="321">
        <f t="shared" si="255"/>
        <v>0</v>
      </c>
      <c r="OCR80" s="321">
        <f t="shared" si="255"/>
        <v>0</v>
      </c>
      <c r="OCS80" s="321">
        <f t="shared" si="255"/>
        <v>0</v>
      </c>
      <c r="OCT80" s="321">
        <f t="shared" si="255"/>
        <v>0</v>
      </c>
      <c r="OCU80" s="321">
        <f t="shared" si="255"/>
        <v>0</v>
      </c>
      <c r="OCV80" s="321">
        <f t="shared" si="255"/>
        <v>0</v>
      </c>
      <c r="OCW80" s="321">
        <f t="shared" si="255"/>
        <v>0</v>
      </c>
      <c r="OCX80" s="321">
        <f t="shared" si="255"/>
        <v>0</v>
      </c>
      <c r="OCY80" s="321">
        <f t="shared" si="255"/>
        <v>0</v>
      </c>
      <c r="OCZ80" s="321">
        <f t="shared" si="255"/>
        <v>0</v>
      </c>
      <c r="ODA80" s="321">
        <f t="shared" si="255"/>
        <v>0</v>
      </c>
      <c r="ODB80" s="321">
        <f t="shared" si="255"/>
        <v>0</v>
      </c>
      <c r="ODC80" s="321">
        <f t="shared" si="255"/>
        <v>0</v>
      </c>
      <c r="ODD80" s="321">
        <f t="shared" si="255"/>
        <v>0</v>
      </c>
      <c r="ODE80" s="321">
        <f t="shared" si="255"/>
        <v>0</v>
      </c>
      <c r="ODF80" s="321">
        <f t="shared" si="255"/>
        <v>0</v>
      </c>
      <c r="ODG80" s="321">
        <f t="shared" si="255"/>
        <v>0</v>
      </c>
      <c r="ODH80" s="321">
        <f t="shared" si="255"/>
        <v>0</v>
      </c>
      <c r="ODI80" s="321">
        <f t="shared" si="255"/>
        <v>0</v>
      </c>
      <c r="ODJ80" s="321">
        <f t="shared" si="255"/>
        <v>0</v>
      </c>
      <c r="ODK80" s="321">
        <f t="shared" si="255"/>
        <v>0</v>
      </c>
      <c r="ODL80" s="321">
        <f t="shared" si="255"/>
        <v>0</v>
      </c>
      <c r="ODM80" s="321">
        <f t="shared" si="255"/>
        <v>0</v>
      </c>
      <c r="ODN80" s="321">
        <f t="shared" si="255"/>
        <v>0</v>
      </c>
      <c r="ODO80" s="321">
        <f t="shared" si="256"/>
        <v>0</v>
      </c>
      <c r="ODP80" s="321">
        <f t="shared" si="256"/>
        <v>0</v>
      </c>
      <c r="ODQ80" s="321">
        <f t="shared" si="256"/>
        <v>0</v>
      </c>
      <c r="ODR80" s="321">
        <f t="shared" si="256"/>
        <v>0</v>
      </c>
      <c r="ODS80" s="321">
        <f t="shared" si="256"/>
        <v>0</v>
      </c>
      <c r="ODT80" s="321">
        <f t="shared" si="256"/>
        <v>0</v>
      </c>
      <c r="ODU80" s="321">
        <f t="shared" si="256"/>
        <v>0</v>
      </c>
      <c r="ODV80" s="321">
        <f t="shared" si="256"/>
        <v>0</v>
      </c>
      <c r="ODW80" s="321">
        <f t="shared" si="256"/>
        <v>0</v>
      </c>
      <c r="ODX80" s="321">
        <f t="shared" si="256"/>
        <v>0</v>
      </c>
      <c r="ODY80" s="321">
        <f t="shared" si="256"/>
        <v>0</v>
      </c>
      <c r="ODZ80" s="321">
        <f t="shared" si="256"/>
        <v>0</v>
      </c>
      <c r="OEA80" s="321">
        <f t="shared" si="256"/>
        <v>0</v>
      </c>
      <c r="OEB80" s="321">
        <f t="shared" si="256"/>
        <v>0</v>
      </c>
      <c r="OEC80" s="321">
        <f t="shared" si="256"/>
        <v>0</v>
      </c>
      <c r="OED80" s="321">
        <f t="shared" si="256"/>
        <v>0</v>
      </c>
      <c r="OEE80" s="321">
        <f t="shared" si="256"/>
        <v>0</v>
      </c>
      <c r="OEF80" s="321">
        <f t="shared" si="256"/>
        <v>0</v>
      </c>
      <c r="OEG80" s="321">
        <f t="shared" si="256"/>
        <v>0</v>
      </c>
      <c r="OEH80" s="321">
        <f t="shared" si="256"/>
        <v>0</v>
      </c>
      <c r="OEI80" s="321">
        <f t="shared" si="256"/>
        <v>0</v>
      </c>
      <c r="OEJ80" s="321">
        <f t="shared" si="256"/>
        <v>0</v>
      </c>
      <c r="OEK80" s="321">
        <f t="shared" si="256"/>
        <v>0</v>
      </c>
      <c r="OEL80" s="321">
        <f t="shared" si="256"/>
        <v>0</v>
      </c>
      <c r="OEM80" s="321">
        <f t="shared" si="256"/>
        <v>0</v>
      </c>
      <c r="OEN80" s="321">
        <f t="shared" si="256"/>
        <v>0</v>
      </c>
      <c r="OEO80" s="321">
        <f t="shared" si="256"/>
        <v>0</v>
      </c>
      <c r="OEP80" s="321">
        <f t="shared" si="256"/>
        <v>0</v>
      </c>
      <c r="OEQ80" s="321">
        <f t="shared" si="256"/>
        <v>0</v>
      </c>
      <c r="OER80" s="321">
        <f t="shared" si="256"/>
        <v>0</v>
      </c>
      <c r="OES80" s="321">
        <f t="shared" si="256"/>
        <v>0</v>
      </c>
      <c r="OET80" s="321">
        <f t="shared" si="256"/>
        <v>0</v>
      </c>
      <c r="OEU80" s="321">
        <f t="shared" si="256"/>
        <v>0</v>
      </c>
      <c r="OEV80" s="321">
        <f t="shared" si="256"/>
        <v>0</v>
      </c>
      <c r="OEW80" s="321">
        <f t="shared" si="256"/>
        <v>0</v>
      </c>
      <c r="OEX80" s="321">
        <f t="shared" si="256"/>
        <v>0</v>
      </c>
      <c r="OEY80" s="321">
        <f t="shared" si="256"/>
        <v>0</v>
      </c>
      <c r="OEZ80" s="321">
        <f t="shared" si="256"/>
        <v>0</v>
      </c>
      <c r="OFA80" s="321">
        <f t="shared" si="256"/>
        <v>0</v>
      </c>
      <c r="OFB80" s="321">
        <f t="shared" si="256"/>
        <v>0</v>
      </c>
      <c r="OFC80" s="321">
        <f t="shared" si="256"/>
        <v>0</v>
      </c>
      <c r="OFD80" s="321">
        <f t="shared" si="256"/>
        <v>0</v>
      </c>
      <c r="OFE80" s="321">
        <f t="shared" si="256"/>
        <v>0</v>
      </c>
      <c r="OFF80" s="321">
        <f t="shared" si="256"/>
        <v>0</v>
      </c>
      <c r="OFG80" s="321">
        <f t="shared" si="256"/>
        <v>0</v>
      </c>
      <c r="OFH80" s="321">
        <f t="shared" si="256"/>
        <v>0</v>
      </c>
      <c r="OFI80" s="321">
        <f t="shared" si="256"/>
        <v>0</v>
      </c>
      <c r="OFJ80" s="321">
        <f t="shared" si="256"/>
        <v>0</v>
      </c>
      <c r="OFK80" s="321">
        <f t="shared" si="256"/>
        <v>0</v>
      </c>
      <c r="OFL80" s="321">
        <f t="shared" si="256"/>
        <v>0</v>
      </c>
      <c r="OFM80" s="321">
        <f t="shared" si="256"/>
        <v>0</v>
      </c>
      <c r="OFN80" s="321">
        <f t="shared" si="256"/>
        <v>0</v>
      </c>
      <c r="OFO80" s="321">
        <f t="shared" si="256"/>
        <v>0</v>
      </c>
      <c r="OFP80" s="321">
        <f t="shared" si="256"/>
        <v>0</v>
      </c>
      <c r="OFQ80" s="321">
        <f t="shared" si="256"/>
        <v>0</v>
      </c>
      <c r="OFR80" s="321">
        <f t="shared" si="256"/>
        <v>0</v>
      </c>
      <c r="OFS80" s="321">
        <f t="shared" si="256"/>
        <v>0</v>
      </c>
      <c r="OFT80" s="321">
        <f t="shared" si="256"/>
        <v>0</v>
      </c>
      <c r="OFU80" s="321">
        <f t="shared" si="256"/>
        <v>0</v>
      </c>
      <c r="OFV80" s="321">
        <f t="shared" si="256"/>
        <v>0</v>
      </c>
      <c r="OFW80" s="321">
        <f t="shared" si="256"/>
        <v>0</v>
      </c>
      <c r="OFX80" s="321">
        <f t="shared" si="256"/>
        <v>0</v>
      </c>
      <c r="OFY80" s="321">
        <f t="shared" si="256"/>
        <v>0</v>
      </c>
      <c r="OFZ80" s="321">
        <f t="shared" si="256"/>
        <v>0</v>
      </c>
      <c r="OGA80" s="321">
        <f t="shared" si="257"/>
        <v>0</v>
      </c>
      <c r="OGB80" s="321">
        <f t="shared" si="257"/>
        <v>0</v>
      </c>
      <c r="OGC80" s="321">
        <f t="shared" si="257"/>
        <v>0</v>
      </c>
      <c r="OGD80" s="321">
        <f t="shared" si="257"/>
        <v>0</v>
      </c>
      <c r="OGE80" s="321">
        <f t="shared" si="257"/>
        <v>0</v>
      </c>
      <c r="OGF80" s="321">
        <f t="shared" si="257"/>
        <v>0</v>
      </c>
      <c r="OGG80" s="321">
        <f t="shared" si="257"/>
        <v>0</v>
      </c>
      <c r="OGH80" s="321">
        <f t="shared" si="257"/>
        <v>0</v>
      </c>
      <c r="OGI80" s="321">
        <f t="shared" si="257"/>
        <v>0</v>
      </c>
      <c r="OGJ80" s="321">
        <f t="shared" si="257"/>
        <v>0</v>
      </c>
      <c r="OGK80" s="321">
        <f t="shared" si="257"/>
        <v>0</v>
      </c>
      <c r="OGL80" s="321">
        <f t="shared" si="257"/>
        <v>0</v>
      </c>
      <c r="OGM80" s="321">
        <f t="shared" si="257"/>
        <v>0</v>
      </c>
      <c r="OGN80" s="321">
        <f t="shared" si="257"/>
        <v>0</v>
      </c>
      <c r="OGO80" s="321">
        <f t="shared" si="257"/>
        <v>0</v>
      </c>
      <c r="OGP80" s="321">
        <f t="shared" si="257"/>
        <v>0</v>
      </c>
      <c r="OGQ80" s="321">
        <f t="shared" si="257"/>
        <v>0</v>
      </c>
      <c r="OGR80" s="321">
        <f t="shared" si="257"/>
        <v>0</v>
      </c>
      <c r="OGS80" s="321">
        <f t="shared" si="257"/>
        <v>0</v>
      </c>
      <c r="OGT80" s="321">
        <f t="shared" si="257"/>
        <v>0</v>
      </c>
      <c r="OGU80" s="321">
        <f t="shared" si="257"/>
        <v>0</v>
      </c>
      <c r="OGV80" s="321">
        <f t="shared" si="257"/>
        <v>0</v>
      </c>
      <c r="OGW80" s="321">
        <f t="shared" si="257"/>
        <v>0</v>
      </c>
      <c r="OGX80" s="321">
        <f t="shared" si="257"/>
        <v>0</v>
      </c>
      <c r="OGY80" s="321">
        <f t="shared" si="257"/>
        <v>0</v>
      </c>
      <c r="OGZ80" s="321">
        <f t="shared" si="257"/>
        <v>0</v>
      </c>
      <c r="OHA80" s="321">
        <f t="shared" si="257"/>
        <v>0</v>
      </c>
      <c r="OHB80" s="321">
        <f t="shared" si="257"/>
        <v>0</v>
      </c>
      <c r="OHC80" s="321">
        <f t="shared" si="257"/>
        <v>0</v>
      </c>
      <c r="OHD80" s="321">
        <f t="shared" si="257"/>
        <v>0</v>
      </c>
      <c r="OHE80" s="321">
        <f t="shared" si="257"/>
        <v>0</v>
      </c>
      <c r="OHF80" s="321">
        <f t="shared" si="257"/>
        <v>0</v>
      </c>
      <c r="OHG80" s="321">
        <f t="shared" si="257"/>
        <v>0</v>
      </c>
      <c r="OHH80" s="321">
        <f t="shared" si="257"/>
        <v>0</v>
      </c>
      <c r="OHI80" s="321">
        <f t="shared" si="257"/>
        <v>0</v>
      </c>
      <c r="OHJ80" s="321">
        <f t="shared" si="257"/>
        <v>0</v>
      </c>
      <c r="OHK80" s="321">
        <f t="shared" si="257"/>
        <v>0</v>
      </c>
      <c r="OHL80" s="321">
        <f t="shared" si="257"/>
        <v>0</v>
      </c>
      <c r="OHM80" s="321">
        <f t="shared" si="257"/>
        <v>0</v>
      </c>
      <c r="OHN80" s="321">
        <f t="shared" si="257"/>
        <v>0</v>
      </c>
      <c r="OHO80" s="321">
        <f t="shared" si="257"/>
        <v>0</v>
      </c>
      <c r="OHP80" s="321">
        <f t="shared" si="257"/>
        <v>0</v>
      </c>
      <c r="OHQ80" s="321">
        <f t="shared" si="257"/>
        <v>0</v>
      </c>
      <c r="OHR80" s="321">
        <f t="shared" si="257"/>
        <v>0</v>
      </c>
      <c r="OHS80" s="321">
        <f t="shared" si="257"/>
        <v>0</v>
      </c>
      <c r="OHT80" s="321">
        <f t="shared" si="257"/>
        <v>0</v>
      </c>
      <c r="OHU80" s="321">
        <f t="shared" si="257"/>
        <v>0</v>
      </c>
      <c r="OHV80" s="321">
        <f t="shared" si="257"/>
        <v>0</v>
      </c>
      <c r="OHW80" s="321">
        <f t="shared" si="257"/>
        <v>0</v>
      </c>
      <c r="OHX80" s="321">
        <f t="shared" si="257"/>
        <v>0</v>
      </c>
      <c r="OHY80" s="321">
        <f t="shared" si="257"/>
        <v>0</v>
      </c>
      <c r="OHZ80" s="321">
        <f t="shared" si="257"/>
        <v>0</v>
      </c>
      <c r="OIA80" s="321">
        <f t="shared" si="257"/>
        <v>0</v>
      </c>
      <c r="OIB80" s="321">
        <f t="shared" si="257"/>
        <v>0</v>
      </c>
      <c r="OIC80" s="321">
        <f t="shared" si="257"/>
        <v>0</v>
      </c>
      <c r="OID80" s="321">
        <f t="shared" si="257"/>
        <v>0</v>
      </c>
      <c r="OIE80" s="321">
        <f t="shared" si="257"/>
        <v>0</v>
      </c>
      <c r="OIF80" s="321">
        <f t="shared" si="257"/>
        <v>0</v>
      </c>
      <c r="OIG80" s="321">
        <f t="shared" si="257"/>
        <v>0</v>
      </c>
      <c r="OIH80" s="321">
        <f t="shared" si="257"/>
        <v>0</v>
      </c>
      <c r="OII80" s="321">
        <f t="shared" si="257"/>
        <v>0</v>
      </c>
      <c r="OIJ80" s="321">
        <f t="shared" si="257"/>
        <v>0</v>
      </c>
      <c r="OIK80" s="321">
        <f t="shared" si="257"/>
        <v>0</v>
      </c>
      <c r="OIL80" s="321">
        <f t="shared" si="257"/>
        <v>0</v>
      </c>
      <c r="OIM80" s="321">
        <f t="shared" si="258"/>
        <v>0</v>
      </c>
      <c r="OIN80" s="321">
        <f t="shared" si="258"/>
        <v>0</v>
      </c>
      <c r="OIO80" s="321">
        <f t="shared" si="258"/>
        <v>0</v>
      </c>
      <c r="OIP80" s="321">
        <f t="shared" si="258"/>
        <v>0</v>
      </c>
      <c r="OIQ80" s="321">
        <f t="shared" si="258"/>
        <v>0</v>
      </c>
      <c r="OIR80" s="321">
        <f t="shared" si="258"/>
        <v>0</v>
      </c>
      <c r="OIS80" s="321">
        <f t="shared" si="258"/>
        <v>0</v>
      </c>
      <c r="OIT80" s="321">
        <f t="shared" si="258"/>
        <v>0</v>
      </c>
      <c r="OIU80" s="321">
        <f t="shared" si="258"/>
        <v>0</v>
      </c>
      <c r="OIV80" s="321">
        <f t="shared" si="258"/>
        <v>0</v>
      </c>
      <c r="OIW80" s="321">
        <f t="shared" si="258"/>
        <v>0</v>
      </c>
      <c r="OIX80" s="321">
        <f t="shared" si="258"/>
        <v>0</v>
      </c>
      <c r="OIY80" s="321">
        <f t="shared" si="258"/>
        <v>0</v>
      </c>
      <c r="OIZ80" s="321">
        <f t="shared" si="258"/>
        <v>0</v>
      </c>
      <c r="OJA80" s="321">
        <f t="shared" si="258"/>
        <v>0</v>
      </c>
      <c r="OJB80" s="321">
        <f t="shared" si="258"/>
        <v>0</v>
      </c>
      <c r="OJC80" s="321">
        <f t="shared" si="258"/>
        <v>0</v>
      </c>
      <c r="OJD80" s="321">
        <f t="shared" si="258"/>
        <v>0</v>
      </c>
      <c r="OJE80" s="321">
        <f t="shared" si="258"/>
        <v>0</v>
      </c>
      <c r="OJF80" s="321">
        <f t="shared" si="258"/>
        <v>0</v>
      </c>
      <c r="OJG80" s="321">
        <f t="shared" si="258"/>
        <v>0</v>
      </c>
      <c r="OJH80" s="321">
        <f t="shared" si="258"/>
        <v>0</v>
      </c>
      <c r="OJI80" s="321">
        <f t="shared" si="258"/>
        <v>0</v>
      </c>
      <c r="OJJ80" s="321">
        <f t="shared" si="258"/>
        <v>0</v>
      </c>
      <c r="OJK80" s="321">
        <f t="shared" si="258"/>
        <v>0</v>
      </c>
      <c r="OJL80" s="321">
        <f t="shared" si="258"/>
        <v>0</v>
      </c>
      <c r="OJM80" s="321">
        <f t="shared" si="258"/>
        <v>0</v>
      </c>
      <c r="OJN80" s="321">
        <f t="shared" si="258"/>
        <v>0</v>
      </c>
      <c r="OJO80" s="321">
        <f t="shared" si="258"/>
        <v>0</v>
      </c>
      <c r="OJP80" s="321">
        <f t="shared" si="258"/>
        <v>0</v>
      </c>
      <c r="OJQ80" s="321">
        <f t="shared" si="258"/>
        <v>0</v>
      </c>
      <c r="OJR80" s="321">
        <f t="shared" si="258"/>
        <v>0</v>
      </c>
      <c r="OJS80" s="321">
        <f t="shared" si="258"/>
        <v>0</v>
      </c>
      <c r="OJT80" s="321">
        <f t="shared" si="258"/>
        <v>0</v>
      </c>
      <c r="OJU80" s="321">
        <f t="shared" si="258"/>
        <v>0</v>
      </c>
      <c r="OJV80" s="321">
        <f t="shared" si="258"/>
        <v>0</v>
      </c>
      <c r="OJW80" s="321">
        <f t="shared" si="258"/>
        <v>0</v>
      </c>
      <c r="OJX80" s="321">
        <f t="shared" si="258"/>
        <v>0</v>
      </c>
      <c r="OJY80" s="321">
        <f t="shared" si="258"/>
        <v>0</v>
      </c>
      <c r="OJZ80" s="321">
        <f t="shared" si="258"/>
        <v>0</v>
      </c>
      <c r="OKA80" s="321">
        <f t="shared" si="258"/>
        <v>0</v>
      </c>
      <c r="OKB80" s="321">
        <f t="shared" si="258"/>
        <v>0</v>
      </c>
      <c r="OKC80" s="321">
        <f t="shared" si="258"/>
        <v>0</v>
      </c>
      <c r="OKD80" s="321">
        <f t="shared" si="258"/>
        <v>0</v>
      </c>
      <c r="OKE80" s="321">
        <f t="shared" si="258"/>
        <v>0</v>
      </c>
      <c r="OKF80" s="321">
        <f t="shared" si="258"/>
        <v>0</v>
      </c>
      <c r="OKG80" s="321">
        <f t="shared" si="258"/>
        <v>0</v>
      </c>
      <c r="OKH80" s="321">
        <f t="shared" si="258"/>
        <v>0</v>
      </c>
      <c r="OKI80" s="321">
        <f t="shared" si="258"/>
        <v>0</v>
      </c>
      <c r="OKJ80" s="321">
        <f t="shared" si="258"/>
        <v>0</v>
      </c>
      <c r="OKK80" s="321">
        <f t="shared" si="258"/>
        <v>0</v>
      </c>
      <c r="OKL80" s="321">
        <f t="shared" si="258"/>
        <v>0</v>
      </c>
      <c r="OKM80" s="321">
        <f t="shared" si="258"/>
        <v>0</v>
      </c>
      <c r="OKN80" s="321">
        <f t="shared" si="258"/>
        <v>0</v>
      </c>
      <c r="OKO80" s="321">
        <f t="shared" si="258"/>
        <v>0</v>
      </c>
      <c r="OKP80" s="321">
        <f t="shared" si="258"/>
        <v>0</v>
      </c>
      <c r="OKQ80" s="321">
        <f t="shared" si="258"/>
        <v>0</v>
      </c>
      <c r="OKR80" s="321">
        <f t="shared" si="258"/>
        <v>0</v>
      </c>
      <c r="OKS80" s="321">
        <f t="shared" si="258"/>
        <v>0</v>
      </c>
      <c r="OKT80" s="321">
        <f t="shared" si="258"/>
        <v>0</v>
      </c>
      <c r="OKU80" s="321">
        <f t="shared" si="258"/>
        <v>0</v>
      </c>
      <c r="OKV80" s="321">
        <f t="shared" si="258"/>
        <v>0</v>
      </c>
      <c r="OKW80" s="321">
        <f t="shared" si="258"/>
        <v>0</v>
      </c>
      <c r="OKX80" s="321">
        <f t="shared" si="258"/>
        <v>0</v>
      </c>
      <c r="OKY80" s="321">
        <f t="shared" si="259"/>
        <v>0</v>
      </c>
      <c r="OKZ80" s="321">
        <f t="shared" si="259"/>
        <v>0</v>
      </c>
      <c r="OLA80" s="321">
        <f t="shared" si="259"/>
        <v>0</v>
      </c>
      <c r="OLB80" s="321">
        <f t="shared" si="259"/>
        <v>0</v>
      </c>
      <c r="OLC80" s="321">
        <f t="shared" si="259"/>
        <v>0</v>
      </c>
      <c r="OLD80" s="321">
        <f t="shared" si="259"/>
        <v>0</v>
      </c>
      <c r="OLE80" s="321">
        <f t="shared" si="259"/>
        <v>0</v>
      </c>
      <c r="OLF80" s="321">
        <f t="shared" si="259"/>
        <v>0</v>
      </c>
      <c r="OLG80" s="321">
        <f t="shared" si="259"/>
        <v>0</v>
      </c>
      <c r="OLH80" s="321">
        <f t="shared" si="259"/>
        <v>0</v>
      </c>
      <c r="OLI80" s="321">
        <f t="shared" si="259"/>
        <v>0</v>
      </c>
      <c r="OLJ80" s="321">
        <f t="shared" si="259"/>
        <v>0</v>
      </c>
      <c r="OLK80" s="321">
        <f t="shared" si="259"/>
        <v>0</v>
      </c>
      <c r="OLL80" s="321">
        <f t="shared" si="259"/>
        <v>0</v>
      </c>
      <c r="OLM80" s="321">
        <f t="shared" si="259"/>
        <v>0</v>
      </c>
      <c r="OLN80" s="321">
        <f t="shared" si="259"/>
        <v>0</v>
      </c>
      <c r="OLO80" s="321">
        <f t="shared" si="259"/>
        <v>0</v>
      </c>
      <c r="OLP80" s="321">
        <f t="shared" si="259"/>
        <v>0</v>
      </c>
      <c r="OLQ80" s="321">
        <f t="shared" si="259"/>
        <v>0</v>
      </c>
      <c r="OLR80" s="321">
        <f t="shared" si="259"/>
        <v>0</v>
      </c>
      <c r="OLS80" s="321">
        <f t="shared" si="259"/>
        <v>0</v>
      </c>
      <c r="OLT80" s="321">
        <f t="shared" si="259"/>
        <v>0</v>
      </c>
      <c r="OLU80" s="321">
        <f t="shared" si="259"/>
        <v>0</v>
      </c>
      <c r="OLV80" s="321">
        <f t="shared" si="259"/>
        <v>0</v>
      </c>
      <c r="OLW80" s="321">
        <f t="shared" si="259"/>
        <v>0</v>
      </c>
      <c r="OLX80" s="321">
        <f t="shared" si="259"/>
        <v>0</v>
      </c>
      <c r="OLY80" s="321">
        <f t="shared" si="259"/>
        <v>0</v>
      </c>
      <c r="OLZ80" s="321">
        <f t="shared" si="259"/>
        <v>0</v>
      </c>
      <c r="OMA80" s="321">
        <f t="shared" si="259"/>
        <v>0</v>
      </c>
      <c r="OMB80" s="321">
        <f t="shared" si="259"/>
        <v>0</v>
      </c>
      <c r="OMC80" s="321">
        <f t="shared" si="259"/>
        <v>0</v>
      </c>
      <c r="OMD80" s="321">
        <f t="shared" si="259"/>
        <v>0</v>
      </c>
      <c r="OME80" s="321">
        <f t="shared" si="259"/>
        <v>0</v>
      </c>
      <c r="OMF80" s="321">
        <f t="shared" si="259"/>
        <v>0</v>
      </c>
      <c r="OMG80" s="321">
        <f t="shared" si="259"/>
        <v>0</v>
      </c>
      <c r="OMH80" s="321">
        <f t="shared" si="259"/>
        <v>0</v>
      </c>
      <c r="OMI80" s="321">
        <f t="shared" si="259"/>
        <v>0</v>
      </c>
      <c r="OMJ80" s="321">
        <f t="shared" si="259"/>
        <v>0</v>
      </c>
      <c r="OMK80" s="321">
        <f t="shared" si="259"/>
        <v>0</v>
      </c>
      <c r="OML80" s="321">
        <f t="shared" si="259"/>
        <v>0</v>
      </c>
      <c r="OMM80" s="321">
        <f t="shared" si="259"/>
        <v>0</v>
      </c>
      <c r="OMN80" s="321">
        <f t="shared" si="259"/>
        <v>0</v>
      </c>
      <c r="OMO80" s="321">
        <f t="shared" si="259"/>
        <v>0</v>
      </c>
      <c r="OMP80" s="321">
        <f t="shared" si="259"/>
        <v>0</v>
      </c>
      <c r="OMQ80" s="321">
        <f t="shared" si="259"/>
        <v>0</v>
      </c>
      <c r="OMR80" s="321">
        <f t="shared" si="259"/>
        <v>0</v>
      </c>
      <c r="OMS80" s="321">
        <f t="shared" si="259"/>
        <v>0</v>
      </c>
      <c r="OMT80" s="321">
        <f t="shared" si="259"/>
        <v>0</v>
      </c>
      <c r="OMU80" s="321">
        <f t="shared" si="259"/>
        <v>0</v>
      </c>
      <c r="OMV80" s="321">
        <f t="shared" si="259"/>
        <v>0</v>
      </c>
      <c r="OMW80" s="321">
        <f t="shared" si="259"/>
        <v>0</v>
      </c>
      <c r="OMX80" s="321">
        <f t="shared" si="259"/>
        <v>0</v>
      </c>
      <c r="OMY80" s="321">
        <f t="shared" si="259"/>
        <v>0</v>
      </c>
      <c r="OMZ80" s="321">
        <f t="shared" si="259"/>
        <v>0</v>
      </c>
      <c r="ONA80" s="321">
        <f t="shared" si="259"/>
        <v>0</v>
      </c>
      <c r="ONB80" s="321">
        <f t="shared" si="259"/>
        <v>0</v>
      </c>
      <c r="ONC80" s="321">
        <f t="shared" si="259"/>
        <v>0</v>
      </c>
      <c r="OND80" s="321">
        <f t="shared" si="259"/>
        <v>0</v>
      </c>
      <c r="ONE80" s="321">
        <f t="shared" si="259"/>
        <v>0</v>
      </c>
      <c r="ONF80" s="321">
        <f t="shared" si="259"/>
        <v>0</v>
      </c>
      <c r="ONG80" s="321">
        <f t="shared" si="259"/>
        <v>0</v>
      </c>
      <c r="ONH80" s="321">
        <f t="shared" si="259"/>
        <v>0</v>
      </c>
      <c r="ONI80" s="321">
        <f t="shared" si="259"/>
        <v>0</v>
      </c>
      <c r="ONJ80" s="321">
        <f t="shared" si="259"/>
        <v>0</v>
      </c>
      <c r="ONK80" s="321">
        <f t="shared" si="260"/>
        <v>0</v>
      </c>
      <c r="ONL80" s="321">
        <f t="shared" si="260"/>
        <v>0</v>
      </c>
      <c r="ONM80" s="321">
        <f t="shared" si="260"/>
        <v>0</v>
      </c>
      <c r="ONN80" s="321">
        <f t="shared" si="260"/>
        <v>0</v>
      </c>
      <c r="ONO80" s="321">
        <f t="shared" si="260"/>
        <v>0</v>
      </c>
      <c r="ONP80" s="321">
        <f t="shared" si="260"/>
        <v>0</v>
      </c>
      <c r="ONQ80" s="321">
        <f t="shared" si="260"/>
        <v>0</v>
      </c>
      <c r="ONR80" s="321">
        <f t="shared" si="260"/>
        <v>0</v>
      </c>
      <c r="ONS80" s="321">
        <f t="shared" si="260"/>
        <v>0</v>
      </c>
      <c r="ONT80" s="321">
        <f t="shared" si="260"/>
        <v>0</v>
      </c>
      <c r="ONU80" s="321">
        <f t="shared" si="260"/>
        <v>0</v>
      </c>
      <c r="ONV80" s="321">
        <f t="shared" si="260"/>
        <v>0</v>
      </c>
      <c r="ONW80" s="321">
        <f t="shared" si="260"/>
        <v>0</v>
      </c>
      <c r="ONX80" s="321">
        <f t="shared" si="260"/>
        <v>0</v>
      </c>
      <c r="ONY80" s="321">
        <f t="shared" si="260"/>
        <v>0</v>
      </c>
      <c r="ONZ80" s="321">
        <f t="shared" si="260"/>
        <v>0</v>
      </c>
      <c r="OOA80" s="321">
        <f t="shared" si="260"/>
        <v>0</v>
      </c>
      <c r="OOB80" s="321">
        <f t="shared" si="260"/>
        <v>0</v>
      </c>
      <c r="OOC80" s="321">
        <f t="shared" si="260"/>
        <v>0</v>
      </c>
      <c r="OOD80" s="321">
        <f t="shared" si="260"/>
        <v>0</v>
      </c>
      <c r="OOE80" s="321">
        <f t="shared" si="260"/>
        <v>0</v>
      </c>
      <c r="OOF80" s="321">
        <f t="shared" si="260"/>
        <v>0</v>
      </c>
      <c r="OOG80" s="321">
        <f t="shared" si="260"/>
        <v>0</v>
      </c>
      <c r="OOH80" s="321">
        <f t="shared" si="260"/>
        <v>0</v>
      </c>
      <c r="OOI80" s="321">
        <f t="shared" si="260"/>
        <v>0</v>
      </c>
      <c r="OOJ80" s="321">
        <f t="shared" si="260"/>
        <v>0</v>
      </c>
      <c r="OOK80" s="321">
        <f t="shared" si="260"/>
        <v>0</v>
      </c>
      <c r="OOL80" s="321">
        <f t="shared" si="260"/>
        <v>0</v>
      </c>
      <c r="OOM80" s="321">
        <f t="shared" si="260"/>
        <v>0</v>
      </c>
      <c r="OON80" s="321">
        <f t="shared" si="260"/>
        <v>0</v>
      </c>
      <c r="OOO80" s="321">
        <f t="shared" si="260"/>
        <v>0</v>
      </c>
      <c r="OOP80" s="321">
        <f t="shared" si="260"/>
        <v>0</v>
      </c>
      <c r="OOQ80" s="321">
        <f t="shared" si="260"/>
        <v>0</v>
      </c>
      <c r="OOR80" s="321">
        <f t="shared" si="260"/>
        <v>0</v>
      </c>
      <c r="OOS80" s="321">
        <f t="shared" si="260"/>
        <v>0</v>
      </c>
      <c r="OOT80" s="321">
        <f t="shared" si="260"/>
        <v>0</v>
      </c>
      <c r="OOU80" s="321">
        <f t="shared" si="260"/>
        <v>0</v>
      </c>
      <c r="OOV80" s="321">
        <f t="shared" si="260"/>
        <v>0</v>
      </c>
      <c r="OOW80" s="321">
        <f t="shared" si="260"/>
        <v>0</v>
      </c>
      <c r="OOX80" s="321">
        <f t="shared" si="260"/>
        <v>0</v>
      </c>
      <c r="OOY80" s="321">
        <f t="shared" si="260"/>
        <v>0</v>
      </c>
      <c r="OOZ80" s="321">
        <f t="shared" si="260"/>
        <v>0</v>
      </c>
      <c r="OPA80" s="321">
        <f t="shared" si="260"/>
        <v>0</v>
      </c>
      <c r="OPB80" s="321">
        <f t="shared" si="260"/>
        <v>0</v>
      </c>
      <c r="OPC80" s="321">
        <f t="shared" si="260"/>
        <v>0</v>
      </c>
      <c r="OPD80" s="321">
        <f t="shared" si="260"/>
        <v>0</v>
      </c>
      <c r="OPE80" s="321">
        <f t="shared" si="260"/>
        <v>0</v>
      </c>
      <c r="OPF80" s="321">
        <f t="shared" si="260"/>
        <v>0</v>
      </c>
      <c r="OPG80" s="321">
        <f t="shared" si="260"/>
        <v>0</v>
      </c>
      <c r="OPH80" s="321">
        <f t="shared" si="260"/>
        <v>0</v>
      </c>
      <c r="OPI80" s="321">
        <f t="shared" si="260"/>
        <v>0</v>
      </c>
      <c r="OPJ80" s="321">
        <f t="shared" si="260"/>
        <v>0</v>
      </c>
      <c r="OPK80" s="321">
        <f t="shared" si="260"/>
        <v>0</v>
      </c>
      <c r="OPL80" s="321">
        <f t="shared" si="260"/>
        <v>0</v>
      </c>
      <c r="OPM80" s="321">
        <f t="shared" si="260"/>
        <v>0</v>
      </c>
      <c r="OPN80" s="321">
        <f t="shared" si="260"/>
        <v>0</v>
      </c>
      <c r="OPO80" s="321">
        <f t="shared" si="260"/>
        <v>0</v>
      </c>
      <c r="OPP80" s="321">
        <f t="shared" si="260"/>
        <v>0</v>
      </c>
      <c r="OPQ80" s="321">
        <f t="shared" si="260"/>
        <v>0</v>
      </c>
      <c r="OPR80" s="321">
        <f t="shared" si="260"/>
        <v>0</v>
      </c>
      <c r="OPS80" s="321">
        <f t="shared" si="260"/>
        <v>0</v>
      </c>
      <c r="OPT80" s="321">
        <f t="shared" si="260"/>
        <v>0</v>
      </c>
      <c r="OPU80" s="321">
        <f t="shared" si="260"/>
        <v>0</v>
      </c>
      <c r="OPV80" s="321">
        <f t="shared" si="260"/>
        <v>0</v>
      </c>
      <c r="OPW80" s="321">
        <f t="shared" si="261"/>
        <v>0</v>
      </c>
      <c r="OPX80" s="321">
        <f t="shared" si="261"/>
        <v>0</v>
      </c>
      <c r="OPY80" s="321">
        <f t="shared" si="261"/>
        <v>0</v>
      </c>
      <c r="OPZ80" s="321">
        <f t="shared" si="261"/>
        <v>0</v>
      </c>
      <c r="OQA80" s="321">
        <f t="shared" si="261"/>
        <v>0</v>
      </c>
      <c r="OQB80" s="321">
        <f t="shared" si="261"/>
        <v>0</v>
      </c>
      <c r="OQC80" s="321">
        <f t="shared" si="261"/>
        <v>0</v>
      </c>
      <c r="OQD80" s="321">
        <f t="shared" si="261"/>
        <v>0</v>
      </c>
      <c r="OQE80" s="321">
        <f t="shared" si="261"/>
        <v>0</v>
      </c>
      <c r="OQF80" s="321">
        <f t="shared" si="261"/>
        <v>0</v>
      </c>
      <c r="OQG80" s="321">
        <f t="shared" si="261"/>
        <v>0</v>
      </c>
      <c r="OQH80" s="321">
        <f t="shared" si="261"/>
        <v>0</v>
      </c>
      <c r="OQI80" s="321">
        <f t="shared" si="261"/>
        <v>0</v>
      </c>
      <c r="OQJ80" s="321">
        <f t="shared" si="261"/>
        <v>0</v>
      </c>
      <c r="OQK80" s="321">
        <f t="shared" si="261"/>
        <v>0</v>
      </c>
      <c r="OQL80" s="321">
        <f t="shared" si="261"/>
        <v>0</v>
      </c>
      <c r="OQM80" s="321">
        <f t="shared" si="261"/>
        <v>0</v>
      </c>
      <c r="OQN80" s="321">
        <f t="shared" si="261"/>
        <v>0</v>
      </c>
      <c r="OQO80" s="321">
        <f t="shared" si="261"/>
        <v>0</v>
      </c>
      <c r="OQP80" s="321">
        <f t="shared" si="261"/>
        <v>0</v>
      </c>
      <c r="OQQ80" s="321">
        <f t="shared" si="261"/>
        <v>0</v>
      </c>
      <c r="OQR80" s="321">
        <f t="shared" si="261"/>
        <v>0</v>
      </c>
      <c r="OQS80" s="321">
        <f t="shared" si="261"/>
        <v>0</v>
      </c>
      <c r="OQT80" s="321">
        <f t="shared" si="261"/>
        <v>0</v>
      </c>
      <c r="OQU80" s="321">
        <f t="shared" si="261"/>
        <v>0</v>
      </c>
      <c r="OQV80" s="321">
        <f t="shared" si="261"/>
        <v>0</v>
      </c>
      <c r="OQW80" s="321">
        <f t="shared" si="261"/>
        <v>0</v>
      </c>
      <c r="OQX80" s="321">
        <f t="shared" si="261"/>
        <v>0</v>
      </c>
      <c r="OQY80" s="321">
        <f t="shared" si="261"/>
        <v>0</v>
      </c>
      <c r="OQZ80" s="321">
        <f t="shared" si="261"/>
        <v>0</v>
      </c>
      <c r="ORA80" s="321">
        <f t="shared" si="261"/>
        <v>0</v>
      </c>
      <c r="ORB80" s="321">
        <f t="shared" si="261"/>
        <v>0</v>
      </c>
      <c r="ORC80" s="321">
        <f t="shared" si="261"/>
        <v>0</v>
      </c>
      <c r="ORD80" s="321">
        <f t="shared" si="261"/>
        <v>0</v>
      </c>
      <c r="ORE80" s="321">
        <f t="shared" si="261"/>
        <v>0</v>
      </c>
      <c r="ORF80" s="321">
        <f t="shared" si="261"/>
        <v>0</v>
      </c>
      <c r="ORG80" s="321">
        <f t="shared" si="261"/>
        <v>0</v>
      </c>
      <c r="ORH80" s="321">
        <f t="shared" si="261"/>
        <v>0</v>
      </c>
      <c r="ORI80" s="321">
        <f t="shared" si="261"/>
        <v>0</v>
      </c>
      <c r="ORJ80" s="321">
        <f t="shared" si="261"/>
        <v>0</v>
      </c>
      <c r="ORK80" s="321">
        <f t="shared" si="261"/>
        <v>0</v>
      </c>
      <c r="ORL80" s="321">
        <f t="shared" si="261"/>
        <v>0</v>
      </c>
      <c r="ORM80" s="321">
        <f t="shared" si="261"/>
        <v>0</v>
      </c>
      <c r="ORN80" s="321">
        <f t="shared" si="261"/>
        <v>0</v>
      </c>
      <c r="ORO80" s="321">
        <f t="shared" si="261"/>
        <v>0</v>
      </c>
      <c r="ORP80" s="321">
        <f t="shared" si="261"/>
        <v>0</v>
      </c>
      <c r="ORQ80" s="321">
        <f t="shared" si="261"/>
        <v>0</v>
      </c>
      <c r="ORR80" s="321">
        <f t="shared" si="261"/>
        <v>0</v>
      </c>
      <c r="ORS80" s="321">
        <f t="shared" si="261"/>
        <v>0</v>
      </c>
      <c r="ORT80" s="321">
        <f t="shared" si="261"/>
        <v>0</v>
      </c>
      <c r="ORU80" s="321">
        <f t="shared" si="261"/>
        <v>0</v>
      </c>
      <c r="ORV80" s="321">
        <f t="shared" si="261"/>
        <v>0</v>
      </c>
      <c r="ORW80" s="321">
        <f t="shared" si="261"/>
        <v>0</v>
      </c>
      <c r="ORX80" s="321">
        <f t="shared" si="261"/>
        <v>0</v>
      </c>
      <c r="ORY80" s="321">
        <f t="shared" si="261"/>
        <v>0</v>
      </c>
      <c r="ORZ80" s="321">
        <f t="shared" si="261"/>
        <v>0</v>
      </c>
      <c r="OSA80" s="321">
        <f t="shared" si="261"/>
        <v>0</v>
      </c>
      <c r="OSB80" s="321">
        <f t="shared" si="261"/>
        <v>0</v>
      </c>
      <c r="OSC80" s="321">
        <f t="shared" si="261"/>
        <v>0</v>
      </c>
      <c r="OSD80" s="321">
        <f t="shared" si="261"/>
        <v>0</v>
      </c>
      <c r="OSE80" s="321">
        <f t="shared" si="261"/>
        <v>0</v>
      </c>
      <c r="OSF80" s="321">
        <f t="shared" si="261"/>
        <v>0</v>
      </c>
      <c r="OSG80" s="321">
        <f t="shared" si="261"/>
        <v>0</v>
      </c>
      <c r="OSH80" s="321">
        <f t="shared" si="261"/>
        <v>0</v>
      </c>
      <c r="OSI80" s="321">
        <f t="shared" si="262"/>
        <v>0</v>
      </c>
      <c r="OSJ80" s="321">
        <f t="shared" si="262"/>
        <v>0</v>
      </c>
      <c r="OSK80" s="321">
        <f t="shared" si="262"/>
        <v>0</v>
      </c>
      <c r="OSL80" s="321">
        <f t="shared" si="262"/>
        <v>0</v>
      </c>
      <c r="OSM80" s="321">
        <f t="shared" si="262"/>
        <v>0</v>
      </c>
      <c r="OSN80" s="321">
        <f t="shared" si="262"/>
        <v>0</v>
      </c>
      <c r="OSO80" s="321">
        <f t="shared" si="262"/>
        <v>0</v>
      </c>
      <c r="OSP80" s="321">
        <f t="shared" si="262"/>
        <v>0</v>
      </c>
      <c r="OSQ80" s="321">
        <f t="shared" si="262"/>
        <v>0</v>
      </c>
      <c r="OSR80" s="321">
        <f t="shared" si="262"/>
        <v>0</v>
      </c>
      <c r="OSS80" s="321">
        <f t="shared" si="262"/>
        <v>0</v>
      </c>
      <c r="OST80" s="321">
        <f t="shared" si="262"/>
        <v>0</v>
      </c>
      <c r="OSU80" s="321">
        <f t="shared" si="262"/>
        <v>0</v>
      </c>
      <c r="OSV80" s="321">
        <f t="shared" si="262"/>
        <v>0</v>
      </c>
      <c r="OSW80" s="321">
        <f t="shared" si="262"/>
        <v>0</v>
      </c>
      <c r="OSX80" s="321">
        <f t="shared" si="262"/>
        <v>0</v>
      </c>
      <c r="OSY80" s="321">
        <f t="shared" si="262"/>
        <v>0</v>
      </c>
      <c r="OSZ80" s="321">
        <f t="shared" si="262"/>
        <v>0</v>
      </c>
      <c r="OTA80" s="321">
        <f t="shared" si="262"/>
        <v>0</v>
      </c>
      <c r="OTB80" s="321">
        <f t="shared" si="262"/>
        <v>0</v>
      </c>
      <c r="OTC80" s="321">
        <f t="shared" si="262"/>
        <v>0</v>
      </c>
      <c r="OTD80" s="321">
        <f t="shared" si="262"/>
        <v>0</v>
      </c>
      <c r="OTE80" s="321">
        <f t="shared" si="262"/>
        <v>0</v>
      </c>
      <c r="OTF80" s="321">
        <f t="shared" si="262"/>
        <v>0</v>
      </c>
      <c r="OTG80" s="321">
        <f t="shared" si="262"/>
        <v>0</v>
      </c>
      <c r="OTH80" s="321">
        <f t="shared" si="262"/>
        <v>0</v>
      </c>
      <c r="OTI80" s="321">
        <f t="shared" si="262"/>
        <v>0</v>
      </c>
      <c r="OTJ80" s="321">
        <f t="shared" si="262"/>
        <v>0</v>
      </c>
      <c r="OTK80" s="321">
        <f t="shared" si="262"/>
        <v>0</v>
      </c>
      <c r="OTL80" s="321">
        <f t="shared" si="262"/>
        <v>0</v>
      </c>
      <c r="OTM80" s="321">
        <f t="shared" si="262"/>
        <v>0</v>
      </c>
      <c r="OTN80" s="321">
        <f t="shared" si="262"/>
        <v>0</v>
      </c>
      <c r="OTO80" s="321">
        <f t="shared" si="262"/>
        <v>0</v>
      </c>
      <c r="OTP80" s="321">
        <f t="shared" si="262"/>
        <v>0</v>
      </c>
      <c r="OTQ80" s="321">
        <f t="shared" si="262"/>
        <v>0</v>
      </c>
      <c r="OTR80" s="321">
        <f t="shared" si="262"/>
        <v>0</v>
      </c>
      <c r="OTS80" s="321">
        <f t="shared" si="262"/>
        <v>0</v>
      </c>
      <c r="OTT80" s="321">
        <f t="shared" si="262"/>
        <v>0</v>
      </c>
      <c r="OTU80" s="321">
        <f t="shared" si="262"/>
        <v>0</v>
      </c>
      <c r="OTV80" s="321">
        <f t="shared" si="262"/>
        <v>0</v>
      </c>
      <c r="OTW80" s="321">
        <f t="shared" si="262"/>
        <v>0</v>
      </c>
      <c r="OTX80" s="321">
        <f t="shared" si="262"/>
        <v>0</v>
      </c>
      <c r="OTY80" s="321">
        <f t="shared" si="262"/>
        <v>0</v>
      </c>
      <c r="OTZ80" s="321">
        <f t="shared" si="262"/>
        <v>0</v>
      </c>
      <c r="OUA80" s="321">
        <f t="shared" si="262"/>
        <v>0</v>
      </c>
      <c r="OUB80" s="321">
        <f t="shared" si="262"/>
        <v>0</v>
      </c>
      <c r="OUC80" s="321">
        <f t="shared" si="262"/>
        <v>0</v>
      </c>
      <c r="OUD80" s="321">
        <f t="shared" si="262"/>
        <v>0</v>
      </c>
      <c r="OUE80" s="321">
        <f t="shared" si="262"/>
        <v>0</v>
      </c>
      <c r="OUF80" s="321">
        <f t="shared" si="262"/>
        <v>0</v>
      </c>
      <c r="OUG80" s="321">
        <f t="shared" si="262"/>
        <v>0</v>
      </c>
      <c r="OUH80" s="321">
        <f t="shared" si="262"/>
        <v>0</v>
      </c>
      <c r="OUI80" s="321">
        <f t="shared" si="262"/>
        <v>0</v>
      </c>
      <c r="OUJ80" s="321">
        <f t="shared" si="262"/>
        <v>0</v>
      </c>
      <c r="OUK80" s="321">
        <f t="shared" si="262"/>
        <v>0</v>
      </c>
      <c r="OUL80" s="321">
        <f t="shared" si="262"/>
        <v>0</v>
      </c>
      <c r="OUM80" s="321">
        <f t="shared" si="262"/>
        <v>0</v>
      </c>
      <c r="OUN80" s="321">
        <f t="shared" si="262"/>
        <v>0</v>
      </c>
      <c r="OUO80" s="321">
        <f t="shared" si="262"/>
        <v>0</v>
      </c>
      <c r="OUP80" s="321">
        <f t="shared" si="262"/>
        <v>0</v>
      </c>
      <c r="OUQ80" s="321">
        <f t="shared" si="262"/>
        <v>0</v>
      </c>
      <c r="OUR80" s="321">
        <f t="shared" si="262"/>
        <v>0</v>
      </c>
      <c r="OUS80" s="321">
        <f t="shared" si="262"/>
        <v>0</v>
      </c>
      <c r="OUT80" s="321">
        <f t="shared" si="262"/>
        <v>0</v>
      </c>
      <c r="OUU80" s="321">
        <f t="shared" si="263"/>
        <v>0</v>
      </c>
      <c r="OUV80" s="321">
        <f t="shared" si="263"/>
        <v>0</v>
      </c>
      <c r="OUW80" s="321">
        <f t="shared" si="263"/>
        <v>0</v>
      </c>
      <c r="OUX80" s="321">
        <f t="shared" si="263"/>
        <v>0</v>
      </c>
      <c r="OUY80" s="321">
        <f t="shared" si="263"/>
        <v>0</v>
      </c>
      <c r="OUZ80" s="321">
        <f t="shared" si="263"/>
        <v>0</v>
      </c>
      <c r="OVA80" s="321">
        <f t="shared" si="263"/>
        <v>0</v>
      </c>
      <c r="OVB80" s="321">
        <f t="shared" si="263"/>
        <v>0</v>
      </c>
      <c r="OVC80" s="321">
        <f t="shared" si="263"/>
        <v>0</v>
      </c>
      <c r="OVD80" s="321">
        <f t="shared" si="263"/>
        <v>0</v>
      </c>
      <c r="OVE80" s="321">
        <f t="shared" si="263"/>
        <v>0</v>
      </c>
      <c r="OVF80" s="321">
        <f t="shared" si="263"/>
        <v>0</v>
      </c>
      <c r="OVG80" s="321">
        <f t="shared" si="263"/>
        <v>0</v>
      </c>
      <c r="OVH80" s="321">
        <f t="shared" si="263"/>
        <v>0</v>
      </c>
      <c r="OVI80" s="321">
        <f t="shared" si="263"/>
        <v>0</v>
      </c>
      <c r="OVJ80" s="321">
        <f t="shared" si="263"/>
        <v>0</v>
      </c>
      <c r="OVK80" s="321">
        <f t="shared" si="263"/>
        <v>0</v>
      </c>
      <c r="OVL80" s="321">
        <f t="shared" si="263"/>
        <v>0</v>
      </c>
      <c r="OVM80" s="321">
        <f t="shared" si="263"/>
        <v>0</v>
      </c>
      <c r="OVN80" s="321">
        <f t="shared" si="263"/>
        <v>0</v>
      </c>
      <c r="OVO80" s="321">
        <f t="shared" si="263"/>
        <v>0</v>
      </c>
      <c r="OVP80" s="321">
        <f t="shared" si="263"/>
        <v>0</v>
      </c>
      <c r="OVQ80" s="321">
        <f t="shared" si="263"/>
        <v>0</v>
      </c>
      <c r="OVR80" s="321">
        <f t="shared" si="263"/>
        <v>0</v>
      </c>
      <c r="OVS80" s="321">
        <f t="shared" si="263"/>
        <v>0</v>
      </c>
      <c r="OVT80" s="321">
        <f t="shared" si="263"/>
        <v>0</v>
      </c>
      <c r="OVU80" s="321">
        <f t="shared" si="263"/>
        <v>0</v>
      </c>
      <c r="OVV80" s="321">
        <f t="shared" si="263"/>
        <v>0</v>
      </c>
      <c r="OVW80" s="321">
        <f t="shared" si="263"/>
        <v>0</v>
      </c>
      <c r="OVX80" s="321">
        <f t="shared" si="263"/>
        <v>0</v>
      </c>
      <c r="OVY80" s="321">
        <f t="shared" si="263"/>
        <v>0</v>
      </c>
      <c r="OVZ80" s="321">
        <f t="shared" si="263"/>
        <v>0</v>
      </c>
      <c r="OWA80" s="321">
        <f t="shared" si="263"/>
        <v>0</v>
      </c>
      <c r="OWB80" s="321">
        <f t="shared" si="263"/>
        <v>0</v>
      </c>
      <c r="OWC80" s="321">
        <f t="shared" si="263"/>
        <v>0</v>
      </c>
      <c r="OWD80" s="321">
        <f t="shared" si="263"/>
        <v>0</v>
      </c>
      <c r="OWE80" s="321">
        <f t="shared" si="263"/>
        <v>0</v>
      </c>
      <c r="OWF80" s="321">
        <f t="shared" si="263"/>
        <v>0</v>
      </c>
      <c r="OWG80" s="321">
        <f t="shared" si="263"/>
        <v>0</v>
      </c>
      <c r="OWH80" s="321">
        <f t="shared" si="263"/>
        <v>0</v>
      </c>
      <c r="OWI80" s="321">
        <f t="shared" si="263"/>
        <v>0</v>
      </c>
      <c r="OWJ80" s="321">
        <f t="shared" si="263"/>
        <v>0</v>
      </c>
      <c r="OWK80" s="321">
        <f t="shared" si="263"/>
        <v>0</v>
      </c>
      <c r="OWL80" s="321">
        <f t="shared" si="263"/>
        <v>0</v>
      </c>
      <c r="OWM80" s="321">
        <f t="shared" si="263"/>
        <v>0</v>
      </c>
      <c r="OWN80" s="321">
        <f t="shared" si="263"/>
        <v>0</v>
      </c>
      <c r="OWO80" s="321">
        <f t="shared" si="263"/>
        <v>0</v>
      </c>
      <c r="OWP80" s="321">
        <f t="shared" si="263"/>
        <v>0</v>
      </c>
      <c r="OWQ80" s="321">
        <f t="shared" si="263"/>
        <v>0</v>
      </c>
      <c r="OWR80" s="321">
        <f t="shared" si="263"/>
        <v>0</v>
      </c>
      <c r="OWS80" s="321">
        <f t="shared" si="263"/>
        <v>0</v>
      </c>
      <c r="OWT80" s="321">
        <f t="shared" si="263"/>
        <v>0</v>
      </c>
      <c r="OWU80" s="321">
        <f t="shared" si="263"/>
        <v>0</v>
      </c>
      <c r="OWV80" s="321">
        <f t="shared" si="263"/>
        <v>0</v>
      </c>
      <c r="OWW80" s="321">
        <f t="shared" si="263"/>
        <v>0</v>
      </c>
      <c r="OWX80" s="321">
        <f t="shared" si="263"/>
        <v>0</v>
      </c>
      <c r="OWY80" s="321">
        <f t="shared" si="263"/>
        <v>0</v>
      </c>
      <c r="OWZ80" s="321">
        <f t="shared" si="263"/>
        <v>0</v>
      </c>
      <c r="OXA80" s="321">
        <f t="shared" si="263"/>
        <v>0</v>
      </c>
      <c r="OXB80" s="321">
        <f t="shared" si="263"/>
        <v>0</v>
      </c>
      <c r="OXC80" s="321">
        <f t="shared" si="263"/>
        <v>0</v>
      </c>
      <c r="OXD80" s="321">
        <f t="shared" si="263"/>
        <v>0</v>
      </c>
      <c r="OXE80" s="321">
        <f t="shared" si="263"/>
        <v>0</v>
      </c>
      <c r="OXF80" s="321">
        <f t="shared" si="263"/>
        <v>0</v>
      </c>
      <c r="OXG80" s="321">
        <f t="shared" si="264"/>
        <v>0</v>
      </c>
      <c r="OXH80" s="321">
        <f t="shared" si="264"/>
        <v>0</v>
      </c>
      <c r="OXI80" s="321">
        <f t="shared" si="264"/>
        <v>0</v>
      </c>
      <c r="OXJ80" s="321">
        <f t="shared" si="264"/>
        <v>0</v>
      </c>
      <c r="OXK80" s="321">
        <f t="shared" si="264"/>
        <v>0</v>
      </c>
      <c r="OXL80" s="321">
        <f t="shared" si="264"/>
        <v>0</v>
      </c>
      <c r="OXM80" s="321">
        <f t="shared" si="264"/>
        <v>0</v>
      </c>
      <c r="OXN80" s="321">
        <f t="shared" si="264"/>
        <v>0</v>
      </c>
      <c r="OXO80" s="321">
        <f t="shared" si="264"/>
        <v>0</v>
      </c>
      <c r="OXP80" s="321">
        <f t="shared" si="264"/>
        <v>0</v>
      </c>
      <c r="OXQ80" s="321">
        <f t="shared" si="264"/>
        <v>0</v>
      </c>
      <c r="OXR80" s="321">
        <f t="shared" si="264"/>
        <v>0</v>
      </c>
      <c r="OXS80" s="321">
        <f t="shared" si="264"/>
        <v>0</v>
      </c>
      <c r="OXT80" s="321">
        <f t="shared" si="264"/>
        <v>0</v>
      </c>
      <c r="OXU80" s="321">
        <f t="shared" si="264"/>
        <v>0</v>
      </c>
      <c r="OXV80" s="321">
        <f t="shared" si="264"/>
        <v>0</v>
      </c>
      <c r="OXW80" s="321">
        <f t="shared" si="264"/>
        <v>0</v>
      </c>
      <c r="OXX80" s="321">
        <f t="shared" si="264"/>
        <v>0</v>
      </c>
      <c r="OXY80" s="321">
        <f t="shared" si="264"/>
        <v>0</v>
      </c>
      <c r="OXZ80" s="321">
        <f t="shared" si="264"/>
        <v>0</v>
      </c>
      <c r="OYA80" s="321">
        <f t="shared" si="264"/>
        <v>0</v>
      </c>
      <c r="OYB80" s="321">
        <f t="shared" si="264"/>
        <v>0</v>
      </c>
      <c r="OYC80" s="321">
        <f t="shared" si="264"/>
        <v>0</v>
      </c>
      <c r="OYD80" s="321">
        <f t="shared" si="264"/>
        <v>0</v>
      </c>
      <c r="OYE80" s="321">
        <f t="shared" si="264"/>
        <v>0</v>
      </c>
      <c r="OYF80" s="321">
        <f t="shared" si="264"/>
        <v>0</v>
      </c>
      <c r="OYG80" s="321">
        <f t="shared" si="264"/>
        <v>0</v>
      </c>
      <c r="OYH80" s="321">
        <f t="shared" si="264"/>
        <v>0</v>
      </c>
      <c r="OYI80" s="321">
        <f t="shared" si="264"/>
        <v>0</v>
      </c>
      <c r="OYJ80" s="321">
        <f t="shared" si="264"/>
        <v>0</v>
      </c>
      <c r="OYK80" s="321">
        <f t="shared" si="264"/>
        <v>0</v>
      </c>
      <c r="OYL80" s="321">
        <f t="shared" si="264"/>
        <v>0</v>
      </c>
      <c r="OYM80" s="321">
        <f t="shared" si="264"/>
        <v>0</v>
      </c>
      <c r="OYN80" s="321">
        <f t="shared" si="264"/>
        <v>0</v>
      </c>
      <c r="OYO80" s="321">
        <f t="shared" si="264"/>
        <v>0</v>
      </c>
      <c r="OYP80" s="321">
        <f t="shared" si="264"/>
        <v>0</v>
      </c>
      <c r="OYQ80" s="321">
        <f t="shared" si="264"/>
        <v>0</v>
      </c>
      <c r="OYR80" s="321">
        <f t="shared" si="264"/>
        <v>0</v>
      </c>
      <c r="OYS80" s="321">
        <f t="shared" si="264"/>
        <v>0</v>
      </c>
      <c r="OYT80" s="321">
        <f t="shared" si="264"/>
        <v>0</v>
      </c>
      <c r="OYU80" s="321">
        <f t="shared" si="264"/>
        <v>0</v>
      </c>
      <c r="OYV80" s="321">
        <f t="shared" si="264"/>
        <v>0</v>
      </c>
      <c r="OYW80" s="321">
        <f t="shared" si="264"/>
        <v>0</v>
      </c>
      <c r="OYX80" s="321">
        <f t="shared" si="264"/>
        <v>0</v>
      </c>
      <c r="OYY80" s="321">
        <f t="shared" si="264"/>
        <v>0</v>
      </c>
      <c r="OYZ80" s="321">
        <f t="shared" si="264"/>
        <v>0</v>
      </c>
      <c r="OZA80" s="321">
        <f t="shared" si="264"/>
        <v>0</v>
      </c>
      <c r="OZB80" s="321">
        <f t="shared" si="264"/>
        <v>0</v>
      </c>
      <c r="OZC80" s="321">
        <f t="shared" si="264"/>
        <v>0</v>
      </c>
      <c r="OZD80" s="321">
        <f t="shared" si="264"/>
        <v>0</v>
      </c>
      <c r="OZE80" s="321">
        <f t="shared" si="264"/>
        <v>0</v>
      </c>
      <c r="OZF80" s="321">
        <f t="shared" si="264"/>
        <v>0</v>
      </c>
      <c r="OZG80" s="321">
        <f t="shared" si="264"/>
        <v>0</v>
      </c>
      <c r="OZH80" s="321">
        <f t="shared" si="264"/>
        <v>0</v>
      </c>
      <c r="OZI80" s="321">
        <f t="shared" si="264"/>
        <v>0</v>
      </c>
      <c r="OZJ80" s="321">
        <f t="shared" si="264"/>
        <v>0</v>
      </c>
      <c r="OZK80" s="321">
        <f t="shared" si="264"/>
        <v>0</v>
      </c>
      <c r="OZL80" s="321">
        <f t="shared" si="264"/>
        <v>0</v>
      </c>
      <c r="OZM80" s="321">
        <f t="shared" si="264"/>
        <v>0</v>
      </c>
      <c r="OZN80" s="321">
        <f t="shared" si="264"/>
        <v>0</v>
      </c>
      <c r="OZO80" s="321">
        <f t="shared" si="264"/>
        <v>0</v>
      </c>
      <c r="OZP80" s="321">
        <f t="shared" si="264"/>
        <v>0</v>
      </c>
      <c r="OZQ80" s="321">
        <f t="shared" si="264"/>
        <v>0</v>
      </c>
      <c r="OZR80" s="321">
        <f t="shared" si="264"/>
        <v>0</v>
      </c>
      <c r="OZS80" s="321">
        <f t="shared" si="265"/>
        <v>0</v>
      </c>
      <c r="OZT80" s="321">
        <f t="shared" si="265"/>
        <v>0</v>
      </c>
      <c r="OZU80" s="321">
        <f t="shared" si="265"/>
        <v>0</v>
      </c>
      <c r="OZV80" s="321">
        <f t="shared" si="265"/>
        <v>0</v>
      </c>
      <c r="OZW80" s="321">
        <f t="shared" si="265"/>
        <v>0</v>
      </c>
      <c r="OZX80" s="321">
        <f t="shared" si="265"/>
        <v>0</v>
      </c>
      <c r="OZY80" s="321">
        <f t="shared" si="265"/>
        <v>0</v>
      </c>
      <c r="OZZ80" s="321">
        <f t="shared" si="265"/>
        <v>0</v>
      </c>
      <c r="PAA80" s="321">
        <f t="shared" si="265"/>
        <v>0</v>
      </c>
      <c r="PAB80" s="321">
        <f t="shared" si="265"/>
        <v>0</v>
      </c>
      <c r="PAC80" s="321">
        <f t="shared" si="265"/>
        <v>0</v>
      </c>
      <c r="PAD80" s="321">
        <f t="shared" si="265"/>
        <v>0</v>
      </c>
      <c r="PAE80" s="321">
        <f t="shared" si="265"/>
        <v>0</v>
      </c>
      <c r="PAF80" s="321">
        <f t="shared" si="265"/>
        <v>0</v>
      </c>
      <c r="PAG80" s="321">
        <f t="shared" si="265"/>
        <v>0</v>
      </c>
      <c r="PAH80" s="321">
        <f t="shared" si="265"/>
        <v>0</v>
      </c>
      <c r="PAI80" s="321">
        <f t="shared" si="265"/>
        <v>0</v>
      </c>
      <c r="PAJ80" s="321">
        <f t="shared" si="265"/>
        <v>0</v>
      </c>
      <c r="PAK80" s="321">
        <f t="shared" si="265"/>
        <v>0</v>
      </c>
      <c r="PAL80" s="321">
        <f t="shared" si="265"/>
        <v>0</v>
      </c>
      <c r="PAM80" s="321">
        <f t="shared" si="265"/>
        <v>0</v>
      </c>
      <c r="PAN80" s="321">
        <f t="shared" si="265"/>
        <v>0</v>
      </c>
      <c r="PAO80" s="321">
        <f t="shared" si="265"/>
        <v>0</v>
      </c>
      <c r="PAP80" s="321">
        <f t="shared" si="265"/>
        <v>0</v>
      </c>
      <c r="PAQ80" s="321">
        <f t="shared" si="265"/>
        <v>0</v>
      </c>
      <c r="PAR80" s="321">
        <f t="shared" si="265"/>
        <v>0</v>
      </c>
      <c r="PAS80" s="321">
        <f t="shared" si="265"/>
        <v>0</v>
      </c>
      <c r="PAT80" s="321">
        <f t="shared" si="265"/>
        <v>0</v>
      </c>
      <c r="PAU80" s="321">
        <f t="shared" si="265"/>
        <v>0</v>
      </c>
      <c r="PAV80" s="321">
        <f t="shared" si="265"/>
        <v>0</v>
      </c>
      <c r="PAW80" s="321">
        <f t="shared" si="265"/>
        <v>0</v>
      </c>
      <c r="PAX80" s="321">
        <f t="shared" si="265"/>
        <v>0</v>
      </c>
      <c r="PAY80" s="321">
        <f t="shared" si="265"/>
        <v>0</v>
      </c>
      <c r="PAZ80" s="321">
        <f t="shared" si="265"/>
        <v>0</v>
      </c>
      <c r="PBA80" s="321">
        <f t="shared" si="265"/>
        <v>0</v>
      </c>
      <c r="PBB80" s="321">
        <f t="shared" si="265"/>
        <v>0</v>
      </c>
      <c r="PBC80" s="321">
        <f t="shared" si="265"/>
        <v>0</v>
      </c>
      <c r="PBD80" s="321">
        <f t="shared" si="265"/>
        <v>0</v>
      </c>
      <c r="PBE80" s="321">
        <f t="shared" si="265"/>
        <v>0</v>
      </c>
      <c r="PBF80" s="321">
        <f t="shared" si="265"/>
        <v>0</v>
      </c>
      <c r="PBG80" s="321">
        <f t="shared" si="265"/>
        <v>0</v>
      </c>
      <c r="PBH80" s="321">
        <f t="shared" si="265"/>
        <v>0</v>
      </c>
      <c r="PBI80" s="321">
        <f t="shared" si="265"/>
        <v>0</v>
      </c>
      <c r="PBJ80" s="321">
        <f t="shared" si="265"/>
        <v>0</v>
      </c>
      <c r="PBK80" s="321">
        <f t="shared" si="265"/>
        <v>0</v>
      </c>
      <c r="PBL80" s="321">
        <f t="shared" si="265"/>
        <v>0</v>
      </c>
      <c r="PBM80" s="321">
        <f t="shared" si="265"/>
        <v>0</v>
      </c>
      <c r="PBN80" s="321">
        <f t="shared" si="265"/>
        <v>0</v>
      </c>
      <c r="PBO80" s="321">
        <f t="shared" si="265"/>
        <v>0</v>
      </c>
      <c r="PBP80" s="321">
        <f t="shared" si="265"/>
        <v>0</v>
      </c>
      <c r="PBQ80" s="321">
        <f t="shared" si="265"/>
        <v>0</v>
      </c>
      <c r="PBR80" s="321">
        <f t="shared" si="265"/>
        <v>0</v>
      </c>
      <c r="PBS80" s="321">
        <f t="shared" si="265"/>
        <v>0</v>
      </c>
      <c r="PBT80" s="321">
        <f t="shared" si="265"/>
        <v>0</v>
      </c>
      <c r="PBU80" s="321">
        <f t="shared" si="265"/>
        <v>0</v>
      </c>
      <c r="PBV80" s="321">
        <f t="shared" si="265"/>
        <v>0</v>
      </c>
      <c r="PBW80" s="321">
        <f t="shared" si="265"/>
        <v>0</v>
      </c>
      <c r="PBX80" s="321">
        <f t="shared" si="265"/>
        <v>0</v>
      </c>
      <c r="PBY80" s="321">
        <f t="shared" si="265"/>
        <v>0</v>
      </c>
      <c r="PBZ80" s="321">
        <f t="shared" si="265"/>
        <v>0</v>
      </c>
      <c r="PCA80" s="321">
        <f t="shared" si="265"/>
        <v>0</v>
      </c>
      <c r="PCB80" s="321">
        <f t="shared" si="265"/>
        <v>0</v>
      </c>
      <c r="PCC80" s="321">
        <f t="shared" si="265"/>
        <v>0</v>
      </c>
      <c r="PCD80" s="321">
        <f t="shared" si="265"/>
        <v>0</v>
      </c>
      <c r="PCE80" s="321">
        <f t="shared" si="266"/>
        <v>0</v>
      </c>
      <c r="PCF80" s="321">
        <f t="shared" si="266"/>
        <v>0</v>
      </c>
      <c r="PCG80" s="321">
        <f t="shared" si="266"/>
        <v>0</v>
      </c>
      <c r="PCH80" s="321">
        <f t="shared" si="266"/>
        <v>0</v>
      </c>
      <c r="PCI80" s="321">
        <f t="shared" si="266"/>
        <v>0</v>
      </c>
      <c r="PCJ80" s="321">
        <f t="shared" si="266"/>
        <v>0</v>
      </c>
      <c r="PCK80" s="321">
        <f t="shared" si="266"/>
        <v>0</v>
      </c>
      <c r="PCL80" s="321">
        <f t="shared" si="266"/>
        <v>0</v>
      </c>
      <c r="PCM80" s="321">
        <f t="shared" si="266"/>
        <v>0</v>
      </c>
      <c r="PCN80" s="321">
        <f t="shared" si="266"/>
        <v>0</v>
      </c>
      <c r="PCO80" s="321">
        <f t="shared" si="266"/>
        <v>0</v>
      </c>
      <c r="PCP80" s="321">
        <f t="shared" si="266"/>
        <v>0</v>
      </c>
      <c r="PCQ80" s="321">
        <f t="shared" si="266"/>
        <v>0</v>
      </c>
      <c r="PCR80" s="321">
        <f t="shared" si="266"/>
        <v>0</v>
      </c>
      <c r="PCS80" s="321">
        <f t="shared" si="266"/>
        <v>0</v>
      </c>
      <c r="PCT80" s="321">
        <f t="shared" si="266"/>
        <v>0</v>
      </c>
      <c r="PCU80" s="321">
        <f t="shared" si="266"/>
        <v>0</v>
      </c>
      <c r="PCV80" s="321">
        <f t="shared" si="266"/>
        <v>0</v>
      </c>
      <c r="PCW80" s="321">
        <f t="shared" si="266"/>
        <v>0</v>
      </c>
      <c r="PCX80" s="321">
        <f t="shared" si="266"/>
        <v>0</v>
      </c>
      <c r="PCY80" s="321">
        <f t="shared" si="266"/>
        <v>0</v>
      </c>
      <c r="PCZ80" s="321">
        <f t="shared" si="266"/>
        <v>0</v>
      </c>
      <c r="PDA80" s="321">
        <f t="shared" si="266"/>
        <v>0</v>
      </c>
      <c r="PDB80" s="321">
        <f t="shared" si="266"/>
        <v>0</v>
      </c>
      <c r="PDC80" s="321">
        <f t="shared" si="266"/>
        <v>0</v>
      </c>
      <c r="PDD80" s="321">
        <f t="shared" si="266"/>
        <v>0</v>
      </c>
      <c r="PDE80" s="321">
        <f t="shared" si="266"/>
        <v>0</v>
      </c>
      <c r="PDF80" s="321">
        <f t="shared" si="266"/>
        <v>0</v>
      </c>
      <c r="PDG80" s="321">
        <f t="shared" si="266"/>
        <v>0</v>
      </c>
      <c r="PDH80" s="321">
        <f t="shared" si="266"/>
        <v>0</v>
      </c>
      <c r="PDI80" s="321">
        <f t="shared" si="266"/>
        <v>0</v>
      </c>
      <c r="PDJ80" s="321">
        <f t="shared" si="266"/>
        <v>0</v>
      </c>
      <c r="PDK80" s="321">
        <f t="shared" si="266"/>
        <v>0</v>
      </c>
      <c r="PDL80" s="321">
        <f t="shared" si="266"/>
        <v>0</v>
      </c>
      <c r="PDM80" s="321">
        <f t="shared" si="266"/>
        <v>0</v>
      </c>
      <c r="PDN80" s="321">
        <f t="shared" si="266"/>
        <v>0</v>
      </c>
      <c r="PDO80" s="321">
        <f t="shared" si="266"/>
        <v>0</v>
      </c>
      <c r="PDP80" s="321">
        <f t="shared" si="266"/>
        <v>0</v>
      </c>
      <c r="PDQ80" s="321">
        <f t="shared" si="266"/>
        <v>0</v>
      </c>
      <c r="PDR80" s="321">
        <f t="shared" si="266"/>
        <v>0</v>
      </c>
      <c r="PDS80" s="321">
        <f t="shared" si="266"/>
        <v>0</v>
      </c>
      <c r="PDT80" s="321">
        <f t="shared" si="266"/>
        <v>0</v>
      </c>
      <c r="PDU80" s="321">
        <f t="shared" si="266"/>
        <v>0</v>
      </c>
      <c r="PDV80" s="321">
        <f t="shared" si="266"/>
        <v>0</v>
      </c>
      <c r="PDW80" s="321">
        <f t="shared" si="266"/>
        <v>0</v>
      </c>
      <c r="PDX80" s="321">
        <f t="shared" si="266"/>
        <v>0</v>
      </c>
      <c r="PDY80" s="321">
        <f t="shared" si="266"/>
        <v>0</v>
      </c>
      <c r="PDZ80" s="321">
        <f t="shared" si="266"/>
        <v>0</v>
      </c>
      <c r="PEA80" s="321">
        <f t="shared" si="266"/>
        <v>0</v>
      </c>
      <c r="PEB80" s="321">
        <f t="shared" si="266"/>
        <v>0</v>
      </c>
      <c r="PEC80" s="321">
        <f t="shared" si="266"/>
        <v>0</v>
      </c>
      <c r="PED80" s="321">
        <f t="shared" si="266"/>
        <v>0</v>
      </c>
      <c r="PEE80" s="321">
        <f t="shared" si="266"/>
        <v>0</v>
      </c>
      <c r="PEF80" s="321">
        <f t="shared" si="266"/>
        <v>0</v>
      </c>
      <c r="PEG80" s="321">
        <f t="shared" si="266"/>
        <v>0</v>
      </c>
      <c r="PEH80" s="321">
        <f t="shared" si="266"/>
        <v>0</v>
      </c>
      <c r="PEI80" s="321">
        <f t="shared" si="266"/>
        <v>0</v>
      </c>
      <c r="PEJ80" s="321">
        <f t="shared" si="266"/>
        <v>0</v>
      </c>
      <c r="PEK80" s="321">
        <f t="shared" si="266"/>
        <v>0</v>
      </c>
      <c r="PEL80" s="321">
        <f t="shared" si="266"/>
        <v>0</v>
      </c>
      <c r="PEM80" s="321">
        <f t="shared" si="266"/>
        <v>0</v>
      </c>
      <c r="PEN80" s="321">
        <f t="shared" si="266"/>
        <v>0</v>
      </c>
      <c r="PEO80" s="321">
        <f t="shared" si="266"/>
        <v>0</v>
      </c>
      <c r="PEP80" s="321">
        <f t="shared" si="266"/>
        <v>0</v>
      </c>
      <c r="PEQ80" s="321">
        <f t="shared" si="267"/>
        <v>0</v>
      </c>
      <c r="PER80" s="321">
        <f t="shared" si="267"/>
        <v>0</v>
      </c>
      <c r="PES80" s="321">
        <f t="shared" si="267"/>
        <v>0</v>
      </c>
      <c r="PET80" s="321">
        <f t="shared" si="267"/>
        <v>0</v>
      </c>
      <c r="PEU80" s="321">
        <f t="shared" si="267"/>
        <v>0</v>
      </c>
      <c r="PEV80" s="321">
        <f t="shared" si="267"/>
        <v>0</v>
      </c>
      <c r="PEW80" s="321">
        <f t="shared" si="267"/>
        <v>0</v>
      </c>
      <c r="PEX80" s="321">
        <f t="shared" si="267"/>
        <v>0</v>
      </c>
      <c r="PEY80" s="321">
        <f t="shared" si="267"/>
        <v>0</v>
      </c>
      <c r="PEZ80" s="321">
        <f t="shared" si="267"/>
        <v>0</v>
      </c>
      <c r="PFA80" s="321">
        <f t="shared" si="267"/>
        <v>0</v>
      </c>
      <c r="PFB80" s="321">
        <f t="shared" si="267"/>
        <v>0</v>
      </c>
      <c r="PFC80" s="321">
        <f t="shared" si="267"/>
        <v>0</v>
      </c>
      <c r="PFD80" s="321">
        <f t="shared" si="267"/>
        <v>0</v>
      </c>
      <c r="PFE80" s="321">
        <f t="shared" si="267"/>
        <v>0</v>
      </c>
      <c r="PFF80" s="321">
        <f t="shared" si="267"/>
        <v>0</v>
      </c>
      <c r="PFG80" s="321">
        <f t="shared" si="267"/>
        <v>0</v>
      </c>
      <c r="PFH80" s="321">
        <f t="shared" si="267"/>
        <v>0</v>
      </c>
      <c r="PFI80" s="321">
        <f t="shared" si="267"/>
        <v>0</v>
      </c>
      <c r="PFJ80" s="321">
        <f t="shared" si="267"/>
        <v>0</v>
      </c>
      <c r="PFK80" s="321">
        <f t="shared" si="267"/>
        <v>0</v>
      </c>
      <c r="PFL80" s="321">
        <f t="shared" si="267"/>
        <v>0</v>
      </c>
      <c r="PFM80" s="321">
        <f t="shared" si="267"/>
        <v>0</v>
      </c>
      <c r="PFN80" s="321">
        <f t="shared" si="267"/>
        <v>0</v>
      </c>
      <c r="PFO80" s="321">
        <f t="shared" si="267"/>
        <v>0</v>
      </c>
      <c r="PFP80" s="321">
        <f t="shared" si="267"/>
        <v>0</v>
      </c>
      <c r="PFQ80" s="321">
        <f t="shared" si="267"/>
        <v>0</v>
      </c>
      <c r="PFR80" s="321">
        <f t="shared" si="267"/>
        <v>0</v>
      </c>
      <c r="PFS80" s="321">
        <f t="shared" si="267"/>
        <v>0</v>
      </c>
      <c r="PFT80" s="321">
        <f t="shared" si="267"/>
        <v>0</v>
      </c>
      <c r="PFU80" s="321">
        <f t="shared" si="267"/>
        <v>0</v>
      </c>
      <c r="PFV80" s="321">
        <f t="shared" si="267"/>
        <v>0</v>
      </c>
      <c r="PFW80" s="321">
        <f t="shared" si="267"/>
        <v>0</v>
      </c>
      <c r="PFX80" s="321">
        <f t="shared" si="267"/>
        <v>0</v>
      </c>
      <c r="PFY80" s="321">
        <f t="shared" si="267"/>
        <v>0</v>
      </c>
      <c r="PFZ80" s="321">
        <f t="shared" si="267"/>
        <v>0</v>
      </c>
      <c r="PGA80" s="321">
        <f t="shared" si="267"/>
        <v>0</v>
      </c>
      <c r="PGB80" s="321">
        <f t="shared" si="267"/>
        <v>0</v>
      </c>
      <c r="PGC80" s="321">
        <f t="shared" si="267"/>
        <v>0</v>
      </c>
      <c r="PGD80" s="321">
        <f t="shared" si="267"/>
        <v>0</v>
      </c>
      <c r="PGE80" s="321">
        <f t="shared" si="267"/>
        <v>0</v>
      </c>
      <c r="PGF80" s="321">
        <f t="shared" si="267"/>
        <v>0</v>
      </c>
      <c r="PGG80" s="321">
        <f t="shared" si="267"/>
        <v>0</v>
      </c>
      <c r="PGH80" s="321">
        <f t="shared" si="267"/>
        <v>0</v>
      </c>
      <c r="PGI80" s="321">
        <f t="shared" si="267"/>
        <v>0</v>
      </c>
      <c r="PGJ80" s="321">
        <f t="shared" si="267"/>
        <v>0</v>
      </c>
      <c r="PGK80" s="321">
        <f t="shared" si="267"/>
        <v>0</v>
      </c>
      <c r="PGL80" s="321">
        <f t="shared" si="267"/>
        <v>0</v>
      </c>
      <c r="PGM80" s="321">
        <f t="shared" si="267"/>
        <v>0</v>
      </c>
      <c r="PGN80" s="321">
        <f t="shared" si="267"/>
        <v>0</v>
      </c>
      <c r="PGO80" s="321">
        <f t="shared" si="267"/>
        <v>0</v>
      </c>
      <c r="PGP80" s="321">
        <f t="shared" si="267"/>
        <v>0</v>
      </c>
      <c r="PGQ80" s="321">
        <f t="shared" si="267"/>
        <v>0</v>
      </c>
      <c r="PGR80" s="321">
        <f t="shared" si="267"/>
        <v>0</v>
      </c>
      <c r="PGS80" s="321">
        <f t="shared" si="267"/>
        <v>0</v>
      </c>
      <c r="PGT80" s="321">
        <f t="shared" si="267"/>
        <v>0</v>
      </c>
      <c r="PGU80" s="321">
        <f t="shared" si="267"/>
        <v>0</v>
      </c>
      <c r="PGV80" s="321">
        <f t="shared" si="267"/>
        <v>0</v>
      </c>
      <c r="PGW80" s="321">
        <f t="shared" si="267"/>
        <v>0</v>
      </c>
      <c r="PGX80" s="321">
        <f t="shared" si="267"/>
        <v>0</v>
      </c>
      <c r="PGY80" s="321">
        <f t="shared" si="267"/>
        <v>0</v>
      </c>
      <c r="PGZ80" s="321">
        <f t="shared" si="267"/>
        <v>0</v>
      </c>
      <c r="PHA80" s="321">
        <f t="shared" si="267"/>
        <v>0</v>
      </c>
      <c r="PHB80" s="321">
        <f t="shared" si="267"/>
        <v>0</v>
      </c>
      <c r="PHC80" s="321">
        <f t="shared" si="268"/>
        <v>0</v>
      </c>
      <c r="PHD80" s="321">
        <f t="shared" si="268"/>
        <v>0</v>
      </c>
      <c r="PHE80" s="321">
        <f t="shared" si="268"/>
        <v>0</v>
      </c>
      <c r="PHF80" s="321">
        <f t="shared" si="268"/>
        <v>0</v>
      </c>
      <c r="PHG80" s="321">
        <f t="shared" si="268"/>
        <v>0</v>
      </c>
      <c r="PHH80" s="321">
        <f t="shared" si="268"/>
        <v>0</v>
      </c>
      <c r="PHI80" s="321">
        <f t="shared" si="268"/>
        <v>0</v>
      </c>
      <c r="PHJ80" s="321">
        <f t="shared" si="268"/>
        <v>0</v>
      </c>
      <c r="PHK80" s="321">
        <f t="shared" si="268"/>
        <v>0</v>
      </c>
      <c r="PHL80" s="321">
        <f t="shared" si="268"/>
        <v>0</v>
      </c>
      <c r="PHM80" s="321">
        <f t="shared" si="268"/>
        <v>0</v>
      </c>
      <c r="PHN80" s="321">
        <f t="shared" si="268"/>
        <v>0</v>
      </c>
      <c r="PHO80" s="321">
        <f t="shared" si="268"/>
        <v>0</v>
      </c>
      <c r="PHP80" s="321">
        <f t="shared" si="268"/>
        <v>0</v>
      </c>
      <c r="PHQ80" s="321">
        <f t="shared" si="268"/>
        <v>0</v>
      </c>
      <c r="PHR80" s="321">
        <f t="shared" si="268"/>
        <v>0</v>
      </c>
      <c r="PHS80" s="321">
        <f t="shared" si="268"/>
        <v>0</v>
      </c>
      <c r="PHT80" s="321">
        <f t="shared" si="268"/>
        <v>0</v>
      </c>
      <c r="PHU80" s="321">
        <f t="shared" si="268"/>
        <v>0</v>
      </c>
      <c r="PHV80" s="321">
        <f t="shared" si="268"/>
        <v>0</v>
      </c>
      <c r="PHW80" s="321">
        <f t="shared" si="268"/>
        <v>0</v>
      </c>
      <c r="PHX80" s="321">
        <f t="shared" si="268"/>
        <v>0</v>
      </c>
      <c r="PHY80" s="321">
        <f t="shared" si="268"/>
        <v>0</v>
      </c>
      <c r="PHZ80" s="321">
        <f t="shared" si="268"/>
        <v>0</v>
      </c>
      <c r="PIA80" s="321">
        <f t="shared" si="268"/>
        <v>0</v>
      </c>
      <c r="PIB80" s="321">
        <f t="shared" si="268"/>
        <v>0</v>
      </c>
      <c r="PIC80" s="321">
        <f t="shared" si="268"/>
        <v>0</v>
      </c>
      <c r="PID80" s="321">
        <f t="shared" si="268"/>
        <v>0</v>
      </c>
      <c r="PIE80" s="321">
        <f t="shared" si="268"/>
        <v>0</v>
      </c>
      <c r="PIF80" s="321">
        <f t="shared" si="268"/>
        <v>0</v>
      </c>
      <c r="PIG80" s="321">
        <f t="shared" si="268"/>
        <v>0</v>
      </c>
      <c r="PIH80" s="321">
        <f t="shared" si="268"/>
        <v>0</v>
      </c>
      <c r="PII80" s="321">
        <f t="shared" si="268"/>
        <v>0</v>
      </c>
      <c r="PIJ80" s="321">
        <f t="shared" si="268"/>
        <v>0</v>
      </c>
      <c r="PIK80" s="321">
        <f t="shared" si="268"/>
        <v>0</v>
      </c>
      <c r="PIL80" s="321">
        <f t="shared" si="268"/>
        <v>0</v>
      </c>
      <c r="PIM80" s="321">
        <f t="shared" si="268"/>
        <v>0</v>
      </c>
      <c r="PIN80" s="321">
        <f t="shared" si="268"/>
        <v>0</v>
      </c>
      <c r="PIO80" s="321">
        <f t="shared" si="268"/>
        <v>0</v>
      </c>
      <c r="PIP80" s="321">
        <f t="shared" si="268"/>
        <v>0</v>
      </c>
      <c r="PIQ80" s="321">
        <f t="shared" si="268"/>
        <v>0</v>
      </c>
      <c r="PIR80" s="321">
        <f t="shared" si="268"/>
        <v>0</v>
      </c>
      <c r="PIS80" s="321">
        <f t="shared" si="268"/>
        <v>0</v>
      </c>
      <c r="PIT80" s="321">
        <f t="shared" si="268"/>
        <v>0</v>
      </c>
      <c r="PIU80" s="321">
        <f t="shared" si="268"/>
        <v>0</v>
      </c>
      <c r="PIV80" s="321">
        <f t="shared" si="268"/>
        <v>0</v>
      </c>
      <c r="PIW80" s="321">
        <f t="shared" si="268"/>
        <v>0</v>
      </c>
      <c r="PIX80" s="321">
        <f t="shared" si="268"/>
        <v>0</v>
      </c>
      <c r="PIY80" s="321">
        <f t="shared" si="268"/>
        <v>0</v>
      </c>
      <c r="PIZ80" s="321">
        <f t="shared" si="268"/>
        <v>0</v>
      </c>
      <c r="PJA80" s="321">
        <f t="shared" si="268"/>
        <v>0</v>
      </c>
      <c r="PJB80" s="321">
        <f t="shared" si="268"/>
        <v>0</v>
      </c>
      <c r="PJC80" s="321">
        <f t="shared" si="268"/>
        <v>0</v>
      </c>
      <c r="PJD80" s="321">
        <f t="shared" si="268"/>
        <v>0</v>
      </c>
      <c r="PJE80" s="321">
        <f t="shared" si="268"/>
        <v>0</v>
      </c>
      <c r="PJF80" s="321">
        <f t="shared" si="268"/>
        <v>0</v>
      </c>
      <c r="PJG80" s="321">
        <f t="shared" si="268"/>
        <v>0</v>
      </c>
      <c r="PJH80" s="321">
        <f t="shared" si="268"/>
        <v>0</v>
      </c>
      <c r="PJI80" s="321">
        <f t="shared" si="268"/>
        <v>0</v>
      </c>
      <c r="PJJ80" s="321">
        <f t="shared" si="268"/>
        <v>0</v>
      </c>
      <c r="PJK80" s="321">
        <f t="shared" si="268"/>
        <v>0</v>
      </c>
      <c r="PJL80" s="321">
        <f t="shared" si="268"/>
        <v>0</v>
      </c>
      <c r="PJM80" s="321">
        <f t="shared" si="268"/>
        <v>0</v>
      </c>
      <c r="PJN80" s="321">
        <f t="shared" si="268"/>
        <v>0</v>
      </c>
      <c r="PJO80" s="321">
        <f t="shared" si="269"/>
        <v>0</v>
      </c>
      <c r="PJP80" s="321">
        <f t="shared" si="269"/>
        <v>0</v>
      </c>
      <c r="PJQ80" s="321">
        <f t="shared" si="269"/>
        <v>0</v>
      </c>
      <c r="PJR80" s="321">
        <f t="shared" si="269"/>
        <v>0</v>
      </c>
      <c r="PJS80" s="321">
        <f t="shared" si="269"/>
        <v>0</v>
      </c>
      <c r="PJT80" s="321">
        <f t="shared" si="269"/>
        <v>0</v>
      </c>
      <c r="PJU80" s="321">
        <f t="shared" si="269"/>
        <v>0</v>
      </c>
      <c r="PJV80" s="321">
        <f t="shared" si="269"/>
        <v>0</v>
      </c>
      <c r="PJW80" s="321">
        <f t="shared" si="269"/>
        <v>0</v>
      </c>
      <c r="PJX80" s="321">
        <f t="shared" si="269"/>
        <v>0</v>
      </c>
      <c r="PJY80" s="321">
        <f t="shared" si="269"/>
        <v>0</v>
      </c>
      <c r="PJZ80" s="321">
        <f t="shared" si="269"/>
        <v>0</v>
      </c>
      <c r="PKA80" s="321">
        <f t="shared" si="269"/>
        <v>0</v>
      </c>
      <c r="PKB80" s="321">
        <f t="shared" si="269"/>
        <v>0</v>
      </c>
      <c r="PKC80" s="321">
        <f t="shared" si="269"/>
        <v>0</v>
      </c>
      <c r="PKD80" s="321">
        <f t="shared" si="269"/>
        <v>0</v>
      </c>
      <c r="PKE80" s="321">
        <f t="shared" si="269"/>
        <v>0</v>
      </c>
      <c r="PKF80" s="321">
        <f t="shared" si="269"/>
        <v>0</v>
      </c>
      <c r="PKG80" s="321">
        <f t="shared" si="269"/>
        <v>0</v>
      </c>
      <c r="PKH80" s="321">
        <f t="shared" si="269"/>
        <v>0</v>
      </c>
      <c r="PKI80" s="321">
        <f t="shared" si="269"/>
        <v>0</v>
      </c>
      <c r="PKJ80" s="321">
        <f t="shared" si="269"/>
        <v>0</v>
      </c>
      <c r="PKK80" s="321">
        <f t="shared" si="269"/>
        <v>0</v>
      </c>
      <c r="PKL80" s="321">
        <f t="shared" si="269"/>
        <v>0</v>
      </c>
      <c r="PKM80" s="321">
        <f t="shared" si="269"/>
        <v>0</v>
      </c>
      <c r="PKN80" s="321">
        <f t="shared" si="269"/>
        <v>0</v>
      </c>
      <c r="PKO80" s="321">
        <f t="shared" si="269"/>
        <v>0</v>
      </c>
      <c r="PKP80" s="321">
        <f t="shared" si="269"/>
        <v>0</v>
      </c>
      <c r="PKQ80" s="321">
        <f t="shared" si="269"/>
        <v>0</v>
      </c>
      <c r="PKR80" s="321">
        <f t="shared" si="269"/>
        <v>0</v>
      </c>
      <c r="PKS80" s="321">
        <f t="shared" si="269"/>
        <v>0</v>
      </c>
      <c r="PKT80" s="321">
        <f t="shared" si="269"/>
        <v>0</v>
      </c>
      <c r="PKU80" s="321">
        <f t="shared" si="269"/>
        <v>0</v>
      </c>
      <c r="PKV80" s="321">
        <f t="shared" si="269"/>
        <v>0</v>
      </c>
      <c r="PKW80" s="321">
        <f t="shared" si="269"/>
        <v>0</v>
      </c>
      <c r="PKX80" s="321">
        <f t="shared" si="269"/>
        <v>0</v>
      </c>
      <c r="PKY80" s="321">
        <f t="shared" si="269"/>
        <v>0</v>
      </c>
      <c r="PKZ80" s="321">
        <f t="shared" si="269"/>
        <v>0</v>
      </c>
      <c r="PLA80" s="321">
        <f t="shared" si="269"/>
        <v>0</v>
      </c>
      <c r="PLB80" s="321">
        <f t="shared" si="269"/>
        <v>0</v>
      </c>
      <c r="PLC80" s="321">
        <f t="shared" si="269"/>
        <v>0</v>
      </c>
      <c r="PLD80" s="321">
        <f t="shared" si="269"/>
        <v>0</v>
      </c>
      <c r="PLE80" s="321">
        <f t="shared" si="269"/>
        <v>0</v>
      </c>
      <c r="PLF80" s="321">
        <f t="shared" si="269"/>
        <v>0</v>
      </c>
      <c r="PLG80" s="321">
        <f t="shared" si="269"/>
        <v>0</v>
      </c>
      <c r="PLH80" s="321">
        <f t="shared" si="269"/>
        <v>0</v>
      </c>
      <c r="PLI80" s="321">
        <f t="shared" si="269"/>
        <v>0</v>
      </c>
      <c r="PLJ80" s="321">
        <f t="shared" si="269"/>
        <v>0</v>
      </c>
      <c r="PLK80" s="321">
        <f t="shared" si="269"/>
        <v>0</v>
      </c>
      <c r="PLL80" s="321">
        <f t="shared" si="269"/>
        <v>0</v>
      </c>
      <c r="PLM80" s="321">
        <f t="shared" si="269"/>
        <v>0</v>
      </c>
      <c r="PLN80" s="321">
        <f t="shared" si="269"/>
        <v>0</v>
      </c>
      <c r="PLO80" s="321">
        <f t="shared" si="269"/>
        <v>0</v>
      </c>
      <c r="PLP80" s="321">
        <f t="shared" si="269"/>
        <v>0</v>
      </c>
      <c r="PLQ80" s="321">
        <f t="shared" si="269"/>
        <v>0</v>
      </c>
      <c r="PLR80" s="321">
        <f t="shared" si="269"/>
        <v>0</v>
      </c>
      <c r="PLS80" s="321">
        <f t="shared" si="269"/>
        <v>0</v>
      </c>
      <c r="PLT80" s="321">
        <f t="shared" si="269"/>
        <v>0</v>
      </c>
      <c r="PLU80" s="321">
        <f t="shared" si="269"/>
        <v>0</v>
      </c>
      <c r="PLV80" s="321">
        <f t="shared" si="269"/>
        <v>0</v>
      </c>
      <c r="PLW80" s="321">
        <f t="shared" si="269"/>
        <v>0</v>
      </c>
      <c r="PLX80" s="321">
        <f t="shared" si="269"/>
        <v>0</v>
      </c>
      <c r="PLY80" s="321">
        <f t="shared" si="269"/>
        <v>0</v>
      </c>
      <c r="PLZ80" s="321">
        <f t="shared" si="269"/>
        <v>0</v>
      </c>
      <c r="PMA80" s="321">
        <f t="shared" si="270"/>
        <v>0</v>
      </c>
      <c r="PMB80" s="321">
        <f t="shared" si="270"/>
        <v>0</v>
      </c>
      <c r="PMC80" s="321">
        <f t="shared" si="270"/>
        <v>0</v>
      </c>
      <c r="PMD80" s="321">
        <f t="shared" si="270"/>
        <v>0</v>
      </c>
      <c r="PME80" s="321">
        <f t="shared" si="270"/>
        <v>0</v>
      </c>
      <c r="PMF80" s="321">
        <f t="shared" si="270"/>
        <v>0</v>
      </c>
      <c r="PMG80" s="321">
        <f t="shared" si="270"/>
        <v>0</v>
      </c>
      <c r="PMH80" s="321">
        <f t="shared" si="270"/>
        <v>0</v>
      </c>
      <c r="PMI80" s="321">
        <f t="shared" si="270"/>
        <v>0</v>
      </c>
      <c r="PMJ80" s="321">
        <f t="shared" si="270"/>
        <v>0</v>
      </c>
      <c r="PMK80" s="321">
        <f t="shared" si="270"/>
        <v>0</v>
      </c>
      <c r="PML80" s="321">
        <f t="shared" si="270"/>
        <v>0</v>
      </c>
      <c r="PMM80" s="321">
        <f t="shared" si="270"/>
        <v>0</v>
      </c>
      <c r="PMN80" s="321">
        <f t="shared" si="270"/>
        <v>0</v>
      </c>
      <c r="PMO80" s="321">
        <f t="shared" si="270"/>
        <v>0</v>
      </c>
      <c r="PMP80" s="321">
        <f t="shared" si="270"/>
        <v>0</v>
      </c>
      <c r="PMQ80" s="321">
        <f t="shared" si="270"/>
        <v>0</v>
      </c>
      <c r="PMR80" s="321">
        <f t="shared" si="270"/>
        <v>0</v>
      </c>
      <c r="PMS80" s="321">
        <f t="shared" si="270"/>
        <v>0</v>
      </c>
      <c r="PMT80" s="321">
        <f t="shared" si="270"/>
        <v>0</v>
      </c>
      <c r="PMU80" s="321">
        <f t="shared" si="270"/>
        <v>0</v>
      </c>
      <c r="PMV80" s="321">
        <f t="shared" si="270"/>
        <v>0</v>
      </c>
      <c r="PMW80" s="321">
        <f t="shared" si="270"/>
        <v>0</v>
      </c>
      <c r="PMX80" s="321">
        <f t="shared" si="270"/>
        <v>0</v>
      </c>
      <c r="PMY80" s="321">
        <f t="shared" si="270"/>
        <v>0</v>
      </c>
      <c r="PMZ80" s="321">
        <f t="shared" si="270"/>
        <v>0</v>
      </c>
      <c r="PNA80" s="321">
        <f t="shared" si="270"/>
        <v>0</v>
      </c>
      <c r="PNB80" s="321">
        <f t="shared" si="270"/>
        <v>0</v>
      </c>
      <c r="PNC80" s="321">
        <f t="shared" si="270"/>
        <v>0</v>
      </c>
      <c r="PND80" s="321">
        <f t="shared" si="270"/>
        <v>0</v>
      </c>
      <c r="PNE80" s="321">
        <f t="shared" si="270"/>
        <v>0</v>
      </c>
      <c r="PNF80" s="321">
        <f t="shared" si="270"/>
        <v>0</v>
      </c>
      <c r="PNG80" s="321">
        <f t="shared" si="270"/>
        <v>0</v>
      </c>
      <c r="PNH80" s="321">
        <f t="shared" si="270"/>
        <v>0</v>
      </c>
      <c r="PNI80" s="321">
        <f t="shared" si="270"/>
        <v>0</v>
      </c>
      <c r="PNJ80" s="321">
        <f t="shared" si="270"/>
        <v>0</v>
      </c>
      <c r="PNK80" s="321">
        <f t="shared" si="270"/>
        <v>0</v>
      </c>
      <c r="PNL80" s="321">
        <f t="shared" si="270"/>
        <v>0</v>
      </c>
      <c r="PNM80" s="321">
        <f t="shared" si="270"/>
        <v>0</v>
      </c>
      <c r="PNN80" s="321">
        <f t="shared" si="270"/>
        <v>0</v>
      </c>
      <c r="PNO80" s="321">
        <f t="shared" si="270"/>
        <v>0</v>
      </c>
      <c r="PNP80" s="321">
        <f t="shared" si="270"/>
        <v>0</v>
      </c>
      <c r="PNQ80" s="321">
        <f t="shared" si="270"/>
        <v>0</v>
      </c>
      <c r="PNR80" s="321">
        <f t="shared" si="270"/>
        <v>0</v>
      </c>
      <c r="PNS80" s="321">
        <f t="shared" si="270"/>
        <v>0</v>
      </c>
      <c r="PNT80" s="321">
        <f t="shared" si="270"/>
        <v>0</v>
      </c>
      <c r="PNU80" s="321">
        <f t="shared" si="270"/>
        <v>0</v>
      </c>
      <c r="PNV80" s="321">
        <f t="shared" si="270"/>
        <v>0</v>
      </c>
      <c r="PNW80" s="321">
        <f t="shared" si="270"/>
        <v>0</v>
      </c>
      <c r="PNX80" s="321">
        <f t="shared" si="270"/>
        <v>0</v>
      </c>
      <c r="PNY80" s="321">
        <f t="shared" si="270"/>
        <v>0</v>
      </c>
      <c r="PNZ80" s="321">
        <f t="shared" si="270"/>
        <v>0</v>
      </c>
      <c r="POA80" s="321">
        <f t="shared" si="270"/>
        <v>0</v>
      </c>
      <c r="POB80" s="321">
        <f t="shared" si="270"/>
        <v>0</v>
      </c>
      <c r="POC80" s="321">
        <f t="shared" si="270"/>
        <v>0</v>
      </c>
      <c r="POD80" s="321">
        <f t="shared" si="270"/>
        <v>0</v>
      </c>
      <c r="POE80" s="321">
        <f t="shared" si="270"/>
        <v>0</v>
      </c>
      <c r="POF80" s="321">
        <f t="shared" si="270"/>
        <v>0</v>
      </c>
      <c r="POG80" s="321">
        <f t="shared" si="270"/>
        <v>0</v>
      </c>
      <c r="POH80" s="321">
        <f t="shared" si="270"/>
        <v>0</v>
      </c>
      <c r="POI80" s="321">
        <f t="shared" si="270"/>
        <v>0</v>
      </c>
      <c r="POJ80" s="321">
        <f t="shared" si="270"/>
        <v>0</v>
      </c>
      <c r="POK80" s="321">
        <f t="shared" si="270"/>
        <v>0</v>
      </c>
      <c r="POL80" s="321">
        <f t="shared" si="270"/>
        <v>0</v>
      </c>
      <c r="POM80" s="321">
        <f t="shared" si="271"/>
        <v>0</v>
      </c>
      <c r="PON80" s="321">
        <f t="shared" si="271"/>
        <v>0</v>
      </c>
      <c r="POO80" s="321">
        <f t="shared" si="271"/>
        <v>0</v>
      </c>
      <c r="POP80" s="321">
        <f t="shared" si="271"/>
        <v>0</v>
      </c>
      <c r="POQ80" s="321">
        <f t="shared" si="271"/>
        <v>0</v>
      </c>
      <c r="POR80" s="321">
        <f t="shared" si="271"/>
        <v>0</v>
      </c>
      <c r="POS80" s="321">
        <f t="shared" si="271"/>
        <v>0</v>
      </c>
      <c r="POT80" s="321">
        <f t="shared" si="271"/>
        <v>0</v>
      </c>
      <c r="POU80" s="321">
        <f t="shared" si="271"/>
        <v>0</v>
      </c>
      <c r="POV80" s="321">
        <f t="shared" si="271"/>
        <v>0</v>
      </c>
      <c r="POW80" s="321">
        <f t="shared" si="271"/>
        <v>0</v>
      </c>
      <c r="POX80" s="321">
        <f t="shared" si="271"/>
        <v>0</v>
      </c>
      <c r="POY80" s="321">
        <f t="shared" si="271"/>
        <v>0</v>
      </c>
      <c r="POZ80" s="321">
        <f t="shared" si="271"/>
        <v>0</v>
      </c>
      <c r="PPA80" s="321">
        <f t="shared" si="271"/>
        <v>0</v>
      </c>
      <c r="PPB80" s="321">
        <f t="shared" si="271"/>
        <v>0</v>
      </c>
      <c r="PPC80" s="321">
        <f t="shared" si="271"/>
        <v>0</v>
      </c>
      <c r="PPD80" s="321">
        <f t="shared" si="271"/>
        <v>0</v>
      </c>
      <c r="PPE80" s="321">
        <f t="shared" si="271"/>
        <v>0</v>
      </c>
      <c r="PPF80" s="321">
        <f t="shared" si="271"/>
        <v>0</v>
      </c>
      <c r="PPG80" s="321">
        <f t="shared" si="271"/>
        <v>0</v>
      </c>
      <c r="PPH80" s="321">
        <f t="shared" si="271"/>
        <v>0</v>
      </c>
      <c r="PPI80" s="321">
        <f t="shared" si="271"/>
        <v>0</v>
      </c>
      <c r="PPJ80" s="321">
        <f t="shared" si="271"/>
        <v>0</v>
      </c>
      <c r="PPK80" s="321">
        <f t="shared" si="271"/>
        <v>0</v>
      </c>
      <c r="PPL80" s="321">
        <f t="shared" si="271"/>
        <v>0</v>
      </c>
      <c r="PPM80" s="321">
        <f t="shared" si="271"/>
        <v>0</v>
      </c>
      <c r="PPN80" s="321">
        <f t="shared" si="271"/>
        <v>0</v>
      </c>
      <c r="PPO80" s="321">
        <f t="shared" si="271"/>
        <v>0</v>
      </c>
      <c r="PPP80" s="321">
        <f t="shared" si="271"/>
        <v>0</v>
      </c>
      <c r="PPQ80" s="321">
        <f t="shared" si="271"/>
        <v>0</v>
      </c>
      <c r="PPR80" s="321">
        <f t="shared" si="271"/>
        <v>0</v>
      </c>
      <c r="PPS80" s="321">
        <f t="shared" si="271"/>
        <v>0</v>
      </c>
      <c r="PPT80" s="321">
        <f t="shared" si="271"/>
        <v>0</v>
      </c>
      <c r="PPU80" s="321">
        <f t="shared" si="271"/>
        <v>0</v>
      </c>
      <c r="PPV80" s="321">
        <f t="shared" si="271"/>
        <v>0</v>
      </c>
      <c r="PPW80" s="321">
        <f t="shared" si="271"/>
        <v>0</v>
      </c>
      <c r="PPX80" s="321">
        <f t="shared" si="271"/>
        <v>0</v>
      </c>
      <c r="PPY80" s="321">
        <f t="shared" si="271"/>
        <v>0</v>
      </c>
      <c r="PPZ80" s="321">
        <f t="shared" si="271"/>
        <v>0</v>
      </c>
      <c r="PQA80" s="321">
        <f t="shared" si="271"/>
        <v>0</v>
      </c>
      <c r="PQB80" s="321">
        <f t="shared" si="271"/>
        <v>0</v>
      </c>
      <c r="PQC80" s="321">
        <f t="shared" si="271"/>
        <v>0</v>
      </c>
      <c r="PQD80" s="321">
        <f t="shared" si="271"/>
        <v>0</v>
      </c>
      <c r="PQE80" s="321">
        <f t="shared" si="271"/>
        <v>0</v>
      </c>
      <c r="PQF80" s="321">
        <f t="shared" si="271"/>
        <v>0</v>
      </c>
      <c r="PQG80" s="321">
        <f t="shared" si="271"/>
        <v>0</v>
      </c>
      <c r="PQH80" s="321">
        <f t="shared" si="271"/>
        <v>0</v>
      </c>
      <c r="PQI80" s="321">
        <f t="shared" si="271"/>
        <v>0</v>
      </c>
      <c r="PQJ80" s="321">
        <f t="shared" si="271"/>
        <v>0</v>
      </c>
      <c r="PQK80" s="321">
        <f t="shared" si="271"/>
        <v>0</v>
      </c>
      <c r="PQL80" s="321">
        <f t="shared" si="271"/>
        <v>0</v>
      </c>
      <c r="PQM80" s="321">
        <f t="shared" si="271"/>
        <v>0</v>
      </c>
      <c r="PQN80" s="321">
        <f t="shared" si="271"/>
        <v>0</v>
      </c>
      <c r="PQO80" s="321">
        <f t="shared" si="271"/>
        <v>0</v>
      </c>
      <c r="PQP80" s="321">
        <f t="shared" si="271"/>
        <v>0</v>
      </c>
      <c r="PQQ80" s="321">
        <f t="shared" si="271"/>
        <v>0</v>
      </c>
      <c r="PQR80" s="321">
        <f t="shared" si="271"/>
        <v>0</v>
      </c>
      <c r="PQS80" s="321">
        <f t="shared" si="271"/>
        <v>0</v>
      </c>
      <c r="PQT80" s="321">
        <f t="shared" si="271"/>
        <v>0</v>
      </c>
      <c r="PQU80" s="321">
        <f t="shared" si="271"/>
        <v>0</v>
      </c>
      <c r="PQV80" s="321">
        <f t="shared" si="271"/>
        <v>0</v>
      </c>
      <c r="PQW80" s="321">
        <f t="shared" si="271"/>
        <v>0</v>
      </c>
      <c r="PQX80" s="321">
        <f t="shared" si="271"/>
        <v>0</v>
      </c>
      <c r="PQY80" s="321">
        <f t="shared" si="272"/>
        <v>0</v>
      </c>
      <c r="PQZ80" s="321">
        <f t="shared" si="272"/>
        <v>0</v>
      </c>
      <c r="PRA80" s="321">
        <f t="shared" si="272"/>
        <v>0</v>
      </c>
      <c r="PRB80" s="321">
        <f t="shared" si="272"/>
        <v>0</v>
      </c>
      <c r="PRC80" s="321">
        <f t="shared" si="272"/>
        <v>0</v>
      </c>
      <c r="PRD80" s="321">
        <f t="shared" si="272"/>
        <v>0</v>
      </c>
      <c r="PRE80" s="321">
        <f t="shared" si="272"/>
        <v>0</v>
      </c>
      <c r="PRF80" s="321">
        <f t="shared" si="272"/>
        <v>0</v>
      </c>
      <c r="PRG80" s="321">
        <f t="shared" si="272"/>
        <v>0</v>
      </c>
      <c r="PRH80" s="321">
        <f t="shared" si="272"/>
        <v>0</v>
      </c>
      <c r="PRI80" s="321">
        <f t="shared" si="272"/>
        <v>0</v>
      </c>
      <c r="PRJ80" s="321">
        <f t="shared" si="272"/>
        <v>0</v>
      </c>
      <c r="PRK80" s="321">
        <f t="shared" si="272"/>
        <v>0</v>
      </c>
      <c r="PRL80" s="321">
        <f t="shared" si="272"/>
        <v>0</v>
      </c>
      <c r="PRM80" s="321">
        <f t="shared" si="272"/>
        <v>0</v>
      </c>
      <c r="PRN80" s="321">
        <f t="shared" si="272"/>
        <v>0</v>
      </c>
      <c r="PRO80" s="321">
        <f t="shared" si="272"/>
        <v>0</v>
      </c>
      <c r="PRP80" s="321">
        <f t="shared" si="272"/>
        <v>0</v>
      </c>
      <c r="PRQ80" s="321">
        <f t="shared" si="272"/>
        <v>0</v>
      </c>
      <c r="PRR80" s="321">
        <f t="shared" si="272"/>
        <v>0</v>
      </c>
      <c r="PRS80" s="321">
        <f t="shared" si="272"/>
        <v>0</v>
      </c>
      <c r="PRT80" s="321">
        <f t="shared" si="272"/>
        <v>0</v>
      </c>
      <c r="PRU80" s="321">
        <f t="shared" si="272"/>
        <v>0</v>
      </c>
      <c r="PRV80" s="321">
        <f t="shared" si="272"/>
        <v>0</v>
      </c>
      <c r="PRW80" s="321">
        <f t="shared" si="272"/>
        <v>0</v>
      </c>
      <c r="PRX80" s="321">
        <f t="shared" si="272"/>
        <v>0</v>
      </c>
      <c r="PRY80" s="321">
        <f t="shared" si="272"/>
        <v>0</v>
      </c>
      <c r="PRZ80" s="321">
        <f t="shared" si="272"/>
        <v>0</v>
      </c>
      <c r="PSA80" s="321">
        <f t="shared" si="272"/>
        <v>0</v>
      </c>
      <c r="PSB80" s="321">
        <f t="shared" si="272"/>
        <v>0</v>
      </c>
      <c r="PSC80" s="321">
        <f t="shared" si="272"/>
        <v>0</v>
      </c>
      <c r="PSD80" s="321">
        <f t="shared" si="272"/>
        <v>0</v>
      </c>
      <c r="PSE80" s="321">
        <f t="shared" si="272"/>
        <v>0</v>
      </c>
      <c r="PSF80" s="321">
        <f t="shared" si="272"/>
        <v>0</v>
      </c>
      <c r="PSG80" s="321">
        <f t="shared" si="272"/>
        <v>0</v>
      </c>
      <c r="PSH80" s="321">
        <f t="shared" si="272"/>
        <v>0</v>
      </c>
      <c r="PSI80" s="321">
        <f t="shared" si="272"/>
        <v>0</v>
      </c>
      <c r="PSJ80" s="321">
        <f t="shared" si="272"/>
        <v>0</v>
      </c>
      <c r="PSK80" s="321">
        <f t="shared" si="272"/>
        <v>0</v>
      </c>
      <c r="PSL80" s="321">
        <f t="shared" si="272"/>
        <v>0</v>
      </c>
      <c r="PSM80" s="321">
        <f t="shared" si="272"/>
        <v>0</v>
      </c>
      <c r="PSN80" s="321">
        <f t="shared" si="272"/>
        <v>0</v>
      </c>
      <c r="PSO80" s="321">
        <f t="shared" si="272"/>
        <v>0</v>
      </c>
      <c r="PSP80" s="321">
        <f t="shared" si="272"/>
        <v>0</v>
      </c>
      <c r="PSQ80" s="321">
        <f t="shared" si="272"/>
        <v>0</v>
      </c>
      <c r="PSR80" s="321">
        <f t="shared" si="272"/>
        <v>0</v>
      </c>
      <c r="PSS80" s="321">
        <f t="shared" si="272"/>
        <v>0</v>
      </c>
      <c r="PST80" s="321">
        <f t="shared" si="272"/>
        <v>0</v>
      </c>
      <c r="PSU80" s="321">
        <f t="shared" si="272"/>
        <v>0</v>
      </c>
      <c r="PSV80" s="321">
        <f t="shared" si="272"/>
        <v>0</v>
      </c>
      <c r="PSW80" s="321">
        <f t="shared" si="272"/>
        <v>0</v>
      </c>
      <c r="PSX80" s="321">
        <f t="shared" si="272"/>
        <v>0</v>
      </c>
      <c r="PSY80" s="321">
        <f t="shared" si="272"/>
        <v>0</v>
      </c>
      <c r="PSZ80" s="321">
        <f t="shared" si="272"/>
        <v>0</v>
      </c>
      <c r="PTA80" s="321">
        <f t="shared" si="272"/>
        <v>0</v>
      </c>
      <c r="PTB80" s="321">
        <f t="shared" si="272"/>
        <v>0</v>
      </c>
      <c r="PTC80" s="321">
        <f t="shared" si="272"/>
        <v>0</v>
      </c>
      <c r="PTD80" s="321">
        <f t="shared" si="272"/>
        <v>0</v>
      </c>
      <c r="PTE80" s="321">
        <f t="shared" si="272"/>
        <v>0</v>
      </c>
      <c r="PTF80" s="321">
        <f t="shared" si="272"/>
        <v>0</v>
      </c>
      <c r="PTG80" s="321">
        <f t="shared" si="272"/>
        <v>0</v>
      </c>
      <c r="PTH80" s="321">
        <f t="shared" si="272"/>
        <v>0</v>
      </c>
      <c r="PTI80" s="321">
        <f t="shared" si="272"/>
        <v>0</v>
      </c>
      <c r="PTJ80" s="321">
        <f t="shared" si="272"/>
        <v>0</v>
      </c>
      <c r="PTK80" s="321">
        <f t="shared" si="273"/>
        <v>0</v>
      </c>
      <c r="PTL80" s="321">
        <f t="shared" si="273"/>
        <v>0</v>
      </c>
      <c r="PTM80" s="321">
        <f t="shared" si="273"/>
        <v>0</v>
      </c>
      <c r="PTN80" s="321">
        <f t="shared" si="273"/>
        <v>0</v>
      </c>
      <c r="PTO80" s="321">
        <f t="shared" si="273"/>
        <v>0</v>
      </c>
      <c r="PTP80" s="321">
        <f t="shared" si="273"/>
        <v>0</v>
      </c>
      <c r="PTQ80" s="321">
        <f t="shared" si="273"/>
        <v>0</v>
      </c>
      <c r="PTR80" s="321">
        <f t="shared" si="273"/>
        <v>0</v>
      </c>
      <c r="PTS80" s="321">
        <f t="shared" si="273"/>
        <v>0</v>
      </c>
      <c r="PTT80" s="321">
        <f t="shared" si="273"/>
        <v>0</v>
      </c>
      <c r="PTU80" s="321">
        <f t="shared" si="273"/>
        <v>0</v>
      </c>
      <c r="PTV80" s="321">
        <f t="shared" si="273"/>
        <v>0</v>
      </c>
      <c r="PTW80" s="321">
        <f t="shared" si="273"/>
        <v>0</v>
      </c>
      <c r="PTX80" s="321">
        <f t="shared" si="273"/>
        <v>0</v>
      </c>
      <c r="PTY80" s="321">
        <f t="shared" si="273"/>
        <v>0</v>
      </c>
      <c r="PTZ80" s="321">
        <f t="shared" si="273"/>
        <v>0</v>
      </c>
      <c r="PUA80" s="321">
        <f t="shared" si="273"/>
        <v>0</v>
      </c>
      <c r="PUB80" s="321">
        <f t="shared" si="273"/>
        <v>0</v>
      </c>
      <c r="PUC80" s="321">
        <f t="shared" si="273"/>
        <v>0</v>
      </c>
      <c r="PUD80" s="321">
        <f t="shared" si="273"/>
        <v>0</v>
      </c>
      <c r="PUE80" s="321">
        <f t="shared" si="273"/>
        <v>0</v>
      </c>
      <c r="PUF80" s="321">
        <f t="shared" si="273"/>
        <v>0</v>
      </c>
      <c r="PUG80" s="321">
        <f t="shared" si="273"/>
        <v>0</v>
      </c>
      <c r="PUH80" s="321">
        <f t="shared" si="273"/>
        <v>0</v>
      </c>
      <c r="PUI80" s="321">
        <f t="shared" si="273"/>
        <v>0</v>
      </c>
      <c r="PUJ80" s="321">
        <f t="shared" si="273"/>
        <v>0</v>
      </c>
      <c r="PUK80" s="321">
        <f t="shared" si="273"/>
        <v>0</v>
      </c>
      <c r="PUL80" s="321">
        <f t="shared" si="273"/>
        <v>0</v>
      </c>
      <c r="PUM80" s="321">
        <f t="shared" si="273"/>
        <v>0</v>
      </c>
      <c r="PUN80" s="321">
        <f t="shared" si="273"/>
        <v>0</v>
      </c>
      <c r="PUO80" s="321">
        <f t="shared" si="273"/>
        <v>0</v>
      </c>
      <c r="PUP80" s="321">
        <f t="shared" si="273"/>
        <v>0</v>
      </c>
      <c r="PUQ80" s="321">
        <f t="shared" si="273"/>
        <v>0</v>
      </c>
      <c r="PUR80" s="321">
        <f t="shared" si="273"/>
        <v>0</v>
      </c>
      <c r="PUS80" s="321">
        <f t="shared" si="273"/>
        <v>0</v>
      </c>
      <c r="PUT80" s="321">
        <f t="shared" si="273"/>
        <v>0</v>
      </c>
      <c r="PUU80" s="321">
        <f t="shared" si="273"/>
        <v>0</v>
      </c>
      <c r="PUV80" s="321">
        <f t="shared" si="273"/>
        <v>0</v>
      </c>
      <c r="PUW80" s="321">
        <f t="shared" si="273"/>
        <v>0</v>
      </c>
      <c r="PUX80" s="321">
        <f t="shared" si="273"/>
        <v>0</v>
      </c>
      <c r="PUY80" s="321">
        <f t="shared" si="273"/>
        <v>0</v>
      </c>
      <c r="PUZ80" s="321">
        <f t="shared" si="273"/>
        <v>0</v>
      </c>
      <c r="PVA80" s="321">
        <f t="shared" si="273"/>
        <v>0</v>
      </c>
      <c r="PVB80" s="321">
        <f t="shared" si="273"/>
        <v>0</v>
      </c>
      <c r="PVC80" s="321">
        <f t="shared" si="273"/>
        <v>0</v>
      </c>
      <c r="PVD80" s="321">
        <f t="shared" si="273"/>
        <v>0</v>
      </c>
      <c r="PVE80" s="321">
        <f t="shared" si="273"/>
        <v>0</v>
      </c>
      <c r="PVF80" s="321">
        <f t="shared" si="273"/>
        <v>0</v>
      </c>
      <c r="PVG80" s="321">
        <f t="shared" si="273"/>
        <v>0</v>
      </c>
      <c r="PVH80" s="321">
        <f t="shared" si="273"/>
        <v>0</v>
      </c>
      <c r="PVI80" s="321">
        <f t="shared" si="273"/>
        <v>0</v>
      </c>
      <c r="PVJ80" s="321">
        <f t="shared" si="273"/>
        <v>0</v>
      </c>
      <c r="PVK80" s="321">
        <f t="shared" si="273"/>
        <v>0</v>
      </c>
      <c r="PVL80" s="321">
        <f t="shared" si="273"/>
        <v>0</v>
      </c>
      <c r="PVM80" s="321">
        <f t="shared" si="273"/>
        <v>0</v>
      </c>
      <c r="PVN80" s="321">
        <f t="shared" si="273"/>
        <v>0</v>
      </c>
      <c r="PVO80" s="321">
        <f t="shared" si="273"/>
        <v>0</v>
      </c>
      <c r="PVP80" s="321">
        <f t="shared" si="273"/>
        <v>0</v>
      </c>
      <c r="PVQ80" s="321">
        <f t="shared" si="273"/>
        <v>0</v>
      </c>
      <c r="PVR80" s="321">
        <f t="shared" si="273"/>
        <v>0</v>
      </c>
      <c r="PVS80" s="321">
        <f t="shared" si="273"/>
        <v>0</v>
      </c>
      <c r="PVT80" s="321">
        <f t="shared" si="273"/>
        <v>0</v>
      </c>
      <c r="PVU80" s="321">
        <f t="shared" si="273"/>
        <v>0</v>
      </c>
      <c r="PVV80" s="321">
        <f t="shared" si="273"/>
        <v>0</v>
      </c>
      <c r="PVW80" s="321">
        <f t="shared" si="274"/>
        <v>0</v>
      </c>
      <c r="PVX80" s="321">
        <f t="shared" si="274"/>
        <v>0</v>
      </c>
      <c r="PVY80" s="321">
        <f t="shared" si="274"/>
        <v>0</v>
      </c>
      <c r="PVZ80" s="321">
        <f t="shared" si="274"/>
        <v>0</v>
      </c>
      <c r="PWA80" s="321">
        <f t="shared" si="274"/>
        <v>0</v>
      </c>
      <c r="PWB80" s="321">
        <f t="shared" si="274"/>
        <v>0</v>
      </c>
      <c r="PWC80" s="321">
        <f t="shared" si="274"/>
        <v>0</v>
      </c>
      <c r="PWD80" s="321">
        <f t="shared" si="274"/>
        <v>0</v>
      </c>
      <c r="PWE80" s="321">
        <f t="shared" si="274"/>
        <v>0</v>
      </c>
      <c r="PWF80" s="321">
        <f t="shared" si="274"/>
        <v>0</v>
      </c>
      <c r="PWG80" s="321">
        <f t="shared" si="274"/>
        <v>0</v>
      </c>
      <c r="PWH80" s="321">
        <f t="shared" si="274"/>
        <v>0</v>
      </c>
      <c r="PWI80" s="321">
        <f t="shared" si="274"/>
        <v>0</v>
      </c>
      <c r="PWJ80" s="321">
        <f t="shared" si="274"/>
        <v>0</v>
      </c>
      <c r="PWK80" s="321">
        <f t="shared" si="274"/>
        <v>0</v>
      </c>
      <c r="PWL80" s="321">
        <f t="shared" si="274"/>
        <v>0</v>
      </c>
      <c r="PWM80" s="321">
        <f t="shared" si="274"/>
        <v>0</v>
      </c>
      <c r="PWN80" s="321">
        <f t="shared" si="274"/>
        <v>0</v>
      </c>
      <c r="PWO80" s="321">
        <f t="shared" si="274"/>
        <v>0</v>
      </c>
      <c r="PWP80" s="321">
        <f t="shared" si="274"/>
        <v>0</v>
      </c>
      <c r="PWQ80" s="321">
        <f t="shared" si="274"/>
        <v>0</v>
      </c>
      <c r="PWR80" s="321">
        <f t="shared" si="274"/>
        <v>0</v>
      </c>
      <c r="PWS80" s="321">
        <f t="shared" si="274"/>
        <v>0</v>
      </c>
      <c r="PWT80" s="321">
        <f t="shared" si="274"/>
        <v>0</v>
      </c>
      <c r="PWU80" s="321">
        <f t="shared" si="274"/>
        <v>0</v>
      </c>
      <c r="PWV80" s="321">
        <f t="shared" si="274"/>
        <v>0</v>
      </c>
      <c r="PWW80" s="321">
        <f t="shared" si="274"/>
        <v>0</v>
      </c>
      <c r="PWX80" s="321">
        <f t="shared" si="274"/>
        <v>0</v>
      </c>
      <c r="PWY80" s="321">
        <f t="shared" si="274"/>
        <v>0</v>
      </c>
      <c r="PWZ80" s="321">
        <f t="shared" si="274"/>
        <v>0</v>
      </c>
      <c r="PXA80" s="321">
        <f t="shared" si="274"/>
        <v>0</v>
      </c>
      <c r="PXB80" s="321">
        <f t="shared" si="274"/>
        <v>0</v>
      </c>
      <c r="PXC80" s="321">
        <f t="shared" si="274"/>
        <v>0</v>
      </c>
      <c r="PXD80" s="321">
        <f t="shared" si="274"/>
        <v>0</v>
      </c>
      <c r="PXE80" s="321">
        <f t="shared" si="274"/>
        <v>0</v>
      </c>
      <c r="PXF80" s="321">
        <f t="shared" si="274"/>
        <v>0</v>
      </c>
      <c r="PXG80" s="321">
        <f t="shared" si="274"/>
        <v>0</v>
      </c>
      <c r="PXH80" s="321">
        <f t="shared" si="274"/>
        <v>0</v>
      </c>
      <c r="PXI80" s="321">
        <f t="shared" si="274"/>
        <v>0</v>
      </c>
      <c r="PXJ80" s="321">
        <f t="shared" si="274"/>
        <v>0</v>
      </c>
      <c r="PXK80" s="321">
        <f t="shared" si="274"/>
        <v>0</v>
      </c>
      <c r="PXL80" s="321">
        <f t="shared" si="274"/>
        <v>0</v>
      </c>
      <c r="PXM80" s="321">
        <f t="shared" si="274"/>
        <v>0</v>
      </c>
      <c r="PXN80" s="321">
        <f t="shared" si="274"/>
        <v>0</v>
      </c>
      <c r="PXO80" s="321">
        <f t="shared" si="274"/>
        <v>0</v>
      </c>
      <c r="PXP80" s="321">
        <f t="shared" si="274"/>
        <v>0</v>
      </c>
      <c r="PXQ80" s="321">
        <f t="shared" si="274"/>
        <v>0</v>
      </c>
      <c r="PXR80" s="321">
        <f t="shared" si="274"/>
        <v>0</v>
      </c>
      <c r="PXS80" s="321">
        <f t="shared" si="274"/>
        <v>0</v>
      </c>
      <c r="PXT80" s="321">
        <f t="shared" si="274"/>
        <v>0</v>
      </c>
      <c r="PXU80" s="321">
        <f t="shared" si="274"/>
        <v>0</v>
      </c>
      <c r="PXV80" s="321">
        <f t="shared" si="274"/>
        <v>0</v>
      </c>
      <c r="PXW80" s="321">
        <f t="shared" si="274"/>
        <v>0</v>
      </c>
      <c r="PXX80" s="321">
        <f t="shared" si="274"/>
        <v>0</v>
      </c>
      <c r="PXY80" s="321">
        <f t="shared" si="274"/>
        <v>0</v>
      </c>
      <c r="PXZ80" s="321">
        <f t="shared" si="274"/>
        <v>0</v>
      </c>
      <c r="PYA80" s="321">
        <f t="shared" si="274"/>
        <v>0</v>
      </c>
      <c r="PYB80" s="321">
        <f t="shared" si="274"/>
        <v>0</v>
      </c>
      <c r="PYC80" s="321">
        <f t="shared" si="274"/>
        <v>0</v>
      </c>
      <c r="PYD80" s="321">
        <f t="shared" si="274"/>
        <v>0</v>
      </c>
      <c r="PYE80" s="321">
        <f t="shared" si="274"/>
        <v>0</v>
      </c>
      <c r="PYF80" s="321">
        <f t="shared" si="274"/>
        <v>0</v>
      </c>
      <c r="PYG80" s="321">
        <f t="shared" si="274"/>
        <v>0</v>
      </c>
      <c r="PYH80" s="321">
        <f t="shared" si="274"/>
        <v>0</v>
      </c>
      <c r="PYI80" s="321">
        <f t="shared" si="275"/>
        <v>0</v>
      </c>
      <c r="PYJ80" s="321">
        <f t="shared" si="275"/>
        <v>0</v>
      </c>
      <c r="PYK80" s="321">
        <f t="shared" si="275"/>
        <v>0</v>
      </c>
      <c r="PYL80" s="321">
        <f t="shared" si="275"/>
        <v>0</v>
      </c>
      <c r="PYM80" s="321">
        <f t="shared" si="275"/>
        <v>0</v>
      </c>
      <c r="PYN80" s="321">
        <f t="shared" si="275"/>
        <v>0</v>
      </c>
      <c r="PYO80" s="321">
        <f t="shared" si="275"/>
        <v>0</v>
      </c>
      <c r="PYP80" s="321">
        <f t="shared" si="275"/>
        <v>0</v>
      </c>
      <c r="PYQ80" s="321">
        <f t="shared" si="275"/>
        <v>0</v>
      </c>
      <c r="PYR80" s="321">
        <f t="shared" si="275"/>
        <v>0</v>
      </c>
      <c r="PYS80" s="321">
        <f t="shared" si="275"/>
        <v>0</v>
      </c>
      <c r="PYT80" s="321">
        <f t="shared" si="275"/>
        <v>0</v>
      </c>
      <c r="PYU80" s="321">
        <f t="shared" si="275"/>
        <v>0</v>
      </c>
      <c r="PYV80" s="321">
        <f t="shared" si="275"/>
        <v>0</v>
      </c>
      <c r="PYW80" s="321">
        <f t="shared" si="275"/>
        <v>0</v>
      </c>
      <c r="PYX80" s="321">
        <f t="shared" si="275"/>
        <v>0</v>
      </c>
      <c r="PYY80" s="321">
        <f t="shared" si="275"/>
        <v>0</v>
      </c>
      <c r="PYZ80" s="321">
        <f t="shared" si="275"/>
        <v>0</v>
      </c>
      <c r="PZA80" s="321">
        <f t="shared" si="275"/>
        <v>0</v>
      </c>
      <c r="PZB80" s="321">
        <f t="shared" si="275"/>
        <v>0</v>
      </c>
      <c r="PZC80" s="321">
        <f t="shared" si="275"/>
        <v>0</v>
      </c>
      <c r="PZD80" s="321">
        <f t="shared" si="275"/>
        <v>0</v>
      </c>
      <c r="PZE80" s="321">
        <f t="shared" si="275"/>
        <v>0</v>
      </c>
      <c r="PZF80" s="321">
        <f t="shared" si="275"/>
        <v>0</v>
      </c>
      <c r="PZG80" s="321">
        <f t="shared" si="275"/>
        <v>0</v>
      </c>
      <c r="PZH80" s="321">
        <f t="shared" si="275"/>
        <v>0</v>
      </c>
      <c r="PZI80" s="321">
        <f t="shared" si="275"/>
        <v>0</v>
      </c>
      <c r="PZJ80" s="321">
        <f t="shared" si="275"/>
        <v>0</v>
      </c>
      <c r="PZK80" s="321">
        <f t="shared" si="275"/>
        <v>0</v>
      </c>
      <c r="PZL80" s="321">
        <f t="shared" si="275"/>
        <v>0</v>
      </c>
      <c r="PZM80" s="321">
        <f t="shared" si="275"/>
        <v>0</v>
      </c>
      <c r="PZN80" s="321">
        <f t="shared" si="275"/>
        <v>0</v>
      </c>
      <c r="PZO80" s="321">
        <f t="shared" si="275"/>
        <v>0</v>
      </c>
      <c r="PZP80" s="321">
        <f t="shared" si="275"/>
        <v>0</v>
      </c>
      <c r="PZQ80" s="321">
        <f t="shared" si="275"/>
        <v>0</v>
      </c>
      <c r="PZR80" s="321">
        <f t="shared" si="275"/>
        <v>0</v>
      </c>
      <c r="PZS80" s="321">
        <f t="shared" si="275"/>
        <v>0</v>
      </c>
      <c r="PZT80" s="321">
        <f t="shared" si="275"/>
        <v>0</v>
      </c>
      <c r="PZU80" s="321">
        <f t="shared" si="275"/>
        <v>0</v>
      </c>
      <c r="PZV80" s="321">
        <f t="shared" si="275"/>
        <v>0</v>
      </c>
      <c r="PZW80" s="321">
        <f t="shared" si="275"/>
        <v>0</v>
      </c>
      <c r="PZX80" s="321">
        <f t="shared" si="275"/>
        <v>0</v>
      </c>
      <c r="PZY80" s="321">
        <f t="shared" si="275"/>
        <v>0</v>
      </c>
      <c r="PZZ80" s="321">
        <f t="shared" si="275"/>
        <v>0</v>
      </c>
      <c r="QAA80" s="321">
        <f t="shared" si="275"/>
        <v>0</v>
      </c>
      <c r="QAB80" s="321">
        <f t="shared" si="275"/>
        <v>0</v>
      </c>
      <c r="QAC80" s="321">
        <f t="shared" si="275"/>
        <v>0</v>
      </c>
      <c r="QAD80" s="321">
        <f t="shared" si="275"/>
        <v>0</v>
      </c>
      <c r="QAE80" s="321">
        <f t="shared" si="275"/>
        <v>0</v>
      </c>
      <c r="QAF80" s="321">
        <f t="shared" si="275"/>
        <v>0</v>
      </c>
      <c r="QAG80" s="321">
        <f t="shared" si="275"/>
        <v>0</v>
      </c>
      <c r="QAH80" s="321">
        <f t="shared" si="275"/>
        <v>0</v>
      </c>
      <c r="QAI80" s="321">
        <f t="shared" si="275"/>
        <v>0</v>
      </c>
      <c r="QAJ80" s="321">
        <f t="shared" si="275"/>
        <v>0</v>
      </c>
      <c r="QAK80" s="321">
        <f t="shared" si="275"/>
        <v>0</v>
      </c>
      <c r="QAL80" s="321">
        <f t="shared" si="275"/>
        <v>0</v>
      </c>
      <c r="QAM80" s="321">
        <f t="shared" si="275"/>
        <v>0</v>
      </c>
      <c r="QAN80" s="321">
        <f t="shared" si="275"/>
        <v>0</v>
      </c>
      <c r="QAO80" s="321">
        <f t="shared" si="275"/>
        <v>0</v>
      </c>
      <c r="QAP80" s="321">
        <f t="shared" si="275"/>
        <v>0</v>
      </c>
      <c r="QAQ80" s="321">
        <f t="shared" si="275"/>
        <v>0</v>
      </c>
      <c r="QAR80" s="321">
        <f t="shared" si="275"/>
        <v>0</v>
      </c>
      <c r="QAS80" s="321">
        <f t="shared" si="275"/>
        <v>0</v>
      </c>
      <c r="QAT80" s="321">
        <f t="shared" si="275"/>
        <v>0</v>
      </c>
      <c r="QAU80" s="321">
        <f t="shared" si="276"/>
        <v>0</v>
      </c>
      <c r="QAV80" s="321">
        <f t="shared" si="276"/>
        <v>0</v>
      </c>
      <c r="QAW80" s="321">
        <f t="shared" si="276"/>
        <v>0</v>
      </c>
      <c r="QAX80" s="321">
        <f t="shared" si="276"/>
        <v>0</v>
      </c>
      <c r="QAY80" s="321">
        <f t="shared" si="276"/>
        <v>0</v>
      </c>
      <c r="QAZ80" s="321">
        <f t="shared" si="276"/>
        <v>0</v>
      </c>
      <c r="QBA80" s="321">
        <f t="shared" si="276"/>
        <v>0</v>
      </c>
      <c r="QBB80" s="321">
        <f t="shared" si="276"/>
        <v>0</v>
      </c>
      <c r="QBC80" s="321">
        <f t="shared" si="276"/>
        <v>0</v>
      </c>
      <c r="QBD80" s="321">
        <f t="shared" si="276"/>
        <v>0</v>
      </c>
      <c r="QBE80" s="321">
        <f t="shared" si="276"/>
        <v>0</v>
      </c>
      <c r="QBF80" s="321">
        <f t="shared" si="276"/>
        <v>0</v>
      </c>
      <c r="QBG80" s="321">
        <f t="shared" si="276"/>
        <v>0</v>
      </c>
      <c r="QBH80" s="321">
        <f t="shared" si="276"/>
        <v>0</v>
      </c>
      <c r="QBI80" s="321">
        <f t="shared" si="276"/>
        <v>0</v>
      </c>
      <c r="QBJ80" s="321">
        <f t="shared" si="276"/>
        <v>0</v>
      </c>
      <c r="QBK80" s="321">
        <f t="shared" si="276"/>
        <v>0</v>
      </c>
      <c r="QBL80" s="321">
        <f t="shared" si="276"/>
        <v>0</v>
      </c>
      <c r="QBM80" s="321">
        <f t="shared" si="276"/>
        <v>0</v>
      </c>
      <c r="QBN80" s="321">
        <f t="shared" si="276"/>
        <v>0</v>
      </c>
      <c r="QBO80" s="321">
        <f t="shared" si="276"/>
        <v>0</v>
      </c>
      <c r="QBP80" s="321">
        <f t="shared" si="276"/>
        <v>0</v>
      </c>
      <c r="QBQ80" s="321">
        <f t="shared" si="276"/>
        <v>0</v>
      </c>
      <c r="QBR80" s="321">
        <f t="shared" si="276"/>
        <v>0</v>
      </c>
      <c r="QBS80" s="321">
        <f t="shared" si="276"/>
        <v>0</v>
      </c>
      <c r="QBT80" s="321">
        <f t="shared" si="276"/>
        <v>0</v>
      </c>
      <c r="QBU80" s="321">
        <f t="shared" si="276"/>
        <v>0</v>
      </c>
      <c r="QBV80" s="321">
        <f t="shared" si="276"/>
        <v>0</v>
      </c>
      <c r="QBW80" s="321">
        <f t="shared" si="276"/>
        <v>0</v>
      </c>
      <c r="QBX80" s="321">
        <f t="shared" si="276"/>
        <v>0</v>
      </c>
      <c r="QBY80" s="321">
        <f t="shared" si="276"/>
        <v>0</v>
      </c>
      <c r="QBZ80" s="321">
        <f t="shared" si="276"/>
        <v>0</v>
      </c>
      <c r="QCA80" s="321">
        <f t="shared" si="276"/>
        <v>0</v>
      </c>
      <c r="QCB80" s="321">
        <f t="shared" si="276"/>
        <v>0</v>
      </c>
      <c r="QCC80" s="321">
        <f t="shared" si="276"/>
        <v>0</v>
      </c>
      <c r="QCD80" s="321">
        <f t="shared" si="276"/>
        <v>0</v>
      </c>
      <c r="QCE80" s="321">
        <f t="shared" si="276"/>
        <v>0</v>
      </c>
      <c r="QCF80" s="321">
        <f t="shared" si="276"/>
        <v>0</v>
      </c>
      <c r="QCG80" s="321">
        <f t="shared" si="276"/>
        <v>0</v>
      </c>
      <c r="QCH80" s="321">
        <f t="shared" si="276"/>
        <v>0</v>
      </c>
      <c r="QCI80" s="321">
        <f t="shared" si="276"/>
        <v>0</v>
      </c>
      <c r="QCJ80" s="321">
        <f t="shared" si="276"/>
        <v>0</v>
      </c>
      <c r="QCK80" s="321">
        <f t="shared" si="276"/>
        <v>0</v>
      </c>
      <c r="QCL80" s="321">
        <f t="shared" si="276"/>
        <v>0</v>
      </c>
      <c r="QCM80" s="321">
        <f t="shared" si="276"/>
        <v>0</v>
      </c>
      <c r="QCN80" s="321">
        <f t="shared" si="276"/>
        <v>0</v>
      </c>
      <c r="QCO80" s="321">
        <f t="shared" si="276"/>
        <v>0</v>
      </c>
      <c r="QCP80" s="321">
        <f t="shared" si="276"/>
        <v>0</v>
      </c>
      <c r="QCQ80" s="321">
        <f t="shared" si="276"/>
        <v>0</v>
      </c>
      <c r="QCR80" s="321">
        <f t="shared" si="276"/>
        <v>0</v>
      </c>
      <c r="QCS80" s="321">
        <f t="shared" si="276"/>
        <v>0</v>
      </c>
      <c r="QCT80" s="321">
        <f t="shared" si="276"/>
        <v>0</v>
      </c>
      <c r="QCU80" s="321">
        <f t="shared" si="276"/>
        <v>0</v>
      </c>
      <c r="QCV80" s="321">
        <f t="shared" si="276"/>
        <v>0</v>
      </c>
      <c r="QCW80" s="321">
        <f t="shared" si="276"/>
        <v>0</v>
      </c>
      <c r="QCX80" s="321">
        <f t="shared" si="276"/>
        <v>0</v>
      </c>
      <c r="QCY80" s="321">
        <f t="shared" si="276"/>
        <v>0</v>
      </c>
      <c r="QCZ80" s="321">
        <f t="shared" si="276"/>
        <v>0</v>
      </c>
      <c r="QDA80" s="321">
        <f t="shared" si="276"/>
        <v>0</v>
      </c>
      <c r="QDB80" s="321">
        <f t="shared" si="276"/>
        <v>0</v>
      </c>
      <c r="QDC80" s="321">
        <f t="shared" si="276"/>
        <v>0</v>
      </c>
      <c r="QDD80" s="321">
        <f t="shared" si="276"/>
        <v>0</v>
      </c>
      <c r="QDE80" s="321">
        <f t="shared" si="276"/>
        <v>0</v>
      </c>
      <c r="QDF80" s="321">
        <f t="shared" si="276"/>
        <v>0</v>
      </c>
      <c r="QDG80" s="321">
        <f t="shared" si="277"/>
        <v>0</v>
      </c>
      <c r="QDH80" s="321">
        <f t="shared" si="277"/>
        <v>0</v>
      </c>
      <c r="QDI80" s="321">
        <f t="shared" si="277"/>
        <v>0</v>
      </c>
      <c r="QDJ80" s="321">
        <f t="shared" si="277"/>
        <v>0</v>
      </c>
      <c r="QDK80" s="321">
        <f t="shared" si="277"/>
        <v>0</v>
      </c>
      <c r="QDL80" s="321">
        <f t="shared" si="277"/>
        <v>0</v>
      </c>
      <c r="QDM80" s="321">
        <f t="shared" si="277"/>
        <v>0</v>
      </c>
      <c r="QDN80" s="321">
        <f t="shared" si="277"/>
        <v>0</v>
      </c>
      <c r="QDO80" s="321">
        <f t="shared" si="277"/>
        <v>0</v>
      </c>
      <c r="QDP80" s="321">
        <f t="shared" si="277"/>
        <v>0</v>
      </c>
      <c r="QDQ80" s="321">
        <f t="shared" si="277"/>
        <v>0</v>
      </c>
      <c r="QDR80" s="321">
        <f t="shared" si="277"/>
        <v>0</v>
      </c>
      <c r="QDS80" s="321">
        <f t="shared" si="277"/>
        <v>0</v>
      </c>
      <c r="QDT80" s="321">
        <f t="shared" si="277"/>
        <v>0</v>
      </c>
      <c r="QDU80" s="321">
        <f t="shared" si="277"/>
        <v>0</v>
      </c>
      <c r="QDV80" s="321">
        <f t="shared" si="277"/>
        <v>0</v>
      </c>
      <c r="QDW80" s="321">
        <f t="shared" si="277"/>
        <v>0</v>
      </c>
      <c r="QDX80" s="321">
        <f t="shared" si="277"/>
        <v>0</v>
      </c>
      <c r="QDY80" s="321">
        <f t="shared" si="277"/>
        <v>0</v>
      </c>
      <c r="QDZ80" s="321">
        <f t="shared" si="277"/>
        <v>0</v>
      </c>
      <c r="QEA80" s="321">
        <f t="shared" si="277"/>
        <v>0</v>
      </c>
      <c r="QEB80" s="321">
        <f t="shared" si="277"/>
        <v>0</v>
      </c>
      <c r="QEC80" s="321">
        <f t="shared" si="277"/>
        <v>0</v>
      </c>
      <c r="QED80" s="321">
        <f t="shared" si="277"/>
        <v>0</v>
      </c>
      <c r="QEE80" s="321">
        <f t="shared" si="277"/>
        <v>0</v>
      </c>
      <c r="QEF80" s="321">
        <f t="shared" si="277"/>
        <v>0</v>
      </c>
      <c r="QEG80" s="321">
        <f t="shared" si="277"/>
        <v>0</v>
      </c>
      <c r="QEH80" s="321">
        <f t="shared" si="277"/>
        <v>0</v>
      </c>
      <c r="QEI80" s="321">
        <f t="shared" si="277"/>
        <v>0</v>
      </c>
      <c r="QEJ80" s="321">
        <f t="shared" si="277"/>
        <v>0</v>
      </c>
      <c r="QEK80" s="321">
        <f t="shared" si="277"/>
        <v>0</v>
      </c>
      <c r="QEL80" s="321">
        <f t="shared" si="277"/>
        <v>0</v>
      </c>
      <c r="QEM80" s="321">
        <f t="shared" si="277"/>
        <v>0</v>
      </c>
      <c r="QEN80" s="321">
        <f t="shared" si="277"/>
        <v>0</v>
      </c>
      <c r="QEO80" s="321">
        <f t="shared" si="277"/>
        <v>0</v>
      </c>
      <c r="QEP80" s="321">
        <f t="shared" si="277"/>
        <v>0</v>
      </c>
      <c r="QEQ80" s="321">
        <f t="shared" si="277"/>
        <v>0</v>
      </c>
      <c r="QER80" s="321">
        <f t="shared" si="277"/>
        <v>0</v>
      </c>
      <c r="QES80" s="321">
        <f t="shared" si="277"/>
        <v>0</v>
      </c>
      <c r="QET80" s="321">
        <f t="shared" si="277"/>
        <v>0</v>
      </c>
      <c r="QEU80" s="321">
        <f t="shared" si="277"/>
        <v>0</v>
      </c>
      <c r="QEV80" s="321">
        <f t="shared" si="277"/>
        <v>0</v>
      </c>
      <c r="QEW80" s="321">
        <f t="shared" si="277"/>
        <v>0</v>
      </c>
      <c r="QEX80" s="321">
        <f t="shared" si="277"/>
        <v>0</v>
      </c>
      <c r="QEY80" s="321">
        <f t="shared" si="277"/>
        <v>0</v>
      </c>
      <c r="QEZ80" s="321">
        <f t="shared" si="277"/>
        <v>0</v>
      </c>
      <c r="QFA80" s="321">
        <f t="shared" si="277"/>
        <v>0</v>
      </c>
      <c r="QFB80" s="321">
        <f t="shared" si="277"/>
        <v>0</v>
      </c>
      <c r="QFC80" s="321">
        <f t="shared" si="277"/>
        <v>0</v>
      </c>
      <c r="QFD80" s="321">
        <f t="shared" si="277"/>
        <v>0</v>
      </c>
      <c r="QFE80" s="321">
        <f t="shared" si="277"/>
        <v>0</v>
      </c>
      <c r="QFF80" s="321">
        <f t="shared" si="277"/>
        <v>0</v>
      </c>
      <c r="QFG80" s="321">
        <f t="shared" si="277"/>
        <v>0</v>
      </c>
      <c r="QFH80" s="321">
        <f t="shared" si="277"/>
        <v>0</v>
      </c>
      <c r="QFI80" s="321">
        <f t="shared" si="277"/>
        <v>0</v>
      </c>
      <c r="QFJ80" s="321">
        <f t="shared" si="277"/>
        <v>0</v>
      </c>
      <c r="QFK80" s="321">
        <f t="shared" si="277"/>
        <v>0</v>
      </c>
      <c r="QFL80" s="321">
        <f t="shared" si="277"/>
        <v>0</v>
      </c>
      <c r="QFM80" s="321">
        <f t="shared" si="277"/>
        <v>0</v>
      </c>
      <c r="QFN80" s="321">
        <f t="shared" si="277"/>
        <v>0</v>
      </c>
      <c r="QFO80" s="321">
        <f t="shared" si="277"/>
        <v>0</v>
      </c>
      <c r="QFP80" s="321">
        <f t="shared" si="277"/>
        <v>0</v>
      </c>
      <c r="QFQ80" s="321">
        <f t="shared" si="277"/>
        <v>0</v>
      </c>
      <c r="QFR80" s="321">
        <f t="shared" si="277"/>
        <v>0</v>
      </c>
      <c r="QFS80" s="321">
        <f t="shared" si="278"/>
        <v>0</v>
      </c>
      <c r="QFT80" s="321">
        <f t="shared" si="278"/>
        <v>0</v>
      </c>
      <c r="QFU80" s="321">
        <f t="shared" si="278"/>
        <v>0</v>
      </c>
      <c r="QFV80" s="321">
        <f t="shared" si="278"/>
        <v>0</v>
      </c>
      <c r="QFW80" s="321">
        <f t="shared" si="278"/>
        <v>0</v>
      </c>
      <c r="QFX80" s="321">
        <f t="shared" si="278"/>
        <v>0</v>
      </c>
      <c r="QFY80" s="321">
        <f t="shared" si="278"/>
        <v>0</v>
      </c>
      <c r="QFZ80" s="321">
        <f t="shared" si="278"/>
        <v>0</v>
      </c>
      <c r="QGA80" s="321">
        <f t="shared" si="278"/>
        <v>0</v>
      </c>
      <c r="QGB80" s="321">
        <f t="shared" si="278"/>
        <v>0</v>
      </c>
      <c r="QGC80" s="321">
        <f t="shared" si="278"/>
        <v>0</v>
      </c>
      <c r="QGD80" s="321">
        <f t="shared" si="278"/>
        <v>0</v>
      </c>
      <c r="QGE80" s="321">
        <f t="shared" si="278"/>
        <v>0</v>
      </c>
      <c r="QGF80" s="321">
        <f t="shared" si="278"/>
        <v>0</v>
      </c>
      <c r="QGG80" s="321">
        <f t="shared" si="278"/>
        <v>0</v>
      </c>
      <c r="QGH80" s="321">
        <f t="shared" si="278"/>
        <v>0</v>
      </c>
      <c r="QGI80" s="321">
        <f t="shared" si="278"/>
        <v>0</v>
      </c>
      <c r="QGJ80" s="321">
        <f t="shared" si="278"/>
        <v>0</v>
      </c>
      <c r="QGK80" s="321">
        <f t="shared" si="278"/>
        <v>0</v>
      </c>
      <c r="QGL80" s="321">
        <f t="shared" si="278"/>
        <v>0</v>
      </c>
      <c r="QGM80" s="321">
        <f t="shared" si="278"/>
        <v>0</v>
      </c>
      <c r="QGN80" s="321">
        <f t="shared" si="278"/>
        <v>0</v>
      </c>
      <c r="QGO80" s="321">
        <f t="shared" si="278"/>
        <v>0</v>
      </c>
      <c r="QGP80" s="321">
        <f t="shared" si="278"/>
        <v>0</v>
      </c>
      <c r="QGQ80" s="321">
        <f t="shared" si="278"/>
        <v>0</v>
      </c>
      <c r="QGR80" s="321">
        <f t="shared" si="278"/>
        <v>0</v>
      </c>
      <c r="QGS80" s="321">
        <f t="shared" si="278"/>
        <v>0</v>
      </c>
      <c r="QGT80" s="321">
        <f t="shared" si="278"/>
        <v>0</v>
      </c>
      <c r="QGU80" s="321">
        <f t="shared" si="278"/>
        <v>0</v>
      </c>
      <c r="QGV80" s="321">
        <f t="shared" si="278"/>
        <v>0</v>
      </c>
      <c r="QGW80" s="321">
        <f t="shared" si="278"/>
        <v>0</v>
      </c>
      <c r="QGX80" s="321">
        <f t="shared" si="278"/>
        <v>0</v>
      </c>
      <c r="QGY80" s="321">
        <f t="shared" si="278"/>
        <v>0</v>
      </c>
      <c r="QGZ80" s="321">
        <f t="shared" si="278"/>
        <v>0</v>
      </c>
      <c r="QHA80" s="321">
        <f t="shared" si="278"/>
        <v>0</v>
      </c>
      <c r="QHB80" s="321">
        <f t="shared" si="278"/>
        <v>0</v>
      </c>
      <c r="QHC80" s="321">
        <f t="shared" si="278"/>
        <v>0</v>
      </c>
      <c r="QHD80" s="321">
        <f t="shared" si="278"/>
        <v>0</v>
      </c>
      <c r="QHE80" s="321">
        <f t="shared" si="278"/>
        <v>0</v>
      </c>
      <c r="QHF80" s="321">
        <f t="shared" si="278"/>
        <v>0</v>
      </c>
      <c r="QHG80" s="321">
        <f t="shared" si="278"/>
        <v>0</v>
      </c>
      <c r="QHH80" s="321">
        <f t="shared" si="278"/>
        <v>0</v>
      </c>
      <c r="QHI80" s="321">
        <f t="shared" si="278"/>
        <v>0</v>
      </c>
      <c r="QHJ80" s="321">
        <f t="shared" si="278"/>
        <v>0</v>
      </c>
      <c r="QHK80" s="321">
        <f t="shared" si="278"/>
        <v>0</v>
      </c>
      <c r="QHL80" s="321">
        <f t="shared" si="278"/>
        <v>0</v>
      </c>
      <c r="QHM80" s="321">
        <f t="shared" si="278"/>
        <v>0</v>
      </c>
      <c r="QHN80" s="321">
        <f t="shared" si="278"/>
        <v>0</v>
      </c>
      <c r="QHO80" s="321">
        <f t="shared" si="278"/>
        <v>0</v>
      </c>
      <c r="QHP80" s="321">
        <f t="shared" si="278"/>
        <v>0</v>
      </c>
      <c r="QHQ80" s="321">
        <f t="shared" si="278"/>
        <v>0</v>
      </c>
      <c r="QHR80" s="321">
        <f t="shared" si="278"/>
        <v>0</v>
      </c>
      <c r="QHS80" s="321">
        <f t="shared" si="278"/>
        <v>0</v>
      </c>
      <c r="QHT80" s="321">
        <f t="shared" si="278"/>
        <v>0</v>
      </c>
      <c r="QHU80" s="321">
        <f t="shared" si="278"/>
        <v>0</v>
      </c>
      <c r="QHV80" s="321">
        <f t="shared" si="278"/>
        <v>0</v>
      </c>
      <c r="QHW80" s="321">
        <f t="shared" si="278"/>
        <v>0</v>
      </c>
      <c r="QHX80" s="321">
        <f t="shared" si="278"/>
        <v>0</v>
      </c>
      <c r="QHY80" s="321">
        <f t="shared" si="278"/>
        <v>0</v>
      </c>
      <c r="QHZ80" s="321">
        <f t="shared" si="278"/>
        <v>0</v>
      </c>
      <c r="QIA80" s="321">
        <f t="shared" si="278"/>
        <v>0</v>
      </c>
      <c r="QIB80" s="321">
        <f t="shared" si="278"/>
        <v>0</v>
      </c>
      <c r="QIC80" s="321">
        <f t="shared" si="278"/>
        <v>0</v>
      </c>
      <c r="QID80" s="321">
        <f t="shared" si="278"/>
        <v>0</v>
      </c>
      <c r="QIE80" s="321">
        <f t="shared" si="279"/>
        <v>0</v>
      </c>
      <c r="QIF80" s="321">
        <f t="shared" si="279"/>
        <v>0</v>
      </c>
      <c r="QIG80" s="321">
        <f t="shared" si="279"/>
        <v>0</v>
      </c>
      <c r="QIH80" s="321">
        <f t="shared" si="279"/>
        <v>0</v>
      </c>
      <c r="QII80" s="321">
        <f t="shared" si="279"/>
        <v>0</v>
      </c>
      <c r="QIJ80" s="321">
        <f t="shared" si="279"/>
        <v>0</v>
      </c>
      <c r="QIK80" s="321">
        <f t="shared" si="279"/>
        <v>0</v>
      </c>
      <c r="QIL80" s="321">
        <f t="shared" si="279"/>
        <v>0</v>
      </c>
      <c r="QIM80" s="321">
        <f t="shared" si="279"/>
        <v>0</v>
      </c>
      <c r="QIN80" s="321">
        <f t="shared" si="279"/>
        <v>0</v>
      </c>
      <c r="QIO80" s="321">
        <f t="shared" si="279"/>
        <v>0</v>
      </c>
      <c r="QIP80" s="321">
        <f t="shared" si="279"/>
        <v>0</v>
      </c>
      <c r="QIQ80" s="321">
        <f t="shared" si="279"/>
        <v>0</v>
      </c>
      <c r="QIR80" s="321">
        <f t="shared" si="279"/>
        <v>0</v>
      </c>
      <c r="QIS80" s="321">
        <f t="shared" si="279"/>
        <v>0</v>
      </c>
      <c r="QIT80" s="321">
        <f t="shared" si="279"/>
        <v>0</v>
      </c>
      <c r="QIU80" s="321">
        <f t="shared" si="279"/>
        <v>0</v>
      </c>
      <c r="QIV80" s="321">
        <f t="shared" si="279"/>
        <v>0</v>
      </c>
      <c r="QIW80" s="321">
        <f t="shared" si="279"/>
        <v>0</v>
      </c>
      <c r="QIX80" s="321">
        <f t="shared" si="279"/>
        <v>0</v>
      </c>
      <c r="QIY80" s="321">
        <f t="shared" si="279"/>
        <v>0</v>
      </c>
      <c r="QIZ80" s="321">
        <f t="shared" si="279"/>
        <v>0</v>
      </c>
      <c r="QJA80" s="321">
        <f t="shared" si="279"/>
        <v>0</v>
      </c>
      <c r="QJB80" s="321">
        <f t="shared" si="279"/>
        <v>0</v>
      </c>
      <c r="QJC80" s="321">
        <f t="shared" si="279"/>
        <v>0</v>
      </c>
      <c r="QJD80" s="321">
        <f t="shared" si="279"/>
        <v>0</v>
      </c>
      <c r="QJE80" s="321">
        <f t="shared" si="279"/>
        <v>0</v>
      </c>
      <c r="QJF80" s="321">
        <f t="shared" si="279"/>
        <v>0</v>
      </c>
      <c r="QJG80" s="321">
        <f t="shared" si="279"/>
        <v>0</v>
      </c>
      <c r="QJH80" s="321">
        <f t="shared" si="279"/>
        <v>0</v>
      </c>
      <c r="QJI80" s="321">
        <f t="shared" si="279"/>
        <v>0</v>
      </c>
      <c r="QJJ80" s="321">
        <f t="shared" si="279"/>
        <v>0</v>
      </c>
      <c r="QJK80" s="321">
        <f t="shared" si="279"/>
        <v>0</v>
      </c>
      <c r="QJL80" s="321">
        <f t="shared" si="279"/>
        <v>0</v>
      </c>
      <c r="QJM80" s="321">
        <f t="shared" si="279"/>
        <v>0</v>
      </c>
      <c r="QJN80" s="321">
        <f t="shared" si="279"/>
        <v>0</v>
      </c>
      <c r="QJO80" s="321">
        <f t="shared" si="279"/>
        <v>0</v>
      </c>
      <c r="QJP80" s="321">
        <f t="shared" si="279"/>
        <v>0</v>
      </c>
      <c r="QJQ80" s="321">
        <f t="shared" si="279"/>
        <v>0</v>
      </c>
      <c r="QJR80" s="321">
        <f t="shared" si="279"/>
        <v>0</v>
      </c>
      <c r="QJS80" s="321">
        <f t="shared" si="279"/>
        <v>0</v>
      </c>
      <c r="QJT80" s="321">
        <f t="shared" si="279"/>
        <v>0</v>
      </c>
      <c r="QJU80" s="321">
        <f t="shared" si="279"/>
        <v>0</v>
      </c>
      <c r="QJV80" s="321">
        <f t="shared" si="279"/>
        <v>0</v>
      </c>
      <c r="QJW80" s="321">
        <f t="shared" si="279"/>
        <v>0</v>
      </c>
      <c r="QJX80" s="321">
        <f t="shared" si="279"/>
        <v>0</v>
      </c>
      <c r="QJY80" s="321">
        <f t="shared" si="279"/>
        <v>0</v>
      </c>
      <c r="QJZ80" s="321">
        <f t="shared" si="279"/>
        <v>0</v>
      </c>
      <c r="QKA80" s="321">
        <f t="shared" si="279"/>
        <v>0</v>
      </c>
      <c r="QKB80" s="321">
        <f t="shared" si="279"/>
        <v>0</v>
      </c>
      <c r="QKC80" s="321">
        <f t="shared" si="279"/>
        <v>0</v>
      </c>
      <c r="QKD80" s="321">
        <f t="shared" si="279"/>
        <v>0</v>
      </c>
      <c r="QKE80" s="321">
        <f t="shared" si="279"/>
        <v>0</v>
      </c>
      <c r="QKF80" s="321">
        <f t="shared" si="279"/>
        <v>0</v>
      </c>
      <c r="QKG80" s="321">
        <f t="shared" si="279"/>
        <v>0</v>
      </c>
      <c r="QKH80" s="321">
        <f t="shared" si="279"/>
        <v>0</v>
      </c>
      <c r="QKI80" s="321">
        <f t="shared" si="279"/>
        <v>0</v>
      </c>
      <c r="QKJ80" s="321">
        <f t="shared" si="279"/>
        <v>0</v>
      </c>
      <c r="QKK80" s="321">
        <f t="shared" si="279"/>
        <v>0</v>
      </c>
      <c r="QKL80" s="321">
        <f t="shared" si="279"/>
        <v>0</v>
      </c>
      <c r="QKM80" s="321">
        <f t="shared" si="279"/>
        <v>0</v>
      </c>
      <c r="QKN80" s="321">
        <f t="shared" si="279"/>
        <v>0</v>
      </c>
      <c r="QKO80" s="321">
        <f t="shared" si="279"/>
        <v>0</v>
      </c>
      <c r="QKP80" s="321">
        <f t="shared" si="279"/>
        <v>0</v>
      </c>
      <c r="QKQ80" s="321">
        <f t="shared" si="280"/>
        <v>0</v>
      </c>
      <c r="QKR80" s="321">
        <f t="shared" si="280"/>
        <v>0</v>
      </c>
      <c r="QKS80" s="321">
        <f t="shared" si="280"/>
        <v>0</v>
      </c>
      <c r="QKT80" s="321">
        <f t="shared" si="280"/>
        <v>0</v>
      </c>
      <c r="QKU80" s="321">
        <f t="shared" si="280"/>
        <v>0</v>
      </c>
      <c r="QKV80" s="321">
        <f t="shared" si="280"/>
        <v>0</v>
      </c>
      <c r="QKW80" s="321">
        <f t="shared" si="280"/>
        <v>0</v>
      </c>
      <c r="QKX80" s="321">
        <f t="shared" si="280"/>
        <v>0</v>
      </c>
      <c r="QKY80" s="321">
        <f t="shared" si="280"/>
        <v>0</v>
      </c>
      <c r="QKZ80" s="321">
        <f t="shared" si="280"/>
        <v>0</v>
      </c>
      <c r="QLA80" s="321">
        <f t="shared" si="280"/>
        <v>0</v>
      </c>
      <c r="QLB80" s="321">
        <f t="shared" si="280"/>
        <v>0</v>
      </c>
      <c r="QLC80" s="321">
        <f t="shared" si="280"/>
        <v>0</v>
      </c>
      <c r="QLD80" s="321">
        <f t="shared" si="280"/>
        <v>0</v>
      </c>
      <c r="QLE80" s="321">
        <f t="shared" si="280"/>
        <v>0</v>
      </c>
      <c r="QLF80" s="321">
        <f t="shared" si="280"/>
        <v>0</v>
      </c>
      <c r="QLG80" s="321">
        <f t="shared" si="280"/>
        <v>0</v>
      </c>
      <c r="QLH80" s="321">
        <f t="shared" si="280"/>
        <v>0</v>
      </c>
      <c r="QLI80" s="321">
        <f t="shared" si="280"/>
        <v>0</v>
      </c>
      <c r="QLJ80" s="321">
        <f t="shared" si="280"/>
        <v>0</v>
      </c>
      <c r="QLK80" s="321">
        <f t="shared" si="280"/>
        <v>0</v>
      </c>
      <c r="QLL80" s="321">
        <f t="shared" si="280"/>
        <v>0</v>
      </c>
      <c r="QLM80" s="321">
        <f t="shared" si="280"/>
        <v>0</v>
      </c>
      <c r="QLN80" s="321">
        <f t="shared" si="280"/>
        <v>0</v>
      </c>
      <c r="QLO80" s="321">
        <f t="shared" si="280"/>
        <v>0</v>
      </c>
      <c r="QLP80" s="321">
        <f t="shared" si="280"/>
        <v>0</v>
      </c>
      <c r="QLQ80" s="321">
        <f t="shared" si="280"/>
        <v>0</v>
      </c>
      <c r="QLR80" s="321">
        <f t="shared" si="280"/>
        <v>0</v>
      </c>
      <c r="QLS80" s="321">
        <f t="shared" si="280"/>
        <v>0</v>
      </c>
      <c r="QLT80" s="321">
        <f t="shared" si="280"/>
        <v>0</v>
      </c>
      <c r="QLU80" s="321">
        <f t="shared" si="280"/>
        <v>0</v>
      </c>
      <c r="QLV80" s="321">
        <f t="shared" si="280"/>
        <v>0</v>
      </c>
      <c r="QLW80" s="321">
        <f t="shared" si="280"/>
        <v>0</v>
      </c>
      <c r="QLX80" s="321">
        <f t="shared" si="280"/>
        <v>0</v>
      </c>
      <c r="QLY80" s="321">
        <f t="shared" si="280"/>
        <v>0</v>
      </c>
      <c r="QLZ80" s="321">
        <f t="shared" si="280"/>
        <v>0</v>
      </c>
      <c r="QMA80" s="321">
        <f t="shared" si="280"/>
        <v>0</v>
      </c>
      <c r="QMB80" s="321">
        <f t="shared" si="280"/>
        <v>0</v>
      </c>
      <c r="QMC80" s="321">
        <f t="shared" si="280"/>
        <v>0</v>
      </c>
      <c r="QMD80" s="321">
        <f t="shared" si="280"/>
        <v>0</v>
      </c>
      <c r="QME80" s="321">
        <f t="shared" si="280"/>
        <v>0</v>
      </c>
      <c r="QMF80" s="321">
        <f t="shared" si="280"/>
        <v>0</v>
      </c>
      <c r="QMG80" s="321">
        <f t="shared" si="280"/>
        <v>0</v>
      </c>
      <c r="QMH80" s="321">
        <f t="shared" si="280"/>
        <v>0</v>
      </c>
      <c r="QMI80" s="321">
        <f t="shared" si="280"/>
        <v>0</v>
      </c>
      <c r="QMJ80" s="321">
        <f t="shared" si="280"/>
        <v>0</v>
      </c>
      <c r="QMK80" s="321">
        <f t="shared" si="280"/>
        <v>0</v>
      </c>
      <c r="QML80" s="321">
        <f t="shared" si="280"/>
        <v>0</v>
      </c>
      <c r="QMM80" s="321">
        <f t="shared" si="280"/>
        <v>0</v>
      </c>
      <c r="QMN80" s="321">
        <f t="shared" si="280"/>
        <v>0</v>
      </c>
      <c r="QMO80" s="321">
        <f t="shared" si="280"/>
        <v>0</v>
      </c>
      <c r="QMP80" s="321">
        <f t="shared" si="280"/>
        <v>0</v>
      </c>
      <c r="QMQ80" s="321">
        <f t="shared" si="280"/>
        <v>0</v>
      </c>
      <c r="QMR80" s="321">
        <f t="shared" si="280"/>
        <v>0</v>
      </c>
      <c r="QMS80" s="321">
        <f t="shared" si="280"/>
        <v>0</v>
      </c>
      <c r="QMT80" s="321">
        <f t="shared" si="280"/>
        <v>0</v>
      </c>
      <c r="QMU80" s="321">
        <f t="shared" si="280"/>
        <v>0</v>
      </c>
      <c r="QMV80" s="321">
        <f t="shared" si="280"/>
        <v>0</v>
      </c>
      <c r="QMW80" s="321">
        <f t="shared" si="280"/>
        <v>0</v>
      </c>
      <c r="QMX80" s="321">
        <f t="shared" si="280"/>
        <v>0</v>
      </c>
      <c r="QMY80" s="321">
        <f t="shared" si="280"/>
        <v>0</v>
      </c>
      <c r="QMZ80" s="321">
        <f t="shared" si="280"/>
        <v>0</v>
      </c>
      <c r="QNA80" s="321">
        <f t="shared" si="280"/>
        <v>0</v>
      </c>
      <c r="QNB80" s="321">
        <f t="shared" si="280"/>
        <v>0</v>
      </c>
      <c r="QNC80" s="321">
        <f t="shared" si="281"/>
        <v>0</v>
      </c>
      <c r="QND80" s="321">
        <f t="shared" si="281"/>
        <v>0</v>
      </c>
      <c r="QNE80" s="321">
        <f t="shared" si="281"/>
        <v>0</v>
      </c>
      <c r="QNF80" s="321">
        <f t="shared" si="281"/>
        <v>0</v>
      </c>
      <c r="QNG80" s="321">
        <f t="shared" si="281"/>
        <v>0</v>
      </c>
      <c r="QNH80" s="321">
        <f t="shared" si="281"/>
        <v>0</v>
      </c>
      <c r="QNI80" s="321">
        <f t="shared" si="281"/>
        <v>0</v>
      </c>
      <c r="QNJ80" s="321">
        <f t="shared" si="281"/>
        <v>0</v>
      </c>
      <c r="QNK80" s="321">
        <f t="shared" si="281"/>
        <v>0</v>
      </c>
      <c r="QNL80" s="321">
        <f t="shared" si="281"/>
        <v>0</v>
      </c>
      <c r="QNM80" s="321">
        <f t="shared" si="281"/>
        <v>0</v>
      </c>
      <c r="QNN80" s="321">
        <f t="shared" si="281"/>
        <v>0</v>
      </c>
      <c r="QNO80" s="321">
        <f t="shared" si="281"/>
        <v>0</v>
      </c>
      <c r="QNP80" s="321">
        <f t="shared" si="281"/>
        <v>0</v>
      </c>
      <c r="QNQ80" s="321">
        <f t="shared" si="281"/>
        <v>0</v>
      </c>
      <c r="QNR80" s="321">
        <f t="shared" si="281"/>
        <v>0</v>
      </c>
      <c r="QNS80" s="321">
        <f t="shared" si="281"/>
        <v>0</v>
      </c>
      <c r="QNT80" s="321">
        <f t="shared" si="281"/>
        <v>0</v>
      </c>
      <c r="QNU80" s="321">
        <f t="shared" si="281"/>
        <v>0</v>
      </c>
      <c r="QNV80" s="321">
        <f t="shared" si="281"/>
        <v>0</v>
      </c>
      <c r="QNW80" s="321">
        <f t="shared" si="281"/>
        <v>0</v>
      </c>
      <c r="QNX80" s="321">
        <f t="shared" si="281"/>
        <v>0</v>
      </c>
      <c r="QNY80" s="321">
        <f t="shared" si="281"/>
        <v>0</v>
      </c>
      <c r="QNZ80" s="321">
        <f t="shared" si="281"/>
        <v>0</v>
      </c>
      <c r="QOA80" s="321">
        <f t="shared" si="281"/>
        <v>0</v>
      </c>
      <c r="QOB80" s="321">
        <f t="shared" si="281"/>
        <v>0</v>
      </c>
      <c r="QOC80" s="321">
        <f t="shared" si="281"/>
        <v>0</v>
      </c>
      <c r="QOD80" s="321">
        <f t="shared" si="281"/>
        <v>0</v>
      </c>
      <c r="QOE80" s="321">
        <f t="shared" si="281"/>
        <v>0</v>
      </c>
      <c r="QOF80" s="321">
        <f t="shared" si="281"/>
        <v>0</v>
      </c>
      <c r="QOG80" s="321">
        <f t="shared" si="281"/>
        <v>0</v>
      </c>
      <c r="QOH80" s="321">
        <f t="shared" si="281"/>
        <v>0</v>
      </c>
      <c r="QOI80" s="321">
        <f t="shared" si="281"/>
        <v>0</v>
      </c>
      <c r="QOJ80" s="321">
        <f t="shared" si="281"/>
        <v>0</v>
      </c>
      <c r="QOK80" s="321">
        <f t="shared" si="281"/>
        <v>0</v>
      </c>
      <c r="QOL80" s="321">
        <f t="shared" si="281"/>
        <v>0</v>
      </c>
      <c r="QOM80" s="321">
        <f t="shared" si="281"/>
        <v>0</v>
      </c>
      <c r="QON80" s="321">
        <f t="shared" si="281"/>
        <v>0</v>
      </c>
      <c r="QOO80" s="321">
        <f t="shared" si="281"/>
        <v>0</v>
      </c>
      <c r="QOP80" s="321">
        <f t="shared" si="281"/>
        <v>0</v>
      </c>
      <c r="QOQ80" s="321">
        <f t="shared" si="281"/>
        <v>0</v>
      </c>
      <c r="QOR80" s="321">
        <f t="shared" si="281"/>
        <v>0</v>
      </c>
      <c r="QOS80" s="321">
        <f t="shared" si="281"/>
        <v>0</v>
      </c>
      <c r="QOT80" s="321">
        <f t="shared" si="281"/>
        <v>0</v>
      </c>
      <c r="QOU80" s="321">
        <f t="shared" si="281"/>
        <v>0</v>
      </c>
      <c r="QOV80" s="321">
        <f t="shared" si="281"/>
        <v>0</v>
      </c>
      <c r="QOW80" s="321">
        <f t="shared" si="281"/>
        <v>0</v>
      </c>
      <c r="QOX80" s="321">
        <f t="shared" si="281"/>
        <v>0</v>
      </c>
      <c r="QOY80" s="321">
        <f t="shared" si="281"/>
        <v>0</v>
      </c>
      <c r="QOZ80" s="321">
        <f t="shared" si="281"/>
        <v>0</v>
      </c>
      <c r="QPA80" s="321">
        <f t="shared" si="281"/>
        <v>0</v>
      </c>
      <c r="QPB80" s="321">
        <f t="shared" si="281"/>
        <v>0</v>
      </c>
      <c r="QPC80" s="321">
        <f t="shared" si="281"/>
        <v>0</v>
      </c>
      <c r="QPD80" s="321">
        <f t="shared" si="281"/>
        <v>0</v>
      </c>
      <c r="QPE80" s="321">
        <f t="shared" si="281"/>
        <v>0</v>
      </c>
      <c r="QPF80" s="321">
        <f t="shared" si="281"/>
        <v>0</v>
      </c>
      <c r="QPG80" s="321">
        <f t="shared" si="281"/>
        <v>0</v>
      </c>
      <c r="QPH80" s="321">
        <f t="shared" si="281"/>
        <v>0</v>
      </c>
      <c r="QPI80" s="321">
        <f t="shared" si="281"/>
        <v>0</v>
      </c>
      <c r="QPJ80" s="321">
        <f t="shared" si="281"/>
        <v>0</v>
      </c>
      <c r="QPK80" s="321">
        <f t="shared" si="281"/>
        <v>0</v>
      </c>
      <c r="QPL80" s="321">
        <f t="shared" si="281"/>
        <v>0</v>
      </c>
      <c r="QPM80" s="321">
        <f t="shared" si="281"/>
        <v>0</v>
      </c>
      <c r="QPN80" s="321">
        <f t="shared" si="281"/>
        <v>0</v>
      </c>
      <c r="QPO80" s="321">
        <f t="shared" si="282"/>
        <v>0</v>
      </c>
      <c r="QPP80" s="321">
        <f t="shared" si="282"/>
        <v>0</v>
      </c>
      <c r="QPQ80" s="321">
        <f t="shared" si="282"/>
        <v>0</v>
      </c>
      <c r="QPR80" s="321">
        <f t="shared" si="282"/>
        <v>0</v>
      </c>
      <c r="QPS80" s="321">
        <f t="shared" si="282"/>
        <v>0</v>
      </c>
      <c r="QPT80" s="321">
        <f t="shared" si="282"/>
        <v>0</v>
      </c>
      <c r="QPU80" s="321">
        <f t="shared" si="282"/>
        <v>0</v>
      </c>
      <c r="QPV80" s="321">
        <f t="shared" si="282"/>
        <v>0</v>
      </c>
      <c r="QPW80" s="321">
        <f t="shared" si="282"/>
        <v>0</v>
      </c>
      <c r="QPX80" s="321">
        <f t="shared" si="282"/>
        <v>0</v>
      </c>
      <c r="QPY80" s="321">
        <f t="shared" si="282"/>
        <v>0</v>
      </c>
      <c r="QPZ80" s="321">
        <f t="shared" si="282"/>
        <v>0</v>
      </c>
      <c r="QQA80" s="321">
        <f t="shared" si="282"/>
        <v>0</v>
      </c>
      <c r="QQB80" s="321">
        <f t="shared" si="282"/>
        <v>0</v>
      </c>
      <c r="QQC80" s="321">
        <f t="shared" si="282"/>
        <v>0</v>
      </c>
      <c r="QQD80" s="321">
        <f t="shared" si="282"/>
        <v>0</v>
      </c>
      <c r="QQE80" s="321">
        <f t="shared" si="282"/>
        <v>0</v>
      </c>
      <c r="QQF80" s="321">
        <f t="shared" si="282"/>
        <v>0</v>
      </c>
      <c r="QQG80" s="321">
        <f t="shared" si="282"/>
        <v>0</v>
      </c>
      <c r="QQH80" s="321">
        <f t="shared" si="282"/>
        <v>0</v>
      </c>
      <c r="QQI80" s="321">
        <f t="shared" si="282"/>
        <v>0</v>
      </c>
      <c r="QQJ80" s="321">
        <f t="shared" si="282"/>
        <v>0</v>
      </c>
      <c r="QQK80" s="321">
        <f t="shared" si="282"/>
        <v>0</v>
      </c>
      <c r="QQL80" s="321">
        <f t="shared" si="282"/>
        <v>0</v>
      </c>
      <c r="QQM80" s="321">
        <f t="shared" si="282"/>
        <v>0</v>
      </c>
      <c r="QQN80" s="321">
        <f t="shared" si="282"/>
        <v>0</v>
      </c>
      <c r="QQO80" s="321">
        <f t="shared" si="282"/>
        <v>0</v>
      </c>
      <c r="QQP80" s="321">
        <f t="shared" si="282"/>
        <v>0</v>
      </c>
      <c r="QQQ80" s="321">
        <f t="shared" si="282"/>
        <v>0</v>
      </c>
      <c r="QQR80" s="321">
        <f t="shared" si="282"/>
        <v>0</v>
      </c>
      <c r="QQS80" s="321">
        <f t="shared" si="282"/>
        <v>0</v>
      </c>
      <c r="QQT80" s="321">
        <f t="shared" si="282"/>
        <v>0</v>
      </c>
      <c r="QQU80" s="321">
        <f t="shared" si="282"/>
        <v>0</v>
      </c>
      <c r="QQV80" s="321">
        <f t="shared" si="282"/>
        <v>0</v>
      </c>
      <c r="QQW80" s="321">
        <f t="shared" si="282"/>
        <v>0</v>
      </c>
      <c r="QQX80" s="321">
        <f t="shared" si="282"/>
        <v>0</v>
      </c>
      <c r="QQY80" s="321">
        <f t="shared" si="282"/>
        <v>0</v>
      </c>
      <c r="QQZ80" s="321">
        <f t="shared" si="282"/>
        <v>0</v>
      </c>
      <c r="QRA80" s="321">
        <f t="shared" si="282"/>
        <v>0</v>
      </c>
      <c r="QRB80" s="321">
        <f t="shared" si="282"/>
        <v>0</v>
      </c>
      <c r="QRC80" s="321">
        <f t="shared" si="282"/>
        <v>0</v>
      </c>
      <c r="QRD80" s="321">
        <f t="shared" si="282"/>
        <v>0</v>
      </c>
      <c r="QRE80" s="321">
        <f t="shared" si="282"/>
        <v>0</v>
      </c>
      <c r="QRF80" s="321">
        <f t="shared" si="282"/>
        <v>0</v>
      </c>
      <c r="QRG80" s="321">
        <f t="shared" si="282"/>
        <v>0</v>
      </c>
      <c r="QRH80" s="321">
        <f t="shared" si="282"/>
        <v>0</v>
      </c>
      <c r="QRI80" s="321">
        <f t="shared" si="282"/>
        <v>0</v>
      </c>
      <c r="QRJ80" s="321">
        <f t="shared" si="282"/>
        <v>0</v>
      </c>
      <c r="QRK80" s="321">
        <f t="shared" si="282"/>
        <v>0</v>
      </c>
      <c r="QRL80" s="321">
        <f t="shared" si="282"/>
        <v>0</v>
      </c>
      <c r="QRM80" s="321">
        <f t="shared" si="282"/>
        <v>0</v>
      </c>
      <c r="QRN80" s="321">
        <f t="shared" si="282"/>
        <v>0</v>
      </c>
      <c r="QRO80" s="321">
        <f t="shared" si="282"/>
        <v>0</v>
      </c>
      <c r="QRP80" s="321">
        <f t="shared" si="282"/>
        <v>0</v>
      </c>
      <c r="QRQ80" s="321">
        <f t="shared" si="282"/>
        <v>0</v>
      </c>
      <c r="QRR80" s="321">
        <f t="shared" si="282"/>
        <v>0</v>
      </c>
      <c r="QRS80" s="321">
        <f t="shared" si="282"/>
        <v>0</v>
      </c>
      <c r="QRT80" s="321">
        <f t="shared" si="282"/>
        <v>0</v>
      </c>
      <c r="QRU80" s="321">
        <f t="shared" si="282"/>
        <v>0</v>
      </c>
      <c r="QRV80" s="321">
        <f t="shared" si="282"/>
        <v>0</v>
      </c>
      <c r="QRW80" s="321">
        <f t="shared" si="282"/>
        <v>0</v>
      </c>
      <c r="QRX80" s="321">
        <f t="shared" si="282"/>
        <v>0</v>
      </c>
      <c r="QRY80" s="321">
        <f t="shared" si="282"/>
        <v>0</v>
      </c>
      <c r="QRZ80" s="321">
        <f t="shared" si="282"/>
        <v>0</v>
      </c>
      <c r="QSA80" s="321">
        <f t="shared" si="283"/>
        <v>0</v>
      </c>
      <c r="QSB80" s="321">
        <f t="shared" si="283"/>
        <v>0</v>
      </c>
      <c r="QSC80" s="321">
        <f t="shared" si="283"/>
        <v>0</v>
      </c>
      <c r="QSD80" s="321">
        <f t="shared" si="283"/>
        <v>0</v>
      </c>
      <c r="QSE80" s="321">
        <f t="shared" si="283"/>
        <v>0</v>
      </c>
      <c r="QSF80" s="321">
        <f t="shared" si="283"/>
        <v>0</v>
      </c>
      <c r="QSG80" s="321">
        <f t="shared" si="283"/>
        <v>0</v>
      </c>
      <c r="QSH80" s="321">
        <f t="shared" si="283"/>
        <v>0</v>
      </c>
      <c r="QSI80" s="321">
        <f t="shared" si="283"/>
        <v>0</v>
      </c>
      <c r="QSJ80" s="321">
        <f t="shared" si="283"/>
        <v>0</v>
      </c>
      <c r="QSK80" s="321">
        <f t="shared" si="283"/>
        <v>0</v>
      </c>
      <c r="QSL80" s="321">
        <f t="shared" si="283"/>
        <v>0</v>
      </c>
      <c r="QSM80" s="321">
        <f t="shared" si="283"/>
        <v>0</v>
      </c>
      <c r="QSN80" s="321">
        <f t="shared" si="283"/>
        <v>0</v>
      </c>
      <c r="QSO80" s="321">
        <f t="shared" si="283"/>
        <v>0</v>
      </c>
      <c r="QSP80" s="321">
        <f t="shared" si="283"/>
        <v>0</v>
      </c>
      <c r="QSQ80" s="321">
        <f t="shared" si="283"/>
        <v>0</v>
      </c>
      <c r="QSR80" s="321">
        <f t="shared" si="283"/>
        <v>0</v>
      </c>
      <c r="QSS80" s="321">
        <f t="shared" si="283"/>
        <v>0</v>
      </c>
      <c r="QST80" s="321">
        <f t="shared" si="283"/>
        <v>0</v>
      </c>
      <c r="QSU80" s="321">
        <f t="shared" si="283"/>
        <v>0</v>
      </c>
      <c r="QSV80" s="321">
        <f t="shared" si="283"/>
        <v>0</v>
      </c>
      <c r="QSW80" s="321">
        <f t="shared" si="283"/>
        <v>0</v>
      </c>
      <c r="QSX80" s="321">
        <f t="shared" si="283"/>
        <v>0</v>
      </c>
      <c r="QSY80" s="321">
        <f t="shared" si="283"/>
        <v>0</v>
      </c>
      <c r="QSZ80" s="321">
        <f t="shared" si="283"/>
        <v>0</v>
      </c>
      <c r="QTA80" s="321">
        <f t="shared" si="283"/>
        <v>0</v>
      </c>
      <c r="QTB80" s="321">
        <f t="shared" si="283"/>
        <v>0</v>
      </c>
      <c r="QTC80" s="321">
        <f t="shared" si="283"/>
        <v>0</v>
      </c>
      <c r="QTD80" s="321">
        <f t="shared" si="283"/>
        <v>0</v>
      </c>
      <c r="QTE80" s="321">
        <f t="shared" si="283"/>
        <v>0</v>
      </c>
      <c r="QTF80" s="321">
        <f t="shared" si="283"/>
        <v>0</v>
      </c>
      <c r="QTG80" s="321">
        <f t="shared" si="283"/>
        <v>0</v>
      </c>
      <c r="QTH80" s="321">
        <f t="shared" si="283"/>
        <v>0</v>
      </c>
      <c r="QTI80" s="321">
        <f t="shared" si="283"/>
        <v>0</v>
      </c>
      <c r="QTJ80" s="321">
        <f t="shared" si="283"/>
        <v>0</v>
      </c>
      <c r="QTK80" s="321">
        <f t="shared" si="283"/>
        <v>0</v>
      </c>
      <c r="QTL80" s="321">
        <f t="shared" si="283"/>
        <v>0</v>
      </c>
      <c r="QTM80" s="321">
        <f t="shared" si="283"/>
        <v>0</v>
      </c>
      <c r="QTN80" s="321">
        <f t="shared" si="283"/>
        <v>0</v>
      </c>
      <c r="QTO80" s="321">
        <f t="shared" si="283"/>
        <v>0</v>
      </c>
      <c r="QTP80" s="321">
        <f t="shared" si="283"/>
        <v>0</v>
      </c>
      <c r="QTQ80" s="321">
        <f t="shared" si="283"/>
        <v>0</v>
      </c>
      <c r="QTR80" s="321">
        <f t="shared" si="283"/>
        <v>0</v>
      </c>
      <c r="QTS80" s="321">
        <f t="shared" si="283"/>
        <v>0</v>
      </c>
      <c r="QTT80" s="321">
        <f t="shared" si="283"/>
        <v>0</v>
      </c>
      <c r="QTU80" s="321">
        <f t="shared" si="283"/>
        <v>0</v>
      </c>
      <c r="QTV80" s="321">
        <f t="shared" si="283"/>
        <v>0</v>
      </c>
      <c r="QTW80" s="321">
        <f t="shared" si="283"/>
        <v>0</v>
      </c>
      <c r="QTX80" s="321">
        <f t="shared" si="283"/>
        <v>0</v>
      </c>
      <c r="QTY80" s="321">
        <f t="shared" si="283"/>
        <v>0</v>
      </c>
      <c r="QTZ80" s="321">
        <f t="shared" si="283"/>
        <v>0</v>
      </c>
      <c r="QUA80" s="321">
        <f t="shared" si="283"/>
        <v>0</v>
      </c>
      <c r="QUB80" s="321">
        <f t="shared" si="283"/>
        <v>0</v>
      </c>
      <c r="QUC80" s="321">
        <f t="shared" si="283"/>
        <v>0</v>
      </c>
      <c r="QUD80" s="321">
        <f t="shared" si="283"/>
        <v>0</v>
      </c>
      <c r="QUE80" s="321">
        <f t="shared" si="283"/>
        <v>0</v>
      </c>
      <c r="QUF80" s="321">
        <f t="shared" si="283"/>
        <v>0</v>
      </c>
      <c r="QUG80" s="321">
        <f t="shared" si="283"/>
        <v>0</v>
      </c>
      <c r="QUH80" s="321">
        <f t="shared" si="283"/>
        <v>0</v>
      </c>
      <c r="QUI80" s="321">
        <f t="shared" si="283"/>
        <v>0</v>
      </c>
      <c r="QUJ80" s="321">
        <f t="shared" si="283"/>
        <v>0</v>
      </c>
      <c r="QUK80" s="321">
        <f t="shared" si="283"/>
        <v>0</v>
      </c>
      <c r="QUL80" s="321">
        <f t="shared" si="283"/>
        <v>0</v>
      </c>
      <c r="QUM80" s="321">
        <f t="shared" si="284"/>
        <v>0</v>
      </c>
      <c r="QUN80" s="321">
        <f t="shared" si="284"/>
        <v>0</v>
      </c>
      <c r="QUO80" s="321">
        <f t="shared" si="284"/>
        <v>0</v>
      </c>
      <c r="QUP80" s="321">
        <f t="shared" si="284"/>
        <v>0</v>
      </c>
      <c r="QUQ80" s="321">
        <f t="shared" si="284"/>
        <v>0</v>
      </c>
      <c r="QUR80" s="321">
        <f t="shared" si="284"/>
        <v>0</v>
      </c>
      <c r="QUS80" s="321">
        <f t="shared" si="284"/>
        <v>0</v>
      </c>
      <c r="QUT80" s="321">
        <f t="shared" si="284"/>
        <v>0</v>
      </c>
      <c r="QUU80" s="321">
        <f t="shared" si="284"/>
        <v>0</v>
      </c>
      <c r="QUV80" s="321">
        <f t="shared" si="284"/>
        <v>0</v>
      </c>
      <c r="QUW80" s="321">
        <f t="shared" si="284"/>
        <v>0</v>
      </c>
      <c r="QUX80" s="321">
        <f t="shared" si="284"/>
        <v>0</v>
      </c>
      <c r="QUY80" s="321">
        <f t="shared" si="284"/>
        <v>0</v>
      </c>
      <c r="QUZ80" s="321">
        <f t="shared" si="284"/>
        <v>0</v>
      </c>
      <c r="QVA80" s="321">
        <f t="shared" si="284"/>
        <v>0</v>
      </c>
      <c r="QVB80" s="321">
        <f t="shared" si="284"/>
        <v>0</v>
      </c>
      <c r="QVC80" s="321">
        <f t="shared" si="284"/>
        <v>0</v>
      </c>
      <c r="QVD80" s="321">
        <f t="shared" si="284"/>
        <v>0</v>
      </c>
      <c r="QVE80" s="321">
        <f t="shared" si="284"/>
        <v>0</v>
      </c>
      <c r="QVF80" s="321">
        <f t="shared" si="284"/>
        <v>0</v>
      </c>
      <c r="QVG80" s="321">
        <f t="shared" si="284"/>
        <v>0</v>
      </c>
      <c r="QVH80" s="321">
        <f t="shared" si="284"/>
        <v>0</v>
      </c>
      <c r="QVI80" s="321">
        <f t="shared" si="284"/>
        <v>0</v>
      </c>
      <c r="QVJ80" s="321">
        <f t="shared" si="284"/>
        <v>0</v>
      </c>
      <c r="QVK80" s="321">
        <f t="shared" si="284"/>
        <v>0</v>
      </c>
      <c r="QVL80" s="321">
        <f t="shared" si="284"/>
        <v>0</v>
      </c>
      <c r="QVM80" s="321">
        <f t="shared" si="284"/>
        <v>0</v>
      </c>
      <c r="QVN80" s="321">
        <f t="shared" si="284"/>
        <v>0</v>
      </c>
      <c r="QVO80" s="321">
        <f t="shared" si="284"/>
        <v>0</v>
      </c>
      <c r="QVP80" s="321">
        <f t="shared" si="284"/>
        <v>0</v>
      </c>
      <c r="QVQ80" s="321">
        <f t="shared" si="284"/>
        <v>0</v>
      </c>
      <c r="QVR80" s="321">
        <f t="shared" si="284"/>
        <v>0</v>
      </c>
      <c r="QVS80" s="321">
        <f t="shared" si="284"/>
        <v>0</v>
      </c>
      <c r="QVT80" s="321">
        <f t="shared" si="284"/>
        <v>0</v>
      </c>
      <c r="QVU80" s="321">
        <f t="shared" si="284"/>
        <v>0</v>
      </c>
      <c r="QVV80" s="321">
        <f t="shared" si="284"/>
        <v>0</v>
      </c>
      <c r="QVW80" s="321">
        <f t="shared" si="284"/>
        <v>0</v>
      </c>
      <c r="QVX80" s="321">
        <f t="shared" si="284"/>
        <v>0</v>
      </c>
      <c r="QVY80" s="321">
        <f t="shared" si="284"/>
        <v>0</v>
      </c>
      <c r="QVZ80" s="321">
        <f t="shared" si="284"/>
        <v>0</v>
      </c>
      <c r="QWA80" s="321">
        <f t="shared" si="284"/>
        <v>0</v>
      </c>
      <c r="QWB80" s="321">
        <f t="shared" si="284"/>
        <v>0</v>
      </c>
      <c r="QWC80" s="321">
        <f t="shared" si="284"/>
        <v>0</v>
      </c>
      <c r="QWD80" s="321">
        <f t="shared" si="284"/>
        <v>0</v>
      </c>
      <c r="QWE80" s="321">
        <f t="shared" si="284"/>
        <v>0</v>
      </c>
      <c r="QWF80" s="321">
        <f t="shared" si="284"/>
        <v>0</v>
      </c>
      <c r="QWG80" s="321">
        <f t="shared" si="284"/>
        <v>0</v>
      </c>
      <c r="QWH80" s="321">
        <f t="shared" si="284"/>
        <v>0</v>
      </c>
      <c r="QWI80" s="321">
        <f t="shared" si="284"/>
        <v>0</v>
      </c>
      <c r="QWJ80" s="321">
        <f t="shared" si="284"/>
        <v>0</v>
      </c>
      <c r="QWK80" s="321">
        <f t="shared" si="284"/>
        <v>0</v>
      </c>
      <c r="QWL80" s="321">
        <f t="shared" si="284"/>
        <v>0</v>
      </c>
      <c r="QWM80" s="321">
        <f t="shared" si="284"/>
        <v>0</v>
      </c>
      <c r="QWN80" s="321">
        <f t="shared" si="284"/>
        <v>0</v>
      </c>
      <c r="QWO80" s="321">
        <f t="shared" si="284"/>
        <v>0</v>
      </c>
      <c r="QWP80" s="321">
        <f t="shared" si="284"/>
        <v>0</v>
      </c>
      <c r="QWQ80" s="321">
        <f t="shared" si="284"/>
        <v>0</v>
      </c>
      <c r="QWR80" s="321">
        <f t="shared" si="284"/>
        <v>0</v>
      </c>
      <c r="QWS80" s="321">
        <f t="shared" si="284"/>
        <v>0</v>
      </c>
      <c r="QWT80" s="321">
        <f t="shared" si="284"/>
        <v>0</v>
      </c>
      <c r="QWU80" s="321">
        <f t="shared" si="284"/>
        <v>0</v>
      </c>
      <c r="QWV80" s="321">
        <f t="shared" si="284"/>
        <v>0</v>
      </c>
      <c r="QWW80" s="321">
        <f t="shared" si="284"/>
        <v>0</v>
      </c>
      <c r="QWX80" s="321">
        <f t="shared" si="284"/>
        <v>0</v>
      </c>
      <c r="QWY80" s="321">
        <f t="shared" si="285"/>
        <v>0</v>
      </c>
      <c r="QWZ80" s="321">
        <f t="shared" si="285"/>
        <v>0</v>
      </c>
      <c r="QXA80" s="321">
        <f t="shared" si="285"/>
        <v>0</v>
      </c>
      <c r="QXB80" s="321">
        <f t="shared" si="285"/>
        <v>0</v>
      </c>
      <c r="QXC80" s="321">
        <f t="shared" si="285"/>
        <v>0</v>
      </c>
      <c r="QXD80" s="321">
        <f t="shared" si="285"/>
        <v>0</v>
      </c>
      <c r="QXE80" s="321">
        <f t="shared" si="285"/>
        <v>0</v>
      </c>
      <c r="QXF80" s="321">
        <f t="shared" si="285"/>
        <v>0</v>
      </c>
      <c r="QXG80" s="321">
        <f t="shared" si="285"/>
        <v>0</v>
      </c>
      <c r="QXH80" s="321">
        <f t="shared" si="285"/>
        <v>0</v>
      </c>
      <c r="QXI80" s="321">
        <f t="shared" si="285"/>
        <v>0</v>
      </c>
      <c r="QXJ80" s="321">
        <f t="shared" si="285"/>
        <v>0</v>
      </c>
      <c r="QXK80" s="321">
        <f t="shared" si="285"/>
        <v>0</v>
      </c>
      <c r="QXL80" s="321">
        <f t="shared" si="285"/>
        <v>0</v>
      </c>
      <c r="QXM80" s="321">
        <f t="shared" si="285"/>
        <v>0</v>
      </c>
      <c r="QXN80" s="321">
        <f t="shared" si="285"/>
        <v>0</v>
      </c>
      <c r="QXO80" s="321">
        <f t="shared" si="285"/>
        <v>0</v>
      </c>
      <c r="QXP80" s="321">
        <f t="shared" si="285"/>
        <v>0</v>
      </c>
      <c r="QXQ80" s="321">
        <f t="shared" si="285"/>
        <v>0</v>
      </c>
      <c r="QXR80" s="321">
        <f t="shared" si="285"/>
        <v>0</v>
      </c>
      <c r="QXS80" s="321">
        <f t="shared" si="285"/>
        <v>0</v>
      </c>
      <c r="QXT80" s="321">
        <f t="shared" si="285"/>
        <v>0</v>
      </c>
      <c r="QXU80" s="321">
        <f t="shared" si="285"/>
        <v>0</v>
      </c>
      <c r="QXV80" s="321">
        <f t="shared" si="285"/>
        <v>0</v>
      </c>
      <c r="QXW80" s="321">
        <f t="shared" si="285"/>
        <v>0</v>
      </c>
      <c r="QXX80" s="321">
        <f t="shared" si="285"/>
        <v>0</v>
      </c>
      <c r="QXY80" s="321">
        <f t="shared" si="285"/>
        <v>0</v>
      </c>
      <c r="QXZ80" s="321">
        <f t="shared" si="285"/>
        <v>0</v>
      </c>
      <c r="QYA80" s="321">
        <f t="shared" si="285"/>
        <v>0</v>
      </c>
      <c r="QYB80" s="321">
        <f t="shared" si="285"/>
        <v>0</v>
      </c>
      <c r="QYC80" s="321">
        <f t="shared" si="285"/>
        <v>0</v>
      </c>
      <c r="QYD80" s="321">
        <f t="shared" si="285"/>
        <v>0</v>
      </c>
      <c r="QYE80" s="321">
        <f t="shared" si="285"/>
        <v>0</v>
      </c>
      <c r="QYF80" s="321">
        <f t="shared" si="285"/>
        <v>0</v>
      </c>
      <c r="QYG80" s="321">
        <f t="shared" si="285"/>
        <v>0</v>
      </c>
      <c r="QYH80" s="321">
        <f t="shared" si="285"/>
        <v>0</v>
      </c>
      <c r="QYI80" s="321">
        <f t="shared" si="285"/>
        <v>0</v>
      </c>
      <c r="QYJ80" s="321">
        <f t="shared" si="285"/>
        <v>0</v>
      </c>
      <c r="QYK80" s="321">
        <f t="shared" si="285"/>
        <v>0</v>
      </c>
      <c r="QYL80" s="321">
        <f t="shared" si="285"/>
        <v>0</v>
      </c>
      <c r="QYM80" s="321">
        <f t="shared" si="285"/>
        <v>0</v>
      </c>
      <c r="QYN80" s="321">
        <f t="shared" si="285"/>
        <v>0</v>
      </c>
      <c r="QYO80" s="321">
        <f t="shared" si="285"/>
        <v>0</v>
      </c>
      <c r="QYP80" s="321">
        <f t="shared" si="285"/>
        <v>0</v>
      </c>
      <c r="QYQ80" s="321">
        <f t="shared" si="285"/>
        <v>0</v>
      </c>
      <c r="QYR80" s="321">
        <f t="shared" si="285"/>
        <v>0</v>
      </c>
      <c r="QYS80" s="321">
        <f t="shared" si="285"/>
        <v>0</v>
      </c>
      <c r="QYT80" s="321">
        <f t="shared" si="285"/>
        <v>0</v>
      </c>
      <c r="QYU80" s="321">
        <f t="shared" si="285"/>
        <v>0</v>
      </c>
      <c r="QYV80" s="321">
        <f t="shared" si="285"/>
        <v>0</v>
      </c>
      <c r="QYW80" s="321">
        <f t="shared" si="285"/>
        <v>0</v>
      </c>
      <c r="QYX80" s="321">
        <f t="shared" si="285"/>
        <v>0</v>
      </c>
      <c r="QYY80" s="321">
        <f t="shared" si="285"/>
        <v>0</v>
      </c>
      <c r="QYZ80" s="321">
        <f t="shared" si="285"/>
        <v>0</v>
      </c>
      <c r="QZA80" s="321">
        <f t="shared" si="285"/>
        <v>0</v>
      </c>
      <c r="QZB80" s="321">
        <f t="shared" si="285"/>
        <v>0</v>
      </c>
      <c r="QZC80" s="321">
        <f t="shared" si="285"/>
        <v>0</v>
      </c>
      <c r="QZD80" s="321">
        <f t="shared" si="285"/>
        <v>0</v>
      </c>
      <c r="QZE80" s="321">
        <f t="shared" si="285"/>
        <v>0</v>
      </c>
      <c r="QZF80" s="321">
        <f t="shared" si="285"/>
        <v>0</v>
      </c>
      <c r="QZG80" s="321">
        <f t="shared" si="285"/>
        <v>0</v>
      </c>
      <c r="QZH80" s="321">
        <f t="shared" si="285"/>
        <v>0</v>
      </c>
      <c r="QZI80" s="321">
        <f t="shared" si="285"/>
        <v>0</v>
      </c>
      <c r="QZJ80" s="321">
        <f t="shared" si="285"/>
        <v>0</v>
      </c>
      <c r="QZK80" s="321">
        <f t="shared" si="286"/>
        <v>0</v>
      </c>
      <c r="QZL80" s="321">
        <f t="shared" si="286"/>
        <v>0</v>
      </c>
      <c r="QZM80" s="321">
        <f t="shared" si="286"/>
        <v>0</v>
      </c>
      <c r="QZN80" s="321">
        <f t="shared" si="286"/>
        <v>0</v>
      </c>
      <c r="QZO80" s="321">
        <f t="shared" si="286"/>
        <v>0</v>
      </c>
      <c r="QZP80" s="321">
        <f t="shared" si="286"/>
        <v>0</v>
      </c>
      <c r="QZQ80" s="321">
        <f t="shared" si="286"/>
        <v>0</v>
      </c>
      <c r="QZR80" s="321">
        <f t="shared" si="286"/>
        <v>0</v>
      </c>
      <c r="QZS80" s="321">
        <f t="shared" si="286"/>
        <v>0</v>
      </c>
      <c r="QZT80" s="321">
        <f t="shared" si="286"/>
        <v>0</v>
      </c>
      <c r="QZU80" s="321">
        <f t="shared" si="286"/>
        <v>0</v>
      </c>
      <c r="QZV80" s="321">
        <f t="shared" si="286"/>
        <v>0</v>
      </c>
      <c r="QZW80" s="321">
        <f t="shared" si="286"/>
        <v>0</v>
      </c>
      <c r="QZX80" s="321">
        <f t="shared" si="286"/>
        <v>0</v>
      </c>
      <c r="QZY80" s="321">
        <f t="shared" si="286"/>
        <v>0</v>
      </c>
      <c r="QZZ80" s="321">
        <f t="shared" si="286"/>
        <v>0</v>
      </c>
      <c r="RAA80" s="321">
        <f t="shared" si="286"/>
        <v>0</v>
      </c>
      <c r="RAB80" s="321">
        <f t="shared" si="286"/>
        <v>0</v>
      </c>
      <c r="RAC80" s="321">
        <f t="shared" si="286"/>
        <v>0</v>
      </c>
      <c r="RAD80" s="321">
        <f t="shared" si="286"/>
        <v>0</v>
      </c>
      <c r="RAE80" s="321">
        <f t="shared" si="286"/>
        <v>0</v>
      </c>
      <c r="RAF80" s="321">
        <f t="shared" si="286"/>
        <v>0</v>
      </c>
      <c r="RAG80" s="321">
        <f t="shared" si="286"/>
        <v>0</v>
      </c>
      <c r="RAH80" s="321">
        <f t="shared" si="286"/>
        <v>0</v>
      </c>
      <c r="RAI80" s="321">
        <f t="shared" si="286"/>
        <v>0</v>
      </c>
      <c r="RAJ80" s="321">
        <f t="shared" si="286"/>
        <v>0</v>
      </c>
      <c r="RAK80" s="321">
        <f t="shared" si="286"/>
        <v>0</v>
      </c>
      <c r="RAL80" s="321">
        <f t="shared" si="286"/>
        <v>0</v>
      </c>
      <c r="RAM80" s="321">
        <f t="shared" si="286"/>
        <v>0</v>
      </c>
      <c r="RAN80" s="321">
        <f t="shared" si="286"/>
        <v>0</v>
      </c>
      <c r="RAO80" s="321">
        <f t="shared" si="286"/>
        <v>0</v>
      </c>
      <c r="RAP80" s="321">
        <f t="shared" si="286"/>
        <v>0</v>
      </c>
      <c r="RAQ80" s="321">
        <f t="shared" si="286"/>
        <v>0</v>
      </c>
      <c r="RAR80" s="321">
        <f t="shared" si="286"/>
        <v>0</v>
      </c>
      <c r="RAS80" s="321">
        <f t="shared" si="286"/>
        <v>0</v>
      </c>
      <c r="RAT80" s="321">
        <f t="shared" si="286"/>
        <v>0</v>
      </c>
      <c r="RAU80" s="321">
        <f t="shared" si="286"/>
        <v>0</v>
      </c>
      <c r="RAV80" s="321">
        <f t="shared" si="286"/>
        <v>0</v>
      </c>
      <c r="RAW80" s="321">
        <f t="shared" si="286"/>
        <v>0</v>
      </c>
      <c r="RAX80" s="321">
        <f t="shared" si="286"/>
        <v>0</v>
      </c>
      <c r="RAY80" s="321">
        <f t="shared" si="286"/>
        <v>0</v>
      </c>
      <c r="RAZ80" s="321">
        <f t="shared" si="286"/>
        <v>0</v>
      </c>
      <c r="RBA80" s="321">
        <f t="shared" si="286"/>
        <v>0</v>
      </c>
      <c r="RBB80" s="321">
        <f t="shared" si="286"/>
        <v>0</v>
      </c>
      <c r="RBC80" s="321">
        <f t="shared" si="286"/>
        <v>0</v>
      </c>
      <c r="RBD80" s="321">
        <f t="shared" si="286"/>
        <v>0</v>
      </c>
      <c r="RBE80" s="321">
        <f t="shared" si="286"/>
        <v>0</v>
      </c>
      <c r="RBF80" s="321">
        <f t="shared" si="286"/>
        <v>0</v>
      </c>
      <c r="RBG80" s="321">
        <f t="shared" si="286"/>
        <v>0</v>
      </c>
      <c r="RBH80" s="321">
        <f t="shared" si="286"/>
        <v>0</v>
      </c>
      <c r="RBI80" s="321">
        <f t="shared" si="286"/>
        <v>0</v>
      </c>
      <c r="RBJ80" s="321">
        <f t="shared" si="286"/>
        <v>0</v>
      </c>
      <c r="RBK80" s="321">
        <f t="shared" si="286"/>
        <v>0</v>
      </c>
      <c r="RBL80" s="321">
        <f t="shared" si="286"/>
        <v>0</v>
      </c>
      <c r="RBM80" s="321">
        <f t="shared" si="286"/>
        <v>0</v>
      </c>
      <c r="RBN80" s="321">
        <f t="shared" si="286"/>
        <v>0</v>
      </c>
      <c r="RBO80" s="321">
        <f t="shared" si="286"/>
        <v>0</v>
      </c>
      <c r="RBP80" s="321">
        <f t="shared" si="286"/>
        <v>0</v>
      </c>
      <c r="RBQ80" s="321">
        <f t="shared" si="286"/>
        <v>0</v>
      </c>
      <c r="RBR80" s="321">
        <f t="shared" si="286"/>
        <v>0</v>
      </c>
      <c r="RBS80" s="321">
        <f t="shared" si="286"/>
        <v>0</v>
      </c>
      <c r="RBT80" s="321">
        <f t="shared" si="286"/>
        <v>0</v>
      </c>
      <c r="RBU80" s="321">
        <f t="shared" si="286"/>
        <v>0</v>
      </c>
      <c r="RBV80" s="321">
        <f t="shared" si="286"/>
        <v>0</v>
      </c>
      <c r="RBW80" s="321">
        <f t="shared" si="287"/>
        <v>0</v>
      </c>
      <c r="RBX80" s="321">
        <f t="shared" si="287"/>
        <v>0</v>
      </c>
      <c r="RBY80" s="321">
        <f t="shared" si="287"/>
        <v>0</v>
      </c>
      <c r="RBZ80" s="321">
        <f t="shared" si="287"/>
        <v>0</v>
      </c>
      <c r="RCA80" s="321">
        <f t="shared" si="287"/>
        <v>0</v>
      </c>
      <c r="RCB80" s="321">
        <f t="shared" si="287"/>
        <v>0</v>
      </c>
      <c r="RCC80" s="321">
        <f t="shared" si="287"/>
        <v>0</v>
      </c>
      <c r="RCD80" s="321">
        <f t="shared" si="287"/>
        <v>0</v>
      </c>
      <c r="RCE80" s="321">
        <f t="shared" si="287"/>
        <v>0</v>
      </c>
      <c r="RCF80" s="321">
        <f t="shared" si="287"/>
        <v>0</v>
      </c>
      <c r="RCG80" s="321">
        <f t="shared" si="287"/>
        <v>0</v>
      </c>
      <c r="RCH80" s="321">
        <f t="shared" si="287"/>
        <v>0</v>
      </c>
      <c r="RCI80" s="321">
        <f t="shared" si="287"/>
        <v>0</v>
      </c>
      <c r="RCJ80" s="321">
        <f t="shared" si="287"/>
        <v>0</v>
      </c>
      <c r="RCK80" s="321">
        <f t="shared" si="287"/>
        <v>0</v>
      </c>
      <c r="RCL80" s="321">
        <f t="shared" si="287"/>
        <v>0</v>
      </c>
      <c r="RCM80" s="321">
        <f t="shared" si="287"/>
        <v>0</v>
      </c>
      <c r="RCN80" s="321">
        <f t="shared" si="287"/>
        <v>0</v>
      </c>
      <c r="RCO80" s="321">
        <f t="shared" si="287"/>
        <v>0</v>
      </c>
      <c r="RCP80" s="321">
        <f t="shared" si="287"/>
        <v>0</v>
      </c>
      <c r="RCQ80" s="321">
        <f t="shared" si="287"/>
        <v>0</v>
      </c>
      <c r="RCR80" s="321">
        <f t="shared" si="287"/>
        <v>0</v>
      </c>
      <c r="RCS80" s="321">
        <f t="shared" si="287"/>
        <v>0</v>
      </c>
      <c r="RCT80" s="321">
        <f t="shared" si="287"/>
        <v>0</v>
      </c>
      <c r="RCU80" s="321">
        <f t="shared" si="287"/>
        <v>0</v>
      </c>
      <c r="RCV80" s="321">
        <f t="shared" si="287"/>
        <v>0</v>
      </c>
      <c r="RCW80" s="321">
        <f t="shared" si="287"/>
        <v>0</v>
      </c>
      <c r="RCX80" s="321">
        <f t="shared" si="287"/>
        <v>0</v>
      </c>
      <c r="RCY80" s="321">
        <f t="shared" si="287"/>
        <v>0</v>
      </c>
      <c r="RCZ80" s="321">
        <f t="shared" si="287"/>
        <v>0</v>
      </c>
      <c r="RDA80" s="321">
        <f t="shared" si="287"/>
        <v>0</v>
      </c>
      <c r="RDB80" s="321">
        <f t="shared" si="287"/>
        <v>0</v>
      </c>
      <c r="RDC80" s="321">
        <f t="shared" si="287"/>
        <v>0</v>
      </c>
      <c r="RDD80" s="321">
        <f t="shared" si="287"/>
        <v>0</v>
      </c>
      <c r="RDE80" s="321">
        <f t="shared" si="287"/>
        <v>0</v>
      </c>
      <c r="RDF80" s="321">
        <f t="shared" si="287"/>
        <v>0</v>
      </c>
      <c r="RDG80" s="321">
        <f t="shared" si="287"/>
        <v>0</v>
      </c>
      <c r="RDH80" s="321">
        <f t="shared" si="287"/>
        <v>0</v>
      </c>
      <c r="RDI80" s="321">
        <f t="shared" si="287"/>
        <v>0</v>
      </c>
      <c r="RDJ80" s="321">
        <f t="shared" si="287"/>
        <v>0</v>
      </c>
      <c r="RDK80" s="321">
        <f t="shared" si="287"/>
        <v>0</v>
      </c>
      <c r="RDL80" s="321">
        <f t="shared" si="287"/>
        <v>0</v>
      </c>
      <c r="RDM80" s="321">
        <f t="shared" si="287"/>
        <v>0</v>
      </c>
      <c r="RDN80" s="321">
        <f t="shared" si="287"/>
        <v>0</v>
      </c>
      <c r="RDO80" s="321">
        <f t="shared" si="287"/>
        <v>0</v>
      </c>
      <c r="RDP80" s="321">
        <f t="shared" si="287"/>
        <v>0</v>
      </c>
      <c r="RDQ80" s="321">
        <f t="shared" si="287"/>
        <v>0</v>
      </c>
      <c r="RDR80" s="321">
        <f t="shared" si="287"/>
        <v>0</v>
      </c>
      <c r="RDS80" s="321">
        <f t="shared" si="287"/>
        <v>0</v>
      </c>
      <c r="RDT80" s="321">
        <f t="shared" si="287"/>
        <v>0</v>
      </c>
      <c r="RDU80" s="321">
        <f t="shared" si="287"/>
        <v>0</v>
      </c>
      <c r="RDV80" s="321">
        <f t="shared" si="287"/>
        <v>0</v>
      </c>
      <c r="RDW80" s="321">
        <f t="shared" si="287"/>
        <v>0</v>
      </c>
      <c r="RDX80" s="321">
        <f t="shared" si="287"/>
        <v>0</v>
      </c>
      <c r="RDY80" s="321">
        <f t="shared" si="287"/>
        <v>0</v>
      </c>
      <c r="RDZ80" s="321">
        <f t="shared" si="287"/>
        <v>0</v>
      </c>
      <c r="REA80" s="321">
        <f t="shared" si="287"/>
        <v>0</v>
      </c>
      <c r="REB80" s="321">
        <f t="shared" si="287"/>
        <v>0</v>
      </c>
      <c r="REC80" s="321">
        <f t="shared" si="287"/>
        <v>0</v>
      </c>
      <c r="RED80" s="321">
        <f t="shared" si="287"/>
        <v>0</v>
      </c>
      <c r="REE80" s="321">
        <f t="shared" si="287"/>
        <v>0</v>
      </c>
      <c r="REF80" s="321">
        <f t="shared" si="287"/>
        <v>0</v>
      </c>
      <c r="REG80" s="321">
        <f t="shared" si="287"/>
        <v>0</v>
      </c>
      <c r="REH80" s="321">
        <f t="shared" si="287"/>
        <v>0</v>
      </c>
      <c r="REI80" s="321">
        <f t="shared" si="288"/>
        <v>0</v>
      </c>
      <c r="REJ80" s="321">
        <f t="shared" si="288"/>
        <v>0</v>
      </c>
      <c r="REK80" s="321">
        <f t="shared" si="288"/>
        <v>0</v>
      </c>
      <c r="REL80" s="321">
        <f t="shared" si="288"/>
        <v>0</v>
      </c>
      <c r="REM80" s="321">
        <f t="shared" si="288"/>
        <v>0</v>
      </c>
      <c r="REN80" s="321">
        <f t="shared" si="288"/>
        <v>0</v>
      </c>
      <c r="REO80" s="321">
        <f t="shared" si="288"/>
        <v>0</v>
      </c>
      <c r="REP80" s="321">
        <f t="shared" si="288"/>
        <v>0</v>
      </c>
      <c r="REQ80" s="321">
        <f t="shared" si="288"/>
        <v>0</v>
      </c>
      <c r="RER80" s="321">
        <f t="shared" si="288"/>
        <v>0</v>
      </c>
      <c r="RES80" s="321">
        <f t="shared" si="288"/>
        <v>0</v>
      </c>
      <c r="RET80" s="321">
        <f t="shared" si="288"/>
        <v>0</v>
      </c>
      <c r="REU80" s="321">
        <f t="shared" si="288"/>
        <v>0</v>
      </c>
      <c r="REV80" s="321">
        <f t="shared" si="288"/>
        <v>0</v>
      </c>
      <c r="REW80" s="321">
        <f t="shared" si="288"/>
        <v>0</v>
      </c>
      <c r="REX80" s="321">
        <f t="shared" si="288"/>
        <v>0</v>
      </c>
      <c r="REY80" s="321">
        <f t="shared" si="288"/>
        <v>0</v>
      </c>
      <c r="REZ80" s="321">
        <f t="shared" si="288"/>
        <v>0</v>
      </c>
      <c r="RFA80" s="321">
        <f t="shared" si="288"/>
        <v>0</v>
      </c>
      <c r="RFB80" s="321">
        <f t="shared" si="288"/>
        <v>0</v>
      </c>
      <c r="RFC80" s="321">
        <f t="shared" si="288"/>
        <v>0</v>
      </c>
      <c r="RFD80" s="321">
        <f t="shared" si="288"/>
        <v>0</v>
      </c>
      <c r="RFE80" s="321">
        <f t="shared" si="288"/>
        <v>0</v>
      </c>
      <c r="RFF80" s="321">
        <f t="shared" si="288"/>
        <v>0</v>
      </c>
      <c r="RFG80" s="321">
        <f t="shared" si="288"/>
        <v>0</v>
      </c>
      <c r="RFH80" s="321">
        <f t="shared" si="288"/>
        <v>0</v>
      </c>
      <c r="RFI80" s="321">
        <f t="shared" si="288"/>
        <v>0</v>
      </c>
      <c r="RFJ80" s="321">
        <f t="shared" si="288"/>
        <v>0</v>
      </c>
      <c r="RFK80" s="321">
        <f t="shared" si="288"/>
        <v>0</v>
      </c>
      <c r="RFL80" s="321">
        <f t="shared" si="288"/>
        <v>0</v>
      </c>
      <c r="RFM80" s="321">
        <f t="shared" si="288"/>
        <v>0</v>
      </c>
      <c r="RFN80" s="321">
        <f t="shared" si="288"/>
        <v>0</v>
      </c>
      <c r="RFO80" s="321">
        <f t="shared" si="288"/>
        <v>0</v>
      </c>
      <c r="RFP80" s="321">
        <f t="shared" si="288"/>
        <v>0</v>
      </c>
      <c r="RFQ80" s="321">
        <f t="shared" si="288"/>
        <v>0</v>
      </c>
      <c r="RFR80" s="321">
        <f t="shared" si="288"/>
        <v>0</v>
      </c>
      <c r="RFS80" s="321">
        <f t="shared" si="288"/>
        <v>0</v>
      </c>
      <c r="RFT80" s="321">
        <f t="shared" si="288"/>
        <v>0</v>
      </c>
      <c r="RFU80" s="321">
        <f t="shared" si="288"/>
        <v>0</v>
      </c>
      <c r="RFV80" s="321">
        <f t="shared" si="288"/>
        <v>0</v>
      </c>
      <c r="RFW80" s="321">
        <f t="shared" si="288"/>
        <v>0</v>
      </c>
      <c r="RFX80" s="321">
        <f t="shared" si="288"/>
        <v>0</v>
      </c>
      <c r="RFY80" s="321">
        <f t="shared" si="288"/>
        <v>0</v>
      </c>
      <c r="RFZ80" s="321">
        <f t="shared" si="288"/>
        <v>0</v>
      </c>
      <c r="RGA80" s="321">
        <f t="shared" si="288"/>
        <v>0</v>
      </c>
      <c r="RGB80" s="321">
        <f t="shared" si="288"/>
        <v>0</v>
      </c>
      <c r="RGC80" s="321">
        <f t="shared" si="288"/>
        <v>0</v>
      </c>
      <c r="RGD80" s="321">
        <f t="shared" si="288"/>
        <v>0</v>
      </c>
      <c r="RGE80" s="321">
        <f t="shared" si="288"/>
        <v>0</v>
      </c>
      <c r="RGF80" s="321">
        <f t="shared" si="288"/>
        <v>0</v>
      </c>
      <c r="RGG80" s="321">
        <f t="shared" si="288"/>
        <v>0</v>
      </c>
      <c r="RGH80" s="321">
        <f t="shared" si="288"/>
        <v>0</v>
      </c>
      <c r="RGI80" s="321">
        <f t="shared" si="288"/>
        <v>0</v>
      </c>
      <c r="RGJ80" s="321">
        <f t="shared" si="288"/>
        <v>0</v>
      </c>
      <c r="RGK80" s="321">
        <f t="shared" si="288"/>
        <v>0</v>
      </c>
      <c r="RGL80" s="321">
        <f t="shared" si="288"/>
        <v>0</v>
      </c>
      <c r="RGM80" s="321">
        <f t="shared" si="288"/>
        <v>0</v>
      </c>
      <c r="RGN80" s="321">
        <f t="shared" si="288"/>
        <v>0</v>
      </c>
      <c r="RGO80" s="321">
        <f t="shared" si="288"/>
        <v>0</v>
      </c>
      <c r="RGP80" s="321">
        <f t="shared" si="288"/>
        <v>0</v>
      </c>
      <c r="RGQ80" s="321">
        <f t="shared" si="288"/>
        <v>0</v>
      </c>
      <c r="RGR80" s="321">
        <f t="shared" si="288"/>
        <v>0</v>
      </c>
      <c r="RGS80" s="321">
        <f t="shared" si="288"/>
        <v>0</v>
      </c>
      <c r="RGT80" s="321">
        <f t="shared" si="288"/>
        <v>0</v>
      </c>
      <c r="RGU80" s="321">
        <f t="shared" si="289"/>
        <v>0</v>
      </c>
      <c r="RGV80" s="321">
        <f t="shared" si="289"/>
        <v>0</v>
      </c>
      <c r="RGW80" s="321">
        <f t="shared" si="289"/>
        <v>0</v>
      </c>
      <c r="RGX80" s="321">
        <f t="shared" si="289"/>
        <v>0</v>
      </c>
      <c r="RGY80" s="321">
        <f t="shared" si="289"/>
        <v>0</v>
      </c>
      <c r="RGZ80" s="321">
        <f t="shared" si="289"/>
        <v>0</v>
      </c>
      <c r="RHA80" s="321">
        <f t="shared" si="289"/>
        <v>0</v>
      </c>
      <c r="RHB80" s="321">
        <f t="shared" si="289"/>
        <v>0</v>
      </c>
      <c r="RHC80" s="321">
        <f t="shared" si="289"/>
        <v>0</v>
      </c>
      <c r="RHD80" s="321">
        <f t="shared" si="289"/>
        <v>0</v>
      </c>
      <c r="RHE80" s="321">
        <f t="shared" si="289"/>
        <v>0</v>
      </c>
      <c r="RHF80" s="321">
        <f t="shared" si="289"/>
        <v>0</v>
      </c>
      <c r="RHG80" s="321">
        <f t="shared" si="289"/>
        <v>0</v>
      </c>
      <c r="RHH80" s="321">
        <f t="shared" si="289"/>
        <v>0</v>
      </c>
      <c r="RHI80" s="321">
        <f t="shared" si="289"/>
        <v>0</v>
      </c>
      <c r="RHJ80" s="321">
        <f t="shared" si="289"/>
        <v>0</v>
      </c>
      <c r="RHK80" s="321">
        <f t="shared" si="289"/>
        <v>0</v>
      </c>
      <c r="RHL80" s="321">
        <f t="shared" si="289"/>
        <v>0</v>
      </c>
      <c r="RHM80" s="321">
        <f t="shared" si="289"/>
        <v>0</v>
      </c>
      <c r="RHN80" s="321">
        <f t="shared" si="289"/>
        <v>0</v>
      </c>
      <c r="RHO80" s="321">
        <f t="shared" si="289"/>
        <v>0</v>
      </c>
      <c r="RHP80" s="321">
        <f t="shared" si="289"/>
        <v>0</v>
      </c>
      <c r="RHQ80" s="321">
        <f t="shared" si="289"/>
        <v>0</v>
      </c>
      <c r="RHR80" s="321">
        <f t="shared" si="289"/>
        <v>0</v>
      </c>
      <c r="RHS80" s="321">
        <f t="shared" si="289"/>
        <v>0</v>
      </c>
      <c r="RHT80" s="321">
        <f t="shared" si="289"/>
        <v>0</v>
      </c>
      <c r="RHU80" s="321">
        <f t="shared" si="289"/>
        <v>0</v>
      </c>
      <c r="RHV80" s="321">
        <f t="shared" si="289"/>
        <v>0</v>
      </c>
      <c r="RHW80" s="321">
        <f t="shared" si="289"/>
        <v>0</v>
      </c>
      <c r="RHX80" s="321">
        <f t="shared" si="289"/>
        <v>0</v>
      </c>
      <c r="RHY80" s="321">
        <f t="shared" si="289"/>
        <v>0</v>
      </c>
      <c r="RHZ80" s="321">
        <f t="shared" si="289"/>
        <v>0</v>
      </c>
      <c r="RIA80" s="321">
        <f t="shared" si="289"/>
        <v>0</v>
      </c>
      <c r="RIB80" s="321">
        <f t="shared" si="289"/>
        <v>0</v>
      </c>
      <c r="RIC80" s="321">
        <f t="shared" si="289"/>
        <v>0</v>
      </c>
      <c r="RID80" s="321">
        <f t="shared" si="289"/>
        <v>0</v>
      </c>
      <c r="RIE80" s="321">
        <f t="shared" si="289"/>
        <v>0</v>
      </c>
      <c r="RIF80" s="321">
        <f t="shared" si="289"/>
        <v>0</v>
      </c>
      <c r="RIG80" s="321">
        <f t="shared" si="289"/>
        <v>0</v>
      </c>
      <c r="RIH80" s="321">
        <f t="shared" si="289"/>
        <v>0</v>
      </c>
      <c r="RII80" s="321">
        <f t="shared" si="289"/>
        <v>0</v>
      </c>
      <c r="RIJ80" s="321">
        <f t="shared" si="289"/>
        <v>0</v>
      </c>
      <c r="RIK80" s="321">
        <f t="shared" si="289"/>
        <v>0</v>
      </c>
      <c r="RIL80" s="321">
        <f t="shared" si="289"/>
        <v>0</v>
      </c>
      <c r="RIM80" s="321">
        <f t="shared" si="289"/>
        <v>0</v>
      </c>
      <c r="RIN80" s="321">
        <f t="shared" si="289"/>
        <v>0</v>
      </c>
      <c r="RIO80" s="321">
        <f t="shared" si="289"/>
        <v>0</v>
      </c>
      <c r="RIP80" s="321">
        <f t="shared" si="289"/>
        <v>0</v>
      </c>
      <c r="RIQ80" s="321">
        <f t="shared" si="289"/>
        <v>0</v>
      </c>
      <c r="RIR80" s="321">
        <f t="shared" si="289"/>
        <v>0</v>
      </c>
      <c r="RIS80" s="321">
        <f t="shared" si="289"/>
        <v>0</v>
      </c>
      <c r="RIT80" s="321">
        <f t="shared" si="289"/>
        <v>0</v>
      </c>
      <c r="RIU80" s="321">
        <f t="shared" si="289"/>
        <v>0</v>
      </c>
      <c r="RIV80" s="321">
        <f t="shared" si="289"/>
        <v>0</v>
      </c>
      <c r="RIW80" s="321">
        <f t="shared" si="289"/>
        <v>0</v>
      </c>
      <c r="RIX80" s="321">
        <f t="shared" si="289"/>
        <v>0</v>
      </c>
      <c r="RIY80" s="321">
        <f t="shared" si="289"/>
        <v>0</v>
      </c>
      <c r="RIZ80" s="321">
        <f t="shared" si="289"/>
        <v>0</v>
      </c>
      <c r="RJA80" s="321">
        <f t="shared" si="289"/>
        <v>0</v>
      </c>
      <c r="RJB80" s="321">
        <f t="shared" si="289"/>
        <v>0</v>
      </c>
      <c r="RJC80" s="321">
        <f t="shared" si="289"/>
        <v>0</v>
      </c>
      <c r="RJD80" s="321">
        <f t="shared" si="289"/>
        <v>0</v>
      </c>
      <c r="RJE80" s="321">
        <f t="shared" si="289"/>
        <v>0</v>
      </c>
      <c r="RJF80" s="321">
        <f t="shared" si="289"/>
        <v>0</v>
      </c>
      <c r="RJG80" s="321">
        <f t="shared" si="290"/>
        <v>0</v>
      </c>
      <c r="RJH80" s="321">
        <f t="shared" si="290"/>
        <v>0</v>
      </c>
      <c r="RJI80" s="321">
        <f t="shared" si="290"/>
        <v>0</v>
      </c>
      <c r="RJJ80" s="321">
        <f t="shared" si="290"/>
        <v>0</v>
      </c>
      <c r="RJK80" s="321">
        <f t="shared" si="290"/>
        <v>0</v>
      </c>
      <c r="RJL80" s="321">
        <f t="shared" si="290"/>
        <v>0</v>
      </c>
      <c r="RJM80" s="321">
        <f t="shared" si="290"/>
        <v>0</v>
      </c>
      <c r="RJN80" s="321">
        <f t="shared" si="290"/>
        <v>0</v>
      </c>
      <c r="RJO80" s="321">
        <f t="shared" si="290"/>
        <v>0</v>
      </c>
      <c r="RJP80" s="321">
        <f t="shared" si="290"/>
        <v>0</v>
      </c>
      <c r="RJQ80" s="321">
        <f t="shared" si="290"/>
        <v>0</v>
      </c>
      <c r="RJR80" s="321">
        <f t="shared" si="290"/>
        <v>0</v>
      </c>
      <c r="RJS80" s="321">
        <f t="shared" si="290"/>
        <v>0</v>
      </c>
      <c r="RJT80" s="321">
        <f t="shared" si="290"/>
        <v>0</v>
      </c>
      <c r="RJU80" s="321">
        <f t="shared" si="290"/>
        <v>0</v>
      </c>
      <c r="RJV80" s="321">
        <f t="shared" si="290"/>
        <v>0</v>
      </c>
      <c r="RJW80" s="321">
        <f t="shared" si="290"/>
        <v>0</v>
      </c>
      <c r="RJX80" s="321">
        <f t="shared" si="290"/>
        <v>0</v>
      </c>
      <c r="RJY80" s="321">
        <f t="shared" si="290"/>
        <v>0</v>
      </c>
      <c r="RJZ80" s="321">
        <f t="shared" si="290"/>
        <v>0</v>
      </c>
      <c r="RKA80" s="321">
        <f t="shared" si="290"/>
        <v>0</v>
      </c>
      <c r="RKB80" s="321">
        <f t="shared" si="290"/>
        <v>0</v>
      </c>
      <c r="RKC80" s="321">
        <f t="shared" si="290"/>
        <v>0</v>
      </c>
      <c r="RKD80" s="321">
        <f t="shared" si="290"/>
        <v>0</v>
      </c>
      <c r="RKE80" s="321">
        <f t="shared" si="290"/>
        <v>0</v>
      </c>
      <c r="RKF80" s="321">
        <f t="shared" si="290"/>
        <v>0</v>
      </c>
      <c r="RKG80" s="321">
        <f t="shared" si="290"/>
        <v>0</v>
      </c>
      <c r="RKH80" s="321">
        <f t="shared" si="290"/>
        <v>0</v>
      </c>
      <c r="RKI80" s="321">
        <f t="shared" si="290"/>
        <v>0</v>
      </c>
      <c r="RKJ80" s="321">
        <f t="shared" si="290"/>
        <v>0</v>
      </c>
      <c r="RKK80" s="321">
        <f t="shared" si="290"/>
        <v>0</v>
      </c>
      <c r="RKL80" s="321">
        <f t="shared" si="290"/>
        <v>0</v>
      </c>
      <c r="RKM80" s="321">
        <f t="shared" si="290"/>
        <v>0</v>
      </c>
      <c r="RKN80" s="321">
        <f t="shared" si="290"/>
        <v>0</v>
      </c>
      <c r="RKO80" s="321">
        <f t="shared" si="290"/>
        <v>0</v>
      </c>
      <c r="RKP80" s="321">
        <f t="shared" si="290"/>
        <v>0</v>
      </c>
      <c r="RKQ80" s="321">
        <f t="shared" si="290"/>
        <v>0</v>
      </c>
      <c r="RKR80" s="321">
        <f t="shared" si="290"/>
        <v>0</v>
      </c>
      <c r="RKS80" s="321">
        <f t="shared" si="290"/>
        <v>0</v>
      </c>
      <c r="RKT80" s="321">
        <f t="shared" si="290"/>
        <v>0</v>
      </c>
      <c r="RKU80" s="321">
        <f t="shared" si="290"/>
        <v>0</v>
      </c>
      <c r="RKV80" s="321">
        <f t="shared" si="290"/>
        <v>0</v>
      </c>
      <c r="RKW80" s="321">
        <f t="shared" si="290"/>
        <v>0</v>
      </c>
      <c r="RKX80" s="321">
        <f t="shared" si="290"/>
        <v>0</v>
      </c>
      <c r="RKY80" s="321">
        <f t="shared" si="290"/>
        <v>0</v>
      </c>
      <c r="RKZ80" s="321">
        <f t="shared" si="290"/>
        <v>0</v>
      </c>
      <c r="RLA80" s="321">
        <f t="shared" si="290"/>
        <v>0</v>
      </c>
      <c r="RLB80" s="321">
        <f t="shared" si="290"/>
        <v>0</v>
      </c>
      <c r="RLC80" s="321">
        <f t="shared" si="290"/>
        <v>0</v>
      </c>
      <c r="RLD80" s="321">
        <f t="shared" si="290"/>
        <v>0</v>
      </c>
      <c r="RLE80" s="321">
        <f t="shared" si="290"/>
        <v>0</v>
      </c>
      <c r="RLF80" s="321">
        <f t="shared" si="290"/>
        <v>0</v>
      </c>
      <c r="RLG80" s="321">
        <f t="shared" si="290"/>
        <v>0</v>
      </c>
      <c r="RLH80" s="321">
        <f t="shared" si="290"/>
        <v>0</v>
      </c>
      <c r="RLI80" s="321">
        <f t="shared" si="290"/>
        <v>0</v>
      </c>
      <c r="RLJ80" s="321">
        <f t="shared" si="290"/>
        <v>0</v>
      </c>
      <c r="RLK80" s="321">
        <f t="shared" si="290"/>
        <v>0</v>
      </c>
      <c r="RLL80" s="321">
        <f t="shared" si="290"/>
        <v>0</v>
      </c>
      <c r="RLM80" s="321">
        <f t="shared" si="290"/>
        <v>0</v>
      </c>
      <c r="RLN80" s="321">
        <f t="shared" si="290"/>
        <v>0</v>
      </c>
      <c r="RLO80" s="321">
        <f t="shared" si="290"/>
        <v>0</v>
      </c>
      <c r="RLP80" s="321">
        <f t="shared" si="290"/>
        <v>0</v>
      </c>
      <c r="RLQ80" s="321">
        <f t="shared" si="290"/>
        <v>0</v>
      </c>
      <c r="RLR80" s="321">
        <f t="shared" si="290"/>
        <v>0</v>
      </c>
      <c r="RLS80" s="321">
        <f t="shared" si="291"/>
        <v>0</v>
      </c>
      <c r="RLT80" s="321">
        <f t="shared" si="291"/>
        <v>0</v>
      </c>
      <c r="RLU80" s="321">
        <f t="shared" si="291"/>
        <v>0</v>
      </c>
      <c r="RLV80" s="321">
        <f t="shared" si="291"/>
        <v>0</v>
      </c>
      <c r="RLW80" s="321">
        <f t="shared" si="291"/>
        <v>0</v>
      </c>
      <c r="RLX80" s="321">
        <f t="shared" si="291"/>
        <v>0</v>
      </c>
      <c r="RLY80" s="321">
        <f t="shared" si="291"/>
        <v>0</v>
      </c>
      <c r="RLZ80" s="321">
        <f t="shared" si="291"/>
        <v>0</v>
      </c>
      <c r="RMA80" s="321">
        <f t="shared" si="291"/>
        <v>0</v>
      </c>
      <c r="RMB80" s="321">
        <f t="shared" si="291"/>
        <v>0</v>
      </c>
      <c r="RMC80" s="321">
        <f t="shared" si="291"/>
        <v>0</v>
      </c>
      <c r="RMD80" s="321">
        <f t="shared" si="291"/>
        <v>0</v>
      </c>
      <c r="RME80" s="321">
        <f t="shared" si="291"/>
        <v>0</v>
      </c>
      <c r="RMF80" s="321">
        <f t="shared" si="291"/>
        <v>0</v>
      </c>
      <c r="RMG80" s="321">
        <f t="shared" si="291"/>
        <v>0</v>
      </c>
      <c r="RMH80" s="321">
        <f t="shared" si="291"/>
        <v>0</v>
      </c>
      <c r="RMI80" s="321">
        <f t="shared" si="291"/>
        <v>0</v>
      </c>
      <c r="RMJ80" s="321">
        <f t="shared" si="291"/>
        <v>0</v>
      </c>
      <c r="RMK80" s="321">
        <f t="shared" si="291"/>
        <v>0</v>
      </c>
      <c r="RML80" s="321">
        <f t="shared" si="291"/>
        <v>0</v>
      </c>
      <c r="RMM80" s="321">
        <f t="shared" si="291"/>
        <v>0</v>
      </c>
      <c r="RMN80" s="321">
        <f t="shared" si="291"/>
        <v>0</v>
      </c>
      <c r="RMO80" s="321">
        <f t="shared" si="291"/>
        <v>0</v>
      </c>
      <c r="RMP80" s="321">
        <f t="shared" si="291"/>
        <v>0</v>
      </c>
      <c r="RMQ80" s="321">
        <f t="shared" si="291"/>
        <v>0</v>
      </c>
      <c r="RMR80" s="321">
        <f t="shared" si="291"/>
        <v>0</v>
      </c>
      <c r="RMS80" s="321">
        <f t="shared" si="291"/>
        <v>0</v>
      </c>
      <c r="RMT80" s="321">
        <f t="shared" si="291"/>
        <v>0</v>
      </c>
      <c r="RMU80" s="321">
        <f t="shared" si="291"/>
        <v>0</v>
      </c>
      <c r="RMV80" s="321">
        <f t="shared" si="291"/>
        <v>0</v>
      </c>
      <c r="RMW80" s="321">
        <f t="shared" si="291"/>
        <v>0</v>
      </c>
      <c r="RMX80" s="321">
        <f t="shared" si="291"/>
        <v>0</v>
      </c>
      <c r="RMY80" s="321">
        <f t="shared" si="291"/>
        <v>0</v>
      </c>
      <c r="RMZ80" s="321">
        <f t="shared" si="291"/>
        <v>0</v>
      </c>
      <c r="RNA80" s="321">
        <f t="shared" si="291"/>
        <v>0</v>
      </c>
      <c r="RNB80" s="321">
        <f t="shared" si="291"/>
        <v>0</v>
      </c>
      <c r="RNC80" s="321">
        <f t="shared" si="291"/>
        <v>0</v>
      </c>
      <c r="RND80" s="321">
        <f t="shared" si="291"/>
        <v>0</v>
      </c>
      <c r="RNE80" s="321">
        <f t="shared" si="291"/>
        <v>0</v>
      </c>
      <c r="RNF80" s="321">
        <f t="shared" si="291"/>
        <v>0</v>
      </c>
      <c r="RNG80" s="321">
        <f t="shared" si="291"/>
        <v>0</v>
      </c>
      <c r="RNH80" s="321">
        <f t="shared" si="291"/>
        <v>0</v>
      </c>
      <c r="RNI80" s="321">
        <f t="shared" si="291"/>
        <v>0</v>
      </c>
      <c r="RNJ80" s="321">
        <f t="shared" si="291"/>
        <v>0</v>
      </c>
      <c r="RNK80" s="321">
        <f t="shared" si="291"/>
        <v>0</v>
      </c>
      <c r="RNL80" s="321">
        <f t="shared" si="291"/>
        <v>0</v>
      </c>
      <c r="RNM80" s="321">
        <f t="shared" si="291"/>
        <v>0</v>
      </c>
      <c r="RNN80" s="321">
        <f t="shared" si="291"/>
        <v>0</v>
      </c>
      <c r="RNO80" s="321">
        <f t="shared" si="291"/>
        <v>0</v>
      </c>
      <c r="RNP80" s="321">
        <f t="shared" si="291"/>
        <v>0</v>
      </c>
      <c r="RNQ80" s="321">
        <f t="shared" si="291"/>
        <v>0</v>
      </c>
      <c r="RNR80" s="321">
        <f t="shared" si="291"/>
        <v>0</v>
      </c>
      <c r="RNS80" s="321">
        <f t="shared" si="291"/>
        <v>0</v>
      </c>
      <c r="RNT80" s="321">
        <f t="shared" si="291"/>
        <v>0</v>
      </c>
      <c r="RNU80" s="321">
        <f t="shared" si="291"/>
        <v>0</v>
      </c>
      <c r="RNV80" s="321">
        <f t="shared" si="291"/>
        <v>0</v>
      </c>
      <c r="RNW80" s="321">
        <f t="shared" si="291"/>
        <v>0</v>
      </c>
      <c r="RNX80" s="321">
        <f t="shared" si="291"/>
        <v>0</v>
      </c>
      <c r="RNY80" s="321">
        <f t="shared" si="291"/>
        <v>0</v>
      </c>
      <c r="RNZ80" s="321">
        <f t="shared" si="291"/>
        <v>0</v>
      </c>
      <c r="ROA80" s="321">
        <f t="shared" si="291"/>
        <v>0</v>
      </c>
      <c r="ROB80" s="321">
        <f t="shared" si="291"/>
        <v>0</v>
      </c>
      <c r="ROC80" s="321">
        <f t="shared" si="291"/>
        <v>0</v>
      </c>
      <c r="ROD80" s="321">
        <f t="shared" si="291"/>
        <v>0</v>
      </c>
      <c r="ROE80" s="321">
        <f t="shared" si="292"/>
        <v>0</v>
      </c>
      <c r="ROF80" s="321">
        <f t="shared" si="292"/>
        <v>0</v>
      </c>
      <c r="ROG80" s="321">
        <f t="shared" si="292"/>
        <v>0</v>
      </c>
      <c r="ROH80" s="321">
        <f t="shared" si="292"/>
        <v>0</v>
      </c>
      <c r="ROI80" s="321">
        <f t="shared" si="292"/>
        <v>0</v>
      </c>
      <c r="ROJ80" s="321">
        <f t="shared" si="292"/>
        <v>0</v>
      </c>
      <c r="ROK80" s="321">
        <f t="shared" si="292"/>
        <v>0</v>
      </c>
      <c r="ROL80" s="321">
        <f t="shared" si="292"/>
        <v>0</v>
      </c>
      <c r="ROM80" s="321">
        <f t="shared" si="292"/>
        <v>0</v>
      </c>
      <c r="RON80" s="321">
        <f t="shared" si="292"/>
        <v>0</v>
      </c>
      <c r="ROO80" s="321">
        <f t="shared" si="292"/>
        <v>0</v>
      </c>
      <c r="ROP80" s="321">
        <f t="shared" si="292"/>
        <v>0</v>
      </c>
      <c r="ROQ80" s="321">
        <f t="shared" si="292"/>
        <v>0</v>
      </c>
      <c r="ROR80" s="321">
        <f t="shared" si="292"/>
        <v>0</v>
      </c>
      <c r="ROS80" s="321">
        <f t="shared" si="292"/>
        <v>0</v>
      </c>
      <c r="ROT80" s="321">
        <f t="shared" si="292"/>
        <v>0</v>
      </c>
      <c r="ROU80" s="321">
        <f t="shared" si="292"/>
        <v>0</v>
      </c>
      <c r="ROV80" s="321">
        <f t="shared" si="292"/>
        <v>0</v>
      </c>
      <c r="ROW80" s="321">
        <f t="shared" si="292"/>
        <v>0</v>
      </c>
      <c r="ROX80" s="321">
        <f t="shared" si="292"/>
        <v>0</v>
      </c>
      <c r="ROY80" s="321">
        <f t="shared" si="292"/>
        <v>0</v>
      </c>
      <c r="ROZ80" s="321">
        <f t="shared" si="292"/>
        <v>0</v>
      </c>
      <c r="RPA80" s="321">
        <f t="shared" si="292"/>
        <v>0</v>
      </c>
      <c r="RPB80" s="321">
        <f t="shared" si="292"/>
        <v>0</v>
      </c>
      <c r="RPC80" s="321">
        <f t="shared" si="292"/>
        <v>0</v>
      </c>
      <c r="RPD80" s="321">
        <f t="shared" si="292"/>
        <v>0</v>
      </c>
      <c r="RPE80" s="321">
        <f t="shared" si="292"/>
        <v>0</v>
      </c>
      <c r="RPF80" s="321">
        <f t="shared" si="292"/>
        <v>0</v>
      </c>
      <c r="RPG80" s="321">
        <f t="shared" si="292"/>
        <v>0</v>
      </c>
      <c r="RPH80" s="321">
        <f t="shared" si="292"/>
        <v>0</v>
      </c>
      <c r="RPI80" s="321">
        <f t="shared" si="292"/>
        <v>0</v>
      </c>
      <c r="RPJ80" s="321">
        <f t="shared" si="292"/>
        <v>0</v>
      </c>
      <c r="RPK80" s="321">
        <f t="shared" si="292"/>
        <v>0</v>
      </c>
      <c r="RPL80" s="321">
        <f t="shared" si="292"/>
        <v>0</v>
      </c>
      <c r="RPM80" s="321">
        <f t="shared" si="292"/>
        <v>0</v>
      </c>
      <c r="RPN80" s="321">
        <f t="shared" si="292"/>
        <v>0</v>
      </c>
      <c r="RPO80" s="321">
        <f t="shared" si="292"/>
        <v>0</v>
      </c>
      <c r="RPP80" s="321">
        <f t="shared" si="292"/>
        <v>0</v>
      </c>
      <c r="RPQ80" s="321">
        <f t="shared" si="292"/>
        <v>0</v>
      </c>
      <c r="RPR80" s="321">
        <f t="shared" si="292"/>
        <v>0</v>
      </c>
      <c r="RPS80" s="321">
        <f t="shared" si="292"/>
        <v>0</v>
      </c>
      <c r="RPT80" s="321">
        <f t="shared" si="292"/>
        <v>0</v>
      </c>
      <c r="RPU80" s="321">
        <f t="shared" si="292"/>
        <v>0</v>
      </c>
      <c r="RPV80" s="321">
        <f t="shared" si="292"/>
        <v>0</v>
      </c>
      <c r="RPW80" s="321">
        <f t="shared" si="292"/>
        <v>0</v>
      </c>
      <c r="RPX80" s="321">
        <f t="shared" si="292"/>
        <v>0</v>
      </c>
      <c r="RPY80" s="321">
        <f t="shared" si="292"/>
        <v>0</v>
      </c>
      <c r="RPZ80" s="321">
        <f t="shared" si="292"/>
        <v>0</v>
      </c>
      <c r="RQA80" s="321">
        <f t="shared" si="292"/>
        <v>0</v>
      </c>
      <c r="RQB80" s="321">
        <f t="shared" si="292"/>
        <v>0</v>
      </c>
      <c r="RQC80" s="321">
        <f t="shared" si="292"/>
        <v>0</v>
      </c>
      <c r="RQD80" s="321">
        <f t="shared" si="292"/>
        <v>0</v>
      </c>
      <c r="RQE80" s="321">
        <f t="shared" si="292"/>
        <v>0</v>
      </c>
      <c r="RQF80" s="321">
        <f t="shared" si="292"/>
        <v>0</v>
      </c>
      <c r="RQG80" s="321">
        <f t="shared" si="292"/>
        <v>0</v>
      </c>
      <c r="RQH80" s="321">
        <f t="shared" si="292"/>
        <v>0</v>
      </c>
      <c r="RQI80" s="321">
        <f t="shared" si="292"/>
        <v>0</v>
      </c>
      <c r="RQJ80" s="321">
        <f t="shared" si="292"/>
        <v>0</v>
      </c>
      <c r="RQK80" s="321">
        <f t="shared" si="292"/>
        <v>0</v>
      </c>
      <c r="RQL80" s="321">
        <f t="shared" si="292"/>
        <v>0</v>
      </c>
      <c r="RQM80" s="321">
        <f t="shared" si="292"/>
        <v>0</v>
      </c>
      <c r="RQN80" s="321">
        <f t="shared" si="292"/>
        <v>0</v>
      </c>
      <c r="RQO80" s="321">
        <f t="shared" si="292"/>
        <v>0</v>
      </c>
      <c r="RQP80" s="321">
        <f t="shared" si="292"/>
        <v>0</v>
      </c>
      <c r="RQQ80" s="321">
        <f t="shared" si="293"/>
        <v>0</v>
      </c>
      <c r="RQR80" s="321">
        <f t="shared" si="293"/>
        <v>0</v>
      </c>
      <c r="RQS80" s="321">
        <f t="shared" si="293"/>
        <v>0</v>
      </c>
      <c r="RQT80" s="321">
        <f t="shared" si="293"/>
        <v>0</v>
      </c>
      <c r="RQU80" s="321">
        <f t="shared" si="293"/>
        <v>0</v>
      </c>
      <c r="RQV80" s="321">
        <f t="shared" si="293"/>
        <v>0</v>
      </c>
      <c r="RQW80" s="321">
        <f t="shared" si="293"/>
        <v>0</v>
      </c>
      <c r="RQX80" s="321">
        <f t="shared" si="293"/>
        <v>0</v>
      </c>
      <c r="RQY80" s="321">
        <f t="shared" si="293"/>
        <v>0</v>
      </c>
      <c r="RQZ80" s="321">
        <f t="shared" si="293"/>
        <v>0</v>
      </c>
      <c r="RRA80" s="321">
        <f t="shared" si="293"/>
        <v>0</v>
      </c>
      <c r="RRB80" s="321">
        <f t="shared" si="293"/>
        <v>0</v>
      </c>
      <c r="RRC80" s="321">
        <f t="shared" si="293"/>
        <v>0</v>
      </c>
      <c r="RRD80" s="321">
        <f t="shared" si="293"/>
        <v>0</v>
      </c>
      <c r="RRE80" s="321">
        <f t="shared" si="293"/>
        <v>0</v>
      </c>
      <c r="RRF80" s="321">
        <f t="shared" si="293"/>
        <v>0</v>
      </c>
      <c r="RRG80" s="321">
        <f t="shared" si="293"/>
        <v>0</v>
      </c>
      <c r="RRH80" s="321">
        <f t="shared" si="293"/>
        <v>0</v>
      </c>
      <c r="RRI80" s="321">
        <f t="shared" si="293"/>
        <v>0</v>
      </c>
      <c r="RRJ80" s="321">
        <f t="shared" si="293"/>
        <v>0</v>
      </c>
      <c r="RRK80" s="321">
        <f t="shared" si="293"/>
        <v>0</v>
      </c>
      <c r="RRL80" s="321">
        <f t="shared" si="293"/>
        <v>0</v>
      </c>
      <c r="RRM80" s="321">
        <f t="shared" si="293"/>
        <v>0</v>
      </c>
      <c r="RRN80" s="321">
        <f t="shared" si="293"/>
        <v>0</v>
      </c>
      <c r="RRO80" s="321">
        <f t="shared" si="293"/>
        <v>0</v>
      </c>
      <c r="RRP80" s="321">
        <f t="shared" si="293"/>
        <v>0</v>
      </c>
      <c r="RRQ80" s="321">
        <f t="shared" si="293"/>
        <v>0</v>
      </c>
      <c r="RRR80" s="321">
        <f t="shared" si="293"/>
        <v>0</v>
      </c>
      <c r="RRS80" s="321">
        <f t="shared" si="293"/>
        <v>0</v>
      </c>
      <c r="RRT80" s="321">
        <f t="shared" si="293"/>
        <v>0</v>
      </c>
      <c r="RRU80" s="321">
        <f t="shared" si="293"/>
        <v>0</v>
      </c>
      <c r="RRV80" s="321">
        <f t="shared" si="293"/>
        <v>0</v>
      </c>
      <c r="RRW80" s="321">
        <f t="shared" si="293"/>
        <v>0</v>
      </c>
      <c r="RRX80" s="321">
        <f t="shared" si="293"/>
        <v>0</v>
      </c>
      <c r="RRY80" s="321">
        <f t="shared" si="293"/>
        <v>0</v>
      </c>
      <c r="RRZ80" s="321">
        <f t="shared" si="293"/>
        <v>0</v>
      </c>
      <c r="RSA80" s="321">
        <f t="shared" si="293"/>
        <v>0</v>
      </c>
      <c r="RSB80" s="321">
        <f t="shared" si="293"/>
        <v>0</v>
      </c>
      <c r="RSC80" s="321">
        <f t="shared" si="293"/>
        <v>0</v>
      </c>
      <c r="RSD80" s="321">
        <f t="shared" si="293"/>
        <v>0</v>
      </c>
      <c r="RSE80" s="321">
        <f t="shared" si="293"/>
        <v>0</v>
      </c>
      <c r="RSF80" s="321">
        <f t="shared" si="293"/>
        <v>0</v>
      </c>
      <c r="RSG80" s="321">
        <f t="shared" si="293"/>
        <v>0</v>
      </c>
      <c r="RSH80" s="321">
        <f t="shared" si="293"/>
        <v>0</v>
      </c>
      <c r="RSI80" s="321">
        <f t="shared" si="293"/>
        <v>0</v>
      </c>
      <c r="RSJ80" s="321">
        <f t="shared" si="293"/>
        <v>0</v>
      </c>
      <c r="RSK80" s="321">
        <f t="shared" si="293"/>
        <v>0</v>
      </c>
      <c r="RSL80" s="321">
        <f t="shared" si="293"/>
        <v>0</v>
      </c>
      <c r="RSM80" s="321">
        <f t="shared" si="293"/>
        <v>0</v>
      </c>
      <c r="RSN80" s="321">
        <f t="shared" si="293"/>
        <v>0</v>
      </c>
      <c r="RSO80" s="321">
        <f t="shared" si="293"/>
        <v>0</v>
      </c>
      <c r="RSP80" s="321">
        <f t="shared" si="293"/>
        <v>0</v>
      </c>
      <c r="RSQ80" s="321">
        <f t="shared" si="293"/>
        <v>0</v>
      </c>
      <c r="RSR80" s="321">
        <f t="shared" si="293"/>
        <v>0</v>
      </c>
      <c r="RSS80" s="321">
        <f t="shared" si="293"/>
        <v>0</v>
      </c>
      <c r="RST80" s="321">
        <f t="shared" si="293"/>
        <v>0</v>
      </c>
      <c r="RSU80" s="321">
        <f t="shared" si="293"/>
        <v>0</v>
      </c>
      <c r="RSV80" s="321">
        <f t="shared" si="293"/>
        <v>0</v>
      </c>
      <c r="RSW80" s="321">
        <f t="shared" si="293"/>
        <v>0</v>
      </c>
      <c r="RSX80" s="321">
        <f t="shared" si="293"/>
        <v>0</v>
      </c>
      <c r="RSY80" s="321">
        <f t="shared" si="293"/>
        <v>0</v>
      </c>
      <c r="RSZ80" s="321">
        <f t="shared" si="293"/>
        <v>0</v>
      </c>
      <c r="RTA80" s="321">
        <f t="shared" si="293"/>
        <v>0</v>
      </c>
      <c r="RTB80" s="321">
        <f t="shared" si="293"/>
        <v>0</v>
      </c>
      <c r="RTC80" s="321">
        <f t="shared" si="294"/>
        <v>0</v>
      </c>
      <c r="RTD80" s="321">
        <f t="shared" si="294"/>
        <v>0</v>
      </c>
      <c r="RTE80" s="321">
        <f t="shared" si="294"/>
        <v>0</v>
      </c>
      <c r="RTF80" s="321">
        <f t="shared" si="294"/>
        <v>0</v>
      </c>
      <c r="RTG80" s="321">
        <f t="shared" si="294"/>
        <v>0</v>
      </c>
      <c r="RTH80" s="321">
        <f t="shared" si="294"/>
        <v>0</v>
      </c>
      <c r="RTI80" s="321">
        <f t="shared" si="294"/>
        <v>0</v>
      </c>
      <c r="RTJ80" s="321">
        <f t="shared" si="294"/>
        <v>0</v>
      </c>
      <c r="RTK80" s="321">
        <f t="shared" si="294"/>
        <v>0</v>
      </c>
      <c r="RTL80" s="321">
        <f t="shared" si="294"/>
        <v>0</v>
      </c>
      <c r="RTM80" s="321">
        <f t="shared" si="294"/>
        <v>0</v>
      </c>
      <c r="RTN80" s="321">
        <f t="shared" si="294"/>
        <v>0</v>
      </c>
      <c r="RTO80" s="321">
        <f t="shared" si="294"/>
        <v>0</v>
      </c>
      <c r="RTP80" s="321">
        <f t="shared" si="294"/>
        <v>0</v>
      </c>
      <c r="RTQ80" s="321">
        <f t="shared" si="294"/>
        <v>0</v>
      </c>
      <c r="RTR80" s="321">
        <f t="shared" si="294"/>
        <v>0</v>
      </c>
      <c r="RTS80" s="321">
        <f t="shared" si="294"/>
        <v>0</v>
      </c>
      <c r="RTT80" s="321">
        <f t="shared" si="294"/>
        <v>0</v>
      </c>
      <c r="RTU80" s="321">
        <f t="shared" si="294"/>
        <v>0</v>
      </c>
      <c r="RTV80" s="321">
        <f t="shared" si="294"/>
        <v>0</v>
      </c>
      <c r="RTW80" s="321">
        <f t="shared" si="294"/>
        <v>0</v>
      </c>
      <c r="RTX80" s="321">
        <f t="shared" si="294"/>
        <v>0</v>
      </c>
      <c r="RTY80" s="321">
        <f t="shared" si="294"/>
        <v>0</v>
      </c>
      <c r="RTZ80" s="321">
        <f t="shared" si="294"/>
        <v>0</v>
      </c>
      <c r="RUA80" s="321">
        <f t="shared" si="294"/>
        <v>0</v>
      </c>
      <c r="RUB80" s="321">
        <f t="shared" si="294"/>
        <v>0</v>
      </c>
      <c r="RUC80" s="321">
        <f t="shared" si="294"/>
        <v>0</v>
      </c>
      <c r="RUD80" s="321">
        <f t="shared" si="294"/>
        <v>0</v>
      </c>
      <c r="RUE80" s="321">
        <f t="shared" si="294"/>
        <v>0</v>
      </c>
      <c r="RUF80" s="321">
        <f t="shared" si="294"/>
        <v>0</v>
      </c>
      <c r="RUG80" s="321">
        <f t="shared" si="294"/>
        <v>0</v>
      </c>
      <c r="RUH80" s="321">
        <f t="shared" si="294"/>
        <v>0</v>
      </c>
      <c r="RUI80" s="321">
        <f t="shared" si="294"/>
        <v>0</v>
      </c>
      <c r="RUJ80" s="321">
        <f t="shared" si="294"/>
        <v>0</v>
      </c>
      <c r="RUK80" s="321">
        <f t="shared" si="294"/>
        <v>0</v>
      </c>
      <c r="RUL80" s="321">
        <f t="shared" si="294"/>
        <v>0</v>
      </c>
      <c r="RUM80" s="321">
        <f t="shared" si="294"/>
        <v>0</v>
      </c>
      <c r="RUN80" s="321">
        <f t="shared" si="294"/>
        <v>0</v>
      </c>
      <c r="RUO80" s="321">
        <f t="shared" si="294"/>
        <v>0</v>
      </c>
      <c r="RUP80" s="321">
        <f t="shared" si="294"/>
        <v>0</v>
      </c>
      <c r="RUQ80" s="321">
        <f t="shared" si="294"/>
        <v>0</v>
      </c>
      <c r="RUR80" s="321">
        <f t="shared" si="294"/>
        <v>0</v>
      </c>
      <c r="RUS80" s="321">
        <f t="shared" si="294"/>
        <v>0</v>
      </c>
      <c r="RUT80" s="321">
        <f t="shared" si="294"/>
        <v>0</v>
      </c>
      <c r="RUU80" s="321">
        <f t="shared" si="294"/>
        <v>0</v>
      </c>
      <c r="RUV80" s="321">
        <f t="shared" si="294"/>
        <v>0</v>
      </c>
      <c r="RUW80" s="321">
        <f t="shared" si="294"/>
        <v>0</v>
      </c>
      <c r="RUX80" s="321">
        <f t="shared" si="294"/>
        <v>0</v>
      </c>
      <c r="RUY80" s="321">
        <f t="shared" si="294"/>
        <v>0</v>
      </c>
      <c r="RUZ80" s="321">
        <f t="shared" si="294"/>
        <v>0</v>
      </c>
      <c r="RVA80" s="321">
        <f t="shared" si="294"/>
        <v>0</v>
      </c>
      <c r="RVB80" s="321">
        <f t="shared" si="294"/>
        <v>0</v>
      </c>
      <c r="RVC80" s="321">
        <f t="shared" si="294"/>
        <v>0</v>
      </c>
      <c r="RVD80" s="321">
        <f t="shared" si="294"/>
        <v>0</v>
      </c>
      <c r="RVE80" s="321">
        <f t="shared" si="294"/>
        <v>0</v>
      </c>
      <c r="RVF80" s="321">
        <f t="shared" si="294"/>
        <v>0</v>
      </c>
      <c r="RVG80" s="321">
        <f t="shared" si="294"/>
        <v>0</v>
      </c>
      <c r="RVH80" s="321">
        <f t="shared" si="294"/>
        <v>0</v>
      </c>
      <c r="RVI80" s="321">
        <f t="shared" si="294"/>
        <v>0</v>
      </c>
      <c r="RVJ80" s="321">
        <f t="shared" si="294"/>
        <v>0</v>
      </c>
      <c r="RVK80" s="321">
        <f t="shared" si="294"/>
        <v>0</v>
      </c>
      <c r="RVL80" s="321">
        <f t="shared" si="294"/>
        <v>0</v>
      </c>
      <c r="RVM80" s="321">
        <f t="shared" si="294"/>
        <v>0</v>
      </c>
      <c r="RVN80" s="321">
        <f t="shared" si="294"/>
        <v>0</v>
      </c>
      <c r="RVO80" s="321">
        <f t="shared" si="295"/>
        <v>0</v>
      </c>
      <c r="RVP80" s="321">
        <f t="shared" si="295"/>
        <v>0</v>
      </c>
      <c r="RVQ80" s="321">
        <f t="shared" si="295"/>
        <v>0</v>
      </c>
      <c r="RVR80" s="321">
        <f t="shared" si="295"/>
        <v>0</v>
      </c>
      <c r="RVS80" s="321">
        <f t="shared" si="295"/>
        <v>0</v>
      </c>
      <c r="RVT80" s="321">
        <f t="shared" si="295"/>
        <v>0</v>
      </c>
      <c r="RVU80" s="321">
        <f t="shared" si="295"/>
        <v>0</v>
      </c>
      <c r="RVV80" s="321">
        <f t="shared" si="295"/>
        <v>0</v>
      </c>
      <c r="RVW80" s="321">
        <f t="shared" si="295"/>
        <v>0</v>
      </c>
      <c r="RVX80" s="321">
        <f t="shared" si="295"/>
        <v>0</v>
      </c>
      <c r="RVY80" s="321">
        <f t="shared" si="295"/>
        <v>0</v>
      </c>
      <c r="RVZ80" s="321">
        <f t="shared" si="295"/>
        <v>0</v>
      </c>
      <c r="RWA80" s="321">
        <f t="shared" si="295"/>
        <v>0</v>
      </c>
      <c r="RWB80" s="321">
        <f t="shared" si="295"/>
        <v>0</v>
      </c>
      <c r="RWC80" s="321">
        <f t="shared" si="295"/>
        <v>0</v>
      </c>
      <c r="RWD80" s="321">
        <f t="shared" si="295"/>
        <v>0</v>
      </c>
      <c r="RWE80" s="321">
        <f t="shared" si="295"/>
        <v>0</v>
      </c>
      <c r="RWF80" s="321">
        <f t="shared" si="295"/>
        <v>0</v>
      </c>
      <c r="RWG80" s="321">
        <f t="shared" si="295"/>
        <v>0</v>
      </c>
      <c r="RWH80" s="321">
        <f t="shared" si="295"/>
        <v>0</v>
      </c>
      <c r="RWI80" s="321">
        <f t="shared" si="295"/>
        <v>0</v>
      </c>
      <c r="RWJ80" s="321">
        <f t="shared" si="295"/>
        <v>0</v>
      </c>
      <c r="RWK80" s="321">
        <f t="shared" si="295"/>
        <v>0</v>
      </c>
      <c r="RWL80" s="321">
        <f t="shared" si="295"/>
        <v>0</v>
      </c>
      <c r="RWM80" s="321">
        <f t="shared" si="295"/>
        <v>0</v>
      </c>
      <c r="RWN80" s="321">
        <f t="shared" si="295"/>
        <v>0</v>
      </c>
      <c r="RWO80" s="321">
        <f t="shared" si="295"/>
        <v>0</v>
      </c>
      <c r="RWP80" s="321">
        <f t="shared" si="295"/>
        <v>0</v>
      </c>
      <c r="RWQ80" s="321">
        <f t="shared" si="295"/>
        <v>0</v>
      </c>
      <c r="RWR80" s="321">
        <f t="shared" si="295"/>
        <v>0</v>
      </c>
      <c r="RWS80" s="321">
        <f t="shared" si="295"/>
        <v>0</v>
      </c>
      <c r="RWT80" s="321">
        <f t="shared" si="295"/>
        <v>0</v>
      </c>
      <c r="RWU80" s="321">
        <f t="shared" si="295"/>
        <v>0</v>
      </c>
      <c r="RWV80" s="321">
        <f t="shared" si="295"/>
        <v>0</v>
      </c>
      <c r="RWW80" s="321">
        <f t="shared" si="295"/>
        <v>0</v>
      </c>
      <c r="RWX80" s="321">
        <f t="shared" si="295"/>
        <v>0</v>
      </c>
      <c r="RWY80" s="321">
        <f t="shared" si="295"/>
        <v>0</v>
      </c>
      <c r="RWZ80" s="321">
        <f t="shared" si="295"/>
        <v>0</v>
      </c>
      <c r="RXA80" s="321">
        <f t="shared" si="295"/>
        <v>0</v>
      </c>
      <c r="RXB80" s="321">
        <f t="shared" si="295"/>
        <v>0</v>
      </c>
      <c r="RXC80" s="321">
        <f t="shared" si="295"/>
        <v>0</v>
      </c>
      <c r="RXD80" s="321">
        <f t="shared" si="295"/>
        <v>0</v>
      </c>
      <c r="RXE80" s="321">
        <f t="shared" si="295"/>
        <v>0</v>
      </c>
      <c r="RXF80" s="321">
        <f t="shared" si="295"/>
        <v>0</v>
      </c>
      <c r="RXG80" s="321">
        <f t="shared" si="295"/>
        <v>0</v>
      </c>
      <c r="RXH80" s="321">
        <f t="shared" si="295"/>
        <v>0</v>
      </c>
      <c r="RXI80" s="321">
        <f t="shared" si="295"/>
        <v>0</v>
      </c>
      <c r="RXJ80" s="321">
        <f t="shared" si="295"/>
        <v>0</v>
      </c>
      <c r="RXK80" s="321">
        <f t="shared" si="295"/>
        <v>0</v>
      </c>
      <c r="RXL80" s="321">
        <f t="shared" si="295"/>
        <v>0</v>
      </c>
      <c r="RXM80" s="321">
        <f t="shared" si="295"/>
        <v>0</v>
      </c>
      <c r="RXN80" s="321">
        <f t="shared" si="295"/>
        <v>0</v>
      </c>
      <c r="RXO80" s="321">
        <f t="shared" si="295"/>
        <v>0</v>
      </c>
      <c r="RXP80" s="321">
        <f t="shared" si="295"/>
        <v>0</v>
      </c>
      <c r="RXQ80" s="321">
        <f t="shared" si="295"/>
        <v>0</v>
      </c>
      <c r="RXR80" s="321">
        <f t="shared" si="295"/>
        <v>0</v>
      </c>
      <c r="RXS80" s="321">
        <f t="shared" si="295"/>
        <v>0</v>
      </c>
      <c r="RXT80" s="321">
        <f t="shared" si="295"/>
        <v>0</v>
      </c>
      <c r="RXU80" s="321">
        <f t="shared" si="295"/>
        <v>0</v>
      </c>
      <c r="RXV80" s="321">
        <f t="shared" si="295"/>
        <v>0</v>
      </c>
      <c r="RXW80" s="321">
        <f t="shared" si="295"/>
        <v>0</v>
      </c>
      <c r="RXX80" s="321">
        <f t="shared" si="295"/>
        <v>0</v>
      </c>
      <c r="RXY80" s="321">
        <f t="shared" si="295"/>
        <v>0</v>
      </c>
      <c r="RXZ80" s="321">
        <f t="shared" si="295"/>
        <v>0</v>
      </c>
      <c r="RYA80" s="321">
        <f t="shared" si="296"/>
        <v>0</v>
      </c>
      <c r="RYB80" s="321">
        <f t="shared" si="296"/>
        <v>0</v>
      </c>
      <c r="RYC80" s="321">
        <f t="shared" si="296"/>
        <v>0</v>
      </c>
      <c r="RYD80" s="321">
        <f t="shared" si="296"/>
        <v>0</v>
      </c>
      <c r="RYE80" s="321">
        <f t="shared" si="296"/>
        <v>0</v>
      </c>
      <c r="RYF80" s="321">
        <f t="shared" si="296"/>
        <v>0</v>
      </c>
      <c r="RYG80" s="321">
        <f t="shared" si="296"/>
        <v>0</v>
      </c>
      <c r="RYH80" s="321">
        <f t="shared" si="296"/>
        <v>0</v>
      </c>
      <c r="RYI80" s="321">
        <f t="shared" si="296"/>
        <v>0</v>
      </c>
      <c r="RYJ80" s="321">
        <f t="shared" si="296"/>
        <v>0</v>
      </c>
      <c r="RYK80" s="321">
        <f t="shared" si="296"/>
        <v>0</v>
      </c>
      <c r="RYL80" s="321">
        <f t="shared" si="296"/>
        <v>0</v>
      </c>
      <c r="RYM80" s="321">
        <f t="shared" si="296"/>
        <v>0</v>
      </c>
      <c r="RYN80" s="321">
        <f t="shared" si="296"/>
        <v>0</v>
      </c>
      <c r="RYO80" s="321">
        <f t="shared" si="296"/>
        <v>0</v>
      </c>
      <c r="RYP80" s="321">
        <f t="shared" si="296"/>
        <v>0</v>
      </c>
      <c r="RYQ80" s="321">
        <f t="shared" si="296"/>
        <v>0</v>
      </c>
      <c r="RYR80" s="321">
        <f t="shared" si="296"/>
        <v>0</v>
      </c>
      <c r="RYS80" s="321">
        <f t="shared" si="296"/>
        <v>0</v>
      </c>
      <c r="RYT80" s="321">
        <f t="shared" si="296"/>
        <v>0</v>
      </c>
      <c r="RYU80" s="321">
        <f t="shared" si="296"/>
        <v>0</v>
      </c>
      <c r="RYV80" s="321">
        <f t="shared" si="296"/>
        <v>0</v>
      </c>
      <c r="RYW80" s="321">
        <f t="shared" si="296"/>
        <v>0</v>
      </c>
      <c r="RYX80" s="321">
        <f t="shared" si="296"/>
        <v>0</v>
      </c>
      <c r="RYY80" s="321">
        <f t="shared" si="296"/>
        <v>0</v>
      </c>
      <c r="RYZ80" s="321">
        <f t="shared" si="296"/>
        <v>0</v>
      </c>
      <c r="RZA80" s="321">
        <f t="shared" si="296"/>
        <v>0</v>
      </c>
      <c r="RZB80" s="321">
        <f t="shared" si="296"/>
        <v>0</v>
      </c>
      <c r="RZC80" s="321">
        <f t="shared" si="296"/>
        <v>0</v>
      </c>
      <c r="RZD80" s="321">
        <f t="shared" si="296"/>
        <v>0</v>
      </c>
      <c r="RZE80" s="321">
        <f t="shared" si="296"/>
        <v>0</v>
      </c>
      <c r="RZF80" s="321">
        <f t="shared" si="296"/>
        <v>0</v>
      </c>
      <c r="RZG80" s="321">
        <f t="shared" si="296"/>
        <v>0</v>
      </c>
      <c r="RZH80" s="321">
        <f t="shared" si="296"/>
        <v>0</v>
      </c>
      <c r="RZI80" s="321">
        <f t="shared" si="296"/>
        <v>0</v>
      </c>
      <c r="RZJ80" s="321">
        <f t="shared" si="296"/>
        <v>0</v>
      </c>
      <c r="RZK80" s="321">
        <f t="shared" si="296"/>
        <v>0</v>
      </c>
      <c r="RZL80" s="321">
        <f t="shared" si="296"/>
        <v>0</v>
      </c>
      <c r="RZM80" s="321">
        <f t="shared" si="296"/>
        <v>0</v>
      </c>
      <c r="RZN80" s="321">
        <f t="shared" si="296"/>
        <v>0</v>
      </c>
      <c r="RZO80" s="321">
        <f t="shared" si="296"/>
        <v>0</v>
      </c>
      <c r="RZP80" s="321">
        <f t="shared" si="296"/>
        <v>0</v>
      </c>
      <c r="RZQ80" s="321">
        <f t="shared" si="296"/>
        <v>0</v>
      </c>
      <c r="RZR80" s="321">
        <f t="shared" si="296"/>
        <v>0</v>
      </c>
      <c r="RZS80" s="321">
        <f t="shared" si="296"/>
        <v>0</v>
      </c>
      <c r="RZT80" s="321">
        <f t="shared" si="296"/>
        <v>0</v>
      </c>
      <c r="RZU80" s="321">
        <f t="shared" si="296"/>
        <v>0</v>
      </c>
      <c r="RZV80" s="321">
        <f t="shared" si="296"/>
        <v>0</v>
      </c>
      <c r="RZW80" s="321">
        <f t="shared" si="296"/>
        <v>0</v>
      </c>
      <c r="RZX80" s="321">
        <f t="shared" si="296"/>
        <v>0</v>
      </c>
      <c r="RZY80" s="321">
        <f t="shared" si="296"/>
        <v>0</v>
      </c>
      <c r="RZZ80" s="321">
        <f t="shared" si="296"/>
        <v>0</v>
      </c>
      <c r="SAA80" s="321">
        <f t="shared" si="296"/>
        <v>0</v>
      </c>
      <c r="SAB80" s="321">
        <f t="shared" si="296"/>
        <v>0</v>
      </c>
      <c r="SAC80" s="321">
        <f t="shared" si="296"/>
        <v>0</v>
      </c>
      <c r="SAD80" s="321">
        <f t="shared" si="296"/>
        <v>0</v>
      </c>
      <c r="SAE80" s="321">
        <f t="shared" si="296"/>
        <v>0</v>
      </c>
      <c r="SAF80" s="321">
        <f t="shared" si="296"/>
        <v>0</v>
      </c>
      <c r="SAG80" s="321">
        <f t="shared" si="296"/>
        <v>0</v>
      </c>
      <c r="SAH80" s="321">
        <f t="shared" si="296"/>
        <v>0</v>
      </c>
      <c r="SAI80" s="321">
        <f t="shared" si="296"/>
        <v>0</v>
      </c>
      <c r="SAJ80" s="321">
        <f t="shared" si="296"/>
        <v>0</v>
      </c>
      <c r="SAK80" s="321">
        <f t="shared" si="296"/>
        <v>0</v>
      </c>
      <c r="SAL80" s="321">
        <f t="shared" si="296"/>
        <v>0</v>
      </c>
      <c r="SAM80" s="321">
        <f t="shared" si="297"/>
        <v>0</v>
      </c>
      <c r="SAN80" s="321">
        <f t="shared" si="297"/>
        <v>0</v>
      </c>
      <c r="SAO80" s="321">
        <f t="shared" si="297"/>
        <v>0</v>
      </c>
      <c r="SAP80" s="321">
        <f t="shared" si="297"/>
        <v>0</v>
      </c>
      <c r="SAQ80" s="321">
        <f t="shared" si="297"/>
        <v>0</v>
      </c>
      <c r="SAR80" s="321">
        <f t="shared" si="297"/>
        <v>0</v>
      </c>
      <c r="SAS80" s="321">
        <f t="shared" si="297"/>
        <v>0</v>
      </c>
      <c r="SAT80" s="321">
        <f t="shared" si="297"/>
        <v>0</v>
      </c>
      <c r="SAU80" s="321">
        <f t="shared" si="297"/>
        <v>0</v>
      </c>
      <c r="SAV80" s="321">
        <f t="shared" si="297"/>
        <v>0</v>
      </c>
      <c r="SAW80" s="321">
        <f t="shared" si="297"/>
        <v>0</v>
      </c>
      <c r="SAX80" s="321">
        <f t="shared" si="297"/>
        <v>0</v>
      </c>
      <c r="SAY80" s="321">
        <f t="shared" si="297"/>
        <v>0</v>
      </c>
      <c r="SAZ80" s="321">
        <f t="shared" si="297"/>
        <v>0</v>
      </c>
      <c r="SBA80" s="321">
        <f t="shared" si="297"/>
        <v>0</v>
      </c>
      <c r="SBB80" s="321">
        <f t="shared" si="297"/>
        <v>0</v>
      </c>
      <c r="SBC80" s="321">
        <f t="shared" si="297"/>
        <v>0</v>
      </c>
      <c r="SBD80" s="321">
        <f t="shared" si="297"/>
        <v>0</v>
      </c>
      <c r="SBE80" s="321">
        <f t="shared" si="297"/>
        <v>0</v>
      </c>
      <c r="SBF80" s="321">
        <f t="shared" si="297"/>
        <v>0</v>
      </c>
      <c r="SBG80" s="321">
        <f t="shared" si="297"/>
        <v>0</v>
      </c>
      <c r="SBH80" s="321">
        <f t="shared" si="297"/>
        <v>0</v>
      </c>
      <c r="SBI80" s="321">
        <f t="shared" si="297"/>
        <v>0</v>
      </c>
      <c r="SBJ80" s="321">
        <f t="shared" si="297"/>
        <v>0</v>
      </c>
      <c r="SBK80" s="321">
        <f t="shared" si="297"/>
        <v>0</v>
      </c>
      <c r="SBL80" s="321">
        <f t="shared" si="297"/>
        <v>0</v>
      </c>
      <c r="SBM80" s="321">
        <f t="shared" si="297"/>
        <v>0</v>
      </c>
      <c r="SBN80" s="321">
        <f t="shared" si="297"/>
        <v>0</v>
      </c>
      <c r="SBO80" s="321">
        <f t="shared" si="297"/>
        <v>0</v>
      </c>
      <c r="SBP80" s="321">
        <f t="shared" si="297"/>
        <v>0</v>
      </c>
      <c r="SBQ80" s="321">
        <f t="shared" si="297"/>
        <v>0</v>
      </c>
      <c r="SBR80" s="321">
        <f t="shared" si="297"/>
        <v>0</v>
      </c>
      <c r="SBS80" s="321">
        <f t="shared" si="297"/>
        <v>0</v>
      </c>
      <c r="SBT80" s="321">
        <f t="shared" si="297"/>
        <v>0</v>
      </c>
      <c r="SBU80" s="321">
        <f t="shared" si="297"/>
        <v>0</v>
      </c>
      <c r="SBV80" s="321">
        <f t="shared" si="297"/>
        <v>0</v>
      </c>
      <c r="SBW80" s="321">
        <f t="shared" si="297"/>
        <v>0</v>
      </c>
      <c r="SBX80" s="321">
        <f t="shared" si="297"/>
        <v>0</v>
      </c>
      <c r="SBY80" s="321">
        <f t="shared" si="297"/>
        <v>0</v>
      </c>
      <c r="SBZ80" s="321">
        <f t="shared" si="297"/>
        <v>0</v>
      </c>
      <c r="SCA80" s="321">
        <f t="shared" si="297"/>
        <v>0</v>
      </c>
      <c r="SCB80" s="321">
        <f t="shared" si="297"/>
        <v>0</v>
      </c>
      <c r="SCC80" s="321">
        <f t="shared" si="297"/>
        <v>0</v>
      </c>
      <c r="SCD80" s="321">
        <f t="shared" si="297"/>
        <v>0</v>
      </c>
      <c r="SCE80" s="321">
        <f t="shared" si="297"/>
        <v>0</v>
      </c>
      <c r="SCF80" s="321">
        <f t="shared" si="297"/>
        <v>0</v>
      </c>
      <c r="SCG80" s="321">
        <f t="shared" si="297"/>
        <v>0</v>
      </c>
      <c r="SCH80" s="321">
        <f t="shared" si="297"/>
        <v>0</v>
      </c>
      <c r="SCI80" s="321">
        <f t="shared" si="297"/>
        <v>0</v>
      </c>
      <c r="SCJ80" s="321">
        <f t="shared" si="297"/>
        <v>0</v>
      </c>
      <c r="SCK80" s="321">
        <f t="shared" si="297"/>
        <v>0</v>
      </c>
      <c r="SCL80" s="321">
        <f t="shared" si="297"/>
        <v>0</v>
      </c>
      <c r="SCM80" s="321">
        <f t="shared" si="297"/>
        <v>0</v>
      </c>
      <c r="SCN80" s="321">
        <f t="shared" si="297"/>
        <v>0</v>
      </c>
      <c r="SCO80" s="321">
        <f t="shared" si="297"/>
        <v>0</v>
      </c>
      <c r="SCP80" s="321">
        <f t="shared" si="297"/>
        <v>0</v>
      </c>
      <c r="SCQ80" s="321">
        <f t="shared" si="297"/>
        <v>0</v>
      </c>
      <c r="SCR80" s="321">
        <f t="shared" si="297"/>
        <v>0</v>
      </c>
      <c r="SCS80" s="321">
        <f t="shared" si="297"/>
        <v>0</v>
      </c>
      <c r="SCT80" s="321">
        <f t="shared" si="297"/>
        <v>0</v>
      </c>
      <c r="SCU80" s="321">
        <f t="shared" si="297"/>
        <v>0</v>
      </c>
      <c r="SCV80" s="321">
        <f t="shared" si="297"/>
        <v>0</v>
      </c>
      <c r="SCW80" s="321">
        <f t="shared" si="297"/>
        <v>0</v>
      </c>
      <c r="SCX80" s="321">
        <f t="shared" si="297"/>
        <v>0</v>
      </c>
      <c r="SCY80" s="321">
        <f t="shared" si="298"/>
        <v>0</v>
      </c>
      <c r="SCZ80" s="321">
        <f t="shared" si="298"/>
        <v>0</v>
      </c>
      <c r="SDA80" s="321">
        <f t="shared" si="298"/>
        <v>0</v>
      </c>
      <c r="SDB80" s="321">
        <f t="shared" si="298"/>
        <v>0</v>
      </c>
      <c r="SDC80" s="321">
        <f t="shared" si="298"/>
        <v>0</v>
      </c>
      <c r="SDD80" s="321">
        <f t="shared" si="298"/>
        <v>0</v>
      </c>
      <c r="SDE80" s="321">
        <f t="shared" si="298"/>
        <v>0</v>
      </c>
      <c r="SDF80" s="321">
        <f t="shared" si="298"/>
        <v>0</v>
      </c>
      <c r="SDG80" s="321">
        <f t="shared" si="298"/>
        <v>0</v>
      </c>
      <c r="SDH80" s="321">
        <f t="shared" si="298"/>
        <v>0</v>
      </c>
      <c r="SDI80" s="321">
        <f t="shared" si="298"/>
        <v>0</v>
      </c>
      <c r="SDJ80" s="321">
        <f t="shared" si="298"/>
        <v>0</v>
      </c>
      <c r="SDK80" s="321">
        <f t="shared" si="298"/>
        <v>0</v>
      </c>
      <c r="SDL80" s="321">
        <f t="shared" si="298"/>
        <v>0</v>
      </c>
      <c r="SDM80" s="321">
        <f t="shared" si="298"/>
        <v>0</v>
      </c>
      <c r="SDN80" s="321">
        <f t="shared" si="298"/>
        <v>0</v>
      </c>
      <c r="SDO80" s="321">
        <f t="shared" si="298"/>
        <v>0</v>
      </c>
      <c r="SDP80" s="321">
        <f t="shared" si="298"/>
        <v>0</v>
      </c>
      <c r="SDQ80" s="321">
        <f t="shared" si="298"/>
        <v>0</v>
      </c>
      <c r="SDR80" s="321">
        <f t="shared" si="298"/>
        <v>0</v>
      </c>
      <c r="SDS80" s="321">
        <f t="shared" si="298"/>
        <v>0</v>
      </c>
      <c r="SDT80" s="321">
        <f t="shared" si="298"/>
        <v>0</v>
      </c>
      <c r="SDU80" s="321">
        <f t="shared" si="298"/>
        <v>0</v>
      </c>
      <c r="SDV80" s="321">
        <f t="shared" si="298"/>
        <v>0</v>
      </c>
      <c r="SDW80" s="321">
        <f t="shared" si="298"/>
        <v>0</v>
      </c>
      <c r="SDX80" s="321">
        <f t="shared" si="298"/>
        <v>0</v>
      </c>
      <c r="SDY80" s="321">
        <f t="shared" si="298"/>
        <v>0</v>
      </c>
      <c r="SDZ80" s="321">
        <f t="shared" si="298"/>
        <v>0</v>
      </c>
      <c r="SEA80" s="321">
        <f t="shared" si="298"/>
        <v>0</v>
      </c>
      <c r="SEB80" s="321">
        <f t="shared" si="298"/>
        <v>0</v>
      </c>
      <c r="SEC80" s="321">
        <f t="shared" si="298"/>
        <v>0</v>
      </c>
      <c r="SED80" s="321">
        <f t="shared" si="298"/>
        <v>0</v>
      </c>
      <c r="SEE80" s="321">
        <f t="shared" si="298"/>
        <v>0</v>
      </c>
      <c r="SEF80" s="321">
        <f t="shared" si="298"/>
        <v>0</v>
      </c>
      <c r="SEG80" s="321">
        <f t="shared" si="298"/>
        <v>0</v>
      </c>
      <c r="SEH80" s="321">
        <f t="shared" si="298"/>
        <v>0</v>
      </c>
      <c r="SEI80" s="321">
        <f t="shared" si="298"/>
        <v>0</v>
      </c>
      <c r="SEJ80" s="321">
        <f t="shared" si="298"/>
        <v>0</v>
      </c>
      <c r="SEK80" s="321">
        <f t="shared" si="298"/>
        <v>0</v>
      </c>
      <c r="SEL80" s="321">
        <f t="shared" si="298"/>
        <v>0</v>
      </c>
      <c r="SEM80" s="321">
        <f t="shared" si="298"/>
        <v>0</v>
      </c>
      <c r="SEN80" s="321">
        <f t="shared" si="298"/>
        <v>0</v>
      </c>
      <c r="SEO80" s="321">
        <f t="shared" si="298"/>
        <v>0</v>
      </c>
      <c r="SEP80" s="321">
        <f t="shared" si="298"/>
        <v>0</v>
      </c>
      <c r="SEQ80" s="321">
        <f t="shared" si="298"/>
        <v>0</v>
      </c>
      <c r="SER80" s="321">
        <f t="shared" si="298"/>
        <v>0</v>
      </c>
      <c r="SES80" s="321">
        <f t="shared" si="298"/>
        <v>0</v>
      </c>
      <c r="SET80" s="321">
        <f t="shared" si="298"/>
        <v>0</v>
      </c>
      <c r="SEU80" s="321">
        <f t="shared" si="298"/>
        <v>0</v>
      </c>
      <c r="SEV80" s="321">
        <f t="shared" si="298"/>
        <v>0</v>
      </c>
      <c r="SEW80" s="321">
        <f t="shared" si="298"/>
        <v>0</v>
      </c>
      <c r="SEX80" s="321">
        <f t="shared" si="298"/>
        <v>0</v>
      </c>
      <c r="SEY80" s="321">
        <f t="shared" si="298"/>
        <v>0</v>
      </c>
      <c r="SEZ80" s="321">
        <f t="shared" si="298"/>
        <v>0</v>
      </c>
      <c r="SFA80" s="321">
        <f t="shared" si="298"/>
        <v>0</v>
      </c>
      <c r="SFB80" s="321">
        <f t="shared" si="298"/>
        <v>0</v>
      </c>
      <c r="SFC80" s="321">
        <f t="shared" si="298"/>
        <v>0</v>
      </c>
      <c r="SFD80" s="321">
        <f t="shared" si="298"/>
        <v>0</v>
      </c>
      <c r="SFE80" s="321">
        <f t="shared" si="298"/>
        <v>0</v>
      </c>
      <c r="SFF80" s="321">
        <f t="shared" si="298"/>
        <v>0</v>
      </c>
      <c r="SFG80" s="321">
        <f t="shared" si="298"/>
        <v>0</v>
      </c>
      <c r="SFH80" s="321">
        <f t="shared" si="298"/>
        <v>0</v>
      </c>
      <c r="SFI80" s="321">
        <f t="shared" si="298"/>
        <v>0</v>
      </c>
      <c r="SFJ80" s="321">
        <f t="shared" si="298"/>
        <v>0</v>
      </c>
      <c r="SFK80" s="321">
        <f t="shared" si="299"/>
        <v>0</v>
      </c>
      <c r="SFL80" s="321">
        <f t="shared" si="299"/>
        <v>0</v>
      </c>
      <c r="SFM80" s="321">
        <f t="shared" si="299"/>
        <v>0</v>
      </c>
      <c r="SFN80" s="321">
        <f t="shared" si="299"/>
        <v>0</v>
      </c>
      <c r="SFO80" s="321">
        <f t="shared" si="299"/>
        <v>0</v>
      </c>
      <c r="SFP80" s="321">
        <f t="shared" si="299"/>
        <v>0</v>
      </c>
      <c r="SFQ80" s="321">
        <f t="shared" si="299"/>
        <v>0</v>
      </c>
      <c r="SFR80" s="321">
        <f t="shared" si="299"/>
        <v>0</v>
      </c>
      <c r="SFS80" s="321">
        <f t="shared" si="299"/>
        <v>0</v>
      </c>
      <c r="SFT80" s="321">
        <f t="shared" si="299"/>
        <v>0</v>
      </c>
      <c r="SFU80" s="321">
        <f t="shared" si="299"/>
        <v>0</v>
      </c>
      <c r="SFV80" s="321">
        <f t="shared" si="299"/>
        <v>0</v>
      </c>
      <c r="SFW80" s="321">
        <f t="shared" si="299"/>
        <v>0</v>
      </c>
      <c r="SFX80" s="321">
        <f t="shared" si="299"/>
        <v>0</v>
      </c>
      <c r="SFY80" s="321">
        <f t="shared" si="299"/>
        <v>0</v>
      </c>
      <c r="SFZ80" s="321">
        <f t="shared" si="299"/>
        <v>0</v>
      </c>
      <c r="SGA80" s="321">
        <f t="shared" si="299"/>
        <v>0</v>
      </c>
      <c r="SGB80" s="321">
        <f t="shared" si="299"/>
        <v>0</v>
      </c>
      <c r="SGC80" s="321">
        <f t="shared" si="299"/>
        <v>0</v>
      </c>
      <c r="SGD80" s="321">
        <f t="shared" si="299"/>
        <v>0</v>
      </c>
      <c r="SGE80" s="321">
        <f t="shared" si="299"/>
        <v>0</v>
      </c>
      <c r="SGF80" s="321">
        <f t="shared" si="299"/>
        <v>0</v>
      </c>
      <c r="SGG80" s="321">
        <f t="shared" si="299"/>
        <v>0</v>
      </c>
      <c r="SGH80" s="321">
        <f t="shared" si="299"/>
        <v>0</v>
      </c>
      <c r="SGI80" s="321">
        <f t="shared" si="299"/>
        <v>0</v>
      </c>
      <c r="SGJ80" s="321">
        <f t="shared" si="299"/>
        <v>0</v>
      </c>
      <c r="SGK80" s="321">
        <f t="shared" si="299"/>
        <v>0</v>
      </c>
      <c r="SGL80" s="321">
        <f t="shared" si="299"/>
        <v>0</v>
      </c>
      <c r="SGM80" s="321">
        <f t="shared" si="299"/>
        <v>0</v>
      </c>
      <c r="SGN80" s="321">
        <f t="shared" si="299"/>
        <v>0</v>
      </c>
      <c r="SGO80" s="321">
        <f t="shared" si="299"/>
        <v>0</v>
      </c>
      <c r="SGP80" s="321">
        <f t="shared" si="299"/>
        <v>0</v>
      </c>
      <c r="SGQ80" s="321">
        <f t="shared" si="299"/>
        <v>0</v>
      </c>
      <c r="SGR80" s="321">
        <f t="shared" si="299"/>
        <v>0</v>
      </c>
      <c r="SGS80" s="321">
        <f t="shared" si="299"/>
        <v>0</v>
      </c>
      <c r="SGT80" s="321">
        <f t="shared" si="299"/>
        <v>0</v>
      </c>
      <c r="SGU80" s="321">
        <f t="shared" si="299"/>
        <v>0</v>
      </c>
      <c r="SGV80" s="321">
        <f t="shared" si="299"/>
        <v>0</v>
      </c>
      <c r="SGW80" s="321">
        <f t="shared" si="299"/>
        <v>0</v>
      </c>
      <c r="SGX80" s="321">
        <f t="shared" si="299"/>
        <v>0</v>
      </c>
      <c r="SGY80" s="321">
        <f t="shared" si="299"/>
        <v>0</v>
      </c>
      <c r="SGZ80" s="321">
        <f t="shared" si="299"/>
        <v>0</v>
      </c>
      <c r="SHA80" s="321">
        <f t="shared" si="299"/>
        <v>0</v>
      </c>
      <c r="SHB80" s="321">
        <f t="shared" si="299"/>
        <v>0</v>
      </c>
      <c r="SHC80" s="321">
        <f t="shared" si="299"/>
        <v>0</v>
      </c>
      <c r="SHD80" s="321">
        <f t="shared" si="299"/>
        <v>0</v>
      </c>
      <c r="SHE80" s="321">
        <f t="shared" si="299"/>
        <v>0</v>
      </c>
      <c r="SHF80" s="321">
        <f t="shared" si="299"/>
        <v>0</v>
      </c>
      <c r="SHG80" s="321">
        <f t="shared" si="299"/>
        <v>0</v>
      </c>
      <c r="SHH80" s="321">
        <f t="shared" si="299"/>
        <v>0</v>
      </c>
      <c r="SHI80" s="321">
        <f t="shared" si="299"/>
        <v>0</v>
      </c>
      <c r="SHJ80" s="321">
        <f t="shared" si="299"/>
        <v>0</v>
      </c>
      <c r="SHK80" s="321">
        <f t="shared" si="299"/>
        <v>0</v>
      </c>
      <c r="SHL80" s="321">
        <f t="shared" si="299"/>
        <v>0</v>
      </c>
      <c r="SHM80" s="321">
        <f t="shared" si="299"/>
        <v>0</v>
      </c>
      <c r="SHN80" s="321">
        <f t="shared" si="299"/>
        <v>0</v>
      </c>
      <c r="SHO80" s="321">
        <f t="shared" si="299"/>
        <v>0</v>
      </c>
      <c r="SHP80" s="321">
        <f t="shared" si="299"/>
        <v>0</v>
      </c>
      <c r="SHQ80" s="321">
        <f t="shared" si="299"/>
        <v>0</v>
      </c>
      <c r="SHR80" s="321">
        <f t="shared" si="299"/>
        <v>0</v>
      </c>
      <c r="SHS80" s="321">
        <f t="shared" si="299"/>
        <v>0</v>
      </c>
      <c r="SHT80" s="321">
        <f t="shared" si="299"/>
        <v>0</v>
      </c>
      <c r="SHU80" s="321">
        <f t="shared" si="299"/>
        <v>0</v>
      </c>
      <c r="SHV80" s="321">
        <f t="shared" si="299"/>
        <v>0</v>
      </c>
      <c r="SHW80" s="321">
        <f t="shared" si="300"/>
        <v>0</v>
      </c>
      <c r="SHX80" s="321">
        <f t="shared" si="300"/>
        <v>0</v>
      </c>
      <c r="SHY80" s="321">
        <f t="shared" si="300"/>
        <v>0</v>
      </c>
      <c r="SHZ80" s="321">
        <f t="shared" si="300"/>
        <v>0</v>
      </c>
      <c r="SIA80" s="321">
        <f t="shared" si="300"/>
        <v>0</v>
      </c>
      <c r="SIB80" s="321">
        <f t="shared" si="300"/>
        <v>0</v>
      </c>
      <c r="SIC80" s="321">
        <f t="shared" si="300"/>
        <v>0</v>
      </c>
      <c r="SID80" s="321">
        <f t="shared" si="300"/>
        <v>0</v>
      </c>
      <c r="SIE80" s="321">
        <f t="shared" si="300"/>
        <v>0</v>
      </c>
      <c r="SIF80" s="321">
        <f t="shared" si="300"/>
        <v>0</v>
      </c>
      <c r="SIG80" s="321">
        <f t="shared" si="300"/>
        <v>0</v>
      </c>
      <c r="SIH80" s="321">
        <f t="shared" si="300"/>
        <v>0</v>
      </c>
      <c r="SII80" s="321">
        <f t="shared" si="300"/>
        <v>0</v>
      </c>
      <c r="SIJ80" s="321">
        <f t="shared" si="300"/>
        <v>0</v>
      </c>
      <c r="SIK80" s="321">
        <f t="shared" si="300"/>
        <v>0</v>
      </c>
      <c r="SIL80" s="321">
        <f t="shared" si="300"/>
        <v>0</v>
      </c>
      <c r="SIM80" s="321">
        <f t="shared" si="300"/>
        <v>0</v>
      </c>
      <c r="SIN80" s="321">
        <f t="shared" si="300"/>
        <v>0</v>
      </c>
      <c r="SIO80" s="321">
        <f t="shared" si="300"/>
        <v>0</v>
      </c>
      <c r="SIP80" s="321">
        <f t="shared" si="300"/>
        <v>0</v>
      </c>
      <c r="SIQ80" s="321">
        <f t="shared" si="300"/>
        <v>0</v>
      </c>
      <c r="SIR80" s="321">
        <f t="shared" si="300"/>
        <v>0</v>
      </c>
      <c r="SIS80" s="321">
        <f t="shared" si="300"/>
        <v>0</v>
      </c>
      <c r="SIT80" s="321">
        <f t="shared" si="300"/>
        <v>0</v>
      </c>
      <c r="SIU80" s="321">
        <f t="shared" si="300"/>
        <v>0</v>
      </c>
      <c r="SIV80" s="321">
        <f t="shared" si="300"/>
        <v>0</v>
      </c>
      <c r="SIW80" s="321">
        <f t="shared" si="300"/>
        <v>0</v>
      </c>
      <c r="SIX80" s="321">
        <f t="shared" si="300"/>
        <v>0</v>
      </c>
      <c r="SIY80" s="321">
        <f t="shared" si="300"/>
        <v>0</v>
      </c>
      <c r="SIZ80" s="321">
        <f t="shared" si="300"/>
        <v>0</v>
      </c>
      <c r="SJA80" s="321">
        <f t="shared" si="300"/>
        <v>0</v>
      </c>
      <c r="SJB80" s="321">
        <f t="shared" si="300"/>
        <v>0</v>
      </c>
      <c r="SJC80" s="321">
        <f t="shared" si="300"/>
        <v>0</v>
      </c>
      <c r="SJD80" s="321">
        <f t="shared" si="300"/>
        <v>0</v>
      </c>
      <c r="SJE80" s="321">
        <f t="shared" si="300"/>
        <v>0</v>
      </c>
      <c r="SJF80" s="321">
        <f t="shared" si="300"/>
        <v>0</v>
      </c>
      <c r="SJG80" s="321">
        <f t="shared" si="300"/>
        <v>0</v>
      </c>
      <c r="SJH80" s="321">
        <f t="shared" si="300"/>
        <v>0</v>
      </c>
      <c r="SJI80" s="321">
        <f t="shared" si="300"/>
        <v>0</v>
      </c>
      <c r="SJJ80" s="321">
        <f t="shared" si="300"/>
        <v>0</v>
      </c>
      <c r="SJK80" s="321">
        <f t="shared" si="300"/>
        <v>0</v>
      </c>
      <c r="SJL80" s="321">
        <f t="shared" si="300"/>
        <v>0</v>
      </c>
      <c r="SJM80" s="321">
        <f t="shared" si="300"/>
        <v>0</v>
      </c>
      <c r="SJN80" s="321">
        <f t="shared" si="300"/>
        <v>0</v>
      </c>
      <c r="SJO80" s="321">
        <f t="shared" si="300"/>
        <v>0</v>
      </c>
      <c r="SJP80" s="321">
        <f t="shared" si="300"/>
        <v>0</v>
      </c>
      <c r="SJQ80" s="321">
        <f t="shared" si="300"/>
        <v>0</v>
      </c>
      <c r="SJR80" s="321">
        <f t="shared" si="300"/>
        <v>0</v>
      </c>
      <c r="SJS80" s="321">
        <f t="shared" si="300"/>
        <v>0</v>
      </c>
      <c r="SJT80" s="321">
        <f t="shared" si="300"/>
        <v>0</v>
      </c>
      <c r="SJU80" s="321">
        <f t="shared" si="300"/>
        <v>0</v>
      </c>
      <c r="SJV80" s="321">
        <f t="shared" si="300"/>
        <v>0</v>
      </c>
      <c r="SJW80" s="321">
        <f t="shared" si="300"/>
        <v>0</v>
      </c>
      <c r="SJX80" s="321">
        <f t="shared" si="300"/>
        <v>0</v>
      </c>
      <c r="SJY80" s="321">
        <f t="shared" si="300"/>
        <v>0</v>
      </c>
      <c r="SJZ80" s="321">
        <f t="shared" si="300"/>
        <v>0</v>
      </c>
      <c r="SKA80" s="321">
        <f t="shared" si="300"/>
        <v>0</v>
      </c>
      <c r="SKB80" s="321">
        <f t="shared" si="300"/>
        <v>0</v>
      </c>
      <c r="SKC80" s="321">
        <f t="shared" si="300"/>
        <v>0</v>
      </c>
      <c r="SKD80" s="321">
        <f t="shared" si="300"/>
        <v>0</v>
      </c>
      <c r="SKE80" s="321">
        <f t="shared" si="300"/>
        <v>0</v>
      </c>
      <c r="SKF80" s="321">
        <f t="shared" si="300"/>
        <v>0</v>
      </c>
      <c r="SKG80" s="321">
        <f t="shared" si="300"/>
        <v>0</v>
      </c>
      <c r="SKH80" s="321">
        <f t="shared" si="300"/>
        <v>0</v>
      </c>
      <c r="SKI80" s="321">
        <f t="shared" si="301"/>
        <v>0</v>
      </c>
      <c r="SKJ80" s="321">
        <f t="shared" si="301"/>
        <v>0</v>
      </c>
      <c r="SKK80" s="321">
        <f t="shared" si="301"/>
        <v>0</v>
      </c>
      <c r="SKL80" s="321">
        <f t="shared" si="301"/>
        <v>0</v>
      </c>
      <c r="SKM80" s="321">
        <f t="shared" si="301"/>
        <v>0</v>
      </c>
      <c r="SKN80" s="321">
        <f t="shared" si="301"/>
        <v>0</v>
      </c>
      <c r="SKO80" s="321">
        <f t="shared" si="301"/>
        <v>0</v>
      </c>
      <c r="SKP80" s="321">
        <f t="shared" si="301"/>
        <v>0</v>
      </c>
      <c r="SKQ80" s="321">
        <f t="shared" si="301"/>
        <v>0</v>
      </c>
      <c r="SKR80" s="321">
        <f t="shared" si="301"/>
        <v>0</v>
      </c>
      <c r="SKS80" s="321">
        <f t="shared" si="301"/>
        <v>0</v>
      </c>
      <c r="SKT80" s="321">
        <f t="shared" si="301"/>
        <v>0</v>
      </c>
      <c r="SKU80" s="321">
        <f t="shared" si="301"/>
        <v>0</v>
      </c>
      <c r="SKV80" s="321">
        <f t="shared" si="301"/>
        <v>0</v>
      </c>
      <c r="SKW80" s="321">
        <f t="shared" si="301"/>
        <v>0</v>
      </c>
      <c r="SKX80" s="321">
        <f t="shared" si="301"/>
        <v>0</v>
      </c>
      <c r="SKY80" s="321">
        <f t="shared" si="301"/>
        <v>0</v>
      </c>
      <c r="SKZ80" s="321">
        <f t="shared" si="301"/>
        <v>0</v>
      </c>
      <c r="SLA80" s="321">
        <f t="shared" si="301"/>
        <v>0</v>
      </c>
      <c r="SLB80" s="321">
        <f t="shared" si="301"/>
        <v>0</v>
      </c>
      <c r="SLC80" s="321">
        <f t="shared" si="301"/>
        <v>0</v>
      </c>
      <c r="SLD80" s="321">
        <f t="shared" si="301"/>
        <v>0</v>
      </c>
      <c r="SLE80" s="321">
        <f t="shared" si="301"/>
        <v>0</v>
      </c>
      <c r="SLF80" s="321">
        <f t="shared" si="301"/>
        <v>0</v>
      </c>
      <c r="SLG80" s="321">
        <f t="shared" si="301"/>
        <v>0</v>
      </c>
      <c r="SLH80" s="321">
        <f t="shared" si="301"/>
        <v>0</v>
      </c>
      <c r="SLI80" s="321">
        <f t="shared" si="301"/>
        <v>0</v>
      </c>
      <c r="SLJ80" s="321">
        <f t="shared" si="301"/>
        <v>0</v>
      </c>
      <c r="SLK80" s="321">
        <f t="shared" si="301"/>
        <v>0</v>
      </c>
      <c r="SLL80" s="321">
        <f t="shared" si="301"/>
        <v>0</v>
      </c>
      <c r="SLM80" s="321">
        <f t="shared" si="301"/>
        <v>0</v>
      </c>
      <c r="SLN80" s="321">
        <f t="shared" si="301"/>
        <v>0</v>
      </c>
      <c r="SLO80" s="321">
        <f t="shared" si="301"/>
        <v>0</v>
      </c>
      <c r="SLP80" s="321">
        <f t="shared" si="301"/>
        <v>0</v>
      </c>
      <c r="SLQ80" s="321">
        <f t="shared" si="301"/>
        <v>0</v>
      </c>
      <c r="SLR80" s="321">
        <f t="shared" si="301"/>
        <v>0</v>
      </c>
      <c r="SLS80" s="321">
        <f t="shared" si="301"/>
        <v>0</v>
      </c>
      <c r="SLT80" s="321">
        <f t="shared" si="301"/>
        <v>0</v>
      </c>
      <c r="SLU80" s="321">
        <f t="shared" si="301"/>
        <v>0</v>
      </c>
      <c r="SLV80" s="321">
        <f t="shared" si="301"/>
        <v>0</v>
      </c>
      <c r="SLW80" s="321">
        <f t="shared" si="301"/>
        <v>0</v>
      </c>
      <c r="SLX80" s="321">
        <f t="shared" si="301"/>
        <v>0</v>
      </c>
      <c r="SLY80" s="321">
        <f t="shared" si="301"/>
        <v>0</v>
      </c>
      <c r="SLZ80" s="321">
        <f t="shared" si="301"/>
        <v>0</v>
      </c>
      <c r="SMA80" s="321">
        <f t="shared" si="301"/>
        <v>0</v>
      </c>
      <c r="SMB80" s="321">
        <f t="shared" si="301"/>
        <v>0</v>
      </c>
      <c r="SMC80" s="321">
        <f t="shared" si="301"/>
        <v>0</v>
      </c>
      <c r="SMD80" s="321">
        <f t="shared" si="301"/>
        <v>0</v>
      </c>
      <c r="SME80" s="321">
        <f t="shared" si="301"/>
        <v>0</v>
      </c>
      <c r="SMF80" s="321">
        <f t="shared" si="301"/>
        <v>0</v>
      </c>
      <c r="SMG80" s="321">
        <f t="shared" si="301"/>
        <v>0</v>
      </c>
      <c r="SMH80" s="321">
        <f t="shared" si="301"/>
        <v>0</v>
      </c>
      <c r="SMI80" s="321">
        <f t="shared" si="301"/>
        <v>0</v>
      </c>
      <c r="SMJ80" s="321">
        <f t="shared" si="301"/>
        <v>0</v>
      </c>
      <c r="SMK80" s="321">
        <f t="shared" si="301"/>
        <v>0</v>
      </c>
      <c r="SML80" s="321">
        <f t="shared" si="301"/>
        <v>0</v>
      </c>
      <c r="SMM80" s="321">
        <f t="shared" si="301"/>
        <v>0</v>
      </c>
      <c r="SMN80" s="321">
        <f t="shared" si="301"/>
        <v>0</v>
      </c>
      <c r="SMO80" s="321">
        <f t="shared" si="301"/>
        <v>0</v>
      </c>
      <c r="SMP80" s="321">
        <f t="shared" si="301"/>
        <v>0</v>
      </c>
      <c r="SMQ80" s="321">
        <f t="shared" si="301"/>
        <v>0</v>
      </c>
      <c r="SMR80" s="321">
        <f t="shared" si="301"/>
        <v>0</v>
      </c>
      <c r="SMS80" s="321">
        <f t="shared" si="301"/>
        <v>0</v>
      </c>
      <c r="SMT80" s="321">
        <f t="shared" si="301"/>
        <v>0</v>
      </c>
      <c r="SMU80" s="321">
        <f t="shared" si="302"/>
        <v>0</v>
      </c>
      <c r="SMV80" s="321">
        <f t="shared" si="302"/>
        <v>0</v>
      </c>
      <c r="SMW80" s="321">
        <f t="shared" si="302"/>
        <v>0</v>
      </c>
      <c r="SMX80" s="321">
        <f t="shared" si="302"/>
        <v>0</v>
      </c>
      <c r="SMY80" s="321">
        <f t="shared" si="302"/>
        <v>0</v>
      </c>
      <c r="SMZ80" s="321">
        <f t="shared" si="302"/>
        <v>0</v>
      </c>
      <c r="SNA80" s="321">
        <f t="shared" si="302"/>
        <v>0</v>
      </c>
      <c r="SNB80" s="321">
        <f t="shared" si="302"/>
        <v>0</v>
      </c>
      <c r="SNC80" s="321">
        <f t="shared" si="302"/>
        <v>0</v>
      </c>
      <c r="SND80" s="321">
        <f t="shared" si="302"/>
        <v>0</v>
      </c>
      <c r="SNE80" s="321">
        <f t="shared" si="302"/>
        <v>0</v>
      </c>
      <c r="SNF80" s="321">
        <f t="shared" si="302"/>
        <v>0</v>
      </c>
      <c r="SNG80" s="321">
        <f t="shared" si="302"/>
        <v>0</v>
      </c>
      <c r="SNH80" s="321">
        <f t="shared" si="302"/>
        <v>0</v>
      </c>
      <c r="SNI80" s="321">
        <f t="shared" si="302"/>
        <v>0</v>
      </c>
      <c r="SNJ80" s="321">
        <f t="shared" si="302"/>
        <v>0</v>
      </c>
      <c r="SNK80" s="321">
        <f t="shared" si="302"/>
        <v>0</v>
      </c>
      <c r="SNL80" s="321">
        <f t="shared" si="302"/>
        <v>0</v>
      </c>
      <c r="SNM80" s="321">
        <f t="shared" si="302"/>
        <v>0</v>
      </c>
      <c r="SNN80" s="321">
        <f t="shared" si="302"/>
        <v>0</v>
      </c>
      <c r="SNO80" s="321">
        <f t="shared" si="302"/>
        <v>0</v>
      </c>
      <c r="SNP80" s="321">
        <f t="shared" si="302"/>
        <v>0</v>
      </c>
      <c r="SNQ80" s="321">
        <f t="shared" si="302"/>
        <v>0</v>
      </c>
      <c r="SNR80" s="321">
        <f t="shared" si="302"/>
        <v>0</v>
      </c>
      <c r="SNS80" s="321">
        <f t="shared" si="302"/>
        <v>0</v>
      </c>
      <c r="SNT80" s="321">
        <f t="shared" si="302"/>
        <v>0</v>
      </c>
      <c r="SNU80" s="321">
        <f t="shared" si="302"/>
        <v>0</v>
      </c>
      <c r="SNV80" s="321">
        <f t="shared" si="302"/>
        <v>0</v>
      </c>
      <c r="SNW80" s="321">
        <f t="shared" si="302"/>
        <v>0</v>
      </c>
      <c r="SNX80" s="321">
        <f t="shared" si="302"/>
        <v>0</v>
      </c>
      <c r="SNY80" s="321">
        <f t="shared" si="302"/>
        <v>0</v>
      </c>
      <c r="SNZ80" s="321">
        <f t="shared" si="302"/>
        <v>0</v>
      </c>
      <c r="SOA80" s="321">
        <f t="shared" si="302"/>
        <v>0</v>
      </c>
      <c r="SOB80" s="321">
        <f t="shared" si="302"/>
        <v>0</v>
      </c>
      <c r="SOC80" s="321">
        <f t="shared" si="302"/>
        <v>0</v>
      </c>
      <c r="SOD80" s="321">
        <f t="shared" si="302"/>
        <v>0</v>
      </c>
      <c r="SOE80" s="321">
        <f t="shared" si="302"/>
        <v>0</v>
      </c>
      <c r="SOF80" s="321">
        <f t="shared" si="302"/>
        <v>0</v>
      </c>
      <c r="SOG80" s="321">
        <f t="shared" si="302"/>
        <v>0</v>
      </c>
      <c r="SOH80" s="321">
        <f t="shared" si="302"/>
        <v>0</v>
      </c>
      <c r="SOI80" s="321">
        <f t="shared" si="302"/>
        <v>0</v>
      </c>
      <c r="SOJ80" s="321">
        <f t="shared" si="302"/>
        <v>0</v>
      </c>
      <c r="SOK80" s="321">
        <f t="shared" si="302"/>
        <v>0</v>
      </c>
      <c r="SOL80" s="321">
        <f t="shared" si="302"/>
        <v>0</v>
      </c>
      <c r="SOM80" s="321">
        <f t="shared" si="302"/>
        <v>0</v>
      </c>
      <c r="SON80" s="321">
        <f t="shared" si="302"/>
        <v>0</v>
      </c>
      <c r="SOO80" s="321">
        <f t="shared" si="302"/>
        <v>0</v>
      </c>
      <c r="SOP80" s="321">
        <f t="shared" si="302"/>
        <v>0</v>
      </c>
      <c r="SOQ80" s="321">
        <f t="shared" si="302"/>
        <v>0</v>
      </c>
      <c r="SOR80" s="321">
        <f t="shared" si="302"/>
        <v>0</v>
      </c>
      <c r="SOS80" s="321">
        <f t="shared" si="302"/>
        <v>0</v>
      </c>
      <c r="SOT80" s="321">
        <f t="shared" si="302"/>
        <v>0</v>
      </c>
      <c r="SOU80" s="321">
        <f t="shared" si="302"/>
        <v>0</v>
      </c>
      <c r="SOV80" s="321">
        <f t="shared" si="302"/>
        <v>0</v>
      </c>
      <c r="SOW80" s="321">
        <f t="shared" si="302"/>
        <v>0</v>
      </c>
      <c r="SOX80" s="321">
        <f t="shared" si="302"/>
        <v>0</v>
      </c>
      <c r="SOY80" s="321">
        <f t="shared" si="302"/>
        <v>0</v>
      </c>
      <c r="SOZ80" s="321">
        <f t="shared" si="302"/>
        <v>0</v>
      </c>
      <c r="SPA80" s="321">
        <f t="shared" si="302"/>
        <v>0</v>
      </c>
      <c r="SPB80" s="321">
        <f t="shared" si="302"/>
        <v>0</v>
      </c>
      <c r="SPC80" s="321">
        <f t="shared" si="302"/>
        <v>0</v>
      </c>
      <c r="SPD80" s="321">
        <f t="shared" si="302"/>
        <v>0</v>
      </c>
      <c r="SPE80" s="321">
        <f t="shared" si="302"/>
        <v>0</v>
      </c>
      <c r="SPF80" s="321">
        <f t="shared" si="302"/>
        <v>0</v>
      </c>
      <c r="SPG80" s="321">
        <f t="shared" si="303"/>
        <v>0</v>
      </c>
      <c r="SPH80" s="321">
        <f t="shared" si="303"/>
        <v>0</v>
      </c>
      <c r="SPI80" s="321">
        <f t="shared" si="303"/>
        <v>0</v>
      </c>
      <c r="SPJ80" s="321">
        <f t="shared" si="303"/>
        <v>0</v>
      </c>
      <c r="SPK80" s="321">
        <f t="shared" si="303"/>
        <v>0</v>
      </c>
      <c r="SPL80" s="321">
        <f t="shared" si="303"/>
        <v>0</v>
      </c>
      <c r="SPM80" s="321">
        <f t="shared" si="303"/>
        <v>0</v>
      </c>
      <c r="SPN80" s="321">
        <f t="shared" si="303"/>
        <v>0</v>
      </c>
      <c r="SPO80" s="321">
        <f t="shared" si="303"/>
        <v>0</v>
      </c>
      <c r="SPP80" s="321">
        <f t="shared" si="303"/>
        <v>0</v>
      </c>
      <c r="SPQ80" s="321">
        <f t="shared" si="303"/>
        <v>0</v>
      </c>
      <c r="SPR80" s="321">
        <f t="shared" si="303"/>
        <v>0</v>
      </c>
      <c r="SPS80" s="321">
        <f t="shared" si="303"/>
        <v>0</v>
      </c>
      <c r="SPT80" s="321">
        <f t="shared" si="303"/>
        <v>0</v>
      </c>
      <c r="SPU80" s="321">
        <f t="shared" si="303"/>
        <v>0</v>
      </c>
      <c r="SPV80" s="321">
        <f t="shared" si="303"/>
        <v>0</v>
      </c>
      <c r="SPW80" s="321">
        <f t="shared" si="303"/>
        <v>0</v>
      </c>
      <c r="SPX80" s="321">
        <f t="shared" si="303"/>
        <v>0</v>
      </c>
      <c r="SPY80" s="321">
        <f t="shared" si="303"/>
        <v>0</v>
      </c>
      <c r="SPZ80" s="321">
        <f t="shared" si="303"/>
        <v>0</v>
      </c>
      <c r="SQA80" s="321">
        <f t="shared" si="303"/>
        <v>0</v>
      </c>
      <c r="SQB80" s="321">
        <f t="shared" si="303"/>
        <v>0</v>
      </c>
      <c r="SQC80" s="321">
        <f t="shared" si="303"/>
        <v>0</v>
      </c>
      <c r="SQD80" s="321">
        <f t="shared" si="303"/>
        <v>0</v>
      </c>
      <c r="SQE80" s="321">
        <f t="shared" si="303"/>
        <v>0</v>
      </c>
      <c r="SQF80" s="321">
        <f t="shared" si="303"/>
        <v>0</v>
      </c>
      <c r="SQG80" s="321">
        <f t="shared" si="303"/>
        <v>0</v>
      </c>
      <c r="SQH80" s="321">
        <f t="shared" si="303"/>
        <v>0</v>
      </c>
      <c r="SQI80" s="321">
        <f t="shared" si="303"/>
        <v>0</v>
      </c>
      <c r="SQJ80" s="321">
        <f t="shared" si="303"/>
        <v>0</v>
      </c>
      <c r="SQK80" s="321">
        <f t="shared" si="303"/>
        <v>0</v>
      </c>
      <c r="SQL80" s="321">
        <f t="shared" si="303"/>
        <v>0</v>
      </c>
      <c r="SQM80" s="321">
        <f t="shared" si="303"/>
        <v>0</v>
      </c>
      <c r="SQN80" s="321">
        <f t="shared" si="303"/>
        <v>0</v>
      </c>
      <c r="SQO80" s="321">
        <f t="shared" si="303"/>
        <v>0</v>
      </c>
      <c r="SQP80" s="321">
        <f t="shared" si="303"/>
        <v>0</v>
      </c>
      <c r="SQQ80" s="321">
        <f t="shared" si="303"/>
        <v>0</v>
      </c>
      <c r="SQR80" s="321">
        <f t="shared" si="303"/>
        <v>0</v>
      </c>
      <c r="SQS80" s="321">
        <f t="shared" si="303"/>
        <v>0</v>
      </c>
      <c r="SQT80" s="321">
        <f t="shared" si="303"/>
        <v>0</v>
      </c>
      <c r="SQU80" s="321">
        <f t="shared" si="303"/>
        <v>0</v>
      </c>
      <c r="SQV80" s="321">
        <f t="shared" si="303"/>
        <v>0</v>
      </c>
      <c r="SQW80" s="321">
        <f t="shared" si="303"/>
        <v>0</v>
      </c>
      <c r="SQX80" s="321">
        <f t="shared" si="303"/>
        <v>0</v>
      </c>
      <c r="SQY80" s="321">
        <f t="shared" si="303"/>
        <v>0</v>
      </c>
      <c r="SQZ80" s="321">
        <f t="shared" si="303"/>
        <v>0</v>
      </c>
      <c r="SRA80" s="321">
        <f t="shared" si="303"/>
        <v>0</v>
      </c>
      <c r="SRB80" s="321">
        <f t="shared" si="303"/>
        <v>0</v>
      </c>
      <c r="SRC80" s="321">
        <f t="shared" si="303"/>
        <v>0</v>
      </c>
      <c r="SRD80" s="321">
        <f t="shared" si="303"/>
        <v>0</v>
      </c>
      <c r="SRE80" s="321">
        <f t="shared" si="303"/>
        <v>0</v>
      </c>
      <c r="SRF80" s="321">
        <f t="shared" si="303"/>
        <v>0</v>
      </c>
      <c r="SRG80" s="321">
        <f t="shared" si="303"/>
        <v>0</v>
      </c>
      <c r="SRH80" s="321">
        <f t="shared" si="303"/>
        <v>0</v>
      </c>
      <c r="SRI80" s="321">
        <f t="shared" si="303"/>
        <v>0</v>
      </c>
      <c r="SRJ80" s="321">
        <f t="shared" si="303"/>
        <v>0</v>
      </c>
      <c r="SRK80" s="321">
        <f t="shared" si="303"/>
        <v>0</v>
      </c>
      <c r="SRL80" s="321">
        <f t="shared" si="303"/>
        <v>0</v>
      </c>
      <c r="SRM80" s="321">
        <f t="shared" si="303"/>
        <v>0</v>
      </c>
      <c r="SRN80" s="321">
        <f t="shared" si="303"/>
        <v>0</v>
      </c>
      <c r="SRO80" s="321">
        <f t="shared" si="303"/>
        <v>0</v>
      </c>
      <c r="SRP80" s="321">
        <f t="shared" si="303"/>
        <v>0</v>
      </c>
      <c r="SRQ80" s="321">
        <f t="shared" si="303"/>
        <v>0</v>
      </c>
      <c r="SRR80" s="321">
        <f t="shared" si="303"/>
        <v>0</v>
      </c>
      <c r="SRS80" s="321">
        <f t="shared" si="304"/>
        <v>0</v>
      </c>
      <c r="SRT80" s="321">
        <f t="shared" si="304"/>
        <v>0</v>
      </c>
      <c r="SRU80" s="321">
        <f t="shared" si="304"/>
        <v>0</v>
      </c>
      <c r="SRV80" s="321">
        <f t="shared" si="304"/>
        <v>0</v>
      </c>
      <c r="SRW80" s="321">
        <f t="shared" si="304"/>
        <v>0</v>
      </c>
      <c r="SRX80" s="321">
        <f t="shared" si="304"/>
        <v>0</v>
      </c>
      <c r="SRY80" s="321">
        <f t="shared" si="304"/>
        <v>0</v>
      </c>
      <c r="SRZ80" s="321">
        <f t="shared" si="304"/>
        <v>0</v>
      </c>
      <c r="SSA80" s="321">
        <f t="shared" si="304"/>
        <v>0</v>
      </c>
      <c r="SSB80" s="321">
        <f t="shared" si="304"/>
        <v>0</v>
      </c>
      <c r="SSC80" s="321">
        <f t="shared" si="304"/>
        <v>0</v>
      </c>
      <c r="SSD80" s="321">
        <f t="shared" si="304"/>
        <v>0</v>
      </c>
      <c r="SSE80" s="321">
        <f t="shared" si="304"/>
        <v>0</v>
      </c>
      <c r="SSF80" s="321">
        <f t="shared" si="304"/>
        <v>0</v>
      </c>
      <c r="SSG80" s="321">
        <f t="shared" si="304"/>
        <v>0</v>
      </c>
      <c r="SSH80" s="321">
        <f t="shared" si="304"/>
        <v>0</v>
      </c>
      <c r="SSI80" s="321">
        <f t="shared" si="304"/>
        <v>0</v>
      </c>
      <c r="SSJ80" s="321">
        <f t="shared" si="304"/>
        <v>0</v>
      </c>
      <c r="SSK80" s="321">
        <f t="shared" si="304"/>
        <v>0</v>
      </c>
      <c r="SSL80" s="321">
        <f t="shared" si="304"/>
        <v>0</v>
      </c>
      <c r="SSM80" s="321">
        <f t="shared" si="304"/>
        <v>0</v>
      </c>
      <c r="SSN80" s="321">
        <f t="shared" si="304"/>
        <v>0</v>
      </c>
      <c r="SSO80" s="321">
        <f t="shared" si="304"/>
        <v>0</v>
      </c>
      <c r="SSP80" s="321">
        <f t="shared" si="304"/>
        <v>0</v>
      </c>
      <c r="SSQ80" s="321">
        <f t="shared" si="304"/>
        <v>0</v>
      </c>
      <c r="SSR80" s="321">
        <f t="shared" si="304"/>
        <v>0</v>
      </c>
      <c r="SSS80" s="321">
        <f t="shared" si="304"/>
        <v>0</v>
      </c>
      <c r="SST80" s="321">
        <f t="shared" si="304"/>
        <v>0</v>
      </c>
      <c r="SSU80" s="321">
        <f t="shared" si="304"/>
        <v>0</v>
      </c>
      <c r="SSV80" s="321">
        <f t="shared" si="304"/>
        <v>0</v>
      </c>
      <c r="SSW80" s="321">
        <f t="shared" si="304"/>
        <v>0</v>
      </c>
      <c r="SSX80" s="321">
        <f t="shared" si="304"/>
        <v>0</v>
      </c>
      <c r="SSY80" s="321">
        <f t="shared" si="304"/>
        <v>0</v>
      </c>
      <c r="SSZ80" s="321">
        <f t="shared" si="304"/>
        <v>0</v>
      </c>
      <c r="STA80" s="321">
        <f t="shared" si="304"/>
        <v>0</v>
      </c>
      <c r="STB80" s="321">
        <f t="shared" si="304"/>
        <v>0</v>
      </c>
      <c r="STC80" s="321">
        <f t="shared" si="304"/>
        <v>0</v>
      </c>
      <c r="STD80" s="321">
        <f t="shared" si="304"/>
        <v>0</v>
      </c>
      <c r="STE80" s="321">
        <f t="shared" si="304"/>
        <v>0</v>
      </c>
      <c r="STF80" s="321">
        <f t="shared" si="304"/>
        <v>0</v>
      </c>
      <c r="STG80" s="321">
        <f t="shared" si="304"/>
        <v>0</v>
      </c>
      <c r="STH80" s="321">
        <f t="shared" si="304"/>
        <v>0</v>
      </c>
      <c r="STI80" s="321">
        <f t="shared" si="304"/>
        <v>0</v>
      </c>
      <c r="STJ80" s="321">
        <f t="shared" si="304"/>
        <v>0</v>
      </c>
      <c r="STK80" s="321">
        <f t="shared" si="304"/>
        <v>0</v>
      </c>
      <c r="STL80" s="321">
        <f t="shared" si="304"/>
        <v>0</v>
      </c>
      <c r="STM80" s="321">
        <f t="shared" si="304"/>
        <v>0</v>
      </c>
      <c r="STN80" s="321">
        <f t="shared" si="304"/>
        <v>0</v>
      </c>
      <c r="STO80" s="321">
        <f t="shared" si="304"/>
        <v>0</v>
      </c>
      <c r="STP80" s="321">
        <f t="shared" si="304"/>
        <v>0</v>
      </c>
      <c r="STQ80" s="321">
        <f t="shared" si="304"/>
        <v>0</v>
      </c>
      <c r="STR80" s="321">
        <f t="shared" si="304"/>
        <v>0</v>
      </c>
      <c r="STS80" s="321">
        <f t="shared" si="304"/>
        <v>0</v>
      </c>
      <c r="STT80" s="321">
        <f t="shared" si="304"/>
        <v>0</v>
      </c>
      <c r="STU80" s="321">
        <f t="shared" si="304"/>
        <v>0</v>
      </c>
      <c r="STV80" s="321">
        <f t="shared" si="304"/>
        <v>0</v>
      </c>
      <c r="STW80" s="321">
        <f t="shared" si="304"/>
        <v>0</v>
      </c>
      <c r="STX80" s="321">
        <f t="shared" si="304"/>
        <v>0</v>
      </c>
      <c r="STY80" s="321">
        <f t="shared" si="304"/>
        <v>0</v>
      </c>
      <c r="STZ80" s="321">
        <f t="shared" si="304"/>
        <v>0</v>
      </c>
      <c r="SUA80" s="321">
        <f t="shared" si="304"/>
        <v>0</v>
      </c>
      <c r="SUB80" s="321">
        <f t="shared" si="304"/>
        <v>0</v>
      </c>
      <c r="SUC80" s="321">
        <f t="shared" si="304"/>
        <v>0</v>
      </c>
      <c r="SUD80" s="321">
        <f t="shared" si="304"/>
        <v>0</v>
      </c>
      <c r="SUE80" s="321">
        <f t="shared" si="305"/>
        <v>0</v>
      </c>
      <c r="SUF80" s="321">
        <f t="shared" si="305"/>
        <v>0</v>
      </c>
      <c r="SUG80" s="321">
        <f t="shared" si="305"/>
        <v>0</v>
      </c>
      <c r="SUH80" s="321">
        <f t="shared" si="305"/>
        <v>0</v>
      </c>
      <c r="SUI80" s="321">
        <f t="shared" si="305"/>
        <v>0</v>
      </c>
      <c r="SUJ80" s="321">
        <f t="shared" si="305"/>
        <v>0</v>
      </c>
      <c r="SUK80" s="321">
        <f t="shared" si="305"/>
        <v>0</v>
      </c>
      <c r="SUL80" s="321">
        <f t="shared" si="305"/>
        <v>0</v>
      </c>
      <c r="SUM80" s="321">
        <f t="shared" si="305"/>
        <v>0</v>
      </c>
      <c r="SUN80" s="321">
        <f t="shared" si="305"/>
        <v>0</v>
      </c>
      <c r="SUO80" s="321">
        <f t="shared" si="305"/>
        <v>0</v>
      </c>
      <c r="SUP80" s="321">
        <f t="shared" si="305"/>
        <v>0</v>
      </c>
      <c r="SUQ80" s="321">
        <f t="shared" si="305"/>
        <v>0</v>
      </c>
      <c r="SUR80" s="321">
        <f t="shared" si="305"/>
        <v>0</v>
      </c>
      <c r="SUS80" s="321">
        <f t="shared" si="305"/>
        <v>0</v>
      </c>
      <c r="SUT80" s="321">
        <f t="shared" si="305"/>
        <v>0</v>
      </c>
      <c r="SUU80" s="321">
        <f t="shared" si="305"/>
        <v>0</v>
      </c>
      <c r="SUV80" s="321">
        <f t="shared" si="305"/>
        <v>0</v>
      </c>
      <c r="SUW80" s="321">
        <f t="shared" si="305"/>
        <v>0</v>
      </c>
      <c r="SUX80" s="321">
        <f t="shared" si="305"/>
        <v>0</v>
      </c>
      <c r="SUY80" s="321">
        <f t="shared" si="305"/>
        <v>0</v>
      </c>
      <c r="SUZ80" s="321">
        <f t="shared" si="305"/>
        <v>0</v>
      </c>
      <c r="SVA80" s="321">
        <f t="shared" si="305"/>
        <v>0</v>
      </c>
      <c r="SVB80" s="321">
        <f t="shared" si="305"/>
        <v>0</v>
      </c>
      <c r="SVC80" s="321">
        <f t="shared" si="305"/>
        <v>0</v>
      </c>
      <c r="SVD80" s="321">
        <f t="shared" si="305"/>
        <v>0</v>
      </c>
      <c r="SVE80" s="321">
        <f t="shared" si="305"/>
        <v>0</v>
      </c>
      <c r="SVF80" s="321">
        <f t="shared" si="305"/>
        <v>0</v>
      </c>
      <c r="SVG80" s="321">
        <f t="shared" si="305"/>
        <v>0</v>
      </c>
      <c r="SVH80" s="321">
        <f t="shared" si="305"/>
        <v>0</v>
      </c>
      <c r="SVI80" s="321">
        <f t="shared" si="305"/>
        <v>0</v>
      </c>
      <c r="SVJ80" s="321">
        <f t="shared" si="305"/>
        <v>0</v>
      </c>
      <c r="SVK80" s="321">
        <f t="shared" si="305"/>
        <v>0</v>
      </c>
      <c r="SVL80" s="321">
        <f t="shared" si="305"/>
        <v>0</v>
      </c>
      <c r="SVM80" s="321">
        <f t="shared" si="305"/>
        <v>0</v>
      </c>
      <c r="SVN80" s="321">
        <f t="shared" si="305"/>
        <v>0</v>
      </c>
      <c r="SVO80" s="321">
        <f t="shared" si="305"/>
        <v>0</v>
      </c>
      <c r="SVP80" s="321">
        <f t="shared" si="305"/>
        <v>0</v>
      </c>
      <c r="SVQ80" s="321">
        <f t="shared" si="305"/>
        <v>0</v>
      </c>
      <c r="SVR80" s="321">
        <f t="shared" si="305"/>
        <v>0</v>
      </c>
      <c r="SVS80" s="321">
        <f t="shared" si="305"/>
        <v>0</v>
      </c>
      <c r="SVT80" s="321">
        <f t="shared" si="305"/>
        <v>0</v>
      </c>
      <c r="SVU80" s="321">
        <f t="shared" si="305"/>
        <v>0</v>
      </c>
      <c r="SVV80" s="321">
        <f t="shared" si="305"/>
        <v>0</v>
      </c>
      <c r="SVW80" s="321">
        <f t="shared" si="305"/>
        <v>0</v>
      </c>
      <c r="SVX80" s="321">
        <f t="shared" si="305"/>
        <v>0</v>
      </c>
      <c r="SVY80" s="321">
        <f t="shared" si="305"/>
        <v>0</v>
      </c>
      <c r="SVZ80" s="321">
        <f t="shared" si="305"/>
        <v>0</v>
      </c>
      <c r="SWA80" s="321">
        <f t="shared" si="305"/>
        <v>0</v>
      </c>
      <c r="SWB80" s="321">
        <f t="shared" si="305"/>
        <v>0</v>
      </c>
      <c r="SWC80" s="321">
        <f t="shared" si="305"/>
        <v>0</v>
      </c>
      <c r="SWD80" s="321">
        <f t="shared" si="305"/>
        <v>0</v>
      </c>
      <c r="SWE80" s="321">
        <f t="shared" si="305"/>
        <v>0</v>
      </c>
      <c r="SWF80" s="321">
        <f t="shared" si="305"/>
        <v>0</v>
      </c>
      <c r="SWG80" s="321">
        <f t="shared" si="305"/>
        <v>0</v>
      </c>
      <c r="SWH80" s="321">
        <f t="shared" si="305"/>
        <v>0</v>
      </c>
      <c r="SWI80" s="321">
        <f t="shared" si="305"/>
        <v>0</v>
      </c>
      <c r="SWJ80" s="321">
        <f t="shared" si="305"/>
        <v>0</v>
      </c>
      <c r="SWK80" s="321">
        <f t="shared" si="305"/>
        <v>0</v>
      </c>
      <c r="SWL80" s="321">
        <f t="shared" si="305"/>
        <v>0</v>
      </c>
      <c r="SWM80" s="321">
        <f t="shared" si="305"/>
        <v>0</v>
      </c>
      <c r="SWN80" s="321">
        <f t="shared" si="305"/>
        <v>0</v>
      </c>
      <c r="SWO80" s="321">
        <f t="shared" si="305"/>
        <v>0</v>
      </c>
      <c r="SWP80" s="321">
        <f t="shared" si="305"/>
        <v>0</v>
      </c>
      <c r="SWQ80" s="321">
        <f t="shared" si="306"/>
        <v>0</v>
      </c>
      <c r="SWR80" s="321">
        <f t="shared" si="306"/>
        <v>0</v>
      </c>
      <c r="SWS80" s="321">
        <f t="shared" si="306"/>
        <v>0</v>
      </c>
      <c r="SWT80" s="321">
        <f t="shared" si="306"/>
        <v>0</v>
      </c>
      <c r="SWU80" s="321">
        <f t="shared" si="306"/>
        <v>0</v>
      </c>
      <c r="SWV80" s="321">
        <f t="shared" si="306"/>
        <v>0</v>
      </c>
      <c r="SWW80" s="321">
        <f t="shared" si="306"/>
        <v>0</v>
      </c>
      <c r="SWX80" s="321">
        <f t="shared" si="306"/>
        <v>0</v>
      </c>
      <c r="SWY80" s="321">
        <f t="shared" si="306"/>
        <v>0</v>
      </c>
      <c r="SWZ80" s="321">
        <f t="shared" si="306"/>
        <v>0</v>
      </c>
      <c r="SXA80" s="321">
        <f t="shared" si="306"/>
        <v>0</v>
      </c>
      <c r="SXB80" s="321">
        <f t="shared" si="306"/>
        <v>0</v>
      </c>
      <c r="SXC80" s="321">
        <f t="shared" si="306"/>
        <v>0</v>
      </c>
      <c r="SXD80" s="321">
        <f t="shared" si="306"/>
        <v>0</v>
      </c>
      <c r="SXE80" s="321">
        <f t="shared" si="306"/>
        <v>0</v>
      </c>
      <c r="SXF80" s="321">
        <f t="shared" si="306"/>
        <v>0</v>
      </c>
      <c r="SXG80" s="321">
        <f t="shared" si="306"/>
        <v>0</v>
      </c>
      <c r="SXH80" s="321">
        <f t="shared" si="306"/>
        <v>0</v>
      </c>
      <c r="SXI80" s="321">
        <f t="shared" si="306"/>
        <v>0</v>
      </c>
      <c r="SXJ80" s="321">
        <f t="shared" si="306"/>
        <v>0</v>
      </c>
      <c r="SXK80" s="321">
        <f t="shared" si="306"/>
        <v>0</v>
      </c>
      <c r="SXL80" s="321">
        <f t="shared" si="306"/>
        <v>0</v>
      </c>
      <c r="SXM80" s="321">
        <f t="shared" si="306"/>
        <v>0</v>
      </c>
      <c r="SXN80" s="321">
        <f t="shared" si="306"/>
        <v>0</v>
      </c>
      <c r="SXO80" s="321">
        <f t="shared" si="306"/>
        <v>0</v>
      </c>
      <c r="SXP80" s="321">
        <f t="shared" si="306"/>
        <v>0</v>
      </c>
      <c r="SXQ80" s="321">
        <f t="shared" si="306"/>
        <v>0</v>
      </c>
      <c r="SXR80" s="321">
        <f t="shared" si="306"/>
        <v>0</v>
      </c>
      <c r="SXS80" s="321">
        <f t="shared" si="306"/>
        <v>0</v>
      </c>
      <c r="SXT80" s="321">
        <f t="shared" si="306"/>
        <v>0</v>
      </c>
      <c r="SXU80" s="321">
        <f t="shared" si="306"/>
        <v>0</v>
      </c>
      <c r="SXV80" s="321">
        <f t="shared" si="306"/>
        <v>0</v>
      </c>
      <c r="SXW80" s="321">
        <f t="shared" si="306"/>
        <v>0</v>
      </c>
      <c r="SXX80" s="321">
        <f t="shared" si="306"/>
        <v>0</v>
      </c>
      <c r="SXY80" s="321">
        <f t="shared" si="306"/>
        <v>0</v>
      </c>
      <c r="SXZ80" s="321">
        <f t="shared" si="306"/>
        <v>0</v>
      </c>
      <c r="SYA80" s="321">
        <f t="shared" si="306"/>
        <v>0</v>
      </c>
      <c r="SYB80" s="321">
        <f t="shared" si="306"/>
        <v>0</v>
      </c>
      <c r="SYC80" s="321">
        <f t="shared" si="306"/>
        <v>0</v>
      </c>
      <c r="SYD80" s="321">
        <f t="shared" si="306"/>
        <v>0</v>
      </c>
      <c r="SYE80" s="321">
        <f t="shared" si="306"/>
        <v>0</v>
      </c>
      <c r="SYF80" s="321">
        <f t="shared" si="306"/>
        <v>0</v>
      </c>
      <c r="SYG80" s="321">
        <f t="shared" si="306"/>
        <v>0</v>
      </c>
      <c r="SYH80" s="321">
        <f t="shared" si="306"/>
        <v>0</v>
      </c>
      <c r="SYI80" s="321">
        <f t="shared" si="306"/>
        <v>0</v>
      </c>
      <c r="SYJ80" s="321">
        <f t="shared" si="306"/>
        <v>0</v>
      </c>
      <c r="SYK80" s="321">
        <f t="shared" si="306"/>
        <v>0</v>
      </c>
      <c r="SYL80" s="321">
        <f t="shared" si="306"/>
        <v>0</v>
      </c>
      <c r="SYM80" s="321">
        <f t="shared" si="306"/>
        <v>0</v>
      </c>
      <c r="SYN80" s="321">
        <f t="shared" si="306"/>
        <v>0</v>
      </c>
      <c r="SYO80" s="321">
        <f t="shared" si="306"/>
        <v>0</v>
      </c>
      <c r="SYP80" s="321">
        <f t="shared" si="306"/>
        <v>0</v>
      </c>
      <c r="SYQ80" s="321">
        <f t="shared" si="306"/>
        <v>0</v>
      </c>
      <c r="SYR80" s="321">
        <f t="shared" si="306"/>
        <v>0</v>
      </c>
      <c r="SYS80" s="321">
        <f t="shared" si="306"/>
        <v>0</v>
      </c>
      <c r="SYT80" s="321">
        <f t="shared" si="306"/>
        <v>0</v>
      </c>
      <c r="SYU80" s="321">
        <f t="shared" si="306"/>
        <v>0</v>
      </c>
      <c r="SYV80" s="321">
        <f t="shared" si="306"/>
        <v>0</v>
      </c>
      <c r="SYW80" s="321">
        <f t="shared" si="306"/>
        <v>0</v>
      </c>
      <c r="SYX80" s="321">
        <f t="shared" si="306"/>
        <v>0</v>
      </c>
      <c r="SYY80" s="321">
        <f t="shared" si="306"/>
        <v>0</v>
      </c>
      <c r="SYZ80" s="321">
        <f t="shared" si="306"/>
        <v>0</v>
      </c>
      <c r="SZA80" s="321">
        <f t="shared" si="306"/>
        <v>0</v>
      </c>
      <c r="SZB80" s="321">
        <f t="shared" si="306"/>
        <v>0</v>
      </c>
      <c r="SZC80" s="321">
        <f t="shared" si="307"/>
        <v>0</v>
      </c>
      <c r="SZD80" s="321">
        <f t="shared" si="307"/>
        <v>0</v>
      </c>
      <c r="SZE80" s="321">
        <f t="shared" si="307"/>
        <v>0</v>
      </c>
      <c r="SZF80" s="321">
        <f t="shared" si="307"/>
        <v>0</v>
      </c>
      <c r="SZG80" s="321">
        <f t="shared" si="307"/>
        <v>0</v>
      </c>
      <c r="SZH80" s="321">
        <f t="shared" si="307"/>
        <v>0</v>
      </c>
      <c r="SZI80" s="321">
        <f t="shared" si="307"/>
        <v>0</v>
      </c>
      <c r="SZJ80" s="321">
        <f t="shared" si="307"/>
        <v>0</v>
      </c>
      <c r="SZK80" s="321">
        <f t="shared" si="307"/>
        <v>0</v>
      </c>
      <c r="SZL80" s="321">
        <f t="shared" si="307"/>
        <v>0</v>
      </c>
      <c r="SZM80" s="321">
        <f t="shared" si="307"/>
        <v>0</v>
      </c>
      <c r="SZN80" s="321">
        <f t="shared" si="307"/>
        <v>0</v>
      </c>
      <c r="SZO80" s="321">
        <f t="shared" si="307"/>
        <v>0</v>
      </c>
      <c r="SZP80" s="321">
        <f t="shared" si="307"/>
        <v>0</v>
      </c>
      <c r="SZQ80" s="321">
        <f t="shared" si="307"/>
        <v>0</v>
      </c>
      <c r="SZR80" s="321">
        <f t="shared" si="307"/>
        <v>0</v>
      </c>
      <c r="SZS80" s="321">
        <f t="shared" si="307"/>
        <v>0</v>
      </c>
      <c r="SZT80" s="321">
        <f t="shared" si="307"/>
        <v>0</v>
      </c>
      <c r="SZU80" s="321">
        <f t="shared" si="307"/>
        <v>0</v>
      </c>
      <c r="SZV80" s="321">
        <f t="shared" si="307"/>
        <v>0</v>
      </c>
      <c r="SZW80" s="321">
        <f t="shared" si="307"/>
        <v>0</v>
      </c>
      <c r="SZX80" s="321">
        <f t="shared" si="307"/>
        <v>0</v>
      </c>
      <c r="SZY80" s="321">
        <f t="shared" si="307"/>
        <v>0</v>
      </c>
      <c r="SZZ80" s="321">
        <f t="shared" si="307"/>
        <v>0</v>
      </c>
      <c r="TAA80" s="321">
        <f t="shared" si="307"/>
        <v>0</v>
      </c>
      <c r="TAB80" s="321">
        <f t="shared" si="307"/>
        <v>0</v>
      </c>
      <c r="TAC80" s="321">
        <f t="shared" si="307"/>
        <v>0</v>
      </c>
      <c r="TAD80" s="321">
        <f t="shared" si="307"/>
        <v>0</v>
      </c>
      <c r="TAE80" s="321">
        <f t="shared" si="307"/>
        <v>0</v>
      </c>
      <c r="TAF80" s="321">
        <f t="shared" si="307"/>
        <v>0</v>
      </c>
      <c r="TAG80" s="321">
        <f t="shared" si="307"/>
        <v>0</v>
      </c>
      <c r="TAH80" s="321">
        <f t="shared" si="307"/>
        <v>0</v>
      </c>
      <c r="TAI80" s="321">
        <f t="shared" si="307"/>
        <v>0</v>
      </c>
      <c r="TAJ80" s="321">
        <f t="shared" si="307"/>
        <v>0</v>
      </c>
      <c r="TAK80" s="321">
        <f t="shared" si="307"/>
        <v>0</v>
      </c>
      <c r="TAL80" s="321">
        <f t="shared" si="307"/>
        <v>0</v>
      </c>
      <c r="TAM80" s="321">
        <f t="shared" si="307"/>
        <v>0</v>
      </c>
      <c r="TAN80" s="321">
        <f t="shared" si="307"/>
        <v>0</v>
      </c>
      <c r="TAO80" s="321">
        <f t="shared" si="307"/>
        <v>0</v>
      </c>
      <c r="TAP80" s="321">
        <f t="shared" si="307"/>
        <v>0</v>
      </c>
      <c r="TAQ80" s="321">
        <f t="shared" si="307"/>
        <v>0</v>
      </c>
      <c r="TAR80" s="321">
        <f t="shared" si="307"/>
        <v>0</v>
      </c>
      <c r="TAS80" s="321">
        <f t="shared" si="307"/>
        <v>0</v>
      </c>
      <c r="TAT80" s="321">
        <f t="shared" si="307"/>
        <v>0</v>
      </c>
      <c r="TAU80" s="321">
        <f t="shared" si="307"/>
        <v>0</v>
      </c>
      <c r="TAV80" s="321">
        <f t="shared" si="307"/>
        <v>0</v>
      </c>
      <c r="TAW80" s="321">
        <f t="shared" si="307"/>
        <v>0</v>
      </c>
      <c r="TAX80" s="321">
        <f t="shared" si="307"/>
        <v>0</v>
      </c>
      <c r="TAY80" s="321">
        <f t="shared" si="307"/>
        <v>0</v>
      </c>
      <c r="TAZ80" s="321">
        <f t="shared" si="307"/>
        <v>0</v>
      </c>
      <c r="TBA80" s="321">
        <f t="shared" si="307"/>
        <v>0</v>
      </c>
      <c r="TBB80" s="321">
        <f t="shared" si="307"/>
        <v>0</v>
      </c>
      <c r="TBC80" s="321">
        <f t="shared" si="307"/>
        <v>0</v>
      </c>
      <c r="TBD80" s="321">
        <f t="shared" si="307"/>
        <v>0</v>
      </c>
      <c r="TBE80" s="321">
        <f t="shared" si="307"/>
        <v>0</v>
      </c>
      <c r="TBF80" s="321">
        <f t="shared" si="307"/>
        <v>0</v>
      </c>
      <c r="TBG80" s="321">
        <f t="shared" si="307"/>
        <v>0</v>
      </c>
      <c r="TBH80" s="321">
        <f t="shared" si="307"/>
        <v>0</v>
      </c>
      <c r="TBI80" s="321">
        <f t="shared" si="307"/>
        <v>0</v>
      </c>
      <c r="TBJ80" s="321">
        <f t="shared" si="307"/>
        <v>0</v>
      </c>
      <c r="TBK80" s="321">
        <f t="shared" si="307"/>
        <v>0</v>
      </c>
      <c r="TBL80" s="321">
        <f t="shared" si="307"/>
        <v>0</v>
      </c>
      <c r="TBM80" s="321">
        <f t="shared" si="307"/>
        <v>0</v>
      </c>
      <c r="TBN80" s="321">
        <f t="shared" si="307"/>
        <v>0</v>
      </c>
      <c r="TBO80" s="321">
        <f t="shared" si="308"/>
        <v>0</v>
      </c>
      <c r="TBP80" s="321">
        <f t="shared" si="308"/>
        <v>0</v>
      </c>
      <c r="TBQ80" s="321">
        <f t="shared" si="308"/>
        <v>0</v>
      </c>
      <c r="TBR80" s="321">
        <f t="shared" si="308"/>
        <v>0</v>
      </c>
      <c r="TBS80" s="321">
        <f t="shared" si="308"/>
        <v>0</v>
      </c>
      <c r="TBT80" s="321">
        <f t="shared" si="308"/>
        <v>0</v>
      </c>
      <c r="TBU80" s="321">
        <f t="shared" si="308"/>
        <v>0</v>
      </c>
      <c r="TBV80" s="321">
        <f t="shared" si="308"/>
        <v>0</v>
      </c>
      <c r="TBW80" s="321">
        <f t="shared" si="308"/>
        <v>0</v>
      </c>
      <c r="TBX80" s="321">
        <f t="shared" si="308"/>
        <v>0</v>
      </c>
      <c r="TBY80" s="321">
        <f t="shared" si="308"/>
        <v>0</v>
      </c>
      <c r="TBZ80" s="321">
        <f t="shared" si="308"/>
        <v>0</v>
      </c>
      <c r="TCA80" s="321">
        <f t="shared" si="308"/>
        <v>0</v>
      </c>
      <c r="TCB80" s="321">
        <f t="shared" si="308"/>
        <v>0</v>
      </c>
      <c r="TCC80" s="321">
        <f t="shared" si="308"/>
        <v>0</v>
      </c>
      <c r="TCD80" s="321">
        <f t="shared" si="308"/>
        <v>0</v>
      </c>
      <c r="TCE80" s="321">
        <f t="shared" si="308"/>
        <v>0</v>
      </c>
      <c r="TCF80" s="321">
        <f t="shared" si="308"/>
        <v>0</v>
      </c>
      <c r="TCG80" s="321">
        <f t="shared" si="308"/>
        <v>0</v>
      </c>
      <c r="TCH80" s="321">
        <f t="shared" si="308"/>
        <v>0</v>
      </c>
      <c r="TCI80" s="321">
        <f t="shared" si="308"/>
        <v>0</v>
      </c>
      <c r="TCJ80" s="321">
        <f t="shared" si="308"/>
        <v>0</v>
      </c>
      <c r="TCK80" s="321">
        <f t="shared" si="308"/>
        <v>0</v>
      </c>
      <c r="TCL80" s="321">
        <f t="shared" si="308"/>
        <v>0</v>
      </c>
      <c r="TCM80" s="321">
        <f t="shared" si="308"/>
        <v>0</v>
      </c>
      <c r="TCN80" s="321">
        <f t="shared" si="308"/>
        <v>0</v>
      </c>
      <c r="TCO80" s="321">
        <f t="shared" si="308"/>
        <v>0</v>
      </c>
      <c r="TCP80" s="321">
        <f t="shared" si="308"/>
        <v>0</v>
      </c>
      <c r="TCQ80" s="321">
        <f t="shared" si="308"/>
        <v>0</v>
      </c>
      <c r="TCR80" s="321">
        <f t="shared" si="308"/>
        <v>0</v>
      </c>
      <c r="TCS80" s="321">
        <f t="shared" si="308"/>
        <v>0</v>
      </c>
      <c r="TCT80" s="321">
        <f t="shared" si="308"/>
        <v>0</v>
      </c>
      <c r="TCU80" s="321">
        <f t="shared" si="308"/>
        <v>0</v>
      </c>
      <c r="TCV80" s="321">
        <f t="shared" si="308"/>
        <v>0</v>
      </c>
      <c r="TCW80" s="321">
        <f t="shared" si="308"/>
        <v>0</v>
      </c>
      <c r="TCX80" s="321">
        <f t="shared" si="308"/>
        <v>0</v>
      </c>
      <c r="TCY80" s="321">
        <f t="shared" si="308"/>
        <v>0</v>
      </c>
      <c r="TCZ80" s="321">
        <f t="shared" si="308"/>
        <v>0</v>
      </c>
      <c r="TDA80" s="321">
        <f t="shared" si="308"/>
        <v>0</v>
      </c>
      <c r="TDB80" s="321">
        <f t="shared" si="308"/>
        <v>0</v>
      </c>
      <c r="TDC80" s="321">
        <f t="shared" si="308"/>
        <v>0</v>
      </c>
      <c r="TDD80" s="321">
        <f t="shared" si="308"/>
        <v>0</v>
      </c>
      <c r="TDE80" s="321">
        <f t="shared" si="308"/>
        <v>0</v>
      </c>
      <c r="TDF80" s="321">
        <f t="shared" si="308"/>
        <v>0</v>
      </c>
      <c r="TDG80" s="321">
        <f t="shared" si="308"/>
        <v>0</v>
      </c>
      <c r="TDH80" s="321">
        <f t="shared" si="308"/>
        <v>0</v>
      </c>
      <c r="TDI80" s="321">
        <f t="shared" si="308"/>
        <v>0</v>
      </c>
      <c r="TDJ80" s="321">
        <f t="shared" si="308"/>
        <v>0</v>
      </c>
      <c r="TDK80" s="321">
        <f t="shared" si="308"/>
        <v>0</v>
      </c>
      <c r="TDL80" s="321">
        <f t="shared" si="308"/>
        <v>0</v>
      </c>
      <c r="TDM80" s="321">
        <f t="shared" si="308"/>
        <v>0</v>
      </c>
      <c r="TDN80" s="321">
        <f t="shared" si="308"/>
        <v>0</v>
      </c>
      <c r="TDO80" s="321">
        <f t="shared" si="308"/>
        <v>0</v>
      </c>
      <c r="TDP80" s="321">
        <f t="shared" si="308"/>
        <v>0</v>
      </c>
      <c r="TDQ80" s="321">
        <f t="shared" si="308"/>
        <v>0</v>
      </c>
      <c r="TDR80" s="321">
        <f t="shared" si="308"/>
        <v>0</v>
      </c>
      <c r="TDS80" s="321">
        <f t="shared" si="308"/>
        <v>0</v>
      </c>
      <c r="TDT80" s="321">
        <f t="shared" si="308"/>
        <v>0</v>
      </c>
      <c r="TDU80" s="321">
        <f t="shared" si="308"/>
        <v>0</v>
      </c>
      <c r="TDV80" s="321">
        <f t="shared" si="308"/>
        <v>0</v>
      </c>
      <c r="TDW80" s="321">
        <f t="shared" si="308"/>
        <v>0</v>
      </c>
      <c r="TDX80" s="321">
        <f t="shared" si="308"/>
        <v>0</v>
      </c>
      <c r="TDY80" s="321">
        <f t="shared" si="308"/>
        <v>0</v>
      </c>
      <c r="TDZ80" s="321">
        <f t="shared" si="308"/>
        <v>0</v>
      </c>
      <c r="TEA80" s="321">
        <f t="shared" si="309"/>
        <v>0</v>
      </c>
      <c r="TEB80" s="321">
        <f t="shared" si="309"/>
        <v>0</v>
      </c>
      <c r="TEC80" s="321">
        <f t="shared" si="309"/>
        <v>0</v>
      </c>
      <c r="TED80" s="321">
        <f t="shared" si="309"/>
        <v>0</v>
      </c>
      <c r="TEE80" s="321">
        <f t="shared" si="309"/>
        <v>0</v>
      </c>
      <c r="TEF80" s="321">
        <f t="shared" si="309"/>
        <v>0</v>
      </c>
      <c r="TEG80" s="321">
        <f t="shared" si="309"/>
        <v>0</v>
      </c>
      <c r="TEH80" s="321">
        <f t="shared" si="309"/>
        <v>0</v>
      </c>
      <c r="TEI80" s="321">
        <f t="shared" si="309"/>
        <v>0</v>
      </c>
      <c r="TEJ80" s="321">
        <f t="shared" si="309"/>
        <v>0</v>
      </c>
      <c r="TEK80" s="321">
        <f t="shared" si="309"/>
        <v>0</v>
      </c>
      <c r="TEL80" s="321">
        <f t="shared" si="309"/>
        <v>0</v>
      </c>
      <c r="TEM80" s="321">
        <f t="shared" si="309"/>
        <v>0</v>
      </c>
      <c r="TEN80" s="321">
        <f t="shared" si="309"/>
        <v>0</v>
      </c>
      <c r="TEO80" s="321">
        <f t="shared" si="309"/>
        <v>0</v>
      </c>
      <c r="TEP80" s="321">
        <f t="shared" si="309"/>
        <v>0</v>
      </c>
      <c r="TEQ80" s="321">
        <f t="shared" si="309"/>
        <v>0</v>
      </c>
      <c r="TER80" s="321">
        <f t="shared" si="309"/>
        <v>0</v>
      </c>
      <c r="TES80" s="321">
        <f t="shared" si="309"/>
        <v>0</v>
      </c>
      <c r="TET80" s="321">
        <f t="shared" si="309"/>
        <v>0</v>
      </c>
      <c r="TEU80" s="321">
        <f t="shared" si="309"/>
        <v>0</v>
      </c>
      <c r="TEV80" s="321">
        <f t="shared" si="309"/>
        <v>0</v>
      </c>
      <c r="TEW80" s="321">
        <f t="shared" si="309"/>
        <v>0</v>
      </c>
      <c r="TEX80" s="321">
        <f t="shared" si="309"/>
        <v>0</v>
      </c>
      <c r="TEY80" s="321">
        <f t="shared" si="309"/>
        <v>0</v>
      </c>
      <c r="TEZ80" s="321">
        <f t="shared" si="309"/>
        <v>0</v>
      </c>
      <c r="TFA80" s="321">
        <f t="shared" si="309"/>
        <v>0</v>
      </c>
      <c r="TFB80" s="321">
        <f t="shared" si="309"/>
        <v>0</v>
      </c>
      <c r="TFC80" s="321">
        <f t="shared" si="309"/>
        <v>0</v>
      </c>
      <c r="TFD80" s="321">
        <f t="shared" si="309"/>
        <v>0</v>
      </c>
      <c r="TFE80" s="321">
        <f t="shared" si="309"/>
        <v>0</v>
      </c>
      <c r="TFF80" s="321">
        <f t="shared" si="309"/>
        <v>0</v>
      </c>
      <c r="TFG80" s="321">
        <f t="shared" si="309"/>
        <v>0</v>
      </c>
      <c r="TFH80" s="321">
        <f t="shared" si="309"/>
        <v>0</v>
      </c>
      <c r="TFI80" s="321">
        <f t="shared" si="309"/>
        <v>0</v>
      </c>
      <c r="TFJ80" s="321">
        <f t="shared" si="309"/>
        <v>0</v>
      </c>
      <c r="TFK80" s="321">
        <f t="shared" si="309"/>
        <v>0</v>
      </c>
      <c r="TFL80" s="321">
        <f t="shared" si="309"/>
        <v>0</v>
      </c>
      <c r="TFM80" s="321">
        <f t="shared" si="309"/>
        <v>0</v>
      </c>
      <c r="TFN80" s="321">
        <f t="shared" si="309"/>
        <v>0</v>
      </c>
      <c r="TFO80" s="321">
        <f t="shared" si="309"/>
        <v>0</v>
      </c>
      <c r="TFP80" s="321">
        <f t="shared" si="309"/>
        <v>0</v>
      </c>
      <c r="TFQ80" s="321">
        <f t="shared" si="309"/>
        <v>0</v>
      </c>
      <c r="TFR80" s="321">
        <f t="shared" si="309"/>
        <v>0</v>
      </c>
      <c r="TFS80" s="321">
        <f t="shared" si="309"/>
        <v>0</v>
      </c>
      <c r="TFT80" s="321">
        <f t="shared" si="309"/>
        <v>0</v>
      </c>
      <c r="TFU80" s="321">
        <f t="shared" si="309"/>
        <v>0</v>
      </c>
      <c r="TFV80" s="321">
        <f t="shared" si="309"/>
        <v>0</v>
      </c>
      <c r="TFW80" s="321">
        <f t="shared" si="309"/>
        <v>0</v>
      </c>
      <c r="TFX80" s="321">
        <f t="shared" si="309"/>
        <v>0</v>
      </c>
      <c r="TFY80" s="321">
        <f t="shared" si="309"/>
        <v>0</v>
      </c>
      <c r="TFZ80" s="321">
        <f t="shared" si="309"/>
        <v>0</v>
      </c>
      <c r="TGA80" s="321">
        <f t="shared" si="309"/>
        <v>0</v>
      </c>
      <c r="TGB80" s="321">
        <f t="shared" si="309"/>
        <v>0</v>
      </c>
      <c r="TGC80" s="321">
        <f t="shared" si="309"/>
        <v>0</v>
      </c>
      <c r="TGD80" s="321">
        <f t="shared" si="309"/>
        <v>0</v>
      </c>
      <c r="TGE80" s="321">
        <f t="shared" si="309"/>
        <v>0</v>
      </c>
      <c r="TGF80" s="321">
        <f t="shared" si="309"/>
        <v>0</v>
      </c>
      <c r="TGG80" s="321">
        <f t="shared" si="309"/>
        <v>0</v>
      </c>
      <c r="TGH80" s="321">
        <f t="shared" si="309"/>
        <v>0</v>
      </c>
      <c r="TGI80" s="321">
        <f t="shared" si="309"/>
        <v>0</v>
      </c>
      <c r="TGJ80" s="321">
        <f t="shared" si="309"/>
        <v>0</v>
      </c>
      <c r="TGK80" s="321">
        <f t="shared" si="309"/>
        <v>0</v>
      </c>
      <c r="TGL80" s="321">
        <f t="shared" si="309"/>
        <v>0</v>
      </c>
      <c r="TGM80" s="321">
        <f t="shared" si="310"/>
        <v>0</v>
      </c>
      <c r="TGN80" s="321">
        <f t="shared" si="310"/>
        <v>0</v>
      </c>
      <c r="TGO80" s="321">
        <f t="shared" si="310"/>
        <v>0</v>
      </c>
      <c r="TGP80" s="321">
        <f t="shared" si="310"/>
        <v>0</v>
      </c>
      <c r="TGQ80" s="321">
        <f t="shared" si="310"/>
        <v>0</v>
      </c>
      <c r="TGR80" s="321">
        <f t="shared" si="310"/>
        <v>0</v>
      </c>
      <c r="TGS80" s="321">
        <f t="shared" si="310"/>
        <v>0</v>
      </c>
      <c r="TGT80" s="321">
        <f t="shared" si="310"/>
        <v>0</v>
      </c>
      <c r="TGU80" s="321">
        <f t="shared" si="310"/>
        <v>0</v>
      </c>
      <c r="TGV80" s="321">
        <f t="shared" si="310"/>
        <v>0</v>
      </c>
      <c r="TGW80" s="321">
        <f t="shared" si="310"/>
        <v>0</v>
      </c>
      <c r="TGX80" s="321">
        <f t="shared" si="310"/>
        <v>0</v>
      </c>
      <c r="TGY80" s="321">
        <f t="shared" si="310"/>
        <v>0</v>
      </c>
      <c r="TGZ80" s="321">
        <f t="shared" si="310"/>
        <v>0</v>
      </c>
      <c r="THA80" s="321">
        <f t="shared" si="310"/>
        <v>0</v>
      </c>
      <c r="THB80" s="321">
        <f t="shared" si="310"/>
        <v>0</v>
      </c>
      <c r="THC80" s="321">
        <f t="shared" si="310"/>
        <v>0</v>
      </c>
      <c r="THD80" s="321">
        <f t="shared" si="310"/>
        <v>0</v>
      </c>
      <c r="THE80" s="321">
        <f t="shared" si="310"/>
        <v>0</v>
      </c>
      <c r="THF80" s="321">
        <f t="shared" si="310"/>
        <v>0</v>
      </c>
      <c r="THG80" s="321">
        <f t="shared" si="310"/>
        <v>0</v>
      </c>
      <c r="THH80" s="321">
        <f t="shared" si="310"/>
        <v>0</v>
      </c>
      <c r="THI80" s="321">
        <f t="shared" si="310"/>
        <v>0</v>
      </c>
      <c r="THJ80" s="321">
        <f t="shared" si="310"/>
        <v>0</v>
      </c>
      <c r="THK80" s="321">
        <f t="shared" si="310"/>
        <v>0</v>
      </c>
      <c r="THL80" s="321">
        <f t="shared" si="310"/>
        <v>0</v>
      </c>
      <c r="THM80" s="321">
        <f t="shared" si="310"/>
        <v>0</v>
      </c>
      <c r="THN80" s="321">
        <f t="shared" si="310"/>
        <v>0</v>
      </c>
      <c r="THO80" s="321">
        <f t="shared" si="310"/>
        <v>0</v>
      </c>
      <c r="THP80" s="321">
        <f t="shared" si="310"/>
        <v>0</v>
      </c>
      <c r="THQ80" s="321">
        <f t="shared" si="310"/>
        <v>0</v>
      </c>
      <c r="THR80" s="321">
        <f t="shared" si="310"/>
        <v>0</v>
      </c>
      <c r="THS80" s="321">
        <f t="shared" si="310"/>
        <v>0</v>
      </c>
      <c r="THT80" s="321">
        <f t="shared" si="310"/>
        <v>0</v>
      </c>
      <c r="THU80" s="321">
        <f t="shared" si="310"/>
        <v>0</v>
      </c>
      <c r="THV80" s="321">
        <f t="shared" si="310"/>
        <v>0</v>
      </c>
      <c r="THW80" s="321">
        <f t="shared" si="310"/>
        <v>0</v>
      </c>
      <c r="THX80" s="321">
        <f t="shared" si="310"/>
        <v>0</v>
      </c>
      <c r="THY80" s="321">
        <f t="shared" si="310"/>
        <v>0</v>
      </c>
      <c r="THZ80" s="321">
        <f t="shared" si="310"/>
        <v>0</v>
      </c>
      <c r="TIA80" s="321">
        <f t="shared" si="310"/>
        <v>0</v>
      </c>
      <c r="TIB80" s="321">
        <f t="shared" si="310"/>
        <v>0</v>
      </c>
      <c r="TIC80" s="321">
        <f t="shared" si="310"/>
        <v>0</v>
      </c>
      <c r="TID80" s="321">
        <f t="shared" si="310"/>
        <v>0</v>
      </c>
      <c r="TIE80" s="321">
        <f t="shared" si="310"/>
        <v>0</v>
      </c>
      <c r="TIF80" s="321">
        <f t="shared" si="310"/>
        <v>0</v>
      </c>
      <c r="TIG80" s="321">
        <f t="shared" si="310"/>
        <v>0</v>
      </c>
      <c r="TIH80" s="321">
        <f t="shared" si="310"/>
        <v>0</v>
      </c>
      <c r="TII80" s="321">
        <f t="shared" si="310"/>
        <v>0</v>
      </c>
      <c r="TIJ80" s="321">
        <f t="shared" si="310"/>
        <v>0</v>
      </c>
      <c r="TIK80" s="321">
        <f t="shared" si="310"/>
        <v>0</v>
      </c>
      <c r="TIL80" s="321">
        <f t="shared" si="310"/>
        <v>0</v>
      </c>
      <c r="TIM80" s="321">
        <f t="shared" si="310"/>
        <v>0</v>
      </c>
      <c r="TIN80" s="321">
        <f t="shared" si="310"/>
        <v>0</v>
      </c>
      <c r="TIO80" s="321">
        <f t="shared" si="310"/>
        <v>0</v>
      </c>
      <c r="TIP80" s="321">
        <f t="shared" si="310"/>
        <v>0</v>
      </c>
      <c r="TIQ80" s="321">
        <f t="shared" si="310"/>
        <v>0</v>
      </c>
      <c r="TIR80" s="321">
        <f t="shared" si="310"/>
        <v>0</v>
      </c>
      <c r="TIS80" s="321">
        <f t="shared" si="310"/>
        <v>0</v>
      </c>
      <c r="TIT80" s="321">
        <f t="shared" si="310"/>
        <v>0</v>
      </c>
      <c r="TIU80" s="321">
        <f t="shared" si="310"/>
        <v>0</v>
      </c>
      <c r="TIV80" s="321">
        <f t="shared" si="310"/>
        <v>0</v>
      </c>
      <c r="TIW80" s="321">
        <f t="shared" si="310"/>
        <v>0</v>
      </c>
      <c r="TIX80" s="321">
        <f t="shared" si="310"/>
        <v>0</v>
      </c>
      <c r="TIY80" s="321">
        <f t="shared" si="311"/>
        <v>0</v>
      </c>
      <c r="TIZ80" s="321">
        <f t="shared" si="311"/>
        <v>0</v>
      </c>
      <c r="TJA80" s="321">
        <f t="shared" si="311"/>
        <v>0</v>
      </c>
      <c r="TJB80" s="321">
        <f t="shared" si="311"/>
        <v>0</v>
      </c>
      <c r="TJC80" s="321">
        <f t="shared" si="311"/>
        <v>0</v>
      </c>
      <c r="TJD80" s="321">
        <f t="shared" si="311"/>
        <v>0</v>
      </c>
      <c r="TJE80" s="321">
        <f t="shared" si="311"/>
        <v>0</v>
      </c>
      <c r="TJF80" s="321">
        <f t="shared" si="311"/>
        <v>0</v>
      </c>
      <c r="TJG80" s="321">
        <f t="shared" si="311"/>
        <v>0</v>
      </c>
      <c r="TJH80" s="321">
        <f t="shared" si="311"/>
        <v>0</v>
      </c>
      <c r="TJI80" s="321">
        <f t="shared" si="311"/>
        <v>0</v>
      </c>
      <c r="TJJ80" s="321">
        <f t="shared" si="311"/>
        <v>0</v>
      </c>
      <c r="TJK80" s="321">
        <f t="shared" si="311"/>
        <v>0</v>
      </c>
      <c r="TJL80" s="321">
        <f t="shared" si="311"/>
        <v>0</v>
      </c>
      <c r="TJM80" s="321">
        <f t="shared" si="311"/>
        <v>0</v>
      </c>
      <c r="TJN80" s="321">
        <f t="shared" si="311"/>
        <v>0</v>
      </c>
      <c r="TJO80" s="321">
        <f t="shared" si="311"/>
        <v>0</v>
      </c>
      <c r="TJP80" s="321">
        <f t="shared" si="311"/>
        <v>0</v>
      </c>
      <c r="TJQ80" s="321">
        <f t="shared" si="311"/>
        <v>0</v>
      </c>
      <c r="TJR80" s="321">
        <f t="shared" si="311"/>
        <v>0</v>
      </c>
      <c r="TJS80" s="321">
        <f t="shared" si="311"/>
        <v>0</v>
      </c>
      <c r="TJT80" s="321">
        <f t="shared" si="311"/>
        <v>0</v>
      </c>
      <c r="TJU80" s="321">
        <f t="shared" si="311"/>
        <v>0</v>
      </c>
      <c r="TJV80" s="321">
        <f t="shared" si="311"/>
        <v>0</v>
      </c>
      <c r="TJW80" s="321">
        <f t="shared" si="311"/>
        <v>0</v>
      </c>
      <c r="TJX80" s="321">
        <f t="shared" si="311"/>
        <v>0</v>
      </c>
      <c r="TJY80" s="321">
        <f t="shared" si="311"/>
        <v>0</v>
      </c>
      <c r="TJZ80" s="321">
        <f t="shared" si="311"/>
        <v>0</v>
      </c>
      <c r="TKA80" s="321">
        <f t="shared" si="311"/>
        <v>0</v>
      </c>
      <c r="TKB80" s="321">
        <f t="shared" si="311"/>
        <v>0</v>
      </c>
      <c r="TKC80" s="321">
        <f t="shared" si="311"/>
        <v>0</v>
      </c>
      <c r="TKD80" s="321">
        <f t="shared" si="311"/>
        <v>0</v>
      </c>
      <c r="TKE80" s="321">
        <f t="shared" si="311"/>
        <v>0</v>
      </c>
      <c r="TKF80" s="321">
        <f t="shared" si="311"/>
        <v>0</v>
      </c>
      <c r="TKG80" s="321">
        <f t="shared" si="311"/>
        <v>0</v>
      </c>
      <c r="TKH80" s="321">
        <f t="shared" si="311"/>
        <v>0</v>
      </c>
      <c r="TKI80" s="321">
        <f t="shared" si="311"/>
        <v>0</v>
      </c>
      <c r="TKJ80" s="321">
        <f t="shared" si="311"/>
        <v>0</v>
      </c>
      <c r="TKK80" s="321">
        <f t="shared" si="311"/>
        <v>0</v>
      </c>
      <c r="TKL80" s="321">
        <f t="shared" si="311"/>
        <v>0</v>
      </c>
      <c r="TKM80" s="321">
        <f t="shared" si="311"/>
        <v>0</v>
      </c>
      <c r="TKN80" s="321">
        <f t="shared" si="311"/>
        <v>0</v>
      </c>
      <c r="TKO80" s="321">
        <f t="shared" si="311"/>
        <v>0</v>
      </c>
      <c r="TKP80" s="321">
        <f t="shared" si="311"/>
        <v>0</v>
      </c>
      <c r="TKQ80" s="321">
        <f t="shared" si="311"/>
        <v>0</v>
      </c>
      <c r="TKR80" s="321">
        <f t="shared" si="311"/>
        <v>0</v>
      </c>
      <c r="TKS80" s="321">
        <f t="shared" si="311"/>
        <v>0</v>
      </c>
      <c r="TKT80" s="321">
        <f t="shared" si="311"/>
        <v>0</v>
      </c>
      <c r="TKU80" s="321">
        <f t="shared" si="311"/>
        <v>0</v>
      </c>
      <c r="TKV80" s="321">
        <f t="shared" si="311"/>
        <v>0</v>
      </c>
      <c r="TKW80" s="321">
        <f t="shared" si="311"/>
        <v>0</v>
      </c>
      <c r="TKX80" s="321">
        <f t="shared" si="311"/>
        <v>0</v>
      </c>
      <c r="TKY80" s="321">
        <f t="shared" si="311"/>
        <v>0</v>
      </c>
      <c r="TKZ80" s="321">
        <f t="shared" si="311"/>
        <v>0</v>
      </c>
      <c r="TLA80" s="321">
        <f t="shared" si="311"/>
        <v>0</v>
      </c>
      <c r="TLB80" s="321">
        <f t="shared" si="311"/>
        <v>0</v>
      </c>
      <c r="TLC80" s="321">
        <f t="shared" si="311"/>
        <v>0</v>
      </c>
      <c r="TLD80" s="321">
        <f t="shared" si="311"/>
        <v>0</v>
      </c>
      <c r="TLE80" s="321">
        <f t="shared" si="311"/>
        <v>0</v>
      </c>
      <c r="TLF80" s="321">
        <f t="shared" si="311"/>
        <v>0</v>
      </c>
      <c r="TLG80" s="321">
        <f t="shared" si="311"/>
        <v>0</v>
      </c>
      <c r="TLH80" s="321">
        <f t="shared" si="311"/>
        <v>0</v>
      </c>
      <c r="TLI80" s="321">
        <f t="shared" si="311"/>
        <v>0</v>
      </c>
      <c r="TLJ80" s="321">
        <f t="shared" si="311"/>
        <v>0</v>
      </c>
      <c r="TLK80" s="321">
        <f t="shared" si="312"/>
        <v>0</v>
      </c>
      <c r="TLL80" s="321">
        <f t="shared" si="312"/>
        <v>0</v>
      </c>
      <c r="TLM80" s="321">
        <f t="shared" si="312"/>
        <v>0</v>
      </c>
      <c r="TLN80" s="321">
        <f t="shared" si="312"/>
        <v>0</v>
      </c>
      <c r="TLO80" s="321">
        <f t="shared" si="312"/>
        <v>0</v>
      </c>
      <c r="TLP80" s="321">
        <f t="shared" si="312"/>
        <v>0</v>
      </c>
      <c r="TLQ80" s="321">
        <f t="shared" si="312"/>
        <v>0</v>
      </c>
      <c r="TLR80" s="321">
        <f t="shared" si="312"/>
        <v>0</v>
      </c>
      <c r="TLS80" s="321">
        <f t="shared" si="312"/>
        <v>0</v>
      </c>
      <c r="TLT80" s="321">
        <f t="shared" si="312"/>
        <v>0</v>
      </c>
      <c r="TLU80" s="321">
        <f t="shared" si="312"/>
        <v>0</v>
      </c>
      <c r="TLV80" s="321">
        <f t="shared" si="312"/>
        <v>0</v>
      </c>
      <c r="TLW80" s="321">
        <f t="shared" si="312"/>
        <v>0</v>
      </c>
      <c r="TLX80" s="321">
        <f t="shared" si="312"/>
        <v>0</v>
      </c>
      <c r="TLY80" s="321">
        <f t="shared" si="312"/>
        <v>0</v>
      </c>
      <c r="TLZ80" s="321">
        <f t="shared" si="312"/>
        <v>0</v>
      </c>
      <c r="TMA80" s="321">
        <f t="shared" si="312"/>
        <v>0</v>
      </c>
      <c r="TMB80" s="321">
        <f t="shared" si="312"/>
        <v>0</v>
      </c>
      <c r="TMC80" s="321">
        <f t="shared" si="312"/>
        <v>0</v>
      </c>
      <c r="TMD80" s="321">
        <f t="shared" si="312"/>
        <v>0</v>
      </c>
      <c r="TME80" s="321">
        <f t="shared" si="312"/>
        <v>0</v>
      </c>
      <c r="TMF80" s="321">
        <f t="shared" si="312"/>
        <v>0</v>
      </c>
      <c r="TMG80" s="321">
        <f t="shared" si="312"/>
        <v>0</v>
      </c>
      <c r="TMH80" s="321">
        <f t="shared" si="312"/>
        <v>0</v>
      </c>
      <c r="TMI80" s="321">
        <f t="shared" si="312"/>
        <v>0</v>
      </c>
      <c r="TMJ80" s="321">
        <f t="shared" si="312"/>
        <v>0</v>
      </c>
      <c r="TMK80" s="321">
        <f t="shared" si="312"/>
        <v>0</v>
      </c>
      <c r="TML80" s="321">
        <f t="shared" si="312"/>
        <v>0</v>
      </c>
      <c r="TMM80" s="321">
        <f t="shared" si="312"/>
        <v>0</v>
      </c>
      <c r="TMN80" s="321">
        <f t="shared" si="312"/>
        <v>0</v>
      </c>
      <c r="TMO80" s="321">
        <f t="shared" si="312"/>
        <v>0</v>
      </c>
      <c r="TMP80" s="321">
        <f t="shared" si="312"/>
        <v>0</v>
      </c>
      <c r="TMQ80" s="321">
        <f t="shared" si="312"/>
        <v>0</v>
      </c>
      <c r="TMR80" s="321">
        <f t="shared" si="312"/>
        <v>0</v>
      </c>
      <c r="TMS80" s="321">
        <f t="shared" si="312"/>
        <v>0</v>
      </c>
      <c r="TMT80" s="321">
        <f t="shared" si="312"/>
        <v>0</v>
      </c>
      <c r="TMU80" s="321">
        <f t="shared" si="312"/>
        <v>0</v>
      </c>
      <c r="TMV80" s="321">
        <f t="shared" si="312"/>
        <v>0</v>
      </c>
      <c r="TMW80" s="321">
        <f t="shared" si="312"/>
        <v>0</v>
      </c>
      <c r="TMX80" s="321">
        <f t="shared" si="312"/>
        <v>0</v>
      </c>
      <c r="TMY80" s="321">
        <f t="shared" si="312"/>
        <v>0</v>
      </c>
      <c r="TMZ80" s="321">
        <f t="shared" si="312"/>
        <v>0</v>
      </c>
      <c r="TNA80" s="321">
        <f t="shared" si="312"/>
        <v>0</v>
      </c>
      <c r="TNB80" s="321">
        <f t="shared" si="312"/>
        <v>0</v>
      </c>
      <c r="TNC80" s="321">
        <f t="shared" si="312"/>
        <v>0</v>
      </c>
      <c r="TND80" s="321">
        <f t="shared" si="312"/>
        <v>0</v>
      </c>
      <c r="TNE80" s="321">
        <f t="shared" si="312"/>
        <v>0</v>
      </c>
      <c r="TNF80" s="321">
        <f t="shared" si="312"/>
        <v>0</v>
      </c>
      <c r="TNG80" s="321">
        <f t="shared" si="312"/>
        <v>0</v>
      </c>
      <c r="TNH80" s="321">
        <f t="shared" si="312"/>
        <v>0</v>
      </c>
      <c r="TNI80" s="321">
        <f t="shared" si="312"/>
        <v>0</v>
      </c>
      <c r="TNJ80" s="321">
        <f t="shared" si="312"/>
        <v>0</v>
      </c>
      <c r="TNK80" s="321">
        <f t="shared" si="312"/>
        <v>0</v>
      </c>
      <c r="TNL80" s="321">
        <f t="shared" si="312"/>
        <v>0</v>
      </c>
      <c r="TNM80" s="321">
        <f t="shared" si="312"/>
        <v>0</v>
      </c>
      <c r="TNN80" s="321">
        <f t="shared" si="312"/>
        <v>0</v>
      </c>
      <c r="TNO80" s="321">
        <f t="shared" si="312"/>
        <v>0</v>
      </c>
      <c r="TNP80" s="321">
        <f t="shared" si="312"/>
        <v>0</v>
      </c>
      <c r="TNQ80" s="321">
        <f t="shared" si="312"/>
        <v>0</v>
      </c>
      <c r="TNR80" s="321">
        <f t="shared" si="312"/>
        <v>0</v>
      </c>
      <c r="TNS80" s="321">
        <f t="shared" si="312"/>
        <v>0</v>
      </c>
      <c r="TNT80" s="321">
        <f t="shared" si="312"/>
        <v>0</v>
      </c>
      <c r="TNU80" s="321">
        <f t="shared" si="312"/>
        <v>0</v>
      </c>
      <c r="TNV80" s="321">
        <f t="shared" si="312"/>
        <v>0</v>
      </c>
      <c r="TNW80" s="321">
        <f t="shared" si="313"/>
        <v>0</v>
      </c>
      <c r="TNX80" s="321">
        <f t="shared" si="313"/>
        <v>0</v>
      </c>
      <c r="TNY80" s="321">
        <f t="shared" si="313"/>
        <v>0</v>
      </c>
      <c r="TNZ80" s="321">
        <f t="shared" si="313"/>
        <v>0</v>
      </c>
      <c r="TOA80" s="321">
        <f t="shared" si="313"/>
        <v>0</v>
      </c>
      <c r="TOB80" s="321">
        <f t="shared" si="313"/>
        <v>0</v>
      </c>
      <c r="TOC80" s="321">
        <f t="shared" si="313"/>
        <v>0</v>
      </c>
      <c r="TOD80" s="321">
        <f t="shared" si="313"/>
        <v>0</v>
      </c>
      <c r="TOE80" s="321">
        <f t="shared" si="313"/>
        <v>0</v>
      </c>
      <c r="TOF80" s="321">
        <f t="shared" si="313"/>
        <v>0</v>
      </c>
      <c r="TOG80" s="321">
        <f t="shared" si="313"/>
        <v>0</v>
      </c>
      <c r="TOH80" s="321">
        <f t="shared" si="313"/>
        <v>0</v>
      </c>
      <c r="TOI80" s="321">
        <f t="shared" si="313"/>
        <v>0</v>
      </c>
      <c r="TOJ80" s="321">
        <f t="shared" si="313"/>
        <v>0</v>
      </c>
      <c r="TOK80" s="321">
        <f t="shared" si="313"/>
        <v>0</v>
      </c>
      <c r="TOL80" s="321">
        <f t="shared" si="313"/>
        <v>0</v>
      </c>
      <c r="TOM80" s="321">
        <f t="shared" si="313"/>
        <v>0</v>
      </c>
      <c r="TON80" s="321">
        <f t="shared" si="313"/>
        <v>0</v>
      </c>
      <c r="TOO80" s="321">
        <f t="shared" si="313"/>
        <v>0</v>
      </c>
      <c r="TOP80" s="321">
        <f t="shared" si="313"/>
        <v>0</v>
      </c>
      <c r="TOQ80" s="321">
        <f t="shared" si="313"/>
        <v>0</v>
      </c>
      <c r="TOR80" s="321">
        <f t="shared" si="313"/>
        <v>0</v>
      </c>
      <c r="TOS80" s="321">
        <f t="shared" si="313"/>
        <v>0</v>
      </c>
      <c r="TOT80" s="321">
        <f t="shared" si="313"/>
        <v>0</v>
      </c>
      <c r="TOU80" s="321">
        <f t="shared" si="313"/>
        <v>0</v>
      </c>
      <c r="TOV80" s="321">
        <f t="shared" si="313"/>
        <v>0</v>
      </c>
      <c r="TOW80" s="321">
        <f t="shared" si="313"/>
        <v>0</v>
      </c>
      <c r="TOX80" s="321">
        <f t="shared" si="313"/>
        <v>0</v>
      </c>
      <c r="TOY80" s="321">
        <f t="shared" si="313"/>
        <v>0</v>
      </c>
      <c r="TOZ80" s="321">
        <f t="shared" si="313"/>
        <v>0</v>
      </c>
      <c r="TPA80" s="321">
        <f t="shared" si="313"/>
        <v>0</v>
      </c>
      <c r="TPB80" s="321">
        <f t="shared" si="313"/>
        <v>0</v>
      </c>
      <c r="TPC80" s="321">
        <f t="shared" si="313"/>
        <v>0</v>
      </c>
      <c r="TPD80" s="321">
        <f t="shared" si="313"/>
        <v>0</v>
      </c>
      <c r="TPE80" s="321">
        <f t="shared" si="313"/>
        <v>0</v>
      </c>
      <c r="TPF80" s="321">
        <f t="shared" si="313"/>
        <v>0</v>
      </c>
      <c r="TPG80" s="321">
        <f t="shared" si="313"/>
        <v>0</v>
      </c>
      <c r="TPH80" s="321">
        <f t="shared" si="313"/>
        <v>0</v>
      </c>
      <c r="TPI80" s="321">
        <f t="shared" si="313"/>
        <v>0</v>
      </c>
      <c r="TPJ80" s="321">
        <f t="shared" si="313"/>
        <v>0</v>
      </c>
      <c r="TPK80" s="321">
        <f t="shared" si="313"/>
        <v>0</v>
      </c>
      <c r="TPL80" s="321">
        <f t="shared" si="313"/>
        <v>0</v>
      </c>
      <c r="TPM80" s="321">
        <f t="shared" si="313"/>
        <v>0</v>
      </c>
      <c r="TPN80" s="321">
        <f t="shared" si="313"/>
        <v>0</v>
      </c>
      <c r="TPO80" s="321">
        <f t="shared" si="313"/>
        <v>0</v>
      </c>
      <c r="TPP80" s="321">
        <f t="shared" si="313"/>
        <v>0</v>
      </c>
      <c r="TPQ80" s="321">
        <f t="shared" si="313"/>
        <v>0</v>
      </c>
      <c r="TPR80" s="321">
        <f t="shared" si="313"/>
        <v>0</v>
      </c>
      <c r="TPS80" s="321">
        <f t="shared" si="313"/>
        <v>0</v>
      </c>
      <c r="TPT80" s="321">
        <f t="shared" si="313"/>
        <v>0</v>
      </c>
      <c r="TPU80" s="321">
        <f t="shared" si="313"/>
        <v>0</v>
      </c>
      <c r="TPV80" s="321">
        <f t="shared" si="313"/>
        <v>0</v>
      </c>
      <c r="TPW80" s="321">
        <f t="shared" si="313"/>
        <v>0</v>
      </c>
      <c r="TPX80" s="321">
        <f t="shared" si="313"/>
        <v>0</v>
      </c>
      <c r="TPY80" s="321">
        <f t="shared" si="313"/>
        <v>0</v>
      </c>
      <c r="TPZ80" s="321">
        <f t="shared" si="313"/>
        <v>0</v>
      </c>
      <c r="TQA80" s="321">
        <f t="shared" si="313"/>
        <v>0</v>
      </c>
      <c r="TQB80" s="321">
        <f t="shared" si="313"/>
        <v>0</v>
      </c>
      <c r="TQC80" s="321">
        <f t="shared" si="313"/>
        <v>0</v>
      </c>
      <c r="TQD80" s="321">
        <f t="shared" si="313"/>
        <v>0</v>
      </c>
      <c r="TQE80" s="321">
        <f t="shared" si="313"/>
        <v>0</v>
      </c>
      <c r="TQF80" s="321">
        <f t="shared" si="313"/>
        <v>0</v>
      </c>
      <c r="TQG80" s="321">
        <f t="shared" si="313"/>
        <v>0</v>
      </c>
      <c r="TQH80" s="321">
        <f t="shared" si="313"/>
        <v>0</v>
      </c>
      <c r="TQI80" s="321">
        <f t="shared" si="314"/>
        <v>0</v>
      </c>
      <c r="TQJ80" s="321">
        <f t="shared" si="314"/>
        <v>0</v>
      </c>
      <c r="TQK80" s="321">
        <f t="shared" si="314"/>
        <v>0</v>
      </c>
      <c r="TQL80" s="321">
        <f t="shared" si="314"/>
        <v>0</v>
      </c>
      <c r="TQM80" s="321">
        <f t="shared" si="314"/>
        <v>0</v>
      </c>
      <c r="TQN80" s="321">
        <f t="shared" si="314"/>
        <v>0</v>
      </c>
      <c r="TQO80" s="321">
        <f t="shared" si="314"/>
        <v>0</v>
      </c>
      <c r="TQP80" s="321">
        <f t="shared" si="314"/>
        <v>0</v>
      </c>
      <c r="TQQ80" s="321">
        <f t="shared" si="314"/>
        <v>0</v>
      </c>
      <c r="TQR80" s="321">
        <f t="shared" si="314"/>
        <v>0</v>
      </c>
      <c r="TQS80" s="321">
        <f t="shared" si="314"/>
        <v>0</v>
      </c>
      <c r="TQT80" s="321">
        <f t="shared" si="314"/>
        <v>0</v>
      </c>
      <c r="TQU80" s="321">
        <f t="shared" si="314"/>
        <v>0</v>
      </c>
      <c r="TQV80" s="321">
        <f t="shared" si="314"/>
        <v>0</v>
      </c>
      <c r="TQW80" s="321">
        <f t="shared" si="314"/>
        <v>0</v>
      </c>
      <c r="TQX80" s="321">
        <f t="shared" si="314"/>
        <v>0</v>
      </c>
      <c r="TQY80" s="321">
        <f t="shared" si="314"/>
        <v>0</v>
      </c>
      <c r="TQZ80" s="321">
        <f t="shared" si="314"/>
        <v>0</v>
      </c>
      <c r="TRA80" s="321">
        <f t="shared" si="314"/>
        <v>0</v>
      </c>
      <c r="TRB80" s="321">
        <f t="shared" si="314"/>
        <v>0</v>
      </c>
      <c r="TRC80" s="321">
        <f t="shared" si="314"/>
        <v>0</v>
      </c>
      <c r="TRD80" s="321">
        <f t="shared" si="314"/>
        <v>0</v>
      </c>
      <c r="TRE80" s="321">
        <f t="shared" si="314"/>
        <v>0</v>
      </c>
      <c r="TRF80" s="321">
        <f t="shared" si="314"/>
        <v>0</v>
      </c>
      <c r="TRG80" s="321">
        <f t="shared" si="314"/>
        <v>0</v>
      </c>
      <c r="TRH80" s="321">
        <f t="shared" si="314"/>
        <v>0</v>
      </c>
      <c r="TRI80" s="321">
        <f t="shared" si="314"/>
        <v>0</v>
      </c>
      <c r="TRJ80" s="321">
        <f t="shared" si="314"/>
        <v>0</v>
      </c>
      <c r="TRK80" s="321">
        <f t="shared" si="314"/>
        <v>0</v>
      </c>
      <c r="TRL80" s="321">
        <f t="shared" si="314"/>
        <v>0</v>
      </c>
      <c r="TRM80" s="321">
        <f t="shared" si="314"/>
        <v>0</v>
      </c>
      <c r="TRN80" s="321">
        <f t="shared" si="314"/>
        <v>0</v>
      </c>
      <c r="TRO80" s="321">
        <f t="shared" si="314"/>
        <v>0</v>
      </c>
      <c r="TRP80" s="321">
        <f t="shared" si="314"/>
        <v>0</v>
      </c>
      <c r="TRQ80" s="321">
        <f t="shared" si="314"/>
        <v>0</v>
      </c>
      <c r="TRR80" s="321">
        <f t="shared" si="314"/>
        <v>0</v>
      </c>
      <c r="TRS80" s="321">
        <f t="shared" si="314"/>
        <v>0</v>
      </c>
      <c r="TRT80" s="321">
        <f t="shared" si="314"/>
        <v>0</v>
      </c>
      <c r="TRU80" s="321">
        <f t="shared" si="314"/>
        <v>0</v>
      </c>
      <c r="TRV80" s="321">
        <f t="shared" si="314"/>
        <v>0</v>
      </c>
      <c r="TRW80" s="321">
        <f t="shared" si="314"/>
        <v>0</v>
      </c>
      <c r="TRX80" s="321">
        <f t="shared" si="314"/>
        <v>0</v>
      </c>
      <c r="TRY80" s="321">
        <f t="shared" si="314"/>
        <v>0</v>
      </c>
      <c r="TRZ80" s="321">
        <f t="shared" si="314"/>
        <v>0</v>
      </c>
      <c r="TSA80" s="321">
        <f t="shared" si="314"/>
        <v>0</v>
      </c>
      <c r="TSB80" s="321">
        <f t="shared" si="314"/>
        <v>0</v>
      </c>
      <c r="TSC80" s="321">
        <f t="shared" si="314"/>
        <v>0</v>
      </c>
      <c r="TSD80" s="321">
        <f t="shared" si="314"/>
        <v>0</v>
      </c>
      <c r="TSE80" s="321">
        <f t="shared" si="314"/>
        <v>0</v>
      </c>
      <c r="TSF80" s="321">
        <f t="shared" si="314"/>
        <v>0</v>
      </c>
      <c r="TSG80" s="321">
        <f t="shared" si="314"/>
        <v>0</v>
      </c>
      <c r="TSH80" s="321">
        <f t="shared" si="314"/>
        <v>0</v>
      </c>
      <c r="TSI80" s="321">
        <f t="shared" si="314"/>
        <v>0</v>
      </c>
      <c r="TSJ80" s="321">
        <f t="shared" si="314"/>
        <v>0</v>
      </c>
      <c r="TSK80" s="321">
        <f t="shared" si="314"/>
        <v>0</v>
      </c>
      <c r="TSL80" s="321">
        <f t="shared" si="314"/>
        <v>0</v>
      </c>
      <c r="TSM80" s="321">
        <f t="shared" si="314"/>
        <v>0</v>
      </c>
      <c r="TSN80" s="321">
        <f t="shared" si="314"/>
        <v>0</v>
      </c>
      <c r="TSO80" s="321">
        <f t="shared" si="314"/>
        <v>0</v>
      </c>
      <c r="TSP80" s="321">
        <f t="shared" si="314"/>
        <v>0</v>
      </c>
      <c r="TSQ80" s="321">
        <f t="shared" si="314"/>
        <v>0</v>
      </c>
      <c r="TSR80" s="321">
        <f t="shared" si="314"/>
        <v>0</v>
      </c>
      <c r="TSS80" s="321">
        <f t="shared" si="314"/>
        <v>0</v>
      </c>
      <c r="TST80" s="321">
        <f t="shared" si="314"/>
        <v>0</v>
      </c>
      <c r="TSU80" s="321">
        <f t="shared" si="315"/>
        <v>0</v>
      </c>
      <c r="TSV80" s="321">
        <f t="shared" si="315"/>
        <v>0</v>
      </c>
      <c r="TSW80" s="321">
        <f t="shared" si="315"/>
        <v>0</v>
      </c>
      <c r="TSX80" s="321">
        <f t="shared" si="315"/>
        <v>0</v>
      </c>
      <c r="TSY80" s="321">
        <f t="shared" si="315"/>
        <v>0</v>
      </c>
      <c r="TSZ80" s="321">
        <f t="shared" si="315"/>
        <v>0</v>
      </c>
      <c r="TTA80" s="321">
        <f t="shared" si="315"/>
        <v>0</v>
      </c>
      <c r="TTB80" s="321">
        <f t="shared" si="315"/>
        <v>0</v>
      </c>
      <c r="TTC80" s="321">
        <f t="shared" si="315"/>
        <v>0</v>
      </c>
      <c r="TTD80" s="321">
        <f t="shared" si="315"/>
        <v>0</v>
      </c>
      <c r="TTE80" s="321">
        <f t="shared" si="315"/>
        <v>0</v>
      </c>
      <c r="TTF80" s="321">
        <f t="shared" si="315"/>
        <v>0</v>
      </c>
      <c r="TTG80" s="321">
        <f t="shared" si="315"/>
        <v>0</v>
      </c>
      <c r="TTH80" s="321">
        <f t="shared" si="315"/>
        <v>0</v>
      </c>
      <c r="TTI80" s="321">
        <f t="shared" si="315"/>
        <v>0</v>
      </c>
      <c r="TTJ80" s="321">
        <f t="shared" si="315"/>
        <v>0</v>
      </c>
      <c r="TTK80" s="321">
        <f t="shared" si="315"/>
        <v>0</v>
      </c>
      <c r="TTL80" s="321">
        <f t="shared" si="315"/>
        <v>0</v>
      </c>
      <c r="TTM80" s="321">
        <f t="shared" si="315"/>
        <v>0</v>
      </c>
      <c r="TTN80" s="321">
        <f t="shared" si="315"/>
        <v>0</v>
      </c>
      <c r="TTO80" s="321">
        <f t="shared" si="315"/>
        <v>0</v>
      </c>
      <c r="TTP80" s="321">
        <f t="shared" si="315"/>
        <v>0</v>
      </c>
      <c r="TTQ80" s="321">
        <f t="shared" si="315"/>
        <v>0</v>
      </c>
      <c r="TTR80" s="321">
        <f t="shared" si="315"/>
        <v>0</v>
      </c>
      <c r="TTS80" s="321">
        <f t="shared" si="315"/>
        <v>0</v>
      </c>
      <c r="TTT80" s="321">
        <f t="shared" si="315"/>
        <v>0</v>
      </c>
      <c r="TTU80" s="321">
        <f t="shared" si="315"/>
        <v>0</v>
      </c>
      <c r="TTV80" s="321">
        <f t="shared" si="315"/>
        <v>0</v>
      </c>
      <c r="TTW80" s="321">
        <f t="shared" si="315"/>
        <v>0</v>
      </c>
      <c r="TTX80" s="321">
        <f t="shared" si="315"/>
        <v>0</v>
      </c>
      <c r="TTY80" s="321">
        <f t="shared" si="315"/>
        <v>0</v>
      </c>
      <c r="TTZ80" s="321">
        <f t="shared" si="315"/>
        <v>0</v>
      </c>
      <c r="TUA80" s="321">
        <f t="shared" si="315"/>
        <v>0</v>
      </c>
      <c r="TUB80" s="321">
        <f t="shared" si="315"/>
        <v>0</v>
      </c>
      <c r="TUC80" s="321">
        <f t="shared" si="315"/>
        <v>0</v>
      </c>
      <c r="TUD80" s="321">
        <f t="shared" si="315"/>
        <v>0</v>
      </c>
      <c r="TUE80" s="321">
        <f t="shared" si="315"/>
        <v>0</v>
      </c>
      <c r="TUF80" s="321">
        <f t="shared" si="315"/>
        <v>0</v>
      </c>
      <c r="TUG80" s="321">
        <f t="shared" si="315"/>
        <v>0</v>
      </c>
      <c r="TUH80" s="321">
        <f t="shared" si="315"/>
        <v>0</v>
      </c>
      <c r="TUI80" s="321">
        <f t="shared" si="315"/>
        <v>0</v>
      </c>
      <c r="TUJ80" s="321">
        <f t="shared" si="315"/>
        <v>0</v>
      </c>
      <c r="TUK80" s="321">
        <f t="shared" si="315"/>
        <v>0</v>
      </c>
      <c r="TUL80" s="321">
        <f t="shared" si="315"/>
        <v>0</v>
      </c>
      <c r="TUM80" s="321">
        <f t="shared" si="315"/>
        <v>0</v>
      </c>
      <c r="TUN80" s="321">
        <f t="shared" si="315"/>
        <v>0</v>
      </c>
      <c r="TUO80" s="321">
        <f t="shared" si="315"/>
        <v>0</v>
      </c>
      <c r="TUP80" s="321">
        <f t="shared" si="315"/>
        <v>0</v>
      </c>
      <c r="TUQ80" s="321">
        <f t="shared" si="315"/>
        <v>0</v>
      </c>
      <c r="TUR80" s="321">
        <f t="shared" si="315"/>
        <v>0</v>
      </c>
      <c r="TUS80" s="321">
        <f t="shared" si="315"/>
        <v>0</v>
      </c>
      <c r="TUT80" s="321">
        <f t="shared" si="315"/>
        <v>0</v>
      </c>
      <c r="TUU80" s="321">
        <f t="shared" si="315"/>
        <v>0</v>
      </c>
      <c r="TUV80" s="321">
        <f t="shared" si="315"/>
        <v>0</v>
      </c>
      <c r="TUW80" s="321">
        <f t="shared" si="315"/>
        <v>0</v>
      </c>
      <c r="TUX80" s="321">
        <f t="shared" si="315"/>
        <v>0</v>
      </c>
      <c r="TUY80" s="321">
        <f t="shared" si="315"/>
        <v>0</v>
      </c>
      <c r="TUZ80" s="321">
        <f t="shared" si="315"/>
        <v>0</v>
      </c>
      <c r="TVA80" s="321">
        <f t="shared" si="315"/>
        <v>0</v>
      </c>
      <c r="TVB80" s="321">
        <f t="shared" si="315"/>
        <v>0</v>
      </c>
      <c r="TVC80" s="321">
        <f t="shared" si="315"/>
        <v>0</v>
      </c>
      <c r="TVD80" s="321">
        <f t="shared" si="315"/>
        <v>0</v>
      </c>
      <c r="TVE80" s="321">
        <f t="shared" si="315"/>
        <v>0</v>
      </c>
      <c r="TVF80" s="321">
        <f t="shared" si="315"/>
        <v>0</v>
      </c>
      <c r="TVG80" s="321">
        <f t="shared" si="316"/>
        <v>0</v>
      </c>
      <c r="TVH80" s="321">
        <f t="shared" si="316"/>
        <v>0</v>
      </c>
      <c r="TVI80" s="321">
        <f t="shared" si="316"/>
        <v>0</v>
      </c>
      <c r="TVJ80" s="321">
        <f t="shared" si="316"/>
        <v>0</v>
      </c>
      <c r="TVK80" s="321">
        <f t="shared" si="316"/>
        <v>0</v>
      </c>
      <c r="TVL80" s="321">
        <f t="shared" si="316"/>
        <v>0</v>
      </c>
      <c r="TVM80" s="321">
        <f t="shared" si="316"/>
        <v>0</v>
      </c>
      <c r="TVN80" s="321">
        <f t="shared" si="316"/>
        <v>0</v>
      </c>
      <c r="TVO80" s="321">
        <f t="shared" si="316"/>
        <v>0</v>
      </c>
      <c r="TVP80" s="321">
        <f t="shared" si="316"/>
        <v>0</v>
      </c>
      <c r="TVQ80" s="321">
        <f t="shared" si="316"/>
        <v>0</v>
      </c>
      <c r="TVR80" s="321">
        <f t="shared" si="316"/>
        <v>0</v>
      </c>
      <c r="TVS80" s="321">
        <f t="shared" si="316"/>
        <v>0</v>
      </c>
      <c r="TVT80" s="321">
        <f t="shared" si="316"/>
        <v>0</v>
      </c>
      <c r="TVU80" s="321">
        <f t="shared" si="316"/>
        <v>0</v>
      </c>
      <c r="TVV80" s="321">
        <f t="shared" si="316"/>
        <v>0</v>
      </c>
      <c r="TVW80" s="321">
        <f t="shared" si="316"/>
        <v>0</v>
      </c>
      <c r="TVX80" s="321">
        <f t="shared" si="316"/>
        <v>0</v>
      </c>
      <c r="TVY80" s="321">
        <f t="shared" si="316"/>
        <v>0</v>
      </c>
      <c r="TVZ80" s="321">
        <f t="shared" si="316"/>
        <v>0</v>
      </c>
      <c r="TWA80" s="321">
        <f t="shared" si="316"/>
        <v>0</v>
      </c>
      <c r="TWB80" s="321">
        <f t="shared" si="316"/>
        <v>0</v>
      </c>
      <c r="TWC80" s="321">
        <f t="shared" si="316"/>
        <v>0</v>
      </c>
      <c r="TWD80" s="321">
        <f t="shared" si="316"/>
        <v>0</v>
      </c>
      <c r="TWE80" s="321">
        <f t="shared" si="316"/>
        <v>0</v>
      </c>
      <c r="TWF80" s="321">
        <f t="shared" si="316"/>
        <v>0</v>
      </c>
      <c r="TWG80" s="321">
        <f t="shared" si="316"/>
        <v>0</v>
      </c>
      <c r="TWH80" s="321">
        <f t="shared" si="316"/>
        <v>0</v>
      </c>
      <c r="TWI80" s="321">
        <f t="shared" si="316"/>
        <v>0</v>
      </c>
      <c r="TWJ80" s="321">
        <f t="shared" si="316"/>
        <v>0</v>
      </c>
      <c r="TWK80" s="321">
        <f t="shared" si="316"/>
        <v>0</v>
      </c>
      <c r="TWL80" s="321">
        <f t="shared" si="316"/>
        <v>0</v>
      </c>
      <c r="TWM80" s="321">
        <f t="shared" si="316"/>
        <v>0</v>
      </c>
      <c r="TWN80" s="321">
        <f t="shared" si="316"/>
        <v>0</v>
      </c>
      <c r="TWO80" s="321">
        <f t="shared" si="316"/>
        <v>0</v>
      </c>
      <c r="TWP80" s="321">
        <f t="shared" si="316"/>
        <v>0</v>
      </c>
      <c r="TWQ80" s="321">
        <f t="shared" si="316"/>
        <v>0</v>
      </c>
      <c r="TWR80" s="321">
        <f t="shared" si="316"/>
        <v>0</v>
      </c>
      <c r="TWS80" s="321">
        <f t="shared" si="316"/>
        <v>0</v>
      </c>
      <c r="TWT80" s="321">
        <f t="shared" si="316"/>
        <v>0</v>
      </c>
      <c r="TWU80" s="321">
        <f t="shared" si="316"/>
        <v>0</v>
      </c>
      <c r="TWV80" s="321">
        <f t="shared" si="316"/>
        <v>0</v>
      </c>
      <c r="TWW80" s="321">
        <f t="shared" si="316"/>
        <v>0</v>
      </c>
      <c r="TWX80" s="321">
        <f t="shared" si="316"/>
        <v>0</v>
      </c>
      <c r="TWY80" s="321">
        <f t="shared" si="316"/>
        <v>0</v>
      </c>
      <c r="TWZ80" s="321">
        <f t="shared" si="316"/>
        <v>0</v>
      </c>
      <c r="TXA80" s="321">
        <f t="shared" si="316"/>
        <v>0</v>
      </c>
      <c r="TXB80" s="321">
        <f t="shared" si="316"/>
        <v>0</v>
      </c>
      <c r="TXC80" s="321">
        <f t="shared" si="316"/>
        <v>0</v>
      </c>
      <c r="TXD80" s="321">
        <f t="shared" si="316"/>
        <v>0</v>
      </c>
      <c r="TXE80" s="321">
        <f t="shared" si="316"/>
        <v>0</v>
      </c>
      <c r="TXF80" s="321">
        <f t="shared" si="316"/>
        <v>0</v>
      </c>
      <c r="TXG80" s="321">
        <f t="shared" si="316"/>
        <v>0</v>
      </c>
      <c r="TXH80" s="321">
        <f t="shared" si="316"/>
        <v>0</v>
      </c>
      <c r="TXI80" s="321">
        <f t="shared" si="316"/>
        <v>0</v>
      </c>
      <c r="TXJ80" s="321">
        <f t="shared" si="316"/>
        <v>0</v>
      </c>
      <c r="TXK80" s="321">
        <f t="shared" si="316"/>
        <v>0</v>
      </c>
      <c r="TXL80" s="321">
        <f t="shared" si="316"/>
        <v>0</v>
      </c>
      <c r="TXM80" s="321">
        <f t="shared" si="316"/>
        <v>0</v>
      </c>
      <c r="TXN80" s="321">
        <f t="shared" si="316"/>
        <v>0</v>
      </c>
      <c r="TXO80" s="321">
        <f t="shared" si="316"/>
        <v>0</v>
      </c>
      <c r="TXP80" s="321">
        <f t="shared" si="316"/>
        <v>0</v>
      </c>
      <c r="TXQ80" s="321">
        <f t="shared" si="316"/>
        <v>0</v>
      </c>
      <c r="TXR80" s="321">
        <f t="shared" si="316"/>
        <v>0</v>
      </c>
      <c r="TXS80" s="321">
        <f t="shared" si="317"/>
        <v>0</v>
      </c>
      <c r="TXT80" s="321">
        <f t="shared" si="317"/>
        <v>0</v>
      </c>
      <c r="TXU80" s="321">
        <f t="shared" si="317"/>
        <v>0</v>
      </c>
      <c r="TXV80" s="321">
        <f t="shared" si="317"/>
        <v>0</v>
      </c>
      <c r="TXW80" s="321">
        <f t="shared" si="317"/>
        <v>0</v>
      </c>
      <c r="TXX80" s="321">
        <f t="shared" si="317"/>
        <v>0</v>
      </c>
      <c r="TXY80" s="321">
        <f t="shared" si="317"/>
        <v>0</v>
      </c>
      <c r="TXZ80" s="321">
        <f t="shared" si="317"/>
        <v>0</v>
      </c>
      <c r="TYA80" s="321">
        <f t="shared" si="317"/>
        <v>0</v>
      </c>
      <c r="TYB80" s="321">
        <f t="shared" si="317"/>
        <v>0</v>
      </c>
      <c r="TYC80" s="321">
        <f t="shared" si="317"/>
        <v>0</v>
      </c>
      <c r="TYD80" s="321">
        <f t="shared" si="317"/>
        <v>0</v>
      </c>
      <c r="TYE80" s="321">
        <f t="shared" si="317"/>
        <v>0</v>
      </c>
      <c r="TYF80" s="321">
        <f t="shared" si="317"/>
        <v>0</v>
      </c>
      <c r="TYG80" s="321">
        <f t="shared" si="317"/>
        <v>0</v>
      </c>
      <c r="TYH80" s="321">
        <f t="shared" si="317"/>
        <v>0</v>
      </c>
      <c r="TYI80" s="321">
        <f t="shared" si="317"/>
        <v>0</v>
      </c>
      <c r="TYJ80" s="321">
        <f t="shared" si="317"/>
        <v>0</v>
      </c>
      <c r="TYK80" s="321">
        <f t="shared" si="317"/>
        <v>0</v>
      </c>
      <c r="TYL80" s="321">
        <f t="shared" si="317"/>
        <v>0</v>
      </c>
      <c r="TYM80" s="321">
        <f t="shared" si="317"/>
        <v>0</v>
      </c>
      <c r="TYN80" s="321">
        <f t="shared" si="317"/>
        <v>0</v>
      </c>
      <c r="TYO80" s="321">
        <f t="shared" si="317"/>
        <v>0</v>
      </c>
      <c r="TYP80" s="321">
        <f t="shared" si="317"/>
        <v>0</v>
      </c>
      <c r="TYQ80" s="321">
        <f t="shared" si="317"/>
        <v>0</v>
      </c>
      <c r="TYR80" s="321">
        <f t="shared" si="317"/>
        <v>0</v>
      </c>
      <c r="TYS80" s="321">
        <f t="shared" si="317"/>
        <v>0</v>
      </c>
      <c r="TYT80" s="321">
        <f t="shared" si="317"/>
        <v>0</v>
      </c>
      <c r="TYU80" s="321">
        <f t="shared" si="317"/>
        <v>0</v>
      </c>
      <c r="TYV80" s="321">
        <f t="shared" si="317"/>
        <v>0</v>
      </c>
      <c r="TYW80" s="321">
        <f t="shared" si="317"/>
        <v>0</v>
      </c>
      <c r="TYX80" s="321">
        <f t="shared" si="317"/>
        <v>0</v>
      </c>
      <c r="TYY80" s="321">
        <f t="shared" si="317"/>
        <v>0</v>
      </c>
      <c r="TYZ80" s="321">
        <f t="shared" si="317"/>
        <v>0</v>
      </c>
      <c r="TZA80" s="321">
        <f t="shared" si="317"/>
        <v>0</v>
      </c>
      <c r="TZB80" s="321">
        <f t="shared" si="317"/>
        <v>0</v>
      </c>
      <c r="TZC80" s="321">
        <f t="shared" si="317"/>
        <v>0</v>
      </c>
      <c r="TZD80" s="321">
        <f t="shared" si="317"/>
        <v>0</v>
      </c>
      <c r="TZE80" s="321">
        <f t="shared" si="317"/>
        <v>0</v>
      </c>
      <c r="TZF80" s="321">
        <f t="shared" si="317"/>
        <v>0</v>
      </c>
      <c r="TZG80" s="321">
        <f t="shared" si="317"/>
        <v>0</v>
      </c>
      <c r="TZH80" s="321">
        <f t="shared" si="317"/>
        <v>0</v>
      </c>
      <c r="TZI80" s="321">
        <f t="shared" si="317"/>
        <v>0</v>
      </c>
      <c r="TZJ80" s="321">
        <f t="shared" si="317"/>
        <v>0</v>
      </c>
      <c r="TZK80" s="321">
        <f t="shared" si="317"/>
        <v>0</v>
      </c>
      <c r="TZL80" s="321">
        <f t="shared" si="317"/>
        <v>0</v>
      </c>
      <c r="TZM80" s="321">
        <f t="shared" si="317"/>
        <v>0</v>
      </c>
      <c r="TZN80" s="321">
        <f t="shared" si="317"/>
        <v>0</v>
      </c>
      <c r="TZO80" s="321">
        <f t="shared" si="317"/>
        <v>0</v>
      </c>
      <c r="TZP80" s="321">
        <f t="shared" si="317"/>
        <v>0</v>
      </c>
      <c r="TZQ80" s="321">
        <f t="shared" si="317"/>
        <v>0</v>
      </c>
      <c r="TZR80" s="321">
        <f t="shared" si="317"/>
        <v>0</v>
      </c>
      <c r="TZS80" s="321">
        <f t="shared" si="317"/>
        <v>0</v>
      </c>
      <c r="TZT80" s="321">
        <f t="shared" si="317"/>
        <v>0</v>
      </c>
      <c r="TZU80" s="321">
        <f t="shared" si="317"/>
        <v>0</v>
      </c>
      <c r="TZV80" s="321">
        <f t="shared" si="317"/>
        <v>0</v>
      </c>
      <c r="TZW80" s="321">
        <f t="shared" si="317"/>
        <v>0</v>
      </c>
      <c r="TZX80" s="321">
        <f t="shared" si="317"/>
        <v>0</v>
      </c>
      <c r="TZY80" s="321">
        <f t="shared" si="317"/>
        <v>0</v>
      </c>
      <c r="TZZ80" s="321">
        <f t="shared" si="317"/>
        <v>0</v>
      </c>
      <c r="UAA80" s="321">
        <f t="shared" si="317"/>
        <v>0</v>
      </c>
      <c r="UAB80" s="321">
        <f t="shared" si="317"/>
        <v>0</v>
      </c>
      <c r="UAC80" s="321">
        <f t="shared" si="317"/>
        <v>0</v>
      </c>
      <c r="UAD80" s="321">
        <f t="shared" si="317"/>
        <v>0</v>
      </c>
      <c r="UAE80" s="321">
        <f t="shared" si="318"/>
        <v>0</v>
      </c>
      <c r="UAF80" s="321">
        <f t="shared" si="318"/>
        <v>0</v>
      </c>
      <c r="UAG80" s="321">
        <f t="shared" si="318"/>
        <v>0</v>
      </c>
      <c r="UAH80" s="321">
        <f t="shared" si="318"/>
        <v>0</v>
      </c>
      <c r="UAI80" s="321">
        <f t="shared" si="318"/>
        <v>0</v>
      </c>
      <c r="UAJ80" s="321">
        <f t="shared" si="318"/>
        <v>0</v>
      </c>
      <c r="UAK80" s="321">
        <f t="shared" si="318"/>
        <v>0</v>
      </c>
      <c r="UAL80" s="321">
        <f t="shared" si="318"/>
        <v>0</v>
      </c>
      <c r="UAM80" s="321">
        <f t="shared" si="318"/>
        <v>0</v>
      </c>
      <c r="UAN80" s="321">
        <f t="shared" si="318"/>
        <v>0</v>
      </c>
      <c r="UAO80" s="321">
        <f t="shared" si="318"/>
        <v>0</v>
      </c>
      <c r="UAP80" s="321">
        <f t="shared" si="318"/>
        <v>0</v>
      </c>
      <c r="UAQ80" s="321">
        <f t="shared" si="318"/>
        <v>0</v>
      </c>
      <c r="UAR80" s="321">
        <f t="shared" si="318"/>
        <v>0</v>
      </c>
      <c r="UAS80" s="321">
        <f t="shared" si="318"/>
        <v>0</v>
      </c>
      <c r="UAT80" s="321">
        <f t="shared" si="318"/>
        <v>0</v>
      </c>
      <c r="UAU80" s="321">
        <f t="shared" si="318"/>
        <v>0</v>
      </c>
      <c r="UAV80" s="321">
        <f t="shared" si="318"/>
        <v>0</v>
      </c>
      <c r="UAW80" s="321">
        <f t="shared" si="318"/>
        <v>0</v>
      </c>
      <c r="UAX80" s="321">
        <f t="shared" si="318"/>
        <v>0</v>
      </c>
      <c r="UAY80" s="321">
        <f t="shared" si="318"/>
        <v>0</v>
      </c>
      <c r="UAZ80" s="321">
        <f t="shared" si="318"/>
        <v>0</v>
      </c>
      <c r="UBA80" s="321">
        <f t="shared" si="318"/>
        <v>0</v>
      </c>
      <c r="UBB80" s="321">
        <f t="shared" si="318"/>
        <v>0</v>
      </c>
      <c r="UBC80" s="321">
        <f t="shared" si="318"/>
        <v>0</v>
      </c>
      <c r="UBD80" s="321">
        <f t="shared" si="318"/>
        <v>0</v>
      </c>
      <c r="UBE80" s="321">
        <f t="shared" si="318"/>
        <v>0</v>
      </c>
      <c r="UBF80" s="321">
        <f t="shared" si="318"/>
        <v>0</v>
      </c>
      <c r="UBG80" s="321">
        <f t="shared" si="318"/>
        <v>0</v>
      </c>
      <c r="UBH80" s="321">
        <f t="shared" si="318"/>
        <v>0</v>
      </c>
      <c r="UBI80" s="321">
        <f t="shared" si="318"/>
        <v>0</v>
      </c>
      <c r="UBJ80" s="321">
        <f t="shared" si="318"/>
        <v>0</v>
      </c>
      <c r="UBK80" s="321">
        <f t="shared" si="318"/>
        <v>0</v>
      </c>
      <c r="UBL80" s="321">
        <f t="shared" si="318"/>
        <v>0</v>
      </c>
      <c r="UBM80" s="321">
        <f t="shared" si="318"/>
        <v>0</v>
      </c>
      <c r="UBN80" s="321">
        <f t="shared" si="318"/>
        <v>0</v>
      </c>
      <c r="UBO80" s="321">
        <f t="shared" si="318"/>
        <v>0</v>
      </c>
      <c r="UBP80" s="321">
        <f t="shared" si="318"/>
        <v>0</v>
      </c>
      <c r="UBQ80" s="321">
        <f t="shared" si="318"/>
        <v>0</v>
      </c>
      <c r="UBR80" s="321">
        <f t="shared" si="318"/>
        <v>0</v>
      </c>
      <c r="UBS80" s="321">
        <f t="shared" si="318"/>
        <v>0</v>
      </c>
      <c r="UBT80" s="321">
        <f t="shared" si="318"/>
        <v>0</v>
      </c>
      <c r="UBU80" s="321">
        <f t="shared" si="318"/>
        <v>0</v>
      </c>
      <c r="UBV80" s="321">
        <f t="shared" si="318"/>
        <v>0</v>
      </c>
      <c r="UBW80" s="321">
        <f t="shared" si="318"/>
        <v>0</v>
      </c>
      <c r="UBX80" s="321">
        <f t="shared" si="318"/>
        <v>0</v>
      </c>
      <c r="UBY80" s="321">
        <f t="shared" si="318"/>
        <v>0</v>
      </c>
      <c r="UBZ80" s="321">
        <f t="shared" si="318"/>
        <v>0</v>
      </c>
      <c r="UCA80" s="321">
        <f t="shared" si="318"/>
        <v>0</v>
      </c>
      <c r="UCB80" s="321">
        <f t="shared" si="318"/>
        <v>0</v>
      </c>
      <c r="UCC80" s="321">
        <f t="shared" si="318"/>
        <v>0</v>
      </c>
      <c r="UCD80" s="321">
        <f t="shared" si="318"/>
        <v>0</v>
      </c>
      <c r="UCE80" s="321">
        <f t="shared" si="318"/>
        <v>0</v>
      </c>
      <c r="UCF80" s="321">
        <f t="shared" si="318"/>
        <v>0</v>
      </c>
      <c r="UCG80" s="321">
        <f t="shared" si="318"/>
        <v>0</v>
      </c>
      <c r="UCH80" s="321">
        <f t="shared" si="318"/>
        <v>0</v>
      </c>
      <c r="UCI80" s="321">
        <f t="shared" si="318"/>
        <v>0</v>
      </c>
      <c r="UCJ80" s="321">
        <f t="shared" si="318"/>
        <v>0</v>
      </c>
      <c r="UCK80" s="321">
        <f t="shared" si="318"/>
        <v>0</v>
      </c>
      <c r="UCL80" s="321">
        <f t="shared" si="318"/>
        <v>0</v>
      </c>
      <c r="UCM80" s="321">
        <f t="shared" si="318"/>
        <v>0</v>
      </c>
      <c r="UCN80" s="321">
        <f t="shared" si="318"/>
        <v>0</v>
      </c>
      <c r="UCO80" s="321">
        <f t="shared" si="318"/>
        <v>0</v>
      </c>
      <c r="UCP80" s="321">
        <f t="shared" si="318"/>
        <v>0</v>
      </c>
      <c r="UCQ80" s="321">
        <f t="shared" si="319"/>
        <v>0</v>
      </c>
      <c r="UCR80" s="321">
        <f t="shared" si="319"/>
        <v>0</v>
      </c>
      <c r="UCS80" s="321">
        <f t="shared" si="319"/>
        <v>0</v>
      </c>
      <c r="UCT80" s="321">
        <f t="shared" si="319"/>
        <v>0</v>
      </c>
      <c r="UCU80" s="321">
        <f t="shared" si="319"/>
        <v>0</v>
      </c>
      <c r="UCV80" s="321">
        <f t="shared" si="319"/>
        <v>0</v>
      </c>
      <c r="UCW80" s="321">
        <f t="shared" si="319"/>
        <v>0</v>
      </c>
      <c r="UCX80" s="321">
        <f t="shared" si="319"/>
        <v>0</v>
      </c>
      <c r="UCY80" s="321">
        <f t="shared" si="319"/>
        <v>0</v>
      </c>
      <c r="UCZ80" s="321">
        <f t="shared" si="319"/>
        <v>0</v>
      </c>
      <c r="UDA80" s="321">
        <f t="shared" si="319"/>
        <v>0</v>
      </c>
      <c r="UDB80" s="321">
        <f t="shared" si="319"/>
        <v>0</v>
      </c>
      <c r="UDC80" s="321">
        <f t="shared" si="319"/>
        <v>0</v>
      </c>
      <c r="UDD80" s="321">
        <f t="shared" si="319"/>
        <v>0</v>
      </c>
      <c r="UDE80" s="321">
        <f t="shared" si="319"/>
        <v>0</v>
      </c>
      <c r="UDF80" s="321">
        <f t="shared" si="319"/>
        <v>0</v>
      </c>
      <c r="UDG80" s="321">
        <f t="shared" si="319"/>
        <v>0</v>
      </c>
      <c r="UDH80" s="321">
        <f t="shared" si="319"/>
        <v>0</v>
      </c>
      <c r="UDI80" s="321">
        <f t="shared" si="319"/>
        <v>0</v>
      </c>
      <c r="UDJ80" s="321">
        <f t="shared" si="319"/>
        <v>0</v>
      </c>
      <c r="UDK80" s="321">
        <f t="shared" si="319"/>
        <v>0</v>
      </c>
      <c r="UDL80" s="321">
        <f t="shared" si="319"/>
        <v>0</v>
      </c>
      <c r="UDM80" s="321">
        <f t="shared" si="319"/>
        <v>0</v>
      </c>
      <c r="UDN80" s="321">
        <f t="shared" si="319"/>
        <v>0</v>
      </c>
      <c r="UDO80" s="321">
        <f t="shared" si="319"/>
        <v>0</v>
      </c>
      <c r="UDP80" s="321">
        <f t="shared" si="319"/>
        <v>0</v>
      </c>
      <c r="UDQ80" s="321">
        <f t="shared" si="319"/>
        <v>0</v>
      </c>
      <c r="UDR80" s="321">
        <f t="shared" si="319"/>
        <v>0</v>
      </c>
      <c r="UDS80" s="321">
        <f t="shared" si="319"/>
        <v>0</v>
      </c>
      <c r="UDT80" s="321">
        <f t="shared" si="319"/>
        <v>0</v>
      </c>
      <c r="UDU80" s="321">
        <f t="shared" si="319"/>
        <v>0</v>
      </c>
      <c r="UDV80" s="321">
        <f t="shared" si="319"/>
        <v>0</v>
      </c>
      <c r="UDW80" s="321">
        <f t="shared" si="319"/>
        <v>0</v>
      </c>
      <c r="UDX80" s="321">
        <f t="shared" si="319"/>
        <v>0</v>
      </c>
      <c r="UDY80" s="321">
        <f t="shared" si="319"/>
        <v>0</v>
      </c>
      <c r="UDZ80" s="321">
        <f t="shared" si="319"/>
        <v>0</v>
      </c>
      <c r="UEA80" s="321">
        <f t="shared" si="319"/>
        <v>0</v>
      </c>
      <c r="UEB80" s="321">
        <f t="shared" si="319"/>
        <v>0</v>
      </c>
      <c r="UEC80" s="321">
        <f t="shared" si="319"/>
        <v>0</v>
      </c>
      <c r="UED80" s="321">
        <f t="shared" si="319"/>
        <v>0</v>
      </c>
      <c r="UEE80" s="321">
        <f t="shared" si="319"/>
        <v>0</v>
      </c>
      <c r="UEF80" s="321">
        <f t="shared" si="319"/>
        <v>0</v>
      </c>
      <c r="UEG80" s="321">
        <f t="shared" si="319"/>
        <v>0</v>
      </c>
      <c r="UEH80" s="321">
        <f t="shared" si="319"/>
        <v>0</v>
      </c>
      <c r="UEI80" s="321">
        <f t="shared" si="319"/>
        <v>0</v>
      </c>
      <c r="UEJ80" s="321">
        <f t="shared" si="319"/>
        <v>0</v>
      </c>
      <c r="UEK80" s="321">
        <f t="shared" si="319"/>
        <v>0</v>
      </c>
      <c r="UEL80" s="321">
        <f t="shared" si="319"/>
        <v>0</v>
      </c>
      <c r="UEM80" s="321">
        <f t="shared" si="319"/>
        <v>0</v>
      </c>
      <c r="UEN80" s="321">
        <f t="shared" si="319"/>
        <v>0</v>
      </c>
      <c r="UEO80" s="321">
        <f t="shared" si="319"/>
        <v>0</v>
      </c>
      <c r="UEP80" s="321">
        <f t="shared" si="319"/>
        <v>0</v>
      </c>
      <c r="UEQ80" s="321">
        <f t="shared" si="319"/>
        <v>0</v>
      </c>
      <c r="UER80" s="321">
        <f t="shared" si="319"/>
        <v>0</v>
      </c>
      <c r="UES80" s="321">
        <f t="shared" si="319"/>
        <v>0</v>
      </c>
      <c r="UET80" s="321">
        <f t="shared" si="319"/>
        <v>0</v>
      </c>
      <c r="UEU80" s="321">
        <f t="shared" si="319"/>
        <v>0</v>
      </c>
      <c r="UEV80" s="321">
        <f t="shared" si="319"/>
        <v>0</v>
      </c>
      <c r="UEW80" s="321">
        <f t="shared" si="319"/>
        <v>0</v>
      </c>
      <c r="UEX80" s="321">
        <f t="shared" si="319"/>
        <v>0</v>
      </c>
      <c r="UEY80" s="321">
        <f t="shared" si="319"/>
        <v>0</v>
      </c>
      <c r="UEZ80" s="321">
        <f t="shared" si="319"/>
        <v>0</v>
      </c>
      <c r="UFA80" s="321">
        <f t="shared" si="319"/>
        <v>0</v>
      </c>
      <c r="UFB80" s="321">
        <f t="shared" si="319"/>
        <v>0</v>
      </c>
      <c r="UFC80" s="321">
        <f t="shared" si="320"/>
        <v>0</v>
      </c>
      <c r="UFD80" s="321">
        <f t="shared" si="320"/>
        <v>0</v>
      </c>
      <c r="UFE80" s="321">
        <f t="shared" si="320"/>
        <v>0</v>
      </c>
      <c r="UFF80" s="321">
        <f t="shared" si="320"/>
        <v>0</v>
      </c>
      <c r="UFG80" s="321">
        <f t="shared" si="320"/>
        <v>0</v>
      </c>
      <c r="UFH80" s="321">
        <f t="shared" si="320"/>
        <v>0</v>
      </c>
      <c r="UFI80" s="321">
        <f t="shared" si="320"/>
        <v>0</v>
      </c>
      <c r="UFJ80" s="321">
        <f t="shared" si="320"/>
        <v>0</v>
      </c>
      <c r="UFK80" s="321">
        <f t="shared" si="320"/>
        <v>0</v>
      </c>
      <c r="UFL80" s="321">
        <f t="shared" si="320"/>
        <v>0</v>
      </c>
      <c r="UFM80" s="321">
        <f t="shared" si="320"/>
        <v>0</v>
      </c>
      <c r="UFN80" s="321">
        <f t="shared" si="320"/>
        <v>0</v>
      </c>
      <c r="UFO80" s="321">
        <f t="shared" si="320"/>
        <v>0</v>
      </c>
      <c r="UFP80" s="321">
        <f t="shared" si="320"/>
        <v>0</v>
      </c>
      <c r="UFQ80" s="321">
        <f t="shared" si="320"/>
        <v>0</v>
      </c>
      <c r="UFR80" s="321">
        <f t="shared" si="320"/>
        <v>0</v>
      </c>
      <c r="UFS80" s="321">
        <f t="shared" si="320"/>
        <v>0</v>
      </c>
      <c r="UFT80" s="321">
        <f t="shared" si="320"/>
        <v>0</v>
      </c>
      <c r="UFU80" s="321">
        <f t="shared" si="320"/>
        <v>0</v>
      </c>
      <c r="UFV80" s="321">
        <f t="shared" si="320"/>
        <v>0</v>
      </c>
      <c r="UFW80" s="321">
        <f t="shared" si="320"/>
        <v>0</v>
      </c>
      <c r="UFX80" s="321">
        <f t="shared" si="320"/>
        <v>0</v>
      </c>
      <c r="UFY80" s="321">
        <f t="shared" si="320"/>
        <v>0</v>
      </c>
      <c r="UFZ80" s="321">
        <f t="shared" si="320"/>
        <v>0</v>
      </c>
      <c r="UGA80" s="321">
        <f t="shared" si="320"/>
        <v>0</v>
      </c>
      <c r="UGB80" s="321">
        <f t="shared" si="320"/>
        <v>0</v>
      </c>
      <c r="UGC80" s="321">
        <f t="shared" si="320"/>
        <v>0</v>
      </c>
      <c r="UGD80" s="321">
        <f t="shared" si="320"/>
        <v>0</v>
      </c>
      <c r="UGE80" s="321">
        <f t="shared" si="320"/>
        <v>0</v>
      </c>
      <c r="UGF80" s="321">
        <f t="shared" si="320"/>
        <v>0</v>
      </c>
      <c r="UGG80" s="321">
        <f t="shared" si="320"/>
        <v>0</v>
      </c>
      <c r="UGH80" s="321">
        <f t="shared" si="320"/>
        <v>0</v>
      </c>
      <c r="UGI80" s="321">
        <f t="shared" si="320"/>
        <v>0</v>
      </c>
      <c r="UGJ80" s="321">
        <f t="shared" si="320"/>
        <v>0</v>
      </c>
      <c r="UGK80" s="321">
        <f t="shared" si="320"/>
        <v>0</v>
      </c>
      <c r="UGL80" s="321">
        <f t="shared" si="320"/>
        <v>0</v>
      </c>
      <c r="UGM80" s="321">
        <f t="shared" si="320"/>
        <v>0</v>
      </c>
      <c r="UGN80" s="321">
        <f t="shared" si="320"/>
        <v>0</v>
      </c>
      <c r="UGO80" s="321">
        <f t="shared" si="320"/>
        <v>0</v>
      </c>
      <c r="UGP80" s="321">
        <f t="shared" si="320"/>
        <v>0</v>
      </c>
      <c r="UGQ80" s="321">
        <f t="shared" si="320"/>
        <v>0</v>
      </c>
      <c r="UGR80" s="321">
        <f t="shared" si="320"/>
        <v>0</v>
      </c>
      <c r="UGS80" s="321">
        <f t="shared" si="320"/>
        <v>0</v>
      </c>
      <c r="UGT80" s="321">
        <f t="shared" si="320"/>
        <v>0</v>
      </c>
      <c r="UGU80" s="321">
        <f t="shared" si="320"/>
        <v>0</v>
      </c>
      <c r="UGV80" s="321">
        <f t="shared" si="320"/>
        <v>0</v>
      </c>
      <c r="UGW80" s="321">
        <f t="shared" si="320"/>
        <v>0</v>
      </c>
      <c r="UGX80" s="321">
        <f t="shared" si="320"/>
        <v>0</v>
      </c>
      <c r="UGY80" s="321">
        <f t="shared" si="320"/>
        <v>0</v>
      </c>
      <c r="UGZ80" s="321">
        <f t="shared" si="320"/>
        <v>0</v>
      </c>
      <c r="UHA80" s="321">
        <f t="shared" si="320"/>
        <v>0</v>
      </c>
      <c r="UHB80" s="321">
        <f t="shared" si="320"/>
        <v>0</v>
      </c>
      <c r="UHC80" s="321">
        <f t="shared" si="320"/>
        <v>0</v>
      </c>
      <c r="UHD80" s="321">
        <f t="shared" si="320"/>
        <v>0</v>
      </c>
      <c r="UHE80" s="321">
        <f t="shared" si="320"/>
        <v>0</v>
      </c>
      <c r="UHF80" s="321">
        <f t="shared" si="320"/>
        <v>0</v>
      </c>
      <c r="UHG80" s="321">
        <f t="shared" si="320"/>
        <v>0</v>
      </c>
      <c r="UHH80" s="321">
        <f t="shared" si="320"/>
        <v>0</v>
      </c>
      <c r="UHI80" s="321">
        <f t="shared" si="320"/>
        <v>0</v>
      </c>
      <c r="UHJ80" s="321">
        <f t="shared" si="320"/>
        <v>0</v>
      </c>
      <c r="UHK80" s="321">
        <f t="shared" si="320"/>
        <v>0</v>
      </c>
      <c r="UHL80" s="321">
        <f t="shared" si="320"/>
        <v>0</v>
      </c>
      <c r="UHM80" s="321">
        <f t="shared" si="320"/>
        <v>0</v>
      </c>
      <c r="UHN80" s="321">
        <f t="shared" si="320"/>
        <v>0</v>
      </c>
      <c r="UHO80" s="321">
        <f t="shared" si="321"/>
        <v>0</v>
      </c>
      <c r="UHP80" s="321">
        <f t="shared" si="321"/>
        <v>0</v>
      </c>
      <c r="UHQ80" s="321">
        <f t="shared" si="321"/>
        <v>0</v>
      </c>
      <c r="UHR80" s="321">
        <f t="shared" si="321"/>
        <v>0</v>
      </c>
      <c r="UHS80" s="321">
        <f t="shared" si="321"/>
        <v>0</v>
      </c>
      <c r="UHT80" s="321">
        <f t="shared" si="321"/>
        <v>0</v>
      </c>
      <c r="UHU80" s="321">
        <f t="shared" si="321"/>
        <v>0</v>
      </c>
      <c r="UHV80" s="321">
        <f t="shared" si="321"/>
        <v>0</v>
      </c>
      <c r="UHW80" s="321">
        <f t="shared" si="321"/>
        <v>0</v>
      </c>
      <c r="UHX80" s="321">
        <f t="shared" si="321"/>
        <v>0</v>
      </c>
      <c r="UHY80" s="321">
        <f t="shared" si="321"/>
        <v>0</v>
      </c>
      <c r="UHZ80" s="321">
        <f t="shared" si="321"/>
        <v>0</v>
      </c>
      <c r="UIA80" s="321">
        <f t="shared" si="321"/>
        <v>0</v>
      </c>
      <c r="UIB80" s="321">
        <f t="shared" si="321"/>
        <v>0</v>
      </c>
      <c r="UIC80" s="321">
        <f t="shared" si="321"/>
        <v>0</v>
      </c>
      <c r="UID80" s="321">
        <f t="shared" si="321"/>
        <v>0</v>
      </c>
      <c r="UIE80" s="321">
        <f t="shared" si="321"/>
        <v>0</v>
      </c>
      <c r="UIF80" s="321">
        <f t="shared" si="321"/>
        <v>0</v>
      </c>
      <c r="UIG80" s="321">
        <f t="shared" si="321"/>
        <v>0</v>
      </c>
      <c r="UIH80" s="321">
        <f t="shared" si="321"/>
        <v>0</v>
      </c>
      <c r="UII80" s="321">
        <f t="shared" si="321"/>
        <v>0</v>
      </c>
      <c r="UIJ80" s="321">
        <f t="shared" si="321"/>
        <v>0</v>
      </c>
      <c r="UIK80" s="321">
        <f t="shared" si="321"/>
        <v>0</v>
      </c>
      <c r="UIL80" s="321">
        <f t="shared" si="321"/>
        <v>0</v>
      </c>
      <c r="UIM80" s="321">
        <f t="shared" si="321"/>
        <v>0</v>
      </c>
      <c r="UIN80" s="321">
        <f t="shared" si="321"/>
        <v>0</v>
      </c>
      <c r="UIO80" s="321">
        <f t="shared" si="321"/>
        <v>0</v>
      </c>
      <c r="UIP80" s="321">
        <f t="shared" si="321"/>
        <v>0</v>
      </c>
      <c r="UIQ80" s="321">
        <f t="shared" si="321"/>
        <v>0</v>
      </c>
      <c r="UIR80" s="321">
        <f t="shared" si="321"/>
        <v>0</v>
      </c>
      <c r="UIS80" s="321">
        <f t="shared" si="321"/>
        <v>0</v>
      </c>
      <c r="UIT80" s="321">
        <f t="shared" si="321"/>
        <v>0</v>
      </c>
      <c r="UIU80" s="321">
        <f t="shared" si="321"/>
        <v>0</v>
      </c>
      <c r="UIV80" s="321">
        <f t="shared" si="321"/>
        <v>0</v>
      </c>
      <c r="UIW80" s="321">
        <f t="shared" si="321"/>
        <v>0</v>
      </c>
      <c r="UIX80" s="321">
        <f t="shared" si="321"/>
        <v>0</v>
      </c>
      <c r="UIY80" s="321">
        <f t="shared" si="321"/>
        <v>0</v>
      </c>
      <c r="UIZ80" s="321">
        <f t="shared" si="321"/>
        <v>0</v>
      </c>
      <c r="UJA80" s="321">
        <f t="shared" si="321"/>
        <v>0</v>
      </c>
      <c r="UJB80" s="321">
        <f t="shared" si="321"/>
        <v>0</v>
      </c>
      <c r="UJC80" s="321">
        <f t="shared" si="321"/>
        <v>0</v>
      </c>
      <c r="UJD80" s="321">
        <f t="shared" si="321"/>
        <v>0</v>
      </c>
      <c r="UJE80" s="321">
        <f t="shared" si="321"/>
        <v>0</v>
      </c>
      <c r="UJF80" s="321">
        <f t="shared" si="321"/>
        <v>0</v>
      </c>
      <c r="UJG80" s="321">
        <f t="shared" si="321"/>
        <v>0</v>
      </c>
      <c r="UJH80" s="321">
        <f t="shared" si="321"/>
        <v>0</v>
      </c>
      <c r="UJI80" s="321">
        <f t="shared" si="321"/>
        <v>0</v>
      </c>
      <c r="UJJ80" s="321">
        <f t="shared" si="321"/>
        <v>0</v>
      </c>
      <c r="UJK80" s="321">
        <f t="shared" si="321"/>
        <v>0</v>
      </c>
      <c r="UJL80" s="321">
        <f t="shared" si="321"/>
        <v>0</v>
      </c>
      <c r="UJM80" s="321">
        <f t="shared" si="321"/>
        <v>0</v>
      </c>
      <c r="UJN80" s="321">
        <f t="shared" si="321"/>
        <v>0</v>
      </c>
      <c r="UJO80" s="321">
        <f t="shared" si="321"/>
        <v>0</v>
      </c>
      <c r="UJP80" s="321">
        <f t="shared" si="321"/>
        <v>0</v>
      </c>
      <c r="UJQ80" s="321">
        <f t="shared" si="321"/>
        <v>0</v>
      </c>
      <c r="UJR80" s="321">
        <f t="shared" si="321"/>
        <v>0</v>
      </c>
      <c r="UJS80" s="321">
        <f t="shared" si="321"/>
        <v>0</v>
      </c>
      <c r="UJT80" s="321">
        <f t="shared" si="321"/>
        <v>0</v>
      </c>
      <c r="UJU80" s="321">
        <f t="shared" si="321"/>
        <v>0</v>
      </c>
      <c r="UJV80" s="321">
        <f t="shared" si="321"/>
        <v>0</v>
      </c>
      <c r="UJW80" s="321">
        <f t="shared" si="321"/>
        <v>0</v>
      </c>
      <c r="UJX80" s="321">
        <f t="shared" si="321"/>
        <v>0</v>
      </c>
      <c r="UJY80" s="321">
        <f t="shared" si="321"/>
        <v>0</v>
      </c>
      <c r="UJZ80" s="321">
        <f t="shared" si="321"/>
        <v>0</v>
      </c>
      <c r="UKA80" s="321">
        <f t="shared" si="322"/>
        <v>0</v>
      </c>
      <c r="UKB80" s="321">
        <f t="shared" si="322"/>
        <v>0</v>
      </c>
      <c r="UKC80" s="321">
        <f t="shared" si="322"/>
        <v>0</v>
      </c>
      <c r="UKD80" s="321">
        <f t="shared" si="322"/>
        <v>0</v>
      </c>
      <c r="UKE80" s="321">
        <f t="shared" si="322"/>
        <v>0</v>
      </c>
      <c r="UKF80" s="321">
        <f t="shared" si="322"/>
        <v>0</v>
      </c>
      <c r="UKG80" s="321">
        <f t="shared" si="322"/>
        <v>0</v>
      </c>
      <c r="UKH80" s="321">
        <f t="shared" si="322"/>
        <v>0</v>
      </c>
      <c r="UKI80" s="321">
        <f t="shared" si="322"/>
        <v>0</v>
      </c>
      <c r="UKJ80" s="321">
        <f t="shared" si="322"/>
        <v>0</v>
      </c>
      <c r="UKK80" s="321">
        <f t="shared" si="322"/>
        <v>0</v>
      </c>
      <c r="UKL80" s="321">
        <f t="shared" si="322"/>
        <v>0</v>
      </c>
      <c r="UKM80" s="321">
        <f t="shared" si="322"/>
        <v>0</v>
      </c>
      <c r="UKN80" s="321">
        <f t="shared" si="322"/>
        <v>0</v>
      </c>
      <c r="UKO80" s="321">
        <f t="shared" si="322"/>
        <v>0</v>
      </c>
      <c r="UKP80" s="321">
        <f t="shared" si="322"/>
        <v>0</v>
      </c>
      <c r="UKQ80" s="321">
        <f t="shared" si="322"/>
        <v>0</v>
      </c>
      <c r="UKR80" s="321">
        <f t="shared" si="322"/>
        <v>0</v>
      </c>
      <c r="UKS80" s="321">
        <f t="shared" si="322"/>
        <v>0</v>
      </c>
      <c r="UKT80" s="321">
        <f t="shared" si="322"/>
        <v>0</v>
      </c>
      <c r="UKU80" s="321">
        <f t="shared" si="322"/>
        <v>0</v>
      </c>
      <c r="UKV80" s="321">
        <f t="shared" si="322"/>
        <v>0</v>
      </c>
      <c r="UKW80" s="321">
        <f t="shared" si="322"/>
        <v>0</v>
      </c>
      <c r="UKX80" s="321">
        <f t="shared" si="322"/>
        <v>0</v>
      </c>
      <c r="UKY80" s="321">
        <f t="shared" si="322"/>
        <v>0</v>
      </c>
      <c r="UKZ80" s="321">
        <f t="shared" si="322"/>
        <v>0</v>
      </c>
      <c r="ULA80" s="321">
        <f t="shared" si="322"/>
        <v>0</v>
      </c>
      <c r="ULB80" s="321">
        <f t="shared" si="322"/>
        <v>0</v>
      </c>
      <c r="ULC80" s="321">
        <f t="shared" si="322"/>
        <v>0</v>
      </c>
      <c r="ULD80" s="321">
        <f t="shared" si="322"/>
        <v>0</v>
      </c>
      <c r="ULE80" s="321">
        <f t="shared" si="322"/>
        <v>0</v>
      </c>
      <c r="ULF80" s="321">
        <f t="shared" si="322"/>
        <v>0</v>
      </c>
      <c r="ULG80" s="321">
        <f t="shared" si="322"/>
        <v>0</v>
      </c>
      <c r="ULH80" s="321">
        <f t="shared" si="322"/>
        <v>0</v>
      </c>
      <c r="ULI80" s="321">
        <f t="shared" si="322"/>
        <v>0</v>
      </c>
      <c r="ULJ80" s="321">
        <f t="shared" si="322"/>
        <v>0</v>
      </c>
      <c r="ULK80" s="321">
        <f t="shared" si="322"/>
        <v>0</v>
      </c>
      <c r="ULL80" s="321">
        <f t="shared" si="322"/>
        <v>0</v>
      </c>
      <c r="ULM80" s="321">
        <f t="shared" si="322"/>
        <v>0</v>
      </c>
      <c r="ULN80" s="321">
        <f t="shared" si="322"/>
        <v>0</v>
      </c>
      <c r="ULO80" s="321">
        <f t="shared" si="322"/>
        <v>0</v>
      </c>
      <c r="ULP80" s="321">
        <f t="shared" si="322"/>
        <v>0</v>
      </c>
      <c r="ULQ80" s="321">
        <f t="shared" si="322"/>
        <v>0</v>
      </c>
      <c r="ULR80" s="321">
        <f t="shared" si="322"/>
        <v>0</v>
      </c>
      <c r="ULS80" s="321">
        <f t="shared" si="322"/>
        <v>0</v>
      </c>
      <c r="ULT80" s="321">
        <f t="shared" si="322"/>
        <v>0</v>
      </c>
      <c r="ULU80" s="321">
        <f t="shared" si="322"/>
        <v>0</v>
      </c>
      <c r="ULV80" s="321">
        <f t="shared" si="322"/>
        <v>0</v>
      </c>
      <c r="ULW80" s="321">
        <f t="shared" si="322"/>
        <v>0</v>
      </c>
      <c r="ULX80" s="321">
        <f t="shared" si="322"/>
        <v>0</v>
      </c>
      <c r="ULY80" s="321">
        <f t="shared" si="322"/>
        <v>0</v>
      </c>
      <c r="ULZ80" s="321">
        <f t="shared" si="322"/>
        <v>0</v>
      </c>
      <c r="UMA80" s="321">
        <f t="shared" si="322"/>
        <v>0</v>
      </c>
      <c r="UMB80" s="321">
        <f t="shared" si="322"/>
        <v>0</v>
      </c>
      <c r="UMC80" s="321">
        <f t="shared" si="322"/>
        <v>0</v>
      </c>
      <c r="UMD80" s="321">
        <f t="shared" si="322"/>
        <v>0</v>
      </c>
      <c r="UME80" s="321">
        <f t="shared" si="322"/>
        <v>0</v>
      </c>
      <c r="UMF80" s="321">
        <f t="shared" si="322"/>
        <v>0</v>
      </c>
      <c r="UMG80" s="321">
        <f t="shared" si="322"/>
        <v>0</v>
      </c>
      <c r="UMH80" s="321">
        <f t="shared" si="322"/>
        <v>0</v>
      </c>
      <c r="UMI80" s="321">
        <f t="shared" si="322"/>
        <v>0</v>
      </c>
      <c r="UMJ80" s="321">
        <f t="shared" si="322"/>
        <v>0</v>
      </c>
      <c r="UMK80" s="321">
        <f t="shared" si="322"/>
        <v>0</v>
      </c>
      <c r="UML80" s="321">
        <f t="shared" si="322"/>
        <v>0</v>
      </c>
      <c r="UMM80" s="321">
        <f t="shared" si="323"/>
        <v>0</v>
      </c>
      <c r="UMN80" s="321">
        <f t="shared" si="323"/>
        <v>0</v>
      </c>
      <c r="UMO80" s="321">
        <f t="shared" si="323"/>
        <v>0</v>
      </c>
      <c r="UMP80" s="321">
        <f t="shared" si="323"/>
        <v>0</v>
      </c>
      <c r="UMQ80" s="321">
        <f t="shared" si="323"/>
        <v>0</v>
      </c>
      <c r="UMR80" s="321">
        <f t="shared" si="323"/>
        <v>0</v>
      </c>
      <c r="UMS80" s="321">
        <f t="shared" si="323"/>
        <v>0</v>
      </c>
      <c r="UMT80" s="321">
        <f t="shared" si="323"/>
        <v>0</v>
      </c>
      <c r="UMU80" s="321">
        <f t="shared" si="323"/>
        <v>0</v>
      </c>
      <c r="UMV80" s="321">
        <f t="shared" si="323"/>
        <v>0</v>
      </c>
      <c r="UMW80" s="321">
        <f t="shared" si="323"/>
        <v>0</v>
      </c>
      <c r="UMX80" s="321">
        <f t="shared" si="323"/>
        <v>0</v>
      </c>
      <c r="UMY80" s="321">
        <f t="shared" si="323"/>
        <v>0</v>
      </c>
      <c r="UMZ80" s="321">
        <f t="shared" si="323"/>
        <v>0</v>
      </c>
      <c r="UNA80" s="321">
        <f t="shared" si="323"/>
        <v>0</v>
      </c>
      <c r="UNB80" s="321">
        <f t="shared" si="323"/>
        <v>0</v>
      </c>
      <c r="UNC80" s="321">
        <f t="shared" si="323"/>
        <v>0</v>
      </c>
      <c r="UND80" s="321">
        <f t="shared" si="323"/>
        <v>0</v>
      </c>
      <c r="UNE80" s="321">
        <f t="shared" si="323"/>
        <v>0</v>
      </c>
      <c r="UNF80" s="321">
        <f t="shared" si="323"/>
        <v>0</v>
      </c>
      <c r="UNG80" s="321">
        <f t="shared" si="323"/>
        <v>0</v>
      </c>
      <c r="UNH80" s="321">
        <f t="shared" si="323"/>
        <v>0</v>
      </c>
      <c r="UNI80" s="321">
        <f t="shared" si="323"/>
        <v>0</v>
      </c>
      <c r="UNJ80" s="321">
        <f t="shared" si="323"/>
        <v>0</v>
      </c>
      <c r="UNK80" s="321">
        <f t="shared" si="323"/>
        <v>0</v>
      </c>
      <c r="UNL80" s="321">
        <f t="shared" si="323"/>
        <v>0</v>
      </c>
      <c r="UNM80" s="321">
        <f t="shared" si="323"/>
        <v>0</v>
      </c>
      <c r="UNN80" s="321">
        <f t="shared" si="323"/>
        <v>0</v>
      </c>
      <c r="UNO80" s="321">
        <f t="shared" si="323"/>
        <v>0</v>
      </c>
      <c r="UNP80" s="321">
        <f t="shared" si="323"/>
        <v>0</v>
      </c>
      <c r="UNQ80" s="321">
        <f t="shared" si="323"/>
        <v>0</v>
      </c>
      <c r="UNR80" s="321">
        <f t="shared" si="323"/>
        <v>0</v>
      </c>
      <c r="UNS80" s="321">
        <f t="shared" si="323"/>
        <v>0</v>
      </c>
      <c r="UNT80" s="321">
        <f t="shared" si="323"/>
        <v>0</v>
      </c>
      <c r="UNU80" s="321">
        <f t="shared" si="323"/>
        <v>0</v>
      </c>
      <c r="UNV80" s="321">
        <f t="shared" si="323"/>
        <v>0</v>
      </c>
      <c r="UNW80" s="321">
        <f t="shared" si="323"/>
        <v>0</v>
      </c>
      <c r="UNX80" s="321">
        <f t="shared" si="323"/>
        <v>0</v>
      </c>
      <c r="UNY80" s="321">
        <f t="shared" si="323"/>
        <v>0</v>
      </c>
      <c r="UNZ80" s="321">
        <f t="shared" si="323"/>
        <v>0</v>
      </c>
      <c r="UOA80" s="321">
        <f t="shared" si="323"/>
        <v>0</v>
      </c>
      <c r="UOB80" s="321">
        <f t="shared" si="323"/>
        <v>0</v>
      </c>
      <c r="UOC80" s="321">
        <f t="shared" si="323"/>
        <v>0</v>
      </c>
      <c r="UOD80" s="321">
        <f t="shared" si="323"/>
        <v>0</v>
      </c>
      <c r="UOE80" s="321">
        <f t="shared" si="323"/>
        <v>0</v>
      </c>
      <c r="UOF80" s="321">
        <f t="shared" si="323"/>
        <v>0</v>
      </c>
      <c r="UOG80" s="321">
        <f t="shared" si="323"/>
        <v>0</v>
      </c>
      <c r="UOH80" s="321">
        <f t="shared" si="323"/>
        <v>0</v>
      </c>
      <c r="UOI80" s="321">
        <f t="shared" si="323"/>
        <v>0</v>
      </c>
      <c r="UOJ80" s="321">
        <f t="shared" si="323"/>
        <v>0</v>
      </c>
      <c r="UOK80" s="321">
        <f t="shared" si="323"/>
        <v>0</v>
      </c>
      <c r="UOL80" s="321">
        <f t="shared" si="323"/>
        <v>0</v>
      </c>
      <c r="UOM80" s="321">
        <f t="shared" si="323"/>
        <v>0</v>
      </c>
      <c r="UON80" s="321">
        <f t="shared" si="323"/>
        <v>0</v>
      </c>
      <c r="UOO80" s="321">
        <f t="shared" si="323"/>
        <v>0</v>
      </c>
      <c r="UOP80" s="321">
        <f t="shared" si="323"/>
        <v>0</v>
      </c>
      <c r="UOQ80" s="321">
        <f t="shared" si="323"/>
        <v>0</v>
      </c>
      <c r="UOR80" s="321">
        <f t="shared" si="323"/>
        <v>0</v>
      </c>
      <c r="UOS80" s="321">
        <f t="shared" si="323"/>
        <v>0</v>
      </c>
      <c r="UOT80" s="321">
        <f t="shared" si="323"/>
        <v>0</v>
      </c>
      <c r="UOU80" s="321">
        <f t="shared" si="323"/>
        <v>0</v>
      </c>
      <c r="UOV80" s="321">
        <f t="shared" si="323"/>
        <v>0</v>
      </c>
      <c r="UOW80" s="321">
        <f t="shared" si="323"/>
        <v>0</v>
      </c>
      <c r="UOX80" s="321">
        <f t="shared" si="323"/>
        <v>0</v>
      </c>
      <c r="UOY80" s="321">
        <f t="shared" si="324"/>
        <v>0</v>
      </c>
      <c r="UOZ80" s="321">
        <f t="shared" si="324"/>
        <v>0</v>
      </c>
      <c r="UPA80" s="321">
        <f t="shared" si="324"/>
        <v>0</v>
      </c>
      <c r="UPB80" s="321">
        <f t="shared" si="324"/>
        <v>0</v>
      </c>
      <c r="UPC80" s="321">
        <f t="shared" si="324"/>
        <v>0</v>
      </c>
      <c r="UPD80" s="321">
        <f t="shared" si="324"/>
        <v>0</v>
      </c>
      <c r="UPE80" s="321">
        <f t="shared" si="324"/>
        <v>0</v>
      </c>
      <c r="UPF80" s="321">
        <f t="shared" si="324"/>
        <v>0</v>
      </c>
      <c r="UPG80" s="321">
        <f t="shared" si="324"/>
        <v>0</v>
      </c>
      <c r="UPH80" s="321">
        <f t="shared" si="324"/>
        <v>0</v>
      </c>
      <c r="UPI80" s="321">
        <f t="shared" si="324"/>
        <v>0</v>
      </c>
      <c r="UPJ80" s="321">
        <f t="shared" si="324"/>
        <v>0</v>
      </c>
      <c r="UPK80" s="321">
        <f t="shared" si="324"/>
        <v>0</v>
      </c>
      <c r="UPL80" s="321">
        <f t="shared" si="324"/>
        <v>0</v>
      </c>
      <c r="UPM80" s="321">
        <f t="shared" si="324"/>
        <v>0</v>
      </c>
      <c r="UPN80" s="321">
        <f t="shared" si="324"/>
        <v>0</v>
      </c>
      <c r="UPO80" s="321">
        <f t="shared" si="324"/>
        <v>0</v>
      </c>
      <c r="UPP80" s="321">
        <f t="shared" si="324"/>
        <v>0</v>
      </c>
      <c r="UPQ80" s="321">
        <f t="shared" si="324"/>
        <v>0</v>
      </c>
      <c r="UPR80" s="321">
        <f t="shared" si="324"/>
        <v>0</v>
      </c>
      <c r="UPS80" s="321">
        <f t="shared" si="324"/>
        <v>0</v>
      </c>
      <c r="UPT80" s="321">
        <f t="shared" si="324"/>
        <v>0</v>
      </c>
      <c r="UPU80" s="321">
        <f t="shared" si="324"/>
        <v>0</v>
      </c>
      <c r="UPV80" s="321">
        <f t="shared" si="324"/>
        <v>0</v>
      </c>
      <c r="UPW80" s="321">
        <f t="shared" si="324"/>
        <v>0</v>
      </c>
      <c r="UPX80" s="321">
        <f t="shared" si="324"/>
        <v>0</v>
      </c>
      <c r="UPY80" s="321">
        <f t="shared" si="324"/>
        <v>0</v>
      </c>
      <c r="UPZ80" s="321">
        <f t="shared" si="324"/>
        <v>0</v>
      </c>
      <c r="UQA80" s="321">
        <f t="shared" si="324"/>
        <v>0</v>
      </c>
      <c r="UQB80" s="321">
        <f t="shared" si="324"/>
        <v>0</v>
      </c>
      <c r="UQC80" s="321">
        <f t="shared" si="324"/>
        <v>0</v>
      </c>
      <c r="UQD80" s="321">
        <f t="shared" si="324"/>
        <v>0</v>
      </c>
      <c r="UQE80" s="321">
        <f t="shared" si="324"/>
        <v>0</v>
      </c>
      <c r="UQF80" s="321">
        <f t="shared" si="324"/>
        <v>0</v>
      </c>
      <c r="UQG80" s="321">
        <f t="shared" si="324"/>
        <v>0</v>
      </c>
      <c r="UQH80" s="321">
        <f t="shared" si="324"/>
        <v>0</v>
      </c>
      <c r="UQI80" s="321">
        <f t="shared" si="324"/>
        <v>0</v>
      </c>
      <c r="UQJ80" s="321">
        <f t="shared" si="324"/>
        <v>0</v>
      </c>
      <c r="UQK80" s="321">
        <f t="shared" si="324"/>
        <v>0</v>
      </c>
      <c r="UQL80" s="321">
        <f t="shared" si="324"/>
        <v>0</v>
      </c>
      <c r="UQM80" s="321">
        <f t="shared" si="324"/>
        <v>0</v>
      </c>
      <c r="UQN80" s="321">
        <f t="shared" si="324"/>
        <v>0</v>
      </c>
      <c r="UQO80" s="321">
        <f t="shared" si="324"/>
        <v>0</v>
      </c>
      <c r="UQP80" s="321">
        <f t="shared" si="324"/>
        <v>0</v>
      </c>
      <c r="UQQ80" s="321">
        <f t="shared" si="324"/>
        <v>0</v>
      </c>
      <c r="UQR80" s="321">
        <f t="shared" si="324"/>
        <v>0</v>
      </c>
      <c r="UQS80" s="321">
        <f t="shared" si="324"/>
        <v>0</v>
      </c>
      <c r="UQT80" s="321">
        <f t="shared" si="324"/>
        <v>0</v>
      </c>
      <c r="UQU80" s="321">
        <f t="shared" si="324"/>
        <v>0</v>
      </c>
      <c r="UQV80" s="321">
        <f t="shared" si="324"/>
        <v>0</v>
      </c>
      <c r="UQW80" s="321">
        <f t="shared" si="324"/>
        <v>0</v>
      </c>
      <c r="UQX80" s="321">
        <f t="shared" si="324"/>
        <v>0</v>
      </c>
      <c r="UQY80" s="321">
        <f t="shared" si="324"/>
        <v>0</v>
      </c>
      <c r="UQZ80" s="321">
        <f t="shared" si="324"/>
        <v>0</v>
      </c>
      <c r="URA80" s="321">
        <f t="shared" si="324"/>
        <v>0</v>
      </c>
      <c r="URB80" s="321">
        <f t="shared" si="324"/>
        <v>0</v>
      </c>
      <c r="URC80" s="321">
        <f t="shared" si="324"/>
        <v>0</v>
      </c>
      <c r="URD80" s="321">
        <f t="shared" si="324"/>
        <v>0</v>
      </c>
      <c r="URE80" s="321">
        <f t="shared" si="324"/>
        <v>0</v>
      </c>
      <c r="URF80" s="321">
        <f t="shared" si="324"/>
        <v>0</v>
      </c>
      <c r="URG80" s="321">
        <f t="shared" si="324"/>
        <v>0</v>
      </c>
      <c r="URH80" s="321">
        <f t="shared" si="324"/>
        <v>0</v>
      </c>
      <c r="URI80" s="321">
        <f t="shared" si="324"/>
        <v>0</v>
      </c>
      <c r="URJ80" s="321">
        <f t="shared" si="324"/>
        <v>0</v>
      </c>
      <c r="URK80" s="321">
        <f t="shared" si="325"/>
        <v>0</v>
      </c>
      <c r="URL80" s="321">
        <f t="shared" si="325"/>
        <v>0</v>
      </c>
      <c r="URM80" s="321">
        <f t="shared" si="325"/>
        <v>0</v>
      </c>
      <c r="URN80" s="321">
        <f t="shared" si="325"/>
        <v>0</v>
      </c>
      <c r="URO80" s="321">
        <f t="shared" si="325"/>
        <v>0</v>
      </c>
      <c r="URP80" s="321">
        <f t="shared" si="325"/>
        <v>0</v>
      </c>
      <c r="URQ80" s="321">
        <f t="shared" si="325"/>
        <v>0</v>
      </c>
      <c r="URR80" s="321">
        <f t="shared" si="325"/>
        <v>0</v>
      </c>
      <c r="URS80" s="321">
        <f t="shared" si="325"/>
        <v>0</v>
      </c>
      <c r="URT80" s="321">
        <f t="shared" si="325"/>
        <v>0</v>
      </c>
      <c r="URU80" s="321">
        <f t="shared" si="325"/>
        <v>0</v>
      </c>
      <c r="URV80" s="321">
        <f t="shared" si="325"/>
        <v>0</v>
      </c>
      <c r="URW80" s="321">
        <f t="shared" si="325"/>
        <v>0</v>
      </c>
      <c r="URX80" s="321">
        <f t="shared" si="325"/>
        <v>0</v>
      </c>
      <c r="URY80" s="321">
        <f t="shared" si="325"/>
        <v>0</v>
      </c>
      <c r="URZ80" s="321">
        <f t="shared" si="325"/>
        <v>0</v>
      </c>
      <c r="USA80" s="321">
        <f t="shared" si="325"/>
        <v>0</v>
      </c>
      <c r="USB80" s="321">
        <f t="shared" si="325"/>
        <v>0</v>
      </c>
      <c r="USC80" s="321">
        <f t="shared" si="325"/>
        <v>0</v>
      </c>
      <c r="USD80" s="321">
        <f t="shared" si="325"/>
        <v>0</v>
      </c>
      <c r="USE80" s="321">
        <f t="shared" si="325"/>
        <v>0</v>
      </c>
      <c r="USF80" s="321">
        <f t="shared" si="325"/>
        <v>0</v>
      </c>
      <c r="USG80" s="321">
        <f t="shared" si="325"/>
        <v>0</v>
      </c>
      <c r="USH80" s="321">
        <f t="shared" si="325"/>
        <v>0</v>
      </c>
      <c r="USI80" s="321">
        <f t="shared" si="325"/>
        <v>0</v>
      </c>
      <c r="USJ80" s="321">
        <f t="shared" si="325"/>
        <v>0</v>
      </c>
      <c r="USK80" s="321">
        <f t="shared" si="325"/>
        <v>0</v>
      </c>
      <c r="USL80" s="321">
        <f t="shared" si="325"/>
        <v>0</v>
      </c>
      <c r="USM80" s="321">
        <f t="shared" si="325"/>
        <v>0</v>
      </c>
      <c r="USN80" s="321">
        <f t="shared" si="325"/>
        <v>0</v>
      </c>
      <c r="USO80" s="321">
        <f t="shared" si="325"/>
        <v>0</v>
      </c>
      <c r="USP80" s="321">
        <f t="shared" si="325"/>
        <v>0</v>
      </c>
      <c r="USQ80" s="321">
        <f t="shared" si="325"/>
        <v>0</v>
      </c>
      <c r="USR80" s="321">
        <f t="shared" si="325"/>
        <v>0</v>
      </c>
      <c r="USS80" s="321">
        <f t="shared" si="325"/>
        <v>0</v>
      </c>
      <c r="UST80" s="321">
        <f t="shared" si="325"/>
        <v>0</v>
      </c>
      <c r="USU80" s="321">
        <f t="shared" si="325"/>
        <v>0</v>
      </c>
      <c r="USV80" s="321">
        <f t="shared" si="325"/>
        <v>0</v>
      </c>
      <c r="USW80" s="321">
        <f t="shared" si="325"/>
        <v>0</v>
      </c>
      <c r="USX80" s="321">
        <f t="shared" si="325"/>
        <v>0</v>
      </c>
      <c r="USY80" s="321">
        <f t="shared" si="325"/>
        <v>0</v>
      </c>
      <c r="USZ80" s="321">
        <f t="shared" si="325"/>
        <v>0</v>
      </c>
      <c r="UTA80" s="321">
        <f t="shared" si="325"/>
        <v>0</v>
      </c>
      <c r="UTB80" s="321">
        <f t="shared" si="325"/>
        <v>0</v>
      </c>
      <c r="UTC80" s="321">
        <f t="shared" si="325"/>
        <v>0</v>
      </c>
      <c r="UTD80" s="321">
        <f t="shared" si="325"/>
        <v>0</v>
      </c>
      <c r="UTE80" s="321">
        <f t="shared" si="325"/>
        <v>0</v>
      </c>
      <c r="UTF80" s="321">
        <f t="shared" si="325"/>
        <v>0</v>
      </c>
      <c r="UTG80" s="321">
        <f t="shared" si="325"/>
        <v>0</v>
      </c>
      <c r="UTH80" s="321">
        <f t="shared" si="325"/>
        <v>0</v>
      </c>
      <c r="UTI80" s="321">
        <f t="shared" si="325"/>
        <v>0</v>
      </c>
      <c r="UTJ80" s="321">
        <f t="shared" si="325"/>
        <v>0</v>
      </c>
      <c r="UTK80" s="321">
        <f t="shared" si="325"/>
        <v>0</v>
      </c>
      <c r="UTL80" s="321">
        <f t="shared" si="325"/>
        <v>0</v>
      </c>
      <c r="UTM80" s="321">
        <f t="shared" si="325"/>
        <v>0</v>
      </c>
      <c r="UTN80" s="321">
        <f t="shared" si="325"/>
        <v>0</v>
      </c>
      <c r="UTO80" s="321">
        <f t="shared" si="325"/>
        <v>0</v>
      </c>
      <c r="UTP80" s="321">
        <f t="shared" si="325"/>
        <v>0</v>
      </c>
      <c r="UTQ80" s="321">
        <f t="shared" si="325"/>
        <v>0</v>
      </c>
      <c r="UTR80" s="321">
        <f t="shared" si="325"/>
        <v>0</v>
      </c>
      <c r="UTS80" s="321">
        <f t="shared" si="325"/>
        <v>0</v>
      </c>
      <c r="UTT80" s="321">
        <f t="shared" si="325"/>
        <v>0</v>
      </c>
      <c r="UTU80" s="321">
        <f t="shared" si="325"/>
        <v>0</v>
      </c>
      <c r="UTV80" s="321">
        <f t="shared" si="325"/>
        <v>0</v>
      </c>
      <c r="UTW80" s="321">
        <f t="shared" si="326"/>
        <v>0</v>
      </c>
      <c r="UTX80" s="321">
        <f t="shared" si="326"/>
        <v>0</v>
      </c>
      <c r="UTY80" s="321">
        <f t="shared" si="326"/>
        <v>0</v>
      </c>
      <c r="UTZ80" s="321">
        <f t="shared" si="326"/>
        <v>0</v>
      </c>
      <c r="UUA80" s="321">
        <f t="shared" si="326"/>
        <v>0</v>
      </c>
      <c r="UUB80" s="321">
        <f t="shared" si="326"/>
        <v>0</v>
      </c>
      <c r="UUC80" s="321">
        <f t="shared" si="326"/>
        <v>0</v>
      </c>
      <c r="UUD80" s="321">
        <f t="shared" si="326"/>
        <v>0</v>
      </c>
      <c r="UUE80" s="321">
        <f t="shared" si="326"/>
        <v>0</v>
      </c>
      <c r="UUF80" s="321">
        <f t="shared" si="326"/>
        <v>0</v>
      </c>
      <c r="UUG80" s="321">
        <f t="shared" si="326"/>
        <v>0</v>
      </c>
      <c r="UUH80" s="321">
        <f t="shared" si="326"/>
        <v>0</v>
      </c>
      <c r="UUI80" s="321">
        <f t="shared" si="326"/>
        <v>0</v>
      </c>
      <c r="UUJ80" s="321">
        <f t="shared" si="326"/>
        <v>0</v>
      </c>
      <c r="UUK80" s="321">
        <f t="shared" si="326"/>
        <v>0</v>
      </c>
      <c r="UUL80" s="321">
        <f t="shared" si="326"/>
        <v>0</v>
      </c>
      <c r="UUM80" s="321">
        <f t="shared" si="326"/>
        <v>0</v>
      </c>
      <c r="UUN80" s="321">
        <f t="shared" si="326"/>
        <v>0</v>
      </c>
      <c r="UUO80" s="321">
        <f t="shared" si="326"/>
        <v>0</v>
      </c>
      <c r="UUP80" s="321">
        <f t="shared" si="326"/>
        <v>0</v>
      </c>
      <c r="UUQ80" s="321">
        <f t="shared" si="326"/>
        <v>0</v>
      </c>
      <c r="UUR80" s="321">
        <f t="shared" si="326"/>
        <v>0</v>
      </c>
      <c r="UUS80" s="321">
        <f t="shared" si="326"/>
        <v>0</v>
      </c>
      <c r="UUT80" s="321">
        <f t="shared" si="326"/>
        <v>0</v>
      </c>
      <c r="UUU80" s="321">
        <f t="shared" si="326"/>
        <v>0</v>
      </c>
      <c r="UUV80" s="321">
        <f t="shared" si="326"/>
        <v>0</v>
      </c>
      <c r="UUW80" s="321">
        <f t="shared" si="326"/>
        <v>0</v>
      </c>
      <c r="UUX80" s="321">
        <f t="shared" si="326"/>
        <v>0</v>
      </c>
      <c r="UUY80" s="321">
        <f t="shared" si="326"/>
        <v>0</v>
      </c>
      <c r="UUZ80" s="321">
        <f t="shared" si="326"/>
        <v>0</v>
      </c>
      <c r="UVA80" s="321">
        <f t="shared" si="326"/>
        <v>0</v>
      </c>
      <c r="UVB80" s="321">
        <f t="shared" si="326"/>
        <v>0</v>
      </c>
      <c r="UVC80" s="321">
        <f t="shared" si="326"/>
        <v>0</v>
      </c>
      <c r="UVD80" s="321">
        <f t="shared" si="326"/>
        <v>0</v>
      </c>
      <c r="UVE80" s="321">
        <f t="shared" si="326"/>
        <v>0</v>
      </c>
      <c r="UVF80" s="321">
        <f t="shared" si="326"/>
        <v>0</v>
      </c>
      <c r="UVG80" s="321">
        <f t="shared" si="326"/>
        <v>0</v>
      </c>
      <c r="UVH80" s="321">
        <f t="shared" si="326"/>
        <v>0</v>
      </c>
      <c r="UVI80" s="321">
        <f t="shared" si="326"/>
        <v>0</v>
      </c>
      <c r="UVJ80" s="321">
        <f t="shared" si="326"/>
        <v>0</v>
      </c>
      <c r="UVK80" s="321">
        <f t="shared" si="326"/>
        <v>0</v>
      </c>
      <c r="UVL80" s="321">
        <f t="shared" si="326"/>
        <v>0</v>
      </c>
      <c r="UVM80" s="321">
        <f t="shared" si="326"/>
        <v>0</v>
      </c>
      <c r="UVN80" s="321">
        <f t="shared" si="326"/>
        <v>0</v>
      </c>
      <c r="UVO80" s="321">
        <f t="shared" si="326"/>
        <v>0</v>
      </c>
      <c r="UVP80" s="321">
        <f t="shared" si="326"/>
        <v>0</v>
      </c>
      <c r="UVQ80" s="321">
        <f t="shared" si="326"/>
        <v>0</v>
      </c>
      <c r="UVR80" s="321">
        <f t="shared" si="326"/>
        <v>0</v>
      </c>
      <c r="UVS80" s="321">
        <f t="shared" si="326"/>
        <v>0</v>
      </c>
      <c r="UVT80" s="321">
        <f t="shared" si="326"/>
        <v>0</v>
      </c>
      <c r="UVU80" s="321">
        <f t="shared" si="326"/>
        <v>0</v>
      </c>
      <c r="UVV80" s="321">
        <f t="shared" si="326"/>
        <v>0</v>
      </c>
      <c r="UVW80" s="321">
        <f t="shared" si="326"/>
        <v>0</v>
      </c>
      <c r="UVX80" s="321">
        <f t="shared" si="326"/>
        <v>0</v>
      </c>
      <c r="UVY80" s="321">
        <f t="shared" si="326"/>
        <v>0</v>
      </c>
      <c r="UVZ80" s="321">
        <f t="shared" si="326"/>
        <v>0</v>
      </c>
      <c r="UWA80" s="321">
        <f t="shared" si="326"/>
        <v>0</v>
      </c>
      <c r="UWB80" s="321">
        <f t="shared" si="326"/>
        <v>0</v>
      </c>
      <c r="UWC80" s="321">
        <f t="shared" si="326"/>
        <v>0</v>
      </c>
      <c r="UWD80" s="321">
        <f t="shared" si="326"/>
        <v>0</v>
      </c>
      <c r="UWE80" s="321">
        <f t="shared" si="326"/>
        <v>0</v>
      </c>
      <c r="UWF80" s="321">
        <f t="shared" si="326"/>
        <v>0</v>
      </c>
      <c r="UWG80" s="321">
        <f t="shared" si="326"/>
        <v>0</v>
      </c>
      <c r="UWH80" s="321">
        <f t="shared" si="326"/>
        <v>0</v>
      </c>
      <c r="UWI80" s="321">
        <f t="shared" si="327"/>
        <v>0</v>
      </c>
      <c r="UWJ80" s="321">
        <f t="shared" si="327"/>
        <v>0</v>
      </c>
      <c r="UWK80" s="321">
        <f t="shared" si="327"/>
        <v>0</v>
      </c>
      <c r="UWL80" s="321">
        <f t="shared" si="327"/>
        <v>0</v>
      </c>
      <c r="UWM80" s="321">
        <f t="shared" si="327"/>
        <v>0</v>
      </c>
      <c r="UWN80" s="321">
        <f t="shared" si="327"/>
        <v>0</v>
      </c>
      <c r="UWO80" s="321">
        <f t="shared" si="327"/>
        <v>0</v>
      </c>
      <c r="UWP80" s="321">
        <f t="shared" si="327"/>
        <v>0</v>
      </c>
      <c r="UWQ80" s="321">
        <f t="shared" si="327"/>
        <v>0</v>
      </c>
      <c r="UWR80" s="321">
        <f t="shared" si="327"/>
        <v>0</v>
      </c>
      <c r="UWS80" s="321">
        <f t="shared" si="327"/>
        <v>0</v>
      </c>
      <c r="UWT80" s="321">
        <f t="shared" si="327"/>
        <v>0</v>
      </c>
      <c r="UWU80" s="321">
        <f t="shared" si="327"/>
        <v>0</v>
      </c>
      <c r="UWV80" s="321">
        <f t="shared" si="327"/>
        <v>0</v>
      </c>
      <c r="UWW80" s="321">
        <f t="shared" si="327"/>
        <v>0</v>
      </c>
      <c r="UWX80" s="321">
        <f t="shared" si="327"/>
        <v>0</v>
      </c>
      <c r="UWY80" s="321">
        <f t="shared" si="327"/>
        <v>0</v>
      </c>
      <c r="UWZ80" s="321">
        <f t="shared" si="327"/>
        <v>0</v>
      </c>
      <c r="UXA80" s="321">
        <f t="shared" si="327"/>
        <v>0</v>
      </c>
      <c r="UXB80" s="321">
        <f t="shared" si="327"/>
        <v>0</v>
      </c>
      <c r="UXC80" s="321">
        <f t="shared" si="327"/>
        <v>0</v>
      </c>
      <c r="UXD80" s="321">
        <f t="shared" si="327"/>
        <v>0</v>
      </c>
      <c r="UXE80" s="321">
        <f t="shared" si="327"/>
        <v>0</v>
      </c>
      <c r="UXF80" s="321">
        <f t="shared" si="327"/>
        <v>0</v>
      </c>
      <c r="UXG80" s="321">
        <f t="shared" si="327"/>
        <v>0</v>
      </c>
      <c r="UXH80" s="321">
        <f t="shared" si="327"/>
        <v>0</v>
      </c>
      <c r="UXI80" s="321">
        <f t="shared" si="327"/>
        <v>0</v>
      </c>
      <c r="UXJ80" s="321">
        <f t="shared" si="327"/>
        <v>0</v>
      </c>
      <c r="UXK80" s="321">
        <f t="shared" si="327"/>
        <v>0</v>
      </c>
      <c r="UXL80" s="321">
        <f t="shared" si="327"/>
        <v>0</v>
      </c>
      <c r="UXM80" s="321">
        <f t="shared" si="327"/>
        <v>0</v>
      </c>
      <c r="UXN80" s="321">
        <f t="shared" si="327"/>
        <v>0</v>
      </c>
      <c r="UXO80" s="321">
        <f t="shared" si="327"/>
        <v>0</v>
      </c>
      <c r="UXP80" s="321">
        <f t="shared" si="327"/>
        <v>0</v>
      </c>
      <c r="UXQ80" s="321">
        <f t="shared" si="327"/>
        <v>0</v>
      </c>
      <c r="UXR80" s="321">
        <f t="shared" si="327"/>
        <v>0</v>
      </c>
      <c r="UXS80" s="321">
        <f t="shared" si="327"/>
        <v>0</v>
      </c>
      <c r="UXT80" s="321">
        <f t="shared" si="327"/>
        <v>0</v>
      </c>
      <c r="UXU80" s="321">
        <f t="shared" si="327"/>
        <v>0</v>
      </c>
      <c r="UXV80" s="321">
        <f t="shared" si="327"/>
        <v>0</v>
      </c>
      <c r="UXW80" s="321">
        <f t="shared" si="327"/>
        <v>0</v>
      </c>
      <c r="UXX80" s="321">
        <f t="shared" si="327"/>
        <v>0</v>
      </c>
      <c r="UXY80" s="321">
        <f t="shared" si="327"/>
        <v>0</v>
      </c>
      <c r="UXZ80" s="321">
        <f t="shared" si="327"/>
        <v>0</v>
      </c>
      <c r="UYA80" s="321">
        <f t="shared" si="327"/>
        <v>0</v>
      </c>
      <c r="UYB80" s="321">
        <f t="shared" si="327"/>
        <v>0</v>
      </c>
      <c r="UYC80" s="321">
        <f t="shared" si="327"/>
        <v>0</v>
      </c>
      <c r="UYD80" s="321">
        <f t="shared" si="327"/>
        <v>0</v>
      </c>
      <c r="UYE80" s="321">
        <f t="shared" si="327"/>
        <v>0</v>
      </c>
      <c r="UYF80" s="321">
        <f t="shared" si="327"/>
        <v>0</v>
      </c>
      <c r="UYG80" s="321">
        <f t="shared" si="327"/>
        <v>0</v>
      </c>
      <c r="UYH80" s="321">
        <f t="shared" si="327"/>
        <v>0</v>
      </c>
      <c r="UYI80" s="321">
        <f t="shared" si="327"/>
        <v>0</v>
      </c>
      <c r="UYJ80" s="321">
        <f t="shared" si="327"/>
        <v>0</v>
      </c>
      <c r="UYK80" s="321">
        <f t="shared" si="327"/>
        <v>0</v>
      </c>
      <c r="UYL80" s="321">
        <f t="shared" si="327"/>
        <v>0</v>
      </c>
      <c r="UYM80" s="321">
        <f t="shared" si="327"/>
        <v>0</v>
      </c>
      <c r="UYN80" s="321">
        <f t="shared" si="327"/>
        <v>0</v>
      </c>
      <c r="UYO80" s="321">
        <f t="shared" si="327"/>
        <v>0</v>
      </c>
      <c r="UYP80" s="321">
        <f t="shared" si="327"/>
        <v>0</v>
      </c>
      <c r="UYQ80" s="321">
        <f t="shared" si="327"/>
        <v>0</v>
      </c>
      <c r="UYR80" s="321">
        <f t="shared" si="327"/>
        <v>0</v>
      </c>
      <c r="UYS80" s="321">
        <f t="shared" si="327"/>
        <v>0</v>
      </c>
      <c r="UYT80" s="321">
        <f t="shared" si="327"/>
        <v>0</v>
      </c>
      <c r="UYU80" s="321">
        <f t="shared" si="328"/>
        <v>0</v>
      </c>
      <c r="UYV80" s="321">
        <f t="shared" si="328"/>
        <v>0</v>
      </c>
      <c r="UYW80" s="321">
        <f t="shared" si="328"/>
        <v>0</v>
      </c>
      <c r="UYX80" s="321">
        <f t="shared" si="328"/>
        <v>0</v>
      </c>
      <c r="UYY80" s="321">
        <f t="shared" si="328"/>
        <v>0</v>
      </c>
      <c r="UYZ80" s="321">
        <f t="shared" si="328"/>
        <v>0</v>
      </c>
      <c r="UZA80" s="321">
        <f t="shared" si="328"/>
        <v>0</v>
      </c>
      <c r="UZB80" s="321">
        <f t="shared" si="328"/>
        <v>0</v>
      </c>
      <c r="UZC80" s="321">
        <f t="shared" si="328"/>
        <v>0</v>
      </c>
      <c r="UZD80" s="321">
        <f t="shared" si="328"/>
        <v>0</v>
      </c>
      <c r="UZE80" s="321">
        <f t="shared" si="328"/>
        <v>0</v>
      </c>
      <c r="UZF80" s="321">
        <f t="shared" si="328"/>
        <v>0</v>
      </c>
      <c r="UZG80" s="321">
        <f t="shared" si="328"/>
        <v>0</v>
      </c>
      <c r="UZH80" s="321">
        <f t="shared" si="328"/>
        <v>0</v>
      </c>
      <c r="UZI80" s="321">
        <f t="shared" si="328"/>
        <v>0</v>
      </c>
      <c r="UZJ80" s="321">
        <f t="shared" si="328"/>
        <v>0</v>
      </c>
      <c r="UZK80" s="321">
        <f t="shared" si="328"/>
        <v>0</v>
      </c>
      <c r="UZL80" s="321">
        <f t="shared" si="328"/>
        <v>0</v>
      </c>
      <c r="UZM80" s="321">
        <f t="shared" si="328"/>
        <v>0</v>
      </c>
      <c r="UZN80" s="321">
        <f t="shared" si="328"/>
        <v>0</v>
      </c>
      <c r="UZO80" s="321">
        <f t="shared" si="328"/>
        <v>0</v>
      </c>
      <c r="UZP80" s="321">
        <f t="shared" si="328"/>
        <v>0</v>
      </c>
      <c r="UZQ80" s="321">
        <f t="shared" si="328"/>
        <v>0</v>
      </c>
      <c r="UZR80" s="321">
        <f t="shared" si="328"/>
        <v>0</v>
      </c>
      <c r="UZS80" s="321">
        <f t="shared" si="328"/>
        <v>0</v>
      </c>
      <c r="UZT80" s="321">
        <f t="shared" si="328"/>
        <v>0</v>
      </c>
      <c r="UZU80" s="321">
        <f t="shared" si="328"/>
        <v>0</v>
      </c>
      <c r="UZV80" s="321">
        <f t="shared" si="328"/>
        <v>0</v>
      </c>
      <c r="UZW80" s="321">
        <f t="shared" si="328"/>
        <v>0</v>
      </c>
      <c r="UZX80" s="321">
        <f t="shared" si="328"/>
        <v>0</v>
      </c>
      <c r="UZY80" s="321">
        <f t="shared" si="328"/>
        <v>0</v>
      </c>
      <c r="UZZ80" s="321">
        <f t="shared" si="328"/>
        <v>0</v>
      </c>
      <c r="VAA80" s="321">
        <f t="shared" si="328"/>
        <v>0</v>
      </c>
      <c r="VAB80" s="321">
        <f t="shared" si="328"/>
        <v>0</v>
      </c>
      <c r="VAC80" s="321">
        <f t="shared" si="328"/>
        <v>0</v>
      </c>
      <c r="VAD80" s="321">
        <f t="shared" si="328"/>
        <v>0</v>
      </c>
      <c r="VAE80" s="321">
        <f t="shared" si="328"/>
        <v>0</v>
      </c>
      <c r="VAF80" s="321">
        <f t="shared" si="328"/>
        <v>0</v>
      </c>
      <c r="VAG80" s="321">
        <f t="shared" si="328"/>
        <v>0</v>
      </c>
      <c r="VAH80" s="321">
        <f t="shared" si="328"/>
        <v>0</v>
      </c>
      <c r="VAI80" s="321">
        <f t="shared" si="328"/>
        <v>0</v>
      </c>
      <c r="VAJ80" s="321">
        <f t="shared" si="328"/>
        <v>0</v>
      </c>
      <c r="VAK80" s="321">
        <f t="shared" si="328"/>
        <v>0</v>
      </c>
      <c r="VAL80" s="321">
        <f t="shared" si="328"/>
        <v>0</v>
      </c>
      <c r="VAM80" s="321">
        <f t="shared" si="328"/>
        <v>0</v>
      </c>
      <c r="VAN80" s="321">
        <f t="shared" si="328"/>
        <v>0</v>
      </c>
      <c r="VAO80" s="321">
        <f t="shared" si="328"/>
        <v>0</v>
      </c>
      <c r="VAP80" s="321">
        <f t="shared" si="328"/>
        <v>0</v>
      </c>
      <c r="VAQ80" s="321">
        <f t="shared" si="328"/>
        <v>0</v>
      </c>
      <c r="VAR80" s="321">
        <f t="shared" si="328"/>
        <v>0</v>
      </c>
      <c r="VAS80" s="321">
        <f t="shared" si="328"/>
        <v>0</v>
      </c>
      <c r="VAT80" s="321">
        <f t="shared" si="328"/>
        <v>0</v>
      </c>
      <c r="VAU80" s="321">
        <f t="shared" si="328"/>
        <v>0</v>
      </c>
      <c r="VAV80" s="321">
        <f t="shared" si="328"/>
        <v>0</v>
      </c>
      <c r="VAW80" s="321">
        <f t="shared" si="328"/>
        <v>0</v>
      </c>
      <c r="VAX80" s="321">
        <f t="shared" si="328"/>
        <v>0</v>
      </c>
      <c r="VAY80" s="321">
        <f t="shared" si="328"/>
        <v>0</v>
      </c>
      <c r="VAZ80" s="321">
        <f t="shared" si="328"/>
        <v>0</v>
      </c>
      <c r="VBA80" s="321">
        <f t="shared" si="328"/>
        <v>0</v>
      </c>
      <c r="VBB80" s="321">
        <f t="shared" si="328"/>
        <v>0</v>
      </c>
      <c r="VBC80" s="321">
        <f t="shared" si="328"/>
        <v>0</v>
      </c>
      <c r="VBD80" s="321">
        <f t="shared" si="328"/>
        <v>0</v>
      </c>
      <c r="VBE80" s="321">
        <f t="shared" si="328"/>
        <v>0</v>
      </c>
      <c r="VBF80" s="321">
        <f t="shared" si="328"/>
        <v>0</v>
      </c>
      <c r="VBG80" s="321">
        <f t="shared" si="329"/>
        <v>0</v>
      </c>
      <c r="VBH80" s="321">
        <f t="shared" si="329"/>
        <v>0</v>
      </c>
      <c r="VBI80" s="321">
        <f t="shared" si="329"/>
        <v>0</v>
      </c>
      <c r="VBJ80" s="321">
        <f t="shared" si="329"/>
        <v>0</v>
      </c>
      <c r="VBK80" s="321">
        <f t="shared" si="329"/>
        <v>0</v>
      </c>
      <c r="VBL80" s="321">
        <f t="shared" si="329"/>
        <v>0</v>
      </c>
      <c r="VBM80" s="321">
        <f t="shared" si="329"/>
        <v>0</v>
      </c>
      <c r="VBN80" s="321">
        <f t="shared" si="329"/>
        <v>0</v>
      </c>
      <c r="VBO80" s="321">
        <f t="shared" si="329"/>
        <v>0</v>
      </c>
      <c r="VBP80" s="321">
        <f t="shared" si="329"/>
        <v>0</v>
      </c>
      <c r="VBQ80" s="321">
        <f t="shared" si="329"/>
        <v>0</v>
      </c>
      <c r="VBR80" s="321">
        <f t="shared" si="329"/>
        <v>0</v>
      </c>
      <c r="VBS80" s="321">
        <f t="shared" si="329"/>
        <v>0</v>
      </c>
      <c r="VBT80" s="321">
        <f t="shared" si="329"/>
        <v>0</v>
      </c>
      <c r="VBU80" s="321">
        <f t="shared" si="329"/>
        <v>0</v>
      </c>
      <c r="VBV80" s="321">
        <f t="shared" si="329"/>
        <v>0</v>
      </c>
      <c r="VBW80" s="321">
        <f t="shared" si="329"/>
        <v>0</v>
      </c>
      <c r="VBX80" s="321">
        <f t="shared" si="329"/>
        <v>0</v>
      </c>
      <c r="VBY80" s="321">
        <f t="shared" si="329"/>
        <v>0</v>
      </c>
      <c r="VBZ80" s="321">
        <f t="shared" si="329"/>
        <v>0</v>
      </c>
      <c r="VCA80" s="321">
        <f t="shared" si="329"/>
        <v>0</v>
      </c>
      <c r="VCB80" s="321">
        <f t="shared" si="329"/>
        <v>0</v>
      </c>
      <c r="VCC80" s="321">
        <f t="shared" si="329"/>
        <v>0</v>
      </c>
      <c r="VCD80" s="321">
        <f t="shared" si="329"/>
        <v>0</v>
      </c>
      <c r="VCE80" s="321">
        <f t="shared" si="329"/>
        <v>0</v>
      </c>
      <c r="VCF80" s="321">
        <f t="shared" si="329"/>
        <v>0</v>
      </c>
      <c r="VCG80" s="321">
        <f t="shared" si="329"/>
        <v>0</v>
      </c>
      <c r="VCH80" s="321">
        <f t="shared" si="329"/>
        <v>0</v>
      </c>
      <c r="VCI80" s="321">
        <f t="shared" si="329"/>
        <v>0</v>
      </c>
      <c r="VCJ80" s="321">
        <f t="shared" si="329"/>
        <v>0</v>
      </c>
      <c r="VCK80" s="321">
        <f t="shared" si="329"/>
        <v>0</v>
      </c>
      <c r="VCL80" s="321">
        <f t="shared" si="329"/>
        <v>0</v>
      </c>
      <c r="VCM80" s="321">
        <f t="shared" si="329"/>
        <v>0</v>
      </c>
      <c r="VCN80" s="321">
        <f t="shared" si="329"/>
        <v>0</v>
      </c>
      <c r="VCO80" s="321">
        <f t="shared" si="329"/>
        <v>0</v>
      </c>
      <c r="VCP80" s="321">
        <f t="shared" si="329"/>
        <v>0</v>
      </c>
      <c r="VCQ80" s="321">
        <f t="shared" si="329"/>
        <v>0</v>
      </c>
      <c r="VCR80" s="321">
        <f t="shared" si="329"/>
        <v>0</v>
      </c>
      <c r="VCS80" s="321">
        <f t="shared" si="329"/>
        <v>0</v>
      </c>
      <c r="VCT80" s="321">
        <f t="shared" si="329"/>
        <v>0</v>
      </c>
      <c r="VCU80" s="321">
        <f t="shared" si="329"/>
        <v>0</v>
      </c>
      <c r="VCV80" s="321">
        <f t="shared" si="329"/>
        <v>0</v>
      </c>
      <c r="VCW80" s="321">
        <f t="shared" si="329"/>
        <v>0</v>
      </c>
      <c r="VCX80" s="321">
        <f t="shared" si="329"/>
        <v>0</v>
      </c>
      <c r="VCY80" s="321">
        <f t="shared" si="329"/>
        <v>0</v>
      </c>
      <c r="VCZ80" s="321">
        <f t="shared" si="329"/>
        <v>0</v>
      </c>
      <c r="VDA80" s="321">
        <f t="shared" si="329"/>
        <v>0</v>
      </c>
      <c r="VDB80" s="321">
        <f t="shared" si="329"/>
        <v>0</v>
      </c>
      <c r="VDC80" s="321">
        <f t="shared" si="329"/>
        <v>0</v>
      </c>
      <c r="VDD80" s="321">
        <f t="shared" si="329"/>
        <v>0</v>
      </c>
      <c r="VDE80" s="321">
        <f t="shared" si="329"/>
        <v>0</v>
      </c>
      <c r="VDF80" s="321">
        <f t="shared" si="329"/>
        <v>0</v>
      </c>
      <c r="VDG80" s="321">
        <f t="shared" si="329"/>
        <v>0</v>
      </c>
      <c r="VDH80" s="321">
        <f t="shared" si="329"/>
        <v>0</v>
      </c>
      <c r="VDI80" s="321">
        <f t="shared" si="329"/>
        <v>0</v>
      </c>
      <c r="VDJ80" s="321">
        <f t="shared" si="329"/>
        <v>0</v>
      </c>
      <c r="VDK80" s="321">
        <f t="shared" si="329"/>
        <v>0</v>
      </c>
      <c r="VDL80" s="321">
        <f t="shared" si="329"/>
        <v>0</v>
      </c>
      <c r="VDM80" s="321">
        <f t="shared" si="329"/>
        <v>0</v>
      </c>
      <c r="VDN80" s="321">
        <f t="shared" si="329"/>
        <v>0</v>
      </c>
      <c r="VDO80" s="321">
        <f t="shared" si="329"/>
        <v>0</v>
      </c>
      <c r="VDP80" s="321">
        <f t="shared" si="329"/>
        <v>0</v>
      </c>
      <c r="VDQ80" s="321">
        <f t="shared" si="329"/>
        <v>0</v>
      </c>
      <c r="VDR80" s="321">
        <f t="shared" si="329"/>
        <v>0</v>
      </c>
      <c r="VDS80" s="321">
        <f t="shared" si="330"/>
        <v>0</v>
      </c>
      <c r="VDT80" s="321">
        <f t="shared" si="330"/>
        <v>0</v>
      </c>
      <c r="VDU80" s="321">
        <f t="shared" si="330"/>
        <v>0</v>
      </c>
      <c r="VDV80" s="321">
        <f t="shared" si="330"/>
        <v>0</v>
      </c>
      <c r="VDW80" s="321">
        <f t="shared" si="330"/>
        <v>0</v>
      </c>
      <c r="VDX80" s="321">
        <f t="shared" si="330"/>
        <v>0</v>
      </c>
      <c r="VDY80" s="321">
        <f t="shared" si="330"/>
        <v>0</v>
      </c>
      <c r="VDZ80" s="321">
        <f t="shared" si="330"/>
        <v>0</v>
      </c>
      <c r="VEA80" s="321">
        <f t="shared" si="330"/>
        <v>0</v>
      </c>
      <c r="VEB80" s="321">
        <f t="shared" si="330"/>
        <v>0</v>
      </c>
      <c r="VEC80" s="321">
        <f t="shared" si="330"/>
        <v>0</v>
      </c>
      <c r="VED80" s="321">
        <f t="shared" si="330"/>
        <v>0</v>
      </c>
      <c r="VEE80" s="321">
        <f t="shared" si="330"/>
        <v>0</v>
      </c>
      <c r="VEF80" s="321">
        <f t="shared" si="330"/>
        <v>0</v>
      </c>
      <c r="VEG80" s="321">
        <f t="shared" si="330"/>
        <v>0</v>
      </c>
      <c r="VEH80" s="321">
        <f t="shared" si="330"/>
        <v>0</v>
      </c>
      <c r="VEI80" s="321">
        <f t="shared" si="330"/>
        <v>0</v>
      </c>
      <c r="VEJ80" s="321">
        <f t="shared" si="330"/>
        <v>0</v>
      </c>
      <c r="VEK80" s="321">
        <f t="shared" si="330"/>
        <v>0</v>
      </c>
      <c r="VEL80" s="321">
        <f t="shared" si="330"/>
        <v>0</v>
      </c>
      <c r="VEM80" s="321">
        <f t="shared" si="330"/>
        <v>0</v>
      </c>
      <c r="VEN80" s="321">
        <f t="shared" si="330"/>
        <v>0</v>
      </c>
      <c r="VEO80" s="321">
        <f t="shared" si="330"/>
        <v>0</v>
      </c>
      <c r="VEP80" s="321">
        <f t="shared" si="330"/>
        <v>0</v>
      </c>
      <c r="VEQ80" s="321">
        <f t="shared" si="330"/>
        <v>0</v>
      </c>
      <c r="VER80" s="321">
        <f t="shared" si="330"/>
        <v>0</v>
      </c>
      <c r="VES80" s="321">
        <f t="shared" si="330"/>
        <v>0</v>
      </c>
      <c r="VET80" s="321">
        <f t="shared" si="330"/>
        <v>0</v>
      </c>
      <c r="VEU80" s="321">
        <f t="shared" si="330"/>
        <v>0</v>
      </c>
      <c r="VEV80" s="321">
        <f t="shared" si="330"/>
        <v>0</v>
      </c>
      <c r="VEW80" s="321">
        <f t="shared" si="330"/>
        <v>0</v>
      </c>
      <c r="VEX80" s="321">
        <f t="shared" si="330"/>
        <v>0</v>
      </c>
      <c r="VEY80" s="321">
        <f t="shared" si="330"/>
        <v>0</v>
      </c>
      <c r="VEZ80" s="321">
        <f t="shared" si="330"/>
        <v>0</v>
      </c>
      <c r="VFA80" s="321">
        <f t="shared" si="330"/>
        <v>0</v>
      </c>
      <c r="VFB80" s="321">
        <f t="shared" si="330"/>
        <v>0</v>
      </c>
      <c r="VFC80" s="321">
        <f t="shared" si="330"/>
        <v>0</v>
      </c>
      <c r="VFD80" s="321">
        <f t="shared" si="330"/>
        <v>0</v>
      </c>
      <c r="VFE80" s="321">
        <f t="shared" si="330"/>
        <v>0</v>
      </c>
      <c r="VFF80" s="321">
        <f t="shared" si="330"/>
        <v>0</v>
      </c>
      <c r="VFG80" s="321">
        <f t="shared" si="330"/>
        <v>0</v>
      </c>
      <c r="VFH80" s="321">
        <f t="shared" si="330"/>
        <v>0</v>
      </c>
      <c r="VFI80" s="321">
        <f t="shared" si="330"/>
        <v>0</v>
      </c>
      <c r="VFJ80" s="321">
        <f t="shared" si="330"/>
        <v>0</v>
      </c>
      <c r="VFK80" s="321">
        <f t="shared" si="330"/>
        <v>0</v>
      </c>
      <c r="VFL80" s="321">
        <f t="shared" si="330"/>
        <v>0</v>
      </c>
      <c r="VFM80" s="321">
        <f t="shared" si="330"/>
        <v>0</v>
      </c>
      <c r="VFN80" s="321">
        <f t="shared" si="330"/>
        <v>0</v>
      </c>
      <c r="VFO80" s="321">
        <f t="shared" si="330"/>
        <v>0</v>
      </c>
      <c r="VFP80" s="321">
        <f t="shared" si="330"/>
        <v>0</v>
      </c>
      <c r="VFQ80" s="321">
        <f t="shared" si="330"/>
        <v>0</v>
      </c>
      <c r="VFR80" s="321">
        <f t="shared" si="330"/>
        <v>0</v>
      </c>
      <c r="VFS80" s="321">
        <f t="shared" si="330"/>
        <v>0</v>
      </c>
      <c r="VFT80" s="321">
        <f t="shared" si="330"/>
        <v>0</v>
      </c>
      <c r="VFU80" s="321">
        <f t="shared" si="330"/>
        <v>0</v>
      </c>
      <c r="VFV80" s="321">
        <f t="shared" si="330"/>
        <v>0</v>
      </c>
      <c r="VFW80" s="321">
        <f t="shared" si="330"/>
        <v>0</v>
      </c>
      <c r="VFX80" s="321">
        <f t="shared" si="330"/>
        <v>0</v>
      </c>
      <c r="VFY80" s="321">
        <f t="shared" si="330"/>
        <v>0</v>
      </c>
      <c r="VFZ80" s="321">
        <f t="shared" si="330"/>
        <v>0</v>
      </c>
      <c r="VGA80" s="321">
        <f t="shared" si="330"/>
        <v>0</v>
      </c>
      <c r="VGB80" s="321">
        <f t="shared" si="330"/>
        <v>0</v>
      </c>
      <c r="VGC80" s="321">
        <f t="shared" si="330"/>
        <v>0</v>
      </c>
      <c r="VGD80" s="321">
        <f t="shared" si="330"/>
        <v>0</v>
      </c>
      <c r="VGE80" s="321">
        <f t="shared" si="331"/>
        <v>0</v>
      </c>
      <c r="VGF80" s="321">
        <f t="shared" si="331"/>
        <v>0</v>
      </c>
      <c r="VGG80" s="321">
        <f t="shared" si="331"/>
        <v>0</v>
      </c>
      <c r="VGH80" s="321">
        <f t="shared" si="331"/>
        <v>0</v>
      </c>
      <c r="VGI80" s="321">
        <f t="shared" si="331"/>
        <v>0</v>
      </c>
      <c r="VGJ80" s="321">
        <f t="shared" si="331"/>
        <v>0</v>
      </c>
      <c r="VGK80" s="321">
        <f t="shared" si="331"/>
        <v>0</v>
      </c>
      <c r="VGL80" s="321">
        <f t="shared" si="331"/>
        <v>0</v>
      </c>
      <c r="VGM80" s="321">
        <f t="shared" si="331"/>
        <v>0</v>
      </c>
      <c r="VGN80" s="321">
        <f t="shared" si="331"/>
        <v>0</v>
      </c>
      <c r="VGO80" s="321">
        <f t="shared" si="331"/>
        <v>0</v>
      </c>
      <c r="VGP80" s="321">
        <f t="shared" si="331"/>
        <v>0</v>
      </c>
      <c r="VGQ80" s="321">
        <f t="shared" si="331"/>
        <v>0</v>
      </c>
      <c r="VGR80" s="321">
        <f t="shared" si="331"/>
        <v>0</v>
      </c>
      <c r="VGS80" s="321">
        <f t="shared" si="331"/>
        <v>0</v>
      </c>
      <c r="VGT80" s="321">
        <f t="shared" si="331"/>
        <v>0</v>
      </c>
      <c r="VGU80" s="321">
        <f t="shared" si="331"/>
        <v>0</v>
      </c>
      <c r="VGV80" s="321">
        <f t="shared" si="331"/>
        <v>0</v>
      </c>
      <c r="VGW80" s="321">
        <f t="shared" si="331"/>
        <v>0</v>
      </c>
      <c r="VGX80" s="321">
        <f t="shared" si="331"/>
        <v>0</v>
      </c>
      <c r="VGY80" s="321">
        <f t="shared" si="331"/>
        <v>0</v>
      </c>
      <c r="VGZ80" s="321">
        <f t="shared" si="331"/>
        <v>0</v>
      </c>
      <c r="VHA80" s="321">
        <f t="shared" si="331"/>
        <v>0</v>
      </c>
      <c r="VHB80" s="321">
        <f t="shared" si="331"/>
        <v>0</v>
      </c>
      <c r="VHC80" s="321">
        <f t="shared" si="331"/>
        <v>0</v>
      </c>
      <c r="VHD80" s="321">
        <f t="shared" si="331"/>
        <v>0</v>
      </c>
      <c r="VHE80" s="321">
        <f t="shared" si="331"/>
        <v>0</v>
      </c>
      <c r="VHF80" s="321">
        <f t="shared" si="331"/>
        <v>0</v>
      </c>
      <c r="VHG80" s="321">
        <f t="shared" si="331"/>
        <v>0</v>
      </c>
      <c r="VHH80" s="321">
        <f t="shared" si="331"/>
        <v>0</v>
      </c>
      <c r="VHI80" s="321">
        <f t="shared" si="331"/>
        <v>0</v>
      </c>
      <c r="VHJ80" s="321">
        <f t="shared" si="331"/>
        <v>0</v>
      </c>
      <c r="VHK80" s="321">
        <f t="shared" si="331"/>
        <v>0</v>
      </c>
      <c r="VHL80" s="321">
        <f t="shared" si="331"/>
        <v>0</v>
      </c>
      <c r="VHM80" s="321">
        <f t="shared" si="331"/>
        <v>0</v>
      </c>
      <c r="VHN80" s="321">
        <f t="shared" si="331"/>
        <v>0</v>
      </c>
      <c r="VHO80" s="321">
        <f t="shared" si="331"/>
        <v>0</v>
      </c>
      <c r="VHP80" s="321">
        <f t="shared" si="331"/>
        <v>0</v>
      </c>
      <c r="VHQ80" s="321">
        <f t="shared" si="331"/>
        <v>0</v>
      </c>
      <c r="VHR80" s="321">
        <f t="shared" si="331"/>
        <v>0</v>
      </c>
      <c r="VHS80" s="321">
        <f t="shared" si="331"/>
        <v>0</v>
      </c>
      <c r="VHT80" s="321">
        <f t="shared" si="331"/>
        <v>0</v>
      </c>
      <c r="VHU80" s="321">
        <f t="shared" si="331"/>
        <v>0</v>
      </c>
      <c r="VHV80" s="321">
        <f t="shared" si="331"/>
        <v>0</v>
      </c>
      <c r="VHW80" s="321">
        <f t="shared" si="331"/>
        <v>0</v>
      </c>
      <c r="VHX80" s="321">
        <f t="shared" si="331"/>
        <v>0</v>
      </c>
      <c r="VHY80" s="321">
        <f t="shared" si="331"/>
        <v>0</v>
      </c>
      <c r="VHZ80" s="321">
        <f t="shared" si="331"/>
        <v>0</v>
      </c>
      <c r="VIA80" s="321">
        <f t="shared" si="331"/>
        <v>0</v>
      </c>
      <c r="VIB80" s="321">
        <f t="shared" si="331"/>
        <v>0</v>
      </c>
      <c r="VIC80" s="321">
        <f t="shared" si="331"/>
        <v>0</v>
      </c>
      <c r="VID80" s="321">
        <f t="shared" si="331"/>
        <v>0</v>
      </c>
      <c r="VIE80" s="321">
        <f t="shared" si="331"/>
        <v>0</v>
      </c>
      <c r="VIF80" s="321">
        <f t="shared" si="331"/>
        <v>0</v>
      </c>
      <c r="VIG80" s="321">
        <f t="shared" si="331"/>
        <v>0</v>
      </c>
      <c r="VIH80" s="321">
        <f t="shared" si="331"/>
        <v>0</v>
      </c>
      <c r="VII80" s="321">
        <f t="shared" si="331"/>
        <v>0</v>
      </c>
      <c r="VIJ80" s="321">
        <f t="shared" si="331"/>
        <v>0</v>
      </c>
      <c r="VIK80" s="321">
        <f t="shared" si="331"/>
        <v>0</v>
      </c>
      <c r="VIL80" s="321">
        <f t="shared" si="331"/>
        <v>0</v>
      </c>
      <c r="VIM80" s="321">
        <f t="shared" si="331"/>
        <v>0</v>
      </c>
      <c r="VIN80" s="321">
        <f t="shared" si="331"/>
        <v>0</v>
      </c>
      <c r="VIO80" s="321">
        <f t="shared" si="331"/>
        <v>0</v>
      </c>
      <c r="VIP80" s="321">
        <f t="shared" si="331"/>
        <v>0</v>
      </c>
      <c r="VIQ80" s="321">
        <f t="shared" si="332"/>
        <v>0</v>
      </c>
      <c r="VIR80" s="321">
        <f t="shared" si="332"/>
        <v>0</v>
      </c>
      <c r="VIS80" s="321">
        <f t="shared" si="332"/>
        <v>0</v>
      </c>
      <c r="VIT80" s="321">
        <f t="shared" si="332"/>
        <v>0</v>
      </c>
      <c r="VIU80" s="321">
        <f t="shared" si="332"/>
        <v>0</v>
      </c>
      <c r="VIV80" s="321">
        <f t="shared" si="332"/>
        <v>0</v>
      </c>
      <c r="VIW80" s="321">
        <f t="shared" si="332"/>
        <v>0</v>
      </c>
      <c r="VIX80" s="321">
        <f t="shared" si="332"/>
        <v>0</v>
      </c>
      <c r="VIY80" s="321">
        <f t="shared" si="332"/>
        <v>0</v>
      </c>
      <c r="VIZ80" s="321">
        <f t="shared" si="332"/>
        <v>0</v>
      </c>
      <c r="VJA80" s="321">
        <f t="shared" si="332"/>
        <v>0</v>
      </c>
      <c r="VJB80" s="321">
        <f t="shared" si="332"/>
        <v>0</v>
      </c>
      <c r="VJC80" s="321">
        <f t="shared" si="332"/>
        <v>0</v>
      </c>
      <c r="VJD80" s="321">
        <f t="shared" si="332"/>
        <v>0</v>
      </c>
      <c r="VJE80" s="321">
        <f t="shared" si="332"/>
        <v>0</v>
      </c>
      <c r="VJF80" s="321">
        <f t="shared" si="332"/>
        <v>0</v>
      </c>
      <c r="VJG80" s="321">
        <f t="shared" si="332"/>
        <v>0</v>
      </c>
      <c r="VJH80" s="321">
        <f t="shared" si="332"/>
        <v>0</v>
      </c>
      <c r="VJI80" s="321">
        <f t="shared" si="332"/>
        <v>0</v>
      </c>
      <c r="VJJ80" s="321">
        <f t="shared" si="332"/>
        <v>0</v>
      </c>
      <c r="VJK80" s="321">
        <f t="shared" si="332"/>
        <v>0</v>
      </c>
      <c r="VJL80" s="321">
        <f t="shared" si="332"/>
        <v>0</v>
      </c>
      <c r="VJM80" s="321">
        <f t="shared" si="332"/>
        <v>0</v>
      </c>
      <c r="VJN80" s="321">
        <f t="shared" si="332"/>
        <v>0</v>
      </c>
      <c r="VJO80" s="321">
        <f t="shared" si="332"/>
        <v>0</v>
      </c>
      <c r="VJP80" s="321">
        <f t="shared" si="332"/>
        <v>0</v>
      </c>
      <c r="VJQ80" s="321">
        <f t="shared" si="332"/>
        <v>0</v>
      </c>
      <c r="VJR80" s="321">
        <f t="shared" si="332"/>
        <v>0</v>
      </c>
      <c r="VJS80" s="321">
        <f t="shared" si="332"/>
        <v>0</v>
      </c>
      <c r="VJT80" s="321">
        <f t="shared" si="332"/>
        <v>0</v>
      </c>
      <c r="VJU80" s="321">
        <f t="shared" si="332"/>
        <v>0</v>
      </c>
      <c r="VJV80" s="321">
        <f t="shared" si="332"/>
        <v>0</v>
      </c>
      <c r="VJW80" s="321">
        <f t="shared" si="332"/>
        <v>0</v>
      </c>
      <c r="VJX80" s="321">
        <f t="shared" si="332"/>
        <v>0</v>
      </c>
      <c r="VJY80" s="321">
        <f t="shared" si="332"/>
        <v>0</v>
      </c>
      <c r="VJZ80" s="321">
        <f t="shared" si="332"/>
        <v>0</v>
      </c>
      <c r="VKA80" s="321">
        <f t="shared" si="332"/>
        <v>0</v>
      </c>
      <c r="VKB80" s="321">
        <f t="shared" si="332"/>
        <v>0</v>
      </c>
      <c r="VKC80" s="321">
        <f t="shared" si="332"/>
        <v>0</v>
      </c>
      <c r="VKD80" s="321">
        <f t="shared" si="332"/>
        <v>0</v>
      </c>
      <c r="VKE80" s="321">
        <f t="shared" si="332"/>
        <v>0</v>
      </c>
      <c r="VKF80" s="321">
        <f t="shared" si="332"/>
        <v>0</v>
      </c>
      <c r="VKG80" s="321">
        <f t="shared" si="332"/>
        <v>0</v>
      </c>
      <c r="VKH80" s="321">
        <f t="shared" si="332"/>
        <v>0</v>
      </c>
      <c r="VKI80" s="321">
        <f t="shared" si="332"/>
        <v>0</v>
      </c>
      <c r="VKJ80" s="321">
        <f t="shared" si="332"/>
        <v>0</v>
      </c>
      <c r="VKK80" s="321">
        <f t="shared" si="332"/>
        <v>0</v>
      </c>
      <c r="VKL80" s="321">
        <f t="shared" si="332"/>
        <v>0</v>
      </c>
      <c r="VKM80" s="321">
        <f t="shared" si="332"/>
        <v>0</v>
      </c>
      <c r="VKN80" s="321">
        <f t="shared" si="332"/>
        <v>0</v>
      </c>
      <c r="VKO80" s="321">
        <f t="shared" si="332"/>
        <v>0</v>
      </c>
      <c r="VKP80" s="321">
        <f t="shared" si="332"/>
        <v>0</v>
      </c>
      <c r="VKQ80" s="321">
        <f t="shared" si="332"/>
        <v>0</v>
      </c>
      <c r="VKR80" s="321">
        <f t="shared" si="332"/>
        <v>0</v>
      </c>
      <c r="VKS80" s="321">
        <f t="shared" si="332"/>
        <v>0</v>
      </c>
      <c r="VKT80" s="321">
        <f t="shared" si="332"/>
        <v>0</v>
      </c>
      <c r="VKU80" s="321">
        <f t="shared" si="332"/>
        <v>0</v>
      </c>
      <c r="VKV80" s="321">
        <f t="shared" si="332"/>
        <v>0</v>
      </c>
      <c r="VKW80" s="321">
        <f t="shared" si="332"/>
        <v>0</v>
      </c>
      <c r="VKX80" s="321">
        <f t="shared" si="332"/>
        <v>0</v>
      </c>
      <c r="VKY80" s="321">
        <f t="shared" si="332"/>
        <v>0</v>
      </c>
      <c r="VKZ80" s="321">
        <f t="shared" si="332"/>
        <v>0</v>
      </c>
      <c r="VLA80" s="321">
        <f t="shared" si="332"/>
        <v>0</v>
      </c>
      <c r="VLB80" s="321">
        <f t="shared" si="332"/>
        <v>0</v>
      </c>
      <c r="VLC80" s="321">
        <f t="shared" si="333"/>
        <v>0</v>
      </c>
      <c r="VLD80" s="321">
        <f t="shared" si="333"/>
        <v>0</v>
      </c>
      <c r="VLE80" s="321">
        <f t="shared" si="333"/>
        <v>0</v>
      </c>
      <c r="VLF80" s="321">
        <f t="shared" si="333"/>
        <v>0</v>
      </c>
      <c r="VLG80" s="321">
        <f t="shared" si="333"/>
        <v>0</v>
      </c>
      <c r="VLH80" s="321">
        <f t="shared" si="333"/>
        <v>0</v>
      </c>
      <c r="VLI80" s="321">
        <f t="shared" si="333"/>
        <v>0</v>
      </c>
      <c r="VLJ80" s="321">
        <f t="shared" si="333"/>
        <v>0</v>
      </c>
      <c r="VLK80" s="321">
        <f t="shared" si="333"/>
        <v>0</v>
      </c>
      <c r="VLL80" s="321">
        <f t="shared" si="333"/>
        <v>0</v>
      </c>
      <c r="VLM80" s="321">
        <f t="shared" si="333"/>
        <v>0</v>
      </c>
      <c r="VLN80" s="321">
        <f t="shared" si="333"/>
        <v>0</v>
      </c>
      <c r="VLO80" s="321">
        <f t="shared" si="333"/>
        <v>0</v>
      </c>
      <c r="VLP80" s="321">
        <f t="shared" si="333"/>
        <v>0</v>
      </c>
      <c r="VLQ80" s="321">
        <f t="shared" si="333"/>
        <v>0</v>
      </c>
      <c r="VLR80" s="321">
        <f t="shared" si="333"/>
        <v>0</v>
      </c>
      <c r="VLS80" s="321">
        <f t="shared" si="333"/>
        <v>0</v>
      </c>
      <c r="VLT80" s="321">
        <f t="shared" si="333"/>
        <v>0</v>
      </c>
      <c r="VLU80" s="321">
        <f t="shared" si="333"/>
        <v>0</v>
      </c>
      <c r="VLV80" s="321">
        <f t="shared" si="333"/>
        <v>0</v>
      </c>
      <c r="VLW80" s="321">
        <f t="shared" si="333"/>
        <v>0</v>
      </c>
      <c r="VLX80" s="321">
        <f t="shared" si="333"/>
        <v>0</v>
      </c>
      <c r="VLY80" s="321">
        <f t="shared" si="333"/>
        <v>0</v>
      </c>
      <c r="VLZ80" s="321">
        <f t="shared" si="333"/>
        <v>0</v>
      </c>
      <c r="VMA80" s="321">
        <f t="shared" si="333"/>
        <v>0</v>
      </c>
      <c r="VMB80" s="321">
        <f t="shared" si="333"/>
        <v>0</v>
      </c>
      <c r="VMC80" s="321">
        <f t="shared" si="333"/>
        <v>0</v>
      </c>
      <c r="VMD80" s="321">
        <f t="shared" si="333"/>
        <v>0</v>
      </c>
      <c r="VME80" s="321">
        <f t="shared" si="333"/>
        <v>0</v>
      </c>
      <c r="VMF80" s="321">
        <f t="shared" si="333"/>
        <v>0</v>
      </c>
      <c r="VMG80" s="321">
        <f t="shared" si="333"/>
        <v>0</v>
      </c>
      <c r="VMH80" s="321">
        <f t="shared" si="333"/>
        <v>0</v>
      </c>
      <c r="VMI80" s="321">
        <f t="shared" si="333"/>
        <v>0</v>
      </c>
      <c r="VMJ80" s="321">
        <f t="shared" si="333"/>
        <v>0</v>
      </c>
      <c r="VMK80" s="321">
        <f t="shared" si="333"/>
        <v>0</v>
      </c>
      <c r="VML80" s="321">
        <f t="shared" si="333"/>
        <v>0</v>
      </c>
      <c r="VMM80" s="321">
        <f t="shared" si="333"/>
        <v>0</v>
      </c>
      <c r="VMN80" s="321">
        <f t="shared" si="333"/>
        <v>0</v>
      </c>
      <c r="VMO80" s="321">
        <f t="shared" si="333"/>
        <v>0</v>
      </c>
      <c r="VMP80" s="321">
        <f t="shared" si="333"/>
        <v>0</v>
      </c>
      <c r="VMQ80" s="321">
        <f t="shared" si="333"/>
        <v>0</v>
      </c>
      <c r="VMR80" s="321">
        <f t="shared" si="333"/>
        <v>0</v>
      </c>
      <c r="VMS80" s="321">
        <f t="shared" si="333"/>
        <v>0</v>
      </c>
      <c r="VMT80" s="321">
        <f t="shared" si="333"/>
        <v>0</v>
      </c>
      <c r="VMU80" s="321">
        <f t="shared" si="333"/>
        <v>0</v>
      </c>
      <c r="VMV80" s="321">
        <f t="shared" si="333"/>
        <v>0</v>
      </c>
      <c r="VMW80" s="321">
        <f t="shared" si="333"/>
        <v>0</v>
      </c>
      <c r="VMX80" s="321">
        <f t="shared" si="333"/>
        <v>0</v>
      </c>
      <c r="VMY80" s="321">
        <f t="shared" si="333"/>
        <v>0</v>
      </c>
      <c r="VMZ80" s="321">
        <f t="shared" si="333"/>
        <v>0</v>
      </c>
      <c r="VNA80" s="321">
        <f t="shared" si="333"/>
        <v>0</v>
      </c>
      <c r="VNB80" s="321">
        <f t="shared" si="333"/>
        <v>0</v>
      </c>
      <c r="VNC80" s="321">
        <f t="shared" si="333"/>
        <v>0</v>
      </c>
      <c r="VND80" s="321">
        <f t="shared" si="333"/>
        <v>0</v>
      </c>
      <c r="VNE80" s="321">
        <f t="shared" si="333"/>
        <v>0</v>
      </c>
      <c r="VNF80" s="321">
        <f t="shared" si="333"/>
        <v>0</v>
      </c>
      <c r="VNG80" s="321">
        <f t="shared" si="333"/>
        <v>0</v>
      </c>
      <c r="VNH80" s="321">
        <f t="shared" si="333"/>
        <v>0</v>
      </c>
      <c r="VNI80" s="321">
        <f t="shared" si="333"/>
        <v>0</v>
      </c>
      <c r="VNJ80" s="321">
        <f t="shared" si="333"/>
        <v>0</v>
      </c>
      <c r="VNK80" s="321">
        <f t="shared" si="333"/>
        <v>0</v>
      </c>
      <c r="VNL80" s="321">
        <f t="shared" si="333"/>
        <v>0</v>
      </c>
      <c r="VNM80" s="321">
        <f t="shared" si="333"/>
        <v>0</v>
      </c>
      <c r="VNN80" s="321">
        <f t="shared" si="333"/>
        <v>0</v>
      </c>
      <c r="VNO80" s="321">
        <f t="shared" si="334"/>
        <v>0</v>
      </c>
      <c r="VNP80" s="321">
        <f t="shared" si="334"/>
        <v>0</v>
      </c>
      <c r="VNQ80" s="321">
        <f t="shared" si="334"/>
        <v>0</v>
      </c>
      <c r="VNR80" s="321">
        <f t="shared" si="334"/>
        <v>0</v>
      </c>
      <c r="VNS80" s="321">
        <f t="shared" si="334"/>
        <v>0</v>
      </c>
      <c r="VNT80" s="321">
        <f t="shared" si="334"/>
        <v>0</v>
      </c>
      <c r="VNU80" s="321">
        <f t="shared" si="334"/>
        <v>0</v>
      </c>
      <c r="VNV80" s="321">
        <f t="shared" si="334"/>
        <v>0</v>
      </c>
      <c r="VNW80" s="321">
        <f t="shared" si="334"/>
        <v>0</v>
      </c>
      <c r="VNX80" s="321">
        <f t="shared" si="334"/>
        <v>0</v>
      </c>
      <c r="VNY80" s="321">
        <f t="shared" si="334"/>
        <v>0</v>
      </c>
      <c r="VNZ80" s="321">
        <f t="shared" si="334"/>
        <v>0</v>
      </c>
      <c r="VOA80" s="321">
        <f t="shared" si="334"/>
        <v>0</v>
      </c>
      <c r="VOB80" s="321">
        <f t="shared" si="334"/>
        <v>0</v>
      </c>
      <c r="VOC80" s="321">
        <f t="shared" si="334"/>
        <v>0</v>
      </c>
      <c r="VOD80" s="321">
        <f t="shared" si="334"/>
        <v>0</v>
      </c>
      <c r="VOE80" s="321">
        <f t="shared" si="334"/>
        <v>0</v>
      </c>
      <c r="VOF80" s="321">
        <f t="shared" si="334"/>
        <v>0</v>
      </c>
      <c r="VOG80" s="321">
        <f t="shared" si="334"/>
        <v>0</v>
      </c>
      <c r="VOH80" s="321">
        <f t="shared" si="334"/>
        <v>0</v>
      </c>
      <c r="VOI80" s="321">
        <f t="shared" si="334"/>
        <v>0</v>
      </c>
      <c r="VOJ80" s="321">
        <f t="shared" si="334"/>
        <v>0</v>
      </c>
      <c r="VOK80" s="321">
        <f t="shared" si="334"/>
        <v>0</v>
      </c>
      <c r="VOL80" s="321">
        <f t="shared" si="334"/>
        <v>0</v>
      </c>
      <c r="VOM80" s="321">
        <f t="shared" si="334"/>
        <v>0</v>
      </c>
      <c r="VON80" s="321">
        <f t="shared" si="334"/>
        <v>0</v>
      </c>
      <c r="VOO80" s="321">
        <f t="shared" si="334"/>
        <v>0</v>
      </c>
      <c r="VOP80" s="321">
        <f t="shared" si="334"/>
        <v>0</v>
      </c>
      <c r="VOQ80" s="321">
        <f t="shared" si="334"/>
        <v>0</v>
      </c>
      <c r="VOR80" s="321">
        <f t="shared" si="334"/>
        <v>0</v>
      </c>
      <c r="VOS80" s="321">
        <f t="shared" si="334"/>
        <v>0</v>
      </c>
      <c r="VOT80" s="321">
        <f t="shared" si="334"/>
        <v>0</v>
      </c>
      <c r="VOU80" s="321">
        <f t="shared" si="334"/>
        <v>0</v>
      </c>
      <c r="VOV80" s="321">
        <f t="shared" si="334"/>
        <v>0</v>
      </c>
      <c r="VOW80" s="321">
        <f t="shared" si="334"/>
        <v>0</v>
      </c>
      <c r="VOX80" s="321">
        <f t="shared" si="334"/>
        <v>0</v>
      </c>
      <c r="VOY80" s="321">
        <f t="shared" si="334"/>
        <v>0</v>
      </c>
      <c r="VOZ80" s="321">
        <f t="shared" si="334"/>
        <v>0</v>
      </c>
      <c r="VPA80" s="321">
        <f t="shared" si="334"/>
        <v>0</v>
      </c>
      <c r="VPB80" s="321">
        <f t="shared" si="334"/>
        <v>0</v>
      </c>
      <c r="VPC80" s="321">
        <f t="shared" si="334"/>
        <v>0</v>
      </c>
      <c r="VPD80" s="321">
        <f t="shared" si="334"/>
        <v>0</v>
      </c>
      <c r="VPE80" s="321">
        <f t="shared" si="334"/>
        <v>0</v>
      </c>
      <c r="VPF80" s="321">
        <f t="shared" si="334"/>
        <v>0</v>
      </c>
      <c r="VPG80" s="321">
        <f t="shared" si="334"/>
        <v>0</v>
      </c>
      <c r="VPH80" s="321">
        <f t="shared" si="334"/>
        <v>0</v>
      </c>
      <c r="VPI80" s="321">
        <f t="shared" si="334"/>
        <v>0</v>
      </c>
      <c r="VPJ80" s="321">
        <f t="shared" si="334"/>
        <v>0</v>
      </c>
      <c r="VPK80" s="321">
        <f t="shared" si="334"/>
        <v>0</v>
      </c>
      <c r="VPL80" s="321">
        <f t="shared" si="334"/>
        <v>0</v>
      </c>
      <c r="VPM80" s="321">
        <f t="shared" si="334"/>
        <v>0</v>
      </c>
      <c r="VPN80" s="321">
        <f t="shared" si="334"/>
        <v>0</v>
      </c>
      <c r="VPO80" s="321">
        <f t="shared" si="334"/>
        <v>0</v>
      </c>
      <c r="VPP80" s="321">
        <f t="shared" si="334"/>
        <v>0</v>
      </c>
      <c r="VPQ80" s="321">
        <f t="shared" si="334"/>
        <v>0</v>
      </c>
      <c r="VPR80" s="321">
        <f t="shared" si="334"/>
        <v>0</v>
      </c>
      <c r="VPS80" s="321">
        <f t="shared" si="334"/>
        <v>0</v>
      </c>
      <c r="VPT80" s="321">
        <f t="shared" si="334"/>
        <v>0</v>
      </c>
      <c r="VPU80" s="321">
        <f t="shared" si="334"/>
        <v>0</v>
      </c>
      <c r="VPV80" s="321">
        <f t="shared" si="334"/>
        <v>0</v>
      </c>
      <c r="VPW80" s="321">
        <f t="shared" si="334"/>
        <v>0</v>
      </c>
      <c r="VPX80" s="321">
        <f t="shared" si="334"/>
        <v>0</v>
      </c>
      <c r="VPY80" s="321">
        <f t="shared" si="334"/>
        <v>0</v>
      </c>
      <c r="VPZ80" s="321">
        <f t="shared" si="334"/>
        <v>0</v>
      </c>
      <c r="VQA80" s="321">
        <f t="shared" si="335"/>
        <v>0</v>
      </c>
      <c r="VQB80" s="321">
        <f t="shared" si="335"/>
        <v>0</v>
      </c>
      <c r="VQC80" s="321">
        <f t="shared" si="335"/>
        <v>0</v>
      </c>
      <c r="VQD80" s="321">
        <f t="shared" si="335"/>
        <v>0</v>
      </c>
      <c r="VQE80" s="321">
        <f t="shared" si="335"/>
        <v>0</v>
      </c>
      <c r="VQF80" s="321">
        <f t="shared" si="335"/>
        <v>0</v>
      </c>
      <c r="VQG80" s="321">
        <f t="shared" si="335"/>
        <v>0</v>
      </c>
      <c r="VQH80" s="321">
        <f t="shared" si="335"/>
        <v>0</v>
      </c>
      <c r="VQI80" s="321">
        <f t="shared" si="335"/>
        <v>0</v>
      </c>
      <c r="VQJ80" s="321">
        <f t="shared" si="335"/>
        <v>0</v>
      </c>
      <c r="VQK80" s="321">
        <f t="shared" si="335"/>
        <v>0</v>
      </c>
      <c r="VQL80" s="321">
        <f t="shared" si="335"/>
        <v>0</v>
      </c>
      <c r="VQM80" s="321">
        <f t="shared" si="335"/>
        <v>0</v>
      </c>
      <c r="VQN80" s="321">
        <f t="shared" si="335"/>
        <v>0</v>
      </c>
      <c r="VQO80" s="321">
        <f t="shared" si="335"/>
        <v>0</v>
      </c>
      <c r="VQP80" s="321">
        <f t="shared" si="335"/>
        <v>0</v>
      </c>
      <c r="VQQ80" s="321">
        <f t="shared" si="335"/>
        <v>0</v>
      </c>
      <c r="VQR80" s="321">
        <f t="shared" si="335"/>
        <v>0</v>
      </c>
      <c r="VQS80" s="321">
        <f t="shared" si="335"/>
        <v>0</v>
      </c>
      <c r="VQT80" s="321">
        <f t="shared" si="335"/>
        <v>0</v>
      </c>
      <c r="VQU80" s="321">
        <f t="shared" si="335"/>
        <v>0</v>
      </c>
      <c r="VQV80" s="321">
        <f t="shared" si="335"/>
        <v>0</v>
      </c>
      <c r="VQW80" s="321">
        <f t="shared" si="335"/>
        <v>0</v>
      </c>
      <c r="VQX80" s="321">
        <f t="shared" si="335"/>
        <v>0</v>
      </c>
      <c r="VQY80" s="321">
        <f t="shared" si="335"/>
        <v>0</v>
      </c>
      <c r="VQZ80" s="321">
        <f t="shared" si="335"/>
        <v>0</v>
      </c>
      <c r="VRA80" s="321">
        <f t="shared" si="335"/>
        <v>0</v>
      </c>
      <c r="VRB80" s="321">
        <f t="shared" si="335"/>
        <v>0</v>
      </c>
      <c r="VRC80" s="321">
        <f t="shared" si="335"/>
        <v>0</v>
      </c>
      <c r="VRD80" s="321">
        <f t="shared" si="335"/>
        <v>0</v>
      </c>
      <c r="VRE80" s="321">
        <f t="shared" si="335"/>
        <v>0</v>
      </c>
      <c r="VRF80" s="321">
        <f t="shared" si="335"/>
        <v>0</v>
      </c>
      <c r="VRG80" s="321">
        <f t="shared" si="335"/>
        <v>0</v>
      </c>
      <c r="VRH80" s="321">
        <f t="shared" si="335"/>
        <v>0</v>
      </c>
      <c r="VRI80" s="321">
        <f t="shared" si="335"/>
        <v>0</v>
      </c>
      <c r="VRJ80" s="321">
        <f t="shared" si="335"/>
        <v>0</v>
      </c>
      <c r="VRK80" s="321">
        <f t="shared" si="335"/>
        <v>0</v>
      </c>
      <c r="VRL80" s="321">
        <f t="shared" si="335"/>
        <v>0</v>
      </c>
      <c r="VRM80" s="321">
        <f t="shared" si="335"/>
        <v>0</v>
      </c>
      <c r="VRN80" s="321">
        <f t="shared" si="335"/>
        <v>0</v>
      </c>
      <c r="VRO80" s="321">
        <f t="shared" si="335"/>
        <v>0</v>
      </c>
      <c r="VRP80" s="321">
        <f t="shared" si="335"/>
        <v>0</v>
      </c>
      <c r="VRQ80" s="321">
        <f t="shared" si="335"/>
        <v>0</v>
      </c>
      <c r="VRR80" s="321">
        <f t="shared" si="335"/>
        <v>0</v>
      </c>
      <c r="VRS80" s="321">
        <f t="shared" si="335"/>
        <v>0</v>
      </c>
      <c r="VRT80" s="321">
        <f t="shared" si="335"/>
        <v>0</v>
      </c>
      <c r="VRU80" s="321">
        <f t="shared" si="335"/>
        <v>0</v>
      </c>
      <c r="VRV80" s="321">
        <f t="shared" si="335"/>
        <v>0</v>
      </c>
      <c r="VRW80" s="321">
        <f t="shared" si="335"/>
        <v>0</v>
      </c>
      <c r="VRX80" s="321">
        <f t="shared" si="335"/>
        <v>0</v>
      </c>
      <c r="VRY80" s="321">
        <f t="shared" si="335"/>
        <v>0</v>
      </c>
      <c r="VRZ80" s="321">
        <f t="shared" si="335"/>
        <v>0</v>
      </c>
      <c r="VSA80" s="321">
        <f t="shared" si="335"/>
        <v>0</v>
      </c>
      <c r="VSB80" s="321">
        <f t="shared" si="335"/>
        <v>0</v>
      </c>
      <c r="VSC80" s="321">
        <f t="shared" si="335"/>
        <v>0</v>
      </c>
      <c r="VSD80" s="321">
        <f t="shared" si="335"/>
        <v>0</v>
      </c>
      <c r="VSE80" s="321">
        <f t="shared" si="335"/>
        <v>0</v>
      </c>
      <c r="VSF80" s="321">
        <f t="shared" si="335"/>
        <v>0</v>
      </c>
      <c r="VSG80" s="321">
        <f t="shared" si="335"/>
        <v>0</v>
      </c>
      <c r="VSH80" s="321">
        <f t="shared" si="335"/>
        <v>0</v>
      </c>
      <c r="VSI80" s="321">
        <f t="shared" si="335"/>
        <v>0</v>
      </c>
      <c r="VSJ80" s="321">
        <f t="shared" si="335"/>
        <v>0</v>
      </c>
      <c r="VSK80" s="321">
        <f t="shared" si="335"/>
        <v>0</v>
      </c>
      <c r="VSL80" s="321">
        <f t="shared" si="335"/>
        <v>0</v>
      </c>
      <c r="VSM80" s="321">
        <f t="shared" si="336"/>
        <v>0</v>
      </c>
      <c r="VSN80" s="321">
        <f t="shared" si="336"/>
        <v>0</v>
      </c>
      <c r="VSO80" s="321">
        <f t="shared" si="336"/>
        <v>0</v>
      </c>
      <c r="VSP80" s="321">
        <f t="shared" si="336"/>
        <v>0</v>
      </c>
      <c r="VSQ80" s="321">
        <f t="shared" si="336"/>
        <v>0</v>
      </c>
      <c r="VSR80" s="321">
        <f t="shared" si="336"/>
        <v>0</v>
      </c>
      <c r="VSS80" s="321">
        <f t="shared" si="336"/>
        <v>0</v>
      </c>
      <c r="VST80" s="321">
        <f t="shared" si="336"/>
        <v>0</v>
      </c>
      <c r="VSU80" s="321">
        <f t="shared" si="336"/>
        <v>0</v>
      </c>
      <c r="VSV80" s="321">
        <f t="shared" si="336"/>
        <v>0</v>
      </c>
      <c r="VSW80" s="321">
        <f t="shared" si="336"/>
        <v>0</v>
      </c>
      <c r="VSX80" s="321">
        <f t="shared" si="336"/>
        <v>0</v>
      </c>
      <c r="VSY80" s="321">
        <f t="shared" si="336"/>
        <v>0</v>
      </c>
      <c r="VSZ80" s="321">
        <f t="shared" si="336"/>
        <v>0</v>
      </c>
      <c r="VTA80" s="321">
        <f t="shared" si="336"/>
        <v>0</v>
      </c>
      <c r="VTB80" s="321">
        <f t="shared" si="336"/>
        <v>0</v>
      </c>
      <c r="VTC80" s="321">
        <f t="shared" si="336"/>
        <v>0</v>
      </c>
      <c r="VTD80" s="321">
        <f t="shared" si="336"/>
        <v>0</v>
      </c>
      <c r="VTE80" s="321">
        <f t="shared" si="336"/>
        <v>0</v>
      </c>
      <c r="VTF80" s="321">
        <f t="shared" si="336"/>
        <v>0</v>
      </c>
      <c r="VTG80" s="321">
        <f t="shared" si="336"/>
        <v>0</v>
      </c>
      <c r="VTH80" s="321">
        <f t="shared" si="336"/>
        <v>0</v>
      </c>
      <c r="VTI80" s="321">
        <f t="shared" si="336"/>
        <v>0</v>
      </c>
      <c r="VTJ80" s="321">
        <f t="shared" si="336"/>
        <v>0</v>
      </c>
      <c r="VTK80" s="321">
        <f t="shared" si="336"/>
        <v>0</v>
      </c>
      <c r="VTL80" s="321">
        <f t="shared" si="336"/>
        <v>0</v>
      </c>
      <c r="VTM80" s="321">
        <f t="shared" si="336"/>
        <v>0</v>
      </c>
      <c r="VTN80" s="321">
        <f t="shared" si="336"/>
        <v>0</v>
      </c>
      <c r="VTO80" s="321">
        <f t="shared" si="336"/>
        <v>0</v>
      </c>
      <c r="VTP80" s="321">
        <f t="shared" si="336"/>
        <v>0</v>
      </c>
      <c r="VTQ80" s="321">
        <f t="shared" si="336"/>
        <v>0</v>
      </c>
      <c r="VTR80" s="321">
        <f t="shared" si="336"/>
        <v>0</v>
      </c>
      <c r="VTS80" s="321">
        <f t="shared" si="336"/>
        <v>0</v>
      </c>
      <c r="VTT80" s="321">
        <f t="shared" si="336"/>
        <v>0</v>
      </c>
      <c r="VTU80" s="321">
        <f t="shared" si="336"/>
        <v>0</v>
      </c>
      <c r="VTV80" s="321">
        <f t="shared" si="336"/>
        <v>0</v>
      </c>
      <c r="VTW80" s="321">
        <f t="shared" si="336"/>
        <v>0</v>
      </c>
      <c r="VTX80" s="321">
        <f t="shared" si="336"/>
        <v>0</v>
      </c>
      <c r="VTY80" s="321">
        <f t="shared" si="336"/>
        <v>0</v>
      </c>
      <c r="VTZ80" s="321">
        <f t="shared" si="336"/>
        <v>0</v>
      </c>
      <c r="VUA80" s="321">
        <f t="shared" si="336"/>
        <v>0</v>
      </c>
      <c r="VUB80" s="321">
        <f t="shared" si="336"/>
        <v>0</v>
      </c>
      <c r="VUC80" s="321">
        <f t="shared" si="336"/>
        <v>0</v>
      </c>
      <c r="VUD80" s="321">
        <f t="shared" si="336"/>
        <v>0</v>
      </c>
      <c r="VUE80" s="321">
        <f t="shared" si="336"/>
        <v>0</v>
      </c>
      <c r="VUF80" s="321">
        <f t="shared" si="336"/>
        <v>0</v>
      </c>
      <c r="VUG80" s="321">
        <f t="shared" si="336"/>
        <v>0</v>
      </c>
      <c r="VUH80" s="321">
        <f t="shared" si="336"/>
        <v>0</v>
      </c>
      <c r="VUI80" s="321">
        <f t="shared" si="336"/>
        <v>0</v>
      </c>
      <c r="VUJ80" s="321">
        <f t="shared" si="336"/>
        <v>0</v>
      </c>
      <c r="VUK80" s="321">
        <f t="shared" si="336"/>
        <v>0</v>
      </c>
      <c r="VUL80" s="321">
        <f t="shared" si="336"/>
        <v>0</v>
      </c>
      <c r="VUM80" s="321">
        <f t="shared" si="336"/>
        <v>0</v>
      </c>
      <c r="VUN80" s="321">
        <f t="shared" si="336"/>
        <v>0</v>
      </c>
      <c r="VUO80" s="321">
        <f t="shared" si="336"/>
        <v>0</v>
      </c>
      <c r="VUP80" s="321">
        <f t="shared" si="336"/>
        <v>0</v>
      </c>
      <c r="VUQ80" s="321">
        <f t="shared" si="336"/>
        <v>0</v>
      </c>
      <c r="VUR80" s="321">
        <f t="shared" si="336"/>
        <v>0</v>
      </c>
      <c r="VUS80" s="321">
        <f t="shared" si="336"/>
        <v>0</v>
      </c>
      <c r="VUT80" s="321">
        <f t="shared" si="336"/>
        <v>0</v>
      </c>
      <c r="VUU80" s="321">
        <f t="shared" si="336"/>
        <v>0</v>
      </c>
      <c r="VUV80" s="321">
        <f t="shared" si="336"/>
        <v>0</v>
      </c>
      <c r="VUW80" s="321">
        <f t="shared" si="336"/>
        <v>0</v>
      </c>
      <c r="VUX80" s="321">
        <f t="shared" si="336"/>
        <v>0</v>
      </c>
      <c r="VUY80" s="321">
        <f t="shared" si="337"/>
        <v>0</v>
      </c>
      <c r="VUZ80" s="321">
        <f t="shared" si="337"/>
        <v>0</v>
      </c>
      <c r="VVA80" s="321">
        <f t="shared" si="337"/>
        <v>0</v>
      </c>
      <c r="VVB80" s="321">
        <f t="shared" si="337"/>
        <v>0</v>
      </c>
      <c r="VVC80" s="321">
        <f t="shared" si="337"/>
        <v>0</v>
      </c>
      <c r="VVD80" s="321">
        <f t="shared" si="337"/>
        <v>0</v>
      </c>
      <c r="VVE80" s="321">
        <f t="shared" si="337"/>
        <v>0</v>
      </c>
      <c r="VVF80" s="321">
        <f t="shared" si="337"/>
        <v>0</v>
      </c>
      <c r="VVG80" s="321">
        <f t="shared" si="337"/>
        <v>0</v>
      </c>
      <c r="VVH80" s="321">
        <f t="shared" si="337"/>
        <v>0</v>
      </c>
      <c r="VVI80" s="321">
        <f t="shared" si="337"/>
        <v>0</v>
      </c>
      <c r="VVJ80" s="321">
        <f t="shared" si="337"/>
        <v>0</v>
      </c>
      <c r="VVK80" s="321">
        <f t="shared" si="337"/>
        <v>0</v>
      </c>
      <c r="VVL80" s="321">
        <f t="shared" si="337"/>
        <v>0</v>
      </c>
      <c r="VVM80" s="321">
        <f t="shared" si="337"/>
        <v>0</v>
      </c>
      <c r="VVN80" s="321">
        <f t="shared" si="337"/>
        <v>0</v>
      </c>
      <c r="VVO80" s="321">
        <f t="shared" si="337"/>
        <v>0</v>
      </c>
      <c r="VVP80" s="321">
        <f t="shared" si="337"/>
        <v>0</v>
      </c>
      <c r="VVQ80" s="321">
        <f t="shared" si="337"/>
        <v>0</v>
      </c>
      <c r="VVR80" s="321">
        <f t="shared" si="337"/>
        <v>0</v>
      </c>
      <c r="VVS80" s="321">
        <f t="shared" si="337"/>
        <v>0</v>
      </c>
      <c r="VVT80" s="321">
        <f t="shared" si="337"/>
        <v>0</v>
      </c>
      <c r="VVU80" s="321">
        <f t="shared" si="337"/>
        <v>0</v>
      </c>
      <c r="VVV80" s="321">
        <f t="shared" si="337"/>
        <v>0</v>
      </c>
      <c r="VVW80" s="321">
        <f t="shared" si="337"/>
        <v>0</v>
      </c>
      <c r="VVX80" s="321">
        <f t="shared" si="337"/>
        <v>0</v>
      </c>
      <c r="VVY80" s="321">
        <f t="shared" si="337"/>
        <v>0</v>
      </c>
      <c r="VVZ80" s="321">
        <f t="shared" si="337"/>
        <v>0</v>
      </c>
      <c r="VWA80" s="321">
        <f t="shared" si="337"/>
        <v>0</v>
      </c>
      <c r="VWB80" s="321">
        <f t="shared" si="337"/>
        <v>0</v>
      </c>
      <c r="VWC80" s="321">
        <f t="shared" si="337"/>
        <v>0</v>
      </c>
      <c r="VWD80" s="321">
        <f t="shared" si="337"/>
        <v>0</v>
      </c>
      <c r="VWE80" s="321">
        <f t="shared" si="337"/>
        <v>0</v>
      </c>
      <c r="VWF80" s="321">
        <f t="shared" si="337"/>
        <v>0</v>
      </c>
      <c r="VWG80" s="321">
        <f t="shared" si="337"/>
        <v>0</v>
      </c>
      <c r="VWH80" s="321">
        <f t="shared" si="337"/>
        <v>0</v>
      </c>
      <c r="VWI80" s="321">
        <f t="shared" si="337"/>
        <v>0</v>
      </c>
      <c r="VWJ80" s="321">
        <f t="shared" si="337"/>
        <v>0</v>
      </c>
      <c r="VWK80" s="321">
        <f t="shared" si="337"/>
        <v>0</v>
      </c>
      <c r="VWL80" s="321">
        <f t="shared" si="337"/>
        <v>0</v>
      </c>
      <c r="VWM80" s="321">
        <f t="shared" si="337"/>
        <v>0</v>
      </c>
      <c r="VWN80" s="321">
        <f t="shared" si="337"/>
        <v>0</v>
      </c>
      <c r="VWO80" s="321">
        <f t="shared" si="337"/>
        <v>0</v>
      </c>
      <c r="VWP80" s="321">
        <f t="shared" si="337"/>
        <v>0</v>
      </c>
      <c r="VWQ80" s="321">
        <f t="shared" si="337"/>
        <v>0</v>
      </c>
      <c r="VWR80" s="321">
        <f t="shared" si="337"/>
        <v>0</v>
      </c>
      <c r="VWS80" s="321">
        <f t="shared" si="337"/>
        <v>0</v>
      </c>
      <c r="VWT80" s="321">
        <f t="shared" si="337"/>
        <v>0</v>
      </c>
      <c r="VWU80" s="321">
        <f t="shared" si="337"/>
        <v>0</v>
      </c>
      <c r="VWV80" s="321">
        <f t="shared" si="337"/>
        <v>0</v>
      </c>
      <c r="VWW80" s="321">
        <f t="shared" si="337"/>
        <v>0</v>
      </c>
      <c r="VWX80" s="321">
        <f t="shared" si="337"/>
        <v>0</v>
      </c>
      <c r="VWY80" s="321">
        <f t="shared" si="337"/>
        <v>0</v>
      </c>
      <c r="VWZ80" s="321">
        <f t="shared" si="337"/>
        <v>0</v>
      </c>
      <c r="VXA80" s="321">
        <f t="shared" si="337"/>
        <v>0</v>
      </c>
      <c r="VXB80" s="321">
        <f t="shared" si="337"/>
        <v>0</v>
      </c>
      <c r="VXC80" s="321">
        <f t="shared" si="337"/>
        <v>0</v>
      </c>
      <c r="VXD80" s="321">
        <f t="shared" si="337"/>
        <v>0</v>
      </c>
      <c r="VXE80" s="321">
        <f t="shared" si="337"/>
        <v>0</v>
      </c>
      <c r="VXF80" s="321">
        <f t="shared" si="337"/>
        <v>0</v>
      </c>
      <c r="VXG80" s="321">
        <f t="shared" si="337"/>
        <v>0</v>
      </c>
      <c r="VXH80" s="321">
        <f t="shared" si="337"/>
        <v>0</v>
      </c>
      <c r="VXI80" s="321">
        <f t="shared" si="337"/>
        <v>0</v>
      </c>
      <c r="VXJ80" s="321">
        <f t="shared" si="337"/>
        <v>0</v>
      </c>
      <c r="VXK80" s="321">
        <f t="shared" si="338"/>
        <v>0</v>
      </c>
      <c r="VXL80" s="321">
        <f t="shared" si="338"/>
        <v>0</v>
      </c>
      <c r="VXM80" s="321">
        <f t="shared" si="338"/>
        <v>0</v>
      </c>
      <c r="VXN80" s="321">
        <f t="shared" si="338"/>
        <v>0</v>
      </c>
      <c r="VXO80" s="321">
        <f t="shared" si="338"/>
        <v>0</v>
      </c>
      <c r="VXP80" s="321">
        <f t="shared" si="338"/>
        <v>0</v>
      </c>
      <c r="VXQ80" s="321">
        <f t="shared" si="338"/>
        <v>0</v>
      </c>
      <c r="VXR80" s="321">
        <f t="shared" si="338"/>
        <v>0</v>
      </c>
      <c r="VXS80" s="321">
        <f t="shared" si="338"/>
        <v>0</v>
      </c>
      <c r="VXT80" s="321">
        <f t="shared" si="338"/>
        <v>0</v>
      </c>
      <c r="VXU80" s="321">
        <f t="shared" si="338"/>
        <v>0</v>
      </c>
      <c r="VXV80" s="321">
        <f t="shared" si="338"/>
        <v>0</v>
      </c>
      <c r="VXW80" s="321">
        <f t="shared" si="338"/>
        <v>0</v>
      </c>
      <c r="VXX80" s="321">
        <f t="shared" si="338"/>
        <v>0</v>
      </c>
      <c r="VXY80" s="321">
        <f t="shared" si="338"/>
        <v>0</v>
      </c>
      <c r="VXZ80" s="321">
        <f t="shared" si="338"/>
        <v>0</v>
      </c>
      <c r="VYA80" s="321">
        <f t="shared" si="338"/>
        <v>0</v>
      </c>
      <c r="VYB80" s="321">
        <f t="shared" si="338"/>
        <v>0</v>
      </c>
      <c r="VYC80" s="321">
        <f t="shared" si="338"/>
        <v>0</v>
      </c>
      <c r="VYD80" s="321">
        <f t="shared" si="338"/>
        <v>0</v>
      </c>
      <c r="VYE80" s="321">
        <f t="shared" si="338"/>
        <v>0</v>
      </c>
      <c r="VYF80" s="321">
        <f t="shared" si="338"/>
        <v>0</v>
      </c>
      <c r="VYG80" s="321">
        <f t="shared" si="338"/>
        <v>0</v>
      </c>
      <c r="VYH80" s="321">
        <f t="shared" si="338"/>
        <v>0</v>
      </c>
      <c r="VYI80" s="321">
        <f t="shared" si="338"/>
        <v>0</v>
      </c>
      <c r="VYJ80" s="321">
        <f t="shared" si="338"/>
        <v>0</v>
      </c>
      <c r="VYK80" s="321">
        <f t="shared" si="338"/>
        <v>0</v>
      </c>
      <c r="VYL80" s="321">
        <f t="shared" si="338"/>
        <v>0</v>
      </c>
      <c r="VYM80" s="321">
        <f t="shared" si="338"/>
        <v>0</v>
      </c>
      <c r="VYN80" s="321">
        <f t="shared" si="338"/>
        <v>0</v>
      </c>
      <c r="VYO80" s="321">
        <f t="shared" si="338"/>
        <v>0</v>
      </c>
      <c r="VYP80" s="321">
        <f t="shared" si="338"/>
        <v>0</v>
      </c>
      <c r="VYQ80" s="321">
        <f t="shared" si="338"/>
        <v>0</v>
      </c>
      <c r="VYR80" s="321">
        <f t="shared" si="338"/>
        <v>0</v>
      </c>
      <c r="VYS80" s="321">
        <f t="shared" si="338"/>
        <v>0</v>
      </c>
      <c r="VYT80" s="321">
        <f t="shared" si="338"/>
        <v>0</v>
      </c>
      <c r="VYU80" s="321">
        <f t="shared" si="338"/>
        <v>0</v>
      </c>
      <c r="VYV80" s="321">
        <f t="shared" si="338"/>
        <v>0</v>
      </c>
      <c r="VYW80" s="321">
        <f t="shared" si="338"/>
        <v>0</v>
      </c>
      <c r="VYX80" s="321">
        <f t="shared" si="338"/>
        <v>0</v>
      </c>
      <c r="VYY80" s="321">
        <f t="shared" si="338"/>
        <v>0</v>
      </c>
      <c r="VYZ80" s="321">
        <f t="shared" si="338"/>
        <v>0</v>
      </c>
      <c r="VZA80" s="321">
        <f t="shared" si="338"/>
        <v>0</v>
      </c>
      <c r="VZB80" s="321">
        <f t="shared" si="338"/>
        <v>0</v>
      </c>
      <c r="VZC80" s="321">
        <f t="shared" si="338"/>
        <v>0</v>
      </c>
      <c r="VZD80" s="321">
        <f t="shared" si="338"/>
        <v>0</v>
      </c>
      <c r="VZE80" s="321">
        <f t="shared" si="338"/>
        <v>0</v>
      </c>
      <c r="VZF80" s="321">
        <f t="shared" si="338"/>
        <v>0</v>
      </c>
      <c r="VZG80" s="321">
        <f t="shared" si="338"/>
        <v>0</v>
      </c>
      <c r="VZH80" s="321">
        <f t="shared" si="338"/>
        <v>0</v>
      </c>
      <c r="VZI80" s="321">
        <f t="shared" si="338"/>
        <v>0</v>
      </c>
      <c r="VZJ80" s="321">
        <f t="shared" si="338"/>
        <v>0</v>
      </c>
      <c r="VZK80" s="321">
        <f t="shared" si="338"/>
        <v>0</v>
      </c>
      <c r="VZL80" s="321">
        <f t="shared" si="338"/>
        <v>0</v>
      </c>
      <c r="VZM80" s="321">
        <f t="shared" si="338"/>
        <v>0</v>
      </c>
      <c r="VZN80" s="321">
        <f t="shared" si="338"/>
        <v>0</v>
      </c>
      <c r="VZO80" s="321">
        <f t="shared" si="338"/>
        <v>0</v>
      </c>
      <c r="VZP80" s="321">
        <f t="shared" si="338"/>
        <v>0</v>
      </c>
      <c r="VZQ80" s="321">
        <f t="shared" si="338"/>
        <v>0</v>
      </c>
      <c r="VZR80" s="321">
        <f t="shared" si="338"/>
        <v>0</v>
      </c>
      <c r="VZS80" s="321">
        <f t="shared" si="338"/>
        <v>0</v>
      </c>
      <c r="VZT80" s="321">
        <f t="shared" si="338"/>
        <v>0</v>
      </c>
      <c r="VZU80" s="321">
        <f t="shared" si="338"/>
        <v>0</v>
      </c>
      <c r="VZV80" s="321">
        <f t="shared" si="338"/>
        <v>0</v>
      </c>
      <c r="VZW80" s="321">
        <f t="shared" si="339"/>
        <v>0</v>
      </c>
      <c r="VZX80" s="321">
        <f t="shared" si="339"/>
        <v>0</v>
      </c>
      <c r="VZY80" s="321">
        <f t="shared" si="339"/>
        <v>0</v>
      </c>
      <c r="VZZ80" s="321">
        <f t="shared" si="339"/>
        <v>0</v>
      </c>
      <c r="WAA80" s="321">
        <f t="shared" si="339"/>
        <v>0</v>
      </c>
      <c r="WAB80" s="321">
        <f t="shared" si="339"/>
        <v>0</v>
      </c>
      <c r="WAC80" s="321">
        <f t="shared" si="339"/>
        <v>0</v>
      </c>
      <c r="WAD80" s="321">
        <f t="shared" si="339"/>
        <v>0</v>
      </c>
      <c r="WAE80" s="321">
        <f t="shared" si="339"/>
        <v>0</v>
      </c>
      <c r="WAF80" s="321">
        <f t="shared" si="339"/>
        <v>0</v>
      </c>
      <c r="WAG80" s="321">
        <f t="shared" si="339"/>
        <v>0</v>
      </c>
      <c r="WAH80" s="321">
        <f t="shared" si="339"/>
        <v>0</v>
      </c>
      <c r="WAI80" s="321">
        <f t="shared" si="339"/>
        <v>0</v>
      </c>
      <c r="WAJ80" s="321">
        <f t="shared" si="339"/>
        <v>0</v>
      </c>
      <c r="WAK80" s="321">
        <f t="shared" si="339"/>
        <v>0</v>
      </c>
      <c r="WAL80" s="321">
        <f t="shared" si="339"/>
        <v>0</v>
      </c>
      <c r="WAM80" s="321">
        <f t="shared" si="339"/>
        <v>0</v>
      </c>
      <c r="WAN80" s="321">
        <f t="shared" si="339"/>
        <v>0</v>
      </c>
      <c r="WAO80" s="321">
        <f t="shared" si="339"/>
        <v>0</v>
      </c>
      <c r="WAP80" s="321">
        <f t="shared" si="339"/>
        <v>0</v>
      </c>
      <c r="WAQ80" s="321">
        <f t="shared" si="339"/>
        <v>0</v>
      </c>
      <c r="WAR80" s="321">
        <f t="shared" si="339"/>
        <v>0</v>
      </c>
      <c r="WAS80" s="321">
        <f t="shared" si="339"/>
        <v>0</v>
      </c>
      <c r="WAT80" s="321">
        <f t="shared" si="339"/>
        <v>0</v>
      </c>
      <c r="WAU80" s="321">
        <f t="shared" si="339"/>
        <v>0</v>
      </c>
      <c r="WAV80" s="321">
        <f t="shared" si="339"/>
        <v>0</v>
      </c>
      <c r="WAW80" s="321">
        <f t="shared" si="339"/>
        <v>0</v>
      </c>
      <c r="WAX80" s="321">
        <f t="shared" si="339"/>
        <v>0</v>
      </c>
      <c r="WAY80" s="321">
        <f t="shared" si="339"/>
        <v>0</v>
      </c>
      <c r="WAZ80" s="321">
        <f t="shared" si="339"/>
        <v>0</v>
      </c>
      <c r="WBA80" s="321">
        <f t="shared" si="339"/>
        <v>0</v>
      </c>
      <c r="WBB80" s="321">
        <f t="shared" si="339"/>
        <v>0</v>
      </c>
      <c r="WBC80" s="321">
        <f t="shared" si="339"/>
        <v>0</v>
      </c>
      <c r="WBD80" s="321">
        <f t="shared" si="339"/>
        <v>0</v>
      </c>
      <c r="WBE80" s="321">
        <f t="shared" si="339"/>
        <v>0</v>
      </c>
      <c r="WBF80" s="321">
        <f t="shared" si="339"/>
        <v>0</v>
      </c>
      <c r="WBG80" s="321">
        <f t="shared" si="339"/>
        <v>0</v>
      </c>
      <c r="WBH80" s="321">
        <f t="shared" si="339"/>
        <v>0</v>
      </c>
      <c r="WBI80" s="321">
        <f t="shared" si="339"/>
        <v>0</v>
      </c>
      <c r="WBJ80" s="321">
        <f t="shared" si="339"/>
        <v>0</v>
      </c>
      <c r="WBK80" s="321">
        <f t="shared" si="339"/>
        <v>0</v>
      </c>
      <c r="WBL80" s="321">
        <f t="shared" si="339"/>
        <v>0</v>
      </c>
      <c r="WBM80" s="321">
        <f t="shared" si="339"/>
        <v>0</v>
      </c>
      <c r="WBN80" s="321">
        <f t="shared" si="339"/>
        <v>0</v>
      </c>
      <c r="WBO80" s="321">
        <f t="shared" si="339"/>
        <v>0</v>
      </c>
      <c r="WBP80" s="321">
        <f t="shared" si="339"/>
        <v>0</v>
      </c>
      <c r="WBQ80" s="321">
        <f t="shared" si="339"/>
        <v>0</v>
      </c>
      <c r="WBR80" s="321">
        <f t="shared" si="339"/>
        <v>0</v>
      </c>
      <c r="WBS80" s="321">
        <f t="shared" si="339"/>
        <v>0</v>
      </c>
      <c r="WBT80" s="321">
        <f t="shared" si="339"/>
        <v>0</v>
      </c>
      <c r="WBU80" s="321">
        <f t="shared" si="339"/>
        <v>0</v>
      </c>
      <c r="WBV80" s="321">
        <f t="shared" si="339"/>
        <v>0</v>
      </c>
      <c r="WBW80" s="321">
        <f t="shared" si="339"/>
        <v>0</v>
      </c>
      <c r="WBX80" s="321">
        <f t="shared" si="339"/>
        <v>0</v>
      </c>
      <c r="WBY80" s="321">
        <f t="shared" si="339"/>
        <v>0</v>
      </c>
      <c r="WBZ80" s="321">
        <f t="shared" si="339"/>
        <v>0</v>
      </c>
      <c r="WCA80" s="321">
        <f t="shared" si="339"/>
        <v>0</v>
      </c>
      <c r="WCB80" s="321">
        <f t="shared" si="339"/>
        <v>0</v>
      </c>
      <c r="WCC80" s="321">
        <f t="shared" si="339"/>
        <v>0</v>
      </c>
      <c r="WCD80" s="321">
        <f t="shared" si="339"/>
        <v>0</v>
      </c>
      <c r="WCE80" s="321">
        <f t="shared" si="339"/>
        <v>0</v>
      </c>
      <c r="WCF80" s="321">
        <f t="shared" si="339"/>
        <v>0</v>
      </c>
      <c r="WCG80" s="321">
        <f t="shared" si="339"/>
        <v>0</v>
      </c>
      <c r="WCH80" s="321">
        <f t="shared" si="339"/>
        <v>0</v>
      </c>
      <c r="WCI80" s="321">
        <f t="shared" si="340"/>
        <v>0</v>
      </c>
      <c r="WCJ80" s="321">
        <f t="shared" si="340"/>
        <v>0</v>
      </c>
      <c r="WCK80" s="321">
        <f t="shared" si="340"/>
        <v>0</v>
      </c>
      <c r="WCL80" s="321">
        <f t="shared" si="340"/>
        <v>0</v>
      </c>
      <c r="WCM80" s="321">
        <f t="shared" si="340"/>
        <v>0</v>
      </c>
      <c r="WCN80" s="321">
        <f t="shared" si="340"/>
        <v>0</v>
      </c>
      <c r="WCO80" s="321">
        <f t="shared" si="340"/>
        <v>0</v>
      </c>
      <c r="WCP80" s="321">
        <f t="shared" si="340"/>
        <v>0</v>
      </c>
      <c r="WCQ80" s="321">
        <f t="shared" si="340"/>
        <v>0</v>
      </c>
      <c r="WCR80" s="321">
        <f t="shared" si="340"/>
        <v>0</v>
      </c>
      <c r="WCS80" s="321">
        <f t="shared" si="340"/>
        <v>0</v>
      </c>
      <c r="WCT80" s="321">
        <f t="shared" si="340"/>
        <v>0</v>
      </c>
      <c r="WCU80" s="321">
        <f t="shared" si="340"/>
        <v>0</v>
      </c>
      <c r="WCV80" s="321">
        <f t="shared" si="340"/>
        <v>0</v>
      </c>
      <c r="WCW80" s="321">
        <f t="shared" si="340"/>
        <v>0</v>
      </c>
      <c r="WCX80" s="321">
        <f t="shared" si="340"/>
        <v>0</v>
      </c>
      <c r="WCY80" s="321">
        <f t="shared" si="340"/>
        <v>0</v>
      </c>
      <c r="WCZ80" s="321">
        <f t="shared" si="340"/>
        <v>0</v>
      </c>
      <c r="WDA80" s="321">
        <f t="shared" si="340"/>
        <v>0</v>
      </c>
      <c r="WDB80" s="321">
        <f t="shared" si="340"/>
        <v>0</v>
      </c>
      <c r="WDC80" s="321">
        <f t="shared" si="340"/>
        <v>0</v>
      </c>
      <c r="WDD80" s="321">
        <f t="shared" si="340"/>
        <v>0</v>
      </c>
      <c r="WDE80" s="321">
        <f t="shared" si="340"/>
        <v>0</v>
      </c>
      <c r="WDF80" s="321">
        <f t="shared" si="340"/>
        <v>0</v>
      </c>
      <c r="WDG80" s="321">
        <f t="shared" si="340"/>
        <v>0</v>
      </c>
      <c r="WDH80" s="321">
        <f t="shared" si="340"/>
        <v>0</v>
      </c>
      <c r="WDI80" s="321">
        <f t="shared" si="340"/>
        <v>0</v>
      </c>
      <c r="WDJ80" s="321">
        <f t="shared" si="340"/>
        <v>0</v>
      </c>
      <c r="WDK80" s="321">
        <f t="shared" si="340"/>
        <v>0</v>
      </c>
      <c r="WDL80" s="321">
        <f t="shared" si="340"/>
        <v>0</v>
      </c>
      <c r="WDM80" s="321">
        <f t="shared" si="340"/>
        <v>0</v>
      </c>
      <c r="WDN80" s="321">
        <f t="shared" si="340"/>
        <v>0</v>
      </c>
      <c r="WDO80" s="321">
        <f t="shared" si="340"/>
        <v>0</v>
      </c>
      <c r="WDP80" s="321">
        <f t="shared" si="340"/>
        <v>0</v>
      </c>
      <c r="WDQ80" s="321">
        <f t="shared" si="340"/>
        <v>0</v>
      </c>
      <c r="WDR80" s="321">
        <f t="shared" si="340"/>
        <v>0</v>
      </c>
      <c r="WDS80" s="321">
        <f t="shared" si="340"/>
        <v>0</v>
      </c>
      <c r="WDT80" s="321">
        <f t="shared" si="340"/>
        <v>0</v>
      </c>
      <c r="WDU80" s="321">
        <f t="shared" si="340"/>
        <v>0</v>
      </c>
      <c r="WDV80" s="321">
        <f t="shared" si="340"/>
        <v>0</v>
      </c>
      <c r="WDW80" s="321">
        <f t="shared" si="340"/>
        <v>0</v>
      </c>
      <c r="WDX80" s="321">
        <f t="shared" si="340"/>
        <v>0</v>
      </c>
      <c r="WDY80" s="321">
        <f t="shared" si="340"/>
        <v>0</v>
      </c>
      <c r="WDZ80" s="321">
        <f t="shared" si="340"/>
        <v>0</v>
      </c>
      <c r="WEA80" s="321">
        <f t="shared" si="340"/>
        <v>0</v>
      </c>
      <c r="WEB80" s="321">
        <f t="shared" si="340"/>
        <v>0</v>
      </c>
      <c r="WEC80" s="321">
        <f t="shared" si="340"/>
        <v>0</v>
      </c>
      <c r="WED80" s="321">
        <f t="shared" si="340"/>
        <v>0</v>
      </c>
      <c r="WEE80" s="321">
        <f t="shared" si="340"/>
        <v>0</v>
      </c>
      <c r="WEF80" s="321">
        <f t="shared" si="340"/>
        <v>0</v>
      </c>
      <c r="WEG80" s="321">
        <f t="shared" si="340"/>
        <v>0</v>
      </c>
      <c r="WEH80" s="321">
        <f t="shared" si="340"/>
        <v>0</v>
      </c>
      <c r="WEI80" s="321">
        <f t="shared" si="340"/>
        <v>0</v>
      </c>
      <c r="WEJ80" s="321">
        <f t="shared" si="340"/>
        <v>0</v>
      </c>
      <c r="WEK80" s="321">
        <f t="shared" si="340"/>
        <v>0</v>
      </c>
      <c r="WEL80" s="321">
        <f t="shared" si="340"/>
        <v>0</v>
      </c>
      <c r="WEM80" s="321">
        <f t="shared" si="340"/>
        <v>0</v>
      </c>
      <c r="WEN80" s="321">
        <f t="shared" si="340"/>
        <v>0</v>
      </c>
      <c r="WEO80" s="321">
        <f t="shared" si="340"/>
        <v>0</v>
      </c>
      <c r="WEP80" s="321">
        <f t="shared" si="340"/>
        <v>0</v>
      </c>
      <c r="WEQ80" s="321">
        <f t="shared" si="340"/>
        <v>0</v>
      </c>
      <c r="WER80" s="321">
        <f t="shared" si="340"/>
        <v>0</v>
      </c>
      <c r="WES80" s="321">
        <f t="shared" si="340"/>
        <v>0</v>
      </c>
      <c r="WET80" s="321">
        <f t="shared" si="340"/>
        <v>0</v>
      </c>
      <c r="WEU80" s="321">
        <f t="shared" si="341"/>
        <v>0</v>
      </c>
      <c r="WEV80" s="321">
        <f t="shared" si="341"/>
        <v>0</v>
      </c>
      <c r="WEW80" s="321">
        <f t="shared" si="341"/>
        <v>0</v>
      </c>
      <c r="WEX80" s="321">
        <f t="shared" si="341"/>
        <v>0</v>
      </c>
      <c r="WEY80" s="321">
        <f t="shared" si="341"/>
        <v>0</v>
      </c>
      <c r="WEZ80" s="321">
        <f t="shared" si="341"/>
        <v>0</v>
      </c>
      <c r="WFA80" s="321">
        <f t="shared" si="341"/>
        <v>0</v>
      </c>
      <c r="WFB80" s="321">
        <f t="shared" si="341"/>
        <v>0</v>
      </c>
      <c r="WFC80" s="321">
        <f t="shared" si="341"/>
        <v>0</v>
      </c>
      <c r="WFD80" s="321">
        <f t="shared" si="341"/>
        <v>0</v>
      </c>
      <c r="WFE80" s="321">
        <f t="shared" si="341"/>
        <v>0</v>
      </c>
      <c r="WFF80" s="321">
        <f t="shared" si="341"/>
        <v>0</v>
      </c>
      <c r="WFG80" s="321">
        <f t="shared" si="341"/>
        <v>0</v>
      </c>
      <c r="WFH80" s="321">
        <f t="shared" si="341"/>
        <v>0</v>
      </c>
      <c r="WFI80" s="321">
        <f t="shared" si="341"/>
        <v>0</v>
      </c>
      <c r="WFJ80" s="321">
        <f t="shared" si="341"/>
        <v>0</v>
      </c>
      <c r="WFK80" s="321">
        <f t="shared" si="341"/>
        <v>0</v>
      </c>
      <c r="WFL80" s="321">
        <f t="shared" si="341"/>
        <v>0</v>
      </c>
      <c r="WFM80" s="321">
        <f t="shared" si="341"/>
        <v>0</v>
      </c>
      <c r="WFN80" s="321">
        <f t="shared" si="341"/>
        <v>0</v>
      </c>
      <c r="WFO80" s="321">
        <f t="shared" si="341"/>
        <v>0</v>
      </c>
      <c r="WFP80" s="321">
        <f t="shared" si="341"/>
        <v>0</v>
      </c>
      <c r="WFQ80" s="321">
        <f t="shared" si="341"/>
        <v>0</v>
      </c>
      <c r="WFR80" s="321">
        <f t="shared" si="341"/>
        <v>0</v>
      </c>
      <c r="WFS80" s="321">
        <f t="shared" si="341"/>
        <v>0</v>
      </c>
      <c r="WFT80" s="321">
        <f t="shared" si="341"/>
        <v>0</v>
      </c>
      <c r="WFU80" s="321">
        <f t="shared" si="341"/>
        <v>0</v>
      </c>
      <c r="WFV80" s="321">
        <f t="shared" si="341"/>
        <v>0</v>
      </c>
      <c r="WFW80" s="321">
        <f t="shared" si="341"/>
        <v>0</v>
      </c>
      <c r="WFX80" s="321">
        <f t="shared" si="341"/>
        <v>0</v>
      </c>
      <c r="WFY80" s="321">
        <f t="shared" si="341"/>
        <v>0</v>
      </c>
      <c r="WFZ80" s="321">
        <f t="shared" si="341"/>
        <v>0</v>
      </c>
      <c r="WGA80" s="321">
        <f t="shared" si="341"/>
        <v>0</v>
      </c>
      <c r="WGB80" s="321">
        <f t="shared" si="341"/>
        <v>0</v>
      </c>
      <c r="WGC80" s="321">
        <f t="shared" si="341"/>
        <v>0</v>
      </c>
      <c r="WGD80" s="321">
        <f t="shared" si="341"/>
        <v>0</v>
      </c>
      <c r="WGE80" s="321">
        <f t="shared" si="341"/>
        <v>0</v>
      </c>
      <c r="WGF80" s="321">
        <f t="shared" si="341"/>
        <v>0</v>
      </c>
      <c r="WGG80" s="321">
        <f t="shared" si="341"/>
        <v>0</v>
      </c>
      <c r="WGH80" s="321">
        <f t="shared" si="341"/>
        <v>0</v>
      </c>
      <c r="WGI80" s="321">
        <f t="shared" si="341"/>
        <v>0</v>
      </c>
      <c r="WGJ80" s="321">
        <f t="shared" si="341"/>
        <v>0</v>
      </c>
      <c r="WGK80" s="321">
        <f t="shared" si="341"/>
        <v>0</v>
      </c>
      <c r="WGL80" s="321">
        <f t="shared" si="341"/>
        <v>0</v>
      </c>
      <c r="WGM80" s="321">
        <f t="shared" si="341"/>
        <v>0</v>
      </c>
      <c r="WGN80" s="321">
        <f t="shared" si="341"/>
        <v>0</v>
      </c>
      <c r="WGO80" s="321">
        <f t="shared" si="341"/>
        <v>0</v>
      </c>
      <c r="WGP80" s="321">
        <f t="shared" si="341"/>
        <v>0</v>
      </c>
      <c r="WGQ80" s="321">
        <f t="shared" si="341"/>
        <v>0</v>
      </c>
      <c r="WGR80" s="321">
        <f t="shared" si="341"/>
        <v>0</v>
      </c>
      <c r="WGS80" s="321">
        <f t="shared" si="341"/>
        <v>0</v>
      </c>
      <c r="WGT80" s="321">
        <f t="shared" si="341"/>
        <v>0</v>
      </c>
      <c r="WGU80" s="321">
        <f t="shared" si="341"/>
        <v>0</v>
      </c>
      <c r="WGV80" s="321">
        <f t="shared" si="341"/>
        <v>0</v>
      </c>
      <c r="WGW80" s="321">
        <f t="shared" si="341"/>
        <v>0</v>
      </c>
      <c r="WGX80" s="321">
        <f t="shared" si="341"/>
        <v>0</v>
      </c>
      <c r="WGY80" s="321">
        <f t="shared" si="341"/>
        <v>0</v>
      </c>
      <c r="WGZ80" s="321">
        <f t="shared" si="341"/>
        <v>0</v>
      </c>
      <c r="WHA80" s="321">
        <f t="shared" si="341"/>
        <v>0</v>
      </c>
      <c r="WHB80" s="321">
        <f t="shared" si="341"/>
        <v>0</v>
      </c>
      <c r="WHC80" s="321">
        <f t="shared" si="341"/>
        <v>0</v>
      </c>
      <c r="WHD80" s="321">
        <f t="shared" si="341"/>
        <v>0</v>
      </c>
      <c r="WHE80" s="321">
        <f t="shared" si="341"/>
        <v>0</v>
      </c>
      <c r="WHF80" s="321">
        <f t="shared" si="341"/>
        <v>0</v>
      </c>
      <c r="WHG80" s="321">
        <f t="shared" si="342"/>
        <v>0</v>
      </c>
      <c r="WHH80" s="321">
        <f t="shared" si="342"/>
        <v>0</v>
      </c>
      <c r="WHI80" s="321">
        <f t="shared" si="342"/>
        <v>0</v>
      </c>
      <c r="WHJ80" s="321">
        <f t="shared" si="342"/>
        <v>0</v>
      </c>
      <c r="WHK80" s="321">
        <f t="shared" si="342"/>
        <v>0</v>
      </c>
      <c r="WHL80" s="321">
        <f t="shared" si="342"/>
        <v>0</v>
      </c>
      <c r="WHM80" s="321">
        <f t="shared" si="342"/>
        <v>0</v>
      </c>
      <c r="WHN80" s="321">
        <f t="shared" si="342"/>
        <v>0</v>
      </c>
      <c r="WHO80" s="321">
        <f t="shared" si="342"/>
        <v>0</v>
      </c>
      <c r="WHP80" s="321">
        <f t="shared" si="342"/>
        <v>0</v>
      </c>
      <c r="WHQ80" s="321">
        <f t="shared" si="342"/>
        <v>0</v>
      </c>
      <c r="WHR80" s="321">
        <f t="shared" si="342"/>
        <v>0</v>
      </c>
      <c r="WHS80" s="321">
        <f t="shared" si="342"/>
        <v>0</v>
      </c>
      <c r="WHT80" s="321">
        <f t="shared" si="342"/>
        <v>0</v>
      </c>
      <c r="WHU80" s="321">
        <f t="shared" si="342"/>
        <v>0</v>
      </c>
      <c r="WHV80" s="321">
        <f t="shared" si="342"/>
        <v>0</v>
      </c>
      <c r="WHW80" s="321">
        <f t="shared" si="342"/>
        <v>0</v>
      </c>
      <c r="WHX80" s="321">
        <f t="shared" si="342"/>
        <v>0</v>
      </c>
      <c r="WHY80" s="321">
        <f t="shared" si="342"/>
        <v>0</v>
      </c>
      <c r="WHZ80" s="321">
        <f t="shared" si="342"/>
        <v>0</v>
      </c>
      <c r="WIA80" s="321">
        <f t="shared" si="342"/>
        <v>0</v>
      </c>
      <c r="WIB80" s="321">
        <f t="shared" si="342"/>
        <v>0</v>
      </c>
      <c r="WIC80" s="321">
        <f t="shared" si="342"/>
        <v>0</v>
      </c>
      <c r="WID80" s="321">
        <f t="shared" si="342"/>
        <v>0</v>
      </c>
      <c r="WIE80" s="321">
        <f t="shared" si="342"/>
        <v>0</v>
      </c>
      <c r="WIF80" s="321">
        <f t="shared" si="342"/>
        <v>0</v>
      </c>
      <c r="WIG80" s="321">
        <f t="shared" si="342"/>
        <v>0</v>
      </c>
      <c r="WIH80" s="321">
        <f t="shared" si="342"/>
        <v>0</v>
      </c>
      <c r="WII80" s="321">
        <f t="shared" si="342"/>
        <v>0</v>
      </c>
      <c r="WIJ80" s="321">
        <f t="shared" si="342"/>
        <v>0</v>
      </c>
      <c r="WIK80" s="321">
        <f t="shared" si="342"/>
        <v>0</v>
      </c>
      <c r="WIL80" s="321">
        <f t="shared" si="342"/>
        <v>0</v>
      </c>
      <c r="WIM80" s="321">
        <f t="shared" si="342"/>
        <v>0</v>
      </c>
      <c r="WIN80" s="321">
        <f t="shared" si="342"/>
        <v>0</v>
      </c>
      <c r="WIO80" s="321">
        <f t="shared" si="342"/>
        <v>0</v>
      </c>
      <c r="WIP80" s="321">
        <f t="shared" si="342"/>
        <v>0</v>
      </c>
      <c r="WIQ80" s="321">
        <f t="shared" si="342"/>
        <v>0</v>
      </c>
      <c r="WIR80" s="321">
        <f t="shared" si="342"/>
        <v>0</v>
      </c>
      <c r="WIS80" s="321">
        <f t="shared" si="342"/>
        <v>0</v>
      </c>
      <c r="WIT80" s="321">
        <f t="shared" si="342"/>
        <v>0</v>
      </c>
      <c r="WIU80" s="321">
        <f t="shared" si="342"/>
        <v>0</v>
      </c>
      <c r="WIV80" s="321">
        <f t="shared" si="342"/>
        <v>0</v>
      </c>
      <c r="WIW80" s="321">
        <f t="shared" si="342"/>
        <v>0</v>
      </c>
      <c r="WIX80" s="321">
        <f t="shared" si="342"/>
        <v>0</v>
      </c>
      <c r="WIY80" s="321">
        <f t="shared" si="342"/>
        <v>0</v>
      </c>
      <c r="WIZ80" s="321">
        <f t="shared" si="342"/>
        <v>0</v>
      </c>
      <c r="WJA80" s="321">
        <f t="shared" si="342"/>
        <v>0</v>
      </c>
      <c r="WJB80" s="321">
        <f t="shared" si="342"/>
        <v>0</v>
      </c>
      <c r="WJC80" s="321">
        <f t="shared" si="342"/>
        <v>0</v>
      </c>
      <c r="WJD80" s="321">
        <f t="shared" si="342"/>
        <v>0</v>
      </c>
      <c r="WJE80" s="321">
        <f t="shared" si="342"/>
        <v>0</v>
      </c>
      <c r="WJF80" s="321">
        <f t="shared" si="342"/>
        <v>0</v>
      </c>
      <c r="WJG80" s="321">
        <f t="shared" si="342"/>
        <v>0</v>
      </c>
      <c r="WJH80" s="321">
        <f t="shared" si="342"/>
        <v>0</v>
      </c>
      <c r="WJI80" s="321">
        <f t="shared" si="342"/>
        <v>0</v>
      </c>
      <c r="WJJ80" s="321">
        <f t="shared" si="342"/>
        <v>0</v>
      </c>
      <c r="WJK80" s="321">
        <f t="shared" si="342"/>
        <v>0</v>
      </c>
      <c r="WJL80" s="321">
        <f t="shared" si="342"/>
        <v>0</v>
      </c>
      <c r="WJM80" s="321">
        <f t="shared" si="342"/>
        <v>0</v>
      </c>
      <c r="WJN80" s="321">
        <f t="shared" si="342"/>
        <v>0</v>
      </c>
      <c r="WJO80" s="321">
        <f t="shared" si="342"/>
        <v>0</v>
      </c>
      <c r="WJP80" s="321">
        <f t="shared" si="342"/>
        <v>0</v>
      </c>
      <c r="WJQ80" s="321">
        <f t="shared" si="342"/>
        <v>0</v>
      </c>
      <c r="WJR80" s="321">
        <f t="shared" si="342"/>
        <v>0</v>
      </c>
      <c r="WJS80" s="321">
        <f t="shared" si="343"/>
        <v>0</v>
      </c>
      <c r="WJT80" s="321">
        <f t="shared" si="343"/>
        <v>0</v>
      </c>
      <c r="WJU80" s="321">
        <f t="shared" si="343"/>
        <v>0</v>
      </c>
      <c r="WJV80" s="321">
        <f t="shared" si="343"/>
        <v>0</v>
      </c>
      <c r="WJW80" s="321">
        <f t="shared" si="343"/>
        <v>0</v>
      </c>
      <c r="WJX80" s="321">
        <f t="shared" si="343"/>
        <v>0</v>
      </c>
      <c r="WJY80" s="321">
        <f t="shared" si="343"/>
        <v>0</v>
      </c>
      <c r="WJZ80" s="321">
        <f t="shared" si="343"/>
        <v>0</v>
      </c>
      <c r="WKA80" s="321">
        <f t="shared" si="343"/>
        <v>0</v>
      </c>
      <c r="WKB80" s="321">
        <f t="shared" si="343"/>
        <v>0</v>
      </c>
      <c r="WKC80" s="321">
        <f t="shared" si="343"/>
        <v>0</v>
      </c>
      <c r="WKD80" s="321">
        <f t="shared" si="343"/>
        <v>0</v>
      </c>
      <c r="WKE80" s="321">
        <f t="shared" si="343"/>
        <v>0</v>
      </c>
      <c r="WKF80" s="321">
        <f t="shared" si="343"/>
        <v>0</v>
      </c>
      <c r="WKG80" s="321">
        <f t="shared" si="343"/>
        <v>0</v>
      </c>
      <c r="WKH80" s="321">
        <f t="shared" si="343"/>
        <v>0</v>
      </c>
      <c r="WKI80" s="321">
        <f t="shared" si="343"/>
        <v>0</v>
      </c>
      <c r="WKJ80" s="321">
        <f t="shared" si="343"/>
        <v>0</v>
      </c>
      <c r="WKK80" s="321">
        <f t="shared" si="343"/>
        <v>0</v>
      </c>
      <c r="WKL80" s="321">
        <f t="shared" si="343"/>
        <v>0</v>
      </c>
      <c r="WKM80" s="321">
        <f t="shared" si="343"/>
        <v>0</v>
      </c>
      <c r="WKN80" s="321">
        <f t="shared" si="343"/>
        <v>0</v>
      </c>
      <c r="WKO80" s="321">
        <f t="shared" si="343"/>
        <v>0</v>
      </c>
      <c r="WKP80" s="321">
        <f t="shared" si="343"/>
        <v>0</v>
      </c>
      <c r="WKQ80" s="321">
        <f t="shared" si="343"/>
        <v>0</v>
      </c>
      <c r="WKR80" s="321">
        <f t="shared" si="343"/>
        <v>0</v>
      </c>
      <c r="WKS80" s="321">
        <f t="shared" si="343"/>
        <v>0</v>
      </c>
      <c r="WKT80" s="321">
        <f t="shared" si="343"/>
        <v>0</v>
      </c>
      <c r="WKU80" s="321">
        <f t="shared" si="343"/>
        <v>0</v>
      </c>
      <c r="WKV80" s="321">
        <f t="shared" si="343"/>
        <v>0</v>
      </c>
      <c r="WKW80" s="321">
        <f t="shared" si="343"/>
        <v>0</v>
      </c>
      <c r="WKX80" s="321">
        <f t="shared" si="343"/>
        <v>0</v>
      </c>
      <c r="WKY80" s="321">
        <f t="shared" si="343"/>
        <v>0</v>
      </c>
      <c r="WKZ80" s="321">
        <f t="shared" si="343"/>
        <v>0</v>
      </c>
      <c r="WLA80" s="321">
        <f t="shared" si="343"/>
        <v>0</v>
      </c>
      <c r="WLB80" s="321">
        <f t="shared" si="343"/>
        <v>0</v>
      </c>
      <c r="WLC80" s="321">
        <f t="shared" si="343"/>
        <v>0</v>
      </c>
      <c r="WLD80" s="321">
        <f t="shared" si="343"/>
        <v>0</v>
      </c>
      <c r="WLE80" s="321">
        <f t="shared" si="343"/>
        <v>0</v>
      </c>
      <c r="WLF80" s="321">
        <f t="shared" si="343"/>
        <v>0</v>
      </c>
      <c r="WLG80" s="321">
        <f t="shared" si="343"/>
        <v>0</v>
      </c>
      <c r="WLH80" s="321">
        <f t="shared" si="343"/>
        <v>0</v>
      </c>
      <c r="WLI80" s="321">
        <f t="shared" si="343"/>
        <v>0</v>
      </c>
      <c r="WLJ80" s="321">
        <f t="shared" si="343"/>
        <v>0</v>
      </c>
      <c r="WLK80" s="321">
        <f t="shared" si="343"/>
        <v>0</v>
      </c>
      <c r="WLL80" s="321">
        <f t="shared" si="343"/>
        <v>0</v>
      </c>
      <c r="WLM80" s="321">
        <f t="shared" si="343"/>
        <v>0</v>
      </c>
      <c r="WLN80" s="321">
        <f t="shared" si="343"/>
        <v>0</v>
      </c>
      <c r="WLO80" s="321">
        <f t="shared" si="343"/>
        <v>0</v>
      </c>
      <c r="WLP80" s="321">
        <f t="shared" si="343"/>
        <v>0</v>
      </c>
      <c r="WLQ80" s="321">
        <f t="shared" si="343"/>
        <v>0</v>
      </c>
      <c r="WLR80" s="321">
        <f t="shared" si="343"/>
        <v>0</v>
      </c>
      <c r="WLS80" s="321">
        <f t="shared" si="343"/>
        <v>0</v>
      </c>
      <c r="WLT80" s="321">
        <f t="shared" si="343"/>
        <v>0</v>
      </c>
      <c r="WLU80" s="321">
        <f t="shared" si="343"/>
        <v>0</v>
      </c>
      <c r="WLV80" s="321">
        <f t="shared" si="343"/>
        <v>0</v>
      </c>
      <c r="WLW80" s="321">
        <f t="shared" si="343"/>
        <v>0</v>
      </c>
      <c r="WLX80" s="321">
        <f t="shared" si="343"/>
        <v>0</v>
      </c>
      <c r="WLY80" s="321">
        <f t="shared" si="343"/>
        <v>0</v>
      </c>
      <c r="WLZ80" s="321">
        <f t="shared" si="343"/>
        <v>0</v>
      </c>
      <c r="WMA80" s="321">
        <f t="shared" si="343"/>
        <v>0</v>
      </c>
      <c r="WMB80" s="321">
        <f t="shared" si="343"/>
        <v>0</v>
      </c>
      <c r="WMC80" s="321">
        <f t="shared" si="343"/>
        <v>0</v>
      </c>
      <c r="WMD80" s="321">
        <f t="shared" si="343"/>
        <v>0</v>
      </c>
      <c r="WME80" s="321">
        <f t="shared" si="344"/>
        <v>0</v>
      </c>
      <c r="WMF80" s="321">
        <f t="shared" si="344"/>
        <v>0</v>
      </c>
      <c r="WMG80" s="321">
        <f t="shared" si="344"/>
        <v>0</v>
      </c>
      <c r="WMH80" s="321">
        <f t="shared" si="344"/>
        <v>0</v>
      </c>
      <c r="WMI80" s="321">
        <f t="shared" si="344"/>
        <v>0</v>
      </c>
      <c r="WMJ80" s="321">
        <f t="shared" si="344"/>
        <v>0</v>
      </c>
      <c r="WMK80" s="321">
        <f t="shared" si="344"/>
        <v>0</v>
      </c>
      <c r="WML80" s="321">
        <f t="shared" si="344"/>
        <v>0</v>
      </c>
      <c r="WMM80" s="321">
        <f t="shared" si="344"/>
        <v>0</v>
      </c>
      <c r="WMN80" s="321">
        <f t="shared" si="344"/>
        <v>0</v>
      </c>
      <c r="WMO80" s="321">
        <f t="shared" si="344"/>
        <v>0</v>
      </c>
      <c r="WMP80" s="321">
        <f t="shared" si="344"/>
        <v>0</v>
      </c>
      <c r="WMQ80" s="321">
        <f t="shared" si="344"/>
        <v>0</v>
      </c>
      <c r="WMR80" s="321">
        <f t="shared" si="344"/>
        <v>0</v>
      </c>
      <c r="WMS80" s="321">
        <f t="shared" si="344"/>
        <v>0</v>
      </c>
      <c r="WMT80" s="321">
        <f t="shared" si="344"/>
        <v>0</v>
      </c>
      <c r="WMU80" s="321">
        <f t="shared" si="344"/>
        <v>0</v>
      </c>
      <c r="WMV80" s="321">
        <f t="shared" si="344"/>
        <v>0</v>
      </c>
      <c r="WMW80" s="321">
        <f t="shared" si="344"/>
        <v>0</v>
      </c>
      <c r="WMX80" s="321">
        <f t="shared" si="344"/>
        <v>0</v>
      </c>
      <c r="WMY80" s="321">
        <f t="shared" si="344"/>
        <v>0</v>
      </c>
      <c r="WMZ80" s="321">
        <f t="shared" si="344"/>
        <v>0</v>
      </c>
      <c r="WNA80" s="321">
        <f t="shared" si="344"/>
        <v>0</v>
      </c>
      <c r="WNB80" s="321">
        <f t="shared" si="344"/>
        <v>0</v>
      </c>
      <c r="WNC80" s="321">
        <f t="shared" si="344"/>
        <v>0</v>
      </c>
      <c r="WND80" s="321">
        <f t="shared" si="344"/>
        <v>0</v>
      </c>
      <c r="WNE80" s="321">
        <f t="shared" si="344"/>
        <v>0</v>
      </c>
      <c r="WNF80" s="321">
        <f t="shared" si="344"/>
        <v>0</v>
      </c>
      <c r="WNG80" s="321">
        <f t="shared" si="344"/>
        <v>0</v>
      </c>
      <c r="WNH80" s="321">
        <f t="shared" si="344"/>
        <v>0</v>
      </c>
      <c r="WNI80" s="321">
        <f t="shared" si="344"/>
        <v>0</v>
      </c>
      <c r="WNJ80" s="321">
        <f t="shared" si="344"/>
        <v>0</v>
      </c>
      <c r="WNK80" s="321">
        <f t="shared" si="344"/>
        <v>0</v>
      </c>
      <c r="WNL80" s="321">
        <f t="shared" si="344"/>
        <v>0</v>
      </c>
      <c r="WNM80" s="321">
        <f t="shared" si="344"/>
        <v>0</v>
      </c>
      <c r="WNN80" s="321">
        <f t="shared" si="344"/>
        <v>0</v>
      </c>
      <c r="WNO80" s="321">
        <f t="shared" si="344"/>
        <v>0</v>
      </c>
      <c r="WNP80" s="321">
        <f t="shared" si="344"/>
        <v>0</v>
      </c>
      <c r="WNQ80" s="321">
        <f t="shared" si="344"/>
        <v>0</v>
      </c>
      <c r="WNR80" s="321">
        <f t="shared" si="344"/>
        <v>0</v>
      </c>
      <c r="WNS80" s="321">
        <f t="shared" si="344"/>
        <v>0</v>
      </c>
      <c r="WNT80" s="321">
        <f t="shared" si="344"/>
        <v>0</v>
      </c>
      <c r="WNU80" s="321">
        <f t="shared" si="344"/>
        <v>0</v>
      </c>
      <c r="WNV80" s="321">
        <f t="shared" si="344"/>
        <v>0</v>
      </c>
      <c r="WNW80" s="321">
        <f t="shared" si="344"/>
        <v>0</v>
      </c>
      <c r="WNX80" s="321">
        <f t="shared" si="344"/>
        <v>0</v>
      </c>
      <c r="WNY80" s="321">
        <f t="shared" si="344"/>
        <v>0</v>
      </c>
      <c r="WNZ80" s="321">
        <f t="shared" si="344"/>
        <v>0</v>
      </c>
      <c r="WOA80" s="321">
        <f t="shared" si="344"/>
        <v>0</v>
      </c>
      <c r="WOB80" s="321">
        <f t="shared" si="344"/>
        <v>0</v>
      </c>
      <c r="WOC80" s="321">
        <f t="shared" si="344"/>
        <v>0</v>
      </c>
      <c r="WOD80" s="321">
        <f t="shared" si="344"/>
        <v>0</v>
      </c>
      <c r="WOE80" s="321">
        <f t="shared" si="344"/>
        <v>0</v>
      </c>
      <c r="WOF80" s="321">
        <f t="shared" si="344"/>
        <v>0</v>
      </c>
      <c r="WOG80" s="321">
        <f t="shared" si="344"/>
        <v>0</v>
      </c>
      <c r="WOH80" s="321">
        <f t="shared" si="344"/>
        <v>0</v>
      </c>
      <c r="WOI80" s="321">
        <f t="shared" si="344"/>
        <v>0</v>
      </c>
      <c r="WOJ80" s="321">
        <f t="shared" si="344"/>
        <v>0</v>
      </c>
      <c r="WOK80" s="321">
        <f t="shared" si="344"/>
        <v>0</v>
      </c>
      <c r="WOL80" s="321">
        <f t="shared" si="344"/>
        <v>0</v>
      </c>
      <c r="WOM80" s="321">
        <f t="shared" si="344"/>
        <v>0</v>
      </c>
      <c r="WON80" s="321">
        <f t="shared" si="344"/>
        <v>0</v>
      </c>
      <c r="WOO80" s="321">
        <f t="shared" si="344"/>
        <v>0</v>
      </c>
      <c r="WOP80" s="321">
        <f t="shared" si="344"/>
        <v>0</v>
      </c>
      <c r="WOQ80" s="321">
        <f t="shared" si="345"/>
        <v>0</v>
      </c>
      <c r="WOR80" s="321">
        <f t="shared" si="345"/>
        <v>0</v>
      </c>
      <c r="WOS80" s="321">
        <f t="shared" si="345"/>
        <v>0</v>
      </c>
      <c r="WOT80" s="321">
        <f t="shared" si="345"/>
        <v>0</v>
      </c>
      <c r="WOU80" s="321">
        <f t="shared" si="345"/>
        <v>0</v>
      </c>
      <c r="WOV80" s="321">
        <f t="shared" si="345"/>
        <v>0</v>
      </c>
      <c r="WOW80" s="321">
        <f t="shared" si="345"/>
        <v>0</v>
      </c>
      <c r="WOX80" s="321">
        <f t="shared" si="345"/>
        <v>0</v>
      </c>
      <c r="WOY80" s="321">
        <f t="shared" si="345"/>
        <v>0</v>
      </c>
      <c r="WOZ80" s="321">
        <f t="shared" si="345"/>
        <v>0</v>
      </c>
      <c r="WPA80" s="321">
        <f t="shared" si="345"/>
        <v>0</v>
      </c>
      <c r="WPB80" s="321">
        <f t="shared" si="345"/>
        <v>0</v>
      </c>
      <c r="WPC80" s="321">
        <f t="shared" si="345"/>
        <v>0</v>
      </c>
      <c r="WPD80" s="321">
        <f t="shared" si="345"/>
        <v>0</v>
      </c>
      <c r="WPE80" s="321">
        <f t="shared" si="345"/>
        <v>0</v>
      </c>
      <c r="WPF80" s="321">
        <f t="shared" si="345"/>
        <v>0</v>
      </c>
      <c r="WPG80" s="321">
        <f t="shared" si="345"/>
        <v>0</v>
      </c>
      <c r="WPH80" s="321">
        <f t="shared" si="345"/>
        <v>0</v>
      </c>
      <c r="WPI80" s="321">
        <f t="shared" si="345"/>
        <v>0</v>
      </c>
      <c r="WPJ80" s="321">
        <f t="shared" si="345"/>
        <v>0</v>
      </c>
      <c r="WPK80" s="321">
        <f t="shared" si="345"/>
        <v>0</v>
      </c>
      <c r="WPL80" s="321">
        <f t="shared" si="345"/>
        <v>0</v>
      </c>
      <c r="WPM80" s="321">
        <f t="shared" si="345"/>
        <v>0</v>
      </c>
      <c r="WPN80" s="321">
        <f t="shared" si="345"/>
        <v>0</v>
      </c>
      <c r="WPO80" s="321">
        <f t="shared" si="345"/>
        <v>0</v>
      </c>
      <c r="WPP80" s="321">
        <f t="shared" si="345"/>
        <v>0</v>
      </c>
      <c r="WPQ80" s="321">
        <f t="shared" si="345"/>
        <v>0</v>
      </c>
      <c r="WPR80" s="321">
        <f t="shared" si="345"/>
        <v>0</v>
      </c>
      <c r="WPS80" s="321">
        <f t="shared" si="345"/>
        <v>0</v>
      </c>
      <c r="WPT80" s="321">
        <f t="shared" si="345"/>
        <v>0</v>
      </c>
      <c r="WPU80" s="321">
        <f t="shared" si="345"/>
        <v>0</v>
      </c>
      <c r="WPV80" s="321">
        <f t="shared" si="345"/>
        <v>0</v>
      </c>
      <c r="WPW80" s="321">
        <f t="shared" si="345"/>
        <v>0</v>
      </c>
      <c r="WPX80" s="321">
        <f t="shared" si="345"/>
        <v>0</v>
      </c>
      <c r="WPY80" s="321">
        <f t="shared" si="345"/>
        <v>0</v>
      </c>
      <c r="WPZ80" s="321">
        <f t="shared" si="345"/>
        <v>0</v>
      </c>
      <c r="WQA80" s="321">
        <f t="shared" si="345"/>
        <v>0</v>
      </c>
      <c r="WQB80" s="321">
        <f t="shared" si="345"/>
        <v>0</v>
      </c>
      <c r="WQC80" s="321">
        <f t="shared" si="345"/>
        <v>0</v>
      </c>
      <c r="WQD80" s="321">
        <f t="shared" si="345"/>
        <v>0</v>
      </c>
      <c r="WQE80" s="321">
        <f t="shared" si="345"/>
        <v>0</v>
      </c>
      <c r="WQF80" s="321">
        <f t="shared" si="345"/>
        <v>0</v>
      </c>
      <c r="WQG80" s="321">
        <f t="shared" si="345"/>
        <v>0</v>
      </c>
      <c r="WQH80" s="321">
        <f t="shared" si="345"/>
        <v>0</v>
      </c>
      <c r="WQI80" s="321">
        <f t="shared" si="345"/>
        <v>0</v>
      </c>
      <c r="WQJ80" s="321">
        <f t="shared" si="345"/>
        <v>0</v>
      </c>
      <c r="WQK80" s="321">
        <f t="shared" si="345"/>
        <v>0</v>
      </c>
      <c r="WQL80" s="321">
        <f t="shared" si="345"/>
        <v>0</v>
      </c>
      <c r="WQM80" s="321">
        <f t="shared" si="345"/>
        <v>0</v>
      </c>
      <c r="WQN80" s="321">
        <f t="shared" si="345"/>
        <v>0</v>
      </c>
      <c r="WQO80" s="321">
        <f t="shared" si="345"/>
        <v>0</v>
      </c>
      <c r="WQP80" s="321">
        <f t="shared" si="345"/>
        <v>0</v>
      </c>
      <c r="WQQ80" s="321">
        <f t="shared" si="345"/>
        <v>0</v>
      </c>
      <c r="WQR80" s="321">
        <f t="shared" si="345"/>
        <v>0</v>
      </c>
      <c r="WQS80" s="321">
        <f t="shared" si="345"/>
        <v>0</v>
      </c>
      <c r="WQT80" s="321">
        <f t="shared" si="345"/>
        <v>0</v>
      </c>
      <c r="WQU80" s="321">
        <f t="shared" si="345"/>
        <v>0</v>
      </c>
      <c r="WQV80" s="321">
        <f t="shared" si="345"/>
        <v>0</v>
      </c>
      <c r="WQW80" s="321">
        <f t="shared" si="345"/>
        <v>0</v>
      </c>
      <c r="WQX80" s="321">
        <f t="shared" si="345"/>
        <v>0</v>
      </c>
      <c r="WQY80" s="321">
        <f t="shared" si="345"/>
        <v>0</v>
      </c>
      <c r="WQZ80" s="321">
        <f t="shared" si="345"/>
        <v>0</v>
      </c>
      <c r="WRA80" s="321">
        <f t="shared" si="345"/>
        <v>0</v>
      </c>
      <c r="WRB80" s="321">
        <f t="shared" si="345"/>
        <v>0</v>
      </c>
      <c r="WRC80" s="321">
        <f t="shared" si="346"/>
        <v>0</v>
      </c>
      <c r="WRD80" s="321">
        <f t="shared" si="346"/>
        <v>0</v>
      </c>
      <c r="WRE80" s="321">
        <f t="shared" si="346"/>
        <v>0</v>
      </c>
      <c r="WRF80" s="321">
        <f t="shared" si="346"/>
        <v>0</v>
      </c>
      <c r="WRG80" s="321">
        <f t="shared" si="346"/>
        <v>0</v>
      </c>
      <c r="WRH80" s="321">
        <f t="shared" si="346"/>
        <v>0</v>
      </c>
      <c r="WRI80" s="321">
        <f t="shared" si="346"/>
        <v>0</v>
      </c>
      <c r="WRJ80" s="321">
        <f t="shared" si="346"/>
        <v>0</v>
      </c>
      <c r="WRK80" s="321">
        <f t="shared" si="346"/>
        <v>0</v>
      </c>
      <c r="WRL80" s="321">
        <f t="shared" si="346"/>
        <v>0</v>
      </c>
      <c r="WRM80" s="321">
        <f t="shared" si="346"/>
        <v>0</v>
      </c>
      <c r="WRN80" s="321">
        <f t="shared" si="346"/>
        <v>0</v>
      </c>
      <c r="WRO80" s="321">
        <f t="shared" si="346"/>
        <v>0</v>
      </c>
      <c r="WRP80" s="321">
        <f t="shared" si="346"/>
        <v>0</v>
      </c>
      <c r="WRQ80" s="321">
        <f t="shared" si="346"/>
        <v>0</v>
      </c>
      <c r="WRR80" s="321">
        <f t="shared" si="346"/>
        <v>0</v>
      </c>
      <c r="WRS80" s="321">
        <f t="shared" si="346"/>
        <v>0</v>
      </c>
      <c r="WRT80" s="321">
        <f t="shared" si="346"/>
        <v>0</v>
      </c>
      <c r="WRU80" s="321">
        <f t="shared" si="346"/>
        <v>0</v>
      </c>
      <c r="WRV80" s="321">
        <f t="shared" si="346"/>
        <v>0</v>
      </c>
      <c r="WRW80" s="321">
        <f t="shared" si="346"/>
        <v>0</v>
      </c>
      <c r="WRX80" s="321">
        <f t="shared" si="346"/>
        <v>0</v>
      </c>
      <c r="WRY80" s="321">
        <f t="shared" si="346"/>
        <v>0</v>
      </c>
      <c r="WRZ80" s="321">
        <f t="shared" si="346"/>
        <v>0</v>
      </c>
      <c r="WSA80" s="321">
        <f t="shared" si="346"/>
        <v>0</v>
      </c>
      <c r="WSB80" s="321">
        <f t="shared" si="346"/>
        <v>0</v>
      </c>
      <c r="WSC80" s="321">
        <f t="shared" si="346"/>
        <v>0</v>
      </c>
      <c r="WSD80" s="321">
        <f t="shared" si="346"/>
        <v>0</v>
      </c>
      <c r="WSE80" s="321">
        <f t="shared" si="346"/>
        <v>0</v>
      </c>
      <c r="WSF80" s="321">
        <f t="shared" si="346"/>
        <v>0</v>
      </c>
      <c r="WSG80" s="321">
        <f t="shared" si="346"/>
        <v>0</v>
      </c>
      <c r="WSH80" s="321">
        <f t="shared" si="346"/>
        <v>0</v>
      </c>
      <c r="WSI80" s="321">
        <f t="shared" si="346"/>
        <v>0</v>
      </c>
      <c r="WSJ80" s="321">
        <f t="shared" si="346"/>
        <v>0</v>
      </c>
      <c r="WSK80" s="321">
        <f t="shared" si="346"/>
        <v>0</v>
      </c>
      <c r="WSL80" s="321">
        <f t="shared" si="346"/>
        <v>0</v>
      </c>
      <c r="WSM80" s="321">
        <f t="shared" si="346"/>
        <v>0</v>
      </c>
      <c r="WSN80" s="321">
        <f t="shared" si="346"/>
        <v>0</v>
      </c>
      <c r="WSO80" s="321">
        <f t="shared" si="346"/>
        <v>0</v>
      </c>
      <c r="WSP80" s="321">
        <f t="shared" si="346"/>
        <v>0</v>
      </c>
      <c r="WSQ80" s="321">
        <f t="shared" si="346"/>
        <v>0</v>
      </c>
      <c r="WSR80" s="321">
        <f t="shared" si="346"/>
        <v>0</v>
      </c>
      <c r="WSS80" s="321">
        <f t="shared" si="346"/>
        <v>0</v>
      </c>
      <c r="WST80" s="321">
        <f t="shared" si="346"/>
        <v>0</v>
      </c>
      <c r="WSU80" s="321">
        <f t="shared" si="346"/>
        <v>0</v>
      </c>
      <c r="WSV80" s="321">
        <f t="shared" si="346"/>
        <v>0</v>
      </c>
      <c r="WSW80" s="321">
        <f t="shared" si="346"/>
        <v>0</v>
      </c>
      <c r="WSX80" s="321">
        <f t="shared" si="346"/>
        <v>0</v>
      </c>
      <c r="WSY80" s="321">
        <f t="shared" si="346"/>
        <v>0</v>
      </c>
      <c r="WSZ80" s="321">
        <f t="shared" si="346"/>
        <v>0</v>
      </c>
      <c r="WTA80" s="321">
        <f t="shared" si="346"/>
        <v>0</v>
      </c>
      <c r="WTB80" s="321">
        <f t="shared" si="346"/>
        <v>0</v>
      </c>
      <c r="WTC80" s="321">
        <f t="shared" si="346"/>
        <v>0</v>
      </c>
      <c r="WTD80" s="321">
        <f t="shared" si="346"/>
        <v>0</v>
      </c>
      <c r="WTE80" s="321">
        <f t="shared" si="346"/>
        <v>0</v>
      </c>
      <c r="WTF80" s="321">
        <f t="shared" si="346"/>
        <v>0</v>
      </c>
      <c r="WTG80" s="321">
        <f t="shared" si="346"/>
        <v>0</v>
      </c>
      <c r="WTH80" s="321">
        <f t="shared" si="346"/>
        <v>0</v>
      </c>
      <c r="WTI80" s="321">
        <f t="shared" si="346"/>
        <v>0</v>
      </c>
      <c r="WTJ80" s="321">
        <f t="shared" si="346"/>
        <v>0</v>
      </c>
      <c r="WTK80" s="321">
        <f t="shared" si="346"/>
        <v>0</v>
      </c>
      <c r="WTL80" s="321">
        <f t="shared" si="346"/>
        <v>0</v>
      </c>
      <c r="WTM80" s="321">
        <f t="shared" si="346"/>
        <v>0</v>
      </c>
      <c r="WTN80" s="321">
        <f t="shared" si="346"/>
        <v>0</v>
      </c>
      <c r="WTO80" s="321">
        <f t="shared" si="347"/>
        <v>0</v>
      </c>
      <c r="WTP80" s="321">
        <f t="shared" si="347"/>
        <v>0</v>
      </c>
      <c r="WTQ80" s="321">
        <f t="shared" si="347"/>
        <v>0</v>
      </c>
      <c r="WTR80" s="321">
        <f t="shared" si="347"/>
        <v>0</v>
      </c>
      <c r="WTS80" s="321">
        <f t="shared" si="347"/>
        <v>0</v>
      </c>
      <c r="WTT80" s="321">
        <f t="shared" si="347"/>
        <v>0</v>
      </c>
      <c r="WTU80" s="321">
        <f t="shared" si="347"/>
        <v>0</v>
      </c>
      <c r="WTV80" s="321">
        <f t="shared" si="347"/>
        <v>0</v>
      </c>
      <c r="WTW80" s="321">
        <f t="shared" si="347"/>
        <v>0</v>
      </c>
      <c r="WTX80" s="321">
        <f t="shared" si="347"/>
        <v>0</v>
      </c>
      <c r="WTY80" s="321">
        <f t="shared" si="347"/>
        <v>0</v>
      </c>
      <c r="WTZ80" s="321">
        <f t="shared" si="347"/>
        <v>0</v>
      </c>
      <c r="WUA80" s="321">
        <f t="shared" si="347"/>
        <v>0</v>
      </c>
      <c r="WUB80" s="321">
        <f t="shared" si="347"/>
        <v>0</v>
      </c>
      <c r="WUC80" s="321">
        <f t="shared" si="347"/>
        <v>0</v>
      </c>
      <c r="WUD80" s="321">
        <f t="shared" si="347"/>
        <v>0</v>
      </c>
      <c r="WUE80" s="321">
        <f t="shared" si="347"/>
        <v>0</v>
      </c>
      <c r="WUF80" s="321">
        <f t="shared" si="347"/>
        <v>0</v>
      </c>
      <c r="WUG80" s="321">
        <f t="shared" si="347"/>
        <v>0</v>
      </c>
      <c r="WUH80" s="321">
        <f t="shared" si="347"/>
        <v>0</v>
      </c>
      <c r="WUI80" s="321">
        <f t="shared" si="347"/>
        <v>0</v>
      </c>
      <c r="WUJ80" s="321">
        <f t="shared" si="347"/>
        <v>0</v>
      </c>
      <c r="WUK80" s="321">
        <f t="shared" si="347"/>
        <v>0</v>
      </c>
      <c r="WUL80" s="321">
        <f t="shared" si="347"/>
        <v>0</v>
      </c>
      <c r="WUM80" s="321">
        <f t="shared" si="347"/>
        <v>0</v>
      </c>
      <c r="WUN80" s="321">
        <f t="shared" si="347"/>
        <v>0</v>
      </c>
      <c r="WUO80" s="321">
        <f t="shared" si="347"/>
        <v>0</v>
      </c>
      <c r="WUP80" s="321">
        <f t="shared" si="347"/>
        <v>0</v>
      </c>
      <c r="WUQ80" s="321">
        <f t="shared" si="347"/>
        <v>0</v>
      </c>
      <c r="WUR80" s="321">
        <f t="shared" si="347"/>
        <v>0</v>
      </c>
      <c r="WUS80" s="321">
        <f t="shared" si="347"/>
        <v>0</v>
      </c>
      <c r="WUT80" s="321">
        <f t="shared" si="347"/>
        <v>0</v>
      </c>
      <c r="WUU80" s="321">
        <f t="shared" si="347"/>
        <v>0</v>
      </c>
      <c r="WUV80" s="321">
        <f t="shared" si="347"/>
        <v>0</v>
      </c>
      <c r="WUW80" s="321">
        <f t="shared" si="347"/>
        <v>0</v>
      </c>
      <c r="WUX80" s="321">
        <f t="shared" si="347"/>
        <v>0</v>
      </c>
      <c r="WUY80" s="321">
        <f t="shared" si="347"/>
        <v>0</v>
      </c>
      <c r="WUZ80" s="321">
        <f t="shared" si="347"/>
        <v>0</v>
      </c>
      <c r="WVA80" s="321">
        <f t="shared" si="347"/>
        <v>0</v>
      </c>
      <c r="WVB80" s="321">
        <f t="shared" si="347"/>
        <v>0</v>
      </c>
      <c r="WVC80" s="321">
        <f t="shared" si="347"/>
        <v>0</v>
      </c>
      <c r="WVD80" s="321">
        <f t="shared" si="347"/>
        <v>0</v>
      </c>
      <c r="WVE80" s="321">
        <f t="shared" si="347"/>
        <v>0</v>
      </c>
      <c r="WVF80" s="321">
        <f t="shared" si="347"/>
        <v>0</v>
      </c>
      <c r="WVG80" s="321">
        <f t="shared" si="347"/>
        <v>0</v>
      </c>
      <c r="WVH80" s="321">
        <f t="shared" si="347"/>
        <v>0</v>
      </c>
      <c r="WVI80" s="321">
        <f t="shared" si="347"/>
        <v>0</v>
      </c>
      <c r="WVJ80" s="321">
        <f t="shared" si="347"/>
        <v>0</v>
      </c>
      <c r="WVK80" s="321">
        <f t="shared" si="347"/>
        <v>0</v>
      </c>
      <c r="WVL80" s="321">
        <f t="shared" si="347"/>
        <v>0</v>
      </c>
      <c r="WVM80" s="321">
        <f t="shared" si="347"/>
        <v>0</v>
      </c>
      <c r="WVN80" s="321">
        <f t="shared" si="347"/>
        <v>0</v>
      </c>
      <c r="WVO80" s="321">
        <f t="shared" si="347"/>
        <v>0</v>
      </c>
      <c r="WVP80" s="321">
        <f t="shared" si="347"/>
        <v>0</v>
      </c>
      <c r="WVQ80" s="321">
        <f t="shared" si="347"/>
        <v>0</v>
      </c>
      <c r="WVR80" s="321">
        <f t="shared" si="347"/>
        <v>0</v>
      </c>
      <c r="WVS80" s="321">
        <f t="shared" si="347"/>
        <v>0</v>
      </c>
      <c r="WVT80" s="321">
        <f t="shared" si="347"/>
        <v>0</v>
      </c>
      <c r="WVU80" s="321">
        <f t="shared" si="347"/>
        <v>0</v>
      </c>
      <c r="WVV80" s="321">
        <f t="shared" si="347"/>
        <v>0</v>
      </c>
      <c r="WVW80" s="321">
        <f t="shared" si="347"/>
        <v>0</v>
      </c>
      <c r="WVX80" s="321">
        <f t="shared" si="347"/>
        <v>0</v>
      </c>
      <c r="WVY80" s="321">
        <f t="shared" si="347"/>
        <v>0</v>
      </c>
      <c r="WVZ80" s="321">
        <f t="shared" si="347"/>
        <v>0</v>
      </c>
      <c r="WWA80" s="321">
        <f t="shared" si="348"/>
        <v>0</v>
      </c>
      <c r="WWB80" s="321">
        <f t="shared" si="348"/>
        <v>0</v>
      </c>
      <c r="WWC80" s="321">
        <f t="shared" si="348"/>
        <v>0</v>
      </c>
      <c r="WWD80" s="321">
        <f t="shared" si="348"/>
        <v>0</v>
      </c>
      <c r="WWE80" s="321">
        <f t="shared" si="348"/>
        <v>0</v>
      </c>
      <c r="WWF80" s="321">
        <f t="shared" si="348"/>
        <v>0</v>
      </c>
      <c r="WWG80" s="321">
        <f t="shared" si="348"/>
        <v>0</v>
      </c>
      <c r="WWH80" s="321">
        <f t="shared" si="348"/>
        <v>0</v>
      </c>
      <c r="WWI80" s="321">
        <f t="shared" si="348"/>
        <v>0</v>
      </c>
      <c r="WWJ80" s="321">
        <f t="shared" si="348"/>
        <v>0</v>
      </c>
      <c r="WWK80" s="321">
        <f t="shared" si="348"/>
        <v>0</v>
      </c>
      <c r="WWL80" s="321">
        <f t="shared" si="348"/>
        <v>0</v>
      </c>
      <c r="WWM80" s="321">
        <f t="shared" si="348"/>
        <v>0</v>
      </c>
      <c r="WWN80" s="321">
        <f t="shared" si="348"/>
        <v>0</v>
      </c>
      <c r="WWO80" s="321">
        <f t="shared" si="348"/>
        <v>0</v>
      </c>
      <c r="WWP80" s="321">
        <f t="shared" si="348"/>
        <v>0</v>
      </c>
      <c r="WWQ80" s="321">
        <f t="shared" si="348"/>
        <v>0</v>
      </c>
      <c r="WWR80" s="321">
        <f t="shared" si="348"/>
        <v>0</v>
      </c>
      <c r="WWS80" s="321">
        <f t="shared" si="348"/>
        <v>0</v>
      </c>
      <c r="WWT80" s="321">
        <f t="shared" si="348"/>
        <v>0</v>
      </c>
      <c r="WWU80" s="321">
        <f t="shared" si="348"/>
        <v>0</v>
      </c>
      <c r="WWV80" s="321">
        <f t="shared" si="348"/>
        <v>0</v>
      </c>
      <c r="WWW80" s="321">
        <f t="shared" si="348"/>
        <v>0</v>
      </c>
      <c r="WWX80" s="321">
        <f t="shared" si="348"/>
        <v>0</v>
      </c>
      <c r="WWY80" s="321">
        <f t="shared" si="348"/>
        <v>0</v>
      </c>
      <c r="WWZ80" s="321">
        <f t="shared" si="348"/>
        <v>0</v>
      </c>
      <c r="WXA80" s="321">
        <f t="shared" si="348"/>
        <v>0</v>
      </c>
      <c r="WXB80" s="321">
        <f t="shared" si="348"/>
        <v>0</v>
      </c>
      <c r="WXC80" s="321">
        <f t="shared" si="348"/>
        <v>0</v>
      </c>
      <c r="WXD80" s="321">
        <f t="shared" si="348"/>
        <v>0</v>
      </c>
      <c r="WXE80" s="321">
        <f t="shared" si="348"/>
        <v>0</v>
      </c>
      <c r="WXF80" s="321">
        <f t="shared" si="348"/>
        <v>0</v>
      </c>
      <c r="WXG80" s="321">
        <f t="shared" si="348"/>
        <v>0</v>
      </c>
      <c r="WXH80" s="321">
        <f t="shared" si="348"/>
        <v>0</v>
      </c>
      <c r="WXI80" s="321">
        <f t="shared" si="348"/>
        <v>0</v>
      </c>
      <c r="WXJ80" s="321">
        <f t="shared" si="348"/>
        <v>0</v>
      </c>
      <c r="WXK80" s="321">
        <f t="shared" si="348"/>
        <v>0</v>
      </c>
      <c r="WXL80" s="321">
        <f t="shared" si="348"/>
        <v>0</v>
      </c>
      <c r="WXM80" s="321">
        <f t="shared" si="348"/>
        <v>0</v>
      </c>
      <c r="WXN80" s="321">
        <f t="shared" si="348"/>
        <v>0</v>
      </c>
      <c r="WXO80" s="321">
        <f t="shared" si="348"/>
        <v>0</v>
      </c>
      <c r="WXP80" s="321">
        <f t="shared" si="348"/>
        <v>0</v>
      </c>
      <c r="WXQ80" s="321">
        <f t="shared" si="348"/>
        <v>0</v>
      </c>
      <c r="WXR80" s="321">
        <f t="shared" si="348"/>
        <v>0</v>
      </c>
      <c r="WXS80" s="321">
        <f t="shared" si="348"/>
        <v>0</v>
      </c>
      <c r="WXT80" s="321">
        <f t="shared" si="348"/>
        <v>0</v>
      </c>
      <c r="WXU80" s="321">
        <f t="shared" si="348"/>
        <v>0</v>
      </c>
      <c r="WXV80" s="321">
        <f t="shared" si="348"/>
        <v>0</v>
      </c>
      <c r="WXW80" s="321">
        <f t="shared" si="348"/>
        <v>0</v>
      </c>
      <c r="WXX80" s="321">
        <f t="shared" si="348"/>
        <v>0</v>
      </c>
      <c r="WXY80" s="321">
        <f t="shared" si="348"/>
        <v>0</v>
      </c>
      <c r="WXZ80" s="321">
        <f t="shared" si="348"/>
        <v>0</v>
      </c>
      <c r="WYA80" s="321">
        <f t="shared" si="348"/>
        <v>0</v>
      </c>
      <c r="WYB80" s="321">
        <f t="shared" si="348"/>
        <v>0</v>
      </c>
      <c r="WYC80" s="321">
        <f t="shared" si="348"/>
        <v>0</v>
      </c>
      <c r="WYD80" s="321">
        <f t="shared" si="348"/>
        <v>0</v>
      </c>
      <c r="WYE80" s="321">
        <f t="shared" si="348"/>
        <v>0</v>
      </c>
      <c r="WYF80" s="321">
        <f t="shared" si="348"/>
        <v>0</v>
      </c>
      <c r="WYG80" s="321">
        <f t="shared" si="348"/>
        <v>0</v>
      </c>
      <c r="WYH80" s="321">
        <f t="shared" si="348"/>
        <v>0</v>
      </c>
      <c r="WYI80" s="321">
        <f t="shared" si="348"/>
        <v>0</v>
      </c>
      <c r="WYJ80" s="321">
        <f t="shared" si="348"/>
        <v>0</v>
      </c>
      <c r="WYK80" s="321">
        <f t="shared" si="348"/>
        <v>0</v>
      </c>
      <c r="WYL80" s="321">
        <f t="shared" si="348"/>
        <v>0</v>
      </c>
      <c r="WYM80" s="321">
        <f t="shared" si="349"/>
        <v>0</v>
      </c>
      <c r="WYN80" s="321">
        <f t="shared" si="349"/>
        <v>0</v>
      </c>
      <c r="WYO80" s="321">
        <f t="shared" si="349"/>
        <v>0</v>
      </c>
      <c r="WYP80" s="321">
        <f t="shared" si="349"/>
        <v>0</v>
      </c>
      <c r="WYQ80" s="321">
        <f t="shared" si="349"/>
        <v>0</v>
      </c>
      <c r="WYR80" s="321">
        <f t="shared" si="349"/>
        <v>0</v>
      </c>
      <c r="WYS80" s="321">
        <f t="shared" si="349"/>
        <v>0</v>
      </c>
      <c r="WYT80" s="321">
        <f t="shared" si="349"/>
        <v>0</v>
      </c>
      <c r="WYU80" s="321">
        <f t="shared" si="349"/>
        <v>0</v>
      </c>
      <c r="WYV80" s="321">
        <f t="shared" si="349"/>
        <v>0</v>
      </c>
      <c r="WYW80" s="321">
        <f t="shared" si="349"/>
        <v>0</v>
      </c>
      <c r="WYX80" s="321">
        <f t="shared" si="349"/>
        <v>0</v>
      </c>
      <c r="WYY80" s="321">
        <f t="shared" si="349"/>
        <v>0</v>
      </c>
      <c r="WYZ80" s="321">
        <f t="shared" si="349"/>
        <v>0</v>
      </c>
      <c r="WZA80" s="321">
        <f t="shared" si="349"/>
        <v>0</v>
      </c>
      <c r="WZB80" s="321">
        <f t="shared" si="349"/>
        <v>0</v>
      </c>
      <c r="WZC80" s="321">
        <f t="shared" si="349"/>
        <v>0</v>
      </c>
      <c r="WZD80" s="321">
        <f t="shared" si="349"/>
        <v>0</v>
      </c>
      <c r="WZE80" s="321">
        <f t="shared" si="349"/>
        <v>0</v>
      </c>
      <c r="WZF80" s="321">
        <f t="shared" si="349"/>
        <v>0</v>
      </c>
      <c r="WZG80" s="321">
        <f t="shared" si="349"/>
        <v>0</v>
      </c>
      <c r="WZH80" s="321">
        <f t="shared" si="349"/>
        <v>0</v>
      </c>
      <c r="WZI80" s="321">
        <f t="shared" si="349"/>
        <v>0</v>
      </c>
    </row>
    <row r="81" spans="1:16233" s="319" customFormat="1" ht="14.25" customHeight="1">
      <c r="A81" s="320">
        <v>74</v>
      </c>
      <c r="B81" s="321">
        <v>1033739066</v>
      </c>
      <c r="C81" s="322" t="s">
        <v>912</v>
      </c>
      <c r="D81" s="323" t="s">
        <v>788</v>
      </c>
      <c r="E81" s="323" t="s">
        <v>838</v>
      </c>
      <c r="F81" s="323" t="s">
        <v>779</v>
      </c>
      <c r="G81" s="323" t="s">
        <v>786</v>
      </c>
      <c r="H81" s="324">
        <v>2759774</v>
      </c>
      <c r="I81" s="325">
        <v>0</v>
      </c>
      <c r="J81" s="325">
        <v>0</v>
      </c>
      <c r="K81" s="321">
        <f t="shared" si="79"/>
        <v>33117288</v>
      </c>
      <c r="L81" s="326">
        <v>0</v>
      </c>
      <c r="M81" s="327">
        <v>0</v>
      </c>
      <c r="N81" s="336">
        <v>2814969.48</v>
      </c>
      <c r="O81" s="337">
        <v>3974074.56</v>
      </c>
      <c r="P81" s="338">
        <v>806737.13567999995</v>
      </c>
      <c r="Q81" s="338">
        <v>1324691.52</v>
      </c>
      <c r="R81" s="339">
        <v>993518.64</v>
      </c>
      <c r="S81" s="338">
        <v>662345.76</v>
      </c>
      <c r="T81" s="331">
        <v>0</v>
      </c>
      <c r="U81" s="317">
        <f t="shared" si="80"/>
        <v>965920.89999999991</v>
      </c>
      <c r="V81" s="317">
        <f t="shared" si="81"/>
        <v>1460380.4083333332</v>
      </c>
      <c r="W81" s="317">
        <f t="shared" si="82"/>
        <v>1582078.7756944443</v>
      </c>
      <c r="X81" s="317">
        <f t="shared" si="90"/>
        <v>1379887</v>
      </c>
      <c r="Y81" s="321">
        <f t="shared" si="83"/>
        <v>183984.93333333332</v>
      </c>
      <c r="Z81" s="317">
        <f t="shared" si="84"/>
        <v>3093805.6736689815</v>
      </c>
      <c r="AA81" s="317">
        <f t="shared" si="85"/>
        <v>3351622.8131413967</v>
      </c>
      <c r="AB81" s="317">
        <f t="shared" si="86"/>
        <v>402194.73757696757</v>
      </c>
      <c r="AC81" s="683">
        <f t="shared" si="87"/>
        <v>56113500.337428451</v>
      </c>
      <c r="AD81" s="686">
        <f t="shared" si="88"/>
        <v>58358040.350925587</v>
      </c>
      <c r="AE81" s="686">
        <f t="shared" si="95"/>
        <v>60692361.964962609</v>
      </c>
      <c r="AF81" s="686">
        <f t="shared" si="95"/>
        <v>63120056.443561114</v>
      </c>
      <c r="AG81" s="686">
        <f t="shared" si="95"/>
        <v>65644858.701303557</v>
      </c>
      <c r="AH81" s="686">
        <f t="shared" si="95"/>
        <v>68270653.049355701</v>
      </c>
      <c r="AI81" s="686">
        <f t="shared" si="95"/>
        <v>71001479.17132993</v>
      </c>
      <c r="AJ81" s="686">
        <f t="shared" si="95"/>
        <v>73841538.338183135</v>
      </c>
      <c r="AK81" s="686">
        <f t="shared" si="95"/>
        <v>76795199.871710464</v>
      </c>
      <c r="AL81" s="686">
        <f t="shared" si="95"/>
        <v>79867007.866578877</v>
      </c>
      <c r="AM81" s="686">
        <f t="shared" si="95"/>
        <v>83061688.181242034</v>
      </c>
      <c r="AN81" s="321"/>
      <c r="AO81" s="321"/>
      <c r="AP81" s="321"/>
      <c r="AQ81" s="321"/>
      <c r="AR81" s="321"/>
      <c r="AS81" s="321"/>
      <c r="AT81" s="321"/>
      <c r="AU81" s="321"/>
      <c r="AV81" s="321"/>
      <c r="AW81" s="321"/>
      <c r="AX81" s="321"/>
      <c r="AY81" s="321"/>
      <c r="AZ81" s="321"/>
      <c r="BA81" s="321">
        <f t="shared" si="96"/>
        <v>0</v>
      </c>
      <c r="BB81" s="321">
        <f t="shared" si="96"/>
        <v>0</v>
      </c>
      <c r="BC81" s="321">
        <f t="shared" si="96"/>
        <v>0</v>
      </c>
      <c r="BD81" s="321">
        <f t="shared" si="96"/>
        <v>0</v>
      </c>
      <c r="BE81" s="321">
        <f t="shared" si="96"/>
        <v>0</v>
      </c>
      <c r="BF81" s="321">
        <f t="shared" si="96"/>
        <v>0</v>
      </c>
      <c r="BG81" s="321">
        <f t="shared" si="96"/>
        <v>0</v>
      </c>
      <c r="BH81" s="321">
        <f t="shared" si="96"/>
        <v>0</v>
      </c>
      <c r="BI81" s="321">
        <f t="shared" si="96"/>
        <v>0</v>
      </c>
      <c r="BJ81" s="321">
        <f t="shared" si="96"/>
        <v>0</v>
      </c>
      <c r="BK81" s="321">
        <f t="shared" si="96"/>
        <v>0</v>
      </c>
      <c r="BL81" s="321">
        <f t="shared" si="96"/>
        <v>0</v>
      </c>
      <c r="BM81" s="321">
        <f t="shared" si="96"/>
        <v>0</v>
      </c>
      <c r="BN81" s="321">
        <f t="shared" si="96"/>
        <v>0</v>
      </c>
      <c r="BO81" s="321">
        <f t="shared" si="96"/>
        <v>0</v>
      </c>
      <c r="BP81" s="321">
        <f t="shared" si="96"/>
        <v>0</v>
      </c>
      <c r="BQ81" s="321">
        <f t="shared" si="96"/>
        <v>0</v>
      </c>
      <c r="BR81" s="321">
        <f t="shared" si="96"/>
        <v>0</v>
      </c>
      <c r="BS81" s="321">
        <f t="shared" si="96"/>
        <v>0</v>
      </c>
      <c r="BT81" s="321">
        <f t="shared" si="96"/>
        <v>0</v>
      </c>
      <c r="BU81" s="321">
        <f t="shared" si="96"/>
        <v>0</v>
      </c>
      <c r="BV81" s="321">
        <f t="shared" si="96"/>
        <v>0</v>
      </c>
      <c r="BW81" s="321">
        <f t="shared" si="96"/>
        <v>0</v>
      </c>
      <c r="BX81" s="321">
        <f t="shared" si="96"/>
        <v>0</v>
      </c>
      <c r="BY81" s="321">
        <f t="shared" si="96"/>
        <v>0</v>
      </c>
      <c r="BZ81" s="321">
        <f t="shared" si="96"/>
        <v>0</v>
      </c>
      <c r="CA81" s="321">
        <f t="shared" si="96"/>
        <v>0</v>
      </c>
      <c r="CB81" s="321">
        <f t="shared" si="96"/>
        <v>0</v>
      </c>
      <c r="CC81" s="321">
        <f t="shared" si="96"/>
        <v>0</v>
      </c>
      <c r="CD81" s="321">
        <f>CC81*8.5%*12</f>
        <v>0</v>
      </c>
      <c r="CE81" s="321">
        <f t="shared" si="97"/>
        <v>0</v>
      </c>
      <c r="CF81" s="321">
        <f t="shared" si="97"/>
        <v>0</v>
      </c>
      <c r="CG81" s="321">
        <f t="shared" si="97"/>
        <v>0</v>
      </c>
      <c r="CH81" s="321">
        <f t="shared" si="97"/>
        <v>0</v>
      </c>
      <c r="CI81" s="321">
        <f t="shared" si="97"/>
        <v>0</v>
      </c>
      <c r="CJ81" s="321">
        <f t="shared" si="97"/>
        <v>0</v>
      </c>
      <c r="CK81" s="321">
        <f t="shared" si="97"/>
        <v>0</v>
      </c>
      <c r="CL81" s="321">
        <f t="shared" si="97"/>
        <v>0</v>
      </c>
      <c r="CM81" s="321">
        <f t="shared" si="97"/>
        <v>0</v>
      </c>
      <c r="CN81" s="321">
        <f t="shared" si="97"/>
        <v>0</v>
      </c>
      <c r="CO81" s="321">
        <f t="shared" si="97"/>
        <v>0</v>
      </c>
      <c r="CP81" s="321">
        <f t="shared" si="97"/>
        <v>0</v>
      </c>
      <c r="CQ81" s="321">
        <f t="shared" si="97"/>
        <v>0</v>
      </c>
      <c r="CR81" s="321">
        <f t="shared" si="97"/>
        <v>0</v>
      </c>
      <c r="CS81" s="321">
        <f t="shared" si="97"/>
        <v>0</v>
      </c>
      <c r="CT81" s="321">
        <f t="shared" si="97"/>
        <v>0</v>
      </c>
      <c r="CU81" s="321">
        <f t="shared" si="97"/>
        <v>0</v>
      </c>
      <c r="CV81" s="321">
        <f t="shared" si="97"/>
        <v>0</v>
      </c>
      <c r="CW81" s="321">
        <f t="shared" si="97"/>
        <v>0</v>
      </c>
      <c r="CX81" s="321">
        <f t="shared" si="97"/>
        <v>0</v>
      </c>
      <c r="CY81" s="321">
        <f t="shared" si="97"/>
        <v>0</v>
      </c>
      <c r="CZ81" s="321">
        <f t="shared" si="97"/>
        <v>0</v>
      </c>
      <c r="DA81" s="321">
        <f t="shared" si="97"/>
        <v>0</v>
      </c>
      <c r="DB81" s="321">
        <f t="shared" si="97"/>
        <v>0</v>
      </c>
      <c r="DC81" s="321">
        <f t="shared" si="97"/>
        <v>0</v>
      </c>
      <c r="DD81" s="321">
        <f t="shared" si="97"/>
        <v>0</v>
      </c>
      <c r="DE81" s="321">
        <f t="shared" si="97"/>
        <v>0</v>
      </c>
      <c r="DF81" s="321">
        <f t="shared" si="97"/>
        <v>0</v>
      </c>
      <c r="DG81" s="321">
        <f t="shared" si="97"/>
        <v>0</v>
      </c>
      <c r="DH81" s="321">
        <f t="shared" si="97"/>
        <v>0</v>
      </c>
      <c r="DI81" s="321">
        <f t="shared" si="97"/>
        <v>0</v>
      </c>
      <c r="DJ81" s="321">
        <f t="shared" si="97"/>
        <v>0</v>
      </c>
      <c r="DK81" s="321">
        <f t="shared" si="97"/>
        <v>0</v>
      </c>
      <c r="DL81" s="321">
        <f t="shared" si="97"/>
        <v>0</v>
      </c>
      <c r="DM81" s="321">
        <f t="shared" si="97"/>
        <v>0</v>
      </c>
      <c r="DN81" s="321">
        <f t="shared" si="97"/>
        <v>0</v>
      </c>
      <c r="DO81" s="321">
        <f t="shared" si="97"/>
        <v>0</v>
      </c>
      <c r="DP81" s="321">
        <f t="shared" si="97"/>
        <v>0</v>
      </c>
      <c r="DQ81" s="321">
        <f t="shared" si="97"/>
        <v>0</v>
      </c>
      <c r="DR81" s="321">
        <f t="shared" si="97"/>
        <v>0</v>
      </c>
      <c r="DS81" s="321">
        <f t="shared" si="97"/>
        <v>0</v>
      </c>
      <c r="DT81" s="321">
        <f t="shared" si="97"/>
        <v>0</v>
      </c>
      <c r="DU81" s="321">
        <f t="shared" si="97"/>
        <v>0</v>
      </c>
      <c r="DV81" s="321">
        <f t="shared" si="97"/>
        <v>0</v>
      </c>
      <c r="DW81" s="321">
        <f t="shared" si="97"/>
        <v>0</v>
      </c>
      <c r="DX81" s="321">
        <f t="shared" si="97"/>
        <v>0</v>
      </c>
      <c r="DY81" s="321">
        <f t="shared" si="97"/>
        <v>0</v>
      </c>
      <c r="DZ81" s="321">
        <f t="shared" si="97"/>
        <v>0</v>
      </c>
      <c r="EA81" s="321">
        <f t="shared" si="97"/>
        <v>0</v>
      </c>
      <c r="EB81" s="321">
        <f t="shared" si="97"/>
        <v>0</v>
      </c>
      <c r="EC81" s="321">
        <f t="shared" si="97"/>
        <v>0</v>
      </c>
      <c r="ED81" s="321">
        <f t="shared" si="97"/>
        <v>0</v>
      </c>
      <c r="EE81" s="321">
        <f t="shared" si="97"/>
        <v>0</v>
      </c>
      <c r="EF81" s="321">
        <f t="shared" si="97"/>
        <v>0</v>
      </c>
      <c r="EG81" s="321">
        <f t="shared" si="97"/>
        <v>0</v>
      </c>
      <c r="EH81" s="321">
        <f t="shared" si="97"/>
        <v>0</v>
      </c>
      <c r="EI81" s="321">
        <f t="shared" si="97"/>
        <v>0</v>
      </c>
      <c r="EJ81" s="321">
        <f t="shared" si="97"/>
        <v>0</v>
      </c>
      <c r="EK81" s="321">
        <f t="shared" si="97"/>
        <v>0</v>
      </c>
      <c r="EL81" s="321">
        <f t="shared" si="97"/>
        <v>0</v>
      </c>
      <c r="EM81" s="321">
        <f t="shared" si="97"/>
        <v>0</v>
      </c>
      <c r="EN81" s="321">
        <f t="shared" si="97"/>
        <v>0</v>
      </c>
      <c r="EO81" s="321">
        <f t="shared" si="97"/>
        <v>0</v>
      </c>
      <c r="EP81" s="321">
        <f>EO81*8.5%*12</f>
        <v>0</v>
      </c>
      <c r="EQ81" s="321">
        <f t="shared" si="98"/>
        <v>0</v>
      </c>
      <c r="ER81" s="321">
        <f t="shared" si="98"/>
        <v>0</v>
      </c>
      <c r="ES81" s="321">
        <f t="shared" si="98"/>
        <v>0</v>
      </c>
      <c r="ET81" s="321">
        <f t="shared" si="98"/>
        <v>0</v>
      </c>
      <c r="EU81" s="321">
        <f t="shared" si="98"/>
        <v>0</v>
      </c>
      <c r="EV81" s="321">
        <f t="shared" si="98"/>
        <v>0</v>
      </c>
      <c r="EW81" s="321">
        <f t="shared" si="98"/>
        <v>0</v>
      </c>
      <c r="EX81" s="321">
        <f t="shared" si="98"/>
        <v>0</v>
      </c>
      <c r="EY81" s="321">
        <f t="shared" si="98"/>
        <v>0</v>
      </c>
      <c r="EZ81" s="321">
        <f t="shared" si="98"/>
        <v>0</v>
      </c>
      <c r="FA81" s="321">
        <f t="shared" si="98"/>
        <v>0</v>
      </c>
      <c r="FB81" s="321">
        <f t="shared" si="98"/>
        <v>0</v>
      </c>
      <c r="FC81" s="321">
        <f t="shared" si="98"/>
        <v>0</v>
      </c>
      <c r="FD81" s="321">
        <f t="shared" si="98"/>
        <v>0</v>
      </c>
      <c r="FE81" s="321">
        <f t="shared" si="98"/>
        <v>0</v>
      </c>
      <c r="FF81" s="321">
        <f t="shared" si="98"/>
        <v>0</v>
      </c>
      <c r="FG81" s="321">
        <f t="shared" si="98"/>
        <v>0</v>
      </c>
      <c r="FH81" s="321">
        <f t="shared" si="98"/>
        <v>0</v>
      </c>
      <c r="FI81" s="321">
        <f t="shared" si="98"/>
        <v>0</v>
      </c>
      <c r="FJ81" s="321">
        <f t="shared" si="98"/>
        <v>0</v>
      </c>
      <c r="FK81" s="321">
        <f t="shared" si="98"/>
        <v>0</v>
      </c>
      <c r="FL81" s="321">
        <f t="shared" si="98"/>
        <v>0</v>
      </c>
      <c r="FM81" s="321">
        <f t="shared" si="98"/>
        <v>0</v>
      </c>
      <c r="FN81" s="321">
        <f t="shared" si="98"/>
        <v>0</v>
      </c>
      <c r="FO81" s="321">
        <f t="shared" si="98"/>
        <v>0</v>
      </c>
      <c r="FP81" s="321">
        <f t="shared" si="98"/>
        <v>0</v>
      </c>
      <c r="FQ81" s="321">
        <f t="shared" si="98"/>
        <v>0</v>
      </c>
      <c r="FR81" s="321">
        <f t="shared" si="98"/>
        <v>0</v>
      </c>
      <c r="FS81" s="321">
        <f t="shared" si="98"/>
        <v>0</v>
      </c>
      <c r="FT81" s="321">
        <f t="shared" si="98"/>
        <v>0</v>
      </c>
      <c r="FU81" s="321">
        <f t="shared" si="98"/>
        <v>0</v>
      </c>
      <c r="FV81" s="321">
        <f t="shared" si="98"/>
        <v>0</v>
      </c>
      <c r="FW81" s="321">
        <f t="shared" si="98"/>
        <v>0</v>
      </c>
      <c r="FX81" s="321">
        <f t="shared" si="98"/>
        <v>0</v>
      </c>
      <c r="FY81" s="321">
        <f t="shared" si="98"/>
        <v>0</v>
      </c>
      <c r="FZ81" s="321">
        <f t="shared" si="98"/>
        <v>0</v>
      </c>
      <c r="GA81" s="321">
        <f t="shared" si="98"/>
        <v>0</v>
      </c>
      <c r="GB81" s="321">
        <f t="shared" si="98"/>
        <v>0</v>
      </c>
      <c r="GC81" s="321">
        <f t="shared" si="98"/>
        <v>0</v>
      </c>
      <c r="GD81" s="321">
        <f t="shared" si="98"/>
        <v>0</v>
      </c>
      <c r="GE81" s="321">
        <f t="shared" si="98"/>
        <v>0</v>
      </c>
      <c r="GF81" s="321">
        <f t="shared" si="98"/>
        <v>0</v>
      </c>
      <c r="GG81" s="321">
        <f t="shared" si="98"/>
        <v>0</v>
      </c>
      <c r="GH81" s="321">
        <f t="shared" si="98"/>
        <v>0</v>
      </c>
      <c r="GI81" s="321">
        <f t="shared" si="98"/>
        <v>0</v>
      </c>
      <c r="GJ81" s="321">
        <f t="shared" si="98"/>
        <v>0</v>
      </c>
      <c r="GK81" s="321">
        <f t="shared" si="98"/>
        <v>0</v>
      </c>
      <c r="GL81" s="321">
        <f t="shared" si="98"/>
        <v>0</v>
      </c>
      <c r="GM81" s="321">
        <f t="shared" si="98"/>
        <v>0</v>
      </c>
      <c r="GN81" s="321">
        <f t="shared" si="98"/>
        <v>0</v>
      </c>
      <c r="GO81" s="321">
        <f t="shared" si="98"/>
        <v>0</v>
      </c>
      <c r="GP81" s="321">
        <f t="shared" si="98"/>
        <v>0</v>
      </c>
      <c r="GQ81" s="321">
        <f t="shared" si="98"/>
        <v>0</v>
      </c>
      <c r="GR81" s="321">
        <f t="shared" si="98"/>
        <v>0</v>
      </c>
      <c r="GS81" s="321">
        <f t="shared" si="98"/>
        <v>0</v>
      </c>
      <c r="GT81" s="321">
        <f t="shared" si="98"/>
        <v>0</v>
      </c>
      <c r="GU81" s="321">
        <f t="shared" si="98"/>
        <v>0</v>
      </c>
      <c r="GV81" s="321">
        <f t="shared" si="98"/>
        <v>0</v>
      </c>
      <c r="GW81" s="321">
        <f t="shared" si="98"/>
        <v>0</v>
      </c>
      <c r="GX81" s="321">
        <f t="shared" si="98"/>
        <v>0</v>
      </c>
      <c r="GY81" s="321">
        <f t="shared" si="98"/>
        <v>0</v>
      </c>
      <c r="GZ81" s="321">
        <f t="shared" si="98"/>
        <v>0</v>
      </c>
      <c r="HA81" s="321">
        <f t="shared" si="98"/>
        <v>0</v>
      </c>
      <c r="HB81" s="321">
        <f>HA81*8.5%*12</f>
        <v>0</v>
      </c>
      <c r="HC81" s="321">
        <f t="shared" si="99"/>
        <v>0</v>
      </c>
      <c r="HD81" s="321">
        <f t="shared" si="99"/>
        <v>0</v>
      </c>
      <c r="HE81" s="321">
        <f t="shared" si="99"/>
        <v>0</v>
      </c>
      <c r="HF81" s="321">
        <f t="shared" si="99"/>
        <v>0</v>
      </c>
      <c r="HG81" s="321">
        <f t="shared" si="99"/>
        <v>0</v>
      </c>
      <c r="HH81" s="321">
        <f t="shared" si="99"/>
        <v>0</v>
      </c>
      <c r="HI81" s="321">
        <f t="shared" si="99"/>
        <v>0</v>
      </c>
      <c r="HJ81" s="321">
        <f t="shared" si="99"/>
        <v>0</v>
      </c>
      <c r="HK81" s="321">
        <f t="shared" si="99"/>
        <v>0</v>
      </c>
      <c r="HL81" s="321">
        <f t="shared" si="99"/>
        <v>0</v>
      </c>
      <c r="HM81" s="321">
        <f t="shared" si="99"/>
        <v>0</v>
      </c>
      <c r="HN81" s="321">
        <f t="shared" si="99"/>
        <v>0</v>
      </c>
      <c r="HO81" s="321">
        <f t="shared" si="99"/>
        <v>0</v>
      </c>
      <c r="HP81" s="321">
        <f t="shared" si="99"/>
        <v>0</v>
      </c>
      <c r="HQ81" s="321">
        <f t="shared" si="99"/>
        <v>0</v>
      </c>
      <c r="HR81" s="321">
        <f t="shared" si="99"/>
        <v>0</v>
      </c>
      <c r="HS81" s="321">
        <f t="shared" si="99"/>
        <v>0</v>
      </c>
      <c r="HT81" s="321">
        <f t="shared" si="99"/>
        <v>0</v>
      </c>
      <c r="HU81" s="321">
        <f t="shared" si="99"/>
        <v>0</v>
      </c>
      <c r="HV81" s="321">
        <f t="shared" si="99"/>
        <v>0</v>
      </c>
      <c r="HW81" s="321">
        <f t="shared" si="99"/>
        <v>0</v>
      </c>
      <c r="HX81" s="321">
        <f t="shared" si="99"/>
        <v>0</v>
      </c>
      <c r="HY81" s="321">
        <f t="shared" si="99"/>
        <v>0</v>
      </c>
      <c r="HZ81" s="321">
        <f t="shared" si="99"/>
        <v>0</v>
      </c>
      <c r="IA81" s="321">
        <f t="shared" si="99"/>
        <v>0</v>
      </c>
      <c r="IB81" s="321">
        <f t="shared" si="99"/>
        <v>0</v>
      </c>
      <c r="IC81" s="321">
        <f t="shared" si="99"/>
        <v>0</v>
      </c>
      <c r="ID81" s="321">
        <f t="shared" si="99"/>
        <v>0</v>
      </c>
      <c r="IE81" s="321">
        <f t="shared" si="99"/>
        <v>0</v>
      </c>
      <c r="IF81" s="321">
        <f t="shared" si="99"/>
        <v>0</v>
      </c>
      <c r="IG81" s="321">
        <f t="shared" si="99"/>
        <v>0</v>
      </c>
      <c r="IH81" s="321">
        <f t="shared" si="99"/>
        <v>0</v>
      </c>
      <c r="II81" s="321">
        <f t="shared" si="99"/>
        <v>0</v>
      </c>
      <c r="IJ81" s="321">
        <f t="shared" si="99"/>
        <v>0</v>
      </c>
      <c r="IK81" s="321">
        <f t="shared" si="99"/>
        <v>0</v>
      </c>
      <c r="IL81" s="321">
        <f t="shared" si="99"/>
        <v>0</v>
      </c>
      <c r="IM81" s="321">
        <f t="shared" si="99"/>
        <v>0</v>
      </c>
      <c r="IN81" s="321">
        <f t="shared" si="99"/>
        <v>0</v>
      </c>
      <c r="IO81" s="321">
        <f t="shared" si="99"/>
        <v>0</v>
      </c>
      <c r="IP81" s="321">
        <f t="shared" si="99"/>
        <v>0</v>
      </c>
      <c r="IQ81" s="321">
        <f t="shared" si="99"/>
        <v>0</v>
      </c>
      <c r="IR81" s="321">
        <f t="shared" si="99"/>
        <v>0</v>
      </c>
      <c r="IS81" s="321">
        <f t="shared" si="99"/>
        <v>0</v>
      </c>
      <c r="IT81" s="321">
        <f t="shared" si="99"/>
        <v>0</v>
      </c>
      <c r="IU81" s="321">
        <f t="shared" si="99"/>
        <v>0</v>
      </c>
      <c r="IV81" s="321">
        <f t="shared" si="99"/>
        <v>0</v>
      </c>
      <c r="IW81" s="321">
        <f t="shared" si="99"/>
        <v>0</v>
      </c>
      <c r="IX81" s="321">
        <f t="shared" si="99"/>
        <v>0</v>
      </c>
      <c r="IY81" s="321">
        <f t="shared" si="99"/>
        <v>0</v>
      </c>
      <c r="IZ81" s="321">
        <f t="shared" si="99"/>
        <v>0</v>
      </c>
      <c r="JA81" s="321">
        <f t="shared" si="99"/>
        <v>0</v>
      </c>
      <c r="JB81" s="321">
        <f t="shared" si="99"/>
        <v>0</v>
      </c>
      <c r="JC81" s="321">
        <f t="shared" si="99"/>
        <v>0</v>
      </c>
      <c r="JD81" s="321">
        <f t="shared" si="99"/>
        <v>0</v>
      </c>
      <c r="JE81" s="321">
        <f t="shared" si="99"/>
        <v>0</v>
      </c>
      <c r="JF81" s="321">
        <f t="shared" si="99"/>
        <v>0</v>
      </c>
      <c r="JG81" s="321">
        <f t="shared" si="99"/>
        <v>0</v>
      </c>
      <c r="JH81" s="321">
        <f t="shared" si="99"/>
        <v>0</v>
      </c>
      <c r="JI81" s="321">
        <f t="shared" si="99"/>
        <v>0</v>
      </c>
      <c r="JJ81" s="321">
        <f t="shared" si="99"/>
        <v>0</v>
      </c>
      <c r="JK81" s="321">
        <f t="shared" si="99"/>
        <v>0</v>
      </c>
      <c r="JL81" s="321">
        <f t="shared" si="99"/>
        <v>0</v>
      </c>
      <c r="JM81" s="321">
        <f t="shared" si="99"/>
        <v>0</v>
      </c>
      <c r="JN81" s="321">
        <f>JM81*8.5%*12</f>
        <v>0</v>
      </c>
      <c r="JO81" s="321">
        <f t="shared" si="100"/>
        <v>0</v>
      </c>
      <c r="JP81" s="321">
        <f t="shared" si="100"/>
        <v>0</v>
      </c>
      <c r="JQ81" s="321">
        <f t="shared" si="100"/>
        <v>0</v>
      </c>
      <c r="JR81" s="321">
        <f t="shared" si="100"/>
        <v>0</v>
      </c>
      <c r="JS81" s="321">
        <f t="shared" si="100"/>
        <v>0</v>
      </c>
      <c r="JT81" s="321">
        <f t="shared" si="100"/>
        <v>0</v>
      </c>
      <c r="JU81" s="321">
        <f t="shared" si="100"/>
        <v>0</v>
      </c>
      <c r="JV81" s="321">
        <f t="shared" si="100"/>
        <v>0</v>
      </c>
      <c r="JW81" s="321">
        <f t="shared" si="100"/>
        <v>0</v>
      </c>
      <c r="JX81" s="321">
        <f t="shared" si="100"/>
        <v>0</v>
      </c>
      <c r="JY81" s="321">
        <f t="shared" si="100"/>
        <v>0</v>
      </c>
      <c r="JZ81" s="321">
        <f t="shared" si="100"/>
        <v>0</v>
      </c>
      <c r="KA81" s="321">
        <f t="shared" si="100"/>
        <v>0</v>
      </c>
      <c r="KB81" s="321">
        <f t="shared" si="100"/>
        <v>0</v>
      </c>
      <c r="KC81" s="321">
        <f t="shared" si="100"/>
        <v>0</v>
      </c>
      <c r="KD81" s="321">
        <f t="shared" si="100"/>
        <v>0</v>
      </c>
      <c r="KE81" s="321">
        <f t="shared" si="100"/>
        <v>0</v>
      </c>
      <c r="KF81" s="321">
        <f t="shared" si="100"/>
        <v>0</v>
      </c>
      <c r="KG81" s="321">
        <f t="shared" si="100"/>
        <v>0</v>
      </c>
      <c r="KH81" s="321">
        <f t="shared" si="100"/>
        <v>0</v>
      </c>
      <c r="KI81" s="321">
        <f t="shared" si="100"/>
        <v>0</v>
      </c>
      <c r="KJ81" s="321">
        <f t="shared" si="100"/>
        <v>0</v>
      </c>
      <c r="KK81" s="321">
        <f t="shared" si="100"/>
        <v>0</v>
      </c>
      <c r="KL81" s="321">
        <f t="shared" si="100"/>
        <v>0</v>
      </c>
      <c r="KM81" s="321">
        <f t="shared" si="100"/>
        <v>0</v>
      </c>
      <c r="KN81" s="321">
        <f t="shared" si="100"/>
        <v>0</v>
      </c>
      <c r="KO81" s="321">
        <f t="shared" si="100"/>
        <v>0</v>
      </c>
      <c r="KP81" s="321">
        <f t="shared" si="100"/>
        <v>0</v>
      </c>
      <c r="KQ81" s="321">
        <f t="shared" si="100"/>
        <v>0</v>
      </c>
      <c r="KR81" s="321">
        <f t="shared" si="100"/>
        <v>0</v>
      </c>
      <c r="KS81" s="321">
        <f t="shared" si="100"/>
        <v>0</v>
      </c>
      <c r="KT81" s="321">
        <f t="shared" si="100"/>
        <v>0</v>
      </c>
      <c r="KU81" s="321">
        <f t="shared" si="100"/>
        <v>0</v>
      </c>
      <c r="KV81" s="321">
        <f t="shared" si="100"/>
        <v>0</v>
      </c>
      <c r="KW81" s="321">
        <f t="shared" si="100"/>
        <v>0</v>
      </c>
      <c r="KX81" s="321">
        <f t="shared" si="100"/>
        <v>0</v>
      </c>
      <c r="KY81" s="321">
        <f t="shared" si="100"/>
        <v>0</v>
      </c>
      <c r="KZ81" s="321">
        <f t="shared" si="100"/>
        <v>0</v>
      </c>
      <c r="LA81" s="321">
        <f t="shared" si="100"/>
        <v>0</v>
      </c>
      <c r="LB81" s="321">
        <f t="shared" si="100"/>
        <v>0</v>
      </c>
      <c r="LC81" s="321">
        <f t="shared" si="100"/>
        <v>0</v>
      </c>
      <c r="LD81" s="321">
        <f t="shared" si="100"/>
        <v>0</v>
      </c>
      <c r="LE81" s="321">
        <f t="shared" si="100"/>
        <v>0</v>
      </c>
      <c r="LF81" s="321">
        <f t="shared" si="100"/>
        <v>0</v>
      </c>
      <c r="LG81" s="321">
        <f t="shared" si="100"/>
        <v>0</v>
      </c>
      <c r="LH81" s="321">
        <f t="shared" si="100"/>
        <v>0</v>
      </c>
      <c r="LI81" s="321">
        <f t="shared" si="100"/>
        <v>0</v>
      </c>
      <c r="LJ81" s="321">
        <f t="shared" si="100"/>
        <v>0</v>
      </c>
      <c r="LK81" s="321">
        <f t="shared" si="100"/>
        <v>0</v>
      </c>
      <c r="LL81" s="321">
        <f t="shared" si="100"/>
        <v>0</v>
      </c>
      <c r="LM81" s="321">
        <f t="shared" si="100"/>
        <v>0</v>
      </c>
      <c r="LN81" s="321">
        <f t="shared" si="100"/>
        <v>0</v>
      </c>
      <c r="LO81" s="321">
        <f t="shared" si="100"/>
        <v>0</v>
      </c>
      <c r="LP81" s="321">
        <f t="shared" si="100"/>
        <v>0</v>
      </c>
      <c r="LQ81" s="321">
        <f t="shared" si="100"/>
        <v>0</v>
      </c>
      <c r="LR81" s="321">
        <f t="shared" si="100"/>
        <v>0</v>
      </c>
      <c r="LS81" s="321">
        <f t="shared" si="100"/>
        <v>0</v>
      </c>
      <c r="LT81" s="321">
        <f t="shared" si="100"/>
        <v>0</v>
      </c>
      <c r="LU81" s="321">
        <f t="shared" si="100"/>
        <v>0</v>
      </c>
      <c r="LV81" s="321">
        <f t="shared" si="100"/>
        <v>0</v>
      </c>
      <c r="LW81" s="321">
        <f t="shared" si="100"/>
        <v>0</v>
      </c>
      <c r="LX81" s="321">
        <f t="shared" si="100"/>
        <v>0</v>
      </c>
      <c r="LY81" s="321">
        <f t="shared" si="100"/>
        <v>0</v>
      </c>
      <c r="LZ81" s="321">
        <f>LY81*8.5%*12</f>
        <v>0</v>
      </c>
      <c r="MA81" s="321">
        <f t="shared" si="101"/>
        <v>0</v>
      </c>
      <c r="MB81" s="321">
        <f t="shared" si="101"/>
        <v>0</v>
      </c>
      <c r="MC81" s="321">
        <f t="shared" si="101"/>
        <v>0</v>
      </c>
      <c r="MD81" s="321">
        <f t="shared" si="101"/>
        <v>0</v>
      </c>
      <c r="ME81" s="321">
        <f t="shared" si="101"/>
        <v>0</v>
      </c>
      <c r="MF81" s="321">
        <f t="shared" si="101"/>
        <v>0</v>
      </c>
      <c r="MG81" s="321">
        <f t="shared" si="101"/>
        <v>0</v>
      </c>
      <c r="MH81" s="321">
        <f t="shared" si="101"/>
        <v>0</v>
      </c>
      <c r="MI81" s="321">
        <f t="shared" si="101"/>
        <v>0</v>
      </c>
      <c r="MJ81" s="321">
        <f t="shared" si="101"/>
        <v>0</v>
      </c>
      <c r="MK81" s="321">
        <f t="shared" si="101"/>
        <v>0</v>
      </c>
      <c r="ML81" s="321">
        <f t="shared" si="101"/>
        <v>0</v>
      </c>
      <c r="MM81" s="321">
        <f t="shared" si="101"/>
        <v>0</v>
      </c>
      <c r="MN81" s="321">
        <f t="shared" si="101"/>
        <v>0</v>
      </c>
      <c r="MO81" s="321">
        <f t="shared" si="101"/>
        <v>0</v>
      </c>
      <c r="MP81" s="321">
        <f t="shared" si="101"/>
        <v>0</v>
      </c>
      <c r="MQ81" s="321">
        <f t="shared" si="101"/>
        <v>0</v>
      </c>
      <c r="MR81" s="321">
        <f t="shared" si="101"/>
        <v>0</v>
      </c>
      <c r="MS81" s="321">
        <f t="shared" si="101"/>
        <v>0</v>
      </c>
      <c r="MT81" s="321">
        <f t="shared" si="101"/>
        <v>0</v>
      </c>
      <c r="MU81" s="321">
        <f t="shared" si="101"/>
        <v>0</v>
      </c>
      <c r="MV81" s="321">
        <f t="shared" si="101"/>
        <v>0</v>
      </c>
      <c r="MW81" s="321">
        <f t="shared" si="101"/>
        <v>0</v>
      </c>
      <c r="MX81" s="321">
        <f t="shared" si="101"/>
        <v>0</v>
      </c>
      <c r="MY81" s="321">
        <f t="shared" si="101"/>
        <v>0</v>
      </c>
      <c r="MZ81" s="321">
        <f t="shared" si="101"/>
        <v>0</v>
      </c>
      <c r="NA81" s="321">
        <f t="shared" si="101"/>
        <v>0</v>
      </c>
      <c r="NB81" s="321">
        <f t="shared" si="101"/>
        <v>0</v>
      </c>
      <c r="NC81" s="321">
        <f t="shared" si="101"/>
        <v>0</v>
      </c>
      <c r="ND81" s="321">
        <f t="shared" si="101"/>
        <v>0</v>
      </c>
      <c r="NE81" s="321">
        <f t="shared" si="101"/>
        <v>0</v>
      </c>
      <c r="NF81" s="321">
        <f t="shared" si="101"/>
        <v>0</v>
      </c>
      <c r="NG81" s="321">
        <f t="shared" si="101"/>
        <v>0</v>
      </c>
      <c r="NH81" s="321">
        <f t="shared" si="101"/>
        <v>0</v>
      </c>
      <c r="NI81" s="321">
        <f t="shared" si="101"/>
        <v>0</v>
      </c>
      <c r="NJ81" s="321">
        <f t="shared" si="101"/>
        <v>0</v>
      </c>
      <c r="NK81" s="321">
        <f t="shared" si="101"/>
        <v>0</v>
      </c>
      <c r="NL81" s="321">
        <f t="shared" si="101"/>
        <v>0</v>
      </c>
      <c r="NM81" s="321">
        <f t="shared" si="101"/>
        <v>0</v>
      </c>
      <c r="NN81" s="321">
        <f t="shared" si="101"/>
        <v>0</v>
      </c>
      <c r="NO81" s="321">
        <f t="shared" si="101"/>
        <v>0</v>
      </c>
      <c r="NP81" s="321">
        <f t="shared" si="101"/>
        <v>0</v>
      </c>
      <c r="NQ81" s="321">
        <f t="shared" si="101"/>
        <v>0</v>
      </c>
      <c r="NR81" s="321">
        <f t="shared" si="101"/>
        <v>0</v>
      </c>
      <c r="NS81" s="321">
        <f t="shared" si="101"/>
        <v>0</v>
      </c>
      <c r="NT81" s="321">
        <f t="shared" si="101"/>
        <v>0</v>
      </c>
      <c r="NU81" s="321">
        <f t="shared" si="101"/>
        <v>0</v>
      </c>
      <c r="NV81" s="321">
        <f t="shared" si="101"/>
        <v>0</v>
      </c>
      <c r="NW81" s="321">
        <f t="shared" si="101"/>
        <v>0</v>
      </c>
      <c r="NX81" s="321">
        <f t="shared" si="101"/>
        <v>0</v>
      </c>
      <c r="NY81" s="321">
        <f t="shared" si="101"/>
        <v>0</v>
      </c>
      <c r="NZ81" s="321">
        <f t="shared" si="101"/>
        <v>0</v>
      </c>
      <c r="OA81" s="321">
        <f t="shared" si="101"/>
        <v>0</v>
      </c>
      <c r="OB81" s="321">
        <f t="shared" si="101"/>
        <v>0</v>
      </c>
      <c r="OC81" s="321">
        <f t="shared" si="101"/>
        <v>0</v>
      </c>
      <c r="OD81" s="321">
        <f t="shared" si="101"/>
        <v>0</v>
      </c>
      <c r="OE81" s="321">
        <f t="shared" si="101"/>
        <v>0</v>
      </c>
      <c r="OF81" s="321">
        <f t="shared" si="101"/>
        <v>0</v>
      </c>
      <c r="OG81" s="321">
        <f t="shared" si="101"/>
        <v>0</v>
      </c>
      <c r="OH81" s="321">
        <f t="shared" si="101"/>
        <v>0</v>
      </c>
      <c r="OI81" s="321">
        <f t="shared" si="101"/>
        <v>0</v>
      </c>
      <c r="OJ81" s="321">
        <f t="shared" si="101"/>
        <v>0</v>
      </c>
      <c r="OK81" s="321">
        <f t="shared" si="101"/>
        <v>0</v>
      </c>
      <c r="OL81" s="321">
        <f>OK81*8.5%*12</f>
        <v>0</v>
      </c>
      <c r="OM81" s="321">
        <f t="shared" si="102"/>
        <v>0</v>
      </c>
      <c r="ON81" s="321">
        <f t="shared" si="102"/>
        <v>0</v>
      </c>
      <c r="OO81" s="321">
        <f t="shared" si="102"/>
        <v>0</v>
      </c>
      <c r="OP81" s="321">
        <f t="shared" si="102"/>
        <v>0</v>
      </c>
      <c r="OQ81" s="321">
        <f t="shared" si="102"/>
        <v>0</v>
      </c>
      <c r="OR81" s="321">
        <f t="shared" si="102"/>
        <v>0</v>
      </c>
      <c r="OS81" s="321">
        <f t="shared" si="102"/>
        <v>0</v>
      </c>
      <c r="OT81" s="321">
        <f t="shared" si="102"/>
        <v>0</v>
      </c>
      <c r="OU81" s="321">
        <f t="shared" si="102"/>
        <v>0</v>
      </c>
      <c r="OV81" s="321">
        <f t="shared" si="102"/>
        <v>0</v>
      </c>
      <c r="OW81" s="321">
        <f t="shared" si="102"/>
        <v>0</v>
      </c>
      <c r="OX81" s="321">
        <f t="shared" si="102"/>
        <v>0</v>
      </c>
      <c r="OY81" s="321">
        <f t="shared" si="102"/>
        <v>0</v>
      </c>
      <c r="OZ81" s="321">
        <f t="shared" si="102"/>
        <v>0</v>
      </c>
      <c r="PA81" s="321">
        <f t="shared" si="102"/>
        <v>0</v>
      </c>
      <c r="PB81" s="321">
        <f t="shared" si="102"/>
        <v>0</v>
      </c>
      <c r="PC81" s="321">
        <f t="shared" si="102"/>
        <v>0</v>
      </c>
      <c r="PD81" s="321">
        <f t="shared" si="102"/>
        <v>0</v>
      </c>
      <c r="PE81" s="321">
        <f t="shared" si="102"/>
        <v>0</v>
      </c>
      <c r="PF81" s="321">
        <f t="shared" si="102"/>
        <v>0</v>
      </c>
      <c r="PG81" s="321">
        <f t="shared" si="102"/>
        <v>0</v>
      </c>
      <c r="PH81" s="321">
        <f t="shared" si="102"/>
        <v>0</v>
      </c>
      <c r="PI81" s="321">
        <f t="shared" si="102"/>
        <v>0</v>
      </c>
      <c r="PJ81" s="321">
        <f t="shared" si="102"/>
        <v>0</v>
      </c>
      <c r="PK81" s="321">
        <f t="shared" si="102"/>
        <v>0</v>
      </c>
      <c r="PL81" s="321">
        <f t="shared" si="102"/>
        <v>0</v>
      </c>
      <c r="PM81" s="321">
        <f t="shared" si="102"/>
        <v>0</v>
      </c>
      <c r="PN81" s="321">
        <f t="shared" si="102"/>
        <v>0</v>
      </c>
      <c r="PO81" s="321">
        <f t="shared" si="102"/>
        <v>0</v>
      </c>
      <c r="PP81" s="321">
        <f t="shared" si="102"/>
        <v>0</v>
      </c>
      <c r="PQ81" s="321">
        <f t="shared" si="102"/>
        <v>0</v>
      </c>
      <c r="PR81" s="321">
        <f t="shared" si="102"/>
        <v>0</v>
      </c>
      <c r="PS81" s="321">
        <f t="shared" si="102"/>
        <v>0</v>
      </c>
      <c r="PT81" s="321">
        <f t="shared" si="102"/>
        <v>0</v>
      </c>
      <c r="PU81" s="321">
        <f t="shared" si="102"/>
        <v>0</v>
      </c>
      <c r="PV81" s="321">
        <f t="shared" si="102"/>
        <v>0</v>
      </c>
      <c r="PW81" s="321">
        <f t="shared" si="102"/>
        <v>0</v>
      </c>
      <c r="PX81" s="321">
        <f t="shared" si="102"/>
        <v>0</v>
      </c>
      <c r="PY81" s="321">
        <f t="shared" si="102"/>
        <v>0</v>
      </c>
      <c r="PZ81" s="321">
        <f t="shared" si="102"/>
        <v>0</v>
      </c>
      <c r="QA81" s="321">
        <f t="shared" si="102"/>
        <v>0</v>
      </c>
      <c r="QB81" s="321">
        <f t="shared" si="102"/>
        <v>0</v>
      </c>
      <c r="QC81" s="321">
        <f t="shared" si="102"/>
        <v>0</v>
      </c>
      <c r="QD81" s="321">
        <f t="shared" si="102"/>
        <v>0</v>
      </c>
      <c r="QE81" s="321">
        <f t="shared" si="102"/>
        <v>0</v>
      </c>
      <c r="QF81" s="321">
        <f t="shared" si="102"/>
        <v>0</v>
      </c>
      <c r="QG81" s="321">
        <f t="shared" si="102"/>
        <v>0</v>
      </c>
      <c r="QH81" s="321">
        <f t="shared" si="102"/>
        <v>0</v>
      </c>
      <c r="QI81" s="321">
        <f t="shared" si="102"/>
        <v>0</v>
      </c>
      <c r="QJ81" s="321">
        <f t="shared" si="102"/>
        <v>0</v>
      </c>
      <c r="QK81" s="321">
        <f t="shared" si="102"/>
        <v>0</v>
      </c>
      <c r="QL81" s="321">
        <f t="shared" si="102"/>
        <v>0</v>
      </c>
      <c r="QM81" s="321">
        <f t="shared" si="102"/>
        <v>0</v>
      </c>
      <c r="QN81" s="321">
        <f t="shared" si="102"/>
        <v>0</v>
      </c>
      <c r="QO81" s="321">
        <f t="shared" si="102"/>
        <v>0</v>
      </c>
      <c r="QP81" s="321">
        <f t="shared" si="102"/>
        <v>0</v>
      </c>
      <c r="QQ81" s="321">
        <f t="shared" si="102"/>
        <v>0</v>
      </c>
      <c r="QR81" s="321">
        <f t="shared" si="102"/>
        <v>0</v>
      </c>
      <c r="QS81" s="321">
        <f t="shared" si="102"/>
        <v>0</v>
      </c>
      <c r="QT81" s="321">
        <f t="shared" si="102"/>
        <v>0</v>
      </c>
      <c r="QU81" s="321">
        <f t="shared" si="102"/>
        <v>0</v>
      </c>
      <c r="QV81" s="321">
        <f t="shared" si="102"/>
        <v>0</v>
      </c>
      <c r="QW81" s="321">
        <f t="shared" si="102"/>
        <v>0</v>
      </c>
      <c r="QX81" s="321">
        <f>QW81*8.5%*12</f>
        <v>0</v>
      </c>
      <c r="QY81" s="321">
        <f t="shared" si="103"/>
        <v>0</v>
      </c>
      <c r="QZ81" s="321">
        <f t="shared" si="103"/>
        <v>0</v>
      </c>
      <c r="RA81" s="321">
        <f t="shared" si="103"/>
        <v>0</v>
      </c>
      <c r="RB81" s="321">
        <f t="shared" si="103"/>
        <v>0</v>
      </c>
      <c r="RC81" s="321">
        <f t="shared" si="103"/>
        <v>0</v>
      </c>
      <c r="RD81" s="321">
        <f t="shared" si="103"/>
        <v>0</v>
      </c>
      <c r="RE81" s="321">
        <f t="shared" si="103"/>
        <v>0</v>
      </c>
      <c r="RF81" s="321">
        <f t="shared" si="103"/>
        <v>0</v>
      </c>
      <c r="RG81" s="321">
        <f t="shared" si="103"/>
        <v>0</v>
      </c>
      <c r="RH81" s="321">
        <f t="shared" si="103"/>
        <v>0</v>
      </c>
      <c r="RI81" s="321">
        <f t="shared" si="103"/>
        <v>0</v>
      </c>
      <c r="RJ81" s="321">
        <f t="shared" si="103"/>
        <v>0</v>
      </c>
      <c r="RK81" s="321">
        <f t="shared" si="103"/>
        <v>0</v>
      </c>
      <c r="RL81" s="321">
        <f t="shared" si="103"/>
        <v>0</v>
      </c>
      <c r="RM81" s="321">
        <f t="shared" si="103"/>
        <v>0</v>
      </c>
      <c r="RN81" s="321">
        <f t="shared" si="103"/>
        <v>0</v>
      </c>
      <c r="RO81" s="321">
        <f t="shared" si="103"/>
        <v>0</v>
      </c>
      <c r="RP81" s="321">
        <f t="shared" si="103"/>
        <v>0</v>
      </c>
      <c r="RQ81" s="321">
        <f t="shared" si="103"/>
        <v>0</v>
      </c>
      <c r="RR81" s="321">
        <f t="shared" si="103"/>
        <v>0</v>
      </c>
      <c r="RS81" s="321">
        <f t="shared" si="103"/>
        <v>0</v>
      </c>
      <c r="RT81" s="321">
        <f t="shared" si="103"/>
        <v>0</v>
      </c>
      <c r="RU81" s="321">
        <f t="shared" si="103"/>
        <v>0</v>
      </c>
      <c r="RV81" s="321">
        <f t="shared" si="103"/>
        <v>0</v>
      </c>
      <c r="RW81" s="321">
        <f t="shared" si="103"/>
        <v>0</v>
      </c>
      <c r="RX81" s="321">
        <f t="shared" si="103"/>
        <v>0</v>
      </c>
      <c r="RY81" s="321">
        <f t="shared" si="103"/>
        <v>0</v>
      </c>
      <c r="RZ81" s="321">
        <f t="shared" si="103"/>
        <v>0</v>
      </c>
      <c r="SA81" s="321">
        <f t="shared" si="103"/>
        <v>0</v>
      </c>
      <c r="SB81" s="321">
        <f t="shared" si="103"/>
        <v>0</v>
      </c>
      <c r="SC81" s="321">
        <f t="shared" si="103"/>
        <v>0</v>
      </c>
      <c r="SD81" s="321">
        <f t="shared" si="103"/>
        <v>0</v>
      </c>
      <c r="SE81" s="321">
        <f t="shared" si="103"/>
        <v>0</v>
      </c>
      <c r="SF81" s="321">
        <f t="shared" si="103"/>
        <v>0</v>
      </c>
      <c r="SG81" s="321">
        <f t="shared" si="103"/>
        <v>0</v>
      </c>
      <c r="SH81" s="321">
        <f t="shared" si="103"/>
        <v>0</v>
      </c>
      <c r="SI81" s="321">
        <f t="shared" si="103"/>
        <v>0</v>
      </c>
      <c r="SJ81" s="321">
        <f t="shared" si="103"/>
        <v>0</v>
      </c>
      <c r="SK81" s="321">
        <f t="shared" si="103"/>
        <v>0</v>
      </c>
      <c r="SL81" s="321">
        <f t="shared" si="103"/>
        <v>0</v>
      </c>
      <c r="SM81" s="321">
        <f t="shared" si="103"/>
        <v>0</v>
      </c>
      <c r="SN81" s="321">
        <f t="shared" si="103"/>
        <v>0</v>
      </c>
      <c r="SO81" s="321">
        <f t="shared" si="103"/>
        <v>0</v>
      </c>
      <c r="SP81" s="321">
        <f t="shared" si="103"/>
        <v>0</v>
      </c>
      <c r="SQ81" s="321">
        <f t="shared" si="103"/>
        <v>0</v>
      </c>
      <c r="SR81" s="321">
        <f t="shared" si="103"/>
        <v>0</v>
      </c>
      <c r="SS81" s="321">
        <f t="shared" si="103"/>
        <v>0</v>
      </c>
      <c r="ST81" s="321">
        <f t="shared" si="103"/>
        <v>0</v>
      </c>
      <c r="SU81" s="321">
        <f t="shared" si="103"/>
        <v>0</v>
      </c>
      <c r="SV81" s="321">
        <f t="shared" si="103"/>
        <v>0</v>
      </c>
      <c r="SW81" s="321">
        <f t="shared" si="103"/>
        <v>0</v>
      </c>
      <c r="SX81" s="321">
        <f t="shared" si="103"/>
        <v>0</v>
      </c>
      <c r="SY81" s="321">
        <f t="shared" si="103"/>
        <v>0</v>
      </c>
      <c r="SZ81" s="321">
        <f t="shared" si="103"/>
        <v>0</v>
      </c>
      <c r="TA81" s="321">
        <f t="shared" si="103"/>
        <v>0</v>
      </c>
      <c r="TB81" s="321">
        <f t="shared" si="103"/>
        <v>0</v>
      </c>
      <c r="TC81" s="321">
        <f t="shared" si="103"/>
        <v>0</v>
      </c>
      <c r="TD81" s="321">
        <f t="shared" si="103"/>
        <v>0</v>
      </c>
      <c r="TE81" s="321">
        <f t="shared" si="103"/>
        <v>0</v>
      </c>
      <c r="TF81" s="321">
        <f t="shared" si="103"/>
        <v>0</v>
      </c>
      <c r="TG81" s="321">
        <f t="shared" si="103"/>
        <v>0</v>
      </c>
      <c r="TH81" s="321">
        <f t="shared" si="103"/>
        <v>0</v>
      </c>
      <c r="TI81" s="321">
        <f t="shared" si="103"/>
        <v>0</v>
      </c>
      <c r="TJ81" s="321">
        <f>TI81*8.5%*12</f>
        <v>0</v>
      </c>
      <c r="TK81" s="321">
        <f t="shared" si="104"/>
        <v>0</v>
      </c>
      <c r="TL81" s="321">
        <f t="shared" si="104"/>
        <v>0</v>
      </c>
      <c r="TM81" s="321">
        <f t="shared" si="104"/>
        <v>0</v>
      </c>
      <c r="TN81" s="321">
        <f t="shared" si="104"/>
        <v>0</v>
      </c>
      <c r="TO81" s="321">
        <f t="shared" si="104"/>
        <v>0</v>
      </c>
      <c r="TP81" s="321">
        <f t="shared" si="104"/>
        <v>0</v>
      </c>
      <c r="TQ81" s="321">
        <f t="shared" si="104"/>
        <v>0</v>
      </c>
      <c r="TR81" s="321">
        <f t="shared" si="104"/>
        <v>0</v>
      </c>
      <c r="TS81" s="321">
        <f t="shared" si="104"/>
        <v>0</v>
      </c>
      <c r="TT81" s="321">
        <f t="shared" si="104"/>
        <v>0</v>
      </c>
      <c r="TU81" s="321">
        <f t="shared" si="104"/>
        <v>0</v>
      </c>
      <c r="TV81" s="321">
        <f t="shared" si="104"/>
        <v>0</v>
      </c>
      <c r="TW81" s="321">
        <f t="shared" si="104"/>
        <v>0</v>
      </c>
      <c r="TX81" s="321">
        <f t="shared" si="104"/>
        <v>0</v>
      </c>
      <c r="TY81" s="321">
        <f t="shared" si="104"/>
        <v>0</v>
      </c>
      <c r="TZ81" s="321">
        <f t="shared" si="104"/>
        <v>0</v>
      </c>
      <c r="UA81" s="321">
        <f t="shared" si="104"/>
        <v>0</v>
      </c>
      <c r="UB81" s="321">
        <f t="shared" si="104"/>
        <v>0</v>
      </c>
      <c r="UC81" s="321">
        <f t="shared" si="104"/>
        <v>0</v>
      </c>
      <c r="UD81" s="321">
        <f t="shared" si="104"/>
        <v>0</v>
      </c>
      <c r="UE81" s="321">
        <f t="shared" si="104"/>
        <v>0</v>
      </c>
      <c r="UF81" s="321">
        <f t="shared" si="104"/>
        <v>0</v>
      </c>
      <c r="UG81" s="321">
        <f t="shared" si="104"/>
        <v>0</v>
      </c>
      <c r="UH81" s="321">
        <f t="shared" si="104"/>
        <v>0</v>
      </c>
      <c r="UI81" s="321">
        <f t="shared" si="104"/>
        <v>0</v>
      </c>
      <c r="UJ81" s="321">
        <f t="shared" si="104"/>
        <v>0</v>
      </c>
      <c r="UK81" s="321">
        <f t="shared" si="104"/>
        <v>0</v>
      </c>
      <c r="UL81" s="321">
        <f t="shared" si="104"/>
        <v>0</v>
      </c>
      <c r="UM81" s="321">
        <f t="shared" si="104"/>
        <v>0</v>
      </c>
      <c r="UN81" s="321">
        <f t="shared" si="104"/>
        <v>0</v>
      </c>
      <c r="UO81" s="321">
        <f t="shared" si="104"/>
        <v>0</v>
      </c>
      <c r="UP81" s="321">
        <f t="shared" si="104"/>
        <v>0</v>
      </c>
      <c r="UQ81" s="321">
        <f t="shared" si="104"/>
        <v>0</v>
      </c>
      <c r="UR81" s="321">
        <f t="shared" si="104"/>
        <v>0</v>
      </c>
      <c r="US81" s="321">
        <f t="shared" si="104"/>
        <v>0</v>
      </c>
      <c r="UT81" s="321">
        <f t="shared" si="104"/>
        <v>0</v>
      </c>
      <c r="UU81" s="321">
        <f t="shared" si="104"/>
        <v>0</v>
      </c>
      <c r="UV81" s="321">
        <f t="shared" si="104"/>
        <v>0</v>
      </c>
      <c r="UW81" s="321">
        <f t="shared" si="104"/>
        <v>0</v>
      </c>
      <c r="UX81" s="321">
        <f t="shared" si="104"/>
        <v>0</v>
      </c>
      <c r="UY81" s="321">
        <f t="shared" si="104"/>
        <v>0</v>
      </c>
      <c r="UZ81" s="321">
        <f t="shared" si="104"/>
        <v>0</v>
      </c>
      <c r="VA81" s="321">
        <f t="shared" si="104"/>
        <v>0</v>
      </c>
      <c r="VB81" s="321">
        <f t="shared" si="104"/>
        <v>0</v>
      </c>
      <c r="VC81" s="321">
        <f t="shared" si="104"/>
        <v>0</v>
      </c>
      <c r="VD81" s="321">
        <f t="shared" si="104"/>
        <v>0</v>
      </c>
      <c r="VE81" s="321">
        <f t="shared" si="104"/>
        <v>0</v>
      </c>
      <c r="VF81" s="321">
        <f t="shared" si="104"/>
        <v>0</v>
      </c>
      <c r="VG81" s="321">
        <f t="shared" si="104"/>
        <v>0</v>
      </c>
      <c r="VH81" s="321">
        <f t="shared" si="104"/>
        <v>0</v>
      </c>
      <c r="VI81" s="321">
        <f t="shared" si="104"/>
        <v>0</v>
      </c>
      <c r="VJ81" s="321">
        <f t="shared" si="104"/>
        <v>0</v>
      </c>
      <c r="VK81" s="321">
        <f t="shared" si="104"/>
        <v>0</v>
      </c>
      <c r="VL81" s="321">
        <f t="shared" si="104"/>
        <v>0</v>
      </c>
      <c r="VM81" s="321">
        <f t="shared" si="104"/>
        <v>0</v>
      </c>
      <c r="VN81" s="321">
        <f t="shared" si="104"/>
        <v>0</v>
      </c>
      <c r="VO81" s="321">
        <f t="shared" si="104"/>
        <v>0</v>
      </c>
      <c r="VP81" s="321">
        <f t="shared" si="104"/>
        <v>0</v>
      </c>
      <c r="VQ81" s="321">
        <f t="shared" si="104"/>
        <v>0</v>
      </c>
      <c r="VR81" s="321">
        <f t="shared" si="104"/>
        <v>0</v>
      </c>
      <c r="VS81" s="321">
        <f t="shared" si="104"/>
        <v>0</v>
      </c>
      <c r="VT81" s="321">
        <f t="shared" si="104"/>
        <v>0</v>
      </c>
      <c r="VU81" s="321">
        <f t="shared" si="104"/>
        <v>0</v>
      </c>
      <c r="VV81" s="321">
        <f>VU81*8.5%*12</f>
        <v>0</v>
      </c>
      <c r="VW81" s="321">
        <f t="shared" si="105"/>
        <v>0</v>
      </c>
      <c r="VX81" s="321">
        <f t="shared" si="105"/>
        <v>0</v>
      </c>
      <c r="VY81" s="321">
        <f t="shared" si="105"/>
        <v>0</v>
      </c>
      <c r="VZ81" s="321">
        <f t="shared" si="105"/>
        <v>0</v>
      </c>
      <c r="WA81" s="321">
        <f t="shared" si="105"/>
        <v>0</v>
      </c>
      <c r="WB81" s="321">
        <f t="shared" si="105"/>
        <v>0</v>
      </c>
      <c r="WC81" s="321">
        <f t="shared" si="105"/>
        <v>0</v>
      </c>
      <c r="WD81" s="321">
        <f t="shared" si="105"/>
        <v>0</v>
      </c>
      <c r="WE81" s="321">
        <f t="shared" si="105"/>
        <v>0</v>
      </c>
      <c r="WF81" s="321">
        <f t="shared" si="105"/>
        <v>0</v>
      </c>
      <c r="WG81" s="321">
        <f t="shared" si="105"/>
        <v>0</v>
      </c>
      <c r="WH81" s="321">
        <f t="shared" si="105"/>
        <v>0</v>
      </c>
      <c r="WI81" s="321">
        <f t="shared" si="105"/>
        <v>0</v>
      </c>
      <c r="WJ81" s="321">
        <f t="shared" si="105"/>
        <v>0</v>
      </c>
      <c r="WK81" s="321">
        <f t="shared" si="105"/>
        <v>0</v>
      </c>
      <c r="WL81" s="321">
        <f t="shared" si="105"/>
        <v>0</v>
      </c>
      <c r="WM81" s="321">
        <f t="shared" si="105"/>
        <v>0</v>
      </c>
      <c r="WN81" s="321">
        <f t="shared" si="105"/>
        <v>0</v>
      </c>
      <c r="WO81" s="321">
        <f t="shared" si="105"/>
        <v>0</v>
      </c>
      <c r="WP81" s="321">
        <f t="shared" si="105"/>
        <v>0</v>
      </c>
      <c r="WQ81" s="321">
        <f t="shared" si="105"/>
        <v>0</v>
      </c>
      <c r="WR81" s="321">
        <f t="shared" si="105"/>
        <v>0</v>
      </c>
      <c r="WS81" s="321">
        <f t="shared" si="105"/>
        <v>0</v>
      </c>
      <c r="WT81" s="321">
        <f t="shared" si="105"/>
        <v>0</v>
      </c>
      <c r="WU81" s="321">
        <f t="shared" si="105"/>
        <v>0</v>
      </c>
      <c r="WV81" s="321">
        <f t="shared" si="105"/>
        <v>0</v>
      </c>
      <c r="WW81" s="321">
        <f t="shared" si="105"/>
        <v>0</v>
      </c>
      <c r="WX81" s="321">
        <f t="shared" si="105"/>
        <v>0</v>
      </c>
      <c r="WY81" s="321">
        <f t="shared" si="105"/>
        <v>0</v>
      </c>
      <c r="WZ81" s="321">
        <f t="shared" si="105"/>
        <v>0</v>
      </c>
      <c r="XA81" s="321">
        <f t="shared" si="105"/>
        <v>0</v>
      </c>
      <c r="XB81" s="321">
        <f t="shared" si="105"/>
        <v>0</v>
      </c>
      <c r="XC81" s="321">
        <f t="shared" si="105"/>
        <v>0</v>
      </c>
      <c r="XD81" s="321">
        <f t="shared" si="105"/>
        <v>0</v>
      </c>
      <c r="XE81" s="321">
        <f t="shared" si="105"/>
        <v>0</v>
      </c>
      <c r="XF81" s="321">
        <f t="shared" si="105"/>
        <v>0</v>
      </c>
      <c r="XG81" s="321">
        <f t="shared" si="105"/>
        <v>0</v>
      </c>
      <c r="XH81" s="321">
        <f t="shared" si="105"/>
        <v>0</v>
      </c>
      <c r="XI81" s="321">
        <f t="shared" si="105"/>
        <v>0</v>
      </c>
      <c r="XJ81" s="321">
        <f t="shared" si="105"/>
        <v>0</v>
      </c>
      <c r="XK81" s="321">
        <f t="shared" si="105"/>
        <v>0</v>
      </c>
      <c r="XL81" s="321">
        <f t="shared" si="105"/>
        <v>0</v>
      </c>
      <c r="XM81" s="321">
        <f t="shared" si="105"/>
        <v>0</v>
      </c>
      <c r="XN81" s="321">
        <f t="shared" si="105"/>
        <v>0</v>
      </c>
      <c r="XO81" s="321">
        <f t="shared" si="105"/>
        <v>0</v>
      </c>
      <c r="XP81" s="321">
        <f t="shared" si="105"/>
        <v>0</v>
      </c>
      <c r="XQ81" s="321">
        <f t="shared" si="105"/>
        <v>0</v>
      </c>
      <c r="XR81" s="321">
        <f t="shared" si="105"/>
        <v>0</v>
      </c>
      <c r="XS81" s="321">
        <f t="shared" si="105"/>
        <v>0</v>
      </c>
      <c r="XT81" s="321">
        <f t="shared" si="105"/>
        <v>0</v>
      </c>
      <c r="XU81" s="321">
        <f t="shared" si="105"/>
        <v>0</v>
      </c>
      <c r="XV81" s="321">
        <f t="shared" si="105"/>
        <v>0</v>
      </c>
      <c r="XW81" s="321">
        <f t="shared" si="105"/>
        <v>0</v>
      </c>
      <c r="XX81" s="321">
        <f t="shared" si="105"/>
        <v>0</v>
      </c>
      <c r="XY81" s="321">
        <f t="shared" si="105"/>
        <v>0</v>
      </c>
      <c r="XZ81" s="321">
        <f t="shared" si="105"/>
        <v>0</v>
      </c>
      <c r="YA81" s="321">
        <f t="shared" si="105"/>
        <v>0</v>
      </c>
      <c r="YB81" s="321">
        <f t="shared" si="105"/>
        <v>0</v>
      </c>
      <c r="YC81" s="321">
        <f t="shared" si="105"/>
        <v>0</v>
      </c>
      <c r="YD81" s="321">
        <f t="shared" si="105"/>
        <v>0</v>
      </c>
      <c r="YE81" s="321">
        <f t="shared" si="105"/>
        <v>0</v>
      </c>
      <c r="YF81" s="321">
        <f t="shared" si="105"/>
        <v>0</v>
      </c>
      <c r="YG81" s="321">
        <f t="shared" si="105"/>
        <v>0</v>
      </c>
      <c r="YH81" s="321">
        <f>YG81*8.5%*12</f>
        <v>0</v>
      </c>
      <c r="YI81" s="321">
        <f t="shared" si="106"/>
        <v>0</v>
      </c>
      <c r="YJ81" s="321">
        <f t="shared" si="106"/>
        <v>0</v>
      </c>
      <c r="YK81" s="321">
        <f t="shared" si="106"/>
        <v>0</v>
      </c>
      <c r="YL81" s="321">
        <f t="shared" si="106"/>
        <v>0</v>
      </c>
      <c r="YM81" s="321">
        <f t="shared" si="106"/>
        <v>0</v>
      </c>
      <c r="YN81" s="321">
        <f t="shared" si="106"/>
        <v>0</v>
      </c>
      <c r="YO81" s="321">
        <f t="shared" si="106"/>
        <v>0</v>
      </c>
      <c r="YP81" s="321">
        <f t="shared" si="106"/>
        <v>0</v>
      </c>
      <c r="YQ81" s="321">
        <f t="shared" si="106"/>
        <v>0</v>
      </c>
      <c r="YR81" s="321">
        <f t="shared" si="106"/>
        <v>0</v>
      </c>
      <c r="YS81" s="321">
        <f t="shared" si="106"/>
        <v>0</v>
      </c>
      <c r="YT81" s="321">
        <f t="shared" si="106"/>
        <v>0</v>
      </c>
      <c r="YU81" s="321">
        <f t="shared" si="106"/>
        <v>0</v>
      </c>
      <c r="YV81" s="321">
        <f t="shared" si="106"/>
        <v>0</v>
      </c>
      <c r="YW81" s="321">
        <f t="shared" si="106"/>
        <v>0</v>
      </c>
      <c r="YX81" s="321">
        <f t="shared" si="106"/>
        <v>0</v>
      </c>
      <c r="YY81" s="321">
        <f t="shared" si="106"/>
        <v>0</v>
      </c>
      <c r="YZ81" s="321">
        <f t="shared" si="106"/>
        <v>0</v>
      </c>
      <c r="ZA81" s="321">
        <f t="shared" si="106"/>
        <v>0</v>
      </c>
      <c r="ZB81" s="321">
        <f t="shared" si="106"/>
        <v>0</v>
      </c>
      <c r="ZC81" s="321">
        <f t="shared" si="106"/>
        <v>0</v>
      </c>
      <c r="ZD81" s="321">
        <f t="shared" si="106"/>
        <v>0</v>
      </c>
      <c r="ZE81" s="321">
        <f t="shared" si="106"/>
        <v>0</v>
      </c>
      <c r="ZF81" s="321">
        <f t="shared" si="106"/>
        <v>0</v>
      </c>
      <c r="ZG81" s="321">
        <f t="shared" si="106"/>
        <v>0</v>
      </c>
      <c r="ZH81" s="321">
        <f t="shared" si="106"/>
        <v>0</v>
      </c>
      <c r="ZI81" s="321">
        <f t="shared" si="106"/>
        <v>0</v>
      </c>
      <c r="ZJ81" s="321">
        <f t="shared" si="106"/>
        <v>0</v>
      </c>
      <c r="ZK81" s="321">
        <f t="shared" si="106"/>
        <v>0</v>
      </c>
      <c r="ZL81" s="321">
        <f t="shared" si="106"/>
        <v>0</v>
      </c>
      <c r="ZM81" s="321">
        <f t="shared" si="106"/>
        <v>0</v>
      </c>
      <c r="ZN81" s="321">
        <f t="shared" si="106"/>
        <v>0</v>
      </c>
      <c r="ZO81" s="321">
        <f t="shared" si="106"/>
        <v>0</v>
      </c>
      <c r="ZP81" s="321">
        <f t="shared" si="106"/>
        <v>0</v>
      </c>
      <c r="ZQ81" s="321">
        <f t="shared" si="106"/>
        <v>0</v>
      </c>
      <c r="ZR81" s="321">
        <f t="shared" si="106"/>
        <v>0</v>
      </c>
      <c r="ZS81" s="321">
        <f t="shared" si="106"/>
        <v>0</v>
      </c>
      <c r="ZT81" s="321">
        <f t="shared" si="106"/>
        <v>0</v>
      </c>
      <c r="ZU81" s="321">
        <f t="shared" si="106"/>
        <v>0</v>
      </c>
      <c r="ZV81" s="321">
        <f t="shared" si="106"/>
        <v>0</v>
      </c>
      <c r="ZW81" s="321">
        <f t="shared" si="106"/>
        <v>0</v>
      </c>
      <c r="ZX81" s="321">
        <f t="shared" si="106"/>
        <v>0</v>
      </c>
      <c r="ZY81" s="321">
        <f t="shared" si="106"/>
        <v>0</v>
      </c>
      <c r="ZZ81" s="321">
        <f t="shared" si="106"/>
        <v>0</v>
      </c>
      <c r="AAA81" s="321">
        <f t="shared" si="106"/>
        <v>0</v>
      </c>
      <c r="AAB81" s="321">
        <f t="shared" si="106"/>
        <v>0</v>
      </c>
      <c r="AAC81" s="321">
        <f t="shared" si="106"/>
        <v>0</v>
      </c>
      <c r="AAD81" s="321">
        <f t="shared" si="106"/>
        <v>0</v>
      </c>
      <c r="AAE81" s="321">
        <f t="shared" si="106"/>
        <v>0</v>
      </c>
      <c r="AAF81" s="321">
        <f t="shared" si="106"/>
        <v>0</v>
      </c>
      <c r="AAG81" s="321">
        <f t="shared" si="106"/>
        <v>0</v>
      </c>
      <c r="AAH81" s="321">
        <f t="shared" si="106"/>
        <v>0</v>
      </c>
      <c r="AAI81" s="321">
        <f t="shared" si="106"/>
        <v>0</v>
      </c>
      <c r="AAJ81" s="321">
        <f t="shared" si="106"/>
        <v>0</v>
      </c>
      <c r="AAK81" s="321">
        <f t="shared" si="106"/>
        <v>0</v>
      </c>
      <c r="AAL81" s="321">
        <f t="shared" si="106"/>
        <v>0</v>
      </c>
      <c r="AAM81" s="321">
        <f t="shared" si="106"/>
        <v>0</v>
      </c>
      <c r="AAN81" s="321">
        <f t="shared" si="106"/>
        <v>0</v>
      </c>
      <c r="AAO81" s="321">
        <f t="shared" si="106"/>
        <v>0</v>
      </c>
      <c r="AAP81" s="321">
        <f t="shared" si="106"/>
        <v>0</v>
      </c>
      <c r="AAQ81" s="321">
        <f t="shared" si="106"/>
        <v>0</v>
      </c>
      <c r="AAR81" s="321">
        <f t="shared" si="106"/>
        <v>0</v>
      </c>
      <c r="AAS81" s="321">
        <f t="shared" si="106"/>
        <v>0</v>
      </c>
      <c r="AAT81" s="321">
        <f>AAS81*8.5%*12</f>
        <v>0</v>
      </c>
      <c r="AAU81" s="321">
        <f t="shared" si="107"/>
        <v>0</v>
      </c>
      <c r="AAV81" s="321">
        <f t="shared" si="107"/>
        <v>0</v>
      </c>
      <c r="AAW81" s="321">
        <f t="shared" si="107"/>
        <v>0</v>
      </c>
      <c r="AAX81" s="321">
        <f t="shared" si="107"/>
        <v>0</v>
      </c>
      <c r="AAY81" s="321">
        <f t="shared" si="107"/>
        <v>0</v>
      </c>
      <c r="AAZ81" s="321">
        <f t="shared" si="107"/>
        <v>0</v>
      </c>
      <c r="ABA81" s="321">
        <f t="shared" si="107"/>
        <v>0</v>
      </c>
      <c r="ABB81" s="321">
        <f t="shared" si="107"/>
        <v>0</v>
      </c>
      <c r="ABC81" s="321">
        <f t="shared" si="107"/>
        <v>0</v>
      </c>
      <c r="ABD81" s="321">
        <f t="shared" si="107"/>
        <v>0</v>
      </c>
      <c r="ABE81" s="321">
        <f t="shared" si="107"/>
        <v>0</v>
      </c>
      <c r="ABF81" s="321">
        <f t="shared" si="107"/>
        <v>0</v>
      </c>
      <c r="ABG81" s="321">
        <f t="shared" si="107"/>
        <v>0</v>
      </c>
      <c r="ABH81" s="321">
        <f t="shared" si="107"/>
        <v>0</v>
      </c>
      <c r="ABI81" s="321">
        <f t="shared" si="107"/>
        <v>0</v>
      </c>
      <c r="ABJ81" s="321">
        <f t="shared" si="107"/>
        <v>0</v>
      </c>
      <c r="ABK81" s="321">
        <f t="shared" si="107"/>
        <v>0</v>
      </c>
      <c r="ABL81" s="321">
        <f t="shared" si="107"/>
        <v>0</v>
      </c>
      <c r="ABM81" s="321">
        <f t="shared" si="107"/>
        <v>0</v>
      </c>
      <c r="ABN81" s="321">
        <f t="shared" si="107"/>
        <v>0</v>
      </c>
      <c r="ABO81" s="321">
        <f t="shared" si="107"/>
        <v>0</v>
      </c>
      <c r="ABP81" s="321">
        <f t="shared" si="107"/>
        <v>0</v>
      </c>
      <c r="ABQ81" s="321">
        <f t="shared" si="107"/>
        <v>0</v>
      </c>
      <c r="ABR81" s="321">
        <f t="shared" si="107"/>
        <v>0</v>
      </c>
      <c r="ABS81" s="321">
        <f t="shared" si="107"/>
        <v>0</v>
      </c>
      <c r="ABT81" s="321">
        <f t="shared" si="107"/>
        <v>0</v>
      </c>
      <c r="ABU81" s="321">
        <f t="shared" si="107"/>
        <v>0</v>
      </c>
      <c r="ABV81" s="321">
        <f t="shared" si="107"/>
        <v>0</v>
      </c>
      <c r="ABW81" s="321">
        <f t="shared" si="107"/>
        <v>0</v>
      </c>
      <c r="ABX81" s="321">
        <f t="shared" si="107"/>
        <v>0</v>
      </c>
      <c r="ABY81" s="321">
        <f t="shared" si="107"/>
        <v>0</v>
      </c>
      <c r="ABZ81" s="321">
        <f t="shared" si="107"/>
        <v>0</v>
      </c>
      <c r="ACA81" s="321">
        <f t="shared" si="107"/>
        <v>0</v>
      </c>
      <c r="ACB81" s="321">
        <f t="shared" si="107"/>
        <v>0</v>
      </c>
      <c r="ACC81" s="321">
        <f t="shared" si="107"/>
        <v>0</v>
      </c>
      <c r="ACD81" s="321">
        <f t="shared" si="107"/>
        <v>0</v>
      </c>
      <c r="ACE81" s="321">
        <f t="shared" si="107"/>
        <v>0</v>
      </c>
      <c r="ACF81" s="321">
        <f t="shared" si="107"/>
        <v>0</v>
      </c>
      <c r="ACG81" s="321">
        <f t="shared" si="107"/>
        <v>0</v>
      </c>
      <c r="ACH81" s="321">
        <f t="shared" si="107"/>
        <v>0</v>
      </c>
      <c r="ACI81" s="321">
        <f t="shared" si="107"/>
        <v>0</v>
      </c>
      <c r="ACJ81" s="321">
        <f t="shared" si="107"/>
        <v>0</v>
      </c>
      <c r="ACK81" s="321">
        <f t="shared" si="107"/>
        <v>0</v>
      </c>
      <c r="ACL81" s="321">
        <f t="shared" si="107"/>
        <v>0</v>
      </c>
      <c r="ACM81" s="321">
        <f t="shared" si="107"/>
        <v>0</v>
      </c>
      <c r="ACN81" s="321">
        <f t="shared" si="107"/>
        <v>0</v>
      </c>
      <c r="ACO81" s="321">
        <f t="shared" si="107"/>
        <v>0</v>
      </c>
      <c r="ACP81" s="321">
        <f t="shared" si="107"/>
        <v>0</v>
      </c>
      <c r="ACQ81" s="321">
        <f t="shared" si="107"/>
        <v>0</v>
      </c>
      <c r="ACR81" s="321">
        <f t="shared" si="107"/>
        <v>0</v>
      </c>
      <c r="ACS81" s="321">
        <f t="shared" si="107"/>
        <v>0</v>
      </c>
      <c r="ACT81" s="321">
        <f t="shared" si="107"/>
        <v>0</v>
      </c>
      <c r="ACU81" s="321">
        <f t="shared" si="107"/>
        <v>0</v>
      </c>
      <c r="ACV81" s="321">
        <f t="shared" si="107"/>
        <v>0</v>
      </c>
      <c r="ACW81" s="321">
        <f t="shared" si="107"/>
        <v>0</v>
      </c>
      <c r="ACX81" s="321">
        <f t="shared" si="107"/>
        <v>0</v>
      </c>
      <c r="ACY81" s="321">
        <f t="shared" si="107"/>
        <v>0</v>
      </c>
      <c r="ACZ81" s="321">
        <f t="shared" si="107"/>
        <v>0</v>
      </c>
      <c r="ADA81" s="321">
        <f t="shared" si="107"/>
        <v>0</v>
      </c>
      <c r="ADB81" s="321">
        <f t="shared" si="107"/>
        <v>0</v>
      </c>
      <c r="ADC81" s="321">
        <f t="shared" si="107"/>
        <v>0</v>
      </c>
      <c r="ADD81" s="321">
        <f t="shared" si="107"/>
        <v>0</v>
      </c>
      <c r="ADE81" s="321">
        <f t="shared" si="107"/>
        <v>0</v>
      </c>
      <c r="ADF81" s="321">
        <f>ADE81*8.5%*12</f>
        <v>0</v>
      </c>
      <c r="ADG81" s="321">
        <f t="shared" si="108"/>
        <v>0</v>
      </c>
      <c r="ADH81" s="321">
        <f t="shared" si="108"/>
        <v>0</v>
      </c>
      <c r="ADI81" s="321">
        <f t="shared" si="108"/>
        <v>0</v>
      </c>
      <c r="ADJ81" s="321">
        <f t="shared" si="108"/>
        <v>0</v>
      </c>
      <c r="ADK81" s="321">
        <f t="shared" si="108"/>
        <v>0</v>
      </c>
      <c r="ADL81" s="321">
        <f t="shared" si="108"/>
        <v>0</v>
      </c>
      <c r="ADM81" s="321">
        <f t="shared" si="108"/>
        <v>0</v>
      </c>
      <c r="ADN81" s="321">
        <f t="shared" si="108"/>
        <v>0</v>
      </c>
      <c r="ADO81" s="321">
        <f t="shared" si="108"/>
        <v>0</v>
      </c>
      <c r="ADP81" s="321">
        <f t="shared" si="108"/>
        <v>0</v>
      </c>
      <c r="ADQ81" s="321">
        <f t="shared" si="108"/>
        <v>0</v>
      </c>
      <c r="ADR81" s="321">
        <f t="shared" si="108"/>
        <v>0</v>
      </c>
      <c r="ADS81" s="321">
        <f t="shared" si="108"/>
        <v>0</v>
      </c>
      <c r="ADT81" s="321">
        <f t="shared" si="108"/>
        <v>0</v>
      </c>
      <c r="ADU81" s="321">
        <f t="shared" si="108"/>
        <v>0</v>
      </c>
      <c r="ADV81" s="321">
        <f t="shared" si="108"/>
        <v>0</v>
      </c>
      <c r="ADW81" s="321">
        <f t="shared" si="108"/>
        <v>0</v>
      </c>
      <c r="ADX81" s="321">
        <f t="shared" si="108"/>
        <v>0</v>
      </c>
      <c r="ADY81" s="321">
        <f t="shared" si="108"/>
        <v>0</v>
      </c>
      <c r="ADZ81" s="321">
        <f t="shared" si="108"/>
        <v>0</v>
      </c>
      <c r="AEA81" s="321">
        <f t="shared" si="108"/>
        <v>0</v>
      </c>
      <c r="AEB81" s="321">
        <f t="shared" si="108"/>
        <v>0</v>
      </c>
      <c r="AEC81" s="321">
        <f t="shared" si="108"/>
        <v>0</v>
      </c>
      <c r="AED81" s="321">
        <f t="shared" si="108"/>
        <v>0</v>
      </c>
      <c r="AEE81" s="321">
        <f t="shared" si="108"/>
        <v>0</v>
      </c>
      <c r="AEF81" s="321">
        <f t="shared" si="108"/>
        <v>0</v>
      </c>
      <c r="AEG81" s="321">
        <f t="shared" si="108"/>
        <v>0</v>
      </c>
      <c r="AEH81" s="321">
        <f t="shared" si="108"/>
        <v>0</v>
      </c>
      <c r="AEI81" s="321">
        <f t="shared" si="108"/>
        <v>0</v>
      </c>
      <c r="AEJ81" s="321">
        <f t="shared" si="108"/>
        <v>0</v>
      </c>
      <c r="AEK81" s="321">
        <f t="shared" si="108"/>
        <v>0</v>
      </c>
      <c r="AEL81" s="321">
        <f t="shared" si="108"/>
        <v>0</v>
      </c>
      <c r="AEM81" s="321">
        <f t="shared" si="108"/>
        <v>0</v>
      </c>
      <c r="AEN81" s="321">
        <f t="shared" si="108"/>
        <v>0</v>
      </c>
      <c r="AEO81" s="321">
        <f t="shared" si="108"/>
        <v>0</v>
      </c>
      <c r="AEP81" s="321">
        <f t="shared" si="108"/>
        <v>0</v>
      </c>
      <c r="AEQ81" s="321">
        <f t="shared" si="108"/>
        <v>0</v>
      </c>
      <c r="AER81" s="321">
        <f t="shared" si="108"/>
        <v>0</v>
      </c>
      <c r="AES81" s="321">
        <f t="shared" si="108"/>
        <v>0</v>
      </c>
      <c r="AET81" s="321">
        <f t="shared" si="108"/>
        <v>0</v>
      </c>
      <c r="AEU81" s="321">
        <f t="shared" si="108"/>
        <v>0</v>
      </c>
      <c r="AEV81" s="321">
        <f t="shared" si="108"/>
        <v>0</v>
      </c>
      <c r="AEW81" s="321">
        <f t="shared" si="108"/>
        <v>0</v>
      </c>
      <c r="AEX81" s="321">
        <f t="shared" si="108"/>
        <v>0</v>
      </c>
      <c r="AEY81" s="321">
        <f t="shared" si="108"/>
        <v>0</v>
      </c>
      <c r="AEZ81" s="321">
        <f t="shared" si="108"/>
        <v>0</v>
      </c>
      <c r="AFA81" s="321">
        <f t="shared" si="108"/>
        <v>0</v>
      </c>
      <c r="AFB81" s="321">
        <f t="shared" si="108"/>
        <v>0</v>
      </c>
      <c r="AFC81" s="321">
        <f t="shared" si="108"/>
        <v>0</v>
      </c>
      <c r="AFD81" s="321">
        <f t="shared" si="108"/>
        <v>0</v>
      </c>
      <c r="AFE81" s="321">
        <f t="shared" si="108"/>
        <v>0</v>
      </c>
      <c r="AFF81" s="321">
        <f t="shared" si="108"/>
        <v>0</v>
      </c>
      <c r="AFG81" s="321">
        <f t="shared" si="108"/>
        <v>0</v>
      </c>
      <c r="AFH81" s="321">
        <f t="shared" si="108"/>
        <v>0</v>
      </c>
      <c r="AFI81" s="321">
        <f t="shared" si="108"/>
        <v>0</v>
      </c>
      <c r="AFJ81" s="321">
        <f t="shared" si="108"/>
        <v>0</v>
      </c>
      <c r="AFK81" s="321">
        <f t="shared" si="108"/>
        <v>0</v>
      </c>
      <c r="AFL81" s="321">
        <f t="shared" si="108"/>
        <v>0</v>
      </c>
      <c r="AFM81" s="321">
        <f t="shared" si="108"/>
        <v>0</v>
      </c>
      <c r="AFN81" s="321">
        <f t="shared" si="108"/>
        <v>0</v>
      </c>
      <c r="AFO81" s="321">
        <f t="shared" si="108"/>
        <v>0</v>
      </c>
      <c r="AFP81" s="321">
        <f t="shared" si="108"/>
        <v>0</v>
      </c>
      <c r="AFQ81" s="321">
        <f t="shared" si="108"/>
        <v>0</v>
      </c>
      <c r="AFR81" s="321">
        <f>AFQ81*8.5%*12</f>
        <v>0</v>
      </c>
      <c r="AFS81" s="321">
        <f t="shared" si="109"/>
        <v>0</v>
      </c>
      <c r="AFT81" s="321">
        <f t="shared" si="109"/>
        <v>0</v>
      </c>
      <c r="AFU81" s="321">
        <f t="shared" si="109"/>
        <v>0</v>
      </c>
      <c r="AFV81" s="321">
        <f t="shared" si="109"/>
        <v>0</v>
      </c>
      <c r="AFW81" s="321">
        <f t="shared" si="109"/>
        <v>0</v>
      </c>
      <c r="AFX81" s="321">
        <f t="shared" si="109"/>
        <v>0</v>
      </c>
      <c r="AFY81" s="321">
        <f t="shared" si="109"/>
        <v>0</v>
      </c>
      <c r="AFZ81" s="321">
        <f t="shared" si="109"/>
        <v>0</v>
      </c>
      <c r="AGA81" s="321">
        <f t="shared" si="109"/>
        <v>0</v>
      </c>
      <c r="AGB81" s="321">
        <f t="shared" si="109"/>
        <v>0</v>
      </c>
      <c r="AGC81" s="321">
        <f t="shared" si="109"/>
        <v>0</v>
      </c>
      <c r="AGD81" s="321">
        <f t="shared" si="109"/>
        <v>0</v>
      </c>
      <c r="AGE81" s="321">
        <f t="shared" si="109"/>
        <v>0</v>
      </c>
      <c r="AGF81" s="321">
        <f t="shared" si="109"/>
        <v>0</v>
      </c>
      <c r="AGG81" s="321">
        <f t="shared" si="109"/>
        <v>0</v>
      </c>
      <c r="AGH81" s="321">
        <f t="shared" si="109"/>
        <v>0</v>
      </c>
      <c r="AGI81" s="321">
        <f t="shared" si="109"/>
        <v>0</v>
      </c>
      <c r="AGJ81" s="321">
        <f t="shared" si="109"/>
        <v>0</v>
      </c>
      <c r="AGK81" s="321">
        <f t="shared" si="109"/>
        <v>0</v>
      </c>
      <c r="AGL81" s="321">
        <f t="shared" si="109"/>
        <v>0</v>
      </c>
      <c r="AGM81" s="321">
        <f t="shared" si="109"/>
        <v>0</v>
      </c>
      <c r="AGN81" s="321">
        <f t="shared" si="109"/>
        <v>0</v>
      </c>
      <c r="AGO81" s="321">
        <f t="shared" si="109"/>
        <v>0</v>
      </c>
      <c r="AGP81" s="321">
        <f t="shared" si="109"/>
        <v>0</v>
      </c>
      <c r="AGQ81" s="321">
        <f t="shared" si="109"/>
        <v>0</v>
      </c>
      <c r="AGR81" s="321">
        <f t="shared" si="109"/>
        <v>0</v>
      </c>
      <c r="AGS81" s="321">
        <f t="shared" si="109"/>
        <v>0</v>
      </c>
      <c r="AGT81" s="321">
        <f t="shared" si="109"/>
        <v>0</v>
      </c>
      <c r="AGU81" s="321">
        <f t="shared" si="109"/>
        <v>0</v>
      </c>
      <c r="AGV81" s="321">
        <f t="shared" si="109"/>
        <v>0</v>
      </c>
      <c r="AGW81" s="321">
        <f t="shared" si="109"/>
        <v>0</v>
      </c>
      <c r="AGX81" s="321">
        <f t="shared" si="109"/>
        <v>0</v>
      </c>
      <c r="AGY81" s="321">
        <f t="shared" si="109"/>
        <v>0</v>
      </c>
      <c r="AGZ81" s="321">
        <f t="shared" si="109"/>
        <v>0</v>
      </c>
      <c r="AHA81" s="321">
        <f t="shared" si="109"/>
        <v>0</v>
      </c>
      <c r="AHB81" s="321">
        <f t="shared" si="109"/>
        <v>0</v>
      </c>
      <c r="AHC81" s="321">
        <f t="shared" si="109"/>
        <v>0</v>
      </c>
      <c r="AHD81" s="321">
        <f t="shared" si="109"/>
        <v>0</v>
      </c>
      <c r="AHE81" s="321">
        <f t="shared" si="109"/>
        <v>0</v>
      </c>
      <c r="AHF81" s="321">
        <f t="shared" si="109"/>
        <v>0</v>
      </c>
      <c r="AHG81" s="321">
        <f t="shared" si="109"/>
        <v>0</v>
      </c>
      <c r="AHH81" s="321">
        <f t="shared" si="109"/>
        <v>0</v>
      </c>
      <c r="AHI81" s="321">
        <f t="shared" si="109"/>
        <v>0</v>
      </c>
      <c r="AHJ81" s="321">
        <f t="shared" si="109"/>
        <v>0</v>
      </c>
      <c r="AHK81" s="321">
        <f t="shared" si="109"/>
        <v>0</v>
      </c>
      <c r="AHL81" s="321">
        <f t="shared" si="109"/>
        <v>0</v>
      </c>
      <c r="AHM81" s="321">
        <f t="shared" si="109"/>
        <v>0</v>
      </c>
      <c r="AHN81" s="321">
        <f t="shared" si="109"/>
        <v>0</v>
      </c>
      <c r="AHO81" s="321">
        <f t="shared" si="109"/>
        <v>0</v>
      </c>
      <c r="AHP81" s="321">
        <f t="shared" si="109"/>
        <v>0</v>
      </c>
      <c r="AHQ81" s="321">
        <f t="shared" si="109"/>
        <v>0</v>
      </c>
      <c r="AHR81" s="321">
        <f t="shared" si="109"/>
        <v>0</v>
      </c>
      <c r="AHS81" s="321">
        <f t="shared" si="109"/>
        <v>0</v>
      </c>
      <c r="AHT81" s="321">
        <f t="shared" si="109"/>
        <v>0</v>
      </c>
      <c r="AHU81" s="321">
        <f t="shared" si="109"/>
        <v>0</v>
      </c>
      <c r="AHV81" s="321">
        <f t="shared" si="109"/>
        <v>0</v>
      </c>
      <c r="AHW81" s="321">
        <f t="shared" si="109"/>
        <v>0</v>
      </c>
      <c r="AHX81" s="321">
        <f t="shared" si="109"/>
        <v>0</v>
      </c>
      <c r="AHY81" s="321">
        <f t="shared" si="109"/>
        <v>0</v>
      </c>
      <c r="AHZ81" s="321">
        <f t="shared" si="109"/>
        <v>0</v>
      </c>
      <c r="AIA81" s="321">
        <f t="shared" si="109"/>
        <v>0</v>
      </c>
      <c r="AIB81" s="321">
        <f t="shared" si="109"/>
        <v>0</v>
      </c>
      <c r="AIC81" s="321">
        <f t="shared" si="109"/>
        <v>0</v>
      </c>
      <c r="AID81" s="321">
        <f>AIC81*8.5%*12</f>
        <v>0</v>
      </c>
      <c r="AIE81" s="321">
        <f t="shared" si="110"/>
        <v>0</v>
      </c>
      <c r="AIF81" s="321">
        <f t="shared" si="110"/>
        <v>0</v>
      </c>
      <c r="AIG81" s="321">
        <f t="shared" si="110"/>
        <v>0</v>
      </c>
      <c r="AIH81" s="321">
        <f t="shared" si="110"/>
        <v>0</v>
      </c>
      <c r="AII81" s="321">
        <f t="shared" si="110"/>
        <v>0</v>
      </c>
      <c r="AIJ81" s="321">
        <f t="shared" si="110"/>
        <v>0</v>
      </c>
      <c r="AIK81" s="321">
        <f t="shared" si="110"/>
        <v>0</v>
      </c>
      <c r="AIL81" s="321">
        <f t="shared" si="110"/>
        <v>0</v>
      </c>
      <c r="AIM81" s="321">
        <f t="shared" si="110"/>
        <v>0</v>
      </c>
      <c r="AIN81" s="321">
        <f t="shared" si="110"/>
        <v>0</v>
      </c>
      <c r="AIO81" s="321">
        <f t="shared" si="110"/>
        <v>0</v>
      </c>
      <c r="AIP81" s="321">
        <f t="shared" si="110"/>
        <v>0</v>
      </c>
      <c r="AIQ81" s="321">
        <f t="shared" si="110"/>
        <v>0</v>
      </c>
      <c r="AIR81" s="321">
        <f t="shared" si="110"/>
        <v>0</v>
      </c>
      <c r="AIS81" s="321">
        <f t="shared" si="110"/>
        <v>0</v>
      </c>
      <c r="AIT81" s="321">
        <f t="shared" si="110"/>
        <v>0</v>
      </c>
      <c r="AIU81" s="321">
        <f t="shared" si="110"/>
        <v>0</v>
      </c>
      <c r="AIV81" s="321">
        <f t="shared" si="110"/>
        <v>0</v>
      </c>
      <c r="AIW81" s="321">
        <f t="shared" si="110"/>
        <v>0</v>
      </c>
      <c r="AIX81" s="321">
        <f t="shared" si="110"/>
        <v>0</v>
      </c>
      <c r="AIY81" s="321">
        <f t="shared" si="110"/>
        <v>0</v>
      </c>
      <c r="AIZ81" s="321">
        <f t="shared" si="110"/>
        <v>0</v>
      </c>
      <c r="AJA81" s="321">
        <f t="shared" si="110"/>
        <v>0</v>
      </c>
      <c r="AJB81" s="321">
        <f t="shared" si="110"/>
        <v>0</v>
      </c>
      <c r="AJC81" s="321">
        <f t="shared" si="110"/>
        <v>0</v>
      </c>
      <c r="AJD81" s="321">
        <f t="shared" si="110"/>
        <v>0</v>
      </c>
      <c r="AJE81" s="321">
        <f t="shared" si="110"/>
        <v>0</v>
      </c>
      <c r="AJF81" s="321">
        <f t="shared" si="110"/>
        <v>0</v>
      </c>
      <c r="AJG81" s="321">
        <f t="shared" si="110"/>
        <v>0</v>
      </c>
      <c r="AJH81" s="321">
        <f t="shared" si="110"/>
        <v>0</v>
      </c>
      <c r="AJI81" s="321">
        <f t="shared" si="110"/>
        <v>0</v>
      </c>
      <c r="AJJ81" s="321">
        <f t="shared" si="110"/>
        <v>0</v>
      </c>
      <c r="AJK81" s="321">
        <f t="shared" si="110"/>
        <v>0</v>
      </c>
      <c r="AJL81" s="321">
        <f t="shared" si="110"/>
        <v>0</v>
      </c>
      <c r="AJM81" s="321">
        <f t="shared" si="110"/>
        <v>0</v>
      </c>
      <c r="AJN81" s="321">
        <f t="shared" si="110"/>
        <v>0</v>
      </c>
      <c r="AJO81" s="321">
        <f t="shared" si="110"/>
        <v>0</v>
      </c>
      <c r="AJP81" s="321">
        <f t="shared" si="110"/>
        <v>0</v>
      </c>
      <c r="AJQ81" s="321">
        <f t="shared" si="110"/>
        <v>0</v>
      </c>
      <c r="AJR81" s="321">
        <f t="shared" si="110"/>
        <v>0</v>
      </c>
      <c r="AJS81" s="321">
        <f t="shared" si="110"/>
        <v>0</v>
      </c>
      <c r="AJT81" s="321">
        <f t="shared" si="110"/>
        <v>0</v>
      </c>
      <c r="AJU81" s="321">
        <f t="shared" si="110"/>
        <v>0</v>
      </c>
      <c r="AJV81" s="321">
        <f t="shared" si="110"/>
        <v>0</v>
      </c>
      <c r="AJW81" s="321">
        <f t="shared" si="110"/>
        <v>0</v>
      </c>
      <c r="AJX81" s="321">
        <f t="shared" si="110"/>
        <v>0</v>
      </c>
      <c r="AJY81" s="321">
        <f t="shared" si="110"/>
        <v>0</v>
      </c>
      <c r="AJZ81" s="321">
        <f t="shared" si="110"/>
        <v>0</v>
      </c>
      <c r="AKA81" s="321">
        <f t="shared" si="110"/>
        <v>0</v>
      </c>
      <c r="AKB81" s="321">
        <f t="shared" si="110"/>
        <v>0</v>
      </c>
      <c r="AKC81" s="321">
        <f t="shared" si="110"/>
        <v>0</v>
      </c>
      <c r="AKD81" s="321">
        <f t="shared" si="110"/>
        <v>0</v>
      </c>
      <c r="AKE81" s="321">
        <f t="shared" si="110"/>
        <v>0</v>
      </c>
      <c r="AKF81" s="321">
        <f t="shared" si="110"/>
        <v>0</v>
      </c>
      <c r="AKG81" s="321">
        <f t="shared" si="110"/>
        <v>0</v>
      </c>
      <c r="AKH81" s="321">
        <f t="shared" si="110"/>
        <v>0</v>
      </c>
      <c r="AKI81" s="321">
        <f t="shared" si="110"/>
        <v>0</v>
      </c>
      <c r="AKJ81" s="321">
        <f t="shared" si="110"/>
        <v>0</v>
      </c>
      <c r="AKK81" s="321">
        <f t="shared" si="110"/>
        <v>0</v>
      </c>
      <c r="AKL81" s="321">
        <f t="shared" si="110"/>
        <v>0</v>
      </c>
      <c r="AKM81" s="321">
        <f t="shared" si="110"/>
        <v>0</v>
      </c>
      <c r="AKN81" s="321">
        <f t="shared" si="110"/>
        <v>0</v>
      </c>
      <c r="AKO81" s="321">
        <f t="shared" si="110"/>
        <v>0</v>
      </c>
      <c r="AKP81" s="321">
        <f>AKO81*8.5%*12</f>
        <v>0</v>
      </c>
      <c r="AKQ81" s="321">
        <f t="shared" si="111"/>
        <v>0</v>
      </c>
      <c r="AKR81" s="321">
        <f t="shared" si="111"/>
        <v>0</v>
      </c>
      <c r="AKS81" s="321">
        <f t="shared" si="111"/>
        <v>0</v>
      </c>
      <c r="AKT81" s="321">
        <f t="shared" si="111"/>
        <v>0</v>
      </c>
      <c r="AKU81" s="321">
        <f t="shared" si="111"/>
        <v>0</v>
      </c>
      <c r="AKV81" s="321">
        <f t="shared" si="111"/>
        <v>0</v>
      </c>
      <c r="AKW81" s="321">
        <f t="shared" si="111"/>
        <v>0</v>
      </c>
      <c r="AKX81" s="321">
        <f t="shared" si="111"/>
        <v>0</v>
      </c>
      <c r="AKY81" s="321">
        <f t="shared" si="111"/>
        <v>0</v>
      </c>
      <c r="AKZ81" s="321">
        <f t="shared" si="111"/>
        <v>0</v>
      </c>
      <c r="ALA81" s="321">
        <f t="shared" si="111"/>
        <v>0</v>
      </c>
      <c r="ALB81" s="321">
        <f t="shared" si="111"/>
        <v>0</v>
      </c>
      <c r="ALC81" s="321">
        <f t="shared" si="111"/>
        <v>0</v>
      </c>
      <c r="ALD81" s="321">
        <f t="shared" si="111"/>
        <v>0</v>
      </c>
      <c r="ALE81" s="321">
        <f t="shared" si="111"/>
        <v>0</v>
      </c>
      <c r="ALF81" s="321">
        <f t="shared" si="111"/>
        <v>0</v>
      </c>
      <c r="ALG81" s="321">
        <f t="shared" si="111"/>
        <v>0</v>
      </c>
      <c r="ALH81" s="321">
        <f t="shared" si="111"/>
        <v>0</v>
      </c>
      <c r="ALI81" s="321">
        <f t="shared" si="111"/>
        <v>0</v>
      </c>
      <c r="ALJ81" s="321">
        <f t="shared" si="111"/>
        <v>0</v>
      </c>
      <c r="ALK81" s="321">
        <f t="shared" si="111"/>
        <v>0</v>
      </c>
      <c r="ALL81" s="321">
        <f t="shared" si="111"/>
        <v>0</v>
      </c>
      <c r="ALM81" s="321">
        <f t="shared" si="111"/>
        <v>0</v>
      </c>
      <c r="ALN81" s="321">
        <f t="shared" si="111"/>
        <v>0</v>
      </c>
      <c r="ALO81" s="321">
        <f t="shared" si="111"/>
        <v>0</v>
      </c>
      <c r="ALP81" s="321">
        <f t="shared" si="111"/>
        <v>0</v>
      </c>
      <c r="ALQ81" s="321">
        <f t="shared" si="111"/>
        <v>0</v>
      </c>
      <c r="ALR81" s="321">
        <f t="shared" si="111"/>
        <v>0</v>
      </c>
      <c r="ALS81" s="321">
        <f t="shared" si="111"/>
        <v>0</v>
      </c>
      <c r="ALT81" s="321">
        <f t="shared" si="111"/>
        <v>0</v>
      </c>
      <c r="ALU81" s="321">
        <f t="shared" si="111"/>
        <v>0</v>
      </c>
      <c r="ALV81" s="321">
        <f t="shared" si="111"/>
        <v>0</v>
      </c>
      <c r="ALW81" s="321">
        <f t="shared" si="111"/>
        <v>0</v>
      </c>
      <c r="ALX81" s="321">
        <f t="shared" si="111"/>
        <v>0</v>
      </c>
      <c r="ALY81" s="321">
        <f t="shared" si="111"/>
        <v>0</v>
      </c>
      <c r="ALZ81" s="321">
        <f t="shared" si="111"/>
        <v>0</v>
      </c>
      <c r="AMA81" s="321">
        <f t="shared" si="111"/>
        <v>0</v>
      </c>
      <c r="AMB81" s="321">
        <f t="shared" si="111"/>
        <v>0</v>
      </c>
      <c r="AMC81" s="321">
        <f t="shared" si="111"/>
        <v>0</v>
      </c>
      <c r="AMD81" s="321">
        <f t="shared" si="111"/>
        <v>0</v>
      </c>
      <c r="AME81" s="321">
        <f t="shared" si="111"/>
        <v>0</v>
      </c>
      <c r="AMF81" s="321">
        <f t="shared" si="111"/>
        <v>0</v>
      </c>
      <c r="AMG81" s="321">
        <f t="shared" si="111"/>
        <v>0</v>
      </c>
      <c r="AMH81" s="321">
        <f t="shared" si="111"/>
        <v>0</v>
      </c>
      <c r="AMI81" s="321">
        <f t="shared" si="111"/>
        <v>0</v>
      </c>
      <c r="AMJ81" s="321">
        <f t="shared" si="111"/>
        <v>0</v>
      </c>
      <c r="AMK81" s="321">
        <f t="shared" si="111"/>
        <v>0</v>
      </c>
      <c r="AML81" s="321">
        <f t="shared" si="111"/>
        <v>0</v>
      </c>
      <c r="AMM81" s="321">
        <f t="shared" si="111"/>
        <v>0</v>
      </c>
      <c r="AMN81" s="321">
        <f t="shared" si="111"/>
        <v>0</v>
      </c>
      <c r="AMO81" s="321">
        <f t="shared" si="111"/>
        <v>0</v>
      </c>
      <c r="AMP81" s="321">
        <f t="shared" si="111"/>
        <v>0</v>
      </c>
      <c r="AMQ81" s="321">
        <f t="shared" si="111"/>
        <v>0</v>
      </c>
      <c r="AMR81" s="321">
        <f t="shared" si="111"/>
        <v>0</v>
      </c>
      <c r="AMS81" s="321">
        <f t="shared" si="111"/>
        <v>0</v>
      </c>
      <c r="AMT81" s="321">
        <f t="shared" si="111"/>
        <v>0</v>
      </c>
      <c r="AMU81" s="321">
        <f t="shared" si="111"/>
        <v>0</v>
      </c>
      <c r="AMV81" s="321">
        <f t="shared" si="111"/>
        <v>0</v>
      </c>
      <c r="AMW81" s="321">
        <f t="shared" si="111"/>
        <v>0</v>
      </c>
      <c r="AMX81" s="321">
        <f t="shared" si="111"/>
        <v>0</v>
      </c>
      <c r="AMY81" s="321">
        <f t="shared" si="111"/>
        <v>0</v>
      </c>
      <c r="AMZ81" s="321">
        <f t="shared" si="111"/>
        <v>0</v>
      </c>
      <c r="ANA81" s="321">
        <f t="shared" si="111"/>
        <v>0</v>
      </c>
      <c r="ANB81" s="321">
        <f>ANA81*8.5%*12</f>
        <v>0</v>
      </c>
      <c r="ANC81" s="321">
        <f t="shared" si="112"/>
        <v>0</v>
      </c>
      <c r="AND81" s="321">
        <f t="shared" si="112"/>
        <v>0</v>
      </c>
      <c r="ANE81" s="321">
        <f t="shared" si="112"/>
        <v>0</v>
      </c>
      <c r="ANF81" s="321">
        <f t="shared" si="112"/>
        <v>0</v>
      </c>
      <c r="ANG81" s="321">
        <f t="shared" si="112"/>
        <v>0</v>
      </c>
      <c r="ANH81" s="321">
        <f t="shared" si="112"/>
        <v>0</v>
      </c>
      <c r="ANI81" s="321">
        <f t="shared" si="112"/>
        <v>0</v>
      </c>
      <c r="ANJ81" s="321">
        <f t="shared" si="112"/>
        <v>0</v>
      </c>
      <c r="ANK81" s="321">
        <f t="shared" si="112"/>
        <v>0</v>
      </c>
      <c r="ANL81" s="321">
        <f t="shared" si="112"/>
        <v>0</v>
      </c>
      <c r="ANM81" s="321">
        <f t="shared" si="112"/>
        <v>0</v>
      </c>
      <c r="ANN81" s="321">
        <f t="shared" si="112"/>
        <v>0</v>
      </c>
      <c r="ANO81" s="321">
        <f t="shared" si="112"/>
        <v>0</v>
      </c>
      <c r="ANP81" s="321">
        <f t="shared" si="112"/>
        <v>0</v>
      </c>
      <c r="ANQ81" s="321">
        <f t="shared" si="112"/>
        <v>0</v>
      </c>
      <c r="ANR81" s="321">
        <f t="shared" si="112"/>
        <v>0</v>
      </c>
      <c r="ANS81" s="321">
        <f t="shared" si="112"/>
        <v>0</v>
      </c>
      <c r="ANT81" s="321">
        <f t="shared" si="112"/>
        <v>0</v>
      </c>
      <c r="ANU81" s="321">
        <f t="shared" si="112"/>
        <v>0</v>
      </c>
      <c r="ANV81" s="321">
        <f t="shared" si="112"/>
        <v>0</v>
      </c>
      <c r="ANW81" s="321">
        <f t="shared" si="112"/>
        <v>0</v>
      </c>
      <c r="ANX81" s="321">
        <f t="shared" si="112"/>
        <v>0</v>
      </c>
      <c r="ANY81" s="321">
        <f t="shared" si="112"/>
        <v>0</v>
      </c>
      <c r="ANZ81" s="321">
        <f t="shared" si="112"/>
        <v>0</v>
      </c>
      <c r="AOA81" s="321">
        <f t="shared" si="112"/>
        <v>0</v>
      </c>
      <c r="AOB81" s="321">
        <f t="shared" si="112"/>
        <v>0</v>
      </c>
      <c r="AOC81" s="321">
        <f t="shared" si="112"/>
        <v>0</v>
      </c>
      <c r="AOD81" s="321">
        <f t="shared" si="112"/>
        <v>0</v>
      </c>
      <c r="AOE81" s="321">
        <f t="shared" si="112"/>
        <v>0</v>
      </c>
      <c r="AOF81" s="321">
        <f t="shared" si="112"/>
        <v>0</v>
      </c>
      <c r="AOG81" s="321">
        <f t="shared" si="112"/>
        <v>0</v>
      </c>
      <c r="AOH81" s="321">
        <f t="shared" si="112"/>
        <v>0</v>
      </c>
      <c r="AOI81" s="321">
        <f t="shared" si="112"/>
        <v>0</v>
      </c>
      <c r="AOJ81" s="321">
        <f t="shared" si="112"/>
        <v>0</v>
      </c>
      <c r="AOK81" s="321">
        <f t="shared" si="112"/>
        <v>0</v>
      </c>
      <c r="AOL81" s="321">
        <f t="shared" si="112"/>
        <v>0</v>
      </c>
      <c r="AOM81" s="321">
        <f t="shared" si="112"/>
        <v>0</v>
      </c>
      <c r="AON81" s="321">
        <f t="shared" si="112"/>
        <v>0</v>
      </c>
      <c r="AOO81" s="321">
        <f t="shared" si="112"/>
        <v>0</v>
      </c>
      <c r="AOP81" s="321">
        <f t="shared" si="112"/>
        <v>0</v>
      </c>
      <c r="AOQ81" s="321">
        <f t="shared" si="112"/>
        <v>0</v>
      </c>
      <c r="AOR81" s="321">
        <f t="shared" si="112"/>
        <v>0</v>
      </c>
      <c r="AOS81" s="321">
        <f t="shared" si="112"/>
        <v>0</v>
      </c>
      <c r="AOT81" s="321">
        <f t="shared" si="112"/>
        <v>0</v>
      </c>
      <c r="AOU81" s="321">
        <f t="shared" si="112"/>
        <v>0</v>
      </c>
      <c r="AOV81" s="321">
        <f t="shared" si="112"/>
        <v>0</v>
      </c>
      <c r="AOW81" s="321">
        <f t="shared" si="112"/>
        <v>0</v>
      </c>
      <c r="AOX81" s="321">
        <f t="shared" si="112"/>
        <v>0</v>
      </c>
      <c r="AOY81" s="321">
        <f t="shared" si="112"/>
        <v>0</v>
      </c>
      <c r="AOZ81" s="321">
        <f t="shared" si="112"/>
        <v>0</v>
      </c>
      <c r="APA81" s="321">
        <f t="shared" si="112"/>
        <v>0</v>
      </c>
      <c r="APB81" s="321">
        <f t="shared" si="112"/>
        <v>0</v>
      </c>
      <c r="APC81" s="321">
        <f t="shared" si="112"/>
        <v>0</v>
      </c>
      <c r="APD81" s="321">
        <f t="shared" si="112"/>
        <v>0</v>
      </c>
      <c r="APE81" s="321">
        <f t="shared" si="112"/>
        <v>0</v>
      </c>
      <c r="APF81" s="321">
        <f t="shared" si="112"/>
        <v>0</v>
      </c>
      <c r="APG81" s="321">
        <f t="shared" si="112"/>
        <v>0</v>
      </c>
      <c r="APH81" s="321">
        <f t="shared" si="112"/>
        <v>0</v>
      </c>
      <c r="API81" s="321">
        <f t="shared" si="112"/>
        <v>0</v>
      </c>
      <c r="APJ81" s="321">
        <f t="shared" si="112"/>
        <v>0</v>
      </c>
      <c r="APK81" s="321">
        <f t="shared" si="112"/>
        <v>0</v>
      </c>
      <c r="APL81" s="321">
        <f t="shared" si="112"/>
        <v>0</v>
      </c>
      <c r="APM81" s="321">
        <f t="shared" si="112"/>
        <v>0</v>
      </c>
      <c r="APN81" s="321">
        <f>APM81*8.5%*12</f>
        <v>0</v>
      </c>
      <c r="APO81" s="321">
        <f t="shared" si="113"/>
        <v>0</v>
      </c>
      <c r="APP81" s="321">
        <f t="shared" si="113"/>
        <v>0</v>
      </c>
      <c r="APQ81" s="321">
        <f t="shared" si="113"/>
        <v>0</v>
      </c>
      <c r="APR81" s="321">
        <f t="shared" si="113"/>
        <v>0</v>
      </c>
      <c r="APS81" s="321">
        <f t="shared" si="113"/>
        <v>0</v>
      </c>
      <c r="APT81" s="321">
        <f t="shared" si="113"/>
        <v>0</v>
      </c>
      <c r="APU81" s="321">
        <f t="shared" si="113"/>
        <v>0</v>
      </c>
      <c r="APV81" s="321">
        <f t="shared" si="113"/>
        <v>0</v>
      </c>
      <c r="APW81" s="321">
        <f t="shared" si="113"/>
        <v>0</v>
      </c>
      <c r="APX81" s="321">
        <f t="shared" si="113"/>
        <v>0</v>
      </c>
      <c r="APY81" s="321">
        <f t="shared" si="113"/>
        <v>0</v>
      </c>
      <c r="APZ81" s="321">
        <f t="shared" si="113"/>
        <v>0</v>
      </c>
      <c r="AQA81" s="321">
        <f t="shared" si="113"/>
        <v>0</v>
      </c>
      <c r="AQB81" s="321">
        <f t="shared" si="113"/>
        <v>0</v>
      </c>
      <c r="AQC81" s="321">
        <f t="shared" si="113"/>
        <v>0</v>
      </c>
      <c r="AQD81" s="321">
        <f t="shared" si="113"/>
        <v>0</v>
      </c>
      <c r="AQE81" s="321">
        <f t="shared" si="113"/>
        <v>0</v>
      </c>
      <c r="AQF81" s="321">
        <f t="shared" si="113"/>
        <v>0</v>
      </c>
      <c r="AQG81" s="321">
        <f t="shared" si="113"/>
        <v>0</v>
      </c>
      <c r="AQH81" s="321">
        <f t="shared" si="113"/>
        <v>0</v>
      </c>
      <c r="AQI81" s="321">
        <f t="shared" si="113"/>
        <v>0</v>
      </c>
      <c r="AQJ81" s="321">
        <f t="shared" si="113"/>
        <v>0</v>
      </c>
      <c r="AQK81" s="321">
        <f t="shared" si="113"/>
        <v>0</v>
      </c>
      <c r="AQL81" s="321">
        <f t="shared" si="113"/>
        <v>0</v>
      </c>
      <c r="AQM81" s="321">
        <f t="shared" si="113"/>
        <v>0</v>
      </c>
      <c r="AQN81" s="321">
        <f t="shared" si="113"/>
        <v>0</v>
      </c>
      <c r="AQO81" s="321">
        <f t="shared" si="113"/>
        <v>0</v>
      </c>
      <c r="AQP81" s="321">
        <f t="shared" si="113"/>
        <v>0</v>
      </c>
      <c r="AQQ81" s="321">
        <f t="shared" si="113"/>
        <v>0</v>
      </c>
      <c r="AQR81" s="321">
        <f t="shared" si="113"/>
        <v>0</v>
      </c>
      <c r="AQS81" s="321">
        <f t="shared" si="113"/>
        <v>0</v>
      </c>
      <c r="AQT81" s="321">
        <f t="shared" si="113"/>
        <v>0</v>
      </c>
      <c r="AQU81" s="321">
        <f t="shared" si="113"/>
        <v>0</v>
      </c>
      <c r="AQV81" s="321">
        <f t="shared" si="113"/>
        <v>0</v>
      </c>
      <c r="AQW81" s="321">
        <f t="shared" si="113"/>
        <v>0</v>
      </c>
      <c r="AQX81" s="321">
        <f t="shared" si="113"/>
        <v>0</v>
      </c>
      <c r="AQY81" s="321">
        <f t="shared" si="113"/>
        <v>0</v>
      </c>
      <c r="AQZ81" s="321">
        <f t="shared" si="113"/>
        <v>0</v>
      </c>
      <c r="ARA81" s="321">
        <f t="shared" si="113"/>
        <v>0</v>
      </c>
      <c r="ARB81" s="321">
        <f t="shared" si="113"/>
        <v>0</v>
      </c>
      <c r="ARC81" s="321">
        <f t="shared" si="113"/>
        <v>0</v>
      </c>
      <c r="ARD81" s="321">
        <f t="shared" si="113"/>
        <v>0</v>
      </c>
      <c r="ARE81" s="321">
        <f t="shared" si="113"/>
        <v>0</v>
      </c>
      <c r="ARF81" s="321">
        <f t="shared" si="113"/>
        <v>0</v>
      </c>
      <c r="ARG81" s="321">
        <f t="shared" si="113"/>
        <v>0</v>
      </c>
      <c r="ARH81" s="321">
        <f t="shared" si="113"/>
        <v>0</v>
      </c>
      <c r="ARI81" s="321">
        <f t="shared" si="113"/>
        <v>0</v>
      </c>
      <c r="ARJ81" s="321">
        <f t="shared" si="113"/>
        <v>0</v>
      </c>
      <c r="ARK81" s="321">
        <f t="shared" si="113"/>
        <v>0</v>
      </c>
      <c r="ARL81" s="321">
        <f t="shared" si="113"/>
        <v>0</v>
      </c>
      <c r="ARM81" s="321">
        <f t="shared" si="113"/>
        <v>0</v>
      </c>
      <c r="ARN81" s="321">
        <f t="shared" si="113"/>
        <v>0</v>
      </c>
      <c r="ARO81" s="321">
        <f t="shared" si="113"/>
        <v>0</v>
      </c>
      <c r="ARP81" s="321">
        <f t="shared" si="113"/>
        <v>0</v>
      </c>
      <c r="ARQ81" s="321">
        <f t="shared" si="113"/>
        <v>0</v>
      </c>
      <c r="ARR81" s="321">
        <f t="shared" si="113"/>
        <v>0</v>
      </c>
      <c r="ARS81" s="321">
        <f t="shared" si="113"/>
        <v>0</v>
      </c>
      <c r="ART81" s="321">
        <f t="shared" si="113"/>
        <v>0</v>
      </c>
      <c r="ARU81" s="321">
        <f t="shared" si="113"/>
        <v>0</v>
      </c>
      <c r="ARV81" s="321">
        <f t="shared" si="113"/>
        <v>0</v>
      </c>
      <c r="ARW81" s="321">
        <f t="shared" si="113"/>
        <v>0</v>
      </c>
      <c r="ARX81" s="321">
        <f t="shared" si="113"/>
        <v>0</v>
      </c>
      <c r="ARY81" s="321">
        <f t="shared" si="113"/>
        <v>0</v>
      </c>
      <c r="ARZ81" s="321">
        <f>ARY81*8.5%*12</f>
        <v>0</v>
      </c>
      <c r="ASA81" s="321">
        <f t="shared" si="114"/>
        <v>0</v>
      </c>
      <c r="ASB81" s="321">
        <f t="shared" si="114"/>
        <v>0</v>
      </c>
      <c r="ASC81" s="321">
        <f t="shared" si="114"/>
        <v>0</v>
      </c>
      <c r="ASD81" s="321">
        <f t="shared" si="114"/>
        <v>0</v>
      </c>
      <c r="ASE81" s="321">
        <f t="shared" si="114"/>
        <v>0</v>
      </c>
      <c r="ASF81" s="321">
        <f t="shared" si="114"/>
        <v>0</v>
      </c>
      <c r="ASG81" s="321">
        <f t="shared" si="114"/>
        <v>0</v>
      </c>
      <c r="ASH81" s="321">
        <f t="shared" si="114"/>
        <v>0</v>
      </c>
      <c r="ASI81" s="321">
        <f t="shared" si="114"/>
        <v>0</v>
      </c>
      <c r="ASJ81" s="321">
        <f t="shared" si="114"/>
        <v>0</v>
      </c>
      <c r="ASK81" s="321">
        <f t="shared" si="114"/>
        <v>0</v>
      </c>
      <c r="ASL81" s="321">
        <f t="shared" si="114"/>
        <v>0</v>
      </c>
      <c r="ASM81" s="321">
        <f t="shared" si="114"/>
        <v>0</v>
      </c>
      <c r="ASN81" s="321">
        <f t="shared" si="114"/>
        <v>0</v>
      </c>
      <c r="ASO81" s="321">
        <f t="shared" si="114"/>
        <v>0</v>
      </c>
      <c r="ASP81" s="321">
        <f t="shared" si="114"/>
        <v>0</v>
      </c>
      <c r="ASQ81" s="321">
        <f t="shared" si="114"/>
        <v>0</v>
      </c>
      <c r="ASR81" s="321">
        <f t="shared" si="114"/>
        <v>0</v>
      </c>
      <c r="ASS81" s="321">
        <f t="shared" si="114"/>
        <v>0</v>
      </c>
      <c r="AST81" s="321">
        <f t="shared" si="114"/>
        <v>0</v>
      </c>
      <c r="ASU81" s="321">
        <f t="shared" si="114"/>
        <v>0</v>
      </c>
      <c r="ASV81" s="321">
        <f t="shared" si="114"/>
        <v>0</v>
      </c>
      <c r="ASW81" s="321">
        <f t="shared" si="114"/>
        <v>0</v>
      </c>
      <c r="ASX81" s="321">
        <f t="shared" si="114"/>
        <v>0</v>
      </c>
      <c r="ASY81" s="321">
        <f t="shared" si="114"/>
        <v>0</v>
      </c>
      <c r="ASZ81" s="321">
        <f t="shared" si="114"/>
        <v>0</v>
      </c>
      <c r="ATA81" s="321">
        <f t="shared" si="114"/>
        <v>0</v>
      </c>
      <c r="ATB81" s="321">
        <f t="shared" si="114"/>
        <v>0</v>
      </c>
      <c r="ATC81" s="321">
        <f t="shared" si="114"/>
        <v>0</v>
      </c>
      <c r="ATD81" s="321">
        <f t="shared" si="114"/>
        <v>0</v>
      </c>
      <c r="ATE81" s="321">
        <f t="shared" si="114"/>
        <v>0</v>
      </c>
      <c r="ATF81" s="321">
        <f t="shared" si="114"/>
        <v>0</v>
      </c>
      <c r="ATG81" s="321">
        <f t="shared" si="114"/>
        <v>0</v>
      </c>
      <c r="ATH81" s="321">
        <f t="shared" si="114"/>
        <v>0</v>
      </c>
      <c r="ATI81" s="321">
        <f t="shared" si="114"/>
        <v>0</v>
      </c>
      <c r="ATJ81" s="321">
        <f t="shared" si="114"/>
        <v>0</v>
      </c>
      <c r="ATK81" s="321">
        <f t="shared" si="114"/>
        <v>0</v>
      </c>
      <c r="ATL81" s="321">
        <f t="shared" si="114"/>
        <v>0</v>
      </c>
      <c r="ATM81" s="321">
        <f t="shared" si="114"/>
        <v>0</v>
      </c>
      <c r="ATN81" s="321">
        <f t="shared" si="114"/>
        <v>0</v>
      </c>
      <c r="ATO81" s="321">
        <f t="shared" si="114"/>
        <v>0</v>
      </c>
      <c r="ATP81" s="321">
        <f t="shared" si="114"/>
        <v>0</v>
      </c>
      <c r="ATQ81" s="321">
        <f t="shared" si="114"/>
        <v>0</v>
      </c>
      <c r="ATR81" s="321">
        <f t="shared" si="114"/>
        <v>0</v>
      </c>
      <c r="ATS81" s="321">
        <f t="shared" si="114"/>
        <v>0</v>
      </c>
      <c r="ATT81" s="321">
        <f t="shared" si="114"/>
        <v>0</v>
      </c>
      <c r="ATU81" s="321">
        <f t="shared" si="114"/>
        <v>0</v>
      </c>
      <c r="ATV81" s="321">
        <f t="shared" si="114"/>
        <v>0</v>
      </c>
      <c r="ATW81" s="321">
        <f t="shared" si="114"/>
        <v>0</v>
      </c>
      <c r="ATX81" s="321">
        <f t="shared" si="114"/>
        <v>0</v>
      </c>
      <c r="ATY81" s="321">
        <f t="shared" si="114"/>
        <v>0</v>
      </c>
      <c r="ATZ81" s="321">
        <f t="shared" si="114"/>
        <v>0</v>
      </c>
      <c r="AUA81" s="321">
        <f t="shared" si="114"/>
        <v>0</v>
      </c>
      <c r="AUB81" s="321">
        <f t="shared" si="114"/>
        <v>0</v>
      </c>
      <c r="AUC81" s="321">
        <f t="shared" si="114"/>
        <v>0</v>
      </c>
      <c r="AUD81" s="321">
        <f t="shared" si="114"/>
        <v>0</v>
      </c>
      <c r="AUE81" s="321">
        <f t="shared" si="114"/>
        <v>0</v>
      </c>
      <c r="AUF81" s="321">
        <f t="shared" si="114"/>
        <v>0</v>
      </c>
      <c r="AUG81" s="321">
        <f t="shared" si="114"/>
        <v>0</v>
      </c>
      <c r="AUH81" s="321">
        <f t="shared" si="114"/>
        <v>0</v>
      </c>
      <c r="AUI81" s="321">
        <f t="shared" si="114"/>
        <v>0</v>
      </c>
      <c r="AUJ81" s="321">
        <f t="shared" si="114"/>
        <v>0</v>
      </c>
      <c r="AUK81" s="321">
        <f t="shared" si="114"/>
        <v>0</v>
      </c>
      <c r="AUL81" s="321">
        <f>AUK81*8.5%*12</f>
        <v>0</v>
      </c>
      <c r="AUM81" s="321">
        <f t="shared" si="115"/>
        <v>0</v>
      </c>
      <c r="AUN81" s="321">
        <f t="shared" si="115"/>
        <v>0</v>
      </c>
      <c r="AUO81" s="321">
        <f t="shared" si="115"/>
        <v>0</v>
      </c>
      <c r="AUP81" s="321">
        <f t="shared" si="115"/>
        <v>0</v>
      </c>
      <c r="AUQ81" s="321">
        <f t="shared" si="115"/>
        <v>0</v>
      </c>
      <c r="AUR81" s="321">
        <f t="shared" si="115"/>
        <v>0</v>
      </c>
      <c r="AUS81" s="321">
        <f t="shared" si="115"/>
        <v>0</v>
      </c>
      <c r="AUT81" s="321">
        <f t="shared" si="115"/>
        <v>0</v>
      </c>
      <c r="AUU81" s="321">
        <f t="shared" si="115"/>
        <v>0</v>
      </c>
      <c r="AUV81" s="321">
        <f t="shared" si="115"/>
        <v>0</v>
      </c>
      <c r="AUW81" s="321">
        <f t="shared" si="115"/>
        <v>0</v>
      </c>
      <c r="AUX81" s="321">
        <f t="shared" si="115"/>
        <v>0</v>
      </c>
      <c r="AUY81" s="321">
        <f t="shared" si="115"/>
        <v>0</v>
      </c>
      <c r="AUZ81" s="321">
        <f t="shared" si="115"/>
        <v>0</v>
      </c>
      <c r="AVA81" s="321">
        <f t="shared" si="115"/>
        <v>0</v>
      </c>
      <c r="AVB81" s="321">
        <f t="shared" si="115"/>
        <v>0</v>
      </c>
      <c r="AVC81" s="321">
        <f t="shared" si="115"/>
        <v>0</v>
      </c>
      <c r="AVD81" s="321">
        <f t="shared" si="115"/>
        <v>0</v>
      </c>
      <c r="AVE81" s="321">
        <f t="shared" si="115"/>
        <v>0</v>
      </c>
      <c r="AVF81" s="321">
        <f t="shared" si="115"/>
        <v>0</v>
      </c>
      <c r="AVG81" s="321">
        <f t="shared" si="115"/>
        <v>0</v>
      </c>
      <c r="AVH81" s="321">
        <f t="shared" si="115"/>
        <v>0</v>
      </c>
      <c r="AVI81" s="321">
        <f t="shared" si="115"/>
        <v>0</v>
      </c>
      <c r="AVJ81" s="321">
        <f t="shared" si="115"/>
        <v>0</v>
      </c>
      <c r="AVK81" s="321">
        <f t="shared" si="115"/>
        <v>0</v>
      </c>
      <c r="AVL81" s="321">
        <f t="shared" si="115"/>
        <v>0</v>
      </c>
      <c r="AVM81" s="321">
        <f t="shared" si="115"/>
        <v>0</v>
      </c>
      <c r="AVN81" s="321">
        <f t="shared" si="115"/>
        <v>0</v>
      </c>
      <c r="AVO81" s="321">
        <f t="shared" si="115"/>
        <v>0</v>
      </c>
      <c r="AVP81" s="321">
        <f t="shared" si="115"/>
        <v>0</v>
      </c>
      <c r="AVQ81" s="321">
        <f t="shared" si="115"/>
        <v>0</v>
      </c>
      <c r="AVR81" s="321">
        <f t="shared" si="115"/>
        <v>0</v>
      </c>
      <c r="AVS81" s="321">
        <f t="shared" si="115"/>
        <v>0</v>
      </c>
      <c r="AVT81" s="321">
        <f t="shared" si="115"/>
        <v>0</v>
      </c>
      <c r="AVU81" s="321">
        <f t="shared" si="115"/>
        <v>0</v>
      </c>
      <c r="AVV81" s="321">
        <f t="shared" si="115"/>
        <v>0</v>
      </c>
      <c r="AVW81" s="321">
        <f t="shared" si="115"/>
        <v>0</v>
      </c>
      <c r="AVX81" s="321">
        <f t="shared" si="115"/>
        <v>0</v>
      </c>
      <c r="AVY81" s="321">
        <f t="shared" si="115"/>
        <v>0</v>
      </c>
      <c r="AVZ81" s="321">
        <f t="shared" si="115"/>
        <v>0</v>
      </c>
      <c r="AWA81" s="321">
        <f t="shared" si="115"/>
        <v>0</v>
      </c>
      <c r="AWB81" s="321">
        <f t="shared" si="115"/>
        <v>0</v>
      </c>
      <c r="AWC81" s="321">
        <f t="shared" si="115"/>
        <v>0</v>
      </c>
      <c r="AWD81" s="321">
        <f t="shared" si="115"/>
        <v>0</v>
      </c>
      <c r="AWE81" s="321">
        <f t="shared" si="115"/>
        <v>0</v>
      </c>
      <c r="AWF81" s="321">
        <f t="shared" si="115"/>
        <v>0</v>
      </c>
      <c r="AWG81" s="321">
        <f t="shared" si="115"/>
        <v>0</v>
      </c>
      <c r="AWH81" s="321">
        <f t="shared" si="115"/>
        <v>0</v>
      </c>
      <c r="AWI81" s="321">
        <f t="shared" si="115"/>
        <v>0</v>
      </c>
      <c r="AWJ81" s="321">
        <f t="shared" si="115"/>
        <v>0</v>
      </c>
      <c r="AWK81" s="321">
        <f t="shared" si="115"/>
        <v>0</v>
      </c>
      <c r="AWL81" s="321">
        <f t="shared" si="115"/>
        <v>0</v>
      </c>
      <c r="AWM81" s="321">
        <f t="shared" si="115"/>
        <v>0</v>
      </c>
      <c r="AWN81" s="321">
        <f t="shared" si="115"/>
        <v>0</v>
      </c>
      <c r="AWO81" s="321">
        <f t="shared" si="115"/>
        <v>0</v>
      </c>
      <c r="AWP81" s="321">
        <f t="shared" si="115"/>
        <v>0</v>
      </c>
      <c r="AWQ81" s="321">
        <f t="shared" si="115"/>
        <v>0</v>
      </c>
      <c r="AWR81" s="321">
        <f t="shared" si="115"/>
        <v>0</v>
      </c>
      <c r="AWS81" s="321">
        <f t="shared" si="115"/>
        <v>0</v>
      </c>
      <c r="AWT81" s="321">
        <f t="shared" si="115"/>
        <v>0</v>
      </c>
      <c r="AWU81" s="321">
        <f t="shared" si="115"/>
        <v>0</v>
      </c>
      <c r="AWV81" s="321">
        <f t="shared" si="115"/>
        <v>0</v>
      </c>
      <c r="AWW81" s="321">
        <f t="shared" si="115"/>
        <v>0</v>
      </c>
      <c r="AWX81" s="321">
        <f>AWW81*8.5%*12</f>
        <v>0</v>
      </c>
      <c r="AWY81" s="321">
        <f t="shared" si="116"/>
        <v>0</v>
      </c>
      <c r="AWZ81" s="321">
        <f t="shared" si="116"/>
        <v>0</v>
      </c>
      <c r="AXA81" s="321">
        <f t="shared" si="116"/>
        <v>0</v>
      </c>
      <c r="AXB81" s="321">
        <f t="shared" si="116"/>
        <v>0</v>
      </c>
      <c r="AXC81" s="321">
        <f t="shared" si="116"/>
        <v>0</v>
      </c>
      <c r="AXD81" s="321">
        <f t="shared" si="116"/>
        <v>0</v>
      </c>
      <c r="AXE81" s="321">
        <f t="shared" si="116"/>
        <v>0</v>
      </c>
      <c r="AXF81" s="321">
        <f t="shared" si="116"/>
        <v>0</v>
      </c>
      <c r="AXG81" s="321">
        <f t="shared" si="116"/>
        <v>0</v>
      </c>
      <c r="AXH81" s="321">
        <f t="shared" si="116"/>
        <v>0</v>
      </c>
      <c r="AXI81" s="321">
        <f t="shared" si="116"/>
        <v>0</v>
      </c>
      <c r="AXJ81" s="321">
        <f t="shared" si="116"/>
        <v>0</v>
      </c>
      <c r="AXK81" s="321">
        <f t="shared" si="116"/>
        <v>0</v>
      </c>
      <c r="AXL81" s="321">
        <f t="shared" si="116"/>
        <v>0</v>
      </c>
      <c r="AXM81" s="321">
        <f t="shared" si="116"/>
        <v>0</v>
      </c>
      <c r="AXN81" s="321">
        <f t="shared" si="116"/>
        <v>0</v>
      </c>
      <c r="AXO81" s="321">
        <f t="shared" si="116"/>
        <v>0</v>
      </c>
      <c r="AXP81" s="321">
        <f t="shared" si="116"/>
        <v>0</v>
      </c>
      <c r="AXQ81" s="321">
        <f t="shared" si="116"/>
        <v>0</v>
      </c>
      <c r="AXR81" s="321">
        <f t="shared" si="116"/>
        <v>0</v>
      </c>
      <c r="AXS81" s="321">
        <f t="shared" si="116"/>
        <v>0</v>
      </c>
      <c r="AXT81" s="321">
        <f t="shared" si="116"/>
        <v>0</v>
      </c>
      <c r="AXU81" s="321">
        <f t="shared" si="116"/>
        <v>0</v>
      </c>
      <c r="AXV81" s="321">
        <f t="shared" si="116"/>
        <v>0</v>
      </c>
      <c r="AXW81" s="321">
        <f t="shared" si="116"/>
        <v>0</v>
      </c>
      <c r="AXX81" s="321">
        <f t="shared" si="116"/>
        <v>0</v>
      </c>
      <c r="AXY81" s="321">
        <f t="shared" si="116"/>
        <v>0</v>
      </c>
      <c r="AXZ81" s="321">
        <f t="shared" si="116"/>
        <v>0</v>
      </c>
      <c r="AYA81" s="321">
        <f t="shared" si="116"/>
        <v>0</v>
      </c>
      <c r="AYB81" s="321">
        <f t="shared" si="116"/>
        <v>0</v>
      </c>
      <c r="AYC81" s="321">
        <f t="shared" si="116"/>
        <v>0</v>
      </c>
      <c r="AYD81" s="321">
        <f t="shared" si="116"/>
        <v>0</v>
      </c>
      <c r="AYE81" s="321">
        <f t="shared" si="116"/>
        <v>0</v>
      </c>
      <c r="AYF81" s="321">
        <f t="shared" si="116"/>
        <v>0</v>
      </c>
      <c r="AYG81" s="321">
        <f t="shared" si="116"/>
        <v>0</v>
      </c>
      <c r="AYH81" s="321">
        <f t="shared" si="116"/>
        <v>0</v>
      </c>
      <c r="AYI81" s="321">
        <f t="shared" si="116"/>
        <v>0</v>
      </c>
      <c r="AYJ81" s="321">
        <f t="shared" si="116"/>
        <v>0</v>
      </c>
      <c r="AYK81" s="321">
        <f t="shared" si="116"/>
        <v>0</v>
      </c>
      <c r="AYL81" s="321">
        <f t="shared" si="116"/>
        <v>0</v>
      </c>
      <c r="AYM81" s="321">
        <f t="shared" si="116"/>
        <v>0</v>
      </c>
      <c r="AYN81" s="321">
        <f t="shared" si="116"/>
        <v>0</v>
      </c>
      <c r="AYO81" s="321">
        <f t="shared" si="116"/>
        <v>0</v>
      </c>
      <c r="AYP81" s="321">
        <f t="shared" si="116"/>
        <v>0</v>
      </c>
      <c r="AYQ81" s="321">
        <f t="shared" si="116"/>
        <v>0</v>
      </c>
      <c r="AYR81" s="321">
        <f t="shared" si="116"/>
        <v>0</v>
      </c>
      <c r="AYS81" s="321">
        <f t="shared" si="116"/>
        <v>0</v>
      </c>
      <c r="AYT81" s="321">
        <f t="shared" si="116"/>
        <v>0</v>
      </c>
      <c r="AYU81" s="321">
        <f t="shared" si="116"/>
        <v>0</v>
      </c>
      <c r="AYV81" s="321">
        <f t="shared" si="116"/>
        <v>0</v>
      </c>
      <c r="AYW81" s="321">
        <f t="shared" si="116"/>
        <v>0</v>
      </c>
      <c r="AYX81" s="321">
        <f t="shared" si="116"/>
        <v>0</v>
      </c>
      <c r="AYY81" s="321">
        <f t="shared" si="116"/>
        <v>0</v>
      </c>
      <c r="AYZ81" s="321">
        <f t="shared" si="116"/>
        <v>0</v>
      </c>
      <c r="AZA81" s="321">
        <f t="shared" si="116"/>
        <v>0</v>
      </c>
      <c r="AZB81" s="321">
        <f t="shared" si="116"/>
        <v>0</v>
      </c>
      <c r="AZC81" s="321">
        <f t="shared" si="116"/>
        <v>0</v>
      </c>
      <c r="AZD81" s="321">
        <f t="shared" si="116"/>
        <v>0</v>
      </c>
      <c r="AZE81" s="321">
        <f t="shared" si="116"/>
        <v>0</v>
      </c>
      <c r="AZF81" s="321">
        <f t="shared" si="116"/>
        <v>0</v>
      </c>
      <c r="AZG81" s="321">
        <f t="shared" si="116"/>
        <v>0</v>
      </c>
      <c r="AZH81" s="321">
        <f t="shared" si="116"/>
        <v>0</v>
      </c>
      <c r="AZI81" s="321">
        <f t="shared" si="116"/>
        <v>0</v>
      </c>
      <c r="AZJ81" s="321">
        <f>AZI81*8.5%*12</f>
        <v>0</v>
      </c>
      <c r="AZK81" s="321">
        <f t="shared" si="117"/>
        <v>0</v>
      </c>
      <c r="AZL81" s="321">
        <f t="shared" si="117"/>
        <v>0</v>
      </c>
      <c r="AZM81" s="321">
        <f t="shared" si="117"/>
        <v>0</v>
      </c>
      <c r="AZN81" s="321">
        <f t="shared" si="117"/>
        <v>0</v>
      </c>
      <c r="AZO81" s="321">
        <f t="shared" si="117"/>
        <v>0</v>
      </c>
      <c r="AZP81" s="321">
        <f t="shared" si="117"/>
        <v>0</v>
      </c>
      <c r="AZQ81" s="321">
        <f t="shared" si="117"/>
        <v>0</v>
      </c>
      <c r="AZR81" s="321">
        <f t="shared" si="117"/>
        <v>0</v>
      </c>
      <c r="AZS81" s="321">
        <f t="shared" si="117"/>
        <v>0</v>
      </c>
      <c r="AZT81" s="321">
        <f t="shared" si="117"/>
        <v>0</v>
      </c>
      <c r="AZU81" s="321">
        <f t="shared" si="117"/>
        <v>0</v>
      </c>
      <c r="AZV81" s="321">
        <f t="shared" si="117"/>
        <v>0</v>
      </c>
      <c r="AZW81" s="321">
        <f t="shared" si="117"/>
        <v>0</v>
      </c>
      <c r="AZX81" s="321">
        <f t="shared" si="117"/>
        <v>0</v>
      </c>
      <c r="AZY81" s="321">
        <f t="shared" si="117"/>
        <v>0</v>
      </c>
      <c r="AZZ81" s="321">
        <f t="shared" si="117"/>
        <v>0</v>
      </c>
      <c r="BAA81" s="321">
        <f t="shared" si="117"/>
        <v>0</v>
      </c>
      <c r="BAB81" s="321">
        <f t="shared" si="117"/>
        <v>0</v>
      </c>
      <c r="BAC81" s="321">
        <f t="shared" si="117"/>
        <v>0</v>
      </c>
      <c r="BAD81" s="321">
        <f t="shared" si="117"/>
        <v>0</v>
      </c>
      <c r="BAE81" s="321">
        <f t="shared" si="117"/>
        <v>0</v>
      </c>
      <c r="BAF81" s="321">
        <f t="shared" si="117"/>
        <v>0</v>
      </c>
      <c r="BAG81" s="321">
        <f t="shared" si="117"/>
        <v>0</v>
      </c>
      <c r="BAH81" s="321">
        <f t="shared" si="117"/>
        <v>0</v>
      </c>
      <c r="BAI81" s="321">
        <f t="shared" si="117"/>
        <v>0</v>
      </c>
      <c r="BAJ81" s="321">
        <f t="shared" si="117"/>
        <v>0</v>
      </c>
      <c r="BAK81" s="321">
        <f t="shared" si="117"/>
        <v>0</v>
      </c>
      <c r="BAL81" s="321">
        <f t="shared" si="117"/>
        <v>0</v>
      </c>
      <c r="BAM81" s="321">
        <f t="shared" si="117"/>
        <v>0</v>
      </c>
      <c r="BAN81" s="321">
        <f t="shared" si="117"/>
        <v>0</v>
      </c>
      <c r="BAO81" s="321">
        <f t="shared" si="117"/>
        <v>0</v>
      </c>
      <c r="BAP81" s="321">
        <f t="shared" si="117"/>
        <v>0</v>
      </c>
      <c r="BAQ81" s="321">
        <f t="shared" si="117"/>
        <v>0</v>
      </c>
      <c r="BAR81" s="321">
        <f t="shared" si="117"/>
        <v>0</v>
      </c>
      <c r="BAS81" s="321">
        <f t="shared" si="117"/>
        <v>0</v>
      </c>
      <c r="BAT81" s="321">
        <f t="shared" si="117"/>
        <v>0</v>
      </c>
      <c r="BAU81" s="321">
        <f t="shared" si="117"/>
        <v>0</v>
      </c>
      <c r="BAV81" s="321">
        <f t="shared" si="117"/>
        <v>0</v>
      </c>
      <c r="BAW81" s="321">
        <f t="shared" si="117"/>
        <v>0</v>
      </c>
      <c r="BAX81" s="321">
        <f t="shared" si="117"/>
        <v>0</v>
      </c>
      <c r="BAY81" s="321">
        <f t="shared" si="117"/>
        <v>0</v>
      </c>
      <c r="BAZ81" s="321">
        <f t="shared" si="117"/>
        <v>0</v>
      </c>
      <c r="BBA81" s="321">
        <f t="shared" si="117"/>
        <v>0</v>
      </c>
      <c r="BBB81" s="321">
        <f t="shared" si="117"/>
        <v>0</v>
      </c>
      <c r="BBC81" s="321">
        <f t="shared" si="117"/>
        <v>0</v>
      </c>
      <c r="BBD81" s="321">
        <f t="shared" si="117"/>
        <v>0</v>
      </c>
      <c r="BBE81" s="321">
        <f t="shared" si="117"/>
        <v>0</v>
      </c>
      <c r="BBF81" s="321">
        <f t="shared" si="117"/>
        <v>0</v>
      </c>
      <c r="BBG81" s="321">
        <f t="shared" si="117"/>
        <v>0</v>
      </c>
      <c r="BBH81" s="321">
        <f t="shared" si="117"/>
        <v>0</v>
      </c>
      <c r="BBI81" s="321">
        <f t="shared" si="117"/>
        <v>0</v>
      </c>
      <c r="BBJ81" s="321">
        <f t="shared" si="117"/>
        <v>0</v>
      </c>
      <c r="BBK81" s="321">
        <f t="shared" si="117"/>
        <v>0</v>
      </c>
      <c r="BBL81" s="321">
        <f t="shared" si="117"/>
        <v>0</v>
      </c>
      <c r="BBM81" s="321">
        <f t="shared" si="117"/>
        <v>0</v>
      </c>
      <c r="BBN81" s="321">
        <f t="shared" si="117"/>
        <v>0</v>
      </c>
      <c r="BBO81" s="321">
        <f t="shared" si="117"/>
        <v>0</v>
      </c>
      <c r="BBP81" s="321">
        <f t="shared" si="117"/>
        <v>0</v>
      </c>
      <c r="BBQ81" s="321">
        <f t="shared" si="117"/>
        <v>0</v>
      </c>
      <c r="BBR81" s="321">
        <f t="shared" si="117"/>
        <v>0</v>
      </c>
      <c r="BBS81" s="321">
        <f t="shared" si="117"/>
        <v>0</v>
      </c>
      <c r="BBT81" s="321">
        <f t="shared" si="117"/>
        <v>0</v>
      </c>
      <c r="BBU81" s="321">
        <f t="shared" si="117"/>
        <v>0</v>
      </c>
      <c r="BBV81" s="321">
        <f>BBU81*8.5%*12</f>
        <v>0</v>
      </c>
      <c r="BBW81" s="321">
        <f t="shared" si="118"/>
        <v>0</v>
      </c>
      <c r="BBX81" s="321">
        <f t="shared" si="118"/>
        <v>0</v>
      </c>
      <c r="BBY81" s="321">
        <f t="shared" si="118"/>
        <v>0</v>
      </c>
      <c r="BBZ81" s="321">
        <f t="shared" si="118"/>
        <v>0</v>
      </c>
      <c r="BCA81" s="321">
        <f t="shared" si="118"/>
        <v>0</v>
      </c>
      <c r="BCB81" s="321">
        <f t="shared" si="118"/>
        <v>0</v>
      </c>
      <c r="BCC81" s="321">
        <f t="shared" si="118"/>
        <v>0</v>
      </c>
      <c r="BCD81" s="321">
        <f t="shared" si="118"/>
        <v>0</v>
      </c>
      <c r="BCE81" s="321">
        <f t="shared" si="118"/>
        <v>0</v>
      </c>
      <c r="BCF81" s="321">
        <f t="shared" si="118"/>
        <v>0</v>
      </c>
      <c r="BCG81" s="321">
        <f t="shared" si="118"/>
        <v>0</v>
      </c>
      <c r="BCH81" s="321">
        <f t="shared" si="118"/>
        <v>0</v>
      </c>
      <c r="BCI81" s="321">
        <f t="shared" si="118"/>
        <v>0</v>
      </c>
      <c r="BCJ81" s="321">
        <f t="shared" si="118"/>
        <v>0</v>
      </c>
      <c r="BCK81" s="321">
        <f t="shared" si="118"/>
        <v>0</v>
      </c>
      <c r="BCL81" s="321">
        <f t="shared" si="118"/>
        <v>0</v>
      </c>
      <c r="BCM81" s="321">
        <f t="shared" si="118"/>
        <v>0</v>
      </c>
      <c r="BCN81" s="321">
        <f t="shared" si="118"/>
        <v>0</v>
      </c>
      <c r="BCO81" s="321">
        <f t="shared" si="118"/>
        <v>0</v>
      </c>
      <c r="BCP81" s="321">
        <f t="shared" si="118"/>
        <v>0</v>
      </c>
      <c r="BCQ81" s="321">
        <f t="shared" si="118"/>
        <v>0</v>
      </c>
      <c r="BCR81" s="321">
        <f t="shared" si="118"/>
        <v>0</v>
      </c>
      <c r="BCS81" s="321">
        <f t="shared" si="118"/>
        <v>0</v>
      </c>
      <c r="BCT81" s="321">
        <f t="shared" si="118"/>
        <v>0</v>
      </c>
      <c r="BCU81" s="321">
        <f t="shared" si="118"/>
        <v>0</v>
      </c>
      <c r="BCV81" s="321">
        <f t="shared" si="118"/>
        <v>0</v>
      </c>
      <c r="BCW81" s="321">
        <f t="shared" si="118"/>
        <v>0</v>
      </c>
      <c r="BCX81" s="321">
        <f t="shared" si="118"/>
        <v>0</v>
      </c>
      <c r="BCY81" s="321">
        <f t="shared" si="118"/>
        <v>0</v>
      </c>
      <c r="BCZ81" s="321">
        <f t="shared" si="118"/>
        <v>0</v>
      </c>
      <c r="BDA81" s="321">
        <f t="shared" si="118"/>
        <v>0</v>
      </c>
      <c r="BDB81" s="321">
        <f t="shared" si="118"/>
        <v>0</v>
      </c>
      <c r="BDC81" s="321">
        <f t="shared" si="118"/>
        <v>0</v>
      </c>
      <c r="BDD81" s="321">
        <f t="shared" si="118"/>
        <v>0</v>
      </c>
      <c r="BDE81" s="321">
        <f t="shared" si="118"/>
        <v>0</v>
      </c>
      <c r="BDF81" s="321">
        <f t="shared" si="118"/>
        <v>0</v>
      </c>
      <c r="BDG81" s="321">
        <f t="shared" si="118"/>
        <v>0</v>
      </c>
      <c r="BDH81" s="321">
        <f t="shared" si="118"/>
        <v>0</v>
      </c>
      <c r="BDI81" s="321">
        <f t="shared" si="118"/>
        <v>0</v>
      </c>
      <c r="BDJ81" s="321">
        <f t="shared" si="118"/>
        <v>0</v>
      </c>
      <c r="BDK81" s="321">
        <f t="shared" si="118"/>
        <v>0</v>
      </c>
      <c r="BDL81" s="321">
        <f t="shared" si="118"/>
        <v>0</v>
      </c>
      <c r="BDM81" s="321">
        <f t="shared" si="118"/>
        <v>0</v>
      </c>
      <c r="BDN81" s="321">
        <f t="shared" si="118"/>
        <v>0</v>
      </c>
      <c r="BDO81" s="321">
        <f t="shared" si="118"/>
        <v>0</v>
      </c>
      <c r="BDP81" s="321">
        <f t="shared" si="118"/>
        <v>0</v>
      </c>
      <c r="BDQ81" s="321">
        <f t="shared" si="118"/>
        <v>0</v>
      </c>
      <c r="BDR81" s="321">
        <f t="shared" si="118"/>
        <v>0</v>
      </c>
      <c r="BDS81" s="321">
        <f t="shared" si="118"/>
        <v>0</v>
      </c>
      <c r="BDT81" s="321">
        <f t="shared" si="118"/>
        <v>0</v>
      </c>
      <c r="BDU81" s="321">
        <f t="shared" si="118"/>
        <v>0</v>
      </c>
      <c r="BDV81" s="321">
        <f t="shared" si="118"/>
        <v>0</v>
      </c>
      <c r="BDW81" s="321">
        <f t="shared" si="118"/>
        <v>0</v>
      </c>
      <c r="BDX81" s="321">
        <f t="shared" si="118"/>
        <v>0</v>
      </c>
      <c r="BDY81" s="321">
        <f t="shared" si="118"/>
        <v>0</v>
      </c>
      <c r="BDZ81" s="321">
        <f t="shared" si="118"/>
        <v>0</v>
      </c>
      <c r="BEA81" s="321">
        <f t="shared" si="118"/>
        <v>0</v>
      </c>
      <c r="BEB81" s="321">
        <f t="shared" si="118"/>
        <v>0</v>
      </c>
      <c r="BEC81" s="321">
        <f t="shared" si="118"/>
        <v>0</v>
      </c>
      <c r="BED81" s="321">
        <f t="shared" si="118"/>
        <v>0</v>
      </c>
      <c r="BEE81" s="321">
        <f t="shared" si="118"/>
        <v>0</v>
      </c>
      <c r="BEF81" s="321">
        <f t="shared" si="118"/>
        <v>0</v>
      </c>
      <c r="BEG81" s="321">
        <f t="shared" si="118"/>
        <v>0</v>
      </c>
      <c r="BEH81" s="321">
        <f>BEG81*8.5%*12</f>
        <v>0</v>
      </c>
      <c r="BEI81" s="321">
        <f t="shared" si="119"/>
        <v>0</v>
      </c>
      <c r="BEJ81" s="321">
        <f t="shared" si="119"/>
        <v>0</v>
      </c>
      <c r="BEK81" s="321">
        <f t="shared" si="119"/>
        <v>0</v>
      </c>
      <c r="BEL81" s="321">
        <f t="shared" si="119"/>
        <v>0</v>
      </c>
      <c r="BEM81" s="321">
        <f t="shared" si="119"/>
        <v>0</v>
      </c>
      <c r="BEN81" s="321">
        <f t="shared" si="119"/>
        <v>0</v>
      </c>
      <c r="BEO81" s="321">
        <f t="shared" si="119"/>
        <v>0</v>
      </c>
      <c r="BEP81" s="321">
        <f t="shared" si="119"/>
        <v>0</v>
      </c>
      <c r="BEQ81" s="321">
        <f t="shared" si="119"/>
        <v>0</v>
      </c>
      <c r="BER81" s="321">
        <f t="shared" si="119"/>
        <v>0</v>
      </c>
      <c r="BES81" s="321">
        <f t="shared" si="119"/>
        <v>0</v>
      </c>
      <c r="BET81" s="321">
        <f t="shared" si="119"/>
        <v>0</v>
      </c>
      <c r="BEU81" s="321">
        <f t="shared" si="119"/>
        <v>0</v>
      </c>
      <c r="BEV81" s="321">
        <f t="shared" si="119"/>
        <v>0</v>
      </c>
      <c r="BEW81" s="321">
        <f t="shared" si="119"/>
        <v>0</v>
      </c>
      <c r="BEX81" s="321">
        <f t="shared" si="119"/>
        <v>0</v>
      </c>
      <c r="BEY81" s="321">
        <f t="shared" si="119"/>
        <v>0</v>
      </c>
      <c r="BEZ81" s="321">
        <f t="shared" si="119"/>
        <v>0</v>
      </c>
      <c r="BFA81" s="321">
        <f t="shared" si="119"/>
        <v>0</v>
      </c>
      <c r="BFB81" s="321">
        <f t="shared" si="119"/>
        <v>0</v>
      </c>
      <c r="BFC81" s="321">
        <f t="shared" si="119"/>
        <v>0</v>
      </c>
      <c r="BFD81" s="321">
        <f t="shared" si="119"/>
        <v>0</v>
      </c>
      <c r="BFE81" s="321">
        <f t="shared" si="119"/>
        <v>0</v>
      </c>
      <c r="BFF81" s="321">
        <f t="shared" si="119"/>
        <v>0</v>
      </c>
      <c r="BFG81" s="321">
        <f t="shared" si="119"/>
        <v>0</v>
      </c>
      <c r="BFH81" s="321">
        <f t="shared" si="119"/>
        <v>0</v>
      </c>
      <c r="BFI81" s="321">
        <f t="shared" si="119"/>
        <v>0</v>
      </c>
      <c r="BFJ81" s="321">
        <f t="shared" si="119"/>
        <v>0</v>
      </c>
      <c r="BFK81" s="321">
        <f t="shared" si="119"/>
        <v>0</v>
      </c>
      <c r="BFL81" s="321">
        <f t="shared" si="119"/>
        <v>0</v>
      </c>
      <c r="BFM81" s="321">
        <f t="shared" si="119"/>
        <v>0</v>
      </c>
      <c r="BFN81" s="321">
        <f t="shared" si="119"/>
        <v>0</v>
      </c>
      <c r="BFO81" s="321">
        <f t="shared" si="119"/>
        <v>0</v>
      </c>
      <c r="BFP81" s="321">
        <f t="shared" si="119"/>
        <v>0</v>
      </c>
      <c r="BFQ81" s="321">
        <f t="shared" si="119"/>
        <v>0</v>
      </c>
      <c r="BFR81" s="321">
        <f t="shared" si="119"/>
        <v>0</v>
      </c>
      <c r="BFS81" s="321">
        <f t="shared" si="119"/>
        <v>0</v>
      </c>
      <c r="BFT81" s="321">
        <f t="shared" si="119"/>
        <v>0</v>
      </c>
      <c r="BFU81" s="321">
        <f t="shared" si="119"/>
        <v>0</v>
      </c>
      <c r="BFV81" s="321">
        <f t="shared" si="119"/>
        <v>0</v>
      </c>
      <c r="BFW81" s="321">
        <f t="shared" si="119"/>
        <v>0</v>
      </c>
      <c r="BFX81" s="321">
        <f t="shared" si="119"/>
        <v>0</v>
      </c>
      <c r="BFY81" s="321">
        <f t="shared" si="119"/>
        <v>0</v>
      </c>
      <c r="BFZ81" s="321">
        <f t="shared" si="119"/>
        <v>0</v>
      </c>
      <c r="BGA81" s="321">
        <f t="shared" si="119"/>
        <v>0</v>
      </c>
      <c r="BGB81" s="321">
        <f t="shared" si="119"/>
        <v>0</v>
      </c>
      <c r="BGC81" s="321">
        <f t="shared" si="119"/>
        <v>0</v>
      </c>
      <c r="BGD81" s="321">
        <f t="shared" si="119"/>
        <v>0</v>
      </c>
      <c r="BGE81" s="321">
        <f t="shared" si="119"/>
        <v>0</v>
      </c>
      <c r="BGF81" s="321">
        <f t="shared" si="119"/>
        <v>0</v>
      </c>
      <c r="BGG81" s="321">
        <f t="shared" si="119"/>
        <v>0</v>
      </c>
      <c r="BGH81" s="321">
        <f t="shared" si="119"/>
        <v>0</v>
      </c>
      <c r="BGI81" s="321">
        <f t="shared" si="119"/>
        <v>0</v>
      </c>
      <c r="BGJ81" s="321">
        <f t="shared" si="119"/>
        <v>0</v>
      </c>
      <c r="BGK81" s="321">
        <f t="shared" si="119"/>
        <v>0</v>
      </c>
      <c r="BGL81" s="321">
        <f t="shared" si="119"/>
        <v>0</v>
      </c>
      <c r="BGM81" s="321">
        <f t="shared" si="119"/>
        <v>0</v>
      </c>
      <c r="BGN81" s="321">
        <f t="shared" si="119"/>
        <v>0</v>
      </c>
      <c r="BGO81" s="321">
        <f t="shared" si="119"/>
        <v>0</v>
      </c>
      <c r="BGP81" s="321">
        <f t="shared" si="119"/>
        <v>0</v>
      </c>
      <c r="BGQ81" s="321">
        <f t="shared" si="119"/>
        <v>0</v>
      </c>
      <c r="BGR81" s="321">
        <f t="shared" si="119"/>
        <v>0</v>
      </c>
      <c r="BGS81" s="321">
        <f t="shared" si="119"/>
        <v>0</v>
      </c>
      <c r="BGT81" s="321">
        <f>BGS81*8.5%*12</f>
        <v>0</v>
      </c>
      <c r="BGU81" s="321">
        <f t="shared" si="120"/>
        <v>0</v>
      </c>
      <c r="BGV81" s="321">
        <f t="shared" si="120"/>
        <v>0</v>
      </c>
      <c r="BGW81" s="321">
        <f t="shared" si="120"/>
        <v>0</v>
      </c>
      <c r="BGX81" s="321">
        <f t="shared" si="120"/>
        <v>0</v>
      </c>
      <c r="BGY81" s="321">
        <f t="shared" si="120"/>
        <v>0</v>
      </c>
      <c r="BGZ81" s="321">
        <f t="shared" si="120"/>
        <v>0</v>
      </c>
      <c r="BHA81" s="321">
        <f t="shared" si="120"/>
        <v>0</v>
      </c>
      <c r="BHB81" s="321">
        <f t="shared" si="120"/>
        <v>0</v>
      </c>
      <c r="BHC81" s="321">
        <f t="shared" si="120"/>
        <v>0</v>
      </c>
      <c r="BHD81" s="321">
        <f t="shared" si="120"/>
        <v>0</v>
      </c>
      <c r="BHE81" s="321">
        <f t="shared" si="120"/>
        <v>0</v>
      </c>
      <c r="BHF81" s="321">
        <f t="shared" si="120"/>
        <v>0</v>
      </c>
      <c r="BHG81" s="321">
        <f t="shared" si="120"/>
        <v>0</v>
      </c>
      <c r="BHH81" s="321">
        <f t="shared" si="120"/>
        <v>0</v>
      </c>
      <c r="BHI81" s="321">
        <f t="shared" si="120"/>
        <v>0</v>
      </c>
      <c r="BHJ81" s="321">
        <f t="shared" si="120"/>
        <v>0</v>
      </c>
      <c r="BHK81" s="321">
        <f t="shared" si="120"/>
        <v>0</v>
      </c>
      <c r="BHL81" s="321">
        <f t="shared" si="120"/>
        <v>0</v>
      </c>
      <c r="BHM81" s="321">
        <f t="shared" si="120"/>
        <v>0</v>
      </c>
      <c r="BHN81" s="321">
        <f t="shared" si="120"/>
        <v>0</v>
      </c>
      <c r="BHO81" s="321">
        <f t="shared" si="120"/>
        <v>0</v>
      </c>
      <c r="BHP81" s="321">
        <f t="shared" si="120"/>
        <v>0</v>
      </c>
      <c r="BHQ81" s="321">
        <f t="shared" si="120"/>
        <v>0</v>
      </c>
      <c r="BHR81" s="321">
        <f t="shared" si="120"/>
        <v>0</v>
      </c>
      <c r="BHS81" s="321">
        <f t="shared" si="120"/>
        <v>0</v>
      </c>
      <c r="BHT81" s="321">
        <f t="shared" si="120"/>
        <v>0</v>
      </c>
      <c r="BHU81" s="321">
        <f t="shared" si="120"/>
        <v>0</v>
      </c>
      <c r="BHV81" s="321">
        <f t="shared" si="120"/>
        <v>0</v>
      </c>
      <c r="BHW81" s="321">
        <f t="shared" si="120"/>
        <v>0</v>
      </c>
      <c r="BHX81" s="321">
        <f t="shared" si="120"/>
        <v>0</v>
      </c>
      <c r="BHY81" s="321">
        <f t="shared" si="120"/>
        <v>0</v>
      </c>
      <c r="BHZ81" s="321">
        <f t="shared" si="120"/>
        <v>0</v>
      </c>
      <c r="BIA81" s="321">
        <f t="shared" si="120"/>
        <v>0</v>
      </c>
      <c r="BIB81" s="321">
        <f t="shared" si="120"/>
        <v>0</v>
      </c>
      <c r="BIC81" s="321">
        <f t="shared" si="120"/>
        <v>0</v>
      </c>
      <c r="BID81" s="321">
        <f t="shared" si="120"/>
        <v>0</v>
      </c>
      <c r="BIE81" s="321">
        <f t="shared" si="120"/>
        <v>0</v>
      </c>
      <c r="BIF81" s="321">
        <f t="shared" si="120"/>
        <v>0</v>
      </c>
      <c r="BIG81" s="321">
        <f t="shared" si="120"/>
        <v>0</v>
      </c>
      <c r="BIH81" s="321">
        <f t="shared" si="120"/>
        <v>0</v>
      </c>
      <c r="BII81" s="321">
        <f t="shared" si="120"/>
        <v>0</v>
      </c>
      <c r="BIJ81" s="321">
        <f t="shared" si="120"/>
        <v>0</v>
      </c>
      <c r="BIK81" s="321">
        <f t="shared" si="120"/>
        <v>0</v>
      </c>
      <c r="BIL81" s="321">
        <f t="shared" si="120"/>
        <v>0</v>
      </c>
      <c r="BIM81" s="321">
        <f t="shared" si="120"/>
        <v>0</v>
      </c>
      <c r="BIN81" s="321">
        <f t="shared" si="120"/>
        <v>0</v>
      </c>
      <c r="BIO81" s="321">
        <f t="shared" si="120"/>
        <v>0</v>
      </c>
      <c r="BIP81" s="321">
        <f t="shared" si="120"/>
        <v>0</v>
      </c>
      <c r="BIQ81" s="321">
        <f t="shared" si="120"/>
        <v>0</v>
      </c>
      <c r="BIR81" s="321">
        <f t="shared" si="120"/>
        <v>0</v>
      </c>
      <c r="BIS81" s="321">
        <f t="shared" si="120"/>
        <v>0</v>
      </c>
      <c r="BIT81" s="321">
        <f t="shared" si="120"/>
        <v>0</v>
      </c>
      <c r="BIU81" s="321">
        <f t="shared" si="120"/>
        <v>0</v>
      </c>
      <c r="BIV81" s="321">
        <f t="shared" si="120"/>
        <v>0</v>
      </c>
      <c r="BIW81" s="321">
        <f t="shared" si="120"/>
        <v>0</v>
      </c>
      <c r="BIX81" s="321">
        <f t="shared" si="120"/>
        <v>0</v>
      </c>
      <c r="BIY81" s="321">
        <f t="shared" si="120"/>
        <v>0</v>
      </c>
      <c r="BIZ81" s="321">
        <f t="shared" si="120"/>
        <v>0</v>
      </c>
      <c r="BJA81" s="321">
        <f t="shared" si="120"/>
        <v>0</v>
      </c>
      <c r="BJB81" s="321">
        <f t="shared" si="120"/>
        <v>0</v>
      </c>
      <c r="BJC81" s="321">
        <f t="shared" si="120"/>
        <v>0</v>
      </c>
      <c r="BJD81" s="321">
        <f t="shared" si="120"/>
        <v>0</v>
      </c>
      <c r="BJE81" s="321">
        <f t="shared" si="120"/>
        <v>0</v>
      </c>
      <c r="BJF81" s="321">
        <f>BJE81*8.5%*12</f>
        <v>0</v>
      </c>
      <c r="BJG81" s="321">
        <f t="shared" si="121"/>
        <v>0</v>
      </c>
      <c r="BJH81" s="321">
        <f t="shared" si="121"/>
        <v>0</v>
      </c>
      <c r="BJI81" s="321">
        <f t="shared" si="121"/>
        <v>0</v>
      </c>
      <c r="BJJ81" s="321">
        <f t="shared" si="121"/>
        <v>0</v>
      </c>
      <c r="BJK81" s="321">
        <f t="shared" si="121"/>
        <v>0</v>
      </c>
      <c r="BJL81" s="321">
        <f t="shared" si="121"/>
        <v>0</v>
      </c>
      <c r="BJM81" s="321">
        <f t="shared" si="121"/>
        <v>0</v>
      </c>
      <c r="BJN81" s="321">
        <f t="shared" si="121"/>
        <v>0</v>
      </c>
      <c r="BJO81" s="321">
        <f t="shared" si="121"/>
        <v>0</v>
      </c>
      <c r="BJP81" s="321">
        <f t="shared" si="121"/>
        <v>0</v>
      </c>
      <c r="BJQ81" s="321">
        <f t="shared" si="121"/>
        <v>0</v>
      </c>
      <c r="BJR81" s="321">
        <f t="shared" si="121"/>
        <v>0</v>
      </c>
      <c r="BJS81" s="321">
        <f t="shared" si="121"/>
        <v>0</v>
      </c>
      <c r="BJT81" s="321">
        <f t="shared" si="121"/>
        <v>0</v>
      </c>
      <c r="BJU81" s="321">
        <f t="shared" si="121"/>
        <v>0</v>
      </c>
      <c r="BJV81" s="321">
        <f t="shared" si="121"/>
        <v>0</v>
      </c>
      <c r="BJW81" s="321">
        <f t="shared" si="121"/>
        <v>0</v>
      </c>
      <c r="BJX81" s="321">
        <f t="shared" si="121"/>
        <v>0</v>
      </c>
      <c r="BJY81" s="321">
        <f t="shared" si="121"/>
        <v>0</v>
      </c>
      <c r="BJZ81" s="321">
        <f t="shared" si="121"/>
        <v>0</v>
      </c>
      <c r="BKA81" s="321">
        <f t="shared" si="121"/>
        <v>0</v>
      </c>
      <c r="BKB81" s="321">
        <f t="shared" si="121"/>
        <v>0</v>
      </c>
      <c r="BKC81" s="321">
        <f t="shared" si="121"/>
        <v>0</v>
      </c>
      <c r="BKD81" s="321">
        <f t="shared" si="121"/>
        <v>0</v>
      </c>
      <c r="BKE81" s="321">
        <f t="shared" si="121"/>
        <v>0</v>
      </c>
      <c r="BKF81" s="321">
        <f t="shared" si="121"/>
        <v>0</v>
      </c>
      <c r="BKG81" s="321">
        <f t="shared" si="121"/>
        <v>0</v>
      </c>
      <c r="BKH81" s="321">
        <f t="shared" si="121"/>
        <v>0</v>
      </c>
      <c r="BKI81" s="321">
        <f t="shared" si="121"/>
        <v>0</v>
      </c>
      <c r="BKJ81" s="321">
        <f t="shared" si="121"/>
        <v>0</v>
      </c>
      <c r="BKK81" s="321">
        <f t="shared" si="121"/>
        <v>0</v>
      </c>
      <c r="BKL81" s="321">
        <f t="shared" si="121"/>
        <v>0</v>
      </c>
      <c r="BKM81" s="321">
        <f t="shared" si="121"/>
        <v>0</v>
      </c>
      <c r="BKN81" s="321">
        <f t="shared" si="121"/>
        <v>0</v>
      </c>
      <c r="BKO81" s="321">
        <f t="shared" si="121"/>
        <v>0</v>
      </c>
      <c r="BKP81" s="321">
        <f t="shared" si="121"/>
        <v>0</v>
      </c>
      <c r="BKQ81" s="321">
        <f t="shared" si="121"/>
        <v>0</v>
      </c>
      <c r="BKR81" s="321">
        <f t="shared" si="121"/>
        <v>0</v>
      </c>
      <c r="BKS81" s="321">
        <f t="shared" si="121"/>
        <v>0</v>
      </c>
      <c r="BKT81" s="321">
        <f t="shared" si="121"/>
        <v>0</v>
      </c>
      <c r="BKU81" s="321">
        <f t="shared" si="121"/>
        <v>0</v>
      </c>
      <c r="BKV81" s="321">
        <f t="shared" si="121"/>
        <v>0</v>
      </c>
      <c r="BKW81" s="321">
        <f t="shared" si="121"/>
        <v>0</v>
      </c>
      <c r="BKX81" s="321">
        <f t="shared" si="121"/>
        <v>0</v>
      </c>
      <c r="BKY81" s="321">
        <f t="shared" si="121"/>
        <v>0</v>
      </c>
      <c r="BKZ81" s="321">
        <f t="shared" si="121"/>
        <v>0</v>
      </c>
      <c r="BLA81" s="321">
        <f t="shared" si="121"/>
        <v>0</v>
      </c>
      <c r="BLB81" s="321">
        <f t="shared" si="121"/>
        <v>0</v>
      </c>
      <c r="BLC81" s="321">
        <f t="shared" si="121"/>
        <v>0</v>
      </c>
      <c r="BLD81" s="321">
        <f t="shared" si="121"/>
        <v>0</v>
      </c>
      <c r="BLE81" s="321">
        <f t="shared" si="121"/>
        <v>0</v>
      </c>
      <c r="BLF81" s="321">
        <f t="shared" si="121"/>
        <v>0</v>
      </c>
      <c r="BLG81" s="321">
        <f t="shared" si="121"/>
        <v>0</v>
      </c>
      <c r="BLH81" s="321">
        <f t="shared" si="121"/>
        <v>0</v>
      </c>
      <c r="BLI81" s="321">
        <f t="shared" si="121"/>
        <v>0</v>
      </c>
      <c r="BLJ81" s="321">
        <f t="shared" si="121"/>
        <v>0</v>
      </c>
      <c r="BLK81" s="321">
        <f t="shared" si="121"/>
        <v>0</v>
      </c>
      <c r="BLL81" s="321">
        <f t="shared" si="121"/>
        <v>0</v>
      </c>
      <c r="BLM81" s="321">
        <f t="shared" si="121"/>
        <v>0</v>
      </c>
      <c r="BLN81" s="321">
        <f t="shared" si="121"/>
        <v>0</v>
      </c>
      <c r="BLO81" s="321">
        <f t="shared" si="121"/>
        <v>0</v>
      </c>
      <c r="BLP81" s="321">
        <f t="shared" si="121"/>
        <v>0</v>
      </c>
      <c r="BLQ81" s="321">
        <f t="shared" si="121"/>
        <v>0</v>
      </c>
      <c r="BLR81" s="321">
        <f>BLQ81*8.5%*12</f>
        <v>0</v>
      </c>
      <c r="BLS81" s="321">
        <f t="shared" si="122"/>
        <v>0</v>
      </c>
      <c r="BLT81" s="321">
        <f t="shared" si="122"/>
        <v>0</v>
      </c>
      <c r="BLU81" s="321">
        <f t="shared" si="122"/>
        <v>0</v>
      </c>
      <c r="BLV81" s="321">
        <f t="shared" si="122"/>
        <v>0</v>
      </c>
      <c r="BLW81" s="321">
        <f t="shared" si="122"/>
        <v>0</v>
      </c>
      <c r="BLX81" s="321">
        <f t="shared" si="122"/>
        <v>0</v>
      </c>
      <c r="BLY81" s="321">
        <f t="shared" si="122"/>
        <v>0</v>
      </c>
      <c r="BLZ81" s="321">
        <f t="shared" si="122"/>
        <v>0</v>
      </c>
      <c r="BMA81" s="321">
        <f t="shared" si="122"/>
        <v>0</v>
      </c>
      <c r="BMB81" s="321">
        <f t="shared" si="122"/>
        <v>0</v>
      </c>
      <c r="BMC81" s="321">
        <f t="shared" si="122"/>
        <v>0</v>
      </c>
      <c r="BMD81" s="321">
        <f t="shared" si="122"/>
        <v>0</v>
      </c>
      <c r="BME81" s="321">
        <f t="shared" si="122"/>
        <v>0</v>
      </c>
      <c r="BMF81" s="321">
        <f t="shared" si="122"/>
        <v>0</v>
      </c>
      <c r="BMG81" s="321">
        <f t="shared" si="122"/>
        <v>0</v>
      </c>
      <c r="BMH81" s="321">
        <f t="shared" si="122"/>
        <v>0</v>
      </c>
      <c r="BMI81" s="321">
        <f t="shared" si="122"/>
        <v>0</v>
      </c>
      <c r="BMJ81" s="321">
        <f t="shared" si="122"/>
        <v>0</v>
      </c>
      <c r="BMK81" s="321">
        <f t="shared" si="122"/>
        <v>0</v>
      </c>
      <c r="BML81" s="321">
        <f t="shared" si="122"/>
        <v>0</v>
      </c>
      <c r="BMM81" s="321">
        <f t="shared" si="122"/>
        <v>0</v>
      </c>
      <c r="BMN81" s="321">
        <f t="shared" si="122"/>
        <v>0</v>
      </c>
      <c r="BMO81" s="321">
        <f t="shared" si="122"/>
        <v>0</v>
      </c>
      <c r="BMP81" s="321">
        <f t="shared" si="122"/>
        <v>0</v>
      </c>
      <c r="BMQ81" s="321">
        <f t="shared" si="122"/>
        <v>0</v>
      </c>
      <c r="BMR81" s="321">
        <f t="shared" si="122"/>
        <v>0</v>
      </c>
      <c r="BMS81" s="321">
        <f t="shared" si="122"/>
        <v>0</v>
      </c>
      <c r="BMT81" s="321">
        <f t="shared" si="122"/>
        <v>0</v>
      </c>
      <c r="BMU81" s="321">
        <f t="shared" si="122"/>
        <v>0</v>
      </c>
      <c r="BMV81" s="321">
        <f t="shared" si="122"/>
        <v>0</v>
      </c>
      <c r="BMW81" s="321">
        <f t="shared" si="122"/>
        <v>0</v>
      </c>
      <c r="BMX81" s="321">
        <f t="shared" si="122"/>
        <v>0</v>
      </c>
      <c r="BMY81" s="321">
        <f t="shared" si="122"/>
        <v>0</v>
      </c>
      <c r="BMZ81" s="321">
        <f t="shared" si="122"/>
        <v>0</v>
      </c>
      <c r="BNA81" s="321">
        <f t="shared" si="122"/>
        <v>0</v>
      </c>
      <c r="BNB81" s="321">
        <f t="shared" si="122"/>
        <v>0</v>
      </c>
      <c r="BNC81" s="321">
        <f t="shared" si="122"/>
        <v>0</v>
      </c>
      <c r="BND81" s="321">
        <f t="shared" si="122"/>
        <v>0</v>
      </c>
      <c r="BNE81" s="321">
        <f t="shared" si="122"/>
        <v>0</v>
      </c>
      <c r="BNF81" s="321">
        <f t="shared" si="122"/>
        <v>0</v>
      </c>
      <c r="BNG81" s="321">
        <f t="shared" si="122"/>
        <v>0</v>
      </c>
      <c r="BNH81" s="321">
        <f t="shared" si="122"/>
        <v>0</v>
      </c>
      <c r="BNI81" s="321">
        <f t="shared" si="122"/>
        <v>0</v>
      </c>
      <c r="BNJ81" s="321">
        <f t="shared" si="122"/>
        <v>0</v>
      </c>
      <c r="BNK81" s="321">
        <f t="shared" si="122"/>
        <v>0</v>
      </c>
      <c r="BNL81" s="321">
        <f t="shared" si="122"/>
        <v>0</v>
      </c>
      <c r="BNM81" s="321">
        <f t="shared" si="122"/>
        <v>0</v>
      </c>
      <c r="BNN81" s="321">
        <f t="shared" si="122"/>
        <v>0</v>
      </c>
      <c r="BNO81" s="321">
        <f t="shared" si="122"/>
        <v>0</v>
      </c>
      <c r="BNP81" s="321">
        <f t="shared" si="122"/>
        <v>0</v>
      </c>
      <c r="BNQ81" s="321">
        <f t="shared" si="122"/>
        <v>0</v>
      </c>
      <c r="BNR81" s="321">
        <f t="shared" si="122"/>
        <v>0</v>
      </c>
      <c r="BNS81" s="321">
        <f t="shared" si="122"/>
        <v>0</v>
      </c>
      <c r="BNT81" s="321">
        <f t="shared" si="122"/>
        <v>0</v>
      </c>
      <c r="BNU81" s="321">
        <f t="shared" si="122"/>
        <v>0</v>
      </c>
      <c r="BNV81" s="321">
        <f t="shared" si="122"/>
        <v>0</v>
      </c>
      <c r="BNW81" s="321">
        <f t="shared" si="122"/>
        <v>0</v>
      </c>
      <c r="BNX81" s="321">
        <f t="shared" si="122"/>
        <v>0</v>
      </c>
      <c r="BNY81" s="321">
        <f t="shared" si="122"/>
        <v>0</v>
      </c>
      <c r="BNZ81" s="321">
        <f t="shared" si="122"/>
        <v>0</v>
      </c>
      <c r="BOA81" s="321">
        <f t="shared" si="122"/>
        <v>0</v>
      </c>
      <c r="BOB81" s="321">
        <f t="shared" si="122"/>
        <v>0</v>
      </c>
      <c r="BOC81" s="321">
        <f t="shared" si="122"/>
        <v>0</v>
      </c>
      <c r="BOD81" s="321">
        <f>BOC81*8.5%*12</f>
        <v>0</v>
      </c>
      <c r="BOE81" s="321">
        <f t="shared" si="123"/>
        <v>0</v>
      </c>
      <c r="BOF81" s="321">
        <f t="shared" si="123"/>
        <v>0</v>
      </c>
      <c r="BOG81" s="321">
        <f t="shared" si="123"/>
        <v>0</v>
      </c>
      <c r="BOH81" s="321">
        <f t="shared" si="123"/>
        <v>0</v>
      </c>
      <c r="BOI81" s="321">
        <f t="shared" si="123"/>
        <v>0</v>
      </c>
      <c r="BOJ81" s="321">
        <f t="shared" si="123"/>
        <v>0</v>
      </c>
      <c r="BOK81" s="321">
        <f t="shared" si="123"/>
        <v>0</v>
      </c>
      <c r="BOL81" s="321">
        <f t="shared" si="123"/>
        <v>0</v>
      </c>
      <c r="BOM81" s="321">
        <f t="shared" si="123"/>
        <v>0</v>
      </c>
      <c r="BON81" s="321">
        <f t="shared" si="123"/>
        <v>0</v>
      </c>
      <c r="BOO81" s="321">
        <f t="shared" si="123"/>
        <v>0</v>
      </c>
      <c r="BOP81" s="321">
        <f t="shared" si="123"/>
        <v>0</v>
      </c>
      <c r="BOQ81" s="321">
        <f t="shared" si="123"/>
        <v>0</v>
      </c>
      <c r="BOR81" s="321">
        <f t="shared" si="123"/>
        <v>0</v>
      </c>
      <c r="BOS81" s="321">
        <f t="shared" si="123"/>
        <v>0</v>
      </c>
      <c r="BOT81" s="321">
        <f t="shared" si="123"/>
        <v>0</v>
      </c>
      <c r="BOU81" s="321">
        <f t="shared" si="123"/>
        <v>0</v>
      </c>
      <c r="BOV81" s="321">
        <f t="shared" si="123"/>
        <v>0</v>
      </c>
      <c r="BOW81" s="321">
        <f t="shared" si="123"/>
        <v>0</v>
      </c>
      <c r="BOX81" s="321">
        <f t="shared" si="123"/>
        <v>0</v>
      </c>
      <c r="BOY81" s="321">
        <f t="shared" si="123"/>
        <v>0</v>
      </c>
      <c r="BOZ81" s="321">
        <f t="shared" si="123"/>
        <v>0</v>
      </c>
      <c r="BPA81" s="321">
        <f t="shared" si="123"/>
        <v>0</v>
      </c>
      <c r="BPB81" s="321">
        <f t="shared" si="123"/>
        <v>0</v>
      </c>
      <c r="BPC81" s="321">
        <f t="shared" si="123"/>
        <v>0</v>
      </c>
      <c r="BPD81" s="321">
        <f t="shared" si="123"/>
        <v>0</v>
      </c>
      <c r="BPE81" s="321">
        <f t="shared" si="123"/>
        <v>0</v>
      </c>
      <c r="BPF81" s="321">
        <f t="shared" si="123"/>
        <v>0</v>
      </c>
      <c r="BPG81" s="321">
        <f t="shared" si="123"/>
        <v>0</v>
      </c>
      <c r="BPH81" s="321">
        <f t="shared" si="123"/>
        <v>0</v>
      </c>
      <c r="BPI81" s="321">
        <f t="shared" si="123"/>
        <v>0</v>
      </c>
      <c r="BPJ81" s="321">
        <f t="shared" si="123"/>
        <v>0</v>
      </c>
      <c r="BPK81" s="321">
        <f t="shared" si="123"/>
        <v>0</v>
      </c>
      <c r="BPL81" s="321">
        <f t="shared" si="123"/>
        <v>0</v>
      </c>
      <c r="BPM81" s="321">
        <f t="shared" si="123"/>
        <v>0</v>
      </c>
      <c r="BPN81" s="321">
        <f t="shared" si="123"/>
        <v>0</v>
      </c>
      <c r="BPO81" s="321">
        <f t="shared" si="123"/>
        <v>0</v>
      </c>
      <c r="BPP81" s="321">
        <f t="shared" si="123"/>
        <v>0</v>
      </c>
      <c r="BPQ81" s="321">
        <f t="shared" si="123"/>
        <v>0</v>
      </c>
      <c r="BPR81" s="321">
        <f t="shared" si="123"/>
        <v>0</v>
      </c>
      <c r="BPS81" s="321">
        <f t="shared" si="123"/>
        <v>0</v>
      </c>
      <c r="BPT81" s="321">
        <f t="shared" si="123"/>
        <v>0</v>
      </c>
      <c r="BPU81" s="321">
        <f t="shared" si="123"/>
        <v>0</v>
      </c>
      <c r="BPV81" s="321">
        <f t="shared" si="123"/>
        <v>0</v>
      </c>
      <c r="BPW81" s="321">
        <f t="shared" si="123"/>
        <v>0</v>
      </c>
      <c r="BPX81" s="321">
        <f t="shared" si="123"/>
        <v>0</v>
      </c>
      <c r="BPY81" s="321">
        <f t="shared" si="123"/>
        <v>0</v>
      </c>
      <c r="BPZ81" s="321">
        <f t="shared" si="123"/>
        <v>0</v>
      </c>
      <c r="BQA81" s="321">
        <f t="shared" si="123"/>
        <v>0</v>
      </c>
      <c r="BQB81" s="321">
        <f t="shared" si="123"/>
        <v>0</v>
      </c>
      <c r="BQC81" s="321">
        <f t="shared" si="123"/>
        <v>0</v>
      </c>
      <c r="BQD81" s="321">
        <f t="shared" si="123"/>
        <v>0</v>
      </c>
      <c r="BQE81" s="321">
        <f t="shared" si="123"/>
        <v>0</v>
      </c>
      <c r="BQF81" s="321">
        <f t="shared" si="123"/>
        <v>0</v>
      </c>
      <c r="BQG81" s="321">
        <f t="shared" si="123"/>
        <v>0</v>
      </c>
      <c r="BQH81" s="321">
        <f t="shared" si="123"/>
        <v>0</v>
      </c>
      <c r="BQI81" s="321">
        <f t="shared" si="123"/>
        <v>0</v>
      </c>
      <c r="BQJ81" s="321">
        <f t="shared" si="123"/>
        <v>0</v>
      </c>
      <c r="BQK81" s="321">
        <f t="shared" si="123"/>
        <v>0</v>
      </c>
      <c r="BQL81" s="321">
        <f t="shared" si="123"/>
        <v>0</v>
      </c>
      <c r="BQM81" s="321">
        <f t="shared" si="123"/>
        <v>0</v>
      </c>
      <c r="BQN81" s="321">
        <f t="shared" si="123"/>
        <v>0</v>
      </c>
      <c r="BQO81" s="321">
        <f t="shared" si="123"/>
        <v>0</v>
      </c>
      <c r="BQP81" s="321">
        <f>BQO81*8.5%*12</f>
        <v>0</v>
      </c>
      <c r="BQQ81" s="321">
        <f t="shared" si="124"/>
        <v>0</v>
      </c>
      <c r="BQR81" s="321">
        <f t="shared" si="124"/>
        <v>0</v>
      </c>
      <c r="BQS81" s="321">
        <f t="shared" si="124"/>
        <v>0</v>
      </c>
      <c r="BQT81" s="321">
        <f t="shared" si="124"/>
        <v>0</v>
      </c>
      <c r="BQU81" s="321">
        <f t="shared" si="124"/>
        <v>0</v>
      </c>
      <c r="BQV81" s="321">
        <f t="shared" si="124"/>
        <v>0</v>
      </c>
      <c r="BQW81" s="321">
        <f t="shared" si="124"/>
        <v>0</v>
      </c>
      <c r="BQX81" s="321">
        <f t="shared" si="124"/>
        <v>0</v>
      </c>
      <c r="BQY81" s="321">
        <f t="shared" si="124"/>
        <v>0</v>
      </c>
      <c r="BQZ81" s="321">
        <f t="shared" si="124"/>
        <v>0</v>
      </c>
      <c r="BRA81" s="321">
        <f t="shared" si="124"/>
        <v>0</v>
      </c>
      <c r="BRB81" s="321">
        <f t="shared" si="124"/>
        <v>0</v>
      </c>
      <c r="BRC81" s="321">
        <f t="shared" si="124"/>
        <v>0</v>
      </c>
      <c r="BRD81" s="321">
        <f t="shared" si="124"/>
        <v>0</v>
      </c>
      <c r="BRE81" s="321">
        <f t="shared" si="124"/>
        <v>0</v>
      </c>
      <c r="BRF81" s="321">
        <f t="shared" si="124"/>
        <v>0</v>
      </c>
      <c r="BRG81" s="321">
        <f t="shared" si="124"/>
        <v>0</v>
      </c>
      <c r="BRH81" s="321">
        <f t="shared" si="124"/>
        <v>0</v>
      </c>
      <c r="BRI81" s="321">
        <f t="shared" si="124"/>
        <v>0</v>
      </c>
      <c r="BRJ81" s="321">
        <f t="shared" si="124"/>
        <v>0</v>
      </c>
      <c r="BRK81" s="321">
        <f t="shared" si="124"/>
        <v>0</v>
      </c>
      <c r="BRL81" s="321">
        <f t="shared" si="124"/>
        <v>0</v>
      </c>
      <c r="BRM81" s="321">
        <f t="shared" si="124"/>
        <v>0</v>
      </c>
      <c r="BRN81" s="321">
        <f t="shared" si="124"/>
        <v>0</v>
      </c>
      <c r="BRO81" s="321">
        <f t="shared" si="124"/>
        <v>0</v>
      </c>
      <c r="BRP81" s="321">
        <f t="shared" si="124"/>
        <v>0</v>
      </c>
      <c r="BRQ81" s="321">
        <f t="shared" si="124"/>
        <v>0</v>
      </c>
      <c r="BRR81" s="321">
        <f t="shared" si="124"/>
        <v>0</v>
      </c>
      <c r="BRS81" s="321">
        <f t="shared" si="124"/>
        <v>0</v>
      </c>
      <c r="BRT81" s="321">
        <f t="shared" si="124"/>
        <v>0</v>
      </c>
      <c r="BRU81" s="321">
        <f t="shared" si="124"/>
        <v>0</v>
      </c>
      <c r="BRV81" s="321">
        <f t="shared" si="124"/>
        <v>0</v>
      </c>
      <c r="BRW81" s="321">
        <f t="shared" si="124"/>
        <v>0</v>
      </c>
      <c r="BRX81" s="321">
        <f t="shared" si="124"/>
        <v>0</v>
      </c>
      <c r="BRY81" s="321">
        <f t="shared" si="124"/>
        <v>0</v>
      </c>
      <c r="BRZ81" s="321">
        <f t="shared" si="124"/>
        <v>0</v>
      </c>
      <c r="BSA81" s="321">
        <f t="shared" si="124"/>
        <v>0</v>
      </c>
      <c r="BSB81" s="321">
        <f t="shared" si="124"/>
        <v>0</v>
      </c>
      <c r="BSC81" s="321">
        <f t="shared" si="124"/>
        <v>0</v>
      </c>
      <c r="BSD81" s="321">
        <f t="shared" si="124"/>
        <v>0</v>
      </c>
      <c r="BSE81" s="321">
        <f t="shared" si="124"/>
        <v>0</v>
      </c>
      <c r="BSF81" s="321">
        <f t="shared" si="124"/>
        <v>0</v>
      </c>
      <c r="BSG81" s="321">
        <f t="shared" si="124"/>
        <v>0</v>
      </c>
      <c r="BSH81" s="321">
        <f t="shared" si="124"/>
        <v>0</v>
      </c>
      <c r="BSI81" s="321">
        <f t="shared" si="124"/>
        <v>0</v>
      </c>
      <c r="BSJ81" s="321">
        <f t="shared" si="124"/>
        <v>0</v>
      </c>
      <c r="BSK81" s="321">
        <f t="shared" si="124"/>
        <v>0</v>
      </c>
      <c r="BSL81" s="321">
        <f t="shared" si="124"/>
        <v>0</v>
      </c>
      <c r="BSM81" s="321">
        <f t="shared" si="124"/>
        <v>0</v>
      </c>
      <c r="BSN81" s="321">
        <f t="shared" si="124"/>
        <v>0</v>
      </c>
      <c r="BSO81" s="321">
        <f t="shared" si="124"/>
        <v>0</v>
      </c>
      <c r="BSP81" s="321">
        <f t="shared" si="124"/>
        <v>0</v>
      </c>
      <c r="BSQ81" s="321">
        <f t="shared" si="124"/>
        <v>0</v>
      </c>
      <c r="BSR81" s="321">
        <f t="shared" si="124"/>
        <v>0</v>
      </c>
      <c r="BSS81" s="321">
        <f t="shared" si="124"/>
        <v>0</v>
      </c>
      <c r="BST81" s="321">
        <f t="shared" si="124"/>
        <v>0</v>
      </c>
      <c r="BSU81" s="321">
        <f t="shared" si="124"/>
        <v>0</v>
      </c>
      <c r="BSV81" s="321">
        <f t="shared" si="124"/>
        <v>0</v>
      </c>
      <c r="BSW81" s="321">
        <f t="shared" si="124"/>
        <v>0</v>
      </c>
      <c r="BSX81" s="321">
        <f t="shared" si="124"/>
        <v>0</v>
      </c>
      <c r="BSY81" s="321">
        <f t="shared" si="124"/>
        <v>0</v>
      </c>
      <c r="BSZ81" s="321">
        <f t="shared" si="124"/>
        <v>0</v>
      </c>
      <c r="BTA81" s="321">
        <f t="shared" si="124"/>
        <v>0</v>
      </c>
      <c r="BTB81" s="321">
        <f>BTA81*8.5%*12</f>
        <v>0</v>
      </c>
      <c r="BTC81" s="321">
        <f t="shared" si="125"/>
        <v>0</v>
      </c>
      <c r="BTD81" s="321">
        <f t="shared" si="125"/>
        <v>0</v>
      </c>
      <c r="BTE81" s="321">
        <f t="shared" si="125"/>
        <v>0</v>
      </c>
      <c r="BTF81" s="321">
        <f t="shared" si="125"/>
        <v>0</v>
      </c>
      <c r="BTG81" s="321">
        <f t="shared" si="125"/>
        <v>0</v>
      </c>
      <c r="BTH81" s="321">
        <f t="shared" si="125"/>
        <v>0</v>
      </c>
      <c r="BTI81" s="321">
        <f t="shared" si="125"/>
        <v>0</v>
      </c>
      <c r="BTJ81" s="321">
        <f t="shared" si="125"/>
        <v>0</v>
      </c>
      <c r="BTK81" s="321">
        <f t="shared" si="125"/>
        <v>0</v>
      </c>
      <c r="BTL81" s="321">
        <f t="shared" si="125"/>
        <v>0</v>
      </c>
      <c r="BTM81" s="321">
        <f t="shared" si="125"/>
        <v>0</v>
      </c>
      <c r="BTN81" s="321">
        <f t="shared" si="125"/>
        <v>0</v>
      </c>
      <c r="BTO81" s="321">
        <f t="shared" si="125"/>
        <v>0</v>
      </c>
      <c r="BTP81" s="321">
        <f t="shared" si="125"/>
        <v>0</v>
      </c>
      <c r="BTQ81" s="321">
        <f t="shared" si="125"/>
        <v>0</v>
      </c>
      <c r="BTR81" s="321">
        <f t="shared" si="125"/>
        <v>0</v>
      </c>
      <c r="BTS81" s="321">
        <f t="shared" si="125"/>
        <v>0</v>
      </c>
      <c r="BTT81" s="321">
        <f t="shared" si="125"/>
        <v>0</v>
      </c>
      <c r="BTU81" s="321">
        <f t="shared" si="125"/>
        <v>0</v>
      </c>
      <c r="BTV81" s="321">
        <f t="shared" si="125"/>
        <v>0</v>
      </c>
      <c r="BTW81" s="321">
        <f t="shared" si="125"/>
        <v>0</v>
      </c>
      <c r="BTX81" s="321">
        <f t="shared" si="125"/>
        <v>0</v>
      </c>
      <c r="BTY81" s="321">
        <f t="shared" si="125"/>
        <v>0</v>
      </c>
      <c r="BTZ81" s="321">
        <f t="shared" si="125"/>
        <v>0</v>
      </c>
      <c r="BUA81" s="321">
        <f t="shared" si="125"/>
        <v>0</v>
      </c>
      <c r="BUB81" s="321">
        <f t="shared" si="125"/>
        <v>0</v>
      </c>
      <c r="BUC81" s="321">
        <f t="shared" si="125"/>
        <v>0</v>
      </c>
      <c r="BUD81" s="321">
        <f t="shared" si="125"/>
        <v>0</v>
      </c>
      <c r="BUE81" s="321">
        <f t="shared" si="125"/>
        <v>0</v>
      </c>
      <c r="BUF81" s="321">
        <f t="shared" si="125"/>
        <v>0</v>
      </c>
      <c r="BUG81" s="321">
        <f t="shared" si="125"/>
        <v>0</v>
      </c>
      <c r="BUH81" s="321">
        <f t="shared" si="125"/>
        <v>0</v>
      </c>
      <c r="BUI81" s="321">
        <f t="shared" si="125"/>
        <v>0</v>
      </c>
      <c r="BUJ81" s="321">
        <f t="shared" si="125"/>
        <v>0</v>
      </c>
      <c r="BUK81" s="321">
        <f t="shared" si="125"/>
        <v>0</v>
      </c>
      <c r="BUL81" s="321">
        <f t="shared" si="125"/>
        <v>0</v>
      </c>
      <c r="BUM81" s="321">
        <f t="shared" si="125"/>
        <v>0</v>
      </c>
      <c r="BUN81" s="321">
        <f t="shared" si="125"/>
        <v>0</v>
      </c>
      <c r="BUO81" s="321">
        <f t="shared" si="125"/>
        <v>0</v>
      </c>
      <c r="BUP81" s="321">
        <f t="shared" si="125"/>
        <v>0</v>
      </c>
      <c r="BUQ81" s="321">
        <f t="shared" si="125"/>
        <v>0</v>
      </c>
      <c r="BUR81" s="321">
        <f t="shared" si="125"/>
        <v>0</v>
      </c>
      <c r="BUS81" s="321">
        <f t="shared" si="125"/>
        <v>0</v>
      </c>
      <c r="BUT81" s="321">
        <f t="shared" si="125"/>
        <v>0</v>
      </c>
      <c r="BUU81" s="321">
        <f t="shared" si="125"/>
        <v>0</v>
      </c>
      <c r="BUV81" s="321">
        <f t="shared" si="125"/>
        <v>0</v>
      </c>
      <c r="BUW81" s="321">
        <f t="shared" si="125"/>
        <v>0</v>
      </c>
      <c r="BUX81" s="321">
        <f t="shared" si="125"/>
        <v>0</v>
      </c>
      <c r="BUY81" s="321">
        <f t="shared" si="125"/>
        <v>0</v>
      </c>
      <c r="BUZ81" s="321">
        <f t="shared" si="125"/>
        <v>0</v>
      </c>
      <c r="BVA81" s="321">
        <f t="shared" si="125"/>
        <v>0</v>
      </c>
      <c r="BVB81" s="321">
        <f t="shared" si="125"/>
        <v>0</v>
      </c>
      <c r="BVC81" s="321">
        <f t="shared" si="125"/>
        <v>0</v>
      </c>
      <c r="BVD81" s="321">
        <f t="shared" si="125"/>
        <v>0</v>
      </c>
      <c r="BVE81" s="321">
        <f t="shared" si="125"/>
        <v>0</v>
      </c>
      <c r="BVF81" s="321">
        <f t="shared" si="125"/>
        <v>0</v>
      </c>
      <c r="BVG81" s="321">
        <f t="shared" si="125"/>
        <v>0</v>
      </c>
      <c r="BVH81" s="321">
        <f t="shared" si="125"/>
        <v>0</v>
      </c>
      <c r="BVI81" s="321">
        <f t="shared" si="125"/>
        <v>0</v>
      </c>
      <c r="BVJ81" s="321">
        <f t="shared" si="125"/>
        <v>0</v>
      </c>
      <c r="BVK81" s="321">
        <f t="shared" si="125"/>
        <v>0</v>
      </c>
      <c r="BVL81" s="321">
        <f t="shared" si="125"/>
        <v>0</v>
      </c>
      <c r="BVM81" s="321">
        <f t="shared" si="125"/>
        <v>0</v>
      </c>
      <c r="BVN81" s="321">
        <f>BVM81*8.5%*12</f>
        <v>0</v>
      </c>
      <c r="BVO81" s="321">
        <f t="shared" si="126"/>
        <v>0</v>
      </c>
      <c r="BVP81" s="321">
        <f t="shared" si="126"/>
        <v>0</v>
      </c>
      <c r="BVQ81" s="321">
        <f t="shared" si="126"/>
        <v>0</v>
      </c>
      <c r="BVR81" s="321">
        <f t="shared" si="126"/>
        <v>0</v>
      </c>
      <c r="BVS81" s="321">
        <f t="shared" si="126"/>
        <v>0</v>
      </c>
      <c r="BVT81" s="321">
        <f t="shared" si="126"/>
        <v>0</v>
      </c>
      <c r="BVU81" s="321">
        <f t="shared" si="126"/>
        <v>0</v>
      </c>
      <c r="BVV81" s="321">
        <f t="shared" si="126"/>
        <v>0</v>
      </c>
      <c r="BVW81" s="321">
        <f t="shared" si="126"/>
        <v>0</v>
      </c>
      <c r="BVX81" s="321">
        <f t="shared" si="126"/>
        <v>0</v>
      </c>
      <c r="BVY81" s="321">
        <f t="shared" si="126"/>
        <v>0</v>
      </c>
      <c r="BVZ81" s="321">
        <f t="shared" si="126"/>
        <v>0</v>
      </c>
      <c r="BWA81" s="321">
        <f t="shared" si="126"/>
        <v>0</v>
      </c>
      <c r="BWB81" s="321">
        <f t="shared" si="126"/>
        <v>0</v>
      </c>
      <c r="BWC81" s="321">
        <f t="shared" si="126"/>
        <v>0</v>
      </c>
      <c r="BWD81" s="321">
        <f t="shared" si="126"/>
        <v>0</v>
      </c>
      <c r="BWE81" s="321">
        <f t="shared" si="126"/>
        <v>0</v>
      </c>
      <c r="BWF81" s="321">
        <f t="shared" si="126"/>
        <v>0</v>
      </c>
      <c r="BWG81" s="321">
        <f t="shared" si="126"/>
        <v>0</v>
      </c>
      <c r="BWH81" s="321">
        <f t="shared" si="126"/>
        <v>0</v>
      </c>
      <c r="BWI81" s="321">
        <f t="shared" si="126"/>
        <v>0</v>
      </c>
      <c r="BWJ81" s="321">
        <f t="shared" si="126"/>
        <v>0</v>
      </c>
      <c r="BWK81" s="321">
        <f t="shared" si="126"/>
        <v>0</v>
      </c>
      <c r="BWL81" s="321">
        <f t="shared" si="126"/>
        <v>0</v>
      </c>
      <c r="BWM81" s="321">
        <f t="shared" si="126"/>
        <v>0</v>
      </c>
      <c r="BWN81" s="321">
        <f t="shared" si="126"/>
        <v>0</v>
      </c>
      <c r="BWO81" s="321">
        <f t="shared" si="126"/>
        <v>0</v>
      </c>
      <c r="BWP81" s="321">
        <f t="shared" si="126"/>
        <v>0</v>
      </c>
      <c r="BWQ81" s="321">
        <f t="shared" si="126"/>
        <v>0</v>
      </c>
      <c r="BWR81" s="321">
        <f t="shared" si="126"/>
        <v>0</v>
      </c>
      <c r="BWS81" s="321">
        <f t="shared" si="126"/>
        <v>0</v>
      </c>
      <c r="BWT81" s="321">
        <f t="shared" si="126"/>
        <v>0</v>
      </c>
      <c r="BWU81" s="321">
        <f t="shared" si="126"/>
        <v>0</v>
      </c>
      <c r="BWV81" s="321">
        <f t="shared" si="126"/>
        <v>0</v>
      </c>
      <c r="BWW81" s="321">
        <f t="shared" si="126"/>
        <v>0</v>
      </c>
      <c r="BWX81" s="321">
        <f t="shared" si="126"/>
        <v>0</v>
      </c>
      <c r="BWY81" s="321">
        <f t="shared" si="126"/>
        <v>0</v>
      </c>
      <c r="BWZ81" s="321">
        <f t="shared" si="126"/>
        <v>0</v>
      </c>
      <c r="BXA81" s="321">
        <f t="shared" si="126"/>
        <v>0</v>
      </c>
      <c r="BXB81" s="321">
        <f t="shared" si="126"/>
        <v>0</v>
      </c>
      <c r="BXC81" s="321">
        <f t="shared" si="126"/>
        <v>0</v>
      </c>
      <c r="BXD81" s="321">
        <f t="shared" si="126"/>
        <v>0</v>
      </c>
      <c r="BXE81" s="321">
        <f t="shared" si="126"/>
        <v>0</v>
      </c>
      <c r="BXF81" s="321">
        <f t="shared" si="126"/>
        <v>0</v>
      </c>
      <c r="BXG81" s="321">
        <f t="shared" si="126"/>
        <v>0</v>
      </c>
      <c r="BXH81" s="321">
        <f t="shared" si="126"/>
        <v>0</v>
      </c>
      <c r="BXI81" s="321">
        <f t="shared" si="126"/>
        <v>0</v>
      </c>
      <c r="BXJ81" s="321">
        <f t="shared" si="126"/>
        <v>0</v>
      </c>
      <c r="BXK81" s="321">
        <f t="shared" si="126"/>
        <v>0</v>
      </c>
      <c r="BXL81" s="321">
        <f t="shared" si="126"/>
        <v>0</v>
      </c>
      <c r="BXM81" s="321">
        <f t="shared" si="126"/>
        <v>0</v>
      </c>
      <c r="BXN81" s="321">
        <f t="shared" si="126"/>
        <v>0</v>
      </c>
      <c r="BXO81" s="321">
        <f t="shared" si="126"/>
        <v>0</v>
      </c>
      <c r="BXP81" s="321">
        <f t="shared" si="126"/>
        <v>0</v>
      </c>
      <c r="BXQ81" s="321">
        <f t="shared" si="126"/>
        <v>0</v>
      </c>
      <c r="BXR81" s="321">
        <f t="shared" si="126"/>
        <v>0</v>
      </c>
      <c r="BXS81" s="321">
        <f t="shared" si="126"/>
        <v>0</v>
      </c>
      <c r="BXT81" s="321">
        <f t="shared" si="126"/>
        <v>0</v>
      </c>
      <c r="BXU81" s="321">
        <f t="shared" si="126"/>
        <v>0</v>
      </c>
      <c r="BXV81" s="321">
        <f t="shared" si="126"/>
        <v>0</v>
      </c>
      <c r="BXW81" s="321">
        <f t="shared" si="126"/>
        <v>0</v>
      </c>
      <c r="BXX81" s="321">
        <f t="shared" si="126"/>
        <v>0</v>
      </c>
      <c r="BXY81" s="321">
        <f t="shared" si="126"/>
        <v>0</v>
      </c>
      <c r="BXZ81" s="321">
        <f>BXY81*8.5%*12</f>
        <v>0</v>
      </c>
      <c r="BYA81" s="321">
        <f t="shared" si="127"/>
        <v>0</v>
      </c>
      <c r="BYB81" s="321">
        <f t="shared" si="127"/>
        <v>0</v>
      </c>
      <c r="BYC81" s="321">
        <f t="shared" si="127"/>
        <v>0</v>
      </c>
      <c r="BYD81" s="321">
        <f t="shared" si="127"/>
        <v>0</v>
      </c>
      <c r="BYE81" s="321">
        <f t="shared" si="127"/>
        <v>0</v>
      </c>
      <c r="BYF81" s="321">
        <f t="shared" si="127"/>
        <v>0</v>
      </c>
      <c r="BYG81" s="321">
        <f t="shared" si="127"/>
        <v>0</v>
      </c>
      <c r="BYH81" s="321">
        <f t="shared" si="127"/>
        <v>0</v>
      </c>
      <c r="BYI81" s="321">
        <f t="shared" si="127"/>
        <v>0</v>
      </c>
      <c r="BYJ81" s="321">
        <f t="shared" si="127"/>
        <v>0</v>
      </c>
      <c r="BYK81" s="321">
        <f t="shared" si="127"/>
        <v>0</v>
      </c>
      <c r="BYL81" s="321">
        <f t="shared" si="127"/>
        <v>0</v>
      </c>
      <c r="BYM81" s="321">
        <f t="shared" si="127"/>
        <v>0</v>
      </c>
      <c r="BYN81" s="321">
        <f t="shared" si="127"/>
        <v>0</v>
      </c>
      <c r="BYO81" s="321">
        <f t="shared" si="127"/>
        <v>0</v>
      </c>
      <c r="BYP81" s="321">
        <f t="shared" si="127"/>
        <v>0</v>
      </c>
      <c r="BYQ81" s="321">
        <f t="shared" si="127"/>
        <v>0</v>
      </c>
      <c r="BYR81" s="321">
        <f t="shared" si="127"/>
        <v>0</v>
      </c>
      <c r="BYS81" s="321">
        <f t="shared" si="127"/>
        <v>0</v>
      </c>
      <c r="BYT81" s="321">
        <f t="shared" si="127"/>
        <v>0</v>
      </c>
      <c r="BYU81" s="321">
        <f t="shared" si="127"/>
        <v>0</v>
      </c>
      <c r="BYV81" s="321">
        <f t="shared" si="127"/>
        <v>0</v>
      </c>
      <c r="BYW81" s="321">
        <f t="shared" si="127"/>
        <v>0</v>
      </c>
      <c r="BYX81" s="321">
        <f t="shared" si="127"/>
        <v>0</v>
      </c>
      <c r="BYY81" s="321">
        <f t="shared" si="127"/>
        <v>0</v>
      </c>
      <c r="BYZ81" s="321">
        <f t="shared" si="127"/>
        <v>0</v>
      </c>
      <c r="BZA81" s="321">
        <f t="shared" si="127"/>
        <v>0</v>
      </c>
      <c r="BZB81" s="321">
        <f t="shared" si="127"/>
        <v>0</v>
      </c>
      <c r="BZC81" s="321">
        <f t="shared" si="127"/>
        <v>0</v>
      </c>
      <c r="BZD81" s="321">
        <f t="shared" si="127"/>
        <v>0</v>
      </c>
      <c r="BZE81" s="321">
        <f t="shared" si="127"/>
        <v>0</v>
      </c>
      <c r="BZF81" s="321">
        <f t="shared" si="127"/>
        <v>0</v>
      </c>
      <c r="BZG81" s="321">
        <f t="shared" si="127"/>
        <v>0</v>
      </c>
      <c r="BZH81" s="321">
        <f t="shared" si="127"/>
        <v>0</v>
      </c>
      <c r="BZI81" s="321">
        <f t="shared" si="127"/>
        <v>0</v>
      </c>
      <c r="BZJ81" s="321">
        <f t="shared" si="127"/>
        <v>0</v>
      </c>
      <c r="BZK81" s="321">
        <f t="shared" si="127"/>
        <v>0</v>
      </c>
      <c r="BZL81" s="321">
        <f t="shared" si="127"/>
        <v>0</v>
      </c>
      <c r="BZM81" s="321">
        <f t="shared" si="127"/>
        <v>0</v>
      </c>
      <c r="BZN81" s="321">
        <f t="shared" si="127"/>
        <v>0</v>
      </c>
      <c r="BZO81" s="321">
        <f t="shared" si="127"/>
        <v>0</v>
      </c>
      <c r="BZP81" s="321">
        <f t="shared" si="127"/>
        <v>0</v>
      </c>
      <c r="BZQ81" s="321">
        <f t="shared" si="127"/>
        <v>0</v>
      </c>
      <c r="BZR81" s="321">
        <f t="shared" si="127"/>
        <v>0</v>
      </c>
      <c r="BZS81" s="321">
        <f t="shared" si="127"/>
        <v>0</v>
      </c>
      <c r="BZT81" s="321">
        <f t="shared" si="127"/>
        <v>0</v>
      </c>
      <c r="BZU81" s="321">
        <f t="shared" si="127"/>
        <v>0</v>
      </c>
      <c r="BZV81" s="321">
        <f t="shared" si="127"/>
        <v>0</v>
      </c>
      <c r="BZW81" s="321">
        <f t="shared" si="127"/>
        <v>0</v>
      </c>
      <c r="BZX81" s="321">
        <f t="shared" si="127"/>
        <v>0</v>
      </c>
      <c r="BZY81" s="321">
        <f t="shared" si="127"/>
        <v>0</v>
      </c>
      <c r="BZZ81" s="321">
        <f t="shared" si="127"/>
        <v>0</v>
      </c>
      <c r="CAA81" s="321">
        <f t="shared" si="127"/>
        <v>0</v>
      </c>
      <c r="CAB81" s="321">
        <f t="shared" si="127"/>
        <v>0</v>
      </c>
      <c r="CAC81" s="321">
        <f t="shared" si="127"/>
        <v>0</v>
      </c>
      <c r="CAD81" s="321">
        <f t="shared" si="127"/>
        <v>0</v>
      </c>
      <c r="CAE81" s="321">
        <f t="shared" si="127"/>
        <v>0</v>
      </c>
      <c r="CAF81" s="321">
        <f t="shared" si="127"/>
        <v>0</v>
      </c>
      <c r="CAG81" s="321">
        <f t="shared" si="127"/>
        <v>0</v>
      </c>
      <c r="CAH81" s="321">
        <f t="shared" si="127"/>
        <v>0</v>
      </c>
      <c r="CAI81" s="321">
        <f t="shared" si="127"/>
        <v>0</v>
      </c>
      <c r="CAJ81" s="321">
        <f t="shared" si="127"/>
        <v>0</v>
      </c>
      <c r="CAK81" s="321">
        <f t="shared" si="127"/>
        <v>0</v>
      </c>
      <c r="CAL81" s="321">
        <f>CAK81*8.5%*12</f>
        <v>0</v>
      </c>
      <c r="CAM81" s="321">
        <f t="shared" si="128"/>
        <v>0</v>
      </c>
      <c r="CAN81" s="321">
        <f t="shared" si="128"/>
        <v>0</v>
      </c>
      <c r="CAO81" s="321">
        <f t="shared" si="128"/>
        <v>0</v>
      </c>
      <c r="CAP81" s="321">
        <f t="shared" si="128"/>
        <v>0</v>
      </c>
      <c r="CAQ81" s="321">
        <f t="shared" si="128"/>
        <v>0</v>
      </c>
      <c r="CAR81" s="321">
        <f t="shared" si="128"/>
        <v>0</v>
      </c>
      <c r="CAS81" s="321">
        <f t="shared" si="128"/>
        <v>0</v>
      </c>
      <c r="CAT81" s="321">
        <f t="shared" si="128"/>
        <v>0</v>
      </c>
      <c r="CAU81" s="321">
        <f t="shared" si="128"/>
        <v>0</v>
      </c>
      <c r="CAV81" s="321">
        <f t="shared" si="128"/>
        <v>0</v>
      </c>
      <c r="CAW81" s="321">
        <f t="shared" si="128"/>
        <v>0</v>
      </c>
      <c r="CAX81" s="321">
        <f t="shared" si="128"/>
        <v>0</v>
      </c>
      <c r="CAY81" s="321">
        <f t="shared" si="128"/>
        <v>0</v>
      </c>
      <c r="CAZ81" s="321">
        <f t="shared" si="128"/>
        <v>0</v>
      </c>
      <c r="CBA81" s="321">
        <f t="shared" si="128"/>
        <v>0</v>
      </c>
      <c r="CBB81" s="321">
        <f t="shared" si="128"/>
        <v>0</v>
      </c>
      <c r="CBC81" s="321">
        <f t="shared" si="128"/>
        <v>0</v>
      </c>
      <c r="CBD81" s="321">
        <f t="shared" si="128"/>
        <v>0</v>
      </c>
      <c r="CBE81" s="321">
        <f t="shared" si="128"/>
        <v>0</v>
      </c>
      <c r="CBF81" s="321">
        <f t="shared" si="128"/>
        <v>0</v>
      </c>
      <c r="CBG81" s="321">
        <f t="shared" si="128"/>
        <v>0</v>
      </c>
      <c r="CBH81" s="321">
        <f t="shared" si="128"/>
        <v>0</v>
      </c>
      <c r="CBI81" s="321">
        <f t="shared" si="128"/>
        <v>0</v>
      </c>
      <c r="CBJ81" s="321">
        <f t="shared" si="128"/>
        <v>0</v>
      </c>
      <c r="CBK81" s="321">
        <f t="shared" si="128"/>
        <v>0</v>
      </c>
      <c r="CBL81" s="321">
        <f t="shared" si="128"/>
        <v>0</v>
      </c>
      <c r="CBM81" s="321">
        <f t="shared" si="128"/>
        <v>0</v>
      </c>
      <c r="CBN81" s="321">
        <f t="shared" si="128"/>
        <v>0</v>
      </c>
      <c r="CBO81" s="321">
        <f t="shared" si="128"/>
        <v>0</v>
      </c>
      <c r="CBP81" s="321">
        <f t="shared" si="128"/>
        <v>0</v>
      </c>
      <c r="CBQ81" s="321">
        <f t="shared" si="128"/>
        <v>0</v>
      </c>
      <c r="CBR81" s="321">
        <f t="shared" si="128"/>
        <v>0</v>
      </c>
      <c r="CBS81" s="321">
        <f t="shared" si="128"/>
        <v>0</v>
      </c>
      <c r="CBT81" s="321">
        <f t="shared" si="128"/>
        <v>0</v>
      </c>
      <c r="CBU81" s="321">
        <f t="shared" si="128"/>
        <v>0</v>
      </c>
      <c r="CBV81" s="321">
        <f t="shared" si="128"/>
        <v>0</v>
      </c>
      <c r="CBW81" s="321">
        <f t="shared" si="128"/>
        <v>0</v>
      </c>
      <c r="CBX81" s="321">
        <f t="shared" si="128"/>
        <v>0</v>
      </c>
      <c r="CBY81" s="321">
        <f t="shared" si="128"/>
        <v>0</v>
      </c>
      <c r="CBZ81" s="321">
        <f t="shared" si="128"/>
        <v>0</v>
      </c>
      <c r="CCA81" s="321">
        <f t="shared" si="128"/>
        <v>0</v>
      </c>
      <c r="CCB81" s="321">
        <f t="shared" si="128"/>
        <v>0</v>
      </c>
      <c r="CCC81" s="321">
        <f t="shared" si="128"/>
        <v>0</v>
      </c>
      <c r="CCD81" s="321">
        <f t="shared" si="128"/>
        <v>0</v>
      </c>
      <c r="CCE81" s="321">
        <f t="shared" si="128"/>
        <v>0</v>
      </c>
      <c r="CCF81" s="321">
        <f t="shared" si="128"/>
        <v>0</v>
      </c>
      <c r="CCG81" s="321">
        <f t="shared" si="128"/>
        <v>0</v>
      </c>
      <c r="CCH81" s="321">
        <f t="shared" si="128"/>
        <v>0</v>
      </c>
      <c r="CCI81" s="321">
        <f t="shared" si="128"/>
        <v>0</v>
      </c>
      <c r="CCJ81" s="321">
        <f t="shared" si="128"/>
        <v>0</v>
      </c>
      <c r="CCK81" s="321">
        <f t="shared" si="128"/>
        <v>0</v>
      </c>
      <c r="CCL81" s="321">
        <f t="shared" si="128"/>
        <v>0</v>
      </c>
      <c r="CCM81" s="321">
        <f t="shared" si="128"/>
        <v>0</v>
      </c>
      <c r="CCN81" s="321">
        <f t="shared" si="128"/>
        <v>0</v>
      </c>
      <c r="CCO81" s="321">
        <f t="shared" si="128"/>
        <v>0</v>
      </c>
      <c r="CCP81" s="321">
        <f t="shared" si="128"/>
        <v>0</v>
      </c>
      <c r="CCQ81" s="321">
        <f t="shared" si="128"/>
        <v>0</v>
      </c>
      <c r="CCR81" s="321">
        <f t="shared" si="128"/>
        <v>0</v>
      </c>
      <c r="CCS81" s="321">
        <f t="shared" si="128"/>
        <v>0</v>
      </c>
      <c r="CCT81" s="321">
        <f t="shared" si="128"/>
        <v>0</v>
      </c>
      <c r="CCU81" s="321">
        <f t="shared" si="128"/>
        <v>0</v>
      </c>
      <c r="CCV81" s="321">
        <f t="shared" si="128"/>
        <v>0</v>
      </c>
      <c r="CCW81" s="321">
        <f t="shared" si="128"/>
        <v>0</v>
      </c>
      <c r="CCX81" s="321">
        <f>CCW81*8.5%*12</f>
        <v>0</v>
      </c>
      <c r="CCY81" s="321">
        <f t="shared" si="129"/>
        <v>0</v>
      </c>
      <c r="CCZ81" s="321">
        <f t="shared" si="129"/>
        <v>0</v>
      </c>
      <c r="CDA81" s="321">
        <f t="shared" si="129"/>
        <v>0</v>
      </c>
      <c r="CDB81" s="321">
        <f t="shared" si="129"/>
        <v>0</v>
      </c>
      <c r="CDC81" s="321">
        <f t="shared" si="129"/>
        <v>0</v>
      </c>
      <c r="CDD81" s="321">
        <f t="shared" si="129"/>
        <v>0</v>
      </c>
      <c r="CDE81" s="321">
        <f t="shared" si="129"/>
        <v>0</v>
      </c>
      <c r="CDF81" s="321">
        <f t="shared" si="129"/>
        <v>0</v>
      </c>
      <c r="CDG81" s="321">
        <f t="shared" si="129"/>
        <v>0</v>
      </c>
      <c r="CDH81" s="321">
        <f t="shared" si="129"/>
        <v>0</v>
      </c>
      <c r="CDI81" s="321">
        <f t="shared" si="129"/>
        <v>0</v>
      </c>
      <c r="CDJ81" s="321">
        <f t="shared" si="129"/>
        <v>0</v>
      </c>
      <c r="CDK81" s="321">
        <f t="shared" si="129"/>
        <v>0</v>
      </c>
      <c r="CDL81" s="321">
        <f t="shared" si="129"/>
        <v>0</v>
      </c>
      <c r="CDM81" s="321">
        <f t="shared" si="129"/>
        <v>0</v>
      </c>
      <c r="CDN81" s="321">
        <f t="shared" si="129"/>
        <v>0</v>
      </c>
      <c r="CDO81" s="321">
        <f t="shared" si="129"/>
        <v>0</v>
      </c>
      <c r="CDP81" s="321">
        <f t="shared" si="129"/>
        <v>0</v>
      </c>
      <c r="CDQ81" s="321">
        <f t="shared" si="129"/>
        <v>0</v>
      </c>
      <c r="CDR81" s="321">
        <f t="shared" si="129"/>
        <v>0</v>
      </c>
      <c r="CDS81" s="321">
        <f t="shared" si="129"/>
        <v>0</v>
      </c>
      <c r="CDT81" s="321">
        <f t="shared" si="129"/>
        <v>0</v>
      </c>
      <c r="CDU81" s="321">
        <f t="shared" si="129"/>
        <v>0</v>
      </c>
      <c r="CDV81" s="321">
        <f t="shared" si="129"/>
        <v>0</v>
      </c>
      <c r="CDW81" s="321">
        <f t="shared" si="129"/>
        <v>0</v>
      </c>
      <c r="CDX81" s="321">
        <f t="shared" si="129"/>
        <v>0</v>
      </c>
      <c r="CDY81" s="321">
        <f t="shared" si="129"/>
        <v>0</v>
      </c>
      <c r="CDZ81" s="321">
        <f t="shared" si="129"/>
        <v>0</v>
      </c>
      <c r="CEA81" s="321">
        <f t="shared" si="129"/>
        <v>0</v>
      </c>
      <c r="CEB81" s="321">
        <f t="shared" si="129"/>
        <v>0</v>
      </c>
      <c r="CEC81" s="321">
        <f t="shared" si="129"/>
        <v>0</v>
      </c>
      <c r="CED81" s="321">
        <f t="shared" si="129"/>
        <v>0</v>
      </c>
      <c r="CEE81" s="321">
        <f t="shared" si="129"/>
        <v>0</v>
      </c>
      <c r="CEF81" s="321">
        <f t="shared" si="129"/>
        <v>0</v>
      </c>
      <c r="CEG81" s="321">
        <f t="shared" si="129"/>
        <v>0</v>
      </c>
      <c r="CEH81" s="321">
        <f t="shared" si="129"/>
        <v>0</v>
      </c>
      <c r="CEI81" s="321">
        <f t="shared" si="129"/>
        <v>0</v>
      </c>
      <c r="CEJ81" s="321">
        <f t="shared" si="129"/>
        <v>0</v>
      </c>
      <c r="CEK81" s="321">
        <f t="shared" si="129"/>
        <v>0</v>
      </c>
      <c r="CEL81" s="321">
        <f t="shared" si="129"/>
        <v>0</v>
      </c>
      <c r="CEM81" s="321">
        <f t="shared" si="129"/>
        <v>0</v>
      </c>
      <c r="CEN81" s="321">
        <f t="shared" si="129"/>
        <v>0</v>
      </c>
      <c r="CEO81" s="321">
        <f t="shared" si="129"/>
        <v>0</v>
      </c>
      <c r="CEP81" s="321">
        <f t="shared" si="129"/>
        <v>0</v>
      </c>
      <c r="CEQ81" s="321">
        <f t="shared" si="129"/>
        <v>0</v>
      </c>
      <c r="CER81" s="321">
        <f t="shared" si="129"/>
        <v>0</v>
      </c>
      <c r="CES81" s="321">
        <f t="shared" si="129"/>
        <v>0</v>
      </c>
      <c r="CET81" s="321">
        <f t="shared" si="129"/>
        <v>0</v>
      </c>
      <c r="CEU81" s="321">
        <f t="shared" si="129"/>
        <v>0</v>
      </c>
      <c r="CEV81" s="321">
        <f t="shared" si="129"/>
        <v>0</v>
      </c>
      <c r="CEW81" s="321">
        <f t="shared" si="129"/>
        <v>0</v>
      </c>
      <c r="CEX81" s="321">
        <f t="shared" si="129"/>
        <v>0</v>
      </c>
      <c r="CEY81" s="321">
        <f t="shared" si="129"/>
        <v>0</v>
      </c>
      <c r="CEZ81" s="321">
        <f t="shared" si="129"/>
        <v>0</v>
      </c>
      <c r="CFA81" s="321">
        <f t="shared" si="129"/>
        <v>0</v>
      </c>
      <c r="CFB81" s="321">
        <f t="shared" si="129"/>
        <v>0</v>
      </c>
      <c r="CFC81" s="321">
        <f t="shared" si="129"/>
        <v>0</v>
      </c>
      <c r="CFD81" s="321">
        <f t="shared" si="129"/>
        <v>0</v>
      </c>
      <c r="CFE81" s="321">
        <f t="shared" si="129"/>
        <v>0</v>
      </c>
      <c r="CFF81" s="321">
        <f t="shared" si="129"/>
        <v>0</v>
      </c>
      <c r="CFG81" s="321">
        <f t="shared" si="129"/>
        <v>0</v>
      </c>
      <c r="CFH81" s="321">
        <f t="shared" si="129"/>
        <v>0</v>
      </c>
      <c r="CFI81" s="321">
        <f t="shared" si="129"/>
        <v>0</v>
      </c>
      <c r="CFJ81" s="321">
        <f>CFI81*8.5%*12</f>
        <v>0</v>
      </c>
      <c r="CFK81" s="321">
        <f t="shared" si="130"/>
        <v>0</v>
      </c>
      <c r="CFL81" s="321">
        <f t="shared" si="130"/>
        <v>0</v>
      </c>
      <c r="CFM81" s="321">
        <f t="shared" si="130"/>
        <v>0</v>
      </c>
      <c r="CFN81" s="321">
        <f t="shared" si="130"/>
        <v>0</v>
      </c>
      <c r="CFO81" s="321">
        <f t="shared" si="130"/>
        <v>0</v>
      </c>
      <c r="CFP81" s="321">
        <f t="shared" si="130"/>
        <v>0</v>
      </c>
      <c r="CFQ81" s="321">
        <f t="shared" si="130"/>
        <v>0</v>
      </c>
      <c r="CFR81" s="321">
        <f t="shared" si="130"/>
        <v>0</v>
      </c>
      <c r="CFS81" s="321">
        <f t="shared" si="130"/>
        <v>0</v>
      </c>
      <c r="CFT81" s="321">
        <f t="shared" si="130"/>
        <v>0</v>
      </c>
      <c r="CFU81" s="321">
        <f t="shared" si="130"/>
        <v>0</v>
      </c>
      <c r="CFV81" s="321">
        <f t="shared" si="130"/>
        <v>0</v>
      </c>
      <c r="CFW81" s="321">
        <f t="shared" si="130"/>
        <v>0</v>
      </c>
      <c r="CFX81" s="321">
        <f t="shared" si="130"/>
        <v>0</v>
      </c>
      <c r="CFY81" s="321">
        <f t="shared" si="130"/>
        <v>0</v>
      </c>
      <c r="CFZ81" s="321">
        <f t="shared" si="130"/>
        <v>0</v>
      </c>
      <c r="CGA81" s="321">
        <f t="shared" si="130"/>
        <v>0</v>
      </c>
      <c r="CGB81" s="321">
        <f t="shared" si="130"/>
        <v>0</v>
      </c>
      <c r="CGC81" s="321">
        <f t="shared" si="130"/>
        <v>0</v>
      </c>
      <c r="CGD81" s="321">
        <f t="shared" si="130"/>
        <v>0</v>
      </c>
      <c r="CGE81" s="321">
        <f t="shared" si="130"/>
        <v>0</v>
      </c>
      <c r="CGF81" s="321">
        <f t="shared" si="130"/>
        <v>0</v>
      </c>
      <c r="CGG81" s="321">
        <f t="shared" si="130"/>
        <v>0</v>
      </c>
      <c r="CGH81" s="321">
        <f t="shared" si="130"/>
        <v>0</v>
      </c>
      <c r="CGI81" s="321">
        <f t="shared" si="130"/>
        <v>0</v>
      </c>
      <c r="CGJ81" s="321">
        <f t="shared" si="130"/>
        <v>0</v>
      </c>
      <c r="CGK81" s="321">
        <f t="shared" si="130"/>
        <v>0</v>
      </c>
      <c r="CGL81" s="321">
        <f t="shared" si="130"/>
        <v>0</v>
      </c>
      <c r="CGM81" s="321">
        <f t="shared" si="130"/>
        <v>0</v>
      </c>
      <c r="CGN81" s="321">
        <f t="shared" si="130"/>
        <v>0</v>
      </c>
      <c r="CGO81" s="321">
        <f t="shared" si="130"/>
        <v>0</v>
      </c>
      <c r="CGP81" s="321">
        <f t="shared" si="130"/>
        <v>0</v>
      </c>
      <c r="CGQ81" s="321">
        <f t="shared" si="130"/>
        <v>0</v>
      </c>
      <c r="CGR81" s="321">
        <f t="shared" si="130"/>
        <v>0</v>
      </c>
      <c r="CGS81" s="321">
        <f t="shared" si="130"/>
        <v>0</v>
      </c>
      <c r="CGT81" s="321">
        <f t="shared" si="130"/>
        <v>0</v>
      </c>
      <c r="CGU81" s="321">
        <f t="shared" si="130"/>
        <v>0</v>
      </c>
      <c r="CGV81" s="321">
        <f t="shared" si="130"/>
        <v>0</v>
      </c>
      <c r="CGW81" s="321">
        <f t="shared" si="130"/>
        <v>0</v>
      </c>
      <c r="CGX81" s="321">
        <f t="shared" si="130"/>
        <v>0</v>
      </c>
      <c r="CGY81" s="321">
        <f t="shared" si="130"/>
        <v>0</v>
      </c>
      <c r="CGZ81" s="321">
        <f t="shared" si="130"/>
        <v>0</v>
      </c>
      <c r="CHA81" s="321">
        <f t="shared" si="130"/>
        <v>0</v>
      </c>
      <c r="CHB81" s="321">
        <f t="shared" si="130"/>
        <v>0</v>
      </c>
      <c r="CHC81" s="321">
        <f t="shared" si="130"/>
        <v>0</v>
      </c>
      <c r="CHD81" s="321">
        <f t="shared" si="130"/>
        <v>0</v>
      </c>
      <c r="CHE81" s="321">
        <f t="shared" si="130"/>
        <v>0</v>
      </c>
      <c r="CHF81" s="321">
        <f t="shared" si="130"/>
        <v>0</v>
      </c>
      <c r="CHG81" s="321">
        <f t="shared" si="130"/>
        <v>0</v>
      </c>
      <c r="CHH81" s="321">
        <f t="shared" si="130"/>
        <v>0</v>
      </c>
      <c r="CHI81" s="321">
        <f t="shared" si="130"/>
        <v>0</v>
      </c>
      <c r="CHJ81" s="321">
        <f t="shared" si="130"/>
        <v>0</v>
      </c>
      <c r="CHK81" s="321">
        <f t="shared" si="130"/>
        <v>0</v>
      </c>
      <c r="CHL81" s="321">
        <f t="shared" si="130"/>
        <v>0</v>
      </c>
      <c r="CHM81" s="321">
        <f t="shared" si="130"/>
        <v>0</v>
      </c>
      <c r="CHN81" s="321">
        <f t="shared" si="130"/>
        <v>0</v>
      </c>
      <c r="CHO81" s="321">
        <f t="shared" si="130"/>
        <v>0</v>
      </c>
      <c r="CHP81" s="321">
        <f t="shared" si="130"/>
        <v>0</v>
      </c>
      <c r="CHQ81" s="321">
        <f t="shared" si="130"/>
        <v>0</v>
      </c>
      <c r="CHR81" s="321">
        <f t="shared" si="130"/>
        <v>0</v>
      </c>
      <c r="CHS81" s="321">
        <f t="shared" si="130"/>
        <v>0</v>
      </c>
      <c r="CHT81" s="321">
        <f t="shared" si="130"/>
        <v>0</v>
      </c>
      <c r="CHU81" s="321">
        <f t="shared" si="130"/>
        <v>0</v>
      </c>
      <c r="CHV81" s="321">
        <f>CHU81*8.5%*12</f>
        <v>0</v>
      </c>
      <c r="CHW81" s="321">
        <f t="shared" si="131"/>
        <v>0</v>
      </c>
      <c r="CHX81" s="321">
        <f t="shared" si="131"/>
        <v>0</v>
      </c>
      <c r="CHY81" s="321">
        <f t="shared" si="131"/>
        <v>0</v>
      </c>
      <c r="CHZ81" s="321">
        <f t="shared" si="131"/>
        <v>0</v>
      </c>
      <c r="CIA81" s="321">
        <f t="shared" si="131"/>
        <v>0</v>
      </c>
      <c r="CIB81" s="321">
        <f t="shared" si="131"/>
        <v>0</v>
      </c>
      <c r="CIC81" s="321">
        <f t="shared" si="131"/>
        <v>0</v>
      </c>
      <c r="CID81" s="321">
        <f t="shared" si="131"/>
        <v>0</v>
      </c>
      <c r="CIE81" s="321">
        <f t="shared" si="131"/>
        <v>0</v>
      </c>
      <c r="CIF81" s="321">
        <f t="shared" si="131"/>
        <v>0</v>
      </c>
      <c r="CIG81" s="321">
        <f t="shared" si="131"/>
        <v>0</v>
      </c>
      <c r="CIH81" s="321">
        <f t="shared" si="131"/>
        <v>0</v>
      </c>
      <c r="CII81" s="321">
        <f t="shared" si="131"/>
        <v>0</v>
      </c>
      <c r="CIJ81" s="321">
        <f t="shared" si="131"/>
        <v>0</v>
      </c>
      <c r="CIK81" s="321">
        <f t="shared" si="131"/>
        <v>0</v>
      </c>
      <c r="CIL81" s="321">
        <f t="shared" si="131"/>
        <v>0</v>
      </c>
      <c r="CIM81" s="321">
        <f t="shared" si="131"/>
        <v>0</v>
      </c>
      <c r="CIN81" s="321">
        <f t="shared" si="131"/>
        <v>0</v>
      </c>
      <c r="CIO81" s="321">
        <f t="shared" si="131"/>
        <v>0</v>
      </c>
      <c r="CIP81" s="321">
        <f t="shared" si="131"/>
        <v>0</v>
      </c>
      <c r="CIQ81" s="321">
        <f t="shared" si="131"/>
        <v>0</v>
      </c>
      <c r="CIR81" s="321">
        <f t="shared" si="131"/>
        <v>0</v>
      </c>
      <c r="CIS81" s="321">
        <f t="shared" si="131"/>
        <v>0</v>
      </c>
      <c r="CIT81" s="321">
        <f t="shared" si="131"/>
        <v>0</v>
      </c>
      <c r="CIU81" s="321">
        <f t="shared" si="131"/>
        <v>0</v>
      </c>
      <c r="CIV81" s="321">
        <f t="shared" si="131"/>
        <v>0</v>
      </c>
      <c r="CIW81" s="321">
        <f t="shared" si="131"/>
        <v>0</v>
      </c>
      <c r="CIX81" s="321">
        <f t="shared" si="131"/>
        <v>0</v>
      </c>
      <c r="CIY81" s="321">
        <f t="shared" si="131"/>
        <v>0</v>
      </c>
      <c r="CIZ81" s="321">
        <f t="shared" si="131"/>
        <v>0</v>
      </c>
      <c r="CJA81" s="321">
        <f t="shared" si="131"/>
        <v>0</v>
      </c>
      <c r="CJB81" s="321">
        <f t="shared" si="131"/>
        <v>0</v>
      </c>
      <c r="CJC81" s="321">
        <f t="shared" si="131"/>
        <v>0</v>
      </c>
      <c r="CJD81" s="321">
        <f t="shared" si="131"/>
        <v>0</v>
      </c>
      <c r="CJE81" s="321">
        <f t="shared" si="131"/>
        <v>0</v>
      </c>
      <c r="CJF81" s="321">
        <f t="shared" si="131"/>
        <v>0</v>
      </c>
      <c r="CJG81" s="321">
        <f t="shared" si="131"/>
        <v>0</v>
      </c>
      <c r="CJH81" s="321">
        <f t="shared" si="131"/>
        <v>0</v>
      </c>
      <c r="CJI81" s="321">
        <f t="shared" si="131"/>
        <v>0</v>
      </c>
      <c r="CJJ81" s="321">
        <f t="shared" si="131"/>
        <v>0</v>
      </c>
      <c r="CJK81" s="321">
        <f t="shared" si="131"/>
        <v>0</v>
      </c>
      <c r="CJL81" s="321">
        <f t="shared" si="131"/>
        <v>0</v>
      </c>
      <c r="CJM81" s="321">
        <f t="shared" si="131"/>
        <v>0</v>
      </c>
      <c r="CJN81" s="321">
        <f t="shared" si="131"/>
        <v>0</v>
      </c>
      <c r="CJO81" s="321">
        <f t="shared" si="131"/>
        <v>0</v>
      </c>
      <c r="CJP81" s="321">
        <f t="shared" si="131"/>
        <v>0</v>
      </c>
      <c r="CJQ81" s="321">
        <f t="shared" si="131"/>
        <v>0</v>
      </c>
      <c r="CJR81" s="321">
        <f t="shared" si="131"/>
        <v>0</v>
      </c>
      <c r="CJS81" s="321">
        <f t="shared" si="131"/>
        <v>0</v>
      </c>
      <c r="CJT81" s="321">
        <f t="shared" si="131"/>
        <v>0</v>
      </c>
      <c r="CJU81" s="321">
        <f t="shared" si="131"/>
        <v>0</v>
      </c>
      <c r="CJV81" s="321">
        <f t="shared" si="131"/>
        <v>0</v>
      </c>
      <c r="CJW81" s="321">
        <f t="shared" si="131"/>
        <v>0</v>
      </c>
      <c r="CJX81" s="321">
        <f t="shared" si="131"/>
        <v>0</v>
      </c>
      <c r="CJY81" s="321">
        <f t="shared" si="131"/>
        <v>0</v>
      </c>
      <c r="CJZ81" s="321">
        <f t="shared" si="131"/>
        <v>0</v>
      </c>
      <c r="CKA81" s="321">
        <f t="shared" si="131"/>
        <v>0</v>
      </c>
      <c r="CKB81" s="321">
        <f t="shared" si="131"/>
        <v>0</v>
      </c>
      <c r="CKC81" s="321">
        <f t="shared" si="131"/>
        <v>0</v>
      </c>
      <c r="CKD81" s="321">
        <f t="shared" si="131"/>
        <v>0</v>
      </c>
      <c r="CKE81" s="321">
        <f t="shared" si="131"/>
        <v>0</v>
      </c>
      <c r="CKF81" s="321">
        <f t="shared" si="131"/>
        <v>0</v>
      </c>
      <c r="CKG81" s="321">
        <f t="shared" si="131"/>
        <v>0</v>
      </c>
      <c r="CKH81" s="321">
        <f>CKG81*8.5%*12</f>
        <v>0</v>
      </c>
      <c r="CKI81" s="321">
        <f t="shared" si="132"/>
        <v>0</v>
      </c>
      <c r="CKJ81" s="321">
        <f t="shared" si="132"/>
        <v>0</v>
      </c>
      <c r="CKK81" s="321">
        <f t="shared" si="132"/>
        <v>0</v>
      </c>
      <c r="CKL81" s="321">
        <f t="shared" si="132"/>
        <v>0</v>
      </c>
      <c r="CKM81" s="321">
        <f t="shared" si="132"/>
        <v>0</v>
      </c>
      <c r="CKN81" s="321">
        <f t="shared" si="132"/>
        <v>0</v>
      </c>
      <c r="CKO81" s="321">
        <f t="shared" si="132"/>
        <v>0</v>
      </c>
      <c r="CKP81" s="321">
        <f t="shared" si="132"/>
        <v>0</v>
      </c>
      <c r="CKQ81" s="321">
        <f t="shared" si="132"/>
        <v>0</v>
      </c>
      <c r="CKR81" s="321">
        <f t="shared" si="132"/>
        <v>0</v>
      </c>
      <c r="CKS81" s="321">
        <f t="shared" si="132"/>
        <v>0</v>
      </c>
      <c r="CKT81" s="321">
        <f t="shared" si="132"/>
        <v>0</v>
      </c>
      <c r="CKU81" s="321">
        <f t="shared" si="132"/>
        <v>0</v>
      </c>
      <c r="CKV81" s="321">
        <f t="shared" si="132"/>
        <v>0</v>
      </c>
      <c r="CKW81" s="321">
        <f t="shared" si="132"/>
        <v>0</v>
      </c>
      <c r="CKX81" s="321">
        <f t="shared" si="132"/>
        <v>0</v>
      </c>
      <c r="CKY81" s="321">
        <f t="shared" si="132"/>
        <v>0</v>
      </c>
      <c r="CKZ81" s="321">
        <f t="shared" si="132"/>
        <v>0</v>
      </c>
      <c r="CLA81" s="321">
        <f t="shared" si="132"/>
        <v>0</v>
      </c>
      <c r="CLB81" s="321">
        <f t="shared" si="132"/>
        <v>0</v>
      </c>
      <c r="CLC81" s="321">
        <f t="shared" si="132"/>
        <v>0</v>
      </c>
      <c r="CLD81" s="321">
        <f t="shared" si="132"/>
        <v>0</v>
      </c>
      <c r="CLE81" s="321">
        <f t="shared" si="132"/>
        <v>0</v>
      </c>
      <c r="CLF81" s="321">
        <f t="shared" si="132"/>
        <v>0</v>
      </c>
      <c r="CLG81" s="321">
        <f t="shared" si="132"/>
        <v>0</v>
      </c>
      <c r="CLH81" s="321">
        <f t="shared" si="132"/>
        <v>0</v>
      </c>
      <c r="CLI81" s="321">
        <f t="shared" si="132"/>
        <v>0</v>
      </c>
      <c r="CLJ81" s="321">
        <f t="shared" si="132"/>
        <v>0</v>
      </c>
      <c r="CLK81" s="321">
        <f t="shared" si="132"/>
        <v>0</v>
      </c>
      <c r="CLL81" s="321">
        <f t="shared" si="132"/>
        <v>0</v>
      </c>
      <c r="CLM81" s="321">
        <f t="shared" si="132"/>
        <v>0</v>
      </c>
      <c r="CLN81" s="321">
        <f t="shared" si="132"/>
        <v>0</v>
      </c>
      <c r="CLO81" s="321">
        <f t="shared" si="132"/>
        <v>0</v>
      </c>
      <c r="CLP81" s="321">
        <f t="shared" si="132"/>
        <v>0</v>
      </c>
      <c r="CLQ81" s="321">
        <f t="shared" si="132"/>
        <v>0</v>
      </c>
      <c r="CLR81" s="321">
        <f t="shared" si="132"/>
        <v>0</v>
      </c>
      <c r="CLS81" s="321">
        <f t="shared" si="132"/>
        <v>0</v>
      </c>
      <c r="CLT81" s="321">
        <f t="shared" si="132"/>
        <v>0</v>
      </c>
      <c r="CLU81" s="321">
        <f t="shared" si="132"/>
        <v>0</v>
      </c>
      <c r="CLV81" s="321">
        <f t="shared" si="132"/>
        <v>0</v>
      </c>
      <c r="CLW81" s="321">
        <f t="shared" si="132"/>
        <v>0</v>
      </c>
      <c r="CLX81" s="321">
        <f t="shared" si="132"/>
        <v>0</v>
      </c>
      <c r="CLY81" s="321">
        <f t="shared" si="132"/>
        <v>0</v>
      </c>
      <c r="CLZ81" s="321">
        <f t="shared" si="132"/>
        <v>0</v>
      </c>
      <c r="CMA81" s="321">
        <f t="shared" si="132"/>
        <v>0</v>
      </c>
      <c r="CMB81" s="321">
        <f t="shared" si="132"/>
        <v>0</v>
      </c>
      <c r="CMC81" s="321">
        <f t="shared" si="132"/>
        <v>0</v>
      </c>
      <c r="CMD81" s="321">
        <f t="shared" si="132"/>
        <v>0</v>
      </c>
      <c r="CME81" s="321">
        <f t="shared" si="132"/>
        <v>0</v>
      </c>
      <c r="CMF81" s="321">
        <f t="shared" si="132"/>
        <v>0</v>
      </c>
      <c r="CMG81" s="321">
        <f t="shared" si="132"/>
        <v>0</v>
      </c>
      <c r="CMH81" s="321">
        <f t="shared" si="132"/>
        <v>0</v>
      </c>
      <c r="CMI81" s="321">
        <f t="shared" si="132"/>
        <v>0</v>
      </c>
      <c r="CMJ81" s="321">
        <f t="shared" si="132"/>
        <v>0</v>
      </c>
      <c r="CMK81" s="321">
        <f t="shared" si="132"/>
        <v>0</v>
      </c>
      <c r="CML81" s="321">
        <f t="shared" si="132"/>
        <v>0</v>
      </c>
      <c r="CMM81" s="321">
        <f t="shared" si="132"/>
        <v>0</v>
      </c>
      <c r="CMN81" s="321">
        <f t="shared" si="132"/>
        <v>0</v>
      </c>
      <c r="CMO81" s="321">
        <f t="shared" si="132"/>
        <v>0</v>
      </c>
      <c r="CMP81" s="321">
        <f t="shared" si="132"/>
        <v>0</v>
      </c>
      <c r="CMQ81" s="321">
        <f t="shared" si="132"/>
        <v>0</v>
      </c>
      <c r="CMR81" s="321">
        <f t="shared" si="132"/>
        <v>0</v>
      </c>
      <c r="CMS81" s="321">
        <f t="shared" si="132"/>
        <v>0</v>
      </c>
      <c r="CMT81" s="321">
        <f>CMS81*8.5%*12</f>
        <v>0</v>
      </c>
      <c r="CMU81" s="321">
        <f t="shared" si="133"/>
        <v>0</v>
      </c>
      <c r="CMV81" s="321">
        <f t="shared" si="133"/>
        <v>0</v>
      </c>
      <c r="CMW81" s="321">
        <f t="shared" si="133"/>
        <v>0</v>
      </c>
      <c r="CMX81" s="321">
        <f t="shared" si="133"/>
        <v>0</v>
      </c>
      <c r="CMY81" s="321">
        <f t="shared" si="133"/>
        <v>0</v>
      </c>
      <c r="CMZ81" s="321">
        <f t="shared" si="133"/>
        <v>0</v>
      </c>
      <c r="CNA81" s="321">
        <f t="shared" si="133"/>
        <v>0</v>
      </c>
      <c r="CNB81" s="321">
        <f t="shared" si="133"/>
        <v>0</v>
      </c>
      <c r="CNC81" s="321">
        <f t="shared" si="133"/>
        <v>0</v>
      </c>
      <c r="CND81" s="321">
        <f t="shared" si="133"/>
        <v>0</v>
      </c>
      <c r="CNE81" s="321">
        <f t="shared" si="133"/>
        <v>0</v>
      </c>
      <c r="CNF81" s="321">
        <f t="shared" si="133"/>
        <v>0</v>
      </c>
      <c r="CNG81" s="321">
        <f t="shared" si="133"/>
        <v>0</v>
      </c>
      <c r="CNH81" s="321">
        <f t="shared" si="133"/>
        <v>0</v>
      </c>
      <c r="CNI81" s="321">
        <f t="shared" si="133"/>
        <v>0</v>
      </c>
      <c r="CNJ81" s="321">
        <f t="shared" si="133"/>
        <v>0</v>
      </c>
      <c r="CNK81" s="321">
        <f t="shared" si="133"/>
        <v>0</v>
      </c>
      <c r="CNL81" s="321">
        <f t="shared" si="133"/>
        <v>0</v>
      </c>
      <c r="CNM81" s="321">
        <f t="shared" si="133"/>
        <v>0</v>
      </c>
      <c r="CNN81" s="321">
        <f t="shared" si="133"/>
        <v>0</v>
      </c>
      <c r="CNO81" s="321">
        <f t="shared" si="133"/>
        <v>0</v>
      </c>
      <c r="CNP81" s="321">
        <f t="shared" si="133"/>
        <v>0</v>
      </c>
      <c r="CNQ81" s="321">
        <f t="shared" si="133"/>
        <v>0</v>
      </c>
      <c r="CNR81" s="321">
        <f t="shared" si="133"/>
        <v>0</v>
      </c>
      <c r="CNS81" s="321">
        <f t="shared" si="133"/>
        <v>0</v>
      </c>
      <c r="CNT81" s="321">
        <f t="shared" si="133"/>
        <v>0</v>
      </c>
      <c r="CNU81" s="321">
        <f t="shared" si="133"/>
        <v>0</v>
      </c>
      <c r="CNV81" s="321">
        <f t="shared" si="133"/>
        <v>0</v>
      </c>
      <c r="CNW81" s="321">
        <f t="shared" si="133"/>
        <v>0</v>
      </c>
      <c r="CNX81" s="321">
        <f t="shared" si="133"/>
        <v>0</v>
      </c>
      <c r="CNY81" s="321">
        <f t="shared" si="133"/>
        <v>0</v>
      </c>
      <c r="CNZ81" s="321">
        <f t="shared" si="133"/>
        <v>0</v>
      </c>
      <c r="COA81" s="321">
        <f t="shared" si="133"/>
        <v>0</v>
      </c>
      <c r="COB81" s="321">
        <f t="shared" si="133"/>
        <v>0</v>
      </c>
      <c r="COC81" s="321">
        <f t="shared" si="133"/>
        <v>0</v>
      </c>
      <c r="COD81" s="321">
        <f t="shared" si="133"/>
        <v>0</v>
      </c>
      <c r="COE81" s="321">
        <f t="shared" si="133"/>
        <v>0</v>
      </c>
      <c r="COF81" s="321">
        <f t="shared" si="133"/>
        <v>0</v>
      </c>
      <c r="COG81" s="321">
        <f t="shared" si="133"/>
        <v>0</v>
      </c>
      <c r="COH81" s="321">
        <f t="shared" si="133"/>
        <v>0</v>
      </c>
      <c r="COI81" s="321">
        <f t="shared" si="133"/>
        <v>0</v>
      </c>
      <c r="COJ81" s="321">
        <f t="shared" si="133"/>
        <v>0</v>
      </c>
      <c r="COK81" s="321">
        <f t="shared" si="133"/>
        <v>0</v>
      </c>
      <c r="COL81" s="321">
        <f t="shared" si="133"/>
        <v>0</v>
      </c>
      <c r="COM81" s="321">
        <f t="shared" si="133"/>
        <v>0</v>
      </c>
      <c r="CON81" s="321">
        <f t="shared" si="133"/>
        <v>0</v>
      </c>
      <c r="COO81" s="321">
        <f t="shared" si="133"/>
        <v>0</v>
      </c>
      <c r="COP81" s="321">
        <f t="shared" si="133"/>
        <v>0</v>
      </c>
      <c r="COQ81" s="321">
        <f t="shared" si="133"/>
        <v>0</v>
      </c>
      <c r="COR81" s="321">
        <f t="shared" si="133"/>
        <v>0</v>
      </c>
      <c r="COS81" s="321">
        <f t="shared" si="133"/>
        <v>0</v>
      </c>
      <c r="COT81" s="321">
        <f t="shared" si="133"/>
        <v>0</v>
      </c>
      <c r="COU81" s="321">
        <f t="shared" si="133"/>
        <v>0</v>
      </c>
      <c r="COV81" s="321">
        <f t="shared" si="133"/>
        <v>0</v>
      </c>
      <c r="COW81" s="321">
        <f t="shared" si="133"/>
        <v>0</v>
      </c>
      <c r="COX81" s="321">
        <f t="shared" si="133"/>
        <v>0</v>
      </c>
      <c r="COY81" s="321">
        <f t="shared" si="133"/>
        <v>0</v>
      </c>
      <c r="COZ81" s="321">
        <f t="shared" si="133"/>
        <v>0</v>
      </c>
      <c r="CPA81" s="321">
        <f t="shared" si="133"/>
        <v>0</v>
      </c>
      <c r="CPB81" s="321">
        <f t="shared" si="133"/>
        <v>0</v>
      </c>
      <c r="CPC81" s="321">
        <f t="shared" si="133"/>
        <v>0</v>
      </c>
      <c r="CPD81" s="321">
        <f t="shared" si="133"/>
        <v>0</v>
      </c>
      <c r="CPE81" s="321">
        <f t="shared" si="133"/>
        <v>0</v>
      </c>
      <c r="CPF81" s="321">
        <f>CPE81*8.5%*12</f>
        <v>0</v>
      </c>
      <c r="CPG81" s="321">
        <f t="shared" si="134"/>
        <v>0</v>
      </c>
      <c r="CPH81" s="321">
        <f t="shared" si="134"/>
        <v>0</v>
      </c>
      <c r="CPI81" s="321">
        <f t="shared" si="134"/>
        <v>0</v>
      </c>
      <c r="CPJ81" s="321">
        <f t="shared" si="134"/>
        <v>0</v>
      </c>
      <c r="CPK81" s="321">
        <f t="shared" si="134"/>
        <v>0</v>
      </c>
      <c r="CPL81" s="321">
        <f t="shared" si="134"/>
        <v>0</v>
      </c>
      <c r="CPM81" s="321">
        <f t="shared" si="134"/>
        <v>0</v>
      </c>
      <c r="CPN81" s="321">
        <f t="shared" si="134"/>
        <v>0</v>
      </c>
      <c r="CPO81" s="321">
        <f t="shared" si="134"/>
        <v>0</v>
      </c>
      <c r="CPP81" s="321">
        <f t="shared" si="134"/>
        <v>0</v>
      </c>
      <c r="CPQ81" s="321">
        <f t="shared" si="134"/>
        <v>0</v>
      </c>
      <c r="CPR81" s="321">
        <f t="shared" si="134"/>
        <v>0</v>
      </c>
      <c r="CPS81" s="321">
        <f t="shared" si="134"/>
        <v>0</v>
      </c>
      <c r="CPT81" s="321">
        <f t="shared" si="134"/>
        <v>0</v>
      </c>
      <c r="CPU81" s="321">
        <f t="shared" si="134"/>
        <v>0</v>
      </c>
      <c r="CPV81" s="321">
        <f t="shared" si="134"/>
        <v>0</v>
      </c>
      <c r="CPW81" s="321">
        <f t="shared" si="134"/>
        <v>0</v>
      </c>
      <c r="CPX81" s="321">
        <f t="shared" si="134"/>
        <v>0</v>
      </c>
      <c r="CPY81" s="321">
        <f t="shared" si="134"/>
        <v>0</v>
      </c>
      <c r="CPZ81" s="321">
        <f t="shared" si="134"/>
        <v>0</v>
      </c>
      <c r="CQA81" s="321">
        <f t="shared" si="134"/>
        <v>0</v>
      </c>
      <c r="CQB81" s="321">
        <f t="shared" si="134"/>
        <v>0</v>
      </c>
      <c r="CQC81" s="321">
        <f t="shared" si="134"/>
        <v>0</v>
      </c>
      <c r="CQD81" s="321">
        <f t="shared" si="134"/>
        <v>0</v>
      </c>
      <c r="CQE81" s="321">
        <f t="shared" si="134"/>
        <v>0</v>
      </c>
      <c r="CQF81" s="321">
        <f t="shared" si="134"/>
        <v>0</v>
      </c>
      <c r="CQG81" s="321">
        <f t="shared" si="134"/>
        <v>0</v>
      </c>
      <c r="CQH81" s="321">
        <f t="shared" si="134"/>
        <v>0</v>
      </c>
      <c r="CQI81" s="321">
        <f t="shared" si="134"/>
        <v>0</v>
      </c>
      <c r="CQJ81" s="321">
        <f t="shared" si="134"/>
        <v>0</v>
      </c>
      <c r="CQK81" s="321">
        <f t="shared" si="134"/>
        <v>0</v>
      </c>
      <c r="CQL81" s="321">
        <f t="shared" si="134"/>
        <v>0</v>
      </c>
      <c r="CQM81" s="321">
        <f t="shared" si="134"/>
        <v>0</v>
      </c>
      <c r="CQN81" s="321">
        <f t="shared" si="134"/>
        <v>0</v>
      </c>
      <c r="CQO81" s="321">
        <f t="shared" si="134"/>
        <v>0</v>
      </c>
      <c r="CQP81" s="321">
        <f t="shared" si="134"/>
        <v>0</v>
      </c>
      <c r="CQQ81" s="321">
        <f t="shared" si="134"/>
        <v>0</v>
      </c>
      <c r="CQR81" s="321">
        <f t="shared" si="134"/>
        <v>0</v>
      </c>
      <c r="CQS81" s="321">
        <f t="shared" si="134"/>
        <v>0</v>
      </c>
      <c r="CQT81" s="321">
        <f t="shared" si="134"/>
        <v>0</v>
      </c>
      <c r="CQU81" s="321">
        <f t="shared" si="134"/>
        <v>0</v>
      </c>
      <c r="CQV81" s="321">
        <f t="shared" si="134"/>
        <v>0</v>
      </c>
      <c r="CQW81" s="321">
        <f t="shared" si="134"/>
        <v>0</v>
      </c>
      <c r="CQX81" s="321">
        <f t="shared" si="134"/>
        <v>0</v>
      </c>
      <c r="CQY81" s="321">
        <f t="shared" si="134"/>
        <v>0</v>
      </c>
      <c r="CQZ81" s="321">
        <f t="shared" si="134"/>
        <v>0</v>
      </c>
      <c r="CRA81" s="321">
        <f t="shared" si="134"/>
        <v>0</v>
      </c>
      <c r="CRB81" s="321">
        <f t="shared" si="134"/>
        <v>0</v>
      </c>
      <c r="CRC81" s="321">
        <f t="shared" si="134"/>
        <v>0</v>
      </c>
      <c r="CRD81" s="321">
        <f t="shared" si="134"/>
        <v>0</v>
      </c>
      <c r="CRE81" s="321">
        <f t="shared" si="134"/>
        <v>0</v>
      </c>
      <c r="CRF81" s="321">
        <f t="shared" si="134"/>
        <v>0</v>
      </c>
      <c r="CRG81" s="321">
        <f t="shared" si="134"/>
        <v>0</v>
      </c>
      <c r="CRH81" s="321">
        <f t="shared" si="134"/>
        <v>0</v>
      </c>
      <c r="CRI81" s="321">
        <f t="shared" si="134"/>
        <v>0</v>
      </c>
      <c r="CRJ81" s="321">
        <f t="shared" si="134"/>
        <v>0</v>
      </c>
      <c r="CRK81" s="321">
        <f t="shared" si="134"/>
        <v>0</v>
      </c>
      <c r="CRL81" s="321">
        <f t="shared" si="134"/>
        <v>0</v>
      </c>
      <c r="CRM81" s="321">
        <f t="shared" si="134"/>
        <v>0</v>
      </c>
      <c r="CRN81" s="321">
        <f t="shared" si="134"/>
        <v>0</v>
      </c>
      <c r="CRO81" s="321">
        <f t="shared" si="134"/>
        <v>0</v>
      </c>
      <c r="CRP81" s="321">
        <f t="shared" si="134"/>
        <v>0</v>
      </c>
      <c r="CRQ81" s="321">
        <f t="shared" si="134"/>
        <v>0</v>
      </c>
      <c r="CRR81" s="321">
        <f>CRQ81*8.5%*12</f>
        <v>0</v>
      </c>
      <c r="CRS81" s="321">
        <f t="shared" si="135"/>
        <v>0</v>
      </c>
      <c r="CRT81" s="321">
        <f t="shared" si="135"/>
        <v>0</v>
      </c>
      <c r="CRU81" s="321">
        <f t="shared" si="135"/>
        <v>0</v>
      </c>
      <c r="CRV81" s="321">
        <f t="shared" si="135"/>
        <v>0</v>
      </c>
      <c r="CRW81" s="321">
        <f t="shared" si="135"/>
        <v>0</v>
      </c>
      <c r="CRX81" s="321">
        <f t="shared" si="135"/>
        <v>0</v>
      </c>
      <c r="CRY81" s="321">
        <f t="shared" si="135"/>
        <v>0</v>
      </c>
      <c r="CRZ81" s="321">
        <f t="shared" si="135"/>
        <v>0</v>
      </c>
      <c r="CSA81" s="321">
        <f t="shared" si="135"/>
        <v>0</v>
      </c>
      <c r="CSB81" s="321">
        <f t="shared" si="135"/>
        <v>0</v>
      </c>
      <c r="CSC81" s="321">
        <f t="shared" si="135"/>
        <v>0</v>
      </c>
      <c r="CSD81" s="321">
        <f t="shared" si="135"/>
        <v>0</v>
      </c>
      <c r="CSE81" s="321">
        <f t="shared" si="135"/>
        <v>0</v>
      </c>
      <c r="CSF81" s="321">
        <f t="shared" si="135"/>
        <v>0</v>
      </c>
      <c r="CSG81" s="321">
        <f t="shared" si="135"/>
        <v>0</v>
      </c>
      <c r="CSH81" s="321">
        <f t="shared" si="135"/>
        <v>0</v>
      </c>
      <c r="CSI81" s="321">
        <f t="shared" si="135"/>
        <v>0</v>
      </c>
      <c r="CSJ81" s="321">
        <f t="shared" si="135"/>
        <v>0</v>
      </c>
      <c r="CSK81" s="321">
        <f t="shared" si="135"/>
        <v>0</v>
      </c>
      <c r="CSL81" s="321">
        <f t="shared" si="135"/>
        <v>0</v>
      </c>
      <c r="CSM81" s="321">
        <f t="shared" si="135"/>
        <v>0</v>
      </c>
      <c r="CSN81" s="321">
        <f t="shared" si="135"/>
        <v>0</v>
      </c>
      <c r="CSO81" s="321">
        <f t="shared" si="135"/>
        <v>0</v>
      </c>
      <c r="CSP81" s="321">
        <f t="shared" si="135"/>
        <v>0</v>
      </c>
      <c r="CSQ81" s="321">
        <f t="shared" si="135"/>
        <v>0</v>
      </c>
      <c r="CSR81" s="321">
        <f t="shared" si="135"/>
        <v>0</v>
      </c>
      <c r="CSS81" s="321">
        <f t="shared" si="135"/>
        <v>0</v>
      </c>
      <c r="CST81" s="321">
        <f t="shared" si="135"/>
        <v>0</v>
      </c>
      <c r="CSU81" s="321">
        <f t="shared" si="135"/>
        <v>0</v>
      </c>
      <c r="CSV81" s="321">
        <f t="shared" si="135"/>
        <v>0</v>
      </c>
      <c r="CSW81" s="321">
        <f t="shared" si="135"/>
        <v>0</v>
      </c>
      <c r="CSX81" s="321">
        <f t="shared" si="135"/>
        <v>0</v>
      </c>
      <c r="CSY81" s="321">
        <f t="shared" si="135"/>
        <v>0</v>
      </c>
      <c r="CSZ81" s="321">
        <f t="shared" si="135"/>
        <v>0</v>
      </c>
      <c r="CTA81" s="321">
        <f t="shared" si="135"/>
        <v>0</v>
      </c>
      <c r="CTB81" s="321">
        <f t="shared" si="135"/>
        <v>0</v>
      </c>
      <c r="CTC81" s="321">
        <f t="shared" si="135"/>
        <v>0</v>
      </c>
      <c r="CTD81" s="321">
        <f t="shared" si="135"/>
        <v>0</v>
      </c>
      <c r="CTE81" s="321">
        <f t="shared" si="135"/>
        <v>0</v>
      </c>
      <c r="CTF81" s="321">
        <f t="shared" si="135"/>
        <v>0</v>
      </c>
      <c r="CTG81" s="321">
        <f t="shared" si="135"/>
        <v>0</v>
      </c>
      <c r="CTH81" s="321">
        <f t="shared" si="135"/>
        <v>0</v>
      </c>
      <c r="CTI81" s="321">
        <f t="shared" si="135"/>
        <v>0</v>
      </c>
      <c r="CTJ81" s="321">
        <f t="shared" si="135"/>
        <v>0</v>
      </c>
      <c r="CTK81" s="321">
        <f t="shared" si="135"/>
        <v>0</v>
      </c>
      <c r="CTL81" s="321">
        <f t="shared" si="135"/>
        <v>0</v>
      </c>
      <c r="CTM81" s="321">
        <f t="shared" si="135"/>
        <v>0</v>
      </c>
      <c r="CTN81" s="321">
        <f t="shared" si="135"/>
        <v>0</v>
      </c>
      <c r="CTO81" s="321">
        <f t="shared" si="135"/>
        <v>0</v>
      </c>
      <c r="CTP81" s="321">
        <f t="shared" si="135"/>
        <v>0</v>
      </c>
      <c r="CTQ81" s="321">
        <f t="shared" si="135"/>
        <v>0</v>
      </c>
      <c r="CTR81" s="321">
        <f t="shared" si="135"/>
        <v>0</v>
      </c>
      <c r="CTS81" s="321">
        <f t="shared" si="135"/>
        <v>0</v>
      </c>
      <c r="CTT81" s="321">
        <f t="shared" si="135"/>
        <v>0</v>
      </c>
      <c r="CTU81" s="321">
        <f t="shared" si="135"/>
        <v>0</v>
      </c>
      <c r="CTV81" s="321">
        <f t="shared" si="135"/>
        <v>0</v>
      </c>
      <c r="CTW81" s="321">
        <f t="shared" si="135"/>
        <v>0</v>
      </c>
      <c r="CTX81" s="321">
        <f t="shared" si="135"/>
        <v>0</v>
      </c>
      <c r="CTY81" s="321">
        <f t="shared" si="135"/>
        <v>0</v>
      </c>
      <c r="CTZ81" s="321">
        <f t="shared" si="135"/>
        <v>0</v>
      </c>
      <c r="CUA81" s="321">
        <f t="shared" si="135"/>
        <v>0</v>
      </c>
      <c r="CUB81" s="321">
        <f t="shared" si="135"/>
        <v>0</v>
      </c>
      <c r="CUC81" s="321">
        <f t="shared" si="135"/>
        <v>0</v>
      </c>
      <c r="CUD81" s="321">
        <f>CUC81*8.5%*12</f>
        <v>0</v>
      </c>
      <c r="CUE81" s="321">
        <f t="shared" si="136"/>
        <v>0</v>
      </c>
      <c r="CUF81" s="321">
        <f t="shared" si="136"/>
        <v>0</v>
      </c>
      <c r="CUG81" s="321">
        <f t="shared" si="136"/>
        <v>0</v>
      </c>
      <c r="CUH81" s="321">
        <f t="shared" si="136"/>
        <v>0</v>
      </c>
      <c r="CUI81" s="321">
        <f t="shared" si="136"/>
        <v>0</v>
      </c>
      <c r="CUJ81" s="321">
        <f t="shared" si="136"/>
        <v>0</v>
      </c>
      <c r="CUK81" s="321">
        <f t="shared" si="136"/>
        <v>0</v>
      </c>
      <c r="CUL81" s="321">
        <f t="shared" si="136"/>
        <v>0</v>
      </c>
      <c r="CUM81" s="321">
        <f t="shared" si="136"/>
        <v>0</v>
      </c>
      <c r="CUN81" s="321">
        <f t="shared" si="136"/>
        <v>0</v>
      </c>
      <c r="CUO81" s="321">
        <f t="shared" si="136"/>
        <v>0</v>
      </c>
      <c r="CUP81" s="321">
        <f t="shared" si="136"/>
        <v>0</v>
      </c>
      <c r="CUQ81" s="321">
        <f t="shared" si="136"/>
        <v>0</v>
      </c>
      <c r="CUR81" s="321">
        <f t="shared" si="136"/>
        <v>0</v>
      </c>
      <c r="CUS81" s="321">
        <f t="shared" si="136"/>
        <v>0</v>
      </c>
      <c r="CUT81" s="321">
        <f t="shared" si="136"/>
        <v>0</v>
      </c>
      <c r="CUU81" s="321">
        <f t="shared" si="136"/>
        <v>0</v>
      </c>
      <c r="CUV81" s="321">
        <f t="shared" si="136"/>
        <v>0</v>
      </c>
      <c r="CUW81" s="321">
        <f t="shared" si="136"/>
        <v>0</v>
      </c>
      <c r="CUX81" s="321">
        <f t="shared" si="136"/>
        <v>0</v>
      </c>
      <c r="CUY81" s="321">
        <f t="shared" si="136"/>
        <v>0</v>
      </c>
      <c r="CUZ81" s="321">
        <f t="shared" si="136"/>
        <v>0</v>
      </c>
      <c r="CVA81" s="321">
        <f t="shared" si="136"/>
        <v>0</v>
      </c>
      <c r="CVB81" s="321">
        <f t="shared" si="136"/>
        <v>0</v>
      </c>
      <c r="CVC81" s="321">
        <f t="shared" si="136"/>
        <v>0</v>
      </c>
      <c r="CVD81" s="321">
        <f t="shared" si="136"/>
        <v>0</v>
      </c>
      <c r="CVE81" s="321">
        <f t="shared" si="136"/>
        <v>0</v>
      </c>
      <c r="CVF81" s="321">
        <f t="shared" si="136"/>
        <v>0</v>
      </c>
      <c r="CVG81" s="321">
        <f t="shared" si="136"/>
        <v>0</v>
      </c>
      <c r="CVH81" s="321">
        <f t="shared" si="136"/>
        <v>0</v>
      </c>
      <c r="CVI81" s="321">
        <f t="shared" si="136"/>
        <v>0</v>
      </c>
      <c r="CVJ81" s="321">
        <f t="shared" si="136"/>
        <v>0</v>
      </c>
      <c r="CVK81" s="321">
        <f t="shared" si="136"/>
        <v>0</v>
      </c>
      <c r="CVL81" s="321">
        <f t="shared" si="136"/>
        <v>0</v>
      </c>
      <c r="CVM81" s="321">
        <f t="shared" si="136"/>
        <v>0</v>
      </c>
      <c r="CVN81" s="321">
        <f t="shared" si="136"/>
        <v>0</v>
      </c>
      <c r="CVO81" s="321">
        <f t="shared" si="136"/>
        <v>0</v>
      </c>
      <c r="CVP81" s="321">
        <f t="shared" si="136"/>
        <v>0</v>
      </c>
      <c r="CVQ81" s="321">
        <f t="shared" si="136"/>
        <v>0</v>
      </c>
      <c r="CVR81" s="321">
        <f t="shared" si="136"/>
        <v>0</v>
      </c>
      <c r="CVS81" s="321">
        <f t="shared" si="136"/>
        <v>0</v>
      </c>
      <c r="CVT81" s="321">
        <f t="shared" si="136"/>
        <v>0</v>
      </c>
      <c r="CVU81" s="321">
        <f t="shared" si="136"/>
        <v>0</v>
      </c>
      <c r="CVV81" s="321">
        <f t="shared" si="136"/>
        <v>0</v>
      </c>
      <c r="CVW81" s="321">
        <f t="shared" si="136"/>
        <v>0</v>
      </c>
      <c r="CVX81" s="321">
        <f t="shared" si="136"/>
        <v>0</v>
      </c>
      <c r="CVY81" s="321">
        <f t="shared" si="136"/>
        <v>0</v>
      </c>
      <c r="CVZ81" s="321">
        <f t="shared" si="136"/>
        <v>0</v>
      </c>
      <c r="CWA81" s="321">
        <f t="shared" si="136"/>
        <v>0</v>
      </c>
      <c r="CWB81" s="321">
        <f t="shared" si="136"/>
        <v>0</v>
      </c>
      <c r="CWC81" s="321">
        <f t="shared" si="136"/>
        <v>0</v>
      </c>
      <c r="CWD81" s="321">
        <f t="shared" si="136"/>
        <v>0</v>
      </c>
      <c r="CWE81" s="321">
        <f t="shared" si="136"/>
        <v>0</v>
      </c>
      <c r="CWF81" s="321">
        <f t="shared" si="136"/>
        <v>0</v>
      </c>
      <c r="CWG81" s="321">
        <f t="shared" si="136"/>
        <v>0</v>
      </c>
      <c r="CWH81" s="321">
        <f t="shared" si="136"/>
        <v>0</v>
      </c>
      <c r="CWI81" s="321">
        <f t="shared" si="136"/>
        <v>0</v>
      </c>
      <c r="CWJ81" s="321">
        <f t="shared" si="136"/>
        <v>0</v>
      </c>
      <c r="CWK81" s="321">
        <f t="shared" si="136"/>
        <v>0</v>
      </c>
      <c r="CWL81" s="321">
        <f t="shared" si="136"/>
        <v>0</v>
      </c>
      <c r="CWM81" s="321">
        <f t="shared" si="136"/>
        <v>0</v>
      </c>
      <c r="CWN81" s="321">
        <f t="shared" si="136"/>
        <v>0</v>
      </c>
      <c r="CWO81" s="321">
        <f t="shared" si="136"/>
        <v>0</v>
      </c>
      <c r="CWP81" s="321">
        <f>CWO81*8.5%*12</f>
        <v>0</v>
      </c>
      <c r="CWQ81" s="321">
        <f t="shared" si="137"/>
        <v>0</v>
      </c>
      <c r="CWR81" s="321">
        <f t="shared" si="137"/>
        <v>0</v>
      </c>
      <c r="CWS81" s="321">
        <f t="shared" si="137"/>
        <v>0</v>
      </c>
      <c r="CWT81" s="321">
        <f t="shared" si="137"/>
        <v>0</v>
      </c>
      <c r="CWU81" s="321">
        <f t="shared" si="137"/>
        <v>0</v>
      </c>
      <c r="CWV81" s="321">
        <f t="shared" si="137"/>
        <v>0</v>
      </c>
      <c r="CWW81" s="321">
        <f t="shared" si="137"/>
        <v>0</v>
      </c>
      <c r="CWX81" s="321">
        <f t="shared" si="137"/>
        <v>0</v>
      </c>
      <c r="CWY81" s="321">
        <f t="shared" si="137"/>
        <v>0</v>
      </c>
      <c r="CWZ81" s="321">
        <f t="shared" si="137"/>
        <v>0</v>
      </c>
      <c r="CXA81" s="321">
        <f t="shared" si="137"/>
        <v>0</v>
      </c>
      <c r="CXB81" s="321">
        <f t="shared" si="137"/>
        <v>0</v>
      </c>
      <c r="CXC81" s="321">
        <f t="shared" si="137"/>
        <v>0</v>
      </c>
      <c r="CXD81" s="321">
        <f t="shared" si="137"/>
        <v>0</v>
      </c>
      <c r="CXE81" s="321">
        <f t="shared" si="137"/>
        <v>0</v>
      </c>
      <c r="CXF81" s="321">
        <f t="shared" si="137"/>
        <v>0</v>
      </c>
      <c r="CXG81" s="321">
        <f t="shared" si="137"/>
        <v>0</v>
      </c>
      <c r="CXH81" s="321">
        <f t="shared" si="137"/>
        <v>0</v>
      </c>
      <c r="CXI81" s="321">
        <f t="shared" si="137"/>
        <v>0</v>
      </c>
      <c r="CXJ81" s="321">
        <f t="shared" si="137"/>
        <v>0</v>
      </c>
      <c r="CXK81" s="321">
        <f t="shared" si="137"/>
        <v>0</v>
      </c>
      <c r="CXL81" s="321">
        <f t="shared" si="137"/>
        <v>0</v>
      </c>
      <c r="CXM81" s="321">
        <f t="shared" si="137"/>
        <v>0</v>
      </c>
      <c r="CXN81" s="321">
        <f t="shared" si="137"/>
        <v>0</v>
      </c>
      <c r="CXO81" s="321">
        <f t="shared" si="137"/>
        <v>0</v>
      </c>
      <c r="CXP81" s="321">
        <f t="shared" si="137"/>
        <v>0</v>
      </c>
      <c r="CXQ81" s="321">
        <f t="shared" si="137"/>
        <v>0</v>
      </c>
      <c r="CXR81" s="321">
        <f t="shared" si="137"/>
        <v>0</v>
      </c>
      <c r="CXS81" s="321">
        <f t="shared" si="137"/>
        <v>0</v>
      </c>
      <c r="CXT81" s="321">
        <f t="shared" si="137"/>
        <v>0</v>
      </c>
      <c r="CXU81" s="321">
        <f t="shared" si="137"/>
        <v>0</v>
      </c>
      <c r="CXV81" s="321">
        <f t="shared" si="137"/>
        <v>0</v>
      </c>
      <c r="CXW81" s="321">
        <f t="shared" si="137"/>
        <v>0</v>
      </c>
      <c r="CXX81" s="321">
        <f t="shared" si="137"/>
        <v>0</v>
      </c>
      <c r="CXY81" s="321">
        <f t="shared" si="137"/>
        <v>0</v>
      </c>
      <c r="CXZ81" s="321">
        <f t="shared" si="137"/>
        <v>0</v>
      </c>
      <c r="CYA81" s="321">
        <f t="shared" si="137"/>
        <v>0</v>
      </c>
      <c r="CYB81" s="321">
        <f t="shared" si="137"/>
        <v>0</v>
      </c>
      <c r="CYC81" s="321">
        <f t="shared" si="137"/>
        <v>0</v>
      </c>
      <c r="CYD81" s="321">
        <f t="shared" si="137"/>
        <v>0</v>
      </c>
      <c r="CYE81" s="321">
        <f t="shared" si="137"/>
        <v>0</v>
      </c>
      <c r="CYF81" s="321">
        <f t="shared" si="137"/>
        <v>0</v>
      </c>
      <c r="CYG81" s="321">
        <f t="shared" si="137"/>
        <v>0</v>
      </c>
      <c r="CYH81" s="321">
        <f t="shared" si="137"/>
        <v>0</v>
      </c>
      <c r="CYI81" s="321">
        <f t="shared" si="137"/>
        <v>0</v>
      </c>
      <c r="CYJ81" s="321">
        <f t="shared" si="137"/>
        <v>0</v>
      </c>
      <c r="CYK81" s="321">
        <f t="shared" si="137"/>
        <v>0</v>
      </c>
      <c r="CYL81" s="321">
        <f t="shared" si="137"/>
        <v>0</v>
      </c>
      <c r="CYM81" s="321">
        <f t="shared" si="137"/>
        <v>0</v>
      </c>
      <c r="CYN81" s="321">
        <f t="shared" si="137"/>
        <v>0</v>
      </c>
      <c r="CYO81" s="321">
        <f t="shared" si="137"/>
        <v>0</v>
      </c>
      <c r="CYP81" s="321">
        <f t="shared" si="137"/>
        <v>0</v>
      </c>
      <c r="CYQ81" s="321">
        <f t="shared" si="137"/>
        <v>0</v>
      </c>
      <c r="CYR81" s="321">
        <f t="shared" si="137"/>
        <v>0</v>
      </c>
      <c r="CYS81" s="321">
        <f t="shared" si="137"/>
        <v>0</v>
      </c>
      <c r="CYT81" s="321">
        <f t="shared" si="137"/>
        <v>0</v>
      </c>
      <c r="CYU81" s="321">
        <f t="shared" si="137"/>
        <v>0</v>
      </c>
      <c r="CYV81" s="321">
        <f t="shared" si="137"/>
        <v>0</v>
      </c>
      <c r="CYW81" s="321">
        <f t="shared" si="137"/>
        <v>0</v>
      </c>
      <c r="CYX81" s="321">
        <f t="shared" si="137"/>
        <v>0</v>
      </c>
      <c r="CYY81" s="321">
        <f t="shared" si="137"/>
        <v>0</v>
      </c>
      <c r="CYZ81" s="321">
        <f t="shared" si="137"/>
        <v>0</v>
      </c>
      <c r="CZA81" s="321">
        <f t="shared" si="137"/>
        <v>0</v>
      </c>
      <c r="CZB81" s="321">
        <f>CZA81*8.5%*12</f>
        <v>0</v>
      </c>
      <c r="CZC81" s="321">
        <f t="shared" si="138"/>
        <v>0</v>
      </c>
      <c r="CZD81" s="321">
        <f t="shared" si="138"/>
        <v>0</v>
      </c>
      <c r="CZE81" s="321">
        <f t="shared" si="138"/>
        <v>0</v>
      </c>
      <c r="CZF81" s="321">
        <f t="shared" si="138"/>
        <v>0</v>
      </c>
      <c r="CZG81" s="321">
        <f t="shared" si="138"/>
        <v>0</v>
      </c>
      <c r="CZH81" s="321">
        <f t="shared" si="138"/>
        <v>0</v>
      </c>
      <c r="CZI81" s="321">
        <f t="shared" si="138"/>
        <v>0</v>
      </c>
      <c r="CZJ81" s="321">
        <f t="shared" si="138"/>
        <v>0</v>
      </c>
      <c r="CZK81" s="321">
        <f t="shared" si="138"/>
        <v>0</v>
      </c>
      <c r="CZL81" s="321">
        <f t="shared" si="138"/>
        <v>0</v>
      </c>
      <c r="CZM81" s="321">
        <f t="shared" si="138"/>
        <v>0</v>
      </c>
      <c r="CZN81" s="321">
        <f t="shared" si="138"/>
        <v>0</v>
      </c>
      <c r="CZO81" s="321">
        <f t="shared" si="138"/>
        <v>0</v>
      </c>
      <c r="CZP81" s="321">
        <f t="shared" si="138"/>
        <v>0</v>
      </c>
      <c r="CZQ81" s="321">
        <f t="shared" si="138"/>
        <v>0</v>
      </c>
      <c r="CZR81" s="321">
        <f t="shared" si="138"/>
        <v>0</v>
      </c>
      <c r="CZS81" s="321">
        <f t="shared" si="138"/>
        <v>0</v>
      </c>
      <c r="CZT81" s="321">
        <f t="shared" si="138"/>
        <v>0</v>
      </c>
      <c r="CZU81" s="321">
        <f t="shared" si="138"/>
        <v>0</v>
      </c>
      <c r="CZV81" s="321">
        <f t="shared" si="138"/>
        <v>0</v>
      </c>
      <c r="CZW81" s="321">
        <f t="shared" si="138"/>
        <v>0</v>
      </c>
      <c r="CZX81" s="321">
        <f t="shared" si="138"/>
        <v>0</v>
      </c>
      <c r="CZY81" s="321">
        <f t="shared" si="138"/>
        <v>0</v>
      </c>
      <c r="CZZ81" s="321">
        <f t="shared" si="138"/>
        <v>0</v>
      </c>
      <c r="DAA81" s="321">
        <f t="shared" si="138"/>
        <v>0</v>
      </c>
      <c r="DAB81" s="321">
        <f t="shared" si="138"/>
        <v>0</v>
      </c>
      <c r="DAC81" s="321">
        <f t="shared" si="138"/>
        <v>0</v>
      </c>
      <c r="DAD81" s="321">
        <f t="shared" si="138"/>
        <v>0</v>
      </c>
      <c r="DAE81" s="321">
        <f t="shared" si="138"/>
        <v>0</v>
      </c>
      <c r="DAF81" s="321">
        <f t="shared" si="138"/>
        <v>0</v>
      </c>
      <c r="DAG81" s="321">
        <f t="shared" si="138"/>
        <v>0</v>
      </c>
      <c r="DAH81" s="321">
        <f t="shared" si="138"/>
        <v>0</v>
      </c>
      <c r="DAI81" s="321">
        <f t="shared" si="138"/>
        <v>0</v>
      </c>
      <c r="DAJ81" s="321">
        <f t="shared" si="138"/>
        <v>0</v>
      </c>
      <c r="DAK81" s="321">
        <f t="shared" si="138"/>
        <v>0</v>
      </c>
      <c r="DAL81" s="321">
        <f t="shared" si="138"/>
        <v>0</v>
      </c>
      <c r="DAM81" s="321">
        <f t="shared" si="138"/>
        <v>0</v>
      </c>
      <c r="DAN81" s="321">
        <f t="shared" si="138"/>
        <v>0</v>
      </c>
      <c r="DAO81" s="321">
        <f t="shared" si="138"/>
        <v>0</v>
      </c>
      <c r="DAP81" s="321">
        <f t="shared" si="138"/>
        <v>0</v>
      </c>
      <c r="DAQ81" s="321">
        <f t="shared" si="138"/>
        <v>0</v>
      </c>
      <c r="DAR81" s="321">
        <f t="shared" si="138"/>
        <v>0</v>
      </c>
      <c r="DAS81" s="321">
        <f t="shared" si="138"/>
        <v>0</v>
      </c>
      <c r="DAT81" s="321">
        <f t="shared" si="138"/>
        <v>0</v>
      </c>
      <c r="DAU81" s="321">
        <f t="shared" si="138"/>
        <v>0</v>
      </c>
      <c r="DAV81" s="321">
        <f t="shared" si="138"/>
        <v>0</v>
      </c>
      <c r="DAW81" s="321">
        <f t="shared" si="138"/>
        <v>0</v>
      </c>
      <c r="DAX81" s="321">
        <f t="shared" si="138"/>
        <v>0</v>
      </c>
      <c r="DAY81" s="321">
        <f t="shared" si="138"/>
        <v>0</v>
      </c>
      <c r="DAZ81" s="321">
        <f t="shared" si="138"/>
        <v>0</v>
      </c>
      <c r="DBA81" s="321">
        <f t="shared" si="138"/>
        <v>0</v>
      </c>
      <c r="DBB81" s="321">
        <f t="shared" si="138"/>
        <v>0</v>
      </c>
      <c r="DBC81" s="321">
        <f t="shared" si="138"/>
        <v>0</v>
      </c>
      <c r="DBD81" s="321">
        <f t="shared" si="138"/>
        <v>0</v>
      </c>
      <c r="DBE81" s="321">
        <f t="shared" si="138"/>
        <v>0</v>
      </c>
      <c r="DBF81" s="321">
        <f t="shared" si="138"/>
        <v>0</v>
      </c>
      <c r="DBG81" s="321">
        <f t="shared" si="138"/>
        <v>0</v>
      </c>
      <c r="DBH81" s="321">
        <f t="shared" si="138"/>
        <v>0</v>
      </c>
      <c r="DBI81" s="321">
        <f t="shared" si="138"/>
        <v>0</v>
      </c>
      <c r="DBJ81" s="321">
        <f t="shared" si="138"/>
        <v>0</v>
      </c>
      <c r="DBK81" s="321">
        <f t="shared" si="138"/>
        <v>0</v>
      </c>
      <c r="DBL81" s="321">
        <f t="shared" si="138"/>
        <v>0</v>
      </c>
      <c r="DBM81" s="321">
        <f t="shared" si="138"/>
        <v>0</v>
      </c>
      <c r="DBN81" s="321">
        <f>DBM81*8.5%*12</f>
        <v>0</v>
      </c>
      <c r="DBO81" s="321">
        <f t="shared" si="139"/>
        <v>0</v>
      </c>
      <c r="DBP81" s="321">
        <f t="shared" si="139"/>
        <v>0</v>
      </c>
      <c r="DBQ81" s="321">
        <f t="shared" si="139"/>
        <v>0</v>
      </c>
      <c r="DBR81" s="321">
        <f t="shared" si="139"/>
        <v>0</v>
      </c>
      <c r="DBS81" s="321">
        <f t="shared" si="139"/>
        <v>0</v>
      </c>
      <c r="DBT81" s="321">
        <f t="shared" si="139"/>
        <v>0</v>
      </c>
      <c r="DBU81" s="321">
        <f t="shared" si="139"/>
        <v>0</v>
      </c>
      <c r="DBV81" s="321">
        <f t="shared" si="139"/>
        <v>0</v>
      </c>
      <c r="DBW81" s="321">
        <f t="shared" si="139"/>
        <v>0</v>
      </c>
      <c r="DBX81" s="321">
        <f t="shared" si="139"/>
        <v>0</v>
      </c>
      <c r="DBY81" s="321">
        <f t="shared" si="139"/>
        <v>0</v>
      </c>
      <c r="DBZ81" s="321">
        <f t="shared" si="139"/>
        <v>0</v>
      </c>
      <c r="DCA81" s="321">
        <f t="shared" si="139"/>
        <v>0</v>
      </c>
      <c r="DCB81" s="321">
        <f t="shared" si="139"/>
        <v>0</v>
      </c>
      <c r="DCC81" s="321">
        <f t="shared" si="139"/>
        <v>0</v>
      </c>
      <c r="DCD81" s="321">
        <f t="shared" si="139"/>
        <v>0</v>
      </c>
      <c r="DCE81" s="321">
        <f t="shared" si="139"/>
        <v>0</v>
      </c>
      <c r="DCF81" s="321">
        <f t="shared" si="139"/>
        <v>0</v>
      </c>
      <c r="DCG81" s="321">
        <f t="shared" si="139"/>
        <v>0</v>
      </c>
      <c r="DCH81" s="321">
        <f t="shared" si="139"/>
        <v>0</v>
      </c>
      <c r="DCI81" s="321">
        <f t="shared" si="139"/>
        <v>0</v>
      </c>
      <c r="DCJ81" s="321">
        <f t="shared" si="139"/>
        <v>0</v>
      </c>
      <c r="DCK81" s="321">
        <f t="shared" si="139"/>
        <v>0</v>
      </c>
      <c r="DCL81" s="321">
        <f t="shared" si="139"/>
        <v>0</v>
      </c>
      <c r="DCM81" s="321">
        <f t="shared" si="139"/>
        <v>0</v>
      </c>
      <c r="DCN81" s="321">
        <f t="shared" si="139"/>
        <v>0</v>
      </c>
      <c r="DCO81" s="321">
        <f t="shared" si="139"/>
        <v>0</v>
      </c>
      <c r="DCP81" s="321">
        <f t="shared" si="139"/>
        <v>0</v>
      </c>
      <c r="DCQ81" s="321">
        <f t="shared" si="139"/>
        <v>0</v>
      </c>
      <c r="DCR81" s="321">
        <f t="shared" si="139"/>
        <v>0</v>
      </c>
      <c r="DCS81" s="321">
        <f t="shared" si="139"/>
        <v>0</v>
      </c>
      <c r="DCT81" s="321">
        <f t="shared" si="139"/>
        <v>0</v>
      </c>
      <c r="DCU81" s="321">
        <f t="shared" si="139"/>
        <v>0</v>
      </c>
      <c r="DCV81" s="321">
        <f t="shared" si="139"/>
        <v>0</v>
      </c>
      <c r="DCW81" s="321">
        <f t="shared" si="139"/>
        <v>0</v>
      </c>
      <c r="DCX81" s="321">
        <f t="shared" si="139"/>
        <v>0</v>
      </c>
      <c r="DCY81" s="321">
        <f t="shared" si="139"/>
        <v>0</v>
      </c>
      <c r="DCZ81" s="321">
        <f t="shared" si="139"/>
        <v>0</v>
      </c>
      <c r="DDA81" s="321">
        <f t="shared" si="139"/>
        <v>0</v>
      </c>
      <c r="DDB81" s="321">
        <f t="shared" si="139"/>
        <v>0</v>
      </c>
      <c r="DDC81" s="321">
        <f t="shared" si="139"/>
        <v>0</v>
      </c>
      <c r="DDD81" s="321">
        <f t="shared" si="139"/>
        <v>0</v>
      </c>
      <c r="DDE81" s="321">
        <f t="shared" si="139"/>
        <v>0</v>
      </c>
      <c r="DDF81" s="321">
        <f t="shared" si="139"/>
        <v>0</v>
      </c>
      <c r="DDG81" s="321">
        <f t="shared" si="139"/>
        <v>0</v>
      </c>
      <c r="DDH81" s="321">
        <f t="shared" si="139"/>
        <v>0</v>
      </c>
      <c r="DDI81" s="321">
        <f t="shared" si="139"/>
        <v>0</v>
      </c>
      <c r="DDJ81" s="321">
        <f t="shared" si="139"/>
        <v>0</v>
      </c>
      <c r="DDK81" s="321">
        <f t="shared" si="139"/>
        <v>0</v>
      </c>
      <c r="DDL81" s="321">
        <f t="shared" si="139"/>
        <v>0</v>
      </c>
      <c r="DDM81" s="321">
        <f t="shared" si="139"/>
        <v>0</v>
      </c>
      <c r="DDN81" s="321">
        <f t="shared" si="139"/>
        <v>0</v>
      </c>
      <c r="DDO81" s="321">
        <f t="shared" si="139"/>
        <v>0</v>
      </c>
      <c r="DDP81" s="321">
        <f t="shared" si="139"/>
        <v>0</v>
      </c>
      <c r="DDQ81" s="321">
        <f t="shared" si="139"/>
        <v>0</v>
      </c>
      <c r="DDR81" s="321">
        <f t="shared" si="139"/>
        <v>0</v>
      </c>
      <c r="DDS81" s="321">
        <f t="shared" si="139"/>
        <v>0</v>
      </c>
      <c r="DDT81" s="321">
        <f t="shared" si="139"/>
        <v>0</v>
      </c>
      <c r="DDU81" s="321">
        <f t="shared" si="139"/>
        <v>0</v>
      </c>
      <c r="DDV81" s="321">
        <f t="shared" si="139"/>
        <v>0</v>
      </c>
      <c r="DDW81" s="321">
        <f t="shared" si="139"/>
        <v>0</v>
      </c>
      <c r="DDX81" s="321">
        <f t="shared" si="139"/>
        <v>0</v>
      </c>
      <c r="DDY81" s="321">
        <f t="shared" si="139"/>
        <v>0</v>
      </c>
      <c r="DDZ81" s="321">
        <f>DDY81*8.5%*12</f>
        <v>0</v>
      </c>
      <c r="DEA81" s="321">
        <f t="shared" si="140"/>
        <v>0</v>
      </c>
      <c r="DEB81" s="321">
        <f t="shared" si="140"/>
        <v>0</v>
      </c>
      <c r="DEC81" s="321">
        <f t="shared" si="140"/>
        <v>0</v>
      </c>
      <c r="DED81" s="321">
        <f t="shared" si="140"/>
        <v>0</v>
      </c>
      <c r="DEE81" s="321">
        <f t="shared" si="140"/>
        <v>0</v>
      </c>
      <c r="DEF81" s="321">
        <f t="shared" si="140"/>
        <v>0</v>
      </c>
      <c r="DEG81" s="321">
        <f t="shared" si="140"/>
        <v>0</v>
      </c>
      <c r="DEH81" s="321">
        <f t="shared" si="140"/>
        <v>0</v>
      </c>
      <c r="DEI81" s="321">
        <f t="shared" si="140"/>
        <v>0</v>
      </c>
      <c r="DEJ81" s="321">
        <f t="shared" si="140"/>
        <v>0</v>
      </c>
      <c r="DEK81" s="321">
        <f t="shared" si="140"/>
        <v>0</v>
      </c>
      <c r="DEL81" s="321">
        <f t="shared" si="140"/>
        <v>0</v>
      </c>
      <c r="DEM81" s="321">
        <f t="shared" si="140"/>
        <v>0</v>
      </c>
      <c r="DEN81" s="321">
        <f t="shared" si="140"/>
        <v>0</v>
      </c>
      <c r="DEO81" s="321">
        <f t="shared" si="140"/>
        <v>0</v>
      </c>
      <c r="DEP81" s="321">
        <f t="shared" si="140"/>
        <v>0</v>
      </c>
      <c r="DEQ81" s="321">
        <f t="shared" si="140"/>
        <v>0</v>
      </c>
      <c r="DER81" s="321">
        <f t="shared" si="140"/>
        <v>0</v>
      </c>
      <c r="DES81" s="321">
        <f t="shared" si="140"/>
        <v>0</v>
      </c>
      <c r="DET81" s="321">
        <f t="shared" si="140"/>
        <v>0</v>
      </c>
      <c r="DEU81" s="321">
        <f t="shared" si="140"/>
        <v>0</v>
      </c>
      <c r="DEV81" s="321">
        <f t="shared" si="140"/>
        <v>0</v>
      </c>
      <c r="DEW81" s="321">
        <f t="shared" si="140"/>
        <v>0</v>
      </c>
      <c r="DEX81" s="321">
        <f t="shared" si="140"/>
        <v>0</v>
      </c>
      <c r="DEY81" s="321">
        <f t="shared" si="140"/>
        <v>0</v>
      </c>
      <c r="DEZ81" s="321">
        <f t="shared" si="140"/>
        <v>0</v>
      </c>
      <c r="DFA81" s="321">
        <f t="shared" si="140"/>
        <v>0</v>
      </c>
      <c r="DFB81" s="321">
        <f t="shared" si="140"/>
        <v>0</v>
      </c>
      <c r="DFC81" s="321">
        <f t="shared" si="140"/>
        <v>0</v>
      </c>
      <c r="DFD81" s="321">
        <f t="shared" si="140"/>
        <v>0</v>
      </c>
      <c r="DFE81" s="321">
        <f t="shared" si="140"/>
        <v>0</v>
      </c>
      <c r="DFF81" s="321">
        <f t="shared" si="140"/>
        <v>0</v>
      </c>
      <c r="DFG81" s="321">
        <f t="shared" si="140"/>
        <v>0</v>
      </c>
      <c r="DFH81" s="321">
        <f t="shared" si="140"/>
        <v>0</v>
      </c>
      <c r="DFI81" s="321">
        <f t="shared" si="140"/>
        <v>0</v>
      </c>
      <c r="DFJ81" s="321">
        <f t="shared" si="140"/>
        <v>0</v>
      </c>
      <c r="DFK81" s="321">
        <f t="shared" si="140"/>
        <v>0</v>
      </c>
      <c r="DFL81" s="321">
        <f t="shared" si="140"/>
        <v>0</v>
      </c>
      <c r="DFM81" s="321">
        <f t="shared" si="140"/>
        <v>0</v>
      </c>
      <c r="DFN81" s="321">
        <f t="shared" si="140"/>
        <v>0</v>
      </c>
      <c r="DFO81" s="321">
        <f t="shared" si="140"/>
        <v>0</v>
      </c>
      <c r="DFP81" s="321">
        <f t="shared" si="140"/>
        <v>0</v>
      </c>
      <c r="DFQ81" s="321">
        <f t="shared" si="140"/>
        <v>0</v>
      </c>
      <c r="DFR81" s="321">
        <f t="shared" si="140"/>
        <v>0</v>
      </c>
      <c r="DFS81" s="321">
        <f t="shared" si="140"/>
        <v>0</v>
      </c>
      <c r="DFT81" s="321">
        <f t="shared" si="140"/>
        <v>0</v>
      </c>
      <c r="DFU81" s="321">
        <f t="shared" si="140"/>
        <v>0</v>
      </c>
      <c r="DFV81" s="321">
        <f t="shared" si="140"/>
        <v>0</v>
      </c>
      <c r="DFW81" s="321">
        <f t="shared" si="140"/>
        <v>0</v>
      </c>
      <c r="DFX81" s="321">
        <f t="shared" si="140"/>
        <v>0</v>
      </c>
      <c r="DFY81" s="321">
        <f t="shared" si="140"/>
        <v>0</v>
      </c>
      <c r="DFZ81" s="321">
        <f t="shared" si="140"/>
        <v>0</v>
      </c>
      <c r="DGA81" s="321">
        <f t="shared" si="140"/>
        <v>0</v>
      </c>
      <c r="DGB81" s="321">
        <f t="shared" si="140"/>
        <v>0</v>
      </c>
      <c r="DGC81" s="321">
        <f t="shared" si="140"/>
        <v>0</v>
      </c>
      <c r="DGD81" s="321">
        <f t="shared" si="140"/>
        <v>0</v>
      </c>
      <c r="DGE81" s="321">
        <f t="shared" si="140"/>
        <v>0</v>
      </c>
      <c r="DGF81" s="321">
        <f t="shared" si="140"/>
        <v>0</v>
      </c>
      <c r="DGG81" s="321">
        <f t="shared" si="140"/>
        <v>0</v>
      </c>
      <c r="DGH81" s="321">
        <f t="shared" si="140"/>
        <v>0</v>
      </c>
      <c r="DGI81" s="321">
        <f t="shared" si="140"/>
        <v>0</v>
      </c>
      <c r="DGJ81" s="321">
        <f t="shared" si="140"/>
        <v>0</v>
      </c>
      <c r="DGK81" s="321">
        <f t="shared" si="140"/>
        <v>0</v>
      </c>
      <c r="DGL81" s="321">
        <f>DGK81*8.5%*12</f>
        <v>0</v>
      </c>
      <c r="DGM81" s="321">
        <f t="shared" si="141"/>
        <v>0</v>
      </c>
      <c r="DGN81" s="321">
        <f t="shared" si="141"/>
        <v>0</v>
      </c>
      <c r="DGO81" s="321">
        <f t="shared" si="141"/>
        <v>0</v>
      </c>
      <c r="DGP81" s="321">
        <f t="shared" si="141"/>
        <v>0</v>
      </c>
      <c r="DGQ81" s="321">
        <f t="shared" si="141"/>
        <v>0</v>
      </c>
      <c r="DGR81" s="321">
        <f t="shared" si="141"/>
        <v>0</v>
      </c>
      <c r="DGS81" s="321">
        <f t="shared" si="141"/>
        <v>0</v>
      </c>
      <c r="DGT81" s="321">
        <f t="shared" si="141"/>
        <v>0</v>
      </c>
      <c r="DGU81" s="321">
        <f t="shared" si="141"/>
        <v>0</v>
      </c>
      <c r="DGV81" s="321">
        <f t="shared" si="141"/>
        <v>0</v>
      </c>
      <c r="DGW81" s="321">
        <f t="shared" si="141"/>
        <v>0</v>
      </c>
      <c r="DGX81" s="321">
        <f t="shared" si="141"/>
        <v>0</v>
      </c>
      <c r="DGY81" s="321">
        <f t="shared" si="141"/>
        <v>0</v>
      </c>
      <c r="DGZ81" s="321">
        <f t="shared" si="141"/>
        <v>0</v>
      </c>
      <c r="DHA81" s="321">
        <f t="shared" si="141"/>
        <v>0</v>
      </c>
      <c r="DHB81" s="321">
        <f t="shared" si="141"/>
        <v>0</v>
      </c>
      <c r="DHC81" s="321">
        <f t="shared" si="141"/>
        <v>0</v>
      </c>
      <c r="DHD81" s="321">
        <f t="shared" si="141"/>
        <v>0</v>
      </c>
      <c r="DHE81" s="321">
        <f t="shared" si="141"/>
        <v>0</v>
      </c>
      <c r="DHF81" s="321">
        <f t="shared" si="141"/>
        <v>0</v>
      </c>
      <c r="DHG81" s="321">
        <f t="shared" si="141"/>
        <v>0</v>
      </c>
      <c r="DHH81" s="321">
        <f t="shared" si="141"/>
        <v>0</v>
      </c>
      <c r="DHI81" s="321">
        <f t="shared" si="141"/>
        <v>0</v>
      </c>
      <c r="DHJ81" s="321">
        <f t="shared" si="141"/>
        <v>0</v>
      </c>
      <c r="DHK81" s="321">
        <f t="shared" si="141"/>
        <v>0</v>
      </c>
      <c r="DHL81" s="321">
        <f t="shared" si="141"/>
        <v>0</v>
      </c>
      <c r="DHM81" s="321">
        <f t="shared" si="141"/>
        <v>0</v>
      </c>
      <c r="DHN81" s="321">
        <f t="shared" si="141"/>
        <v>0</v>
      </c>
      <c r="DHO81" s="321">
        <f t="shared" si="141"/>
        <v>0</v>
      </c>
      <c r="DHP81" s="321">
        <f t="shared" si="141"/>
        <v>0</v>
      </c>
      <c r="DHQ81" s="321">
        <f t="shared" si="141"/>
        <v>0</v>
      </c>
      <c r="DHR81" s="321">
        <f t="shared" si="141"/>
        <v>0</v>
      </c>
      <c r="DHS81" s="321">
        <f t="shared" si="141"/>
        <v>0</v>
      </c>
      <c r="DHT81" s="321">
        <f t="shared" si="141"/>
        <v>0</v>
      </c>
      <c r="DHU81" s="321">
        <f t="shared" si="141"/>
        <v>0</v>
      </c>
      <c r="DHV81" s="321">
        <f t="shared" si="141"/>
        <v>0</v>
      </c>
      <c r="DHW81" s="321">
        <f t="shared" si="141"/>
        <v>0</v>
      </c>
      <c r="DHX81" s="321">
        <f t="shared" si="141"/>
        <v>0</v>
      </c>
      <c r="DHY81" s="321">
        <f t="shared" si="141"/>
        <v>0</v>
      </c>
      <c r="DHZ81" s="321">
        <f t="shared" si="141"/>
        <v>0</v>
      </c>
      <c r="DIA81" s="321">
        <f t="shared" si="141"/>
        <v>0</v>
      </c>
      <c r="DIB81" s="321">
        <f t="shared" si="141"/>
        <v>0</v>
      </c>
      <c r="DIC81" s="321">
        <f t="shared" si="141"/>
        <v>0</v>
      </c>
      <c r="DID81" s="321">
        <f t="shared" si="141"/>
        <v>0</v>
      </c>
      <c r="DIE81" s="321">
        <f t="shared" si="141"/>
        <v>0</v>
      </c>
      <c r="DIF81" s="321">
        <f t="shared" si="141"/>
        <v>0</v>
      </c>
      <c r="DIG81" s="321">
        <f t="shared" si="141"/>
        <v>0</v>
      </c>
      <c r="DIH81" s="321">
        <f t="shared" si="141"/>
        <v>0</v>
      </c>
      <c r="DII81" s="321">
        <f t="shared" si="141"/>
        <v>0</v>
      </c>
      <c r="DIJ81" s="321">
        <f t="shared" si="141"/>
        <v>0</v>
      </c>
      <c r="DIK81" s="321">
        <f t="shared" si="141"/>
        <v>0</v>
      </c>
      <c r="DIL81" s="321">
        <f t="shared" si="141"/>
        <v>0</v>
      </c>
      <c r="DIM81" s="321">
        <f t="shared" si="141"/>
        <v>0</v>
      </c>
      <c r="DIN81" s="321">
        <f t="shared" si="141"/>
        <v>0</v>
      </c>
      <c r="DIO81" s="321">
        <f t="shared" si="141"/>
        <v>0</v>
      </c>
      <c r="DIP81" s="321">
        <f t="shared" si="141"/>
        <v>0</v>
      </c>
      <c r="DIQ81" s="321">
        <f t="shared" si="141"/>
        <v>0</v>
      </c>
      <c r="DIR81" s="321">
        <f t="shared" si="141"/>
        <v>0</v>
      </c>
      <c r="DIS81" s="321">
        <f t="shared" si="141"/>
        <v>0</v>
      </c>
      <c r="DIT81" s="321">
        <f t="shared" si="141"/>
        <v>0</v>
      </c>
      <c r="DIU81" s="321">
        <f t="shared" si="141"/>
        <v>0</v>
      </c>
      <c r="DIV81" s="321">
        <f t="shared" si="141"/>
        <v>0</v>
      </c>
      <c r="DIW81" s="321">
        <f t="shared" si="141"/>
        <v>0</v>
      </c>
      <c r="DIX81" s="321">
        <f>DIW81*8.5%*12</f>
        <v>0</v>
      </c>
      <c r="DIY81" s="321">
        <f t="shared" si="142"/>
        <v>0</v>
      </c>
      <c r="DIZ81" s="321">
        <f t="shared" si="142"/>
        <v>0</v>
      </c>
      <c r="DJA81" s="321">
        <f t="shared" si="142"/>
        <v>0</v>
      </c>
      <c r="DJB81" s="321">
        <f t="shared" si="142"/>
        <v>0</v>
      </c>
      <c r="DJC81" s="321">
        <f t="shared" si="142"/>
        <v>0</v>
      </c>
      <c r="DJD81" s="321">
        <f t="shared" si="142"/>
        <v>0</v>
      </c>
      <c r="DJE81" s="321">
        <f t="shared" si="142"/>
        <v>0</v>
      </c>
      <c r="DJF81" s="321">
        <f t="shared" si="142"/>
        <v>0</v>
      </c>
      <c r="DJG81" s="321">
        <f t="shared" si="142"/>
        <v>0</v>
      </c>
      <c r="DJH81" s="321">
        <f t="shared" si="142"/>
        <v>0</v>
      </c>
      <c r="DJI81" s="321">
        <f t="shared" si="142"/>
        <v>0</v>
      </c>
      <c r="DJJ81" s="321">
        <f t="shared" si="142"/>
        <v>0</v>
      </c>
      <c r="DJK81" s="321">
        <f t="shared" si="142"/>
        <v>0</v>
      </c>
      <c r="DJL81" s="321">
        <f t="shared" si="142"/>
        <v>0</v>
      </c>
      <c r="DJM81" s="321">
        <f t="shared" si="142"/>
        <v>0</v>
      </c>
      <c r="DJN81" s="321">
        <f t="shared" si="142"/>
        <v>0</v>
      </c>
      <c r="DJO81" s="321">
        <f t="shared" si="142"/>
        <v>0</v>
      </c>
      <c r="DJP81" s="321">
        <f t="shared" si="142"/>
        <v>0</v>
      </c>
      <c r="DJQ81" s="321">
        <f t="shared" si="142"/>
        <v>0</v>
      </c>
      <c r="DJR81" s="321">
        <f t="shared" si="142"/>
        <v>0</v>
      </c>
      <c r="DJS81" s="321">
        <f t="shared" si="142"/>
        <v>0</v>
      </c>
      <c r="DJT81" s="321">
        <f t="shared" si="142"/>
        <v>0</v>
      </c>
      <c r="DJU81" s="321">
        <f t="shared" si="142"/>
        <v>0</v>
      </c>
      <c r="DJV81" s="321">
        <f t="shared" si="142"/>
        <v>0</v>
      </c>
      <c r="DJW81" s="321">
        <f t="shared" si="142"/>
        <v>0</v>
      </c>
      <c r="DJX81" s="321">
        <f t="shared" si="142"/>
        <v>0</v>
      </c>
      <c r="DJY81" s="321">
        <f t="shared" si="142"/>
        <v>0</v>
      </c>
      <c r="DJZ81" s="321">
        <f t="shared" si="142"/>
        <v>0</v>
      </c>
      <c r="DKA81" s="321">
        <f t="shared" si="142"/>
        <v>0</v>
      </c>
      <c r="DKB81" s="321">
        <f t="shared" si="142"/>
        <v>0</v>
      </c>
      <c r="DKC81" s="321">
        <f t="shared" si="142"/>
        <v>0</v>
      </c>
      <c r="DKD81" s="321">
        <f t="shared" si="142"/>
        <v>0</v>
      </c>
      <c r="DKE81" s="321">
        <f t="shared" si="142"/>
        <v>0</v>
      </c>
      <c r="DKF81" s="321">
        <f t="shared" si="142"/>
        <v>0</v>
      </c>
      <c r="DKG81" s="321">
        <f t="shared" si="142"/>
        <v>0</v>
      </c>
      <c r="DKH81" s="321">
        <f t="shared" si="142"/>
        <v>0</v>
      </c>
      <c r="DKI81" s="321">
        <f t="shared" si="142"/>
        <v>0</v>
      </c>
      <c r="DKJ81" s="321">
        <f t="shared" si="142"/>
        <v>0</v>
      </c>
      <c r="DKK81" s="321">
        <f t="shared" si="142"/>
        <v>0</v>
      </c>
      <c r="DKL81" s="321">
        <f t="shared" si="142"/>
        <v>0</v>
      </c>
      <c r="DKM81" s="321">
        <f t="shared" si="142"/>
        <v>0</v>
      </c>
      <c r="DKN81" s="321">
        <f t="shared" si="142"/>
        <v>0</v>
      </c>
      <c r="DKO81" s="321">
        <f t="shared" si="142"/>
        <v>0</v>
      </c>
      <c r="DKP81" s="321">
        <f t="shared" si="142"/>
        <v>0</v>
      </c>
      <c r="DKQ81" s="321">
        <f t="shared" si="142"/>
        <v>0</v>
      </c>
      <c r="DKR81" s="321">
        <f t="shared" si="142"/>
        <v>0</v>
      </c>
      <c r="DKS81" s="321">
        <f t="shared" si="142"/>
        <v>0</v>
      </c>
      <c r="DKT81" s="321">
        <f t="shared" si="142"/>
        <v>0</v>
      </c>
      <c r="DKU81" s="321">
        <f t="shared" si="142"/>
        <v>0</v>
      </c>
      <c r="DKV81" s="321">
        <f t="shared" si="142"/>
        <v>0</v>
      </c>
      <c r="DKW81" s="321">
        <f t="shared" si="142"/>
        <v>0</v>
      </c>
      <c r="DKX81" s="321">
        <f t="shared" si="142"/>
        <v>0</v>
      </c>
      <c r="DKY81" s="321">
        <f t="shared" si="142"/>
        <v>0</v>
      </c>
      <c r="DKZ81" s="321">
        <f t="shared" si="142"/>
        <v>0</v>
      </c>
      <c r="DLA81" s="321">
        <f t="shared" si="142"/>
        <v>0</v>
      </c>
      <c r="DLB81" s="321">
        <f t="shared" si="142"/>
        <v>0</v>
      </c>
      <c r="DLC81" s="321">
        <f t="shared" si="142"/>
        <v>0</v>
      </c>
      <c r="DLD81" s="321">
        <f t="shared" si="142"/>
        <v>0</v>
      </c>
      <c r="DLE81" s="321">
        <f t="shared" si="142"/>
        <v>0</v>
      </c>
      <c r="DLF81" s="321">
        <f t="shared" si="142"/>
        <v>0</v>
      </c>
      <c r="DLG81" s="321">
        <f t="shared" si="142"/>
        <v>0</v>
      </c>
      <c r="DLH81" s="321">
        <f t="shared" si="142"/>
        <v>0</v>
      </c>
      <c r="DLI81" s="321">
        <f t="shared" si="142"/>
        <v>0</v>
      </c>
      <c r="DLJ81" s="321">
        <f>DLI81*8.5%*12</f>
        <v>0</v>
      </c>
      <c r="DLK81" s="321">
        <f t="shared" si="143"/>
        <v>0</v>
      </c>
      <c r="DLL81" s="321">
        <f t="shared" si="143"/>
        <v>0</v>
      </c>
      <c r="DLM81" s="321">
        <f t="shared" si="143"/>
        <v>0</v>
      </c>
      <c r="DLN81" s="321">
        <f t="shared" si="143"/>
        <v>0</v>
      </c>
      <c r="DLO81" s="321">
        <f t="shared" si="143"/>
        <v>0</v>
      </c>
      <c r="DLP81" s="321">
        <f t="shared" si="143"/>
        <v>0</v>
      </c>
      <c r="DLQ81" s="321">
        <f t="shared" si="143"/>
        <v>0</v>
      </c>
      <c r="DLR81" s="321">
        <f t="shared" si="143"/>
        <v>0</v>
      </c>
      <c r="DLS81" s="321">
        <f t="shared" si="143"/>
        <v>0</v>
      </c>
      <c r="DLT81" s="321">
        <f t="shared" si="143"/>
        <v>0</v>
      </c>
      <c r="DLU81" s="321">
        <f t="shared" si="143"/>
        <v>0</v>
      </c>
      <c r="DLV81" s="321">
        <f t="shared" si="143"/>
        <v>0</v>
      </c>
      <c r="DLW81" s="321">
        <f t="shared" si="143"/>
        <v>0</v>
      </c>
      <c r="DLX81" s="321">
        <f t="shared" si="143"/>
        <v>0</v>
      </c>
      <c r="DLY81" s="321">
        <f t="shared" si="143"/>
        <v>0</v>
      </c>
      <c r="DLZ81" s="321">
        <f t="shared" si="143"/>
        <v>0</v>
      </c>
      <c r="DMA81" s="321">
        <f t="shared" si="143"/>
        <v>0</v>
      </c>
      <c r="DMB81" s="321">
        <f t="shared" si="143"/>
        <v>0</v>
      </c>
      <c r="DMC81" s="321">
        <f t="shared" si="143"/>
        <v>0</v>
      </c>
      <c r="DMD81" s="321">
        <f t="shared" si="143"/>
        <v>0</v>
      </c>
      <c r="DME81" s="321">
        <f t="shared" si="143"/>
        <v>0</v>
      </c>
      <c r="DMF81" s="321">
        <f t="shared" si="143"/>
        <v>0</v>
      </c>
      <c r="DMG81" s="321">
        <f t="shared" si="143"/>
        <v>0</v>
      </c>
      <c r="DMH81" s="321">
        <f t="shared" si="143"/>
        <v>0</v>
      </c>
      <c r="DMI81" s="321">
        <f t="shared" si="143"/>
        <v>0</v>
      </c>
      <c r="DMJ81" s="321">
        <f t="shared" si="143"/>
        <v>0</v>
      </c>
      <c r="DMK81" s="321">
        <f t="shared" si="143"/>
        <v>0</v>
      </c>
      <c r="DML81" s="321">
        <f t="shared" si="143"/>
        <v>0</v>
      </c>
      <c r="DMM81" s="321">
        <f t="shared" si="143"/>
        <v>0</v>
      </c>
      <c r="DMN81" s="321">
        <f t="shared" si="143"/>
        <v>0</v>
      </c>
      <c r="DMO81" s="321">
        <f t="shared" si="143"/>
        <v>0</v>
      </c>
      <c r="DMP81" s="321">
        <f t="shared" si="143"/>
        <v>0</v>
      </c>
      <c r="DMQ81" s="321">
        <f t="shared" si="143"/>
        <v>0</v>
      </c>
      <c r="DMR81" s="321">
        <f t="shared" si="143"/>
        <v>0</v>
      </c>
      <c r="DMS81" s="321">
        <f t="shared" si="143"/>
        <v>0</v>
      </c>
      <c r="DMT81" s="321">
        <f t="shared" si="143"/>
        <v>0</v>
      </c>
      <c r="DMU81" s="321">
        <f t="shared" si="143"/>
        <v>0</v>
      </c>
      <c r="DMV81" s="321">
        <f t="shared" si="143"/>
        <v>0</v>
      </c>
      <c r="DMW81" s="321">
        <f t="shared" si="143"/>
        <v>0</v>
      </c>
      <c r="DMX81" s="321">
        <f t="shared" si="143"/>
        <v>0</v>
      </c>
      <c r="DMY81" s="321">
        <f t="shared" si="143"/>
        <v>0</v>
      </c>
      <c r="DMZ81" s="321">
        <f t="shared" si="143"/>
        <v>0</v>
      </c>
      <c r="DNA81" s="321">
        <f t="shared" si="143"/>
        <v>0</v>
      </c>
      <c r="DNB81" s="321">
        <f t="shared" si="143"/>
        <v>0</v>
      </c>
      <c r="DNC81" s="321">
        <f t="shared" si="143"/>
        <v>0</v>
      </c>
      <c r="DND81" s="321">
        <f t="shared" si="143"/>
        <v>0</v>
      </c>
      <c r="DNE81" s="321">
        <f t="shared" si="143"/>
        <v>0</v>
      </c>
      <c r="DNF81" s="321">
        <f t="shared" si="143"/>
        <v>0</v>
      </c>
      <c r="DNG81" s="321">
        <f t="shared" si="143"/>
        <v>0</v>
      </c>
      <c r="DNH81" s="321">
        <f t="shared" si="143"/>
        <v>0</v>
      </c>
      <c r="DNI81" s="321">
        <f t="shared" si="143"/>
        <v>0</v>
      </c>
      <c r="DNJ81" s="321">
        <f t="shared" si="143"/>
        <v>0</v>
      </c>
      <c r="DNK81" s="321">
        <f t="shared" si="143"/>
        <v>0</v>
      </c>
      <c r="DNL81" s="321">
        <f t="shared" si="143"/>
        <v>0</v>
      </c>
      <c r="DNM81" s="321">
        <f t="shared" si="143"/>
        <v>0</v>
      </c>
      <c r="DNN81" s="321">
        <f t="shared" si="143"/>
        <v>0</v>
      </c>
      <c r="DNO81" s="321">
        <f t="shared" si="143"/>
        <v>0</v>
      </c>
      <c r="DNP81" s="321">
        <f t="shared" si="143"/>
        <v>0</v>
      </c>
      <c r="DNQ81" s="321">
        <f t="shared" si="143"/>
        <v>0</v>
      </c>
      <c r="DNR81" s="321">
        <f t="shared" si="143"/>
        <v>0</v>
      </c>
      <c r="DNS81" s="321">
        <f t="shared" si="143"/>
        <v>0</v>
      </c>
      <c r="DNT81" s="321">
        <f t="shared" si="143"/>
        <v>0</v>
      </c>
      <c r="DNU81" s="321">
        <f t="shared" si="143"/>
        <v>0</v>
      </c>
      <c r="DNV81" s="321">
        <f>DNU81*8.5%*12</f>
        <v>0</v>
      </c>
      <c r="DNW81" s="321">
        <f t="shared" si="144"/>
        <v>0</v>
      </c>
      <c r="DNX81" s="321">
        <f t="shared" si="144"/>
        <v>0</v>
      </c>
      <c r="DNY81" s="321">
        <f t="shared" si="144"/>
        <v>0</v>
      </c>
      <c r="DNZ81" s="321">
        <f t="shared" si="144"/>
        <v>0</v>
      </c>
      <c r="DOA81" s="321">
        <f t="shared" si="144"/>
        <v>0</v>
      </c>
      <c r="DOB81" s="321">
        <f t="shared" si="144"/>
        <v>0</v>
      </c>
      <c r="DOC81" s="321">
        <f t="shared" si="144"/>
        <v>0</v>
      </c>
      <c r="DOD81" s="321">
        <f t="shared" si="144"/>
        <v>0</v>
      </c>
      <c r="DOE81" s="321">
        <f t="shared" si="144"/>
        <v>0</v>
      </c>
      <c r="DOF81" s="321">
        <f t="shared" si="144"/>
        <v>0</v>
      </c>
      <c r="DOG81" s="321">
        <f t="shared" si="144"/>
        <v>0</v>
      </c>
      <c r="DOH81" s="321">
        <f t="shared" si="144"/>
        <v>0</v>
      </c>
      <c r="DOI81" s="321">
        <f t="shared" si="144"/>
        <v>0</v>
      </c>
      <c r="DOJ81" s="321">
        <f t="shared" si="144"/>
        <v>0</v>
      </c>
      <c r="DOK81" s="321">
        <f t="shared" si="144"/>
        <v>0</v>
      </c>
      <c r="DOL81" s="321">
        <f t="shared" si="144"/>
        <v>0</v>
      </c>
      <c r="DOM81" s="321">
        <f t="shared" si="144"/>
        <v>0</v>
      </c>
      <c r="DON81" s="321">
        <f t="shared" si="144"/>
        <v>0</v>
      </c>
      <c r="DOO81" s="321">
        <f t="shared" si="144"/>
        <v>0</v>
      </c>
      <c r="DOP81" s="321">
        <f t="shared" si="144"/>
        <v>0</v>
      </c>
      <c r="DOQ81" s="321">
        <f t="shared" si="144"/>
        <v>0</v>
      </c>
      <c r="DOR81" s="321">
        <f t="shared" si="144"/>
        <v>0</v>
      </c>
      <c r="DOS81" s="321">
        <f t="shared" si="144"/>
        <v>0</v>
      </c>
      <c r="DOT81" s="321">
        <f t="shared" si="144"/>
        <v>0</v>
      </c>
      <c r="DOU81" s="321">
        <f t="shared" si="144"/>
        <v>0</v>
      </c>
      <c r="DOV81" s="321">
        <f t="shared" si="144"/>
        <v>0</v>
      </c>
      <c r="DOW81" s="321">
        <f t="shared" si="144"/>
        <v>0</v>
      </c>
      <c r="DOX81" s="321">
        <f t="shared" si="144"/>
        <v>0</v>
      </c>
      <c r="DOY81" s="321">
        <f t="shared" si="144"/>
        <v>0</v>
      </c>
      <c r="DOZ81" s="321">
        <f t="shared" si="144"/>
        <v>0</v>
      </c>
      <c r="DPA81" s="321">
        <f t="shared" si="144"/>
        <v>0</v>
      </c>
      <c r="DPB81" s="321">
        <f t="shared" si="144"/>
        <v>0</v>
      </c>
      <c r="DPC81" s="321">
        <f t="shared" si="144"/>
        <v>0</v>
      </c>
      <c r="DPD81" s="321">
        <f t="shared" si="144"/>
        <v>0</v>
      </c>
      <c r="DPE81" s="321">
        <f t="shared" si="144"/>
        <v>0</v>
      </c>
      <c r="DPF81" s="321">
        <f t="shared" si="144"/>
        <v>0</v>
      </c>
      <c r="DPG81" s="321">
        <f t="shared" si="144"/>
        <v>0</v>
      </c>
      <c r="DPH81" s="321">
        <f t="shared" si="144"/>
        <v>0</v>
      </c>
      <c r="DPI81" s="321">
        <f t="shared" si="144"/>
        <v>0</v>
      </c>
      <c r="DPJ81" s="321">
        <f t="shared" si="144"/>
        <v>0</v>
      </c>
      <c r="DPK81" s="321">
        <f t="shared" si="144"/>
        <v>0</v>
      </c>
      <c r="DPL81" s="321">
        <f t="shared" si="144"/>
        <v>0</v>
      </c>
      <c r="DPM81" s="321">
        <f t="shared" si="144"/>
        <v>0</v>
      </c>
      <c r="DPN81" s="321">
        <f t="shared" si="144"/>
        <v>0</v>
      </c>
      <c r="DPO81" s="321">
        <f t="shared" si="144"/>
        <v>0</v>
      </c>
      <c r="DPP81" s="321">
        <f t="shared" si="144"/>
        <v>0</v>
      </c>
      <c r="DPQ81" s="321">
        <f t="shared" si="144"/>
        <v>0</v>
      </c>
      <c r="DPR81" s="321">
        <f t="shared" si="144"/>
        <v>0</v>
      </c>
      <c r="DPS81" s="321">
        <f t="shared" si="144"/>
        <v>0</v>
      </c>
      <c r="DPT81" s="321">
        <f t="shared" si="144"/>
        <v>0</v>
      </c>
      <c r="DPU81" s="321">
        <f t="shared" si="144"/>
        <v>0</v>
      </c>
      <c r="DPV81" s="321">
        <f t="shared" si="144"/>
        <v>0</v>
      </c>
      <c r="DPW81" s="321">
        <f t="shared" si="144"/>
        <v>0</v>
      </c>
      <c r="DPX81" s="321">
        <f t="shared" si="144"/>
        <v>0</v>
      </c>
      <c r="DPY81" s="321">
        <f t="shared" si="144"/>
        <v>0</v>
      </c>
      <c r="DPZ81" s="321">
        <f t="shared" si="144"/>
        <v>0</v>
      </c>
      <c r="DQA81" s="321">
        <f t="shared" si="144"/>
        <v>0</v>
      </c>
      <c r="DQB81" s="321">
        <f t="shared" si="144"/>
        <v>0</v>
      </c>
      <c r="DQC81" s="321">
        <f t="shared" si="144"/>
        <v>0</v>
      </c>
      <c r="DQD81" s="321">
        <f t="shared" si="144"/>
        <v>0</v>
      </c>
      <c r="DQE81" s="321">
        <f t="shared" si="144"/>
        <v>0</v>
      </c>
      <c r="DQF81" s="321">
        <f t="shared" si="144"/>
        <v>0</v>
      </c>
      <c r="DQG81" s="321">
        <f t="shared" si="144"/>
        <v>0</v>
      </c>
      <c r="DQH81" s="321">
        <f>DQG81*8.5%*12</f>
        <v>0</v>
      </c>
      <c r="DQI81" s="321">
        <f t="shared" si="145"/>
        <v>0</v>
      </c>
      <c r="DQJ81" s="321">
        <f t="shared" si="145"/>
        <v>0</v>
      </c>
      <c r="DQK81" s="321">
        <f t="shared" si="145"/>
        <v>0</v>
      </c>
      <c r="DQL81" s="321">
        <f t="shared" si="145"/>
        <v>0</v>
      </c>
      <c r="DQM81" s="321">
        <f t="shared" si="145"/>
        <v>0</v>
      </c>
      <c r="DQN81" s="321">
        <f t="shared" si="145"/>
        <v>0</v>
      </c>
      <c r="DQO81" s="321">
        <f t="shared" si="145"/>
        <v>0</v>
      </c>
      <c r="DQP81" s="321">
        <f t="shared" si="145"/>
        <v>0</v>
      </c>
      <c r="DQQ81" s="321">
        <f t="shared" si="145"/>
        <v>0</v>
      </c>
      <c r="DQR81" s="321">
        <f t="shared" si="145"/>
        <v>0</v>
      </c>
      <c r="DQS81" s="321">
        <f t="shared" si="145"/>
        <v>0</v>
      </c>
      <c r="DQT81" s="321">
        <f t="shared" si="145"/>
        <v>0</v>
      </c>
      <c r="DQU81" s="321">
        <f t="shared" si="145"/>
        <v>0</v>
      </c>
      <c r="DQV81" s="321">
        <f t="shared" si="145"/>
        <v>0</v>
      </c>
      <c r="DQW81" s="321">
        <f t="shared" si="145"/>
        <v>0</v>
      </c>
      <c r="DQX81" s="321">
        <f t="shared" si="145"/>
        <v>0</v>
      </c>
      <c r="DQY81" s="321">
        <f t="shared" si="145"/>
        <v>0</v>
      </c>
      <c r="DQZ81" s="321">
        <f t="shared" si="145"/>
        <v>0</v>
      </c>
      <c r="DRA81" s="321">
        <f t="shared" si="145"/>
        <v>0</v>
      </c>
      <c r="DRB81" s="321">
        <f t="shared" si="145"/>
        <v>0</v>
      </c>
      <c r="DRC81" s="321">
        <f t="shared" si="145"/>
        <v>0</v>
      </c>
      <c r="DRD81" s="321">
        <f t="shared" si="145"/>
        <v>0</v>
      </c>
      <c r="DRE81" s="321">
        <f t="shared" si="145"/>
        <v>0</v>
      </c>
      <c r="DRF81" s="321">
        <f t="shared" si="145"/>
        <v>0</v>
      </c>
      <c r="DRG81" s="321">
        <f t="shared" si="145"/>
        <v>0</v>
      </c>
      <c r="DRH81" s="321">
        <f t="shared" si="145"/>
        <v>0</v>
      </c>
      <c r="DRI81" s="321">
        <f t="shared" si="145"/>
        <v>0</v>
      </c>
      <c r="DRJ81" s="321">
        <f t="shared" si="145"/>
        <v>0</v>
      </c>
      <c r="DRK81" s="321">
        <f t="shared" si="145"/>
        <v>0</v>
      </c>
      <c r="DRL81" s="321">
        <f t="shared" si="145"/>
        <v>0</v>
      </c>
      <c r="DRM81" s="321">
        <f t="shared" si="145"/>
        <v>0</v>
      </c>
      <c r="DRN81" s="321">
        <f t="shared" si="145"/>
        <v>0</v>
      </c>
      <c r="DRO81" s="321">
        <f t="shared" si="145"/>
        <v>0</v>
      </c>
      <c r="DRP81" s="321">
        <f t="shared" si="145"/>
        <v>0</v>
      </c>
      <c r="DRQ81" s="321">
        <f t="shared" si="145"/>
        <v>0</v>
      </c>
      <c r="DRR81" s="321">
        <f t="shared" si="145"/>
        <v>0</v>
      </c>
      <c r="DRS81" s="321">
        <f t="shared" si="145"/>
        <v>0</v>
      </c>
      <c r="DRT81" s="321">
        <f t="shared" si="145"/>
        <v>0</v>
      </c>
      <c r="DRU81" s="321">
        <f t="shared" si="145"/>
        <v>0</v>
      </c>
      <c r="DRV81" s="321">
        <f t="shared" si="145"/>
        <v>0</v>
      </c>
      <c r="DRW81" s="321">
        <f t="shared" si="145"/>
        <v>0</v>
      </c>
      <c r="DRX81" s="321">
        <f t="shared" si="145"/>
        <v>0</v>
      </c>
      <c r="DRY81" s="321">
        <f t="shared" si="145"/>
        <v>0</v>
      </c>
      <c r="DRZ81" s="321">
        <f t="shared" si="145"/>
        <v>0</v>
      </c>
      <c r="DSA81" s="321">
        <f t="shared" si="145"/>
        <v>0</v>
      </c>
      <c r="DSB81" s="321">
        <f t="shared" si="145"/>
        <v>0</v>
      </c>
      <c r="DSC81" s="321">
        <f t="shared" si="145"/>
        <v>0</v>
      </c>
      <c r="DSD81" s="321">
        <f t="shared" si="145"/>
        <v>0</v>
      </c>
      <c r="DSE81" s="321">
        <f t="shared" si="145"/>
        <v>0</v>
      </c>
      <c r="DSF81" s="321">
        <f t="shared" si="145"/>
        <v>0</v>
      </c>
      <c r="DSG81" s="321">
        <f t="shared" si="145"/>
        <v>0</v>
      </c>
      <c r="DSH81" s="321">
        <f t="shared" si="145"/>
        <v>0</v>
      </c>
      <c r="DSI81" s="321">
        <f t="shared" si="145"/>
        <v>0</v>
      </c>
      <c r="DSJ81" s="321">
        <f t="shared" si="145"/>
        <v>0</v>
      </c>
      <c r="DSK81" s="321">
        <f t="shared" si="145"/>
        <v>0</v>
      </c>
      <c r="DSL81" s="321">
        <f t="shared" si="145"/>
        <v>0</v>
      </c>
      <c r="DSM81" s="321">
        <f t="shared" si="145"/>
        <v>0</v>
      </c>
      <c r="DSN81" s="321">
        <f t="shared" si="145"/>
        <v>0</v>
      </c>
      <c r="DSO81" s="321">
        <f t="shared" si="145"/>
        <v>0</v>
      </c>
      <c r="DSP81" s="321">
        <f t="shared" si="145"/>
        <v>0</v>
      </c>
      <c r="DSQ81" s="321">
        <f t="shared" si="145"/>
        <v>0</v>
      </c>
      <c r="DSR81" s="321">
        <f t="shared" si="145"/>
        <v>0</v>
      </c>
      <c r="DSS81" s="321">
        <f t="shared" si="145"/>
        <v>0</v>
      </c>
      <c r="DST81" s="321">
        <f>DSS81*8.5%*12</f>
        <v>0</v>
      </c>
      <c r="DSU81" s="321">
        <f t="shared" si="146"/>
        <v>0</v>
      </c>
      <c r="DSV81" s="321">
        <f t="shared" si="146"/>
        <v>0</v>
      </c>
      <c r="DSW81" s="321">
        <f t="shared" si="146"/>
        <v>0</v>
      </c>
      <c r="DSX81" s="321">
        <f t="shared" si="146"/>
        <v>0</v>
      </c>
      <c r="DSY81" s="321">
        <f t="shared" si="146"/>
        <v>0</v>
      </c>
      <c r="DSZ81" s="321">
        <f t="shared" si="146"/>
        <v>0</v>
      </c>
      <c r="DTA81" s="321">
        <f t="shared" si="146"/>
        <v>0</v>
      </c>
      <c r="DTB81" s="321">
        <f t="shared" si="146"/>
        <v>0</v>
      </c>
      <c r="DTC81" s="321">
        <f t="shared" si="146"/>
        <v>0</v>
      </c>
      <c r="DTD81" s="321">
        <f t="shared" si="146"/>
        <v>0</v>
      </c>
      <c r="DTE81" s="321">
        <f t="shared" si="146"/>
        <v>0</v>
      </c>
      <c r="DTF81" s="321">
        <f t="shared" si="146"/>
        <v>0</v>
      </c>
      <c r="DTG81" s="321">
        <f t="shared" si="146"/>
        <v>0</v>
      </c>
      <c r="DTH81" s="321">
        <f t="shared" si="146"/>
        <v>0</v>
      </c>
      <c r="DTI81" s="321">
        <f t="shared" si="146"/>
        <v>0</v>
      </c>
      <c r="DTJ81" s="321">
        <f t="shared" si="146"/>
        <v>0</v>
      </c>
      <c r="DTK81" s="321">
        <f t="shared" si="146"/>
        <v>0</v>
      </c>
      <c r="DTL81" s="321">
        <f t="shared" si="146"/>
        <v>0</v>
      </c>
      <c r="DTM81" s="321">
        <f t="shared" si="146"/>
        <v>0</v>
      </c>
      <c r="DTN81" s="321">
        <f t="shared" si="146"/>
        <v>0</v>
      </c>
      <c r="DTO81" s="321">
        <f t="shared" si="146"/>
        <v>0</v>
      </c>
      <c r="DTP81" s="321">
        <f t="shared" si="146"/>
        <v>0</v>
      </c>
      <c r="DTQ81" s="321">
        <f t="shared" si="146"/>
        <v>0</v>
      </c>
      <c r="DTR81" s="321">
        <f t="shared" si="146"/>
        <v>0</v>
      </c>
      <c r="DTS81" s="321">
        <f t="shared" si="146"/>
        <v>0</v>
      </c>
      <c r="DTT81" s="321">
        <f t="shared" si="146"/>
        <v>0</v>
      </c>
      <c r="DTU81" s="321">
        <f t="shared" si="146"/>
        <v>0</v>
      </c>
      <c r="DTV81" s="321">
        <f t="shared" si="146"/>
        <v>0</v>
      </c>
      <c r="DTW81" s="321">
        <f t="shared" si="146"/>
        <v>0</v>
      </c>
      <c r="DTX81" s="321">
        <f t="shared" si="146"/>
        <v>0</v>
      </c>
      <c r="DTY81" s="321">
        <f t="shared" si="146"/>
        <v>0</v>
      </c>
      <c r="DTZ81" s="321">
        <f t="shared" si="146"/>
        <v>0</v>
      </c>
      <c r="DUA81" s="321">
        <f t="shared" si="146"/>
        <v>0</v>
      </c>
      <c r="DUB81" s="321">
        <f t="shared" si="146"/>
        <v>0</v>
      </c>
      <c r="DUC81" s="321">
        <f t="shared" si="146"/>
        <v>0</v>
      </c>
      <c r="DUD81" s="321">
        <f t="shared" si="146"/>
        <v>0</v>
      </c>
      <c r="DUE81" s="321">
        <f t="shared" si="146"/>
        <v>0</v>
      </c>
      <c r="DUF81" s="321">
        <f t="shared" si="146"/>
        <v>0</v>
      </c>
      <c r="DUG81" s="321">
        <f t="shared" si="146"/>
        <v>0</v>
      </c>
      <c r="DUH81" s="321">
        <f t="shared" si="146"/>
        <v>0</v>
      </c>
      <c r="DUI81" s="321">
        <f t="shared" si="146"/>
        <v>0</v>
      </c>
      <c r="DUJ81" s="321">
        <f t="shared" si="146"/>
        <v>0</v>
      </c>
      <c r="DUK81" s="321">
        <f t="shared" si="146"/>
        <v>0</v>
      </c>
      <c r="DUL81" s="321">
        <f t="shared" si="146"/>
        <v>0</v>
      </c>
      <c r="DUM81" s="321">
        <f t="shared" si="146"/>
        <v>0</v>
      </c>
      <c r="DUN81" s="321">
        <f t="shared" si="146"/>
        <v>0</v>
      </c>
      <c r="DUO81" s="321">
        <f t="shared" si="146"/>
        <v>0</v>
      </c>
      <c r="DUP81" s="321">
        <f t="shared" si="146"/>
        <v>0</v>
      </c>
      <c r="DUQ81" s="321">
        <f t="shared" si="146"/>
        <v>0</v>
      </c>
      <c r="DUR81" s="321">
        <f t="shared" si="146"/>
        <v>0</v>
      </c>
      <c r="DUS81" s="321">
        <f t="shared" si="146"/>
        <v>0</v>
      </c>
      <c r="DUT81" s="321">
        <f t="shared" si="146"/>
        <v>0</v>
      </c>
      <c r="DUU81" s="321">
        <f t="shared" si="146"/>
        <v>0</v>
      </c>
      <c r="DUV81" s="321">
        <f t="shared" si="146"/>
        <v>0</v>
      </c>
      <c r="DUW81" s="321">
        <f t="shared" si="146"/>
        <v>0</v>
      </c>
      <c r="DUX81" s="321">
        <f t="shared" si="146"/>
        <v>0</v>
      </c>
      <c r="DUY81" s="321">
        <f t="shared" si="146"/>
        <v>0</v>
      </c>
      <c r="DUZ81" s="321">
        <f t="shared" si="146"/>
        <v>0</v>
      </c>
      <c r="DVA81" s="321">
        <f t="shared" si="146"/>
        <v>0</v>
      </c>
      <c r="DVB81" s="321">
        <f t="shared" si="146"/>
        <v>0</v>
      </c>
      <c r="DVC81" s="321">
        <f t="shared" si="146"/>
        <v>0</v>
      </c>
      <c r="DVD81" s="321">
        <f t="shared" si="146"/>
        <v>0</v>
      </c>
      <c r="DVE81" s="321">
        <f t="shared" si="146"/>
        <v>0</v>
      </c>
      <c r="DVF81" s="321">
        <f>DVE81*8.5%*12</f>
        <v>0</v>
      </c>
      <c r="DVG81" s="321">
        <f t="shared" si="147"/>
        <v>0</v>
      </c>
      <c r="DVH81" s="321">
        <f t="shared" si="147"/>
        <v>0</v>
      </c>
      <c r="DVI81" s="321">
        <f t="shared" si="147"/>
        <v>0</v>
      </c>
      <c r="DVJ81" s="321">
        <f t="shared" si="147"/>
        <v>0</v>
      </c>
      <c r="DVK81" s="321">
        <f t="shared" si="147"/>
        <v>0</v>
      </c>
      <c r="DVL81" s="321">
        <f t="shared" si="147"/>
        <v>0</v>
      </c>
      <c r="DVM81" s="321">
        <f t="shared" si="147"/>
        <v>0</v>
      </c>
      <c r="DVN81" s="321">
        <f t="shared" si="147"/>
        <v>0</v>
      </c>
      <c r="DVO81" s="321">
        <f t="shared" si="147"/>
        <v>0</v>
      </c>
      <c r="DVP81" s="321">
        <f t="shared" si="147"/>
        <v>0</v>
      </c>
      <c r="DVQ81" s="321">
        <f t="shared" si="147"/>
        <v>0</v>
      </c>
      <c r="DVR81" s="321">
        <f t="shared" si="147"/>
        <v>0</v>
      </c>
      <c r="DVS81" s="321">
        <f t="shared" si="147"/>
        <v>0</v>
      </c>
      <c r="DVT81" s="321">
        <f t="shared" si="147"/>
        <v>0</v>
      </c>
      <c r="DVU81" s="321">
        <f t="shared" si="147"/>
        <v>0</v>
      </c>
      <c r="DVV81" s="321">
        <f t="shared" si="147"/>
        <v>0</v>
      </c>
      <c r="DVW81" s="321">
        <f t="shared" si="147"/>
        <v>0</v>
      </c>
      <c r="DVX81" s="321">
        <f t="shared" si="147"/>
        <v>0</v>
      </c>
      <c r="DVY81" s="321">
        <f t="shared" si="147"/>
        <v>0</v>
      </c>
      <c r="DVZ81" s="321">
        <f t="shared" si="147"/>
        <v>0</v>
      </c>
      <c r="DWA81" s="321">
        <f t="shared" si="147"/>
        <v>0</v>
      </c>
      <c r="DWB81" s="321">
        <f t="shared" si="147"/>
        <v>0</v>
      </c>
      <c r="DWC81" s="321">
        <f t="shared" si="147"/>
        <v>0</v>
      </c>
      <c r="DWD81" s="321">
        <f t="shared" si="147"/>
        <v>0</v>
      </c>
      <c r="DWE81" s="321">
        <f t="shared" si="147"/>
        <v>0</v>
      </c>
      <c r="DWF81" s="321">
        <f t="shared" si="147"/>
        <v>0</v>
      </c>
      <c r="DWG81" s="321">
        <f t="shared" si="147"/>
        <v>0</v>
      </c>
      <c r="DWH81" s="321">
        <f t="shared" si="147"/>
        <v>0</v>
      </c>
      <c r="DWI81" s="321">
        <f t="shared" si="147"/>
        <v>0</v>
      </c>
      <c r="DWJ81" s="321">
        <f t="shared" si="147"/>
        <v>0</v>
      </c>
      <c r="DWK81" s="321">
        <f t="shared" si="147"/>
        <v>0</v>
      </c>
      <c r="DWL81" s="321">
        <f t="shared" si="147"/>
        <v>0</v>
      </c>
      <c r="DWM81" s="321">
        <f t="shared" si="147"/>
        <v>0</v>
      </c>
      <c r="DWN81" s="321">
        <f t="shared" si="147"/>
        <v>0</v>
      </c>
      <c r="DWO81" s="321">
        <f t="shared" si="147"/>
        <v>0</v>
      </c>
      <c r="DWP81" s="321">
        <f t="shared" si="147"/>
        <v>0</v>
      </c>
      <c r="DWQ81" s="321">
        <f t="shared" si="147"/>
        <v>0</v>
      </c>
      <c r="DWR81" s="321">
        <f t="shared" si="147"/>
        <v>0</v>
      </c>
      <c r="DWS81" s="321">
        <f t="shared" si="147"/>
        <v>0</v>
      </c>
      <c r="DWT81" s="321">
        <f t="shared" si="147"/>
        <v>0</v>
      </c>
      <c r="DWU81" s="321">
        <f t="shared" si="147"/>
        <v>0</v>
      </c>
      <c r="DWV81" s="321">
        <f t="shared" si="147"/>
        <v>0</v>
      </c>
      <c r="DWW81" s="321">
        <f t="shared" si="147"/>
        <v>0</v>
      </c>
      <c r="DWX81" s="321">
        <f t="shared" si="147"/>
        <v>0</v>
      </c>
      <c r="DWY81" s="321">
        <f t="shared" si="147"/>
        <v>0</v>
      </c>
      <c r="DWZ81" s="321">
        <f t="shared" si="147"/>
        <v>0</v>
      </c>
      <c r="DXA81" s="321">
        <f t="shared" si="147"/>
        <v>0</v>
      </c>
      <c r="DXB81" s="321">
        <f t="shared" si="147"/>
        <v>0</v>
      </c>
      <c r="DXC81" s="321">
        <f t="shared" si="147"/>
        <v>0</v>
      </c>
      <c r="DXD81" s="321">
        <f t="shared" si="147"/>
        <v>0</v>
      </c>
      <c r="DXE81" s="321">
        <f t="shared" si="147"/>
        <v>0</v>
      </c>
      <c r="DXF81" s="321">
        <f t="shared" si="147"/>
        <v>0</v>
      </c>
      <c r="DXG81" s="321">
        <f t="shared" si="147"/>
        <v>0</v>
      </c>
      <c r="DXH81" s="321">
        <f t="shared" si="147"/>
        <v>0</v>
      </c>
      <c r="DXI81" s="321">
        <f t="shared" si="147"/>
        <v>0</v>
      </c>
      <c r="DXJ81" s="321">
        <f t="shared" si="147"/>
        <v>0</v>
      </c>
      <c r="DXK81" s="321">
        <f t="shared" si="147"/>
        <v>0</v>
      </c>
      <c r="DXL81" s="321">
        <f t="shared" si="147"/>
        <v>0</v>
      </c>
      <c r="DXM81" s="321">
        <f t="shared" si="147"/>
        <v>0</v>
      </c>
      <c r="DXN81" s="321">
        <f t="shared" si="147"/>
        <v>0</v>
      </c>
      <c r="DXO81" s="321">
        <f t="shared" si="147"/>
        <v>0</v>
      </c>
      <c r="DXP81" s="321">
        <f t="shared" si="147"/>
        <v>0</v>
      </c>
      <c r="DXQ81" s="321">
        <f t="shared" si="147"/>
        <v>0</v>
      </c>
      <c r="DXR81" s="321">
        <f>DXQ81*8.5%*12</f>
        <v>0</v>
      </c>
      <c r="DXS81" s="321">
        <f t="shared" si="148"/>
        <v>0</v>
      </c>
      <c r="DXT81" s="321">
        <f t="shared" si="148"/>
        <v>0</v>
      </c>
      <c r="DXU81" s="321">
        <f t="shared" si="148"/>
        <v>0</v>
      </c>
      <c r="DXV81" s="321">
        <f t="shared" si="148"/>
        <v>0</v>
      </c>
      <c r="DXW81" s="321">
        <f t="shared" si="148"/>
        <v>0</v>
      </c>
      <c r="DXX81" s="321">
        <f t="shared" si="148"/>
        <v>0</v>
      </c>
      <c r="DXY81" s="321">
        <f t="shared" si="148"/>
        <v>0</v>
      </c>
      <c r="DXZ81" s="321">
        <f t="shared" si="148"/>
        <v>0</v>
      </c>
      <c r="DYA81" s="321">
        <f t="shared" si="148"/>
        <v>0</v>
      </c>
      <c r="DYB81" s="321">
        <f t="shared" si="148"/>
        <v>0</v>
      </c>
      <c r="DYC81" s="321">
        <f t="shared" si="148"/>
        <v>0</v>
      </c>
      <c r="DYD81" s="321">
        <f t="shared" si="148"/>
        <v>0</v>
      </c>
      <c r="DYE81" s="321">
        <f t="shared" si="148"/>
        <v>0</v>
      </c>
      <c r="DYF81" s="321">
        <f t="shared" si="148"/>
        <v>0</v>
      </c>
      <c r="DYG81" s="321">
        <f t="shared" si="148"/>
        <v>0</v>
      </c>
      <c r="DYH81" s="321">
        <f t="shared" si="148"/>
        <v>0</v>
      </c>
      <c r="DYI81" s="321">
        <f t="shared" si="148"/>
        <v>0</v>
      </c>
      <c r="DYJ81" s="321">
        <f t="shared" si="148"/>
        <v>0</v>
      </c>
      <c r="DYK81" s="321">
        <f t="shared" si="148"/>
        <v>0</v>
      </c>
      <c r="DYL81" s="321">
        <f t="shared" si="148"/>
        <v>0</v>
      </c>
      <c r="DYM81" s="321">
        <f t="shared" si="148"/>
        <v>0</v>
      </c>
      <c r="DYN81" s="321">
        <f t="shared" si="148"/>
        <v>0</v>
      </c>
      <c r="DYO81" s="321">
        <f t="shared" si="148"/>
        <v>0</v>
      </c>
      <c r="DYP81" s="321">
        <f t="shared" si="148"/>
        <v>0</v>
      </c>
      <c r="DYQ81" s="321">
        <f t="shared" si="148"/>
        <v>0</v>
      </c>
      <c r="DYR81" s="321">
        <f t="shared" si="148"/>
        <v>0</v>
      </c>
      <c r="DYS81" s="321">
        <f t="shared" si="148"/>
        <v>0</v>
      </c>
      <c r="DYT81" s="321">
        <f t="shared" si="148"/>
        <v>0</v>
      </c>
      <c r="DYU81" s="321">
        <f t="shared" si="148"/>
        <v>0</v>
      </c>
      <c r="DYV81" s="321">
        <f t="shared" si="148"/>
        <v>0</v>
      </c>
      <c r="DYW81" s="321">
        <f t="shared" si="148"/>
        <v>0</v>
      </c>
      <c r="DYX81" s="321">
        <f t="shared" si="148"/>
        <v>0</v>
      </c>
      <c r="DYY81" s="321">
        <f t="shared" si="148"/>
        <v>0</v>
      </c>
      <c r="DYZ81" s="321">
        <f t="shared" si="148"/>
        <v>0</v>
      </c>
      <c r="DZA81" s="321">
        <f t="shared" si="148"/>
        <v>0</v>
      </c>
      <c r="DZB81" s="321">
        <f t="shared" si="148"/>
        <v>0</v>
      </c>
      <c r="DZC81" s="321">
        <f t="shared" si="148"/>
        <v>0</v>
      </c>
      <c r="DZD81" s="321">
        <f t="shared" si="148"/>
        <v>0</v>
      </c>
      <c r="DZE81" s="321">
        <f t="shared" si="148"/>
        <v>0</v>
      </c>
      <c r="DZF81" s="321">
        <f t="shared" si="148"/>
        <v>0</v>
      </c>
      <c r="DZG81" s="321">
        <f t="shared" si="148"/>
        <v>0</v>
      </c>
      <c r="DZH81" s="321">
        <f t="shared" si="148"/>
        <v>0</v>
      </c>
      <c r="DZI81" s="321">
        <f t="shared" si="148"/>
        <v>0</v>
      </c>
      <c r="DZJ81" s="321">
        <f t="shared" si="148"/>
        <v>0</v>
      </c>
      <c r="DZK81" s="321">
        <f t="shared" si="148"/>
        <v>0</v>
      </c>
      <c r="DZL81" s="321">
        <f t="shared" si="148"/>
        <v>0</v>
      </c>
      <c r="DZM81" s="321">
        <f t="shared" si="148"/>
        <v>0</v>
      </c>
      <c r="DZN81" s="321">
        <f t="shared" si="148"/>
        <v>0</v>
      </c>
      <c r="DZO81" s="321">
        <f t="shared" si="148"/>
        <v>0</v>
      </c>
      <c r="DZP81" s="321">
        <f t="shared" si="148"/>
        <v>0</v>
      </c>
      <c r="DZQ81" s="321">
        <f t="shared" si="148"/>
        <v>0</v>
      </c>
      <c r="DZR81" s="321">
        <f t="shared" si="148"/>
        <v>0</v>
      </c>
      <c r="DZS81" s="321">
        <f t="shared" si="148"/>
        <v>0</v>
      </c>
      <c r="DZT81" s="321">
        <f t="shared" si="148"/>
        <v>0</v>
      </c>
      <c r="DZU81" s="321">
        <f t="shared" si="148"/>
        <v>0</v>
      </c>
      <c r="DZV81" s="321">
        <f t="shared" si="148"/>
        <v>0</v>
      </c>
      <c r="DZW81" s="321">
        <f t="shared" si="148"/>
        <v>0</v>
      </c>
      <c r="DZX81" s="321">
        <f t="shared" si="148"/>
        <v>0</v>
      </c>
      <c r="DZY81" s="321">
        <f t="shared" si="148"/>
        <v>0</v>
      </c>
      <c r="DZZ81" s="321">
        <f t="shared" si="148"/>
        <v>0</v>
      </c>
      <c r="EAA81" s="321">
        <f t="shared" si="148"/>
        <v>0</v>
      </c>
      <c r="EAB81" s="321">
        <f t="shared" si="148"/>
        <v>0</v>
      </c>
      <c r="EAC81" s="321">
        <f t="shared" si="148"/>
        <v>0</v>
      </c>
      <c r="EAD81" s="321">
        <f>EAC81*8.5%*12</f>
        <v>0</v>
      </c>
      <c r="EAE81" s="321">
        <f t="shared" si="149"/>
        <v>0</v>
      </c>
      <c r="EAF81" s="321">
        <f t="shared" si="149"/>
        <v>0</v>
      </c>
      <c r="EAG81" s="321">
        <f t="shared" si="149"/>
        <v>0</v>
      </c>
      <c r="EAH81" s="321">
        <f t="shared" si="149"/>
        <v>0</v>
      </c>
      <c r="EAI81" s="321">
        <f t="shared" si="149"/>
        <v>0</v>
      </c>
      <c r="EAJ81" s="321">
        <f t="shared" si="149"/>
        <v>0</v>
      </c>
      <c r="EAK81" s="321">
        <f t="shared" si="149"/>
        <v>0</v>
      </c>
      <c r="EAL81" s="321">
        <f t="shared" si="149"/>
        <v>0</v>
      </c>
      <c r="EAM81" s="321">
        <f t="shared" si="149"/>
        <v>0</v>
      </c>
      <c r="EAN81" s="321">
        <f t="shared" si="149"/>
        <v>0</v>
      </c>
      <c r="EAO81" s="321">
        <f t="shared" si="149"/>
        <v>0</v>
      </c>
      <c r="EAP81" s="321">
        <f t="shared" si="149"/>
        <v>0</v>
      </c>
      <c r="EAQ81" s="321">
        <f t="shared" si="149"/>
        <v>0</v>
      </c>
      <c r="EAR81" s="321">
        <f t="shared" si="149"/>
        <v>0</v>
      </c>
      <c r="EAS81" s="321">
        <f t="shared" si="149"/>
        <v>0</v>
      </c>
      <c r="EAT81" s="321">
        <f t="shared" si="149"/>
        <v>0</v>
      </c>
      <c r="EAU81" s="321">
        <f t="shared" si="149"/>
        <v>0</v>
      </c>
      <c r="EAV81" s="321">
        <f t="shared" si="149"/>
        <v>0</v>
      </c>
      <c r="EAW81" s="321">
        <f t="shared" si="149"/>
        <v>0</v>
      </c>
      <c r="EAX81" s="321">
        <f t="shared" si="149"/>
        <v>0</v>
      </c>
      <c r="EAY81" s="321">
        <f t="shared" si="149"/>
        <v>0</v>
      </c>
      <c r="EAZ81" s="321">
        <f t="shared" si="149"/>
        <v>0</v>
      </c>
      <c r="EBA81" s="321">
        <f t="shared" si="149"/>
        <v>0</v>
      </c>
      <c r="EBB81" s="321">
        <f t="shared" si="149"/>
        <v>0</v>
      </c>
      <c r="EBC81" s="321">
        <f t="shared" si="149"/>
        <v>0</v>
      </c>
      <c r="EBD81" s="321">
        <f t="shared" si="149"/>
        <v>0</v>
      </c>
      <c r="EBE81" s="321">
        <f t="shared" si="149"/>
        <v>0</v>
      </c>
      <c r="EBF81" s="321">
        <f t="shared" si="149"/>
        <v>0</v>
      </c>
      <c r="EBG81" s="321">
        <f t="shared" si="149"/>
        <v>0</v>
      </c>
      <c r="EBH81" s="321">
        <f t="shared" si="149"/>
        <v>0</v>
      </c>
      <c r="EBI81" s="321">
        <f t="shared" si="149"/>
        <v>0</v>
      </c>
      <c r="EBJ81" s="321">
        <f t="shared" si="149"/>
        <v>0</v>
      </c>
      <c r="EBK81" s="321">
        <f t="shared" si="149"/>
        <v>0</v>
      </c>
      <c r="EBL81" s="321">
        <f t="shared" si="149"/>
        <v>0</v>
      </c>
      <c r="EBM81" s="321">
        <f t="shared" si="149"/>
        <v>0</v>
      </c>
      <c r="EBN81" s="321">
        <f t="shared" si="149"/>
        <v>0</v>
      </c>
      <c r="EBO81" s="321">
        <f t="shared" si="149"/>
        <v>0</v>
      </c>
      <c r="EBP81" s="321">
        <f t="shared" si="149"/>
        <v>0</v>
      </c>
      <c r="EBQ81" s="321">
        <f t="shared" si="149"/>
        <v>0</v>
      </c>
      <c r="EBR81" s="321">
        <f t="shared" si="149"/>
        <v>0</v>
      </c>
      <c r="EBS81" s="321">
        <f t="shared" si="149"/>
        <v>0</v>
      </c>
      <c r="EBT81" s="321">
        <f t="shared" si="149"/>
        <v>0</v>
      </c>
      <c r="EBU81" s="321">
        <f t="shared" si="149"/>
        <v>0</v>
      </c>
      <c r="EBV81" s="321">
        <f t="shared" si="149"/>
        <v>0</v>
      </c>
      <c r="EBW81" s="321">
        <f t="shared" si="149"/>
        <v>0</v>
      </c>
      <c r="EBX81" s="321">
        <f t="shared" si="149"/>
        <v>0</v>
      </c>
      <c r="EBY81" s="321">
        <f t="shared" si="149"/>
        <v>0</v>
      </c>
      <c r="EBZ81" s="321">
        <f t="shared" si="149"/>
        <v>0</v>
      </c>
      <c r="ECA81" s="321">
        <f t="shared" si="149"/>
        <v>0</v>
      </c>
      <c r="ECB81" s="321">
        <f t="shared" si="149"/>
        <v>0</v>
      </c>
      <c r="ECC81" s="321">
        <f t="shared" si="149"/>
        <v>0</v>
      </c>
      <c r="ECD81" s="321">
        <f t="shared" si="149"/>
        <v>0</v>
      </c>
      <c r="ECE81" s="321">
        <f t="shared" si="149"/>
        <v>0</v>
      </c>
      <c r="ECF81" s="321">
        <f t="shared" si="149"/>
        <v>0</v>
      </c>
      <c r="ECG81" s="321">
        <f t="shared" si="149"/>
        <v>0</v>
      </c>
      <c r="ECH81" s="321">
        <f t="shared" si="149"/>
        <v>0</v>
      </c>
      <c r="ECI81" s="321">
        <f t="shared" si="149"/>
        <v>0</v>
      </c>
      <c r="ECJ81" s="321">
        <f t="shared" si="149"/>
        <v>0</v>
      </c>
      <c r="ECK81" s="321">
        <f t="shared" si="149"/>
        <v>0</v>
      </c>
      <c r="ECL81" s="321">
        <f t="shared" si="149"/>
        <v>0</v>
      </c>
      <c r="ECM81" s="321">
        <f t="shared" si="149"/>
        <v>0</v>
      </c>
      <c r="ECN81" s="321">
        <f t="shared" si="149"/>
        <v>0</v>
      </c>
      <c r="ECO81" s="321">
        <f t="shared" si="149"/>
        <v>0</v>
      </c>
      <c r="ECP81" s="321">
        <f>ECO81*8.5%*12</f>
        <v>0</v>
      </c>
      <c r="ECQ81" s="321">
        <f t="shared" si="150"/>
        <v>0</v>
      </c>
      <c r="ECR81" s="321">
        <f t="shared" si="150"/>
        <v>0</v>
      </c>
      <c r="ECS81" s="321">
        <f t="shared" si="150"/>
        <v>0</v>
      </c>
      <c r="ECT81" s="321">
        <f t="shared" si="150"/>
        <v>0</v>
      </c>
      <c r="ECU81" s="321">
        <f t="shared" si="150"/>
        <v>0</v>
      </c>
      <c r="ECV81" s="321">
        <f t="shared" si="150"/>
        <v>0</v>
      </c>
      <c r="ECW81" s="321">
        <f t="shared" si="150"/>
        <v>0</v>
      </c>
      <c r="ECX81" s="321">
        <f t="shared" si="150"/>
        <v>0</v>
      </c>
      <c r="ECY81" s="321">
        <f t="shared" si="150"/>
        <v>0</v>
      </c>
      <c r="ECZ81" s="321">
        <f t="shared" si="150"/>
        <v>0</v>
      </c>
      <c r="EDA81" s="321">
        <f t="shared" si="150"/>
        <v>0</v>
      </c>
      <c r="EDB81" s="321">
        <f t="shared" si="150"/>
        <v>0</v>
      </c>
      <c r="EDC81" s="321">
        <f t="shared" si="150"/>
        <v>0</v>
      </c>
      <c r="EDD81" s="321">
        <f t="shared" si="150"/>
        <v>0</v>
      </c>
      <c r="EDE81" s="321">
        <f t="shared" si="150"/>
        <v>0</v>
      </c>
      <c r="EDF81" s="321">
        <f t="shared" si="150"/>
        <v>0</v>
      </c>
      <c r="EDG81" s="321">
        <f t="shared" si="150"/>
        <v>0</v>
      </c>
      <c r="EDH81" s="321">
        <f t="shared" si="150"/>
        <v>0</v>
      </c>
      <c r="EDI81" s="321">
        <f t="shared" si="150"/>
        <v>0</v>
      </c>
      <c r="EDJ81" s="321">
        <f t="shared" si="150"/>
        <v>0</v>
      </c>
      <c r="EDK81" s="321">
        <f t="shared" si="150"/>
        <v>0</v>
      </c>
      <c r="EDL81" s="321">
        <f t="shared" si="150"/>
        <v>0</v>
      </c>
      <c r="EDM81" s="321">
        <f t="shared" si="150"/>
        <v>0</v>
      </c>
      <c r="EDN81" s="321">
        <f t="shared" si="150"/>
        <v>0</v>
      </c>
      <c r="EDO81" s="321">
        <f t="shared" si="150"/>
        <v>0</v>
      </c>
      <c r="EDP81" s="321">
        <f t="shared" si="150"/>
        <v>0</v>
      </c>
      <c r="EDQ81" s="321">
        <f t="shared" si="150"/>
        <v>0</v>
      </c>
      <c r="EDR81" s="321">
        <f t="shared" si="150"/>
        <v>0</v>
      </c>
      <c r="EDS81" s="321">
        <f t="shared" si="150"/>
        <v>0</v>
      </c>
      <c r="EDT81" s="321">
        <f t="shared" si="150"/>
        <v>0</v>
      </c>
      <c r="EDU81" s="321">
        <f t="shared" si="150"/>
        <v>0</v>
      </c>
      <c r="EDV81" s="321">
        <f t="shared" si="150"/>
        <v>0</v>
      </c>
      <c r="EDW81" s="321">
        <f t="shared" si="150"/>
        <v>0</v>
      </c>
      <c r="EDX81" s="321">
        <f t="shared" si="150"/>
        <v>0</v>
      </c>
      <c r="EDY81" s="321">
        <f t="shared" si="150"/>
        <v>0</v>
      </c>
      <c r="EDZ81" s="321">
        <f t="shared" si="150"/>
        <v>0</v>
      </c>
      <c r="EEA81" s="321">
        <f t="shared" si="150"/>
        <v>0</v>
      </c>
      <c r="EEB81" s="321">
        <f t="shared" si="150"/>
        <v>0</v>
      </c>
      <c r="EEC81" s="321">
        <f t="shared" si="150"/>
        <v>0</v>
      </c>
      <c r="EED81" s="321">
        <f t="shared" si="150"/>
        <v>0</v>
      </c>
      <c r="EEE81" s="321">
        <f t="shared" si="150"/>
        <v>0</v>
      </c>
      <c r="EEF81" s="321">
        <f t="shared" si="150"/>
        <v>0</v>
      </c>
      <c r="EEG81" s="321">
        <f t="shared" si="150"/>
        <v>0</v>
      </c>
      <c r="EEH81" s="321">
        <f t="shared" si="150"/>
        <v>0</v>
      </c>
      <c r="EEI81" s="321">
        <f t="shared" si="150"/>
        <v>0</v>
      </c>
      <c r="EEJ81" s="321">
        <f t="shared" si="150"/>
        <v>0</v>
      </c>
      <c r="EEK81" s="321">
        <f t="shared" si="150"/>
        <v>0</v>
      </c>
      <c r="EEL81" s="321">
        <f t="shared" si="150"/>
        <v>0</v>
      </c>
      <c r="EEM81" s="321">
        <f t="shared" si="150"/>
        <v>0</v>
      </c>
      <c r="EEN81" s="321">
        <f t="shared" si="150"/>
        <v>0</v>
      </c>
      <c r="EEO81" s="321">
        <f t="shared" si="150"/>
        <v>0</v>
      </c>
      <c r="EEP81" s="321">
        <f t="shared" si="150"/>
        <v>0</v>
      </c>
      <c r="EEQ81" s="321">
        <f t="shared" si="150"/>
        <v>0</v>
      </c>
      <c r="EER81" s="321">
        <f t="shared" si="150"/>
        <v>0</v>
      </c>
      <c r="EES81" s="321">
        <f t="shared" si="150"/>
        <v>0</v>
      </c>
      <c r="EET81" s="321">
        <f t="shared" si="150"/>
        <v>0</v>
      </c>
      <c r="EEU81" s="321">
        <f t="shared" si="150"/>
        <v>0</v>
      </c>
      <c r="EEV81" s="321">
        <f t="shared" si="150"/>
        <v>0</v>
      </c>
      <c r="EEW81" s="321">
        <f t="shared" si="150"/>
        <v>0</v>
      </c>
      <c r="EEX81" s="321">
        <f t="shared" si="150"/>
        <v>0</v>
      </c>
      <c r="EEY81" s="321">
        <f t="shared" si="150"/>
        <v>0</v>
      </c>
      <c r="EEZ81" s="321">
        <f t="shared" si="150"/>
        <v>0</v>
      </c>
      <c r="EFA81" s="321">
        <f t="shared" si="150"/>
        <v>0</v>
      </c>
      <c r="EFB81" s="321">
        <f>EFA81*8.5%*12</f>
        <v>0</v>
      </c>
      <c r="EFC81" s="321">
        <f t="shared" si="151"/>
        <v>0</v>
      </c>
      <c r="EFD81" s="321">
        <f t="shared" si="151"/>
        <v>0</v>
      </c>
      <c r="EFE81" s="321">
        <f t="shared" si="151"/>
        <v>0</v>
      </c>
      <c r="EFF81" s="321">
        <f t="shared" si="151"/>
        <v>0</v>
      </c>
      <c r="EFG81" s="321">
        <f t="shared" si="151"/>
        <v>0</v>
      </c>
      <c r="EFH81" s="321">
        <f t="shared" si="151"/>
        <v>0</v>
      </c>
      <c r="EFI81" s="321">
        <f t="shared" si="151"/>
        <v>0</v>
      </c>
      <c r="EFJ81" s="321">
        <f t="shared" si="151"/>
        <v>0</v>
      </c>
      <c r="EFK81" s="321">
        <f t="shared" si="151"/>
        <v>0</v>
      </c>
      <c r="EFL81" s="321">
        <f t="shared" si="151"/>
        <v>0</v>
      </c>
      <c r="EFM81" s="321">
        <f t="shared" si="151"/>
        <v>0</v>
      </c>
      <c r="EFN81" s="321">
        <f t="shared" si="151"/>
        <v>0</v>
      </c>
      <c r="EFO81" s="321">
        <f t="shared" si="151"/>
        <v>0</v>
      </c>
      <c r="EFP81" s="321">
        <f t="shared" si="151"/>
        <v>0</v>
      </c>
      <c r="EFQ81" s="321">
        <f t="shared" si="151"/>
        <v>0</v>
      </c>
      <c r="EFR81" s="321">
        <f t="shared" si="151"/>
        <v>0</v>
      </c>
      <c r="EFS81" s="321">
        <f t="shared" si="151"/>
        <v>0</v>
      </c>
      <c r="EFT81" s="321">
        <f t="shared" si="151"/>
        <v>0</v>
      </c>
      <c r="EFU81" s="321">
        <f t="shared" si="151"/>
        <v>0</v>
      </c>
      <c r="EFV81" s="321">
        <f t="shared" si="151"/>
        <v>0</v>
      </c>
      <c r="EFW81" s="321">
        <f t="shared" si="151"/>
        <v>0</v>
      </c>
      <c r="EFX81" s="321">
        <f t="shared" si="151"/>
        <v>0</v>
      </c>
      <c r="EFY81" s="321">
        <f t="shared" si="151"/>
        <v>0</v>
      </c>
      <c r="EFZ81" s="321">
        <f t="shared" si="151"/>
        <v>0</v>
      </c>
      <c r="EGA81" s="321">
        <f t="shared" si="151"/>
        <v>0</v>
      </c>
      <c r="EGB81" s="321">
        <f t="shared" si="151"/>
        <v>0</v>
      </c>
      <c r="EGC81" s="321">
        <f t="shared" si="151"/>
        <v>0</v>
      </c>
      <c r="EGD81" s="321">
        <f t="shared" si="151"/>
        <v>0</v>
      </c>
      <c r="EGE81" s="321">
        <f t="shared" si="151"/>
        <v>0</v>
      </c>
      <c r="EGF81" s="321">
        <f t="shared" si="151"/>
        <v>0</v>
      </c>
      <c r="EGG81" s="321">
        <f t="shared" si="151"/>
        <v>0</v>
      </c>
      <c r="EGH81" s="321">
        <f t="shared" si="151"/>
        <v>0</v>
      </c>
      <c r="EGI81" s="321">
        <f t="shared" si="151"/>
        <v>0</v>
      </c>
      <c r="EGJ81" s="321">
        <f t="shared" si="151"/>
        <v>0</v>
      </c>
      <c r="EGK81" s="321">
        <f t="shared" si="151"/>
        <v>0</v>
      </c>
      <c r="EGL81" s="321">
        <f t="shared" si="151"/>
        <v>0</v>
      </c>
      <c r="EGM81" s="321">
        <f t="shared" si="151"/>
        <v>0</v>
      </c>
      <c r="EGN81" s="321">
        <f t="shared" si="151"/>
        <v>0</v>
      </c>
      <c r="EGO81" s="321">
        <f t="shared" si="151"/>
        <v>0</v>
      </c>
      <c r="EGP81" s="321">
        <f t="shared" si="151"/>
        <v>0</v>
      </c>
      <c r="EGQ81" s="321">
        <f t="shared" si="151"/>
        <v>0</v>
      </c>
      <c r="EGR81" s="321">
        <f t="shared" si="151"/>
        <v>0</v>
      </c>
      <c r="EGS81" s="321">
        <f t="shared" si="151"/>
        <v>0</v>
      </c>
      <c r="EGT81" s="321">
        <f t="shared" si="151"/>
        <v>0</v>
      </c>
      <c r="EGU81" s="321">
        <f t="shared" si="151"/>
        <v>0</v>
      </c>
      <c r="EGV81" s="321">
        <f t="shared" si="151"/>
        <v>0</v>
      </c>
      <c r="EGW81" s="321">
        <f t="shared" si="151"/>
        <v>0</v>
      </c>
      <c r="EGX81" s="321">
        <f t="shared" si="151"/>
        <v>0</v>
      </c>
      <c r="EGY81" s="321">
        <f t="shared" si="151"/>
        <v>0</v>
      </c>
      <c r="EGZ81" s="321">
        <f t="shared" si="151"/>
        <v>0</v>
      </c>
      <c r="EHA81" s="321">
        <f t="shared" si="151"/>
        <v>0</v>
      </c>
      <c r="EHB81" s="321">
        <f t="shared" si="151"/>
        <v>0</v>
      </c>
      <c r="EHC81" s="321">
        <f t="shared" si="151"/>
        <v>0</v>
      </c>
      <c r="EHD81" s="321">
        <f t="shared" si="151"/>
        <v>0</v>
      </c>
      <c r="EHE81" s="321">
        <f t="shared" si="151"/>
        <v>0</v>
      </c>
      <c r="EHF81" s="321">
        <f t="shared" si="151"/>
        <v>0</v>
      </c>
      <c r="EHG81" s="321">
        <f t="shared" si="151"/>
        <v>0</v>
      </c>
      <c r="EHH81" s="321">
        <f t="shared" si="151"/>
        <v>0</v>
      </c>
      <c r="EHI81" s="321">
        <f t="shared" si="151"/>
        <v>0</v>
      </c>
      <c r="EHJ81" s="321">
        <f t="shared" si="151"/>
        <v>0</v>
      </c>
      <c r="EHK81" s="321">
        <f t="shared" si="151"/>
        <v>0</v>
      </c>
      <c r="EHL81" s="321">
        <f t="shared" si="151"/>
        <v>0</v>
      </c>
      <c r="EHM81" s="321">
        <f t="shared" si="151"/>
        <v>0</v>
      </c>
      <c r="EHN81" s="321">
        <f>EHM81*8.5%*12</f>
        <v>0</v>
      </c>
      <c r="EHO81" s="321">
        <f t="shared" si="152"/>
        <v>0</v>
      </c>
      <c r="EHP81" s="321">
        <f t="shared" si="152"/>
        <v>0</v>
      </c>
      <c r="EHQ81" s="321">
        <f t="shared" si="152"/>
        <v>0</v>
      </c>
      <c r="EHR81" s="321">
        <f t="shared" si="152"/>
        <v>0</v>
      </c>
      <c r="EHS81" s="321">
        <f t="shared" si="152"/>
        <v>0</v>
      </c>
      <c r="EHT81" s="321">
        <f t="shared" si="152"/>
        <v>0</v>
      </c>
      <c r="EHU81" s="321">
        <f t="shared" si="152"/>
        <v>0</v>
      </c>
      <c r="EHV81" s="321">
        <f t="shared" si="152"/>
        <v>0</v>
      </c>
      <c r="EHW81" s="321">
        <f t="shared" si="152"/>
        <v>0</v>
      </c>
      <c r="EHX81" s="321">
        <f t="shared" si="152"/>
        <v>0</v>
      </c>
      <c r="EHY81" s="321">
        <f t="shared" si="152"/>
        <v>0</v>
      </c>
      <c r="EHZ81" s="321">
        <f t="shared" si="152"/>
        <v>0</v>
      </c>
      <c r="EIA81" s="321">
        <f t="shared" si="152"/>
        <v>0</v>
      </c>
      <c r="EIB81" s="321">
        <f t="shared" si="152"/>
        <v>0</v>
      </c>
      <c r="EIC81" s="321">
        <f t="shared" si="152"/>
        <v>0</v>
      </c>
      <c r="EID81" s="321">
        <f t="shared" si="152"/>
        <v>0</v>
      </c>
      <c r="EIE81" s="321">
        <f t="shared" si="152"/>
        <v>0</v>
      </c>
      <c r="EIF81" s="321">
        <f t="shared" si="152"/>
        <v>0</v>
      </c>
      <c r="EIG81" s="321">
        <f t="shared" si="152"/>
        <v>0</v>
      </c>
      <c r="EIH81" s="321">
        <f t="shared" si="152"/>
        <v>0</v>
      </c>
      <c r="EII81" s="321">
        <f t="shared" si="152"/>
        <v>0</v>
      </c>
      <c r="EIJ81" s="321">
        <f t="shared" si="152"/>
        <v>0</v>
      </c>
      <c r="EIK81" s="321">
        <f t="shared" si="152"/>
        <v>0</v>
      </c>
      <c r="EIL81" s="321">
        <f t="shared" si="152"/>
        <v>0</v>
      </c>
      <c r="EIM81" s="321">
        <f t="shared" si="152"/>
        <v>0</v>
      </c>
      <c r="EIN81" s="321">
        <f t="shared" si="152"/>
        <v>0</v>
      </c>
      <c r="EIO81" s="321">
        <f t="shared" si="152"/>
        <v>0</v>
      </c>
      <c r="EIP81" s="321">
        <f t="shared" si="152"/>
        <v>0</v>
      </c>
      <c r="EIQ81" s="321">
        <f t="shared" si="152"/>
        <v>0</v>
      </c>
      <c r="EIR81" s="321">
        <f t="shared" si="152"/>
        <v>0</v>
      </c>
      <c r="EIS81" s="321">
        <f t="shared" si="152"/>
        <v>0</v>
      </c>
      <c r="EIT81" s="321">
        <f t="shared" si="152"/>
        <v>0</v>
      </c>
      <c r="EIU81" s="321">
        <f t="shared" si="152"/>
        <v>0</v>
      </c>
      <c r="EIV81" s="321">
        <f t="shared" si="152"/>
        <v>0</v>
      </c>
      <c r="EIW81" s="321">
        <f t="shared" si="152"/>
        <v>0</v>
      </c>
      <c r="EIX81" s="321">
        <f t="shared" si="152"/>
        <v>0</v>
      </c>
      <c r="EIY81" s="321">
        <f t="shared" si="152"/>
        <v>0</v>
      </c>
      <c r="EIZ81" s="321">
        <f t="shared" si="152"/>
        <v>0</v>
      </c>
      <c r="EJA81" s="321">
        <f t="shared" si="152"/>
        <v>0</v>
      </c>
      <c r="EJB81" s="321">
        <f t="shared" si="152"/>
        <v>0</v>
      </c>
      <c r="EJC81" s="321">
        <f t="shared" si="152"/>
        <v>0</v>
      </c>
      <c r="EJD81" s="321">
        <f t="shared" si="152"/>
        <v>0</v>
      </c>
      <c r="EJE81" s="321">
        <f t="shared" si="152"/>
        <v>0</v>
      </c>
      <c r="EJF81" s="321">
        <f t="shared" si="152"/>
        <v>0</v>
      </c>
      <c r="EJG81" s="321">
        <f t="shared" si="152"/>
        <v>0</v>
      </c>
      <c r="EJH81" s="321">
        <f t="shared" si="152"/>
        <v>0</v>
      </c>
      <c r="EJI81" s="321">
        <f t="shared" si="152"/>
        <v>0</v>
      </c>
      <c r="EJJ81" s="321">
        <f t="shared" si="152"/>
        <v>0</v>
      </c>
      <c r="EJK81" s="321">
        <f t="shared" si="152"/>
        <v>0</v>
      </c>
      <c r="EJL81" s="321">
        <f t="shared" si="152"/>
        <v>0</v>
      </c>
      <c r="EJM81" s="321">
        <f t="shared" si="152"/>
        <v>0</v>
      </c>
      <c r="EJN81" s="321">
        <f t="shared" si="152"/>
        <v>0</v>
      </c>
      <c r="EJO81" s="321">
        <f t="shared" si="152"/>
        <v>0</v>
      </c>
      <c r="EJP81" s="321">
        <f t="shared" si="152"/>
        <v>0</v>
      </c>
      <c r="EJQ81" s="321">
        <f t="shared" si="152"/>
        <v>0</v>
      </c>
      <c r="EJR81" s="321">
        <f t="shared" si="152"/>
        <v>0</v>
      </c>
      <c r="EJS81" s="321">
        <f t="shared" si="152"/>
        <v>0</v>
      </c>
      <c r="EJT81" s="321">
        <f t="shared" si="152"/>
        <v>0</v>
      </c>
      <c r="EJU81" s="321">
        <f t="shared" si="152"/>
        <v>0</v>
      </c>
      <c r="EJV81" s="321">
        <f t="shared" si="152"/>
        <v>0</v>
      </c>
      <c r="EJW81" s="321">
        <f t="shared" si="152"/>
        <v>0</v>
      </c>
      <c r="EJX81" s="321">
        <f t="shared" si="152"/>
        <v>0</v>
      </c>
      <c r="EJY81" s="321">
        <f t="shared" si="152"/>
        <v>0</v>
      </c>
      <c r="EJZ81" s="321">
        <f>EJY81*8.5%*12</f>
        <v>0</v>
      </c>
      <c r="EKA81" s="321">
        <f t="shared" si="153"/>
        <v>0</v>
      </c>
      <c r="EKB81" s="321">
        <f t="shared" si="153"/>
        <v>0</v>
      </c>
      <c r="EKC81" s="321">
        <f t="shared" si="153"/>
        <v>0</v>
      </c>
      <c r="EKD81" s="321">
        <f t="shared" si="153"/>
        <v>0</v>
      </c>
      <c r="EKE81" s="321">
        <f t="shared" si="153"/>
        <v>0</v>
      </c>
      <c r="EKF81" s="321">
        <f t="shared" si="153"/>
        <v>0</v>
      </c>
      <c r="EKG81" s="321">
        <f t="shared" si="153"/>
        <v>0</v>
      </c>
      <c r="EKH81" s="321">
        <f t="shared" si="153"/>
        <v>0</v>
      </c>
      <c r="EKI81" s="321">
        <f t="shared" si="153"/>
        <v>0</v>
      </c>
      <c r="EKJ81" s="321">
        <f t="shared" si="153"/>
        <v>0</v>
      </c>
      <c r="EKK81" s="321">
        <f t="shared" si="153"/>
        <v>0</v>
      </c>
      <c r="EKL81" s="321">
        <f t="shared" si="153"/>
        <v>0</v>
      </c>
      <c r="EKM81" s="321">
        <f t="shared" si="153"/>
        <v>0</v>
      </c>
      <c r="EKN81" s="321">
        <f t="shared" si="153"/>
        <v>0</v>
      </c>
      <c r="EKO81" s="321">
        <f t="shared" si="153"/>
        <v>0</v>
      </c>
      <c r="EKP81" s="321">
        <f t="shared" si="153"/>
        <v>0</v>
      </c>
      <c r="EKQ81" s="321">
        <f t="shared" si="153"/>
        <v>0</v>
      </c>
      <c r="EKR81" s="321">
        <f t="shared" si="153"/>
        <v>0</v>
      </c>
      <c r="EKS81" s="321">
        <f t="shared" si="153"/>
        <v>0</v>
      </c>
      <c r="EKT81" s="321">
        <f t="shared" si="153"/>
        <v>0</v>
      </c>
      <c r="EKU81" s="321">
        <f t="shared" si="153"/>
        <v>0</v>
      </c>
      <c r="EKV81" s="321">
        <f t="shared" si="153"/>
        <v>0</v>
      </c>
      <c r="EKW81" s="321">
        <f t="shared" si="153"/>
        <v>0</v>
      </c>
      <c r="EKX81" s="321">
        <f t="shared" si="153"/>
        <v>0</v>
      </c>
      <c r="EKY81" s="321">
        <f t="shared" si="153"/>
        <v>0</v>
      </c>
      <c r="EKZ81" s="321">
        <f t="shared" si="153"/>
        <v>0</v>
      </c>
      <c r="ELA81" s="321">
        <f t="shared" si="153"/>
        <v>0</v>
      </c>
      <c r="ELB81" s="321">
        <f t="shared" si="153"/>
        <v>0</v>
      </c>
      <c r="ELC81" s="321">
        <f t="shared" si="153"/>
        <v>0</v>
      </c>
      <c r="ELD81" s="321">
        <f t="shared" si="153"/>
        <v>0</v>
      </c>
      <c r="ELE81" s="321">
        <f t="shared" si="153"/>
        <v>0</v>
      </c>
      <c r="ELF81" s="321">
        <f t="shared" si="153"/>
        <v>0</v>
      </c>
      <c r="ELG81" s="321">
        <f t="shared" si="153"/>
        <v>0</v>
      </c>
      <c r="ELH81" s="321">
        <f t="shared" si="153"/>
        <v>0</v>
      </c>
      <c r="ELI81" s="321">
        <f t="shared" si="153"/>
        <v>0</v>
      </c>
      <c r="ELJ81" s="321">
        <f t="shared" si="153"/>
        <v>0</v>
      </c>
      <c r="ELK81" s="321">
        <f t="shared" si="153"/>
        <v>0</v>
      </c>
      <c r="ELL81" s="321">
        <f t="shared" si="153"/>
        <v>0</v>
      </c>
      <c r="ELM81" s="321">
        <f t="shared" si="153"/>
        <v>0</v>
      </c>
      <c r="ELN81" s="321">
        <f t="shared" si="153"/>
        <v>0</v>
      </c>
      <c r="ELO81" s="321">
        <f t="shared" si="153"/>
        <v>0</v>
      </c>
      <c r="ELP81" s="321">
        <f t="shared" si="153"/>
        <v>0</v>
      </c>
      <c r="ELQ81" s="321">
        <f t="shared" si="153"/>
        <v>0</v>
      </c>
      <c r="ELR81" s="321">
        <f t="shared" si="153"/>
        <v>0</v>
      </c>
      <c r="ELS81" s="321">
        <f t="shared" si="153"/>
        <v>0</v>
      </c>
      <c r="ELT81" s="321">
        <f t="shared" si="153"/>
        <v>0</v>
      </c>
      <c r="ELU81" s="321">
        <f t="shared" si="153"/>
        <v>0</v>
      </c>
      <c r="ELV81" s="321">
        <f t="shared" si="153"/>
        <v>0</v>
      </c>
      <c r="ELW81" s="321">
        <f t="shared" si="153"/>
        <v>0</v>
      </c>
      <c r="ELX81" s="321">
        <f t="shared" si="153"/>
        <v>0</v>
      </c>
      <c r="ELY81" s="321">
        <f t="shared" si="153"/>
        <v>0</v>
      </c>
      <c r="ELZ81" s="321">
        <f t="shared" si="153"/>
        <v>0</v>
      </c>
      <c r="EMA81" s="321">
        <f t="shared" si="153"/>
        <v>0</v>
      </c>
      <c r="EMB81" s="321">
        <f t="shared" si="153"/>
        <v>0</v>
      </c>
      <c r="EMC81" s="321">
        <f t="shared" si="153"/>
        <v>0</v>
      </c>
      <c r="EMD81" s="321">
        <f t="shared" si="153"/>
        <v>0</v>
      </c>
      <c r="EME81" s="321">
        <f t="shared" si="153"/>
        <v>0</v>
      </c>
      <c r="EMF81" s="321">
        <f t="shared" si="153"/>
        <v>0</v>
      </c>
      <c r="EMG81" s="321">
        <f t="shared" si="153"/>
        <v>0</v>
      </c>
      <c r="EMH81" s="321">
        <f t="shared" si="153"/>
        <v>0</v>
      </c>
      <c r="EMI81" s="321">
        <f t="shared" si="153"/>
        <v>0</v>
      </c>
      <c r="EMJ81" s="321">
        <f t="shared" si="153"/>
        <v>0</v>
      </c>
      <c r="EMK81" s="321">
        <f t="shared" si="153"/>
        <v>0</v>
      </c>
      <c r="EML81" s="321">
        <f>EMK81*8.5%*12</f>
        <v>0</v>
      </c>
      <c r="EMM81" s="321">
        <f t="shared" si="154"/>
        <v>0</v>
      </c>
      <c r="EMN81" s="321">
        <f t="shared" si="154"/>
        <v>0</v>
      </c>
      <c r="EMO81" s="321">
        <f t="shared" si="154"/>
        <v>0</v>
      </c>
      <c r="EMP81" s="321">
        <f t="shared" si="154"/>
        <v>0</v>
      </c>
      <c r="EMQ81" s="321">
        <f t="shared" si="154"/>
        <v>0</v>
      </c>
      <c r="EMR81" s="321">
        <f t="shared" si="154"/>
        <v>0</v>
      </c>
      <c r="EMS81" s="321">
        <f t="shared" si="154"/>
        <v>0</v>
      </c>
      <c r="EMT81" s="321">
        <f t="shared" si="154"/>
        <v>0</v>
      </c>
      <c r="EMU81" s="321">
        <f t="shared" si="154"/>
        <v>0</v>
      </c>
      <c r="EMV81" s="321">
        <f t="shared" si="154"/>
        <v>0</v>
      </c>
      <c r="EMW81" s="321">
        <f t="shared" si="154"/>
        <v>0</v>
      </c>
      <c r="EMX81" s="321">
        <f t="shared" si="154"/>
        <v>0</v>
      </c>
      <c r="EMY81" s="321">
        <f t="shared" si="154"/>
        <v>0</v>
      </c>
      <c r="EMZ81" s="321">
        <f t="shared" si="154"/>
        <v>0</v>
      </c>
      <c r="ENA81" s="321">
        <f t="shared" si="154"/>
        <v>0</v>
      </c>
      <c r="ENB81" s="321">
        <f t="shared" si="154"/>
        <v>0</v>
      </c>
      <c r="ENC81" s="321">
        <f t="shared" si="154"/>
        <v>0</v>
      </c>
      <c r="END81" s="321">
        <f t="shared" si="154"/>
        <v>0</v>
      </c>
      <c r="ENE81" s="321">
        <f t="shared" si="154"/>
        <v>0</v>
      </c>
      <c r="ENF81" s="321">
        <f t="shared" si="154"/>
        <v>0</v>
      </c>
      <c r="ENG81" s="321">
        <f t="shared" si="154"/>
        <v>0</v>
      </c>
      <c r="ENH81" s="321">
        <f t="shared" si="154"/>
        <v>0</v>
      </c>
      <c r="ENI81" s="321">
        <f t="shared" si="154"/>
        <v>0</v>
      </c>
      <c r="ENJ81" s="321">
        <f t="shared" si="154"/>
        <v>0</v>
      </c>
      <c r="ENK81" s="321">
        <f t="shared" si="154"/>
        <v>0</v>
      </c>
      <c r="ENL81" s="321">
        <f t="shared" si="154"/>
        <v>0</v>
      </c>
      <c r="ENM81" s="321">
        <f t="shared" si="154"/>
        <v>0</v>
      </c>
      <c r="ENN81" s="321">
        <f t="shared" si="154"/>
        <v>0</v>
      </c>
      <c r="ENO81" s="321">
        <f t="shared" si="154"/>
        <v>0</v>
      </c>
      <c r="ENP81" s="321">
        <f t="shared" si="154"/>
        <v>0</v>
      </c>
      <c r="ENQ81" s="321">
        <f t="shared" si="154"/>
        <v>0</v>
      </c>
      <c r="ENR81" s="321">
        <f t="shared" si="154"/>
        <v>0</v>
      </c>
      <c r="ENS81" s="321">
        <f t="shared" si="154"/>
        <v>0</v>
      </c>
      <c r="ENT81" s="321">
        <f t="shared" si="154"/>
        <v>0</v>
      </c>
      <c r="ENU81" s="321">
        <f t="shared" si="154"/>
        <v>0</v>
      </c>
      <c r="ENV81" s="321">
        <f t="shared" si="154"/>
        <v>0</v>
      </c>
      <c r="ENW81" s="321">
        <f t="shared" si="154"/>
        <v>0</v>
      </c>
      <c r="ENX81" s="321">
        <f t="shared" si="154"/>
        <v>0</v>
      </c>
      <c r="ENY81" s="321">
        <f t="shared" si="154"/>
        <v>0</v>
      </c>
      <c r="ENZ81" s="321">
        <f t="shared" si="154"/>
        <v>0</v>
      </c>
      <c r="EOA81" s="321">
        <f t="shared" si="154"/>
        <v>0</v>
      </c>
      <c r="EOB81" s="321">
        <f t="shared" si="154"/>
        <v>0</v>
      </c>
      <c r="EOC81" s="321">
        <f t="shared" si="154"/>
        <v>0</v>
      </c>
      <c r="EOD81" s="321">
        <f t="shared" si="154"/>
        <v>0</v>
      </c>
      <c r="EOE81" s="321">
        <f t="shared" si="154"/>
        <v>0</v>
      </c>
      <c r="EOF81" s="321">
        <f t="shared" si="154"/>
        <v>0</v>
      </c>
      <c r="EOG81" s="321">
        <f t="shared" si="154"/>
        <v>0</v>
      </c>
      <c r="EOH81" s="321">
        <f t="shared" si="154"/>
        <v>0</v>
      </c>
      <c r="EOI81" s="321">
        <f t="shared" si="154"/>
        <v>0</v>
      </c>
      <c r="EOJ81" s="321">
        <f t="shared" si="154"/>
        <v>0</v>
      </c>
      <c r="EOK81" s="321">
        <f t="shared" si="154"/>
        <v>0</v>
      </c>
      <c r="EOL81" s="321">
        <f t="shared" si="154"/>
        <v>0</v>
      </c>
      <c r="EOM81" s="321">
        <f t="shared" si="154"/>
        <v>0</v>
      </c>
      <c r="EON81" s="321">
        <f t="shared" si="154"/>
        <v>0</v>
      </c>
      <c r="EOO81" s="321">
        <f t="shared" si="154"/>
        <v>0</v>
      </c>
      <c r="EOP81" s="321">
        <f t="shared" si="154"/>
        <v>0</v>
      </c>
      <c r="EOQ81" s="321">
        <f t="shared" si="154"/>
        <v>0</v>
      </c>
      <c r="EOR81" s="321">
        <f t="shared" si="154"/>
        <v>0</v>
      </c>
      <c r="EOS81" s="321">
        <f t="shared" si="154"/>
        <v>0</v>
      </c>
      <c r="EOT81" s="321">
        <f t="shared" si="154"/>
        <v>0</v>
      </c>
      <c r="EOU81" s="321">
        <f t="shared" si="154"/>
        <v>0</v>
      </c>
      <c r="EOV81" s="321">
        <f t="shared" si="154"/>
        <v>0</v>
      </c>
      <c r="EOW81" s="321">
        <f t="shared" si="154"/>
        <v>0</v>
      </c>
      <c r="EOX81" s="321">
        <f>EOW81*8.5%*12</f>
        <v>0</v>
      </c>
      <c r="EOY81" s="321">
        <f t="shared" si="155"/>
        <v>0</v>
      </c>
      <c r="EOZ81" s="321">
        <f t="shared" si="155"/>
        <v>0</v>
      </c>
      <c r="EPA81" s="321">
        <f t="shared" si="155"/>
        <v>0</v>
      </c>
      <c r="EPB81" s="321">
        <f t="shared" si="155"/>
        <v>0</v>
      </c>
      <c r="EPC81" s="321">
        <f t="shared" si="155"/>
        <v>0</v>
      </c>
      <c r="EPD81" s="321">
        <f t="shared" si="155"/>
        <v>0</v>
      </c>
      <c r="EPE81" s="321">
        <f t="shared" si="155"/>
        <v>0</v>
      </c>
      <c r="EPF81" s="321">
        <f t="shared" si="155"/>
        <v>0</v>
      </c>
      <c r="EPG81" s="321">
        <f t="shared" si="155"/>
        <v>0</v>
      </c>
      <c r="EPH81" s="321">
        <f t="shared" si="155"/>
        <v>0</v>
      </c>
      <c r="EPI81" s="321">
        <f t="shared" si="155"/>
        <v>0</v>
      </c>
      <c r="EPJ81" s="321">
        <f t="shared" si="155"/>
        <v>0</v>
      </c>
      <c r="EPK81" s="321">
        <f t="shared" si="155"/>
        <v>0</v>
      </c>
      <c r="EPL81" s="321">
        <f t="shared" si="155"/>
        <v>0</v>
      </c>
      <c r="EPM81" s="321">
        <f t="shared" si="155"/>
        <v>0</v>
      </c>
      <c r="EPN81" s="321">
        <f t="shared" si="155"/>
        <v>0</v>
      </c>
      <c r="EPO81" s="321">
        <f t="shared" si="155"/>
        <v>0</v>
      </c>
      <c r="EPP81" s="321">
        <f t="shared" si="155"/>
        <v>0</v>
      </c>
      <c r="EPQ81" s="321">
        <f t="shared" si="155"/>
        <v>0</v>
      </c>
      <c r="EPR81" s="321">
        <f t="shared" si="155"/>
        <v>0</v>
      </c>
      <c r="EPS81" s="321">
        <f t="shared" si="155"/>
        <v>0</v>
      </c>
      <c r="EPT81" s="321">
        <f t="shared" si="155"/>
        <v>0</v>
      </c>
      <c r="EPU81" s="321">
        <f t="shared" si="155"/>
        <v>0</v>
      </c>
      <c r="EPV81" s="321">
        <f t="shared" si="155"/>
        <v>0</v>
      </c>
      <c r="EPW81" s="321">
        <f t="shared" si="155"/>
        <v>0</v>
      </c>
      <c r="EPX81" s="321">
        <f t="shared" si="155"/>
        <v>0</v>
      </c>
      <c r="EPY81" s="321">
        <f t="shared" si="155"/>
        <v>0</v>
      </c>
      <c r="EPZ81" s="321">
        <f t="shared" si="155"/>
        <v>0</v>
      </c>
      <c r="EQA81" s="321">
        <f t="shared" si="155"/>
        <v>0</v>
      </c>
      <c r="EQB81" s="321">
        <f t="shared" si="155"/>
        <v>0</v>
      </c>
      <c r="EQC81" s="321">
        <f t="shared" si="155"/>
        <v>0</v>
      </c>
      <c r="EQD81" s="321">
        <f t="shared" si="155"/>
        <v>0</v>
      </c>
      <c r="EQE81" s="321">
        <f t="shared" si="155"/>
        <v>0</v>
      </c>
      <c r="EQF81" s="321">
        <f t="shared" si="155"/>
        <v>0</v>
      </c>
      <c r="EQG81" s="321">
        <f t="shared" si="155"/>
        <v>0</v>
      </c>
      <c r="EQH81" s="321">
        <f t="shared" si="155"/>
        <v>0</v>
      </c>
      <c r="EQI81" s="321">
        <f t="shared" si="155"/>
        <v>0</v>
      </c>
      <c r="EQJ81" s="321">
        <f t="shared" si="155"/>
        <v>0</v>
      </c>
      <c r="EQK81" s="321">
        <f t="shared" si="155"/>
        <v>0</v>
      </c>
      <c r="EQL81" s="321">
        <f t="shared" si="155"/>
        <v>0</v>
      </c>
      <c r="EQM81" s="321">
        <f t="shared" si="155"/>
        <v>0</v>
      </c>
      <c r="EQN81" s="321">
        <f t="shared" si="155"/>
        <v>0</v>
      </c>
      <c r="EQO81" s="321">
        <f t="shared" si="155"/>
        <v>0</v>
      </c>
      <c r="EQP81" s="321">
        <f t="shared" si="155"/>
        <v>0</v>
      </c>
      <c r="EQQ81" s="321">
        <f t="shared" si="155"/>
        <v>0</v>
      </c>
      <c r="EQR81" s="321">
        <f t="shared" si="155"/>
        <v>0</v>
      </c>
      <c r="EQS81" s="321">
        <f t="shared" si="155"/>
        <v>0</v>
      </c>
      <c r="EQT81" s="321">
        <f t="shared" si="155"/>
        <v>0</v>
      </c>
      <c r="EQU81" s="321">
        <f t="shared" si="155"/>
        <v>0</v>
      </c>
      <c r="EQV81" s="321">
        <f t="shared" si="155"/>
        <v>0</v>
      </c>
      <c r="EQW81" s="321">
        <f t="shared" si="155"/>
        <v>0</v>
      </c>
      <c r="EQX81" s="321">
        <f t="shared" si="155"/>
        <v>0</v>
      </c>
      <c r="EQY81" s="321">
        <f t="shared" si="155"/>
        <v>0</v>
      </c>
      <c r="EQZ81" s="321">
        <f t="shared" si="155"/>
        <v>0</v>
      </c>
      <c r="ERA81" s="321">
        <f t="shared" si="155"/>
        <v>0</v>
      </c>
      <c r="ERB81" s="321">
        <f t="shared" si="155"/>
        <v>0</v>
      </c>
      <c r="ERC81" s="321">
        <f t="shared" si="155"/>
        <v>0</v>
      </c>
      <c r="ERD81" s="321">
        <f t="shared" si="155"/>
        <v>0</v>
      </c>
      <c r="ERE81" s="321">
        <f t="shared" si="155"/>
        <v>0</v>
      </c>
      <c r="ERF81" s="321">
        <f t="shared" si="155"/>
        <v>0</v>
      </c>
      <c r="ERG81" s="321">
        <f t="shared" si="155"/>
        <v>0</v>
      </c>
      <c r="ERH81" s="321">
        <f t="shared" si="155"/>
        <v>0</v>
      </c>
      <c r="ERI81" s="321">
        <f t="shared" si="155"/>
        <v>0</v>
      </c>
      <c r="ERJ81" s="321">
        <f>ERI81*8.5%*12</f>
        <v>0</v>
      </c>
      <c r="ERK81" s="321">
        <f t="shared" si="156"/>
        <v>0</v>
      </c>
      <c r="ERL81" s="321">
        <f t="shared" si="156"/>
        <v>0</v>
      </c>
      <c r="ERM81" s="321">
        <f t="shared" si="156"/>
        <v>0</v>
      </c>
      <c r="ERN81" s="321">
        <f t="shared" si="156"/>
        <v>0</v>
      </c>
      <c r="ERO81" s="321">
        <f t="shared" si="156"/>
        <v>0</v>
      </c>
      <c r="ERP81" s="321">
        <f t="shared" si="156"/>
        <v>0</v>
      </c>
      <c r="ERQ81" s="321">
        <f t="shared" si="156"/>
        <v>0</v>
      </c>
      <c r="ERR81" s="321">
        <f t="shared" si="156"/>
        <v>0</v>
      </c>
      <c r="ERS81" s="321">
        <f t="shared" si="156"/>
        <v>0</v>
      </c>
      <c r="ERT81" s="321">
        <f t="shared" si="156"/>
        <v>0</v>
      </c>
      <c r="ERU81" s="321">
        <f t="shared" si="156"/>
        <v>0</v>
      </c>
      <c r="ERV81" s="321">
        <f t="shared" si="156"/>
        <v>0</v>
      </c>
      <c r="ERW81" s="321">
        <f t="shared" si="156"/>
        <v>0</v>
      </c>
      <c r="ERX81" s="321">
        <f t="shared" si="156"/>
        <v>0</v>
      </c>
      <c r="ERY81" s="321">
        <f t="shared" si="156"/>
        <v>0</v>
      </c>
      <c r="ERZ81" s="321">
        <f t="shared" si="156"/>
        <v>0</v>
      </c>
      <c r="ESA81" s="321">
        <f t="shared" si="156"/>
        <v>0</v>
      </c>
      <c r="ESB81" s="321">
        <f t="shared" si="156"/>
        <v>0</v>
      </c>
      <c r="ESC81" s="321">
        <f t="shared" si="156"/>
        <v>0</v>
      </c>
      <c r="ESD81" s="321">
        <f t="shared" si="156"/>
        <v>0</v>
      </c>
      <c r="ESE81" s="321">
        <f t="shared" si="156"/>
        <v>0</v>
      </c>
      <c r="ESF81" s="321">
        <f t="shared" si="156"/>
        <v>0</v>
      </c>
      <c r="ESG81" s="321">
        <f t="shared" si="156"/>
        <v>0</v>
      </c>
      <c r="ESH81" s="321">
        <f t="shared" si="156"/>
        <v>0</v>
      </c>
      <c r="ESI81" s="321">
        <f t="shared" si="156"/>
        <v>0</v>
      </c>
      <c r="ESJ81" s="321">
        <f t="shared" si="156"/>
        <v>0</v>
      </c>
      <c r="ESK81" s="321">
        <f t="shared" si="156"/>
        <v>0</v>
      </c>
      <c r="ESL81" s="321">
        <f t="shared" si="156"/>
        <v>0</v>
      </c>
      <c r="ESM81" s="321">
        <f t="shared" si="156"/>
        <v>0</v>
      </c>
      <c r="ESN81" s="321">
        <f t="shared" si="156"/>
        <v>0</v>
      </c>
      <c r="ESO81" s="321">
        <f t="shared" si="156"/>
        <v>0</v>
      </c>
      <c r="ESP81" s="321">
        <f t="shared" si="156"/>
        <v>0</v>
      </c>
      <c r="ESQ81" s="321">
        <f t="shared" si="156"/>
        <v>0</v>
      </c>
      <c r="ESR81" s="321">
        <f t="shared" si="156"/>
        <v>0</v>
      </c>
      <c r="ESS81" s="321">
        <f t="shared" si="156"/>
        <v>0</v>
      </c>
      <c r="EST81" s="321">
        <f t="shared" si="156"/>
        <v>0</v>
      </c>
      <c r="ESU81" s="321">
        <f t="shared" si="156"/>
        <v>0</v>
      </c>
      <c r="ESV81" s="321">
        <f t="shared" si="156"/>
        <v>0</v>
      </c>
      <c r="ESW81" s="321">
        <f t="shared" si="156"/>
        <v>0</v>
      </c>
      <c r="ESX81" s="321">
        <f t="shared" si="156"/>
        <v>0</v>
      </c>
      <c r="ESY81" s="321">
        <f t="shared" si="156"/>
        <v>0</v>
      </c>
      <c r="ESZ81" s="321">
        <f t="shared" si="156"/>
        <v>0</v>
      </c>
      <c r="ETA81" s="321">
        <f t="shared" si="156"/>
        <v>0</v>
      </c>
      <c r="ETB81" s="321">
        <f t="shared" si="156"/>
        <v>0</v>
      </c>
      <c r="ETC81" s="321">
        <f t="shared" si="156"/>
        <v>0</v>
      </c>
      <c r="ETD81" s="321">
        <f t="shared" si="156"/>
        <v>0</v>
      </c>
      <c r="ETE81" s="321">
        <f t="shared" si="156"/>
        <v>0</v>
      </c>
      <c r="ETF81" s="321">
        <f t="shared" si="156"/>
        <v>0</v>
      </c>
      <c r="ETG81" s="321">
        <f t="shared" si="156"/>
        <v>0</v>
      </c>
      <c r="ETH81" s="321">
        <f t="shared" si="156"/>
        <v>0</v>
      </c>
      <c r="ETI81" s="321">
        <f t="shared" si="156"/>
        <v>0</v>
      </c>
      <c r="ETJ81" s="321">
        <f t="shared" si="156"/>
        <v>0</v>
      </c>
      <c r="ETK81" s="321">
        <f t="shared" si="156"/>
        <v>0</v>
      </c>
      <c r="ETL81" s="321">
        <f t="shared" si="156"/>
        <v>0</v>
      </c>
      <c r="ETM81" s="321">
        <f t="shared" si="156"/>
        <v>0</v>
      </c>
      <c r="ETN81" s="321">
        <f t="shared" si="156"/>
        <v>0</v>
      </c>
      <c r="ETO81" s="321">
        <f t="shared" si="156"/>
        <v>0</v>
      </c>
      <c r="ETP81" s="321">
        <f t="shared" si="156"/>
        <v>0</v>
      </c>
      <c r="ETQ81" s="321">
        <f t="shared" si="156"/>
        <v>0</v>
      </c>
      <c r="ETR81" s="321">
        <f t="shared" si="156"/>
        <v>0</v>
      </c>
      <c r="ETS81" s="321">
        <f t="shared" si="156"/>
        <v>0</v>
      </c>
      <c r="ETT81" s="321">
        <f t="shared" si="156"/>
        <v>0</v>
      </c>
      <c r="ETU81" s="321">
        <f t="shared" si="156"/>
        <v>0</v>
      </c>
      <c r="ETV81" s="321">
        <f>ETU81*8.5%*12</f>
        <v>0</v>
      </c>
      <c r="ETW81" s="321">
        <f t="shared" si="157"/>
        <v>0</v>
      </c>
      <c r="ETX81" s="321">
        <f t="shared" si="157"/>
        <v>0</v>
      </c>
      <c r="ETY81" s="321">
        <f t="shared" si="157"/>
        <v>0</v>
      </c>
      <c r="ETZ81" s="321">
        <f t="shared" si="157"/>
        <v>0</v>
      </c>
      <c r="EUA81" s="321">
        <f t="shared" si="157"/>
        <v>0</v>
      </c>
      <c r="EUB81" s="321">
        <f t="shared" si="157"/>
        <v>0</v>
      </c>
      <c r="EUC81" s="321">
        <f t="shared" si="157"/>
        <v>0</v>
      </c>
      <c r="EUD81" s="321">
        <f t="shared" si="157"/>
        <v>0</v>
      </c>
      <c r="EUE81" s="321">
        <f t="shared" si="157"/>
        <v>0</v>
      </c>
      <c r="EUF81" s="321">
        <f t="shared" si="157"/>
        <v>0</v>
      </c>
      <c r="EUG81" s="321">
        <f t="shared" si="157"/>
        <v>0</v>
      </c>
      <c r="EUH81" s="321">
        <f t="shared" si="157"/>
        <v>0</v>
      </c>
      <c r="EUI81" s="321">
        <f t="shared" si="157"/>
        <v>0</v>
      </c>
      <c r="EUJ81" s="321">
        <f t="shared" si="157"/>
        <v>0</v>
      </c>
      <c r="EUK81" s="321">
        <f t="shared" si="157"/>
        <v>0</v>
      </c>
      <c r="EUL81" s="321">
        <f t="shared" si="157"/>
        <v>0</v>
      </c>
      <c r="EUM81" s="321">
        <f t="shared" si="157"/>
        <v>0</v>
      </c>
      <c r="EUN81" s="321">
        <f t="shared" si="157"/>
        <v>0</v>
      </c>
      <c r="EUO81" s="321">
        <f t="shared" si="157"/>
        <v>0</v>
      </c>
      <c r="EUP81" s="321">
        <f t="shared" si="157"/>
        <v>0</v>
      </c>
      <c r="EUQ81" s="321">
        <f t="shared" si="157"/>
        <v>0</v>
      </c>
      <c r="EUR81" s="321">
        <f t="shared" si="157"/>
        <v>0</v>
      </c>
      <c r="EUS81" s="321">
        <f t="shared" si="157"/>
        <v>0</v>
      </c>
      <c r="EUT81" s="321">
        <f t="shared" si="157"/>
        <v>0</v>
      </c>
      <c r="EUU81" s="321">
        <f t="shared" si="157"/>
        <v>0</v>
      </c>
      <c r="EUV81" s="321">
        <f t="shared" si="157"/>
        <v>0</v>
      </c>
      <c r="EUW81" s="321">
        <f t="shared" si="157"/>
        <v>0</v>
      </c>
      <c r="EUX81" s="321">
        <f t="shared" si="157"/>
        <v>0</v>
      </c>
      <c r="EUY81" s="321">
        <f t="shared" si="157"/>
        <v>0</v>
      </c>
      <c r="EUZ81" s="321">
        <f t="shared" si="157"/>
        <v>0</v>
      </c>
      <c r="EVA81" s="321">
        <f t="shared" si="157"/>
        <v>0</v>
      </c>
      <c r="EVB81" s="321">
        <f t="shared" si="157"/>
        <v>0</v>
      </c>
      <c r="EVC81" s="321">
        <f t="shared" si="157"/>
        <v>0</v>
      </c>
      <c r="EVD81" s="321">
        <f t="shared" si="157"/>
        <v>0</v>
      </c>
      <c r="EVE81" s="321">
        <f t="shared" si="157"/>
        <v>0</v>
      </c>
      <c r="EVF81" s="321">
        <f t="shared" si="157"/>
        <v>0</v>
      </c>
      <c r="EVG81" s="321">
        <f t="shared" si="157"/>
        <v>0</v>
      </c>
      <c r="EVH81" s="321">
        <f t="shared" si="157"/>
        <v>0</v>
      </c>
      <c r="EVI81" s="321">
        <f t="shared" si="157"/>
        <v>0</v>
      </c>
      <c r="EVJ81" s="321">
        <f t="shared" si="157"/>
        <v>0</v>
      </c>
      <c r="EVK81" s="321">
        <f t="shared" si="157"/>
        <v>0</v>
      </c>
      <c r="EVL81" s="321">
        <f t="shared" si="157"/>
        <v>0</v>
      </c>
      <c r="EVM81" s="321">
        <f t="shared" si="157"/>
        <v>0</v>
      </c>
      <c r="EVN81" s="321">
        <f t="shared" si="157"/>
        <v>0</v>
      </c>
      <c r="EVO81" s="321">
        <f t="shared" si="157"/>
        <v>0</v>
      </c>
      <c r="EVP81" s="321">
        <f t="shared" si="157"/>
        <v>0</v>
      </c>
      <c r="EVQ81" s="321">
        <f t="shared" si="157"/>
        <v>0</v>
      </c>
      <c r="EVR81" s="321">
        <f t="shared" si="157"/>
        <v>0</v>
      </c>
      <c r="EVS81" s="321">
        <f t="shared" si="157"/>
        <v>0</v>
      </c>
      <c r="EVT81" s="321">
        <f t="shared" si="157"/>
        <v>0</v>
      </c>
      <c r="EVU81" s="321">
        <f t="shared" si="157"/>
        <v>0</v>
      </c>
      <c r="EVV81" s="321">
        <f t="shared" si="157"/>
        <v>0</v>
      </c>
      <c r="EVW81" s="321">
        <f t="shared" si="157"/>
        <v>0</v>
      </c>
      <c r="EVX81" s="321">
        <f t="shared" si="157"/>
        <v>0</v>
      </c>
      <c r="EVY81" s="321">
        <f t="shared" si="157"/>
        <v>0</v>
      </c>
      <c r="EVZ81" s="321">
        <f t="shared" si="157"/>
        <v>0</v>
      </c>
      <c r="EWA81" s="321">
        <f t="shared" si="157"/>
        <v>0</v>
      </c>
      <c r="EWB81" s="321">
        <f t="shared" si="157"/>
        <v>0</v>
      </c>
      <c r="EWC81" s="321">
        <f t="shared" si="157"/>
        <v>0</v>
      </c>
      <c r="EWD81" s="321">
        <f t="shared" si="157"/>
        <v>0</v>
      </c>
      <c r="EWE81" s="321">
        <f t="shared" si="157"/>
        <v>0</v>
      </c>
      <c r="EWF81" s="321">
        <f t="shared" si="157"/>
        <v>0</v>
      </c>
      <c r="EWG81" s="321">
        <f t="shared" si="157"/>
        <v>0</v>
      </c>
      <c r="EWH81" s="321">
        <f>EWG81*8.5%*12</f>
        <v>0</v>
      </c>
      <c r="EWI81" s="321">
        <f t="shared" si="158"/>
        <v>0</v>
      </c>
      <c r="EWJ81" s="321">
        <f t="shared" si="158"/>
        <v>0</v>
      </c>
      <c r="EWK81" s="321">
        <f t="shared" si="158"/>
        <v>0</v>
      </c>
      <c r="EWL81" s="321">
        <f t="shared" si="158"/>
        <v>0</v>
      </c>
      <c r="EWM81" s="321">
        <f t="shared" si="158"/>
        <v>0</v>
      </c>
      <c r="EWN81" s="321">
        <f t="shared" si="158"/>
        <v>0</v>
      </c>
      <c r="EWO81" s="321">
        <f t="shared" si="158"/>
        <v>0</v>
      </c>
      <c r="EWP81" s="321">
        <f t="shared" si="158"/>
        <v>0</v>
      </c>
      <c r="EWQ81" s="321">
        <f t="shared" si="158"/>
        <v>0</v>
      </c>
      <c r="EWR81" s="321">
        <f t="shared" si="158"/>
        <v>0</v>
      </c>
      <c r="EWS81" s="321">
        <f t="shared" si="158"/>
        <v>0</v>
      </c>
      <c r="EWT81" s="321">
        <f t="shared" si="158"/>
        <v>0</v>
      </c>
      <c r="EWU81" s="321">
        <f t="shared" si="158"/>
        <v>0</v>
      </c>
      <c r="EWV81" s="321">
        <f t="shared" si="158"/>
        <v>0</v>
      </c>
      <c r="EWW81" s="321">
        <f t="shared" si="158"/>
        <v>0</v>
      </c>
      <c r="EWX81" s="321">
        <f t="shared" si="158"/>
        <v>0</v>
      </c>
      <c r="EWY81" s="321">
        <f t="shared" si="158"/>
        <v>0</v>
      </c>
      <c r="EWZ81" s="321">
        <f t="shared" si="158"/>
        <v>0</v>
      </c>
      <c r="EXA81" s="321">
        <f t="shared" si="158"/>
        <v>0</v>
      </c>
      <c r="EXB81" s="321">
        <f t="shared" si="158"/>
        <v>0</v>
      </c>
      <c r="EXC81" s="321">
        <f t="shared" si="158"/>
        <v>0</v>
      </c>
      <c r="EXD81" s="321">
        <f t="shared" si="158"/>
        <v>0</v>
      </c>
      <c r="EXE81" s="321">
        <f t="shared" si="158"/>
        <v>0</v>
      </c>
      <c r="EXF81" s="321">
        <f t="shared" si="158"/>
        <v>0</v>
      </c>
      <c r="EXG81" s="321">
        <f t="shared" si="158"/>
        <v>0</v>
      </c>
      <c r="EXH81" s="321">
        <f t="shared" si="158"/>
        <v>0</v>
      </c>
      <c r="EXI81" s="321">
        <f t="shared" si="158"/>
        <v>0</v>
      </c>
      <c r="EXJ81" s="321">
        <f t="shared" si="158"/>
        <v>0</v>
      </c>
      <c r="EXK81" s="321">
        <f t="shared" si="158"/>
        <v>0</v>
      </c>
      <c r="EXL81" s="321">
        <f t="shared" si="158"/>
        <v>0</v>
      </c>
      <c r="EXM81" s="321">
        <f t="shared" si="158"/>
        <v>0</v>
      </c>
      <c r="EXN81" s="321">
        <f t="shared" si="158"/>
        <v>0</v>
      </c>
      <c r="EXO81" s="321">
        <f t="shared" si="158"/>
        <v>0</v>
      </c>
      <c r="EXP81" s="321">
        <f t="shared" si="158"/>
        <v>0</v>
      </c>
      <c r="EXQ81" s="321">
        <f t="shared" si="158"/>
        <v>0</v>
      </c>
      <c r="EXR81" s="321">
        <f t="shared" si="158"/>
        <v>0</v>
      </c>
      <c r="EXS81" s="321">
        <f t="shared" si="158"/>
        <v>0</v>
      </c>
      <c r="EXT81" s="321">
        <f t="shared" si="158"/>
        <v>0</v>
      </c>
      <c r="EXU81" s="321">
        <f t="shared" si="158"/>
        <v>0</v>
      </c>
      <c r="EXV81" s="321">
        <f t="shared" si="158"/>
        <v>0</v>
      </c>
      <c r="EXW81" s="321">
        <f t="shared" si="158"/>
        <v>0</v>
      </c>
      <c r="EXX81" s="321">
        <f t="shared" si="158"/>
        <v>0</v>
      </c>
      <c r="EXY81" s="321">
        <f t="shared" si="158"/>
        <v>0</v>
      </c>
      <c r="EXZ81" s="321">
        <f t="shared" si="158"/>
        <v>0</v>
      </c>
      <c r="EYA81" s="321">
        <f t="shared" si="158"/>
        <v>0</v>
      </c>
      <c r="EYB81" s="321">
        <f t="shared" si="158"/>
        <v>0</v>
      </c>
      <c r="EYC81" s="321">
        <f t="shared" si="158"/>
        <v>0</v>
      </c>
      <c r="EYD81" s="321">
        <f t="shared" si="158"/>
        <v>0</v>
      </c>
      <c r="EYE81" s="321">
        <f t="shared" si="158"/>
        <v>0</v>
      </c>
      <c r="EYF81" s="321">
        <f t="shared" si="158"/>
        <v>0</v>
      </c>
      <c r="EYG81" s="321">
        <f t="shared" si="158"/>
        <v>0</v>
      </c>
      <c r="EYH81" s="321">
        <f t="shared" si="158"/>
        <v>0</v>
      </c>
      <c r="EYI81" s="321">
        <f t="shared" si="158"/>
        <v>0</v>
      </c>
      <c r="EYJ81" s="321">
        <f t="shared" si="158"/>
        <v>0</v>
      </c>
      <c r="EYK81" s="321">
        <f t="shared" si="158"/>
        <v>0</v>
      </c>
      <c r="EYL81" s="321">
        <f t="shared" si="158"/>
        <v>0</v>
      </c>
      <c r="EYM81" s="321">
        <f t="shared" si="158"/>
        <v>0</v>
      </c>
      <c r="EYN81" s="321">
        <f t="shared" si="158"/>
        <v>0</v>
      </c>
      <c r="EYO81" s="321">
        <f t="shared" si="158"/>
        <v>0</v>
      </c>
      <c r="EYP81" s="321">
        <f t="shared" si="158"/>
        <v>0</v>
      </c>
      <c r="EYQ81" s="321">
        <f t="shared" si="158"/>
        <v>0</v>
      </c>
      <c r="EYR81" s="321">
        <f t="shared" si="158"/>
        <v>0</v>
      </c>
      <c r="EYS81" s="321">
        <f t="shared" si="158"/>
        <v>0</v>
      </c>
      <c r="EYT81" s="321">
        <f>EYS81*8.5%*12</f>
        <v>0</v>
      </c>
      <c r="EYU81" s="321">
        <f t="shared" si="159"/>
        <v>0</v>
      </c>
      <c r="EYV81" s="321">
        <f t="shared" si="159"/>
        <v>0</v>
      </c>
      <c r="EYW81" s="321">
        <f t="shared" si="159"/>
        <v>0</v>
      </c>
      <c r="EYX81" s="321">
        <f t="shared" si="159"/>
        <v>0</v>
      </c>
      <c r="EYY81" s="321">
        <f t="shared" si="159"/>
        <v>0</v>
      </c>
      <c r="EYZ81" s="321">
        <f t="shared" si="159"/>
        <v>0</v>
      </c>
      <c r="EZA81" s="321">
        <f t="shared" si="159"/>
        <v>0</v>
      </c>
      <c r="EZB81" s="321">
        <f t="shared" si="159"/>
        <v>0</v>
      </c>
      <c r="EZC81" s="321">
        <f t="shared" si="159"/>
        <v>0</v>
      </c>
      <c r="EZD81" s="321">
        <f t="shared" si="159"/>
        <v>0</v>
      </c>
      <c r="EZE81" s="321">
        <f t="shared" si="159"/>
        <v>0</v>
      </c>
      <c r="EZF81" s="321">
        <f t="shared" si="159"/>
        <v>0</v>
      </c>
      <c r="EZG81" s="321">
        <f t="shared" si="159"/>
        <v>0</v>
      </c>
      <c r="EZH81" s="321">
        <f t="shared" si="159"/>
        <v>0</v>
      </c>
      <c r="EZI81" s="321">
        <f t="shared" si="159"/>
        <v>0</v>
      </c>
      <c r="EZJ81" s="321">
        <f t="shared" si="159"/>
        <v>0</v>
      </c>
      <c r="EZK81" s="321">
        <f t="shared" si="159"/>
        <v>0</v>
      </c>
      <c r="EZL81" s="321">
        <f t="shared" si="159"/>
        <v>0</v>
      </c>
      <c r="EZM81" s="321">
        <f t="shared" si="159"/>
        <v>0</v>
      </c>
      <c r="EZN81" s="321">
        <f t="shared" si="159"/>
        <v>0</v>
      </c>
      <c r="EZO81" s="321">
        <f t="shared" si="159"/>
        <v>0</v>
      </c>
      <c r="EZP81" s="321">
        <f t="shared" si="159"/>
        <v>0</v>
      </c>
      <c r="EZQ81" s="321">
        <f t="shared" si="159"/>
        <v>0</v>
      </c>
      <c r="EZR81" s="321">
        <f t="shared" si="159"/>
        <v>0</v>
      </c>
      <c r="EZS81" s="321">
        <f t="shared" si="159"/>
        <v>0</v>
      </c>
      <c r="EZT81" s="321">
        <f t="shared" si="159"/>
        <v>0</v>
      </c>
      <c r="EZU81" s="321">
        <f t="shared" si="159"/>
        <v>0</v>
      </c>
      <c r="EZV81" s="321">
        <f t="shared" si="159"/>
        <v>0</v>
      </c>
      <c r="EZW81" s="321">
        <f t="shared" si="159"/>
        <v>0</v>
      </c>
      <c r="EZX81" s="321">
        <f t="shared" si="159"/>
        <v>0</v>
      </c>
      <c r="EZY81" s="321">
        <f t="shared" si="159"/>
        <v>0</v>
      </c>
      <c r="EZZ81" s="321">
        <f t="shared" si="159"/>
        <v>0</v>
      </c>
      <c r="FAA81" s="321">
        <f t="shared" si="159"/>
        <v>0</v>
      </c>
      <c r="FAB81" s="321">
        <f t="shared" si="159"/>
        <v>0</v>
      </c>
      <c r="FAC81" s="321">
        <f t="shared" si="159"/>
        <v>0</v>
      </c>
      <c r="FAD81" s="321">
        <f t="shared" si="159"/>
        <v>0</v>
      </c>
      <c r="FAE81" s="321">
        <f t="shared" si="159"/>
        <v>0</v>
      </c>
      <c r="FAF81" s="321">
        <f t="shared" si="159"/>
        <v>0</v>
      </c>
      <c r="FAG81" s="321">
        <f t="shared" si="159"/>
        <v>0</v>
      </c>
      <c r="FAH81" s="321">
        <f t="shared" si="159"/>
        <v>0</v>
      </c>
      <c r="FAI81" s="321">
        <f t="shared" si="159"/>
        <v>0</v>
      </c>
      <c r="FAJ81" s="321">
        <f t="shared" si="159"/>
        <v>0</v>
      </c>
      <c r="FAK81" s="321">
        <f t="shared" si="159"/>
        <v>0</v>
      </c>
      <c r="FAL81" s="321">
        <f t="shared" si="159"/>
        <v>0</v>
      </c>
      <c r="FAM81" s="321">
        <f t="shared" si="159"/>
        <v>0</v>
      </c>
      <c r="FAN81" s="321">
        <f t="shared" si="159"/>
        <v>0</v>
      </c>
      <c r="FAO81" s="321">
        <f t="shared" si="159"/>
        <v>0</v>
      </c>
      <c r="FAP81" s="321">
        <f t="shared" si="159"/>
        <v>0</v>
      </c>
      <c r="FAQ81" s="321">
        <f t="shared" si="159"/>
        <v>0</v>
      </c>
      <c r="FAR81" s="321">
        <f t="shared" si="159"/>
        <v>0</v>
      </c>
      <c r="FAS81" s="321">
        <f t="shared" si="159"/>
        <v>0</v>
      </c>
      <c r="FAT81" s="321">
        <f t="shared" si="159"/>
        <v>0</v>
      </c>
      <c r="FAU81" s="321">
        <f t="shared" si="159"/>
        <v>0</v>
      </c>
      <c r="FAV81" s="321">
        <f t="shared" si="159"/>
        <v>0</v>
      </c>
      <c r="FAW81" s="321">
        <f t="shared" si="159"/>
        <v>0</v>
      </c>
      <c r="FAX81" s="321">
        <f t="shared" si="159"/>
        <v>0</v>
      </c>
      <c r="FAY81" s="321">
        <f t="shared" si="159"/>
        <v>0</v>
      </c>
      <c r="FAZ81" s="321">
        <f t="shared" si="159"/>
        <v>0</v>
      </c>
      <c r="FBA81" s="321">
        <f t="shared" si="159"/>
        <v>0</v>
      </c>
      <c r="FBB81" s="321">
        <f t="shared" si="159"/>
        <v>0</v>
      </c>
      <c r="FBC81" s="321">
        <f t="shared" si="159"/>
        <v>0</v>
      </c>
      <c r="FBD81" s="321">
        <f t="shared" si="159"/>
        <v>0</v>
      </c>
      <c r="FBE81" s="321">
        <f t="shared" si="159"/>
        <v>0</v>
      </c>
      <c r="FBF81" s="321">
        <f>FBE81*8.5%*12</f>
        <v>0</v>
      </c>
      <c r="FBG81" s="321">
        <f t="shared" si="160"/>
        <v>0</v>
      </c>
      <c r="FBH81" s="321">
        <f t="shared" si="160"/>
        <v>0</v>
      </c>
      <c r="FBI81" s="321">
        <f t="shared" si="160"/>
        <v>0</v>
      </c>
      <c r="FBJ81" s="321">
        <f t="shared" si="160"/>
        <v>0</v>
      </c>
      <c r="FBK81" s="321">
        <f t="shared" si="160"/>
        <v>0</v>
      </c>
      <c r="FBL81" s="321">
        <f t="shared" si="160"/>
        <v>0</v>
      </c>
      <c r="FBM81" s="321">
        <f t="shared" si="160"/>
        <v>0</v>
      </c>
      <c r="FBN81" s="321">
        <f t="shared" si="160"/>
        <v>0</v>
      </c>
      <c r="FBO81" s="321">
        <f t="shared" si="160"/>
        <v>0</v>
      </c>
      <c r="FBP81" s="321">
        <f t="shared" si="160"/>
        <v>0</v>
      </c>
      <c r="FBQ81" s="321">
        <f t="shared" si="160"/>
        <v>0</v>
      </c>
      <c r="FBR81" s="321">
        <f t="shared" si="160"/>
        <v>0</v>
      </c>
      <c r="FBS81" s="321">
        <f t="shared" si="160"/>
        <v>0</v>
      </c>
      <c r="FBT81" s="321">
        <f t="shared" si="160"/>
        <v>0</v>
      </c>
      <c r="FBU81" s="321">
        <f t="shared" si="160"/>
        <v>0</v>
      </c>
      <c r="FBV81" s="321">
        <f t="shared" si="160"/>
        <v>0</v>
      </c>
      <c r="FBW81" s="321">
        <f t="shared" si="160"/>
        <v>0</v>
      </c>
      <c r="FBX81" s="321">
        <f t="shared" si="160"/>
        <v>0</v>
      </c>
      <c r="FBY81" s="321">
        <f t="shared" si="160"/>
        <v>0</v>
      </c>
      <c r="FBZ81" s="321">
        <f t="shared" si="160"/>
        <v>0</v>
      </c>
      <c r="FCA81" s="321">
        <f t="shared" si="160"/>
        <v>0</v>
      </c>
      <c r="FCB81" s="321">
        <f t="shared" si="160"/>
        <v>0</v>
      </c>
      <c r="FCC81" s="321">
        <f t="shared" si="160"/>
        <v>0</v>
      </c>
      <c r="FCD81" s="321">
        <f t="shared" si="160"/>
        <v>0</v>
      </c>
      <c r="FCE81" s="321">
        <f t="shared" si="160"/>
        <v>0</v>
      </c>
      <c r="FCF81" s="321">
        <f t="shared" si="160"/>
        <v>0</v>
      </c>
      <c r="FCG81" s="321">
        <f t="shared" si="160"/>
        <v>0</v>
      </c>
      <c r="FCH81" s="321">
        <f t="shared" si="160"/>
        <v>0</v>
      </c>
      <c r="FCI81" s="321">
        <f t="shared" si="160"/>
        <v>0</v>
      </c>
      <c r="FCJ81" s="321">
        <f t="shared" si="160"/>
        <v>0</v>
      </c>
      <c r="FCK81" s="321">
        <f t="shared" si="160"/>
        <v>0</v>
      </c>
      <c r="FCL81" s="321">
        <f t="shared" si="160"/>
        <v>0</v>
      </c>
      <c r="FCM81" s="321">
        <f t="shared" si="160"/>
        <v>0</v>
      </c>
      <c r="FCN81" s="321">
        <f t="shared" si="160"/>
        <v>0</v>
      </c>
      <c r="FCO81" s="321">
        <f t="shared" si="160"/>
        <v>0</v>
      </c>
      <c r="FCP81" s="321">
        <f t="shared" si="160"/>
        <v>0</v>
      </c>
      <c r="FCQ81" s="321">
        <f t="shared" si="160"/>
        <v>0</v>
      </c>
      <c r="FCR81" s="321">
        <f t="shared" si="160"/>
        <v>0</v>
      </c>
      <c r="FCS81" s="321">
        <f t="shared" si="160"/>
        <v>0</v>
      </c>
      <c r="FCT81" s="321">
        <f t="shared" si="160"/>
        <v>0</v>
      </c>
      <c r="FCU81" s="321">
        <f t="shared" si="160"/>
        <v>0</v>
      </c>
      <c r="FCV81" s="321">
        <f t="shared" si="160"/>
        <v>0</v>
      </c>
      <c r="FCW81" s="321">
        <f t="shared" si="160"/>
        <v>0</v>
      </c>
      <c r="FCX81" s="321">
        <f t="shared" si="160"/>
        <v>0</v>
      </c>
      <c r="FCY81" s="321">
        <f t="shared" si="160"/>
        <v>0</v>
      </c>
      <c r="FCZ81" s="321">
        <f t="shared" si="160"/>
        <v>0</v>
      </c>
      <c r="FDA81" s="321">
        <f t="shared" si="160"/>
        <v>0</v>
      </c>
      <c r="FDB81" s="321">
        <f t="shared" si="160"/>
        <v>0</v>
      </c>
      <c r="FDC81" s="321">
        <f t="shared" si="160"/>
        <v>0</v>
      </c>
      <c r="FDD81" s="321">
        <f t="shared" si="160"/>
        <v>0</v>
      </c>
      <c r="FDE81" s="321">
        <f t="shared" si="160"/>
        <v>0</v>
      </c>
      <c r="FDF81" s="321">
        <f t="shared" si="160"/>
        <v>0</v>
      </c>
      <c r="FDG81" s="321">
        <f t="shared" si="160"/>
        <v>0</v>
      </c>
      <c r="FDH81" s="321">
        <f t="shared" si="160"/>
        <v>0</v>
      </c>
      <c r="FDI81" s="321">
        <f t="shared" si="160"/>
        <v>0</v>
      </c>
      <c r="FDJ81" s="321">
        <f t="shared" si="160"/>
        <v>0</v>
      </c>
      <c r="FDK81" s="321">
        <f t="shared" si="160"/>
        <v>0</v>
      </c>
      <c r="FDL81" s="321">
        <f t="shared" si="160"/>
        <v>0</v>
      </c>
      <c r="FDM81" s="321">
        <f t="shared" si="160"/>
        <v>0</v>
      </c>
      <c r="FDN81" s="321">
        <f t="shared" si="160"/>
        <v>0</v>
      </c>
      <c r="FDO81" s="321">
        <f t="shared" si="160"/>
        <v>0</v>
      </c>
      <c r="FDP81" s="321">
        <f t="shared" si="160"/>
        <v>0</v>
      </c>
      <c r="FDQ81" s="321">
        <f t="shared" si="160"/>
        <v>0</v>
      </c>
      <c r="FDR81" s="321">
        <f>FDQ81*8.5%*12</f>
        <v>0</v>
      </c>
      <c r="FDS81" s="321">
        <f t="shared" si="161"/>
        <v>0</v>
      </c>
      <c r="FDT81" s="321">
        <f t="shared" si="161"/>
        <v>0</v>
      </c>
      <c r="FDU81" s="321">
        <f t="shared" si="161"/>
        <v>0</v>
      </c>
      <c r="FDV81" s="321">
        <f t="shared" si="161"/>
        <v>0</v>
      </c>
      <c r="FDW81" s="321">
        <f t="shared" si="161"/>
        <v>0</v>
      </c>
      <c r="FDX81" s="321">
        <f t="shared" si="161"/>
        <v>0</v>
      </c>
      <c r="FDY81" s="321">
        <f t="shared" si="161"/>
        <v>0</v>
      </c>
      <c r="FDZ81" s="321">
        <f t="shared" si="161"/>
        <v>0</v>
      </c>
      <c r="FEA81" s="321">
        <f t="shared" si="161"/>
        <v>0</v>
      </c>
      <c r="FEB81" s="321">
        <f t="shared" si="161"/>
        <v>0</v>
      </c>
      <c r="FEC81" s="321">
        <f t="shared" si="161"/>
        <v>0</v>
      </c>
      <c r="FED81" s="321">
        <f t="shared" si="161"/>
        <v>0</v>
      </c>
      <c r="FEE81" s="321">
        <f t="shared" si="161"/>
        <v>0</v>
      </c>
      <c r="FEF81" s="321">
        <f t="shared" si="161"/>
        <v>0</v>
      </c>
      <c r="FEG81" s="321">
        <f t="shared" si="161"/>
        <v>0</v>
      </c>
      <c r="FEH81" s="321">
        <f t="shared" si="161"/>
        <v>0</v>
      </c>
      <c r="FEI81" s="321">
        <f t="shared" si="161"/>
        <v>0</v>
      </c>
      <c r="FEJ81" s="321">
        <f t="shared" si="161"/>
        <v>0</v>
      </c>
      <c r="FEK81" s="321">
        <f t="shared" si="161"/>
        <v>0</v>
      </c>
      <c r="FEL81" s="321">
        <f t="shared" si="161"/>
        <v>0</v>
      </c>
      <c r="FEM81" s="321">
        <f t="shared" si="161"/>
        <v>0</v>
      </c>
      <c r="FEN81" s="321">
        <f t="shared" si="161"/>
        <v>0</v>
      </c>
      <c r="FEO81" s="321">
        <f t="shared" si="161"/>
        <v>0</v>
      </c>
      <c r="FEP81" s="321">
        <f t="shared" si="161"/>
        <v>0</v>
      </c>
      <c r="FEQ81" s="321">
        <f t="shared" si="161"/>
        <v>0</v>
      </c>
      <c r="FER81" s="321">
        <f t="shared" si="161"/>
        <v>0</v>
      </c>
      <c r="FES81" s="321">
        <f t="shared" si="161"/>
        <v>0</v>
      </c>
      <c r="FET81" s="321">
        <f t="shared" si="161"/>
        <v>0</v>
      </c>
      <c r="FEU81" s="321">
        <f t="shared" si="161"/>
        <v>0</v>
      </c>
      <c r="FEV81" s="321">
        <f t="shared" si="161"/>
        <v>0</v>
      </c>
      <c r="FEW81" s="321">
        <f t="shared" si="161"/>
        <v>0</v>
      </c>
      <c r="FEX81" s="321">
        <f t="shared" si="161"/>
        <v>0</v>
      </c>
      <c r="FEY81" s="321">
        <f t="shared" si="161"/>
        <v>0</v>
      </c>
      <c r="FEZ81" s="321">
        <f t="shared" si="161"/>
        <v>0</v>
      </c>
      <c r="FFA81" s="321">
        <f t="shared" si="161"/>
        <v>0</v>
      </c>
      <c r="FFB81" s="321">
        <f t="shared" si="161"/>
        <v>0</v>
      </c>
      <c r="FFC81" s="321">
        <f t="shared" si="161"/>
        <v>0</v>
      </c>
      <c r="FFD81" s="321">
        <f t="shared" si="161"/>
        <v>0</v>
      </c>
      <c r="FFE81" s="321">
        <f t="shared" si="161"/>
        <v>0</v>
      </c>
      <c r="FFF81" s="321">
        <f t="shared" si="161"/>
        <v>0</v>
      </c>
      <c r="FFG81" s="321">
        <f t="shared" si="161"/>
        <v>0</v>
      </c>
      <c r="FFH81" s="321">
        <f t="shared" si="161"/>
        <v>0</v>
      </c>
      <c r="FFI81" s="321">
        <f t="shared" si="161"/>
        <v>0</v>
      </c>
      <c r="FFJ81" s="321">
        <f t="shared" si="161"/>
        <v>0</v>
      </c>
      <c r="FFK81" s="321">
        <f t="shared" si="161"/>
        <v>0</v>
      </c>
      <c r="FFL81" s="321">
        <f t="shared" si="161"/>
        <v>0</v>
      </c>
      <c r="FFM81" s="321">
        <f t="shared" si="161"/>
        <v>0</v>
      </c>
      <c r="FFN81" s="321">
        <f t="shared" si="161"/>
        <v>0</v>
      </c>
      <c r="FFO81" s="321">
        <f t="shared" si="161"/>
        <v>0</v>
      </c>
      <c r="FFP81" s="321">
        <f t="shared" si="161"/>
        <v>0</v>
      </c>
      <c r="FFQ81" s="321">
        <f t="shared" si="161"/>
        <v>0</v>
      </c>
      <c r="FFR81" s="321">
        <f t="shared" si="161"/>
        <v>0</v>
      </c>
      <c r="FFS81" s="321">
        <f t="shared" si="161"/>
        <v>0</v>
      </c>
      <c r="FFT81" s="321">
        <f t="shared" si="161"/>
        <v>0</v>
      </c>
      <c r="FFU81" s="321">
        <f t="shared" si="161"/>
        <v>0</v>
      </c>
      <c r="FFV81" s="321">
        <f t="shared" si="161"/>
        <v>0</v>
      </c>
      <c r="FFW81" s="321">
        <f t="shared" si="161"/>
        <v>0</v>
      </c>
      <c r="FFX81" s="321">
        <f t="shared" si="161"/>
        <v>0</v>
      </c>
      <c r="FFY81" s="321">
        <f t="shared" si="161"/>
        <v>0</v>
      </c>
      <c r="FFZ81" s="321">
        <f t="shared" si="161"/>
        <v>0</v>
      </c>
      <c r="FGA81" s="321">
        <f t="shared" si="161"/>
        <v>0</v>
      </c>
      <c r="FGB81" s="321">
        <f t="shared" si="161"/>
        <v>0</v>
      </c>
      <c r="FGC81" s="321">
        <f t="shared" si="161"/>
        <v>0</v>
      </c>
      <c r="FGD81" s="321">
        <f>FGC81*8.5%*12</f>
        <v>0</v>
      </c>
      <c r="FGE81" s="321">
        <f t="shared" si="162"/>
        <v>0</v>
      </c>
      <c r="FGF81" s="321">
        <f t="shared" si="162"/>
        <v>0</v>
      </c>
      <c r="FGG81" s="321">
        <f t="shared" si="162"/>
        <v>0</v>
      </c>
      <c r="FGH81" s="321">
        <f t="shared" si="162"/>
        <v>0</v>
      </c>
      <c r="FGI81" s="321">
        <f t="shared" si="162"/>
        <v>0</v>
      </c>
      <c r="FGJ81" s="321">
        <f t="shared" si="162"/>
        <v>0</v>
      </c>
      <c r="FGK81" s="321">
        <f t="shared" si="162"/>
        <v>0</v>
      </c>
      <c r="FGL81" s="321">
        <f t="shared" si="162"/>
        <v>0</v>
      </c>
      <c r="FGM81" s="321">
        <f t="shared" si="162"/>
        <v>0</v>
      </c>
      <c r="FGN81" s="321">
        <f t="shared" si="162"/>
        <v>0</v>
      </c>
      <c r="FGO81" s="321">
        <f t="shared" si="162"/>
        <v>0</v>
      </c>
      <c r="FGP81" s="321">
        <f t="shared" si="162"/>
        <v>0</v>
      </c>
      <c r="FGQ81" s="321">
        <f t="shared" si="162"/>
        <v>0</v>
      </c>
      <c r="FGR81" s="321">
        <f t="shared" si="162"/>
        <v>0</v>
      </c>
      <c r="FGS81" s="321">
        <f t="shared" si="162"/>
        <v>0</v>
      </c>
      <c r="FGT81" s="321">
        <f t="shared" si="162"/>
        <v>0</v>
      </c>
      <c r="FGU81" s="321">
        <f t="shared" si="162"/>
        <v>0</v>
      </c>
      <c r="FGV81" s="321">
        <f t="shared" si="162"/>
        <v>0</v>
      </c>
      <c r="FGW81" s="321">
        <f t="shared" si="162"/>
        <v>0</v>
      </c>
      <c r="FGX81" s="321">
        <f t="shared" si="162"/>
        <v>0</v>
      </c>
      <c r="FGY81" s="321">
        <f t="shared" si="162"/>
        <v>0</v>
      </c>
      <c r="FGZ81" s="321">
        <f t="shared" si="162"/>
        <v>0</v>
      </c>
      <c r="FHA81" s="321">
        <f t="shared" si="162"/>
        <v>0</v>
      </c>
      <c r="FHB81" s="321">
        <f t="shared" si="162"/>
        <v>0</v>
      </c>
      <c r="FHC81" s="321">
        <f t="shared" si="162"/>
        <v>0</v>
      </c>
      <c r="FHD81" s="321">
        <f t="shared" si="162"/>
        <v>0</v>
      </c>
      <c r="FHE81" s="321">
        <f t="shared" si="162"/>
        <v>0</v>
      </c>
      <c r="FHF81" s="321">
        <f t="shared" si="162"/>
        <v>0</v>
      </c>
      <c r="FHG81" s="321">
        <f t="shared" si="162"/>
        <v>0</v>
      </c>
      <c r="FHH81" s="321">
        <f t="shared" si="162"/>
        <v>0</v>
      </c>
      <c r="FHI81" s="321">
        <f t="shared" si="162"/>
        <v>0</v>
      </c>
      <c r="FHJ81" s="321">
        <f t="shared" si="162"/>
        <v>0</v>
      </c>
      <c r="FHK81" s="321">
        <f t="shared" si="162"/>
        <v>0</v>
      </c>
      <c r="FHL81" s="321">
        <f t="shared" si="162"/>
        <v>0</v>
      </c>
      <c r="FHM81" s="321">
        <f t="shared" si="162"/>
        <v>0</v>
      </c>
      <c r="FHN81" s="321">
        <f t="shared" si="162"/>
        <v>0</v>
      </c>
      <c r="FHO81" s="321">
        <f t="shared" si="162"/>
        <v>0</v>
      </c>
      <c r="FHP81" s="321">
        <f t="shared" si="162"/>
        <v>0</v>
      </c>
      <c r="FHQ81" s="321">
        <f t="shared" si="162"/>
        <v>0</v>
      </c>
      <c r="FHR81" s="321">
        <f t="shared" si="162"/>
        <v>0</v>
      </c>
      <c r="FHS81" s="321">
        <f t="shared" si="162"/>
        <v>0</v>
      </c>
      <c r="FHT81" s="321">
        <f t="shared" si="162"/>
        <v>0</v>
      </c>
      <c r="FHU81" s="321">
        <f t="shared" si="162"/>
        <v>0</v>
      </c>
      <c r="FHV81" s="321">
        <f t="shared" si="162"/>
        <v>0</v>
      </c>
      <c r="FHW81" s="321">
        <f t="shared" si="162"/>
        <v>0</v>
      </c>
      <c r="FHX81" s="321">
        <f t="shared" si="162"/>
        <v>0</v>
      </c>
      <c r="FHY81" s="321">
        <f t="shared" si="162"/>
        <v>0</v>
      </c>
      <c r="FHZ81" s="321">
        <f t="shared" si="162"/>
        <v>0</v>
      </c>
      <c r="FIA81" s="321">
        <f t="shared" si="162"/>
        <v>0</v>
      </c>
      <c r="FIB81" s="321">
        <f t="shared" si="162"/>
        <v>0</v>
      </c>
      <c r="FIC81" s="321">
        <f t="shared" si="162"/>
        <v>0</v>
      </c>
      <c r="FID81" s="321">
        <f t="shared" si="162"/>
        <v>0</v>
      </c>
      <c r="FIE81" s="321">
        <f t="shared" si="162"/>
        <v>0</v>
      </c>
      <c r="FIF81" s="321">
        <f t="shared" si="162"/>
        <v>0</v>
      </c>
      <c r="FIG81" s="321">
        <f t="shared" si="162"/>
        <v>0</v>
      </c>
      <c r="FIH81" s="321">
        <f t="shared" si="162"/>
        <v>0</v>
      </c>
      <c r="FII81" s="321">
        <f t="shared" si="162"/>
        <v>0</v>
      </c>
      <c r="FIJ81" s="321">
        <f t="shared" si="162"/>
        <v>0</v>
      </c>
      <c r="FIK81" s="321">
        <f t="shared" si="162"/>
        <v>0</v>
      </c>
      <c r="FIL81" s="321">
        <f t="shared" si="162"/>
        <v>0</v>
      </c>
      <c r="FIM81" s="321">
        <f t="shared" si="162"/>
        <v>0</v>
      </c>
      <c r="FIN81" s="321">
        <f t="shared" si="162"/>
        <v>0</v>
      </c>
      <c r="FIO81" s="321">
        <f t="shared" si="162"/>
        <v>0</v>
      </c>
      <c r="FIP81" s="321">
        <f>FIO81*8.5%*12</f>
        <v>0</v>
      </c>
      <c r="FIQ81" s="321">
        <f t="shared" si="163"/>
        <v>0</v>
      </c>
      <c r="FIR81" s="321">
        <f t="shared" si="163"/>
        <v>0</v>
      </c>
      <c r="FIS81" s="321">
        <f t="shared" si="163"/>
        <v>0</v>
      </c>
      <c r="FIT81" s="321">
        <f t="shared" si="163"/>
        <v>0</v>
      </c>
      <c r="FIU81" s="321">
        <f t="shared" si="163"/>
        <v>0</v>
      </c>
      <c r="FIV81" s="321">
        <f t="shared" si="163"/>
        <v>0</v>
      </c>
      <c r="FIW81" s="321">
        <f t="shared" si="163"/>
        <v>0</v>
      </c>
      <c r="FIX81" s="321">
        <f t="shared" si="163"/>
        <v>0</v>
      </c>
      <c r="FIY81" s="321">
        <f t="shared" si="163"/>
        <v>0</v>
      </c>
      <c r="FIZ81" s="321">
        <f t="shared" si="163"/>
        <v>0</v>
      </c>
      <c r="FJA81" s="321">
        <f t="shared" si="163"/>
        <v>0</v>
      </c>
      <c r="FJB81" s="321">
        <f t="shared" si="163"/>
        <v>0</v>
      </c>
      <c r="FJC81" s="321">
        <f t="shared" si="163"/>
        <v>0</v>
      </c>
      <c r="FJD81" s="321">
        <f t="shared" si="163"/>
        <v>0</v>
      </c>
      <c r="FJE81" s="321">
        <f t="shared" si="163"/>
        <v>0</v>
      </c>
      <c r="FJF81" s="321">
        <f t="shared" si="163"/>
        <v>0</v>
      </c>
      <c r="FJG81" s="321">
        <f t="shared" si="163"/>
        <v>0</v>
      </c>
      <c r="FJH81" s="321">
        <f t="shared" si="163"/>
        <v>0</v>
      </c>
      <c r="FJI81" s="321">
        <f t="shared" si="163"/>
        <v>0</v>
      </c>
      <c r="FJJ81" s="321">
        <f t="shared" si="163"/>
        <v>0</v>
      </c>
      <c r="FJK81" s="321">
        <f t="shared" si="163"/>
        <v>0</v>
      </c>
      <c r="FJL81" s="321">
        <f t="shared" si="163"/>
        <v>0</v>
      </c>
      <c r="FJM81" s="321">
        <f t="shared" si="163"/>
        <v>0</v>
      </c>
      <c r="FJN81" s="321">
        <f t="shared" si="163"/>
        <v>0</v>
      </c>
      <c r="FJO81" s="321">
        <f t="shared" si="163"/>
        <v>0</v>
      </c>
      <c r="FJP81" s="321">
        <f t="shared" si="163"/>
        <v>0</v>
      </c>
      <c r="FJQ81" s="321">
        <f t="shared" si="163"/>
        <v>0</v>
      </c>
      <c r="FJR81" s="321">
        <f t="shared" si="163"/>
        <v>0</v>
      </c>
      <c r="FJS81" s="321">
        <f t="shared" si="163"/>
        <v>0</v>
      </c>
      <c r="FJT81" s="321">
        <f t="shared" si="163"/>
        <v>0</v>
      </c>
      <c r="FJU81" s="321">
        <f t="shared" si="163"/>
        <v>0</v>
      </c>
      <c r="FJV81" s="321">
        <f t="shared" si="163"/>
        <v>0</v>
      </c>
      <c r="FJW81" s="321">
        <f t="shared" si="163"/>
        <v>0</v>
      </c>
      <c r="FJX81" s="321">
        <f t="shared" si="163"/>
        <v>0</v>
      </c>
      <c r="FJY81" s="321">
        <f t="shared" si="163"/>
        <v>0</v>
      </c>
      <c r="FJZ81" s="321">
        <f t="shared" si="163"/>
        <v>0</v>
      </c>
      <c r="FKA81" s="321">
        <f t="shared" si="163"/>
        <v>0</v>
      </c>
      <c r="FKB81" s="321">
        <f t="shared" si="163"/>
        <v>0</v>
      </c>
      <c r="FKC81" s="321">
        <f t="shared" si="163"/>
        <v>0</v>
      </c>
      <c r="FKD81" s="321">
        <f t="shared" si="163"/>
        <v>0</v>
      </c>
      <c r="FKE81" s="321">
        <f t="shared" si="163"/>
        <v>0</v>
      </c>
      <c r="FKF81" s="321">
        <f t="shared" si="163"/>
        <v>0</v>
      </c>
      <c r="FKG81" s="321">
        <f t="shared" si="163"/>
        <v>0</v>
      </c>
      <c r="FKH81" s="321">
        <f t="shared" si="163"/>
        <v>0</v>
      </c>
      <c r="FKI81" s="321">
        <f t="shared" si="163"/>
        <v>0</v>
      </c>
      <c r="FKJ81" s="321">
        <f t="shared" si="163"/>
        <v>0</v>
      </c>
      <c r="FKK81" s="321">
        <f t="shared" si="163"/>
        <v>0</v>
      </c>
      <c r="FKL81" s="321">
        <f t="shared" si="163"/>
        <v>0</v>
      </c>
      <c r="FKM81" s="321">
        <f t="shared" si="163"/>
        <v>0</v>
      </c>
      <c r="FKN81" s="321">
        <f t="shared" si="163"/>
        <v>0</v>
      </c>
      <c r="FKO81" s="321">
        <f t="shared" si="163"/>
        <v>0</v>
      </c>
      <c r="FKP81" s="321">
        <f t="shared" si="163"/>
        <v>0</v>
      </c>
      <c r="FKQ81" s="321">
        <f t="shared" si="163"/>
        <v>0</v>
      </c>
      <c r="FKR81" s="321">
        <f t="shared" si="163"/>
        <v>0</v>
      </c>
      <c r="FKS81" s="321">
        <f t="shared" si="163"/>
        <v>0</v>
      </c>
      <c r="FKT81" s="321">
        <f t="shared" si="163"/>
        <v>0</v>
      </c>
      <c r="FKU81" s="321">
        <f t="shared" si="163"/>
        <v>0</v>
      </c>
      <c r="FKV81" s="321">
        <f t="shared" si="163"/>
        <v>0</v>
      </c>
      <c r="FKW81" s="321">
        <f t="shared" si="163"/>
        <v>0</v>
      </c>
      <c r="FKX81" s="321">
        <f t="shared" si="163"/>
        <v>0</v>
      </c>
      <c r="FKY81" s="321">
        <f t="shared" si="163"/>
        <v>0</v>
      </c>
      <c r="FKZ81" s="321">
        <f t="shared" si="163"/>
        <v>0</v>
      </c>
      <c r="FLA81" s="321">
        <f t="shared" si="163"/>
        <v>0</v>
      </c>
      <c r="FLB81" s="321">
        <f>FLA81*8.5%*12</f>
        <v>0</v>
      </c>
      <c r="FLC81" s="321">
        <f t="shared" si="164"/>
        <v>0</v>
      </c>
      <c r="FLD81" s="321">
        <f t="shared" si="164"/>
        <v>0</v>
      </c>
      <c r="FLE81" s="321">
        <f t="shared" si="164"/>
        <v>0</v>
      </c>
      <c r="FLF81" s="321">
        <f t="shared" si="164"/>
        <v>0</v>
      </c>
      <c r="FLG81" s="321">
        <f t="shared" si="164"/>
        <v>0</v>
      </c>
      <c r="FLH81" s="321">
        <f t="shared" si="164"/>
        <v>0</v>
      </c>
      <c r="FLI81" s="321">
        <f t="shared" si="164"/>
        <v>0</v>
      </c>
      <c r="FLJ81" s="321">
        <f t="shared" si="164"/>
        <v>0</v>
      </c>
      <c r="FLK81" s="321">
        <f t="shared" si="164"/>
        <v>0</v>
      </c>
      <c r="FLL81" s="321">
        <f t="shared" si="164"/>
        <v>0</v>
      </c>
      <c r="FLM81" s="321">
        <f t="shared" si="164"/>
        <v>0</v>
      </c>
      <c r="FLN81" s="321">
        <f t="shared" si="164"/>
        <v>0</v>
      </c>
      <c r="FLO81" s="321">
        <f t="shared" si="164"/>
        <v>0</v>
      </c>
      <c r="FLP81" s="321">
        <f t="shared" si="164"/>
        <v>0</v>
      </c>
      <c r="FLQ81" s="321">
        <f t="shared" si="164"/>
        <v>0</v>
      </c>
      <c r="FLR81" s="321">
        <f t="shared" si="164"/>
        <v>0</v>
      </c>
      <c r="FLS81" s="321">
        <f t="shared" si="164"/>
        <v>0</v>
      </c>
      <c r="FLT81" s="321">
        <f t="shared" si="164"/>
        <v>0</v>
      </c>
      <c r="FLU81" s="321">
        <f t="shared" si="164"/>
        <v>0</v>
      </c>
      <c r="FLV81" s="321">
        <f t="shared" si="164"/>
        <v>0</v>
      </c>
      <c r="FLW81" s="321">
        <f t="shared" si="164"/>
        <v>0</v>
      </c>
      <c r="FLX81" s="321">
        <f t="shared" si="164"/>
        <v>0</v>
      </c>
      <c r="FLY81" s="321">
        <f t="shared" si="164"/>
        <v>0</v>
      </c>
      <c r="FLZ81" s="321">
        <f t="shared" si="164"/>
        <v>0</v>
      </c>
      <c r="FMA81" s="321">
        <f t="shared" si="164"/>
        <v>0</v>
      </c>
      <c r="FMB81" s="321">
        <f t="shared" si="164"/>
        <v>0</v>
      </c>
      <c r="FMC81" s="321">
        <f t="shared" si="164"/>
        <v>0</v>
      </c>
      <c r="FMD81" s="321">
        <f t="shared" si="164"/>
        <v>0</v>
      </c>
      <c r="FME81" s="321">
        <f t="shared" si="164"/>
        <v>0</v>
      </c>
      <c r="FMF81" s="321">
        <f t="shared" si="164"/>
        <v>0</v>
      </c>
      <c r="FMG81" s="321">
        <f t="shared" si="164"/>
        <v>0</v>
      </c>
      <c r="FMH81" s="321">
        <f t="shared" si="164"/>
        <v>0</v>
      </c>
      <c r="FMI81" s="321">
        <f t="shared" si="164"/>
        <v>0</v>
      </c>
      <c r="FMJ81" s="321">
        <f t="shared" si="164"/>
        <v>0</v>
      </c>
      <c r="FMK81" s="321">
        <f t="shared" si="164"/>
        <v>0</v>
      </c>
      <c r="FML81" s="321">
        <f t="shared" si="164"/>
        <v>0</v>
      </c>
      <c r="FMM81" s="321">
        <f t="shared" si="164"/>
        <v>0</v>
      </c>
      <c r="FMN81" s="321">
        <f t="shared" si="164"/>
        <v>0</v>
      </c>
      <c r="FMO81" s="321">
        <f t="shared" si="164"/>
        <v>0</v>
      </c>
      <c r="FMP81" s="321">
        <f t="shared" si="164"/>
        <v>0</v>
      </c>
      <c r="FMQ81" s="321">
        <f t="shared" si="164"/>
        <v>0</v>
      </c>
      <c r="FMR81" s="321">
        <f t="shared" si="164"/>
        <v>0</v>
      </c>
      <c r="FMS81" s="321">
        <f t="shared" si="164"/>
        <v>0</v>
      </c>
      <c r="FMT81" s="321">
        <f t="shared" si="164"/>
        <v>0</v>
      </c>
      <c r="FMU81" s="321">
        <f t="shared" si="164"/>
        <v>0</v>
      </c>
      <c r="FMV81" s="321">
        <f t="shared" si="164"/>
        <v>0</v>
      </c>
      <c r="FMW81" s="321">
        <f t="shared" si="164"/>
        <v>0</v>
      </c>
      <c r="FMX81" s="321">
        <f t="shared" si="164"/>
        <v>0</v>
      </c>
      <c r="FMY81" s="321">
        <f t="shared" si="164"/>
        <v>0</v>
      </c>
      <c r="FMZ81" s="321">
        <f t="shared" si="164"/>
        <v>0</v>
      </c>
      <c r="FNA81" s="321">
        <f t="shared" si="164"/>
        <v>0</v>
      </c>
      <c r="FNB81" s="321">
        <f t="shared" si="164"/>
        <v>0</v>
      </c>
      <c r="FNC81" s="321">
        <f t="shared" si="164"/>
        <v>0</v>
      </c>
      <c r="FND81" s="321">
        <f t="shared" si="164"/>
        <v>0</v>
      </c>
      <c r="FNE81" s="321">
        <f t="shared" si="164"/>
        <v>0</v>
      </c>
      <c r="FNF81" s="321">
        <f t="shared" si="164"/>
        <v>0</v>
      </c>
      <c r="FNG81" s="321">
        <f t="shared" si="164"/>
        <v>0</v>
      </c>
      <c r="FNH81" s="321">
        <f t="shared" si="164"/>
        <v>0</v>
      </c>
      <c r="FNI81" s="321">
        <f t="shared" si="164"/>
        <v>0</v>
      </c>
      <c r="FNJ81" s="321">
        <f t="shared" si="164"/>
        <v>0</v>
      </c>
      <c r="FNK81" s="321">
        <f t="shared" si="164"/>
        <v>0</v>
      </c>
      <c r="FNL81" s="321">
        <f t="shared" si="164"/>
        <v>0</v>
      </c>
      <c r="FNM81" s="321">
        <f t="shared" si="164"/>
        <v>0</v>
      </c>
      <c r="FNN81" s="321">
        <f>FNM81*8.5%*12</f>
        <v>0</v>
      </c>
      <c r="FNO81" s="321">
        <f t="shared" si="165"/>
        <v>0</v>
      </c>
      <c r="FNP81" s="321">
        <f t="shared" si="165"/>
        <v>0</v>
      </c>
      <c r="FNQ81" s="321">
        <f t="shared" si="165"/>
        <v>0</v>
      </c>
      <c r="FNR81" s="321">
        <f t="shared" si="165"/>
        <v>0</v>
      </c>
      <c r="FNS81" s="321">
        <f t="shared" si="165"/>
        <v>0</v>
      </c>
      <c r="FNT81" s="321">
        <f t="shared" si="165"/>
        <v>0</v>
      </c>
      <c r="FNU81" s="321">
        <f t="shared" si="165"/>
        <v>0</v>
      </c>
      <c r="FNV81" s="321">
        <f t="shared" si="165"/>
        <v>0</v>
      </c>
      <c r="FNW81" s="321">
        <f t="shared" si="165"/>
        <v>0</v>
      </c>
      <c r="FNX81" s="321">
        <f t="shared" si="165"/>
        <v>0</v>
      </c>
      <c r="FNY81" s="321">
        <f t="shared" si="165"/>
        <v>0</v>
      </c>
      <c r="FNZ81" s="321">
        <f t="shared" si="165"/>
        <v>0</v>
      </c>
      <c r="FOA81" s="321">
        <f t="shared" si="165"/>
        <v>0</v>
      </c>
      <c r="FOB81" s="321">
        <f t="shared" si="165"/>
        <v>0</v>
      </c>
      <c r="FOC81" s="321">
        <f t="shared" si="165"/>
        <v>0</v>
      </c>
      <c r="FOD81" s="321">
        <f t="shared" si="165"/>
        <v>0</v>
      </c>
      <c r="FOE81" s="321">
        <f t="shared" si="165"/>
        <v>0</v>
      </c>
      <c r="FOF81" s="321">
        <f t="shared" si="165"/>
        <v>0</v>
      </c>
      <c r="FOG81" s="321">
        <f t="shared" si="165"/>
        <v>0</v>
      </c>
      <c r="FOH81" s="321">
        <f t="shared" si="165"/>
        <v>0</v>
      </c>
      <c r="FOI81" s="321">
        <f t="shared" si="165"/>
        <v>0</v>
      </c>
      <c r="FOJ81" s="321">
        <f t="shared" si="165"/>
        <v>0</v>
      </c>
      <c r="FOK81" s="321">
        <f t="shared" si="165"/>
        <v>0</v>
      </c>
      <c r="FOL81" s="321">
        <f t="shared" si="165"/>
        <v>0</v>
      </c>
      <c r="FOM81" s="321">
        <f t="shared" si="165"/>
        <v>0</v>
      </c>
      <c r="FON81" s="321">
        <f t="shared" si="165"/>
        <v>0</v>
      </c>
      <c r="FOO81" s="321">
        <f t="shared" si="165"/>
        <v>0</v>
      </c>
      <c r="FOP81" s="321">
        <f t="shared" si="165"/>
        <v>0</v>
      </c>
      <c r="FOQ81" s="321">
        <f t="shared" si="165"/>
        <v>0</v>
      </c>
      <c r="FOR81" s="321">
        <f t="shared" si="165"/>
        <v>0</v>
      </c>
      <c r="FOS81" s="321">
        <f t="shared" si="165"/>
        <v>0</v>
      </c>
      <c r="FOT81" s="321">
        <f t="shared" si="165"/>
        <v>0</v>
      </c>
      <c r="FOU81" s="321">
        <f t="shared" si="165"/>
        <v>0</v>
      </c>
      <c r="FOV81" s="321">
        <f t="shared" si="165"/>
        <v>0</v>
      </c>
      <c r="FOW81" s="321">
        <f t="shared" si="165"/>
        <v>0</v>
      </c>
      <c r="FOX81" s="321">
        <f t="shared" si="165"/>
        <v>0</v>
      </c>
      <c r="FOY81" s="321">
        <f t="shared" si="165"/>
        <v>0</v>
      </c>
      <c r="FOZ81" s="321">
        <f t="shared" si="165"/>
        <v>0</v>
      </c>
      <c r="FPA81" s="321">
        <f t="shared" si="165"/>
        <v>0</v>
      </c>
      <c r="FPB81" s="321">
        <f t="shared" si="165"/>
        <v>0</v>
      </c>
      <c r="FPC81" s="321">
        <f t="shared" si="165"/>
        <v>0</v>
      </c>
      <c r="FPD81" s="321">
        <f t="shared" si="165"/>
        <v>0</v>
      </c>
      <c r="FPE81" s="321">
        <f t="shared" si="165"/>
        <v>0</v>
      </c>
      <c r="FPF81" s="321">
        <f t="shared" si="165"/>
        <v>0</v>
      </c>
      <c r="FPG81" s="321">
        <f t="shared" si="165"/>
        <v>0</v>
      </c>
      <c r="FPH81" s="321">
        <f t="shared" si="165"/>
        <v>0</v>
      </c>
      <c r="FPI81" s="321">
        <f t="shared" si="165"/>
        <v>0</v>
      </c>
      <c r="FPJ81" s="321">
        <f t="shared" si="165"/>
        <v>0</v>
      </c>
      <c r="FPK81" s="321">
        <f t="shared" si="165"/>
        <v>0</v>
      </c>
      <c r="FPL81" s="321">
        <f t="shared" si="165"/>
        <v>0</v>
      </c>
      <c r="FPM81" s="321">
        <f t="shared" si="165"/>
        <v>0</v>
      </c>
      <c r="FPN81" s="321">
        <f t="shared" si="165"/>
        <v>0</v>
      </c>
      <c r="FPO81" s="321">
        <f t="shared" si="165"/>
        <v>0</v>
      </c>
      <c r="FPP81" s="321">
        <f t="shared" si="165"/>
        <v>0</v>
      </c>
      <c r="FPQ81" s="321">
        <f t="shared" si="165"/>
        <v>0</v>
      </c>
      <c r="FPR81" s="321">
        <f t="shared" si="165"/>
        <v>0</v>
      </c>
      <c r="FPS81" s="321">
        <f t="shared" si="165"/>
        <v>0</v>
      </c>
      <c r="FPT81" s="321">
        <f t="shared" si="165"/>
        <v>0</v>
      </c>
      <c r="FPU81" s="321">
        <f t="shared" si="165"/>
        <v>0</v>
      </c>
      <c r="FPV81" s="321">
        <f t="shared" si="165"/>
        <v>0</v>
      </c>
      <c r="FPW81" s="321">
        <f t="shared" si="165"/>
        <v>0</v>
      </c>
      <c r="FPX81" s="321">
        <f t="shared" si="165"/>
        <v>0</v>
      </c>
      <c r="FPY81" s="321">
        <f t="shared" si="165"/>
        <v>0</v>
      </c>
      <c r="FPZ81" s="321">
        <f>FPY81*8.5%*12</f>
        <v>0</v>
      </c>
      <c r="FQA81" s="321">
        <f t="shared" si="166"/>
        <v>0</v>
      </c>
      <c r="FQB81" s="321">
        <f t="shared" si="166"/>
        <v>0</v>
      </c>
      <c r="FQC81" s="321">
        <f t="shared" si="166"/>
        <v>0</v>
      </c>
      <c r="FQD81" s="321">
        <f t="shared" si="166"/>
        <v>0</v>
      </c>
      <c r="FQE81" s="321">
        <f t="shared" si="166"/>
        <v>0</v>
      </c>
      <c r="FQF81" s="321">
        <f t="shared" si="166"/>
        <v>0</v>
      </c>
      <c r="FQG81" s="321">
        <f t="shared" si="166"/>
        <v>0</v>
      </c>
      <c r="FQH81" s="321">
        <f t="shared" si="166"/>
        <v>0</v>
      </c>
      <c r="FQI81" s="321">
        <f t="shared" si="166"/>
        <v>0</v>
      </c>
      <c r="FQJ81" s="321">
        <f t="shared" si="166"/>
        <v>0</v>
      </c>
      <c r="FQK81" s="321">
        <f t="shared" si="166"/>
        <v>0</v>
      </c>
      <c r="FQL81" s="321">
        <f t="shared" si="166"/>
        <v>0</v>
      </c>
      <c r="FQM81" s="321">
        <f t="shared" si="166"/>
        <v>0</v>
      </c>
      <c r="FQN81" s="321">
        <f t="shared" si="166"/>
        <v>0</v>
      </c>
      <c r="FQO81" s="321">
        <f t="shared" si="166"/>
        <v>0</v>
      </c>
      <c r="FQP81" s="321">
        <f t="shared" si="166"/>
        <v>0</v>
      </c>
      <c r="FQQ81" s="321">
        <f t="shared" si="166"/>
        <v>0</v>
      </c>
      <c r="FQR81" s="321">
        <f t="shared" si="166"/>
        <v>0</v>
      </c>
      <c r="FQS81" s="321">
        <f t="shared" si="166"/>
        <v>0</v>
      </c>
      <c r="FQT81" s="321">
        <f t="shared" si="166"/>
        <v>0</v>
      </c>
      <c r="FQU81" s="321">
        <f t="shared" si="166"/>
        <v>0</v>
      </c>
      <c r="FQV81" s="321">
        <f t="shared" si="166"/>
        <v>0</v>
      </c>
      <c r="FQW81" s="321">
        <f t="shared" si="166"/>
        <v>0</v>
      </c>
      <c r="FQX81" s="321">
        <f t="shared" si="166"/>
        <v>0</v>
      </c>
      <c r="FQY81" s="321">
        <f t="shared" si="166"/>
        <v>0</v>
      </c>
      <c r="FQZ81" s="321">
        <f t="shared" si="166"/>
        <v>0</v>
      </c>
      <c r="FRA81" s="321">
        <f t="shared" si="166"/>
        <v>0</v>
      </c>
      <c r="FRB81" s="321">
        <f t="shared" si="166"/>
        <v>0</v>
      </c>
      <c r="FRC81" s="321">
        <f t="shared" si="166"/>
        <v>0</v>
      </c>
      <c r="FRD81" s="321">
        <f t="shared" si="166"/>
        <v>0</v>
      </c>
      <c r="FRE81" s="321">
        <f t="shared" si="166"/>
        <v>0</v>
      </c>
      <c r="FRF81" s="321">
        <f t="shared" si="166"/>
        <v>0</v>
      </c>
      <c r="FRG81" s="321">
        <f t="shared" si="166"/>
        <v>0</v>
      </c>
      <c r="FRH81" s="321">
        <f t="shared" si="166"/>
        <v>0</v>
      </c>
      <c r="FRI81" s="321">
        <f t="shared" si="166"/>
        <v>0</v>
      </c>
      <c r="FRJ81" s="321">
        <f t="shared" si="166"/>
        <v>0</v>
      </c>
      <c r="FRK81" s="321">
        <f t="shared" si="166"/>
        <v>0</v>
      </c>
      <c r="FRL81" s="321">
        <f t="shared" si="166"/>
        <v>0</v>
      </c>
      <c r="FRM81" s="321">
        <f t="shared" si="166"/>
        <v>0</v>
      </c>
      <c r="FRN81" s="321">
        <f t="shared" si="166"/>
        <v>0</v>
      </c>
      <c r="FRO81" s="321">
        <f t="shared" si="166"/>
        <v>0</v>
      </c>
      <c r="FRP81" s="321">
        <f t="shared" si="166"/>
        <v>0</v>
      </c>
      <c r="FRQ81" s="321">
        <f t="shared" si="166"/>
        <v>0</v>
      </c>
      <c r="FRR81" s="321">
        <f t="shared" si="166"/>
        <v>0</v>
      </c>
      <c r="FRS81" s="321">
        <f t="shared" si="166"/>
        <v>0</v>
      </c>
      <c r="FRT81" s="321">
        <f t="shared" si="166"/>
        <v>0</v>
      </c>
      <c r="FRU81" s="321">
        <f t="shared" si="166"/>
        <v>0</v>
      </c>
      <c r="FRV81" s="321">
        <f t="shared" si="166"/>
        <v>0</v>
      </c>
      <c r="FRW81" s="321">
        <f t="shared" si="166"/>
        <v>0</v>
      </c>
      <c r="FRX81" s="321">
        <f t="shared" si="166"/>
        <v>0</v>
      </c>
      <c r="FRY81" s="321">
        <f t="shared" si="166"/>
        <v>0</v>
      </c>
      <c r="FRZ81" s="321">
        <f t="shared" si="166"/>
        <v>0</v>
      </c>
      <c r="FSA81" s="321">
        <f t="shared" si="166"/>
        <v>0</v>
      </c>
      <c r="FSB81" s="321">
        <f t="shared" si="166"/>
        <v>0</v>
      </c>
      <c r="FSC81" s="321">
        <f t="shared" si="166"/>
        <v>0</v>
      </c>
      <c r="FSD81" s="321">
        <f t="shared" si="166"/>
        <v>0</v>
      </c>
      <c r="FSE81" s="321">
        <f t="shared" si="166"/>
        <v>0</v>
      </c>
      <c r="FSF81" s="321">
        <f t="shared" si="166"/>
        <v>0</v>
      </c>
      <c r="FSG81" s="321">
        <f t="shared" si="166"/>
        <v>0</v>
      </c>
      <c r="FSH81" s="321">
        <f t="shared" si="166"/>
        <v>0</v>
      </c>
      <c r="FSI81" s="321">
        <f t="shared" si="166"/>
        <v>0</v>
      </c>
      <c r="FSJ81" s="321">
        <f t="shared" si="166"/>
        <v>0</v>
      </c>
      <c r="FSK81" s="321">
        <f t="shared" si="166"/>
        <v>0</v>
      </c>
      <c r="FSL81" s="321">
        <f>FSK81*8.5%*12</f>
        <v>0</v>
      </c>
      <c r="FSM81" s="321">
        <f t="shared" si="167"/>
        <v>0</v>
      </c>
      <c r="FSN81" s="321">
        <f t="shared" si="167"/>
        <v>0</v>
      </c>
      <c r="FSO81" s="321">
        <f t="shared" si="167"/>
        <v>0</v>
      </c>
      <c r="FSP81" s="321">
        <f t="shared" si="167"/>
        <v>0</v>
      </c>
      <c r="FSQ81" s="321">
        <f t="shared" si="167"/>
        <v>0</v>
      </c>
      <c r="FSR81" s="321">
        <f t="shared" si="167"/>
        <v>0</v>
      </c>
      <c r="FSS81" s="321">
        <f t="shared" si="167"/>
        <v>0</v>
      </c>
      <c r="FST81" s="321">
        <f t="shared" si="167"/>
        <v>0</v>
      </c>
      <c r="FSU81" s="321">
        <f t="shared" si="167"/>
        <v>0</v>
      </c>
      <c r="FSV81" s="321">
        <f t="shared" si="167"/>
        <v>0</v>
      </c>
      <c r="FSW81" s="321">
        <f t="shared" si="167"/>
        <v>0</v>
      </c>
      <c r="FSX81" s="321">
        <f t="shared" si="167"/>
        <v>0</v>
      </c>
      <c r="FSY81" s="321">
        <f t="shared" si="167"/>
        <v>0</v>
      </c>
      <c r="FSZ81" s="321">
        <f t="shared" si="167"/>
        <v>0</v>
      </c>
      <c r="FTA81" s="321">
        <f t="shared" si="167"/>
        <v>0</v>
      </c>
      <c r="FTB81" s="321">
        <f t="shared" si="167"/>
        <v>0</v>
      </c>
      <c r="FTC81" s="321">
        <f t="shared" si="167"/>
        <v>0</v>
      </c>
      <c r="FTD81" s="321">
        <f t="shared" si="167"/>
        <v>0</v>
      </c>
      <c r="FTE81" s="321">
        <f t="shared" si="167"/>
        <v>0</v>
      </c>
      <c r="FTF81" s="321">
        <f t="shared" si="167"/>
        <v>0</v>
      </c>
      <c r="FTG81" s="321">
        <f t="shared" si="167"/>
        <v>0</v>
      </c>
      <c r="FTH81" s="321">
        <f t="shared" si="167"/>
        <v>0</v>
      </c>
      <c r="FTI81" s="321">
        <f t="shared" si="167"/>
        <v>0</v>
      </c>
      <c r="FTJ81" s="321">
        <f t="shared" si="167"/>
        <v>0</v>
      </c>
      <c r="FTK81" s="321">
        <f t="shared" si="167"/>
        <v>0</v>
      </c>
      <c r="FTL81" s="321">
        <f t="shared" si="167"/>
        <v>0</v>
      </c>
      <c r="FTM81" s="321">
        <f t="shared" si="167"/>
        <v>0</v>
      </c>
      <c r="FTN81" s="321">
        <f t="shared" si="167"/>
        <v>0</v>
      </c>
      <c r="FTO81" s="321">
        <f t="shared" si="167"/>
        <v>0</v>
      </c>
      <c r="FTP81" s="321">
        <f t="shared" si="167"/>
        <v>0</v>
      </c>
      <c r="FTQ81" s="321">
        <f t="shared" si="167"/>
        <v>0</v>
      </c>
      <c r="FTR81" s="321">
        <f t="shared" si="167"/>
        <v>0</v>
      </c>
      <c r="FTS81" s="321">
        <f t="shared" si="167"/>
        <v>0</v>
      </c>
      <c r="FTT81" s="321">
        <f t="shared" si="167"/>
        <v>0</v>
      </c>
      <c r="FTU81" s="321">
        <f t="shared" si="167"/>
        <v>0</v>
      </c>
      <c r="FTV81" s="321">
        <f t="shared" si="167"/>
        <v>0</v>
      </c>
      <c r="FTW81" s="321">
        <f t="shared" si="167"/>
        <v>0</v>
      </c>
      <c r="FTX81" s="321">
        <f t="shared" si="167"/>
        <v>0</v>
      </c>
      <c r="FTY81" s="321">
        <f t="shared" si="167"/>
        <v>0</v>
      </c>
      <c r="FTZ81" s="321">
        <f t="shared" si="167"/>
        <v>0</v>
      </c>
      <c r="FUA81" s="321">
        <f t="shared" si="167"/>
        <v>0</v>
      </c>
      <c r="FUB81" s="321">
        <f t="shared" si="167"/>
        <v>0</v>
      </c>
      <c r="FUC81" s="321">
        <f t="shared" si="167"/>
        <v>0</v>
      </c>
      <c r="FUD81" s="321">
        <f t="shared" si="167"/>
        <v>0</v>
      </c>
      <c r="FUE81" s="321">
        <f t="shared" si="167"/>
        <v>0</v>
      </c>
      <c r="FUF81" s="321">
        <f t="shared" si="167"/>
        <v>0</v>
      </c>
      <c r="FUG81" s="321">
        <f t="shared" si="167"/>
        <v>0</v>
      </c>
      <c r="FUH81" s="321">
        <f t="shared" si="167"/>
        <v>0</v>
      </c>
      <c r="FUI81" s="321">
        <f t="shared" si="167"/>
        <v>0</v>
      </c>
      <c r="FUJ81" s="321">
        <f t="shared" si="167"/>
        <v>0</v>
      </c>
      <c r="FUK81" s="321">
        <f t="shared" si="167"/>
        <v>0</v>
      </c>
      <c r="FUL81" s="321">
        <f t="shared" si="167"/>
        <v>0</v>
      </c>
      <c r="FUM81" s="321">
        <f t="shared" si="167"/>
        <v>0</v>
      </c>
      <c r="FUN81" s="321">
        <f t="shared" si="167"/>
        <v>0</v>
      </c>
      <c r="FUO81" s="321">
        <f t="shared" si="167"/>
        <v>0</v>
      </c>
      <c r="FUP81" s="321">
        <f t="shared" si="167"/>
        <v>0</v>
      </c>
      <c r="FUQ81" s="321">
        <f t="shared" si="167"/>
        <v>0</v>
      </c>
      <c r="FUR81" s="321">
        <f t="shared" si="167"/>
        <v>0</v>
      </c>
      <c r="FUS81" s="321">
        <f t="shared" si="167"/>
        <v>0</v>
      </c>
      <c r="FUT81" s="321">
        <f t="shared" si="167"/>
        <v>0</v>
      </c>
      <c r="FUU81" s="321">
        <f t="shared" si="167"/>
        <v>0</v>
      </c>
      <c r="FUV81" s="321">
        <f t="shared" si="167"/>
        <v>0</v>
      </c>
      <c r="FUW81" s="321">
        <f t="shared" si="167"/>
        <v>0</v>
      </c>
      <c r="FUX81" s="321">
        <f>FUW81*8.5%*12</f>
        <v>0</v>
      </c>
      <c r="FUY81" s="321">
        <f t="shared" si="168"/>
        <v>0</v>
      </c>
      <c r="FUZ81" s="321">
        <f t="shared" si="168"/>
        <v>0</v>
      </c>
      <c r="FVA81" s="321">
        <f t="shared" si="168"/>
        <v>0</v>
      </c>
      <c r="FVB81" s="321">
        <f t="shared" si="168"/>
        <v>0</v>
      </c>
      <c r="FVC81" s="321">
        <f t="shared" si="168"/>
        <v>0</v>
      </c>
      <c r="FVD81" s="321">
        <f t="shared" si="168"/>
        <v>0</v>
      </c>
      <c r="FVE81" s="321">
        <f t="shared" si="168"/>
        <v>0</v>
      </c>
      <c r="FVF81" s="321">
        <f t="shared" si="168"/>
        <v>0</v>
      </c>
      <c r="FVG81" s="321">
        <f t="shared" si="168"/>
        <v>0</v>
      </c>
      <c r="FVH81" s="321">
        <f t="shared" si="168"/>
        <v>0</v>
      </c>
      <c r="FVI81" s="321">
        <f t="shared" si="168"/>
        <v>0</v>
      </c>
      <c r="FVJ81" s="321">
        <f t="shared" si="168"/>
        <v>0</v>
      </c>
      <c r="FVK81" s="321">
        <f t="shared" si="168"/>
        <v>0</v>
      </c>
      <c r="FVL81" s="321">
        <f t="shared" si="168"/>
        <v>0</v>
      </c>
      <c r="FVM81" s="321">
        <f t="shared" si="168"/>
        <v>0</v>
      </c>
      <c r="FVN81" s="321">
        <f t="shared" si="168"/>
        <v>0</v>
      </c>
      <c r="FVO81" s="321">
        <f t="shared" si="168"/>
        <v>0</v>
      </c>
      <c r="FVP81" s="321">
        <f t="shared" si="168"/>
        <v>0</v>
      </c>
      <c r="FVQ81" s="321">
        <f t="shared" si="168"/>
        <v>0</v>
      </c>
      <c r="FVR81" s="321">
        <f t="shared" si="168"/>
        <v>0</v>
      </c>
      <c r="FVS81" s="321">
        <f t="shared" si="168"/>
        <v>0</v>
      </c>
      <c r="FVT81" s="321">
        <f t="shared" si="168"/>
        <v>0</v>
      </c>
      <c r="FVU81" s="321">
        <f t="shared" si="168"/>
        <v>0</v>
      </c>
      <c r="FVV81" s="321">
        <f t="shared" si="168"/>
        <v>0</v>
      </c>
      <c r="FVW81" s="321">
        <f t="shared" si="168"/>
        <v>0</v>
      </c>
      <c r="FVX81" s="321">
        <f t="shared" si="168"/>
        <v>0</v>
      </c>
      <c r="FVY81" s="321">
        <f t="shared" si="168"/>
        <v>0</v>
      </c>
      <c r="FVZ81" s="321">
        <f t="shared" si="168"/>
        <v>0</v>
      </c>
      <c r="FWA81" s="321">
        <f t="shared" si="168"/>
        <v>0</v>
      </c>
      <c r="FWB81" s="321">
        <f t="shared" si="168"/>
        <v>0</v>
      </c>
      <c r="FWC81" s="321">
        <f t="shared" si="168"/>
        <v>0</v>
      </c>
      <c r="FWD81" s="321">
        <f t="shared" si="168"/>
        <v>0</v>
      </c>
      <c r="FWE81" s="321">
        <f t="shared" si="168"/>
        <v>0</v>
      </c>
      <c r="FWF81" s="321">
        <f t="shared" si="168"/>
        <v>0</v>
      </c>
      <c r="FWG81" s="321">
        <f t="shared" si="168"/>
        <v>0</v>
      </c>
      <c r="FWH81" s="321">
        <f t="shared" si="168"/>
        <v>0</v>
      </c>
      <c r="FWI81" s="321">
        <f t="shared" si="168"/>
        <v>0</v>
      </c>
      <c r="FWJ81" s="321">
        <f t="shared" si="168"/>
        <v>0</v>
      </c>
      <c r="FWK81" s="321">
        <f t="shared" si="168"/>
        <v>0</v>
      </c>
      <c r="FWL81" s="321">
        <f t="shared" si="168"/>
        <v>0</v>
      </c>
      <c r="FWM81" s="321">
        <f t="shared" si="168"/>
        <v>0</v>
      </c>
      <c r="FWN81" s="321">
        <f t="shared" si="168"/>
        <v>0</v>
      </c>
      <c r="FWO81" s="321">
        <f t="shared" si="168"/>
        <v>0</v>
      </c>
      <c r="FWP81" s="321">
        <f t="shared" si="168"/>
        <v>0</v>
      </c>
      <c r="FWQ81" s="321">
        <f t="shared" si="168"/>
        <v>0</v>
      </c>
      <c r="FWR81" s="321">
        <f t="shared" si="168"/>
        <v>0</v>
      </c>
      <c r="FWS81" s="321">
        <f t="shared" si="168"/>
        <v>0</v>
      </c>
      <c r="FWT81" s="321">
        <f t="shared" si="168"/>
        <v>0</v>
      </c>
      <c r="FWU81" s="321">
        <f t="shared" si="168"/>
        <v>0</v>
      </c>
      <c r="FWV81" s="321">
        <f t="shared" si="168"/>
        <v>0</v>
      </c>
      <c r="FWW81" s="321">
        <f t="shared" si="168"/>
        <v>0</v>
      </c>
      <c r="FWX81" s="321">
        <f t="shared" si="168"/>
        <v>0</v>
      </c>
      <c r="FWY81" s="321">
        <f t="shared" si="168"/>
        <v>0</v>
      </c>
      <c r="FWZ81" s="321">
        <f t="shared" si="168"/>
        <v>0</v>
      </c>
      <c r="FXA81" s="321">
        <f t="shared" si="168"/>
        <v>0</v>
      </c>
      <c r="FXB81" s="321">
        <f t="shared" si="168"/>
        <v>0</v>
      </c>
      <c r="FXC81" s="321">
        <f t="shared" si="168"/>
        <v>0</v>
      </c>
      <c r="FXD81" s="321">
        <f t="shared" si="168"/>
        <v>0</v>
      </c>
      <c r="FXE81" s="321">
        <f t="shared" si="168"/>
        <v>0</v>
      </c>
      <c r="FXF81" s="321">
        <f t="shared" si="168"/>
        <v>0</v>
      </c>
      <c r="FXG81" s="321">
        <f t="shared" si="168"/>
        <v>0</v>
      </c>
      <c r="FXH81" s="321">
        <f t="shared" si="168"/>
        <v>0</v>
      </c>
      <c r="FXI81" s="321">
        <f t="shared" si="168"/>
        <v>0</v>
      </c>
      <c r="FXJ81" s="321">
        <f>FXI81*8.5%*12</f>
        <v>0</v>
      </c>
      <c r="FXK81" s="321">
        <f t="shared" si="169"/>
        <v>0</v>
      </c>
      <c r="FXL81" s="321">
        <f t="shared" si="169"/>
        <v>0</v>
      </c>
      <c r="FXM81" s="321">
        <f t="shared" si="169"/>
        <v>0</v>
      </c>
      <c r="FXN81" s="321">
        <f t="shared" si="169"/>
        <v>0</v>
      </c>
      <c r="FXO81" s="321">
        <f t="shared" si="169"/>
        <v>0</v>
      </c>
      <c r="FXP81" s="321">
        <f t="shared" si="169"/>
        <v>0</v>
      </c>
      <c r="FXQ81" s="321">
        <f t="shared" si="169"/>
        <v>0</v>
      </c>
      <c r="FXR81" s="321">
        <f t="shared" si="169"/>
        <v>0</v>
      </c>
      <c r="FXS81" s="321">
        <f t="shared" si="169"/>
        <v>0</v>
      </c>
      <c r="FXT81" s="321">
        <f t="shared" si="169"/>
        <v>0</v>
      </c>
      <c r="FXU81" s="321">
        <f t="shared" si="169"/>
        <v>0</v>
      </c>
      <c r="FXV81" s="321">
        <f t="shared" si="169"/>
        <v>0</v>
      </c>
      <c r="FXW81" s="321">
        <f t="shared" si="169"/>
        <v>0</v>
      </c>
      <c r="FXX81" s="321">
        <f t="shared" si="169"/>
        <v>0</v>
      </c>
      <c r="FXY81" s="321">
        <f t="shared" si="169"/>
        <v>0</v>
      </c>
      <c r="FXZ81" s="321">
        <f t="shared" si="169"/>
        <v>0</v>
      </c>
      <c r="FYA81" s="321">
        <f t="shared" si="169"/>
        <v>0</v>
      </c>
      <c r="FYB81" s="321">
        <f t="shared" si="169"/>
        <v>0</v>
      </c>
      <c r="FYC81" s="321">
        <f t="shared" si="169"/>
        <v>0</v>
      </c>
      <c r="FYD81" s="321">
        <f t="shared" si="169"/>
        <v>0</v>
      </c>
      <c r="FYE81" s="321">
        <f t="shared" si="169"/>
        <v>0</v>
      </c>
      <c r="FYF81" s="321">
        <f t="shared" si="169"/>
        <v>0</v>
      </c>
      <c r="FYG81" s="321">
        <f t="shared" si="169"/>
        <v>0</v>
      </c>
      <c r="FYH81" s="321">
        <f t="shared" si="169"/>
        <v>0</v>
      </c>
      <c r="FYI81" s="321">
        <f t="shared" si="169"/>
        <v>0</v>
      </c>
      <c r="FYJ81" s="321">
        <f t="shared" si="169"/>
        <v>0</v>
      </c>
      <c r="FYK81" s="321">
        <f t="shared" si="169"/>
        <v>0</v>
      </c>
      <c r="FYL81" s="321">
        <f t="shared" si="169"/>
        <v>0</v>
      </c>
      <c r="FYM81" s="321">
        <f t="shared" si="169"/>
        <v>0</v>
      </c>
      <c r="FYN81" s="321">
        <f t="shared" si="169"/>
        <v>0</v>
      </c>
      <c r="FYO81" s="321">
        <f t="shared" si="169"/>
        <v>0</v>
      </c>
      <c r="FYP81" s="321">
        <f t="shared" si="169"/>
        <v>0</v>
      </c>
      <c r="FYQ81" s="321">
        <f t="shared" si="169"/>
        <v>0</v>
      </c>
      <c r="FYR81" s="321">
        <f t="shared" si="169"/>
        <v>0</v>
      </c>
      <c r="FYS81" s="321">
        <f t="shared" si="169"/>
        <v>0</v>
      </c>
      <c r="FYT81" s="321">
        <f t="shared" si="169"/>
        <v>0</v>
      </c>
      <c r="FYU81" s="321">
        <f t="shared" si="169"/>
        <v>0</v>
      </c>
      <c r="FYV81" s="321">
        <f t="shared" si="169"/>
        <v>0</v>
      </c>
      <c r="FYW81" s="321">
        <f t="shared" si="169"/>
        <v>0</v>
      </c>
      <c r="FYX81" s="321">
        <f t="shared" si="169"/>
        <v>0</v>
      </c>
      <c r="FYY81" s="321">
        <f t="shared" si="169"/>
        <v>0</v>
      </c>
      <c r="FYZ81" s="321">
        <f t="shared" si="169"/>
        <v>0</v>
      </c>
      <c r="FZA81" s="321">
        <f t="shared" si="169"/>
        <v>0</v>
      </c>
      <c r="FZB81" s="321">
        <f t="shared" si="169"/>
        <v>0</v>
      </c>
      <c r="FZC81" s="321">
        <f t="shared" si="169"/>
        <v>0</v>
      </c>
      <c r="FZD81" s="321">
        <f t="shared" si="169"/>
        <v>0</v>
      </c>
      <c r="FZE81" s="321">
        <f t="shared" si="169"/>
        <v>0</v>
      </c>
      <c r="FZF81" s="321">
        <f t="shared" si="169"/>
        <v>0</v>
      </c>
      <c r="FZG81" s="321">
        <f t="shared" si="169"/>
        <v>0</v>
      </c>
      <c r="FZH81" s="321">
        <f t="shared" si="169"/>
        <v>0</v>
      </c>
      <c r="FZI81" s="321">
        <f t="shared" si="169"/>
        <v>0</v>
      </c>
      <c r="FZJ81" s="321">
        <f t="shared" si="169"/>
        <v>0</v>
      </c>
      <c r="FZK81" s="321">
        <f t="shared" si="169"/>
        <v>0</v>
      </c>
      <c r="FZL81" s="321">
        <f t="shared" si="169"/>
        <v>0</v>
      </c>
      <c r="FZM81" s="321">
        <f t="shared" si="169"/>
        <v>0</v>
      </c>
      <c r="FZN81" s="321">
        <f t="shared" si="169"/>
        <v>0</v>
      </c>
      <c r="FZO81" s="321">
        <f t="shared" si="169"/>
        <v>0</v>
      </c>
      <c r="FZP81" s="321">
        <f t="shared" si="169"/>
        <v>0</v>
      </c>
      <c r="FZQ81" s="321">
        <f t="shared" si="169"/>
        <v>0</v>
      </c>
      <c r="FZR81" s="321">
        <f t="shared" si="169"/>
        <v>0</v>
      </c>
      <c r="FZS81" s="321">
        <f t="shared" si="169"/>
        <v>0</v>
      </c>
      <c r="FZT81" s="321">
        <f t="shared" si="169"/>
        <v>0</v>
      </c>
      <c r="FZU81" s="321">
        <f t="shared" si="169"/>
        <v>0</v>
      </c>
      <c r="FZV81" s="321">
        <f>FZU81*8.5%*12</f>
        <v>0</v>
      </c>
      <c r="FZW81" s="321">
        <f t="shared" si="170"/>
        <v>0</v>
      </c>
      <c r="FZX81" s="321">
        <f t="shared" si="170"/>
        <v>0</v>
      </c>
      <c r="FZY81" s="321">
        <f t="shared" si="170"/>
        <v>0</v>
      </c>
      <c r="FZZ81" s="321">
        <f t="shared" si="170"/>
        <v>0</v>
      </c>
      <c r="GAA81" s="321">
        <f t="shared" si="170"/>
        <v>0</v>
      </c>
      <c r="GAB81" s="321">
        <f t="shared" si="170"/>
        <v>0</v>
      </c>
      <c r="GAC81" s="321">
        <f t="shared" si="170"/>
        <v>0</v>
      </c>
      <c r="GAD81" s="321">
        <f t="shared" si="170"/>
        <v>0</v>
      </c>
      <c r="GAE81" s="321">
        <f t="shared" si="170"/>
        <v>0</v>
      </c>
      <c r="GAF81" s="321">
        <f t="shared" si="170"/>
        <v>0</v>
      </c>
      <c r="GAG81" s="321">
        <f t="shared" si="170"/>
        <v>0</v>
      </c>
      <c r="GAH81" s="321">
        <f t="shared" si="170"/>
        <v>0</v>
      </c>
      <c r="GAI81" s="321">
        <f t="shared" si="170"/>
        <v>0</v>
      </c>
      <c r="GAJ81" s="321">
        <f t="shared" si="170"/>
        <v>0</v>
      </c>
      <c r="GAK81" s="321">
        <f t="shared" si="170"/>
        <v>0</v>
      </c>
      <c r="GAL81" s="321">
        <f t="shared" si="170"/>
        <v>0</v>
      </c>
      <c r="GAM81" s="321">
        <f t="shared" si="170"/>
        <v>0</v>
      </c>
      <c r="GAN81" s="321">
        <f t="shared" si="170"/>
        <v>0</v>
      </c>
      <c r="GAO81" s="321">
        <f t="shared" si="170"/>
        <v>0</v>
      </c>
      <c r="GAP81" s="321">
        <f t="shared" si="170"/>
        <v>0</v>
      </c>
      <c r="GAQ81" s="321">
        <f t="shared" si="170"/>
        <v>0</v>
      </c>
      <c r="GAR81" s="321">
        <f t="shared" si="170"/>
        <v>0</v>
      </c>
      <c r="GAS81" s="321">
        <f t="shared" si="170"/>
        <v>0</v>
      </c>
      <c r="GAT81" s="321">
        <f t="shared" si="170"/>
        <v>0</v>
      </c>
      <c r="GAU81" s="321">
        <f t="shared" si="170"/>
        <v>0</v>
      </c>
      <c r="GAV81" s="321">
        <f t="shared" si="170"/>
        <v>0</v>
      </c>
      <c r="GAW81" s="321">
        <f t="shared" si="170"/>
        <v>0</v>
      </c>
      <c r="GAX81" s="321">
        <f t="shared" si="170"/>
        <v>0</v>
      </c>
      <c r="GAY81" s="321">
        <f t="shared" si="170"/>
        <v>0</v>
      </c>
      <c r="GAZ81" s="321">
        <f t="shared" si="170"/>
        <v>0</v>
      </c>
      <c r="GBA81" s="321">
        <f t="shared" si="170"/>
        <v>0</v>
      </c>
      <c r="GBB81" s="321">
        <f t="shared" si="170"/>
        <v>0</v>
      </c>
      <c r="GBC81" s="321">
        <f t="shared" si="170"/>
        <v>0</v>
      </c>
      <c r="GBD81" s="321">
        <f t="shared" si="170"/>
        <v>0</v>
      </c>
      <c r="GBE81" s="321">
        <f t="shared" si="170"/>
        <v>0</v>
      </c>
      <c r="GBF81" s="321">
        <f t="shared" si="170"/>
        <v>0</v>
      </c>
      <c r="GBG81" s="321">
        <f t="shared" si="170"/>
        <v>0</v>
      </c>
      <c r="GBH81" s="321">
        <f t="shared" si="170"/>
        <v>0</v>
      </c>
      <c r="GBI81" s="321">
        <f t="shared" si="170"/>
        <v>0</v>
      </c>
      <c r="GBJ81" s="321">
        <f t="shared" si="170"/>
        <v>0</v>
      </c>
      <c r="GBK81" s="321">
        <f t="shared" si="170"/>
        <v>0</v>
      </c>
      <c r="GBL81" s="321">
        <f t="shared" si="170"/>
        <v>0</v>
      </c>
      <c r="GBM81" s="321">
        <f t="shared" si="170"/>
        <v>0</v>
      </c>
      <c r="GBN81" s="321">
        <f t="shared" si="170"/>
        <v>0</v>
      </c>
      <c r="GBO81" s="321">
        <f t="shared" si="170"/>
        <v>0</v>
      </c>
      <c r="GBP81" s="321">
        <f t="shared" si="170"/>
        <v>0</v>
      </c>
      <c r="GBQ81" s="321">
        <f t="shared" si="170"/>
        <v>0</v>
      </c>
      <c r="GBR81" s="321">
        <f t="shared" si="170"/>
        <v>0</v>
      </c>
      <c r="GBS81" s="321">
        <f t="shared" si="170"/>
        <v>0</v>
      </c>
      <c r="GBT81" s="321">
        <f t="shared" si="170"/>
        <v>0</v>
      </c>
      <c r="GBU81" s="321">
        <f t="shared" si="170"/>
        <v>0</v>
      </c>
      <c r="GBV81" s="321">
        <f t="shared" si="170"/>
        <v>0</v>
      </c>
      <c r="GBW81" s="321">
        <f t="shared" si="170"/>
        <v>0</v>
      </c>
      <c r="GBX81" s="321">
        <f t="shared" si="170"/>
        <v>0</v>
      </c>
      <c r="GBY81" s="321">
        <f t="shared" si="170"/>
        <v>0</v>
      </c>
      <c r="GBZ81" s="321">
        <f t="shared" si="170"/>
        <v>0</v>
      </c>
      <c r="GCA81" s="321">
        <f t="shared" si="170"/>
        <v>0</v>
      </c>
      <c r="GCB81" s="321">
        <f t="shared" si="170"/>
        <v>0</v>
      </c>
      <c r="GCC81" s="321">
        <f t="shared" si="170"/>
        <v>0</v>
      </c>
      <c r="GCD81" s="321">
        <f t="shared" si="170"/>
        <v>0</v>
      </c>
      <c r="GCE81" s="321">
        <f t="shared" si="170"/>
        <v>0</v>
      </c>
      <c r="GCF81" s="321">
        <f t="shared" si="170"/>
        <v>0</v>
      </c>
      <c r="GCG81" s="321">
        <f t="shared" si="170"/>
        <v>0</v>
      </c>
      <c r="GCH81" s="321">
        <f>GCG81*8.5%*12</f>
        <v>0</v>
      </c>
      <c r="GCI81" s="321">
        <f t="shared" si="171"/>
        <v>0</v>
      </c>
      <c r="GCJ81" s="321">
        <f t="shared" si="171"/>
        <v>0</v>
      </c>
      <c r="GCK81" s="321">
        <f t="shared" si="171"/>
        <v>0</v>
      </c>
      <c r="GCL81" s="321">
        <f t="shared" si="171"/>
        <v>0</v>
      </c>
      <c r="GCM81" s="321">
        <f t="shared" si="171"/>
        <v>0</v>
      </c>
      <c r="GCN81" s="321">
        <f t="shared" si="171"/>
        <v>0</v>
      </c>
      <c r="GCO81" s="321">
        <f t="shared" si="171"/>
        <v>0</v>
      </c>
      <c r="GCP81" s="321">
        <f t="shared" si="171"/>
        <v>0</v>
      </c>
      <c r="GCQ81" s="321">
        <f t="shared" si="171"/>
        <v>0</v>
      </c>
      <c r="GCR81" s="321">
        <f t="shared" si="171"/>
        <v>0</v>
      </c>
      <c r="GCS81" s="321">
        <f t="shared" si="171"/>
        <v>0</v>
      </c>
      <c r="GCT81" s="321">
        <f t="shared" si="171"/>
        <v>0</v>
      </c>
      <c r="GCU81" s="321">
        <f t="shared" si="171"/>
        <v>0</v>
      </c>
      <c r="GCV81" s="321">
        <f t="shared" si="171"/>
        <v>0</v>
      </c>
      <c r="GCW81" s="321">
        <f t="shared" si="171"/>
        <v>0</v>
      </c>
      <c r="GCX81" s="321">
        <f t="shared" si="171"/>
        <v>0</v>
      </c>
      <c r="GCY81" s="321">
        <f t="shared" si="171"/>
        <v>0</v>
      </c>
      <c r="GCZ81" s="321">
        <f t="shared" si="171"/>
        <v>0</v>
      </c>
      <c r="GDA81" s="321">
        <f t="shared" si="171"/>
        <v>0</v>
      </c>
      <c r="GDB81" s="321">
        <f t="shared" si="171"/>
        <v>0</v>
      </c>
      <c r="GDC81" s="321">
        <f t="shared" si="171"/>
        <v>0</v>
      </c>
      <c r="GDD81" s="321">
        <f t="shared" si="171"/>
        <v>0</v>
      </c>
      <c r="GDE81" s="321">
        <f t="shared" si="171"/>
        <v>0</v>
      </c>
      <c r="GDF81" s="321">
        <f t="shared" si="171"/>
        <v>0</v>
      </c>
      <c r="GDG81" s="321">
        <f t="shared" si="171"/>
        <v>0</v>
      </c>
      <c r="GDH81" s="321">
        <f t="shared" si="171"/>
        <v>0</v>
      </c>
      <c r="GDI81" s="321">
        <f t="shared" si="171"/>
        <v>0</v>
      </c>
      <c r="GDJ81" s="321">
        <f t="shared" si="171"/>
        <v>0</v>
      </c>
      <c r="GDK81" s="321">
        <f t="shared" si="171"/>
        <v>0</v>
      </c>
      <c r="GDL81" s="321">
        <f t="shared" si="171"/>
        <v>0</v>
      </c>
      <c r="GDM81" s="321">
        <f t="shared" si="171"/>
        <v>0</v>
      </c>
      <c r="GDN81" s="321">
        <f t="shared" si="171"/>
        <v>0</v>
      </c>
      <c r="GDO81" s="321">
        <f t="shared" si="171"/>
        <v>0</v>
      </c>
      <c r="GDP81" s="321">
        <f t="shared" si="171"/>
        <v>0</v>
      </c>
      <c r="GDQ81" s="321">
        <f t="shared" si="171"/>
        <v>0</v>
      </c>
      <c r="GDR81" s="321">
        <f t="shared" si="171"/>
        <v>0</v>
      </c>
      <c r="GDS81" s="321">
        <f t="shared" si="171"/>
        <v>0</v>
      </c>
      <c r="GDT81" s="321">
        <f t="shared" si="171"/>
        <v>0</v>
      </c>
      <c r="GDU81" s="321">
        <f t="shared" si="171"/>
        <v>0</v>
      </c>
      <c r="GDV81" s="321">
        <f t="shared" si="171"/>
        <v>0</v>
      </c>
      <c r="GDW81" s="321">
        <f t="shared" si="171"/>
        <v>0</v>
      </c>
      <c r="GDX81" s="321">
        <f t="shared" si="171"/>
        <v>0</v>
      </c>
      <c r="GDY81" s="321">
        <f t="shared" si="171"/>
        <v>0</v>
      </c>
      <c r="GDZ81" s="321">
        <f t="shared" si="171"/>
        <v>0</v>
      </c>
      <c r="GEA81" s="321">
        <f t="shared" si="171"/>
        <v>0</v>
      </c>
      <c r="GEB81" s="321">
        <f t="shared" si="171"/>
        <v>0</v>
      </c>
      <c r="GEC81" s="321">
        <f t="shared" si="171"/>
        <v>0</v>
      </c>
      <c r="GED81" s="321">
        <f t="shared" si="171"/>
        <v>0</v>
      </c>
      <c r="GEE81" s="321">
        <f t="shared" si="171"/>
        <v>0</v>
      </c>
      <c r="GEF81" s="321">
        <f t="shared" si="171"/>
        <v>0</v>
      </c>
      <c r="GEG81" s="321">
        <f t="shared" si="171"/>
        <v>0</v>
      </c>
      <c r="GEH81" s="321">
        <f t="shared" si="171"/>
        <v>0</v>
      </c>
      <c r="GEI81" s="321">
        <f t="shared" si="171"/>
        <v>0</v>
      </c>
      <c r="GEJ81" s="321">
        <f t="shared" si="171"/>
        <v>0</v>
      </c>
      <c r="GEK81" s="321">
        <f t="shared" si="171"/>
        <v>0</v>
      </c>
      <c r="GEL81" s="321">
        <f t="shared" si="171"/>
        <v>0</v>
      </c>
      <c r="GEM81" s="321">
        <f t="shared" si="171"/>
        <v>0</v>
      </c>
      <c r="GEN81" s="321">
        <f t="shared" si="171"/>
        <v>0</v>
      </c>
      <c r="GEO81" s="321">
        <f t="shared" si="171"/>
        <v>0</v>
      </c>
      <c r="GEP81" s="321">
        <f t="shared" si="171"/>
        <v>0</v>
      </c>
      <c r="GEQ81" s="321">
        <f t="shared" si="171"/>
        <v>0</v>
      </c>
      <c r="GER81" s="321">
        <f t="shared" si="171"/>
        <v>0</v>
      </c>
      <c r="GES81" s="321">
        <f t="shared" si="171"/>
        <v>0</v>
      </c>
      <c r="GET81" s="321">
        <f>GES81*8.5%*12</f>
        <v>0</v>
      </c>
      <c r="GEU81" s="321">
        <f t="shared" si="172"/>
        <v>0</v>
      </c>
      <c r="GEV81" s="321">
        <f t="shared" si="172"/>
        <v>0</v>
      </c>
      <c r="GEW81" s="321">
        <f t="shared" si="172"/>
        <v>0</v>
      </c>
      <c r="GEX81" s="321">
        <f t="shared" si="172"/>
        <v>0</v>
      </c>
      <c r="GEY81" s="321">
        <f t="shared" si="172"/>
        <v>0</v>
      </c>
      <c r="GEZ81" s="321">
        <f t="shared" si="172"/>
        <v>0</v>
      </c>
      <c r="GFA81" s="321">
        <f t="shared" si="172"/>
        <v>0</v>
      </c>
      <c r="GFB81" s="321">
        <f t="shared" si="172"/>
        <v>0</v>
      </c>
      <c r="GFC81" s="321">
        <f t="shared" si="172"/>
        <v>0</v>
      </c>
      <c r="GFD81" s="321">
        <f t="shared" si="172"/>
        <v>0</v>
      </c>
      <c r="GFE81" s="321">
        <f t="shared" si="172"/>
        <v>0</v>
      </c>
      <c r="GFF81" s="321">
        <f t="shared" si="172"/>
        <v>0</v>
      </c>
      <c r="GFG81" s="321">
        <f t="shared" si="172"/>
        <v>0</v>
      </c>
      <c r="GFH81" s="321">
        <f t="shared" si="172"/>
        <v>0</v>
      </c>
      <c r="GFI81" s="321">
        <f t="shared" si="172"/>
        <v>0</v>
      </c>
      <c r="GFJ81" s="321">
        <f t="shared" si="172"/>
        <v>0</v>
      </c>
      <c r="GFK81" s="321">
        <f t="shared" si="172"/>
        <v>0</v>
      </c>
      <c r="GFL81" s="321">
        <f t="shared" si="172"/>
        <v>0</v>
      </c>
      <c r="GFM81" s="321">
        <f t="shared" si="172"/>
        <v>0</v>
      </c>
      <c r="GFN81" s="321">
        <f t="shared" si="172"/>
        <v>0</v>
      </c>
      <c r="GFO81" s="321">
        <f t="shared" si="172"/>
        <v>0</v>
      </c>
      <c r="GFP81" s="321">
        <f t="shared" si="172"/>
        <v>0</v>
      </c>
      <c r="GFQ81" s="321">
        <f t="shared" si="172"/>
        <v>0</v>
      </c>
      <c r="GFR81" s="321">
        <f t="shared" si="172"/>
        <v>0</v>
      </c>
      <c r="GFS81" s="321">
        <f t="shared" si="172"/>
        <v>0</v>
      </c>
      <c r="GFT81" s="321">
        <f t="shared" si="172"/>
        <v>0</v>
      </c>
      <c r="GFU81" s="321">
        <f t="shared" si="172"/>
        <v>0</v>
      </c>
      <c r="GFV81" s="321">
        <f t="shared" si="172"/>
        <v>0</v>
      </c>
      <c r="GFW81" s="321">
        <f t="shared" si="172"/>
        <v>0</v>
      </c>
      <c r="GFX81" s="321">
        <f t="shared" si="172"/>
        <v>0</v>
      </c>
      <c r="GFY81" s="321">
        <f t="shared" si="172"/>
        <v>0</v>
      </c>
      <c r="GFZ81" s="321">
        <f t="shared" si="172"/>
        <v>0</v>
      </c>
      <c r="GGA81" s="321">
        <f t="shared" si="172"/>
        <v>0</v>
      </c>
      <c r="GGB81" s="321">
        <f t="shared" si="172"/>
        <v>0</v>
      </c>
      <c r="GGC81" s="321">
        <f t="shared" si="172"/>
        <v>0</v>
      </c>
      <c r="GGD81" s="321">
        <f t="shared" si="172"/>
        <v>0</v>
      </c>
      <c r="GGE81" s="321">
        <f t="shared" si="172"/>
        <v>0</v>
      </c>
      <c r="GGF81" s="321">
        <f t="shared" si="172"/>
        <v>0</v>
      </c>
      <c r="GGG81" s="321">
        <f t="shared" si="172"/>
        <v>0</v>
      </c>
      <c r="GGH81" s="321">
        <f t="shared" si="172"/>
        <v>0</v>
      </c>
      <c r="GGI81" s="321">
        <f t="shared" si="172"/>
        <v>0</v>
      </c>
      <c r="GGJ81" s="321">
        <f t="shared" si="172"/>
        <v>0</v>
      </c>
      <c r="GGK81" s="321">
        <f t="shared" si="172"/>
        <v>0</v>
      </c>
      <c r="GGL81" s="321">
        <f t="shared" si="172"/>
        <v>0</v>
      </c>
      <c r="GGM81" s="321">
        <f t="shared" si="172"/>
        <v>0</v>
      </c>
      <c r="GGN81" s="321">
        <f t="shared" si="172"/>
        <v>0</v>
      </c>
      <c r="GGO81" s="321">
        <f t="shared" si="172"/>
        <v>0</v>
      </c>
      <c r="GGP81" s="321">
        <f t="shared" si="172"/>
        <v>0</v>
      </c>
      <c r="GGQ81" s="321">
        <f t="shared" si="172"/>
        <v>0</v>
      </c>
      <c r="GGR81" s="321">
        <f t="shared" si="172"/>
        <v>0</v>
      </c>
      <c r="GGS81" s="321">
        <f t="shared" si="172"/>
        <v>0</v>
      </c>
      <c r="GGT81" s="321">
        <f t="shared" si="172"/>
        <v>0</v>
      </c>
      <c r="GGU81" s="321">
        <f t="shared" si="172"/>
        <v>0</v>
      </c>
      <c r="GGV81" s="321">
        <f t="shared" si="172"/>
        <v>0</v>
      </c>
      <c r="GGW81" s="321">
        <f t="shared" si="172"/>
        <v>0</v>
      </c>
      <c r="GGX81" s="321">
        <f t="shared" si="172"/>
        <v>0</v>
      </c>
      <c r="GGY81" s="321">
        <f t="shared" si="172"/>
        <v>0</v>
      </c>
      <c r="GGZ81" s="321">
        <f t="shared" si="172"/>
        <v>0</v>
      </c>
      <c r="GHA81" s="321">
        <f t="shared" si="172"/>
        <v>0</v>
      </c>
      <c r="GHB81" s="321">
        <f t="shared" si="172"/>
        <v>0</v>
      </c>
      <c r="GHC81" s="321">
        <f t="shared" si="172"/>
        <v>0</v>
      </c>
      <c r="GHD81" s="321">
        <f t="shared" si="172"/>
        <v>0</v>
      </c>
      <c r="GHE81" s="321">
        <f t="shared" si="172"/>
        <v>0</v>
      </c>
      <c r="GHF81" s="321">
        <f>GHE81*8.5%*12</f>
        <v>0</v>
      </c>
      <c r="GHG81" s="321">
        <f t="shared" si="173"/>
        <v>0</v>
      </c>
      <c r="GHH81" s="321">
        <f t="shared" si="173"/>
        <v>0</v>
      </c>
      <c r="GHI81" s="321">
        <f t="shared" si="173"/>
        <v>0</v>
      </c>
      <c r="GHJ81" s="321">
        <f t="shared" si="173"/>
        <v>0</v>
      </c>
      <c r="GHK81" s="321">
        <f t="shared" si="173"/>
        <v>0</v>
      </c>
      <c r="GHL81" s="321">
        <f t="shared" si="173"/>
        <v>0</v>
      </c>
      <c r="GHM81" s="321">
        <f t="shared" si="173"/>
        <v>0</v>
      </c>
      <c r="GHN81" s="321">
        <f t="shared" si="173"/>
        <v>0</v>
      </c>
      <c r="GHO81" s="321">
        <f t="shared" si="173"/>
        <v>0</v>
      </c>
      <c r="GHP81" s="321">
        <f t="shared" si="173"/>
        <v>0</v>
      </c>
      <c r="GHQ81" s="321">
        <f t="shared" si="173"/>
        <v>0</v>
      </c>
      <c r="GHR81" s="321">
        <f t="shared" si="173"/>
        <v>0</v>
      </c>
      <c r="GHS81" s="321">
        <f t="shared" si="173"/>
        <v>0</v>
      </c>
      <c r="GHT81" s="321">
        <f t="shared" si="173"/>
        <v>0</v>
      </c>
      <c r="GHU81" s="321">
        <f t="shared" si="173"/>
        <v>0</v>
      </c>
      <c r="GHV81" s="321">
        <f t="shared" si="173"/>
        <v>0</v>
      </c>
      <c r="GHW81" s="321">
        <f t="shared" si="173"/>
        <v>0</v>
      </c>
      <c r="GHX81" s="321">
        <f t="shared" si="173"/>
        <v>0</v>
      </c>
      <c r="GHY81" s="321">
        <f t="shared" si="173"/>
        <v>0</v>
      </c>
      <c r="GHZ81" s="321">
        <f t="shared" si="173"/>
        <v>0</v>
      </c>
      <c r="GIA81" s="321">
        <f t="shared" si="173"/>
        <v>0</v>
      </c>
      <c r="GIB81" s="321">
        <f t="shared" si="173"/>
        <v>0</v>
      </c>
      <c r="GIC81" s="321">
        <f t="shared" si="173"/>
        <v>0</v>
      </c>
      <c r="GID81" s="321">
        <f t="shared" si="173"/>
        <v>0</v>
      </c>
      <c r="GIE81" s="321">
        <f t="shared" si="173"/>
        <v>0</v>
      </c>
      <c r="GIF81" s="321">
        <f t="shared" si="173"/>
        <v>0</v>
      </c>
      <c r="GIG81" s="321">
        <f t="shared" si="173"/>
        <v>0</v>
      </c>
      <c r="GIH81" s="321">
        <f t="shared" si="173"/>
        <v>0</v>
      </c>
      <c r="GII81" s="321">
        <f t="shared" si="173"/>
        <v>0</v>
      </c>
      <c r="GIJ81" s="321">
        <f t="shared" si="173"/>
        <v>0</v>
      </c>
      <c r="GIK81" s="321">
        <f t="shared" si="173"/>
        <v>0</v>
      </c>
      <c r="GIL81" s="321">
        <f t="shared" si="173"/>
        <v>0</v>
      </c>
      <c r="GIM81" s="321">
        <f t="shared" si="173"/>
        <v>0</v>
      </c>
      <c r="GIN81" s="321">
        <f t="shared" si="173"/>
        <v>0</v>
      </c>
      <c r="GIO81" s="321">
        <f t="shared" si="173"/>
        <v>0</v>
      </c>
      <c r="GIP81" s="321">
        <f t="shared" si="173"/>
        <v>0</v>
      </c>
      <c r="GIQ81" s="321">
        <f t="shared" si="173"/>
        <v>0</v>
      </c>
      <c r="GIR81" s="321">
        <f t="shared" si="173"/>
        <v>0</v>
      </c>
      <c r="GIS81" s="321">
        <f t="shared" si="173"/>
        <v>0</v>
      </c>
      <c r="GIT81" s="321">
        <f t="shared" si="173"/>
        <v>0</v>
      </c>
      <c r="GIU81" s="321">
        <f t="shared" si="173"/>
        <v>0</v>
      </c>
      <c r="GIV81" s="321">
        <f t="shared" si="173"/>
        <v>0</v>
      </c>
      <c r="GIW81" s="321">
        <f t="shared" si="173"/>
        <v>0</v>
      </c>
      <c r="GIX81" s="321">
        <f t="shared" si="173"/>
        <v>0</v>
      </c>
      <c r="GIY81" s="321">
        <f t="shared" si="173"/>
        <v>0</v>
      </c>
      <c r="GIZ81" s="321">
        <f t="shared" si="173"/>
        <v>0</v>
      </c>
      <c r="GJA81" s="321">
        <f t="shared" si="173"/>
        <v>0</v>
      </c>
      <c r="GJB81" s="321">
        <f t="shared" si="173"/>
        <v>0</v>
      </c>
      <c r="GJC81" s="321">
        <f t="shared" si="173"/>
        <v>0</v>
      </c>
      <c r="GJD81" s="321">
        <f t="shared" si="173"/>
        <v>0</v>
      </c>
      <c r="GJE81" s="321">
        <f t="shared" si="173"/>
        <v>0</v>
      </c>
      <c r="GJF81" s="321">
        <f t="shared" si="173"/>
        <v>0</v>
      </c>
      <c r="GJG81" s="321">
        <f t="shared" si="173"/>
        <v>0</v>
      </c>
      <c r="GJH81" s="321">
        <f t="shared" si="173"/>
        <v>0</v>
      </c>
      <c r="GJI81" s="321">
        <f t="shared" si="173"/>
        <v>0</v>
      </c>
      <c r="GJJ81" s="321">
        <f t="shared" si="173"/>
        <v>0</v>
      </c>
      <c r="GJK81" s="321">
        <f t="shared" si="173"/>
        <v>0</v>
      </c>
      <c r="GJL81" s="321">
        <f t="shared" si="173"/>
        <v>0</v>
      </c>
      <c r="GJM81" s="321">
        <f t="shared" si="173"/>
        <v>0</v>
      </c>
      <c r="GJN81" s="321">
        <f t="shared" si="173"/>
        <v>0</v>
      </c>
      <c r="GJO81" s="321">
        <f t="shared" si="173"/>
        <v>0</v>
      </c>
      <c r="GJP81" s="321">
        <f t="shared" si="173"/>
        <v>0</v>
      </c>
      <c r="GJQ81" s="321">
        <f t="shared" si="173"/>
        <v>0</v>
      </c>
      <c r="GJR81" s="321">
        <f>GJQ81*8.5%*12</f>
        <v>0</v>
      </c>
      <c r="GJS81" s="321">
        <f t="shared" si="174"/>
        <v>0</v>
      </c>
      <c r="GJT81" s="321">
        <f t="shared" si="174"/>
        <v>0</v>
      </c>
      <c r="GJU81" s="321">
        <f t="shared" si="174"/>
        <v>0</v>
      </c>
      <c r="GJV81" s="321">
        <f t="shared" si="174"/>
        <v>0</v>
      </c>
      <c r="GJW81" s="321">
        <f t="shared" si="174"/>
        <v>0</v>
      </c>
      <c r="GJX81" s="321">
        <f t="shared" si="174"/>
        <v>0</v>
      </c>
      <c r="GJY81" s="321">
        <f t="shared" si="174"/>
        <v>0</v>
      </c>
      <c r="GJZ81" s="321">
        <f t="shared" si="174"/>
        <v>0</v>
      </c>
      <c r="GKA81" s="321">
        <f t="shared" si="174"/>
        <v>0</v>
      </c>
      <c r="GKB81" s="321">
        <f t="shared" si="174"/>
        <v>0</v>
      </c>
      <c r="GKC81" s="321">
        <f t="shared" si="174"/>
        <v>0</v>
      </c>
      <c r="GKD81" s="321">
        <f t="shared" si="174"/>
        <v>0</v>
      </c>
      <c r="GKE81" s="321">
        <f t="shared" si="174"/>
        <v>0</v>
      </c>
      <c r="GKF81" s="321">
        <f t="shared" si="174"/>
        <v>0</v>
      </c>
      <c r="GKG81" s="321">
        <f t="shared" si="174"/>
        <v>0</v>
      </c>
      <c r="GKH81" s="321">
        <f t="shared" si="174"/>
        <v>0</v>
      </c>
      <c r="GKI81" s="321">
        <f t="shared" si="174"/>
        <v>0</v>
      </c>
      <c r="GKJ81" s="321">
        <f t="shared" si="174"/>
        <v>0</v>
      </c>
      <c r="GKK81" s="321">
        <f t="shared" si="174"/>
        <v>0</v>
      </c>
      <c r="GKL81" s="321">
        <f t="shared" si="174"/>
        <v>0</v>
      </c>
      <c r="GKM81" s="321">
        <f t="shared" si="174"/>
        <v>0</v>
      </c>
      <c r="GKN81" s="321">
        <f t="shared" si="174"/>
        <v>0</v>
      </c>
      <c r="GKO81" s="321">
        <f t="shared" si="174"/>
        <v>0</v>
      </c>
      <c r="GKP81" s="321">
        <f t="shared" si="174"/>
        <v>0</v>
      </c>
      <c r="GKQ81" s="321">
        <f t="shared" si="174"/>
        <v>0</v>
      </c>
      <c r="GKR81" s="321">
        <f t="shared" si="174"/>
        <v>0</v>
      </c>
      <c r="GKS81" s="321">
        <f t="shared" si="174"/>
        <v>0</v>
      </c>
      <c r="GKT81" s="321">
        <f t="shared" si="174"/>
        <v>0</v>
      </c>
      <c r="GKU81" s="321">
        <f t="shared" si="174"/>
        <v>0</v>
      </c>
      <c r="GKV81" s="321">
        <f t="shared" si="174"/>
        <v>0</v>
      </c>
      <c r="GKW81" s="321">
        <f t="shared" si="174"/>
        <v>0</v>
      </c>
      <c r="GKX81" s="321">
        <f t="shared" si="174"/>
        <v>0</v>
      </c>
      <c r="GKY81" s="321">
        <f t="shared" si="174"/>
        <v>0</v>
      </c>
      <c r="GKZ81" s="321">
        <f t="shared" si="174"/>
        <v>0</v>
      </c>
      <c r="GLA81" s="321">
        <f t="shared" si="174"/>
        <v>0</v>
      </c>
      <c r="GLB81" s="321">
        <f t="shared" si="174"/>
        <v>0</v>
      </c>
      <c r="GLC81" s="321">
        <f t="shared" si="174"/>
        <v>0</v>
      </c>
      <c r="GLD81" s="321">
        <f t="shared" si="174"/>
        <v>0</v>
      </c>
      <c r="GLE81" s="321">
        <f t="shared" si="174"/>
        <v>0</v>
      </c>
      <c r="GLF81" s="321">
        <f t="shared" si="174"/>
        <v>0</v>
      </c>
      <c r="GLG81" s="321">
        <f t="shared" si="174"/>
        <v>0</v>
      </c>
      <c r="GLH81" s="321">
        <f t="shared" si="174"/>
        <v>0</v>
      </c>
      <c r="GLI81" s="321">
        <f t="shared" si="174"/>
        <v>0</v>
      </c>
      <c r="GLJ81" s="321">
        <f t="shared" si="174"/>
        <v>0</v>
      </c>
      <c r="GLK81" s="321">
        <f t="shared" si="174"/>
        <v>0</v>
      </c>
      <c r="GLL81" s="321">
        <f t="shared" si="174"/>
        <v>0</v>
      </c>
      <c r="GLM81" s="321">
        <f t="shared" si="174"/>
        <v>0</v>
      </c>
      <c r="GLN81" s="321">
        <f t="shared" si="174"/>
        <v>0</v>
      </c>
      <c r="GLO81" s="321">
        <f t="shared" si="174"/>
        <v>0</v>
      </c>
      <c r="GLP81" s="321">
        <f t="shared" si="174"/>
        <v>0</v>
      </c>
      <c r="GLQ81" s="321">
        <f t="shared" si="174"/>
        <v>0</v>
      </c>
      <c r="GLR81" s="321">
        <f t="shared" si="174"/>
        <v>0</v>
      </c>
      <c r="GLS81" s="321">
        <f t="shared" si="174"/>
        <v>0</v>
      </c>
      <c r="GLT81" s="321">
        <f t="shared" si="174"/>
        <v>0</v>
      </c>
      <c r="GLU81" s="321">
        <f t="shared" si="174"/>
        <v>0</v>
      </c>
      <c r="GLV81" s="321">
        <f t="shared" si="174"/>
        <v>0</v>
      </c>
      <c r="GLW81" s="321">
        <f t="shared" si="174"/>
        <v>0</v>
      </c>
      <c r="GLX81" s="321">
        <f t="shared" si="174"/>
        <v>0</v>
      </c>
      <c r="GLY81" s="321">
        <f t="shared" si="174"/>
        <v>0</v>
      </c>
      <c r="GLZ81" s="321">
        <f t="shared" si="174"/>
        <v>0</v>
      </c>
      <c r="GMA81" s="321">
        <f t="shared" si="174"/>
        <v>0</v>
      </c>
      <c r="GMB81" s="321">
        <f t="shared" si="174"/>
        <v>0</v>
      </c>
      <c r="GMC81" s="321">
        <f t="shared" si="174"/>
        <v>0</v>
      </c>
      <c r="GMD81" s="321">
        <f>GMC81*8.5%*12</f>
        <v>0</v>
      </c>
      <c r="GME81" s="321">
        <f t="shared" si="175"/>
        <v>0</v>
      </c>
      <c r="GMF81" s="321">
        <f t="shared" si="175"/>
        <v>0</v>
      </c>
      <c r="GMG81" s="321">
        <f t="shared" si="175"/>
        <v>0</v>
      </c>
      <c r="GMH81" s="321">
        <f t="shared" si="175"/>
        <v>0</v>
      </c>
      <c r="GMI81" s="321">
        <f t="shared" si="175"/>
        <v>0</v>
      </c>
      <c r="GMJ81" s="321">
        <f t="shared" si="175"/>
        <v>0</v>
      </c>
      <c r="GMK81" s="321">
        <f t="shared" si="175"/>
        <v>0</v>
      </c>
      <c r="GML81" s="321">
        <f t="shared" si="175"/>
        <v>0</v>
      </c>
      <c r="GMM81" s="321">
        <f t="shared" si="175"/>
        <v>0</v>
      </c>
      <c r="GMN81" s="321">
        <f t="shared" si="175"/>
        <v>0</v>
      </c>
      <c r="GMO81" s="321">
        <f t="shared" si="175"/>
        <v>0</v>
      </c>
      <c r="GMP81" s="321">
        <f t="shared" si="175"/>
        <v>0</v>
      </c>
      <c r="GMQ81" s="321">
        <f t="shared" si="175"/>
        <v>0</v>
      </c>
      <c r="GMR81" s="321">
        <f t="shared" si="175"/>
        <v>0</v>
      </c>
      <c r="GMS81" s="321">
        <f t="shared" si="175"/>
        <v>0</v>
      </c>
      <c r="GMT81" s="321">
        <f t="shared" si="175"/>
        <v>0</v>
      </c>
      <c r="GMU81" s="321">
        <f t="shared" si="175"/>
        <v>0</v>
      </c>
      <c r="GMV81" s="321">
        <f t="shared" si="175"/>
        <v>0</v>
      </c>
      <c r="GMW81" s="321">
        <f t="shared" si="175"/>
        <v>0</v>
      </c>
      <c r="GMX81" s="321">
        <f t="shared" si="175"/>
        <v>0</v>
      </c>
      <c r="GMY81" s="321">
        <f t="shared" si="175"/>
        <v>0</v>
      </c>
      <c r="GMZ81" s="321">
        <f t="shared" si="175"/>
        <v>0</v>
      </c>
      <c r="GNA81" s="321">
        <f t="shared" si="175"/>
        <v>0</v>
      </c>
      <c r="GNB81" s="321">
        <f t="shared" si="175"/>
        <v>0</v>
      </c>
      <c r="GNC81" s="321">
        <f t="shared" si="175"/>
        <v>0</v>
      </c>
      <c r="GND81" s="321">
        <f t="shared" si="175"/>
        <v>0</v>
      </c>
      <c r="GNE81" s="321">
        <f t="shared" si="175"/>
        <v>0</v>
      </c>
      <c r="GNF81" s="321">
        <f t="shared" si="175"/>
        <v>0</v>
      </c>
      <c r="GNG81" s="321">
        <f t="shared" si="175"/>
        <v>0</v>
      </c>
      <c r="GNH81" s="321">
        <f t="shared" si="175"/>
        <v>0</v>
      </c>
      <c r="GNI81" s="321">
        <f t="shared" si="175"/>
        <v>0</v>
      </c>
      <c r="GNJ81" s="321">
        <f t="shared" si="175"/>
        <v>0</v>
      </c>
      <c r="GNK81" s="321">
        <f t="shared" si="175"/>
        <v>0</v>
      </c>
      <c r="GNL81" s="321">
        <f t="shared" si="175"/>
        <v>0</v>
      </c>
      <c r="GNM81" s="321">
        <f t="shared" si="175"/>
        <v>0</v>
      </c>
      <c r="GNN81" s="321">
        <f t="shared" si="175"/>
        <v>0</v>
      </c>
      <c r="GNO81" s="321">
        <f t="shared" si="175"/>
        <v>0</v>
      </c>
      <c r="GNP81" s="321">
        <f t="shared" si="175"/>
        <v>0</v>
      </c>
      <c r="GNQ81" s="321">
        <f t="shared" si="175"/>
        <v>0</v>
      </c>
      <c r="GNR81" s="321">
        <f t="shared" si="175"/>
        <v>0</v>
      </c>
      <c r="GNS81" s="321">
        <f t="shared" si="175"/>
        <v>0</v>
      </c>
      <c r="GNT81" s="321">
        <f t="shared" si="175"/>
        <v>0</v>
      </c>
      <c r="GNU81" s="321">
        <f t="shared" si="175"/>
        <v>0</v>
      </c>
      <c r="GNV81" s="321">
        <f t="shared" si="175"/>
        <v>0</v>
      </c>
      <c r="GNW81" s="321">
        <f t="shared" si="175"/>
        <v>0</v>
      </c>
      <c r="GNX81" s="321">
        <f t="shared" si="175"/>
        <v>0</v>
      </c>
      <c r="GNY81" s="321">
        <f t="shared" si="175"/>
        <v>0</v>
      </c>
      <c r="GNZ81" s="321">
        <f t="shared" si="175"/>
        <v>0</v>
      </c>
      <c r="GOA81" s="321">
        <f t="shared" si="175"/>
        <v>0</v>
      </c>
      <c r="GOB81" s="321">
        <f t="shared" si="175"/>
        <v>0</v>
      </c>
      <c r="GOC81" s="321">
        <f t="shared" si="175"/>
        <v>0</v>
      </c>
      <c r="GOD81" s="321">
        <f t="shared" si="175"/>
        <v>0</v>
      </c>
      <c r="GOE81" s="321">
        <f t="shared" si="175"/>
        <v>0</v>
      </c>
      <c r="GOF81" s="321">
        <f t="shared" si="175"/>
        <v>0</v>
      </c>
      <c r="GOG81" s="321">
        <f t="shared" si="175"/>
        <v>0</v>
      </c>
      <c r="GOH81" s="321">
        <f t="shared" si="175"/>
        <v>0</v>
      </c>
      <c r="GOI81" s="321">
        <f t="shared" si="175"/>
        <v>0</v>
      </c>
      <c r="GOJ81" s="321">
        <f t="shared" si="175"/>
        <v>0</v>
      </c>
      <c r="GOK81" s="321">
        <f t="shared" si="175"/>
        <v>0</v>
      </c>
      <c r="GOL81" s="321">
        <f t="shared" si="175"/>
        <v>0</v>
      </c>
      <c r="GOM81" s="321">
        <f t="shared" si="175"/>
        <v>0</v>
      </c>
      <c r="GON81" s="321">
        <f t="shared" si="175"/>
        <v>0</v>
      </c>
      <c r="GOO81" s="321">
        <f t="shared" si="175"/>
        <v>0</v>
      </c>
      <c r="GOP81" s="321">
        <f>GOO81*8.5%*12</f>
        <v>0</v>
      </c>
      <c r="GOQ81" s="321">
        <f t="shared" si="176"/>
        <v>0</v>
      </c>
      <c r="GOR81" s="321">
        <f t="shared" si="176"/>
        <v>0</v>
      </c>
      <c r="GOS81" s="321">
        <f t="shared" si="176"/>
        <v>0</v>
      </c>
      <c r="GOT81" s="321">
        <f t="shared" si="176"/>
        <v>0</v>
      </c>
      <c r="GOU81" s="321">
        <f t="shared" si="176"/>
        <v>0</v>
      </c>
      <c r="GOV81" s="321">
        <f t="shared" si="176"/>
        <v>0</v>
      </c>
      <c r="GOW81" s="321">
        <f t="shared" si="176"/>
        <v>0</v>
      </c>
      <c r="GOX81" s="321">
        <f t="shared" si="176"/>
        <v>0</v>
      </c>
      <c r="GOY81" s="321">
        <f t="shared" si="176"/>
        <v>0</v>
      </c>
      <c r="GOZ81" s="321">
        <f t="shared" si="176"/>
        <v>0</v>
      </c>
      <c r="GPA81" s="321">
        <f t="shared" si="176"/>
        <v>0</v>
      </c>
      <c r="GPB81" s="321">
        <f t="shared" si="176"/>
        <v>0</v>
      </c>
      <c r="GPC81" s="321">
        <f t="shared" si="176"/>
        <v>0</v>
      </c>
      <c r="GPD81" s="321">
        <f t="shared" si="176"/>
        <v>0</v>
      </c>
      <c r="GPE81" s="321">
        <f t="shared" si="176"/>
        <v>0</v>
      </c>
      <c r="GPF81" s="321">
        <f t="shared" si="176"/>
        <v>0</v>
      </c>
      <c r="GPG81" s="321">
        <f t="shared" si="176"/>
        <v>0</v>
      </c>
      <c r="GPH81" s="321">
        <f t="shared" si="176"/>
        <v>0</v>
      </c>
      <c r="GPI81" s="321">
        <f t="shared" si="176"/>
        <v>0</v>
      </c>
      <c r="GPJ81" s="321">
        <f t="shared" si="176"/>
        <v>0</v>
      </c>
      <c r="GPK81" s="321">
        <f t="shared" si="176"/>
        <v>0</v>
      </c>
      <c r="GPL81" s="321">
        <f t="shared" si="176"/>
        <v>0</v>
      </c>
      <c r="GPM81" s="321">
        <f t="shared" si="176"/>
        <v>0</v>
      </c>
      <c r="GPN81" s="321">
        <f t="shared" si="176"/>
        <v>0</v>
      </c>
      <c r="GPO81" s="321">
        <f t="shared" si="176"/>
        <v>0</v>
      </c>
      <c r="GPP81" s="321">
        <f t="shared" si="176"/>
        <v>0</v>
      </c>
      <c r="GPQ81" s="321">
        <f t="shared" si="176"/>
        <v>0</v>
      </c>
      <c r="GPR81" s="321">
        <f t="shared" si="176"/>
        <v>0</v>
      </c>
      <c r="GPS81" s="321">
        <f t="shared" si="176"/>
        <v>0</v>
      </c>
      <c r="GPT81" s="321">
        <f t="shared" si="176"/>
        <v>0</v>
      </c>
      <c r="GPU81" s="321">
        <f t="shared" si="176"/>
        <v>0</v>
      </c>
      <c r="GPV81" s="321">
        <f t="shared" si="176"/>
        <v>0</v>
      </c>
      <c r="GPW81" s="321">
        <f t="shared" si="176"/>
        <v>0</v>
      </c>
      <c r="GPX81" s="321">
        <f t="shared" si="176"/>
        <v>0</v>
      </c>
      <c r="GPY81" s="321">
        <f t="shared" si="176"/>
        <v>0</v>
      </c>
      <c r="GPZ81" s="321">
        <f t="shared" si="176"/>
        <v>0</v>
      </c>
      <c r="GQA81" s="321">
        <f t="shared" si="176"/>
        <v>0</v>
      </c>
      <c r="GQB81" s="321">
        <f t="shared" si="176"/>
        <v>0</v>
      </c>
      <c r="GQC81" s="321">
        <f t="shared" si="176"/>
        <v>0</v>
      </c>
      <c r="GQD81" s="321">
        <f t="shared" si="176"/>
        <v>0</v>
      </c>
      <c r="GQE81" s="321">
        <f t="shared" si="176"/>
        <v>0</v>
      </c>
      <c r="GQF81" s="321">
        <f t="shared" si="176"/>
        <v>0</v>
      </c>
      <c r="GQG81" s="321">
        <f t="shared" si="176"/>
        <v>0</v>
      </c>
      <c r="GQH81" s="321">
        <f t="shared" si="176"/>
        <v>0</v>
      </c>
      <c r="GQI81" s="321">
        <f t="shared" si="176"/>
        <v>0</v>
      </c>
      <c r="GQJ81" s="321">
        <f t="shared" si="176"/>
        <v>0</v>
      </c>
      <c r="GQK81" s="321">
        <f t="shared" si="176"/>
        <v>0</v>
      </c>
      <c r="GQL81" s="321">
        <f t="shared" si="176"/>
        <v>0</v>
      </c>
      <c r="GQM81" s="321">
        <f t="shared" si="176"/>
        <v>0</v>
      </c>
      <c r="GQN81" s="321">
        <f t="shared" si="176"/>
        <v>0</v>
      </c>
      <c r="GQO81" s="321">
        <f t="shared" si="176"/>
        <v>0</v>
      </c>
      <c r="GQP81" s="321">
        <f t="shared" si="176"/>
        <v>0</v>
      </c>
      <c r="GQQ81" s="321">
        <f t="shared" si="176"/>
        <v>0</v>
      </c>
      <c r="GQR81" s="321">
        <f t="shared" si="176"/>
        <v>0</v>
      </c>
      <c r="GQS81" s="321">
        <f t="shared" si="176"/>
        <v>0</v>
      </c>
      <c r="GQT81" s="321">
        <f t="shared" si="176"/>
        <v>0</v>
      </c>
      <c r="GQU81" s="321">
        <f t="shared" si="176"/>
        <v>0</v>
      </c>
      <c r="GQV81" s="321">
        <f t="shared" si="176"/>
        <v>0</v>
      </c>
      <c r="GQW81" s="321">
        <f t="shared" si="176"/>
        <v>0</v>
      </c>
      <c r="GQX81" s="321">
        <f t="shared" si="176"/>
        <v>0</v>
      </c>
      <c r="GQY81" s="321">
        <f t="shared" si="176"/>
        <v>0</v>
      </c>
      <c r="GQZ81" s="321">
        <f t="shared" si="176"/>
        <v>0</v>
      </c>
      <c r="GRA81" s="321">
        <f t="shared" si="176"/>
        <v>0</v>
      </c>
      <c r="GRB81" s="321">
        <f>GRA81*8.5%*12</f>
        <v>0</v>
      </c>
      <c r="GRC81" s="321">
        <f t="shared" si="177"/>
        <v>0</v>
      </c>
      <c r="GRD81" s="321">
        <f t="shared" si="177"/>
        <v>0</v>
      </c>
      <c r="GRE81" s="321">
        <f t="shared" si="177"/>
        <v>0</v>
      </c>
      <c r="GRF81" s="321">
        <f t="shared" si="177"/>
        <v>0</v>
      </c>
      <c r="GRG81" s="321">
        <f t="shared" si="177"/>
        <v>0</v>
      </c>
      <c r="GRH81" s="321">
        <f t="shared" si="177"/>
        <v>0</v>
      </c>
      <c r="GRI81" s="321">
        <f t="shared" si="177"/>
        <v>0</v>
      </c>
      <c r="GRJ81" s="321">
        <f t="shared" si="177"/>
        <v>0</v>
      </c>
      <c r="GRK81" s="321">
        <f t="shared" si="177"/>
        <v>0</v>
      </c>
      <c r="GRL81" s="321">
        <f t="shared" si="177"/>
        <v>0</v>
      </c>
      <c r="GRM81" s="321">
        <f t="shared" si="177"/>
        <v>0</v>
      </c>
      <c r="GRN81" s="321">
        <f t="shared" si="177"/>
        <v>0</v>
      </c>
      <c r="GRO81" s="321">
        <f t="shared" si="177"/>
        <v>0</v>
      </c>
      <c r="GRP81" s="321">
        <f t="shared" si="177"/>
        <v>0</v>
      </c>
      <c r="GRQ81" s="321">
        <f t="shared" si="177"/>
        <v>0</v>
      </c>
      <c r="GRR81" s="321">
        <f t="shared" si="177"/>
        <v>0</v>
      </c>
      <c r="GRS81" s="321">
        <f t="shared" si="177"/>
        <v>0</v>
      </c>
      <c r="GRT81" s="321">
        <f t="shared" si="177"/>
        <v>0</v>
      </c>
      <c r="GRU81" s="321">
        <f t="shared" si="177"/>
        <v>0</v>
      </c>
      <c r="GRV81" s="321">
        <f t="shared" si="177"/>
        <v>0</v>
      </c>
      <c r="GRW81" s="321">
        <f t="shared" si="177"/>
        <v>0</v>
      </c>
      <c r="GRX81" s="321">
        <f t="shared" si="177"/>
        <v>0</v>
      </c>
      <c r="GRY81" s="321">
        <f t="shared" si="177"/>
        <v>0</v>
      </c>
      <c r="GRZ81" s="321">
        <f t="shared" si="177"/>
        <v>0</v>
      </c>
      <c r="GSA81" s="321">
        <f t="shared" si="177"/>
        <v>0</v>
      </c>
      <c r="GSB81" s="321">
        <f t="shared" si="177"/>
        <v>0</v>
      </c>
      <c r="GSC81" s="321">
        <f t="shared" si="177"/>
        <v>0</v>
      </c>
      <c r="GSD81" s="321">
        <f t="shared" si="177"/>
        <v>0</v>
      </c>
      <c r="GSE81" s="321">
        <f t="shared" si="177"/>
        <v>0</v>
      </c>
      <c r="GSF81" s="321">
        <f t="shared" si="177"/>
        <v>0</v>
      </c>
      <c r="GSG81" s="321">
        <f t="shared" si="177"/>
        <v>0</v>
      </c>
      <c r="GSH81" s="321">
        <f t="shared" si="177"/>
        <v>0</v>
      </c>
      <c r="GSI81" s="321">
        <f t="shared" si="177"/>
        <v>0</v>
      </c>
      <c r="GSJ81" s="321">
        <f t="shared" si="177"/>
        <v>0</v>
      </c>
      <c r="GSK81" s="321">
        <f t="shared" si="177"/>
        <v>0</v>
      </c>
      <c r="GSL81" s="321">
        <f t="shared" si="177"/>
        <v>0</v>
      </c>
      <c r="GSM81" s="321">
        <f t="shared" si="177"/>
        <v>0</v>
      </c>
      <c r="GSN81" s="321">
        <f t="shared" si="177"/>
        <v>0</v>
      </c>
      <c r="GSO81" s="321">
        <f t="shared" si="177"/>
        <v>0</v>
      </c>
      <c r="GSP81" s="321">
        <f t="shared" si="177"/>
        <v>0</v>
      </c>
      <c r="GSQ81" s="321">
        <f t="shared" si="177"/>
        <v>0</v>
      </c>
      <c r="GSR81" s="321">
        <f t="shared" si="177"/>
        <v>0</v>
      </c>
      <c r="GSS81" s="321">
        <f t="shared" si="177"/>
        <v>0</v>
      </c>
      <c r="GST81" s="321">
        <f t="shared" si="177"/>
        <v>0</v>
      </c>
      <c r="GSU81" s="321">
        <f t="shared" si="177"/>
        <v>0</v>
      </c>
      <c r="GSV81" s="321">
        <f t="shared" si="177"/>
        <v>0</v>
      </c>
      <c r="GSW81" s="321">
        <f t="shared" si="177"/>
        <v>0</v>
      </c>
      <c r="GSX81" s="321">
        <f t="shared" si="177"/>
        <v>0</v>
      </c>
      <c r="GSY81" s="321">
        <f t="shared" si="177"/>
        <v>0</v>
      </c>
      <c r="GSZ81" s="321">
        <f t="shared" si="177"/>
        <v>0</v>
      </c>
      <c r="GTA81" s="321">
        <f t="shared" si="177"/>
        <v>0</v>
      </c>
      <c r="GTB81" s="321">
        <f t="shared" si="177"/>
        <v>0</v>
      </c>
      <c r="GTC81" s="321">
        <f t="shared" si="177"/>
        <v>0</v>
      </c>
      <c r="GTD81" s="321">
        <f t="shared" si="177"/>
        <v>0</v>
      </c>
      <c r="GTE81" s="321">
        <f t="shared" si="177"/>
        <v>0</v>
      </c>
      <c r="GTF81" s="321">
        <f t="shared" si="177"/>
        <v>0</v>
      </c>
      <c r="GTG81" s="321">
        <f t="shared" si="177"/>
        <v>0</v>
      </c>
      <c r="GTH81" s="321">
        <f t="shared" si="177"/>
        <v>0</v>
      </c>
      <c r="GTI81" s="321">
        <f t="shared" si="177"/>
        <v>0</v>
      </c>
      <c r="GTJ81" s="321">
        <f t="shared" si="177"/>
        <v>0</v>
      </c>
      <c r="GTK81" s="321">
        <f t="shared" si="177"/>
        <v>0</v>
      </c>
      <c r="GTL81" s="321">
        <f t="shared" si="177"/>
        <v>0</v>
      </c>
      <c r="GTM81" s="321">
        <f t="shared" si="177"/>
        <v>0</v>
      </c>
      <c r="GTN81" s="321">
        <f>GTM81*8.5%*12</f>
        <v>0</v>
      </c>
      <c r="GTO81" s="321">
        <f t="shared" si="178"/>
        <v>0</v>
      </c>
      <c r="GTP81" s="321">
        <f t="shared" si="178"/>
        <v>0</v>
      </c>
      <c r="GTQ81" s="321">
        <f t="shared" si="178"/>
        <v>0</v>
      </c>
      <c r="GTR81" s="321">
        <f t="shared" si="178"/>
        <v>0</v>
      </c>
      <c r="GTS81" s="321">
        <f t="shared" si="178"/>
        <v>0</v>
      </c>
      <c r="GTT81" s="321">
        <f t="shared" si="178"/>
        <v>0</v>
      </c>
      <c r="GTU81" s="321">
        <f t="shared" si="178"/>
        <v>0</v>
      </c>
      <c r="GTV81" s="321">
        <f t="shared" si="178"/>
        <v>0</v>
      </c>
      <c r="GTW81" s="321">
        <f t="shared" si="178"/>
        <v>0</v>
      </c>
      <c r="GTX81" s="321">
        <f t="shared" si="178"/>
        <v>0</v>
      </c>
      <c r="GTY81" s="321">
        <f t="shared" si="178"/>
        <v>0</v>
      </c>
      <c r="GTZ81" s="321">
        <f t="shared" si="178"/>
        <v>0</v>
      </c>
      <c r="GUA81" s="321">
        <f t="shared" si="178"/>
        <v>0</v>
      </c>
      <c r="GUB81" s="321">
        <f t="shared" si="178"/>
        <v>0</v>
      </c>
      <c r="GUC81" s="321">
        <f t="shared" si="178"/>
        <v>0</v>
      </c>
      <c r="GUD81" s="321">
        <f t="shared" si="178"/>
        <v>0</v>
      </c>
      <c r="GUE81" s="321">
        <f t="shared" si="178"/>
        <v>0</v>
      </c>
      <c r="GUF81" s="321">
        <f t="shared" si="178"/>
        <v>0</v>
      </c>
      <c r="GUG81" s="321">
        <f t="shared" si="178"/>
        <v>0</v>
      </c>
      <c r="GUH81" s="321">
        <f t="shared" si="178"/>
        <v>0</v>
      </c>
      <c r="GUI81" s="321">
        <f t="shared" si="178"/>
        <v>0</v>
      </c>
      <c r="GUJ81" s="321">
        <f t="shared" si="178"/>
        <v>0</v>
      </c>
      <c r="GUK81" s="321">
        <f t="shared" si="178"/>
        <v>0</v>
      </c>
      <c r="GUL81" s="321">
        <f t="shared" si="178"/>
        <v>0</v>
      </c>
      <c r="GUM81" s="321">
        <f t="shared" si="178"/>
        <v>0</v>
      </c>
      <c r="GUN81" s="321">
        <f t="shared" si="178"/>
        <v>0</v>
      </c>
      <c r="GUO81" s="321">
        <f t="shared" si="178"/>
        <v>0</v>
      </c>
      <c r="GUP81" s="321">
        <f t="shared" si="178"/>
        <v>0</v>
      </c>
      <c r="GUQ81" s="321">
        <f t="shared" si="178"/>
        <v>0</v>
      </c>
      <c r="GUR81" s="321">
        <f t="shared" si="178"/>
        <v>0</v>
      </c>
      <c r="GUS81" s="321">
        <f t="shared" si="178"/>
        <v>0</v>
      </c>
      <c r="GUT81" s="321">
        <f t="shared" si="178"/>
        <v>0</v>
      </c>
      <c r="GUU81" s="321">
        <f t="shared" si="178"/>
        <v>0</v>
      </c>
      <c r="GUV81" s="321">
        <f t="shared" si="178"/>
        <v>0</v>
      </c>
      <c r="GUW81" s="321">
        <f t="shared" si="178"/>
        <v>0</v>
      </c>
      <c r="GUX81" s="321">
        <f t="shared" si="178"/>
        <v>0</v>
      </c>
      <c r="GUY81" s="321">
        <f t="shared" si="178"/>
        <v>0</v>
      </c>
      <c r="GUZ81" s="321">
        <f t="shared" si="178"/>
        <v>0</v>
      </c>
      <c r="GVA81" s="321">
        <f t="shared" si="178"/>
        <v>0</v>
      </c>
      <c r="GVB81" s="321">
        <f t="shared" si="178"/>
        <v>0</v>
      </c>
      <c r="GVC81" s="321">
        <f t="shared" si="178"/>
        <v>0</v>
      </c>
      <c r="GVD81" s="321">
        <f t="shared" si="178"/>
        <v>0</v>
      </c>
      <c r="GVE81" s="321">
        <f t="shared" si="178"/>
        <v>0</v>
      </c>
      <c r="GVF81" s="321">
        <f t="shared" si="178"/>
        <v>0</v>
      </c>
      <c r="GVG81" s="321">
        <f t="shared" si="178"/>
        <v>0</v>
      </c>
      <c r="GVH81" s="321">
        <f t="shared" si="178"/>
        <v>0</v>
      </c>
      <c r="GVI81" s="321">
        <f t="shared" si="178"/>
        <v>0</v>
      </c>
      <c r="GVJ81" s="321">
        <f t="shared" si="178"/>
        <v>0</v>
      </c>
      <c r="GVK81" s="321">
        <f t="shared" si="178"/>
        <v>0</v>
      </c>
      <c r="GVL81" s="321">
        <f t="shared" si="178"/>
        <v>0</v>
      </c>
      <c r="GVM81" s="321">
        <f t="shared" si="178"/>
        <v>0</v>
      </c>
      <c r="GVN81" s="321">
        <f t="shared" si="178"/>
        <v>0</v>
      </c>
      <c r="GVO81" s="321">
        <f t="shared" si="178"/>
        <v>0</v>
      </c>
      <c r="GVP81" s="321">
        <f t="shared" si="178"/>
        <v>0</v>
      </c>
      <c r="GVQ81" s="321">
        <f t="shared" si="178"/>
        <v>0</v>
      </c>
      <c r="GVR81" s="321">
        <f t="shared" si="178"/>
        <v>0</v>
      </c>
      <c r="GVS81" s="321">
        <f t="shared" si="178"/>
        <v>0</v>
      </c>
      <c r="GVT81" s="321">
        <f t="shared" si="178"/>
        <v>0</v>
      </c>
      <c r="GVU81" s="321">
        <f t="shared" si="178"/>
        <v>0</v>
      </c>
      <c r="GVV81" s="321">
        <f t="shared" si="178"/>
        <v>0</v>
      </c>
      <c r="GVW81" s="321">
        <f t="shared" si="178"/>
        <v>0</v>
      </c>
      <c r="GVX81" s="321">
        <f t="shared" si="178"/>
        <v>0</v>
      </c>
      <c r="GVY81" s="321">
        <f t="shared" si="178"/>
        <v>0</v>
      </c>
      <c r="GVZ81" s="321">
        <f>GVY81*8.5%*12</f>
        <v>0</v>
      </c>
      <c r="GWA81" s="321">
        <f t="shared" si="179"/>
        <v>0</v>
      </c>
      <c r="GWB81" s="321">
        <f t="shared" si="179"/>
        <v>0</v>
      </c>
      <c r="GWC81" s="321">
        <f t="shared" si="179"/>
        <v>0</v>
      </c>
      <c r="GWD81" s="321">
        <f t="shared" si="179"/>
        <v>0</v>
      </c>
      <c r="GWE81" s="321">
        <f t="shared" si="179"/>
        <v>0</v>
      </c>
      <c r="GWF81" s="321">
        <f t="shared" si="179"/>
        <v>0</v>
      </c>
      <c r="GWG81" s="321">
        <f t="shared" si="179"/>
        <v>0</v>
      </c>
      <c r="GWH81" s="321">
        <f t="shared" si="179"/>
        <v>0</v>
      </c>
      <c r="GWI81" s="321">
        <f t="shared" si="179"/>
        <v>0</v>
      </c>
      <c r="GWJ81" s="321">
        <f t="shared" si="179"/>
        <v>0</v>
      </c>
      <c r="GWK81" s="321">
        <f t="shared" si="179"/>
        <v>0</v>
      </c>
      <c r="GWL81" s="321">
        <f t="shared" si="179"/>
        <v>0</v>
      </c>
      <c r="GWM81" s="321">
        <f t="shared" si="179"/>
        <v>0</v>
      </c>
      <c r="GWN81" s="321">
        <f t="shared" si="179"/>
        <v>0</v>
      </c>
      <c r="GWO81" s="321">
        <f t="shared" si="179"/>
        <v>0</v>
      </c>
      <c r="GWP81" s="321">
        <f t="shared" si="179"/>
        <v>0</v>
      </c>
      <c r="GWQ81" s="321">
        <f t="shared" si="179"/>
        <v>0</v>
      </c>
      <c r="GWR81" s="321">
        <f t="shared" si="179"/>
        <v>0</v>
      </c>
      <c r="GWS81" s="321">
        <f t="shared" si="179"/>
        <v>0</v>
      </c>
      <c r="GWT81" s="321">
        <f t="shared" si="179"/>
        <v>0</v>
      </c>
      <c r="GWU81" s="321">
        <f t="shared" si="179"/>
        <v>0</v>
      </c>
      <c r="GWV81" s="321">
        <f t="shared" si="179"/>
        <v>0</v>
      </c>
      <c r="GWW81" s="321">
        <f t="shared" si="179"/>
        <v>0</v>
      </c>
      <c r="GWX81" s="321">
        <f t="shared" si="179"/>
        <v>0</v>
      </c>
      <c r="GWY81" s="321">
        <f t="shared" si="179"/>
        <v>0</v>
      </c>
      <c r="GWZ81" s="321">
        <f t="shared" si="179"/>
        <v>0</v>
      </c>
      <c r="GXA81" s="321">
        <f t="shared" si="179"/>
        <v>0</v>
      </c>
      <c r="GXB81" s="321">
        <f t="shared" si="179"/>
        <v>0</v>
      </c>
      <c r="GXC81" s="321">
        <f t="shared" si="179"/>
        <v>0</v>
      </c>
      <c r="GXD81" s="321">
        <f t="shared" si="179"/>
        <v>0</v>
      </c>
      <c r="GXE81" s="321">
        <f t="shared" si="179"/>
        <v>0</v>
      </c>
      <c r="GXF81" s="321">
        <f t="shared" si="179"/>
        <v>0</v>
      </c>
      <c r="GXG81" s="321">
        <f t="shared" si="179"/>
        <v>0</v>
      </c>
      <c r="GXH81" s="321">
        <f t="shared" si="179"/>
        <v>0</v>
      </c>
      <c r="GXI81" s="321">
        <f t="shared" si="179"/>
        <v>0</v>
      </c>
      <c r="GXJ81" s="321">
        <f t="shared" si="179"/>
        <v>0</v>
      </c>
      <c r="GXK81" s="321">
        <f t="shared" si="179"/>
        <v>0</v>
      </c>
      <c r="GXL81" s="321">
        <f t="shared" si="179"/>
        <v>0</v>
      </c>
      <c r="GXM81" s="321">
        <f t="shared" si="179"/>
        <v>0</v>
      </c>
      <c r="GXN81" s="321">
        <f t="shared" si="179"/>
        <v>0</v>
      </c>
      <c r="GXO81" s="321">
        <f t="shared" si="179"/>
        <v>0</v>
      </c>
      <c r="GXP81" s="321">
        <f t="shared" si="179"/>
        <v>0</v>
      </c>
      <c r="GXQ81" s="321">
        <f t="shared" si="179"/>
        <v>0</v>
      </c>
      <c r="GXR81" s="321">
        <f t="shared" si="179"/>
        <v>0</v>
      </c>
      <c r="GXS81" s="321">
        <f t="shared" si="179"/>
        <v>0</v>
      </c>
      <c r="GXT81" s="321">
        <f t="shared" si="179"/>
        <v>0</v>
      </c>
      <c r="GXU81" s="321">
        <f t="shared" si="179"/>
        <v>0</v>
      </c>
      <c r="GXV81" s="321">
        <f t="shared" si="179"/>
        <v>0</v>
      </c>
      <c r="GXW81" s="321">
        <f t="shared" si="179"/>
        <v>0</v>
      </c>
      <c r="GXX81" s="321">
        <f t="shared" si="179"/>
        <v>0</v>
      </c>
      <c r="GXY81" s="321">
        <f t="shared" si="179"/>
        <v>0</v>
      </c>
      <c r="GXZ81" s="321">
        <f t="shared" si="179"/>
        <v>0</v>
      </c>
      <c r="GYA81" s="321">
        <f t="shared" si="179"/>
        <v>0</v>
      </c>
      <c r="GYB81" s="321">
        <f t="shared" si="179"/>
        <v>0</v>
      </c>
      <c r="GYC81" s="321">
        <f t="shared" si="179"/>
        <v>0</v>
      </c>
      <c r="GYD81" s="321">
        <f t="shared" si="179"/>
        <v>0</v>
      </c>
      <c r="GYE81" s="321">
        <f t="shared" si="179"/>
        <v>0</v>
      </c>
      <c r="GYF81" s="321">
        <f t="shared" si="179"/>
        <v>0</v>
      </c>
      <c r="GYG81" s="321">
        <f t="shared" si="179"/>
        <v>0</v>
      </c>
      <c r="GYH81" s="321">
        <f t="shared" si="179"/>
        <v>0</v>
      </c>
      <c r="GYI81" s="321">
        <f t="shared" si="179"/>
        <v>0</v>
      </c>
      <c r="GYJ81" s="321">
        <f t="shared" si="179"/>
        <v>0</v>
      </c>
      <c r="GYK81" s="321">
        <f t="shared" si="179"/>
        <v>0</v>
      </c>
      <c r="GYL81" s="321">
        <f>GYK81*8.5%*12</f>
        <v>0</v>
      </c>
      <c r="GYM81" s="321">
        <f t="shared" si="180"/>
        <v>0</v>
      </c>
      <c r="GYN81" s="321">
        <f t="shared" si="180"/>
        <v>0</v>
      </c>
      <c r="GYO81" s="321">
        <f t="shared" si="180"/>
        <v>0</v>
      </c>
      <c r="GYP81" s="321">
        <f t="shared" si="180"/>
        <v>0</v>
      </c>
      <c r="GYQ81" s="321">
        <f t="shared" si="180"/>
        <v>0</v>
      </c>
      <c r="GYR81" s="321">
        <f t="shared" si="180"/>
        <v>0</v>
      </c>
      <c r="GYS81" s="321">
        <f t="shared" si="180"/>
        <v>0</v>
      </c>
      <c r="GYT81" s="321">
        <f t="shared" si="180"/>
        <v>0</v>
      </c>
      <c r="GYU81" s="321">
        <f t="shared" si="180"/>
        <v>0</v>
      </c>
      <c r="GYV81" s="321">
        <f t="shared" si="180"/>
        <v>0</v>
      </c>
      <c r="GYW81" s="321">
        <f t="shared" si="180"/>
        <v>0</v>
      </c>
      <c r="GYX81" s="321">
        <f t="shared" si="180"/>
        <v>0</v>
      </c>
      <c r="GYY81" s="321">
        <f t="shared" si="180"/>
        <v>0</v>
      </c>
      <c r="GYZ81" s="321">
        <f t="shared" si="180"/>
        <v>0</v>
      </c>
      <c r="GZA81" s="321">
        <f t="shared" si="180"/>
        <v>0</v>
      </c>
      <c r="GZB81" s="321">
        <f t="shared" si="180"/>
        <v>0</v>
      </c>
      <c r="GZC81" s="321">
        <f t="shared" si="180"/>
        <v>0</v>
      </c>
      <c r="GZD81" s="321">
        <f t="shared" si="180"/>
        <v>0</v>
      </c>
      <c r="GZE81" s="321">
        <f t="shared" si="180"/>
        <v>0</v>
      </c>
      <c r="GZF81" s="321">
        <f t="shared" si="180"/>
        <v>0</v>
      </c>
      <c r="GZG81" s="321">
        <f t="shared" si="180"/>
        <v>0</v>
      </c>
      <c r="GZH81" s="321">
        <f t="shared" si="180"/>
        <v>0</v>
      </c>
      <c r="GZI81" s="321">
        <f t="shared" si="180"/>
        <v>0</v>
      </c>
      <c r="GZJ81" s="321">
        <f t="shared" si="180"/>
        <v>0</v>
      </c>
      <c r="GZK81" s="321">
        <f t="shared" si="180"/>
        <v>0</v>
      </c>
      <c r="GZL81" s="321">
        <f t="shared" si="180"/>
        <v>0</v>
      </c>
      <c r="GZM81" s="321">
        <f t="shared" si="180"/>
        <v>0</v>
      </c>
      <c r="GZN81" s="321">
        <f t="shared" si="180"/>
        <v>0</v>
      </c>
      <c r="GZO81" s="321">
        <f t="shared" si="180"/>
        <v>0</v>
      </c>
      <c r="GZP81" s="321">
        <f t="shared" si="180"/>
        <v>0</v>
      </c>
      <c r="GZQ81" s="321">
        <f t="shared" si="180"/>
        <v>0</v>
      </c>
      <c r="GZR81" s="321">
        <f t="shared" si="180"/>
        <v>0</v>
      </c>
      <c r="GZS81" s="321">
        <f t="shared" si="180"/>
        <v>0</v>
      </c>
      <c r="GZT81" s="321">
        <f t="shared" si="180"/>
        <v>0</v>
      </c>
      <c r="GZU81" s="321">
        <f t="shared" si="180"/>
        <v>0</v>
      </c>
      <c r="GZV81" s="321">
        <f t="shared" si="180"/>
        <v>0</v>
      </c>
      <c r="GZW81" s="321">
        <f t="shared" si="180"/>
        <v>0</v>
      </c>
      <c r="GZX81" s="321">
        <f t="shared" si="180"/>
        <v>0</v>
      </c>
      <c r="GZY81" s="321">
        <f t="shared" si="180"/>
        <v>0</v>
      </c>
      <c r="GZZ81" s="321">
        <f t="shared" si="180"/>
        <v>0</v>
      </c>
      <c r="HAA81" s="321">
        <f t="shared" si="180"/>
        <v>0</v>
      </c>
      <c r="HAB81" s="321">
        <f t="shared" si="180"/>
        <v>0</v>
      </c>
      <c r="HAC81" s="321">
        <f t="shared" si="180"/>
        <v>0</v>
      </c>
      <c r="HAD81" s="321">
        <f t="shared" si="180"/>
        <v>0</v>
      </c>
      <c r="HAE81" s="321">
        <f t="shared" si="180"/>
        <v>0</v>
      </c>
      <c r="HAF81" s="321">
        <f t="shared" si="180"/>
        <v>0</v>
      </c>
      <c r="HAG81" s="321">
        <f t="shared" si="180"/>
        <v>0</v>
      </c>
      <c r="HAH81" s="321">
        <f t="shared" si="180"/>
        <v>0</v>
      </c>
      <c r="HAI81" s="321">
        <f t="shared" si="180"/>
        <v>0</v>
      </c>
      <c r="HAJ81" s="321">
        <f t="shared" si="180"/>
        <v>0</v>
      </c>
      <c r="HAK81" s="321">
        <f t="shared" si="180"/>
        <v>0</v>
      </c>
      <c r="HAL81" s="321">
        <f t="shared" si="180"/>
        <v>0</v>
      </c>
      <c r="HAM81" s="321">
        <f t="shared" si="180"/>
        <v>0</v>
      </c>
      <c r="HAN81" s="321">
        <f t="shared" si="180"/>
        <v>0</v>
      </c>
      <c r="HAO81" s="321">
        <f t="shared" si="180"/>
        <v>0</v>
      </c>
      <c r="HAP81" s="321">
        <f t="shared" si="180"/>
        <v>0</v>
      </c>
      <c r="HAQ81" s="321">
        <f t="shared" si="180"/>
        <v>0</v>
      </c>
      <c r="HAR81" s="321">
        <f t="shared" si="180"/>
        <v>0</v>
      </c>
      <c r="HAS81" s="321">
        <f t="shared" si="180"/>
        <v>0</v>
      </c>
      <c r="HAT81" s="321">
        <f t="shared" si="180"/>
        <v>0</v>
      </c>
      <c r="HAU81" s="321">
        <f t="shared" si="180"/>
        <v>0</v>
      </c>
      <c r="HAV81" s="321">
        <f t="shared" si="180"/>
        <v>0</v>
      </c>
      <c r="HAW81" s="321">
        <f t="shared" si="180"/>
        <v>0</v>
      </c>
      <c r="HAX81" s="321">
        <f>HAW81*8.5%*12</f>
        <v>0</v>
      </c>
      <c r="HAY81" s="321">
        <f t="shared" si="181"/>
        <v>0</v>
      </c>
      <c r="HAZ81" s="321">
        <f t="shared" si="181"/>
        <v>0</v>
      </c>
      <c r="HBA81" s="321">
        <f t="shared" si="181"/>
        <v>0</v>
      </c>
      <c r="HBB81" s="321">
        <f t="shared" si="181"/>
        <v>0</v>
      </c>
      <c r="HBC81" s="321">
        <f t="shared" si="181"/>
        <v>0</v>
      </c>
      <c r="HBD81" s="321">
        <f t="shared" si="181"/>
        <v>0</v>
      </c>
      <c r="HBE81" s="321">
        <f t="shared" si="181"/>
        <v>0</v>
      </c>
      <c r="HBF81" s="321">
        <f t="shared" si="181"/>
        <v>0</v>
      </c>
      <c r="HBG81" s="321">
        <f t="shared" si="181"/>
        <v>0</v>
      </c>
      <c r="HBH81" s="321">
        <f t="shared" si="181"/>
        <v>0</v>
      </c>
      <c r="HBI81" s="321">
        <f t="shared" si="181"/>
        <v>0</v>
      </c>
      <c r="HBJ81" s="321">
        <f t="shared" si="181"/>
        <v>0</v>
      </c>
      <c r="HBK81" s="321">
        <f t="shared" si="181"/>
        <v>0</v>
      </c>
      <c r="HBL81" s="321">
        <f t="shared" si="181"/>
        <v>0</v>
      </c>
      <c r="HBM81" s="321">
        <f t="shared" si="181"/>
        <v>0</v>
      </c>
      <c r="HBN81" s="321">
        <f t="shared" si="181"/>
        <v>0</v>
      </c>
      <c r="HBO81" s="321">
        <f t="shared" si="181"/>
        <v>0</v>
      </c>
      <c r="HBP81" s="321">
        <f t="shared" si="181"/>
        <v>0</v>
      </c>
      <c r="HBQ81" s="321">
        <f t="shared" si="181"/>
        <v>0</v>
      </c>
      <c r="HBR81" s="321">
        <f t="shared" si="181"/>
        <v>0</v>
      </c>
      <c r="HBS81" s="321">
        <f t="shared" si="181"/>
        <v>0</v>
      </c>
      <c r="HBT81" s="321">
        <f t="shared" si="181"/>
        <v>0</v>
      </c>
      <c r="HBU81" s="321">
        <f t="shared" si="181"/>
        <v>0</v>
      </c>
      <c r="HBV81" s="321">
        <f t="shared" si="181"/>
        <v>0</v>
      </c>
      <c r="HBW81" s="321">
        <f t="shared" si="181"/>
        <v>0</v>
      </c>
      <c r="HBX81" s="321">
        <f t="shared" si="181"/>
        <v>0</v>
      </c>
      <c r="HBY81" s="321">
        <f t="shared" si="181"/>
        <v>0</v>
      </c>
      <c r="HBZ81" s="321">
        <f t="shared" si="181"/>
        <v>0</v>
      </c>
      <c r="HCA81" s="321">
        <f t="shared" si="181"/>
        <v>0</v>
      </c>
      <c r="HCB81" s="321">
        <f t="shared" si="181"/>
        <v>0</v>
      </c>
      <c r="HCC81" s="321">
        <f t="shared" si="181"/>
        <v>0</v>
      </c>
      <c r="HCD81" s="321">
        <f t="shared" si="181"/>
        <v>0</v>
      </c>
      <c r="HCE81" s="321">
        <f t="shared" si="181"/>
        <v>0</v>
      </c>
      <c r="HCF81" s="321">
        <f t="shared" si="181"/>
        <v>0</v>
      </c>
      <c r="HCG81" s="321">
        <f t="shared" si="181"/>
        <v>0</v>
      </c>
      <c r="HCH81" s="321">
        <f t="shared" si="181"/>
        <v>0</v>
      </c>
      <c r="HCI81" s="321">
        <f t="shared" si="181"/>
        <v>0</v>
      </c>
      <c r="HCJ81" s="321">
        <f t="shared" si="181"/>
        <v>0</v>
      </c>
      <c r="HCK81" s="321">
        <f t="shared" si="181"/>
        <v>0</v>
      </c>
      <c r="HCL81" s="321">
        <f t="shared" si="181"/>
        <v>0</v>
      </c>
      <c r="HCM81" s="321">
        <f t="shared" si="181"/>
        <v>0</v>
      </c>
      <c r="HCN81" s="321">
        <f t="shared" si="181"/>
        <v>0</v>
      </c>
      <c r="HCO81" s="321">
        <f t="shared" si="181"/>
        <v>0</v>
      </c>
      <c r="HCP81" s="321">
        <f t="shared" si="181"/>
        <v>0</v>
      </c>
      <c r="HCQ81" s="321">
        <f t="shared" si="181"/>
        <v>0</v>
      </c>
      <c r="HCR81" s="321">
        <f t="shared" si="181"/>
        <v>0</v>
      </c>
      <c r="HCS81" s="321">
        <f t="shared" si="181"/>
        <v>0</v>
      </c>
      <c r="HCT81" s="321">
        <f t="shared" si="181"/>
        <v>0</v>
      </c>
      <c r="HCU81" s="321">
        <f t="shared" si="181"/>
        <v>0</v>
      </c>
      <c r="HCV81" s="321">
        <f t="shared" si="181"/>
        <v>0</v>
      </c>
      <c r="HCW81" s="321">
        <f t="shared" si="181"/>
        <v>0</v>
      </c>
      <c r="HCX81" s="321">
        <f t="shared" si="181"/>
        <v>0</v>
      </c>
      <c r="HCY81" s="321">
        <f t="shared" si="181"/>
        <v>0</v>
      </c>
      <c r="HCZ81" s="321">
        <f t="shared" si="181"/>
        <v>0</v>
      </c>
      <c r="HDA81" s="321">
        <f t="shared" si="181"/>
        <v>0</v>
      </c>
      <c r="HDB81" s="321">
        <f t="shared" si="181"/>
        <v>0</v>
      </c>
      <c r="HDC81" s="321">
        <f t="shared" si="181"/>
        <v>0</v>
      </c>
      <c r="HDD81" s="321">
        <f t="shared" si="181"/>
        <v>0</v>
      </c>
      <c r="HDE81" s="321">
        <f t="shared" si="181"/>
        <v>0</v>
      </c>
      <c r="HDF81" s="321">
        <f t="shared" si="181"/>
        <v>0</v>
      </c>
      <c r="HDG81" s="321">
        <f t="shared" si="181"/>
        <v>0</v>
      </c>
      <c r="HDH81" s="321">
        <f t="shared" si="181"/>
        <v>0</v>
      </c>
      <c r="HDI81" s="321">
        <f t="shared" si="181"/>
        <v>0</v>
      </c>
      <c r="HDJ81" s="321">
        <f>HDI81*8.5%*12</f>
        <v>0</v>
      </c>
      <c r="HDK81" s="321">
        <f t="shared" si="182"/>
        <v>0</v>
      </c>
      <c r="HDL81" s="321">
        <f t="shared" si="182"/>
        <v>0</v>
      </c>
      <c r="HDM81" s="321">
        <f t="shared" si="182"/>
        <v>0</v>
      </c>
      <c r="HDN81" s="321">
        <f t="shared" si="182"/>
        <v>0</v>
      </c>
      <c r="HDO81" s="321">
        <f t="shared" si="182"/>
        <v>0</v>
      </c>
      <c r="HDP81" s="321">
        <f t="shared" si="182"/>
        <v>0</v>
      </c>
      <c r="HDQ81" s="321">
        <f t="shared" si="182"/>
        <v>0</v>
      </c>
      <c r="HDR81" s="321">
        <f t="shared" si="182"/>
        <v>0</v>
      </c>
      <c r="HDS81" s="321">
        <f t="shared" si="182"/>
        <v>0</v>
      </c>
      <c r="HDT81" s="321">
        <f t="shared" si="182"/>
        <v>0</v>
      </c>
      <c r="HDU81" s="321">
        <f t="shared" si="182"/>
        <v>0</v>
      </c>
      <c r="HDV81" s="321">
        <f t="shared" si="182"/>
        <v>0</v>
      </c>
      <c r="HDW81" s="321">
        <f t="shared" si="182"/>
        <v>0</v>
      </c>
      <c r="HDX81" s="321">
        <f t="shared" si="182"/>
        <v>0</v>
      </c>
      <c r="HDY81" s="321">
        <f t="shared" si="182"/>
        <v>0</v>
      </c>
      <c r="HDZ81" s="321">
        <f t="shared" si="182"/>
        <v>0</v>
      </c>
      <c r="HEA81" s="321">
        <f t="shared" si="182"/>
        <v>0</v>
      </c>
      <c r="HEB81" s="321">
        <f t="shared" si="182"/>
        <v>0</v>
      </c>
      <c r="HEC81" s="321">
        <f t="shared" si="182"/>
        <v>0</v>
      </c>
      <c r="HED81" s="321">
        <f t="shared" si="182"/>
        <v>0</v>
      </c>
      <c r="HEE81" s="321">
        <f t="shared" si="182"/>
        <v>0</v>
      </c>
      <c r="HEF81" s="321">
        <f t="shared" si="182"/>
        <v>0</v>
      </c>
      <c r="HEG81" s="321">
        <f t="shared" si="182"/>
        <v>0</v>
      </c>
      <c r="HEH81" s="321">
        <f t="shared" si="182"/>
        <v>0</v>
      </c>
      <c r="HEI81" s="321">
        <f t="shared" si="182"/>
        <v>0</v>
      </c>
      <c r="HEJ81" s="321">
        <f t="shared" si="182"/>
        <v>0</v>
      </c>
      <c r="HEK81" s="321">
        <f t="shared" si="182"/>
        <v>0</v>
      </c>
      <c r="HEL81" s="321">
        <f t="shared" si="182"/>
        <v>0</v>
      </c>
      <c r="HEM81" s="321">
        <f t="shared" si="182"/>
        <v>0</v>
      </c>
      <c r="HEN81" s="321">
        <f t="shared" si="182"/>
        <v>0</v>
      </c>
      <c r="HEO81" s="321">
        <f t="shared" si="182"/>
        <v>0</v>
      </c>
      <c r="HEP81" s="321">
        <f t="shared" si="182"/>
        <v>0</v>
      </c>
      <c r="HEQ81" s="321">
        <f t="shared" si="182"/>
        <v>0</v>
      </c>
      <c r="HER81" s="321">
        <f t="shared" si="182"/>
        <v>0</v>
      </c>
      <c r="HES81" s="321">
        <f t="shared" si="182"/>
        <v>0</v>
      </c>
      <c r="HET81" s="321">
        <f t="shared" si="182"/>
        <v>0</v>
      </c>
      <c r="HEU81" s="321">
        <f t="shared" si="182"/>
        <v>0</v>
      </c>
      <c r="HEV81" s="321">
        <f t="shared" si="182"/>
        <v>0</v>
      </c>
      <c r="HEW81" s="321">
        <f t="shared" si="182"/>
        <v>0</v>
      </c>
      <c r="HEX81" s="321">
        <f t="shared" si="182"/>
        <v>0</v>
      </c>
      <c r="HEY81" s="321">
        <f t="shared" si="182"/>
        <v>0</v>
      </c>
      <c r="HEZ81" s="321">
        <f t="shared" si="182"/>
        <v>0</v>
      </c>
      <c r="HFA81" s="321">
        <f t="shared" si="182"/>
        <v>0</v>
      </c>
      <c r="HFB81" s="321">
        <f t="shared" si="182"/>
        <v>0</v>
      </c>
      <c r="HFC81" s="321">
        <f t="shared" si="182"/>
        <v>0</v>
      </c>
      <c r="HFD81" s="321">
        <f t="shared" si="182"/>
        <v>0</v>
      </c>
      <c r="HFE81" s="321">
        <f t="shared" si="182"/>
        <v>0</v>
      </c>
      <c r="HFF81" s="321">
        <f t="shared" si="182"/>
        <v>0</v>
      </c>
      <c r="HFG81" s="321">
        <f t="shared" si="182"/>
        <v>0</v>
      </c>
      <c r="HFH81" s="321">
        <f t="shared" si="182"/>
        <v>0</v>
      </c>
      <c r="HFI81" s="321">
        <f t="shared" si="182"/>
        <v>0</v>
      </c>
      <c r="HFJ81" s="321">
        <f t="shared" si="182"/>
        <v>0</v>
      </c>
      <c r="HFK81" s="321">
        <f t="shared" si="182"/>
        <v>0</v>
      </c>
      <c r="HFL81" s="321">
        <f t="shared" si="182"/>
        <v>0</v>
      </c>
      <c r="HFM81" s="321">
        <f t="shared" si="182"/>
        <v>0</v>
      </c>
      <c r="HFN81" s="321">
        <f t="shared" si="182"/>
        <v>0</v>
      </c>
      <c r="HFO81" s="321">
        <f t="shared" si="182"/>
        <v>0</v>
      </c>
      <c r="HFP81" s="321">
        <f t="shared" si="182"/>
        <v>0</v>
      </c>
      <c r="HFQ81" s="321">
        <f t="shared" si="182"/>
        <v>0</v>
      </c>
      <c r="HFR81" s="321">
        <f t="shared" si="182"/>
        <v>0</v>
      </c>
      <c r="HFS81" s="321">
        <f t="shared" si="182"/>
        <v>0</v>
      </c>
      <c r="HFT81" s="321">
        <f t="shared" si="182"/>
        <v>0</v>
      </c>
      <c r="HFU81" s="321">
        <f t="shared" si="182"/>
        <v>0</v>
      </c>
      <c r="HFV81" s="321">
        <f>HFU81*8.5%*12</f>
        <v>0</v>
      </c>
      <c r="HFW81" s="321">
        <f t="shared" si="183"/>
        <v>0</v>
      </c>
      <c r="HFX81" s="321">
        <f t="shared" si="183"/>
        <v>0</v>
      </c>
      <c r="HFY81" s="321">
        <f t="shared" si="183"/>
        <v>0</v>
      </c>
      <c r="HFZ81" s="321">
        <f t="shared" si="183"/>
        <v>0</v>
      </c>
      <c r="HGA81" s="321">
        <f t="shared" si="183"/>
        <v>0</v>
      </c>
      <c r="HGB81" s="321">
        <f t="shared" si="183"/>
        <v>0</v>
      </c>
      <c r="HGC81" s="321">
        <f t="shared" si="183"/>
        <v>0</v>
      </c>
      <c r="HGD81" s="321">
        <f t="shared" si="183"/>
        <v>0</v>
      </c>
      <c r="HGE81" s="321">
        <f t="shared" si="183"/>
        <v>0</v>
      </c>
      <c r="HGF81" s="321">
        <f t="shared" si="183"/>
        <v>0</v>
      </c>
      <c r="HGG81" s="321">
        <f t="shared" si="183"/>
        <v>0</v>
      </c>
      <c r="HGH81" s="321">
        <f t="shared" si="183"/>
        <v>0</v>
      </c>
      <c r="HGI81" s="321">
        <f t="shared" si="183"/>
        <v>0</v>
      </c>
      <c r="HGJ81" s="321">
        <f t="shared" si="183"/>
        <v>0</v>
      </c>
      <c r="HGK81" s="321">
        <f t="shared" si="183"/>
        <v>0</v>
      </c>
      <c r="HGL81" s="321">
        <f t="shared" si="183"/>
        <v>0</v>
      </c>
      <c r="HGM81" s="321">
        <f t="shared" si="183"/>
        <v>0</v>
      </c>
      <c r="HGN81" s="321">
        <f t="shared" si="183"/>
        <v>0</v>
      </c>
      <c r="HGO81" s="321">
        <f t="shared" si="183"/>
        <v>0</v>
      </c>
      <c r="HGP81" s="321">
        <f t="shared" si="183"/>
        <v>0</v>
      </c>
      <c r="HGQ81" s="321">
        <f t="shared" si="183"/>
        <v>0</v>
      </c>
      <c r="HGR81" s="321">
        <f t="shared" si="183"/>
        <v>0</v>
      </c>
      <c r="HGS81" s="321">
        <f t="shared" si="183"/>
        <v>0</v>
      </c>
      <c r="HGT81" s="321">
        <f t="shared" si="183"/>
        <v>0</v>
      </c>
      <c r="HGU81" s="321">
        <f t="shared" si="183"/>
        <v>0</v>
      </c>
      <c r="HGV81" s="321">
        <f t="shared" si="183"/>
        <v>0</v>
      </c>
      <c r="HGW81" s="321">
        <f t="shared" si="183"/>
        <v>0</v>
      </c>
      <c r="HGX81" s="321">
        <f t="shared" si="183"/>
        <v>0</v>
      </c>
      <c r="HGY81" s="321">
        <f t="shared" si="183"/>
        <v>0</v>
      </c>
      <c r="HGZ81" s="321">
        <f t="shared" si="183"/>
        <v>0</v>
      </c>
      <c r="HHA81" s="321">
        <f t="shared" si="183"/>
        <v>0</v>
      </c>
      <c r="HHB81" s="321">
        <f t="shared" si="183"/>
        <v>0</v>
      </c>
      <c r="HHC81" s="321">
        <f t="shared" si="183"/>
        <v>0</v>
      </c>
      <c r="HHD81" s="321">
        <f t="shared" si="183"/>
        <v>0</v>
      </c>
      <c r="HHE81" s="321">
        <f t="shared" si="183"/>
        <v>0</v>
      </c>
      <c r="HHF81" s="321">
        <f t="shared" si="183"/>
        <v>0</v>
      </c>
      <c r="HHG81" s="321">
        <f t="shared" si="183"/>
        <v>0</v>
      </c>
      <c r="HHH81" s="321">
        <f t="shared" si="183"/>
        <v>0</v>
      </c>
      <c r="HHI81" s="321">
        <f t="shared" si="183"/>
        <v>0</v>
      </c>
      <c r="HHJ81" s="321">
        <f t="shared" si="183"/>
        <v>0</v>
      </c>
      <c r="HHK81" s="321">
        <f t="shared" si="183"/>
        <v>0</v>
      </c>
      <c r="HHL81" s="321">
        <f t="shared" si="183"/>
        <v>0</v>
      </c>
      <c r="HHM81" s="321">
        <f t="shared" si="183"/>
        <v>0</v>
      </c>
      <c r="HHN81" s="321">
        <f t="shared" si="183"/>
        <v>0</v>
      </c>
      <c r="HHO81" s="321">
        <f t="shared" si="183"/>
        <v>0</v>
      </c>
      <c r="HHP81" s="321">
        <f t="shared" si="183"/>
        <v>0</v>
      </c>
      <c r="HHQ81" s="321">
        <f t="shared" si="183"/>
        <v>0</v>
      </c>
      <c r="HHR81" s="321">
        <f t="shared" si="183"/>
        <v>0</v>
      </c>
      <c r="HHS81" s="321">
        <f t="shared" si="183"/>
        <v>0</v>
      </c>
      <c r="HHT81" s="321">
        <f t="shared" si="183"/>
        <v>0</v>
      </c>
      <c r="HHU81" s="321">
        <f t="shared" si="183"/>
        <v>0</v>
      </c>
      <c r="HHV81" s="321">
        <f t="shared" si="183"/>
        <v>0</v>
      </c>
      <c r="HHW81" s="321">
        <f t="shared" si="183"/>
        <v>0</v>
      </c>
      <c r="HHX81" s="321">
        <f t="shared" si="183"/>
        <v>0</v>
      </c>
      <c r="HHY81" s="321">
        <f t="shared" si="183"/>
        <v>0</v>
      </c>
      <c r="HHZ81" s="321">
        <f t="shared" si="183"/>
        <v>0</v>
      </c>
      <c r="HIA81" s="321">
        <f t="shared" si="183"/>
        <v>0</v>
      </c>
      <c r="HIB81" s="321">
        <f t="shared" si="183"/>
        <v>0</v>
      </c>
      <c r="HIC81" s="321">
        <f t="shared" si="183"/>
        <v>0</v>
      </c>
      <c r="HID81" s="321">
        <f t="shared" si="183"/>
        <v>0</v>
      </c>
      <c r="HIE81" s="321">
        <f t="shared" si="183"/>
        <v>0</v>
      </c>
      <c r="HIF81" s="321">
        <f t="shared" si="183"/>
        <v>0</v>
      </c>
      <c r="HIG81" s="321">
        <f t="shared" si="183"/>
        <v>0</v>
      </c>
      <c r="HIH81" s="321">
        <f>HIG81*8.5%*12</f>
        <v>0</v>
      </c>
      <c r="HII81" s="321">
        <f t="shared" si="184"/>
        <v>0</v>
      </c>
      <c r="HIJ81" s="321">
        <f t="shared" si="184"/>
        <v>0</v>
      </c>
      <c r="HIK81" s="321">
        <f t="shared" si="184"/>
        <v>0</v>
      </c>
      <c r="HIL81" s="321">
        <f t="shared" si="184"/>
        <v>0</v>
      </c>
      <c r="HIM81" s="321">
        <f t="shared" si="184"/>
        <v>0</v>
      </c>
      <c r="HIN81" s="321">
        <f t="shared" si="184"/>
        <v>0</v>
      </c>
      <c r="HIO81" s="321">
        <f t="shared" si="184"/>
        <v>0</v>
      </c>
      <c r="HIP81" s="321">
        <f t="shared" si="184"/>
        <v>0</v>
      </c>
      <c r="HIQ81" s="321">
        <f t="shared" si="184"/>
        <v>0</v>
      </c>
      <c r="HIR81" s="321">
        <f t="shared" si="184"/>
        <v>0</v>
      </c>
      <c r="HIS81" s="321">
        <f t="shared" si="184"/>
        <v>0</v>
      </c>
      <c r="HIT81" s="321">
        <f t="shared" si="184"/>
        <v>0</v>
      </c>
      <c r="HIU81" s="321">
        <f t="shared" si="184"/>
        <v>0</v>
      </c>
      <c r="HIV81" s="321">
        <f t="shared" si="184"/>
        <v>0</v>
      </c>
      <c r="HIW81" s="321">
        <f t="shared" si="184"/>
        <v>0</v>
      </c>
      <c r="HIX81" s="321">
        <f t="shared" si="184"/>
        <v>0</v>
      </c>
      <c r="HIY81" s="321">
        <f t="shared" si="184"/>
        <v>0</v>
      </c>
      <c r="HIZ81" s="321">
        <f t="shared" si="184"/>
        <v>0</v>
      </c>
      <c r="HJA81" s="321">
        <f t="shared" si="184"/>
        <v>0</v>
      </c>
      <c r="HJB81" s="321">
        <f t="shared" si="184"/>
        <v>0</v>
      </c>
      <c r="HJC81" s="321">
        <f t="shared" si="184"/>
        <v>0</v>
      </c>
      <c r="HJD81" s="321">
        <f t="shared" si="184"/>
        <v>0</v>
      </c>
      <c r="HJE81" s="321">
        <f t="shared" si="184"/>
        <v>0</v>
      </c>
      <c r="HJF81" s="321">
        <f t="shared" si="184"/>
        <v>0</v>
      </c>
      <c r="HJG81" s="321">
        <f t="shared" si="184"/>
        <v>0</v>
      </c>
      <c r="HJH81" s="321">
        <f t="shared" si="184"/>
        <v>0</v>
      </c>
      <c r="HJI81" s="321">
        <f t="shared" si="184"/>
        <v>0</v>
      </c>
      <c r="HJJ81" s="321">
        <f t="shared" si="184"/>
        <v>0</v>
      </c>
      <c r="HJK81" s="321">
        <f t="shared" si="184"/>
        <v>0</v>
      </c>
      <c r="HJL81" s="321">
        <f t="shared" si="184"/>
        <v>0</v>
      </c>
      <c r="HJM81" s="321">
        <f t="shared" si="184"/>
        <v>0</v>
      </c>
      <c r="HJN81" s="321">
        <f t="shared" si="184"/>
        <v>0</v>
      </c>
      <c r="HJO81" s="321">
        <f t="shared" si="184"/>
        <v>0</v>
      </c>
      <c r="HJP81" s="321">
        <f t="shared" si="184"/>
        <v>0</v>
      </c>
      <c r="HJQ81" s="321">
        <f t="shared" si="184"/>
        <v>0</v>
      </c>
      <c r="HJR81" s="321">
        <f t="shared" si="184"/>
        <v>0</v>
      </c>
      <c r="HJS81" s="321">
        <f t="shared" si="184"/>
        <v>0</v>
      </c>
      <c r="HJT81" s="321">
        <f t="shared" si="184"/>
        <v>0</v>
      </c>
      <c r="HJU81" s="321">
        <f t="shared" si="184"/>
        <v>0</v>
      </c>
      <c r="HJV81" s="321">
        <f t="shared" si="184"/>
        <v>0</v>
      </c>
      <c r="HJW81" s="321">
        <f t="shared" si="184"/>
        <v>0</v>
      </c>
      <c r="HJX81" s="321">
        <f t="shared" si="184"/>
        <v>0</v>
      </c>
      <c r="HJY81" s="321">
        <f t="shared" si="184"/>
        <v>0</v>
      </c>
      <c r="HJZ81" s="321">
        <f t="shared" si="184"/>
        <v>0</v>
      </c>
      <c r="HKA81" s="321">
        <f t="shared" si="184"/>
        <v>0</v>
      </c>
      <c r="HKB81" s="321">
        <f t="shared" si="184"/>
        <v>0</v>
      </c>
      <c r="HKC81" s="321">
        <f t="shared" si="184"/>
        <v>0</v>
      </c>
      <c r="HKD81" s="321">
        <f t="shared" si="184"/>
        <v>0</v>
      </c>
      <c r="HKE81" s="321">
        <f t="shared" si="184"/>
        <v>0</v>
      </c>
      <c r="HKF81" s="321">
        <f t="shared" si="184"/>
        <v>0</v>
      </c>
      <c r="HKG81" s="321">
        <f t="shared" si="184"/>
        <v>0</v>
      </c>
      <c r="HKH81" s="321">
        <f t="shared" si="184"/>
        <v>0</v>
      </c>
      <c r="HKI81" s="321">
        <f t="shared" si="184"/>
        <v>0</v>
      </c>
      <c r="HKJ81" s="321">
        <f t="shared" si="184"/>
        <v>0</v>
      </c>
      <c r="HKK81" s="321">
        <f t="shared" si="184"/>
        <v>0</v>
      </c>
      <c r="HKL81" s="321">
        <f t="shared" si="184"/>
        <v>0</v>
      </c>
      <c r="HKM81" s="321">
        <f t="shared" si="184"/>
        <v>0</v>
      </c>
      <c r="HKN81" s="321">
        <f t="shared" si="184"/>
        <v>0</v>
      </c>
      <c r="HKO81" s="321">
        <f t="shared" si="184"/>
        <v>0</v>
      </c>
      <c r="HKP81" s="321">
        <f t="shared" si="184"/>
        <v>0</v>
      </c>
      <c r="HKQ81" s="321">
        <f t="shared" si="184"/>
        <v>0</v>
      </c>
      <c r="HKR81" s="321">
        <f t="shared" si="184"/>
        <v>0</v>
      </c>
      <c r="HKS81" s="321">
        <f t="shared" si="184"/>
        <v>0</v>
      </c>
      <c r="HKT81" s="321">
        <f>HKS81*8.5%*12</f>
        <v>0</v>
      </c>
      <c r="HKU81" s="321">
        <f t="shared" si="185"/>
        <v>0</v>
      </c>
      <c r="HKV81" s="321">
        <f t="shared" si="185"/>
        <v>0</v>
      </c>
      <c r="HKW81" s="321">
        <f t="shared" si="185"/>
        <v>0</v>
      </c>
      <c r="HKX81" s="321">
        <f t="shared" si="185"/>
        <v>0</v>
      </c>
      <c r="HKY81" s="321">
        <f t="shared" si="185"/>
        <v>0</v>
      </c>
      <c r="HKZ81" s="321">
        <f t="shared" si="185"/>
        <v>0</v>
      </c>
      <c r="HLA81" s="321">
        <f t="shared" si="185"/>
        <v>0</v>
      </c>
      <c r="HLB81" s="321">
        <f t="shared" si="185"/>
        <v>0</v>
      </c>
      <c r="HLC81" s="321">
        <f t="shared" si="185"/>
        <v>0</v>
      </c>
      <c r="HLD81" s="321">
        <f t="shared" si="185"/>
        <v>0</v>
      </c>
      <c r="HLE81" s="321">
        <f t="shared" si="185"/>
        <v>0</v>
      </c>
      <c r="HLF81" s="321">
        <f t="shared" si="185"/>
        <v>0</v>
      </c>
      <c r="HLG81" s="321">
        <f t="shared" si="185"/>
        <v>0</v>
      </c>
      <c r="HLH81" s="321">
        <f t="shared" si="185"/>
        <v>0</v>
      </c>
      <c r="HLI81" s="321">
        <f t="shared" si="185"/>
        <v>0</v>
      </c>
      <c r="HLJ81" s="321">
        <f t="shared" si="185"/>
        <v>0</v>
      </c>
      <c r="HLK81" s="321">
        <f t="shared" si="185"/>
        <v>0</v>
      </c>
      <c r="HLL81" s="321">
        <f t="shared" si="185"/>
        <v>0</v>
      </c>
      <c r="HLM81" s="321">
        <f t="shared" si="185"/>
        <v>0</v>
      </c>
      <c r="HLN81" s="321">
        <f t="shared" si="185"/>
        <v>0</v>
      </c>
      <c r="HLO81" s="321">
        <f t="shared" si="185"/>
        <v>0</v>
      </c>
      <c r="HLP81" s="321">
        <f t="shared" si="185"/>
        <v>0</v>
      </c>
      <c r="HLQ81" s="321">
        <f t="shared" si="185"/>
        <v>0</v>
      </c>
      <c r="HLR81" s="321">
        <f t="shared" si="185"/>
        <v>0</v>
      </c>
      <c r="HLS81" s="321">
        <f t="shared" si="185"/>
        <v>0</v>
      </c>
      <c r="HLT81" s="321">
        <f t="shared" si="185"/>
        <v>0</v>
      </c>
      <c r="HLU81" s="321">
        <f t="shared" si="185"/>
        <v>0</v>
      </c>
      <c r="HLV81" s="321">
        <f t="shared" si="185"/>
        <v>0</v>
      </c>
      <c r="HLW81" s="321">
        <f t="shared" si="185"/>
        <v>0</v>
      </c>
      <c r="HLX81" s="321">
        <f t="shared" si="185"/>
        <v>0</v>
      </c>
      <c r="HLY81" s="321">
        <f t="shared" si="185"/>
        <v>0</v>
      </c>
      <c r="HLZ81" s="321">
        <f t="shared" si="185"/>
        <v>0</v>
      </c>
      <c r="HMA81" s="321">
        <f t="shared" si="185"/>
        <v>0</v>
      </c>
      <c r="HMB81" s="321">
        <f t="shared" si="185"/>
        <v>0</v>
      </c>
      <c r="HMC81" s="321">
        <f t="shared" si="185"/>
        <v>0</v>
      </c>
      <c r="HMD81" s="321">
        <f t="shared" si="185"/>
        <v>0</v>
      </c>
      <c r="HME81" s="321">
        <f t="shared" si="185"/>
        <v>0</v>
      </c>
      <c r="HMF81" s="321">
        <f t="shared" si="185"/>
        <v>0</v>
      </c>
      <c r="HMG81" s="321">
        <f t="shared" si="185"/>
        <v>0</v>
      </c>
      <c r="HMH81" s="321">
        <f t="shared" si="185"/>
        <v>0</v>
      </c>
      <c r="HMI81" s="321">
        <f t="shared" si="185"/>
        <v>0</v>
      </c>
      <c r="HMJ81" s="321">
        <f t="shared" si="185"/>
        <v>0</v>
      </c>
      <c r="HMK81" s="321">
        <f t="shared" si="185"/>
        <v>0</v>
      </c>
      <c r="HML81" s="321">
        <f t="shared" si="185"/>
        <v>0</v>
      </c>
      <c r="HMM81" s="321">
        <f t="shared" si="185"/>
        <v>0</v>
      </c>
      <c r="HMN81" s="321">
        <f t="shared" si="185"/>
        <v>0</v>
      </c>
      <c r="HMO81" s="321">
        <f t="shared" si="185"/>
        <v>0</v>
      </c>
      <c r="HMP81" s="321">
        <f t="shared" si="185"/>
        <v>0</v>
      </c>
      <c r="HMQ81" s="321">
        <f t="shared" si="185"/>
        <v>0</v>
      </c>
      <c r="HMR81" s="321">
        <f t="shared" si="185"/>
        <v>0</v>
      </c>
      <c r="HMS81" s="321">
        <f t="shared" si="185"/>
        <v>0</v>
      </c>
      <c r="HMT81" s="321">
        <f t="shared" si="185"/>
        <v>0</v>
      </c>
      <c r="HMU81" s="321">
        <f t="shared" si="185"/>
        <v>0</v>
      </c>
      <c r="HMV81" s="321">
        <f t="shared" si="185"/>
        <v>0</v>
      </c>
      <c r="HMW81" s="321">
        <f t="shared" si="185"/>
        <v>0</v>
      </c>
      <c r="HMX81" s="321">
        <f t="shared" si="185"/>
        <v>0</v>
      </c>
      <c r="HMY81" s="321">
        <f t="shared" si="185"/>
        <v>0</v>
      </c>
      <c r="HMZ81" s="321">
        <f t="shared" si="185"/>
        <v>0</v>
      </c>
      <c r="HNA81" s="321">
        <f t="shared" si="185"/>
        <v>0</v>
      </c>
      <c r="HNB81" s="321">
        <f t="shared" si="185"/>
        <v>0</v>
      </c>
      <c r="HNC81" s="321">
        <f t="shared" si="185"/>
        <v>0</v>
      </c>
      <c r="HND81" s="321">
        <f t="shared" si="185"/>
        <v>0</v>
      </c>
      <c r="HNE81" s="321">
        <f t="shared" si="185"/>
        <v>0</v>
      </c>
      <c r="HNF81" s="321">
        <f>HNE81*8.5%*12</f>
        <v>0</v>
      </c>
      <c r="HNG81" s="321">
        <f t="shared" si="186"/>
        <v>0</v>
      </c>
      <c r="HNH81" s="321">
        <f t="shared" si="186"/>
        <v>0</v>
      </c>
      <c r="HNI81" s="321">
        <f t="shared" si="186"/>
        <v>0</v>
      </c>
      <c r="HNJ81" s="321">
        <f t="shared" si="186"/>
        <v>0</v>
      </c>
      <c r="HNK81" s="321">
        <f t="shared" si="186"/>
        <v>0</v>
      </c>
      <c r="HNL81" s="321">
        <f t="shared" si="186"/>
        <v>0</v>
      </c>
      <c r="HNM81" s="321">
        <f t="shared" si="186"/>
        <v>0</v>
      </c>
      <c r="HNN81" s="321">
        <f t="shared" si="186"/>
        <v>0</v>
      </c>
      <c r="HNO81" s="321">
        <f t="shared" si="186"/>
        <v>0</v>
      </c>
      <c r="HNP81" s="321">
        <f t="shared" si="186"/>
        <v>0</v>
      </c>
      <c r="HNQ81" s="321">
        <f t="shared" si="186"/>
        <v>0</v>
      </c>
      <c r="HNR81" s="321">
        <f t="shared" si="186"/>
        <v>0</v>
      </c>
      <c r="HNS81" s="321">
        <f t="shared" si="186"/>
        <v>0</v>
      </c>
      <c r="HNT81" s="321">
        <f t="shared" si="186"/>
        <v>0</v>
      </c>
      <c r="HNU81" s="321">
        <f t="shared" si="186"/>
        <v>0</v>
      </c>
      <c r="HNV81" s="321">
        <f t="shared" si="186"/>
        <v>0</v>
      </c>
      <c r="HNW81" s="321">
        <f t="shared" si="186"/>
        <v>0</v>
      </c>
      <c r="HNX81" s="321">
        <f t="shared" si="186"/>
        <v>0</v>
      </c>
      <c r="HNY81" s="321">
        <f t="shared" si="186"/>
        <v>0</v>
      </c>
      <c r="HNZ81" s="321">
        <f t="shared" si="186"/>
        <v>0</v>
      </c>
      <c r="HOA81" s="321">
        <f t="shared" si="186"/>
        <v>0</v>
      </c>
      <c r="HOB81" s="321">
        <f t="shared" si="186"/>
        <v>0</v>
      </c>
      <c r="HOC81" s="321">
        <f t="shared" si="186"/>
        <v>0</v>
      </c>
      <c r="HOD81" s="321">
        <f t="shared" si="186"/>
        <v>0</v>
      </c>
      <c r="HOE81" s="321">
        <f t="shared" si="186"/>
        <v>0</v>
      </c>
      <c r="HOF81" s="321">
        <f t="shared" si="186"/>
        <v>0</v>
      </c>
      <c r="HOG81" s="321">
        <f t="shared" si="186"/>
        <v>0</v>
      </c>
      <c r="HOH81" s="321">
        <f t="shared" si="186"/>
        <v>0</v>
      </c>
      <c r="HOI81" s="321">
        <f t="shared" si="186"/>
        <v>0</v>
      </c>
      <c r="HOJ81" s="321">
        <f t="shared" si="186"/>
        <v>0</v>
      </c>
      <c r="HOK81" s="321">
        <f t="shared" si="186"/>
        <v>0</v>
      </c>
      <c r="HOL81" s="321">
        <f t="shared" si="186"/>
        <v>0</v>
      </c>
      <c r="HOM81" s="321">
        <f t="shared" si="186"/>
        <v>0</v>
      </c>
      <c r="HON81" s="321">
        <f t="shared" si="186"/>
        <v>0</v>
      </c>
      <c r="HOO81" s="321">
        <f t="shared" si="186"/>
        <v>0</v>
      </c>
      <c r="HOP81" s="321">
        <f t="shared" si="186"/>
        <v>0</v>
      </c>
      <c r="HOQ81" s="321">
        <f t="shared" si="186"/>
        <v>0</v>
      </c>
      <c r="HOR81" s="321">
        <f t="shared" si="186"/>
        <v>0</v>
      </c>
      <c r="HOS81" s="321">
        <f t="shared" si="186"/>
        <v>0</v>
      </c>
      <c r="HOT81" s="321">
        <f t="shared" si="186"/>
        <v>0</v>
      </c>
      <c r="HOU81" s="321">
        <f t="shared" si="186"/>
        <v>0</v>
      </c>
      <c r="HOV81" s="321">
        <f t="shared" si="186"/>
        <v>0</v>
      </c>
      <c r="HOW81" s="321">
        <f t="shared" si="186"/>
        <v>0</v>
      </c>
      <c r="HOX81" s="321">
        <f t="shared" si="186"/>
        <v>0</v>
      </c>
      <c r="HOY81" s="321">
        <f t="shared" si="186"/>
        <v>0</v>
      </c>
      <c r="HOZ81" s="321">
        <f t="shared" si="186"/>
        <v>0</v>
      </c>
      <c r="HPA81" s="321">
        <f t="shared" si="186"/>
        <v>0</v>
      </c>
      <c r="HPB81" s="321">
        <f t="shared" si="186"/>
        <v>0</v>
      </c>
      <c r="HPC81" s="321">
        <f t="shared" si="186"/>
        <v>0</v>
      </c>
      <c r="HPD81" s="321">
        <f t="shared" si="186"/>
        <v>0</v>
      </c>
      <c r="HPE81" s="321">
        <f t="shared" si="186"/>
        <v>0</v>
      </c>
      <c r="HPF81" s="321">
        <f t="shared" si="186"/>
        <v>0</v>
      </c>
      <c r="HPG81" s="321">
        <f t="shared" si="186"/>
        <v>0</v>
      </c>
      <c r="HPH81" s="321">
        <f t="shared" si="186"/>
        <v>0</v>
      </c>
      <c r="HPI81" s="321">
        <f t="shared" si="186"/>
        <v>0</v>
      </c>
      <c r="HPJ81" s="321">
        <f t="shared" si="186"/>
        <v>0</v>
      </c>
      <c r="HPK81" s="321">
        <f t="shared" si="186"/>
        <v>0</v>
      </c>
      <c r="HPL81" s="321">
        <f t="shared" si="186"/>
        <v>0</v>
      </c>
      <c r="HPM81" s="321">
        <f t="shared" si="186"/>
        <v>0</v>
      </c>
      <c r="HPN81" s="321">
        <f t="shared" si="186"/>
        <v>0</v>
      </c>
      <c r="HPO81" s="321">
        <f t="shared" si="186"/>
        <v>0</v>
      </c>
      <c r="HPP81" s="321">
        <f t="shared" si="186"/>
        <v>0</v>
      </c>
      <c r="HPQ81" s="321">
        <f t="shared" si="186"/>
        <v>0</v>
      </c>
      <c r="HPR81" s="321">
        <f>HPQ81*8.5%*12</f>
        <v>0</v>
      </c>
      <c r="HPS81" s="321">
        <f t="shared" si="187"/>
        <v>0</v>
      </c>
      <c r="HPT81" s="321">
        <f t="shared" si="187"/>
        <v>0</v>
      </c>
      <c r="HPU81" s="321">
        <f t="shared" si="187"/>
        <v>0</v>
      </c>
      <c r="HPV81" s="321">
        <f t="shared" si="187"/>
        <v>0</v>
      </c>
      <c r="HPW81" s="321">
        <f t="shared" si="187"/>
        <v>0</v>
      </c>
      <c r="HPX81" s="321">
        <f t="shared" si="187"/>
        <v>0</v>
      </c>
      <c r="HPY81" s="321">
        <f t="shared" si="187"/>
        <v>0</v>
      </c>
      <c r="HPZ81" s="321">
        <f t="shared" si="187"/>
        <v>0</v>
      </c>
      <c r="HQA81" s="321">
        <f t="shared" si="187"/>
        <v>0</v>
      </c>
      <c r="HQB81" s="321">
        <f t="shared" si="187"/>
        <v>0</v>
      </c>
      <c r="HQC81" s="321">
        <f t="shared" si="187"/>
        <v>0</v>
      </c>
      <c r="HQD81" s="321">
        <f t="shared" si="187"/>
        <v>0</v>
      </c>
      <c r="HQE81" s="321">
        <f t="shared" si="187"/>
        <v>0</v>
      </c>
      <c r="HQF81" s="321">
        <f t="shared" si="187"/>
        <v>0</v>
      </c>
      <c r="HQG81" s="321">
        <f t="shared" si="187"/>
        <v>0</v>
      </c>
      <c r="HQH81" s="321">
        <f t="shared" si="187"/>
        <v>0</v>
      </c>
      <c r="HQI81" s="321">
        <f t="shared" si="187"/>
        <v>0</v>
      </c>
      <c r="HQJ81" s="321">
        <f t="shared" si="187"/>
        <v>0</v>
      </c>
      <c r="HQK81" s="321">
        <f t="shared" si="187"/>
        <v>0</v>
      </c>
      <c r="HQL81" s="321">
        <f t="shared" si="187"/>
        <v>0</v>
      </c>
      <c r="HQM81" s="321">
        <f t="shared" si="187"/>
        <v>0</v>
      </c>
      <c r="HQN81" s="321">
        <f t="shared" si="187"/>
        <v>0</v>
      </c>
      <c r="HQO81" s="321">
        <f t="shared" si="187"/>
        <v>0</v>
      </c>
      <c r="HQP81" s="321">
        <f t="shared" si="187"/>
        <v>0</v>
      </c>
      <c r="HQQ81" s="321">
        <f t="shared" si="187"/>
        <v>0</v>
      </c>
      <c r="HQR81" s="321">
        <f t="shared" si="187"/>
        <v>0</v>
      </c>
      <c r="HQS81" s="321">
        <f t="shared" si="187"/>
        <v>0</v>
      </c>
      <c r="HQT81" s="321">
        <f t="shared" si="187"/>
        <v>0</v>
      </c>
      <c r="HQU81" s="321">
        <f t="shared" si="187"/>
        <v>0</v>
      </c>
      <c r="HQV81" s="321">
        <f t="shared" si="187"/>
        <v>0</v>
      </c>
      <c r="HQW81" s="321">
        <f t="shared" si="187"/>
        <v>0</v>
      </c>
      <c r="HQX81" s="321">
        <f t="shared" si="187"/>
        <v>0</v>
      </c>
      <c r="HQY81" s="321">
        <f t="shared" si="187"/>
        <v>0</v>
      </c>
      <c r="HQZ81" s="321">
        <f t="shared" si="187"/>
        <v>0</v>
      </c>
      <c r="HRA81" s="321">
        <f t="shared" si="187"/>
        <v>0</v>
      </c>
      <c r="HRB81" s="321">
        <f t="shared" si="187"/>
        <v>0</v>
      </c>
      <c r="HRC81" s="321">
        <f t="shared" si="187"/>
        <v>0</v>
      </c>
      <c r="HRD81" s="321">
        <f t="shared" si="187"/>
        <v>0</v>
      </c>
      <c r="HRE81" s="321">
        <f t="shared" si="187"/>
        <v>0</v>
      </c>
      <c r="HRF81" s="321">
        <f t="shared" si="187"/>
        <v>0</v>
      </c>
      <c r="HRG81" s="321">
        <f t="shared" si="187"/>
        <v>0</v>
      </c>
      <c r="HRH81" s="321">
        <f t="shared" si="187"/>
        <v>0</v>
      </c>
      <c r="HRI81" s="321">
        <f t="shared" si="187"/>
        <v>0</v>
      </c>
      <c r="HRJ81" s="321">
        <f t="shared" si="187"/>
        <v>0</v>
      </c>
      <c r="HRK81" s="321">
        <f t="shared" si="187"/>
        <v>0</v>
      </c>
      <c r="HRL81" s="321">
        <f t="shared" si="187"/>
        <v>0</v>
      </c>
      <c r="HRM81" s="321">
        <f t="shared" si="187"/>
        <v>0</v>
      </c>
      <c r="HRN81" s="321">
        <f t="shared" si="187"/>
        <v>0</v>
      </c>
      <c r="HRO81" s="321">
        <f t="shared" si="187"/>
        <v>0</v>
      </c>
      <c r="HRP81" s="321">
        <f t="shared" si="187"/>
        <v>0</v>
      </c>
      <c r="HRQ81" s="321">
        <f t="shared" si="187"/>
        <v>0</v>
      </c>
      <c r="HRR81" s="321">
        <f t="shared" si="187"/>
        <v>0</v>
      </c>
      <c r="HRS81" s="321">
        <f t="shared" si="187"/>
        <v>0</v>
      </c>
      <c r="HRT81" s="321">
        <f t="shared" si="187"/>
        <v>0</v>
      </c>
      <c r="HRU81" s="321">
        <f t="shared" si="187"/>
        <v>0</v>
      </c>
      <c r="HRV81" s="321">
        <f t="shared" si="187"/>
        <v>0</v>
      </c>
      <c r="HRW81" s="321">
        <f t="shared" si="187"/>
        <v>0</v>
      </c>
      <c r="HRX81" s="321">
        <f t="shared" si="187"/>
        <v>0</v>
      </c>
      <c r="HRY81" s="321">
        <f t="shared" si="187"/>
        <v>0</v>
      </c>
      <c r="HRZ81" s="321">
        <f t="shared" si="187"/>
        <v>0</v>
      </c>
      <c r="HSA81" s="321">
        <f t="shared" si="187"/>
        <v>0</v>
      </c>
      <c r="HSB81" s="321">
        <f t="shared" si="187"/>
        <v>0</v>
      </c>
      <c r="HSC81" s="321">
        <f t="shared" si="187"/>
        <v>0</v>
      </c>
      <c r="HSD81" s="321">
        <f>HSC81*8.5%*12</f>
        <v>0</v>
      </c>
      <c r="HSE81" s="321">
        <f t="shared" si="188"/>
        <v>0</v>
      </c>
      <c r="HSF81" s="321">
        <f t="shared" si="188"/>
        <v>0</v>
      </c>
      <c r="HSG81" s="321">
        <f t="shared" si="188"/>
        <v>0</v>
      </c>
      <c r="HSH81" s="321">
        <f t="shared" si="188"/>
        <v>0</v>
      </c>
      <c r="HSI81" s="321">
        <f t="shared" si="188"/>
        <v>0</v>
      </c>
      <c r="HSJ81" s="321">
        <f t="shared" si="188"/>
        <v>0</v>
      </c>
      <c r="HSK81" s="321">
        <f t="shared" si="188"/>
        <v>0</v>
      </c>
      <c r="HSL81" s="321">
        <f t="shared" si="188"/>
        <v>0</v>
      </c>
      <c r="HSM81" s="321">
        <f t="shared" si="188"/>
        <v>0</v>
      </c>
      <c r="HSN81" s="321">
        <f t="shared" si="188"/>
        <v>0</v>
      </c>
      <c r="HSO81" s="321">
        <f t="shared" si="188"/>
        <v>0</v>
      </c>
      <c r="HSP81" s="321">
        <f t="shared" si="188"/>
        <v>0</v>
      </c>
      <c r="HSQ81" s="321">
        <f t="shared" si="188"/>
        <v>0</v>
      </c>
      <c r="HSR81" s="321">
        <f t="shared" si="188"/>
        <v>0</v>
      </c>
      <c r="HSS81" s="321">
        <f t="shared" si="188"/>
        <v>0</v>
      </c>
      <c r="HST81" s="321">
        <f t="shared" si="188"/>
        <v>0</v>
      </c>
      <c r="HSU81" s="321">
        <f t="shared" si="188"/>
        <v>0</v>
      </c>
      <c r="HSV81" s="321">
        <f t="shared" si="188"/>
        <v>0</v>
      </c>
      <c r="HSW81" s="321">
        <f t="shared" si="188"/>
        <v>0</v>
      </c>
      <c r="HSX81" s="321">
        <f t="shared" si="188"/>
        <v>0</v>
      </c>
      <c r="HSY81" s="321">
        <f t="shared" si="188"/>
        <v>0</v>
      </c>
      <c r="HSZ81" s="321">
        <f t="shared" si="188"/>
        <v>0</v>
      </c>
      <c r="HTA81" s="321">
        <f t="shared" si="188"/>
        <v>0</v>
      </c>
      <c r="HTB81" s="321">
        <f t="shared" si="188"/>
        <v>0</v>
      </c>
      <c r="HTC81" s="321">
        <f t="shared" si="188"/>
        <v>0</v>
      </c>
      <c r="HTD81" s="321">
        <f t="shared" si="188"/>
        <v>0</v>
      </c>
      <c r="HTE81" s="321">
        <f t="shared" si="188"/>
        <v>0</v>
      </c>
      <c r="HTF81" s="321">
        <f t="shared" si="188"/>
        <v>0</v>
      </c>
      <c r="HTG81" s="321">
        <f t="shared" si="188"/>
        <v>0</v>
      </c>
      <c r="HTH81" s="321">
        <f t="shared" si="188"/>
        <v>0</v>
      </c>
      <c r="HTI81" s="321">
        <f t="shared" si="188"/>
        <v>0</v>
      </c>
      <c r="HTJ81" s="321">
        <f t="shared" si="188"/>
        <v>0</v>
      </c>
      <c r="HTK81" s="321">
        <f t="shared" si="188"/>
        <v>0</v>
      </c>
      <c r="HTL81" s="321">
        <f t="shared" si="188"/>
        <v>0</v>
      </c>
      <c r="HTM81" s="321">
        <f t="shared" si="188"/>
        <v>0</v>
      </c>
      <c r="HTN81" s="321">
        <f t="shared" si="188"/>
        <v>0</v>
      </c>
      <c r="HTO81" s="321">
        <f t="shared" si="188"/>
        <v>0</v>
      </c>
      <c r="HTP81" s="321">
        <f t="shared" si="188"/>
        <v>0</v>
      </c>
      <c r="HTQ81" s="321">
        <f t="shared" si="188"/>
        <v>0</v>
      </c>
      <c r="HTR81" s="321">
        <f t="shared" si="188"/>
        <v>0</v>
      </c>
      <c r="HTS81" s="321">
        <f t="shared" si="188"/>
        <v>0</v>
      </c>
      <c r="HTT81" s="321">
        <f t="shared" si="188"/>
        <v>0</v>
      </c>
      <c r="HTU81" s="321">
        <f t="shared" si="188"/>
        <v>0</v>
      </c>
      <c r="HTV81" s="321">
        <f t="shared" si="188"/>
        <v>0</v>
      </c>
      <c r="HTW81" s="321">
        <f t="shared" si="188"/>
        <v>0</v>
      </c>
      <c r="HTX81" s="321">
        <f t="shared" si="188"/>
        <v>0</v>
      </c>
      <c r="HTY81" s="321">
        <f t="shared" si="188"/>
        <v>0</v>
      </c>
      <c r="HTZ81" s="321">
        <f t="shared" si="188"/>
        <v>0</v>
      </c>
      <c r="HUA81" s="321">
        <f t="shared" si="188"/>
        <v>0</v>
      </c>
      <c r="HUB81" s="321">
        <f t="shared" si="188"/>
        <v>0</v>
      </c>
      <c r="HUC81" s="321">
        <f t="shared" si="188"/>
        <v>0</v>
      </c>
      <c r="HUD81" s="321">
        <f t="shared" si="188"/>
        <v>0</v>
      </c>
      <c r="HUE81" s="321">
        <f t="shared" si="188"/>
        <v>0</v>
      </c>
      <c r="HUF81" s="321">
        <f t="shared" si="188"/>
        <v>0</v>
      </c>
      <c r="HUG81" s="321">
        <f t="shared" si="188"/>
        <v>0</v>
      </c>
      <c r="HUH81" s="321">
        <f t="shared" si="188"/>
        <v>0</v>
      </c>
      <c r="HUI81" s="321">
        <f t="shared" si="188"/>
        <v>0</v>
      </c>
      <c r="HUJ81" s="321">
        <f t="shared" si="188"/>
        <v>0</v>
      </c>
      <c r="HUK81" s="321">
        <f t="shared" si="188"/>
        <v>0</v>
      </c>
      <c r="HUL81" s="321">
        <f t="shared" si="188"/>
        <v>0</v>
      </c>
      <c r="HUM81" s="321">
        <f t="shared" si="188"/>
        <v>0</v>
      </c>
      <c r="HUN81" s="321">
        <f t="shared" si="188"/>
        <v>0</v>
      </c>
      <c r="HUO81" s="321">
        <f t="shared" si="188"/>
        <v>0</v>
      </c>
      <c r="HUP81" s="321">
        <f>HUO81*8.5%*12</f>
        <v>0</v>
      </c>
      <c r="HUQ81" s="321">
        <f t="shared" si="189"/>
        <v>0</v>
      </c>
      <c r="HUR81" s="321">
        <f t="shared" si="189"/>
        <v>0</v>
      </c>
      <c r="HUS81" s="321">
        <f t="shared" si="189"/>
        <v>0</v>
      </c>
      <c r="HUT81" s="321">
        <f t="shared" si="189"/>
        <v>0</v>
      </c>
      <c r="HUU81" s="321">
        <f t="shared" si="189"/>
        <v>0</v>
      </c>
      <c r="HUV81" s="321">
        <f t="shared" si="189"/>
        <v>0</v>
      </c>
      <c r="HUW81" s="321">
        <f t="shared" si="189"/>
        <v>0</v>
      </c>
      <c r="HUX81" s="321">
        <f t="shared" si="189"/>
        <v>0</v>
      </c>
      <c r="HUY81" s="321">
        <f t="shared" si="189"/>
        <v>0</v>
      </c>
      <c r="HUZ81" s="321">
        <f t="shared" si="189"/>
        <v>0</v>
      </c>
      <c r="HVA81" s="321">
        <f t="shared" si="189"/>
        <v>0</v>
      </c>
      <c r="HVB81" s="321">
        <f t="shared" si="189"/>
        <v>0</v>
      </c>
      <c r="HVC81" s="321">
        <f t="shared" si="189"/>
        <v>0</v>
      </c>
      <c r="HVD81" s="321">
        <f t="shared" si="189"/>
        <v>0</v>
      </c>
      <c r="HVE81" s="321">
        <f t="shared" si="189"/>
        <v>0</v>
      </c>
      <c r="HVF81" s="321">
        <f t="shared" si="189"/>
        <v>0</v>
      </c>
      <c r="HVG81" s="321">
        <f t="shared" si="189"/>
        <v>0</v>
      </c>
      <c r="HVH81" s="321">
        <f t="shared" si="189"/>
        <v>0</v>
      </c>
      <c r="HVI81" s="321">
        <f t="shared" si="189"/>
        <v>0</v>
      </c>
      <c r="HVJ81" s="321">
        <f t="shared" si="189"/>
        <v>0</v>
      </c>
      <c r="HVK81" s="321">
        <f t="shared" si="189"/>
        <v>0</v>
      </c>
      <c r="HVL81" s="321">
        <f t="shared" si="189"/>
        <v>0</v>
      </c>
      <c r="HVM81" s="321">
        <f t="shared" si="189"/>
        <v>0</v>
      </c>
      <c r="HVN81" s="321">
        <f t="shared" si="189"/>
        <v>0</v>
      </c>
      <c r="HVO81" s="321">
        <f t="shared" si="189"/>
        <v>0</v>
      </c>
      <c r="HVP81" s="321">
        <f t="shared" si="189"/>
        <v>0</v>
      </c>
      <c r="HVQ81" s="321">
        <f t="shared" si="189"/>
        <v>0</v>
      </c>
      <c r="HVR81" s="321">
        <f t="shared" si="189"/>
        <v>0</v>
      </c>
      <c r="HVS81" s="321">
        <f t="shared" si="189"/>
        <v>0</v>
      </c>
      <c r="HVT81" s="321">
        <f t="shared" si="189"/>
        <v>0</v>
      </c>
      <c r="HVU81" s="321">
        <f t="shared" si="189"/>
        <v>0</v>
      </c>
      <c r="HVV81" s="321">
        <f t="shared" si="189"/>
        <v>0</v>
      </c>
      <c r="HVW81" s="321">
        <f t="shared" si="189"/>
        <v>0</v>
      </c>
      <c r="HVX81" s="321">
        <f t="shared" si="189"/>
        <v>0</v>
      </c>
      <c r="HVY81" s="321">
        <f t="shared" si="189"/>
        <v>0</v>
      </c>
      <c r="HVZ81" s="321">
        <f t="shared" si="189"/>
        <v>0</v>
      </c>
      <c r="HWA81" s="321">
        <f t="shared" si="189"/>
        <v>0</v>
      </c>
      <c r="HWB81" s="321">
        <f t="shared" si="189"/>
        <v>0</v>
      </c>
      <c r="HWC81" s="321">
        <f t="shared" si="189"/>
        <v>0</v>
      </c>
      <c r="HWD81" s="321">
        <f t="shared" si="189"/>
        <v>0</v>
      </c>
      <c r="HWE81" s="321">
        <f t="shared" si="189"/>
        <v>0</v>
      </c>
      <c r="HWF81" s="321">
        <f t="shared" si="189"/>
        <v>0</v>
      </c>
      <c r="HWG81" s="321">
        <f t="shared" si="189"/>
        <v>0</v>
      </c>
      <c r="HWH81" s="321">
        <f t="shared" si="189"/>
        <v>0</v>
      </c>
      <c r="HWI81" s="321">
        <f t="shared" si="189"/>
        <v>0</v>
      </c>
      <c r="HWJ81" s="321">
        <f t="shared" si="189"/>
        <v>0</v>
      </c>
      <c r="HWK81" s="321">
        <f t="shared" si="189"/>
        <v>0</v>
      </c>
      <c r="HWL81" s="321">
        <f t="shared" si="189"/>
        <v>0</v>
      </c>
      <c r="HWM81" s="321">
        <f t="shared" si="189"/>
        <v>0</v>
      </c>
      <c r="HWN81" s="321">
        <f t="shared" si="189"/>
        <v>0</v>
      </c>
      <c r="HWO81" s="321">
        <f t="shared" si="189"/>
        <v>0</v>
      </c>
      <c r="HWP81" s="321">
        <f t="shared" si="189"/>
        <v>0</v>
      </c>
      <c r="HWQ81" s="321">
        <f t="shared" si="189"/>
        <v>0</v>
      </c>
      <c r="HWR81" s="321">
        <f t="shared" si="189"/>
        <v>0</v>
      </c>
      <c r="HWS81" s="321">
        <f t="shared" si="189"/>
        <v>0</v>
      </c>
      <c r="HWT81" s="321">
        <f t="shared" si="189"/>
        <v>0</v>
      </c>
      <c r="HWU81" s="321">
        <f t="shared" si="189"/>
        <v>0</v>
      </c>
      <c r="HWV81" s="321">
        <f t="shared" si="189"/>
        <v>0</v>
      </c>
      <c r="HWW81" s="321">
        <f t="shared" si="189"/>
        <v>0</v>
      </c>
      <c r="HWX81" s="321">
        <f t="shared" si="189"/>
        <v>0</v>
      </c>
      <c r="HWY81" s="321">
        <f t="shared" si="189"/>
        <v>0</v>
      </c>
      <c r="HWZ81" s="321">
        <f t="shared" si="189"/>
        <v>0</v>
      </c>
      <c r="HXA81" s="321">
        <f t="shared" si="189"/>
        <v>0</v>
      </c>
      <c r="HXB81" s="321">
        <f>HXA81*8.5%*12</f>
        <v>0</v>
      </c>
      <c r="HXC81" s="321">
        <f t="shared" si="190"/>
        <v>0</v>
      </c>
      <c r="HXD81" s="321">
        <f t="shared" si="190"/>
        <v>0</v>
      </c>
      <c r="HXE81" s="321">
        <f t="shared" si="190"/>
        <v>0</v>
      </c>
      <c r="HXF81" s="321">
        <f t="shared" si="190"/>
        <v>0</v>
      </c>
      <c r="HXG81" s="321">
        <f t="shared" si="190"/>
        <v>0</v>
      </c>
      <c r="HXH81" s="321">
        <f t="shared" si="190"/>
        <v>0</v>
      </c>
      <c r="HXI81" s="321">
        <f t="shared" si="190"/>
        <v>0</v>
      </c>
      <c r="HXJ81" s="321">
        <f t="shared" si="190"/>
        <v>0</v>
      </c>
      <c r="HXK81" s="321">
        <f t="shared" si="190"/>
        <v>0</v>
      </c>
      <c r="HXL81" s="321">
        <f t="shared" si="190"/>
        <v>0</v>
      </c>
      <c r="HXM81" s="321">
        <f t="shared" si="190"/>
        <v>0</v>
      </c>
      <c r="HXN81" s="321">
        <f t="shared" si="190"/>
        <v>0</v>
      </c>
      <c r="HXO81" s="321">
        <f t="shared" si="190"/>
        <v>0</v>
      </c>
      <c r="HXP81" s="321">
        <f t="shared" si="190"/>
        <v>0</v>
      </c>
      <c r="HXQ81" s="321">
        <f t="shared" si="190"/>
        <v>0</v>
      </c>
      <c r="HXR81" s="321">
        <f t="shared" si="190"/>
        <v>0</v>
      </c>
      <c r="HXS81" s="321">
        <f t="shared" si="190"/>
        <v>0</v>
      </c>
      <c r="HXT81" s="321">
        <f t="shared" si="190"/>
        <v>0</v>
      </c>
      <c r="HXU81" s="321">
        <f t="shared" si="190"/>
        <v>0</v>
      </c>
      <c r="HXV81" s="321">
        <f t="shared" si="190"/>
        <v>0</v>
      </c>
      <c r="HXW81" s="321">
        <f t="shared" si="190"/>
        <v>0</v>
      </c>
      <c r="HXX81" s="321">
        <f t="shared" si="190"/>
        <v>0</v>
      </c>
      <c r="HXY81" s="321">
        <f t="shared" si="190"/>
        <v>0</v>
      </c>
      <c r="HXZ81" s="321">
        <f t="shared" si="190"/>
        <v>0</v>
      </c>
      <c r="HYA81" s="321">
        <f t="shared" si="190"/>
        <v>0</v>
      </c>
      <c r="HYB81" s="321">
        <f t="shared" si="190"/>
        <v>0</v>
      </c>
      <c r="HYC81" s="321">
        <f t="shared" si="190"/>
        <v>0</v>
      </c>
      <c r="HYD81" s="321">
        <f t="shared" si="190"/>
        <v>0</v>
      </c>
      <c r="HYE81" s="321">
        <f t="shared" si="190"/>
        <v>0</v>
      </c>
      <c r="HYF81" s="321">
        <f t="shared" si="190"/>
        <v>0</v>
      </c>
      <c r="HYG81" s="321">
        <f t="shared" si="190"/>
        <v>0</v>
      </c>
      <c r="HYH81" s="321">
        <f t="shared" si="190"/>
        <v>0</v>
      </c>
      <c r="HYI81" s="321">
        <f t="shared" si="190"/>
        <v>0</v>
      </c>
      <c r="HYJ81" s="321">
        <f t="shared" si="190"/>
        <v>0</v>
      </c>
      <c r="HYK81" s="321">
        <f t="shared" si="190"/>
        <v>0</v>
      </c>
      <c r="HYL81" s="321">
        <f t="shared" si="190"/>
        <v>0</v>
      </c>
      <c r="HYM81" s="321">
        <f t="shared" si="190"/>
        <v>0</v>
      </c>
      <c r="HYN81" s="321">
        <f t="shared" si="190"/>
        <v>0</v>
      </c>
      <c r="HYO81" s="321">
        <f t="shared" si="190"/>
        <v>0</v>
      </c>
      <c r="HYP81" s="321">
        <f t="shared" si="190"/>
        <v>0</v>
      </c>
      <c r="HYQ81" s="321">
        <f t="shared" si="190"/>
        <v>0</v>
      </c>
      <c r="HYR81" s="321">
        <f t="shared" si="190"/>
        <v>0</v>
      </c>
      <c r="HYS81" s="321">
        <f t="shared" si="190"/>
        <v>0</v>
      </c>
      <c r="HYT81" s="321">
        <f t="shared" si="190"/>
        <v>0</v>
      </c>
      <c r="HYU81" s="321">
        <f t="shared" si="190"/>
        <v>0</v>
      </c>
      <c r="HYV81" s="321">
        <f t="shared" si="190"/>
        <v>0</v>
      </c>
      <c r="HYW81" s="321">
        <f t="shared" si="190"/>
        <v>0</v>
      </c>
      <c r="HYX81" s="321">
        <f t="shared" si="190"/>
        <v>0</v>
      </c>
      <c r="HYY81" s="321">
        <f t="shared" si="190"/>
        <v>0</v>
      </c>
      <c r="HYZ81" s="321">
        <f t="shared" si="190"/>
        <v>0</v>
      </c>
      <c r="HZA81" s="321">
        <f t="shared" si="190"/>
        <v>0</v>
      </c>
      <c r="HZB81" s="321">
        <f t="shared" si="190"/>
        <v>0</v>
      </c>
      <c r="HZC81" s="321">
        <f t="shared" si="190"/>
        <v>0</v>
      </c>
      <c r="HZD81" s="321">
        <f t="shared" si="190"/>
        <v>0</v>
      </c>
      <c r="HZE81" s="321">
        <f t="shared" si="190"/>
        <v>0</v>
      </c>
      <c r="HZF81" s="321">
        <f t="shared" si="190"/>
        <v>0</v>
      </c>
      <c r="HZG81" s="321">
        <f t="shared" si="190"/>
        <v>0</v>
      </c>
      <c r="HZH81" s="321">
        <f t="shared" si="190"/>
        <v>0</v>
      </c>
      <c r="HZI81" s="321">
        <f t="shared" si="190"/>
        <v>0</v>
      </c>
      <c r="HZJ81" s="321">
        <f t="shared" si="190"/>
        <v>0</v>
      </c>
      <c r="HZK81" s="321">
        <f t="shared" si="190"/>
        <v>0</v>
      </c>
      <c r="HZL81" s="321">
        <f t="shared" si="190"/>
        <v>0</v>
      </c>
      <c r="HZM81" s="321">
        <f t="shared" si="190"/>
        <v>0</v>
      </c>
      <c r="HZN81" s="321">
        <f>HZM81*8.5%*12</f>
        <v>0</v>
      </c>
      <c r="HZO81" s="321">
        <f t="shared" si="191"/>
        <v>0</v>
      </c>
      <c r="HZP81" s="321">
        <f t="shared" si="191"/>
        <v>0</v>
      </c>
      <c r="HZQ81" s="321">
        <f t="shared" si="191"/>
        <v>0</v>
      </c>
      <c r="HZR81" s="321">
        <f t="shared" si="191"/>
        <v>0</v>
      </c>
      <c r="HZS81" s="321">
        <f t="shared" si="191"/>
        <v>0</v>
      </c>
      <c r="HZT81" s="321">
        <f t="shared" si="191"/>
        <v>0</v>
      </c>
      <c r="HZU81" s="321">
        <f t="shared" si="191"/>
        <v>0</v>
      </c>
      <c r="HZV81" s="321">
        <f t="shared" si="191"/>
        <v>0</v>
      </c>
      <c r="HZW81" s="321">
        <f t="shared" si="191"/>
        <v>0</v>
      </c>
      <c r="HZX81" s="321">
        <f t="shared" si="191"/>
        <v>0</v>
      </c>
      <c r="HZY81" s="321">
        <f t="shared" si="191"/>
        <v>0</v>
      </c>
      <c r="HZZ81" s="321">
        <f t="shared" si="191"/>
        <v>0</v>
      </c>
      <c r="IAA81" s="321">
        <f t="shared" si="191"/>
        <v>0</v>
      </c>
      <c r="IAB81" s="321">
        <f t="shared" si="191"/>
        <v>0</v>
      </c>
      <c r="IAC81" s="321">
        <f t="shared" si="191"/>
        <v>0</v>
      </c>
      <c r="IAD81" s="321">
        <f t="shared" si="191"/>
        <v>0</v>
      </c>
      <c r="IAE81" s="321">
        <f t="shared" si="191"/>
        <v>0</v>
      </c>
      <c r="IAF81" s="321">
        <f t="shared" si="191"/>
        <v>0</v>
      </c>
      <c r="IAG81" s="321">
        <f t="shared" si="191"/>
        <v>0</v>
      </c>
      <c r="IAH81" s="321">
        <f t="shared" si="191"/>
        <v>0</v>
      </c>
      <c r="IAI81" s="321">
        <f t="shared" si="191"/>
        <v>0</v>
      </c>
      <c r="IAJ81" s="321">
        <f t="shared" si="191"/>
        <v>0</v>
      </c>
      <c r="IAK81" s="321">
        <f t="shared" si="191"/>
        <v>0</v>
      </c>
      <c r="IAL81" s="321">
        <f t="shared" si="191"/>
        <v>0</v>
      </c>
      <c r="IAM81" s="321">
        <f t="shared" si="191"/>
        <v>0</v>
      </c>
      <c r="IAN81" s="321">
        <f t="shared" si="191"/>
        <v>0</v>
      </c>
      <c r="IAO81" s="321">
        <f t="shared" si="191"/>
        <v>0</v>
      </c>
      <c r="IAP81" s="321">
        <f t="shared" si="191"/>
        <v>0</v>
      </c>
      <c r="IAQ81" s="321">
        <f t="shared" si="191"/>
        <v>0</v>
      </c>
      <c r="IAR81" s="321">
        <f t="shared" si="191"/>
        <v>0</v>
      </c>
      <c r="IAS81" s="321">
        <f t="shared" si="191"/>
        <v>0</v>
      </c>
      <c r="IAT81" s="321">
        <f t="shared" si="191"/>
        <v>0</v>
      </c>
      <c r="IAU81" s="321">
        <f t="shared" si="191"/>
        <v>0</v>
      </c>
      <c r="IAV81" s="321">
        <f t="shared" si="191"/>
        <v>0</v>
      </c>
      <c r="IAW81" s="321">
        <f t="shared" si="191"/>
        <v>0</v>
      </c>
      <c r="IAX81" s="321">
        <f t="shared" si="191"/>
        <v>0</v>
      </c>
      <c r="IAY81" s="321">
        <f t="shared" si="191"/>
        <v>0</v>
      </c>
      <c r="IAZ81" s="321">
        <f t="shared" si="191"/>
        <v>0</v>
      </c>
      <c r="IBA81" s="321">
        <f t="shared" si="191"/>
        <v>0</v>
      </c>
      <c r="IBB81" s="321">
        <f t="shared" si="191"/>
        <v>0</v>
      </c>
      <c r="IBC81" s="321">
        <f t="shared" si="191"/>
        <v>0</v>
      </c>
      <c r="IBD81" s="321">
        <f t="shared" si="191"/>
        <v>0</v>
      </c>
      <c r="IBE81" s="321">
        <f t="shared" si="191"/>
        <v>0</v>
      </c>
      <c r="IBF81" s="321">
        <f t="shared" si="191"/>
        <v>0</v>
      </c>
      <c r="IBG81" s="321">
        <f t="shared" si="191"/>
        <v>0</v>
      </c>
      <c r="IBH81" s="321">
        <f t="shared" si="191"/>
        <v>0</v>
      </c>
      <c r="IBI81" s="321">
        <f t="shared" si="191"/>
        <v>0</v>
      </c>
      <c r="IBJ81" s="321">
        <f t="shared" si="191"/>
        <v>0</v>
      </c>
      <c r="IBK81" s="321">
        <f t="shared" si="191"/>
        <v>0</v>
      </c>
      <c r="IBL81" s="321">
        <f t="shared" si="191"/>
        <v>0</v>
      </c>
      <c r="IBM81" s="321">
        <f t="shared" si="191"/>
        <v>0</v>
      </c>
      <c r="IBN81" s="321">
        <f t="shared" si="191"/>
        <v>0</v>
      </c>
      <c r="IBO81" s="321">
        <f t="shared" si="191"/>
        <v>0</v>
      </c>
      <c r="IBP81" s="321">
        <f t="shared" si="191"/>
        <v>0</v>
      </c>
      <c r="IBQ81" s="321">
        <f t="shared" si="191"/>
        <v>0</v>
      </c>
      <c r="IBR81" s="321">
        <f t="shared" si="191"/>
        <v>0</v>
      </c>
      <c r="IBS81" s="321">
        <f t="shared" si="191"/>
        <v>0</v>
      </c>
      <c r="IBT81" s="321">
        <f t="shared" si="191"/>
        <v>0</v>
      </c>
      <c r="IBU81" s="321">
        <f t="shared" si="191"/>
        <v>0</v>
      </c>
      <c r="IBV81" s="321">
        <f t="shared" si="191"/>
        <v>0</v>
      </c>
      <c r="IBW81" s="321">
        <f t="shared" si="191"/>
        <v>0</v>
      </c>
      <c r="IBX81" s="321">
        <f t="shared" si="191"/>
        <v>0</v>
      </c>
      <c r="IBY81" s="321">
        <f t="shared" si="191"/>
        <v>0</v>
      </c>
      <c r="IBZ81" s="321">
        <f>IBY81*8.5%*12</f>
        <v>0</v>
      </c>
      <c r="ICA81" s="321">
        <f t="shared" si="192"/>
        <v>0</v>
      </c>
      <c r="ICB81" s="321">
        <f t="shared" si="192"/>
        <v>0</v>
      </c>
      <c r="ICC81" s="321">
        <f t="shared" si="192"/>
        <v>0</v>
      </c>
      <c r="ICD81" s="321">
        <f t="shared" si="192"/>
        <v>0</v>
      </c>
      <c r="ICE81" s="321">
        <f t="shared" si="192"/>
        <v>0</v>
      </c>
      <c r="ICF81" s="321">
        <f t="shared" si="192"/>
        <v>0</v>
      </c>
      <c r="ICG81" s="321">
        <f t="shared" si="192"/>
        <v>0</v>
      </c>
      <c r="ICH81" s="321">
        <f t="shared" si="192"/>
        <v>0</v>
      </c>
      <c r="ICI81" s="321">
        <f t="shared" si="192"/>
        <v>0</v>
      </c>
      <c r="ICJ81" s="321">
        <f t="shared" si="192"/>
        <v>0</v>
      </c>
      <c r="ICK81" s="321">
        <f t="shared" si="192"/>
        <v>0</v>
      </c>
      <c r="ICL81" s="321">
        <f t="shared" si="192"/>
        <v>0</v>
      </c>
      <c r="ICM81" s="321">
        <f t="shared" si="192"/>
        <v>0</v>
      </c>
      <c r="ICN81" s="321">
        <f t="shared" si="192"/>
        <v>0</v>
      </c>
      <c r="ICO81" s="321">
        <f t="shared" si="192"/>
        <v>0</v>
      </c>
      <c r="ICP81" s="321">
        <f t="shared" si="192"/>
        <v>0</v>
      </c>
      <c r="ICQ81" s="321">
        <f t="shared" si="192"/>
        <v>0</v>
      </c>
      <c r="ICR81" s="321">
        <f t="shared" si="192"/>
        <v>0</v>
      </c>
      <c r="ICS81" s="321">
        <f t="shared" si="192"/>
        <v>0</v>
      </c>
      <c r="ICT81" s="321">
        <f t="shared" si="192"/>
        <v>0</v>
      </c>
      <c r="ICU81" s="321">
        <f t="shared" si="192"/>
        <v>0</v>
      </c>
      <c r="ICV81" s="321">
        <f t="shared" si="192"/>
        <v>0</v>
      </c>
      <c r="ICW81" s="321">
        <f t="shared" si="192"/>
        <v>0</v>
      </c>
      <c r="ICX81" s="321">
        <f t="shared" si="192"/>
        <v>0</v>
      </c>
      <c r="ICY81" s="321">
        <f t="shared" si="192"/>
        <v>0</v>
      </c>
      <c r="ICZ81" s="321">
        <f t="shared" si="192"/>
        <v>0</v>
      </c>
      <c r="IDA81" s="321">
        <f t="shared" si="192"/>
        <v>0</v>
      </c>
      <c r="IDB81" s="321">
        <f t="shared" si="192"/>
        <v>0</v>
      </c>
      <c r="IDC81" s="321">
        <f t="shared" si="192"/>
        <v>0</v>
      </c>
      <c r="IDD81" s="321">
        <f t="shared" si="192"/>
        <v>0</v>
      </c>
      <c r="IDE81" s="321">
        <f t="shared" si="192"/>
        <v>0</v>
      </c>
      <c r="IDF81" s="321">
        <f t="shared" si="192"/>
        <v>0</v>
      </c>
      <c r="IDG81" s="321">
        <f t="shared" si="192"/>
        <v>0</v>
      </c>
      <c r="IDH81" s="321">
        <f t="shared" si="192"/>
        <v>0</v>
      </c>
      <c r="IDI81" s="321">
        <f t="shared" si="192"/>
        <v>0</v>
      </c>
      <c r="IDJ81" s="321">
        <f t="shared" si="192"/>
        <v>0</v>
      </c>
      <c r="IDK81" s="321">
        <f t="shared" si="192"/>
        <v>0</v>
      </c>
      <c r="IDL81" s="321">
        <f t="shared" si="192"/>
        <v>0</v>
      </c>
      <c r="IDM81" s="321">
        <f t="shared" si="192"/>
        <v>0</v>
      </c>
      <c r="IDN81" s="321">
        <f t="shared" si="192"/>
        <v>0</v>
      </c>
      <c r="IDO81" s="321">
        <f t="shared" si="192"/>
        <v>0</v>
      </c>
      <c r="IDP81" s="321">
        <f t="shared" si="192"/>
        <v>0</v>
      </c>
      <c r="IDQ81" s="321">
        <f t="shared" si="192"/>
        <v>0</v>
      </c>
      <c r="IDR81" s="321">
        <f t="shared" si="192"/>
        <v>0</v>
      </c>
      <c r="IDS81" s="321">
        <f t="shared" si="192"/>
        <v>0</v>
      </c>
      <c r="IDT81" s="321">
        <f t="shared" si="192"/>
        <v>0</v>
      </c>
      <c r="IDU81" s="321">
        <f t="shared" si="192"/>
        <v>0</v>
      </c>
      <c r="IDV81" s="321">
        <f t="shared" si="192"/>
        <v>0</v>
      </c>
      <c r="IDW81" s="321">
        <f t="shared" si="192"/>
        <v>0</v>
      </c>
      <c r="IDX81" s="321">
        <f t="shared" si="192"/>
        <v>0</v>
      </c>
      <c r="IDY81" s="321">
        <f t="shared" si="192"/>
        <v>0</v>
      </c>
      <c r="IDZ81" s="321">
        <f t="shared" si="192"/>
        <v>0</v>
      </c>
      <c r="IEA81" s="321">
        <f t="shared" si="192"/>
        <v>0</v>
      </c>
      <c r="IEB81" s="321">
        <f t="shared" si="192"/>
        <v>0</v>
      </c>
      <c r="IEC81" s="321">
        <f t="shared" si="192"/>
        <v>0</v>
      </c>
      <c r="IED81" s="321">
        <f t="shared" si="192"/>
        <v>0</v>
      </c>
      <c r="IEE81" s="321">
        <f t="shared" si="192"/>
        <v>0</v>
      </c>
      <c r="IEF81" s="321">
        <f t="shared" si="192"/>
        <v>0</v>
      </c>
      <c r="IEG81" s="321">
        <f t="shared" si="192"/>
        <v>0</v>
      </c>
      <c r="IEH81" s="321">
        <f t="shared" si="192"/>
        <v>0</v>
      </c>
      <c r="IEI81" s="321">
        <f t="shared" si="192"/>
        <v>0</v>
      </c>
      <c r="IEJ81" s="321">
        <f t="shared" si="192"/>
        <v>0</v>
      </c>
      <c r="IEK81" s="321">
        <f t="shared" si="192"/>
        <v>0</v>
      </c>
      <c r="IEL81" s="321">
        <f>IEK81*8.5%*12</f>
        <v>0</v>
      </c>
      <c r="IEM81" s="321">
        <f t="shared" si="193"/>
        <v>0</v>
      </c>
      <c r="IEN81" s="321">
        <f t="shared" si="193"/>
        <v>0</v>
      </c>
      <c r="IEO81" s="321">
        <f t="shared" si="193"/>
        <v>0</v>
      </c>
      <c r="IEP81" s="321">
        <f t="shared" si="193"/>
        <v>0</v>
      </c>
      <c r="IEQ81" s="321">
        <f t="shared" si="193"/>
        <v>0</v>
      </c>
      <c r="IER81" s="321">
        <f t="shared" si="193"/>
        <v>0</v>
      </c>
      <c r="IES81" s="321">
        <f t="shared" si="193"/>
        <v>0</v>
      </c>
      <c r="IET81" s="321">
        <f t="shared" si="193"/>
        <v>0</v>
      </c>
      <c r="IEU81" s="321">
        <f t="shared" si="193"/>
        <v>0</v>
      </c>
      <c r="IEV81" s="321">
        <f t="shared" si="193"/>
        <v>0</v>
      </c>
      <c r="IEW81" s="321">
        <f t="shared" si="193"/>
        <v>0</v>
      </c>
      <c r="IEX81" s="321">
        <f t="shared" si="193"/>
        <v>0</v>
      </c>
      <c r="IEY81" s="321">
        <f t="shared" si="193"/>
        <v>0</v>
      </c>
      <c r="IEZ81" s="321">
        <f t="shared" si="193"/>
        <v>0</v>
      </c>
      <c r="IFA81" s="321">
        <f t="shared" si="193"/>
        <v>0</v>
      </c>
      <c r="IFB81" s="321">
        <f t="shared" si="193"/>
        <v>0</v>
      </c>
      <c r="IFC81" s="321">
        <f t="shared" si="193"/>
        <v>0</v>
      </c>
      <c r="IFD81" s="321">
        <f t="shared" si="193"/>
        <v>0</v>
      </c>
      <c r="IFE81" s="321">
        <f t="shared" si="193"/>
        <v>0</v>
      </c>
      <c r="IFF81" s="321">
        <f t="shared" si="193"/>
        <v>0</v>
      </c>
      <c r="IFG81" s="321">
        <f t="shared" si="193"/>
        <v>0</v>
      </c>
      <c r="IFH81" s="321">
        <f t="shared" si="193"/>
        <v>0</v>
      </c>
      <c r="IFI81" s="321">
        <f t="shared" si="193"/>
        <v>0</v>
      </c>
      <c r="IFJ81" s="321">
        <f t="shared" si="193"/>
        <v>0</v>
      </c>
      <c r="IFK81" s="321">
        <f t="shared" si="193"/>
        <v>0</v>
      </c>
      <c r="IFL81" s="321">
        <f t="shared" si="193"/>
        <v>0</v>
      </c>
      <c r="IFM81" s="321">
        <f t="shared" si="193"/>
        <v>0</v>
      </c>
      <c r="IFN81" s="321">
        <f t="shared" si="193"/>
        <v>0</v>
      </c>
      <c r="IFO81" s="321">
        <f t="shared" si="193"/>
        <v>0</v>
      </c>
      <c r="IFP81" s="321">
        <f t="shared" si="193"/>
        <v>0</v>
      </c>
      <c r="IFQ81" s="321">
        <f t="shared" si="193"/>
        <v>0</v>
      </c>
      <c r="IFR81" s="321">
        <f t="shared" si="193"/>
        <v>0</v>
      </c>
      <c r="IFS81" s="321">
        <f t="shared" si="193"/>
        <v>0</v>
      </c>
      <c r="IFT81" s="321">
        <f t="shared" si="193"/>
        <v>0</v>
      </c>
      <c r="IFU81" s="321">
        <f t="shared" si="193"/>
        <v>0</v>
      </c>
      <c r="IFV81" s="321">
        <f t="shared" si="193"/>
        <v>0</v>
      </c>
      <c r="IFW81" s="321">
        <f t="shared" si="193"/>
        <v>0</v>
      </c>
      <c r="IFX81" s="321">
        <f t="shared" si="193"/>
        <v>0</v>
      </c>
      <c r="IFY81" s="321">
        <f t="shared" si="193"/>
        <v>0</v>
      </c>
      <c r="IFZ81" s="321">
        <f t="shared" si="193"/>
        <v>0</v>
      </c>
      <c r="IGA81" s="321">
        <f t="shared" si="193"/>
        <v>0</v>
      </c>
      <c r="IGB81" s="321">
        <f t="shared" si="193"/>
        <v>0</v>
      </c>
      <c r="IGC81" s="321">
        <f t="shared" si="193"/>
        <v>0</v>
      </c>
      <c r="IGD81" s="321">
        <f t="shared" si="193"/>
        <v>0</v>
      </c>
      <c r="IGE81" s="321">
        <f t="shared" si="193"/>
        <v>0</v>
      </c>
      <c r="IGF81" s="321">
        <f t="shared" si="193"/>
        <v>0</v>
      </c>
      <c r="IGG81" s="321">
        <f t="shared" si="193"/>
        <v>0</v>
      </c>
      <c r="IGH81" s="321">
        <f t="shared" si="193"/>
        <v>0</v>
      </c>
      <c r="IGI81" s="321">
        <f t="shared" si="193"/>
        <v>0</v>
      </c>
      <c r="IGJ81" s="321">
        <f t="shared" si="193"/>
        <v>0</v>
      </c>
      <c r="IGK81" s="321">
        <f t="shared" si="193"/>
        <v>0</v>
      </c>
      <c r="IGL81" s="321">
        <f t="shared" si="193"/>
        <v>0</v>
      </c>
      <c r="IGM81" s="321">
        <f t="shared" si="193"/>
        <v>0</v>
      </c>
      <c r="IGN81" s="321">
        <f t="shared" si="193"/>
        <v>0</v>
      </c>
      <c r="IGO81" s="321">
        <f t="shared" si="193"/>
        <v>0</v>
      </c>
      <c r="IGP81" s="321">
        <f t="shared" si="193"/>
        <v>0</v>
      </c>
      <c r="IGQ81" s="321">
        <f t="shared" si="193"/>
        <v>0</v>
      </c>
      <c r="IGR81" s="321">
        <f t="shared" si="193"/>
        <v>0</v>
      </c>
      <c r="IGS81" s="321">
        <f t="shared" si="193"/>
        <v>0</v>
      </c>
      <c r="IGT81" s="321">
        <f t="shared" si="193"/>
        <v>0</v>
      </c>
      <c r="IGU81" s="321">
        <f t="shared" si="193"/>
        <v>0</v>
      </c>
      <c r="IGV81" s="321">
        <f t="shared" si="193"/>
        <v>0</v>
      </c>
      <c r="IGW81" s="321">
        <f t="shared" si="193"/>
        <v>0</v>
      </c>
      <c r="IGX81" s="321">
        <f>IGW81*8.5%*12</f>
        <v>0</v>
      </c>
      <c r="IGY81" s="321">
        <f t="shared" si="194"/>
        <v>0</v>
      </c>
      <c r="IGZ81" s="321">
        <f t="shared" si="194"/>
        <v>0</v>
      </c>
      <c r="IHA81" s="321">
        <f t="shared" si="194"/>
        <v>0</v>
      </c>
      <c r="IHB81" s="321">
        <f t="shared" si="194"/>
        <v>0</v>
      </c>
      <c r="IHC81" s="321">
        <f t="shared" si="194"/>
        <v>0</v>
      </c>
      <c r="IHD81" s="321">
        <f t="shared" si="194"/>
        <v>0</v>
      </c>
      <c r="IHE81" s="321">
        <f t="shared" si="194"/>
        <v>0</v>
      </c>
      <c r="IHF81" s="321">
        <f t="shared" si="194"/>
        <v>0</v>
      </c>
      <c r="IHG81" s="321">
        <f t="shared" si="194"/>
        <v>0</v>
      </c>
      <c r="IHH81" s="321">
        <f t="shared" si="194"/>
        <v>0</v>
      </c>
      <c r="IHI81" s="321">
        <f t="shared" si="194"/>
        <v>0</v>
      </c>
      <c r="IHJ81" s="321">
        <f t="shared" si="194"/>
        <v>0</v>
      </c>
      <c r="IHK81" s="321">
        <f t="shared" si="194"/>
        <v>0</v>
      </c>
      <c r="IHL81" s="321">
        <f t="shared" si="194"/>
        <v>0</v>
      </c>
      <c r="IHM81" s="321">
        <f t="shared" si="194"/>
        <v>0</v>
      </c>
      <c r="IHN81" s="321">
        <f t="shared" si="194"/>
        <v>0</v>
      </c>
      <c r="IHO81" s="321">
        <f t="shared" si="194"/>
        <v>0</v>
      </c>
      <c r="IHP81" s="321">
        <f t="shared" si="194"/>
        <v>0</v>
      </c>
      <c r="IHQ81" s="321">
        <f t="shared" si="194"/>
        <v>0</v>
      </c>
      <c r="IHR81" s="321">
        <f t="shared" si="194"/>
        <v>0</v>
      </c>
      <c r="IHS81" s="321">
        <f t="shared" si="194"/>
        <v>0</v>
      </c>
      <c r="IHT81" s="321">
        <f t="shared" si="194"/>
        <v>0</v>
      </c>
      <c r="IHU81" s="321">
        <f t="shared" si="194"/>
        <v>0</v>
      </c>
      <c r="IHV81" s="321">
        <f t="shared" si="194"/>
        <v>0</v>
      </c>
      <c r="IHW81" s="321">
        <f t="shared" si="194"/>
        <v>0</v>
      </c>
      <c r="IHX81" s="321">
        <f t="shared" si="194"/>
        <v>0</v>
      </c>
      <c r="IHY81" s="321">
        <f t="shared" si="194"/>
        <v>0</v>
      </c>
      <c r="IHZ81" s="321">
        <f t="shared" si="194"/>
        <v>0</v>
      </c>
      <c r="IIA81" s="321">
        <f t="shared" si="194"/>
        <v>0</v>
      </c>
      <c r="IIB81" s="321">
        <f t="shared" si="194"/>
        <v>0</v>
      </c>
      <c r="IIC81" s="321">
        <f t="shared" si="194"/>
        <v>0</v>
      </c>
      <c r="IID81" s="321">
        <f t="shared" si="194"/>
        <v>0</v>
      </c>
      <c r="IIE81" s="321">
        <f t="shared" si="194"/>
        <v>0</v>
      </c>
      <c r="IIF81" s="321">
        <f t="shared" si="194"/>
        <v>0</v>
      </c>
      <c r="IIG81" s="321">
        <f t="shared" si="194"/>
        <v>0</v>
      </c>
      <c r="IIH81" s="321">
        <f t="shared" si="194"/>
        <v>0</v>
      </c>
      <c r="III81" s="321">
        <f t="shared" si="194"/>
        <v>0</v>
      </c>
      <c r="IIJ81" s="321">
        <f t="shared" si="194"/>
        <v>0</v>
      </c>
      <c r="IIK81" s="321">
        <f t="shared" si="194"/>
        <v>0</v>
      </c>
      <c r="IIL81" s="321">
        <f t="shared" si="194"/>
        <v>0</v>
      </c>
      <c r="IIM81" s="321">
        <f t="shared" si="194"/>
        <v>0</v>
      </c>
      <c r="IIN81" s="321">
        <f t="shared" si="194"/>
        <v>0</v>
      </c>
      <c r="IIO81" s="321">
        <f t="shared" si="194"/>
        <v>0</v>
      </c>
      <c r="IIP81" s="321">
        <f t="shared" si="194"/>
        <v>0</v>
      </c>
      <c r="IIQ81" s="321">
        <f t="shared" si="194"/>
        <v>0</v>
      </c>
      <c r="IIR81" s="321">
        <f t="shared" si="194"/>
        <v>0</v>
      </c>
      <c r="IIS81" s="321">
        <f t="shared" si="194"/>
        <v>0</v>
      </c>
      <c r="IIT81" s="321">
        <f t="shared" si="194"/>
        <v>0</v>
      </c>
      <c r="IIU81" s="321">
        <f t="shared" si="194"/>
        <v>0</v>
      </c>
      <c r="IIV81" s="321">
        <f t="shared" si="194"/>
        <v>0</v>
      </c>
      <c r="IIW81" s="321">
        <f t="shared" si="194"/>
        <v>0</v>
      </c>
      <c r="IIX81" s="321">
        <f t="shared" si="194"/>
        <v>0</v>
      </c>
      <c r="IIY81" s="321">
        <f t="shared" si="194"/>
        <v>0</v>
      </c>
      <c r="IIZ81" s="321">
        <f t="shared" si="194"/>
        <v>0</v>
      </c>
      <c r="IJA81" s="321">
        <f t="shared" si="194"/>
        <v>0</v>
      </c>
      <c r="IJB81" s="321">
        <f t="shared" si="194"/>
        <v>0</v>
      </c>
      <c r="IJC81" s="321">
        <f t="shared" si="194"/>
        <v>0</v>
      </c>
      <c r="IJD81" s="321">
        <f t="shared" si="194"/>
        <v>0</v>
      </c>
      <c r="IJE81" s="321">
        <f t="shared" si="194"/>
        <v>0</v>
      </c>
      <c r="IJF81" s="321">
        <f t="shared" si="194"/>
        <v>0</v>
      </c>
      <c r="IJG81" s="321">
        <f t="shared" si="194"/>
        <v>0</v>
      </c>
      <c r="IJH81" s="321">
        <f t="shared" si="194"/>
        <v>0</v>
      </c>
      <c r="IJI81" s="321">
        <f t="shared" si="194"/>
        <v>0</v>
      </c>
      <c r="IJJ81" s="321">
        <f>IJI81*8.5%*12</f>
        <v>0</v>
      </c>
      <c r="IJK81" s="321">
        <f t="shared" si="195"/>
        <v>0</v>
      </c>
      <c r="IJL81" s="321">
        <f t="shared" si="195"/>
        <v>0</v>
      </c>
      <c r="IJM81" s="321">
        <f t="shared" si="195"/>
        <v>0</v>
      </c>
      <c r="IJN81" s="321">
        <f t="shared" si="195"/>
        <v>0</v>
      </c>
      <c r="IJO81" s="321">
        <f t="shared" si="195"/>
        <v>0</v>
      </c>
      <c r="IJP81" s="321">
        <f t="shared" si="195"/>
        <v>0</v>
      </c>
      <c r="IJQ81" s="321">
        <f t="shared" si="195"/>
        <v>0</v>
      </c>
      <c r="IJR81" s="321">
        <f t="shared" si="195"/>
        <v>0</v>
      </c>
      <c r="IJS81" s="321">
        <f t="shared" si="195"/>
        <v>0</v>
      </c>
      <c r="IJT81" s="321">
        <f t="shared" si="195"/>
        <v>0</v>
      </c>
      <c r="IJU81" s="321">
        <f t="shared" si="195"/>
        <v>0</v>
      </c>
      <c r="IJV81" s="321">
        <f t="shared" si="195"/>
        <v>0</v>
      </c>
      <c r="IJW81" s="321">
        <f t="shared" si="195"/>
        <v>0</v>
      </c>
      <c r="IJX81" s="321">
        <f t="shared" si="195"/>
        <v>0</v>
      </c>
      <c r="IJY81" s="321">
        <f t="shared" si="195"/>
        <v>0</v>
      </c>
      <c r="IJZ81" s="321">
        <f t="shared" si="195"/>
        <v>0</v>
      </c>
      <c r="IKA81" s="321">
        <f t="shared" si="195"/>
        <v>0</v>
      </c>
      <c r="IKB81" s="321">
        <f t="shared" si="195"/>
        <v>0</v>
      </c>
      <c r="IKC81" s="321">
        <f t="shared" si="195"/>
        <v>0</v>
      </c>
      <c r="IKD81" s="321">
        <f t="shared" si="195"/>
        <v>0</v>
      </c>
      <c r="IKE81" s="321">
        <f t="shared" si="195"/>
        <v>0</v>
      </c>
      <c r="IKF81" s="321">
        <f t="shared" si="195"/>
        <v>0</v>
      </c>
      <c r="IKG81" s="321">
        <f t="shared" si="195"/>
        <v>0</v>
      </c>
      <c r="IKH81" s="321">
        <f t="shared" si="195"/>
        <v>0</v>
      </c>
      <c r="IKI81" s="321">
        <f t="shared" si="195"/>
        <v>0</v>
      </c>
      <c r="IKJ81" s="321">
        <f t="shared" si="195"/>
        <v>0</v>
      </c>
      <c r="IKK81" s="321">
        <f t="shared" si="195"/>
        <v>0</v>
      </c>
      <c r="IKL81" s="321">
        <f t="shared" si="195"/>
        <v>0</v>
      </c>
      <c r="IKM81" s="321">
        <f t="shared" si="195"/>
        <v>0</v>
      </c>
      <c r="IKN81" s="321">
        <f t="shared" si="195"/>
        <v>0</v>
      </c>
      <c r="IKO81" s="321">
        <f t="shared" si="195"/>
        <v>0</v>
      </c>
      <c r="IKP81" s="321">
        <f t="shared" si="195"/>
        <v>0</v>
      </c>
      <c r="IKQ81" s="321">
        <f t="shared" si="195"/>
        <v>0</v>
      </c>
      <c r="IKR81" s="321">
        <f t="shared" si="195"/>
        <v>0</v>
      </c>
      <c r="IKS81" s="321">
        <f t="shared" si="195"/>
        <v>0</v>
      </c>
      <c r="IKT81" s="321">
        <f t="shared" si="195"/>
        <v>0</v>
      </c>
      <c r="IKU81" s="321">
        <f t="shared" si="195"/>
        <v>0</v>
      </c>
      <c r="IKV81" s="321">
        <f t="shared" si="195"/>
        <v>0</v>
      </c>
      <c r="IKW81" s="321">
        <f t="shared" si="195"/>
        <v>0</v>
      </c>
      <c r="IKX81" s="321">
        <f t="shared" si="195"/>
        <v>0</v>
      </c>
      <c r="IKY81" s="321">
        <f t="shared" si="195"/>
        <v>0</v>
      </c>
      <c r="IKZ81" s="321">
        <f t="shared" si="195"/>
        <v>0</v>
      </c>
      <c r="ILA81" s="321">
        <f t="shared" si="195"/>
        <v>0</v>
      </c>
      <c r="ILB81" s="321">
        <f t="shared" si="195"/>
        <v>0</v>
      </c>
      <c r="ILC81" s="321">
        <f t="shared" si="195"/>
        <v>0</v>
      </c>
      <c r="ILD81" s="321">
        <f t="shared" si="195"/>
        <v>0</v>
      </c>
      <c r="ILE81" s="321">
        <f t="shared" si="195"/>
        <v>0</v>
      </c>
      <c r="ILF81" s="321">
        <f t="shared" si="195"/>
        <v>0</v>
      </c>
      <c r="ILG81" s="321">
        <f t="shared" si="195"/>
        <v>0</v>
      </c>
      <c r="ILH81" s="321">
        <f t="shared" si="195"/>
        <v>0</v>
      </c>
      <c r="ILI81" s="321">
        <f t="shared" si="195"/>
        <v>0</v>
      </c>
      <c r="ILJ81" s="321">
        <f t="shared" si="195"/>
        <v>0</v>
      </c>
      <c r="ILK81" s="321">
        <f t="shared" si="195"/>
        <v>0</v>
      </c>
      <c r="ILL81" s="321">
        <f t="shared" si="195"/>
        <v>0</v>
      </c>
      <c r="ILM81" s="321">
        <f t="shared" si="195"/>
        <v>0</v>
      </c>
      <c r="ILN81" s="321">
        <f t="shared" si="195"/>
        <v>0</v>
      </c>
      <c r="ILO81" s="321">
        <f t="shared" si="195"/>
        <v>0</v>
      </c>
      <c r="ILP81" s="321">
        <f t="shared" si="195"/>
        <v>0</v>
      </c>
      <c r="ILQ81" s="321">
        <f t="shared" si="195"/>
        <v>0</v>
      </c>
      <c r="ILR81" s="321">
        <f t="shared" si="195"/>
        <v>0</v>
      </c>
      <c r="ILS81" s="321">
        <f t="shared" si="195"/>
        <v>0</v>
      </c>
      <c r="ILT81" s="321">
        <f t="shared" si="195"/>
        <v>0</v>
      </c>
      <c r="ILU81" s="321">
        <f t="shared" si="195"/>
        <v>0</v>
      </c>
      <c r="ILV81" s="321">
        <f>ILU81*8.5%*12</f>
        <v>0</v>
      </c>
      <c r="ILW81" s="321">
        <f t="shared" si="196"/>
        <v>0</v>
      </c>
      <c r="ILX81" s="321">
        <f t="shared" si="196"/>
        <v>0</v>
      </c>
      <c r="ILY81" s="321">
        <f t="shared" si="196"/>
        <v>0</v>
      </c>
      <c r="ILZ81" s="321">
        <f t="shared" si="196"/>
        <v>0</v>
      </c>
      <c r="IMA81" s="321">
        <f t="shared" si="196"/>
        <v>0</v>
      </c>
      <c r="IMB81" s="321">
        <f t="shared" si="196"/>
        <v>0</v>
      </c>
      <c r="IMC81" s="321">
        <f t="shared" si="196"/>
        <v>0</v>
      </c>
      <c r="IMD81" s="321">
        <f t="shared" si="196"/>
        <v>0</v>
      </c>
      <c r="IME81" s="321">
        <f t="shared" si="196"/>
        <v>0</v>
      </c>
      <c r="IMF81" s="321">
        <f t="shared" si="196"/>
        <v>0</v>
      </c>
      <c r="IMG81" s="321">
        <f t="shared" si="196"/>
        <v>0</v>
      </c>
      <c r="IMH81" s="321">
        <f t="shared" si="196"/>
        <v>0</v>
      </c>
      <c r="IMI81" s="321">
        <f t="shared" si="196"/>
        <v>0</v>
      </c>
      <c r="IMJ81" s="321">
        <f t="shared" si="196"/>
        <v>0</v>
      </c>
      <c r="IMK81" s="321">
        <f t="shared" si="196"/>
        <v>0</v>
      </c>
      <c r="IML81" s="321">
        <f t="shared" si="196"/>
        <v>0</v>
      </c>
      <c r="IMM81" s="321">
        <f t="shared" si="196"/>
        <v>0</v>
      </c>
      <c r="IMN81" s="321">
        <f t="shared" si="196"/>
        <v>0</v>
      </c>
      <c r="IMO81" s="321">
        <f t="shared" si="196"/>
        <v>0</v>
      </c>
      <c r="IMP81" s="321">
        <f t="shared" si="196"/>
        <v>0</v>
      </c>
      <c r="IMQ81" s="321">
        <f t="shared" si="196"/>
        <v>0</v>
      </c>
      <c r="IMR81" s="321">
        <f t="shared" si="196"/>
        <v>0</v>
      </c>
      <c r="IMS81" s="321">
        <f t="shared" si="196"/>
        <v>0</v>
      </c>
      <c r="IMT81" s="321">
        <f t="shared" si="196"/>
        <v>0</v>
      </c>
      <c r="IMU81" s="321">
        <f t="shared" si="196"/>
        <v>0</v>
      </c>
      <c r="IMV81" s="321">
        <f t="shared" si="196"/>
        <v>0</v>
      </c>
      <c r="IMW81" s="321">
        <f t="shared" si="196"/>
        <v>0</v>
      </c>
      <c r="IMX81" s="321">
        <f t="shared" si="196"/>
        <v>0</v>
      </c>
      <c r="IMY81" s="321">
        <f t="shared" si="196"/>
        <v>0</v>
      </c>
      <c r="IMZ81" s="321">
        <f t="shared" si="196"/>
        <v>0</v>
      </c>
      <c r="INA81" s="321">
        <f t="shared" si="196"/>
        <v>0</v>
      </c>
      <c r="INB81" s="321">
        <f t="shared" si="196"/>
        <v>0</v>
      </c>
      <c r="INC81" s="321">
        <f t="shared" si="196"/>
        <v>0</v>
      </c>
      <c r="IND81" s="321">
        <f t="shared" si="196"/>
        <v>0</v>
      </c>
      <c r="INE81" s="321">
        <f t="shared" si="196"/>
        <v>0</v>
      </c>
      <c r="INF81" s="321">
        <f t="shared" si="196"/>
        <v>0</v>
      </c>
      <c r="ING81" s="321">
        <f t="shared" si="196"/>
        <v>0</v>
      </c>
      <c r="INH81" s="321">
        <f t="shared" si="196"/>
        <v>0</v>
      </c>
      <c r="INI81" s="321">
        <f t="shared" si="196"/>
        <v>0</v>
      </c>
      <c r="INJ81" s="321">
        <f t="shared" si="196"/>
        <v>0</v>
      </c>
      <c r="INK81" s="321">
        <f t="shared" si="196"/>
        <v>0</v>
      </c>
      <c r="INL81" s="321">
        <f t="shared" si="196"/>
        <v>0</v>
      </c>
      <c r="INM81" s="321">
        <f t="shared" si="196"/>
        <v>0</v>
      </c>
      <c r="INN81" s="321">
        <f t="shared" si="196"/>
        <v>0</v>
      </c>
      <c r="INO81" s="321">
        <f t="shared" si="196"/>
        <v>0</v>
      </c>
      <c r="INP81" s="321">
        <f t="shared" si="196"/>
        <v>0</v>
      </c>
      <c r="INQ81" s="321">
        <f t="shared" si="196"/>
        <v>0</v>
      </c>
      <c r="INR81" s="321">
        <f t="shared" si="196"/>
        <v>0</v>
      </c>
      <c r="INS81" s="321">
        <f t="shared" si="196"/>
        <v>0</v>
      </c>
      <c r="INT81" s="321">
        <f t="shared" si="196"/>
        <v>0</v>
      </c>
      <c r="INU81" s="321">
        <f t="shared" si="196"/>
        <v>0</v>
      </c>
      <c r="INV81" s="321">
        <f t="shared" si="196"/>
        <v>0</v>
      </c>
      <c r="INW81" s="321">
        <f t="shared" si="196"/>
        <v>0</v>
      </c>
      <c r="INX81" s="321">
        <f t="shared" si="196"/>
        <v>0</v>
      </c>
      <c r="INY81" s="321">
        <f t="shared" si="196"/>
        <v>0</v>
      </c>
      <c r="INZ81" s="321">
        <f t="shared" si="196"/>
        <v>0</v>
      </c>
      <c r="IOA81" s="321">
        <f t="shared" si="196"/>
        <v>0</v>
      </c>
      <c r="IOB81" s="321">
        <f t="shared" si="196"/>
        <v>0</v>
      </c>
      <c r="IOC81" s="321">
        <f t="shared" si="196"/>
        <v>0</v>
      </c>
      <c r="IOD81" s="321">
        <f t="shared" si="196"/>
        <v>0</v>
      </c>
      <c r="IOE81" s="321">
        <f t="shared" si="196"/>
        <v>0</v>
      </c>
      <c r="IOF81" s="321">
        <f t="shared" si="196"/>
        <v>0</v>
      </c>
      <c r="IOG81" s="321">
        <f t="shared" si="196"/>
        <v>0</v>
      </c>
      <c r="IOH81" s="321">
        <f>IOG81*8.5%*12</f>
        <v>0</v>
      </c>
      <c r="IOI81" s="321">
        <f t="shared" si="197"/>
        <v>0</v>
      </c>
      <c r="IOJ81" s="321">
        <f t="shared" si="197"/>
        <v>0</v>
      </c>
      <c r="IOK81" s="321">
        <f t="shared" si="197"/>
        <v>0</v>
      </c>
      <c r="IOL81" s="321">
        <f t="shared" si="197"/>
        <v>0</v>
      </c>
      <c r="IOM81" s="321">
        <f t="shared" si="197"/>
        <v>0</v>
      </c>
      <c r="ION81" s="321">
        <f t="shared" si="197"/>
        <v>0</v>
      </c>
      <c r="IOO81" s="321">
        <f t="shared" si="197"/>
        <v>0</v>
      </c>
      <c r="IOP81" s="321">
        <f t="shared" si="197"/>
        <v>0</v>
      </c>
      <c r="IOQ81" s="321">
        <f t="shared" si="197"/>
        <v>0</v>
      </c>
      <c r="IOR81" s="321">
        <f t="shared" si="197"/>
        <v>0</v>
      </c>
      <c r="IOS81" s="321">
        <f t="shared" si="197"/>
        <v>0</v>
      </c>
      <c r="IOT81" s="321">
        <f t="shared" si="197"/>
        <v>0</v>
      </c>
      <c r="IOU81" s="321">
        <f t="shared" si="197"/>
        <v>0</v>
      </c>
      <c r="IOV81" s="321">
        <f t="shared" si="197"/>
        <v>0</v>
      </c>
      <c r="IOW81" s="321">
        <f t="shared" si="197"/>
        <v>0</v>
      </c>
      <c r="IOX81" s="321">
        <f t="shared" si="197"/>
        <v>0</v>
      </c>
      <c r="IOY81" s="321">
        <f t="shared" si="197"/>
        <v>0</v>
      </c>
      <c r="IOZ81" s="321">
        <f t="shared" si="197"/>
        <v>0</v>
      </c>
      <c r="IPA81" s="321">
        <f t="shared" si="197"/>
        <v>0</v>
      </c>
      <c r="IPB81" s="321">
        <f t="shared" si="197"/>
        <v>0</v>
      </c>
      <c r="IPC81" s="321">
        <f t="shared" si="197"/>
        <v>0</v>
      </c>
      <c r="IPD81" s="321">
        <f t="shared" si="197"/>
        <v>0</v>
      </c>
      <c r="IPE81" s="321">
        <f t="shared" si="197"/>
        <v>0</v>
      </c>
      <c r="IPF81" s="321">
        <f t="shared" si="197"/>
        <v>0</v>
      </c>
      <c r="IPG81" s="321">
        <f t="shared" si="197"/>
        <v>0</v>
      </c>
      <c r="IPH81" s="321">
        <f t="shared" si="197"/>
        <v>0</v>
      </c>
      <c r="IPI81" s="321">
        <f t="shared" si="197"/>
        <v>0</v>
      </c>
      <c r="IPJ81" s="321">
        <f t="shared" si="197"/>
        <v>0</v>
      </c>
      <c r="IPK81" s="321">
        <f t="shared" si="197"/>
        <v>0</v>
      </c>
      <c r="IPL81" s="321">
        <f t="shared" si="197"/>
        <v>0</v>
      </c>
      <c r="IPM81" s="321">
        <f t="shared" si="197"/>
        <v>0</v>
      </c>
      <c r="IPN81" s="321">
        <f t="shared" si="197"/>
        <v>0</v>
      </c>
      <c r="IPO81" s="321">
        <f t="shared" si="197"/>
        <v>0</v>
      </c>
      <c r="IPP81" s="321">
        <f t="shared" si="197"/>
        <v>0</v>
      </c>
      <c r="IPQ81" s="321">
        <f t="shared" si="197"/>
        <v>0</v>
      </c>
      <c r="IPR81" s="321">
        <f t="shared" si="197"/>
        <v>0</v>
      </c>
      <c r="IPS81" s="321">
        <f t="shared" si="197"/>
        <v>0</v>
      </c>
      <c r="IPT81" s="321">
        <f t="shared" si="197"/>
        <v>0</v>
      </c>
      <c r="IPU81" s="321">
        <f t="shared" si="197"/>
        <v>0</v>
      </c>
      <c r="IPV81" s="321">
        <f t="shared" si="197"/>
        <v>0</v>
      </c>
      <c r="IPW81" s="321">
        <f t="shared" si="197"/>
        <v>0</v>
      </c>
      <c r="IPX81" s="321">
        <f t="shared" si="197"/>
        <v>0</v>
      </c>
      <c r="IPY81" s="321">
        <f t="shared" si="197"/>
        <v>0</v>
      </c>
      <c r="IPZ81" s="321">
        <f t="shared" si="197"/>
        <v>0</v>
      </c>
      <c r="IQA81" s="321">
        <f t="shared" si="197"/>
        <v>0</v>
      </c>
      <c r="IQB81" s="321">
        <f t="shared" si="197"/>
        <v>0</v>
      </c>
      <c r="IQC81" s="321">
        <f t="shared" si="197"/>
        <v>0</v>
      </c>
      <c r="IQD81" s="321">
        <f t="shared" si="197"/>
        <v>0</v>
      </c>
      <c r="IQE81" s="321">
        <f t="shared" si="197"/>
        <v>0</v>
      </c>
      <c r="IQF81" s="321">
        <f t="shared" si="197"/>
        <v>0</v>
      </c>
      <c r="IQG81" s="321">
        <f t="shared" si="197"/>
        <v>0</v>
      </c>
      <c r="IQH81" s="321">
        <f t="shared" si="197"/>
        <v>0</v>
      </c>
      <c r="IQI81" s="321">
        <f t="shared" si="197"/>
        <v>0</v>
      </c>
      <c r="IQJ81" s="321">
        <f t="shared" si="197"/>
        <v>0</v>
      </c>
      <c r="IQK81" s="321">
        <f t="shared" si="197"/>
        <v>0</v>
      </c>
      <c r="IQL81" s="321">
        <f t="shared" si="197"/>
        <v>0</v>
      </c>
      <c r="IQM81" s="321">
        <f t="shared" si="197"/>
        <v>0</v>
      </c>
      <c r="IQN81" s="321">
        <f t="shared" si="197"/>
        <v>0</v>
      </c>
      <c r="IQO81" s="321">
        <f t="shared" si="197"/>
        <v>0</v>
      </c>
      <c r="IQP81" s="321">
        <f t="shared" si="197"/>
        <v>0</v>
      </c>
      <c r="IQQ81" s="321">
        <f t="shared" si="197"/>
        <v>0</v>
      </c>
      <c r="IQR81" s="321">
        <f t="shared" si="197"/>
        <v>0</v>
      </c>
      <c r="IQS81" s="321">
        <f t="shared" si="197"/>
        <v>0</v>
      </c>
      <c r="IQT81" s="321">
        <f>IQS81*8.5%*12</f>
        <v>0</v>
      </c>
      <c r="IQU81" s="321">
        <f t="shared" si="198"/>
        <v>0</v>
      </c>
      <c r="IQV81" s="321">
        <f t="shared" si="198"/>
        <v>0</v>
      </c>
      <c r="IQW81" s="321">
        <f t="shared" si="198"/>
        <v>0</v>
      </c>
      <c r="IQX81" s="321">
        <f t="shared" si="198"/>
        <v>0</v>
      </c>
      <c r="IQY81" s="321">
        <f t="shared" si="198"/>
        <v>0</v>
      </c>
      <c r="IQZ81" s="321">
        <f t="shared" si="198"/>
        <v>0</v>
      </c>
      <c r="IRA81" s="321">
        <f t="shared" si="198"/>
        <v>0</v>
      </c>
      <c r="IRB81" s="321">
        <f t="shared" si="198"/>
        <v>0</v>
      </c>
      <c r="IRC81" s="321">
        <f t="shared" si="198"/>
        <v>0</v>
      </c>
      <c r="IRD81" s="321">
        <f t="shared" si="198"/>
        <v>0</v>
      </c>
      <c r="IRE81" s="321">
        <f t="shared" si="198"/>
        <v>0</v>
      </c>
      <c r="IRF81" s="321">
        <f t="shared" si="198"/>
        <v>0</v>
      </c>
      <c r="IRG81" s="321">
        <f t="shared" si="198"/>
        <v>0</v>
      </c>
      <c r="IRH81" s="321">
        <f t="shared" si="198"/>
        <v>0</v>
      </c>
      <c r="IRI81" s="321">
        <f t="shared" si="198"/>
        <v>0</v>
      </c>
      <c r="IRJ81" s="321">
        <f t="shared" si="198"/>
        <v>0</v>
      </c>
      <c r="IRK81" s="321">
        <f t="shared" si="198"/>
        <v>0</v>
      </c>
      <c r="IRL81" s="321">
        <f t="shared" si="198"/>
        <v>0</v>
      </c>
      <c r="IRM81" s="321">
        <f t="shared" si="198"/>
        <v>0</v>
      </c>
      <c r="IRN81" s="321">
        <f t="shared" si="198"/>
        <v>0</v>
      </c>
      <c r="IRO81" s="321">
        <f t="shared" si="198"/>
        <v>0</v>
      </c>
      <c r="IRP81" s="321">
        <f t="shared" si="198"/>
        <v>0</v>
      </c>
      <c r="IRQ81" s="321">
        <f t="shared" si="198"/>
        <v>0</v>
      </c>
      <c r="IRR81" s="321">
        <f t="shared" si="198"/>
        <v>0</v>
      </c>
      <c r="IRS81" s="321">
        <f t="shared" si="198"/>
        <v>0</v>
      </c>
      <c r="IRT81" s="321">
        <f t="shared" si="198"/>
        <v>0</v>
      </c>
      <c r="IRU81" s="321">
        <f t="shared" si="198"/>
        <v>0</v>
      </c>
      <c r="IRV81" s="321">
        <f t="shared" si="198"/>
        <v>0</v>
      </c>
      <c r="IRW81" s="321">
        <f t="shared" si="198"/>
        <v>0</v>
      </c>
      <c r="IRX81" s="321">
        <f t="shared" si="198"/>
        <v>0</v>
      </c>
      <c r="IRY81" s="321">
        <f t="shared" si="198"/>
        <v>0</v>
      </c>
      <c r="IRZ81" s="321">
        <f t="shared" si="198"/>
        <v>0</v>
      </c>
      <c r="ISA81" s="321">
        <f t="shared" si="198"/>
        <v>0</v>
      </c>
      <c r="ISB81" s="321">
        <f t="shared" si="198"/>
        <v>0</v>
      </c>
      <c r="ISC81" s="321">
        <f t="shared" si="198"/>
        <v>0</v>
      </c>
      <c r="ISD81" s="321">
        <f t="shared" si="198"/>
        <v>0</v>
      </c>
      <c r="ISE81" s="321">
        <f t="shared" si="198"/>
        <v>0</v>
      </c>
      <c r="ISF81" s="321">
        <f t="shared" si="198"/>
        <v>0</v>
      </c>
      <c r="ISG81" s="321">
        <f t="shared" si="198"/>
        <v>0</v>
      </c>
      <c r="ISH81" s="321">
        <f t="shared" si="198"/>
        <v>0</v>
      </c>
      <c r="ISI81" s="321">
        <f t="shared" si="198"/>
        <v>0</v>
      </c>
      <c r="ISJ81" s="321">
        <f t="shared" si="198"/>
        <v>0</v>
      </c>
      <c r="ISK81" s="321">
        <f t="shared" si="198"/>
        <v>0</v>
      </c>
      <c r="ISL81" s="321">
        <f t="shared" si="198"/>
        <v>0</v>
      </c>
      <c r="ISM81" s="321">
        <f t="shared" si="198"/>
        <v>0</v>
      </c>
      <c r="ISN81" s="321">
        <f t="shared" si="198"/>
        <v>0</v>
      </c>
      <c r="ISO81" s="321">
        <f t="shared" si="198"/>
        <v>0</v>
      </c>
      <c r="ISP81" s="321">
        <f t="shared" si="198"/>
        <v>0</v>
      </c>
      <c r="ISQ81" s="321">
        <f t="shared" si="198"/>
        <v>0</v>
      </c>
      <c r="ISR81" s="321">
        <f t="shared" si="198"/>
        <v>0</v>
      </c>
      <c r="ISS81" s="321">
        <f t="shared" si="198"/>
        <v>0</v>
      </c>
      <c r="IST81" s="321">
        <f t="shared" si="198"/>
        <v>0</v>
      </c>
      <c r="ISU81" s="321">
        <f t="shared" si="198"/>
        <v>0</v>
      </c>
      <c r="ISV81" s="321">
        <f t="shared" si="198"/>
        <v>0</v>
      </c>
      <c r="ISW81" s="321">
        <f t="shared" si="198"/>
        <v>0</v>
      </c>
      <c r="ISX81" s="321">
        <f t="shared" si="198"/>
        <v>0</v>
      </c>
      <c r="ISY81" s="321">
        <f t="shared" si="198"/>
        <v>0</v>
      </c>
      <c r="ISZ81" s="321">
        <f t="shared" si="198"/>
        <v>0</v>
      </c>
      <c r="ITA81" s="321">
        <f t="shared" si="198"/>
        <v>0</v>
      </c>
      <c r="ITB81" s="321">
        <f t="shared" si="198"/>
        <v>0</v>
      </c>
      <c r="ITC81" s="321">
        <f t="shared" si="198"/>
        <v>0</v>
      </c>
      <c r="ITD81" s="321">
        <f t="shared" si="198"/>
        <v>0</v>
      </c>
      <c r="ITE81" s="321">
        <f t="shared" si="198"/>
        <v>0</v>
      </c>
      <c r="ITF81" s="321">
        <f>ITE81*8.5%*12</f>
        <v>0</v>
      </c>
      <c r="ITG81" s="321">
        <f t="shared" si="199"/>
        <v>0</v>
      </c>
      <c r="ITH81" s="321">
        <f t="shared" si="199"/>
        <v>0</v>
      </c>
      <c r="ITI81" s="321">
        <f t="shared" si="199"/>
        <v>0</v>
      </c>
      <c r="ITJ81" s="321">
        <f t="shared" si="199"/>
        <v>0</v>
      </c>
      <c r="ITK81" s="321">
        <f t="shared" si="199"/>
        <v>0</v>
      </c>
      <c r="ITL81" s="321">
        <f t="shared" si="199"/>
        <v>0</v>
      </c>
      <c r="ITM81" s="321">
        <f t="shared" si="199"/>
        <v>0</v>
      </c>
      <c r="ITN81" s="321">
        <f t="shared" si="199"/>
        <v>0</v>
      </c>
      <c r="ITO81" s="321">
        <f t="shared" si="199"/>
        <v>0</v>
      </c>
      <c r="ITP81" s="321">
        <f t="shared" si="199"/>
        <v>0</v>
      </c>
      <c r="ITQ81" s="321">
        <f t="shared" si="199"/>
        <v>0</v>
      </c>
      <c r="ITR81" s="321">
        <f t="shared" si="199"/>
        <v>0</v>
      </c>
      <c r="ITS81" s="321">
        <f t="shared" si="199"/>
        <v>0</v>
      </c>
      <c r="ITT81" s="321">
        <f t="shared" si="199"/>
        <v>0</v>
      </c>
      <c r="ITU81" s="321">
        <f t="shared" si="199"/>
        <v>0</v>
      </c>
      <c r="ITV81" s="321">
        <f t="shared" si="199"/>
        <v>0</v>
      </c>
      <c r="ITW81" s="321">
        <f t="shared" si="199"/>
        <v>0</v>
      </c>
      <c r="ITX81" s="321">
        <f t="shared" si="199"/>
        <v>0</v>
      </c>
      <c r="ITY81" s="321">
        <f t="shared" si="199"/>
        <v>0</v>
      </c>
      <c r="ITZ81" s="321">
        <f t="shared" si="199"/>
        <v>0</v>
      </c>
      <c r="IUA81" s="321">
        <f t="shared" si="199"/>
        <v>0</v>
      </c>
      <c r="IUB81" s="321">
        <f t="shared" si="199"/>
        <v>0</v>
      </c>
      <c r="IUC81" s="321">
        <f t="shared" si="199"/>
        <v>0</v>
      </c>
      <c r="IUD81" s="321">
        <f t="shared" si="199"/>
        <v>0</v>
      </c>
      <c r="IUE81" s="321">
        <f t="shared" si="199"/>
        <v>0</v>
      </c>
      <c r="IUF81" s="321">
        <f t="shared" si="199"/>
        <v>0</v>
      </c>
      <c r="IUG81" s="321">
        <f t="shared" si="199"/>
        <v>0</v>
      </c>
      <c r="IUH81" s="321">
        <f t="shared" si="199"/>
        <v>0</v>
      </c>
      <c r="IUI81" s="321">
        <f t="shared" si="199"/>
        <v>0</v>
      </c>
      <c r="IUJ81" s="321">
        <f t="shared" si="199"/>
        <v>0</v>
      </c>
      <c r="IUK81" s="321">
        <f t="shared" si="199"/>
        <v>0</v>
      </c>
      <c r="IUL81" s="321">
        <f t="shared" si="199"/>
        <v>0</v>
      </c>
      <c r="IUM81" s="321">
        <f t="shared" si="199"/>
        <v>0</v>
      </c>
      <c r="IUN81" s="321">
        <f t="shared" si="199"/>
        <v>0</v>
      </c>
      <c r="IUO81" s="321">
        <f t="shared" si="199"/>
        <v>0</v>
      </c>
      <c r="IUP81" s="321">
        <f t="shared" si="199"/>
        <v>0</v>
      </c>
      <c r="IUQ81" s="321">
        <f t="shared" si="199"/>
        <v>0</v>
      </c>
      <c r="IUR81" s="321">
        <f t="shared" si="199"/>
        <v>0</v>
      </c>
      <c r="IUS81" s="321">
        <f t="shared" si="199"/>
        <v>0</v>
      </c>
      <c r="IUT81" s="321">
        <f t="shared" si="199"/>
        <v>0</v>
      </c>
      <c r="IUU81" s="321">
        <f t="shared" si="199"/>
        <v>0</v>
      </c>
      <c r="IUV81" s="321">
        <f t="shared" si="199"/>
        <v>0</v>
      </c>
      <c r="IUW81" s="321">
        <f t="shared" si="199"/>
        <v>0</v>
      </c>
      <c r="IUX81" s="321">
        <f t="shared" si="199"/>
        <v>0</v>
      </c>
      <c r="IUY81" s="321">
        <f t="shared" si="199"/>
        <v>0</v>
      </c>
      <c r="IUZ81" s="321">
        <f t="shared" si="199"/>
        <v>0</v>
      </c>
      <c r="IVA81" s="321">
        <f t="shared" si="199"/>
        <v>0</v>
      </c>
      <c r="IVB81" s="321">
        <f t="shared" si="199"/>
        <v>0</v>
      </c>
      <c r="IVC81" s="321">
        <f t="shared" si="199"/>
        <v>0</v>
      </c>
      <c r="IVD81" s="321">
        <f t="shared" si="199"/>
        <v>0</v>
      </c>
      <c r="IVE81" s="321">
        <f t="shared" si="199"/>
        <v>0</v>
      </c>
      <c r="IVF81" s="321">
        <f t="shared" si="199"/>
        <v>0</v>
      </c>
      <c r="IVG81" s="321">
        <f t="shared" si="199"/>
        <v>0</v>
      </c>
      <c r="IVH81" s="321">
        <f t="shared" si="199"/>
        <v>0</v>
      </c>
      <c r="IVI81" s="321">
        <f t="shared" si="199"/>
        <v>0</v>
      </c>
      <c r="IVJ81" s="321">
        <f t="shared" si="199"/>
        <v>0</v>
      </c>
      <c r="IVK81" s="321">
        <f t="shared" si="199"/>
        <v>0</v>
      </c>
      <c r="IVL81" s="321">
        <f t="shared" si="199"/>
        <v>0</v>
      </c>
      <c r="IVM81" s="321">
        <f t="shared" si="199"/>
        <v>0</v>
      </c>
      <c r="IVN81" s="321">
        <f t="shared" si="199"/>
        <v>0</v>
      </c>
      <c r="IVO81" s="321">
        <f t="shared" si="199"/>
        <v>0</v>
      </c>
      <c r="IVP81" s="321">
        <f t="shared" si="199"/>
        <v>0</v>
      </c>
      <c r="IVQ81" s="321">
        <f t="shared" si="199"/>
        <v>0</v>
      </c>
      <c r="IVR81" s="321">
        <f>IVQ81*8.5%*12</f>
        <v>0</v>
      </c>
      <c r="IVS81" s="321">
        <f t="shared" si="200"/>
        <v>0</v>
      </c>
      <c r="IVT81" s="321">
        <f t="shared" si="200"/>
        <v>0</v>
      </c>
      <c r="IVU81" s="321">
        <f t="shared" si="200"/>
        <v>0</v>
      </c>
      <c r="IVV81" s="321">
        <f t="shared" si="200"/>
        <v>0</v>
      </c>
      <c r="IVW81" s="321">
        <f t="shared" si="200"/>
        <v>0</v>
      </c>
      <c r="IVX81" s="321">
        <f t="shared" si="200"/>
        <v>0</v>
      </c>
      <c r="IVY81" s="321">
        <f t="shared" si="200"/>
        <v>0</v>
      </c>
      <c r="IVZ81" s="321">
        <f t="shared" si="200"/>
        <v>0</v>
      </c>
      <c r="IWA81" s="321">
        <f t="shared" si="200"/>
        <v>0</v>
      </c>
      <c r="IWB81" s="321">
        <f t="shared" si="200"/>
        <v>0</v>
      </c>
      <c r="IWC81" s="321">
        <f t="shared" si="200"/>
        <v>0</v>
      </c>
      <c r="IWD81" s="321">
        <f t="shared" si="200"/>
        <v>0</v>
      </c>
      <c r="IWE81" s="321">
        <f t="shared" si="200"/>
        <v>0</v>
      </c>
      <c r="IWF81" s="321">
        <f t="shared" si="200"/>
        <v>0</v>
      </c>
      <c r="IWG81" s="321">
        <f t="shared" si="200"/>
        <v>0</v>
      </c>
      <c r="IWH81" s="321">
        <f t="shared" si="200"/>
        <v>0</v>
      </c>
      <c r="IWI81" s="321">
        <f t="shared" si="200"/>
        <v>0</v>
      </c>
      <c r="IWJ81" s="321">
        <f t="shared" si="200"/>
        <v>0</v>
      </c>
      <c r="IWK81" s="321">
        <f t="shared" si="200"/>
        <v>0</v>
      </c>
      <c r="IWL81" s="321">
        <f t="shared" si="200"/>
        <v>0</v>
      </c>
      <c r="IWM81" s="321">
        <f t="shared" si="200"/>
        <v>0</v>
      </c>
      <c r="IWN81" s="321">
        <f t="shared" si="200"/>
        <v>0</v>
      </c>
      <c r="IWO81" s="321">
        <f t="shared" si="200"/>
        <v>0</v>
      </c>
      <c r="IWP81" s="321">
        <f t="shared" si="200"/>
        <v>0</v>
      </c>
      <c r="IWQ81" s="321">
        <f t="shared" si="200"/>
        <v>0</v>
      </c>
      <c r="IWR81" s="321">
        <f t="shared" si="200"/>
        <v>0</v>
      </c>
      <c r="IWS81" s="321">
        <f t="shared" si="200"/>
        <v>0</v>
      </c>
      <c r="IWT81" s="321">
        <f t="shared" si="200"/>
        <v>0</v>
      </c>
      <c r="IWU81" s="321">
        <f t="shared" si="200"/>
        <v>0</v>
      </c>
      <c r="IWV81" s="321">
        <f t="shared" si="200"/>
        <v>0</v>
      </c>
      <c r="IWW81" s="321">
        <f t="shared" si="200"/>
        <v>0</v>
      </c>
      <c r="IWX81" s="321">
        <f t="shared" si="200"/>
        <v>0</v>
      </c>
      <c r="IWY81" s="321">
        <f t="shared" si="200"/>
        <v>0</v>
      </c>
      <c r="IWZ81" s="321">
        <f t="shared" si="200"/>
        <v>0</v>
      </c>
      <c r="IXA81" s="321">
        <f t="shared" si="200"/>
        <v>0</v>
      </c>
      <c r="IXB81" s="321">
        <f t="shared" si="200"/>
        <v>0</v>
      </c>
      <c r="IXC81" s="321">
        <f t="shared" si="200"/>
        <v>0</v>
      </c>
      <c r="IXD81" s="321">
        <f t="shared" si="200"/>
        <v>0</v>
      </c>
      <c r="IXE81" s="321">
        <f t="shared" si="200"/>
        <v>0</v>
      </c>
      <c r="IXF81" s="321">
        <f t="shared" si="200"/>
        <v>0</v>
      </c>
      <c r="IXG81" s="321">
        <f t="shared" si="200"/>
        <v>0</v>
      </c>
      <c r="IXH81" s="321">
        <f t="shared" si="200"/>
        <v>0</v>
      </c>
      <c r="IXI81" s="321">
        <f t="shared" si="200"/>
        <v>0</v>
      </c>
      <c r="IXJ81" s="321">
        <f t="shared" si="200"/>
        <v>0</v>
      </c>
      <c r="IXK81" s="321">
        <f t="shared" si="200"/>
        <v>0</v>
      </c>
      <c r="IXL81" s="321">
        <f t="shared" si="200"/>
        <v>0</v>
      </c>
      <c r="IXM81" s="321">
        <f t="shared" si="200"/>
        <v>0</v>
      </c>
      <c r="IXN81" s="321">
        <f t="shared" si="200"/>
        <v>0</v>
      </c>
      <c r="IXO81" s="321">
        <f t="shared" si="200"/>
        <v>0</v>
      </c>
      <c r="IXP81" s="321">
        <f t="shared" si="200"/>
        <v>0</v>
      </c>
      <c r="IXQ81" s="321">
        <f t="shared" si="200"/>
        <v>0</v>
      </c>
      <c r="IXR81" s="321">
        <f t="shared" si="200"/>
        <v>0</v>
      </c>
      <c r="IXS81" s="321">
        <f t="shared" si="200"/>
        <v>0</v>
      </c>
      <c r="IXT81" s="321">
        <f t="shared" si="200"/>
        <v>0</v>
      </c>
      <c r="IXU81" s="321">
        <f t="shared" si="200"/>
        <v>0</v>
      </c>
      <c r="IXV81" s="321">
        <f t="shared" si="200"/>
        <v>0</v>
      </c>
      <c r="IXW81" s="321">
        <f t="shared" si="200"/>
        <v>0</v>
      </c>
      <c r="IXX81" s="321">
        <f t="shared" si="200"/>
        <v>0</v>
      </c>
      <c r="IXY81" s="321">
        <f t="shared" si="200"/>
        <v>0</v>
      </c>
      <c r="IXZ81" s="321">
        <f t="shared" si="200"/>
        <v>0</v>
      </c>
      <c r="IYA81" s="321">
        <f t="shared" si="200"/>
        <v>0</v>
      </c>
      <c r="IYB81" s="321">
        <f t="shared" si="200"/>
        <v>0</v>
      </c>
      <c r="IYC81" s="321">
        <f t="shared" si="200"/>
        <v>0</v>
      </c>
      <c r="IYD81" s="321">
        <f>IYC81*8.5%*12</f>
        <v>0</v>
      </c>
      <c r="IYE81" s="321">
        <f t="shared" si="201"/>
        <v>0</v>
      </c>
      <c r="IYF81" s="321">
        <f t="shared" si="201"/>
        <v>0</v>
      </c>
      <c r="IYG81" s="321">
        <f t="shared" si="201"/>
        <v>0</v>
      </c>
      <c r="IYH81" s="321">
        <f t="shared" si="201"/>
        <v>0</v>
      </c>
      <c r="IYI81" s="321">
        <f t="shared" si="201"/>
        <v>0</v>
      </c>
      <c r="IYJ81" s="321">
        <f t="shared" si="201"/>
        <v>0</v>
      </c>
      <c r="IYK81" s="321">
        <f t="shared" si="201"/>
        <v>0</v>
      </c>
      <c r="IYL81" s="321">
        <f t="shared" si="201"/>
        <v>0</v>
      </c>
      <c r="IYM81" s="321">
        <f t="shared" si="201"/>
        <v>0</v>
      </c>
      <c r="IYN81" s="321">
        <f t="shared" si="201"/>
        <v>0</v>
      </c>
      <c r="IYO81" s="321">
        <f t="shared" si="201"/>
        <v>0</v>
      </c>
      <c r="IYP81" s="321">
        <f t="shared" si="201"/>
        <v>0</v>
      </c>
      <c r="IYQ81" s="321">
        <f t="shared" si="201"/>
        <v>0</v>
      </c>
      <c r="IYR81" s="321">
        <f t="shared" si="201"/>
        <v>0</v>
      </c>
      <c r="IYS81" s="321">
        <f t="shared" si="201"/>
        <v>0</v>
      </c>
      <c r="IYT81" s="321">
        <f t="shared" si="201"/>
        <v>0</v>
      </c>
      <c r="IYU81" s="321">
        <f t="shared" si="201"/>
        <v>0</v>
      </c>
      <c r="IYV81" s="321">
        <f t="shared" si="201"/>
        <v>0</v>
      </c>
      <c r="IYW81" s="321">
        <f t="shared" si="201"/>
        <v>0</v>
      </c>
      <c r="IYX81" s="321">
        <f t="shared" si="201"/>
        <v>0</v>
      </c>
      <c r="IYY81" s="321">
        <f t="shared" si="201"/>
        <v>0</v>
      </c>
      <c r="IYZ81" s="321">
        <f t="shared" si="201"/>
        <v>0</v>
      </c>
      <c r="IZA81" s="321">
        <f t="shared" si="201"/>
        <v>0</v>
      </c>
      <c r="IZB81" s="321">
        <f t="shared" si="201"/>
        <v>0</v>
      </c>
      <c r="IZC81" s="321">
        <f t="shared" si="201"/>
        <v>0</v>
      </c>
      <c r="IZD81" s="321">
        <f t="shared" si="201"/>
        <v>0</v>
      </c>
      <c r="IZE81" s="321">
        <f t="shared" si="201"/>
        <v>0</v>
      </c>
      <c r="IZF81" s="321">
        <f t="shared" si="201"/>
        <v>0</v>
      </c>
      <c r="IZG81" s="321">
        <f t="shared" si="201"/>
        <v>0</v>
      </c>
      <c r="IZH81" s="321">
        <f t="shared" si="201"/>
        <v>0</v>
      </c>
      <c r="IZI81" s="321">
        <f t="shared" si="201"/>
        <v>0</v>
      </c>
      <c r="IZJ81" s="321">
        <f t="shared" si="201"/>
        <v>0</v>
      </c>
      <c r="IZK81" s="321">
        <f t="shared" si="201"/>
        <v>0</v>
      </c>
      <c r="IZL81" s="321">
        <f t="shared" si="201"/>
        <v>0</v>
      </c>
      <c r="IZM81" s="321">
        <f t="shared" si="201"/>
        <v>0</v>
      </c>
      <c r="IZN81" s="321">
        <f t="shared" si="201"/>
        <v>0</v>
      </c>
      <c r="IZO81" s="321">
        <f t="shared" si="201"/>
        <v>0</v>
      </c>
      <c r="IZP81" s="321">
        <f t="shared" si="201"/>
        <v>0</v>
      </c>
      <c r="IZQ81" s="321">
        <f t="shared" si="201"/>
        <v>0</v>
      </c>
      <c r="IZR81" s="321">
        <f t="shared" si="201"/>
        <v>0</v>
      </c>
      <c r="IZS81" s="321">
        <f t="shared" si="201"/>
        <v>0</v>
      </c>
      <c r="IZT81" s="321">
        <f t="shared" si="201"/>
        <v>0</v>
      </c>
      <c r="IZU81" s="321">
        <f t="shared" si="201"/>
        <v>0</v>
      </c>
      <c r="IZV81" s="321">
        <f t="shared" si="201"/>
        <v>0</v>
      </c>
      <c r="IZW81" s="321">
        <f t="shared" si="201"/>
        <v>0</v>
      </c>
      <c r="IZX81" s="321">
        <f t="shared" si="201"/>
        <v>0</v>
      </c>
      <c r="IZY81" s="321">
        <f t="shared" si="201"/>
        <v>0</v>
      </c>
      <c r="IZZ81" s="321">
        <f t="shared" si="201"/>
        <v>0</v>
      </c>
      <c r="JAA81" s="321">
        <f t="shared" si="201"/>
        <v>0</v>
      </c>
      <c r="JAB81" s="321">
        <f t="shared" si="201"/>
        <v>0</v>
      </c>
      <c r="JAC81" s="321">
        <f t="shared" si="201"/>
        <v>0</v>
      </c>
      <c r="JAD81" s="321">
        <f t="shared" si="201"/>
        <v>0</v>
      </c>
      <c r="JAE81" s="321">
        <f t="shared" si="201"/>
        <v>0</v>
      </c>
      <c r="JAF81" s="321">
        <f t="shared" si="201"/>
        <v>0</v>
      </c>
      <c r="JAG81" s="321">
        <f t="shared" si="201"/>
        <v>0</v>
      </c>
      <c r="JAH81" s="321">
        <f t="shared" si="201"/>
        <v>0</v>
      </c>
      <c r="JAI81" s="321">
        <f t="shared" si="201"/>
        <v>0</v>
      </c>
      <c r="JAJ81" s="321">
        <f t="shared" si="201"/>
        <v>0</v>
      </c>
      <c r="JAK81" s="321">
        <f t="shared" si="201"/>
        <v>0</v>
      </c>
      <c r="JAL81" s="321">
        <f t="shared" si="201"/>
        <v>0</v>
      </c>
      <c r="JAM81" s="321">
        <f t="shared" si="201"/>
        <v>0</v>
      </c>
      <c r="JAN81" s="321">
        <f t="shared" si="201"/>
        <v>0</v>
      </c>
      <c r="JAO81" s="321">
        <f t="shared" si="201"/>
        <v>0</v>
      </c>
      <c r="JAP81" s="321">
        <f>JAO81*8.5%*12</f>
        <v>0</v>
      </c>
      <c r="JAQ81" s="321">
        <f t="shared" si="202"/>
        <v>0</v>
      </c>
      <c r="JAR81" s="321">
        <f t="shared" si="202"/>
        <v>0</v>
      </c>
      <c r="JAS81" s="321">
        <f t="shared" si="202"/>
        <v>0</v>
      </c>
      <c r="JAT81" s="321">
        <f t="shared" si="202"/>
        <v>0</v>
      </c>
      <c r="JAU81" s="321">
        <f t="shared" si="202"/>
        <v>0</v>
      </c>
      <c r="JAV81" s="321">
        <f t="shared" si="202"/>
        <v>0</v>
      </c>
      <c r="JAW81" s="321">
        <f t="shared" si="202"/>
        <v>0</v>
      </c>
      <c r="JAX81" s="321">
        <f t="shared" si="202"/>
        <v>0</v>
      </c>
      <c r="JAY81" s="321">
        <f t="shared" si="202"/>
        <v>0</v>
      </c>
      <c r="JAZ81" s="321">
        <f t="shared" si="202"/>
        <v>0</v>
      </c>
      <c r="JBA81" s="321">
        <f t="shared" si="202"/>
        <v>0</v>
      </c>
      <c r="JBB81" s="321">
        <f t="shared" si="202"/>
        <v>0</v>
      </c>
      <c r="JBC81" s="321">
        <f t="shared" si="202"/>
        <v>0</v>
      </c>
      <c r="JBD81" s="321">
        <f t="shared" si="202"/>
        <v>0</v>
      </c>
      <c r="JBE81" s="321">
        <f t="shared" si="202"/>
        <v>0</v>
      </c>
      <c r="JBF81" s="321">
        <f t="shared" si="202"/>
        <v>0</v>
      </c>
      <c r="JBG81" s="321">
        <f t="shared" si="202"/>
        <v>0</v>
      </c>
      <c r="JBH81" s="321">
        <f t="shared" si="202"/>
        <v>0</v>
      </c>
      <c r="JBI81" s="321">
        <f t="shared" si="202"/>
        <v>0</v>
      </c>
      <c r="JBJ81" s="321">
        <f t="shared" si="202"/>
        <v>0</v>
      </c>
      <c r="JBK81" s="321">
        <f t="shared" si="202"/>
        <v>0</v>
      </c>
      <c r="JBL81" s="321">
        <f t="shared" si="202"/>
        <v>0</v>
      </c>
      <c r="JBM81" s="321">
        <f t="shared" si="202"/>
        <v>0</v>
      </c>
      <c r="JBN81" s="321">
        <f t="shared" si="202"/>
        <v>0</v>
      </c>
      <c r="JBO81" s="321">
        <f t="shared" si="202"/>
        <v>0</v>
      </c>
      <c r="JBP81" s="321">
        <f t="shared" si="202"/>
        <v>0</v>
      </c>
      <c r="JBQ81" s="321">
        <f t="shared" si="202"/>
        <v>0</v>
      </c>
      <c r="JBR81" s="321">
        <f t="shared" si="202"/>
        <v>0</v>
      </c>
      <c r="JBS81" s="321">
        <f t="shared" si="202"/>
        <v>0</v>
      </c>
      <c r="JBT81" s="321">
        <f t="shared" si="202"/>
        <v>0</v>
      </c>
      <c r="JBU81" s="321">
        <f t="shared" si="202"/>
        <v>0</v>
      </c>
      <c r="JBV81" s="321">
        <f t="shared" si="202"/>
        <v>0</v>
      </c>
      <c r="JBW81" s="321">
        <f t="shared" si="202"/>
        <v>0</v>
      </c>
      <c r="JBX81" s="321">
        <f t="shared" si="202"/>
        <v>0</v>
      </c>
      <c r="JBY81" s="321">
        <f t="shared" si="202"/>
        <v>0</v>
      </c>
      <c r="JBZ81" s="321">
        <f t="shared" si="202"/>
        <v>0</v>
      </c>
      <c r="JCA81" s="321">
        <f t="shared" si="202"/>
        <v>0</v>
      </c>
      <c r="JCB81" s="321">
        <f t="shared" si="202"/>
        <v>0</v>
      </c>
      <c r="JCC81" s="321">
        <f t="shared" si="202"/>
        <v>0</v>
      </c>
      <c r="JCD81" s="321">
        <f t="shared" si="202"/>
        <v>0</v>
      </c>
      <c r="JCE81" s="321">
        <f t="shared" si="202"/>
        <v>0</v>
      </c>
      <c r="JCF81" s="321">
        <f t="shared" si="202"/>
        <v>0</v>
      </c>
      <c r="JCG81" s="321">
        <f t="shared" si="202"/>
        <v>0</v>
      </c>
      <c r="JCH81" s="321">
        <f t="shared" si="202"/>
        <v>0</v>
      </c>
      <c r="JCI81" s="321">
        <f t="shared" si="202"/>
        <v>0</v>
      </c>
      <c r="JCJ81" s="321">
        <f t="shared" si="202"/>
        <v>0</v>
      </c>
      <c r="JCK81" s="321">
        <f t="shared" si="202"/>
        <v>0</v>
      </c>
      <c r="JCL81" s="321">
        <f t="shared" si="202"/>
        <v>0</v>
      </c>
      <c r="JCM81" s="321">
        <f t="shared" si="202"/>
        <v>0</v>
      </c>
      <c r="JCN81" s="321">
        <f t="shared" si="202"/>
        <v>0</v>
      </c>
      <c r="JCO81" s="321">
        <f t="shared" si="202"/>
        <v>0</v>
      </c>
      <c r="JCP81" s="321">
        <f t="shared" si="202"/>
        <v>0</v>
      </c>
      <c r="JCQ81" s="321">
        <f t="shared" si="202"/>
        <v>0</v>
      </c>
      <c r="JCR81" s="321">
        <f t="shared" si="202"/>
        <v>0</v>
      </c>
      <c r="JCS81" s="321">
        <f t="shared" si="202"/>
        <v>0</v>
      </c>
      <c r="JCT81" s="321">
        <f t="shared" si="202"/>
        <v>0</v>
      </c>
      <c r="JCU81" s="321">
        <f t="shared" si="202"/>
        <v>0</v>
      </c>
      <c r="JCV81" s="321">
        <f t="shared" si="202"/>
        <v>0</v>
      </c>
      <c r="JCW81" s="321">
        <f t="shared" si="202"/>
        <v>0</v>
      </c>
      <c r="JCX81" s="321">
        <f t="shared" si="202"/>
        <v>0</v>
      </c>
      <c r="JCY81" s="321">
        <f t="shared" si="202"/>
        <v>0</v>
      </c>
      <c r="JCZ81" s="321">
        <f t="shared" si="202"/>
        <v>0</v>
      </c>
      <c r="JDA81" s="321">
        <f t="shared" si="202"/>
        <v>0</v>
      </c>
      <c r="JDB81" s="321">
        <f>JDA81*8.5%*12</f>
        <v>0</v>
      </c>
      <c r="JDC81" s="321">
        <f t="shared" si="203"/>
        <v>0</v>
      </c>
      <c r="JDD81" s="321">
        <f t="shared" si="203"/>
        <v>0</v>
      </c>
      <c r="JDE81" s="321">
        <f t="shared" si="203"/>
        <v>0</v>
      </c>
      <c r="JDF81" s="321">
        <f t="shared" si="203"/>
        <v>0</v>
      </c>
      <c r="JDG81" s="321">
        <f t="shared" si="203"/>
        <v>0</v>
      </c>
      <c r="JDH81" s="321">
        <f t="shared" si="203"/>
        <v>0</v>
      </c>
      <c r="JDI81" s="321">
        <f t="shared" si="203"/>
        <v>0</v>
      </c>
      <c r="JDJ81" s="321">
        <f t="shared" si="203"/>
        <v>0</v>
      </c>
      <c r="JDK81" s="321">
        <f t="shared" si="203"/>
        <v>0</v>
      </c>
      <c r="JDL81" s="321">
        <f t="shared" si="203"/>
        <v>0</v>
      </c>
      <c r="JDM81" s="321">
        <f t="shared" si="203"/>
        <v>0</v>
      </c>
      <c r="JDN81" s="321">
        <f t="shared" si="203"/>
        <v>0</v>
      </c>
      <c r="JDO81" s="321">
        <f t="shared" si="203"/>
        <v>0</v>
      </c>
      <c r="JDP81" s="321">
        <f t="shared" si="203"/>
        <v>0</v>
      </c>
      <c r="JDQ81" s="321">
        <f t="shared" si="203"/>
        <v>0</v>
      </c>
      <c r="JDR81" s="321">
        <f t="shared" si="203"/>
        <v>0</v>
      </c>
      <c r="JDS81" s="321">
        <f t="shared" si="203"/>
        <v>0</v>
      </c>
      <c r="JDT81" s="321">
        <f t="shared" si="203"/>
        <v>0</v>
      </c>
      <c r="JDU81" s="321">
        <f t="shared" si="203"/>
        <v>0</v>
      </c>
      <c r="JDV81" s="321">
        <f t="shared" si="203"/>
        <v>0</v>
      </c>
      <c r="JDW81" s="321">
        <f t="shared" si="203"/>
        <v>0</v>
      </c>
      <c r="JDX81" s="321">
        <f t="shared" si="203"/>
        <v>0</v>
      </c>
      <c r="JDY81" s="321">
        <f t="shared" si="203"/>
        <v>0</v>
      </c>
      <c r="JDZ81" s="321">
        <f t="shared" si="203"/>
        <v>0</v>
      </c>
      <c r="JEA81" s="321">
        <f t="shared" si="203"/>
        <v>0</v>
      </c>
      <c r="JEB81" s="321">
        <f t="shared" si="203"/>
        <v>0</v>
      </c>
      <c r="JEC81" s="321">
        <f t="shared" si="203"/>
        <v>0</v>
      </c>
      <c r="JED81" s="321">
        <f t="shared" si="203"/>
        <v>0</v>
      </c>
      <c r="JEE81" s="321">
        <f t="shared" si="203"/>
        <v>0</v>
      </c>
      <c r="JEF81" s="321">
        <f t="shared" si="203"/>
        <v>0</v>
      </c>
      <c r="JEG81" s="321">
        <f t="shared" si="203"/>
        <v>0</v>
      </c>
      <c r="JEH81" s="321">
        <f t="shared" si="203"/>
        <v>0</v>
      </c>
      <c r="JEI81" s="321">
        <f t="shared" si="203"/>
        <v>0</v>
      </c>
      <c r="JEJ81" s="321">
        <f t="shared" si="203"/>
        <v>0</v>
      </c>
      <c r="JEK81" s="321">
        <f t="shared" si="203"/>
        <v>0</v>
      </c>
      <c r="JEL81" s="321">
        <f t="shared" si="203"/>
        <v>0</v>
      </c>
      <c r="JEM81" s="321">
        <f t="shared" si="203"/>
        <v>0</v>
      </c>
      <c r="JEN81" s="321">
        <f t="shared" si="203"/>
        <v>0</v>
      </c>
      <c r="JEO81" s="321">
        <f t="shared" si="203"/>
        <v>0</v>
      </c>
      <c r="JEP81" s="321">
        <f t="shared" si="203"/>
        <v>0</v>
      </c>
      <c r="JEQ81" s="321">
        <f t="shared" si="203"/>
        <v>0</v>
      </c>
      <c r="JER81" s="321">
        <f t="shared" si="203"/>
        <v>0</v>
      </c>
      <c r="JES81" s="321">
        <f t="shared" si="203"/>
        <v>0</v>
      </c>
      <c r="JET81" s="321">
        <f t="shared" si="203"/>
        <v>0</v>
      </c>
      <c r="JEU81" s="321">
        <f t="shared" si="203"/>
        <v>0</v>
      </c>
      <c r="JEV81" s="321">
        <f t="shared" si="203"/>
        <v>0</v>
      </c>
      <c r="JEW81" s="321">
        <f t="shared" si="203"/>
        <v>0</v>
      </c>
      <c r="JEX81" s="321">
        <f t="shared" si="203"/>
        <v>0</v>
      </c>
      <c r="JEY81" s="321">
        <f t="shared" si="203"/>
        <v>0</v>
      </c>
      <c r="JEZ81" s="321">
        <f t="shared" si="203"/>
        <v>0</v>
      </c>
      <c r="JFA81" s="321">
        <f t="shared" si="203"/>
        <v>0</v>
      </c>
      <c r="JFB81" s="321">
        <f t="shared" si="203"/>
        <v>0</v>
      </c>
      <c r="JFC81" s="321">
        <f t="shared" si="203"/>
        <v>0</v>
      </c>
      <c r="JFD81" s="321">
        <f t="shared" si="203"/>
        <v>0</v>
      </c>
      <c r="JFE81" s="321">
        <f t="shared" si="203"/>
        <v>0</v>
      </c>
      <c r="JFF81" s="321">
        <f t="shared" si="203"/>
        <v>0</v>
      </c>
      <c r="JFG81" s="321">
        <f t="shared" si="203"/>
        <v>0</v>
      </c>
      <c r="JFH81" s="321">
        <f t="shared" si="203"/>
        <v>0</v>
      </c>
      <c r="JFI81" s="321">
        <f t="shared" si="203"/>
        <v>0</v>
      </c>
      <c r="JFJ81" s="321">
        <f t="shared" si="203"/>
        <v>0</v>
      </c>
      <c r="JFK81" s="321">
        <f t="shared" si="203"/>
        <v>0</v>
      </c>
      <c r="JFL81" s="321">
        <f t="shared" si="203"/>
        <v>0</v>
      </c>
      <c r="JFM81" s="321">
        <f t="shared" si="203"/>
        <v>0</v>
      </c>
      <c r="JFN81" s="321">
        <f>JFM81*8.5%*12</f>
        <v>0</v>
      </c>
      <c r="JFO81" s="321">
        <f t="shared" si="204"/>
        <v>0</v>
      </c>
      <c r="JFP81" s="321">
        <f t="shared" si="204"/>
        <v>0</v>
      </c>
      <c r="JFQ81" s="321">
        <f t="shared" si="204"/>
        <v>0</v>
      </c>
      <c r="JFR81" s="321">
        <f t="shared" si="204"/>
        <v>0</v>
      </c>
      <c r="JFS81" s="321">
        <f t="shared" si="204"/>
        <v>0</v>
      </c>
      <c r="JFT81" s="321">
        <f t="shared" si="204"/>
        <v>0</v>
      </c>
      <c r="JFU81" s="321">
        <f t="shared" si="204"/>
        <v>0</v>
      </c>
      <c r="JFV81" s="321">
        <f t="shared" si="204"/>
        <v>0</v>
      </c>
      <c r="JFW81" s="321">
        <f t="shared" si="204"/>
        <v>0</v>
      </c>
      <c r="JFX81" s="321">
        <f t="shared" si="204"/>
        <v>0</v>
      </c>
      <c r="JFY81" s="321">
        <f t="shared" si="204"/>
        <v>0</v>
      </c>
      <c r="JFZ81" s="321">
        <f t="shared" si="204"/>
        <v>0</v>
      </c>
      <c r="JGA81" s="321">
        <f t="shared" si="204"/>
        <v>0</v>
      </c>
      <c r="JGB81" s="321">
        <f t="shared" si="204"/>
        <v>0</v>
      </c>
      <c r="JGC81" s="321">
        <f t="shared" si="204"/>
        <v>0</v>
      </c>
      <c r="JGD81" s="321">
        <f t="shared" si="204"/>
        <v>0</v>
      </c>
      <c r="JGE81" s="321">
        <f t="shared" si="204"/>
        <v>0</v>
      </c>
      <c r="JGF81" s="321">
        <f t="shared" si="204"/>
        <v>0</v>
      </c>
      <c r="JGG81" s="321">
        <f t="shared" si="204"/>
        <v>0</v>
      </c>
      <c r="JGH81" s="321">
        <f t="shared" si="204"/>
        <v>0</v>
      </c>
      <c r="JGI81" s="321">
        <f t="shared" si="204"/>
        <v>0</v>
      </c>
      <c r="JGJ81" s="321">
        <f t="shared" si="204"/>
        <v>0</v>
      </c>
      <c r="JGK81" s="321">
        <f t="shared" si="204"/>
        <v>0</v>
      </c>
      <c r="JGL81" s="321">
        <f t="shared" si="204"/>
        <v>0</v>
      </c>
      <c r="JGM81" s="321">
        <f t="shared" si="204"/>
        <v>0</v>
      </c>
      <c r="JGN81" s="321">
        <f t="shared" si="204"/>
        <v>0</v>
      </c>
      <c r="JGO81" s="321">
        <f t="shared" si="204"/>
        <v>0</v>
      </c>
      <c r="JGP81" s="321">
        <f t="shared" si="204"/>
        <v>0</v>
      </c>
      <c r="JGQ81" s="321">
        <f t="shared" si="204"/>
        <v>0</v>
      </c>
      <c r="JGR81" s="321">
        <f t="shared" si="204"/>
        <v>0</v>
      </c>
      <c r="JGS81" s="321">
        <f t="shared" si="204"/>
        <v>0</v>
      </c>
      <c r="JGT81" s="321">
        <f t="shared" si="204"/>
        <v>0</v>
      </c>
      <c r="JGU81" s="321">
        <f t="shared" si="204"/>
        <v>0</v>
      </c>
      <c r="JGV81" s="321">
        <f t="shared" si="204"/>
        <v>0</v>
      </c>
      <c r="JGW81" s="321">
        <f t="shared" si="204"/>
        <v>0</v>
      </c>
      <c r="JGX81" s="321">
        <f t="shared" si="204"/>
        <v>0</v>
      </c>
      <c r="JGY81" s="321">
        <f t="shared" si="204"/>
        <v>0</v>
      </c>
      <c r="JGZ81" s="321">
        <f t="shared" si="204"/>
        <v>0</v>
      </c>
      <c r="JHA81" s="321">
        <f t="shared" si="204"/>
        <v>0</v>
      </c>
      <c r="JHB81" s="321">
        <f t="shared" si="204"/>
        <v>0</v>
      </c>
      <c r="JHC81" s="321">
        <f t="shared" si="204"/>
        <v>0</v>
      </c>
      <c r="JHD81" s="321">
        <f t="shared" si="204"/>
        <v>0</v>
      </c>
      <c r="JHE81" s="321">
        <f t="shared" si="204"/>
        <v>0</v>
      </c>
      <c r="JHF81" s="321">
        <f t="shared" si="204"/>
        <v>0</v>
      </c>
      <c r="JHG81" s="321">
        <f t="shared" si="204"/>
        <v>0</v>
      </c>
      <c r="JHH81" s="321">
        <f t="shared" si="204"/>
        <v>0</v>
      </c>
      <c r="JHI81" s="321">
        <f t="shared" si="204"/>
        <v>0</v>
      </c>
      <c r="JHJ81" s="321">
        <f t="shared" si="204"/>
        <v>0</v>
      </c>
      <c r="JHK81" s="321">
        <f t="shared" si="204"/>
        <v>0</v>
      </c>
      <c r="JHL81" s="321">
        <f t="shared" si="204"/>
        <v>0</v>
      </c>
      <c r="JHM81" s="321">
        <f t="shared" si="204"/>
        <v>0</v>
      </c>
      <c r="JHN81" s="321">
        <f t="shared" si="204"/>
        <v>0</v>
      </c>
      <c r="JHO81" s="321">
        <f t="shared" si="204"/>
        <v>0</v>
      </c>
      <c r="JHP81" s="321">
        <f t="shared" si="204"/>
        <v>0</v>
      </c>
      <c r="JHQ81" s="321">
        <f t="shared" si="204"/>
        <v>0</v>
      </c>
      <c r="JHR81" s="321">
        <f t="shared" si="204"/>
        <v>0</v>
      </c>
      <c r="JHS81" s="321">
        <f t="shared" si="204"/>
        <v>0</v>
      </c>
      <c r="JHT81" s="321">
        <f t="shared" si="204"/>
        <v>0</v>
      </c>
      <c r="JHU81" s="321">
        <f t="shared" si="204"/>
        <v>0</v>
      </c>
      <c r="JHV81" s="321">
        <f t="shared" si="204"/>
        <v>0</v>
      </c>
      <c r="JHW81" s="321">
        <f t="shared" si="204"/>
        <v>0</v>
      </c>
      <c r="JHX81" s="321">
        <f t="shared" si="204"/>
        <v>0</v>
      </c>
      <c r="JHY81" s="321">
        <f t="shared" si="204"/>
        <v>0</v>
      </c>
      <c r="JHZ81" s="321">
        <f>JHY81*8.5%*12</f>
        <v>0</v>
      </c>
      <c r="JIA81" s="321">
        <f t="shared" si="205"/>
        <v>0</v>
      </c>
      <c r="JIB81" s="321">
        <f t="shared" si="205"/>
        <v>0</v>
      </c>
      <c r="JIC81" s="321">
        <f t="shared" si="205"/>
        <v>0</v>
      </c>
      <c r="JID81" s="321">
        <f t="shared" si="205"/>
        <v>0</v>
      </c>
      <c r="JIE81" s="321">
        <f t="shared" si="205"/>
        <v>0</v>
      </c>
      <c r="JIF81" s="321">
        <f t="shared" si="205"/>
        <v>0</v>
      </c>
      <c r="JIG81" s="321">
        <f t="shared" si="205"/>
        <v>0</v>
      </c>
      <c r="JIH81" s="321">
        <f t="shared" si="205"/>
        <v>0</v>
      </c>
      <c r="JII81" s="321">
        <f t="shared" si="205"/>
        <v>0</v>
      </c>
      <c r="JIJ81" s="321">
        <f t="shared" si="205"/>
        <v>0</v>
      </c>
      <c r="JIK81" s="321">
        <f t="shared" si="205"/>
        <v>0</v>
      </c>
      <c r="JIL81" s="321">
        <f t="shared" si="205"/>
        <v>0</v>
      </c>
      <c r="JIM81" s="321">
        <f t="shared" si="205"/>
        <v>0</v>
      </c>
      <c r="JIN81" s="321">
        <f t="shared" si="205"/>
        <v>0</v>
      </c>
      <c r="JIO81" s="321">
        <f t="shared" si="205"/>
        <v>0</v>
      </c>
      <c r="JIP81" s="321">
        <f t="shared" si="205"/>
        <v>0</v>
      </c>
      <c r="JIQ81" s="321">
        <f t="shared" si="205"/>
        <v>0</v>
      </c>
      <c r="JIR81" s="321">
        <f t="shared" si="205"/>
        <v>0</v>
      </c>
      <c r="JIS81" s="321">
        <f t="shared" si="205"/>
        <v>0</v>
      </c>
      <c r="JIT81" s="321">
        <f t="shared" si="205"/>
        <v>0</v>
      </c>
      <c r="JIU81" s="321">
        <f t="shared" si="205"/>
        <v>0</v>
      </c>
      <c r="JIV81" s="321">
        <f t="shared" si="205"/>
        <v>0</v>
      </c>
      <c r="JIW81" s="321">
        <f t="shared" si="205"/>
        <v>0</v>
      </c>
      <c r="JIX81" s="321">
        <f t="shared" si="205"/>
        <v>0</v>
      </c>
      <c r="JIY81" s="321">
        <f t="shared" si="205"/>
        <v>0</v>
      </c>
      <c r="JIZ81" s="321">
        <f t="shared" si="205"/>
        <v>0</v>
      </c>
      <c r="JJA81" s="321">
        <f t="shared" si="205"/>
        <v>0</v>
      </c>
      <c r="JJB81" s="321">
        <f t="shared" si="205"/>
        <v>0</v>
      </c>
      <c r="JJC81" s="321">
        <f t="shared" si="205"/>
        <v>0</v>
      </c>
      <c r="JJD81" s="321">
        <f t="shared" si="205"/>
        <v>0</v>
      </c>
      <c r="JJE81" s="321">
        <f t="shared" si="205"/>
        <v>0</v>
      </c>
      <c r="JJF81" s="321">
        <f t="shared" si="205"/>
        <v>0</v>
      </c>
      <c r="JJG81" s="321">
        <f t="shared" si="205"/>
        <v>0</v>
      </c>
      <c r="JJH81" s="321">
        <f t="shared" si="205"/>
        <v>0</v>
      </c>
      <c r="JJI81" s="321">
        <f t="shared" si="205"/>
        <v>0</v>
      </c>
      <c r="JJJ81" s="321">
        <f t="shared" si="205"/>
        <v>0</v>
      </c>
      <c r="JJK81" s="321">
        <f t="shared" si="205"/>
        <v>0</v>
      </c>
      <c r="JJL81" s="321">
        <f t="shared" si="205"/>
        <v>0</v>
      </c>
      <c r="JJM81" s="321">
        <f t="shared" si="205"/>
        <v>0</v>
      </c>
      <c r="JJN81" s="321">
        <f t="shared" si="205"/>
        <v>0</v>
      </c>
      <c r="JJO81" s="321">
        <f t="shared" si="205"/>
        <v>0</v>
      </c>
      <c r="JJP81" s="321">
        <f t="shared" si="205"/>
        <v>0</v>
      </c>
      <c r="JJQ81" s="321">
        <f t="shared" si="205"/>
        <v>0</v>
      </c>
      <c r="JJR81" s="321">
        <f t="shared" si="205"/>
        <v>0</v>
      </c>
      <c r="JJS81" s="321">
        <f t="shared" si="205"/>
        <v>0</v>
      </c>
      <c r="JJT81" s="321">
        <f t="shared" si="205"/>
        <v>0</v>
      </c>
      <c r="JJU81" s="321">
        <f t="shared" si="205"/>
        <v>0</v>
      </c>
      <c r="JJV81" s="321">
        <f t="shared" si="205"/>
        <v>0</v>
      </c>
      <c r="JJW81" s="321">
        <f t="shared" si="205"/>
        <v>0</v>
      </c>
      <c r="JJX81" s="321">
        <f t="shared" si="205"/>
        <v>0</v>
      </c>
      <c r="JJY81" s="321">
        <f t="shared" si="205"/>
        <v>0</v>
      </c>
      <c r="JJZ81" s="321">
        <f t="shared" si="205"/>
        <v>0</v>
      </c>
      <c r="JKA81" s="321">
        <f t="shared" si="205"/>
        <v>0</v>
      </c>
      <c r="JKB81" s="321">
        <f t="shared" si="205"/>
        <v>0</v>
      </c>
      <c r="JKC81" s="321">
        <f t="shared" si="205"/>
        <v>0</v>
      </c>
      <c r="JKD81" s="321">
        <f t="shared" si="205"/>
        <v>0</v>
      </c>
      <c r="JKE81" s="321">
        <f t="shared" si="205"/>
        <v>0</v>
      </c>
      <c r="JKF81" s="321">
        <f t="shared" si="205"/>
        <v>0</v>
      </c>
      <c r="JKG81" s="321">
        <f t="shared" si="205"/>
        <v>0</v>
      </c>
      <c r="JKH81" s="321">
        <f t="shared" si="205"/>
        <v>0</v>
      </c>
      <c r="JKI81" s="321">
        <f t="shared" si="205"/>
        <v>0</v>
      </c>
      <c r="JKJ81" s="321">
        <f t="shared" si="205"/>
        <v>0</v>
      </c>
      <c r="JKK81" s="321">
        <f t="shared" si="205"/>
        <v>0</v>
      </c>
      <c r="JKL81" s="321">
        <f>JKK81*8.5%*12</f>
        <v>0</v>
      </c>
      <c r="JKM81" s="321">
        <f t="shared" si="206"/>
        <v>0</v>
      </c>
      <c r="JKN81" s="321">
        <f t="shared" si="206"/>
        <v>0</v>
      </c>
      <c r="JKO81" s="321">
        <f t="shared" si="206"/>
        <v>0</v>
      </c>
      <c r="JKP81" s="321">
        <f t="shared" si="206"/>
        <v>0</v>
      </c>
      <c r="JKQ81" s="321">
        <f t="shared" si="206"/>
        <v>0</v>
      </c>
      <c r="JKR81" s="321">
        <f t="shared" si="206"/>
        <v>0</v>
      </c>
      <c r="JKS81" s="321">
        <f t="shared" si="206"/>
        <v>0</v>
      </c>
      <c r="JKT81" s="321">
        <f t="shared" si="206"/>
        <v>0</v>
      </c>
      <c r="JKU81" s="321">
        <f t="shared" si="206"/>
        <v>0</v>
      </c>
      <c r="JKV81" s="321">
        <f t="shared" si="206"/>
        <v>0</v>
      </c>
      <c r="JKW81" s="321">
        <f t="shared" si="206"/>
        <v>0</v>
      </c>
      <c r="JKX81" s="321">
        <f t="shared" si="206"/>
        <v>0</v>
      </c>
      <c r="JKY81" s="321">
        <f t="shared" si="206"/>
        <v>0</v>
      </c>
      <c r="JKZ81" s="321">
        <f t="shared" si="206"/>
        <v>0</v>
      </c>
      <c r="JLA81" s="321">
        <f t="shared" si="206"/>
        <v>0</v>
      </c>
      <c r="JLB81" s="321">
        <f t="shared" si="206"/>
        <v>0</v>
      </c>
      <c r="JLC81" s="321">
        <f t="shared" si="206"/>
        <v>0</v>
      </c>
      <c r="JLD81" s="321">
        <f t="shared" si="206"/>
        <v>0</v>
      </c>
      <c r="JLE81" s="321">
        <f t="shared" si="206"/>
        <v>0</v>
      </c>
      <c r="JLF81" s="321">
        <f t="shared" si="206"/>
        <v>0</v>
      </c>
      <c r="JLG81" s="321">
        <f t="shared" si="206"/>
        <v>0</v>
      </c>
      <c r="JLH81" s="321">
        <f t="shared" si="206"/>
        <v>0</v>
      </c>
      <c r="JLI81" s="321">
        <f t="shared" si="206"/>
        <v>0</v>
      </c>
      <c r="JLJ81" s="321">
        <f t="shared" si="206"/>
        <v>0</v>
      </c>
      <c r="JLK81" s="321">
        <f t="shared" si="206"/>
        <v>0</v>
      </c>
      <c r="JLL81" s="321">
        <f t="shared" si="206"/>
        <v>0</v>
      </c>
      <c r="JLM81" s="321">
        <f t="shared" si="206"/>
        <v>0</v>
      </c>
      <c r="JLN81" s="321">
        <f t="shared" si="206"/>
        <v>0</v>
      </c>
      <c r="JLO81" s="321">
        <f t="shared" si="206"/>
        <v>0</v>
      </c>
      <c r="JLP81" s="321">
        <f t="shared" si="206"/>
        <v>0</v>
      </c>
      <c r="JLQ81" s="321">
        <f t="shared" si="206"/>
        <v>0</v>
      </c>
      <c r="JLR81" s="321">
        <f t="shared" si="206"/>
        <v>0</v>
      </c>
      <c r="JLS81" s="321">
        <f t="shared" si="206"/>
        <v>0</v>
      </c>
      <c r="JLT81" s="321">
        <f t="shared" si="206"/>
        <v>0</v>
      </c>
      <c r="JLU81" s="321">
        <f t="shared" si="206"/>
        <v>0</v>
      </c>
      <c r="JLV81" s="321">
        <f t="shared" si="206"/>
        <v>0</v>
      </c>
      <c r="JLW81" s="321">
        <f t="shared" si="206"/>
        <v>0</v>
      </c>
      <c r="JLX81" s="321">
        <f t="shared" si="206"/>
        <v>0</v>
      </c>
      <c r="JLY81" s="321">
        <f t="shared" si="206"/>
        <v>0</v>
      </c>
      <c r="JLZ81" s="321">
        <f t="shared" si="206"/>
        <v>0</v>
      </c>
      <c r="JMA81" s="321">
        <f t="shared" si="206"/>
        <v>0</v>
      </c>
      <c r="JMB81" s="321">
        <f t="shared" si="206"/>
        <v>0</v>
      </c>
      <c r="JMC81" s="321">
        <f t="shared" si="206"/>
        <v>0</v>
      </c>
      <c r="JMD81" s="321">
        <f t="shared" si="206"/>
        <v>0</v>
      </c>
      <c r="JME81" s="321">
        <f t="shared" si="206"/>
        <v>0</v>
      </c>
      <c r="JMF81" s="321">
        <f t="shared" si="206"/>
        <v>0</v>
      </c>
      <c r="JMG81" s="321">
        <f t="shared" si="206"/>
        <v>0</v>
      </c>
      <c r="JMH81" s="321">
        <f t="shared" si="206"/>
        <v>0</v>
      </c>
      <c r="JMI81" s="321">
        <f t="shared" si="206"/>
        <v>0</v>
      </c>
      <c r="JMJ81" s="321">
        <f t="shared" si="206"/>
        <v>0</v>
      </c>
      <c r="JMK81" s="321">
        <f t="shared" si="206"/>
        <v>0</v>
      </c>
      <c r="JML81" s="321">
        <f t="shared" si="206"/>
        <v>0</v>
      </c>
      <c r="JMM81" s="321">
        <f t="shared" si="206"/>
        <v>0</v>
      </c>
      <c r="JMN81" s="321">
        <f t="shared" si="206"/>
        <v>0</v>
      </c>
      <c r="JMO81" s="321">
        <f t="shared" si="206"/>
        <v>0</v>
      </c>
      <c r="JMP81" s="321">
        <f t="shared" si="206"/>
        <v>0</v>
      </c>
      <c r="JMQ81" s="321">
        <f t="shared" si="206"/>
        <v>0</v>
      </c>
      <c r="JMR81" s="321">
        <f t="shared" si="206"/>
        <v>0</v>
      </c>
      <c r="JMS81" s="321">
        <f t="shared" si="206"/>
        <v>0</v>
      </c>
      <c r="JMT81" s="321">
        <f t="shared" si="206"/>
        <v>0</v>
      </c>
      <c r="JMU81" s="321">
        <f t="shared" si="206"/>
        <v>0</v>
      </c>
      <c r="JMV81" s="321">
        <f t="shared" si="206"/>
        <v>0</v>
      </c>
      <c r="JMW81" s="321">
        <f t="shared" si="206"/>
        <v>0</v>
      </c>
      <c r="JMX81" s="321">
        <f>JMW81*8.5%*12</f>
        <v>0</v>
      </c>
      <c r="JMY81" s="321">
        <f t="shared" si="207"/>
        <v>0</v>
      </c>
      <c r="JMZ81" s="321">
        <f t="shared" si="207"/>
        <v>0</v>
      </c>
      <c r="JNA81" s="321">
        <f t="shared" si="207"/>
        <v>0</v>
      </c>
      <c r="JNB81" s="321">
        <f t="shared" si="207"/>
        <v>0</v>
      </c>
      <c r="JNC81" s="321">
        <f t="shared" si="207"/>
        <v>0</v>
      </c>
      <c r="JND81" s="321">
        <f t="shared" si="207"/>
        <v>0</v>
      </c>
      <c r="JNE81" s="321">
        <f t="shared" si="207"/>
        <v>0</v>
      </c>
      <c r="JNF81" s="321">
        <f t="shared" si="207"/>
        <v>0</v>
      </c>
      <c r="JNG81" s="321">
        <f t="shared" si="207"/>
        <v>0</v>
      </c>
      <c r="JNH81" s="321">
        <f t="shared" si="207"/>
        <v>0</v>
      </c>
      <c r="JNI81" s="321">
        <f t="shared" si="207"/>
        <v>0</v>
      </c>
      <c r="JNJ81" s="321">
        <f t="shared" si="207"/>
        <v>0</v>
      </c>
      <c r="JNK81" s="321">
        <f t="shared" si="207"/>
        <v>0</v>
      </c>
      <c r="JNL81" s="321">
        <f t="shared" si="207"/>
        <v>0</v>
      </c>
      <c r="JNM81" s="321">
        <f t="shared" si="207"/>
        <v>0</v>
      </c>
      <c r="JNN81" s="321">
        <f t="shared" si="207"/>
        <v>0</v>
      </c>
      <c r="JNO81" s="321">
        <f t="shared" si="207"/>
        <v>0</v>
      </c>
      <c r="JNP81" s="321">
        <f t="shared" si="207"/>
        <v>0</v>
      </c>
      <c r="JNQ81" s="321">
        <f t="shared" si="207"/>
        <v>0</v>
      </c>
      <c r="JNR81" s="321">
        <f t="shared" si="207"/>
        <v>0</v>
      </c>
      <c r="JNS81" s="321">
        <f t="shared" si="207"/>
        <v>0</v>
      </c>
      <c r="JNT81" s="321">
        <f t="shared" si="207"/>
        <v>0</v>
      </c>
      <c r="JNU81" s="321">
        <f t="shared" si="207"/>
        <v>0</v>
      </c>
      <c r="JNV81" s="321">
        <f t="shared" si="207"/>
        <v>0</v>
      </c>
      <c r="JNW81" s="321">
        <f t="shared" si="207"/>
        <v>0</v>
      </c>
      <c r="JNX81" s="321">
        <f t="shared" si="207"/>
        <v>0</v>
      </c>
      <c r="JNY81" s="321">
        <f t="shared" si="207"/>
        <v>0</v>
      </c>
      <c r="JNZ81" s="321">
        <f t="shared" si="207"/>
        <v>0</v>
      </c>
      <c r="JOA81" s="321">
        <f t="shared" si="207"/>
        <v>0</v>
      </c>
      <c r="JOB81" s="321">
        <f t="shared" si="207"/>
        <v>0</v>
      </c>
      <c r="JOC81" s="321">
        <f t="shared" si="207"/>
        <v>0</v>
      </c>
      <c r="JOD81" s="321">
        <f t="shared" si="207"/>
        <v>0</v>
      </c>
      <c r="JOE81" s="321">
        <f t="shared" si="207"/>
        <v>0</v>
      </c>
      <c r="JOF81" s="321">
        <f t="shared" si="207"/>
        <v>0</v>
      </c>
      <c r="JOG81" s="321">
        <f t="shared" si="207"/>
        <v>0</v>
      </c>
      <c r="JOH81" s="321">
        <f t="shared" si="207"/>
        <v>0</v>
      </c>
      <c r="JOI81" s="321">
        <f t="shared" si="207"/>
        <v>0</v>
      </c>
      <c r="JOJ81" s="321">
        <f t="shared" si="207"/>
        <v>0</v>
      </c>
      <c r="JOK81" s="321">
        <f t="shared" si="207"/>
        <v>0</v>
      </c>
      <c r="JOL81" s="321">
        <f t="shared" si="207"/>
        <v>0</v>
      </c>
      <c r="JOM81" s="321">
        <f t="shared" si="207"/>
        <v>0</v>
      </c>
      <c r="JON81" s="321">
        <f t="shared" si="207"/>
        <v>0</v>
      </c>
      <c r="JOO81" s="321">
        <f t="shared" si="207"/>
        <v>0</v>
      </c>
      <c r="JOP81" s="321">
        <f t="shared" si="207"/>
        <v>0</v>
      </c>
      <c r="JOQ81" s="321">
        <f t="shared" si="207"/>
        <v>0</v>
      </c>
      <c r="JOR81" s="321">
        <f t="shared" si="207"/>
        <v>0</v>
      </c>
      <c r="JOS81" s="321">
        <f t="shared" si="207"/>
        <v>0</v>
      </c>
      <c r="JOT81" s="321">
        <f t="shared" si="207"/>
        <v>0</v>
      </c>
      <c r="JOU81" s="321">
        <f t="shared" si="207"/>
        <v>0</v>
      </c>
      <c r="JOV81" s="321">
        <f t="shared" si="207"/>
        <v>0</v>
      </c>
      <c r="JOW81" s="321">
        <f t="shared" si="207"/>
        <v>0</v>
      </c>
      <c r="JOX81" s="321">
        <f t="shared" si="207"/>
        <v>0</v>
      </c>
      <c r="JOY81" s="321">
        <f t="shared" si="207"/>
        <v>0</v>
      </c>
      <c r="JOZ81" s="321">
        <f t="shared" si="207"/>
        <v>0</v>
      </c>
      <c r="JPA81" s="321">
        <f t="shared" si="207"/>
        <v>0</v>
      </c>
      <c r="JPB81" s="321">
        <f t="shared" si="207"/>
        <v>0</v>
      </c>
      <c r="JPC81" s="321">
        <f t="shared" si="207"/>
        <v>0</v>
      </c>
      <c r="JPD81" s="321">
        <f t="shared" si="207"/>
        <v>0</v>
      </c>
      <c r="JPE81" s="321">
        <f t="shared" si="207"/>
        <v>0</v>
      </c>
      <c r="JPF81" s="321">
        <f t="shared" si="207"/>
        <v>0</v>
      </c>
      <c r="JPG81" s="321">
        <f t="shared" si="207"/>
        <v>0</v>
      </c>
      <c r="JPH81" s="321">
        <f t="shared" si="207"/>
        <v>0</v>
      </c>
      <c r="JPI81" s="321">
        <f t="shared" si="207"/>
        <v>0</v>
      </c>
      <c r="JPJ81" s="321">
        <f>JPI81*8.5%*12</f>
        <v>0</v>
      </c>
      <c r="JPK81" s="321">
        <f t="shared" si="208"/>
        <v>0</v>
      </c>
      <c r="JPL81" s="321">
        <f t="shared" si="208"/>
        <v>0</v>
      </c>
      <c r="JPM81" s="321">
        <f t="shared" si="208"/>
        <v>0</v>
      </c>
      <c r="JPN81" s="321">
        <f t="shared" si="208"/>
        <v>0</v>
      </c>
      <c r="JPO81" s="321">
        <f t="shared" si="208"/>
        <v>0</v>
      </c>
      <c r="JPP81" s="321">
        <f t="shared" si="208"/>
        <v>0</v>
      </c>
      <c r="JPQ81" s="321">
        <f t="shared" si="208"/>
        <v>0</v>
      </c>
      <c r="JPR81" s="321">
        <f t="shared" si="208"/>
        <v>0</v>
      </c>
      <c r="JPS81" s="321">
        <f t="shared" si="208"/>
        <v>0</v>
      </c>
      <c r="JPT81" s="321">
        <f t="shared" si="208"/>
        <v>0</v>
      </c>
      <c r="JPU81" s="321">
        <f t="shared" si="208"/>
        <v>0</v>
      </c>
      <c r="JPV81" s="321">
        <f t="shared" si="208"/>
        <v>0</v>
      </c>
      <c r="JPW81" s="321">
        <f t="shared" si="208"/>
        <v>0</v>
      </c>
      <c r="JPX81" s="321">
        <f t="shared" si="208"/>
        <v>0</v>
      </c>
      <c r="JPY81" s="321">
        <f t="shared" si="208"/>
        <v>0</v>
      </c>
      <c r="JPZ81" s="321">
        <f t="shared" si="208"/>
        <v>0</v>
      </c>
      <c r="JQA81" s="321">
        <f t="shared" si="208"/>
        <v>0</v>
      </c>
      <c r="JQB81" s="321">
        <f t="shared" si="208"/>
        <v>0</v>
      </c>
      <c r="JQC81" s="321">
        <f t="shared" si="208"/>
        <v>0</v>
      </c>
      <c r="JQD81" s="321">
        <f t="shared" si="208"/>
        <v>0</v>
      </c>
      <c r="JQE81" s="321">
        <f t="shared" si="208"/>
        <v>0</v>
      </c>
      <c r="JQF81" s="321">
        <f t="shared" si="208"/>
        <v>0</v>
      </c>
      <c r="JQG81" s="321">
        <f t="shared" si="208"/>
        <v>0</v>
      </c>
      <c r="JQH81" s="321">
        <f t="shared" si="208"/>
        <v>0</v>
      </c>
      <c r="JQI81" s="321">
        <f t="shared" si="208"/>
        <v>0</v>
      </c>
      <c r="JQJ81" s="321">
        <f t="shared" si="208"/>
        <v>0</v>
      </c>
      <c r="JQK81" s="321">
        <f t="shared" si="208"/>
        <v>0</v>
      </c>
      <c r="JQL81" s="321">
        <f t="shared" si="208"/>
        <v>0</v>
      </c>
      <c r="JQM81" s="321">
        <f t="shared" si="208"/>
        <v>0</v>
      </c>
      <c r="JQN81" s="321">
        <f t="shared" si="208"/>
        <v>0</v>
      </c>
      <c r="JQO81" s="321">
        <f t="shared" si="208"/>
        <v>0</v>
      </c>
      <c r="JQP81" s="321">
        <f t="shared" si="208"/>
        <v>0</v>
      </c>
      <c r="JQQ81" s="321">
        <f t="shared" si="208"/>
        <v>0</v>
      </c>
      <c r="JQR81" s="321">
        <f t="shared" si="208"/>
        <v>0</v>
      </c>
      <c r="JQS81" s="321">
        <f t="shared" si="208"/>
        <v>0</v>
      </c>
      <c r="JQT81" s="321">
        <f t="shared" si="208"/>
        <v>0</v>
      </c>
      <c r="JQU81" s="321">
        <f t="shared" si="208"/>
        <v>0</v>
      </c>
      <c r="JQV81" s="321">
        <f t="shared" si="208"/>
        <v>0</v>
      </c>
      <c r="JQW81" s="321">
        <f t="shared" si="208"/>
        <v>0</v>
      </c>
      <c r="JQX81" s="321">
        <f t="shared" si="208"/>
        <v>0</v>
      </c>
      <c r="JQY81" s="321">
        <f t="shared" si="208"/>
        <v>0</v>
      </c>
      <c r="JQZ81" s="321">
        <f t="shared" si="208"/>
        <v>0</v>
      </c>
      <c r="JRA81" s="321">
        <f t="shared" si="208"/>
        <v>0</v>
      </c>
      <c r="JRB81" s="321">
        <f t="shared" si="208"/>
        <v>0</v>
      </c>
      <c r="JRC81" s="321">
        <f t="shared" si="208"/>
        <v>0</v>
      </c>
      <c r="JRD81" s="321">
        <f t="shared" si="208"/>
        <v>0</v>
      </c>
      <c r="JRE81" s="321">
        <f t="shared" si="208"/>
        <v>0</v>
      </c>
      <c r="JRF81" s="321">
        <f t="shared" si="208"/>
        <v>0</v>
      </c>
      <c r="JRG81" s="321">
        <f t="shared" si="208"/>
        <v>0</v>
      </c>
      <c r="JRH81" s="321">
        <f t="shared" si="208"/>
        <v>0</v>
      </c>
      <c r="JRI81" s="321">
        <f t="shared" si="208"/>
        <v>0</v>
      </c>
      <c r="JRJ81" s="321">
        <f t="shared" si="208"/>
        <v>0</v>
      </c>
      <c r="JRK81" s="321">
        <f t="shared" si="208"/>
        <v>0</v>
      </c>
      <c r="JRL81" s="321">
        <f t="shared" si="208"/>
        <v>0</v>
      </c>
      <c r="JRM81" s="321">
        <f t="shared" si="208"/>
        <v>0</v>
      </c>
      <c r="JRN81" s="321">
        <f t="shared" si="208"/>
        <v>0</v>
      </c>
      <c r="JRO81" s="321">
        <f t="shared" si="208"/>
        <v>0</v>
      </c>
      <c r="JRP81" s="321">
        <f t="shared" si="208"/>
        <v>0</v>
      </c>
      <c r="JRQ81" s="321">
        <f t="shared" si="208"/>
        <v>0</v>
      </c>
      <c r="JRR81" s="321">
        <f t="shared" si="208"/>
        <v>0</v>
      </c>
      <c r="JRS81" s="321">
        <f t="shared" si="208"/>
        <v>0</v>
      </c>
      <c r="JRT81" s="321">
        <f t="shared" si="208"/>
        <v>0</v>
      </c>
      <c r="JRU81" s="321">
        <f t="shared" si="208"/>
        <v>0</v>
      </c>
      <c r="JRV81" s="321">
        <f>JRU81*8.5%*12</f>
        <v>0</v>
      </c>
      <c r="JRW81" s="321">
        <f t="shared" si="209"/>
        <v>0</v>
      </c>
      <c r="JRX81" s="321">
        <f t="shared" si="209"/>
        <v>0</v>
      </c>
      <c r="JRY81" s="321">
        <f t="shared" si="209"/>
        <v>0</v>
      </c>
      <c r="JRZ81" s="321">
        <f t="shared" si="209"/>
        <v>0</v>
      </c>
      <c r="JSA81" s="321">
        <f t="shared" si="209"/>
        <v>0</v>
      </c>
      <c r="JSB81" s="321">
        <f t="shared" si="209"/>
        <v>0</v>
      </c>
      <c r="JSC81" s="321">
        <f t="shared" si="209"/>
        <v>0</v>
      </c>
      <c r="JSD81" s="321">
        <f t="shared" si="209"/>
        <v>0</v>
      </c>
      <c r="JSE81" s="321">
        <f t="shared" si="209"/>
        <v>0</v>
      </c>
      <c r="JSF81" s="321">
        <f t="shared" si="209"/>
        <v>0</v>
      </c>
      <c r="JSG81" s="321">
        <f t="shared" si="209"/>
        <v>0</v>
      </c>
      <c r="JSH81" s="321">
        <f t="shared" si="209"/>
        <v>0</v>
      </c>
      <c r="JSI81" s="321">
        <f t="shared" si="209"/>
        <v>0</v>
      </c>
      <c r="JSJ81" s="321">
        <f t="shared" si="209"/>
        <v>0</v>
      </c>
      <c r="JSK81" s="321">
        <f t="shared" si="209"/>
        <v>0</v>
      </c>
      <c r="JSL81" s="321">
        <f t="shared" si="209"/>
        <v>0</v>
      </c>
      <c r="JSM81" s="321">
        <f t="shared" si="209"/>
        <v>0</v>
      </c>
      <c r="JSN81" s="321">
        <f t="shared" si="209"/>
        <v>0</v>
      </c>
      <c r="JSO81" s="321">
        <f t="shared" si="209"/>
        <v>0</v>
      </c>
      <c r="JSP81" s="321">
        <f t="shared" si="209"/>
        <v>0</v>
      </c>
      <c r="JSQ81" s="321">
        <f t="shared" si="209"/>
        <v>0</v>
      </c>
      <c r="JSR81" s="321">
        <f t="shared" si="209"/>
        <v>0</v>
      </c>
      <c r="JSS81" s="321">
        <f t="shared" si="209"/>
        <v>0</v>
      </c>
      <c r="JST81" s="321">
        <f t="shared" si="209"/>
        <v>0</v>
      </c>
      <c r="JSU81" s="321">
        <f t="shared" si="209"/>
        <v>0</v>
      </c>
      <c r="JSV81" s="321">
        <f t="shared" si="209"/>
        <v>0</v>
      </c>
      <c r="JSW81" s="321">
        <f t="shared" si="209"/>
        <v>0</v>
      </c>
      <c r="JSX81" s="321">
        <f t="shared" si="209"/>
        <v>0</v>
      </c>
      <c r="JSY81" s="321">
        <f t="shared" si="209"/>
        <v>0</v>
      </c>
      <c r="JSZ81" s="321">
        <f t="shared" si="209"/>
        <v>0</v>
      </c>
      <c r="JTA81" s="321">
        <f t="shared" si="209"/>
        <v>0</v>
      </c>
      <c r="JTB81" s="321">
        <f t="shared" si="209"/>
        <v>0</v>
      </c>
      <c r="JTC81" s="321">
        <f t="shared" si="209"/>
        <v>0</v>
      </c>
      <c r="JTD81" s="321">
        <f t="shared" si="209"/>
        <v>0</v>
      </c>
      <c r="JTE81" s="321">
        <f t="shared" si="209"/>
        <v>0</v>
      </c>
      <c r="JTF81" s="321">
        <f t="shared" si="209"/>
        <v>0</v>
      </c>
      <c r="JTG81" s="321">
        <f t="shared" si="209"/>
        <v>0</v>
      </c>
      <c r="JTH81" s="321">
        <f t="shared" si="209"/>
        <v>0</v>
      </c>
      <c r="JTI81" s="321">
        <f t="shared" si="209"/>
        <v>0</v>
      </c>
      <c r="JTJ81" s="321">
        <f t="shared" si="209"/>
        <v>0</v>
      </c>
      <c r="JTK81" s="321">
        <f t="shared" si="209"/>
        <v>0</v>
      </c>
      <c r="JTL81" s="321">
        <f t="shared" si="209"/>
        <v>0</v>
      </c>
      <c r="JTM81" s="321">
        <f t="shared" si="209"/>
        <v>0</v>
      </c>
      <c r="JTN81" s="321">
        <f t="shared" si="209"/>
        <v>0</v>
      </c>
      <c r="JTO81" s="321">
        <f t="shared" si="209"/>
        <v>0</v>
      </c>
      <c r="JTP81" s="321">
        <f t="shared" si="209"/>
        <v>0</v>
      </c>
      <c r="JTQ81" s="321">
        <f t="shared" si="209"/>
        <v>0</v>
      </c>
      <c r="JTR81" s="321">
        <f t="shared" si="209"/>
        <v>0</v>
      </c>
      <c r="JTS81" s="321">
        <f t="shared" si="209"/>
        <v>0</v>
      </c>
      <c r="JTT81" s="321">
        <f t="shared" si="209"/>
        <v>0</v>
      </c>
      <c r="JTU81" s="321">
        <f t="shared" si="209"/>
        <v>0</v>
      </c>
      <c r="JTV81" s="321">
        <f t="shared" si="209"/>
        <v>0</v>
      </c>
      <c r="JTW81" s="321">
        <f t="shared" si="209"/>
        <v>0</v>
      </c>
      <c r="JTX81" s="321">
        <f t="shared" si="209"/>
        <v>0</v>
      </c>
      <c r="JTY81" s="321">
        <f t="shared" si="209"/>
        <v>0</v>
      </c>
      <c r="JTZ81" s="321">
        <f t="shared" si="209"/>
        <v>0</v>
      </c>
      <c r="JUA81" s="321">
        <f t="shared" si="209"/>
        <v>0</v>
      </c>
      <c r="JUB81" s="321">
        <f t="shared" si="209"/>
        <v>0</v>
      </c>
      <c r="JUC81" s="321">
        <f t="shared" si="209"/>
        <v>0</v>
      </c>
      <c r="JUD81" s="321">
        <f t="shared" si="209"/>
        <v>0</v>
      </c>
      <c r="JUE81" s="321">
        <f t="shared" si="209"/>
        <v>0</v>
      </c>
      <c r="JUF81" s="321">
        <f t="shared" si="209"/>
        <v>0</v>
      </c>
      <c r="JUG81" s="321">
        <f t="shared" si="209"/>
        <v>0</v>
      </c>
      <c r="JUH81" s="321">
        <f>JUG81*8.5%*12</f>
        <v>0</v>
      </c>
      <c r="JUI81" s="321">
        <f t="shared" si="210"/>
        <v>0</v>
      </c>
      <c r="JUJ81" s="321">
        <f t="shared" si="210"/>
        <v>0</v>
      </c>
      <c r="JUK81" s="321">
        <f t="shared" si="210"/>
        <v>0</v>
      </c>
      <c r="JUL81" s="321">
        <f t="shared" si="210"/>
        <v>0</v>
      </c>
      <c r="JUM81" s="321">
        <f t="shared" si="210"/>
        <v>0</v>
      </c>
      <c r="JUN81" s="321">
        <f t="shared" si="210"/>
        <v>0</v>
      </c>
      <c r="JUO81" s="321">
        <f t="shared" si="210"/>
        <v>0</v>
      </c>
      <c r="JUP81" s="321">
        <f t="shared" si="210"/>
        <v>0</v>
      </c>
      <c r="JUQ81" s="321">
        <f t="shared" si="210"/>
        <v>0</v>
      </c>
      <c r="JUR81" s="321">
        <f t="shared" si="210"/>
        <v>0</v>
      </c>
      <c r="JUS81" s="321">
        <f t="shared" si="210"/>
        <v>0</v>
      </c>
      <c r="JUT81" s="321">
        <f t="shared" si="210"/>
        <v>0</v>
      </c>
      <c r="JUU81" s="321">
        <f t="shared" si="210"/>
        <v>0</v>
      </c>
      <c r="JUV81" s="321">
        <f t="shared" si="210"/>
        <v>0</v>
      </c>
      <c r="JUW81" s="321">
        <f t="shared" si="210"/>
        <v>0</v>
      </c>
      <c r="JUX81" s="321">
        <f t="shared" si="210"/>
        <v>0</v>
      </c>
      <c r="JUY81" s="321">
        <f t="shared" si="210"/>
        <v>0</v>
      </c>
      <c r="JUZ81" s="321">
        <f t="shared" si="210"/>
        <v>0</v>
      </c>
      <c r="JVA81" s="321">
        <f t="shared" si="210"/>
        <v>0</v>
      </c>
      <c r="JVB81" s="321">
        <f t="shared" si="210"/>
        <v>0</v>
      </c>
      <c r="JVC81" s="321">
        <f t="shared" si="210"/>
        <v>0</v>
      </c>
      <c r="JVD81" s="321">
        <f t="shared" si="210"/>
        <v>0</v>
      </c>
      <c r="JVE81" s="321">
        <f t="shared" si="210"/>
        <v>0</v>
      </c>
      <c r="JVF81" s="321">
        <f t="shared" si="210"/>
        <v>0</v>
      </c>
      <c r="JVG81" s="321">
        <f t="shared" si="210"/>
        <v>0</v>
      </c>
      <c r="JVH81" s="321">
        <f t="shared" si="210"/>
        <v>0</v>
      </c>
      <c r="JVI81" s="321">
        <f t="shared" si="210"/>
        <v>0</v>
      </c>
      <c r="JVJ81" s="321">
        <f t="shared" si="210"/>
        <v>0</v>
      </c>
      <c r="JVK81" s="321">
        <f t="shared" si="210"/>
        <v>0</v>
      </c>
      <c r="JVL81" s="321">
        <f t="shared" si="210"/>
        <v>0</v>
      </c>
      <c r="JVM81" s="321">
        <f t="shared" si="210"/>
        <v>0</v>
      </c>
      <c r="JVN81" s="321">
        <f t="shared" si="210"/>
        <v>0</v>
      </c>
      <c r="JVO81" s="321">
        <f t="shared" si="210"/>
        <v>0</v>
      </c>
      <c r="JVP81" s="321">
        <f t="shared" si="210"/>
        <v>0</v>
      </c>
      <c r="JVQ81" s="321">
        <f t="shared" si="210"/>
        <v>0</v>
      </c>
      <c r="JVR81" s="321">
        <f t="shared" si="210"/>
        <v>0</v>
      </c>
      <c r="JVS81" s="321">
        <f t="shared" si="210"/>
        <v>0</v>
      </c>
      <c r="JVT81" s="321">
        <f t="shared" si="210"/>
        <v>0</v>
      </c>
      <c r="JVU81" s="321">
        <f t="shared" si="210"/>
        <v>0</v>
      </c>
      <c r="JVV81" s="321">
        <f t="shared" si="210"/>
        <v>0</v>
      </c>
      <c r="JVW81" s="321">
        <f t="shared" si="210"/>
        <v>0</v>
      </c>
      <c r="JVX81" s="321">
        <f t="shared" si="210"/>
        <v>0</v>
      </c>
      <c r="JVY81" s="321">
        <f t="shared" si="210"/>
        <v>0</v>
      </c>
      <c r="JVZ81" s="321">
        <f t="shared" si="210"/>
        <v>0</v>
      </c>
      <c r="JWA81" s="321">
        <f t="shared" si="210"/>
        <v>0</v>
      </c>
      <c r="JWB81" s="321">
        <f t="shared" si="210"/>
        <v>0</v>
      </c>
      <c r="JWC81" s="321">
        <f t="shared" si="210"/>
        <v>0</v>
      </c>
      <c r="JWD81" s="321">
        <f t="shared" si="210"/>
        <v>0</v>
      </c>
      <c r="JWE81" s="321">
        <f t="shared" si="210"/>
        <v>0</v>
      </c>
      <c r="JWF81" s="321">
        <f t="shared" si="210"/>
        <v>0</v>
      </c>
      <c r="JWG81" s="321">
        <f t="shared" si="210"/>
        <v>0</v>
      </c>
      <c r="JWH81" s="321">
        <f t="shared" si="210"/>
        <v>0</v>
      </c>
      <c r="JWI81" s="321">
        <f t="shared" si="210"/>
        <v>0</v>
      </c>
      <c r="JWJ81" s="321">
        <f t="shared" si="210"/>
        <v>0</v>
      </c>
      <c r="JWK81" s="321">
        <f t="shared" si="210"/>
        <v>0</v>
      </c>
      <c r="JWL81" s="321">
        <f t="shared" si="210"/>
        <v>0</v>
      </c>
      <c r="JWM81" s="321">
        <f t="shared" si="210"/>
        <v>0</v>
      </c>
      <c r="JWN81" s="321">
        <f t="shared" si="210"/>
        <v>0</v>
      </c>
      <c r="JWO81" s="321">
        <f t="shared" si="210"/>
        <v>0</v>
      </c>
      <c r="JWP81" s="321">
        <f t="shared" si="210"/>
        <v>0</v>
      </c>
      <c r="JWQ81" s="321">
        <f t="shared" si="210"/>
        <v>0</v>
      </c>
      <c r="JWR81" s="321">
        <f t="shared" si="210"/>
        <v>0</v>
      </c>
      <c r="JWS81" s="321">
        <f t="shared" si="210"/>
        <v>0</v>
      </c>
      <c r="JWT81" s="321">
        <f>JWS81*8.5%*12</f>
        <v>0</v>
      </c>
      <c r="JWU81" s="321">
        <f t="shared" si="211"/>
        <v>0</v>
      </c>
      <c r="JWV81" s="321">
        <f t="shared" si="211"/>
        <v>0</v>
      </c>
      <c r="JWW81" s="321">
        <f t="shared" si="211"/>
        <v>0</v>
      </c>
      <c r="JWX81" s="321">
        <f t="shared" si="211"/>
        <v>0</v>
      </c>
      <c r="JWY81" s="321">
        <f t="shared" si="211"/>
        <v>0</v>
      </c>
      <c r="JWZ81" s="321">
        <f t="shared" si="211"/>
        <v>0</v>
      </c>
      <c r="JXA81" s="321">
        <f t="shared" si="211"/>
        <v>0</v>
      </c>
      <c r="JXB81" s="321">
        <f t="shared" si="211"/>
        <v>0</v>
      </c>
      <c r="JXC81" s="321">
        <f t="shared" si="211"/>
        <v>0</v>
      </c>
      <c r="JXD81" s="321">
        <f t="shared" si="211"/>
        <v>0</v>
      </c>
      <c r="JXE81" s="321">
        <f t="shared" si="211"/>
        <v>0</v>
      </c>
      <c r="JXF81" s="321">
        <f t="shared" si="211"/>
        <v>0</v>
      </c>
      <c r="JXG81" s="321">
        <f t="shared" si="211"/>
        <v>0</v>
      </c>
      <c r="JXH81" s="321">
        <f t="shared" si="211"/>
        <v>0</v>
      </c>
      <c r="JXI81" s="321">
        <f t="shared" si="211"/>
        <v>0</v>
      </c>
      <c r="JXJ81" s="321">
        <f t="shared" si="211"/>
        <v>0</v>
      </c>
      <c r="JXK81" s="321">
        <f t="shared" si="211"/>
        <v>0</v>
      </c>
      <c r="JXL81" s="321">
        <f t="shared" si="211"/>
        <v>0</v>
      </c>
      <c r="JXM81" s="321">
        <f t="shared" si="211"/>
        <v>0</v>
      </c>
      <c r="JXN81" s="321">
        <f t="shared" si="211"/>
        <v>0</v>
      </c>
      <c r="JXO81" s="321">
        <f t="shared" si="211"/>
        <v>0</v>
      </c>
      <c r="JXP81" s="321">
        <f t="shared" si="211"/>
        <v>0</v>
      </c>
      <c r="JXQ81" s="321">
        <f t="shared" si="211"/>
        <v>0</v>
      </c>
      <c r="JXR81" s="321">
        <f t="shared" si="211"/>
        <v>0</v>
      </c>
      <c r="JXS81" s="321">
        <f t="shared" si="211"/>
        <v>0</v>
      </c>
      <c r="JXT81" s="321">
        <f t="shared" si="211"/>
        <v>0</v>
      </c>
      <c r="JXU81" s="321">
        <f t="shared" si="211"/>
        <v>0</v>
      </c>
      <c r="JXV81" s="321">
        <f t="shared" si="211"/>
        <v>0</v>
      </c>
      <c r="JXW81" s="321">
        <f t="shared" si="211"/>
        <v>0</v>
      </c>
      <c r="JXX81" s="321">
        <f t="shared" si="211"/>
        <v>0</v>
      </c>
      <c r="JXY81" s="321">
        <f t="shared" si="211"/>
        <v>0</v>
      </c>
      <c r="JXZ81" s="321">
        <f t="shared" si="211"/>
        <v>0</v>
      </c>
      <c r="JYA81" s="321">
        <f t="shared" si="211"/>
        <v>0</v>
      </c>
      <c r="JYB81" s="321">
        <f t="shared" si="211"/>
        <v>0</v>
      </c>
      <c r="JYC81" s="321">
        <f t="shared" si="211"/>
        <v>0</v>
      </c>
      <c r="JYD81" s="321">
        <f t="shared" si="211"/>
        <v>0</v>
      </c>
      <c r="JYE81" s="321">
        <f t="shared" si="211"/>
        <v>0</v>
      </c>
      <c r="JYF81" s="321">
        <f t="shared" si="211"/>
        <v>0</v>
      </c>
      <c r="JYG81" s="321">
        <f t="shared" si="211"/>
        <v>0</v>
      </c>
      <c r="JYH81" s="321">
        <f t="shared" si="211"/>
        <v>0</v>
      </c>
      <c r="JYI81" s="321">
        <f t="shared" si="211"/>
        <v>0</v>
      </c>
      <c r="JYJ81" s="321">
        <f t="shared" si="211"/>
        <v>0</v>
      </c>
      <c r="JYK81" s="321">
        <f t="shared" si="211"/>
        <v>0</v>
      </c>
      <c r="JYL81" s="321">
        <f t="shared" si="211"/>
        <v>0</v>
      </c>
      <c r="JYM81" s="321">
        <f t="shared" si="211"/>
        <v>0</v>
      </c>
      <c r="JYN81" s="321">
        <f t="shared" si="211"/>
        <v>0</v>
      </c>
      <c r="JYO81" s="321">
        <f t="shared" si="211"/>
        <v>0</v>
      </c>
      <c r="JYP81" s="321">
        <f t="shared" si="211"/>
        <v>0</v>
      </c>
      <c r="JYQ81" s="321">
        <f t="shared" si="211"/>
        <v>0</v>
      </c>
      <c r="JYR81" s="321">
        <f t="shared" si="211"/>
        <v>0</v>
      </c>
      <c r="JYS81" s="321">
        <f t="shared" si="211"/>
        <v>0</v>
      </c>
      <c r="JYT81" s="321">
        <f t="shared" si="211"/>
        <v>0</v>
      </c>
      <c r="JYU81" s="321">
        <f t="shared" si="211"/>
        <v>0</v>
      </c>
      <c r="JYV81" s="321">
        <f t="shared" si="211"/>
        <v>0</v>
      </c>
      <c r="JYW81" s="321">
        <f t="shared" si="211"/>
        <v>0</v>
      </c>
      <c r="JYX81" s="321">
        <f t="shared" si="211"/>
        <v>0</v>
      </c>
      <c r="JYY81" s="321">
        <f t="shared" si="211"/>
        <v>0</v>
      </c>
      <c r="JYZ81" s="321">
        <f t="shared" si="211"/>
        <v>0</v>
      </c>
      <c r="JZA81" s="321">
        <f t="shared" si="211"/>
        <v>0</v>
      </c>
      <c r="JZB81" s="321">
        <f t="shared" si="211"/>
        <v>0</v>
      </c>
      <c r="JZC81" s="321">
        <f t="shared" si="211"/>
        <v>0</v>
      </c>
      <c r="JZD81" s="321">
        <f t="shared" si="211"/>
        <v>0</v>
      </c>
      <c r="JZE81" s="321">
        <f t="shared" si="211"/>
        <v>0</v>
      </c>
      <c r="JZF81" s="321">
        <f>JZE81*8.5%*12</f>
        <v>0</v>
      </c>
      <c r="JZG81" s="321">
        <f t="shared" si="212"/>
        <v>0</v>
      </c>
      <c r="JZH81" s="321">
        <f t="shared" si="212"/>
        <v>0</v>
      </c>
      <c r="JZI81" s="321">
        <f t="shared" si="212"/>
        <v>0</v>
      </c>
      <c r="JZJ81" s="321">
        <f t="shared" si="212"/>
        <v>0</v>
      </c>
      <c r="JZK81" s="321">
        <f t="shared" si="212"/>
        <v>0</v>
      </c>
      <c r="JZL81" s="321">
        <f t="shared" si="212"/>
        <v>0</v>
      </c>
      <c r="JZM81" s="321">
        <f t="shared" si="212"/>
        <v>0</v>
      </c>
      <c r="JZN81" s="321">
        <f t="shared" si="212"/>
        <v>0</v>
      </c>
      <c r="JZO81" s="321">
        <f t="shared" si="212"/>
        <v>0</v>
      </c>
      <c r="JZP81" s="321">
        <f t="shared" si="212"/>
        <v>0</v>
      </c>
      <c r="JZQ81" s="321">
        <f t="shared" si="212"/>
        <v>0</v>
      </c>
      <c r="JZR81" s="321">
        <f t="shared" si="212"/>
        <v>0</v>
      </c>
      <c r="JZS81" s="321">
        <f t="shared" si="212"/>
        <v>0</v>
      </c>
      <c r="JZT81" s="321">
        <f t="shared" si="212"/>
        <v>0</v>
      </c>
      <c r="JZU81" s="321">
        <f t="shared" si="212"/>
        <v>0</v>
      </c>
      <c r="JZV81" s="321">
        <f t="shared" si="212"/>
        <v>0</v>
      </c>
      <c r="JZW81" s="321">
        <f t="shared" si="212"/>
        <v>0</v>
      </c>
      <c r="JZX81" s="321">
        <f t="shared" si="212"/>
        <v>0</v>
      </c>
      <c r="JZY81" s="321">
        <f t="shared" si="212"/>
        <v>0</v>
      </c>
      <c r="JZZ81" s="321">
        <f t="shared" si="212"/>
        <v>0</v>
      </c>
      <c r="KAA81" s="321">
        <f t="shared" si="212"/>
        <v>0</v>
      </c>
      <c r="KAB81" s="321">
        <f t="shared" si="212"/>
        <v>0</v>
      </c>
      <c r="KAC81" s="321">
        <f t="shared" si="212"/>
        <v>0</v>
      </c>
      <c r="KAD81" s="321">
        <f t="shared" si="212"/>
        <v>0</v>
      </c>
      <c r="KAE81" s="321">
        <f t="shared" si="212"/>
        <v>0</v>
      </c>
      <c r="KAF81" s="321">
        <f t="shared" si="212"/>
        <v>0</v>
      </c>
      <c r="KAG81" s="321">
        <f t="shared" si="212"/>
        <v>0</v>
      </c>
      <c r="KAH81" s="321">
        <f t="shared" si="212"/>
        <v>0</v>
      </c>
      <c r="KAI81" s="321">
        <f t="shared" si="212"/>
        <v>0</v>
      </c>
      <c r="KAJ81" s="321">
        <f t="shared" si="212"/>
        <v>0</v>
      </c>
      <c r="KAK81" s="321">
        <f t="shared" si="212"/>
        <v>0</v>
      </c>
      <c r="KAL81" s="321">
        <f t="shared" si="212"/>
        <v>0</v>
      </c>
      <c r="KAM81" s="321">
        <f t="shared" si="212"/>
        <v>0</v>
      </c>
      <c r="KAN81" s="321">
        <f t="shared" si="212"/>
        <v>0</v>
      </c>
      <c r="KAO81" s="321">
        <f t="shared" si="212"/>
        <v>0</v>
      </c>
      <c r="KAP81" s="321">
        <f t="shared" si="212"/>
        <v>0</v>
      </c>
      <c r="KAQ81" s="321">
        <f t="shared" si="212"/>
        <v>0</v>
      </c>
      <c r="KAR81" s="321">
        <f t="shared" si="212"/>
        <v>0</v>
      </c>
      <c r="KAS81" s="321">
        <f t="shared" si="212"/>
        <v>0</v>
      </c>
      <c r="KAT81" s="321">
        <f t="shared" si="212"/>
        <v>0</v>
      </c>
      <c r="KAU81" s="321">
        <f t="shared" si="212"/>
        <v>0</v>
      </c>
      <c r="KAV81" s="321">
        <f t="shared" si="212"/>
        <v>0</v>
      </c>
      <c r="KAW81" s="321">
        <f t="shared" si="212"/>
        <v>0</v>
      </c>
      <c r="KAX81" s="321">
        <f t="shared" si="212"/>
        <v>0</v>
      </c>
      <c r="KAY81" s="321">
        <f t="shared" si="212"/>
        <v>0</v>
      </c>
      <c r="KAZ81" s="321">
        <f t="shared" si="212"/>
        <v>0</v>
      </c>
      <c r="KBA81" s="321">
        <f t="shared" si="212"/>
        <v>0</v>
      </c>
      <c r="KBB81" s="321">
        <f t="shared" si="212"/>
        <v>0</v>
      </c>
      <c r="KBC81" s="321">
        <f t="shared" si="212"/>
        <v>0</v>
      </c>
      <c r="KBD81" s="321">
        <f t="shared" si="212"/>
        <v>0</v>
      </c>
      <c r="KBE81" s="321">
        <f t="shared" si="212"/>
        <v>0</v>
      </c>
      <c r="KBF81" s="321">
        <f t="shared" si="212"/>
        <v>0</v>
      </c>
      <c r="KBG81" s="321">
        <f t="shared" si="212"/>
        <v>0</v>
      </c>
      <c r="KBH81" s="321">
        <f t="shared" si="212"/>
        <v>0</v>
      </c>
      <c r="KBI81" s="321">
        <f t="shared" si="212"/>
        <v>0</v>
      </c>
      <c r="KBJ81" s="321">
        <f t="shared" si="212"/>
        <v>0</v>
      </c>
      <c r="KBK81" s="321">
        <f t="shared" si="212"/>
        <v>0</v>
      </c>
      <c r="KBL81" s="321">
        <f t="shared" si="212"/>
        <v>0</v>
      </c>
      <c r="KBM81" s="321">
        <f t="shared" si="212"/>
        <v>0</v>
      </c>
      <c r="KBN81" s="321">
        <f t="shared" si="212"/>
        <v>0</v>
      </c>
      <c r="KBO81" s="321">
        <f t="shared" si="212"/>
        <v>0</v>
      </c>
      <c r="KBP81" s="321">
        <f t="shared" si="212"/>
        <v>0</v>
      </c>
      <c r="KBQ81" s="321">
        <f t="shared" si="212"/>
        <v>0</v>
      </c>
      <c r="KBR81" s="321">
        <f>KBQ81*8.5%*12</f>
        <v>0</v>
      </c>
      <c r="KBS81" s="321">
        <f t="shared" si="213"/>
        <v>0</v>
      </c>
      <c r="KBT81" s="321">
        <f t="shared" si="213"/>
        <v>0</v>
      </c>
      <c r="KBU81" s="321">
        <f t="shared" si="213"/>
        <v>0</v>
      </c>
      <c r="KBV81" s="321">
        <f t="shared" si="213"/>
        <v>0</v>
      </c>
      <c r="KBW81" s="321">
        <f t="shared" si="213"/>
        <v>0</v>
      </c>
      <c r="KBX81" s="321">
        <f t="shared" si="213"/>
        <v>0</v>
      </c>
      <c r="KBY81" s="321">
        <f t="shared" si="213"/>
        <v>0</v>
      </c>
      <c r="KBZ81" s="321">
        <f t="shared" si="213"/>
        <v>0</v>
      </c>
      <c r="KCA81" s="321">
        <f t="shared" si="213"/>
        <v>0</v>
      </c>
      <c r="KCB81" s="321">
        <f t="shared" si="213"/>
        <v>0</v>
      </c>
      <c r="KCC81" s="321">
        <f t="shared" si="213"/>
        <v>0</v>
      </c>
      <c r="KCD81" s="321">
        <f t="shared" si="213"/>
        <v>0</v>
      </c>
      <c r="KCE81" s="321">
        <f t="shared" si="213"/>
        <v>0</v>
      </c>
      <c r="KCF81" s="321">
        <f t="shared" si="213"/>
        <v>0</v>
      </c>
      <c r="KCG81" s="321">
        <f t="shared" si="213"/>
        <v>0</v>
      </c>
      <c r="KCH81" s="321">
        <f t="shared" si="213"/>
        <v>0</v>
      </c>
      <c r="KCI81" s="321">
        <f t="shared" si="213"/>
        <v>0</v>
      </c>
      <c r="KCJ81" s="321">
        <f t="shared" si="213"/>
        <v>0</v>
      </c>
      <c r="KCK81" s="321">
        <f t="shared" si="213"/>
        <v>0</v>
      </c>
      <c r="KCL81" s="321">
        <f t="shared" si="213"/>
        <v>0</v>
      </c>
      <c r="KCM81" s="321">
        <f t="shared" si="213"/>
        <v>0</v>
      </c>
      <c r="KCN81" s="321">
        <f t="shared" si="213"/>
        <v>0</v>
      </c>
      <c r="KCO81" s="321">
        <f t="shared" si="213"/>
        <v>0</v>
      </c>
      <c r="KCP81" s="321">
        <f t="shared" si="213"/>
        <v>0</v>
      </c>
      <c r="KCQ81" s="321">
        <f t="shared" si="213"/>
        <v>0</v>
      </c>
      <c r="KCR81" s="321">
        <f t="shared" si="213"/>
        <v>0</v>
      </c>
      <c r="KCS81" s="321">
        <f t="shared" si="213"/>
        <v>0</v>
      </c>
      <c r="KCT81" s="321">
        <f t="shared" si="213"/>
        <v>0</v>
      </c>
      <c r="KCU81" s="321">
        <f t="shared" si="213"/>
        <v>0</v>
      </c>
      <c r="KCV81" s="321">
        <f t="shared" si="213"/>
        <v>0</v>
      </c>
      <c r="KCW81" s="321">
        <f t="shared" si="213"/>
        <v>0</v>
      </c>
      <c r="KCX81" s="321">
        <f t="shared" si="213"/>
        <v>0</v>
      </c>
      <c r="KCY81" s="321">
        <f t="shared" si="213"/>
        <v>0</v>
      </c>
      <c r="KCZ81" s="321">
        <f t="shared" si="213"/>
        <v>0</v>
      </c>
      <c r="KDA81" s="321">
        <f t="shared" si="213"/>
        <v>0</v>
      </c>
      <c r="KDB81" s="321">
        <f t="shared" si="213"/>
        <v>0</v>
      </c>
      <c r="KDC81" s="321">
        <f t="shared" si="213"/>
        <v>0</v>
      </c>
      <c r="KDD81" s="321">
        <f t="shared" si="213"/>
        <v>0</v>
      </c>
      <c r="KDE81" s="321">
        <f t="shared" si="213"/>
        <v>0</v>
      </c>
      <c r="KDF81" s="321">
        <f t="shared" si="213"/>
        <v>0</v>
      </c>
      <c r="KDG81" s="321">
        <f t="shared" si="213"/>
        <v>0</v>
      </c>
      <c r="KDH81" s="321">
        <f t="shared" si="213"/>
        <v>0</v>
      </c>
      <c r="KDI81" s="321">
        <f t="shared" si="213"/>
        <v>0</v>
      </c>
      <c r="KDJ81" s="321">
        <f t="shared" si="213"/>
        <v>0</v>
      </c>
      <c r="KDK81" s="321">
        <f t="shared" si="213"/>
        <v>0</v>
      </c>
      <c r="KDL81" s="321">
        <f t="shared" si="213"/>
        <v>0</v>
      </c>
      <c r="KDM81" s="321">
        <f t="shared" si="213"/>
        <v>0</v>
      </c>
      <c r="KDN81" s="321">
        <f t="shared" si="213"/>
        <v>0</v>
      </c>
      <c r="KDO81" s="321">
        <f t="shared" si="213"/>
        <v>0</v>
      </c>
      <c r="KDP81" s="321">
        <f t="shared" si="213"/>
        <v>0</v>
      </c>
      <c r="KDQ81" s="321">
        <f t="shared" si="213"/>
        <v>0</v>
      </c>
      <c r="KDR81" s="321">
        <f t="shared" si="213"/>
        <v>0</v>
      </c>
      <c r="KDS81" s="321">
        <f t="shared" si="213"/>
        <v>0</v>
      </c>
      <c r="KDT81" s="321">
        <f t="shared" si="213"/>
        <v>0</v>
      </c>
      <c r="KDU81" s="321">
        <f t="shared" si="213"/>
        <v>0</v>
      </c>
      <c r="KDV81" s="321">
        <f t="shared" si="213"/>
        <v>0</v>
      </c>
      <c r="KDW81" s="321">
        <f t="shared" si="213"/>
        <v>0</v>
      </c>
      <c r="KDX81" s="321">
        <f t="shared" si="213"/>
        <v>0</v>
      </c>
      <c r="KDY81" s="321">
        <f t="shared" si="213"/>
        <v>0</v>
      </c>
      <c r="KDZ81" s="321">
        <f t="shared" si="213"/>
        <v>0</v>
      </c>
      <c r="KEA81" s="321">
        <f t="shared" si="213"/>
        <v>0</v>
      </c>
      <c r="KEB81" s="321">
        <f t="shared" si="213"/>
        <v>0</v>
      </c>
      <c r="KEC81" s="321">
        <f t="shared" si="213"/>
        <v>0</v>
      </c>
      <c r="KED81" s="321">
        <f>KEC81*8.5%*12</f>
        <v>0</v>
      </c>
      <c r="KEE81" s="321">
        <f t="shared" si="214"/>
        <v>0</v>
      </c>
      <c r="KEF81" s="321">
        <f t="shared" si="214"/>
        <v>0</v>
      </c>
      <c r="KEG81" s="321">
        <f t="shared" si="214"/>
        <v>0</v>
      </c>
      <c r="KEH81" s="321">
        <f t="shared" si="214"/>
        <v>0</v>
      </c>
      <c r="KEI81" s="321">
        <f t="shared" si="214"/>
        <v>0</v>
      </c>
      <c r="KEJ81" s="321">
        <f t="shared" si="214"/>
        <v>0</v>
      </c>
      <c r="KEK81" s="321">
        <f t="shared" si="214"/>
        <v>0</v>
      </c>
      <c r="KEL81" s="321">
        <f t="shared" si="214"/>
        <v>0</v>
      </c>
      <c r="KEM81" s="321">
        <f t="shared" si="214"/>
        <v>0</v>
      </c>
      <c r="KEN81" s="321">
        <f t="shared" si="214"/>
        <v>0</v>
      </c>
      <c r="KEO81" s="321">
        <f t="shared" si="214"/>
        <v>0</v>
      </c>
      <c r="KEP81" s="321">
        <f t="shared" si="214"/>
        <v>0</v>
      </c>
      <c r="KEQ81" s="321">
        <f t="shared" si="214"/>
        <v>0</v>
      </c>
      <c r="KER81" s="321">
        <f t="shared" si="214"/>
        <v>0</v>
      </c>
      <c r="KES81" s="321">
        <f t="shared" si="214"/>
        <v>0</v>
      </c>
      <c r="KET81" s="321">
        <f t="shared" si="214"/>
        <v>0</v>
      </c>
      <c r="KEU81" s="321">
        <f t="shared" si="214"/>
        <v>0</v>
      </c>
      <c r="KEV81" s="321">
        <f t="shared" si="214"/>
        <v>0</v>
      </c>
      <c r="KEW81" s="321">
        <f t="shared" si="214"/>
        <v>0</v>
      </c>
      <c r="KEX81" s="321">
        <f t="shared" si="214"/>
        <v>0</v>
      </c>
      <c r="KEY81" s="321">
        <f t="shared" si="214"/>
        <v>0</v>
      </c>
      <c r="KEZ81" s="321">
        <f t="shared" si="214"/>
        <v>0</v>
      </c>
      <c r="KFA81" s="321">
        <f t="shared" si="214"/>
        <v>0</v>
      </c>
      <c r="KFB81" s="321">
        <f t="shared" si="214"/>
        <v>0</v>
      </c>
      <c r="KFC81" s="321">
        <f t="shared" si="214"/>
        <v>0</v>
      </c>
      <c r="KFD81" s="321">
        <f t="shared" si="214"/>
        <v>0</v>
      </c>
      <c r="KFE81" s="321">
        <f t="shared" si="214"/>
        <v>0</v>
      </c>
      <c r="KFF81" s="321">
        <f t="shared" si="214"/>
        <v>0</v>
      </c>
      <c r="KFG81" s="321">
        <f t="shared" si="214"/>
        <v>0</v>
      </c>
      <c r="KFH81" s="321">
        <f t="shared" si="214"/>
        <v>0</v>
      </c>
      <c r="KFI81" s="321">
        <f t="shared" si="214"/>
        <v>0</v>
      </c>
      <c r="KFJ81" s="321">
        <f t="shared" si="214"/>
        <v>0</v>
      </c>
      <c r="KFK81" s="321">
        <f t="shared" si="214"/>
        <v>0</v>
      </c>
      <c r="KFL81" s="321">
        <f t="shared" si="214"/>
        <v>0</v>
      </c>
      <c r="KFM81" s="321">
        <f t="shared" si="214"/>
        <v>0</v>
      </c>
      <c r="KFN81" s="321">
        <f t="shared" si="214"/>
        <v>0</v>
      </c>
      <c r="KFO81" s="321">
        <f t="shared" si="214"/>
        <v>0</v>
      </c>
      <c r="KFP81" s="321">
        <f t="shared" si="214"/>
        <v>0</v>
      </c>
      <c r="KFQ81" s="321">
        <f t="shared" si="214"/>
        <v>0</v>
      </c>
      <c r="KFR81" s="321">
        <f t="shared" si="214"/>
        <v>0</v>
      </c>
      <c r="KFS81" s="321">
        <f t="shared" si="214"/>
        <v>0</v>
      </c>
      <c r="KFT81" s="321">
        <f t="shared" si="214"/>
        <v>0</v>
      </c>
      <c r="KFU81" s="321">
        <f t="shared" si="214"/>
        <v>0</v>
      </c>
      <c r="KFV81" s="321">
        <f t="shared" si="214"/>
        <v>0</v>
      </c>
      <c r="KFW81" s="321">
        <f t="shared" si="214"/>
        <v>0</v>
      </c>
      <c r="KFX81" s="321">
        <f t="shared" si="214"/>
        <v>0</v>
      </c>
      <c r="KFY81" s="321">
        <f t="shared" si="214"/>
        <v>0</v>
      </c>
      <c r="KFZ81" s="321">
        <f t="shared" si="214"/>
        <v>0</v>
      </c>
      <c r="KGA81" s="321">
        <f t="shared" si="214"/>
        <v>0</v>
      </c>
      <c r="KGB81" s="321">
        <f t="shared" si="214"/>
        <v>0</v>
      </c>
      <c r="KGC81" s="321">
        <f t="shared" si="214"/>
        <v>0</v>
      </c>
      <c r="KGD81" s="321">
        <f t="shared" si="214"/>
        <v>0</v>
      </c>
      <c r="KGE81" s="321">
        <f t="shared" si="214"/>
        <v>0</v>
      </c>
      <c r="KGF81" s="321">
        <f t="shared" si="214"/>
        <v>0</v>
      </c>
      <c r="KGG81" s="321">
        <f t="shared" si="214"/>
        <v>0</v>
      </c>
      <c r="KGH81" s="321">
        <f t="shared" si="214"/>
        <v>0</v>
      </c>
      <c r="KGI81" s="321">
        <f t="shared" si="214"/>
        <v>0</v>
      </c>
      <c r="KGJ81" s="321">
        <f t="shared" si="214"/>
        <v>0</v>
      </c>
      <c r="KGK81" s="321">
        <f t="shared" si="214"/>
        <v>0</v>
      </c>
      <c r="KGL81" s="321">
        <f t="shared" si="214"/>
        <v>0</v>
      </c>
      <c r="KGM81" s="321">
        <f t="shared" si="214"/>
        <v>0</v>
      </c>
      <c r="KGN81" s="321">
        <f t="shared" si="214"/>
        <v>0</v>
      </c>
      <c r="KGO81" s="321">
        <f t="shared" si="214"/>
        <v>0</v>
      </c>
      <c r="KGP81" s="321">
        <f>KGO81*8.5%*12</f>
        <v>0</v>
      </c>
      <c r="KGQ81" s="321">
        <f t="shared" si="215"/>
        <v>0</v>
      </c>
      <c r="KGR81" s="321">
        <f t="shared" si="215"/>
        <v>0</v>
      </c>
      <c r="KGS81" s="321">
        <f t="shared" si="215"/>
        <v>0</v>
      </c>
      <c r="KGT81" s="321">
        <f t="shared" si="215"/>
        <v>0</v>
      </c>
      <c r="KGU81" s="321">
        <f t="shared" si="215"/>
        <v>0</v>
      </c>
      <c r="KGV81" s="321">
        <f t="shared" si="215"/>
        <v>0</v>
      </c>
      <c r="KGW81" s="321">
        <f t="shared" si="215"/>
        <v>0</v>
      </c>
      <c r="KGX81" s="321">
        <f t="shared" si="215"/>
        <v>0</v>
      </c>
      <c r="KGY81" s="321">
        <f t="shared" si="215"/>
        <v>0</v>
      </c>
      <c r="KGZ81" s="321">
        <f t="shared" si="215"/>
        <v>0</v>
      </c>
      <c r="KHA81" s="321">
        <f t="shared" si="215"/>
        <v>0</v>
      </c>
      <c r="KHB81" s="321">
        <f t="shared" si="215"/>
        <v>0</v>
      </c>
      <c r="KHC81" s="321">
        <f t="shared" si="215"/>
        <v>0</v>
      </c>
      <c r="KHD81" s="321">
        <f t="shared" si="215"/>
        <v>0</v>
      </c>
      <c r="KHE81" s="321">
        <f t="shared" si="215"/>
        <v>0</v>
      </c>
      <c r="KHF81" s="321">
        <f t="shared" si="215"/>
        <v>0</v>
      </c>
      <c r="KHG81" s="321">
        <f t="shared" si="215"/>
        <v>0</v>
      </c>
      <c r="KHH81" s="321">
        <f t="shared" si="215"/>
        <v>0</v>
      </c>
      <c r="KHI81" s="321">
        <f t="shared" si="215"/>
        <v>0</v>
      </c>
      <c r="KHJ81" s="321">
        <f t="shared" si="215"/>
        <v>0</v>
      </c>
      <c r="KHK81" s="321">
        <f t="shared" si="215"/>
        <v>0</v>
      </c>
      <c r="KHL81" s="321">
        <f t="shared" si="215"/>
        <v>0</v>
      </c>
      <c r="KHM81" s="321">
        <f t="shared" si="215"/>
        <v>0</v>
      </c>
      <c r="KHN81" s="321">
        <f t="shared" si="215"/>
        <v>0</v>
      </c>
      <c r="KHO81" s="321">
        <f t="shared" si="215"/>
        <v>0</v>
      </c>
      <c r="KHP81" s="321">
        <f t="shared" si="215"/>
        <v>0</v>
      </c>
      <c r="KHQ81" s="321">
        <f t="shared" si="215"/>
        <v>0</v>
      </c>
      <c r="KHR81" s="321">
        <f t="shared" si="215"/>
        <v>0</v>
      </c>
      <c r="KHS81" s="321">
        <f t="shared" si="215"/>
        <v>0</v>
      </c>
      <c r="KHT81" s="321">
        <f t="shared" si="215"/>
        <v>0</v>
      </c>
      <c r="KHU81" s="321">
        <f t="shared" si="215"/>
        <v>0</v>
      </c>
      <c r="KHV81" s="321">
        <f t="shared" si="215"/>
        <v>0</v>
      </c>
      <c r="KHW81" s="321">
        <f t="shared" si="215"/>
        <v>0</v>
      </c>
      <c r="KHX81" s="321">
        <f t="shared" si="215"/>
        <v>0</v>
      </c>
      <c r="KHY81" s="321">
        <f t="shared" si="215"/>
        <v>0</v>
      </c>
      <c r="KHZ81" s="321">
        <f t="shared" si="215"/>
        <v>0</v>
      </c>
      <c r="KIA81" s="321">
        <f t="shared" si="215"/>
        <v>0</v>
      </c>
      <c r="KIB81" s="321">
        <f t="shared" si="215"/>
        <v>0</v>
      </c>
      <c r="KIC81" s="321">
        <f t="shared" si="215"/>
        <v>0</v>
      </c>
      <c r="KID81" s="321">
        <f t="shared" si="215"/>
        <v>0</v>
      </c>
      <c r="KIE81" s="321">
        <f t="shared" si="215"/>
        <v>0</v>
      </c>
      <c r="KIF81" s="321">
        <f t="shared" si="215"/>
        <v>0</v>
      </c>
      <c r="KIG81" s="321">
        <f t="shared" si="215"/>
        <v>0</v>
      </c>
      <c r="KIH81" s="321">
        <f t="shared" si="215"/>
        <v>0</v>
      </c>
      <c r="KII81" s="321">
        <f t="shared" si="215"/>
        <v>0</v>
      </c>
      <c r="KIJ81" s="321">
        <f t="shared" si="215"/>
        <v>0</v>
      </c>
      <c r="KIK81" s="321">
        <f t="shared" si="215"/>
        <v>0</v>
      </c>
      <c r="KIL81" s="321">
        <f t="shared" si="215"/>
        <v>0</v>
      </c>
      <c r="KIM81" s="321">
        <f t="shared" si="215"/>
        <v>0</v>
      </c>
      <c r="KIN81" s="321">
        <f t="shared" si="215"/>
        <v>0</v>
      </c>
      <c r="KIO81" s="321">
        <f t="shared" si="215"/>
        <v>0</v>
      </c>
      <c r="KIP81" s="321">
        <f t="shared" si="215"/>
        <v>0</v>
      </c>
      <c r="KIQ81" s="321">
        <f t="shared" si="215"/>
        <v>0</v>
      </c>
      <c r="KIR81" s="321">
        <f t="shared" si="215"/>
        <v>0</v>
      </c>
      <c r="KIS81" s="321">
        <f t="shared" si="215"/>
        <v>0</v>
      </c>
      <c r="KIT81" s="321">
        <f t="shared" si="215"/>
        <v>0</v>
      </c>
      <c r="KIU81" s="321">
        <f t="shared" si="215"/>
        <v>0</v>
      </c>
      <c r="KIV81" s="321">
        <f t="shared" si="215"/>
        <v>0</v>
      </c>
      <c r="KIW81" s="321">
        <f t="shared" si="215"/>
        <v>0</v>
      </c>
      <c r="KIX81" s="321">
        <f t="shared" si="215"/>
        <v>0</v>
      </c>
      <c r="KIY81" s="321">
        <f t="shared" si="215"/>
        <v>0</v>
      </c>
      <c r="KIZ81" s="321">
        <f t="shared" si="215"/>
        <v>0</v>
      </c>
      <c r="KJA81" s="321">
        <f t="shared" si="215"/>
        <v>0</v>
      </c>
      <c r="KJB81" s="321">
        <f>KJA81*8.5%*12</f>
        <v>0</v>
      </c>
      <c r="KJC81" s="321">
        <f t="shared" si="216"/>
        <v>0</v>
      </c>
      <c r="KJD81" s="321">
        <f t="shared" si="216"/>
        <v>0</v>
      </c>
      <c r="KJE81" s="321">
        <f t="shared" si="216"/>
        <v>0</v>
      </c>
      <c r="KJF81" s="321">
        <f t="shared" si="216"/>
        <v>0</v>
      </c>
      <c r="KJG81" s="321">
        <f t="shared" si="216"/>
        <v>0</v>
      </c>
      <c r="KJH81" s="321">
        <f t="shared" si="216"/>
        <v>0</v>
      </c>
      <c r="KJI81" s="321">
        <f t="shared" si="216"/>
        <v>0</v>
      </c>
      <c r="KJJ81" s="321">
        <f t="shared" si="216"/>
        <v>0</v>
      </c>
      <c r="KJK81" s="321">
        <f t="shared" si="216"/>
        <v>0</v>
      </c>
      <c r="KJL81" s="321">
        <f t="shared" si="216"/>
        <v>0</v>
      </c>
      <c r="KJM81" s="321">
        <f t="shared" si="216"/>
        <v>0</v>
      </c>
      <c r="KJN81" s="321">
        <f t="shared" si="216"/>
        <v>0</v>
      </c>
      <c r="KJO81" s="321">
        <f t="shared" si="216"/>
        <v>0</v>
      </c>
      <c r="KJP81" s="321">
        <f t="shared" si="216"/>
        <v>0</v>
      </c>
      <c r="KJQ81" s="321">
        <f t="shared" si="216"/>
        <v>0</v>
      </c>
      <c r="KJR81" s="321">
        <f t="shared" si="216"/>
        <v>0</v>
      </c>
      <c r="KJS81" s="321">
        <f t="shared" si="216"/>
        <v>0</v>
      </c>
      <c r="KJT81" s="321">
        <f t="shared" si="216"/>
        <v>0</v>
      </c>
      <c r="KJU81" s="321">
        <f t="shared" si="216"/>
        <v>0</v>
      </c>
      <c r="KJV81" s="321">
        <f t="shared" si="216"/>
        <v>0</v>
      </c>
      <c r="KJW81" s="321">
        <f t="shared" si="216"/>
        <v>0</v>
      </c>
      <c r="KJX81" s="321">
        <f t="shared" si="216"/>
        <v>0</v>
      </c>
      <c r="KJY81" s="321">
        <f t="shared" si="216"/>
        <v>0</v>
      </c>
      <c r="KJZ81" s="321">
        <f t="shared" si="216"/>
        <v>0</v>
      </c>
      <c r="KKA81" s="321">
        <f t="shared" si="216"/>
        <v>0</v>
      </c>
      <c r="KKB81" s="321">
        <f t="shared" si="216"/>
        <v>0</v>
      </c>
      <c r="KKC81" s="321">
        <f t="shared" si="216"/>
        <v>0</v>
      </c>
      <c r="KKD81" s="321">
        <f t="shared" si="216"/>
        <v>0</v>
      </c>
      <c r="KKE81" s="321">
        <f t="shared" si="216"/>
        <v>0</v>
      </c>
      <c r="KKF81" s="321">
        <f t="shared" si="216"/>
        <v>0</v>
      </c>
      <c r="KKG81" s="321">
        <f t="shared" si="216"/>
        <v>0</v>
      </c>
      <c r="KKH81" s="321">
        <f t="shared" si="216"/>
        <v>0</v>
      </c>
      <c r="KKI81" s="321">
        <f t="shared" si="216"/>
        <v>0</v>
      </c>
      <c r="KKJ81" s="321">
        <f t="shared" si="216"/>
        <v>0</v>
      </c>
      <c r="KKK81" s="321">
        <f t="shared" si="216"/>
        <v>0</v>
      </c>
      <c r="KKL81" s="321">
        <f t="shared" si="216"/>
        <v>0</v>
      </c>
      <c r="KKM81" s="321">
        <f t="shared" si="216"/>
        <v>0</v>
      </c>
      <c r="KKN81" s="321">
        <f t="shared" si="216"/>
        <v>0</v>
      </c>
      <c r="KKO81" s="321">
        <f t="shared" si="216"/>
        <v>0</v>
      </c>
      <c r="KKP81" s="321">
        <f t="shared" si="216"/>
        <v>0</v>
      </c>
      <c r="KKQ81" s="321">
        <f t="shared" si="216"/>
        <v>0</v>
      </c>
      <c r="KKR81" s="321">
        <f t="shared" si="216"/>
        <v>0</v>
      </c>
      <c r="KKS81" s="321">
        <f t="shared" si="216"/>
        <v>0</v>
      </c>
      <c r="KKT81" s="321">
        <f t="shared" si="216"/>
        <v>0</v>
      </c>
      <c r="KKU81" s="321">
        <f t="shared" si="216"/>
        <v>0</v>
      </c>
      <c r="KKV81" s="321">
        <f t="shared" si="216"/>
        <v>0</v>
      </c>
      <c r="KKW81" s="321">
        <f t="shared" si="216"/>
        <v>0</v>
      </c>
      <c r="KKX81" s="321">
        <f t="shared" si="216"/>
        <v>0</v>
      </c>
      <c r="KKY81" s="321">
        <f t="shared" si="216"/>
        <v>0</v>
      </c>
      <c r="KKZ81" s="321">
        <f t="shared" si="216"/>
        <v>0</v>
      </c>
      <c r="KLA81" s="321">
        <f t="shared" si="216"/>
        <v>0</v>
      </c>
      <c r="KLB81" s="321">
        <f t="shared" si="216"/>
        <v>0</v>
      </c>
      <c r="KLC81" s="321">
        <f t="shared" si="216"/>
        <v>0</v>
      </c>
      <c r="KLD81" s="321">
        <f t="shared" si="216"/>
        <v>0</v>
      </c>
      <c r="KLE81" s="321">
        <f t="shared" si="216"/>
        <v>0</v>
      </c>
      <c r="KLF81" s="321">
        <f t="shared" si="216"/>
        <v>0</v>
      </c>
      <c r="KLG81" s="321">
        <f t="shared" si="216"/>
        <v>0</v>
      </c>
      <c r="KLH81" s="321">
        <f t="shared" si="216"/>
        <v>0</v>
      </c>
      <c r="KLI81" s="321">
        <f t="shared" si="216"/>
        <v>0</v>
      </c>
      <c r="KLJ81" s="321">
        <f t="shared" si="216"/>
        <v>0</v>
      </c>
      <c r="KLK81" s="321">
        <f t="shared" si="216"/>
        <v>0</v>
      </c>
      <c r="KLL81" s="321">
        <f t="shared" si="216"/>
        <v>0</v>
      </c>
      <c r="KLM81" s="321">
        <f t="shared" si="216"/>
        <v>0</v>
      </c>
      <c r="KLN81" s="321">
        <f>KLM81*8.5%*12</f>
        <v>0</v>
      </c>
      <c r="KLO81" s="321">
        <f t="shared" si="217"/>
        <v>0</v>
      </c>
      <c r="KLP81" s="321">
        <f t="shared" si="217"/>
        <v>0</v>
      </c>
      <c r="KLQ81" s="321">
        <f t="shared" si="217"/>
        <v>0</v>
      </c>
      <c r="KLR81" s="321">
        <f t="shared" si="217"/>
        <v>0</v>
      </c>
      <c r="KLS81" s="321">
        <f t="shared" si="217"/>
        <v>0</v>
      </c>
      <c r="KLT81" s="321">
        <f t="shared" si="217"/>
        <v>0</v>
      </c>
      <c r="KLU81" s="321">
        <f t="shared" si="217"/>
        <v>0</v>
      </c>
      <c r="KLV81" s="321">
        <f t="shared" si="217"/>
        <v>0</v>
      </c>
      <c r="KLW81" s="321">
        <f t="shared" si="217"/>
        <v>0</v>
      </c>
      <c r="KLX81" s="321">
        <f t="shared" si="217"/>
        <v>0</v>
      </c>
      <c r="KLY81" s="321">
        <f t="shared" si="217"/>
        <v>0</v>
      </c>
      <c r="KLZ81" s="321">
        <f t="shared" si="217"/>
        <v>0</v>
      </c>
      <c r="KMA81" s="321">
        <f t="shared" si="217"/>
        <v>0</v>
      </c>
      <c r="KMB81" s="321">
        <f t="shared" si="217"/>
        <v>0</v>
      </c>
      <c r="KMC81" s="321">
        <f t="shared" si="217"/>
        <v>0</v>
      </c>
      <c r="KMD81" s="321">
        <f t="shared" si="217"/>
        <v>0</v>
      </c>
      <c r="KME81" s="321">
        <f t="shared" si="217"/>
        <v>0</v>
      </c>
      <c r="KMF81" s="321">
        <f t="shared" si="217"/>
        <v>0</v>
      </c>
      <c r="KMG81" s="321">
        <f t="shared" si="217"/>
        <v>0</v>
      </c>
      <c r="KMH81" s="321">
        <f t="shared" si="217"/>
        <v>0</v>
      </c>
      <c r="KMI81" s="321">
        <f t="shared" si="217"/>
        <v>0</v>
      </c>
      <c r="KMJ81" s="321">
        <f t="shared" si="217"/>
        <v>0</v>
      </c>
      <c r="KMK81" s="321">
        <f t="shared" si="217"/>
        <v>0</v>
      </c>
      <c r="KML81" s="321">
        <f t="shared" si="217"/>
        <v>0</v>
      </c>
      <c r="KMM81" s="321">
        <f t="shared" si="217"/>
        <v>0</v>
      </c>
      <c r="KMN81" s="321">
        <f t="shared" si="217"/>
        <v>0</v>
      </c>
      <c r="KMO81" s="321">
        <f t="shared" si="217"/>
        <v>0</v>
      </c>
      <c r="KMP81" s="321">
        <f t="shared" si="217"/>
        <v>0</v>
      </c>
      <c r="KMQ81" s="321">
        <f t="shared" si="217"/>
        <v>0</v>
      </c>
      <c r="KMR81" s="321">
        <f t="shared" si="217"/>
        <v>0</v>
      </c>
      <c r="KMS81" s="321">
        <f t="shared" si="217"/>
        <v>0</v>
      </c>
      <c r="KMT81" s="321">
        <f t="shared" si="217"/>
        <v>0</v>
      </c>
      <c r="KMU81" s="321">
        <f t="shared" si="217"/>
        <v>0</v>
      </c>
      <c r="KMV81" s="321">
        <f t="shared" si="217"/>
        <v>0</v>
      </c>
      <c r="KMW81" s="321">
        <f t="shared" si="217"/>
        <v>0</v>
      </c>
      <c r="KMX81" s="321">
        <f t="shared" si="217"/>
        <v>0</v>
      </c>
      <c r="KMY81" s="321">
        <f t="shared" si="217"/>
        <v>0</v>
      </c>
      <c r="KMZ81" s="321">
        <f t="shared" si="217"/>
        <v>0</v>
      </c>
      <c r="KNA81" s="321">
        <f t="shared" si="217"/>
        <v>0</v>
      </c>
      <c r="KNB81" s="321">
        <f t="shared" si="217"/>
        <v>0</v>
      </c>
      <c r="KNC81" s="321">
        <f t="shared" si="217"/>
        <v>0</v>
      </c>
      <c r="KND81" s="321">
        <f t="shared" si="217"/>
        <v>0</v>
      </c>
      <c r="KNE81" s="321">
        <f t="shared" si="217"/>
        <v>0</v>
      </c>
      <c r="KNF81" s="321">
        <f t="shared" si="217"/>
        <v>0</v>
      </c>
      <c r="KNG81" s="321">
        <f t="shared" si="217"/>
        <v>0</v>
      </c>
      <c r="KNH81" s="321">
        <f t="shared" si="217"/>
        <v>0</v>
      </c>
      <c r="KNI81" s="321">
        <f t="shared" si="217"/>
        <v>0</v>
      </c>
      <c r="KNJ81" s="321">
        <f t="shared" si="217"/>
        <v>0</v>
      </c>
      <c r="KNK81" s="321">
        <f t="shared" si="217"/>
        <v>0</v>
      </c>
      <c r="KNL81" s="321">
        <f t="shared" si="217"/>
        <v>0</v>
      </c>
      <c r="KNM81" s="321">
        <f t="shared" si="217"/>
        <v>0</v>
      </c>
      <c r="KNN81" s="321">
        <f t="shared" si="217"/>
        <v>0</v>
      </c>
      <c r="KNO81" s="321">
        <f t="shared" si="217"/>
        <v>0</v>
      </c>
      <c r="KNP81" s="321">
        <f t="shared" si="217"/>
        <v>0</v>
      </c>
      <c r="KNQ81" s="321">
        <f t="shared" si="217"/>
        <v>0</v>
      </c>
      <c r="KNR81" s="321">
        <f t="shared" si="217"/>
        <v>0</v>
      </c>
      <c r="KNS81" s="321">
        <f t="shared" si="217"/>
        <v>0</v>
      </c>
      <c r="KNT81" s="321">
        <f t="shared" si="217"/>
        <v>0</v>
      </c>
      <c r="KNU81" s="321">
        <f t="shared" si="217"/>
        <v>0</v>
      </c>
      <c r="KNV81" s="321">
        <f t="shared" si="217"/>
        <v>0</v>
      </c>
      <c r="KNW81" s="321">
        <f t="shared" si="217"/>
        <v>0</v>
      </c>
      <c r="KNX81" s="321">
        <f t="shared" si="217"/>
        <v>0</v>
      </c>
      <c r="KNY81" s="321">
        <f t="shared" si="217"/>
        <v>0</v>
      </c>
      <c r="KNZ81" s="321">
        <f>KNY81*8.5%*12</f>
        <v>0</v>
      </c>
      <c r="KOA81" s="321">
        <f t="shared" si="218"/>
        <v>0</v>
      </c>
      <c r="KOB81" s="321">
        <f t="shared" si="218"/>
        <v>0</v>
      </c>
      <c r="KOC81" s="321">
        <f t="shared" si="218"/>
        <v>0</v>
      </c>
      <c r="KOD81" s="321">
        <f t="shared" si="218"/>
        <v>0</v>
      </c>
      <c r="KOE81" s="321">
        <f t="shared" si="218"/>
        <v>0</v>
      </c>
      <c r="KOF81" s="321">
        <f t="shared" si="218"/>
        <v>0</v>
      </c>
      <c r="KOG81" s="321">
        <f t="shared" si="218"/>
        <v>0</v>
      </c>
      <c r="KOH81" s="321">
        <f t="shared" si="218"/>
        <v>0</v>
      </c>
      <c r="KOI81" s="321">
        <f t="shared" si="218"/>
        <v>0</v>
      </c>
      <c r="KOJ81" s="321">
        <f t="shared" si="218"/>
        <v>0</v>
      </c>
      <c r="KOK81" s="321">
        <f t="shared" si="218"/>
        <v>0</v>
      </c>
      <c r="KOL81" s="321">
        <f t="shared" si="218"/>
        <v>0</v>
      </c>
      <c r="KOM81" s="321">
        <f t="shared" si="218"/>
        <v>0</v>
      </c>
      <c r="KON81" s="321">
        <f t="shared" si="218"/>
        <v>0</v>
      </c>
      <c r="KOO81" s="321">
        <f t="shared" si="218"/>
        <v>0</v>
      </c>
      <c r="KOP81" s="321">
        <f t="shared" si="218"/>
        <v>0</v>
      </c>
      <c r="KOQ81" s="321">
        <f t="shared" si="218"/>
        <v>0</v>
      </c>
      <c r="KOR81" s="321">
        <f t="shared" si="218"/>
        <v>0</v>
      </c>
      <c r="KOS81" s="321">
        <f t="shared" si="218"/>
        <v>0</v>
      </c>
      <c r="KOT81" s="321">
        <f t="shared" si="218"/>
        <v>0</v>
      </c>
      <c r="KOU81" s="321">
        <f t="shared" si="218"/>
        <v>0</v>
      </c>
      <c r="KOV81" s="321">
        <f t="shared" si="218"/>
        <v>0</v>
      </c>
      <c r="KOW81" s="321">
        <f t="shared" si="218"/>
        <v>0</v>
      </c>
      <c r="KOX81" s="321">
        <f t="shared" si="218"/>
        <v>0</v>
      </c>
      <c r="KOY81" s="321">
        <f t="shared" si="218"/>
        <v>0</v>
      </c>
      <c r="KOZ81" s="321">
        <f t="shared" si="218"/>
        <v>0</v>
      </c>
      <c r="KPA81" s="321">
        <f t="shared" si="218"/>
        <v>0</v>
      </c>
      <c r="KPB81" s="321">
        <f t="shared" si="218"/>
        <v>0</v>
      </c>
      <c r="KPC81" s="321">
        <f t="shared" si="218"/>
        <v>0</v>
      </c>
      <c r="KPD81" s="321">
        <f t="shared" si="218"/>
        <v>0</v>
      </c>
      <c r="KPE81" s="321">
        <f t="shared" si="218"/>
        <v>0</v>
      </c>
      <c r="KPF81" s="321">
        <f t="shared" si="218"/>
        <v>0</v>
      </c>
      <c r="KPG81" s="321">
        <f t="shared" si="218"/>
        <v>0</v>
      </c>
      <c r="KPH81" s="321">
        <f t="shared" si="218"/>
        <v>0</v>
      </c>
      <c r="KPI81" s="321">
        <f t="shared" si="218"/>
        <v>0</v>
      </c>
      <c r="KPJ81" s="321">
        <f t="shared" si="218"/>
        <v>0</v>
      </c>
      <c r="KPK81" s="321">
        <f t="shared" si="218"/>
        <v>0</v>
      </c>
      <c r="KPL81" s="321">
        <f t="shared" si="218"/>
        <v>0</v>
      </c>
      <c r="KPM81" s="321">
        <f t="shared" si="218"/>
        <v>0</v>
      </c>
      <c r="KPN81" s="321">
        <f t="shared" si="218"/>
        <v>0</v>
      </c>
      <c r="KPO81" s="321">
        <f t="shared" si="218"/>
        <v>0</v>
      </c>
      <c r="KPP81" s="321">
        <f t="shared" si="218"/>
        <v>0</v>
      </c>
      <c r="KPQ81" s="321">
        <f t="shared" si="218"/>
        <v>0</v>
      </c>
      <c r="KPR81" s="321">
        <f t="shared" si="218"/>
        <v>0</v>
      </c>
      <c r="KPS81" s="321">
        <f t="shared" si="218"/>
        <v>0</v>
      </c>
      <c r="KPT81" s="321">
        <f t="shared" si="218"/>
        <v>0</v>
      </c>
      <c r="KPU81" s="321">
        <f t="shared" si="218"/>
        <v>0</v>
      </c>
      <c r="KPV81" s="321">
        <f t="shared" si="218"/>
        <v>0</v>
      </c>
      <c r="KPW81" s="321">
        <f t="shared" si="218"/>
        <v>0</v>
      </c>
      <c r="KPX81" s="321">
        <f t="shared" si="218"/>
        <v>0</v>
      </c>
      <c r="KPY81" s="321">
        <f t="shared" si="218"/>
        <v>0</v>
      </c>
      <c r="KPZ81" s="321">
        <f t="shared" si="218"/>
        <v>0</v>
      </c>
      <c r="KQA81" s="321">
        <f t="shared" si="218"/>
        <v>0</v>
      </c>
      <c r="KQB81" s="321">
        <f t="shared" si="218"/>
        <v>0</v>
      </c>
      <c r="KQC81" s="321">
        <f t="shared" si="218"/>
        <v>0</v>
      </c>
      <c r="KQD81" s="321">
        <f t="shared" si="218"/>
        <v>0</v>
      </c>
      <c r="KQE81" s="321">
        <f t="shared" si="218"/>
        <v>0</v>
      </c>
      <c r="KQF81" s="321">
        <f t="shared" si="218"/>
        <v>0</v>
      </c>
      <c r="KQG81" s="321">
        <f t="shared" si="218"/>
        <v>0</v>
      </c>
      <c r="KQH81" s="321">
        <f t="shared" si="218"/>
        <v>0</v>
      </c>
      <c r="KQI81" s="321">
        <f t="shared" si="218"/>
        <v>0</v>
      </c>
      <c r="KQJ81" s="321">
        <f t="shared" si="218"/>
        <v>0</v>
      </c>
      <c r="KQK81" s="321">
        <f t="shared" si="218"/>
        <v>0</v>
      </c>
      <c r="KQL81" s="321">
        <f>KQK81*8.5%*12</f>
        <v>0</v>
      </c>
      <c r="KQM81" s="321">
        <f t="shared" si="219"/>
        <v>0</v>
      </c>
      <c r="KQN81" s="321">
        <f t="shared" si="219"/>
        <v>0</v>
      </c>
      <c r="KQO81" s="321">
        <f t="shared" si="219"/>
        <v>0</v>
      </c>
      <c r="KQP81" s="321">
        <f t="shared" si="219"/>
        <v>0</v>
      </c>
      <c r="KQQ81" s="321">
        <f t="shared" si="219"/>
        <v>0</v>
      </c>
      <c r="KQR81" s="321">
        <f t="shared" si="219"/>
        <v>0</v>
      </c>
      <c r="KQS81" s="321">
        <f t="shared" si="219"/>
        <v>0</v>
      </c>
      <c r="KQT81" s="321">
        <f t="shared" si="219"/>
        <v>0</v>
      </c>
      <c r="KQU81" s="321">
        <f t="shared" si="219"/>
        <v>0</v>
      </c>
      <c r="KQV81" s="321">
        <f t="shared" si="219"/>
        <v>0</v>
      </c>
      <c r="KQW81" s="321">
        <f t="shared" si="219"/>
        <v>0</v>
      </c>
      <c r="KQX81" s="321">
        <f t="shared" si="219"/>
        <v>0</v>
      </c>
      <c r="KQY81" s="321">
        <f t="shared" si="219"/>
        <v>0</v>
      </c>
      <c r="KQZ81" s="321">
        <f t="shared" si="219"/>
        <v>0</v>
      </c>
      <c r="KRA81" s="321">
        <f t="shared" si="219"/>
        <v>0</v>
      </c>
      <c r="KRB81" s="321">
        <f t="shared" si="219"/>
        <v>0</v>
      </c>
      <c r="KRC81" s="321">
        <f t="shared" si="219"/>
        <v>0</v>
      </c>
      <c r="KRD81" s="321">
        <f t="shared" si="219"/>
        <v>0</v>
      </c>
      <c r="KRE81" s="321">
        <f t="shared" si="219"/>
        <v>0</v>
      </c>
      <c r="KRF81" s="321">
        <f t="shared" si="219"/>
        <v>0</v>
      </c>
      <c r="KRG81" s="321">
        <f t="shared" si="219"/>
        <v>0</v>
      </c>
      <c r="KRH81" s="321">
        <f t="shared" si="219"/>
        <v>0</v>
      </c>
      <c r="KRI81" s="321">
        <f t="shared" si="219"/>
        <v>0</v>
      </c>
      <c r="KRJ81" s="321">
        <f t="shared" si="219"/>
        <v>0</v>
      </c>
      <c r="KRK81" s="321">
        <f t="shared" si="219"/>
        <v>0</v>
      </c>
      <c r="KRL81" s="321">
        <f t="shared" si="219"/>
        <v>0</v>
      </c>
      <c r="KRM81" s="321">
        <f t="shared" si="219"/>
        <v>0</v>
      </c>
      <c r="KRN81" s="321">
        <f t="shared" si="219"/>
        <v>0</v>
      </c>
      <c r="KRO81" s="321">
        <f t="shared" si="219"/>
        <v>0</v>
      </c>
      <c r="KRP81" s="321">
        <f t="shared" si="219"/>
        <v>0</v>
      </c>
      <c r="KRQ81" s="321">
        <f t="shared" si="219"/>
        <v>0</v>
      </c>
      <c r="KRR81" s="321">
        <f t="shared" si="219"/>
        <v>0</v>
      </c>
      <c r="KRS81" s="321">
        <f t="shared" si="219"/>
        <v>0</v>
      </c>
      <c r="KRT81" s="321">
        <f t="shared" si="219"/>
        <v>0</v>
      </c>
      <c r="KRU81" s="321">
        <f t="shared" si="219"/>
        <v>0</v>
      </c>
      <c r="KRV81" s="321">
        <f t="shared" si="219"/>
        <v>0</v>
      </c>
      <c r="KRW81" s="321">
        <f t="shared" si="219"/>
        <v>0</v>
      </c>
      <c r="KRX81" s="321">
        <f t="shared" si="219"/>
        <v>0</v>
      </c>
      <c r="KRY81" s="321">
        <f t="shared" si="219"/>
        <v>0</v>
      </c>
      <c r="KRZ81" s="321">
        <f t="shared" si="219"/>
        <v>0</v>
      </c>
      <c r="KSA81" s="321">
        <f t="shared" si="219"/>
        <v>0</v>
      </c>
      <c r="KSB81" s="321">
        <f t="shared" si="219"/>
        <v>0</v>
      </c>
      <c r="KSC81" s="321">
        <f t="shared" si="219"/>
        <v>0</v>
      </c>
      <c r="KSD81" s="321">
        <f t="shared" si="219"/>
        <v>0</v>
      </c>
      <c r="KSE81" s="321">
        <f t="shared" si="219"/>
        <v>0</v>
      </c>
      <c r="KSF81" s="321">
        <f t="shared" si="219"/>
        <v>0</v>
      </c>
      <c r="KSG81" s="321">
        <f t="shared" si="219"/>
        <v>0</v>
      </c>
      <c r="KSH81" s="321">
        <f t="shared" si="219"/>
        <v>0</v>
      </c>
      <c r="KSI81" s="321">
        <f t="shared" si="219"/>
        <v>0</v>
      </c>
      <c r="KSJ81" s="321">
        <f t="shared" si="219"/>
        <v>0</v>
      </c>
      <c r="KSK81" s="321">
        <f t="shared" si="219"/>
        <v>0</v>
      </c>
      <c r="KSL81" s="321">
        <f t="shared" si="219"/>
        <v>0</v>
      </c>
      <c r="KSM81" s="321">
        <f t="shared" si="219"/>
        <v>0</v>
      </c>
      <c r="KSN81" s="321">
        <f t="shared" si="219"/>
        <v>0</v>
      </c>
      <c r="KSO81" s="321">
        <f t="shared" si="219"/>
        <v>0</v>
      </c>
      <c r="KSP81" s="321">
        <f t="shared" si="219"/>
        <v>0</v>
      </c>
      <c r="KSQ81" s="321">
        <f t="shared" si="219"/>
        <v>0</v>
      </c>
      <c r="KSR81" s="321">
        <f t="shared" si="219"/>
        <v>0</v>
      </c>
      <c r="KSS81" s="321">
        <f t="shared" si="219"/>
        <v>0</v>
      </c>
      <c r="KST81" s="321">
        <f t="shared" si="219"/>
        <v>0</v>
      </c>
      <c r="KSU81" s="321">
        <f t="shared" si="219"/>
        <v>0</v>
      </c>
      <c r="KSV81" s="321">
        <f t="shared" si="219"/>
        <v>0</v>
      </c>
      <c r="KSW81" s="321">
        <f t="shared" si="219"/>
        <v>0</v>
      </c>
      <c r="KSX81" s="321">
        <f>KSW81*8.5%*12</f>
        <v>0</v>
      </c>
      <c r="KSY81" s="321">
        <f t="shared" si="220"/>
        <v>0</v>
      </c>
      <c r="KSZ81" s="321">
        <f t="shared" si="220"/>
        <v>0</v>
      </c>
      <c r="KTA81" s="321">
        <f t="shared" si="220"/>
        <v>0</v>
      </c>
      <c r="KTB81" s="321">
        <f t="shared" si="220"/>
        <v>0</v>
      </c>
      <c r="KTC81" s="321">
        <f t="shared" si="220"/>
        <v>0</v>
      </c>
      <c r="KTD81" s="321">
        <f t="shared" si="220"/>
        <v>0</v>
      </c>
      <c r="KTE81" s="321">
        <f t="shared" si="220"/>
        <v>0</v>
      </c>
      <c r="KTF81" s="321">
        <f t="shared" si="220"/>
        <v>0</v>
      </c>
      <c r="KTG81" s="321">
        <f t="shared" si="220"/>
        <v>0</v>
      </c>
      <c r="KTH81" s="321">
        <f t="shared" si="220"/>
        <v>0</v>
      </c>
      <c r="KTI81" s="321">
        <f t="shared" si="220"/>
        <v>0</v>
      </c>
      <c r="KTJ81" s="321">
        <f t="shared" si="220"/>
        <v>0</v>
      </c>
      <c r="KTK81" s="321">
        <f t="shared" si="220"/>
        <v>0</v>
      </c>
      <c r="KTL81" s="321">
        <f t="shared" si="220"/>
        <v>0</v>
      </c>
      <c r="KTM81" s="321">
        <f t="shared" si="220"/>
        <v>0</v>
      </c>
      <c r="KTN81" s="321">
        <f t="shared" si="220"/>
        <v>0</v>
      </c>
      <c r="KTO81" s="321">
        <f t="shared" si="220"/>
        <v>0</v>
      </c>
      <c r="KTP81" s="321">
        <f t="shared" si="220"/>
        <v>0</v>
      </c>
      <c r="KTQ81" s="321">
        <f t="shared" si="220"/>
        <v>0</v>
      </c>
      <c r="KTR81" s="321">
        <f t="shared" si="220"/>
        <v>0</v>
      </c>
      <c r="KTS81" s="321">
        <f t="shared" si="220"/>
        <v>0</v>
      </c>
      <c r="KTT81" s="321">
        <f t="shared" si="220"/>
        <v>0</v>
      </c>
      <c r="KTU81" s="321">
        <f t="shared" si="220"/>
        <v>0</v>
      </c>
      <c r="KTV81" s="321">
        <f t="shared" si="220"/>
        <v>0</v>
      </c>
      <c r="KTW81" s="321">
        <f t="shared" si="220"/>
        <v>0</v>
      </c>
      <c r="KTX81" s="321">
        <f t="shared" si="220"/>
        <v>0</v>
      </c>
      <c r="KTY81" s="321">
        <f t="shared" si="220"/>
        <v>0</v>
      </c>
      <c r="KTZ81" s="321">
        <f t="shared" si="220"/>
        <v>0</v>
      </c>
      <c r="KUA81" s="321">
        <f t="shared" si="220"/>
        <v>0</v>
      </c>
      <c r="KUB81" s="321">
        <f t="shared" si="220"/>
        <v>0</v>
      </c>
      <c r="KUC81" s="321">
        <f t="shared" si="220"/>
        <v>0</v>
      </c>
      <c r="KUD81" s="321">
        <f t="shared" si="220"/>
        <v>0</v>
      </c>
      <c r="KUE81" s="321">
        <f t="shared" si="220"/>
        <v>0</v>
      </c>
      <c r="KUF81" s="321">
        <f t="shared" si="220"/>
        <v>0</v>
      </c>
      <c r="KUG81" s="321">
        <f t="shared" si="220"/>
        <v>0</v>
      </c>
      <c r="KUH81" s="321">
        <f t="shared" si="220"/>
        <v>0</v>
      </c>
      <c r="KUI81" s="321">
        <f t="shared" si="220"/>
        <v>0</v>
      </c>
      <c r="KUJ81" s="321">
        <f t="shared" si="220"/>
        <v>0</v>
      </c>
      <c r="KUK81" s="321">
        <f t="shared" si="220"/>
        <v>0</v>
      </c>
      <c r="KUL81" s="321">
        <f t="shared" si="220"/>
        <v>0</v>
      </c>
      <c r="KUM81" s="321">
        <f t="shared" si="220"/>
        <v>0</v>
      </c>
      <c r="KUN81" s="321">
        <f t="shared" si="220"/>
        <v>0</v>
      </c>
      <c r="KUO81" s="321">
        <f t="shared" si="220"/>
        <v>0</v>
      </c>
      <c r="KUP81" s="321">
        <f t="shared" si="220"/>
        <v>0</v>
      </c>
      <c r="KUQ81" s="321">
        <f t="shared" si="220"/>
        <v>0</v>
      </c>
      <c r="KUR81" s="321">
        <f t="shared" si="220"/>
        <v>0</v>
      </c>
      <c r="KUS81" s="321">
        <f t="shared" si="220"/>
        <v>0</v>
      </c>
      <c r="KUT81" s="321">
        <f t="shared" si="220"/>
        <v>0</v>
      </c>
      <c r="KUU81" s="321">
        <f t="shared" si="220"/>
        <v>0</v>
      </c>
      <c r="KUV81" s="321">
        <f t="shared" si="220"/>
        <v>0</v>
      </c>
      <c r="KUW81" s="321">
        <f t="shared" si="220"/>
        <v>0</v>
      </c>
      <c r="KUX81" s="321">
        <f t="shared" si="220"/>
        <v>0</v>
      </c>
      <c r="KUY81" s="321">
        <f t="shared" si="220"/>
        <v>0</v>
      </c>
      <c r="KUZ81" s="321">
        <f t="shared" si="220"/>
        <v>0</v>
      </c>
      <c r="KVA81" s="321">
        <f t="shared" si="220"/>
        <v>0</v>
      </c>
      <c r="KVB81" s="321">
        <f t="shared" si="220"/>
        <v>0</v>
      </c>
      <c r="KVC81" s="321">
        <f t="shared" si="220"/>
        <v>0</v>
      </c>
      <c r="KVD81" s="321">
        <f t="shared" si="220"/>
        <v>0</v>
      </c>
      <c r="KVE81" s="321">
        <f t="shared" si="220"/>
        <v>0</v>
      </c>
      <c r="KVF81" s="321">
        <f t="shared" si="220"/>
        <v>0</v>
      </c>
      <c r="KVG81" s="321">
        <f t="shared" si="220"/>
        <v>0</v>
      </c>
      <c r="KVH81" s="321">
        <f t="shared" si="220"/>
        <v>0</v>
      </c>
      <c r="KVI81" s="321">
        <f t="shared" si="220"/>
        <v>0</v>
      </c>
      <c r="KVJ81" s="321">
        <f>KVI81*8.5%*12</f>
        <v>0</v>
      </c>
      <c r="KVK81" s="321">
        <f t="shared" si="221"/>
        <v>0</v>
      </c>
      <c r="KVL81" s="321">
        <f t="shared" si="221"/>
        <v>0</v>
      </c>
      <c r="KVM81" s="321">
        <f t="shared" si="221"/>
        <v>0</v>
      </c>
      <c r="KVN81" s="321">
        <f t="shared" si="221"/>
        <v>0</v>
      </c>
      <c r="KVO81" s="321">
        <f t="shared" si="221"/>
        <v>0</v>
      </c>
      <c r="KVP81" s="321">
        <f t="shared" si="221"/>
        <v>0</v>
      </c>
      <c r="KVQ81" s="321">
        <f t="shared" si="221"/>
        <v>0</v>
      </c>
      <c r="KVR81" s="321">
        <f t="shared" si="221"/>
        <v>0</v>
      </c>
      <c r="KVS81" s="321">
        <f t="shared" si="221"/>
        <v>0</v>
      </c>
      <c r="KVT81" s="321">
        <f t="shared" si="221"/>
        <v>0</v>
      </c>
      <c r="KVU81" s="321">
        <f t="shared" si="221"/>
        <v>0</v>
      </c>
      <c r="KVV81" s="321">
        <f t="shared" si="221"/>
        <v>0</v>
      </c>
      <c r="KVW81" s="321">
        <f t="shared" si="221"/>
        <v>0</v>
      </c>
      <c r="KVX81" s="321">
        <f t="shared" si="221"/>
        <v>0</v>
      </c>
      <c r="KVY81" s="321">
        <f t="shared" si="221"/>
        <v>0</v>
      </c>
      <c r="KVZ81" s="321">
        <f t="shared" si="221"/>
        <v>0</v>
      </c>
      <c r="KWA81" s="321">
        <f t="shared" si="221"/>
        <v>0</v>
      </c>
      <c r="KWB81" s="321">
        <f t="shared" si="221"/>
        <v>0</v>
      </c>
      <c r="KWC81" s="321">
        <f t="shared" si="221"/>
        <v>0</v>
      </c>
      <c r="KWD81" s="321">
        <f t="shared" si="221"/>
        <v>0</v>
      </c>
      <c r="KWE81" s="321">
        <f t="shared" si="221"/>
        <v>0</v>
      </c>
      <c r="KWF81" s="321">
        <f t="shared" si="221"/>
        <v>0</v>
      </c>
      <c r="KWG81" s="321">
        <f t="shared" si="221"/>
        <v>0</v>
      </c>
      <c r="KWH81" s="321">
        <f t="shared" si="221"/>
        <v>0</v>
      </c>
      <c r="KWI81" s="321">
        <f t="shared" si="221"/>
        <v>0</v>
      </c>
      <c r="KWJ81" s="321">
        <f t="shared" si="221"/>
        <v>0</v>
      </c>
      <c r="KWK81" s="321">
        <f t="shared" si="221"/>
        <v>0</v>
      </c>
      <c r="KWL81" s="321">
        <f t="shared" si="221"/>
        <v>0</v>
      </c>
      <c r="KWM81" s="321">
        <f t="shared" si="221"/>
        <v>0</v>
      </c>
      <c r="KWN81" s="321">
        <f t="shared" si="221"/>
        <v>0</v>
      </c>
      <c r="KWO81" s="321">
        <f t="shared" si="221"/>
        <v>0</v>
      </c>
      <c r="KWP81" s="321">
        <f t="shared" si="221"/>
        <v>0</v>
      </c>
      <c r="KWQ81" s="321">
        <f t="shared" si="221"/>
        <v>0</v>
      </c>
      <c r="KWR81" s="321">
        <f t="shared" si="221"/>
        <v>0</v>
      </c>
      <c r="KWS81" s="321">
        <f t="shared" si="221"/>
        <v>0</v>
      </c>
      <c r="KWT81" s="321">
        <f t="shared" si="221"/>
        <v>0</v>
      </c>
      <c r="KWU81" s="321">
        <f t="shared" si="221"/>
        <v>0</v>
      </c>
      <c r="KWV81" s="321">
        <f t="shared" si="221"/>
        <v>0</v>
      </c>
      <c r="KWW81" s="321">
        <f t="shared" si="221"/>
        <v>0</v>
      </c>
      <c r="KWX81" s="321">
        <f t="shared" si="221"/>
        <v>0</v>
      </c>
      <c r="KWY81" s="321">
        <f t="shared" si="221"/>
        <v>0</v>
      </c>
      <c r="KWZ81" s="321">
        <f t="shared" si="221"/>
        <v>0</v>
      </c>
      <c r="KXA81" s="321">
        <f t="shared" si="221"/>
        <v>0</v>
      </c>
      <c r="KXB81" s="321">
        <f t="shared" si="221"/>
        <v>0</v>
      </c>
      <c r="KXC81" s="321">
        <f t="shared" si="221"/>
        <v>0</v>
      </c>
      <c r="KXD81" s="321">
        <f t="shared" si="221"/>
        <v>0</v>
      </c>
      <c r="KXE81" s="321">
        <f t="shared" si="221"/>
        <v>0</v>
      </c>
      <c r="KXF81" s="321">
        <f t="shared" si="221"/>
        <v>0</v>
      </c>
      <c r="KXG81" s="321">
        <f t="shared" si="221"/>
        <v>0</v>
      </c>
      <c r="KXH81" s="321">
        <f t="shared" si="221"/>
        <v>0</v>
      </c>
      <c r="KXI81" s="321">
        <f t="shared" si="221"/>
        <v>0</v>
      </c>
      <c r="KXJ81" s="321">
        <f t="shared" si="221"/>
        <v>0</v>
      </c>
      <c r="KXK81" s="321">
        <f t="shared" si="221"/>
        <v>0</v>
      </c>
      <c r="KXL81" s="321">
        <f t="shared" si="221"/>
        <v>0</v>
      </c>
      <c r="KXM81" s="321">
        <f t="shared" si="221"/>
        <v>0</v>
      </c>
      <c r="KXN81" s="321">
        <f t="shared" si="221"/>
        <v>0</v>
      </c>
      <c r="KXO81" s="321">
        <f t="shared" si="221"/>
        <v>0</v>
      </c>
      <c r="KXP81" s="321">
        <f t="shared" si="221"/>
        <v>0</v>
      </c>
      <c r="KXQ81" s="321">
        <f t="shared" si="221"/>
        <v>0</v>
      </c>
      <c r="KXR81" s="321">
        <f t="shared" si="221"/>
        <v>0</v>
      </c>
      <c r="KXS81" s="321">
        <f t="shared" si="221"/>
        <v>0</v>
      </c>
      <c r="KXT81" s="321">
        <f t="shared" si="221"/>
        <v>0</v>
      </c>
      <c r="KXU81" s="321">
        <f t="shared" si="221"/>
        <v>0</v>
      </c>
      <c r="KXV81" s="321">
        <f>KXU81*8.5%*12</f>
        <v>0</v>
      </c>
      <c r="KXW81" s="321">
        <f t="shared" si="222"/>
        <v>0</v>
      </c>
      <c r="KXX81" s="321">
        <f t="shared" si="222"/>
        <v>0</v>
      </c>
      <c r="KXY81" s="321">
        <f t="shared" si="222"/>
        <v>0</v>
      </c>
      <c r="KXZ81" s="321">
        <f t="shared" si="222"/>
        <v>0</v>
      </c>
      <c r="KYA81" s="321">
        <f t="shared" si="222"/>
        <v>0</v>
      </c>
      <c r="KYB81" s="321">
        <f t="shared" si="222"/>
        <v>0</v>
      </c>
      <c r="KYC81" s="321">
        <f t="shared" si="222"/>
        <v>0</v>
      </c>
      <c r="KYD81" s="321">
        <f t="shared" si="222"/>
        <v>0</v>
      </c>
      <c r="KYE81" s="321">
        <f t="shared" si="222"/>
        <v>0</v>
      </c>
      <c r="KYF81" s="321">
        <f t="shared" si="222"/>
        <v>0</v>
      </c>
      <c r="KYG81" s="321">
        <f t="shared" si="222"/>
        <v>0</v>
      </c>
      <c r="KYH81" s="321">
        <f t="shared" si="222"/>
        <v>0</v>
      </c>
      <c r="KYI81" s="321">
        <f t="shared" si="222"/>
        <v>0</v>
      </c>
      <c r="KYJ81" s="321">
        <f t="shared" si="222"/>
        <v>0</v>
      </c>
      <c r="KYK81" s="321">
        <f t="shared" si="222"/>
        <v>0</v>
      </c>
      <c r="KYL81" s="321">
        <f t="shared" si="222"/>
        <v>0</v>
      </c>
      <c r="KYM81" s="321">
        <f t="shared" si="222"/>
        <v>0</v>
      </c>
      <c r="KYN81" s="321">
        <f t="shared" si="222"/>
        <v>0</v>
      </c>
      <c r="KYO81" s="321">
        <f t="shared" si="222"/>
        <v>0</v>
      </c>
      <c r="KYP81" s="321">
        <f t="shared" si="222"/>
        <v>0</v>
      </c>
      <c r="KYQ81" s="321">
        <f t="shared" si="222"/>
        <v>0</v>
      </c>
      <c r="KYR81" s="321">
        <f t="shared" si="222"/>
        <v>0</v>
      </c>
      <c r="KYS81" s="321">
        <f t="shared" si="222"/>
        <v>0</v>
      </c>
      <c r="KYT81" s="321">
        <f t="shared" si="222"/>
        <v>0</v>
      </c>
      <c r="KYU81" s="321">
        <f t="shared" si="222"/>
        <v>0</v>
      </c>
      <c r="KYV81" s="321">
        <f t="shared" si="222"/>
        <v>0</v>
      </c>
      <c r="KYW81" s="321">
        <f t="shared" si="222"/>
        <v>0</v>
      </c>
      <c r="KYX81" s="321">
        <f t="shared" si="222"/>
        <v>0</v>
      </c>
      <c r="KYY81" s="321">
        <f t="shared" si="222"/>
        <v>0</v>
      </c>
      <c r="KYZ81" s="321">
        <f t="shared" si="222"/>
        <v>0</v>
      </c>
      <c r="KZA81" s="321">
        <f t="shared" si="222"/>
        <v>0</v>
      </c>
      <c r="KZB81" s="321">
        <f t="shared" si="222"/>
        <v>0</v>
      </c>
      <c r="KZC81" s="321">
        <f t="shared" si="222"/>
        <v>0</v>
      </c>
      <c r="KZD81" s="321">
        <f t="shared" si="222"/>
        <v>0</v>
      </c>
      <c r="KZE81" s="321">
        <f t="shared" si="222"/>
        <v>0</v>
      </c>
      <c r="KZF81" s="321">
        <f t="shared" si="222"/>
        <v>0</v>
      </c>
      <c r="KZG81" s="321">
        <f t="shared" si="222"/>
        <v>0</v>
      </c>
      <c r="KZH81" s="321">
        <f t="shared" si="222"/>
        <v>0</v>
      </c>
      <c r="KZI81" s="321">
        <f t="shared" si="222"/>
        <v>0</v>
      </c>
      <c r="KZJ81" s="321">
        <f t="shared" si="222"/>
        <v>0</v>
      </c>
      <c r="KZK81" s="321">
        <f t="shared" si="222"/>
        <v>0</v>
      </c>
      <c r="KZL81" s="321">
        <f t="shared" si="222"/>
        <v>0</v>
      </c>
      <c r="KZM81" s="321">
        <f t="shared" si="222"/>
        <v>0</v>
      </c>
      <c r="KZN81" s="321">
        <f t="shared" si="222"/>
        <v>0</v>
      </c>
      <c r="KZO81" s="321">
        <f t="shared" si="222"/>
        <v>0</v>
      </c>
      <c r="KZP81" s="321">
        <f t="shared" si="222"/>
        <v>0</v>
      </c>
      <c r="KZQ81" s="321">
        <f t="shared" si="222"/>
        <v>0</v>
      </c>
      <c r="KZR81" s="321">
        <f t="shared" si="222"/>
        <v>0</v>
      </c>
      <c r="KZS81" s="321">
        <f t="shared" si="222"/>
        <v>0</v>
      </c>
      <c r="KZT81" s="321">
        <f t="shared" si="222"/>
        <v>0</v>
      </c>
      <c r="KZU81" s="321">
        <f t="shared" si="222"/>
        <v>0</v>
      </c>
      <c r="KZV81" s="321">
        <f t="shared" si="222"/>
        <v>0</v>
      </c>
      <c r="KZW81" s="321">
        <f t="shared" si="222"/>
        <v>0</v>
      </c>
      <c r="KZX81" s="321">
        <f t="shared" si="222"/>
        <v>0</v>
      </c>
      <c r="KZY81" s="321">
        <f t="shared" si="222"/>
        <v>0</v>
      </c>
      <c r="KZZ81" s="321">
        <f t="shared" si="222"/>
        <v>0</v>
      </c>
      <c r="LAA81" s="321">
        <f t="shared" si="222"/>
        <v>0</v>
      </c>
      <c r="LAB81" s="321">
        <f t="shared" si="222"/>
        <v>0</v>
      </c>
      <c r="LAC81" s="321">
        <f t="shared" si="222"/>
        <v>0</v>
      </c>
      <c r="LAD81" s="321">
        <f t="shared" si="222"/>
        <v>0</v>
      </c>
      <c r="LAE81" s="321">
        <f t="shared" si="222"/>
        <v>0</v>
      </c>
      <c r="LAF81" s="321">
        <f t="shared" si="222"/>
        <v>0</v>
      </c>
      <c r="LAG81" s="321">
        <f t="shared" si="222"/>
        <v>0</v>
      </c>
      <c r="LAH81" s="321">
        <f>LAG81*8.5%*12</f>
        <v>0</v>
      </c>
      <c r="LAI81" s="321">
        <f t="shared" si="223"/>
        <v>0</v>
      </c>
      <c r="LAJ81" s="321">
        <f t="shared" si="223"/>
        <v>0</v>
      </c>
      <c r="LAK81" s="321">
        <f t="shared" si="223"/>
        <v>0</v>
      </c>
      <c r="LAL81" s="321">
        <f t="shared" si="223"/>
        <v>0</v>
      </c>
      <c r="LAM81" s="321">
        <f t="shared" si="223"/>
        <v>0</v>
      </c>
      <c r="LAN81" s="321">
        <f t="shared" si="223"/>
        <v>0</v>
      </c>
      <c r="LAO81" s="321">
        <f t="shared" si="223"/>
        <v>0</v>
      </c>
      <c r="LAP81" s="321">
        <f t="shared" si="223"/>
        <v>0</v>
      </c>
      <c r="LAQ81" s="321">
        <f t="shared" si="223"/>
        <v>0</v>
      </c>
      <c r="LAR81" s="321">
        <f t="shared" si="223"/>
        <v>0</v>
      </c>
      <c r="LAS81" s="321">
        <f t="shared" si="223"/>
        <v>0</v>
      </c>
      <c r="LAT81" s="321">
        <f t="shared" si="223"/>
        <v>0</v>
      </c>
      <c r="LAU81" s="321">
        <f t="shared" si="223"/>
        <v>0</v>
      </c>
      <c r="LAV81" s="321">
        <f t="shared" si="223"/>
        <v>0</v>
      </c>
      <c r="LAW81" s="321">
        <f t="shared" si="223"/>
        <v>0</v>
      </c>
      <c r="LAX81" s="321">
        <f t="shared" si="223"/>
        <v>0</v>
      </c>
      <c r="LAY81" s="321">
        <f t="shared" si="223"/>
        <v>0</v>
      </c>
      <c r="LAZ81" s="321">
        <f t="shared" si="223"/>
        <v>0</v>
      </c>
      <c r="LBA81" s="321">
        <f t="shared" si="223"/>
        <v>0</v>
      </c>
      <c r="LBB81" s="321">
        <f t="shared" si="223"/>
        <v>0</v>
      </c>
      <c r="LBC81" s="321">
        <f t="shared" si="223"/>
        <v>0</v>
      </c>
      <c r="LBD81" s="321">
        <f t="shared" si="223"/>
        <v>0</v>
      </c>
      <c r="LBE81" s="321">
        <f t="shared" si="223"/>
        <v>0</v>
      </c>
      <c r="LBF81" s="321">
        <f t="shared" si="223"/>
        <v>0</v>
      </c>
      <c r="LBG81" s="321">
        <f t="shared" si="223"/>
        <v>0</v>
      </c>
      <c r="LBH81" s="321">
        <f t="shared" si="223"/>
        <v>0</v>
      </c>
      <c r="LBI81" s="321">
        <f t="shared" si="223"/>
        <v>0</v>
      </c>
      <c r="LBJ81" s="321">
        <f t="shared" si="223"/>
        <v>0</v>
      </c>
      <c r="LBK81" s="321">
        <f t="shared" si="223"/>
        <v>0</v>
      </c>
      <c r="LBL81" s="321">
        <f t="shared" si="223"/>
        <v>0</v>
      </c>
      <c r="LBM81" s="321">
        <f t="shared" si="223"/>
        <v>0</v>
      </c>
      <c r="LBN81" s="321">
        <f t="shared" si="223"/>
        <v>0</v>
      </c>
      <c r="LBO81" s="321">
        <f t="shared" si="223"/>
        <v>0</v>
      </c>
      <c r="LBP81" s="321">
        <f t="shared" si="223"/>
        <v>0</v>
      </c>
      <c r="LBQ81" s="321">
        <f t="shared" si="223"/>
        <v>0</v>
      </c>
      <c r="LBR81" s="321">
        <f t="shared" si="223"/>
        <v>0</v>
      </c>
      <c r="LBS81" s="321">
        <f t="shared" si="223"/>
        <v>0</v>
      </c>
      <c r="LBT81" s="321">
        <f t="shared" si="223"/>
        <v>0</v>
      </c>
      <c r="LBU81" s="321">
        <f t="shared" si="223"/>
        <v>0</v>
      </c>
      <c r="LBV81" s="321">
        <f t="shared" si="223"/>
        <v>0</v>
      </c>
      <c r="LBW81" s="321">
        <f t="shared" si="223"/>
        <v>0</v>
      </c>
      <c r="LBX81" s="321">
        <f t="shared" si="223"/>
        <v>0</v>
      </c>
      <c r="LBY81" s="321">
        <f t="shared" si="223"/>
        <v>0</v>
      </c>
      <c r="LBZ81" s="321">
        <f t="shared" si="223"/>
        <v>0</v>
      </c>
      <c r="LCA81" s="321">
        <f t="shared" si="223"/>
        <v>0</v>
      </c>
      <c r="LCB81" s="321">
        <f t="shared" si="223"/>
        <v>0</v>
      </c>
      <c r="LCC81" s="321">
        <f t="shared" si="223"/>
        <v>0</v>
      </c>
      <c r="LCD81" s="321">
        <f t="shared" si="223"/>
        <v>0</v>
      </c>
      <c r="LCE81" s="321">
        <f t="shared" si="223"/>
        <v>0</v>
      </c>
      <c r="LCF81" s="321">
        <f t="shared" si="223"/>
        <v>0</v>
      </c>
      <c r="LCG81" s="321">
        <f t="shared" si="223"/>
        <v>0</v>
      </c>
      <c r="LCH81" s="321">
        <f t="shared" si="223"/>
        <v>0</v>
      </c>
      <c r="LCI81" s="321">
        <f t="shared" si="223"/>
        <v>0</v>
      </c>
      <c r="LCJ81" s="321">
        <f t="shared" si="223"/>
        <v>0</v>
      </c>
      <c r="LCK81" s="321">
        <f t="shared" si="223"/>
        <v>0</v>
      </c>
      <c r="LCL81" s="321">
        <f t="shared" si="223"/>
        <v>0</v>
      </c>
      <c r="LCM81" s="321">
        <f t="shared" si="223"/>
        <v>0</v>
      </c>
      <c r="LCN81" s="321">
        <f t="shared" si="223"/>
        <v>0</v>
      </c>
      <c r="LCO81" s="321">
        <f t="shared" si="223"/>
        <v>0</v>
      </c>
      <c r="LCP81" s="321">
        <f t="shared" si="223"/>
        <v>0</v>
      </c>
      <c r="LCQ81" s="321">
        <f t="shared" si="223"/>
        <v>0</v>
      </c>
      <c r="LCR81" s="321">
        <f t="shared" si="223"/>
        <v>0</v>
      </c>
      <c r="LCS81" s="321">
        <f t="shared" si="223"/>
        <v>0</v>
      </c>
      <c r="LCT81" s="321">
        <f>LCS81*8.5%*12</f>
        <v>0</v>
      </c>
      <c r="LCU81" s="321">
        <f t="shared" si="224"/>
        <v>0</v>
      </c>
      <c r="LCV81" s="321">
        <f t="shared" si="224"/>
        <v>0</v>
      </c>
      <c r="LCW81" s="321">
        <f t="shared" si="224"/>
        <v>0</v>
      </c>
      <c r="LCX81" s="321">
        <f t="shared" si="224"/>
        <v>0</v>
      </c>
      <c r="LCY81" s="321">
        <f t="shared" si="224"/>
        <v>0</v>
      </c>
      <c r="LCZ81" s="321">
        <f t="shared" si="224"/>
        <v>0</v>
      </c>
      <c r="LDA81" s="321">
        <f t="shared" si="224"/>
        <v>0</v>
      </c>
      <c r="LDB81" s="321">
        <f t="shared" si="224"/>
        <v>0</v>
      </c>
      <c r="LDC81" s="321">
        <f t="shared" si="224"/>
        <v>0</v>
      </c>
      <c r="LDD81" s="321">
        <f t="shared" si="224"/>
        <v>0</v>
      </c>
      <c r="LDE81" s="321">
        <f t="shared" si="224"/>
        <v>0</v>
      </c>
      <c r="LDF81" s="321">
        <f t="shared" si="224"/>
        <v>0</v>
      </c>
      <c r="LDG81" s="321">
        <f t="shared" si="224"/>
        <v>0</v>
      </c>
      <c r="LDH81" s="321">
        <f t="shared" si="224"/>
        <v>0</v>
      </c>
      <c r="LDI81" s="321">
        <f t="shared" si="224"/>
        <v>0</v>
      </c>
      <c r="LDJ81" s="321">
        <f t="shared" si="224"/>
        <v>0</v>
      </c>
      <c r="LDK81" s="321">
        <f t="shared" si="224"/>
        <v>0</v>
      </c>
      <c r="LDL81" s="321">
        <f t="shared" si="224"/>
        <v>0</v>
      </c>
      <c r="LDM81" s="321">
        <f t="shared" si="224"/>
        <v>0</v>
      </c>
      <c r="LDN81" s="321">
        <f t="shared" si="224"/>
        <v>0</v>
      </c>
      <c r="LDO81" s="321">
        <f t="shared" si="224"/>
        <v>0</v>
      </c>
      <c r="LDP81" s="321">
        <f t="shared" si="224"/>
        <v>0</v>
      </c>
      <c r="LDQ81" s="321">
        <f t="shared" si="224"/>
        <v>0</v>
      </c>
      <c r="LDR81" s="321">
        <f t="shared" si="224"/>
        <v>0</v>
      </c>
      <c r="LDS81" s="321">
        <f t="shared" si="224"/>
        <v>0</v>
      </c>
      <c r="LDT81" s="321">
        <f t="shared" si="224"/>
        <v>0</v>
      </c>
      <c r="LDU81" s="321">
        <f t="shared" si="224"/>
        <v>0</v>
      </c>
      <c r="LDV81" s="321">
        <f t="shared" si="224"/>
        <v>0</v>
      </c>
      <c r="LDW81" s="321">
        <f t="shared" si="224"/>
        <v>0</v>
      </c>
      <c r="LDX81" s="321">
        <f t="shared" si="224"/>
        <v>0</v>
      </c>
      <c r="LDY81" s="321">
        <f t="shared" si="224"/>
        <v>0</v>
      </c>
      <c r="LDZ81" s="321">
        <f t="shared" si="224"/>
        <v>0</v>
      </c>
      <c r="LEA81" s="321">
        <f t="shared" si="224"/>
        <v>0</v>
      </c>
      <c r="LEB81" s="321">
        <f t="shared" si="224"/>
        <v>0</v>
      </c>
      <c r="LEC81" s="321">
        <f t="shared" si="224"/>
        <v>0</v>
      </c>
      <c r="LED81" s="321">
        <f t="shared" si="224"/>
        <v>0</v>
      </c>
      <c r="LEE81" s="321">
        <f t="shared" si="224"/>
        <v>0</v>
      </c>
      <c r="LEF81" s="321">
        <f t="shared" si="224"/>
        <v>0</v>
      </c>
      <c r="LEG81" s="321">
        <f t="shared" si="224"/>
        <v>0</v>
      </c>
      <c r="LEH81" s="321">
        <f t="shared" si="224"/>
        <v>0</v>
      </c>
      <c r="LEI81" s="321">
        <f t="shared" si="224"/>
        <v>0</v>
      </c>
      <c r="LEJ81" s="321">
        <f t="shared" si="224"/>
        <v>0</v>
      </c>
      <c r="LEK81" s="321">
        <f t="shared" si="224"/>
        <v>0</v>
      </c>
      <c r="LEL81" s="321">
        <f t="shared" si="224"/>
        <v>0</v>
      </c>
      <c r="LEM81" s="321">
        <f t="shared" si="224"/>
        <v>0</v>
      </c>
      <c r="LEN81" s="321">
        <f t="shared" si="224"/>
        <v>0</v>
      </c>
      <c r="LEO81" s="321">
        <f t="shared" si="224"/>
        <v>0</v>
      </c>
      <c r="LEP81" s="321">
        <f t="shared" si="224"/>
        <v>0</v>
      </c>
      <c r="LEQ81" s="321">
        <f t="shared" si="224"/>
        <v>0</v>
      </c>
      <c r="LER81" s="321">
        <f t="shared" si="224"/>
        <v>0</v>
      </c>
      <c r="LES81" s="321">
        <f t="shared" si="224"/>
        <v>0</v>
      </c>
      <c r="LET81" s="321">
        <f t="shared" si="224"/>
        <v>0</v>
      </c>
      <c r="LEU81" s="321">
        <f t="shared" si="224"/>
        <v>0</v>
      </c>
      <c r="LEV81" s="321">
        <f t="shared" si="224"/>
        <v>0</v>
      </c>
      <c r="LEW81" s="321">
        <f t="shared" si="224"/>
        <v>0</v>
      </c>
      <c r="LEX81" s="321">
        <f t="shared" si="224"/>
        <v>0</v>
      </c>
      <c r="LEY81" s="321">
        <f t="shared" si="224"/>
        <v>0</v>
      </c>
      <c r="LEZ81" s="321">
        <f t="shared" si="224"/>
        <v>0</v>
      </c>
      <c r="LFA81" s="321">
        <f t="shared" si="224"/>
        <v>0</v>
      </c>
      <c r="LFB81" s="321">
        <f t="shared" si="224"/>
        <v>0</v>
      </c>
      <c r="LFC81" s="321">
        <f t="shared" si="224"/>
        <v>0</v>
      </c>
      <c r="LFD81" s="321">
        <f t="shared" si="224"/>
        <v>0</v>
      </c>
      <c r="LFE81" s="321">
        <f t="shared" si="224"/>
        <v>0</v>
      </c>
      <c r="LFF81" s="321">
        <f>LFE81*8.5%*12</f>
        <v>0</v>
      </c>
      <c r="LFG81" s="321">
        <f t="shared" si="225"/>
        <v>0</v>
      </c>
      <c r="LFH81" s="321">
        <f t="shared" si="225"/>
        <v>0</v>
      </c>
      <c r="LFI81" s="321">
        <f t="shared" si="225"/>
        <v>0</v>
      </c>
      <c r="LFJ81" s="321">
        <f t="shared" si="225"/>
        <v>0</v>
      </c>
      <c r="LFK81" s="321">
        <f t="shared" si="225"/>
        <v>0</v>
      </c>
      <c r="LFL81" s="321">
        <f t="shared" si="225"/>
        <v>0</v>
      </c>
      <c r="LFM81" s="321">
        <f t="shared" si="225"/>
        <v>0</v>
      </c>
      <c r="LFN81" s="321">
        <f t="shared" si="225"/>
        <v>0</v>
      </c>
      <c r="LFO81" s="321">
        <f t="shared" si="225"/>
        <v>0</v>
      </c>
      <c r="LFP81" s="321">
        <f t="shared" si="225"/>
        <v>0</v>
      </c>
      <c r="LFQ81" s="321">
        <f t="shared" si="225"/>
        <v>0</v>
      </c>
      <c r="LFR81" s="321">
        <f t="shared" si="225"/>
        <v>0</v>
      </c>
      <c r="LFS81" s="321">
        <f t="shared" si="225"/>
        <v>0</v>
      </c>
      <c r="LFT81" s="321">
        <f t="shared" si="225"/>
        <v>0</v>
      </c>
      <c r="LFU81" s="321">
        <f t="shared" si="225"/>
        <v>0</v>
      </c>
      <c r="LFV81" s="321">
        <f t="shared" si="225"/>
        <v>0</v>
      </c>
      <c r="LFW81" s="321">
        <f t="shared" si="225"/>
        <v>0</v>
      </c>
      <c r="LFX81" s="321">
        <f t="shared" si="225"/>
        <v>0</v>
      </c>
      <c r="LFY81" s="321">
        <f t="shared" si="225"/>
        <v>0</v>
      </c>
      <c r="LFZ81" s="321">
        <f t="shared" si="225"/>
        <v>0</v>
      </c>
      <c r="LGA81" s="321">
        <f t="shared" si="225"/>
        <v>0</v>
      </c>
      <c r="LGB81" s="321">
        <f t="shared" si="225"/>
        <v>0</v>
      </c>
      <c r="LGC81" s="321">
        <f t="shared" si="225"/>
        <v>0</v>
      </c>
      <c r="LGD81" s="321">
        <f t="shared" si="225"/>
        <v>0</v>
      </c>
      <c r="LGE81" s="321">
        <f t="shared" si="225"/>
        <v>0</v>
      </c>
      <c r="LGF81" s="321">
        <f t="shared" si="225"/>
        <v>0</v>
      </c>
      <c r="LGG81" s="321">
        <f t="shared" si="225"/>
        <v>0</v>
      </c>
      <c r="LGH81" s="321">
        <f t="shared" si="225"/>
        <v>0</v>
      </c>
      <c r="LGI81" s="321">
        <f t="shared" si="225"/>
        <v>0</v>
      </c>
      <c r="LGJ81" s="321">
        <f t="shared" si="225"/>
        <v>0</v>
      </c>
      <c r="LGK81" s="321">
        <f t="shared" si="225"/>
        <v>0</v>
      </c>
      <c r="LGL81" s="321">
        <f t="shared" si="225"/>
        <v>0</v>
      </c>
      <c r="LGM81" s="321">
        <f t="shared" si="225"/>
        <v>0</v>
      </c>
      <c r="LGN81" s="321">
        <f t="shared" si="225"/>
        <v>0</v>
      </c>
      <c r="LGO81" s="321">
        <f t="shared" si="225"/>
        <v>0</v>
      </c>
      <c r="LGP81" s="321">
        <f t="shared" si="225"/>
        <v>0</v>
      </c>
      <c r="LGQ81" s="321">
        <f t="shared" si="225"/>
        <v>0</v>
      </c>
      <c r="LGR81" s="321">
        <f t="shared" si="225"/>
        <v>0</v>
      </c>
      <c r="LGS81" s="321">
        <f t="shared" si="225"/>
        <v>0</v>
      </c>
      <c r="LGT81" s="321">
        <f t="shared" si="225"/>
        <v>0</v>
      </c>
      <c r="LGU81" s="321">
        <f t="shared" si="225"/>
        <v>0</v>
      </c>
      <c r="LGV81" s="321">
        <f t="shared" si="225"/>
        <v>0</v>
      </c>
      <c r="LGW81" s="321">
        <f t="shared" si="225"/>
        <v>0</v>
      </c>
      <c r="LGX81" s="321">
        <f t="shared" si="225"/>
        <v>0</v>
      </c>
      <c r="LGY81" s="321">
        <f t="shared" si="225"/>
        <v>0</v>
      </c>
      <c r="LGZ81" s="321">
        <f t="shared" si="225"/>
        <v>0</v>
      </c>
      <c r="LHA81" s="321">
        <f t="shared" si="225"/>
        <v>0</v>
      </c>
      <c r="LHB81" s="321">
        <f t="shared" si="225"/>
        <v>0</v>
      </c>
      <c r="LHC81" s="321">
        <f t="shared" si="225"/>
        <v>0</v>
      </c>
      <c r="LHD81" s="321">
        <f t="shared" si="225"/>
        <v>0</v>
      </c>
      <c r="LHE81" s="321">
        <f t="shared" si="225"/>
        <v>0</v>
      </c>
      <c r="LHF81" s="321">
        <f t="shared" si="225"/>
        <v>0</v>
      </c>
      <c r="LHG81" s="321">
        <f t="shared" si="225"/>
        <v>0</v>
      </c>
      <c r="LHH81" s="321">
        <f t="shared" si="225"/>
        <v>0</v>
      </c>
      <c r="LHI81" s="321">
        <f t="shared" si="225"/>
        <v>0</v>
      </c>
      <c r="LHJ81" s="321">
        <f t="shared" si="225"/>
        <v>0</v>
      </c>
      <c r="LHK81" s="321">
        <f t="shared" si="225"/>
        <v>0</v>
      </c>
      <c r="LHL81" s="321">
        <f t="shared" si="225"/>
        <v>0</v>
      </c>
      <c r="LHM81" s="321">
        <f t="shared" si="225"/>
        <v>0</v>
      </c>
      <c r="LHN81" s="321">
        <f t="shared" si="225"/>
        <v>0</v>
      </c>
      <c r="LHO81" s="321">
        <f t="shared" si="225"/>
        <v>0</v>
      </c>
      <c r="LHP81" s="321">
        <f t="shared" si="225"/>
        <v>0</v>
      </c>
      <c r="LHQ81" s="321">
        <f t="shared" si="225"/>
        <v>0</v>
      </c>
      <c r="LHR81" s="321">
        <f>LHQ81*8.5%*12</f>
        <v>0</v>
      </c>
      <c r="LHS81" s="321">
        <f t="shared" si="226"/>
        <v>0</v>
      </c>
      <c r="LHT81" s="321">
        <f t="shared" si="226"/>
        <v>0</v>
      </c>
      <c r="LHU81" s="321">
        <f t="shared" si="226"/>
        <v>0</v>
      </c>
      <c r="LHV81" s="321">
        <f t="shared" si="226"/>
        <v>0</v>
      </c>
      <c r="LHW81" s="321">
        <f t="shared" si="226"/>
        <v>0</v>
      </c>
      <c r="LHX81" s="321">
        <f t="shared" si="226"/>
        <v>0</v>
      </c>
      <c r="LHY81" s="321">
        <f t="shared" si="226"/>
        <v>0</v>
      </c>
      <c r="LHZ81" s="321">
        <f t="shared" si="226"/>
        <v>0</v>
      </c>
      <c r="LIA81" s="321">
        <f t="shared" si="226"/>
        <v>0</v>
      </c>
      <c r="LIB81" s="321">
        <f t="shared" si="226"/>
        <v>0</v>
      </c>
      <c r="LIC81" s="321">
        <f t="shared" si="226"/>
        <v>0</v>
      </c>
      <c r="LID81" s="321">
        <f t="shared" si="226"/>
        <v>0</v>
      </c>
      <c r="LIE81" s="321">
        <f t="shared" si="226"/>
        <v>0</v>
      </c>
      <c r="LIF81" s="321">
        <f t="shared" si="226"/>
        <v>0</v>
      </c>
      <c r="LIG81" s="321">
        <f t="shared" si="226"/>
        <v>0</v>
      </c>
      <c r="LIH81" s="321">
        <f t="shared" si="226"/>
        <v>0</v>
      </c>
      <c r="LII81" s="321">
        <f t="shared" si="226"/>
        <v>0</v>
      </c>
      <c r="LIJ81" s="321">
        <f t="shared" si="226"/>
        <v>0</v>
      </c>
      <c r="LIK81" s="321">
        <f t="shared" si="226"/>
        <v>0</v>
      </c>
      <c r="LIL81" s="321">
        <f t="shared" si="226"/>
        <v>0</v>
      </c>
      <c r="LIM81" s="321">
        <f t="shared" si="226"/>
        <v>0</v>
      </c>
      <c r="LIN81" s="321">
        <f t="shared" si="226"/>
        <v>0</v>
      </c>
      <c r="LIO81" s="321">
        <f t="shared" si="226"/>
        <v>0</v>
      </c>
      <c r="LIP81" s="321">
        <f t="shared" si="226"/>
        <v>0</v>
      </c>
      <c r="LIQ81" s="321">
        <f t="shared" si="226"/>
        <v>0</v>
      </c>
      <c r="LIR81" s="321">
        <f t="shared" si="226"/>
        <v>0</v>
      </c>
      <c r="LIS81" s="321">
        <f t="shared" si="226"/>
        <v>0</v>
      </c>
      <c r="LIT81" s="321">
        <f t="shared" si="226"/>
        <v>0</v>
      </c>
      <c r="LIU81" s="321">
        <f t="shared" si="226"/>
        <v>0</v>
      </c>
      <c r="LIV81" s="321">
        <f t="shared" si="226"/>
        <v>0</v>
      </c>
      <c r="LIW81" s="321">
        <f t="shared" si="226"/>
        <v>0</v>
      </c>
      <c r="LIX81" s="321">
        <f t="shared" si="226"/>
        <v>0</v>
      </c>
      <c r="LIY81" s="321">
        <f t="shared" si="226"/>
        <v>0</v>
      </c>
      <c r="LIZ81" s="321">
        <f t="shared" si="226"/>
        <v>0</v>
      </c>
      <c r="LJA81" s="321">
        <f t="shared" si="226"/>
        <v>0</v>
      </c>
      <c r="LJB81" s="321">
        <f t="shared" si="226"/>
        <v>0</v>
      </c>
      <c r="LJC81" s="321">
        <f t="shared" si="226"/>
        <v>0</v>
      </c>
      <c r="LJD81" s="321">
        <f t="shared" si="226"/>
        <v>0</v>
      </c>
      <c r="LJE81" s="321">
        <f t="shared" si="226"/>
        <v>0</v>
      </c>
      <c r="LJF81" s="321">
        <f t="shared" si="226"/>
        <v>0</v>
      </c>
      <c r="LJG81" s="321">
        <f t="shared" si="226"/>
        <v>0</v>
      </c>
      <c r="LJH81" s="321">
        <f t="shared" si="226"/>
        <v>0</v>
      </c>
      <c r="LJI81" s="321">
        <f t="shared" si="226"/>
        <v>0</v>
      </c>
      <c r="LJJ81" s="321">
        <f t="shared" si="226"/>
        <v>0</v>
      </c>
      <c r="LJK81" s="321">
        <f t="shared" si="226"/>
        <v>0</v>
      </c>
      <c r="LJL81" s="321">
        <f t="shared" si="226"/>
        <v>0</v>
      </c>
      <c r="LJM81" s="321">
        <f t="shared" si="226"/>
        <v>0</v>
      </c>
      <c r="LJN81" s="321">
        <f t="shared" si="226"/>
        <v>0</v>
      </c>
      <c r="LJO81" s="321">
        <f t="shared" si="226"/>
        <v>0</v>
      </c>
      <c r="LJP81" s="321">
        <f t="shared" si="226"/>
        <v>0</v>
      </c>
      <c r="LJQ81" s="321">
        <f t="shared" si="226"/>
        <v>0</v>
      </c>
      <c r="LJR81" s="321">
        <f t="shared" si="226"/>
        <v>0</v>
      </c>
      <c r="LJS81" s="321">
        <f t="shared" si="226"/>
        <v>0</v>
      </c>
      <c r="LJT81" s="321">
        <f t="shared" si="226"/>
        <v>0</v>
      </c>
      <c r="LJU81" s="321">
        <f t="shared" si="226"/>
        <v>0</v>
      </c>
      <c r="LJV81" s="321">
        <f t="shared" si="226"/>
        <v>0</v>
      </c>
      <c r="LJW81" s="321">
        <f t="shared" si="226"/>
        <v>0</v>
      </c>
      <c r="LJX81" s="321">
        <f t="shared" si="226"/>
        <v>0</v>
      </c>
      <c r="LJY81" s="321">
        <f t="shared" si="226"/>
        <v>0</v>
      </c>
      <c r="LJZ81" s="321">
        <f t="shared" si="226"/>
        <v>0</v>
      </c>
      <c r="LKA81" s="321">
        <f t="shared" si="226"/>
        <v>0</v>
      </c>
      <c r="LKB81" s="321">
        <f t="shared" si="226"/>
        <v>0</v>
      </c>
      <c r="LKC81" s="321">
        <f t="shared" si="226"/>
        <v>0</v>
      </c>
      <c r="LKD81" s="321">
        <f>LKC81*8.5%*12</f>
        <v>0</v>
      </c>
      <c r="LKE81" s="321">
        <f t="shared" si="227"/>
        <v>0</v>
      </c>
      <c r="LKF81" s="321">
        <f t="shared" si="227"/>
        <v>0</v>
      </c>
      <c r="LKG81" s="321">
        <f t="shared" si="227"/>
        <v>0</v>
      </c>
      <c r="LKH81" s="321">
        <f t="shared" si="227"/>
        <v>0</v>
      </c>
      <c r="LKI81" s="321">
        <f t="shared" si="227"/>
        <v>0</v>
      </c>
      <c r="LKJ81" s="321">
        <f t="shared" si="227"/>
        <v>0</v>
      </c>
      <c r="LKK81" s="321">
        <f t="shared" si="227"/>
        <v>0</v>
      </c>
      <c r="LKL81" s="321">
        <f t="shared" si="227"/>
        <v>0</v>
      </c>
      <c r="LKM81" s="321">
        <f t="shared" si="227"/>
        <v>0</v>
      </c>
      <c r="LKN81" s="321">
        <f t="shared" si="227"/>
        <v>0</v>
      </c>
      <c r="LKO81" s="321">
        <f t="shared" si="227"/>
        <v>0</v>
      </c>
      <c r="LKP81" s="321">
        <f t="shared" si="227"/>
        <v>0</v>
      </c>
      <c r="LKQ81" s="321">
        <f t="shared" si="227"/>
        <v>0</v>
      </c>
      <c r="LKR81" s="321">
        <f t="shared" si="227"/>
        <v>0</v>
      </c>
      <c r="LKS81" s="321">
        <f t="shared" si="227"/>
        <v>0</v>
      </c>
      <c r="LKT81" s="321">
        <f t="shared" si="227"/>
        <v>0</v>
      </c>
      <c r="LKU81" s="321">
        <f t="shared" si="227"/>
        <v>0</v>
      </c>
      <c r="LKV81" s="321">
        <f t="shared" si="227"/>
        <v>0</v>
      </c>
      <c r="LKW81" s="321">
        <f t="shared" si="227"/>
        <v>0</v>
      </c>
      <c r="LKX81" s="321">
        <f t="shared" si="227"/>
        <v>0</v>
      </c>
      <c r="LKY81" s="321">
        <f t="shared" si="227"/>
        <v>0</v>
      </c>
      <c r="LKZ81" s="321">
        <f t="shared" si="227"/>
        <v>0</v>
      </c>
      <c r="LLA81" s="321">
        <f t="shared" si="227"/>
        <v>0</v>
      </c>
      <c r="LLB81" s="321">
        <f t="shared" si="227"/>
        <v>0</v>
      </c>
      <c r="LLC81" s="321">
        <f t="shared" si="227"/>
        <v>0</v>
      </c>
      <c r="LLD81" s="321">
        <f t="shared" si="227"/>
        <v>0</v>
      </c>
      <c r="LLE81" s="321">
        <f t="shared" si="227"/>
        <v>0</v>
      </c>
      <c r="LLF81" s="321">
        <f t="shared" si="227"/>
        <v>0</v>
      </c>
      <c r="LLG81" s="321">
        <f t="shared" si="227"/>
        <v>0</v>
      </c>
      <c r="LLH81" s="321">
        <f t="shared" si="227"/>
        <v>0</v>
      </c>
      <c r="LLI81" s="321">
        <f t="shared" si="227"/>
        <v>0</v>
      </c>
      <c r="LLJ81" s="321">
        <f t="shared" si="227"/>
        <v>0</v>
      </c>
      <c r="LLK81" s="321">
        <f t="shared" si="227"/>
        <v>0</v>
      </c>
      <c r="LLL81" s="321">
        <f t="shared" si="227"/>
        <v>0</v>
      </c>
      <c r="LLM81" s="321">
        <f t="shared" si="227"/>
        <v>0</v>
      </c>
      <c r="LLN81" s="321">
        <f t="shared" si="227"/>
        <v>0</v>
      </c>
      <c r="LLO81" s="321">
        <f t="shared" si="227"/>
        <v>0</v>
      </c>
      <c r="LLP81" s="321">
        <f t="shared" si="227"/>
        <v>0</v>
      </c>
      <c r="LLQ81" s="321">
        <f t="shared" si="227"/>
        <v>0</v>
      </c>
      <c r="LLR81" s="321">
        <f t="shared" si="227"/>
        <v>0</v>
      </c>
      <c r="LLS81" s="321">
        <f t="shared" si="227"/>
        <v>0</v>
      </c>
      <c r="LLT81" s="321">
        <f t="shared" si="227"/>
        <v>0</v>
      </c>
      <c r="LLU81" s="321">
        <f t="shared" si="227"/>
        <v>0</v>
      </c>
      <c r="LLV81" s="321">
        <f t="shared" si="227"/>
        <v>0</v>
      </c>
      <c r="LLW81" s="321">
        <f t="shared" si="227"/>
        <v>0</v>
      </c>
      <c r="LLX81" s="321">
        <f t="shared" si="227"/>
        <v>0</v>
      </c>
      <c r="LLY81" s="321">
        <f t="shared" si="227"/>
        <v>0</v>
      </c>
      <c r="LLZ81" s="321">
        <f t="shared" si="227"/>
        <v>0</v>
      </c>
      <c r="LMA81" s="321">
        <f t="shared" si="227"/>
        <v>0</v>
      </c>
      <c r="LMB81" s="321">
        <f t="shared" si="227"/>
        <v>0</v>
      </c>
      <c r="LMC81" s="321">
        <f t="shared" si="227"/>
        <v>0</v>
      </c>
      <c r="LMD81" s="321">
        <f t="shared" si="227"/>
        <v>0</v>
      </c>
      <c r="LME81" s="321">
        <f t="shared" si="227"/>
        <v>0</v>
      </c>
      <c r="LMF81" s="321">
        <f t="shared" si="227"/>
        <v>0</v>
      </c>
      <c r="LMG81" s="321">
        <f t="shared" si="227"/>
        <v>0</v>
      </c>
      <c r="LMH81" s="321">
        <f t="shared" si="227"/>
        <v>0</v>
      </c>
      <c r="LMI81" s="321">
        <f t="shared" si="227"/>
        <v>0</v>
      </c>
      <c r="LMJ81" s="321">
        <f t="shared" si="227"/>
        <v>0</v>
      </c>
      <c r="LMK81" s="321">
        <f t="shared" si="227"/>
        <v>0</v>
      </c>
      <c r="LML81" s="321">
        <f t="shared" si="227"/>
        <v>0</v>
      </c>
      <c r="LMM81" s="321">
        <f t="shared" si="227"/>
        <v>0</v>
      </c>
      <c r="LMN81" s="321">
        <f t="shared" si="227"/>
        <v>0</v>
      </c>
      <c r="LMO81" s="321">
        <f t="shared" si="227"/>
        <v>0</v>
      </c>
      <c r="LMP81" s="321">
        <f>LMO81*8.5%*12</f>
        <v>0</v>
      </c>
      <c r="LMQ81" s="321">
        <f t="shared" si="228"/>
        <v>0</v>
      </c>
      <c r="LMR81" s="321">
        <f t="shared" si="228"/>
        <v>0</v>
      </c>
      <c r="LMS81" s="321">
        <f t="shared" si="228"/>
        <v>0</v>
      </c>
      <c r="LMT81" s="321">
        <f t="shared" si="228"/>
        <v>0</v>
      </c>
      <c r="LMU81" s="321">
        <f t="shared" si="228"/>
        <v>0</v>
      </c>
      <c r="LMV81" s="321">
        <f t="shared" si="228"/>
        <v>0</v>
      </c>
      <c r="LMW81" s="321">
        <f t="shared" si="228"/>
        <v>0</v>
      </c>
      <c r="LMX81" s="321">
        <f t="shared" si="228"/>
        <v>0</v>
      </c>
      <c r="LMY81" s="321">
        <f t="shared" si="228"/>
        <v>0</v>
      </c>
      <c r="LMZ81" s="321">
        <f t="shared" si="228"/>
        <v>0</v>
      </c>
      <c r="LNA81" s="321">
        <f t="shared" si="228"/>
        <v>0</v>
      </c>
      <c r="LNB81" s="321">
        <f t="shared" si="228"/>
        <v>0</v>
      </c>
      <c r="LNC81" s="321">
        <f t="shared" si="228"/>
        <v>0</v>
      </c>
      <c r="LND81" s="321">
        <f t="shared" si="228"/>
        <v>0</v>
      </c>
      <c r="LNE81" s="321">
        <f t="shared" si="228"/>
        <v>0</v>
      </c>
      <c r="LNF81" s="321">
        <f t="shared" si="228"/>
        <v>0</v>
      </c>
      <c r="LNG81" s="321">
        <f t="shared" si="228"/>
        <v>0</v>
      </c>
      <c r="LNH81" s="321">
        <f t="shared" si="228"/>
        <v>0</v>
      </c>
      <c r="LNI81" s="321">
        <f t="shared" si="228"/>
        <v>0</v>
      </c>
      <c r="LNJ81" s="321">
        <f t="shared" si="228"/>
        <v>0</v>
      </c>
      <c r="LNK81" s="321">
        <f t="shared" si="228"/>
        <v>0</v>
      </c>
      <c r="LNL81" s="321">
        <f t="shared" si="228"/>
        <v>0</v>
      </c>
      <c r="LNM81" s="321">
        <f t="shared" si="228"/>
        <v>0</v>
      </c>
      <c r="LNN81" s="321">
        <f t="shared" si="228"/>
        <v>0</v>
      </c>
      <c r="LNO81" s="321">
        <f t="shared" si="228"/>
        <v>0</v>
      </c>
      <c r="LNP81" s="321">
        <f t="shared" si="228"/>
        <v>0</v>
      </c>
      <c r="LNQ81" s="321">
        <f t="shared" si="228"/>
        <v>0</v>
      </c>
      <c r="LNR81" s="321">
        <f t="shared" si="228"/>
        <v>0</v>
      </c>
      <c r="LNS81" s="321">
        <f t="shared" si="228"/>
        <v>0</v>
      </c>
      <c r="LNT81" s="321">
        <f t="shared" si="228"/>
        <v>0</v>
      </c>
      <c r="LNU81" s="321">
        <f t="shared" si="228"/>
        <v>0</v>
      </c>
      <c r="LNV81" s="321">
        <f t="shared" si="228"/>
        <v>0</v>
      </c>
      <c r="LNW81" s="321">
        <f t="shared" si="228"/>
        <v>0</v>
      </c>
      <c r="LNX81" s="321">
        <f t="shared" si="228"/>
        <v>0</v>
      </c>
      <c r="LNY81" s="321">
        <f t="shared" si="228"/>
        <v>0</v>
      </c>
      <c r="LNZ81" s="321">
        <f t="shared" si="228"/>
        <v>0</v>
      </c>
      <c r="LOA81" s="321">
        <f t="shared" si="228"/>
        <v>0</v>
      </c>
      <c r="LOB81" s="321">
        <f t="shared" si="228"/>
        <v>0</v>
      </c>
      <c r="LOC81" s="321">
        <f t="shared" si="228"/>
        <v>0</v>
      </c>
      <c r="LOD81" s="321">
        <f t="shared" si="228"/>
        <v>0</v>
      </c>
      <c r="LOE81" s="321">
        <f t="shared" si="228"/>
        <v>0</v>
      </c>
      <c r="LOF81" s="321">
        <f t="shared" si="228"/>
        <v>0</v>
      </c>
      <c r="LOG81" s="321">
        <f t="shared" si="228"/>
        <v>0</v>
      </c>
      <c r="LOH81" s="321">
        <f t="shared" si="228"/>
        <v>0</v>
      </c>
      <c r="LOI81" s="321">
        <f t="shared" si="228"/>
        <v>0</v>
      </c>
      <c r="LOJ81" s="321">
        <f t="shared" si="228"/>
        <v>0</v>
      </c>
      <c r="LOK81" s="321">
        <f t="shared" si="228"/>
        <v>0</v>
      </c>
      <c r="LOL81" s="321">
        <f t="shared" si="228"/>
        <v>0</v>
      </c>
      <c r="LOM81" s="321">
        <f t="shared" si="228"/>
        <v>0</v>
      </c>
      <c r="LON81" s="321">
        <f t="shared" si="228"/>
        <v>0</v>
      </c>
      <c r="LOO81" s="321">
        <f t="shared" si="228"/>
        <v>0</v>
      </c>
      <c r="LOP81" s="321">
        <f t="shared" si="228"/>
        <v>0</v>
      </c>
      <c r="LOQ81" s="321">
        <f t="shared" si="228"/>
        <v>0</v>
      </c>
      <c r="LOR81" s="321">
        <f t="shared" si="228"/>
        <v>0</v>
      </c>
      <c r="LOS81" s="321">
        <f t="shared" si="228"/>
        <v>0</v>
      </c>
      <c r="LOT81" s="321">
        <f t="shared" si="228"/>
        <v>0</v>
      </c>
      <c r="LOU81" s="321">
        <f t="shared" si="228"/>
        <v>0</v>
      </c>
      <c r="LOV81" s="321">
        <f t="shared" si="228"/>
        <v>0</v>
      </c>
      <c r="LOW81" s="321">
        <f t="shared" si="228"/>
        <v>0</v>
      </c>
      <c r="LOX81" s="321">
        <f t="shared" si="228"/>
        <v>0</v>
      </c>
      <c r="LOY81" s="321">
        <f t="shared" si="228"/>
        <v>0</v>
      </c>
      <c r="LOZ81" s="321">
        <f t="shared" si="228"/>
        <v>0</v>
      </c>
      <c r="LPA81" s="321">
        <f t="shared" si="228"/>
        <v>0</v>
      </c>
      <c r="LPB81" s="321">
        <f>LPA81*8.5%*12</f>
        <v>0</v>
      </c>
      <c r="LPC81" s="321">
        <f t="shared" si="229"/>
        <v>0</v>
      </c>
      <c r="LPD81" s="321">
        <f t="shared" si="229"/>
        <v>0</v>
      </c>
      <c r="LPE81" s="321">
        <f t="shared" si="229"/>
        <v>0</v>
      </c>
      <c r="LPF81" s="321">
        <f t="shared" si="229"/>
        <v>0</v>
      </c>
      <c r="LPG81" s="321">
        <f t="shared" si="229"/>
        <v>0</v>
      </c>
      <c r="LPH81" s="321">
        <f t="shared" si="229"/>
        <v>0</v>
      </c>
      <c r="LPI81" s="321">
        <f t="shared" si="229"/>
        <v>0</v>
      </c>
      <c r="LPJ81" s="321">
        <f t="shared" si="229"/>
        <v>0</v>
      </c>
      <c r="LPK81" s="321">
        <f t="shared" si="229"/>
        <v>0</v>
      </c>
      <c r="LPL81" s="321">
        <f t="shared" si="229"/>
        <v>0</v>
      </c>
      <c r="LPM81" s="321">
        <f t="shared" si="229"/>
        <v>0</v>
      </c>
      <c r="LPN81" s="321">
        <f t="shared" si="229"/>
        <v>0</v>
      </c>
      <c r="LPO81" s="321">
        <f t="shared" si="229"/>
        <v>0</v>
      </c>
      <c r="LPP81" s="321">
        <f t="shared" si="229"/>
        <v>0</v>
      </c>
      <c r="LPQ81" s="321">
        <f t="shared" si="229"/>
        <v>0</v>
      </c>
      <c r="LPR81" s="321">
        <f t="shared" si="229"/>
        <v>0</v>
      </c>
      <c r="LPS81" s="321">
        <f t="shared" si="229"/>
        <v>0</v>
      </c>
      <c r="LPT81" s="321">
        <f t="shared" si="229"/>
        <v>0</v>
      </c>
      <c r="LPU81" s="321">
        <f t="shared" si="229"/>
        <v>0</v>
      </c>
      <c r="LPV81" s="321">
        <f t="shared" si="229"/>
        <v>0</v>
      </c>
      <c r="LPW81" s="321">
        <f t="shared" si="229"/>
        <v>0</v>
      </c>
      <c r="LPX81" s="321">
        <f t="shared" si="229"/>
        <v>0</v>
      </c>
      <c r="LPY81" s="321">
        <f t="shared" si="229"/>
        <v>0</v>
      </c>
      <c r="LPZ81" s="321">
        <f t="shared" si="229"/>
        <v>0</v>
      </c>
      <c r="LQA81" s="321">
        <f t="shared" si="229"/>
        <v>0</v>
      </c>
      <c r="LQB81" s="321">
        <f t="shared" si="229"/>
        <v>0</v>
      </c>
      <c r="LQC81" s="321">
        <f t="shared" si="229"/>
        <v>0</v>
      </c>
      <c r="LQD81" s="321">
        <f t="shared" si="229"/>
        <v>0</v>
      </c>
      <c r="LQE81" s="321">
        <f t="shared" si="229"/>
        <v>0</v>
      </c>
      <c r="LQF81" s="321">
        <f t="shared" si="229"/>
        <v>0</v>
      </c>
      <c r="LQG81" s="321">
        <f t="shared" si="229"/>
        <v>0</v>
      </c>
      <c r="LQH81" s="321">
        <f t="shared" si="229"/>
        <v>0</v>
      </c>
      <c r="LQI81" s="321">
        <f t="shared" si="229"/>
        <v>0</v>
      </c>
      <c r="LQJ81" s="321">
        <f t="shared" si="229"/>
        <v>0</v>
      </c>
      <c r="LQK81" s="321">
        <f t="shared" si="229"/>
        <v>0</v>
      </c>
      <c r="LQL81" s="321">
        <f t="shared" si="229"/>
        <v>0</v>
      </c>
      <c r="LQM81" s="321">
        <f t="shared" si="229"/>
        <v>0</v>
      </c>
      <c r="LQN81" s="321">
        <f t="shared" si="229"/>
        <v>0</v>
      </c>
      <c r="LQO81" s="321">
        <f t="shared" si="229"/>
        <v>0</v>
      </c>
      <c r="LQP81" s="321">
        <f t="shared" si="229"/>
        <v>0</v>
      </c>
      <c r="LQQ81" s="321">
        <f t="shared" si="229"/>
        <v>0</v>
      </c>
      <c r="LQR81" s="321">
        <f t="shared" si="229"/>
        <v>0</v>
      </c>
      <c r="LQS81" s="321">
        <f t="shared" si="229"/>
        <v>0</v>
      </c>
      <c r="LQT81" s="321">
        <f t="shared" si="229"/>
        <v>0</v>
      </c>
      <c r="LQU81" s="321">
        <f t="shared" si="229"/>
        <v>0</v>
      </c>
      <c r="LQV81" s="321">
        <f t="shared" si="229"/>
        <v>0</v>
      </c>
      <c r="LQW81" s="321">
        <f t="shared" si="229"/>
        <v>0</v>
      </c>
      <c r="LQX81" s="321">
        <f t="shared" si="229"/>
        <v>0</v>
      </c>
      <c r="LQY81" s="321">
        <f t="shared" si="229"/>
        <v>0</v>
      </c>
      <c r="LQZ81" s="321">
        <f t="shared" si="229"/>
        <v>0</v>
      </c>
      <c r="LRA81" s="321">
        <f t="shared" si="229"/>
        <v>0</v>
      </c>
      <c r="LRB81" s="321">
        <f t="shared" si="229"/>
        <v>0</v>
      </c>
      <c r="LRC81" s="321">
        <f t="shared" si="229"/>
        <v>0</v>
      </c>
      <c r="LRD81" s="321">
        <f t="shared" si="229"/>
        <v>0</v>
      </c>
      <c r="LRE81" s="321">
        <f t="shared" si="229"/>
        <v>0</v>
      </c>
      <c r="LRF81" s="321">
        <f t="shared" si="229"/>
        <v>0</v>
      </c>
      <c r="LRG81" s="321">
        <f t="shared" si="229"/>
        <v>0</v>
      </c>
      <c r="LRH81" s="321">
        <f t="shared" si="229"/>
        <v>0</v>
      </c>
      <c r="LRI81" s="321">
        <f t="shared" si="229"/>
        <v>0</v>
      </c>
      <c r="LRJ81" s="321">
        <f t="shared" si="229"/>
        <v>0</v>
      </c>
      <c r="LRK81" s="321">
        <f t="shared" si="229"/>
        <v>0</v>
      </c>
      <c r="LRL81" s="321">
        <f t="shared" si="229"/>
        <v>0</v>
      </c>
      <c r="LRM81" s="321">
        <f t="shared" si="229"/>
        <v>0</v>
      </c>
      <c r="LRN81" s="321">
        <f>LRM81*8.5%*12</f>
        <v>0</v>
      </c>
      <c r="LRO81" s="321">
        <f t="shared" si="230"/>
        <v>0</v>
      </c>
      <c r="LRP81" s="321">
        <f t="shared" si="230"/>
        <v>0</v>
      </c>
      <c r="LRQ81" s="321">
        <f t="shared" si="230"/>
        <v>0</v>
      </c>
      <c r="LRR81" s="321">
        <f t="shared" si="230"/>
        <v>0</v>
      </c>
      <c r="LRS81" s="321">
        <f t="shared" si="230"/>
        <v>0</v>
      </c>
      <c r="LRT81" s="321">
        <f t="shared" si="230"/>
        <v>0</v>
      </c>
      <c r="LRU81" s="321">
        <f t="shared" si="230"/>
        <v>0</v>
      </c>
      <c r="LRV81" s="321">
        <f t="shared" si="230"/>
        <v>0</v>
      </c>
      <c r="LRW81" s="321">
        <f t="shared" si="230"/>
        <v>0</v>
      </c>
      <c r="LRX81" s="321">
        <f t="shared" si="230"/>
        <v>0</v>
      </c>
      <c r="LRY81" s="321">
        <f t="shared" si="230"/>
        <v>0</v>
      </c>
      <c r="LRZ81" s="321">
        <f t="shared" si="230"/>
        <v>0</v>
      </c>
      <c r="LSA81" s="321">
        <f t="shared" si="230"/>
        <v>0</v>
      </c>
      <c r="LSB81" s="321">
        <f t="shared" si="230"/>
        <v>0</v>
      </c>
      <c r="LSC81" s="321">
        <f t="shared" si="230"/>
        <v>0</v>
      </c>
      <c r="LSD81" s="321">
        <f t="shared" si="230"/>
        <v>0</v>
      </c>
      <c r="LSE81" s="321">
        <f t="shared" si="230"/>
        <v>0</v>
      </c>
      <c r="LSF81" s="321">
        <f t="shared" si="230"/>
        <v>0</v>
      </c>
      <c r="LSG81" s="321">
        <f t="shared" si="230"/>
        <v>0</v>
      </c>
      <c r="LSH81" s="321">
        <f t="shared" si="230"/>
        <v>0</v>
      </c>
      <c r="LSI81" s="321">
        <f t="shared" si="230"/>
        <v>0</v>
      </c>
      <c r="LSJ81" s="321">
        <f t="shared" si="230"/>
        <v>0</v>
      </c>
      <c r="LSK81" s="321">
        <f t="shared" si="230"/>
        <v>0</v>
      </c>
      <c r="LSL81" s="321">
        <f t="shared" si="230"/>
        <v>0</v>
      </c>
      <c r="LSM81" s="321">
        <f t="shared" si="230"/>
        <v>0</v>
      </c>
      <c r="LSN81" s="321">
        <f t="shared" si="230"/>
        <v>0</v>
      </c>
      <c r="LSO81" s="321">
        <f t="shared" si="230"/>
        <v>0</v>
      </c>
      <c r="LSP81" s="321">
        <f t="shared" si="230"/>
        <v>0</v>
      </c>
      <c r="LSQ81" s="321">
        <f t="shared" si="230"/>
        <v>0</v>
      </c>
      <c r="LSR81" s="321">
        <f t="shared" si="230"/>
        <v>0</v>
      </c>
      <c r="LSS81" s="321">
        <f t="shared" si="230"/>
        <v>0</v>
      </c>
      <c r="LST81" s="321">
        <f t="shared" si="230"/>
        <v>0</v>
      </c>
      <c r="LSU81" s="321">
        <f t="shared" si="230"/>
        <v>0</v>
      </c>
      <c r="LSV81" s="321">
        <f t="shared" si="230"/>
        <v>0</v>
      </c>
      <c r="LSW81" s="321">
        <f t="shared" si="230"/>
        <v>0</v>
      </c>
      <c r="LSX81" s="321">
        <f t="shared" si="230"/>
        <v>0</v>
      </c>
      <c r="LSY81" s="321">
        <f t="shared" si="230"/>
        <v>0</v>
      </c>
      <c r="LSZ81" s="321">
        <f t="shared" si="230"/>
        <v>0</v>
      </c>
      <c r="LTA81" s="321">
        <f t="shared" si="230"/>
        <v>0</v>
      </c>
      <c r="LTB81" s="321">
        <f t="shared" si="230"/>
        <v>0</v>
      </c>
      <c r="LTC81" s="321">
        <f t="shared" si="230"/>
        <v>0</v>
      </c>
      <c r="LTD81" s="321">
        <f t="shared" si="230"/>
        <v>0</v>
      </c>
      <c r="LTE81" s="321">
        <f t="shared" si="230"/>
        <v>0</v>
      </c>
      <c r="LTF81" s="321">
        <f t="shared" si="230"/>
        <v>0</v>
      </c>
      <c r="LTG81" s="321">
        <f t="shared" si="230"/>
        <v>0</v>
      </c>
      <c r="LTH81" s="321">
        <f t="shared" si="230"/>
        <v>0</v>
      </c>
      <c r="LTI81" s="321">
        <f t="shared" si="230"/>
        <v>0</v>
      </c>
      <c r="LTJ81" s="321">
        <f t="shared" si="230"/>
        <v>0</v>
      </c>
      <c r="LTK81" s="321">
        <f t="shared" si="230"/>
        <v>0</v>
      </c>
      <c r="LTL81" s="321">
        <f t="shared" si="230"/>
        <v>0</v>
      </c>
      <c r="LTM81" s="321">
        <f t="shared" si="230"/>
        <v>0</v>
      </c>
      <c r="LTN81" s="321">
        <f t="shared" si="230"/>
        <v>0</v>
      </c>
      <c r="LTO81" s="321">
        <f t="shared" si="230"/>
        <v>0</v>
      </c>
      <c r="LTP81" s="321">
        <f t="shared" si="230"/>
        <v>0</v>
      </c>
      <c r="LTQ81" s="321">
        <f t="shared" si="230"/>
        <v>0</v>
      </c>
      <c r="LTR81" s="321">
        <f t="shared" si="230"/>
        <v>0</v>
      </c>
      <c r="LTS81" s="321">
        <f t="shared" si="230"/>
        <v>0</v>
      </c>
      <c r="LTT81" s="321">
        <f t="shared" si="230"/>
        <v>0</v>
      </c>
      <c r="LTU81" s="321">
        <f t="shared" si="230"/>
        <v>0</v>
      </c>
      <c r="LTV81" s="321">
        <f t="shared" si="230"/>
        <v>0</v>
      </c>
      <c r="LTW81" s="321">
        <f t="shared" si="230"/>
        <v>0</v>
      </c>
      <c r="LTX81" s="321">
        <f t="shared" si="230"/>
        <v>0</v>
      </c>
      <c r="LTY81" s="321">
        <f t="shared" si="230"/>
        <v>0</v>
      </c>
      <c r="LTZ81" s="321">
        <f>LTY81*8.5%*12</f>
        <v>0</v>
      </c>
      <c r="LUA81" s="321">
        <f t="shared" si="231"/>
        <v>0</v>
      </c>
      <c r="LUB81" s="321">
        <f t="shared" si="231"/>
        <v>0</v>
      </c>
      <c r="LUC81" s="321">
        <f t="shared" si="231"/>
        <v>0</v>
      </c>
      <c r="LUD81" s="321">
        <f t="shared" si="231"/>
        <v>0</v>
      </c>
      <c r="LUE81" s="321">
        <f t="shared" si="231"/>
        <v>0</v>
      </c>
      <c r="LUF81" s="321">
        <f t="shared" si="231"/>
        <v>0</v>
      </c>
      <c r="LUG81" s="321">
        <f t="shared" si="231"/>
        <v>0</v>
      </c>
      <c r="LUH81" s="321">
        <f t="shared" si="231"/>
        <v>0</v>
      </c>
      <c r="LUI81" s="321">
        <f t="shared" si="231"/>
        <v>0</v>
      </c>
      <c r="LUJ81" s="321">
        <f t="shared" si="231"/>
        <v>0</v>
      </c>
      <c r="LUK81" s="321">
        <f t="shared" si="231"/>
        <v>0</v>
      </c>
      <c r="LUL81" s="321">
        <f t="shared" si="231"/>
        <v>0</v>
      </c>
      <c r="LUM81" s="321">
        <f t="shared" si="231"/>
        <v>0</v>
      </c>
      <c r="LUN81" s="321">
        <f t="shared" si="231"/>
        <v>0</v>
      </c>
      <c r="LUO81" s="321">
        <f t="shared" si="231"/>
        <v>0</v>
      </c>
      <c r="LUP81" s="321">
        <f t="shared" si="231"/>
        <v>0</v>
      </c>
      <c r="LUQ81" s="321">
        <f t="shared" si="231"/>
        <v>0</v>
      </c>
      <c r="LUR81" s="321">
        <f t="shared" si="231"/>
        <v>0</v>
      </c>
      <c r="LUS81" s="321">
        <f t="shared" si="231"/>
        <v>0</v>
      </c>
      <c r="LUT81" s="321">
        <f t="shared" si="231"/>
        <v>0</v>
      </c>
      <c r="LUU81" s="321">
        <f t="shared" si="231"/>
        <v>0</v>
      </c>
      <c r="LUV81" s="321">
        <f t="shared" si="231"/>
        <v>0</v>
      </c>
      <c r="LUW81" s="321">
        <f t="shared" si="231"/>
        <v>0</v>
      </c>
      <c r="LUX81" s="321">
        <f t="shared" si="231"/>
        <v>0</v>
      </c>
      <c r="LUY81" s="321">
        <f t="shared" si="231"/>
        <v>0</v>
      </c>
      <c r="LUZ81" s="321">
        <f t="shared" si="231"/>
        <v>0</v>
      </c>
      <c r="LVA81" s="321">
        <f t="shared" si="231"/>
        <v>0</v>
      </c>
      <c r="LVB81" s="321">
        <f t="shared" si="231"/>
        <v>0</v>
      </c>
      <c r="LVC81" s="321">
        <f t="shared" si="231"/>
        <v>0</v>
      </c>
      <c r="LVD81" s="321">
        <f t="shared" si="231"/>
        <v>0</v>
      </c>
      <c r="LVE81" s="321">
        <f t="shared" si="231"/>
        <v>0</v>
      </c>
      <c r="LVF81" s="321">
        <f t="shared" si="231"/>
        <v>0</v>
      </c>
      <c r="LVG81" s="321">
        <f t="shared" si="231"/>
        <v>0</v>
      </c>
      <c r="LVH81" s="321">
        <f t="shared" si="231"/>
        <v>0</v>
      </c>
      <c r="LVI81" s="321">
        <f t="shared" si="231"/>
        <v>0</v>
      </c>
      <c r="LVJ81" s="321">
        <f t="shared" si="231"/>
        <v>0</v>
      </c>
      <c r="LVK81" s="321">
        <f t="shared" si="231"/>
        <v>0</v>
      </c>
      <c r="LVL81" s="321">
        <f t="shared" si="231"/>
        <v>0</v>
      </c>
      <c r="LVM81" s="321">
        <f t="shared" si="231"/>
        <v>0</v>
      </c>
      <c r="LVN81" s="321">
        <f t="shared" si="231"/>
        <v>0</v>
      </c>
      <c r="LVO81" s="321">
        <f t="shared" si="231"/>
        <v>0</v>
      </c>
      <c r="LVP81" s="321">
        <f t="shared" si="231"/>
        <v>0</v>
      </c>
      <c r="LVQ81" s="321">
        <f t="shared" si="231"/>
        <v>0</v>
      </c>
      <c r="LVR81" s="321">
        <f t="shared" si="231"/>
        <v>0</v>
      </c>
      <c r="LVS81" s="321">
        <f t="shared" si="231"/>
        <v>0</v>
      </c>
      <c r="LVT81" s="321">
        <f t="shared" si="231"/>
        <v>0</v>
      </c>
      <c r="LVU81" s="321">
        <f t="shared" si="231"/>
        <v>0</v>
      </c>
      <c r="LVV81" s="321">
        <f t="shared" si="231"/>
        <v>0</v>
      </c>
      <c r="LVW81" s="321">
        <f t="shared" si="231"/>
        <v>0</v>
      </c>
      <c r="LVX81" s="321">
        <f t="shared" si="231"/>
        <v>0</v>
      </c>
      <c r="LVY81" s="321">
        <f t="shared" si="231"/>
        <v>0</v>
      </c>
      <c r="LVZ81" s="321">
        <f t="shared" si="231"/>
        <v>0</v>
      </c>
      <c r="LWA81" s="321">
        <f t="shared" si="231"/>
        <v>0</v>
      </c>
      <c r="LWB81" s="321">
        <f t="shared" si="231"/>
        <v>0</v>
      </c>
      <c r="LWC81" s="321">
        <f t="shared" si="231"/>
        <v>0</v>
      </c>
      <c r="LWD81" s="321">
        <f t="shared" si="231"/>
        <v>0</v>
      </c>
      <c r="LWE81" s="321">
        <f t="shared" si="231"/>
        <v>0</v>
      </c>
      <c r="LWF81" s="321">
        <f t="shared" si="231"/>
        <v>0</v>
      </c>
      <c r="LWG81" s="321">
        <f t="shared" si="231"/>
        <v>0</v>
      </c>
      <c r="LWH81" s="321">
        <f t="shared" si="231"/>
        <v>0</v>
      </c>
      <c r="LWI81" s="321">
        <f t="shared" si="231"/>
        <v>0</v>
      </c>
      <c r="LWJ81" s="321">
        <f t="shared" si="231"/>
        <v>0</v>
      </c>
      <c r="LWK81" s="321">
        <f t="shared" si="231"/>
        <v>0</v>
      </c>
      <c r="LWL81" s="321">
        <f>LWK81*8.5%*12</f>
        <v>0</v>
      </c>
      <c r="LWM81" s="321">
        <f t="shared" si="232"/>
        <v>0</v>
      </c>
      <c r="LWN81" s="321">
        <f t="shared" si="232"/>
        <v>0</v>
      </c>
      <c r="LWO81" s="321">
        <f t="shared" si="232"/>
        <v>0</v>
      </c>
      <c r="LWP81" s="321">
        <f t="shared" si="232"/>
        <v>0</v>
      </c>
      <c r="LWQ81" s="321">
        <f t="shared" si="232"/>
        <v>0</v>
      </c>
      <c r="LWR81" s="321">
        <f t="shared" si="232"/>
        <v>0</v>
      </c>
      <c r="LWS81" s="321">
        <f t="shared" si="232"/>
        <v>0</v>
      </c>
      <c r="LWT81" s="321">
        <f t="shared" si="232"/>
        <v>0</v>
      </c>
      <c r="LWU81" s="321">
        <f t="shared" si="232"/>
        <v>0</v>
      </c>
      <c r="LWV81" s="321">
        <f t="shared" si="232"/>
        <v>0</v>
      </c>
      <c r="LWW81" s="321">
        <f t="shared" si="232"/>
        <v>0</v>
      </c>
      <c r="LWX81" s="321">
        <f t="shared" si="232"/>
        <v>0</v>
      </c>
      <c r="LWY81" s="321">
        <f t="shared" si="232"/>
        <v>0</v>
      </c>
      <c r="LWZ81" s="321">
        <f t="shared" si="232"/>
        <v>0</v>
      </c>
      <c r="LXA81" s="321">
        <f t="shared" si="232"/>
        <v>0</v>
      </c>
      <c r="LXB81" s="321">
        <f t="shared" si="232"/>
        <v>0</v>
      </c>
      <c r="LXC81" s="321">
        <f t="shared" si="232"/>
        <v>0</v>
      </c>
      <c r="LXD81" s="321">
        <f t="shared" si="232"/>
        <v>0</v>
      </c>
      <c r="LXE81" s="321">
        <f t="shared" si="232"/>
        <v>0</v>
      </c>
      <c r="LXF81" s="321">
        <f t="shared" si="232"/>
        <v>0</v>
      </c>
      <c r="LXG81" s="321">
        <f t="shared" si="232"/>
        <v>0</v>
      </c>
      <c r="LXH81" s="321">
        <f t="shared" si="232"/>
        <v>0</v>
      </c>
      <c r="LXI81" s="321">
        <f t="shared" si="232"/>
        <v>0</v>
      </c>
      <c r="LXJ81" s="321">
        <f t="shared" si="232"/>
        <v>0</v>
      </c>
      <c r="LXK81" s="321">
        <f t="shared" si="232"/>
        <v>0</v>
      </c>
      <c r="LXL81" s="321">
        <f t="shared" si="232"/>
        <v>0</v>
      </c>
      <c r="LXM81" s="321">
        <f t="shared" si="232"/>
        <v>0</v>
      </c>
      <c r="LXN81" s="321">
        <f t="shared" si="232"/>
        <v>0</v>
      </c>
      <c r="LXO81" s="321">
        <f t="shared" si="232"/>
        <v>0</v>
      </c>
      <c r="LXP81" s="321">
        <f t="shared" si="232"/>
        <v>0</v>
      </c>
      <c r="LXQ81" s="321">
        <f t="shared" si="232"/>
        <v>0</v>
      </c>
      <c r="LXR81" s="321">
        <f t="shared" si="232"/>
        <v>0</v>
      </c>
      <c r="LXS81" s="321">
        <f t="shared" si="232"/>
        <v>0</v>
      </c>
      <c r="LXT81" s="321">
        <f t="shared" si="232"/>
        <v>0</v>
      </c>
      <c r="LXU81" s="321">
        <f t="shared" si="232"/>
        <v>0</v>
      </c>
      <c r="LXV81" s="321">
        <f t="shared" si="232"/>
        <v>0</v>
      </c>
      <c r="LXW81" s="321">
        <f t="shared" si="232"/>
        <v>0</v>
      </c>
      <c r="LXX81" s="321">
        <f t="shared" si="232"/>
        <v>0</v>
      </c>
      <c r="LXY81" s="321">
        <f t="shared" si="232"/>
        <v>0</v>
      </c>
      <c r="LXZ81" s="321">
        <f t="shared" si="232"/>
        <v>0</v>
      </c>
      <c r="LYA81" s="321">
        <f t="shared" si="232"/>
        <v>0</v>
      </c>
      <c r="LYB81" s="321">
        <f t="shared" si="232"/>
        <v>0</v>
      </c>
      <c r="LYC81" s="321">
        <f t="shared" si="232"/>
        <v>0</v>
      </c>
      <c r="LYD81" s="321">
        <f t="shared" si="232"/>
        <v>0</v>
      </c>
      <c r="LYE81" s="321">
        <f t="shared" si="232"/>
        <v>0</v>
      </c>
      <c r="LYF81" s="321">
        <f t="shared" si="232"/>
        <v>0</v>
      </c>
      <c r="LYG81" s="321">
        <f t="shared" si="232"/>
        <v>0</v>
      </c>
      <c r="LYH81" s="321">
        <f t="shared" si="232"/>
        <v>0</v>
      </c>
      <c r="LYI81" s="321">
        <f t="shared" si="232"/>
        <v>0</v>
      </c>
      <c r="LYJ81" s="321">
        <f t="shared" si="232"/>
        <v>0</v>
      </c>
      <c r="LYK81" s="321">
        <f t="shared" si="232"/>
        <v>0</v>
      </c>
      <c r="LYL81" s="321">
        <f t="shared" si="232"/>
        <v>0</v>
      </c>
      <c r="LYM81" s="321">
        <f t="shared" si="232"/>
        <v>0</v>
      </c>
      <c r="LYN81" s="321">
        <f t="shared" si="232"/>
        <v>0</v>
      </c>
      <c r="LYO81" s="321">
        <f t="shared" si="232"/>
        <v>0</v>
      </c>
      <c r="LYP81" s="321">
        <f t="shared" si="232"/>
        <v>0</v>
      </c>
      <c r="LYQ81" s="321">
        <f t="shared" si="232"/>
        <v>0</v>
      </c>
      <c r="LYR81" s="321">
        <f t="shared" si="232"/>
        <v>0</v>
      </c>
      <c r="LYS81" s="321">
        <f t="shared" si="232"/>
        <v>0</v>
      </c>
      <c r="LYT81" s="321">
        <f t="shared" si="232"/>
        <v>0</v>
      </c>
      <c r="LYU81" s="321">
        <f t="shared" si="232"/>
        <v>0</v>
      </c>
      <c r="LYV81" s="321">
        <f t="shared" si="232"/>
        <v>0</v>
      </c>
      <c r="LYW81" s="321">
        <f t="shared" si="232"/>
        <v>0</v>
      </c>
      <c r="LYX81" s="321">
        <f>LYW81*8.5%*12</f>
        <v>0</v>
      </c>
      <c r="LYY81" s="321">
        <f t="shared" si="233"/>
        <v>0</v>
      </c>
      <c r="LYZ81" s="321">
        <f t="shared" si="233"/>
        <v>0</v>
      </c>
      <c r="LZA81" s="321">
        <f t="shared" si="233"/>
        <v>0</v>
      </c>
      <c r="LZB81" s="321">
        <f t="shared" si="233"/>
        <v>0</v>
      </c>
      <c r="LZC81" s="321">
        <f t="shared" si="233"/>
        <v>0</v>
      </c>
      <c r="LZD81" s="321">
        <f t="shared" si="233"/>
        <v>0</v>
      </c>
      <c r="LZE81" s="321">
        <f t="shared" si="233"/>
        <v>0</v>
      </c>
      <c r="LZF81" s="321">
        <f t="shared" si="233"/>
        <v>0</v>
      </c>
      <c r="LZG81" s="321">
        <f t="shared" si="233"/>
        <v>0</v>
      </c>
      <c r="LZH81" s="321">
        <f t="shared" si="233"/>
        <v>0</v>
      </c>
      <c r="LZI81" s="321">
        <f t="shared" si="233"/>
        <v>0</v>
      </c>
      <c r="LZJ81" s="321">
        <f t="shared" si="233"/>
        <v>0</v>
      </c>
      <c r="LZK81" s="321">
        <f t="shared" si="233"/>
        <v>0</v>
      </c>
      <c r="LZL81" s="321">
        <f t="shared" si="233"/>
        <v>0</v>
      </c>
      <c r="LZM81" s="321">
        <f t="shared" si="233"/>
        <v>0</v>
      </c>
      <c r="LZN81" s="321">
        <f t="shared" si="233"/>
        <v>0</v>
      </c>
      <c r="LZO81" s="321">
        <f t="shared" si="233"/>
        <v>0</v>
      </c>
      <c r="LZP81" s="321">
        <f t="shared" si="233"/>
        <v>0</v>
      </c>
      <c r="LZQ81" s="321">
        <f t="shared" si="233"/>
        <v>0</v>
      </c>
      <c r="LZR81" s="321">
        <f t="shared" si="233"/>
        <v>0</v>
      </c>
      <c r="LZS81" s="321">
        <f t="shared" si="233"/>
        <v>0</v>
      </c>
      <c r="LZT81" s="321">
        <f t="shared" si="233"/>
        <v>0</v>
      </c>
      <c r="LZU81" s="321">
        <f t="shared" si="233"/>
        <v>0</v>
      </c>
      <c r="LZV81" s="321">
        <f t="shared" si="233"/>
        <v>0</v>
      </c>
      <c r="LZW81" s="321">
        <f t="shared" si="233"/>
        <v>0</v>
      </c>
      <c r="LZX81" s="321">
        <f t="shared" si="233"/>
        <v>0</v>
      </c>
      <c r="LZY81" s="321">
        <f t="shared" si="233"/>
        <v>0</v>
      </c>
      <c r="LZZ81" s="321">
        <f t="shared" si="233"/>
        <v>0</v>
      </c>
      <c r="MAA81" s="321">
        <f t="shared" si="233"/>
        <v>0</v>
      </c>
      <c r="MAB81" s="321">
        <f t="shared" si="233"/>
        <v>0</v>
      </c>
      <c r="MAC81" s="321">
        <f t="shared" si="233"/>
        <v>0</v>
      </c>
      <c r="MAD81" s="321">
        <f t="shared" si="233"/>
        <v>0</v>
      </c>
      <c r="MAE81" s="321">
        <f t="shared" si="233"/>
        <v>0</v>
      </c>
      <c r="MAF81" s="321">
        <f t="shared" si="233"/>
        <v>0</v>
      </c>
      <c r="MAG81" s="321">
        <f t="shared" si="233"/>
        <v>0</v>
      </c>
      <c r="MAH81" s="321">
        <f t="shared" si="233"/>
        <v>0</v>
      </c>
      <c r="MAI81" s="321">
        <f t="shared" si="233"/>
        <v>0</v>
      </c>
      <c r="MAJ81" s="321">
        <f t="shared" si="233"/>
        <v>0</v>
      </c>
      <c r="MAK81" s="321">
        <f t="shared" si="233"/>
        <v>0</v>
      </c>
      <c r="MAL81" s="321">
        <f t="shared" si="233"/>
        <v>0</v>
      </c>
      <c r="MAM81" s="321">
        <f t="shared" si="233"/>
        <v>0</v>
      </c>
      <c r="MAN81" s="321">
        <f t="shared" si="233"/>
        <v>0</v>
      </c>
      <c r="MAO81" s="321">
        <f t="shared" si="233"/>
        <v>0</v>
      </c>
      <c r="MAP81" s="321">
        <f t="shared" si="233"/>
        <v>0</v>
      </c>
      <c r="MAQ81" s="321">
        <f t="shared" si="233"/>
        <v>0</v>
      </c>
      <c r="MAR81" s="321">
        <f t="shared" si="233"/>
        <v>0</v>
      </c>
      <c r="MAS81" s="321">
        <f t="shared" si="233"/>
        <v>0</v>
      </c>
      <c r="MAT81" s="321">
        <f t="shared" si="233"/>
        <v>0</v>
      </c>
      <c r="MAU81" s="321">
        <f t="shared" si="233"/>
        <v>0</v>
      </c>
      <c r="MAV81" s="321">
        <f t="shared" si="233"/>
        <v>0</v>
      </c>
      <c r="MAW81" s="321">
        <f t="shared" si="233"/>
        <v>0</v>
      </c>
      <c r="MAX81" s="321">
        <f t="shared" si="233"/>
        <v>0</v>
      </c>
      <c r="MAY81" s="321">
        <f t="shared" si="233"/>
        <v>0</v>
      </c>
      <c r="MAZ81" s="321">
        <f t="shared" si="233"/>
        <v>0</v>
      </c>
      <c r="MBA81" s="321">
        <f t="shared" si="233"/>
        <v>0</v>
      </c>
      <c r="MBB81" s="321">
        <f t="shared" si="233"/>
        <v>0</v>
      </c>
      <c r="MBC81" s="321">
        <f t="shared" si="233"/>
        <v>0</v>
      </c>
      <c r="MBD81" s="321">
        <f t="shared" si="233"/>
        <v>0</v>
      </c>
      <c r="MBE81" s="321">
        <f t="shared" si="233"/>
        <v>0</v>
      </c>
      <c r="MBF81" s="321">
        <f t="shared" si="233"/>
        <v>0</v>
      </c>
      <c r="MBG81" s="321">
        <f t="shared" si="233"/>
        <v>0</v>
      </c>
      <c r="MBH81" s="321">
        <f t="shared" si="233"/>
        <v>0</v>
      </c>
      <c r="MBI81" s="321">
        <f t="shared" si="233"/>
        <v>0</v>
      </c>
      <c r="MBJ81" s="321">
        <f>MBI81*8.5%*12</f>
        <v>0</v>
      </c>
      <c r="MBK81" s="321">
        <f t="shared" si="234"/>
        <v>0</v>
      </c>
      <c r="MBL81" s="321">
        <f t="shared" si="234"/>
        <v>0</v>
      </c>
      <c r="MBM81" s="321">
        <f t="shared" si="234"/>
        <v>0</v>
      </c>
      <c r="MBN81" s="321">
        <f t="shared" si="234"/>
        <v>0</v>
      </c>
      <c r="MBO81" s="321">
        <f t="shared" si="234"/>
        <v>0</v>
      </c>
      <c r="MBP81" s="321">
        <f t="shared" si="234"/>
        <v>0</v>
      </c>
      <c r="MBQ81" s="321">
        <f t="shared" si="234"/>
        <v>0</v>
      </c>
      <c r="MBR81" s="321">
        <f t="shared" si="234"/>
        <v>0</v>
      </c>
      <c r="MBS81" s="321">
        <f t="shared" si="234"/>
        <v>0</v>
      </c>
      <c r="MBT81" s="321">
        <f t="shared" si="234"/>
        <v>0</v>
      </c>
      <c r="MBU81" s="321">
        <f t="shared" si="234"/>
        <v>0</v>
      </c>
      <c r="MBV81" s="321">
        <f t="shared" si="234"/>
        <v>0</v>
      </c>
      <c r="MBW81" s="321">
        <f t="shared" si="234"/>
        <v>0</v>
      </c>
      <c r="MBX81" s="321">
        <f t="shared" si="234"/>
        <v>0</v>
      </c>
      <c r="MBY81" s="321">
        <f t="shared" si="234"/>
        <v>0</v>
      </c>
      <c r="MBZ81" s="321">
        <f t="shared" si="234"/>
        <v>0</v>
      </c>
      <c r="MCA81" s="321">
        <f t="shared" si="234"/>
        <v>0</v>
      </c>
      <c r="MCB81" s="321">
        <f t="shared" si="234"/>
        <v>0</v>
      </c>
      <c r="MCC81" s="321">
        <f t="shared" si="234"/>
        <v>0</v>
      </c>
      <c r="MCD81" s="321">
        <f t="shared" si="234"/>
        <v>0</v>
      </c>
      <c r="MCE81" s="321">
        <f t="shared" si="234"/>
        <v>0</v>
      </c>
      <c r="MCF81" s="321">
        <f t="shared" si="234"/>
        <v>0</v>
      </c>
      <c r="MCG81" s="321">
        <f t="shared" si="234"/>
        <v>0</v>
      </c>
      <c r="MCH81" s="321">
        <f t="shared" si="234"/>
        <v>0</v>
      </c>
      <c r="MCI81" s="321">
        <f t="shared" si="234"/>
        <v>0</v>
      </c>
      <c r="MCJ81" s="321">
        <f t="shared" si="234"/>
        <v>0</v>
      </c>
      <c r="MCK81" s="321">
        <f t="shared" si="234"/>
        <v>0</v>
      </c>
      <c r="MCL81" s="321">
        <f t="shared" si="234"/>
        <v>0</v>
      </c>
      <c r="MCM81" s="321">
        <f t="shared" si="234"/>
        <v>0</v>
      </c>
      <c r="MCN81" s="321">
        <f t="shared" si="234"/>
        <v>0</v>
      </c>
      <c r="MCO81" s="321">
        <f t="shared" si="234"/>
        <v>0</v>
      </c>
      <c r="MCP81" s="321">
        <f t="shared" si="234"/>
        <v>0</v>
      </c>
      <c r="MCQ81" s="321">
        <f t="shared" si="234"/>
        <v>0</v>
      </c>
      <c r="MCR81" s="321">
        <f t="shared" si="234"/>
        <v>0</v>
      </c>
      <c r="MCS81" s="321">
        <f t="shared" si="234"/>
        <v>0</v>
      </c>
      <c r="MCT81" s="321">
        <f t="shared" si="234"/>
        <v>0</v>
      </c>
      <c r="MCU81" s="321">
        <f t="shared" si="234"/>
        <v>0</v>
      </c>
      <c r="MCV81" s="321">
        <f t="shared" si="234"/>
        <v>0</v>
      </c>
      <c r="MCW81" s="321">
        <f t="shared" si="234"/>
        <v>0</v>
      </c>
      <c r="MCX81" s="321">
        <f t="shared" si="234"/>
        <v>0</v>
      </c>
      <c r="MCY81" s="321">
        <f t="shared" si="234"/>
        <v>0</v>
      </c>
      <c r="MCZ81" s="321">
        <f t="shared" si="234"/>
        <v>0</v>
      </c>
      <c r="MDA81" s="321">
        <f t="shared" si="234"/>
        <v>0</v>
      </c>
      <c r="MDB81" s="321">
        <f t="shared" si="234"/>
        <v>0</v>
      </c>
      <c r="MDC81" s="321">
        <f t="shared" si="234"/>
        <v>0</v>
      </c>
      <c r="MDD81" s="321">
        <f t="shared" si="234"/>
        <v>0</v>
      </c>
      <c r="MDE81" s="321">
        <f t="shared" si="234"/>
        <v>0</v>
      </c>
      <c r="MDF81" s="321">
        <f t="shared" si="234"/>
        <v>0</v>
      </c>
      <c r="MDG81" s="321">
        <f t="shared" si="234"/>
        <v>0</v>
      </c>
      <c r="MDH81" s="321">
        <f t="shared" si="234"/>
        <v>0</v>
      </c>
      <c r="MDI81" s="321">
        <f t="shared" si="234"/>
        <v>0</v>
      </c>
      <c r="MDJ81" s="321">
        <f t="shared" si="234"/>
        <v>0</v>
      </c>
      <c r="MDK81" s="321">
        <f t="shared" si="234"/>
        <v>0</v>
      </c>
      <c r="MDL81" s="321">
        <f t="shared" si="234"/>
        <v>0</v>
      </c>
      <c r="MDM81" s="321">
        <f t="shared" si="234"/>
        <v>0</v>
      </c>
      <c r="MDN81" s="321">
        <f t="shared" si="234"/>
        <v>0</v>
      </c>
      <c r="MDO81" s="321">
        <f t="shared" si="234"/>
        <v>0</v>
      </c>
      <c r="MDP81" s="321">
        <f t="shared" si="234"/>
        <v>0</v>
      </c>
      <c r="MDQ81" s="321">
        <f t="shared" si="234"/>
        <v>0</v>
      </c>
      <c r="MDR81" s="321">
        <f t="shared" si="234"/>
        <v>0</v>
      </c>
      <c r="MDS81" s="321">
        <f t="shared" si="234"/>
        <v>0</v>
      </c>
      <c r="MDT81" s="321">
        <f t="shared" si="234"/>
        <v>0</v>
      </c>
      <c r="MDU81" s="321">
        <f t="shared" si="234"/>
        <v>0</v>
      </c>
      <c r="MDV81" s="321">
        <f>MDU81*8.5%*12</f>
        <v>0</v>
      </c>
      <c r="MDW81" s="321">
        <f t="shared" si="235"/>
        <v>0</v>
      </c>
      <c r="MDX81" s="321">
        <f t="shared" si="235"/>
        <v>0</v>
      </c>
      <c r="MDY81" s="321">
        <f t="shared" si="235"/>
        <v>0</v>
      </c>
      <c r="MDZ81" s="321">
        <f t="shared" si="235"/>
        <v>0</v>
      </c>
      <c r="MEA81" s="321">
        <f t="shared" si="235"/>
        <v>0</v>
      </c>
      <c r="MEB81" s="321">
        <f t="shared" si="235"/>
        <v>0</v>
      </c>
      <c r="MEC81" s="321">
        <f t="shared" si="235"/>
        <v>0</v>
      </c>
      <c r="MED81" s="321">
        <f t="shared" si="235"/>
        <v>0</v>
      </c>
      <c r="MEE81" s="321">
        <f t="shared" si="235"/>
        <v>0</v>
      </c>
      <c r="MEF81" s="321">
        <f t="shared" si="235"/>
        <v>0</v>
      </c>
      <c r="MEG81" s="321">
        <f t="shared" si="235"/>
        <v>0</v>
      </c>
      <c r="MEH81" s="321">
        <f t="shared" si="235"/>
        <v>0</v>
      </c>
      <c r="MEI81" s="321">
        <f t="shared" si="235"/>
        <v>0</v>
      </c>
      <c r="MEJ81" s="321">
        <f t="shared" si="235"/>
        <v>0</v>
      </c>
      <c r="MEK81" s="321">
        <f t="shared" si="235"/>
        <v>0</v>
      </c>
      <c r="MEL81" s="321">
        <f t="shared" si="235"/>
        <v>0</v>
      </c>
      <c r="MEM81" s="321">
        <f t="shared" si="235"/>
        <v>0</v>
      </c>
      <c r="MEN81" s="321">
        <f t="shared" si="235"/>
        <v>0</v>
      </c>
      <c r="MEO81" s="321">
        <f t="shared" si="235"/>
        <v>0</v>
      </c>
      <c r="MEP81" s="321">
        <f t="shared" si="235"/>
        <v>0</v>
      </c>
      <c r="MEQ81" s="321">
        <f t="shared" si="235"/>
        <v>0</v>
      </c>
      <c r="MER81" s="321">
        <f t="shared" si="235"/>
        <v>0</v>
      </c>
      <c r="MES81" s="321">
        <f t="shared" si="235"/>
        <v>0</v>
      </c>
      <c r="MET81" s="321">
        <f t="shared" si="235"/>
        <v>0</v>
      </c>
      <c r="MEU81" s="321">
        <f t="shared" si="235"/>
        <v>0</v>
      </c>
      <c r="MEV81" s="321">
        <f t="shared" si="235"/>
        <v>0</v>
      </c>
      <c r="MEW81" s="321">
        <f t="shared" si="235"/>
        <v>0</v>
      </c>
      <c r="MEX81" s="321">
        <f t="shared" si="235"/>
        <v>0</v>
      </c>
      <c r="MEY81" s="321">
        <f t="shared" si="235"/>
        <v>0</v>
      </c>
      <c r="MEZ81" s="321">
        <f t="shared" si="235"/>
        <v>0</v>
      </c>
      <c r="MFA81" s="321">
        <f t="shared" si="235"/>
        <v>0</v>
      </c>
      <c r="MFB81" s="321">
        <f t="shared" si="235"/>
        <v>0</v>
      </c>
      <c r="MFC81" s="321">
        <f t="shared" si="235"/>
        <v>0</v>
      </c>
      <c r="MFD81" s="321">
        <f t="shared" si="235"/>
        <v>0</v>
      </c>
      <c r="MFE81" s="321">
        <f t="shared" si="235"/>
        <v>0</v>
      </c>
      <c r="MFF81" s="321">
        <f t="shared" si="235"/>
        <v>0</v>
      </c>
      <c r="MFG81" s="321">
        <f t="shared" si="235"/>
        <v>0</v>
      </c>
      <c r="MFH81" s="321">
        <f t="shared" si="235"/>
        <v>0</v>
      </c>
      <c r="MFI81" s="321">
        <f t="shared" si="235"/>
        <v>0</v>
      </c>
      <c r="MFJ81" s="321">
        <f t="shared" si="235"/>
        <v>0</v>
      </c>
      <c r="MFK81" s="321">
        <f t="shared" si="235"/>
        <v>0</v>
      </c>
      <c r="MFL81" s="321">
        <f t="shared" si="235"/>
        <v>0</v>
      </c>
      <c r="MFM81" s="321">
        <f t="shared" si="235"/>
        <v>0</v>
      </c>
      <c r="MFN81" s="321">
        <f t="shared" si="235"/>
        <v>0</v>
      </c>
      <c r="MFO81" s="321">
        <f t="shared" si="235"/>
        <v>0</v>
      </c>
      <c r="MFP81" s="321">
        <f t="shared" si="235"/>
        <v>0</v>
      </c>
      <c r="MFQ81" s="321">
        <f t="shared" si="235"/>
        <v>0</v>
      </c>
      <c r="MFR81" s="321">
        <f t="shared" si="235"/>
        <v>0</v>
      </c>
      <c r="MFS81" s="321">
        <f t="shared" si="235"/>
        <v>0</v>
      </c>
      <c r="MFT81" s="321">
        <f t="shared" si="235"/>
        <v>0</v>
      </c>
      <c r="MFU81" s="321">
        <f t="shared" si="235"/>
        <v>0</v>
      </c>
      <c r="MFV81" s="321">
        <f t="shared" si="235"/>
        <v>0</v>
      </c>
      <c r="MFW81" s="321">
        <f t="shared" si="235"/>
        <v>0</v>
      </c>
      <c r="MFX81" s="321">
        <f t="shared" si="235"/>
        <v>0</v>
      </c>
      <c r="MFY81" s="321">
        <f t="shared" si="235"/>
        <v>0</v>
      </c>
      <c r="MFZ81" s="321">
        <f t="shared" si="235"/>
        <v>0</v>
      </c>
      <c r="MGA81" s="321">
        <f t="shared" si="235"/>
        <v>0</v>
      </c>
      <c r="MGB81" s="321">
        <f t="shared" si="235"/>
        <v>0</v>
      </c>
      <c r="MGC81" s="321">
        <f t="shared" si="235"/>
        <v>0</v>
      </c>
      <c r="MGD81" s="321">
        <f t="shared" si="235"/>
        <v>0</v>
      </c>
      <c r="MGE81" s="321">
        <f t="shared" si="235"/>
        <v>0</v>
      </c>
      <c r="MGF81" s="321">
        <f t="shared" si="235"/>
        <v>0</v>
      </c>
      <c r="MGG81" s="321">
        <f t="shared" si="235"/>
        <v>0</v>
      </c>
      <c r="MGH81" s="321">
        <f>MGG81*8.5%*12</f>
        <v>0</v>
      </c>
      <c r="MGI81" s="321">
        <f t="shared" si="236"/>
        <v>0</v>
      </c>
      <c r="MGJ81" s="321">
        <f t="shared" si="236"/>
        <v>0</v>
      </c>
      <c r="MGK81" s="321">
        <f t="shared" si="236"/>
        <v>0</v>
      </c>
      <c r="MGL81" s="321">
        <f t="shared" si="236"/>
        <v>0</v>
      </c>
      <c r="MGM81" s="321">
        <f t="shared" si="236"/>
        <v>0</v>
      </c>
      <c r="MGN81" s="321">
        <f t="shared" si="236"/>
        <v>0</v>
      </c>
      <c r="MGO81" s="321">
        <f t="shared" si="236"/>
        <v>0</v>
      </c>
      <c r="MGP81" s="321">
        <f t="shared" si="236"/>
        <v>0</v>
      </c>
      <c r="MGQ81" s="321">
        <f t="shared" si="236"/>
        <v>0</v>
      </c>
      <c r="MGR81" s="321">
        <f t="shared" si="236"/>
        <v>0</v>
      </c>
      <c r="MGS81" s="321">
        <f t="shared" si="236"/>
        <v>0</v>
      </c>
      <c r="MGT81" s="321">
        <f t="shared" si="236"/>
        <v>0</v>
      </c>
      <c r="MGU81" s="321">
        <f t="shared" si="236"/>
        <v>0</v>
      </c>
      <c r="MGV81" s="321">
        <f t="shared" si="236"/>
        <v>0</v>
      </c>
      <c r="MGW81" s="321">
        <f t="shared" si="236"/>
        <v>0</v>
      </c>
      <c r="MGX81" s="321">
        <f t="shared" si="236"/>
        <v>0</v>
      </c>
      <c r="MGY81" s="321">
        <f t="shared" si="236"/>
        <v>0</v>
      </c>
      <c r="MGZ81" s="321">
        <f t="shared" si="236"/>
        <v>0</v>
      </c>
      <c r="MHA81" s="321">
        <f t="shared" si="236"/>
        <v>0</v>
      </c>
      <c r="MHB81" s="321">
        <f t="shared" si="236"/>
        <v>0</v>
      </c>
      <c r="MHC81" s="321">
        <f t="shared" si="236"/>
        <v>0</v>
      </c>
      <c r="MHD81" s="321">
        <f t="shared" si="236"/>
        <v>0</v>
      </c>
      <c r="MHE81" s="321">
        <f t="shared" si="236"/>
        <v>0</v>
      </c>
      <c r="MHF81" s="321">
        <f t="shared" si="236"/>
        <v>0</v>
      </c>
      <c r="MHG81" s="321">
        <f t="shared" si="236"/>
        <v>0</v>
      </c>
      <c r="MHH81" s="321">
        <f t="shared" si="236"/>
        <v>0</v>
      </c>
      <c r="MHI81" s="321">
        <f t="shared" si="236"/>
        <v>0</v>
      </c>
      <c r="MHJ81" s="321">
        <f t="shared" si="236"/>
        <v>0</v>
      </c>
      <c r="MHK81" s="321">
        <f t="shared" si="236"/>
        <v>0</v>
      </c>
      <c r="MHL81" s="321">
        <f t="shared" si="236"/>
        <v>0</v>
      </c>
      <c r="MHM81" s="321">
        <f t="shared" si="236"/>
        <v>0</v>
      </c>
      <c r="MHN81" s="321">
        <f t="shared" si="236"/>
        <v>0</v>
      </c>
      <c r="MHO81" s="321">
        <f t="shared" si="236"/>
        <v>0</v>
      </c>
      <c r="MHP81" s="321">
        <f t="shared" si="236"/>
        <v>0</v>
      </c>
      <c r="MHQ81" s="321">
        <f t="shared" si="236"/>
        <v>0</v>
      </c>
      <c r="MHR81" s="321">
        <f t="shared" si="236"/>
        <v>0</v>
      </c>
      <c r="MHS81" s="321">
        <f t="shared" si="236"/>
        <v>0</v>
      </c>
      <c r="MHT81" s="321">
        <f t="shared" si="236"/>
        <v>0</v>
      </c>
      <c r="MHU81" s="321">
        <f t="shared" si="236"/>
        <v>0</v>
      </c>
      <c r="MHV81" s="321">
        <f t="shared" si="236"/>
        <v>0</v>
      </c>
      <c r="MHW81" s="321">
        <f t="shared" si="236"/>
        <v>0</v>
      </c>
      <c r="MHX81" s="321">
        <f t="shared" si="236"/>
        <v>0</v>
      </c>
      <c r="MHY81" s="321">
        <f t="shared" si="236"/>
        <v>0</v>
      </c>
      <c r="MHZ81" s="321">
        <f t="shared" si="236"/>
        <v>0</v>
      </c>
      <c r="MIA81" s="321">
        <f t="shared" si="236"/>
        <v>0</v>
      </c>
      <c r="MIB81" s="321">
        <f t="shared" si="236"/>
        <v>0</v>
      </c>
      <c r="MIC81" s="321">
        <f t="shared" si="236"/>
        <v>0</v>
      </c>
      <c r="MID81" s="321">
        <f t="shared" si="236"/>
        <v>0</v>
      </c>
      <c r="MIE81" s="321">
        <f t="shared" si="236"/>
        <v>0</v>
      </c>
      <c r="MIF81" s="321">
        <f t="shared" si="236"/>
        <v>0</v>
      </c>
      <c r="MIG81" s="321">
        <f t="shared" si="236"/>
        <v>0</v>
      </c>
      <c r="MIH81" s="321">
        <f t="shared" si="236"/>
        <v>0</v>
      </c>
      <c r="MII81" s="321">
        <f t="shared" si="236"/>
        <v>0</v>
      </c>
      <c r="MIJ81" s="321">
        <f t="shared" si="236"/>
        <v>0</v>
      </c>
      <c r="MIK81" s="321">
        <f t="shared" si="236"/>
        <v>0</v>
      </c>
      <c r="MIL81" s="321">
        <f t="shared" si="236"/>
        <v>0</v>
      </c>
      <c r="MIM81" s="321">
        <f t="shared" si="236"/>
        <v>0</v>
      </c>
      <c r="MIN81" s="321">
        <f t="shared" si="236"/>
        <v>0</v>
      </c>
      <c r="MIO81" s="321">
        <f t="shared" si="236"/>
        <v>0</v>
      </c>
      <c r="MIP81" s="321">
        <f t="shared" si="236"/>
        <v>0</v>
      </c>
      <c r="MIQ81" s="321">
        <f t="shared" si="236"/>
        <v>0</v>
      </c>
      <c r="MIR81" s="321">
        <f t="shared" si="236"/>
        <v>0</v>
      </c>
      <c r="MIS81" s="321">
        <f t="shared" si="236"/>
        <v>0</v>
      </c>
      <c r="MIT81" s="321">
        <f>MIS81*8.5%*12</f>
        <v>0</v>
      </c>
      <c r="MIU81" s="321">
        <f t="shared" si="237"/>
        <v>0</v>
      </c>
      <c r="MIV81" s="321">
        <f t="shared" si="237"/>
        <v>0</v>
      </c>
      <c r="MIW81" s="321">
        <f t="shared" si="237"/>
        <v>0</v>
      </c>
      <c r="MIX81" s="321">
        <f t="shared" si="237"/>
        <v>0</v>
      </c>
      <c r="MIY81" s="321">
        <f t="shared" si="237"/>
        <v>0</v>
      </c>
      <c r="MIZ81" s="321">
        <f t="shared" si="237"/>
        <v>0</v>
      </c>
      <c r="MJA81" s="321">
        <f t="shared" si="237"/>
        <v>0</v>
      </c>
      <c r="MJB81" s="321">
        <f t="shared" si="237"/>
        <v>0</v>
      </c>
      <c r="MJC81" s="321">
        <f t="shared" si="237"/>
        <v>0</v>
      </c>
      <c r="MJD81" s="321">
        <f t="shared" si="237"/>
        <v>0</v>
      </c>
      <c r="MJE81" s="321">
        <f t="shared" si="237"/>
        <v>0</v>
      </c>
      <c r="MJF81" s="321">
        <f t="shared" si="237"/>
        <v>0</v>
      </c>
      <c r="MJG81" s="321">
        <f t="shared" si="237"/>
        <v>0</v>
      </c>
      <c r="MJH81" s="321">
        <f t="shared" si="237"/>
        <v>0</v>
      </c>
      <c r="MJI81" s="321">
        <f t="shared" si="237"/>
        <v>0</v>
      </c>
      <c r="MJJ81" s="321">
        <f t="shared" si="237"/>
        <v>0</v>
      </c>
      <c r="MJK81" s="321">
        <f t="shared" si="237"/>
        <v>0</v>
      </c>
      <c r="MJL81" s="321">
        <f t="shared" si="237"/>
        <v>0</v>
      </c>
      <c r="MJM81" s="321">
        <f t="shared" si="237"/>
        <v>0</v>
      </c>
      <c r="MJN81" s="321">
        <f t="shared" si="237"/>
        <v>0</v>
      </c>
      <c r="MJO81" s="321">
        <f t="shared" si="237"/>
        <v>0</v>
      </c>
      <c r="MJP81" s="321">
        <f t="shared" si="237"/>
        <v>0</v>
      </c>
      <c r="MJQ81" s="321">
        <f t="shared" si="237"/>
        <v>0</v>
      </c>
      <c r="MJR81" s="321">
        <f t="shared" si="237"/>
        <v>0</v>
      </c>
      <c r="MJS81" s="321">
        <f t="shared" si="237"/>
        <v>0</v>
      </c>
      <c r="MJT81" s="321">
        <f t="shared" si="237"/>
        <v>0</v>
      </c>
      <c r="MJU81" s="321">
        <f t="shared" si="237"/>
        <v>0</v>
      </c>
      <c r="MJV81" s="321">
        <f t="shared" si="237"/>
        <v>0</v>
      </c>
      <c r="MJW81" s="321">
        <f t="shared" si="237"/>
        <v>0</v>
      </c>
      <c r="MJX81" s="321">
        <f t="shared" si="237"/>
        <v>0</v>
      </c>
      <c r="MJY81" s="321">
        <f t="shared" si="237"/>
        <v>0</v>
      </c>
      <c r="MJZ81" s="321">
        <f t="shared" si="237"/>
        <v>0</v>
      </c>
      <c r="MKA81" s="321">
        <f t="shared" si="237"/>
        <v>0</v>
      </c>
      <c r="MKB81" s="321">
        <f t="shared" si="237"/>
        <v>0</v>
      </c>
      <c r="MKC81" s="321">
        <f t="shared" si="237"/>
        <v>0</v>
      </c>
      <c r="MKD81" s="321">
        <f t="shared" si="237"/>
        <v>0</v>
      </c>
      <c r="MKE81" s="321">
        <f t="shared" si="237"/>
        <v>0</v>
      </c>
      <c r="MKF81" s="321">
        <f t="shared" si="237"/>
        <v>0</v>
      </c>
      <c r="MKG81" s="321">
        <f t="shared" si="237"/>
        <v>0</v>
      </c>
      <c r="MKH81" s="321">
        <f t="shared" si="237"/>
        <v>0</v>
      </c>
      <c r="MKI81" s="321">
        <f t="shared" si="237"/>
        <v>0</v>
      </c>
      <c r="MKJ81" s="321">
        <f t="shared" si="237"/>
        <v>0</v>
      </c>
      <c r="MKK81" s="321">
        <f t="shared" si="237"/>
        <v>0</v>
      </c>
      <c r="MKL81" s="321">
        <f t="shared" si="237"/>
        <v>0</v>
      </c>
      <c r="MKM81" s="321">
        <f t="shared" si="237"/>
        <v>0</v>
      </c>
      <c r="MKN81" s="321">
        <f t="shared" si="237"/>
        <v>0</v>
      </c>
      <c r="MKO81" s="321">
        <f t="shared" si="237"/>
        <v>0</v>
      </c>
      <c r="MKP81" s="321">
        <f t="shared" si="237"/>
        <v>0</v>
      </c>
      <c r="MKQ81" s="321">
        <f t="shared" si="237"/>
        <v>0</v>
      </c>
      <c r="MKR81" s="321">
        <f t="shared" si="237"/>
        <v>0</v>
      </c>
      <c r="MKS81" s="321">
        <f t="shared" si="237"/>
        <v>0</v>
      </c>
      <c r="MKT81" s="321">
        <f t="shared" si="237"/>
        <v>0</v>
      </c>
      <c r="MKU81" s="321">
        <f t="shared" si="237"/>
        <v>0</v>
      </c>
      <c r="MKV81" s="321">
        <f t="shared" si="237"/>
        <v>0</v>
      </c>
      <c r="MKW81" s="321">
        <f t="shared" si="237"/>
        <v>0</v>
      </c>
      <c r="MKX81" s="321">
        <f t="shared" si="237"/>
        <v>0</v>
      </c>
      <c r="MKY81" s="321">
        <f t="shared" si="237"/>
        <v>0</v>
      </c>
      <c r="MKZ81" s="321">
        <f t="shared" si="237"/>
        <v>0</v>
      </c>
      <c r="MLA81" s="321">
        <f t="shared" si="237"/>
        <v>0</v>
      </c>
      <c r="MLB81" s="321">
        <f t="shared" si="237"/>
        <v>0</v>
      </c>
      <c r="MLC81" s="321">
        <f t="shared" si="237"/>
        <v>0</v>
      </c>
      <c r="MLD81" s="321">
        <f t="shared" si="237"/>
        <v>0</v>
      </c>
      <c r="MLE81" s="321">
        <f t="shared" si="237"/>
        <v>0</v>
      </c>
      <c r="MLF81" s="321">
        <f>MLE81*8.5%*12</f>
        <v>0</v>
      </c>
      <c r="MLG81" s="321">
        <f t="shared" si="238"/>
        <v>0</v>
      </c>
      <c r="MLH81" s="321">
        <f t="shared" si="238"/>
        <v>0</v>
      </c>
      <c r="MLI81" s="321">
        <f t="shared" si="238"/>
        <v>0</v>
      </c>
      <c r="MLJ81" s="321">
        <f t="shared" si="238"/>
        <v>0</v>
      </c>
      <c r="MLK81" s="321">
        <f t="shared" si="238"/>
        <v>0</v>
      </c>
      <c r="MLL81" s="321">
        <f t="shared" si="238"/>
        <v>0</v>
      </c>
      <c r="MLM81" s="321">
        <f t="shared" si="238"/>
        <v>0</v>
      </c>
      <c r="MLN81" s="321">
        <f t="shared" si="238"/>
        <v>0</v>
      </c>
      <c r="MLO81" s="321">
        <f t="shared" si="238"/>
        <v>0</v>
      </c>
      <c r="MLP81" s="321">
        <f t="shared" si="238"/>
        <v>0</v>
      </c>
      <c r="MLQ81" s="321">
        <f t="shared" si="238"/>
        <v>0</v>
      </c>
      <c r="MLR81" s="321">
        <f t="shared" si="238"/>
        <v>0</v>
      </c>
      <c r="MLS81" s="321">
        <f t="shared" si="238"/>
        <v>0</v>
      </c>
      <c r="MLT81" s="321">
        <f t="shared" si="238"/>
        <v>0</v>
      </c>
      <c r="MLU81" s="321">
        <f t="shared" si="238"/>
        <v>0</v>
      </c>
      <c r="MLV81" s="321">
        <f t="shared" si="238"/>
        <v>0</v>
      </c>
      <c r="MLW81" s="321">
        <f t="shared" si="238"/>
        <v>0</v>
      </c>
      <c r="MLX81" s="321">
        <f t="shared" si="238"/>
        <v>0</v>
      </c>
      <c r="MLY81" s="321">
        <f t="shared" si="238"/>
        <v>0</v>
      </c>
      <c r="MLZ81" s="321">
        <f t="shared" si="238"/>
        <v>0</v>
      </c>
      <c r="MMA81" s="321">
        <f t="shared" si="238"/>
        <v>0</v>
      </c>
      <c r="MMB81" s="321">
        <f t="shared" si="238"/>
        <v>0</v>
      </c>
      <c r="MMC81" s="321">
        <f t="shared" si="238"/>
        <v>0</v>
      </c>
      <c r="MMD81" s="321">
        <f t="shared" si="238"/>
        <v>0</v>
      </c>
      <c r="MME81" s="321">
        <f t="shared" si="238"/>
        <v>0</v>
      </c>
      <c r="MMF81" s="321">
        <f t="shared" si="238"/>
        <v>0</v>
      </c>
      <c r="MMG81" s="321">
        <f t="shared" si="238"/>
        <v>0</v>
      </c>
      <c r="MMH81" s="321">
        <f t="shared" si="238"/>
        <v>0</v>
      </c>
      <c r="MMI81" s="321">
        <f t="shared" si="238"/>
        <v>0</v>
      </c>
      <c r="MMJ81" s="321">
        <f t="shared" si="238"/>
        <v>0</v>
      </c>
      <c r="MMK81" s="321">
        <f t="shared" si="238"/>
        <v>0</v>
      </c>
      <c r="MML81" s="321">
        <f t="shared" si="238"/>
        <v>0</v>
      </c>
      <c r="MMM81" s="321">
        <f t="shared" si="238"/>
        <v>0</v>
      </c>
      <c r="MMN81" s="321">
        <f t="shared" si="238"/>
        <v>0</v>
      </c>
      <c r="MMO81" s="321">
        <f t="shared" si="238"/>
        <v>0</v>
      </c>
      <c r="MMP81" s="321">
        <f t="shared" si="238"/>
        <v>0</v>
      </c>
      <c r="MMQ81" s="321">
        <f t="shared" si="238"/>
        <v>0</v>
      </c>
      <c r="MMR81" s="321">
        <f t="shared" si="238"/>
        <v>0</v>
      </c>
      <c r="MMS81" s="321">
        <f t="shared" si="238"/>
        <v>0</v>
      </c>
      <c r="MMT81" s="321">
        <f t="shared" si="238"/>
        <v>0</v>
      </c>
      <c r="MMU81" s="321">
        <f t="shared" si="238"/>
        <v>0</v>
      </c>
      <c r="MMV81" s="321">
        <f t="shared" si="238"/>
        <v>0</v>
      </c>
      <c r="MMW81" s="321">
        <f t="shared" si="238"/>
        <v>0</v>
      </c>
      <c r="MMX81" s="321">
        <f t="shared" si="238"/>
        <v>0</v>
      </c>
      <c r="MMY81" s="321">
        <f t="shared" si="238"/>
        <v>0</v>
      </c>
      <c r="MMZ81" s="321">
        <f t="shared" si="238"/>
        <v>0</v>
      </c>
      <c r="MNA81" s="321">
        <f t="shared" si="238"/>
        <v>0</v>
      </c>
      <c r="MNB81" s="321">
        <f t="shared" si="238"/>
        <v>0</v>
      </c>
      <c r="MNC81" s="321">
        <f t="shared" si="238"/>
        <v>0</v>
      </c>
      <c r="MND81" s="321">
        <f t="shared" si="238"/>
        <v>0</v>
      </c>
      <c r="MNE81" s="321">
        <f t="shared" si="238"/>
        <v>0</v>
      </c>
      <c r="MNF81" s="321">
        <f t="shared" si="238"/>
        <v>0</v>
      </c>
      <c r="MNG81" s="321">
        <f t="shared" si="238"/>
        <v>0</v>
      </c>
      <c r="MNH81" s="321">
        <f t="shared" si="238"/>
        <v>0</v>
      </c>
      <c r="MNI81" s="321">
        <f t="shared" si="238"/>
        <v>0</v>
      </c>
      <c r="MNJ81" s="321">
        <f t="shared" si="238"/>
        <v>0</v>
      </c>
      <c r="MNK81" s="321">
        <f t="shared" si="238"/>
        <v>0</v>
      </c>
      <c r="MNL81" s="321">
        <f t="shared" si="238"/>
        <v>0</v>
      </c>
      <c r="MNM81" s="321">
        <f t="shared" si="238"/>
        <v>0</v>
      </c>
      <c r="MNN81" s="321">
        <f t="shared" si="238"/>
        <v>0</v>
      </c>
      <c r="MNO81" s="321">
        <f t="shared" si="238"/>
        <v>0</v>
      </c>
      <c r="MNP81" s="321">
        <f t="shared" si="238"/>
        <v>0</v>
      </c>
      <c r="MNQ81" s="321">
        <f t="shared" si="238"/>
        <v>0</v>
      </c>
      <c r="MNR81" s="321">
        <f>MNQ81*8.5%*12</f>
        <v>0</v>
      </c>
      <c r="MNS81" s="321">
        <f t="shared" si="239"/>
        <v>0</v>
      </c>
      <c r="MNT81" s="321">
        <f t="shared" si="239"/>
        <v>0</v>
      </c>
      <c r="MNU81" s="321">
        <f t="shared" si="239"/>
        <v>0</v>
      </c>
      <c r="MNV81" s="321">
        <f t="shared" si="239"/>
        <v>0</v>
      </c>
      <c r="MNW81" s="321">
        <f t="shared" si="239"/>
        <v>0</v>
      </c>
      <c r="MNX81" s="321">
        <f t="shared" si="239"/>
        <v>0</v>
      </c>
      <c r="MNY81" s="321">
        <f t="shared" si="239"/>
        <v>0</v>
      </c>
      <c r="MNZ81" s="321">
        <f t="shared" si="239"/>
        <v>0</v>
      </c>
      <c r="MOA81" s="321">
        <f t="shared" si="239"/>
        <v>0</v>
      </c>
      <c r="MOB81" s="321">
        <f t="shared" si="239"/>
        <v>0</v>
      </c>
      <c r="MOC81" s="321">
        <f t="shared" si="239"/>
        <v>0</v>
      </c>
      <c r="MOD81" s="321">
        <f t="shared" si="239"/>
        <v>0</v>
      </c>
      <c r="MOE81" s="321">
        <f t="shared" si="239"/>
        <v>0</v>
      </c>
      <c r="MOF81" s="321">
        <f t="shared" si="239"/>
        <v>0</v>
      </c>
      <c r="MOG81" s="321">
        <f t="shared" si="239"/>
        <v>0</v>
      </c>
      <c r="MOH81" s="321">
        <f t="shared" si="239"/>
        <v>0</v>
      </c>
      <c r="MOI81" s="321">
        <f t="shared" si="239"/>
        <v>0</v>
      </c>
      <c r="MOJ81" s="321">
        <f t="shared" si="239"/>
        <v>0</v>
      </c>
      <c r="MOK81" s="321">
        <f t="shared" si="239"/>
        <v>0</v>
      </c>
      <c r="MOL81" s="321">
        <f t="shared" si="239"/>
        <v>0</v>
      </c>
      <c r="MOM81" s="321">
        <f t="shared" si="239"/>
        <v>0</v>
      </c>
      <c r="MON81" s="321">
        <f t="shared" si="239"/>
        <v>0</v>
      </c>
      <c r="MOO81" s="321">
        <f t="shared" si="239"/>
        <v>0</v>
      </c>
      <c r="MOP81" s="321">
        <f t="shared" si="239"/>
        <v>0</v>
      </c>
      <c r="MOQ81" s="321">
        <f t="shared" si="239"/>
        <v>0</v>
      </c>
      <c r="MOR81" s="321">
        <f t="shared" si="239"/>
        <v>0</v>
      </c>
      <c r="MOS81" s="321">
        <f t="shared" si="239"/>
        <v>0</v>
      </c>
      <c r="MOT81" s="321">
        <f t="shared" si="239"/>
        <v>0</v>
      </c>
      <c r="MOU81" s="321">
        <f t="shared" si="239"/>
        <v>0</v>
      </c>
      <c r="MOV81" s="321">
        <f t="shared" si="239"/>
        <v>0</v>
      </c>
      <c r="MOW81" s="321">
        <f t="shared" si="239"/>
        <v>0</v>
      </c>
      <c r="MOX81" s="321">
        <f t="shared" si="239"/>
        <v>0</v>
      </c>
      <c r="MOY81" s="321">
        <f t="shared" si="239"/>
        <v>0</v>
      </c>
      <c r="MOZ81" s="321">
        <f t="shared" si="239"/>
        <v>0</v>
      </c>
      <c r="MPA81" s="321">
        <f t="shared" si="239"/>
        <v>0</v>
      </c>
      <c r="MPB81" s="321">
        <f t="shared" si="239"/>
        <v>0</v>
      </c>
      <c r="MPC81" s="321">
        <f t="shared" si="239"/>
        <v>0</v>
      </c>
      <c r="MPD81" s="321">
        <f t="shared" si="239"/>
        <v>0</v>
      </c>
      <c r="MPE81" s="321">
        <f t="shared" si="239"/>
        <v>0</v>
      </c>
      <c r="MPF81" s="321">
        <f t="shared" si="239"/>
        <v>0</v>
      </c>
      <c r="MPG81" s="321">
        <f t="shared" si="239"/>
        <v>0</v>
      </c>
      <c r="MPH81" s="321">
        <f t="shared" si="239"/>
        <v>0</v>
      </c>
      <c r="MPI81" s="321">
        <f t="shared" si="239"/>
        <v>0</v>
      </c>
      <c r="MPJ81" s="321">
        <f t="shared" si="239"/>
        <v>0</v>
      </c>
      <c r="MPK81" s="321">
        <f t="shared" si="239"/>
        <v>0</v>
      </c>
      <c r="MPL81" s="321">
        <f t="shared" si="239"/>
        <v>0</v>
      </c>
      <c r="MPM81" s="321">
        <f t="shared" si="239"/>
        <v>0</v>
      </c>
      <c r="MPN81" s="321">
        <f t="shared" si="239"/>
        <v>0</v>
      </c>
      <c r="MPO81" s="321">
        <f t="shared" si="239"/>
        <v>0</v>
      </c>
      <c r="MPP81" s="321">
        <f t="shared" si="239"/>
        <v>0</v>
      </c>
      <c r="MPQ81" s="321">
        <f t="shared" si="239"/>
        <v>0</v>
      </c>
      <c r="MPR81" s="321">
        <f t="shared" si="239"/>
        <v>0</v>
      </c>
      <c r="MPS81" s="321">
        <f t="shared" si="239"/>
        <v>0</v>
      </c>
      <c r="MPT81" s="321">
        <f t="shared" si="239"/>
        <v>0</v>
      </c>
      <c r="MPU81" s="321">
        <f t="shared" si="239"/>
        <v>0</v>
      </c>
      <c r="MPV81" s="321">
        <f t="shared" si="239"/>
        <v>0</v>
      </c>
      <c r="MPW81" s="321">
        <f t="shared" si="239"/>
        <v>0</v>
      </c>
      <c r="MPX81" s="321">
        <f t="shared" si="239"/>
        <v>0</v>
      </c>
      <c r="MPY81" s="321">
        <f t="shared" si="239"/>
        <v>0</v>
      </c>
      <c r="MPZ81" s="321">
        <f t="shared" si="239"/>
        <v>0</v>
      </c>
      <c r="MQA81" s="321">
        <f t="shared" si="239"/>
        <v>0</v>
      </c>
      <c r="MQB81" s="321">
        <f t="shared" si="239"/>
        <v>0</v>
      </c>
      <c r="MQC81" s="321">
        <f t="shared" si="239"/>
        <v>0</v>
      </c>
      <c r="MQD81" s="321">
        <f>MQC81*8.5%*12</f>
        <v>0</v>
      </c>
      <c r="MQE81" s="321">
        <f t="shared" si="240"/>
        <v>0</v>
      </c>
      <c r="MQF81" s="321">
        <f t="shared" si="240"/>
        <v>0</v>
      </c>
      <c r="MQG81" s="321">
        <f t="shared" si="240"/>
        <v>0</v>
      </c>
      <c r="MQH81" s="321">
        <f t="shared" si="240"/>
        <v>0</v>
      </c>
      <c r="MQI81" s="321">
        <f t="shared" si="240"/>
        <v>0</v>
      </c>
      <c r="MQJ81" s="321">
        <f t="shared" si="240"/>
        <v>0</v>
      </c>
      <c r="MQK81" s="321">
        <f t="shared" si="240"/>
        <v>0</v>
      </c>
      <c r="MQL81" s="321">
        <f t="shared" si="240"/>
        <v>0</v>
      </c>
      <c r="MQM81" s="321">
        <f t="shared" si="240"/>
        <v>0</v>
      </c>
      <c r="MQN81" s="321">
        <f t="shared" si="240"/>
        <v>0</v>
      </c>
      <c r="MQO81" s="321">
        <f t="shared" si="240"/>
        <v>0</v>
      </c>
      <c r="MQP81" s="321">
        <f t="shared" si="240"/>
        <v>0</v>
      </c>
      <c r="MQQ81" s="321">
        <f t="shared" si="240"/>
        <v>0</v>
      </c>
      <c r="MQR81" s="321">
        <f t="shared" si="240"/>
        <v>0</v>
      </c>
      <c r="MQS81" s="321">
        <f t="shared" si="240"/>
        <v>0</v>
      </c>
      <c r="MQT81" s="321">
        <f t="shared" si="240"/>
        <v>0</v>
      </c>
      <c r="MQU81" s="321">
        <f t="shared" si="240"/>
        <v>0</v>
      </c>
      <c r="MQV81" s="321">
        <f t="shared" si="240"/>
        <v>0</v>
      </c>
      <c r="MQW81" s="321">
        <f t="shared" si="240"/>
        <v>0</v>
      </c>
      <c r="MQX81" s="321">
        <f t="shared" si="240"/>
        <v>0</v>
      </c>
      <c r="MQY81" s="321">
        <f t="shared" si="240"/>
        <v>0</v>
      </c>
      <c r="MQZ81" s="321">
        <f t="shared" si="240"/>
        <v>0</v>
      </c>
      <c r="MRA81" s="321">
        <f t="shared" si="240"/>
        <v>0</v>
      </c>
      <c r="MRB81" s="321">
        <f t="shared" si="240"/>
        <v>0</v>
      </c>
      <c r="MRC81" s="321">
        <f t="shared" si="240"/>
        <v>0</v>
      </c>
      <c r="MRD81" s="321">
        <f t="shared" si="240"/>
        <v>0</v>
      </c>
      <c r="MRE81" s="321">
        <f t="shared" si="240"/>
        <v>0</v>
      </c>
      <c r="MRF81" s="321">
        <f t="shared" si="240"/>
        <v>0</v>
      </c>
      <c r="MRG81" s="321">
        <f t="shared" si="240"/>
        <v>0</v>
      </c>
      <c r="MRH81" s="321">
        <f t="shared" si="240"/>
        <v>0</v>
      </c>
      <c r="MRI81" s="321">
        <f t="shared" si="240"/>
        <v>0</v>
      </c>
      <c r="MRJ81" s="321">
        <f t="shared" si="240"/>
        <v>0</v>
      </c>
      <c r="MRK81" s="321">
        <f t="shared" si="240"/>
        <v>0</v>
      </c>
      <c r="MRL81" s="321">
        <f t="shared" si="240"/>
        <v>0</v>
      </c>
      <c r="MRM81" s="321">
        <f t="shared" si="240"/>
        <v>0</v>
      </c>
      <c r="MRN81" s="321">
        <f t="shared" si="240"/>
        <v>0</v>
      </c>
      <c r="MRO81" s="321">
        <f t="shared" si="240"/>
        <v>0</v>
      </c>
      <c r="MRP81" s="321">
        <f t="shared" si="240"/>
        <v>0</v>
      </c>
      <c r="MRQ81" s="321">
        <f t="shared" si="240"/>
        <v>0</v>
      </c>
      <c r="MRR81" s="321">
        <f t="shared" si="240"/>
        <v>0</v>
      </c>
      <c r="MRS81" s="321">
        <f t="shared" si="240"/>
        <v>0</v>
      </c>
      <c r="MRT81" s="321">
        <f t="shared" si="240"/>
        <v>0</v>
      </c>
      <c r="MRU81" s="321">
        <f t="shared" si="240"/>
        <v>0</v>
      </c>
      <c r="MRV81" s="321">
        <f t="shared" si="240"/>
        <v>0</v>
      </c>
      <c r="MRW81" s="321">
        <f t="shared" si="240"/>
        <v>0</v>
      </c>
      <c r="MRX81" s="321">
        <f t="shared" si="240"/>
        <v>0</v>
      </c>
      <c r="MRY81" s="321">
        <f t="shared" si="240"/>
        <v>0</v>
      </c>
      <c r="MRZ81" s="321">
        <f t="shared" si="240"/>
        <v>0</v>
      </c>
      <c r="MSA81" s="321">
        <f t="shared" si="240"/>
        <v>0</v>
      </c>
      <c r="MSB81" s="321">
        <f t="shared" si="240"/>
        <v>0</v>
      </c>
      <c r="MSC81" s="321">
        <f t="shared" si="240"/>
        <v>0</v>
      </c>
      <c r="MSD81" s="321">
        <f t="shared" si="240"/>
        <v>0</v>
      </c>
      <c r="MSE81" s="321">
        <f t="shared" si="240"/>
        <v>0</v>
      </c>
      <c r="MSF81" s="321">
        <f t="shared" si="240"/>
        <v>0</v>
      </c>
      <c r="MSG81" s="321">
        <f t="shared" si="240"/>
        <v>0</v>
      </c>
      <c r="MSH81" s="321">
        <f t="shared" si="240"/>
        <v>0</v>
      </c>
      <c r="MSI81" s="321">
        <f t="shared" si="240"/>
        <v>0</v>
      </c>
      <c r="MSJ81" s="321">
        <f t="shared" si="240"/>
        <v>0</v>
      </c>
      <c r="MSK81" s="321">
        <f t="shared" si="240"/>
        <v>0</v>
      </c>
      <c r="MSL81" s="321">
        <f t="shared" si="240"/>
        <v>0</v>
      </c>
      <c r="MSM81" s="321">
        <f t="shared" si="240"/>
        <v>0</v>
      </c>
      <c r="MSN81" s="321">
        <f t="shared" si="240"/>
        <v>0</v>
      </c>
      <c r="MSO81" s="321">
        <f t="shared" si="240"/>
        <v>0</v>
      </c>
      <c r="MSP81" s="321">
        <f>MSO81*8.5%*12</f>
        <v>0</v>
      </c>
      <c r="MSQ81" s="321">
        <f t="shared" si="241"/>
        <v>0</v>
      </c>
      <c r="MSR81" s="321">
        <f t="shared" si="241"/>
        <v>0</v>
      </c>
      <c r="MSS81" s="321">
        <f t="shared" si="241"/>
        <v>0</v>
      </c>
      <c r="MST81" s="321">
        <f t="shared" si="241"/>
        <v>0</v>
      </c>
      <c r="MSU81" s="321">
        <f t="shared" si="241"/>
        <v>0</v>
      </c>
      <c r="MSV81" s="321">
        <f t="shared" si="241"/>
        <v>0</v>
      </c>
      <c r="MSW81" s="321">
        <f t="shared" si="241"/>
        <v>0</v>
      </c>
      <c r="MSX81" s="321">
        <f t="shared" si="241"/>
        <v>0</v>
      </c>
      <c r="MSY81" s="321">
        <f t="shared" si="241"/>
        <v>0</v>
      </c>
      <c r="MSZ81" s="321">
        <f t="shared" si="241"/>
        <v>0</v>
      </c>
      <c r="MTA81" s="321">
        <f t="shared" si="241"/>
        <v>0</v>
      </c>
      <c r="MTB81" s="321">
        <f t="shared" si="241"/>
        <v>0</v>
      </c>
      <c r="MTC81" s="321">
        <f t="shared" si="241"/>
        <v>0</v>
      </c>
      <c r="MTD81" s="321">
        <f t="shared" si="241"/>
        <v>0</v>
      </c>
      <c r="MTE81" s="321">
        <f t="shared" si="241"/>
        <v>0</v>
      </c>
      <c r="MTF81" s="321">
        <f t="shared" si="241"/>
        <v>0</v>
      </c>
      <c r="MTG81" s="321">
        <f t="shared" si="241"/>
        <v>0</v>
      </c>
      <c r="MTH81" s="321">
        <f t="shared" si="241"/>
        <v>0</v>
      </c>
      <c r="MTI81" s="321">
        <f t="shared" si="241"/>
        <v>0</v>
      </c>
      <c r="MTJ81" s="321">
        <f t="shared" si="241"/>
        <v>0</v>
      </c>
      <c r="MTK81" s="321">
        <f t="shared" si="241"/>
        <v>0</v>
      </c>
      <c r="MTL81" s="321">
        <f t="shared" si="241"/>
        <v>0</v>
      </c>
      <c r="MTM81" s="321">
        <f t="shared" si="241"/>
        <v>0</v>
      </c>
      <c r="MTN81" s="321">
        <f t="shared" si="241"/>
        <v>0</v>
      </c>
      <c r="MTO81" s="321">
        <f t="shared" si="241"/>
        <v>0</v>
      </c>
      <c r="MTP81" s="321">
        <f t="shared" si="241"/>
        <v>0</v>
      </c>
      <c r="MTQ81" s="321">
        <f t="shared" si="241"/>
        <v>0</v>
      </c>
      <c r="MTR81" s="321">
        <f t="shared" si="241"/>
        <v>0</v>
      </c>
      <c r="MTS81" s="321">
        <f t="shared" si="241"/>
        <v>0</v>
      </c>
      <c r="MTT81" s="321">
        <f t="shared" si="241"/>
        <v>0</v>
      </c>
      <c r="MTU81" s="321">
        <f t="shared" si="241"/>
        <v>0</v>
      </c>
      <c r="MTV81" s="321">
        <f t="shared" si="241"/>
        <v>0</v>
      </c>
      <c r="MTW81" s="321">
        <f t="shared" si="241"/>
        <v>0</v>
      </c>
      <c r="MTX81" s="321">
        <f t="shared" si="241"/>
        <v>0</v>
      </c>
      <c r="MTY81" s="321">
        <f t="shared" si="241"/>
        <v>0</v>
      </c>
      <c r="MTZ81" s="321">
        <f t="shared" si="241"/>
        <v>0</v>
      </c>
      <c r="MUA81" s="321">
        <f t="shared" si="241"/>
        <v>0</v>
      </c>
      <c r="MUB81" s="321">
        <f t="shared" si="241"/>
        <v>0</v>
      </c>
      <c r="MUC81" s="321">
        <f t="shared" si="241"/>
        <v>0</v>
      </c>
      <c r="MUD81" s="321">
        <f t="shared" si="241"/>
        <v>0</v>
      </c>
      <c r="MUE81" s="321">
        <f t="shared" si="241"/>
        <v>0</v>
      </c>
      <c r="MUF81" s="321">
        <f t="shared" si="241"/>
        <v>0</v>
      </c>
      <c r="MUG81" s="321">
        <f t="shared" si="241"/>
        <v>0</v>
      </c>
      <c r="MUH81" s="321">
        <f t="shared" si="241"/>
        <v>0</v>
      </c>
      <c r="MUI81" s="321">
        <f t="shared" si="241"/>
        <v>0</v>
      </c>
      <c r="MUJ81" s="321">
        <f t="shared" si="241"/>
        <v>0</v>
      </c>
      <c r="MUK81" s="321">
        <f t="shared" si="241"/>
        <v>0</v>
      </c>
      <c r="MUL81" s="321">
        <f t="shared" si="241"/>
        <v>0</v>
      </c>
      <c r="MUM81" s="321">
        <f t="shared" si="241"/>
        <v>0</v>
      </c>
      <c r="MUN81" s="321">
        <f t="shared" si="241"/>
        <v>0</v>
      </c>
      <c r="MUO81" s="321">
        <f t="shared" si="241"/>
        <v>0</v>
      </c>
      <c r="MUP81" s="321">
        <f t="shared" si="241"/>
        <v>0</v>
      </c>
      <c r="MUQ81" s="321">
        <f t="shared" si="241"/>
        <v>0</v>
      </c>
      <c r="MUR81" s="321">
        <f t="shared" si="241"/>
        <v>0</v>
      </c>
      <c r="MUS81" s="321">
        <f t="shared" si="241"/>
        <v>0</v>
      </c>
      <c r="MUT81" s="321">
        <f t="shared" si="241"/>
        <v>0</v>
      </c>
      <c r="MUU81" s="321">
        <f t="shared" si="241"/>
        <v>0</v>
      </c>
      <c r="MUV81" s="321">
        <f t="shared" si="241"/>
        <v>0</v>
      </c>
      <c r="MUW81" s="321">
        <f t="shared" si="241"/>
        <v>0</v>
      </c>
      <c r="MUX81" s="321">
        <f t="shared" si="241"/>
        <v>0</v>
      </c>
      <c r="MUY81" s="321">
        <f t="shared" si="241"/>
        <v>0</v>
      </c>
      <c r="MUZ81" s="321">
        <f t="shared" si="241"/>
        <v>0</v>
      </c>
      <c r="MVA81" s="321">
        <f t="shared" si="241"/>
        <v>0</v>
      </c>
      <c r="MVB81" s="321">
        <f>MVA81*8.5%*12</f>
        <v>0</v>
      </c>
      <c r="MVC81" s="321">
        <f t="shared" si="242"/>
        <v>0</v>
      </c>
      <c r="MVD81" s="321">
        <f t="shared" si="242"/>
        <v>0</v>
      </c>
      <c r="MVE81" s="321">
        <f t="shared" si="242"/>
        <v>0</v>
      </c>
      <c r="MVF81" s="321">
        <f t="shared" si="242"/>
        <v>0</v>
      </c>
      <c r="MVG81" s="321">
        <f t="shared" si="242"/>
        <v>0</v>
      </c>
      <c r="MVH81" s="321">
        <f t="shared" si="242"/>
        <v>0</v>
      </c>
      <c r="MVI81" s="321">
        <f t="shared" si="242"/>
        <v>0</v>
      </c>
      <c r="MVJ81" s="321">
        <f t="shared" si="242"/>
        <v>0</v>
      </c>
      <c r="MVK81" s="321">
        <f t="shared" si="242"/>
        <v>0</v>
      </c>
      <c r="MVL81" s="321">
        <f t="shared" si="242"/>
        <v>0</v>
      </c>
      <c r="MVM81" s="321">
        <f t="shared" si="242"/>
        <v>0</v>
      </c>
      <c r="MVN81" s="321">
        <f t="shared" si="242"/>
        <v>0</v>
      </c>
      <c r="MVO81" s="321">
        <f t="shared" si="242"/>
        <v>0</v>
      </c>
      <c r="MVP81" s="321">
        <f t="shared" si="242"/>
        <v>0</v>
      </c>
      <c r="MVQ81" s="321">
        <f t="shared" si="242"/>
        <v>0</v>
      </c>
      <c r="MVR81" s="321">
        <f t="shared" si="242"/>
        <v>0</v>
      </c>
      <c r="MVS81" s="321">
        <f t="shared" si="242"/>
        <v>0</v>
      </c>
      <c r="MVT81" s="321">
        <f t="shared" si="242"/>
        <v>0</v>
      </c>
      <c r="MVU81" s="321">
        <f t="shared" si="242"/>
        <v>0</v>
      </c>
      <c r="MVV81" s="321">
        <f t="shared" si="242"/>
        <v>0</v>
      </c>
      <c r="MVW81" s="321">
        <f t="shared" si="242"/>
        <v>0</v>
      </c>
      <c r="MVX81" s="321">
        <f t="shared" si="242"/>
        <v>0</v>
      </c>
      <c r="MVY81" s="321">
        <f t="shared" si="242"/>
        <v>0</v>
      </c>
      <c r="MVZ81" s="321">
        <f t="shared" si="242"/>
        <v>0</v>
      </c>
      <c r="MWA81" s="321">
        <f t="shared" si="242"/>
        <v>0</v>
      </c>
      <c r="MWB81" s="321">
        <f t="shared" si="242"/>
        <v>0</v>
      </c>
      <c r="MWC81" s="321">
        <f t="shared" si="242"/>
        <v>0</v>
      </c>
      <c r="MWD81" s="321">
        <f t="shared" si="242"/>
        <v>0</v>
      </c>
      <c r="MWE81" s="321">
        <f t="shared" si="242"/>
        <v>0</v>
      </c>
      <c r="MWF81" s="321">
        <f t="shared" si="242"/>
        <v>0</v>
      </c>
      <c r="MWG81" s="321">
        <f t="shared" si="242"/>
        <v>0</v>
      </c>
      <c r="MWH81" s="321">
        <f t="shared" si="242"/>
        <v>0</v>
      </c>
      <c r="MWI81" s="321">
        <f t="shared" si="242"/>
        <v>0</v>
      </c>
      <c r="MWJ81" s="321">
        <f t="shared" si="242"/>
        <v>0</v>
      </c>
      <c r="MWK81" s="321">
        <f t="shared" si="242"/>
        <v>0</v>
      </c>
      <c r="MWL81" s="321">
        <f t="shared" si="242"/>
        <v>0</v>
      </c>
      <c r="MWM81" s="321">
        <f t="shared" si="242"/>
        <v>0</v>
      </c>
      <c r="MWN81" s="321">
        <f t="shared" si="242"/>
        <v>0</v>
      </c>
      <c r="MWO81" s="321">
        <f t="shared" si="242"/>
        <v>0</v>
      </c>
      <c r="MWP81" s="321">
        <f t="shared" si="242"/>
        <v>0</v>
      </c>
      <c r="MWQ81" s="321">
        <f t="shared" si="242"/>
        <v>0</v>
      </c>
      <c r="MWR81" s="321">
        <f t="shared" si="242"/>
        <v>0</v>
      </c>
      <c r="MWS81" s="321">
        <f t="shared" si="242"/>
        <v>0</v>
      </c>
      <c r="MWT81" s="321">
        <f t="shared" si="242"/>
        <v>0</v>
      </c>
      <c r="MWU81" s="321">
        <f t="shared" si="242"/>
        <v>0</v>
      </c>
      <c r="MWV81" s="321">
        <f t="shared" si="242"/>
        <v>0</v>
      </c>
      <c r="MWW81" s="321">
        <f t="shared" si="242"/>
        <v>0</v>
      </c>
      <c r="MWX81" s="321">
        <f t="shared" si="242"/>
        <v>0</v>
      </c>
      <c r="MWY81" s="321">
        <f t="shared" si="242"/>
        <v>0</v>
      </c>
      <c r="MWZ81" s="321">
        <f t="shared" si="242"/>
        <v>0</v>
      </c>
      <c r="MXA81" s="321">
        <f t="shared" si="242"/>
        <v>0</v>
      </c>
      <c r="MXB81" s="321">
        <f t="shared" si="242"/>
        <v>0</v>
      </c>
      <c r="MXC81" s="321">
        <f t="shared" si="242"/>
        <v>0</v>
      </c>
      <c r="MXD81" s="321">
        <f t="shared" si="242"/>
        <v>0</v>
      </c>
      <c r="MXE81" s="321">
        <f t="shared" si="242"/>
        <v>0</v>
      </c>
      <c r="MXF81" s="321">
        <f t="shared" si="242"/>
        <v>0</v>
      </c>
      <c r="MXG81" s="321">
        <f t="shared" si="242"/>
        <v>0</v>
      </c>
      <c r="MXH81" s="321">
        <f t="shared" si="242"/>
        <v>0</v>
      </c>
      <c r="MXI81" s="321">
        <f t="shared" si="242"/>
        <v>0</v>
      </c>
      <c r="MXJ81" s="321">
        <f t="shared" si="242"/>
        <v>0</v>
      </c>
      <c r="MXK81" s="321">
        <f t="shared" si="242"/>
        <v>0</v>
      </c>
      <c r="MXL81" s="321">
        <f t="shared" si="242"/>
        <v>0</v>
      </c>
      <c r="MXM81" s="321">
        <f t="shared" si="242"/>
        <v>0</v>
      </c>
      <c r="MXN81" s="321">
        <f>MXM81*8.5%*12</f>
        <v>0</v>
      </c>
      <c r="MXO81" s="321">
        <f t="shared" si="243"/>
        <v>0</v>
      </c>
      <c r="MXP81" s="321">
        <f t="shared" si="243"/>
        <v>0</v>
      </c>
      <c r="MXQ81" s="321">
        <f t="shared" si="243"/>
        <v>0</v>
      </c>
      <c r="MXR81" s="321">
        <f t="shared" si="243"/>
        <v>0</v>
      </c>
      <c r="MXS81" s="321">
        <f t="shared" si="243"/>
        <v>0</v>
      </c>
      <c r="MXT81" s="321">
        <f t="shared" si="243"/>
        <v>0</v>
      </c>
      <c r="MXU81" s="321">
        <f t="shared" si="243"/>
        <v>0</v>
      </c>
      <c r="MXV81" s="321">
        <f t="shared" si="243"/>
        <v>0</v>
      </c>
      <c r="MXW81" s="321">
        <f t="shared" si="243"/>
        <v>0</v>
      </c>
      <c r="MXX81" s="321">
        <f t="shared" si="243"/>
        <v>0</v>
      </c>
      <c r="MXY81" s="321">
        <f t="shared" si="243"/>
        <v>0</v>
      </c>
      <c r="MXZ81" s="321">
        <f t="shared" si="243"/>
        <v>0</v>
      </c>
      <c r="MYA81" s="321">
        <f t="shared" si="243"/>
        <v>0</v>
      </c>
      <c r="MYB81" s="321">
        <f t="shared" si="243"/>
        <v>0</v>
      </c>
      <c r="MYC81" s="321">
        <f t="shared" si="243"/>
        <v>0</v>
      </c>
      <c r="MYD81" s="321">
        <f t="shared" si="243"/>
        <v>0</v>
      </c>
      <c r="MYE81" s="321">
        <f t="shared" si="243"/>
        <v>0</v>
      </c>
      <c r="MYF81" s="321">
        <f t="shared" si="243"/>
        <v>0</v>
      </c>
      <c r="MYG81" s="321">
        <f t="shared" si="243"/>
        <v>0</v>
      </c>
      <c r="MYH81" s="321">
        <f t="shared" si="243"/>
        <v>0</v>
      </c>
      <c r="MYI81" s="321">
        <f t="shared" si="243"/>
        <v>0</v>
      </c>
      <c r="MYJ81" s="321">
        <f t="shared" si="243"/>
        <v>0</v>
      </c>
      <c r="MYK81" s="321">
        <f t="shared" si="243"/>
        <v>0</v>
      </c>
      <c r="MYL81" s="321">
        <f t="shared" si="243"/>
        <v>0</v>
      </c>
      <c r="MYM81" s="321">
        <f t="shared" si="243"/>
        <v>0</v>
      </c>
      <c r="MYN81" s="321">
        <f t="shared" si="243"/>
        <v>0</v>
      </c>
      <c r="MYO81" s="321">
        <f t="shared" si="243"/>
        <v>0</v>
      </c>
      <c r="MYP81" s="321">
        <f t="shared" si="243"/>
        <v>0</v>
      </c>
      <c r="MYQ81" s="321">
        <f t="shared" si="243"/>
        <v>0</v>
      </c>
      <c r="MYR81" s="321">
        <f t="shared" si="243"/>
        <v>0</v>
      </c>
      <c r="MYS81" s="321">
        <f t="shared" si="243"/>
        <v>0</v>
      </c>
      <c r="MYT81" s="321">
        <f t="shared" si="243"/>
        <v>0</v>
      </c>
      <c r="MYU81" s="321">
        <f t="shared" si="243"/>
        <v>0</v>
      </c>
      <c r="MYV81" s="321">
        <f t="shared" si="243"/>
        <v>0</v>
      </c>
      <c r="MYW81" s="321">
        <f t="shared" si="243"/>
        <v>0</v>
      </c>
      <c r="MYX81" s="321">
        <f t="shared" si="243"/>
        <v>0</v>
      </c>
      <c r="MYY81" s="321">
        <f t="shared" si="243"/>
        <v>0</v>
      </c>
      <c r="MYZ81" s="321">
        <f t="shared" si="243"/>
        <v>0</v>
      </c>
      <c r="MZA81" s="321">
        <f t="shared" si="243"/>
        <v>0</v>
      </c>
      <c r="MZB81" s="321">
        <f t="shared" si="243"/>
        <v>0</v>
      </c>
      <c r="MZC81" s="321">
        <f t="shared" si="243"/>
        <v>0</v>
      </c>
      <c r="MZD81" s="321">
        <f t="shared" si="243"/>
        <v>0</v>
      </c>
      <c r="MZE81" s="321">
        <f t="shared" si="243"/>
        <v>0</v>
      </c>
      <c r="MZF81" s="321">
        <f t="shared" si="243"/>
        <v>0</v>
      </c>
      <c r="MZG81" s="321">
        <f t="shared" si="243"/>
        <v>0</v>
      </c>
      <c r="MZH81" s="321">
        <f t="shared" si="243"/>
        <v>0</v>
      </c>
      <c r="MZI81" s="321">
        <f t="shared" si="243"/>
        <v>0</v>
      </c>
      <c r="MZJ81" s="321">
        <f t="shared" si="243"/>
        <v>0</v>
      </c>
      <c r="MZK81" s="321">
        <f t="shared" si="243"/>
        <v>0</v>
      </c>
      <c r="MZL81" s="321">
        <f t="shared" si="243"/>
        <v>0</v>
      </c>
      <c r="MZM81" s="321">
        <f t="shared" si="243"/>
        <v>0</v>
      </c>
      <c r="MZN81" s="321">
        <f t="shared" si="243"/>
        <v>0</v>
      </c>
      <c r="MZO81" s="321">
        <f t="shared" si="243"/>
        <v>0</v>
      </c>
      <c r="MZP81" s="321">
        <f t="shared" si="243"/>
        <v>0</v>
      </c>
      <c r="MZQ81" s="321">
        <f t="shared" si="243"/>
        <v>0</v>
      </c>
      <c r="MZR81" s="321">
        <f t="shared" si="243"/>
        <v>0</v>
      </c>
      <c r="MZS81" s="321">
        <f t="shared" si="243"/>
        <v>0</v>
      </c>
      <c r="MZT81" s="321">
        <f t="shared" si="243"/>
        <v>0</v>
      </c>
      <c r="MZU81" s="321">
        <f t="shared" si="243"/>
        <v>0</v>
      </c>
      <c r="MZV81" s="321">
        <f t="shared" si="243"/>
        <v>0</v>
      </c>
      <c r="MZW81" s="321">
        <f t="shared" si="243"/>
        <v>0</v>
      </c>
      <c r="MZX81" s="321">
        <f t="shared" si="243"/>
        <v>0</v>
      </c>
      <c r="MZY81" s="321">
        <f t="shared" si="243"/>
        <v>0</v>
      </c>
      <c r="MZZ81" s="321">
        <f>MZY81*8.5%*12</f>
        <v>0</v>
      </c>
      <c r="NAA81" s="321">
        <f t="shared" si="244"/>
        <v>0</v>
      </c>
      <c r="NAB81" s="321">
        <f t="shared" si="244"/>
        <v>0</v>
      </c>
      <c r="NAC81" s="321">
        <f t="shared" si="244"/>
        <v>0</v>
      </c>
      <c r="NAD81" s="321">
        <f t="shared" si="244"/>
        <v>0</v>
      </c>
      <c r="NAE81" s="321">
        <f t="shared" si="244"/>
        <v>0</v>
      </c>
      <c r="NAF81" s="321">
        <f t="shared" si="244"/>
        <v>0</v>
      </c>
      <c r="NAG81" s="321">
        <f t="shared" si="244"/>
        <v>0</v>
      </c>
      <c r="NAH81" s="321">
        <f t="shared" si="244"/>
        <v>0</v>
      </c>
      <c r="NAI81" s="321">
        <f t="shared" si="244"/>
        <v>0</v>
      </c>
      <c r="NAJ81" s="321">
        <f t="shared" si="244"/>
        <v>0</v>
      </c>
      <c r="NAK81" s="321">
        <f t="shared" si="244"/>
        <v>0</v>
      </c>
      <c r="NAL81" s="321">
        <f t="shared" si="244"/>
        <v>0</v>
      </c>
      <c r="NAM81" s="321">
        <f t="shared" si="244"/>
        <v>0</v>
      </c>
      <c r="NAN81" s="321">
        <f t="shared" si="244"/>
        <v>0</v>
      </c>
      <c r="NAO81" s="321">
        <f t="shared" si="244"/>
        <v>0</v>
      </c>
      <c r="NAP81" s="321">
        <f t="shared" si="244"/>
        <v>0</v>
      </c>
      <c r="NAQ81" s="321">
        <f t="shared" si="244"/>
        <v>0</v>
      </c>
      <c r="NAR81" s="321">
        <f t="shared" si="244"/>
        <v>0</v>
      </c>
      <c r="NAS81" s="321">
        <f t="shared" si="244"/>
        <v>0</v>
      </c>
      <c r="NAT81" s="321">
        <f t="shared" si="244"/>
        <v>0</v>
      </c>
      <c r="NAU81" s="321">
        <f t="shared" si="244"/>
        <v>0</v>
      </c>
      <c r="NAV81" s="321">
        <f t="shared" si="244"/>
        <v>0</v>
      </c>
      <c r="NAW81" s="321">
        <f t="shared" si="244"/>
        <v>0</v>
      </c>
      <c r="NAX81" s="321">
        <f t="shared" si="244"/>
        <v>0</v>
      </c>
      <c r="NAY81" s="321">
        <f t="shared" si="244"/>
        <v>0</v>
      </c>
      <c r="NAZ81" s="321">
        <f t="shared" si="244"/>
        <v>0</v>
      </c>
      <c r="NBA81" s="321">
        <f t="shared" si="244"/>
        <v>0</v>
      </c>
      <c r="NBB81" s="321">
        <f t="shared" si="244"/>
        <v>0</v>
      </c>
      <c r="NBC81" s="321">
        <f t="shared" si="244"/>
        <v>0</v>
      </c>
      <c r="NBD81" s="321">
        <f t="shared" si="244"/>
        <v>0</v>
      </c>
      <c r="NBE81" s="321">
        <f t="shared" si="244"/>
        <v>0</v>
      </c>
      <c r="NBF81" s="321">
        <f t="shared" si="244"/>
        <v>0</v>
      </c>
      <c r="NBG81" s="321">
        <f t="shared" si="244"/>
        <v>0</v>
      </c>
      <c r="NBH81" s="321">
        <f t="shared" si="244"/>
        <v>0</v>
      </c>
      <c r="NBI81" s="321">
        <f t="shared" si="244"/>
        <v>0</v>
      </c>
      <c r="NBJ81" s="321">
        <f t="shared" si="244"/>
        <v>0</v>
      </c>
      <c r="NBK81" s="321">
        <f t="shared" si="244"/>
        <v>0</v>
      </c>
      <c r="NBL81" s="321">
        <f t="shared" si="244"/>
        <v>0</v>
      </c>
      <c r="NBM81" s="321">
        <f t="shared" si="244"/>
        <v>0</v>
      </c>
      <c r="NBN81" s="321">
        <f t="shared" si="244"/>
        <v>0</v>
      </c>
      <c r="NBO81" s="321">
        <f t="shared" si="244"/>
        <v>0</v>
      </c>
      <c r="NBP81" s="321">
        <f t="shared" si="244"/>
        <v>0</v>
      </c>
      <c r="NBQ81" s="321">
        <f t="shared" si="244"/>
        <v>0</v>
      </c>
      <c r="NBR81" s="321">
        <f t="shared" si="244"/>
        <v>0</v>
      </c>
      <c r="NBS81" s="321">
        <f t="shared" si="244"/>
        <v>0</v>
      </c>
      <c r="NBT81" s="321">
        <f t="shared" si="244"/>
        <v>0</v>
      </c>
      <c r="NBU81" s="321">
        <f t="shared" si="244"/>
        <v>0</v>
      </c>
      <c r="NBV81" s="321">
        <f t="shared" si="244"/>
        <v>0</v>
      </c>
      <c r="NBW81" s="321">
        <f t="shared" si="244"/>
        <v>0</v>
      </c>
      <c r="NBX81" s="321">
        <f t="shared" si="244"/>
        <v>0</v>
      </c>
      <c r="NBY81" s="321">
        <f t="shared" si="244"/>
        <v>0</v>
      </c>
      <c r="NBZ81" s="321">
        <f t="shared" si="244"/>
        <v>0</v>
      </c>
      <c r="NCA81" s="321">
        <f t="shared" si="244"/>
        <v>0</v>
      </c>
      <c r="NCB81" s="321">
        <f t="shared" si="244"/>
        <v>0</v>
      </c>
      <c r="NCC81" s="321">
        <f t="shared" si="244"/>
        <v>0</v>
      </c>
      <c r="NCD81" s="321">
        <f t="shared" si="244"/>
        <v>0</v>
      </c>
      <c r="NCE81" s="321">
        <f t="shared" si="244"/>
        <v>0</v>
      </c>
      <c r="NCF81" s="321">
        <f t="shared" si="244"/>
        <v>0</v>
      </c>
      <c r="NCG81" s="321">
        <f t="shared" si="244"/>
        <v>0</v>
      </c>
      <c r="NCH81" s="321">
        <f t="shared" si="244"/>
        <v>0</v>
      </c>
      <c r="NCI81" s="321">
        <f t="shared" si="244"/>
        <v>0</v>
      </c>
      <c r="NCJ81" s="321">
        <f t="shared" si="244"/>
        <v>0</v>
      </c>
      <c r="NCK81" s="321">
        <f t="shared" si="244"/>
        <v>0</v>
      </c>
      <c r="NCL81" s="321">
        <f>NCK81*8.5%*12</f>
        <v>0</v>
      </c>
      <c r="NCM81" s="321">
        <f t="shared" si="245"/>
        <v>0</v>
      </c>
      <c r="NCN81" s="321">
        <f t="shared" si="245"/>
        <v>0</v>
      </c>
      <c r="NCO81" s="321">
        <f t="shared" si="245"/>
        <v>0</v>
      </c>
      <c r="NCP81" s="321">
        <f t="shared" si="245"/>
        <v>0</v>
      </c>
      <c r="NCQ81" s="321">
        <f t="shared" si="245"/>
        <v>0</v>
      </c>
      <c r="NCR81" s="321">
        <f t="shared" si="245"/>
        <v>0</v>
      </c>
      <c r="NCS81" s="321">
        <f t="shared" si="245"/>
        <v>0</v>
      </c>
      <c r="NCT81" s="321">
        <f t="shared" si="245"/>
        <v>0</v>
      </c>
      <c r="NCU81" s="321">
        <f t="shared" si="245"/>
        <v>0</v>
      </c>
      <c r="NCV81" s="321">
        <f t="shared" si="245"/>
        <v>0</v>
      </c>
      <c r="NCW81" s="321">
        <f t="shared" si="245"/>
        <v>0</v>
      </c>
      <c r="NCX81" s="321">
        <f t="shared" si="245"/>
        <v>0</v>
      </c>
      <c r="NCY81" s="321">
        <f t="shared" si="245"/>
        <v>0</v>
      </c>
      <c r="NCZ81" s="321">
        <f t="shared" si="245"/>
        <v>0</v>
      </c>
      <c r="NDA81" s="321">
        <f t="shared" si="245"/>
        <v>0</v>
      </c>
      <c r="NDB81" s="321">
        <f t="shared" si="245"/>
        <v>0</v>
      </c>
      <c r="NDC81" s="321">
        <f t="shared" si="245"/>
        <v>0</v>
      </c>
      <c r="NDD81" s="321">
        <f t="shared" si="245"/>
        <v>0</v>
      </c>
      <c r="NDE81" s="321">
        <f t="shared" si="245"/>
        <v>0</v>
      </c>
      <c r="NDF81" s="321">
        <f t="shared" si="245"/>
        <v>0</v>
      </c>
      <c r="NDG81" s="321">
        <f t="shared" si="245"/>
        <v>0</v>
      </c>
      <c r="NDH81" s="321">
        <f t="shared" si="245"/>
        <v>0</v>
      </c>
      <c r="NDI81" s="321">
        <f t="shared" si="245"/>
        <v>0</v>
      </c>
      <c r="NDJ81" s="321">
        <f t="shared" si="245"/>
        <v>0</v>
      </c>
      <c r="NDK81" s="321">
        <f t="shared" si="245"/>
        <v>0</v>
      </c>
      <c r="NDL81" s="321">
        <f t="shared" si="245"/>
        <v>0</v>
      </c>
      <c r="NDM81" s="321">
        <f t="shared" si="245"/>
        <v>0</v>
      </c>
      <c r="NDN81" s="321">
        <f t="shared" si="245"/>
        <v>0</v>
      </c>
      <c r="NDO81" s="321">
        <f t="shared" si="245"/>
        <v>0</v>
      </c>
      <c r="NDP81" s="321">
        <f t="shared" si="245"/>
        <v>0</v>
      </c>
      <c r="NDQ81" s="321">
        <f t="shared" si="245"/>
        <v>0</v>
      </c>
      <c r="NDR81" s="321">
        <f t="shared" si="245"/>
        <v>0</v>
      </c>
      <c r="NDS81" s="321">
        <f t="shared" si="245"/>
        <v>0</v>
      </c>
      <c r="NDT81" s="321">
        <f t="shared" si="245"/>
        <v>0</v>
      </c>
      <c r="NDU81" s="321">
        <f t="shared" si="245"/>
        <v>0</v>
      </c>
      <c r="NDV81" s="321">
        <f t="shared" si="245"/>
        <v>0</v>
      </c>
      <c r="NDW81" s="321">
        <f t="shared" si="245"/>
        <v>0</v>
      </c>
      <c r="NDX81" s="321">
        <f t="shared" si="245"/>
        <v>0</v>
      </c>
      <c r="NDY81" s="321">
        <f t="shared" si="245"/>
        <v>0</v>
      </c>
      <c r="NDZ81" s="321">
        <f t="shared" si="245"/>
        <v>0</v>
      </c>
      <c r="NEA81" s="321">
        <f t="shared" si="245"/>
        <v>0</v>
      </c>
      <c r="NEB81" s="321">
        <f t="shared" si="245"/>
        <v>0</v>
      </c>
      <c r="NEC81" s="321">
        <f t="shared" si="245"/>
        <v>0</v>
      </c>
      <c r="NED81" s="321">
        <f t="shared" si="245"/>
        <v>0</v>
      </c>
      <c r="NEE81" s="321">
        <f t="shared" si="245"/>
        <v>0</v>
      </c>
      <c r="NEF81" s="321">
        <f t="shared" si="245"/>
        <v>0</v>
      </c>
      <c r="NEG81" s="321">
        <f t="shared" si="245"/>
        <v>0</v>
      </c>
      <c r="NEH81" s="321">
        <f t="shared" si="245"/>
        <v>0</v>
      </c>
      <c r="NEI81" s="321">
        <f t="shared" si="245"/>
        <v>0</v>
      </c>
      <c r="NEJ81" s="321">
        <f t="shared" si="245"/>
        <v>0</v>
      </c>
      <c r="NEK81" s="321">
        <f t="shared" si="245"/>
        <v>0</v>
      </c>
      <c r="NEL81" s="321">
        <f t="shared" si="245"/>
        <v>0</v>
      </c>
      <c r="NEM81" s="321">
        <f t="shared" si="245"/>
        <v>0</v>
      </c>
      <c r="NEN81" s="321">
        <f t="shared" si="245"/>
        <v>0</v>
      </c>
      <c r="NEO81" s="321">
        <f t="shared" si="245"/>
        <v>0</v>
      </c>
      <c r="NEP81" s="321">
        <f t="shared" si="245"/>
        <v>0</v>
      </c>
      <c r="NEQ81" s="321">
        <f t="shared" si="245"/>
        <v>0</v>
      </c>
      <c r="NER81" s="321">
        <f t="shared" si="245"/>
        <v>0</v>
      </c>
      <c r="NES81" s="321">
        <f t="shared" si="245"/>
        <v>0</v>
      </c>
      <c r="NET81" s="321">
        <f t="shared" si="245"/>
        <v>0</v>
      </c>
      <c r="NEU81" s="321">
        <f t="shared" si="245"/>
        <v>0</v>
      </c>
      <c r="NEV81" s="321">
        <f t="shared" si="245"/>
        <v>0</v>
      </c>
      <c r="NEW81" s="321">
        <f t="shared" si="245"/>
        <v>0</v>
      </c>
      <c r="NEX81" s="321">
        <f>NEW81*8.5%*12</f>
        <v>0</v>
      </c>
      <c r="NEY81" s="321">
        <f t="shared" si="246"/>
        <v>0</v>
      </c>
      <c r="NEZ81" s="321">
        <f t="shared" si="246"/>
        <v>0</v>
      </c>
      <c r="NFA81" s="321">
        <f t="shared" si="246"/>
        <v>0</v>
      </c>
      <c r="NFB81" s="321">
        <f t="shared" si="246"/>
        <v>0</v>
      </c>
      <c r="NFC81" s="321">
        <f t="shared" si="246"/>
        <v>0</v>
      </c>
      <c r="NFD81" s="321">
        <f t="shared" si="246"/>
        <v>0</v>
      </c>
      <c r="NFE81" s="321">
        <f t="shared" si="246"/>
        <v>0</v>
      </c>
      <c r="NFF81" s="321">
        <f t="shared" si="246"/>
        <v>0</v>
      </c>
      <c r="NFG81" s="321">
        <f t="shared" si="246"/>
        <v>0</v>
      </c>
      <c r="NFH81" s="321">
        <f t="shared" si="246"/>
        <v>0</v>
      </c>
      <c r="NFI81" s="321">
        <f t="shared" si="246"/>
        <v>0</v>
      </c>
      <c r="NFJ81" s="321">
        <f t="shared" si="246"/>
        <v>0</v>
      </c>
      <c r="NFK81" s="321">
        <f t="shared" si="246"/>
        <v>0</v>
      </c>
      <c r="NFL81" s="321">
        <f t="shared" si="246"/>
        <v>0</v>
      </c>
      <c r="NFM81" s="321">
        <f t="shared" si="246"/>
        <v>0</v>
      </c>
      <c r="NFN81" s="321">
        <f t="shared" si="246"/>
        <v>0</v>
      </c>
      <c r="NFO81" s="321">
        <f t="shared" si="246"/>
        <v>0</v>
      </c>
      <c r="NFP81" s="321">
        <f t="shared" si="246"/>
        <v>0</v>
      </c>
      <c r="NFQ81" s="321">
        <f t="shared" si="246"/>
        <v>0</v>
      </c>
      <c r="NFR81" s="321">
        <f t="shared" si="246"/>
        <v>0</v>
      </c>
      <c r="NFS81" s="321">
        <f t="shared" si="246"/>
        <v>0</v>
      </c>
      <c r="NFT81" s="321">
        <f t="shared" si="246"/>
        <v>0</v>
      </c>
      <c r="NFU81" s="321">
        <f t="shared" si="246"/>
        <v>0</v>
      </c>
      <c r="NFV81" s="321">
        <f t="shared" si="246"/>
        <v>0</v>
      </c>
      <c r="NFW81" s="321">
        <f t="shared" si="246"/>
        <v>0</v>
      </c>
      <c r="NFX81" s="321">
        <f t="shared" si="246"/>
        <v>0</v>
      </c>
      <c r="NFY81" s="321">
        <f t="shared" si="246"/>
        <v>0</v>
      </c>
      <c r="NFZ81" s="321">
        <f t="shared" si="246"/>
        <v>0</v>
      </c>
      <c r="NGA81" s="321">
        <f t="shared" si="246"/>
        <v>0</v>
      </c>
      <c r="NGB81" s="321">
        <f t="shared" si="246"/>
        <v>0</v>
      </c>
      <c r="NGC81" s="321">
        <f t="shared" si="246"/>
        <v>0</v>
      </c>
      <c r="NGD81" s="321">
        <f t="shared" si="246"/>
        <v>0</v>
      </c>
      <c r="NGE81" s="321">
        <f t="shared" si="246"/>
        <v>0</v>
      </c>
      <c r="NGF81" s="321">
        <f t="shared" si="246"/>
        <v>0</v>
      </c>
      <c r="NGG81" s="321">
        <f t="shared" si="246"/>
        <v>0</v>
      </c>
      <c r="NGH81" s="321">
        <f t="shared" si="246"/>
        <v>0</v>
      </c>
      <c r="NGI81" s="321">
        <f t="shared" si="246"/>
        <v>0</v>
      </c>
      <c r="NGJ81" s="321">
        <f t="shared" si="246"/>
        <v>0</v>
      </c>
      <c r="NGK81" s="321">
        <f t="shared" si="246"/>
        <v>0</v>
      </c>
      <c r="NGL81" s="321">
        <f t="shared" si="246"/>
        <v>0</v>
      </c>
      <c r="NGM81" s="321">
        <f t="shared" si="246"/>
        <v>0</v>
      </c>
      <c r="NGN81" s="321">
        <f t="shared" si="246"/>
        <v>0</v>
      </c>
      <c r="NGO81" s="321">
        <f t="shared" si="246"/>
        <v>0</v>
      </c>
      <c r="NGP81" s="321">
        <f t="shared" si="246"/>
        <v>0</v>
      </c>
      <c r="NGQ81" s="321">
        <f t="shared" si="246"/>
        <v>0</v>
      </c>
      <c r="NGR81" s="321">
        <f t="shared" si="246"/>
        <v>0</v>
      </c>
      <c r="NGS81" s="321">
        <f t="shared" si="246"/>
        <v>0</v>
      </c>
      <c r="NGT81" s="321">
        <f t="shared" si="246"/>
        <v>0</v>
      </c>
      <c r="NGU81" s="321">
        <f t="shared" si="246"/>
        <v>0</v>
      </c>
      <c r="NGV81" s="321">
        <f t="shared" si="246"/>
        <v>0</v>
      </c>
      <c r="NGW81" s="321">
        <f t="shared" si="246"/>
        <v>0</v>
      </c>
      <c r="NGX81" s="321">
        <f t="shared" si="246"/>
        <v>0</v>
      </c>
      <c r="NGY81" s="321">
        <f t="shared" si="246"/>
        <v>0</v>
      </c>
      <c r="NGZ81" s="321">
        <f t="shared" si="246"/>
        <v>0</v>
      </c>
      <c r="NHA81" s="321">
        <f t="shared" si="246"/>
        <v>0</v>
      </c>
      <c r="NHB81" s="321">
        <f t="shared" si="246"/>
        <v>0</v>
      </c>
      <c r="NHC81" s="321">
        <f t="shared" si="246"/>
        <v>0</v>
      </c>
      <c r="NHD81" s="321">
        <f t="shared" si="246"/>
        <v>0</v>
      </c>
      <c r="NHE81" s="321">
        <f t="shared" si="246"/>
        <v>0</v>
      </c>
      <c r="NHF81" s="321">
        <f t="shared" si="246"/>
        <v>0</v>
      </c>
      <c r="NHG81" s="321">
        <f t="shared" si="246"/>
        <v>0</v>
      </c>
      <c r="NHH81" s="321">
        <f t="shared" si="246"/>
        <v>0</v>
      </c>
      <c r="NHI81" s="321">
        <f t="shared" si="246"/>
        <v>0</v>
      </c>
      <c r="NHJ81" s="321">
        <f>NHI81*8.5%*12</f>
        <v>0</v>
      </c>
      <c r="NHK81" s="321">
        <f t="shared" si="247"/>
        <v>0</v>
      </c>
      <c r="NHL81" s="321">
        <f t="shared" si="247"/>
        <v>0</v>
      </c>
      <c r="NHM81" s="321">
        <f t="shared" si="247"/>
        <v>0</v>
      </c>
      <c r="NHN81" s="321">
        <f t="shared" si="247"/>
        <v>0</v>
      </c>
      <c r="NHO81" s="321">
        <f t="shared" si="247"/>
        <v>0</v>
      </c>
      <c r="NHP81" s="321">
        <f t="shared" si="247"/>
        <v>0</v>
      </c>
      <c r="NHQ81" s="321">
        <f t="shared" si="247"/>
        <v>0</v>
      </c>
      <c r="NHR81" s="321">
        <f t="shared" si="247"/>
        <v>0</v>
      </c>
      <c r="NHS81" s="321">
        <f t="shared" si="247"/>
        <v>0</v>
      </c>
      <c r="NHT81" s="321">
        <f t="shared" si="247"/>
        <v>0</v>
      </c>
      <c r="NHU81" s="321">
        <f t="shared" si="247"/>
        <v>0</v>
      </c>
      <c r="NHV81" s="321">
        <f t="shared" si="247"/>
        <v>0</v>
      </c>
      <c r="NHW81" s="321">
        <f t="shared" si="247"/>
        <v>0</v>
      </c>
      <c r="NHX81" s="321">
        <f t="shared" si="247"/>
        <v>0</v>
      </c>
      <c r="NHY81" s="321">
        <f t="shared" si="247"/>
        <v>0</v>
      </c>
      <c r="NHZ81" s="321">
        <f t="shared" si="247"/>
        <v>0</v>
      </c>
      <c r="NIA81" s="321">
        <f t="shared" si="247"/>
        <v>0</v>
      </c>
      <c r="NIB81" s="321">
        <f t="shared" si="247"/>
        <v>0</v>
      </c>
      <c r="NIC81" s="321">
        <f t="shared" si="247"/>
        <v>0</v>
      </c>
      <c r="NID81" s="321">
        <f t="shared" si="247"/>
        <v>0</v>
      </c>
      <c r="NIE81" s="321">
        <f t="shared" si="247"/>
        <v>0</v>
      </c>
      <c r="NIF81" s="321">
        <f t="shared" si="247"/>
        <v>0</v>
      </c>
      <c r="NIG81" s="321">
        <f t="shared" si="247"/>
        <v>0</v>
      </c>
      <c r="NIH81" s="321">
        <f t="shared" si="247"/>
        <v>0</v>
      </c>
      <c r="NII81" s="321">
        <f t="shared" si="247"/>
        <v>0</v>
      </c>
      <c r="NIJ81" s="321">
        <f t="shared" si="247"/>
        <v>0</v>
      </c>
      <c r="NIK81" s="321">
        <f t="shared" si="247"/>
        <v>0</v>
      </c>
      <c r="NIL81" s="321">
        <f t="shared" si="247"/>
        <v>0</v>
      </c>
      <c r="NIM81" s="321">
        <f t="shared" si="247"/>
        <v>0</v>
      </c>
      <c r="NIN81" s="321">
        <f t="shared" si="247"/>
        <v>0</v>
      </c>
      <c r="NIO81" s="321">
        <f t="shared" si="247"/>
        <v>0</v>
      </c>
      <c r="NIP81" s="321">
        <f t="shared" si="247"/>
        <v>0</v>
      </c>
      <c r="NIQ81" s="321">
        <f t="shared" si="247"/>
        <v>0</v>
      </c>
      <c r="NIR81" s="321">
        <f t="shared" si="247"/>
        <v>0</v>
      </c>
      <c r="NIS81" s="321">
        <f t="shared" si="247"/>
        <v>0</v>
      </c>
      <c r="NIT81" s="321">
        <f t="shared" si="247"/>
        <v>0</v>
      </c>
      <c r="NIU81" s="321">
        <f t="shared" si="247"/>
        <v>0</v>
      </c>
      <c r="NIV81" s="321">
        <f t="shared" si="247"/>
        <v>0</v>
      </c>
      <c r="NIW81" s="321">
        <f t="shared" si="247"/>
        <v>0</v>
      </c>
      <c r="NIX81" s="321">
        <f t="shared" si="247"/>
        <v>0</v>
      </c>
      <c r="NIY81" s="321">
        <f t="shared" si="247"/>
        <v>0</v>
      </c>
      <c r="NIZ81" s="321">
        <f t="shared" si="247"/>
        <v>0</v>
      </c>
      <c r="NJA81" s="321">
        <f t="shared" si="247"/>
        <v>0</v>
      </c>
      <c r="NJB81" s="321">
        <f t="shared" si="247"/>
        <v>0</v>
      </c>
      <c r="NJC81" s="321">
        <f t="shared" si="247"/>
        <v>0</v>
      </c>
      <c r="NJD81" s="321">
        <f t="shared" si="247"/>
        <v>0</v>
      </c>
      <c r="NJE81" s="321">
        <f t="shared" si="247"/>
        <v>0</v>
      </c>
      <c r="NJF81" s="321">
        <f t="shared" si="247"/>
        <v>0</v>
      </c>
      <c r="NJG81" s="321">
        <f t="shared" si="247"/>
        <v>0</v>
      </c>
      <c r="NJH81" s="321">
        <f t="shared" si="247"/>
        <v>0</v>
      </c>
      <c r="NJI81" s="321">
        <f t="shared" si="247"/>
        <v>0</v>
      </c>
      <c r="NJJ81" s="321">
        <f t="shared" si="247"/>
        <v>0</v>
      </c>
      <c r="NJK81" s="321">
        <f t="shared" si="247"/>
        <v>0</v>
      </c>
      <c r="NJL81" s="321">
        <f t="shared" si="247"/>
        <v>0</v>
      </c>
      <c r="NJM81" s="321">
        <f t="shared" si="247"/>
        <v>0</v>
      </c>
      <c r="NJN81" s="321">
        <f t="shared" si="247"/>
        <v>0</v>
      </c>
      <c r="NJO81" s="321">
        <f t="shared" si="247"/>
        <v>0</v>
      </c>
      <c r="NJP81" s="321">
        <f t="shared" si="247"/>
        <v>0</v>
      </c>
      <c r="NJQ81" s="321">
        <f t="shared" si="247"/>
        <v>0</v>
      </c>
      <c r="NJR81" s="321">
        <f t="shared" si="247"/>
        <v>0</v>
      </c>
      <c r="NJS81" s="321">
        <f t="shared" si="247"/>
        <v>0</v>
      </c>
      <c r="NJT81" s="321">
        <f t="shared" si="247"/>
        <v>0</v>
      </c>
      <c r="NJU81" s="321">
        <f t="shared" si="247"/>
        <v>0</v>
      </c>
      <c r="NJV81" s="321">
        <f>NJU81*8.5%*12</f>
        <v>0</v>
      </c>
      <c r="NJW81" s="321">
        <f t="shared" si="248"/>
        <v>0</v>
      </c>
      <c r="NJX81" s="321">
        <f t="shared" si="248"/>
        <v>0</v>
      </c>
      <c r="NJY81" s="321">
        <f t="shared" si="248"/>
        <v>0</v>
      </c>
      <c r="NJZ81" s="321">
        <f t="shared" si="248"/>
        <v>0</v>
      </c>
      <c r="NKA81" s="321">
        <f t="shared" si="248"/>
        <v>0</v>
      </c>
      <c r="NKB81" s="321">
        <f t="shared" si="248"/>
        <v>0</v>
      </c>
      <c r="NKC81" s="321">
        <f t="shared" si="248"/>
        <v>0</v>
      </c>
      <c r="NKD81" s="321">
        <f t="shared" si="248"/>
        <v>0</v>
      </c>
      <c r="NKE81" s="321">
        <f t="shared" si="248"/>
        <v>0</v>
      </c>
      <c r="NKF81" s="321">
        <f t="shared" si="248"/>
        <v>0</v>
      </c>
      <c r="NKG81" s="321">
        <f t="shared" si="248"/>
        <v>0</v>
      </c>
      <c r="NKH81" s="321">
        <f t="shared" si="248"/>
        <v>0</v>
      </c>
      <c r="NKI81" s="321">
        <f t="shared" si="248"/>
        <v>0</v>
      </c>
      <c r="NKJ81" s="321">
        <f t="shared" si="248"/>
        <v>0</v>
      </c>
      <c r="NKK81" s="321">
        <f t="shared" si="248"/>
        <v>0</v>
      </c>
      <c r="NKL81" s="321">
        <f t="shared" si="248"/>
        <v>0</v>
      </c>
      <c r="NKM81" s="321">
        <f t="shared" si="248"/>
        <v>0</v>
      </c>
      <c r="NKN81" s="321">
        <f t="shared" si="248"/>
        <v>0</v>
      </c>
      <c r="NKO81" s="321">
        <f t="shared" si="248"/>
        <v>0</v>
      </c>
      <c r="NKP81" s="321">
        <f t="shared" si="248"/>
        <v>0</v>
      </c>
      <c r="NKQ81" s="321">
        <f t="shared" si="248"/>
        <v>0</v>
      </c>
      <c r="NKR81" s="321">
        <f t="shared" si="248"/>
        <v>0</v>
      </c>
      <c r="NKS81" s="321">
        <f t="shared" si="248"/>
        <v>0</v>
      </c>
      <c r="NKT81" s="321">
        <f t="shared" si="248"/>
        <v>0</v>
      </c>
      <c r="NKU81" s="321">
        <f t="shared" si="248"/>
        <v>0</v>
      </c>
      <c r="NKV81" s="321">
        <f t="shared" si="248"/>
        <v>0</v>
      </c>
      <c r="NKW81" s="321">
        <f t="shared" si="248"/>
        <v>0</v>
      </c>
      <c r="NKX81" s="321">
        <f t="shared" si="248"/>
        <v>0</v>
      </c>
      <c r="NKY81" s="321">
        <f t="shared" si="248"/>
        <v>0</v>
      </c>
      <c r="NKZ81" s="321">
        <f t="shared" si="248"/>
        <v>0</v>
      </c>
      <c r="NLA81" s="321">
        <f t="shared" si="248"/>
        <v>0</v>
      </c>
      <c r="NLB81" s="321">
        <f t="shared" si="248"/>
        <v>0</v>
      </c>
      <c r="NLC81" s="321">
        <f t="shared" si="248"/>
        <v>0</v>
      </c>
      <c r="NLD81" s="321">
        <f t="shared" si="248"/>
        <v>0</v>
      </c>
      <c r="NLE81" s="321">
        <f t="shared" si="248"/>
        <v>0</v>
      </c>
      <c r="NLF81" s="321">
        <f t="shared" si="248"/>
        <v>0</v>
      </c>
      <c r="NLG81" s="321">
        <f t="shared" si="248"/>
        <v>0</v>
      </c>
      <c r="NLH81" s="321">
        <f t="shared" si="248"/>
        <v>0</v>
      </c>
      <c r="NLI81" s="321">
        <f t="shared" si="248"/>
        <v>0</v>
      </c>
      <c r="NLJ81" s="321">
        <f t="shared" si="248"/>
        <v>0</v>
      </c>
      <c r="NLK81" s="321">
        <f t="shared" si="248"/>
        <v>0</v>
      </c>
      <c r="NLL81" s="321">
        <f t="shared" si="248"/>
        <v>0</v>
      </c>
      <c r="NLM81" s="321">
        <f t="shared" si="248"/>
        <v>0</v>
      </c>
      <c r="NLN81" s="321">
        <f t="shared" si="248"/>
        <v>0</v>
      </c>
      <c r="NLO81" s="321">
        <f t="shared" si="248"/>
        <v>0</v>
      </c>
      <c r="NLP81" s="321">
        <f t="shared" si="248"/>
        <v>0</v>
      </c>
      <c r="NLQ81" s="321">
        <f t="shared" si="248"/>
        <v>0</v>
      </c>
      <c r="NLR81" s="321">
        <f t="shared" si="248"/>
        <v>0</v>
      </c>
      <c r="NLS81" s="321">
        <f t="shared" si="248"/>
        <v>0</v>
      </c>
      <c r="NLT81" s="321">
        <f t="shared" si="248"/>
        <v>0</v>
      </c>
      <c r="NLU81" s="321">
        <f t="shared" si="248"/>
        <v>0</v>
      </c>
      <c r="NLV81" s="321">
        <f t="shared" si="248"/>
        <v>0</v>
      </c>
      <c r="NLW81" s="321">
        <f t="shared" si="248"/>
        <v>0</v>
      </c>
      <c r="NLX81" s="321">
        <f t="shared" si="248"/>
        <v>0</v>
      </c>
      <c r="NLY81" s="321">
        <f t="shared" si="248"/>
        <v>0</v>
      </c>
      <c r="NLZ81" s="321">
        <f t="shared" si="248"/>
        <v>0</v>
      </c>
      <c r="NMA81" s="321">
        <f t="shared" si="248"/>
        <v>0</v>
      </c>
      <c r="NMB81" s="321">
        <f t="shared" si="248"/>
        <v>0</v>
      </c>
      <c r="NMC81" s="321">
        <f t="shared" si="248"/>
        <v>0</v>
      </c>
      <c r="NMD81" s="321">
        <f t="shared" si="248"/>
        <v>0</v>
      </c>
      <c r="NME81" s="321">
        <f t="shared" si="248"/>
        <v>0</v>
      </c>
      <c r="NMF81" s="321">
        <f t="shared" si="248"/>
        <v>0</v>
      </c>
      <c r="NMG81" s="321">
        <f t="shared" si="248"/>
        <v>0</v>
      </c>
      <c r="NMH81" s="321">
        <f>NMG81*8.5%*12</f>
        <v>0</v>
      </c>
      <c r="NMI81" s="321">
        <f t="shared" si="249"/>
        <v>0</v>
      </c>
      <c r="NMJ81" s="321">
        <f t="shared" si="249"/>
        <v>0</v>
      </c>
      <c r="NMK81" s="321">
        <f t="shared" si="249"/>
        <v>0</v>
      </c>
      <c r="NML81" s="321">
        <f t="shared" si="249"/>
        <v>0</v>
      </c>
      <c r="NMM81" s="321">
        <f t="shared" si="249"/>
        <v>0</v>
      </c>
      <c r="NMN81" s="321">
        <f t="shared" si="249"/>
        <v>0</v>
      </c>
      <c r="NMO81" s="321">
        <f t="shared" si="249"/>
        <v>0</v>
      </c>
      <c r="NMP81" s="321">
        <f t="shared" si="249"/>
        <v>0</v>
      </c>
      <c r="NMQ81" s="321">
        <f t="shared" si="249"/>
        <v>0</v>
      </c>
      <c r="NMR81" s="321">
        <f t="shared" si="249"/>
        <v>0</v>
      </c>
      <c r="NMS81" s="321">
        <f t="shared" si="249"/>
        <v>0</v>
      </c>
      <c r="NMT81" s="321">
        <f t="shared" si="249"/>
        <v>0</v>
      </c>
      <c r="NMU81" s="321">
        <f t="shared" si="249"/>
        <v>0</v>
      </c>
      <c r="NMV81" s="321">
        <f t="shared" si="249"/>
        <v>0</v>
      </c>
      <c r="NMW81" s="321">
        <f t="shared" si="249"/>
        <v>0</v>
      </c>
      <c r="NMX81" s="321">
        <f t="shared" si="249"/>
        <v>0</v>
      </c>
      <c r="NMY81" s="321">
        <f t="shared" si="249"/>
        <v>0</v>
      </c>
      <c r="NMZ81" s="321">
        <f t="shared" si="249"/>
        <v>0</v>
      </c>
      <c r="NNA81" s="321">
        <f t="shared" si="249"/>
        <v>0</v>
      </c>
      <c r="NNB81" s="321">
        <f t="shared" si="249"/>
        <v>0</v>
      </c>
      <c r="NNC81" s="321">
        <f t="shared" si="249"/>
        <v>0</v>
      </c>
      <c r="NND81" s="321">
        <f t="shared" si="249"/>
        <v>0</v>
      </c>
      <c r="NNE81" s="321">
        <f t="shared" si="249"/>
        <v>0</v>
      </c>
      <c r="NNF81" s="321">
        <f t="shared" si="249"/>
        <v>0</v>
      </c>
      <c r="NNG81" s="321">
        <f t="shared" si="249"/>
        <v>0</v>
      </c>
      <c r="NNH81" s="321">
        <f t="shared" si="249"/>
        <v>0</v>
      </c>
      <c r="NNI81" s="321">
        <f t="shared" si="249"/>
        <v>0</v>
      </c>
      <c r="NNJ81" s="321">
        <f t="shared" si="249"/>
        <v>0</v>
      </c>
      <c r="NNK81" s="321">
        <f t="shared" si="249"/>
        <v>0</v>
      </c>
      <c r="NNL81" s="321">
        <f t="shared" si="249"/>
        <v>0</v>
      </c>
      <c r="NNM81" s="321">
        <f t="shared" si="249"/>
        <v>0</v>
      </c>
      <c r="NNN81" s="321">
        <f t="shared" si="249"/>
        <v>0</v>
      </c>
      <c r="NNO81" s="321">
        <f t="shared" si="249"/>
        <v>0</v>
      </c>
      <c r="NNP81" s="321">
        <f t="shared" si="249"/>
        <v>0</v>
      </c>
      <c r="NNQ81" s="321">
        <f t="shared" si="249"/>
        <v>0</v>
      </c>
      <c r="NNR81" s="321">
        <f t="shared" si="249"/>
        <v>0</v>
      </c>
      <c r="NNS81" s="321">
        <f t="shared" si="249"/>
        <v>0</v>
      </c>
      <c r="NNT81" s="321">
        <f t="shared" si="249"/>
        <v>0</v>
      </c>
      <c r="NNU81" s="321">
        <f t="shared" si="249"/>
        <v>0</v>
      </c>
      <c r="NNV81" s="321">
        <f t="shared" si="249"/>
        <v>0</v>
      </c>
      <c r="NNW81" s="321">
        <f t="shared" si="249"/>
        <v>0</v>
      </c>
      <c r="NNX81" s="321">
        <f t="shared" si="249"/>
        <v>0</v>
      </c>
      <c r="NNY81" s="321">
        <f t="shared" si="249"/>
        <v>0</v>
      </c>
      <c r="NNZ81" s="321">
        <f t="shared" si="249"/>
        <v>0</v>
      </c>
      <c r="NOA81" s="321">
        <f t="shared" si="249"/>
        <v>0</v>
      </c>
      <c r="NOB81" s="321">
        <f t="shared" si="249"/>
        <v>0</v>
      </c>
      <c r="NOC81" s="321">
        <f t="shared" si="249"/>
        <v>0</v>
      </c>
      <c r="NOD81" s="321">
        <f t="shared" si="249"/>
        <v>0</v>
      </c>
      <c r="NOE81" s="321">
        <f t="shared" si="249"/>
        <v>0</v>
      </c>
      <c r="NOF81" s="321">
        <f t="shared" si="249"/>
        <v>0</v>
      </c>
      <c r="NOG81" s="321">
        <f t="shared" si="249"/>
        <v>0</v>
      </c>
      <c r="NOH81" s="321">
        <f t="shared" si="249"/>
        <v>0</v>
      </c>
      <c r="NOI81" s="321">
        <f t="shared" si="249"/>
        <v>0</v>
      </c>
      <c r="NOJ81" s="321">
        <f t="shared" si="249"/>
        <v>0</v>
      </c>
      <c r="NOK81" s="321">
        <f t="shared" si="249"/>
        <v>0</v>
      </c>
      <c r="NOL81" s="321">
        <f t="shared" si="249"/>
        <v>0</v>
      </c>
      <c r="NOM81" s="321">
        <f t="shared" si="249"/>
        <v>0</v>
      </c>
      <c r="NON81" s="321">
        <f t="shared" si="249"/>
        <v>0</v>
      </c>
      <c r="NOO81" s="321">
        <f t="shared" si="249"/>
        <v>0</v>
      </c>
      <c r="NOP81" s="321">
        <f t="shared" si="249"/>
        <v>0</v>
      </c>
      <c r="NOQ81" s="321">
        <f t="shared" si="249"/>
        <v>0</v>
      </c>
      <c r="NOR81" s="321">
        <f t="shared" si="249"/>
        <v>0</v>
      </c>
      <c r="NOS81" s="321">
        <f t="shared" si="249"/>
        <v>0</v>
      </c>
      <c r="NOT81" s="321">
        <f>NOS81*8.5%*12</f>
        <v>0</v>
      </c>
      <c r="NOU81" s="321">
        <f t="shared" si="250"/>
        <v>0</v>
      </c>
      <c r="NOV81" s="321">
        <f t="shared" si="250"/>
        <v>0</v>
      </c>
      <c r="NOW81" s="321">
        <f t="shared" si="250"/>
        <v>0</v>
      </c>
      <c r="NOX81" s="321">
        <f t="shared" si="250"/>
        <v>0</v>
      </c>
      <c r="NOY81" s="321">
        <f t="shared" si="250"/>
        <v>0</v>
      </c>
      <c r="NOZ81" s="321">
        <f t="shared" si="250"/>
        <v>0</v>
      </c>
      <c r="NPA81" s="321">
        <f t="shared" si="250"/>
        <v>0</v>
      </c>
      <c r="NPB81" s="321">
        <f t="shared" si="250"/>
        <v>0</v>
      </c>
      <c r="NPC81" s="321">
        <f t="shared" si="250"/>
        <v>0</v>
      </c>
      <c r="NPD81" s="321">
        <f t="shared" si="250"/>
        <v>0</v>
      </c>
      <c r="NPE81" s="321">
        <f t="shared" si="250"/>
        <v>0</v>
      </c>
      <c r="NPF81" s="321">
        <f t="shared" si="250"/>
        <v>0</v>
      </c>
      <c r="NPG81" s="321">
        <f t="shared" si="250"/>
        <v>0</v>
      </c>
      <c r="NPH81" s="321">
        <f t="shared" si="250"/>
        <v>0</v>
      </c>
      <c r="NPI81" s="321">
        <f t="shared" si="250"/>
        <v>0</v>
      </c>
      <c r="NPJ81" s="321">
        <f t="shared" si="250"/>
        <v>0</v>
      </c>
      <c r="NPK81" s="321">
        <f t="shared" si="250"/>
        <v>0</v>
      </c>
      <c r="NPL81" s="321">
        <f t="shared" si="250"/>
        <v>0</v>
      </c>
      <c r="NPM81" s="321">
        <f t="shared" si="250"/>
        <v>0</v>
      </c>
      <c r="NPN81" s="321">
        <f t="shared" si="250"/>
        <v>0</v>
      </c>
      <c r="NPO81" s="321">
        <f t="shared" si="250"/>
        <v>0</v>
      </c>
      <c r="NPP81" s="321">
        <f t="shared" si="250"/>
        <v>0</v>
      </c>
      <c r="NPQ81" s="321">
        <f t="shared" si="250"/>
        <v>0</v>
      </c>
      <c r="NPR81" s="321">
        <f t="shared" si="250"/>
        <v>0</v>
      </c>
      <c r="NPS81" s="321">
        <f t="shared" si="250"/>
        <v>0</v>
      </c>
      <c r="NPT81" s="321">
        <f t="shared" si="250"/>
        <v>0</v>
      </c>
      <c r="NPU81" s="321">
        <f t="shared" si="250"/>
        <v>0</v>
      </c>
      <c r="NPV81" s="321">
        <f t="shared" si="250"/>
        <v>0</v>
      </c>
      <c r="NPW81" s="321">
        <f t="shared" si="250"/>
        <v>0</v>
      </c>
      <c r="NPX81" s="321">
        <f t="shared" si="250"/>
        <v>0</v>
      </c>
      <c r="NPY81" s="321">
        <f t="shared" si="250"/>
        <v>0</v>
      </c>
      <c r="NPZ81" s="321">
        <f t="shared" si="250"/>
        <v>0</v>
      </c>
      <c r="NQA81" s="321">
        <f t="shared" si="250"/>
        <v>0</v>
      </c>
      <c r="NQB81" s="321">
        <f t="shared" si="250"/>
        <v>0</v>
      </c>
      <c r="NQC81" s="321">
        <f t="shared" si="250"/>
        <v>0</v>
      </c>
      <c r="NQD81" s="321">
        <f t="shared" si="250"/>
        <v>0</v>
      </c>
      <c r="NQE81" s="321">
        <f t="shared" si="250"/>
        <v>0</v>
      </c>
      <c r="NQF81" s="321">
        <f t="shared" si="250"/>
        <v>0</v>
      </c>
      <c r="NQG81" s="321">
        <f t="shared" si="250"/>
        <v>0</v>
      </c>
      <c r="NQH81" s="321">
        <f t="shared" si="250"/>
        <v>0</v>
      </c>
      <c r="NQI81" s="321">
        <f t="shared" si="250"/>
        <v>0</v>
      </c>
      <c r="NQJ81" s="321">
        <f t="shared" si="250"/>
        <v>0</v>
      </c>
      <c r="NQK81" s="321">
        <f t="shared" si="250"/>
        <v>0</v>
      </c>
      <c r="NQL81" s="321">
        <f t="shared" si="250"/>
        <v>0</v>
      </c>
      <c r="NQM81" s="321">
        <f t="shared" si="250"/>
        <v>0</v>
      </c>
      <c r="NQN81" s="321">
        <f t="shared" si="250"/>
        <v>0</v>
      </c>
      <c r="NQO81" s="321">
        <f t="shared" si="250"/>
        <v>0</v>
      </c>
      <c r="NQP81" s="321">
        <f t="shared" si="250"/>
        <v>0</v>
      </c>
      <c r="NQQ81" s="321">
        <f t="shared" si="250"/>
        <v>0</v>
      </c>
      <c r="NQR81" s="321">
        <f t="shared" si="250"/>
        <v>0</v>
      </c>
      <c r="NQS81" s="321">
        <f t="shared" si="250"/>
        <v>0</v>
      </c>
      <c r="NQT81" s="321">
        <f t="shared" si="250"/>
        <v>0</v>
      </c>
      <c r="NQU81" s="321">
        <f t="shared" si="250"/>
        <v>0</v>
      </c>
      <c r="NQV81" s="321">
        <f t="shared" si="250"/>
        <v>0</v>
      </c>
      <c r="NQW81" s="321">
        <f t="shared" si="250"/>
        <v>0</v>
      </c>
      <c r="NQX81" s="321">
        <f t="shared" si="250"/>
        <v>0</v>
      </c>
      <c r="NQY81" s="321">
        <f t="shared" si="250"/>
        <v>0</v>
      </c>
      <c r="NQZ81" s="321">
        <f t="shared" si="250"/>
        <v>0</v>
      </c>
      <c r="NRA81" s="321">
        <f t="shared" si="250"/>
        <v>0</v>
      </c>
      <c r="NRB81" s="321">
        <f t="shared" si="250"/>
        <v>0</v>
      </c>
      <c r="NRC81" s="321">
        <f t="shared" si="250"/>
        <v>0</v>
      </c>
      <c r="NRD81" s="321">
        <f t="shared" si="250"/>
        <v>0</v>
      </c>
      <c r="NRE81" s="321">
        <f t="shared" si="250"/>
        <v>0</v>
      </c>
      <c r="NRF81" s="321">
        <f>NRE81*8.5%*12</f>
        <v>0</v>
      </c>
      <c r="NRG81" s="321">
        <f t="shared" si="251"/>
        <v>0</v>
      </c>
      <c r="NRH81" s="321">
        <f t="shared" si="251"/>
        <v>0</v>
      </c>
      <c r="NRI81" s="321">
        <f t="shared" si="251"/>
        <v>0</v>
      </c>
      <c r="NRJ81" s="321">
        <f t="shared" si="251"/>
        <v>0</v>
      </c>
      <c r="NRK81" s="321">
        <f t="shared" si="251"/>
        <v>0</v>
      </c>
      <c r="NRL81" s="321">
        <f t="shared" si="251"/>
        <v>0</v>
      </c>
      <c r="NRM81" s="321">
        <f t="shared" si="251"/>
        <v>0</v>
      </c>
      <c r="NRN81" s="321">
        <f t="shared" si="251"/>
        <v>0</v>
      </c>
      <c r="NRO81" s="321">
        <f t="shared" si="251"/>
        <v>0</v>
      </c>
      <c r="NRP81" s="321">
        <f t="shared" si="251"/>
        <v>0</v>
      </c>
      <c r="NRQ81" s="321">
        <f t="shared" si="251"/>
        <v>0</v>
      </c>
      <c r="NRR81" s="321">
        <f t="shared" si="251"/>
        <v>0</v>
      </c>
      <c r="NRS81" s="321">
        <f t="shared" si="251"/>
        <v>0</v>
      </c>
      <c r="NRT81" s="321">
        <f t="shared" si="251"/>
        <v>0</v>
      </c>
      <c r="NRU81" s="321">
        <f t="shared" si="251"/>
        <v>0</v>
      </c>
      <c r="NRV81" s="321">
        <f t="shared" si="251"/>
        <v>0</v>
      </c>
      <c r="NRW81" s="321">
        <f t="shared" si="251"/>
        <v>0</v>
      </c>
      <c r="NRX81" s="321">
        <f t="shared" si="251"/>
        <v>0</v>
      </c>
      <c r="NRY81" s="321">
        <f t="shared" si="251"/>
        <v>0</v>
      </c>
      <c r="NRZ81" s="321">
        <f t="shared" si="251"/>
        <v>0</v>
      </c>
      <c r="NSA81" s="321">
        <f t="shared" si="251"/>
        <v>0</v>
      </c>
      <c r="NSB81" s="321">
        <f t="shared" si="251"/>
        <v>0</v>
      </c>
      <c r="NSC81" s="321">
        <f t="shared" si="251"/>
        <v>0</v>
      </c>
      <c r="NSD81" s="321">
        <f t="shared" si="251"/>
        <v>0</v>
      </c>
      <c r="NSE81" s="321">
        <f t="shared" si="251"/>
        <v>0</v>
      </c>
      <c r="NSF81" s="321">
        <f t="shared" si="251"/>
        <v>0</v>
      </c>
      <c r="NSG81" s="321">
        <f t="shared" si="251"/>
        <v>0</v>
      </c>
      <c r="NSH81" s="321">
        <f t="shared" si="251"/>
        <v>0</v>
      </c>
      <c r="NSI81" s="321">
        <f t="shared" si="251"/>
        <v>0</v>
      </c>
      <c r="NSJ81" s="321">
        <f t="shared" si="251"/>
        <v>0</v>
      </c>
      <c r="NSK81" s="321">
        <f t="shared" si="251"/>
        <v>0</v>
      </c>
      <c r="NSL81" s="321">
        <f t="shared" si="251"/>
        <v>0</v>
      </c>
      <c r="NSM81" s="321">
        <f t="shared" si="251"/>
        <v>0</v>
      </c>
      <c r="NSN81" s="321">
        <f t="shared" si="251"/>
        <v>0</v>
      </c>
      <c r="NSO81" s="321">
        <f t="shared" si="251"/>
        <v>0</v>
      </c>
      <c r="NSP81" s="321">
        <f t="shared" si="251"/>
        <v>0</v>
      </c>
      <c r="NSQ81" s="321">
        <f t="shared" si="251"/>
        <v>0</v>
      </c>
      <c r="NSR81" s="321">
        <f t="shared" si="251"/>
        <v>0</v>
      </c>
      <c r="NSS81" s="321">
        <f t="shared" si="251"/>
        <v>0</v>
      </c>
      <c r="NST81" s="321">
        <f t="shared" si="251"/>
        <v>0</v>
      </c>
      <c r="NSU81" s="321">
        <f t="shared" si="251"/>
        <v>0</v>
      </c>
      <c r="NSV81" s="321">
        <f t="shared" si="251"/>
        <v>0</v>
      </c>
      <c r="NSW81" s="321">
        <f t="shared" si="251"/>
        <v>0</v>
      </c>
      <c r="NSX81" s="321">
        <f t="shared" si="251"/>
        <v>0</v>
      </c>
      <c r="NSY81" s="321">
        <f t="shared" si="251"/>
        <v>0</v>
      </c>
      <c r="NSZ81" s="321">
        <f t="shared" si="251"/>
        <v>0</v>
      </c>
      <c r="NTA81" s="321">
        <f t="shared" si="251"/>
        <v>0</v>
      </c>
      <c r="NTB81" s="321">
        <f t="shared" si="251"/>
        <v>0</v>
      </c>
      <c r="NTC81" s="321">
        <f t="shared" si="251"/>
        <v>0</v>
      </c>
      <c r="NTD81" s="321">
        <f t="shared" si="251"/>
        <v>0</v>
      </c>
      <c r="NTE81" s="321">
        <f t="shared" si="251"/>
        <v>0</v>
      </c>
      <c r="NTF81" s="321">
        <f t="shared" si="251"/>
        <v>0</v>
      </c>
      <c r="NTG81" s="321">
        <f t="shared" si="251"/>
        <v>0</v>
      </c>
      <c r="NTH81" s="321">
        <f t="shared" si="251"/>
        <v>0</v>
      </c>
      <c r="NTI81" s="321">
        <f t="shared" si="251"/>
        <v>0</v>
      </c>
      <c r="NTJ81" s="321">
        <f t="shared" si="251"/>
        <v>0</v>
      </c>
      <c r="NTK81" s="321">
        <f t="shared" si="251"/>
        <v>0</v>
      </c>
      <c r="NTL81" s="321">
        <f t="shared" si="251"/>
        <v>0</v>
      </c>
      <c r="NTM81" s="321">
        <f t="shared" si="251"/>
        <v>0</v>
      </c>
      <c r="NTN81" s="321">
        <f t="shared" si="251"/>
        <v>0</v>
      </c>
      <c r="NTO81" s="321">
        <f t="shared" si="251"/>
        <v>0</v>
      </c>
      <c r="NTP81" s="321">
        <f t="shared" si="251"/>
        <v>0</v>
      </c>
      <c r="NTQ81" s="321">
        <f t="shared" si="251"/>
        <v>0</v>
      </c>
      <c r="NTR81" s="321">
        <f>NTQ81*8.5%*12</f>
        <v>0</v>
      </c>
      <c r="NTS81" s="321">
        <f t="shared" si="252"/>
        <v>0</v>
      </c>
      <c r="NTT81" s="321">
        <f t="shared" si="252"/>
        <v>0</v>
      </c>
      <c r="NTU81" s="321">
        <f t="shared" si="252"/>
        <v>0</v>
      </c>
      <c r="NTV81" s="321">
        <f t="shared" si="252"/>
        <v>0</v>
      </c>
      <c r="NTW81" s="321">
        <f t="shared" si="252"/>
        <v>0</v>
      </c>
      <c r="NTX81" s="321">
        <f t="shared" si="252"/>
        <v>0</v>
      </c>
      <c r="NTY81" s="321">
        <f t="shared" si="252"/>
        <v>0</v>
      </c>
      <c r="NTZ81" s="321">
        <f t="shared" si="252"/>
        <v>0</v>
      </c>
      <c r="NUA81" s="321">
        <f t="shared" si="252"/>
        <v>0</v>
      </c>
      <c r="NUB81" s="321">
        <f t="shared" si="252"/>
        <v>0</v>
      </c>
      <c r="NUC81" s="321">
        <f t="shared" si="252"/>
        <v>0</v>
      </c>
      <c r="NUD81" s="321">
        <f t="shared" si="252"/>
        <v>0</v>
      </c>
      <c r="NUE81" s="321">
        <f t="shared" si="252"/>
        <v>0</v>
      </c>
      <c r="NUF81" s="321">
        <f t="shared" si="252"/>
        <v>0</v>
      </c>
      <c r="NUG81" s="321">
        <f t="shared" si="252"/>
        <v>0</v>
      </c>
      <c r="NUH81" s="321">
        <f t="shared" si="252"/>
        <v>0</v>
      </c>
      <c r="NUI81" s="321">
        <f t="shared" si="252"/>
        <v>0</v>
      </c>
      <c r="NUJ81" s="321">
        <f t="shared" si="252"/>
        <v>0</v>
      </c>
      <c r="NUK81" s="321">
        <f t="shared" si="252"/>
        <v>0</v>
      </c>
      <c r="NUL81" s="321">
        <f t="shared" si="252"/>
        <v>0</v>
      </c>
      <c r="NUM81" s="321">
        <f t="shared" si="252"/>
        <v>0</v>
      </c>
      <c r="NUN81" s="321">
        <f t="shared" si="252"/>
        <v>0</v>
      </c>
      <c r="NUO81" s="321">
        <f t="shared" si="252"/>
        <v>0</v>
      </c>
      <c r="NUP81" s="321">
        <f t="shared" si="252"/>
        <v>0</v>
      </c>
      <c r="NUQ81" s="321">
        <f t="shared" si="252"/>
        <v>0</v>
      </c>
      <c r="NUR81" s="321">
        <f t="shared" si="252"/>
        <v>0</v>
      </c>
      <c r="NUS81" s="321">
        <f t="shared" si="252"/>
        <v>0</v>
      </c>
      <c r="NUT81" s="321">
        <f t="shared" si="252"/>
        <v>0</v>
      </c>
      <c r="NUU81" s="321">
        <f t="shared" si="252"/>
        <v>0</v>
      </c>
      <c r="NUV81" s="321">
        <f t="shared" si="252"/>
        <v>0</v>
      </c>
      <c r="NUW81" s="321">
        <f t="shared" si="252"/>
        <v>0</v>
      </c>
      <c r="NUX81" s="321">
        <f t="shared" si="252"/>
        <v>0</v>
      </c>
      <c r="NUY81" s="321">
        <f t="shared" si="252"/>
        <v>0</v>
      </c>
      <c r="NUZ81" s="321">
        <f t="shared" si="252"/>
        <v>0</v>
      </c>
      <c r="NVA81" s="321">
        <f t="shared" si="252"/>
        <v>0</v>
      </c>
      <c r="NVB81" s="321">
        <f t="shared" si="252"/>
        <v>0</v>
      </c>
      <c r="NVC81" s="321">
        <f t="shared" si="252"/>
        <v>0</v>
      </c>
      <c r="NVD81" s="321">
        <f t="shared" si="252"/>
        <v>0</v>
      </c>
      <c r="NVE81" s="321">
        <f t="shared" si="252"/>
        <v>0</v>
      </c>
      <c r="NVF81" s="321">
        <f t="shared" si="252"/>
        <v>0</v>
      </c>
      <c r="NVG81" s="321">
        <f t="shared" si="252"/>
        <v>0</v>
      </c>
      <c r="NVH81" s="321">
        <f t="shared" si="252"/>
        <v>0</v>
      </c>
      <c r="NVI81" s="321">
        <f t="shared" si="252"/>
        <v>0</v>
      </c>
      <c r="NVJ81" s="321">
        <f t="shared" si="252"/>
        <v>0</v>
      </c>
      <c r="NVK81" s="321">
        <f t="shared" si="252"/>
        <v>0</v>
      </c>
      <c r="NVL81" s="321">
        <f t="shared" si="252"/>
        <v>0</v>
      </c>
      <c r="NVM81" s="321">
        <f t="shared" si="252"/>
        <v>0</v>
      </c>
      <c r="NVN81" s="321">
        <f t="shared" si="252"/>
        <v>0</v>
      </c>
      <c r="NVO81" s="321">
        <f t="shared" si="252"/>
        <v>0</v>
      </c>
      <c r="NVP81" s="321">
        <f t="shared" si="252"/>
        <v>0</v>
      </c>
      <c r="NVQ81" s="321">
        <f t="shared" si="252"/>
        <v>0</v>
      </c>
      <c r="NVR81" s="321">
        <f t="shared" si="252"/>
        <v>0</v>
      </c>
      <c r="NVS81" s="321">
        <f t="shared" si="252"/>
        <v>0</v>
      </c>
      <c r="NVT81" s="321">
        <f t="shared" si="252"/>
        <v>0</v>
      </c>
      <c r="NVU81" s="321">
        <f t="shared" si="252"/>
        <v>0</v>
      </c>
      <c r="NVV81" s="321">
        <f t="shared" si="252"/>
        <v>0</v>
      </c>
      <c r="NVW81" s="321">
        <f t="shared" si="252"/>
        <v>0</v>
      </c>
      <c r="NVX81" s="321">
        <f t="shared" si="252"/>
        <v>0</v>
      </c>
      <c r="NVY81" s="321">
        <f t="shared" si="252"/>
        <v>0</v>
      </c>
      <c r="NVZ81" s="321">
        <f t="shared" si="252"/>
        <v>0</v>
      </c>
      <c r="NWA81" s="321">
        <f t="shared" si="252"/>
        <v>0</v>
      </c>
      <c r="NWB81" s="321">
        <f t="shared" si="252"/>
        <v>0</v>
      </c>
      <c r="NWC81" s="321">
        <f t="shared" si="252"/>
        <v>0</v>
      </c>
      <c r="NWD81" s="321">
        <f>NWC81*8.5%*12</f>
        <v>0</v>
      </c>
      <c r="NWE81" s="321">
        <f t="shared" si="253"/>
        <v>0</v>
      </c>
      <c r="NWF81" s="321">
        <f t="shared" si="253"/>
        <v>0</v>
      </c>
      <c r="NWG81" s="321">
        <f t="shared" si="253"/>
        <v>0</v>
      </c>
      <c r="NWH81" s="321">
        <f t="shared" si="253"/>
        <v>0</v>
      </c>
      <c r="NWI81" s="321">
        <f t="shared" si="253"/>
        <v>0</v>
      </c>
      <c r="NWJ81" s="321">
        <f t="shared" si="253"/>
        <v>0</v>
      </c>
      <c r="NWK81" s="321">
        <f t="shared" si="253"/>
        <v>0</v>
      </c>
      <c r="NWL81" s="321">
        <f t="shared" si="253"/>
        <v>0</v>
      </c>
      <c r="NWM81" s="321">
        <f t="shared" si="253"/>
        <v>0</v>
      </c>
      <c r="NWN81" s="321">
        <f t="shared" si="253"/>
        <v>0</v>
      </c>
      <c r="NWO81" s="321">
        <f t="shared" si="253"/>
        <v>0</v>
      </c>
      <c r="NWP81" s="321">
        <f t="shared" si="253"/>
        <v>0</v>
      </c>
      <c r="NWQ81" s="321">
        <f t="shared" si="253"/>
        <v>0</v>
      </c>
      <c r="NWR81" s="321">
        <f t="shared" si="253"/>
        <v>0</v>
      </c>
      <c r="NWS81" s="321">
        <f t="shared" si="253"/>
        <v>0</v>
      </c>
      <c r="NWT81" s="321">
        <f t="shared" si="253"/>
        <v>0</v>
      </c>
      <c r="NWU81" s="321">
        <f t="shared" si="253"/>
        <v>0</v>
      </c>
      <c r="NWV81" s="321">
        <f t="shared" si="253"/>
        <v>0</v>
      </c>
      <c r="NWW81" s="321">
        <f t="shared" si="253"/>
        <v>0</v>
      </c>
      <c r="NWX81" s="321">
        <f t="shared" si="253"/>
        <v>0</v>
      </c>
      <c r="NWY81" s="321">
        <f t="shared" si="253"/>
        <v>0</v>
      </c>
      <c r="NWZ81" s="321">
        <f t="shared" si="253"/>
        <v>0</v>
      </c>
      <c r="NXA81" s="321">
        <f t="shared" si="253"/>
        <v>0</v>
      </c>
      <c r="NXB81" s="321">
        <f t="shared" si="253"/>
        <v>0</v>
      </c>
      <c r="NXC81" s="321">
        <f t="shared" si="253"/>
        <v>0</v>
      </c>
      <c r="NXD81" s="321">
        <f t="shared" si="253"/>
        <v>0</v>
      </c>
      <c r="NXE81" s="321">
        <f t="shared" si="253"/>
        <v>0</v>
      </c>
      <c r="NXF81" s="321">
        <f t="shared" si="253"/>
        <v>0</v>
      </c>
      <c r="NXG81" s="321">
        <f t="shared" si="253"/>
        <v>0</v>
      </c>
      <c r="NXH81" s="321">
        <f t="shared" si="253"/>
        <v>0</v>
      </c>
      <c r="NXI81" s="321">
        <f t="shared" si="253"/>
        <v>0</v>
      </c>
      <c r="NXJ81" s="321">
        <f t="shared" si="253"/>
        <v>0</v>
      </c>
      <c r="NXK81" s="321">
        <f t="shared" si="253"/>
        <v>0</v>
      </c>
      <c r="NXL81" s="321">
        <f t="shared" si="253"/>
        <v>0</v>
      </c>
      <c r="NXM81" s="321">
        <f t="shared" si="253"/>
        <v>0</v>
      </c>
      <c r="NXN81" s="321">
        <f t="shared" si="253"/>
        <v>0</v>
      </c>
      <c r="NXO81" s="321">
        <f t="shared" si="253"/>
        <v>0</v>
      </c>
      <c r="NXP81" s="321">
        <f t="shared" si="253"/>
        <v>0</v>
      </c>
      <c r="NXQ81" s="321">
        <f t="shared" si="253"/>
        <v>0</v>
      </c>
      <c r="NXR81" s="321">
        <f t="shared" si="253"/>
        <v>0</v>
      </c>
      <c r="NXS81" s="321">
        <f t="shared" si="253"/>
        <v>0</v>
      </c>
      <c r="NXT81" s="321">
        <f t="shared" si="253"/>
        <v>0</v>
      </c>
      <c r="NXU81" s="321">
        <f t="shared" si="253"/>
        <v>0</v>
      </c>
      <c r="NXV81" s="321">
        <f t="shared" si="253"/>
        <v>0</v>
      </c>
      <c r="NXW81" s="321">
        <f t="shared" si="253"/>
        <v>0</v>
      </c>
      <c r="NXX81" s="321">
        <f t="shared" si="253"/>
        <v>0</v>
      </c>
      <c r="NXY81" s="321">
        <f t="shared" si="253"/>
        <v>0</v>
      </c>
      <c r="NXZ81" s="321">
        <f t="shared" si="253"/>
        <v>0</v>
      </c>
      <c r="NYA81" s="321">
        <f t="shared" si="253"/>
        <v>0</v>
      </c>
      <c r="NYB81" s="321">
        <f t="shared" si="253"/>
        <v>0</v>
      </c>
      <c r="NYC81" s="321">
        <f t="shared" si="253"/>
        <v>0</v>
      </c>
      <c r="NYD81" s="321">
        <f t="shared" si="253"/>
        <v>0</v>
      </c>
      <c r="NYE81" s="321">
        <f t="shared" si="253"/>
        <v>0</v>
      </c>
      <c r="NYF81" s="321">
        <f t="shared" si="253"/>
        <v>0</v>
      </c>
      <c r="NYG81" s="321">
        <f t="shared" si="253"/>
        <v>0</v>
      </c>
      <c r="NYH81" s="321">
        <f t="shared" si="253"/>
        <v>0</v>
      </c>
      <c r="NYI81" s="321">
        <f t="shared" si="253"/>
        <v>0</v>
      </c>
      <c r="NYJ81" s="321">
        <f t="shared" si="253"/>
        <v>0</v>
      </c>
      <c r="NYK81" s="321">
        <f t="shared" si="253"/>
        <v>0</v>
      </c>
      <c r="NYL81" s="321">
        <f t="shared" si="253"/>
        <v>0</v>
      </c>
      <c r="NYM81" s="321">
        <f t="shared" si="253"/>
        <v>0</v>
      </c>
      <c r="NYN81" s="321">
        <f t="shared" si="253"/>
        <v>0</v>
      </c>
      <c r="NYO81" s="321">
        <f t="shared" si="253"/>
        <v>0</v>
      </c>
      <c r="NYP81" s="321">
        <f>NYO81*8.5%*12</f>
        <v>0</v>
      </c>
      <c r="NYQ81" s="321">
        <f t="shared" si="254"/>
        <v>0</v>
      </c>
      <c r="NYR81" s="321">
        <f t="shared" si="254"/>
        <v>0</v>
      </c>
      <c r="NYS81" s="321">
        <f t="shared" si="254"/>
        <v>0</v>
      </c>
      <c r="NYT81" s="321">
        <f t="shared" si="254"/>
        <v>0</v>
      </c>
      <c r="NYU81" s="321">
        <f t="shared" si="254"/>
        <v>0</v>
      </c>
      <c r="NYV81" s="321">
        <f t="shared" si="254"/>
        <v>0</v>
      </c>
      <c r="NYW81" s="321">
        <f t="shared" si="254"/>
        <v>0</v>
      </c>
      <c r="NYX81" s="321">
        <f t="shared" si="254"/>
        <v>0</v>
      </c>
      <c r="NYY81" s="321">
        <f t="shared" si="254"/>
        <v>0</v>
      </c>
      <c r="NYZ81" s="321">
        <f t="shared" si="254"/>
        <v>0</v>
      </c>
      <c r="NZA81" s="321">
        <f t="shared" si="254"/>
        <v>0</v>
      </c>
      <c r="NZB81" s="321">
        <f t="shared" si="254"/>
        <v>0</v>
      </c>
      <c r="NZC81" s="321">
        <f t="shared" si="254"/>
        <v>0</v>
      </c>
      <c r="NZD81" s="321">
        <f t="shared" si="254"/>
        <v>0</v>
      </c>
      <c r="NZE81" s="321">
        <f t="shared" si="254"/>
        <v>0</v>
      </c>
      <c r="NZF81" s="321">
        <f t="shared" si="254"/>
        <v>0</v>
      </c>
      <c r="NZG81" s="321">
        <f t="shared" si="254"/>
        <v>0</v>
      </c>
      <c r="NZH81" s="321">
        <f t="shared" si="254"/>
        <v>0</v>
      </c>
      <c r="NZI81" s="321">
        <f t="shared" si="254"/>
        <v>0</v>
      </c>
      <c r="NZJ81" s="321">
        <f t="shared" si="254"/>
        <v>0</v>
      </c>
      <c r="NZK81" s="321">
        <f t="shared" si="254"/>
        <v>0</v>
      </c>
      <c r="NZL81" s="321">
        <f t="shared" si="254"/>
        <v>0</v>
      </c>
      <c r="NZM81" s="321">
        <f t="shared" si="254"/>
        <v>0</v>
      </c>
      <c r="NZN81" s="321">
        <f t="shared" si="254"/>
        <v>0</v>
      </c>
      <c r="NZO81" s="321">
        <f t="shared" si="254"/>
        <v>0</v>
      </c>
      <c r="NZP81" s="321">
        <f t="shared" si="254"/>
        <v>0</v>
      </c>
      <c r="NZQ81" s="321">
        <f t="shared" si="254"/>
        <v>0</v>
      </c>
      <c r="NZR81" s="321">
        <f t="shared" si="254"/>
        <v>0</v>
      </c>
      <c r="NZS81" s="321">
        <f t="shared" si="254"/>
        <v>0</v>
      </c>
      <c r="NZT81" s="321">
        <f t="shared" si="254"/>
        <v>0</v>
      </c>
      <c r="NZU81" s="321">
        <f t="shared" si="254"/>
        <v>0</v>
      </c>
      <c r="NZV81" s="321">
        <f t="shared" si="254"/>
        <v>0</v>
      </c>
      <c r="NZW81" s="321">
        <f t="shared" si="254"/>
        <v>0</v>
      </c>
      <c r="NZX81" s="321">
        <f t="shared" si="254"/>
        <v>0</v>
      </c>
      <c r="NZY81" s="321">
        <f t="shared" si="254"/>
        <v>0</v>
      </c>
      <c r="NZZ81" s="321">
        <f t="shared" si="254"/>
        <v>0</v>
      </c>
      <c r="OAA81" s="321">
        <f t="shared" si="254"/>
        <v>0</v>
      </c>
      <c r="OAB81" s="321">
        <f t="shared" si="254"/>
        <v>0</v>
      </c>
      <c r="OAC81" s="321">
        <f t="shared" si="254"/>
        <v>0</v>
      </c>
      <c r="OAD81" s="321">
        <f t="shared" si="254"/>
        <v>0</v>
      </c>
      <c r="OAE81" s="321">
        <f t="shared" si="254"/>
        <v>0</v>
      </c>
      <c r="OAF81" s="321">
        <f t="shared" si="254"/>
        <v>0</v>
      </c>
      <c r="OAG81" s="321">
        <f t="shared" si="254"/>
        <v>0</v>
      </c>
      <c r="OAH81" s="321">
        <f t="shared" si="254"/>
        <v>0</v>
      </c>
      <c r="OAI81" s="321">
        <f t="shared" si="254"/>
        <v>0</v>
      </c>
      <c r="OAJ81" s="321">
        <f t="shared" si="254"/>
        <v>0</v>
      </c>
      <c r="OAK81" s="321">
        <f t="shared" si="254"/>
        <v>0</v>
      </c>
      <c r="OAL81" s="321">
        <f t="shared" si="254"/>
        <v>0</v>
      </c>
      <c r="OAM81" s="321">
        <f t="shared" si="254"/>
        <v>0</v>
      </c>
      <c r="OAN81" s="321">
        <f t="shared" si="254"/>
        <v>0</v>
      </c>
      <c r="OAO81" s="321">
        <f t="shared" si="254"/>
        <v>0</v>
      </c>
      <c r="OAP81" s="321">
        <f t="shared" si="254"/>
        <v>0</v>
      </c>
      <c r="OAQ81" s="321">
        <f t="shared" si="254"/>
        <v>0</v>
      </c>
      <c r="OAR81" s="321">
        <f t="shared" si="254"/>
        <v>0</v>
      </c>
      <c r="OAS81" s="321">
        <f t="shared" si="254"/>
        <v>0</v>
      </c>
      <c r="OAT81" s="321">
        <f t="shared" si="254"/>
        <v>0</v>
      </c>
      <c r="OAU81" s="321">
        <f t="shared" si="254"/>
        <v>0</v>
      </c>
      <c r="OAV81" s="321">
        <f t="shared" si="254"/>
        <v>0</v>
      </c>
      <c r="OAW81" s="321">
        <f t="shared" si="254"/>
        <v>0</v>
      </c>
      <c r="OAX81" s="321">
        <f t="shared" si="254"/>
        <v>0</v>
      </c>
      <c r="OAY81" s="321">
        <f t="shared" si="254"/>
        <v>0</v>
      </c>
      <c r="OAZ81" s="321">
        <f t="shared" si="254"/>
        <v>0</v>
      </c>
      <c r="OBA81" s="321">
        <f t="shared" si="254"/>
        <v>0</v>
      </c>
      <c r="OBB81" s="321">
        <f>OBA81*8.5%*12</f>
        <v>0</v>
      </c>
      <c r="OBC81" s="321">
        <f t="shared" si="255"/>
        <v>0</v>
      </c>
      <c r="OBD81" s="321">
        <f t="shared" si="255"/>
        <v>0</v>
      </c>
      <c r="OBE81" s="321">
        <f t="shared" si="255"/>
        <v>0</v>
      </c>
      <c r="OBF81" s="321">
        <f t="shared" si="255"/>
        <v>0</v>
      </c>
      <c r="OBG81" s="321">
        <f t="shared" si="255"/>
        <v>0</v>
      </c>
      <c r="OBH81" s="321">
        <f t="shared" si="255"/>
        <v>0</v>
      </c>
      <c r="OBI81" s="321">
        <f t="shared" si="255"/>
        <v>0</v>
      </c>
      <c r="OBJ81" s="321">
        <f t="shared" si="255"/>
        <v>0</v>
      </c>
      <c r="OBK81" s="321">
        <f t="shared" si="255"/>
        <v>0</v>
      </c>
      <c r="OBL81" s="321">
        <f t="shared" si="255"/>
        <v>0</v>
      </c>
      <c r="OBM81" s="321">
        <f t="shared" si="255"/>
        <v>0</v>
      </c>
      <c r="OBN81" s="321">
        <f t="shared" si="255"/>
        <v>0</v>
      </c>
      <c r="OBO81" s="321">
        <f t="shared" si="255"/>
        <v>0</v>
      </c>
      <c r="OBP81" s="321">
        <f t="shared" si="255"/>
        <v>0</v>
      </c>
      <c r="OBQ81" s="321">
        <f t="shared" si="255"/>
        <v>0</v>
      </c>
      <c r="OBR81" s="321">
        <f t="shared" si="255"/>
        <v>0</v>
      </c>
      <c r="OBS81" s="321">
        <f t="shared" si="255"/>
        <v>0</v>
      </c>
      <c r="OBT81" s="321">
        <f t="shared" si="255"/>
        <v>0</v>
      </c>
      <c r="OBU81" s="321">
        <f t="shared" si="255"/>
        <v>0</v>
      </c>
      <c r="OBV81" s="321">
        <f t="shared" si="255"/>
        <v>0</v>
      </c>
      <c r="OBW81" s="321">
        <f t="shared" si="255"/>
        <v>0</v>
      </c>
      <c r="OBX81" s="321">
        <f t="shared" si="255"/>
        <v>0</v>
      </c>
      <c r="OBY81" s="321">
        <f t="shared" si="255"/>
        <v>0</v>
      </c>
      <c r="OBZ81" s="321">
        <f t="shared" si="255"/>
        <v>0</v>
      </c>
      <c r="OCA81" s="321">
        <f t="shared" si="255"/>
        <v>0</v>
      </c>
      <c r="OCB81" s="321">
        <f t="shared" si="255"/>
        <v>0</v>
      </c>
      <c r="OCC81" s="321">
        <f t="shared" si="255"/>
        <v>0</v>
      </c>
      <c r="OCD81" s="321">
        <f t="shared" si="255"/>
        <v>0</v>
      </c>
      <c r="OCE81" s="321">
        <f t="shared" si="255"/>
        <v>0</v>
      </c>
      <c r="OCF81" s="321">
        <f t="shared" si="255"/>
        <v>0</v>
      </c>
      <c r="OCG81" s="321">
        <f t="shared" si="255"/>
        <v>0</v>
      </c>
      <c r="OCH81" s="321">
        <f t="shared" si="255"/>
        <v>0</v>
      </c>
      <c r="OCI81" s="321">
        <f t="shared" si="255"/>
        <v>0</v>
      </c>
      <c r="OCJ81" s="321">
        <f t="shared" si="255"/>
        <v>0</v>
      </c>
      <c r="OCK81" s="321">
        <f t="shared" si="255"/>
        <v>0</v>
      </c>
      <c r="OCL81" s="321">
        <f t="shared" si="255"/>
        <v>0</v>
      </c>
      <c r="OCM81" s="321">
        <f t="shared" si="255"/>
        <v>0</v>
      </c>
      <c r="OCN81" s="321">
        <f t="shared" si="255"/>
        <v>0</v>
      </c>
      <c r="OCO81" s="321">
        <f t="shared" si="255"/>
        <v>0</v>
      </c>
      <c r="OCP81" s="321">
        <f t="shared" si="255"/>
        <v>0</v>
      </c>
      <c r="OCQ81" s="321">
        <f t="shared" si="255"/>
        <v>0</v>
      </c>
      <c r="OCR81" s="321">
        <f t="shared" si="255"/>
        <v>0</v>
      </c>
      <c r="OCS81" s="321">
        <f t="shared" si="255"/>
        <v>0</v>
      </c>
      <c r="OCT81" s="321">
        <f t="shared" si="255"/>
        <v>0</v>
      </c>
      <c r="OCU81" s="321">
        <f t="shared" si="255"/>
        <v>0</v>
      </c>
      <c r="OCV81" s="321">
        <f t="shared" si="255"/>
        <v>0</v>
      </c>
      <c r="OCW81" s="321">
        <f t="shared" si="255"/>
        <v>0</v>
      </c>
      <c r="OCX81" s="321">
        <f t="shared" si="255"/>
        <v>0</v>
      </c>
      <c r="OCY81" s="321">
        <f t="shared" si="255"/>
        <v>0</v>
      </c>
      <c r="OCZ81" s="321">
        <f t="shared" si="255"/>
        <v>0</v>
      </c>
      <c r="ODA81" s="321">
        <f t="shared" si="255"/>
        <v>0</v>
      </c>
      <c r="ODB81" s="321">
        <f t="shared" si="255"/>
        <v>0</v>
      </c>
      <c r="ODC81" s="321">
        <f t="shared" si="255"/>
        <v>0</v>
      </c>
      <c r="ODD81" s="321">
        <f t="shared" si="255"/>
        <v>0</v>
      </c>
      <c r="ODE81" s="321">
        <f t="shared" si="255"/>
        <v>0</v>
      </c>
      <c r="ODF81" s="321">
        <f t="shared" si="255"/>
        <v>0</v>
      </c>
      <c r="ODG81" s="321">
        <f t="shared" si="255"/>
        <v>0</v>
      </c>
      <c r="ODH81" s="321">
        <f t="shared" si="255"/>
        <v>0</v>
      </c>
      <c r="ODI81" s="321">
        <f t="shared" si="255"/>
        <v>0</v>
      </c>
      <c r="ODJ81" s="321">
        <f t="shared" si="255"/>
        <v>0</v>
      </c>
      <c r="ODK81" s="321">
        <f t="shared" si="255"/>
        <v>0</v>
      </c>
      <c r="ODL81" s="321">
        <f t="shared" si="255"/>
        <v>0</v>
      </c>
      <c r="ODM81" s="321">
        <f t="shared" si="255"/>
        <v>0</v>
      </c>
      <c r="ODN81" s="321">
        <f>ODM81*8.5%*12</f>
        <v>0</v>
      </c>
      <c r="ODO81" s="321">
        <f t="shared" si="256"/>
        <v>0</v>
      </c>
      <c r="ODP81" s="321">
        <f t="shared" si="256"/>
        <v>0</v>
      </c>
      <c r="ODQ81" s="321">
        <f t="shared" si="256"/>
        <v>0</v>
      </c>
      <c r="ODR81" s="321">
        <f t="shared" si="256"/>
        <v>0</v>
      </c>
      <c r="ODS81" s="321">
        <f t="shared" si="256"/>
        <v>0</v>
      </c>
      <c r="ODT81" s="321">
        <f t="shared" si="256"/>
        <v>0</v>
      </c>
      <c r="ODU81" s="321">
        <f t="shared" si="256"/>
        <v>0</v>
      </c>
      <c r="ODV81" s="321">
        <f t="shared" si="256"/>
        <v>0</v>
      </c>
      <c r="ODW81" s="321">
        <f t="shared" si="256"/>
        <v>0</v>
      </c>
      <c r="ODX81" s="321">
        <f t="shared" si="256"/>
        <v>0</v>
      </c>
      <c r="ODY81" s="321">
        <f t="shared" si="256"/>
        <v>0</v>
      </c>
      <c r="ODZ81" s="321">
        <f t="shared" si="256"/>
        <v>0</v>
      </c>
      <c r="OEA81" s="321">
        <f t="shared" si="256"/>
        <v>0</v>
      </c>
      <c r="OEB81" s="321">
        <f t="shared" si="256"/>
        <v>0</v>
      </c>
      <c r="OEC81" s="321">
        <f t="shared" si="256"/>
        <v>0</v>
      </c>
      <c r="OED81" s="321">
        <f t="shared" si="256"/>
        <v>0</v>
      </c>
      <c r="OEE81" s="321">
        <f t="shared" si="256"/>
        <v>0</v>
      </c>
      <c r="OEF81" s="321">
        <f t="shared" si="256"/>
        <v>0</v>
      </c>
      <c r="OEG81" s="321">
        <f t="shared" si="256"/>
        <v>0</v>
      </c>
      <c r="OEH81" s="321">
        <f t="shared" si="256"/>
        <v>0</v>
      </c>
      <c r="OEI81" s="321">
        <f t="shared" si="256"/>
        <v>0</v>
      </c>
      <c r="OEJ81" s="321">
        <f t="shared" si="256"/>
        <v>0</v>
      </c>
      <c r="OEK81" s="321">
        <f t="shared" si="256"/>
        <v>0</v>
      </c>
      <c r="OEL81" s="321">
        <f t="shared" si="256"/>
        <v>0</v>
      </c>
      <c r="OEM81" s="321">
        <f t="shared" si="256"/>
        <v>0</v>
      </c>
      <c r="OEN81" s="321">
        <f t="shared" si="256"/>
        <v>0</v>
      </c>
      <c r="OEO81" s="321">
        <f t="shared" si="256"/>
        <v>0</v>
      </c>
      <c r="OEP81" s="321">
        <f t="shared" si="256"/>
        <v>0</v>
      </c>
      <c r="OEQ81" s="321">
        <f t="shared" si="256"/>
        <v>0</v>
      </c>
      <c r="OER81" s="321">
        <f t="shared" si="256"/>
        <v>0</v>
      </c>
      <c r="OES81" s="321">
        <f t="shared" si="256"/>
        <v>0</v>
      </c>
      <c r="OET81" s="321">
        <f t="shared" si="256"/>
        <v>0</v>
      </c>
      <c r="OEU81" s="321">
        <f t="shared" si="256"/>
        <v>0</v>
      </c>
      <c r="OEV81" s="321">
        <f t="shared" si="256"/>
        <v>0</v>
      </c>
      <c r="OEW81" s="321">
        <f t="shared" si="256"/>
        <v>0</v>
      </c>
      <c r="OEX81" s="321">
        <f t="shared" si="256"/>
        <v>0</v>
      </c>
      <c r="OEY81" s="321">
        <f t="shared" si="256"/>
        <v>0</v>
      </c>
      <c r="OEZ81" s="321">
        <f t="shared" si="256"/>
        <v>0</v>
      </c>
      <c r="OFA81" s="321">
        <f t="shared" si="256"/>
        <v>0</v>
      </c>
      <c r="OFB81" s="321">
        <f t="shared" si="256"/>
        <v>0</v>
      </c>
      <c r="OFC81" s="321">
        <f t="shared" si="256"/>
        <v>0</v>
      </c>
      <c r="OFD81" s="321">
        <f t="shared" si="256"/>
        <v>0</v>
      </c>
      <c r="OFE81" s="321">
        <f t="shared" si="256"/>
        <v>0</v>
      </c>
      <c r="OFF81" s="321">
        <f t="shared" si="256"/>
        <v>0</v>
      </c>
      <c r="OFG81" s="321">
        <f t="shared" si="256"/>
        <v>0</v>
      </c>
      <c r="OFH81" s="321">
        <f t="shared" si="256"/>
        <v>0</v>
      </c>
      <c r="OFI81" s="321">
        <f t="shared" si="256"/>
        <v>0</v>
      </c>
      <c r="OFJ81" s="321">
        <f t="shared" si="256"/>
        <v>0</v>
      </c>
      <c r="OFK81" s="321">
        <f t="shared" si="256"/>
        <v>0</v>
      </c>
      <c r="OFL81" s="321">
        <f t="shared" si="256"/>
        <v>0</v>
      </c>
      <c r="OFM81" s="321">
        <f t="shared" si="256"/>
        <v>0</v>
      </c>
      <c r="OFN81" s="321">
        <f t="shared" si="256"/>
        <v>0</v>
      </c>
      <c r="OFO81" s="321">
        <f t="shared" si="256"/>
        <v>0</v>
      </c>
      <c r="OFP81" s="321">
        <f t="shared" si="256"/>
        <v>0</v>
      </c>
      <c r="OFQ81" s="321">
        <f t="shared" si="256"/>
        <v>0</v>
      </c>
      <c r="OFR81" s="321">
        <f t="shared" si="256"/>
        <v>0</v>
      </c>
      <c r="OFS81" s="321">
        <f t="shared" si="256"/>
        <v>0</v>
      </c>
      <c r="OFT81" s="321">
        <f t="shared" si="256"/>
        <v>0</v>
      </c>
      <c r="OFU81" s="321">
        <f t="shared" si="256"/>
        <v>0</v>
      </c>
      <c r="OFV81" s="321">
        <f t="shared" si="256"/>
        <v>0</v>
      </c>
      <c r="OFW81" s="321">
        <f t="shared" si="256"/>
        <v>0</v>
      </c>
      <c r="OFX81" s="321">
        <f t="shared" si="256"/>
        <v>0</v>
      </c>
      <c r="OFY81" s="321">
        <f t="shared" si="256"/>
        <v>0</v>
      </c>
      <c r="OFZ81" s="321">
        <f>OFY81*8.5%*12</f>
        <v>0</v>
      </c>
      <c r="OGA81" s="321">
        <f t="shared" si="257"/>
        <v>0</v>
      </c>
      <c r="OGB81" s="321">
        <f t="shared" si="257"/>
        <v>0</v>
      </c>
      <c r="OGC81" s="321">
        <f t="shared" si="257"/>
        <v>0</v>
      </c>
      <c r="OGD81" s="321">
        <f t="shared" si="257"/>
        <v>0</v>
      </c>
      <c r="OGE81" s="321">
        <f t="shared" si="257"/>
        <v>0</v>
      </c>
      <c r="OGF81" s="321">
        <f t="shared" si="257"/>
        <v>0</v>
      </c>
      <c r="OGG81" s="321">
        <f t="shared" si="257"/>
        <v>0</v>
      </c>
      <c r="OGH81" s="321">
        <f t="shared" si="257"/>
        <v>0</v>
      </c>
      <c r="OGI81" s="321">
        <f t="shared" si="257"/>
        <v>0</v>
      </c>
      <c r="OGJ81" s="321">
        <f t="shared" si="257"/>
        <v>0</v>
      </c>
      <c r="OGK81" s="321">
        <f t="shared" si="257"/>
        <v>0</v>
      </c>
      <c r="OGL81" s="321">
        <f t="shared" si="257"/>
        <v>0</v>
      </c>
      <c r="OGM81" s="321">
        <f t="shared" si="257"/>
        <v>0</v>
      </c>
      <c r="OGN81" s="321">
        <f t="shared" si="257"/>
        <v>0</v>
      </c>
      <c r="OGO81" s="321">
        <f t="shared" si="257"/>
        <v>0</v>
      </c>
      <c r="OGP81" s="321">
        <f t="shared" si="257"/>
        <v>0</v>
      </c>
      <c r="OGQ81" s="321">
        <f t="shared" si="257"/>
        <v>0</v>
      </c>
      <c r="OGR81" s="321">
        <f t="shared" si="257"/>
        <v>0</v>
      </c>
      <c r="OGS81" s="321">
        <f t="shared" si="257"/>
        <v>0</v>
      </c>
      <c r="OGT81" s="321">
        <f t="shared" si="257"/>
        <v>0</v>
      </c>
      <c r="OGU81" s="321">
        <f t="shared" si="257"/>
        <v>0</v>
      </c>
      <c r="OGV81" s="321">
        <f t="shared" si="257"/>
        <v>0</v>
      </c>
      <c r="OGW81" s="321">
        <f t="shared" si="257"/>
        <v>0</v>
      </c>
      <c r="OGX81" s="321">
        <f t="shared" si="257"/>
        <v>0</v>
      </c>
      <c r="OGY81" s="321">
        <f t="shared" si="257"/>
        <v>0</v>
      </c>
      <c r="OGZ81" s="321">
        <f t="shared" si="257"/>
        <v>0</v>
      </c>
      <c r="OHA81" s="321">
        <f t="shared" si="257"/>
        <v>0</v>
      </c>
      <c r="OHB81" s="321">
        <f t="shared" si="257"/>
        <v>0</v>
      </c>
      <c r="OHC81" s="321">
        <f t="shared" si="257"/>
        <v>0</v>
      </c>
      <c r="OHD81" s="321">
        <f t="shared" si="257"/>
        <v>0</v>
      </c>
      <c r="OHE81" s="321">
        <f t="shared" si="257"/>
        <v>0</v>
      </c>
      <c r="OHF81" s="321">
        <f t="shared" si="257"/>
        <v>0</v>
      </c>
      <c r="OHG81" s="321">
        <f t="shared" si="257"/>
        <v>0</v>
      </c>
      <c r="OHH81" s="321">
        <f t="shared" si="257"/>
        <v>0</v>
      </c>
      <c r="OHI81" s="321">
        <f t="shared" si="257"/>
        <v>0</v>
      </c>
      <c r="OHJ81" s="321">
        <f t="shared" si="257"/>
        <v>0</v>
      </c>
      <c r="OHK81" s="321">
        <f t="shared" si="257"/>
        <v>0</v>
      </c>
      <c r="OHL81" s="321">
        <f t="shared" si="257"/>
        <v>0</v>
      </c>
      <c r="OHM81" s="321">
        <f t="shared" si="257"/>
        <v>0</v>
      </c>
      <c r="OHN81" s="321">
        <f t="shared" si="257"/>
        <v>0</v>
      </c>
      <c r="OHO81" s="321">
        <f t="shared" si="257"/>
        <v>0</v>
      </c>
      <c r="OHP81" s="321">
        <f t="shared" si="257"/>
        <v>0</v>
      </c>
      <c r="OHQ81" s="321">
        <f t="shared" si="257"/>
        <v>0</v>
      </c>
      <c r="OHR81" s="321">
        <f t="shared" si="257"/>
        <v>0</v>
      </c>
      <c r="OHS81" s="321">
        <f t="shared" si="257"/>
        <v>0</v>
      </c>
      <c r="OHT81" s="321">
        <f t="shared" si="257"/>
        <v>0</v>
      </c>
      <c r="OHU81" s="321">
        <f t="shared" si="257"/>
        <v>0</v>
      </c>
      <c r="OHV81" s="321">
        <f t="shared" si="257"/>
        <v>0</v>
      </c>
      <c r="OHW81" s="321">
        <f t="shared" si="257"/>
        <v>0</v>
      </c>
      <c r="OHX81" s="321">
        <f t="shared" si="257"/>
        <v>0</v>
      </c>
      <c r="OHY81" s="321">
        <f t="shared" si="257"/>
        <v>0</v>
      </c>
      <c r="OHZ81" s="321">
        <f t="shared" si="257"/>
        <v>0</v>
      </c>
      <c r="OIA81" s="321">
        <f t="shared" si="257"/>
        <v>0</v>
      </c>
      <c r="OIB81" s="321">
        <f t="shared" si="257"/>
        <v>0</v>
      </c>
      <c r="OIC81" s="321">
        <f t="shared" si="257"/>
        <v>0</v>
      </c>
      <c r="OID81" s="321">
        <f t="shared" si="257"/>
        <v>0</v>
      </c>
      <c r="OIE81" s="321">
        <f t="shared" si="257"/>
        <v>0</v>
      </c>
      <c r="OIF81" s="321">
        <f t="shared" si="257"/>
        <v>0</v>
      </c>
      <c r="OIG81" s="321">
        <f t="shared" si="257"/>
        <v>0</v>
      </c>
      <c r="OIH81" s="321">
        <f t="shared" si="257"/>
        <v>0</v>
      </c>
      <c r="OII81" s="321">
        <f t="shared" si="257"/>
        <v>0</v>
      </c>
      <c r="OIJ81" s="321">
        <f t="shared" si="257"/>
        <v>0</v>
      </c>
      <c r="OIK81" s="321">
        <f t="shared" si="257"/>
        <v>0</v>
      </c>
      <c r="OIL81" s="321">
        <f>OIK81*8.5%*12</f>
        <v>0</v>
      </c>
      <c r="OIM81" s="321">
        <f t="shared" si="258"/>
        <v>0</v>
      </c>
      <c r="OIN81" s="321">
        <f t="shared" si="258"/>
        <v>0</v>
      </c>
      <c r="OIO81" s="321">
        <f t="shared" si="258"/>
        <v>0</v>
      </c>
      <c r="OIP81" s="321">
        <f t="shared" si="258"/>
        <v>0</v>
      </c>
      <c r="OIQ81" s="321">
        <f t="shared" si="258"/>
        <v>0</v>
      </c>
      <c r="OIR81" s="321">
        <f t="shared" si="258"/>
        <v>0</v>
      </c>
      <c r="OIS81" s="321">
        <f t="shared" si="258"/>
        <v>0</v>
      </c>
      <c r="OIT81" s="321">
        <f t="shared" si="258"/>
        <v>0</v>
      </c>
      <c r="OIU81" s="321">
        <f t="shared" si="258"/>
        <v>0</v>
      </c>
      <c r="OIV81" s="321">
        <f t="shared" si="258"/>
        <v>0</v>
      </c>
      <c r="OIW81" s="321">
        <f t="shared" si="258"/>
        <v>0</v>
      </c>
      <c r="OIX81" s="321">
        <f t="shared" si="258"/>
        <v>0</v>
      </c>
      <c r="OIY81" s="321">
        <f t="shared" si="258"/>
        <v>0</v>
      </c>
      <c r="OIZ81" s="321">
        <f t="shared" si="258"/>
        <v>0</v>
      </c>
      <c r="OJA81" s="321">
        <f t="shared" si="258"/>
        <v>0</v>
      </c>
      <c r="OJB81" s="321">
        <f t="shared" si="258"/>
        <v>0</v>
      </c>
      <c r="OJC81" s="321">
        <f t="shared" si="258"/>
        <v>0</v>
      </c>
      <c r="OJD81" s="321">
        <f t="shared" si="258"/>
        <v>0</v>
      </c>
      <c r="OJE81" s="321">
        <f t="shared" si="258"/>
        <v>0</v>
      </c>
      <c r="OJF81" s="321">
        <f t="shared" si="258"/>
        <v>0</v>
      </c>
      <c r="OJG81" s="321">
        <f t="shared" si="258"/>
        <v>0</v>
      </c>
      <c r="OJH81" s="321">
        <f t="shared" si="258"/>
        <v>0</v>
      </c>
      <c r="OJI81" s="321">
        <f t="shared" si="258"/>
        <v>0</v>
      </c>
      <c r="OJJ81" s="321">
        <f t="shared" si="258"/>
        <v>0</v>
      </c>
      <c r="OJK81" s="321">
        <f t="shared" si="258"/>
        <v>0</v>
      </c>
      <c r="OJL81" s="321">
        <f t="shared" si="258"/>
        <v>0</v>
      </c>
      <c r="OJM81" s="321">
        <f t="shared" si="258"/>
        <v>0</v>
      </c>
      <c r="OJN81" s="321">
        <f t="shared" si="258"/>
        <v>0</v>
      </c>
      <c r="OJO81" s="321">
        <f t="shared" si="258"/>
        <v>0</v>
      </c>
      <c r="OJP81" s="321">
        <f t="shared" si="258"/>
        <v>0</v>
      </c>
      <c r="OJQ81" s="321">
        <f t="shared" si="258"/>
        <v>0</v>
      </c>
      <c r="OJR81" s="321">
        <f t="shared" si="258"/>
        <v>0</v>
      </c>
      <c r="OJS81" s="321">
        <f t="shared" si="258"/>
        <v>0</v>
      </c>
      <c r="OJT81" s="321">
        <f t="shared" si="258"/>
        <v>0</v>
      </c>
      <c r="OJU81" s="321">
        <f t="shared" si="258"/>
        <v>0</v>
      </c>
      <c r="OJV81" s="321">
        <f t="shared" si="258"/>
        <v>0</v>
      </c>
      <c r="OJW81" s="321">
        <f t="shared" si="258"/>
        <v>0</v>
      </c>
      <c r="OJX81" s="321">
        <f t="shared" si="258"/>
        <v>0</v>
      </c>
      <c r="OJY81" s="321">
        <f t="shared" si="258"/>
        <v>0</v>
      </c>
      <c r="OJZ81" s="321">
        <f t="shared" si="258"/>
        <v>0</v>
      </c>
      <c r="OKA81" s="321">
        <f t="shared" si="258"/>
        <v>0</v>
      </c>
      <c r="OKB81" s="321">
        <f t="shared" si="258"/>
        <v>0</v>
      </c>
      <c r="OKC81" s="321">
        <f t="shared" si="258"/>
        <v>0</v>
      </c>
      <c r="OKD81" s="321">
        <f t="shared" si="258"/>
        <v>0</v>
      </c>
      <c r="OKE81" s="321">
        <f t="shared" si="258"/>
        <v>0</v>
      </c>
      <c r="OKF81" s="321">
        <f t="shared" si="258"/>
        <v>0</v>
      </c>
      <c r="OKG81" s="321">
        <f t="shared" si="258"/>
        <v>0</v>
      </c>
      <c r="OKH81" s="321">
        <f t="shared" si="258"/>
        <v>0</v>
      </c>
      <c r="OKI81" s="321">
        <f t="shared" si="258"/>
        <v>0</v>
      </c>
      <c r="OKJ81" s="321">
        <f t="shared" si="258"/>
        <v>0</v>
      </c>
      <c r="OKK81" s="321">
        <f t="shared" si="258"/>
        <v>0</v>
      </c>
      <c r="OKL81" s="321">
        <f t="shared" si="258"/>
        <v>0</v>
      </c>
      <c r="OKM81" s="321">
        <f t="shared" si="258"/>
        <v>0</v>
      </c>
      <c r="OKN81" s="321">
        <f t="shared" si="258"/>
        <v>0</v>
      </c>
      <c r="OKO81" s="321">
        <f t="shared" si="258"/>
        <v>0</v>
      </c>
      <c r="OKP81" s="321">
        <f t="shared" si="258"/>
        <v>0</v>
      </c>
      <c r="OKQ81" s="321">
        <f t="shared" si="258"/>
        <v>0</v>
      </c>
      <c r="OKR81" s="321">
        <f t="shared" si="258"/>
        <v>0</v>
      </c>
      <c r="OKS81" s="321">
        <f t="shared" si="258"/>
        <v>0</v>
      </c>
      <c r="OKT81" s="321">
        <f t="shared" si="258"/>
        <v>0</v>
      </c>
      <c r="OKU81" s="321">
        <f t="shared" si="258"/>
        <v>0</v>
      </c>
      <c r="OKV81" s="321">
        <f t="shared" si="258"/>
        <v>0</v>
      </c>
      <c r="OKW81" s="321">
        <f t="shared" si="258"/>
        <v>0</v>
      </c>
      <c r="OKX81" s="321">
        <f>OKW81*8.5%*12</f>
        <v>0</v>
      </c>
      <c r="OKY81" s="321">
        <f t="shared" si="259"/>
        <v>0</v>
      </c>
      <c r="OKZ81" s="321">
        <f t="shared" si="259"/>
        <v>0</v>
      </c>
      <c r="OLA81" s="321">
        <f t="shared" si="259"/>
        <v>0</v>
      </c>
      <c r="OLB81" s="321">
        <f t="shared" si="259"/>
        <v>0</v>
      </c>
      <c r="OLC81" s="321">
        <f t="shared" si="259"/>
        <v>0</v>
      </c>
      <c r="OLD81" s="321">
        <f t="shared" si="259"/>
        <v>0</v>
      </c>
      <c r="OLE81" s="321">
        <f t="shared" si="259"/>
        <v>0</v>
      </c>
      <c r="OLF81" s="321">
        <f t="shared" si="259"/>
        <v>0</v>
      </c>
      <c r="OLG81" s="321">
        <f t="shared" si="259"/>
        <v>0</v>
      </c>
      <c r="OLH81" s="321">
        <f t="shared" si="259"/>
        <v>0</v>
      </c>
      <c r="OLI81" s="321">
        <f t="shared" si="259"/>
        <v>0</v>
      </c>
      <c r="OLJ81" s="321">
        <f t="shared" si="259"/>
        <v>0</v>
      </c>
      <c r="OLK81" s="321">
        <f t="shared" si="259"/>
        <v>0</v>
      </c>
      <c r="OLL81" s="321">
        <f t="shared" si="259"/>
        <v>0</v>
      </c>
      <c r="OLM81" s="321">
        <f t="shared" si="259"/>
        <v>0</v>
      </c>
      <c r="OLN81" s="321">
        <f t="shared" si="259"/>
        <v>0</v>
      </c>
      <c r="OLO81" s="321">
        <f t="shared" si="259"/>
        <v>0</v>
      </c>
      <c r="OLP81" s="321">
        <f t="shared" si="259"/>
        <v>0</v>
      </c>
      <c r="OLQ81" s="321">
        <f t="shared" si="259"/>
        <v>0</v>
      </c>
      <c r="OLR81" s="321">
        <f t="shared" si="259"/>
        <v>0</v>
      </c>
      <c r="OLS81" s="321">
        <f t="shared" si="259"/>
        <v>0</v>
      </c>
      <c r="OLT81" s="321">
        <f t="shared" si="259"/>
        <v>0</v>
      </c>
      <c r="OLU81" s="321">
        <f t="shared" si="259"/>
        <v>0</v>
      </c>
      <c r="OLV81" s="321">
        <f t="shared" si="259"/>
        <v>0</v>
      </c>
      <c r="OLW81" s="321">
        <f t="shared" si="259"/>
        <v>0</v>
      </c>
      <c r="OLX81" s="321">
        <f t="shared" si="259"/>
        <v>0</v>
      </c>
      <c r="OLY81" s="321">
        <f t="shared" si="259"/>
        <v>0</v>
      </c>
      <c r="OLZ81" s="321">
        <f t="shared" si="259"/>
        <v>0</v>
      </c>
      <c r="OMA81" s="321">
        <f t="shared" si="259"/>
        <v>0</v>
      </c>
      <c r="OMB81" s="321">
        <f t="shared" si="259"/>
        <v>0</v>
      </c>
      <c r="OMC81" s="321">
        <f t="shared" si="259"/>
        <v>0</v>
      </c>
      <c r="OMD81" s="321">
        <f t="shared" si="259"/>
        <v>0</v>
      </c>
      <c r="OME81" s="321">
        <f t="shared" si="259"/>
        <v>0</v>
      </c>
      <c r="OMF81" s="321">
        <f t="shared" si="259"/>
        <v>0</v>
      </c>
      <c r="OMG81" s="321">
        <f t="shared" si="259"/>
        <v>0</v>
      </c>
      <c r="OMH81" s="321">
        <f t="shared" si="259"/>
        <v>0</v>
      </c>
      <c r="OMI81" s="321">
        <f t="shared" si="259"/>
        <v>0</v>
      </c>
      <c r="OMJ81" s="321">
        <f t="shared" si="259"/>
        <v>0</v>
      </c>
      <c r="OMK81" s="321">
        <f t="shared" si="259"/>
        <v>0</v>
      </c>
      <c r="OML81" s="321">
        <f t="shared" si="259"/>
        <v>0</v>
      </c>
      <c r="OMM81" s="321">
        <f t="shared" si="259"/>
        <v>0</v>
      </c>
      <c r="OMN81" s="321">
        <f t="shared" si="259"/>
        <v>0</v>
      </c>
      <c r="OMO81" s="321">
        <f t="shared" si="259"/>
        <v>0</v>
      </c>
      <c r="OMP81" s="321">
        <f t="shared" si="259"/>
        <v>0</v>
      </c>
      <c r="OMQ81" s="321">
        <f t="shared" si="259"/>
        <v>0</v>
      </c>
      <c r="OMR81" s="321">
        <f t="shared" si="259"/>
        <v>0</v>
      </c>
      <c r="OMS81" s="321">
        <f t="shared" si="259"/>
        <v>0</v>
      </c>
      <c r="OMT81" s="321">
        <f t="shared" si="259"/>
        <v>0</v>
      </c>
      <c r="OMU81" s="321">
        <f t="shared" si="259"/>
        <v>0</v>
      </c>
      <c r="OMV81" s="321">
        <f t="shared" si="259"/>
        <v>0</v>
      </c>
      <c r="OMW81" s="321">
        <f t="shared" si="259"/>
        <v>0</v>
      </c>
      <c r="OMX81" s="321">
        <f t="shared" si="259"/>
        <v>0</v>
      </c>
      <c r="OMY81" s="321">
        <f t="shared" si="259"/>
        <v>0</v>
      </c>
      <c r="OMZ81" s="321">
        <f t="shared" si="259"/>
        <v>0</v>
      </c>
      <c r="ONA81" s="321">
        <f t="shared" si="259"/>
        <v>0</v>
      </c>
      <c r="ONB81" s="321">
        <f t="shared" si="259"/>
        <v>0</v>
      </c>
      <c r="ONC81" s="321">
        <f t="shared" si="259"/>
        <v>0</v>
      </c>
      <c r="OND81" s="321">
        <f t="shared" si="259"/>
        <v>0</v>
      </c>
      <c r="ONE81" s="321">
        <f t="shared" si="259"/>
        <v>0</v>
      </c>
      <c r="ONF81" s="321">
        <f t="shared" si="259"/>
        <v>0</v>
      </c>
      <c r="ONG81" s="321">
        <f t="shared" si="259"/>
        <v>0</v>
      </c>
      <c r="ONH81" s="321">
        <f t="shared" si="259"/>
        <v>0</v>
      </c>
      <c r="ONI81" s="321">
        <f t="shared" si="259"/>
        <v>0</v>
      </c>
      <c r="ONJ81" s="321">
        <f>ONI81*8.5%*12</f>
        <v>0</v>
      </c>
      <c r="ONK81" s="321">
        <f t="shared" si="260"/>
        <v>0</v>
      </c>
      <c r="ONL81" s="321">
        <f t="shared" si="260"/>
        <v>0</v>
      </c>
      <c r="ONM81" s="321">
        <f t="shared" si="260"/>
        <v>0</v>
      </c>
      <c r="ONN81" s="321">
        <f t="shared" si="260"/>
        <v>0</v>
      </c>
      <c r="ONO81" s="321">
        <f t="shared" si="260"/>
        <v>0</v>
      </c>
      <c r="ONP81" s="321">
        <f t="shared" si="260"/>
        <v>0</v>
      </c>
      <c r="ONQ81" s="321">
        <f t="shared" si="260"/>
        <v>0</v>
      </c>
      <c r="ONR81" s="321">
        <f t="shared" si="260"/>
        <v>0</v>
      </c>
      <c r="ONS81" s="321">
        <f t="shared" si="260"/>
        <v>0</v>
      </c>
      <c r="ONT81" s="321">
        <f t="shared" si="260"/>
        <v>0</v>
      </c>
      <c r="ONU81" s="321">
        <f t="shared" si="260"/>
        <v>0</v>
      </c>
      <c r="ONV81" s="321">
        <f t="shared" si="260"/>
        <v>0</v>
      </c>
      <c r="ONW81" s="321">
        <f t="shared" si="260"/>
        <v>0</v>
      </c>
      <c r="ONX81" s="321">
        <f t="shared" si="260"/>
        <v>0</v>
      </c>
      <c r="ONY81" s="321">
        <f t="shared" si="260"/>
        <v>0</v>
      </c>
      <c r="ONZ81" s="321">
        <f t="shared" si="260"/>
        <v>0</v>
      </c>
      <c r="OOA81" s="321">
        <f t="shared" si="260"/>
        <v>0</v>
      </c>
      <c r="OOB81" s="321">
        <f t="shared" si="260"/>
        <v>0</v>
      </c>
      <c r="OOC81" s="321">
        <f t="shared" si="260"/>
        <v>0</v>
      </c>
      <c r="OOD81" s="321">
        <f t="shared" si="260"/>
        <v>0</v>
      </c>
      <c r="OOE81" s="321">
        <f t="shared" si="260"/>
        <v>0</v>
      </c>
      <c r="OOF81" s="321">
        <f t="shared" si="260"/>
        <v>0</v>
      </c>
      <c r="OOG81" s="321">
        <f t="shared" si="260"/>
        <v>0</v>
      </c>
      <c r="OOH81" s="321">
        <f t="shared" si="260"/>
        <v>0</v>
      </c>
      <c r="OOI81" s="321">
        <f t="shared" si="260"/>
        <v>0</v>
      </c>
      <c r="OOJ81" s="321">
        <f t="shared" si="260"/>
        <v>0</v>
      </c>
      <c r="OOK81" s="321">
        <f t="shared" si="260"/>
        <v>0</v>
      </c>
      <c r="OOL81" s="321">
        <f t="shared" si="260"/>
        <v>0</v>
      </c>
      <c r="OOM81" s="321">
        <f t="shared" si="260"/>
        <v>0</v>
      </c>
      <c r="OON81" s="321">
        <f t="shared" si="260"/>
        <v>0</v>
      </c>
      <c r="OOO81" s="321">
        <f t="shared" si="260"/>
        <v>0</v>
      </c>
      <c r="OOP81" s="321">
        <f t="shared" si="260"/>
        <v>0</v>
      </c>
      <c r="OOQ81" s="321">
        <f t="shared" si="260"/>
        <v>0</v>
      </c>
      <c r="OOR81" s="321">
        <f t="shared" si="260"/>
        <v>0</v>
      </c>
      <c r="OOS81" s="321">
        <f t="shared" si="260"/>
        <v>0</v>
      </c>
      <c r="OOT81" s="321">
        <f t="shared" si="260"/>
        <v>0</v>
      </c>
      <c r="OOU81" s="321">
        <f t="shared" si="260"/>
        <v>0</v>
      </c>
      <c r="OOV81" s="321">
        <f t="shared" si="260"/>
        <v>0</v>
      </c>
      <c r="OOW81" s="321">
        <f t="shared" si="260"/>
        <v>0</v>
      </c>
      <c r="OOX81" s="321">
        <f t="shared" si="260"/>
        <v>0</v>
      </c>
      <c r="OOY81" s="321">
        <f t="shared" si="260"/>
        <v>0</v>
      </c>
      <c r="OOZ81" s="321">
        <f t="shared" si="260"/>
        <v>0</v>
      </c>
      <c r="OPA81" s="321">
        <f t="shared" si="260"/>
        <v>0</v>
      </c>
      <c r="OPB81" s="321">
        <f t="shared" si="260"/>
        <v>0</v>
      </c>
      <c r="OPC81" s="321">
        <f t="shared" si="260"/>
        <v>0</v>
      </c>
      <c r="OPD81" s="321">
        <f t="shared" si="260"/>
        <v>0</v>
      </c>
      <c r="OPE81" s="321">
        <f t="shared" si="260"/>
        <v>0</v>
      </c>
      <c r="OPF81" s="321">
        <f t="shared" si="260"/>
        <v>0</v>
      </c>
      <c r="OPG81" s="321">
        <f t="shared" si="260"/>
        <v>0</v>
      </c>
      <c r="OPH81" s="321">
        <f t="shared" si="260"/>
        <v>0</v>
      </c>
      <c r="OPI81" s="321">
        <f t="shared" si="260"/>
        <v>0</v>
      </c>
      <c r="OPJ81" s="321">
        <f t="shared" si="260"/>
        <v>0</v>
      </c>
      <c r="OPK81" s="321">
        <f t="shared" si="260"/>
        <v>0</v>
      </c>
      <c r="OPL81" s="321">
        <f t="shared" si="260"/>
        <v>0</v>
      </c>
      <c r="OPM81" s="321">
        <f t="shared" si="260"/>
        <v>0</v>
      </c>
      <c r="OPN81" s="321">
        <f t="shared" si="260"/>
        <v>0</v>
      </c>
      <c r="OPO81" s="321">
        <f t="shared" si="260"/>
        <v>0</v>
      </c>
      <c r="OPP81" s="321">
        <f t="shared" si="260"/>
        <v>0</v>
      </c>
      <c r="OPQ81" s="321">
        <f t="shared" si="260"/>
        <v>0</v>
      </c>
      <c r="OPR81" s="321">
        <f t="shared" si="260"/>
        <v>0</v>
      </c>
      <c r="OPS81" s="321">
        <f t="shared" si="260"/>
        <v>0</v>
      </c>
      <c r="OPT81" s="321">
        <f t="shared" si="260"/>
        <v>0</v>
      </c>
      <c r="OPU81" s="321">
        <f t="shared" si="260"/>
        <v>0</v>
      </c>
      <c r="OPV81" s="321">
        <f>OPU81*8.5%*12</f>
        <v>0</v>
      </c>
      <c r="OPW81" s="321">
        <f t="shared" si="261"/>
        <v>0</v>
      </c>
      <c r="OPX81" s="321">
        <f t="shared" si="261"/>
        <v>0</v>
      </c>
      <c r="OPY81" s="321">
        <f t="shared" si="261"/>
        <v>0</v>
      </c>
      <c r="OPZ81" s="321">
        <f t="shared" si="261"/>
        <v>0</v>
      </c>
      <c r="OQA81" s="321">
        <f t="shared" si="261"/>
        <v>0</v>
      </c>
      <c r="OQB81" s="321">
        <f t="shared" si="261"/>
        <v>0</v>
      </c>
      <c r="OQC81" s="321">
        <f t="shared" si="261"/>
        <v>0</v>
      </c>
      <c r="OQD81" s="321">
        <f t="shared" si="261"/>
        <v>0</v>
      </c>
      <c r="OQE81" s="321">
        <f t="shared" si="261"/>
        <v>0</v>
      </c>
      <c r="OQF81" s="321">
        <f t="shared" si="261"/>
        <v>0</v>
      </c>
      <c r="OQG81" s="321">
        <f t="shared" si="261"/>
        <v>0</v>
      </c>
      <c r="OQH81" s="321">
        <f t="shared" si="261"/>
        <v>0</v>
      </c>
      <c r="OQI81" s="321">
        <f t="shared" si="261"/>
        <v>0</v>
      </c>
      <c r="OQJ81" s="321">
        <f t="shared" si="261"/>
        <v>0</v>
      </c>
      <c r="OQK81" s="321">
        <f t="shared" si="261"/>
        <v>0</v>
      </c>
      <c r="OQL81" s="321">
        <f t="shared" si="261"/>
        <v>0</v>
      </c>
      <c r="OQM81" s="321">
        <f t="shared" si="261"/>
        <v>0</v>
      </c>
      <c r="OQN81" s="321">
        <f t="shared" si="261"/>
        <v>0</v>
      </c>
      <c r="OQO81" s="321">
        <f t="shared" si="261"/>
        <v>0</v>
      </c>
      <c r="OQP81" s="321">
        <f t="shared" si="261"/>
        <v>0</v>
      </c>
      <c r="OQQ81" s="321">
        <f t="shared" si="261"/>
        <v>0</v>
      </c>
      <c r="OQR81" s="321">
        <f t="shared" si="261"/>
        <v>0</v>
      </c>
      <c r="OQS81" s="321">
        <f t="shared" si="261"/>
        <v>0</v>
      </c>
      <c r="OQT81" s="321">
        <f t="shared" si="261"/>
        <v>0</v>
      </c>
      <c r="OQU81" s="321">
        <f t="shared" si="261"/>
        <v>0</v>
      </c>
      <c r="OQV81" s="321">
        <f t="shared" si="261"/>
        <v>0</v>
      </c>
      <c r="OQW81" s="321">
        <f t="shared" si="261"/>
        <v>0</v>
      </c>
      <c r="OQX81" s="321">
        <f t="shared" si="261"/>
        <v>0</v>
      </c>
      <c r="OQY81" s="321">
        <f t="shared" si="261"/>
        <v>0</v>
      </c>
      <c r="OQZ81" s="321">
        <f t="shared" si="261"/>
        <v>0</v>
      </c>
      <c r="ORA81" s="321">
        <f t="shared" si="261"/>
        <v>0</v>
      </c>
      <c r="ORB81" s="321">
        <f t="shared" si="261"/>
        <v>0</v>
      </c>
      <c r="ORC81" s="321">
        <f t="shared" si="261"/>
        <v>0</v>
      </c>
      <c r="ORD81" s="321">
        <f t="shared" si="261"/>
        <v>0</v>
      </c>
      <c r="ORE81" s="321">
        <f t="shared" si="261"/>
        <v>0</v>
      </c>
      <c r="ORF81" s="321">
        <f t="shared" si="261"/>
        <v>0</v>
      </c>
      <c r="ORG81" s="321">
        <f t="shared" si="261"/>
        <v>0</v>
      </c>
      <c r="ORH81" s="321">
        <f t="shared" si="261"/>
        <v>0</v>
      </c>
      <c r="ORI81" s="321">
        <f t="shared" si="261"/>
        <v>0</v>
      </c>
      <c r="ORJ81" s="321">
        <f t="shared" si="261"/>
        <v>0</v>
      </c>
      <c r="ORK81" s="321">
        <f t="shared" si="261"/>
        <v>0</v>
      </c>
      <c r="ORL81" s="321">
        <f t="shared" si="261"/>
        <v>0</v>
      </c>
      <c r="ORM81" s="321">
        <f t="shared" si="261"/>
        <v>0</v>
      </c>
      <c r="ORN81" s="321">
        <f t="shared" si="261"/>
        <v>0</v>
      </c>
      <c r="ORO81" s="321">
        <f t="shared" si="261"/>
        <v>0</v>
      </c>
      <c r="ORP81" s="321">
        <f t="shared" si="261"/>
        <v>0</v>
      </c>
      <c r="ORQ81" s="321">
        <f t="shared" si="261"/>
        <v>0</v>
      </c>
      <c r="ORR81" s="321">
        <f t="shared" si="261"/>
        <v>0</v>
      </c>
      <c r="ORS81" s="321">
        <f t="shared" si="261"/>
        <v>0</v>
      </c>
      <c r="ORT81" s="321">
        <f t="shared" si="261"/>
        <v>0</v>
      </c>
      <c r="ORU81" s="321">
        <f t="shared" si="261"/>
        <v>0</v>
      </c>
      <c r="ORV81" s="321">
        <f t="shared" si="261"/>
        <v>0</v>
      </c>
      <c r="ORW81" s="321">
        <f t="shared" si="261"/>
        <v>0</v>
      </c>
      <c r="ORX81" s="321">
        <f t="shared" si="261"/>
        <v>0</v>
      </c>
      <c r="ORY81" s="321">
        <f t="shared" si="261"/>
        <v>0</v>
      </c>
      <c r="ORZ81" s="321">
        <f t="shared" si="261"/>
        <v>0</v>
      </c>
      <c r="OSA81" s="321">
        <f t="shared" si="261"/>
        <v>0</v>
      </c>
      <c r="OSB81" s="321">
        <f t="shared" si="261"/>
        <v>0</v>
      </c>
      <c r="OSC81" s="321">
        <f t="shared" si="261"/>
        <v>0</v>
      </c>
      <c r="OSD81" s="321">
        <f t="shared" si="261"/>
        <v>0</v>
      </c>
      <c r="OSE81" s="321">
        <f t="shared" si="261"/>
        <v>0</v>
      </c>
      <c r="OSF81" s="321">
        <f t="shared" si="261"/>
        <v>0</v>
      </c>
      <c r="OSG81" s="321">
        <f t="shared" si="261"/>
        <v>0</v>
      </c>
      <c r="OSH81" s="321">
        <f>OSG81*8.5%*12</f>
        <v>0</v>
      </c>
      <c r="OSI81" s="321">
        <f t="shared" si="262"/>
        <v>0</v>
      </c>
      <c r="OSJ81" s="321">
        <f t="shared" si="262"/>
        <v>0</v>
      </c>
      <c r="OSK81" s="321">
        <f t="shared" si="262"/>
        <v>0</v>
      </c>
      <c r="OSL81" s="321">
        <f t="shared" si="262"/>
        <v>0</v>
      </c>
      <c r="OSM81" s="321">
        <f t="shared" si="262"/>
        <v>0</v>
      </c>
      <c r="OSN81" s="321">
        <f t="shared" si="262"/>
        <v>0</v>
      </c>
      <c r="OSO81" s="321">
        <f t="shared" si="262"/>
        <v>0</v>
      </c>
      <c r="OSP81" s="321">
        <f t="shared" si="262"/>
        <v>0</v>
      </c>
      <c r="OSQ81" s="321">
        <f t="shared" si="262"/>
        <v>0</v>
      </c>
      <c r="OSR81" s="321">
        <f t="shared" si="262"/>
        <v>0</v>
      </c>
      <c r="OSS81" s="321">
        <f t="shared" si="262"/>
        <v>0</v>
      </c>
      <c r="OST81" s="321">
        <f t="shared" si="262"/>
        <v>0</v>
      </c>
      <c r="OSU81" s="321">
        <f t="shared" si="262"/>
        <v>0</v>
      </c>
      <c r="OSV81" s="321">
        <f t="shared" si="262"/>
        <v>0</v>
      </c>
      <c r="OSW81" s="321">
        <f t="shared" si="262"/>
        <v>0</v>
      </c>
      <c r="OSX81" s="321">
        <f t="shared" si="262"/>
        <v>0</v>
      </c>
      <c r="OSY81" s="321">
        <f t="shared" si="262"/>
        <v>0</v>
      </c>
      <c r="OSZ81" s="321">
        <f t="shared" si="262"/>
        <v>0</v>
      </c>
      <c r="OTA81" s="321">
        <f t="shared" si="262"/>
        <v>0</v>
      </c>
      <c r="OTB81" s="321">
        <f t="shared" si="262"/>
        <v>0</v>
      </c>
      <c r="OTC81" s="321">
        <f t="shared" si="262"/>
        <v>0</v>
      </c>
      <c r="OTD81" s="321">
        <f t="shared" si="262"/>
        <v>0</v>
      </c>
      <c r="OTE81" s="321">
        <f t="shared" si="262"/>
        <v>0</v>
      </c>
      <c r="OTF81" s="321">
        <f t="shared" si="262"/>
        <v>0</v>
      </c>
      <c r="OTG81" s="321">
        <f t="shared" si="262"/>
        <v>0</v>
      </c>
      <c r="OTH81" s="321">
        <f t="shared" si="262"/>
        <v>0</v>
      </c>
      <c r="OTI81" s="321">
        <f t="shared" si="262"/>
        <v>0</v>
      </c>
      <c r="OTJ81" s="321">
        <f t="shared" si="262"/>
        <v>0</v>
      </c>
      <c r="OTK81" s="321">
        <f t="shared" si="262"/>
        <v>0</v>
      </c>
      <c r="OTL81" s="321">
        <f t="shared" si="262"/>
        <v>0</v>
      </c>
      <c r="OTM81" s="321">
        <f t="shared" si="262"/>
        <v>0</v>
      </c>
      <c r="OTN81" s="321">
        <f t="shared" si="262"/>
        <v>0</v>
      </c>
      <c r="OTO81" s="321">
        <f t="shared" si="262"/>
        <v>0</v>
      </c>
      <c r="OTP81" s="321">
        <f t="shared" si="262"/>
        <v>0</v>
      </c>
      <c r="OTQ81" s="321">
        <f t="shared" si="262"/>
        <v>0</v>
      </c>
      <c r="OTR81" s="321">
        <f t="shared" si="262"/>
        <v>0</v>
      </c>
      <c r="OTS81" s="321">
        <f t="shared" si="262"/>
        <v>0</v>
      </c>
      <c r="OTT81" s="321">
        <f t="shared" si="262"/>
        <v>0</v>
      </c>
      <c r="OTU81" s="321">
        <f t="shared" si="262"/>
        <v>0</v>
      </c>
      <c r="OTV81" s="321">
        <f t="shared" si="262"/>
        <v>0</v>
      </c>
      <c r="OTW81" s="321">
        <f t="shared" si="262"/>
        <v>0</v>
      </c>
      <c r="OTX81" s="321">
        <f t="shared" si="262"/>
        <v>0</v>
      </c>
      <c r="OTY81" s="321">
        <f t="shared" si="262"/>
        <v>0</v>
      </c>
      <c r="OTZ81" s="321">
        <f t="shared" si="262"/>
        <v>0</v>
      </c>
      <c r="OUA81" s="321">
        <f t="shared" si="262"/>
        <v>0</v>
      </c>
      <c r="OUB81" s="321">
        <f t="shared" si="262"/>
        <v>0</v>
      </c>
      <c r="OUC81" s="321">
        <f t="shared" si="262"/>
        <v>0</v>
      </c>
      <c r="OUD81" s="321">
        <f t="shared" si="262"/>
        <v>0</v>
      </c>
      <c r="OUE81" s="321">
        <f t="shared" si="262"/>
        <v>0</v>
      </c>
      <c r="OUF81" s="321">
        <f t="shared" si="262"/>
        <v>0</v>
      </c>
      <c r="OUG81" s="321">
        <f t="shared" si="262"/>
        <v>0</v>
      </c>
      <c r="OUH81" s="321">
        <f t="shared" si="262"/>
        <v>0</v>
      </c>
      <c r="OUI81" s="321">
        <f t="shared" si="262"/>
        <v>0</v>
      </c>
      <c r="OUJ81" s="321">
        <f t="shared" si="262"/>
        <v>0</v>
      </c>
      <c r="OUK81" s="321">
        <f t="shared" si="262"/>
        <v>0</v>
      </c>
      <c r="OUL81" s="321">
        <f t="shared" si="262"/>
        <v>0</v>
      </c>
      <c r="OUM81" s="321">
        <f t="shared" si="262"/>
        <v>0</v>
      </c>
      <c r="OUN81" s="321">
        <f t="shared" si="262"/>
        <v>0</v>
      </c>
      <c r="OUO81" s="321">
        <f t="shared" si="262"/>
        <v>0</v>
      </c>
      <c r="OUP81" s="321">
        <f t="shared" si="262"/>
        <v>0</v>
      </c>
      <c r="OUQ81" s="321">
        <f t="shared" si="262"/>
        <v>0</v>
      </c>
      <c r="OUR81" s="321">
        <f t="shared" si="262"/>
        <v>0</v>
      </c>
      <c r="OUS81" s="321">
        <f t="shared" si="262"/>
        <v>0</v>
      </c>
      <c r="OUT81" s="321">
        <f>OUS81*8.5%*12</f>
        <v>0</v>
      </c>
      <c r="OUU81" s="321">
        <f t="shared" si="263"/>
        <v>0</v>
      </c>
      <c r="OUV81" s="321">
        <f t="shared" si="263"/>
        <v>0</v>
      </c>
      <c r="OUW81" s="321">
        <f t="shared" si="263"/>
        <v>0</v>
      </c>
      <c r="OUX81" s="321">
        <f t="shared" si="263"/>
        <v>0</v>
      </c>
      <c r="OUY81" s="321">
        <f t="shared" si="263"/>
        <v>0</v>
      </c>
      <c r="OUZ81" s="321">
        <f t="shared" si="263"/>
        <v>0</v>
      </c>
      <c r="OVA81" s="321">
        <f t="shared" si="263"/>
        <v>0</v>
      </c>
      <c r="OVB81" s="321">
        <f t="shared" si="263"/>
        <v>0</v>
      </c>
      <c r="OVC81" s="321">
        <f t="shared" si="263"/>
        <v>0</v>
      </c>
      <c r="OVD81" s="321">
        <f t="shared" si="263"/>
        <v>0</v>
      </c>
      <c r="OVE81" s="321">
        <f t="shared" si="263"/>
        <v>0</v>
      </c>
      <c r="OVF81" s="321">
        <f t="shared" si="263"/>
        <v>0</v>
      </c>
      <c r="OVG81" s="321">
        <f t="shared" si="263"/>
        <v>0</v>
      </c>
      <c r="OVH81" s="321">
        <f t="shared" si="263"/>
        <v>0</v>
      </c>
      <c r="OVI81" s="321">
        <f t="shared" si="263"/>
        <v>0</v>
      </c>
      <c r="OVJ81" s="321">
        <f t="shared" si="263"/>
        <v>0</v>
      </c>
      <c r="OVK81" s="321">
        <f t="shared" si="263"/>
        <v>0</v>
      </c>
      <c r="OVL81" s="321">
        <f t="shared" si="263"/>
        <v>0</v>
      </c>
      <c r="OVM81" s="321">
        <f t="shared" si="263"/>
        <v>0</v>
      </c>
      <c r="OVN81" s="321">
        <f t="shared" si="263"/>
        <v>0</v>
      </c>
      <c r="OVO81" s="321">
        <f t="shared" si="263"/>
        <v>0</v>
      </c>
      <c r="OVP81" s="321">
        <f t="shared" si="263"/>
        <v>0</v>
      </c>
      <c r="OVQ81" s="321">
        <f t="shared" si="263"/>
        <v>0</v>
      </c>
      <c r="OVR81" s="321">
        <f t="shared" si="263"/>
        <v>0</v>
      </c>
      <c r="OVS81" s="321">
        <f t="shared" si="263"/>
        <v>0</v>
      </c>
      <c r="OVT81" s="321">
        <f t="shared" si="263"/>
        <v>0</v>
      </c>
      <c r="OVU81" s="321">
        <f t="shared" si="263"/>
        <v>0</v>
      </c>
      <c r="OVV81" s="321">
        <f t="shared" si="263"/>
        <v>0</v>
      </c>
      <c r="OVW81" s="321">
        <f t="shared" si="263"/>
        <v>0</v>
      </c>
      <c r="OVX81" s="321">
        <f t="shared" si="263"/>
        <v>0</v>
      </c>
      <c r="OVY81" s="321">
        <f t="shared" si="263"/>
        <v>0</v>
      </c>
      <c r="OVZ81" s="321">
        <f t="shared" si="263"/>
        <v>0</v>
      </c>
      <c r="OWA81" s="321">
        <f t="shared" si="263"/>
        <v>0</v>
      </c>
      <c r="OWB81" s="321">
        <f t="shared" si="263"/>
        <v>0</v>
      </c>
      <c r="OWC81" s="321">
        <f t="shared" si="263"/>
        <v>0</v>
      </c>
      <c r="OWD81" s="321">
        <f t="shared" si="263"/>
        <v>0</v>
      </c>
      <c r="OWE81" s="321">
        <f t="shared" si="263"/>
        <v>0</v>
      </c>
      <c r="OWF81" s="321">
        <f t="shared" si="263"/>
        <v>0</v>
      </c>
      <c r="OWG81" s="321">
        <f t="shared" si="263"/>
        <v>0</v>
      </c>
      <c r="OWH81" s="321">
        <f t="shared" si="263"/>
        <v>0</v>
      </c>
      <c r="OWI81" s="321">
        <f t="shared" si="263"/>
        <v>0</v>
      </c>
      <c r="OWJ81" s="321">
        <f t="shared" si="263"/>
        <v>0</v>
      </c>
      <c r="OWK81" s="321">
        <f t="shared" si="263"/>
        <v>0</v>
      </c>
      <c r="OWL81" s="321">
        <f t="shared" si="263"/>
        <v>0</v>
      </c>
      <c r="OWM81" s="321">
        <f t="shared" si="263"/>
        <v>0</v>
      </c>
      <c r="OWN81" s="321">
        <f t="shared" si="263"/>
        <v>0</v>
      </c>
      <c r="OWO81" s="321">
        <f t="shared" si="263"/>
        <v>0</v>
      </c>
      <c r="OWP81" s="321">
        <f t="shared" si="263"/>
        <v>0</v>
      </c>
      <c r="OWQ81" s="321">
        <f t="shared" si="263"/>
        <v>0</v>
      </c>
      <c r="OWR81" s="321">
        <f t="shared" si="263"/>
        <v>0</v>
      </c>
      <c r="OWS81" s="321">
        <f t="shared" si="263"/>
        <v>0</v>
      </c>
      <c r="OWT81" s="321">
        <f t="shared" si="263"/>
        <v>0</v>
      </c>
      <c r="OWU81" s="321">
        <f t="shared" si="263"/>
        <v>0</v>
      </c>
      <c r="OWV81" s="321">
        <f t="shared" si="263"/>
        <v>0</v>
      </c>
      <c r="OWW81" s="321">
        <f t="shared" si="263"/>
        <v>0</v>
      </c>
      <c r="OWX81" s="321">
        <f t="shared" si="263"/>
        <v>0</v>
      </c>
      <c r="OWY81" s="321">
        <f t="shared" si="263"/>
        <v>0</v>
      </c>
      <c r="OWZ81" s="321">
        <f t="shared" si="263"/>
        <v>0</v>
      </c>
      <c r="OXA81" s="321">
        <f t="shared" si="263"/>
        <v>0</v>
      </c>
      <c r="OXB81" s="321">
        <f t="shared" si="263"/>
        <v>0</v>
      </c>
      <c r="OXC81" s="321">
        <f t="shared" si="263"/>
        <v>0</v>
      </c>
      <c r="OXD81" s="321">
        <f t="shared" si="263"/>
        <v>0</v>
      </c>
      <c r="OXE81" s="321">
        <f t="shared" si="263"/>
        <v>0</v>
      </c>
      <c r="OXF81" s="321">
        <f>OXE81*8.5%*12</f>
        <v>0</v>
      </c>
      <c r="OXG81" s="321">
        <f t="shared" si="264"/>
        <v>0</v>
      </c>
      <c r="OXH81" s="321">
        <f t="shared" si="264"/>
        <v>0</v>
      </c>
      <c r="OXI81" s="321">
        <f t="shared" si="264"/>
        <v>0</v>
      </c>
      <c r="OXJ81" s="321">
        <f t="shared" si="264"/>
        <v>0</v>
      </c>
      <c r="OXK81" s="321">
        <f t="shared" si="264"/>
        <v>0</v>
      </c>
      <c r="OXL81" s="321">
        <f t="shared" si="264"/>
        <v>0</v>
      </c>
      <c r="OXM81" s="321">
        <f t="shared" si="264"/>
        <v>0</v>
      </c>
      <c r="OXN81" s="321">
        <f t="shared" si="264"/>
        <v>0</v>
      </c>
      <c r="OXO81" s="321">
        <f t="shared" si="264"/>
        <v>0</v>
      </c>
      <c r="OXP81" s="321">
        <f t="shared" si="264"/>
        <v>0</v>
      </c>
      <c r="OXQ81" s="321">
        <f t="shared" si="264"/>
        <v>0</v>
      </c>
      <c r="OXR81" s="321">
        <f t="shared" si="264"/>
        <v>0</v>
      </c>
      <c r="OXS81" s="321">
        <f t="shared" si="264"/>
        <v>0</v>
      </c>
      <c r="OXT81" s="321">
        <f t="shared" si="264"/>
        <v>0</v>
      </c>
      <c r="OXU81" s="321">
        <f t="shared" si="264"/>
        <v>0</v>
      </c>
      <c r="OXV81" s="321">
        <f t="shared" si="264"/>
        <v>0</v>
      </c>
      <c r="OXW81" s="321">
        <f t="shared" si="264"/>
        <v>0</v>
      </c>
      <c r="OXX81" s="321">
        <f t="shared" si="264"/>
        <v>0</v>
      </c>
      <c r="OXY81" s="321">
        <f t="shared" si="264"/>
        <v>0</v>
      </c>
      <c r="OXZ81" s="321">
        <f t="shared" si="264"/>
        <v>0</v>
      </c>
      <c r="OYA81" s="321">
        <f t="shared" si="264"/>
        <v>0</v>
      </c>
      <c r="OYB81" s="321">
        <f t="shared" si="264"/>
        <v>0</v>
      </c>
      <c r="OYC81" s="321">
        <f t="shared" si="264"/>
        <v>0</v>
      </c>
      <c r="OYD81" s="321">
        <f t="shared" si="264"/>
        <v>0</v>
      </c>
      <c r="OYE81" s="321">
        <f t="shared" si="264"/>
        <v>0</v>
      </c>
      <c r="OYF81" s="321">
        <f t="shared" si="264"/>
        <v>0</v>
      </c>
      <c r="OYG81" s="321">
        <f t="shared" si="264"/>
        <v>0</v>
      </c>
      <c r="OYH81" s="321">
        <f t="shared" si="264"/>
        <v>0</v>
      </c>
      <c r="OYI81" s="321">
        <f t="shared" si="264"/>
        <v>0</v>
      </c>
      <c r="OYJ81" s="321">
        <f t="shared" si="264"/>
        <v>0</v>
      </c>
      <c r="OYK81" s="321">
        <f t="shared" si="264"/>
        <v>0</v>
      </c>
      <c r="OYL81" s="321">
        <f t="shared" si="264"/>
        <v>0</v>
      </c>
      <c r="OYM81" s="321">
        <f t="shared" si="264"/>
        <v>0</v>
      </c>
      <c r="OYN81" s="321">
        <f t="shared" si="264"/>
        <v>0</v>
      </c>
      <c r="OYO81" s="321">
        <f t="shared" si="264"/>
        <v>0</v>
      </c>
      <c r="OYP81" s="321">
        <f t="shared" si="264"/>
        <v>0</v>
      </c>
      <c r="OYQ81" s="321">
        <f t="shared" si="264"/>
        <v>0</v>
      </c>
      <c r="OYR81" s="321">
        <f t="shared" si="264"/>
        <v>0</v>
      </c>
      <c r="OYS81" s="321">
        <f t="shared" si="264"/>
        <v>0</v>
      </c>
      <c r="OYT81" s="321">
        <f t="shared" si="264"/>
        <v>0</v>
      </c>
      <c r="OYU81" s="321">
        <f t="shared" si="264"/>
        <v>0</v>
      </c>
      <c r="OYV81" s="321">
        <f t="shared" si="264"/>
        <v>0</v>
      </c>
      <c r="OYW81" s="321">
        <f t="shared" si="264"/>
        <v>0</v>
      </c>
      <c r="OYX81" s="321">
        <f t="shared" si="264"/>
        <v>0</v>
      </c>
      <c r="OYY81" s="321">
        <f t="shared" si="264"/>
        <v>0</v>
      </c>
      <c r="OYZ81" s="321">
        <f t="shared" si="264"/>
        <v>0</v>
      </c>
      <c r="OZA81" s="321">
        <f t="shared" si="264"/>
        <v>0</v>
      </c>
      <c r="OZB81" s="321">
        <f t="shared" si="264"/>
        <v>0</v>
      </c>
      <c r="OZC81" s="321">
        <f t="shared" si="264"/>
        <v>0</v>
      </c>
      <c r="OZD81" s="321">
        <f t="shared" si="264"/>
        <v>0</v>
      </c>
      <c r="OZE81" s="321">
        <f t="shared" si="264"/>
        <v>0</v>
      </c>
      <c r="OZF81" s="321">
        <f t="shared" si="264"/>
        <v>0</v>
      </c>
      <c r="OZG81" s="321">
        <f t="shared" si="264"/>
        <v>0</v>
      </c>
      <c r="OZH81" s="321">
        <f t="shared" si="264"/>
        <v>0</v>
      </c>
      <c r="OZI81" s="321">
        <f t="shared" si="264"/>
        <v>0</v>
      </c>
      <c r="OZJ81" s="321">
        <f t="shared" si="264"/>
        <v>0</v>
      </c>
      <c r="OZK81" s="321">
        <f t="shared" si="264"/>
        <v>0</v>
      </c>
      <c r="OZL81" s="321">
        <f t="shared" si="264"/>
        <v>0</v>
      </c>
      <c r="OZM81" s="321">
        <f t="shared" si="264"/>
        <v>0</v>
      </c>
      <c r="OZN81" s="321">
        <f t="shared" si="264"/>
        <v>0</v>
      </c>
      <c r="OZO81" s="321">
        <f t="shared" si="264"/>
        <v>0</v>
      </c>
      <c r="OZP81" s="321">
        <f t="shared" si="264"/>
        <v>0</v>
      </c>
      <c r="OZQ81" s="321">
        <f t="shared" si="264"/>
        <v>0</v>
      </c>
      <c r="OZR81" s="321">
        <f>OZQ81*8.5%*12</f>
        <v>0</v>
      </c>
      <c r="OZS81" s="321">
        <f t="shared" si="265"/>
        <v>0</v>
      </c>
      <c r="OZT81" s="321">
        <f t="shared" si="265"/>
        <v>0</v>
      </c>
      <c r="OZU81" s="321">
        <f t="shared" si="265"/>
        <v>0</v>
      </c>
      <c r="OZV81" s="321">
        <f t="shared" si="265"/>
        <v>0</v>
      </c>
      <c r="OZW81" s="321">
        <f t="shared" si="265"/>
        <v>0</v>
      </c>
      <c r="OZX81" s="321">
        <f t="shared" si="265"/>
        <v>0</v>
      </c>
      <c r="OZY81" s="321">
        <f t="shared" si="265"/>
        <v>0</v>
      </c>
      <c r="OZZ81" s="321">
        <f t="shared" si="265"/>
        <v>0</v>
      </c>
      <c r="PAA81" s="321">
        <f t="shared" si="265"/>
        <v>0</v>
      </c>
      <c r="PAB81" s="321">
        <f t="shared" si="265"/>
        <v>0</v>
      </c>
      <c r="PAC81" s="321">
        <f t="shared" si="265"/>
        <v>0</v>
      </c>
      <c r="PAD81" s="321">
        <f t="shared" si="265"/>
        <v>0</v>
      </c>
      <c r="PAE81" s="321">
        <f t="shared" si="265"/>
        <v>0</v>
      </c>
      <c r="PAF81" s="321">
        <f t="shared" si="265"/>
        <v>0</v>
      </c>
      <c r="PAG81" s="321">
        <f t="shared" si="265"/>
        <v>0</v>
      </c>
      <c r="PAH81" s="321">
        <f t="shared" si="265"/>
        <v>0</v>
      </c>
      <c r="PAI81" s="321">
        <f t="shared" si="265"/>
        <v>0</v>
      </c>
      <c r="PAJ81" s="321">
        <f t="shared" si="265"/>
        <v>0</v>
      </c>
      <c r="PAK81" s="321">
        <f t="shared" si="265"/>
        <v>0</v>
      </c>
      <c r="PAL81" s="321">
        <f t="shared" si="265"/>
        <v>0</v>
      </c>
      <c r="PAM81" s="321">
        <f t="shared" si="265"/>
        <v>0</v>
      </c>
      <c r="PAN81" s="321">
        <f t="shared" si="265"/>
        <v>0</v>
      </c>
      <c r="PAO81" s="321">
        <f t="shared" si="265"/>
        <v>0</v>
      </c>
      <c r="PAP81" s="321">
        <f t="shared" si="265"/>
        <v>0</v>
      </c>
      <c r="PAQ81" s="321">
        <f t="shared" si="265"/>
        <v>0</v>
      </c>
      <c r="PAR81" s="321">
        <f t="shared" si="265"/>
        <v>0</v>
      </c>
      <c r="PAS81" s="321">
        <f t="shared" si="265"/>
        <v>0</v>
      </c>
      <c r="PAT81" s="321">
        <f t="shared" si="265"/>
        <v>0</v>
      </c>
      <c r="PAU81" s="321">
        <f t="shared" si="265"/>
        <v>0</v>
      </c>
      <c r="PAV81" s="321">
        <f t="shared" si="265"/>
        <v>0</v>
      </c>
      <c r="PAW81" s="321">
        <f t="shared" si="265"/>
        <v>0</v>
      </c>
      <c r="PAX81" s="321">
        <f t="shared" si="265"/>
        <v>0</v>
      </c>
      <c r="PAY81" s="321">
        <f t="shared" si="265"/>
        <v>0</v>
      </c>
      <c r="PAZ81" s="321">
        <f t="shared" si="265"/>
        <v>0</v>
      </c>
      <c r="PBA81" s="321">
        <f t="shared" si="265"/>
        <v>0</v>
      </c>
      <c r="PBB81" s="321">
        <f t="shared" si="265"/>
        <v>0</v>
      </c>
      <c r="PBC81" s="321">
        <f t="shared" si="265"/>
        <v>0</v>
      </c>
      <c r="PBD81" s="321">
        <f t="shared" si="265"/>
        <v>0</v>
      </c>
      <c r="PBE81" s="321">
        <f t="shared" si="265"/>
        <v>0</v>
      </c>
      <c r="PBF81" s="321">
        <f t="shared" si="265"/>
        <v>0</v>
      </c>
      <c r="PBG81" s="321">
        <f t="shared" si="265"/>
        <v>0</v>
      </c>
      <c r="PBH81" s="321">
        <f t="shared" si="265"/>
        <v>0</v>
      </c>
      <c r="PBI81" s="321">
        <f t="shared" si="265"/>
        <v>0</v>
      </c>
      <c r="PBJ81" s="321">
        <f t="shared" si="265"/>
        <v>0</v>
      </c>
      <c r="PBK81" s="321">
        <f t="shared" si="265"/>
        <v>0</v>
      </c>
      <c r="PBL81" s="321">
        <f t="shared" si="265"/>
        <v>0</v>
      </c>
      <c r="PBM81" s="321">
        <f t="shared" si="265"/>
        <v>0</v>
      </c>
      <c r="PBN81" s="321">
        <f t="shared" si="265"/>
        <v>0</v>
      </c>
      <c r="PBO81" s="321">
        <f t="shared" si="265"/>
        <v>0</v>
      </c>
      <c r="PBP81" s="321">
        <f t="shared" si="265"/>
        <v>0</v>
      </c>
      <c r="PBQ81" s="321">
        <f t="shared" si="265"/>
        <v>0</v>
      </c>
      <c r="PBR81" s="321">
        <f t="shared" si="265"/>
        <v>0</v>
      </c>
      <c r="PBS81" s="321">
        <f t="shared" si="265"/>
        <v>0</v>
      </c>
      <c r="PBT81" s="321">
        <f t="shared" si="265"/>
        <v>0</v>
      </c>
      <c r="PBU81" s="321">
        <f t="shared" si="265"/>
        <v>0</v>
      </c>
      <c r="PBV81" s="321">
        <f t="shared" si="265"/>
        <v>0</v>
      </c>
      <c r="PBW81" s="321">
        <f t="shared" si="265"/>
        <v>0</v>
      </c>
      <c r="PBX81" s="321">
        <f t="shared" si="265"/>
        <v>0</v>
      </c>
      <c r="PBY81" s="321">
        <f t="shared" si="265"/>
        <v>0</v>
      </c>
      <c r="PBZ81" s="321">
        <f t="shared" si="265"/>
        <v>0</v>
      </c>
      <c r="PCA81" s="321">
        <f t="shared" si="265"/>
        <v>0</v>
      </c>
      <c r="PCB81" s="321">
        <f t="shared" si="265"/>
        <v>0</v>
      </c>
      <c r="PCC81" s="321">
        <f t="shared" si="265"/>
        <v>0</v>
      </c>
      <c r="PCD81" s="321">
        <f>PCC81*8.5%*12</f>
        <v>0</v>
      </c>
      <c r="PCE81" s="321">
        <f t="shared" si="266"/>
        <v>0</v>
      </c>
      <c r="PCF81" s="321">
        <f t="shared" si="266"/>
        <v>0</v>
      </c>
      <c r="PCG81" s="321">
        <f t="shared" si="266"/>
        <v>0</v>
      </c>
      <c r="PCH81" s="321">
        <f t="shared" si="266"/>
        <v>0</v>
      </c>
      <c r="PCI81" s="321">
        <f t="shared" si="266"/>
        <v>0</v>
      </c>
      <c r="PCJ81" s="321">
        <f t="shared" si="266"/>
        <v>0</v>
      </c>
      <c r="PCK81" s="321">
        <f t="shared" si="266"/>
        <v>0</v>
      </c>
      <c r="PCL81" s="321">
        <f t="shared" si="266"/>
        <v>0</v>
      </c>
      <c r="PCM81" s="321">
        <f t="shared" si="266"/>
        <v>0</v>
      </c>
      <c r="PCN81" s="321">
        <f t="shared" si="266"/>
        <v>0</v>
      </c>
      <c r="PCO81" s="321">
        <f t="shared" si="266"/>
        <v>0</v>
      </c>
      <c r="PCP81" s="321">
        <f t="shared" si="266"/>
        <v>0</v>
      </c>
      <c r="PCQ81" s="321">
        <f t="shared" si="266"/>
        <v>0</v>
      </c>
      <c r="PCR81" s="321">
        <f t="shared" si="266"/>
        <v>0</v>
      </c>
      <c r="PCS81" s="321">
        <f t="shared" si="266"/>
        <v>0</v>
      </c>
      <c r="PCT81" s="321">
        <f t="shared" si="266"/>
        <v>0</v>
      </c>
      <c r="PCU81" s="321">
        <f t="shared" si="266"/>
        <v>0</v>
      </c>
      <c r="PCV81" s="321">
        <f t="shared" si="266"/>
        <v>0</v>
      </c>
      <c r="PCW81" s="321">
        <f t="shared" si="266"/>
        <v>0</v>
      </c>
      <c r="PCX81" s="321">
        <f t="shared" si="266"/>
        <v>0</v>
      </c>
      <c r="PCY81" s="321">
        <f t="shared" si="266"/>
        <v>0</v>
      </c>
      <c r="PCZ81" s="321">
        <f t="shared" si="266"/>
        <v>0</v>
      </c>
      <c r="PDA81" s="321">
        <f t="shared" si="266"/>
        <v>0</v>
      </c>
      <c r="PDB81" s="321">
        <f t="shared" si="266"/>
        <v>0</v>
      </c>
      <c r="PDC81" s="321">
        <f t="shared" si="266"/>
        <v>0</v>
      </c>
      <c r="PDD81" s="321">
        <f t="shared" si="266"/>
        <v>0</v>
      </c>
      <c r="PDE81" s="321">
        <f t="shared" si="266"/>
        <v>0</v>
      </c>
      <c r="PDF81" s="321">
        <f t="shared" si="266"/>
        <v>0</v>
      </c>
      <c r="PDG81" s="321">
        <f t="shared" si="266"/>
        <v>0</v>
      </c>
      <c r="PDH81" s="321">
        <f t="shared" si="266"/>
        <v>0</v>
      </c>
      <c r="PDI81" s="321">
        <f t="shared" si="266"/>
        <v>0</v>
      </c>
      <c r="PDJ81" s="321">
        <f t="shared" si="266"/>
        <v>0</v>
      </c>
      <c r="PDK81" s="321">
        <f t="shared" si="266"/>
        <v>0</v>
      </c>
      <c r="PDL81" s="321">
        <f t="shared" si="266"/>
        <v>0</v>
      </c>
      <c r="PDM81" s="321">
        <f t="shared" si="266"/>
        <v>0</v>
      </c>
      <c r="PDN81" s="321">
        <f t="shared" si="266"/>
        <v>0</v>
      </c>
      <c r="PDO81" s="321">
        <f t="shared" si="266"/>
        <v>0</v>
      </c>
      <c r="PDP81" s="321">
        <f t="shared" si="266"/>
        <v>0</v>
      </c>
      <c r="PDQ81" s="321">
        <f t="shared" si="266"/>
        <v>0</v>
      </c>
      <c r="PDR81" s="321">
        <f t="shared" si="266"/>
        <v>0</v>
      </c>
      <c r="PDS81" s="321">
        <f t="shared" si="266"/>
        <v>0</v>
      </c>
      <c r="PDT81" s="321">
        <f t="shared" si="266"/>
        <v>0</v>
      </c>
      <c r="PDU81" s="321">
        <f t="shared" si="266"/>
        <v>0</v>
      </c>
      <c r="PDV81" s="321">
        <f t="shared" si="266"/>
        <v>0</v>
      </c>
      <c r="PDW81" s="321">
        <f t="shared" si="266"/>
        <v>0</v>
      </c>
      <c r="PDX81" s="321">
        <f t="shared" si="266"/>
        <v>0</v>
      </c>
      <c r="PDY81" s="321">
        <f t="shared" si="266"/>
        <v>0</v>
      </c>
      <c r="PDZ81" s="321">
        <f t="shared" si="266"/>
        <v>0</v>
      </c>
      <c r="PEA81" s="321">
        <f t="shared" si="266"/>
        <v>0</v>
      </c>
      <c r="PEB81" s="321">
        <f t="shared" si="266"/>
        <v>0</v>
      </c>
      <c r="PEC81" s="321">
        <f t="shared" si="266"/>
        <v>0</v>
      </c>
      <c r="PED81" s="321">
        <f t="shared" si="266"/>
        <v>0</v>
      </c>
      <c r="PEE81" s="321">
        <f t="shared" si="266"/>
        <v>0</v>
      </c>
      <c r="PEF81" s="321">
        <f t="shared" si="266"/>
        <v>0</v>
      </c>
      <c r="PEG81" s="321">
        <f t="shared" si="266"/>
        <v>0</v>
      </c>
      <c r="PEH81" s="321">
        <f t="shared" si="266"/>
        <v>0</v>
      </c>
      <c r="PEI81" s="321">
        <f t="shared" si="266"/>
        <v>0</v>
      </c>
      <c r="PEJ81" s="321">
        <f t="shared" si="266"/>
        <v>0</v>
      </c>
      <c r="PEK81" s="321">
        <f t="shared" si="266"/>
        <v>0</v>
      </c>
      <c r="PEL81" s="321">
        <f t="shared" si="266"/>
        <v>0</v>
      </c>
      <c r="PEM81" s="321">
        <f t="shared" si="266"/>
        <v>0</v>
      </c>
      <c r="PEN81" s="321">
        <f t="shared" si="266"/>
        <v>0</v>
      </c>
      <c r="PEO81" s="321">
        <f t="shared" si="266"/>
        <v>0</v>
      </c>
      <c r="PEP81" s="321">
        <f>PEO81*8.5%*12</f>
        <v>0</v>
      </c>
      <c r="PEQ81" s="321">
        <f t="shared" si="267"/>
        <v>0</v>
      </c>
      <c r="PER81" s="321">
        <f t="shared" si="267"/>
        <v>0</v>
      </c>
      <c r="PES81" s="321">
        <f t="shared" si="267"/>
        <v>0</v>
      </c>
      <c r="PET81" s="321">
        <f t="shared" si="267"/>
        <v>0</v>
      </c>
      <c r="PEU81" s="321">
        <f t="shared" si="267"/>
        <v>0</v>
      </c>
      <c r="PEV81" s="321">
        <f t="shared" si="267"/>
        <v>0</v>
      </c>
      <c r="PEW81" s="321">
        <f t="shared" si="267"/>
        <v>0</v>
      </c>
      <c r="PEX81" s="321">
        <f t="shared" si="267"/>
        <v>0</v>
      </c>
      <c r="PEY81" s="321">
        <f t="shared" si="267"/>
        <v>0</v>
      </c>
      <c r="PEZ81" s="321">
        <f t="shared" si="267"/>
        <v>0</v>
      </c>
      <c r="PFA81" s="321">
        <f t="shared" si="267"/>
        <v>0</v>
      </c>
      <c r="PFB81" s="321">
        <f t="shared" si="267"/>
        <v>0</v>
      </c>
      <c r="PFC81" s="321">
        <f t="shared" si="267"/>
        <v>0</v>
      </c>
      <c r="PFD81" s="321">
        <f t="shared" si="267"/>
        <v>0</v>
      </c>
      <c r="PFE81" s="321">
        <f t="shared" si="267"/>
        <v>0</v>
      </c>
      <c r="PFF81" s="321">
        <f t="shared" si="267"/>
        <v>0</v>
      </c>
      <c r="PFG81" s="321">
        <f t="shared" si="267"/>
        <v>0</v>
      </c>
      <c r="PFH81" s="321">
        <f t="shared" si="267"/>
        <v>0</v>
      </c>
      <c r="PFI81" s="321">
        <f t="shared" si="267"/>
        <v>0</v>
      </c>
      <c r="PFJ81" s="321">
        <f t="shared" si="267"/>
        <v>0</v>
      </c>
      <c r="PFK81" s="321">
        <f t="shared" si="267"/>
        <v>0</v>
      </c>
      <c r="PFL81" s="321">
        <f t="shared" si="267"/>
        <v>0</v>
      </c>
      <c r="PFM81" s="321">
        <f t="shared" si="267"/>
        <v>0</v>
      </c>
      <c r="PFN81" s="321">
        <f t="shared" si="267"/>
        <v>0</v>
      </c>
      <c r="PFO81" s="321">
        <f t="shared" si="267"/>
        <v>0</v>
      </c>
      <c r="PFP81" s="321">
        <f t="shared" si="267"/>
        <v>0</v>
      </c>
      <c r="PFQ81" s="321">
        <f t="shared" si="267"/>
        <v>0</v>
      </c>
      <c r="PFR81" s="321">
        <f t="shared" si="267"/>
        <v>0</v>
      </c>
      <c r="PFS81" s="321">
        <f t="shared" si="267"/>
        <v>0</v>
      </c>
      <c r="PFT81" s="321">
        <f t="shared" si="267"/>
        <v>0</v>
      </c>
      <c r="PFU81" s="321">
        <f t="shared" si="267"/>
        <v>0</v>
      </c>
      <c r="PFV81" s="321">
        <f t="shared" si="267"/>
        <v>0</v>
      </c>
      <c r="PFW81" s="321">
        <f t="shared" si="267"/>
        <v>0</v>
      </c>
      <c r="PFX81" s="321">
        <f t="shared" si="267"/>
        <v>0</v>
      </c>
      <c r="PFY81" s="321">
        <f t="shared" si="267"/>
        <v>0</v>
      </c>
      <c r="PFZ81" s="321">
        <f t="shared" si="267"/>
        <v>0</v>
      </c>
      <c r="PGA81" s="321">
        <f t="shared" si="267"/>
        <v>0</v>
      </c>
      <c r="PGB81" s="321">
        <f t="shared" si="267"/>
        <v>0</v>
      </c>
      <c r="PGC81" s="321">
        <f t="shared" si="267"/>
        <v>0</v>
      </c>
      <c r="PGD81" s="321">
        <f t="shared" si="267"/>
        <v>0</v>
      </c>
      <c r="PGE81" s="321">
        <f t="shared" si="267"/>
        <v>0</v>
      </c>
      <c r="PGF81" s="321">
        <f t="shared" si="267"/>
        <v>0</v>
      </c>
      <c r="PGG81" s="321">
        <f t="shared" si="267"/>
        <v>0</v>
      </c>
      <c r="PGH81" s="321">
        <f t="shared" si="267"/>
        <v>0</v>
      </c>
      <c r="PGI81" s="321">
        <f t="shared" si="267"/>
        <v>0</v>
      </c>
      <c r="PGJ81" s="321">
        <f t="shared" si="267"/>
        <v>0</v>
      </c>
      <c r="PGK81" s="321">
        <f t="shared" si="267"/>
        <v>0</v>
      </c>
      <c r="PGL81" s="321">
        <f t="shared" si="267"/>
        <v>0</v>
      </c>
      <c r="PGM81" s="321">
        <f t="shared" si="267"/>
        <v>0</v>
      </c>
      <c r="PGN81" s="321">
        <f t="shared" si="267"/>
        <v>0</v>
      </c>
      <c r="PGO81" s="321">
        <f t="shared" si="267"/>
        <v>0</v>
      </c>
      <c r="PGP81" s="321">
        <f t="shared" si="267"/>
        <v>0</v>
      </c>
      <c r="PGQ81" s="321">
        <f t="shared" si="267"/>
        <v>0</v>
      </c>
      <c r="PGR81" s="321">
        <f t="shared" si="267"/>
        <v>0</v>
      </c>
      <c r="PGS81" s="321">
        <f t="shared" si="267"/>
        <v>0</v>
      </c>
      <c r="PGT81" s="321">
        <f t="shared" si="267"/>
        <v>0</v>
      </c>
      <c r="PGU81" s="321">
        <f t="shared" si="267"/>
        <v>0</v>
      </c>
      <c r="PGV81" s="321">
        <f t="shared" si="267"/>
        <v>0</v>
      </c>
      <c r="PGW81" s="321">
        <f t="shared" si="267"/>
        <v>0</v>
      </c>
      <c r="PGX81" s="321">
        <f t="shared" si="267"/>
        <v>0</v>
      </c>
      <c r="PGY81" s="321">
        <f t="shared" si="267"/>
        <v>0</v>
      </c>
      <c r="PGZ81" s="321">
        <f t="shared" si="267"/>
        <v>0</v>
      </c>
      <c r="PHA81" s="321">
        <f t="shared" si="267"/>
        <v>0</v>
      </c>
      <c r="PHB81" s="321">
        <f>PHA81*8.5%*12</f>
        <v>0</v>
      </c>
      <c r="PHC81" s="321">
        <f t="shared" si="268"/>
        <v>0</v>
      </c>
      <c r="PHD81" s="321">
        <f t="shared" si="268"/>
        <v>0</v>
      </c>
      <c r="PHE81" s="321">
        <f t="shared" si="268"/>
        <v>0</v>
      </c>
      <c r="PHF81" s="321">
        <f t="shared" si="268"/>
        <v>0</v>
      </c>
      <c r="PHG81" s="321">
        <f t="shared" si="268"/>
        <v>0</v>
      </c>
      <c r="PHH81" s="321">
        <f t="shared" si="268"/>
        <v>0</v>
      </c>
      <c r="PHI81" s="321">
        <f t="shared" si="268"/>
        <v>0</v>
      </c>
      <c r="PHJ81" s="321">
        <f t="shared" si="268"/>
        <v>0</v>
      </c>
      <c r="PHK81" s="321">
        <f t="shared" si="268"/>
        <v>0</v>
      </c>
      <c r="PHL81" s="321">
        <f t="shared" si="268"/>
        <v>0</v>
      </c>
      <c r="PHM81" s="321">
        <f t="shared" si="268"/>
        <v>0</v>
      </c>
      <c r="PHN81" s="321">
        <f t="shared" si="268"/>
        <v>0</v>
      </c>
      <c r="PHO81" s="321">
        <f t="shared" si="268"/>
        <v>0</v>
      </c>
      <c r="PHP81" s="321">
        <f t="shared" si="268"/>
        <v>0</v>
      </c>
      <c r="PHQ81" s="321">
        <f t="shared" si="268"/>
        <v>0</v>
      </c>
      <c r="PHR81" s="321">
        <f t="shared" si="268"/>
        <v>0</v>
      </c>
      <c r="PHS81" s="321">
        <f t="shared" si="268"/>
        <v>0</v>
      </c>
      <c r="PHT81" s="321">
        <f t="shared" si="268"/>
        <v>0</v>
      </c>
      <c r="PHU81" s="321">
        <f t="shared" si="268"/>
        <v>0</v>
      </c>
      <c r="PHV81" s="321">
        <f t="shared" si="268"/>
        <v>0</v>
      </c>
      <c r="PHW81" s="321">
        <f t="shared" si="268"/>
        <v>0</v>
      </c>
      <c r="PHX81" s="321">
        <f t="shared" si="268"/>
        <v>0</v>
      </c>
      <c r="PHY81" s="321">
        <f t="shared" si="268"/>
        <v>0</v>
      </c>
      <c r="PHZ81" s="321">
        <f t="shared" si="268"/>
        <v>0</v>
      </c>
      <c r="PIA81" s="321">
        <f t="shared" si="268"/>
        <v>0</v>
      </c>
      <c r="PIB81" s="321">
        <f t="shared" si="268"/>
        <v>0</v>
      </c>
      <c r="PIC81" s="321">
        <f t="shared" si="268"/>
        <v>0</v>
      </c>
      <c r="PID81" s="321">
        <f t="shared" si="268"/>
        <v>0</v>
      </c>
      <c r="PIE81" s="321">
        <f t="shared" si="268"/>
        <v>0</v>
      </c>
      <c r="PIF81" s="321">
        <f t="shared" si="268"/>
        <v>0</v>
      </c>
      <c r="PIG81" s="321">
        <f t="shared" si="268"/>
        <v>0</v>
      </c>
      <c r="PIH81" s="321">
        <f t="shared" si="268"/>
        <v>0</v>
      </c>
      <c r="PII81" s="321">
        <f t="shared" si="268"/>
        <v>0</v>
      </c>
      <c r="PIJ81" s="321">
        <f t="shared" si="268"/>
        <v>0</v>
      </c>
      <c r="PIK81" s="321">
        <f t="shared" si="268"/>
        <v>0</v>
      </c>
      <c r="PIL81" s="321">
        <f t="shared" si="268"/>
        <v>0</v>
      </c>
      <c r="PIM81" s="321">
        <f t="shared" si="268"/>
        <v>0</v>
      </c>
      <c r="PIN81" s="321">
        <f t="shared" si="268"/>
        <v>0</v>
      </c>
      <c r="PIO81" s="321">
        <f t="shared" si="268"/>
        <v>0</v>
      </c>
      <c r="PIP81" s="321">
        <f t="shared" si="268"/>
        <v>0</v>
      </c>
      <c r="PIQ81" s="321">
        <f t="shared" si="268"/>
        <v>0</v>
      </c>
      <c r="PIR81" s="321">
        <f t="shared" si="268"/>
        <v>0</v>
      </c>
      <c r="PIS81" s="321">
        <f t="shared" si="268"/>
        <v>0</v>
      </c>
      <c r="PIT81" s="321">
        <f t="shared" si="268"/>
        <v>0</v>
      </c>
      <c r="PIU81" s="321">
        <f t="shared" si="268"/>
        <v>0</v>
      </c>
      <c r="PIV81" s="321">
        <f t="shared" si="268"/>
        <v>0</v>
      </c>
      <c r="PIW81" s="321">
        <f t="shared" si="268"/>
        <v>0</v>
      </c>
      <c r="PIX81" s="321">
        <f t="shared" si="268"/>
        <v>0</v>
      </c>
      <c r="PIY81" s="321">
        <f t="shared" si="268"/>
        <v>0</v>
      </c>
      <c r="PIZ81" s="321">
        <f t="shared" si="268"/>
        <v>0</v>
      </c>
      <c r="PJA81" s="321">
        <f t="shared" si="268"/>
        <v>0</v>
      </c>
      <c r="PJB81" s="321">
        <f t="shared" si="268"/>
        <v>0</v>
      </c>
      <c r="PJC81" s="321">
        <f t="shared" si="268"/>
        <v>0</v>
      </c>
      <c r="PJD81" s="321">
        <f t="shared" si="268"/>
        <v>0</v>
      </c>
      <c r="PJE81" s="321">
        <f t="shared" si="268"/>
        <v>0</v>
      </c>
      <c r="PJF81" s="321">
        <f t="shared" si="268"/>
        <v>0</v>
      </c>
      <c r="PJG81" s="321">
        <f t="shared" si="268"/>
        <v>0</v>
      </c>
      <c r="PJH81" s="321">
        <f t="shared" si="268"/>
        <v>0</v>
      </c>
      <c r="PJI81" s="321">
        <f t="shared" si="268"/>
        <v>0</v>
      </c>
      <c r="PJJ81" s="321">
        <f t="shared" si="268"/>
        <v>0</v>
      </c>
      <c r="PJK81" s="321">
        <f t="shared" si="268"/>
        <v>0</v>
      </c>
      <c r="PJL81" s="321">
        <f t="shared" si="268"/>
        <v>0</v>
      </c>
      <c r="PJM81" s="321">
        <f t="shared" si="268"/>
        <v>0</v>
      </c>
      <c r="PJN81" s="321">
        <f>PJM81*8.5%*12</f>
        <v>0</v>
      </c>
      <c r="PJO81" s="321">
        <f t="shared" si="269"/>
        <v>0</v>
      </c>
      <c r="PJP81" s="321">
        <f t="shared" si="269"/>
        <v>0</v>
      </c>
      <c r="PJQ81" s="321">
        <f t="shared" si="269"/>
        <v>0</v>
      </c>
      <c r="PJR81" s="321">
        <f t="shared" si="269"/>
        <v>0</v>
      </c>
      <c r="PJS81" s="321">
        <f t="shared" si="269"/>
        <v>0</v>
      </c>
      <c r="PJT81" s="321">
        <f t="shared" si="269"/>
        <v>0</v>
      </c>
      <c r="PJU81" s="321">
        <f t="shared" si="269"/>
        <v>0</v>
      </c>
      <c r="PJV81" s="321">
        <f t="shared" si="269"/>
        <v>0</v>
      </c>
      <c r="PJW81" s="321">
        <f t="shared" si="269"/>
        <v>0</v>
      </c>
      <c r="PJX81" s="321">
        <f t="shared" si="269"/>
        <v>0</v>
      </c>
      <c r="PJY81" s="321">
        <f t="shared" si="269"/>
        <v>0</v>
      </c>
      <c r="PJZ81" s="321">
        <f t="shared" si="269"/>
        <v>0</v>
      </c>
      <c r="PKA81" s="321">
        <f t="shared" si="269"/>
        <v>0</v>
      </c>
      <c r="PKB81" s="321">
        <f t="shared" si="269"/>
        <v>0</v>
      </c>
      <c r="PKC81" s="321">
        <f t="shared" si="269"/>
        <v>0</v>
      </c>
      <c r="PKD81" s="321">
        <f t="shared" si="269"/>
        <v>0</v>
      </c>
      <c r="PKE81" s="321">
        <f t="shared" si="269"/>
        <v>0</v>
      </c>
      <c r="PKF81" s="321">
        <f t="shared" si="269"/>
        <v>0</v>
      </c>
      <c r="PKG81" s="321">
        <f t="shared" si="269"/>
        <v>0</v>
      </c>
      <c r="PKH81" s="321">
        <f t="shared" si="269"/>
        <v>0</v>
      </c>
      <c r="PKI81" s="321">
        <f t="shared" si="269"/>
        <v>0</v>
      </c>
      <c r="PKJ81" s="321">
        <f t="shared" si="269"/>
        <v>0</v>
      </c>
      <c r="PKK81" s="321">
        <f t="shared" si="269"/>
        <v>0</v>
      </c>
      <c r="PKL81" s="321">
        <f t="shared" si="269"/>
        <v>0</v>
      </c>
      <c r="PKM81" s="321">
        <f t="shared" si="269"/>
        <v>0</v>
      </c>
      <c r="PKN81" s="321">
        <f t="shared" si="269"/>
        <v>0</v>
      </c>
      <c r="PKO81" s="321">
        <f t="shared" si="269"/>
        <v>0</v>
      </c>
      <c r="PKP81" s="321">
        <f t="shared" si="269"/>
        <v>0</v>
      </c>
      <c r="PKQ81" s="321">
        <f t="shared" si="269"/>
        <v>0</v>
      </c>
      <c r="PKR81" s="321">
        <f t="shared" si="269"/>
        <v>0</v>
      </c>
      <c r="PKS81" s="321">
        <f t="shared" si="269"/>
        <v>0</v>
      </c>
      <c r="PKT81" s="321">
        <f t="shared" si="269"/>
        <v>0</v>
      </c>
      <c r="PKU81" s="321">
        <f t="shared" si="269"/>
        <v>0</v>
      </c>
      <c r="PKV81" s="321">
        <f t="shared" si="269"/>
        <v>0</v>
      </c>
      <c r="PKW81" s="321">
        <f t="shared" si="269"/>
        <v>0</v>
      </c>
      <c r="PKX81" s="321">
        <f t="shared" si="269"/>
        <v>0</v>
      </c>
      <c r="PKY81" s="321">
        <f t="shared" si="269"/>
        <v>0</v>
      </c>
      <c r="PKZ81" s="321">
        <f t="shared" si="269"/>
        <v>0</v>
      </c>
      <c r="PLA81" s="321">
        <f t="shared" si="269"/>
        <v>0</v>
      </c>
      <c r="PLB81" s="321">
        <f t="shared" si="269"/>
        <v>0</v>
      </c>
      <c r="PLC81" s="321">
        <f t="shared" si="269"/>
        <v>0</v>
      </c>
      <c r="PLD81" s="321">
        <f t="shared" si="269"/>
        <v>0</v>
      </c>
      <c r="PLE81" s="321">
        <f t="shared" si="269"/>
        <v>0</v>
      </c>
      <c r="PLF81" s="321">
        <f t="shared" si="269"/>
        <v>0</v>
      </c>
      <c r="PLG81" s="321">
        <f t="shared" si="269"/>
        <v>0</v>
      </c>
      <c r="PLH81" s="321">
        <f t="shared" si="269"/>
        <v>0</v>
      </c>
      <c r="PLI81" s="321">
        <f t="shared" si="269"/>
        <v>0</v>
      </c>
      <c r="PLJ81" s="321">
        <f t="shared" si="269"/>
        <v>0</v>
      </c>
      <c r="PLK81" s="321">
        <f t="shared" si="269"/>
        <v>0</v>
      </c>
      <c r="PLL81" s="321">
        <f t="shared" si="269"/>
        <v>0</v>
      </c>
      <c r="PLM81" s="321">
        <f t="shared" si="269"/>
        <v>0</v>
      </c>
      <c r="PLN81" s="321">
        <f t="shared" si="269"/>
        <v>0</v>
      </c>
      <c r="PLO81" s="321">
        <f t="shared" si="269"/>
        <v>0</v>
      </c>
      <c r="PLP81" s="321">
        <f t="shared" si="269"/>
        <v>0</v>
      </c>
      <c r="PLQ81" s="321">
        <f t="shared" si="269"/>
        <v>0</v>
      </c>
      <c r="PLR81" s="321">
        <f t="shared" si="269"/>
        <v>0</v>
      </c>
      <c r="PLS81" s="321">
        <f t="shared" si="269"/>
        <v>0</v>
      </c>
      <c r="PLT81" s="321">
        <f t="shared" si="269"/>
        <v>0</v>
      </c>
      <c r="PLU81" s="321">
        <f t="shared" si="269"/>
        <v>0</v>
      </c>
      <c r="PLV81" s="321">
        <f t="shared" si="269"/>
        <v>0</v>
      </c>
      <c r="PLW81" s="321">
        <f t="shared" si="269"/>
        <v>0</v>
      </c>
      <c r="PLX81" s="321">
        <f t="shared" si="269"/>
        <v>0</v>
      </c>
      <c r="PLY81" s="321">
        <f t="shared" si="269"/>
        <v>0</v>
      </c>
      <c r="PLZ81" s="321">
        <f>PLY81*8.5%*12</f>
        <v>0</v>
      </c>
      <c r="PMA81" s="321">
        <f t="shared" si="270"/>
        <v>0</v>
      </c>
      <c r="PMB81" s="321">
        <f t="shared" si="270"/>
        <v>0</v>
      </c>
      <c r="PMC81" s="321">
        <f t="shared" si="270"/>
        <v>0</v>
      </c>
      <c r="PMD81" s="321">
        <f t="shared" si="270"/>
        <v>0</v>
      </c>
      <c r="PME81" s="321">
        <f t="shared" si="270"/>
        <v>0</v>
      </c>
      <c r="PMF81" s="321">
        <f t="shared" si="270"/>
        <v>0</v>
      </c>
      <c r="PMG81" s="321">
        <f t="shared" si="270"/>
        <v>0</v>
      </c>
      <c r="PMH81" s="321">
        <f t="shared" si="270"/>
        <v>0</v>
      </c>
      <c r="PMI81" s="321">
        <f t="shared" si="270"/>
        <v>0</v>
      </c>
      <c r="PMJ81" s="321">
        <f t="shared" si="270"/>
        <v>0</v>
      </c>
      <c r="PMK81" s="321">
        <f t="shared" si="270"/>
        <v>0</v>
      </c>
      <c r="PML81" s="321">
        <f t="shared" si="270"/>
        <v>0</v>
      </c>
      <c r="PMM81" s="321">
        <f t="shared" si="270"/>
        <v>0</v>
      </c>
      <c r="PMN81" s="321">
        <f t="shared" si="270"/>
        <v>0</v>
      </c>
      <c r="PMO81" s="321">
        <f t="shared" si="270"/>
        <v>0</v>
      </c>
      <c r="PMP81" s="321">
        <f t="shared" si="270"/>
        <v>0</v>
      </c>
      <c r="PMQ81" s="321">
        <f t="shared" si="270"/>
        <v>0</v>
      </c>
      <c r="PMR81" s="321">
        <f t="shared" si="270"/>
        <v>0</v>
      </c>
      <c r="PMS81" s="321">
        <f t="shared" si="270"/>
        <v>0</v>
      </c>
      <c r="PMT81" s="321">
        <f t="shared" si="270"/>
        <v>0</v>
      </c>
      <c r="PMU81" s="321">
        <f t="shared" si="270"/>
        <v>0</v>
      </c>
      <c r="PMV81" s="321">
        <f t="shared" si="270"/>
        <v>0</v>
      </c>
      <c r="PMW81" s="321">
        <f t="shared" si="270"/>
        <v>0</v>
      </c>
      <c r="PMX81" s="321">
        <f t="shared" si="270"/>
        <v>0</v>
      </c>
      <c r="PMY81" s="321">
        <f t="shared" si="270"/>
        <v>0</v>
      </c>
      <c r="PMZ81" s="321">
        <f t="shared" si="270"/>
        <v>0</v>
      </c>
      <c r="PNA81" s="321">
        <f t="shared" si="270"/>
        <v>0</v>
      </c>
      <c r="PNB81" s="321">
        <f t="shared" si="270"/>
        <v>0</v>
      </c>
      <c r="PNC81" s="321">
        <f t="shared" si="270"/>
        <v>0</v>
      </c>
      <c r="PND81" s="321">
        <f t="shared" si="270"/>
        <v>0</v>
      </c>
      <c r="PNE81" s="321">
        <f t="shared" si="270"/>
        <v>0</v>
      </c>
      <c r="PNF81" s="321">
        <f t="shared" si="270"/>
        <v>0</v>
      </c>
      <c r="PNG81" s="321">
        <f t="shared" si="270"/>
        <v>0</v>
      </c>
      <c r="PNH81" s="321">
        <f t="shared" si="270"/>
        <v>0</v>
      </c>
      <c r="PNI81" s="321">
        <f t="shared" si="270"/>
        <v>0</v>
      </c>
      <c r="PNJ81" s="321">
        <f t="shared" si="270"/>
        <v>0</v>
      </c>
      <c r="PNK81" s="321">
        <f t="shared" si="270"/>
        <v>0</v>
      </c>
      <c r="PNL81" s="321">
        <f t="shared" si="270"/>
        <v>0</v>
      </c>
      <c r="PNM81" s="321">
        <f t="shared" si="270"/>
        <v>0</v>
      </c>
      <c r="PNN81" s="321">
        <f t="shared" si="270"/>
        <v>0</v>
      </c>
      <c r="PNO81" s="321">
        <f t="shared" si="270"/>
        <v>0</v>
      </c>
      <c r="PNP81" s="321">
        <f t="shared" si="270"/>
        <v>0</v>
      </c>
      <c r="PNQ81" s="321">
        <f t="shared" si="270"/>
        <v>0</v>
      </c>
      <c r="PNR81" s="321">
        <f t="shared" si="270"/>
        <v>0</v>
      </c>
      <c r="PNS81" s="321">
        <f t="shared" si="270"/>
        <v>0</v>
      </c>
      <c r="PNT81" s="321">
        <f t="shared" si="270"/>
        <v>0</v>
      </c>
      <c r="PNU81" s="321">
        <f t="shared" si="270"/>
        <v>0</v>
      </c>
      <c r="PNV81" s="321">
        <f t="shared" si="270"/>
        <v>0</v>
      </c>
      <c r="PNW81" s="321">
        <f t="shared" si="270"/>
        <v>0</v>
      </c>
      <c r="PNX81" s="321">
        <f t="shared" si="270"/>
        <v>0</v>
      </c>
      <c r="PNY81" s="321">
        <f t="shared" si="270"/>
        <v>0</v>
      </c>
      <c r="PNZ81" s="321">
        <f t="shared" si="270"/>
        <v>0</v>
      </c>
      <c r="POA81" s="321">
        <f t="shared" si="270"/>
        <v>0</v>
      </c>
      <c r="POB81" s="321">
        <f t="shared" si="270"/>
        <v>0</v>
      </c>
      <c r="POC81" s="321">
        <f t="shared" si="270"/>
        <v>0</v>
      </c>
      <c r="POD81" s="321">
        <f t="shared" si="270"/>
        <v>0</v>
      </c>
      <c r="POE81" s="321">
        <f t="shared" si="270"/>
        <v>0</v>
      </c>
      <c r="POF81" s="321">
        <f t="shared" si="270"/>
        <v>0</v>
      </c>
      <c r="POG81" s="321">
        <f t="shared" si="270"/>
        <v>0</v>
      </c>
      <c r="POH81" s="321">
        <f t="shared" si="270"/>
        <v>0</v>
      </c>
      <c r="POI81" s="321">
        <f t="shared" si="270"/>
        <v>0</v>
      </c>
      <c r="POJ81" s="321">
        <f t="shared" si="270"/>
        <v>0</v>
      </c>
      <c r="POK81" s="321">
        <f t="shared" si="270"/>
        <v>0</v>
      </c>
      <c r="POL81" s="321">
        <f>POK81*8.5%*12</f>
        <v>0</v>
      </c>
      <c r="POM81" s="321">
        <f t="shared" si="271"/>
        <v>0</v>
      </c>
      <c r="PON81" s="321">
        <f t="shared" si="271"/>
        <v>0</v>
      </c>
      <c r="POO81" s="321">
        <f t="shared" si="271"/>
        <v>0</v>
      </c>
      <c r="POP81" s="321">
        <f t="shared" si="271"/>
        <v>0</v>
      </c>
      <c r="POQ81" s="321">
        <f t="shared" si="271"/>
        <v>0</v>
      </c>
      <c r="POR81" s="321">
        <f t="shared" si="271"/>
        <v>0</v>
      </c>
      <c r="POS81" s="321">
        <f t="shared" si="271"/>
        <v>0</v>
      </c>
      <c r="POT81" s="321">
        <f t="shared" si="271"/>
        <v>0</v>
      </c>
      <c r="POU81" s="321">
        <f t="shared" si="271"/>
        <v>0</v>
      </c>
      <c r="POV81" s="321">
        <f t="shared" si="271"/>
        <v>0</v>
      </c>
      <c r="POW81" s="321">
        <f t="shared" si="271"/>
        <v>0</v>
      </c>
      <c r="POX81" s="321">
        <f t="shared" si="271"/>
        <v>0</v>
      </c>
      <c r="POY81" s="321">
        <f t="shared" si="271"/>
        <v>0</v>
      </c>
      <c r="POZ81" s="321">
        <f t="shared" si="271"/>
        <v>0</v>
      </c>
      <c r="PPA81" s="321">
        <f t="shared" si="271"/>
        <v>0</v>
      </c>
      <c r="PPB81" s="321">
        <f t="shared" si="271"/>
        <v>0</v>
      </c>
      <c r="PPC81" s="321">
        <f t="shared" si="271"/>
        <v>0</v>
      </c>
      <c r="PPD81" s="321">
        <f t="shared" si="271"/>
        <v>0</v>
      </c>
      <c r="PPE81" s="321">
        <f t="shared" si="271"/>
        <v>0</v>
      </c>
      <c r="PPF81" s="321">
        <f t="shared" si="271"/>
        <v>0</v>
      </c>
      <c r="PPG81" s="321">
        <f t="shared" si="271"/>
        <v>0</v>
      </c>
      <c r="PPH81" s="321">
        <f t="shared" si="271"/>
        <v>0</v>
      </c>
      <c r="PPI81" s="321">
        <f t="shared" si="271"/>
        <v>0</v>
      </c>
      <c r="PPJ81" s="321">
        <f t="shared" si="271"/>
        <v>0</v>
      </c>
      <c r="PPK81" s="321">
        <f t="shared" si="271"/>
        <v>0</v>
      </c>
      <c r="PPL81" s="321">
        <f t="shared" si="271"/>
        <v>0</v>
      </c>
      <c r="PPM81" s="321">
        <f t="shared" si="271"/>
        <v>0</v>
      </c>
      <c r="PPN81" s="321">
        <f t="shared" si="271"/>
        <v>0</v>
      </c>
      <c r="PPO81" s="321">
        <f t="shared" si="271"/>
        <v>0</v>
      </c>
      <c r="PPP81" s="321">
        <f t="shared" si="271"/>
        <v>0</v>
      </c>
      <c r="PPQ81" s="321">
        <f t="shared" si="271"/>
        <v>0</v>
      </c>
      <c r="PPR81" s="321">
        <f t="shared" si="271"/>
        <v>0</v>
      </c>
      <c r="PPS81" s="321">
        <f t="shared" si="271"/>
        <v>0</v>
      </c>
      <c r="PPT81" s="321">
        <f t="shared" si="271"/>
        <v>0</v>
      </c>
      <c r="PPU81" s="321">
        <f t="shared" si="271"/>
        <v>0</v>
      </c>
      <c r="PPV81" s="321">
        <f t="shared" si="271"/>
        <v>0</v>
      </c>
      <c r="PPW81" s="321">
        <f t="shared" si="271"/>
        <v>0</v>
      </c>
      <c r="PPX81" s="321">
        <f t="shared" si="271"/>
        <v>0</v>
      </c>
      <c r="PPY81" s="321">
        <f t="shared" si="271"/>
        <v>0</v>
      </c>
      <c r="PPZ81" s="321">
        <f t="shared" si="271"/>
        <v>0</v>
      </c>
      <c r="PQA81" s="321">
        <f t="shared" si="271"/>
        <v>0</v>
      </c>
      <c r="PQB81" s="321">
        <f t="shared" si="271"/>
        <v>0</v>
      </c>
      <c r="PQC81" s="321">
        <f t="shared" si="271"/>
        <v>0</v>
      </c>
      <c r="PQD81" s="321">
        <f t="shared" si="271"/>
        <v>0</v>
      </c>
      <c r="PQE81" s="321">
        <f t="shared" si="271"/>
        <v>0</v>
      </c>
      <c r="PQF81" s="321">
        <f t="shared" si="271"/>
        <v>0</v>
      </c>
      <c r="PQG81" s="321">
        <f t="shared" si="271"/>
        <v>0</v>
      </c>
      <c r="PQH81" s="321">
        <f t="shared" si="271"/>
        <v>0</v>
      </c>
      <c r="PQI81" s="321">
        <f t="shared" si="271"/>
        <v>0</v>
      </c>
      <c r="PQJ81" s="321">
        <f t="shared" si="271"/>
        <v>0</v>
      </c>
      <c r="PQK81" s="321">
        <f t="shared" si="271"/>
        <v>0</v>
      </c>
      <c r="PQL81" s="321">
        <f t="shared" si="271"/>
        <v>0</v>
      </c>
      <c r="PQM81" s="321">
        <f t="shared" si="271"/>
        <v>0</v>
      </c>
      <c r="PQN81" s="321">
        <f t="shared" si="271"/>
        <v>0</v>
      </c>
      <c r="PQO81" s="321">
        <f t="shared" si="271"/>
        <v>0</v>
      </c>
      <c r="PQP81" s="321">
        <f t="shared" si="271"/>
        <v>0</v>
      </c>
      <c r="PQQ81" s="321">
        <f t="shared" si="271"/>
        <v>0</v>
      </c>
      <c r="PQR81" s="321">
        <f t="shared" si="271"/>
        <v>0</v>
      </c>
      <c r="PQS81" s="321">
        <f t="shared" si="271"/>
        <v>0</v>
      </c>
      <c r="PQT81" s="321">
        <f t="shared" si="271"/>
        <v>0</v>
      </c>
      <c r="PQU81" s="321">
        <f t="shared" si="271"/>
        <v>0</v>
      </c>
      <c r="PQV81" s="321">
        <f t="shared" si="271"/>
        <v>0</v>
      </c>
      <c r="PQW81" s="321">
        <f t="shared" si="271"/>
        <v>0</v>
      </c>
      <c r="PQX81" s="321">
        <f>PQW81*8.5%*12</f>
        <v>0</v>
      </c>
      <c r="PQY81" s="321">
        <f t="shared" si="272"/>
        <v>0</v>
      </c>
      <c r="PQZ81" s="321">
        <f t="shared" si="272"/>
        <v>0</v>
      </c>
      <c r="PRA81" s="321">
        <f t="shared" si="272"/>
        <v>0</v>
      </c>
      <c r="PRB81" s="321">
        <f t="shared" si="272"/>
        <v>0</v>
      </c>
      <c r="PRC81" s="321">
        <f t="shared" si="272"/>
        <v>0</v>
      </c>
      <c r="PRD81" s="321">
        <f t="shared" si="272"/>
        <v>0</v>
      </c>
      <c r="PRE81" s="321">
        <f t="shared" si="272"/>
        <v>0</v>
      </c>
      <c r="PRF81" s="321">
        <f t="shared" si="272"/>
        <v>0</v>
      </c>
      <c r="PRG81" s="321">
        <f t="shared" si="272"/>
        <v>0</v>
      </c>
      <c r="PRH81" s="321">
        <f t="shared" si="272"/>
        <v>0</v>
      </c>
      <c r="PRI81" s="321">
        <f t="shared" si="272"/>
        <v>0</v>
      </c>
      <c r="PRJ81" s="321">
        <f t="shared" si="272"/>
        <v>0</v>
      </c>
      <c r="PRK81" s="321">
        <f t="shared" si="272"/>
        <v>0</v>
      </c>
      <c r="PRL81" s="321">
        <f t="shared" si="272"/>
        <v>0</v>
      </c>
      <c r="PRM81" s="321">
        <f t="shared" si="272"/>
        <v>0</v>
      </c>
      <c r="PRN81" s="321">
        <f t="shared" si="272"/>
        <v>0</v>
      </c>
      <c r="PRO81" s="321">
        <f t="shared" si="272"/>
        <v>0</v>
      </c>
      <c r="PRP81" s="321">
        <f t="shared" si="272"/>
        <v>0</v>
      </c>
      <c r="PRQ81" s="321">
        <f t="shared" si="272"/>
        <v>0</v>
      </c>
      <c r="PRR81" s="321">
        <f t="shared" si="272"/>
        <v>0</v>
      </c>
      <c r="PRS81" s="321">
        <f t="shared" si="272"/>
        <v>0</v>
      </c>
      <c r="PRT81" s="321">
        <f t="shared" si="272"/>
        <v>0</v>
      </c>
      <c r="PRU81" s="321">
        <f t="shared" si="272"/>
        <v>0</v>
      </c>
      <c r="PRV81" s="321">
        <f t="shared" si="272"/>
        <v>0</v>
      </c>
      <c r="PRW81" s="321">
        <f t="shared" si="272"/>
        <v>0</v>
      </c>
      <c r="PRX81" s="321">
        <f t="shared" si="272"/>
        <v>0</v>
      </c>
      <c r="PRY81" s="321">
        <f t="shared" si="272"/>
        <v>0</v>
      </c>
      <c r="PRZ81" s="321">
        <f t="shared" si="272"/>
        <v>0</v>
      </c>
      <c r="PSA81" s="321">
        <f t="shared" si="272"/>
        <v>0</v>
      </c>
      <c r="PSB81" s="321">
        <f t="shared" si="272"/>
        <v>0</v>
      </c>
      <c r="PSC81" s="321">
        <f t="shared" si="272"/>
        <v>0</v>
      </c>
      <c r="PSD81" s="321">
        <f t="shared" si="272"/>
        <v>0</v>
      </c>
      <c r="PSE81" s="321">
        <f t="shared" si="272"/>
        <v>0</v>
      </c>
      <c r="PSF81" s="321">
        <f t="shared" si="272"/>
        <v>0</v>
      </c>
      <c r="PSG81" s="321">
        <f t="shared" si="272"/>
        <v>0</v>
      </c>
      <c r="PSH81" s="321">
        <f t="shared" si="272"/>
        <v>0</v>
      </c>
      <c r="PSI81" s="321">
        <f t="shared" si="272"/>
        <v>0</v>
      </c>
      <c r="PSJ81" s="321">
        <f t="shared" si="272"/>
        <v>0</v>
      </c>
      <c r="PSK81" s="321">
        <f t="shared" si="272"/>
        <v>0</v>
      </c>
      <c r="PSL81" s="321">
        <f t="shared" si="272"/>
        <v>0</v>
      </c>
      <c r="PSM81" s="321">
        <f t="shared" si="272"/>
        <v>0</v>
      </c>
      <c r="PSN81" s="321">
        <f t="shared" si="272"/>
        <v>0</v>
      </c>
      <c r="PSO81" s="321">
        <f t="shared" si="272"/>
        <v>0</v>
      </c>
      <c r="PSP81" s="321">
        <f t="shared" si="272"/>
        <v>0</v>
      </c>
      <c r="PSQ81" s="321">
        <f t="shared" si="272"/>
        <v>0</v>
      </c>
      <c r="PSR81" s="321">
        <f t="shared" si="272"/>
        <v>0</v>
      </c>
      <c r="PSS81" s="321">
        <f t="shared" si="272"/>
        <v>0</v>
      </c>
      <c r="PST81" s="321">
        <f t="shared" si="272"/>
        <v>0</v>
      </c>
      <c r="PSU81" s="321">
        <f t="shared" si="272"/>
        <v>0</v>
      </c>
      <c r="PSV81" s="321">
        <f t="shared" si="272"/>
        <v>0</v>
      </c>
      <c r="PSW81" s="321">
        <f t="shared" si="272"/>
        <v>0</v>
      </c>
      <c r="PSX81" s="321">
        <f t="shared" si="272"/>
        <v>0</v>
      </c>
      <c r="PSY81" s="321">
        <f t="shared" si="272"/>
        <v>0</v>
      </c>
      <c r="PSZ81" s="321">
        <f t="shared" si="272"/>
        <v>0</v>
      </c>
      <c r="PTA81" s="321">
        <f t="shared" si="272"/>
        <v>0</v>
      </c>
      <c r="PTB81" s="321">
        <f t="shared" si="272"/>
        <v>0</v>
      </c>
      <c r="PTC81" s="321">
        <f t="shared" si="272"/>
        <v>0</v>
      </c>
      <c r="PTD81" s="321">
        <f t="shared" si="272"/>
        <v>0</v>
      </c>
      <c r="PTE81" s="321">
        <f t="shared" si="272"/>
        <v>0</v>
      </c>
      <c r="PTF81" s="321">
        <f t="shared" si="272"/>
        <v>0</v>
      </c>
      <c r="PTG81" s="321">
        <f t="shared" si="272"/>
        <v>0</v>
      </c>
      <c r="PTH81" s="321">
        <f t="shared" si="272"/>
        <v>0</v>
      </c>
      <c r="PTI81" s="321">
        <f t="shared" si="272"/>
        <v>0</v>
      </c>
      <c r="PTJ81" s="321">
        <f>PTI81*8.5%*12</f>
        <v>0</v>
      </c>
      <c r="PTK81" s="321">
        <f t="shared" si="273"/>
        <v>0</v>
      </c>
      <c r="PTL81" s="321">
        <f t="shared" si="273"/>
        <v>0</v>
      </c>
      <c r="PTM81" s="321">
        <f t="shared" si="273"/>
        <v>0</v>
      </c>
      <c r="PTN81" s="321">
        <f t="shared" si="273"/>
        <v>0</v>
      </c>
      <c r="PTO81" s="321">
        <f t="shared" si="273"/>
        <v>0</v>
      </c>
      <c r="PTP81" s="321">
        <f t="shared" si="273"/>
        <v>0</v>
      </c>
      <c r="PTQ81" s="321">
        <f t="shared" si="273"/>
        <v>0</v>
      </c>
      <c r="PTR81" s="321">
        <f t="shared" si="273"/>
        <v>0</v>
      </c>
      <c r="PTS81" s="321">
        <f t="shared" si="273"/>
        <v>0</v>
      </c>
      <c r="PTT81" s="321">
        <f t="shared" si="273"/>
        <v>0</v>
      </c>
      <c r="PTU81" s="321">
        <f t="shared" si="273"/>
        <v>0</v>
      </c>
      <c r="PTV81" s="321">
        <f t="shared" si="273"/>
        <v>0</v>
      </c>
      <c r="PTW81" s="321">
        <f t="shared" si="273"/>
        <v>0</v>
      </c>
      <c r="PTX81" s="321">
        <f t="shared" si="273"/>
        <v>0</v>
      </c>
      <c r="PTY81" s="321">
        <f t="shared" si="273"/>
        <v>0</v>
      </c>
      <c r="PTZ81" s="321">
        <f t="shared" si="273"/>
        <v>0</v>
      </c>
      <c r="PUA81" s="321">
        <f t="shared" si="273"/>
        <v>0</v>
      </c>
      <c r="PUB81" s="321">
        <f t="shared" si="273"/>
        <v>0</v>
      </c>
      <c r="PUC81" s="321">
        <f t="shared" si="273"/>
        <v>0</v>
      </c>
      <c r="PUD81" s="321">
        <f t="shared" si="273"/>
        <v>0</v>
      </c>
      <c r="PUE81" s="321">
        <f t="shared" si="273"/>
        <v>0</v>
      </c>
      <c r="PUF81" s="321">
        <f t="shared" si="273"/>
        <v>0</v>
      </c>
      <c r="PUG81" s="321">
        <f t="shared" si="273"/>
        <v>0</v>
      </c>
      <c r="PUH81" s="321">
        <f t="shared" si="273"/>
        <v>0</v>
      </c>
      <c r="PUI81" s="321">
        <f t="shared" si="273"/>
        <v>0</v>
      </c>
      <c r="PUJ81" s="321">
        <f t="shared" si="273"/>
        <v>0</v>
      </c>
      <c r="PUK81" s="321">
        <f t="shared" si="273"/>
        <v>0</v>
      </c>
      <c r="PUL81" s="321">
        <f t="shared" si="273"/>
        <v>0</v>
      </c>
      <c r="PUM81" s="321">
        <f t="shared" si="273"/>
        <v>0</v>
      </c>
      <c r="PUN81" s="321">
        <f t="shared" si="273"/>
        <v>0</v>
      </c>
      <c r="PUO81" s="321">
        <f t="shared" si="273"/>
        <v>0</v>
      </c>
      <c r="PUP81" s="321">
        <f t="shared" si="273"/>
        <v>0</v>
      </c>
      <c r="PUQ81" s="321">
        <f t="shared" si="273"/>
        <v>0</v>
      </c>
      <c r="PUR81" s="321">
        <f t="shared" si="273"/>
        <v>0</v>
      </c>
      <c r="PUS81" s="321">
        <f t="shared" si="273"/>
        <v>0</v>
      </c>
      <c r="PUT81" s="321">
        <f t="shared" si="273"/>
        <v>0</v>
      </c>
      <c r="PUU81" s="321">
        <f t="shared" si="273"/>
        <v>0</v>
      </c>
      <c r="PUV81" s="321">
        <f t="shared" si="273"/>
        <v>0</v>
      </c>
      <c r="PUW81" s="321">
        <f t="shared" si="273"/>
        <v>0</v>
      </c>
      <c r="PUX81" s="321">
        <f t="shared" si="273"/>
        <v>0</v>
      </c>
      <c r="PUY81" s="321">
        <f t="shared" si="273"/>
        <v>0</v>
      </c>
      <c r="PUZ81" s="321">
        <f t="shared" si="273"/>
        <v>0</v>
      </c>
      <c r="PVA81" s="321">
        <f t="shared" si="273"/>
        <v>0</v>
      </c>
      <c r="PVB81" s="321">
        <f t="shared" si="273"/>
        <v>0</v>
      </c>
      <c r="PVC81" s="321">
        <f t="shared" si="273"/>
        <v>0</v>
      </c>
      <c r="PVD81" s="321">
        <f t="shared" si="273"/>
        <v>0</v>
      </c>
      <c r="PVE81" s="321">
        <f t="shared" si="273"/>
        <v>0</v>
      </c>
      <c r="PVF81" s="321">
        <f t="shared" si="273"/>
        <v>0</v>
      </c>
      <c r="PVG81" s="321">
        <f t="shared" si="273"/>
        <v>0</v>
      </c>
      <c r="PVH81" s="321">
        <f t="shared" si="273"/>
        <v>0</v>
      </c>
      <c r="PVI81" s="321">
        <f t="shared" si="273"/>
        <v>0</v>
      </c>
      <c r="PVJ81" s="321">
        <f t="shared" si="273"/>
        <v>0</v>
      </c>
      <c r="PVK81" s="321">
        <f t="shared" si="273"/>
        <v>0</v>
      </c>
      <c r="PVL81" s="321">
        <f t="shared" si="273"/>
        <v>0</v>
      </c>
      <c r="PVM81" s="321">
        <f t="shared" si="273"/>
        <v>0</v>
      </c>
      <c r="PVN81" s="321">
        <f t="shared" si="273"/>
        <v>0</v>
      </c>
      <c r="PVO81" s="321">
        <f t="shared" si="273"/>
        <v>0</v>
      </c>
      <c r="PVP81" s="321">
        <f t="shared" si="273"/>
        <v>0</v>
      </c>
      <c r="PVQ81" s="321">
        <f t="shared" si="273"/>
        <v>0</v>
      </c>
      <c r="PVR81" s="321">
        <f t="shared" si="273"/>
        <v>0</v>
      </c>
      <c r="PVS81" s="321">
        <f t="shared" si="273"/>
        <v>0</v>
      </c>
      <c r="PVT81" s="321">
        <f t="shared" si="273"/>
        <v>0</v>
      </c>
      <c r="PVU81" s="321">
        <f t="shared" si="273"/>
        <v>0</v>
      </c>
      <c r="PVV81" s="321">
        <f>PVU81*8.5%*12</f>
        <v>0</v>
      </c>
      <c r="PVW81" s="321">
        <f t="shared" si="274"/>
        <v>0</v>
      </c>
      <c r="PVX81" s="321">
        <f t="shared" si="274"/>
        <v>0</v>
      </c>
      <c r="PVY81" s="321">
        <f t="shared" si="274"/>
        <v>0</v>
      </c>
      <c r="PVZ81" s="321">
        <f t="shared" si="274"/>
        <v>0</v>
      </c>
      <c r="PWA81" s="321">
        <f t="shared" si="274"/>
        <v>0</v>
      </c>
      <c r="PWB81" s="321">
        <f t="shared" si="274"/>
        <v>0</v>
      </c>
      <c r="PWC81" s="321">
        <f t="shared" si="274"/>
        <v>0</v>
      </c>
      <c r="PWD81" s="321">
        <f t="shared" si="274"/>
        <v>0</v>
      </c>
      <c r="PWE81" s="321">
        <f t="shared" si="274"/>
        <v>0</v>
      </c>
      <c r="PWF81" s="321">
        <f t="shared" si="274"/>
        <v>0</v>
      </c>
      <c r="PWG81" s="321">
        <f t="shared" si="274"/>
        <v>0</v>
      </c>
      <c r="PWH81" s="321">
        <f t="shared" si="274"/>
        <v>0</v>
      </c>
      <c r="PWI81" s="321">
        <f t="shared" si="274"/>
        <v>0</v>
      </c>
      <c r="PWJ81" s="321">
        <f t="shared" si="274"/>
        <v>0</v>
      </c>
      <c r="PWK81" s="321">
        <f t="shared" si="274"/>
        <v>0</v>
      </c>
      <c r="PWL81" s="321">
        <f t="shared" si="274"/>
        <v>0</v>
      </c>
      <c r="PWM81" s="321">
        <f t="shared" si="274"/>
        <v>0</v>
      </c>
      <c r="PWN81" s="321">
        <f t="shared" si="274"/>
        <v>0</v>
      </c>
      <c r="PWO81" s="321">
        <f t="shared" si="274"/>
        <v>0</v>
      </c>
      <c r="PWP81" s="321">
        <f t="shared" si="274"/>
        <v>0</v>
      </c>
      <c r="PWQ81" s="321">
        <f t="shared" si="274"/>
        <v>0</v>
      </c>
      <c r="PWR81" s="321">
        <f t="shared" si="274"/>
        <v>0</v>
      </c>
      <c r="PWS81" s="321">
        <f t="shared" si="274"/>
        <v>0</v>
      </c>
      <c r="PWT81" s="321">
        <f t="shared" si="274"/>
        <v>0</v>
      </c>
      <c r="PWU81" s="321">
        <f t="shared" si="274"/>
        <v>0</v>
      </c>
      <c r="PWV81" s="321">
        <f t="shared" si="274"/>
        <v>0</v>
      </c>
      <c r="PWW81" s="321">
        <f t="shared" si="274"/>
        <v>0</v>
      </c>
      <c r="PWX81" s="321">
        <f t="shared" si="274"/>
        <v>0</v>
      </c>
      <c r="PWY81" s="321">
        <f t="shared" si="274"/>
        <v>0</v>
      </c>
      <c r="PWZ81" s="321">
        <f t="shared" si="274"/>
        <v>0</v>
      </c>
      <c r="PXA81" s="321">
        <f t="shared" si="274"/>
        <v>0</v>
      </c>
      <c r="PXB81" s="321">
        <f t="shared" si="274"/>
        <v>0</v>
      </c>
      <c r="PXC81" s="321">
        <f t="shared" si="274"/>
        <v>0</v>
      </c>
      <c r="PXD81" s="321">
        <f t="shared" si="274"/>
        <v>0</v>
      </c>
      <c r="PXE81" s="321">
        <f t="shared" si="274"/>
        <v>0</v>
      </c>
      <c r="PXF81" s="321">
        <f t="shared" si="274"/>
        <v>0</v>
      </c>
      <c r="PXG81" s="321">
        <f t="shared" si="274"/>
        <v>0</v>
      </c>
      <c r="PXH81" s="321">
        <f t="shared" si="274"/>
        <v>0</v>
      </c>
      <c r="PXI81" s="321">
        <f t="shared" si="274"/>
        <v>0</v>
      </c>
      <c r="PXJ81" s="321">
        <f t="shared" si="274"/>
        <v>0</v>
      </c>
      <c r="PXK81" s="321">
        <f t="shared" si="274"/>
        <v>0</v>
      </c>
      <c r="PXL81" s="321">
        <f t="shared" si="274"/>
        <v>0</v>
      </c>
      <c r="PXM81" s="321">
        <f t="shared" si="274"/>
        <v>0</v>
      </c>
      <c r="PXN81" s="321">
        <f t="shared" si="274"/>
        <v>0</v>
      </c>
      <c r="PXO81" s="321">
        <f t="shared" si="274"/>
        <v>0</v>
      </c>
      <c r="PXP81" s="321">
        <f t="shared" si="274"/>
        <v>0</v>
      </c>
      <c r="PXQ81" s="321">
        <f t="shared" si="274"/>
        <v>0</v>
      </c>
      <c r="PXR81" s="321">
        <f t="shared" si="274"/>
        <v>0</v>
      </c>
      <c r="PXS81" s="321">
        <f t="shared" si="274"/>
        <v>0</v>
      </c>
      <c r="PXT81" s="321">
        <f t="shared" si="274"/>
        <v>0</v>
      </c>
      <c r="PXU81" s="321">
        <f t="shared" si="274"/>
        <v>0</v>
      </c>
      <c r="PXV81" s="321">
        <f t="shared" si="274"/>
        <v>0</v>
      </c>
      <c r="PXW81" s="321">
        <f t="shared" si="274"/>
        <v>0</v>
      </c>
      <c r="PXX81" s="321">
        <f t="shared" si="274"/>
        <v>0</v>
      </c>
      <c r="PXY81" s="321">
        <f t="shared" si="274"/>
        <v>0</v>
      </c>
      <c r="PXZ81" s="321">
        <f t="shared" si="274"/>
        <v>0</v>
      </c>
      <c r="PYA81" s="321">
        <f t="shared" si="274"/>
        <v>0</v>
      </c>
      <c r="PYB81" s="321">
        <f t="shared" si="274"/>
        <v>0</v>
      </c>
      <c r="PYC81" s="321">
        <f t="shared" si="274"/>
        <v>0</v>
      </c>
      <c r="PYD81" s="321">
        <f t="shared" si="274"/>
        <v>0</v>
      </c>
      <c r="PYE81" s="321">
        <f t="shared" si="274"/>
        <v>0</v>
      </c>
      <c r="PYF81" s="321">
        <f t="shared" si="274"/>
        <v>0</v>
      </c>
      <c r="PYG81" s="321">
        <f t="shared" si="274"/>
        <v>0</v>
      </c>
      <c r="PYH81" s="321">
        <f>PYG81*8.5%*12</f>
        <v>0</v>
      </c>
      <c r="PYI81" s="321">
        <f t="shared" si="275"/>
        <v>0</v>
      </c>
      <c r="PYJ81" s="321">
        <f t="shared" si="275"/>
        <v>0</v>
      </c>
      <c r="PYK81" s="321">
        <f t="shared" si="275"/>
        <v>0</v>
      </c>
      <c r="PYL81" s="321">
        <f t="shared" si="275"/>
        <v>0</v>
      </c>
      <c r="PYM81" s="321">
        <f t="shared" si="275"/>
        <v>0</v>
      </c>
      <c r="PYN81" s="321">
        <f t="shared" si="275"/>
        <v>0</v>
      </c>
      <c r="PYO81" s="321">
        <f t="shared" si="275"/>
        <v>0</v>
      </c>
      <c r="PYP81" s="321">
        <f t="shared" si="275"/>
        <v>0</v>
      </c>
      <c r="PYQ81" s="321">
        <f t="shared" si="275"/>
        <v>0</v>
      </c>
      <c r="PYR81" s="321">
        <f t="shared" si="275"/>
        <v>0</v>
      </c>
      <c r="PYS81" s="321">
        <f t="shared" si="275"/>
        <v>0</v>
      </c>
      <c r="PYT81" s="321">
        <f t="shared" si="275"/>
        <v>0</v>
      </c>
      <c r="PYU81" s="321">
        <f t="shared" si="275"/>
        <v>0</v>
      </c>
      <c r="PYV81" s="321">
        <f t="shared" si="275"/>
        <v>0</v>
      </c>
      <c r="PYW81" s="321">
        <f t="shared" si="275"/>
        <v>0</v>
      </c>
      <c r="PYX81" s="321">
        <f t="shared" si="275"/>
        <v>0</v>
      </c>
      <c r="PYY81" s="321">
        <f t="shared" si="275"/>
        <v>0</v>
      </c>
      <c r="PYZ81" s="321">
        <f t="shared" si="275"/>
        <v>0</v>
      </c>
      <c r="PZA81" s="321">
        <f t="shared" si="275"/>
        <v>0</v>
      </c>
      <c r="PZB81" s="321">
        <f t="shared" si="275"/>
        <v>0</v>
      </c>
      <c r="PZC81" s="321">
        <f t="shared" si="275"/>
        <v>0</v>
      </c>
      <c r="PZD81" s="321">
        <f t="shared" si="275"/>
        <v>0</v>
      </c>
      <c r="PZE81" s="321">
        <f t="shared" si="275"/>
        <v>0</v>
      </c>
      <c r="PZF81" s="321">
        <f t="shared" si="275"/>
        <v>0</v>
      </c>
      <c r="PZG81" s="321">
        <f t="shared" si="275"/>
        <v>0</v>
      </c>
      <c r="PZH81" s="321">
        <f t="shared" si="275"/>
        <v>0</v>
      </c>
      <c r="PZI81" s="321">
        <f t="shared" si="275"/>
        <v>0</v>
      </c>
      <c r="PZJ81" s="321">
        <f t="shared" si="275"/>
        <v>0</v>
      </c>
      <c r="PZK81" s="321">
        <f t="shared" si="275"/>
        <v>0</v>
      </c>
      <c r="PZL81" s="321">
        <f t="shared" si="275"/>
        <v>0</v>
      </c>
      <c r="PZM81" s="321">
        <f t="shared" si="275"/>
        <v>0</v>
      </c>
      <c r="PZN81" s="321">
        <f t="shared" si="275"/>
        <v>0</v>
      </c>
      <c r="PZO81" s="321">
        <f t="shared" si="275"/>
        <v>0</v>
      </c>
      <c r="PZP81" s="321">
        <f t="shared" si="275"/>
        <v>0</v>
      </c>
      <c r="PZQ81" s="321">
        <f t="shared" si="275"/>
        <v>0</v>
      </c>
      <c r="PZR81" s="321">
        <f t="shared" si="275"/>
        <v>0</v>
      </c>
      <c r="PZS81" s="321">
        <f t="shared" si="275"/>
        <v>0</v>
      </c>
      <c r="PZT81" s="321">
        <f t="shared" si="275"/>
        <v>0</v>
      </c>
      <c r="PZU81" s="321">
        <f t="shared" si="275"/>
        <v>0</v>
      </c>
      <c r="PZV81" s="321">
        <f t="shared" si="275"/>
        <v>0</v>
      </c>
      <c r="PZW81" s="321">
        <f t="shared" si="275"/>
        <v>0</v>
      </c>
      <c r="PZX81" s="321">
        <f t="shared" si="275"/>
        <v>0</v>
      </c>
      <c r="PZY81" s="321">
        <f t="shared" si="275"/>
        <v>0</v>
      </c>
      <c r="PZZ81" s="321">
        <f t="shared" si="275"/>
        <v>0</v>
      </c>
      <c r="QAA81" s="321">
        <f t="shared" si="275"/>
        <v>0</v>
      </c>
      <c r="QAB81" s="321">
        <f t="shared" si="275"/>
        <v>0</v>
      </c>
      <c r="QAC81" s="321">
        <f t="shared" si="275"/>
        <v>0</v>
      </c>
      <c r="QAD81" s="321">
        <f t="shared" si="275"/>
        <v>0</v>
      </c>
      <c r="QAE81" s="321">
        <f t="shared" si="275"/>
        <v>0</v>
      </c>
      <c r="QAF81" s="321">
        <f t="shared" si="275"/>
        <v>0</v>
      </c>
      <c r="QAG81" s="321">
        <f t="shared" si="275"/>
        <v>0</v>
      </c>
      <c r="QAH81" s="321">
        <f t="shared" si="275"/>
        <v>0</v>
      </c>
      <c r="QAI81" s="321">
        <f t="shared" si="275"/>
        <v>0</v>
      </c>
      <c r="QAJ81" s="321">
        <f t="shared" si="275"/>
        <v>0</v>
      </c>
      <c r="QAK81" s="321">
        <f t="shared" si="275"/>
        <v>0</v>
      </c>
      <c r="QAL81" s="321">
        <f t="shared" si="275"/>
        <v>0</v>
      </c>
      <c r="QAM81" s="321">
        <f t="shared" si="275"/>
        <v>0</v>
      </c>
      <c r="QAN81" s="321">
        <f t="shared" si="275"/>
        <v>0</v>
      </c>
      <c r="QAO81" s="321">
        <f t="shared" si="275"/>
        <v>0</v>
      </c>
      <c r="QAP81" s="321">
        <f t="shared" si="275"/>
        <v>0</v>
      </c>
      <c r="QAQ81" s="321">
        <f t="shared" si="275"/>
        <v>0</v>
      </c>
      <c r="QAR81" s="321">
        <f t="shared" si="275"/>
        <v>0</v>
      </c>
      <c r="QAS81" s="321">
        <f t="shared" si="275"/>
        <v>0</v>
      </c>
      <c r="QAT81" s="321">
        <f>QAS81*8.5%*12</f>
        <v>0</v>
      </c>
      <c r="QAU81" s="321">
        <f t="shared" si="276"/>
        <v>0</v>
      </c>
      <c r="QAV81" s="321">
        <f t="shared" si="276"/>
        <v>0</v>
      </c>
      <c r="QAW81" s="321">
        <f t="shared" si="276"/>
        <v>0</v>
      </c>
      <c r="QAX81" s="321">
        <f t="shared" si="276"/>
        <v>0</v>
      </c>
      <c r="QAY81" s="321">
        <f t="shared" si="276"/>
        <v>0</v>
      </c>
      <c r="QAZ81" s="321">
        <f t="shared" si="276"/>
        <v>0</v>
      </c>
      <c r="QBA81" s="321">
        <f t="shared" si="276"/>
        <v>0</v>
      </c>
      <c r="QBB81" s="321">
        <f t="shared" si="276"/>
        <v>0</v>
      </c>
      <c r="QBC81" s="321">
        <f t="shared" si="276"/>
        <v>0</v>
      </c>
      <c r="QBD81" s="321">
        <f t="shared" si="276"/>
        <v>0</v>
      </c>
      <c r="QBE81" s="321">
        <f t="shared" si="276"/>
        <v>0</v>
      </c>
      <c r="QBF81" s="321">
        <f t="shared" si="276"/>
        <v>0</v>
      </c>
      <c r="QBG81" s="321">
        <f t="shared" si="276"/>
        <v>0</v>
      </c>
      <c r="QBH81" s="321">
        <f t="shared" si="276"/>
        <v>0</v>
      </c>
      <c r="QBI81" s="321">
        <f t="shared" si="276"/>
        <v>0</v>
      </c>
      <c r="QBJ81" s="321">
        <f t="shared" si="276"/>
        <v>0</v>
      </c>
      <c r="QBK81" s="321">
        <f t="shared" si="276"/>
        <v>0</v>
      </c>
      <c r="QBL81" s="321">
        <f t="shared" si="276"/>
        <v>0</v>
      </c>
      <c r="QBM81" s="321">
        <f t="shared" si="276"/>
        <v>0</v>
      </c>
      <c r="QBN81" s="321">
        <f t="shared" si="276"/>
        <v>0</v>
      </c>
      <c r="QBO81" s="321">
        <f t="shared" si="276"/>
        <v>0</v>
      </c>
      <c r="QBP81" s="321">
        <f t="shared" si="276"/>
        <v>0</v>
      </c>
      <c r="QBQ81" s="321">
        <f t="shared" si="276"/>
        <v>0</v>
      </c>
      <c r="QBR81" s="321">
        <f t="shared" si="276"/>
        <v>0</v>
      </c>
      <c r="QBS81" s="321">
        <f t="shared" si="276"/>
        <v>0</v>
      </c>
      <c r="QBT81" s="321">
        <f t="shared" si="276"/>
        <v>0</v>
      </c>
      <c r="QBU81" s="321">
        <f t="shared" si="276"/>
        <v>0</v>
      </c>
      <c r="QBV81" s="321">
        <f t="shared" si="276"/>
        <v>0</v>
      </c>
      <c r="QBW81" s="321">
        <f t="shared" si="276"/>
        <v>0</v>
      </c>
      <c r="QBX81" s="321">
        <f t="shared" si="276"/>
        <v>0</v>
      </c>
      <c r="QBY81" s="321">
        <f t="shared" si="276"/>
        <v>0</v>
      </c>
      <c r="QBZ81" s="321">
        <f t="shared" si="276"/>
        <v>0</v>
      </c>
      <c r="QCA81" s="321">
        <f t="shared" si="276"/>
        <v>0</v>
      </c>
      <c r="QCB81" s="321">
        <f t="shared" si="276"/>
        <v>0</v>
      </c>
      <c r="QCC81" s="321">
        <f t="shared" si="276"/>
        <v>0</v>
      </c>
      <c r="QCD81" s="321">
        <f t="shared" si="276"/>
        <v>0</v>
      </c>
      <c r="QCE81" s="321">
        <f t="shared" si="276"/>
        <v>0</v>
      </c>
      <c r="QCF81" s="321">
        <f t="shared" si="276"/>
        <v>0</v>
      </c>
      <c r="QCG81" s="321">
        <f t="shared" si="276"/>
        <v>0</v>
      </c>
      <c r="QCH81" s="321">
        <f t="shared" si="276"/>
        <v>0</v>
      </c>
      <c r="QCI81" s="321">
        <f t="shared" si="276"/>
        <v>0</v>
      </c>
      <c r="QCJ81" s="321">
        <f t="shared" si="276"/>
        <v>0</v>
      </c>
      <c r="QCK81" s="321">
        <f t="shared" si="276"/>
        <v>0</v>
      </c>
      <c r="QCL81" s="321">
        <f t="shared" si="276"/>
        <v>0</v>
      </c>
      <c r="QCM81" s="321">
        <f t="shared" si="276"/>
        <v>0</v>
      </c>
      <c r="QCN81" s="321">
        <f t="shared" si="276"/>
        <v>0</v>
      </c>
      <c r="QCO81" s="321">
        <f t="shared" si="276"/>
        <v>0</v>
      </c>
      <c r="QCP81" s="321">
        <f t="shared" si="276"/>
        <v>0</v>
      </c>
      <c r="QCQ81" s="321">
        <f t="shared" si="276"/>
        <v>0</v>
      </c>
      <c r="QCR81" s="321">
        <f t="shared" si="276"/>
        <v>0</v>
      </c>
      <c r="QCS81" s="321">
        <f t="shared" si="276"/>
        <v>0</v>
      </c>
      <c r="QCT81" s="321">
        <f t="shared" si="276"/>
        <v>0</v>
      </c>
      <c r="QCU81" s="321">
        <f t="shared" si="276"/>
        <v>0</v>
      </c>
      <c r="QCV81" s="321">
        <f t="shared" si="276"/>
        <v>0</v>
      </c>
      <c r="QCW81" s="321">
        <f t="shared" si="276"/>
        <v>0</v>
      </c>
      <c r="QCX81" s="321">
        <f t="shared" si="276"/>
        <v>0</v>
      </c>
      <c r="QCY81" s="321">
        <f t="shared" si="276"/>
        <v>0</v>
      </c>
      <c r="QCZ81" s="321">
        <f t="shared" si="276"/>
        <v>0</v>
      </c>
      <c r="QDA81" s="321">
        <f t="shared" si="276"/>
        <v>0</v>
      </c>
      <c r="QDB81" s="321">
        <f t="shared" si="276"/>
        <v>0</v>
      </c>
      <c r="QDC81" s="321">
        <f t="shared" si="276"/>
        <v>0</v>
      </c>
      <c r="QDD81" s="321">
        <f t="shared" si="276"/>
        <v>0</v>
      </c>
      <c r="QDE81" s="321">
        <f t="shared" si="276"/>
        <v>0</v>
      </c>
      <c r="QDF81" s="321">
        <f>QDE81*8.5%*12</f>
        <v>0</v>
      </c>
      <c r="QDG81" s="321">
        <f t="shared" si="277"/>
        <v>0</v>
      </c>
      <c r="QDH81" s="321">
        <f t="shared" si="277"/>
        <v>0</v>
      </c>
      <c r="QDI81" s="321">
        <f t="shared" si="277"/>
        <v>0</v>
      </c>
      <c r="QDJ81" s="321">
        <f t="shared" si="277"/>
        <v>0</v>
      </c>
      <c r="QDK81" s="321">
        <f t="shared" si="277"/>
        <v>0</v>
      </c>
      <c r="QDL81" s="321">
        <f t="shared" si="277"/>
        <v>0</v>
      </c>
      <c r="QDM81" s="321">
        <f t="shared" si="277"/>
        <v>0</v>
      </c>
      <c r="QDN81" s="321">
        <f t="shared" si="277"/>
        <v>0</v>
      </c>
      <c r="QDO81" s="321">
        <f t="shared" si="277"/>
        <v>0</v>
      </c>
      <c r="QDP81" s="321">
        <f t="shared" si="277"/>
        <v>0</v>
      </c>
      <c r="QDQ81" s="321">
        <f t="shared" si="277"/>
        <v>0</v>
      </c>
      <c r="QDR81" s="321">
        <f t="shared" si="277"/>
        <v>0</v>
      </c>
      <c r="QDS81" s="321">
        <f t="shared" si="277"/>
        <v>0</v>
      </c>
      <c r="QDT81" s="321">
        <f t="shared" si="277"/>
        <v>0</v>
      </c>
      <c r="QDU81" s="321">
        <f t="shared" si="277"/>
        <v>0</v>
      </c>
      <c r="QDV81" s="321">
        <f t="shared" si="277"/>
        <v>0</v>
      </c>
      <c r="QDW81" s="321">
        <f t="shared" si="277"/>
        <v>0</v>
      </c>
      <c r="QDX81" s="321">
        <f t="shared" si="277"/>
        <v>0</v>
      </c>
      <c r="QDY81" s="321">
        <f t="shared" si="277"/>
        <v>0</v>
      </c>
      <c r="QDZ81" s="321">
        <f t="shared" si="277"/>
        <v>0</v>
      </c>
      <c r="QEA81" s="321">
        <f t="shared" si="277"/>
        <v>0</v>
      </c>
      <c r="QEB81" s="321">
        <f t="shared" si="277"/>
        <v>0</v>
      </c>
      <c r="QEC81" s="321">
        <f t="shared" si="277"/>
        <v>0</v>
      </c>
      <c r="QED81" s="321">
        <f t="shared" si="277"/>
        <v>0</v>
      </c>
      <c r="QEE81" s="321">
        <f t="shared" si="277"/>
        <v>0</v>
      </c>
      <c r="QEF81" s="321">
        <f t="shared" si="277"/>
        <v>0</v>
      </c>
      <c r="QEG81" s="321">
        <f t="shared" si="277"/>
        <v>0</v>
      </c>
      <c r="QEH81" s="321">
        <f t="shared" si="277"/>
        <v>0</v>
      </c>
      <c r="QEI81" s="321">
        <f t="shared" si="277"/>
        <v>0</v>
      </c>
      <c r="QEJ81" s="321">
        <f t="shared" si="277"/>
        <v>0</v>
      </c>
      <c r="QEK81" s="321">
        <f t="shared" si="277"/>
        <v>0</v>
      </c>
      <c r="QEL81" s="321">
        <f t="shared" si="277"/>
        <v>0</v>
      </c>
      <c r="QEM81" s="321">
        <f t="shared" si="277"/>
        <v>0</v>
      </c>
      <c r="QEN81" s="321">
        <f t="shared" si="277"/>
        <v>0</v>
      </c>
      <c r="QEO81" s="321">
        <f t="shared" si="277"/>
        <v>0</v>
      </c>
      <c r="QEP81" s="321">
        <f t="shared" si="277"/>
        <v>0</v>
      </c>
      <c r="QEQ81" s="321">
        <f t="shared" si="277"/>
        <v>0</v>
      </c>
      <c r="QER81" s="321">
        <f t="shared" si="277"/>
        <v>0</v>
      </c>
      <c r="QES81" s="321">
        <f t="shared" si="277"/>
        <v>0</v>
      </c>
      <c r="QET81" s="321">
        <f t="shared" si="277"/>
        <v>0</v>
      </c>
      <c r="QEU81" s="321">
        <f t="shared" si="277"/>
        <v>0</v>
      </c>
      <c r="QEV81" s="321">
        <f t="shared" si="277"/>
        <v>0</v>
      </c>
      <c r="QEW81" s="321">
        <f t="shared" si="277"/>
        <v>0</v>
      </c>
      <c r="QEX81" s="321">
        <f t="shared" si="277"/>
        <v>0</v>
      </c>
      <c r="QEY81" s="321">
        <f t="shared" si="277"/>
        <v>0</v>
      </c>
      <c r="QEZ81" s="321">
        <f t="shared" si="277"/>
        <v>0</v>
      </c>
      <c r="QFA81" s="321">
        <f t="shared" si="277"/>
        <v>0</v>
      </c>
      <c r="QFB81" s="321">
        <f t="shared" si="277"/>
        <v>0</v>
      </c>
      <c r="QFC81" s="321">
        <f t="shared" si="277"/>
        <v>0</v>
      </c>
      <c r="QFD81" s="321">
        <f t="shared" si="277"/>
        <v>0</v>
      </c>
      <c r="QFE81" s="321">
        <f t="shared" si="277"/>
        <v>0</v>
      </c>
      <c r="QFF81" s="321">
        <f t="shared" si="277"/>
        <v>0</v>
      </c>
      <c r="QFG81" s="321">
        <f t="shared" si="277"/>
        <v>0</v>
      </c>
      <c r="QFH81" s="321">
        <f t="shared" si="277"/>
        <v>0</v>
      </c>
      <c r="QFI81" s="321">
        <f t="shared" si="277"/>
        <v>0</v>
      </c>
      <c r="QFJ81" s="321">
        <f t="shared" si="277"/>
        <v>0</v>
      </c>
      <c r="QFK81" s="321">
        <f t="shared" si="277"/>
        <v>0</v>
      </c>
      <c r="QFL81" s="321">
        <f t="shared" si="277"/>
        <v>0</v>
      </c>
      <c r="QFM81" s="321">
        <f t="shared" si="277"/>
        <v>0</v>
      </c>
      <c r="QFN81" s="321">
        <f t="shared" si="277"/>
        <v>0</v>
      </c>
      <c r="QFO81" s="321">
        <f t="shared" si="277"/>
        <v>0</v>
      </c>
      <c r="QFP81" s="321">
        <f t="shared" si="277"/>
        <v>0</v>
      </c>
      <c r="QFQ81" s="321">
        <f t="shared" si="277"/>
        <v>0</v>
      </c>
      <c r="QFR81" s="321">
        <f>QFQ81*8.5%*12</f>
        <v>0</v>
      </c>
      <c r="QFS81" s="321">
        <f t="shared" si="278"/>
        <v>0</v>
      </c>
      <c r="QFT81" s="321">
        <f t="shared" si="278"/>
        <v>0</v>
      </c>
      <c r="QFU81" s="321">
        <f t="shared" si="278"/>
        <v>0</v>
      </c>
      <c r="QFV81" s="321">
        <f t="shared" si="278"/>
        <v>0</v>
      </c>
      <c r="QFW81" s="321">
        <f t="shared" si="278"/>
        <v>0</v>
      </c>
      <c r="QFX81" s="321">
        <f t="shared" si="278"/>
        <v>0</v>
      </c>
      <c r="QFY81" s="321">
        <f t="shared" si="278"/>
        <v>0</v>
      </c>
      <c r="QFZ81" s="321">
        <f t="shared" si="278"/>
        <v>0</v>
      </c>
      <c r="QGA81" s="321">
        <f t="shared" si="278"/>
        <v>0</v>
      </c>
      <c r="QGB81" s="321">
        <f t="shared" si="278"/>
        <v>0</v>
      </c>
      <c r="QGC81" s="321">
        <f t="shared" si="278"/>
        <v>0</v>
      </c>
      <c r="QGD81" s="321">
        <f t="shared" si="278"/>
        <v>0</v>
      </c>
      <c r="QGE81" s="321">
        <f t="shared" si="278"/>
        <v>0</v>
      </c>
      <c r="QGF81" s="321">
        <f t="shared" si="278"/>
        <v>0</v>
      </c>
      <c r="QGG81" s="321">
        <f t="shared" si="278"/>
        <v>0</v>
      </c>
      <c r="QGH81" s="321">
        <f t="shared" si="278"/>
        <v>0</v>
      </c>
      <c r="QGI81" s="321">
        <f t="shared" si="278"/>
        <v>0</v>
      </c>
      <c r="QGJ81" s="321">
        <f t="shared" si="278"/>
        <v>0</v>
      </c>
      <c r="QGK81" s="321">
        <f t="shared" si="278"/>
        <v>0</v>
      </c>
      <c r="QGL81" s="321">
        <f t="shared" si="278"/>
        <v>0</v>
      </c>
      <c r="QGM81" s="321">
        <f t="shared" si="278"/>
        <v>0</v>
      </c>
      <c r="QGN81" s="321">
        <f t="shared" si="278"/>
        <v>0</v>
      </c>
      <c r="QGO81" s="321">
        <f t="shared" si="278"/>
        <v>0</v>
      </c>
      <c r="QGP81" s="321">
        <f t="shared" si="278"/>
        <v>0</v>
      </c>
      <c r="QGQ81" s="321">
        <f t="shared" si="278"/>
        <v>0</v>
      </c>
      <c r="QGR81" s="321">
        <f t="shared" si="278"/>
        <v>0</v>
      </c>
      <c r="QGS81" s="321">
        <f t="shared" si="278"/>
        <v>0</v>
      </c>
      <c r="QGT81" s="321">
        <f t="shared" si="278"/>
        <v>0</v>
      </c>
      <c r="QGU81" s="321">
        <f t="shared" si="278"/>
        <v>0</v>
      </c>
      <c r="QGV81" s="321">
        <f t="shared" si="278"/>
        <v>0</v>
      </c>
      <c r="QGW81" s="321">
        <f t="shared" si="278"/>
        <v>0</v>
      </c>
      <c r="QGX81" s="321">
        <f t="shared" si="278"/>
        <v>0</v>
      </c>
      <c r="QGY81" s="321">
        <f t="shared" si="278"/>
        <v>0</v>
      </c>
      <c r="QGZ81" s="321">
        <f t="shared" si="278"/>
        <v>0</v>
      </c>
      <c r="QHA81" s="321">
        <f t="shared" si="278"/>
        <v>0</v>
      </c>
      <c r="QHB81" s="321">
        <f t="shared" si="278"/>
        <v>0</v>
      </c>
      <c r="QHC81" s="321">
        <f t="shared" si="278"/>
        <v>0</v>
      </c>
      <c r="QHD81" s="321">
        <f t="shared" si="278"/>
        <v>0</v>
      </c>
      <c r="QHE81" s="321">
        <f t="shared" si="278"/>
        <v>0</v>
      </c>
      <c r="QHF81" s="321">
        <f t="shared" si="278"/>
        <v>0</v>
      </c>
      <c r="QHG81" s="321">
        <f t="shared" si="278"/>
        <v>0</v>
      </c>
      <c r="QHH81" s="321">
        <f t="shared" si="278"/>
        <v>0</v>
      </c>
      <c r="QHI81" s="321">
        <f t="shared" si="278"/>
        <v>0</v>
      </c>
      <c r="QHJ81" s="321">
        <f t="shared" si="278"/>
        <v>0</v>
      </c>
      <c r="QHK81" s="321">
        <f t="shared" si="278"/>
        <v>0</v>
      </c>
      <c r="QHL81" s="321">
        <f t="shared" si="278"/>
        <v>0</v>
      </c>
      <c r="QHM81" s="321">
        <f t="shared" si="278"/>
        <v>0</v>
      </c>
      <c r="QHN81" s="321">
        <f t="shared" si="278"/>
        <v>0</v>
      </c>
      <c r="QHO81" s="321">
        <f t="shared" si="278"/>
        <v>0</v>
      </c>
      <c r="QHP81" s="321">
        <f t="shared" si="278"/>
        <v>0</v>
      </c>
      <c r="QHQ81" s="321">
        <f t="shared" si="278"/>
        <v>0</v>
      </c>
      <c r="QHR81" s="321">
        <f t="shared" si="278"/>
        <v>0</v>
      </c>
      <c r="QHS81" s="321">
        <f t="shared" si="278"/>
        <v>0</v>
      </c>
      <c r="QHT81" s="321">
        <f t="shared" si="278"/>
        <v>0</v>
      </c>
      <c r="QHU81" s="321">
        <f t="shared" si="278"/>
        <v>0</v>
      </c>
      <c r="QHV81" s="321">
        <f t="shared" si="278"/>
        <v>0</v>
      </c>
      <c r="QHW81" s="321">
        <f t="shared" si="278"/>
        <v>0</v>
      </c>
      <c r="QHX81" s="321">
        <f t="shared" si="278"/>
        <v>0</v>
      </c>
      <c r="QHY81" s="321">
        <f t="shared" si="278"/>
        <v>0</v>
      </c>
      <c r="QHZ81" s="321">
        <f t="shared" si="278"/>
        <v>0</v>
      </c>
      <c r="QIA81" s="321">
        <f t="shared" si="278"/>
        <v>0</v>
      </c>
      <c r="QIB81" s="321">
        <f t="shared" si="278"/>
        <v>0</v>
      </c>
      <c r="QIC81" s="321">
        <f t="shared" si="278"/>
        <v>0</v>
      </c>
      <c r="QID81" s="321">
        <f>QIC81*8.5%*12</f>
        <v>0</v>
      </c>
      <c r="QIE81" s="321">
        <f t="shared" si="279"/>
        <v>0</v>
      </c>
      <c r="QIF81" s="321">
        <f t="shared" si="279"/>
        <v>0</v>
      </c>
      <c r="QIG81" s="321">
        <f t="shared" si="279"/>
        <v>0</v>
      </c>
      <c r="QIH81" s="321">
        <f t="shared" si="279"/>
        <v>0</v>
      </c>
      <c r="QII81" s="321">
        <f t="shared" si="279"/>
        <v>0</v>
      </c>
      <c r="QIJ81" s="321">
        <f t="shared" si="279"/>
        <v>0</v>
      </c>
      <c r="QIK81" s="321">
        <f t="shared" si="279"/>
        <v>0</v>
      </c>
      <c r="QIL81" s="321">
        <f t="shared" si="279"/>
        <v>0</v>
      </c>
      <c r="QIM81" s="321">
        <f t="shared" si="279"/>
        <v>0</v>
      </c>
      <c r="QIN81" s="321">
        <f t="shared" si="279"/>
        <v>0</v>
      </c>
      <c r="QIO81" s="321">
        <f t="shared" si="279"/>
        <v>0</v>
      </c>
      <c r="QIP81" s="321">
        <f t="shared" si="279"/>
        <v>0</v>
      </c>
      <c r="QIQ81" s="321">
        <f t="shared" si="279"/>
        <v>0</v>
      </c>
      <c r="QIR81" s="321">
        <f t="shared" si="279"/>
        <v>0</v>
      </c>
      <c r="QIS81" s="321">
        <f t="shared" si="279"/>
        <v>0</v>
      </c>
      <c r="QIT81" s="321">
        <f t="shared" si="279"/>
        <v>0</v>
      </c>
      <c r="QIU81" s="321">
        <f t="shared" si="279"/>
        <v>0</v>
      </c>
      <c r="QIV81" s="321">
        <f t="shared" si="279"/>
        <v>0</v>
      </c>
      <c r="QIW81" s="321">
        <f t="shared" si="279"/>
        <v>0</v>
      </c>
      <c r="QIX81" s="321">
        <f t="shared" si="279"/>
        <v>0</v>
      </c>
      <c r="QIY81" s="321">
        <f t="shared" si="279"/>
        <v>0</v>
      </c>
      <c r="QIZ81" s="321">
        <f t="shared" si="279"/>
        <v>0</v>
      </c>
      <c r="QJA81" s="321">
        <f t="shared" si="279"/>
        <v>0</v>
      </c>
      <c r="QJB81" s="321">
        <f t="shared" si="279"/>
        <v>0</v>
      </c>
      <c r="QJC81" s="321">
        <f t="shared" si="279"/>
        <v>0</v>
      </c>
      <c r="QJD81" s="321">
        <f t="shared" si="279"/>
        <v>0</v>
      </c>
      <c r="QJE81" s="321">
        <f t="shared" si="279"/>
        <v>0</v>
      </c>
      <c r="QJF81" s="321">
        <f t="shared" si="279"/>
        <v>0</v>
      </c>
      <c r="QJG81" s="321">
        <f t="shared" si="279"/>
        <v>0</v>
      </c>
      <c r="QJH81" s="321">
        <f t="shared" si="279"/>
        <v>0</v>
      </c>
      <c r="QJI81" s="321">
        <f t="shared" si="279"/>
        <v>0</v>
      </c>
      <c r="QJJ81" s="321">
        <f t="shared" si="279"/>
        <v>0</v>
      </c>
      <c r="QJK81" s="321">
        <f t="shared" si="279"/>
        <v>0</v>
      </c>
      <c r="QJL81" s="321">
        <f t="shared" si="279"/>
        <v>0</v>
      </c>
      <c r="QJM81" s="321">
        <f t="shared" si="279"/>
        <v>0</v>
      </c>
      <c r="QJN81" s="321">
        <f t="shared" si="279"/>
        <v>0</v>
      </c>
      <c r="QJO81" s="321">
        <f t="shared" si="279"/>
        <v>0</v>
      </c>
      <c r="QJP81" s="321">
        <f t="shared" si="279"/>
        <v>0</v>
      </c>
      <c r="QJQ81" s="321">
        <f t="shared" si="279"/>
        <v>0</v>
      </c>
      <c r="QJR81" s="321">
        <f t="shared" si="279"/>
        <v>0</v>
      </c>
      <c r="QJS81" s="321">
        <f t="shared" si="279"/>
        <v>0</v>
      </c>
      <c r="QJT81" s="321">
        <f t="shared" si="279"/>
        <v>0</v>
      </c>
      <c r="QJU81" s="321">
        <f t="shared" si="279"/>
        <v>0</v>
      </c>
      <c r="QJV81" s="321">
        <f t="shared" si="279"/>
        <v>0</v>
      </c>
      <c r="QJW81" s="321">
        <f t="shared" si="279"/>
        <v>0</v>
      </c>
      <c r="QJX81" s="321">
        <f t="shared" si="279"/>
        <v>0</v>
      </c>
      <c r="QJY81" s="321">
        <f t="shared" si="279"/>
        <v>0</v>
      </c>
      <c r="QJZ81" s="321">
        <f t="shared" si="279"/>
        <v>0</v>
      </c>
      <c r="QKA81" s="321">
        <f t="shared" si="279"/>
        <v>0</v>
      </c>
      <c r="QKB81" s="321">
        <f t="shared" si="279"/>
        <v>0</v>
      </c>
      <c r="QKC81" s="321">
        <f t="shared" si="279"/>
        <v>0</v>
      </c>
      <c r="QKD81" s="321">
        <f t="shared" si="279"/>
        <v>0</v>
      </c>
      <c r="QKE81" s="321">
        <f t="shared" si="279"/>
        <v>0</v>
      </c>
      <c r="QKF81" s="321">
        <f t="shared" si="279"/>
        <v>0</v>
      </c>
      <c r="QKG81" s="321">
        <f t="shared" si="279"/>
        <v>0</v>
      </c>
      <c r="QKH81" s="321">
        <f t="shared" si="279"/>
        <v>0</v>
      </c>
      <c r="QKI81" s="321">
        <f t="shared" si="279"/>
        <v>0</v>
      </c>
      <c r="QKJ81" s="321">
        <f t="shared" si="279"/>
        <v>0</v>
      </c>
      <c r="QKK81" s="321">
        <f t="shared" si="279"/>
        <v>0</v>
      </c>
      <c r="QKL81" s="321">
        <f t="shared" si="279"/>
        <v>0</v>
      </c>
      <c r="QKM81" s="321">
        <f t="shared" si="279"/>
        <v>0</v>
      </c>
      <c r="QKN81" s="321">
        <f t="shared" si="279"/>
        <v>0</v>
      </c>
      <c r="QKO81" s="321">
        <f t="shared" si="279"/>
        <v>0</v>
      </c>
      <c r="QKP81" s="321">
        <f>QKO81*8.5%*12</f>
        <v>0</v>
      </c>
      <c r="QKQ81" s="321">
        <f t="shared" si="280"/>
        <v>0</v>
      </c>
      <c r="QKR81" s="321">
        <f t="shared" si="280"/>
        <v>0</v>
      </c>
      <c r="QKS81" s="321">
        <f t="shared" si="280"/>
        <v>0</v>
      </c>
      <c r="QKT81" s="321">
        <f t="shared" si="280"/>
        <v>0</v>
      </c>
      <c r="QKU81" s="321">
        <f t="shared" si="280"/>
        <v>0</v>
      </c>
      <c r="QKV81" s="321">
        <f t="shared" si="280"/>
        <v>0</v>
      </c>
      <c r="QKW81" s="321">
        <f t="shared" si="280"/>
        <v>0</v>
      </c>
      <c r="QKX81" s="321">
        <f t="shared" si="280"/>
        <v>0</v>
      </c>
      <c r="QKY81" s="321">
        <f t="shared" si="280"/>
        <v>0</v>
      </c>
      <c r="QKZ81" s="321">
        <f t="shared" si="280"/>
        <v>0</v>
      </c>
      <c r="QLA81" s="321">
        <f t="shared" si="280"/>
        <v>0</v>
      </c>
      <c r="QLB81" s="321">
        <f t="shared" si="280"/>
        <v>0</v>
      </c>
      <c r="QLC81" s="321">
        <f t="shared" si="280"/>
        <v>0</v>
      </c>
      <c r="QLD81" s="321">
        <f t="shared" si="280"/>
        <v>0</v>
      </c>
      <c r="QLE81" s="321">
        <f t="shared" si="280"/>
        <v>0</v>
      </c>
      <c r="QLF81" s="321">
        <f t="shared" si="280"/>
        <v>0</v>
      </c>
      <c r="QLG81" s="321">
        <f t="shared" si="280"/>
        <v>0</v>
      </c>
      <c r="QLH81" s="321">
        <f t="shared" si="280"/>
        <v>0</v>
      </c>
      <c r="QLI81" s="321">
        <f t="shared" si="280"/>
        <v>0</v>
      </c>
      <c r="QLJ81" s="321">
        <f t="shared" si="280"/>
        <v>0</v>
      </c>
      <c r="QLK81" s="321">
        <f t="shared" si="280"/>
        <v>0</v>
      </c>
      <c r="QLL81" s="321">
        <f t="shared" si="280"/>
        <v>0</v>
      </c>
      <c r="QLM81" s="321">
        <f t="shared" si="280"/>
        <v>0</v>
      </c>
      <c r="QLN81" s="321">
        <f t="shared" si="280"/>
        <v>0</v>
      </c>
      <c r="QLO81" s="321">
        <f t="shared" si="280"/>
        <v>0</v>
      </c>
      <c r="QLP81" s="321">
        <f t="shared" si="280"/>
        <v>0</v>
      </c>
      <c r="QLQ81" s="321">
        <f t="shared" si="280"/>
        <v>0</v>
      </c>
      <c r="QLR81" s="321">
        <f t="shared" si="280"/>
        <v>0</v>
      </c>
      <c r="QLS81" s="321">
        <f t="shared" si="280"/>
        <v>0</v>
      </c>
      <c r="QLT81" s="321">
        <f t="shared" si="280"/>
        <v>0</v>
      </c>
      <c r="QLU81" s="321">
        <f t="shared" si="280"/>
        <v>0</v>
      </c>
      <c r="QLV81" s="321">
        <f t="shared" si="280"/>
        <v>0</v>
      </c>
      <c r="QLW81" s="321">
        <f t="shared" si="280"/>
        <v>0</v>
      </c>
      <c r="QLX81" s="321">
        <f t="shared" si="280"/>
        <v>0</v>
      </c>
      <c r="QLY81" s="321">
        <f t="shared" si="280"/>
        <v>0</v>
      </c>
      <c r="QLZ81" s="321">
        <f t="shared" si="280"/>
        <v>0</v>
      </c>
      <c r="QMA81" s="321">
        <f t="shared" si="280"/>
        <v>0</v>
      </c>
      <c r="QMB81" s="321">
        <f t="shared" si="280"/>
        <v>0</v>
      </c>
      <c r="QMC81" s="321">
        <f t="shared" si="280"/>
        <v>0</v>
      </c>
      <c r="QMD81" s="321">
        <f t="shared" si="280"/>
        <v>0</v>
      </c>
      <c r="QME81" s="321">
        <f t="shared" si="280"/>
        <v>0</v>
      </c>
      <c r="QMF81" s="321">
        <f t="shared" si="280"/>
        <v>0</v>
      </c>
      <c r="QMG81" s="321">
        <f t="shared" si="280"/>
        <v>0</v>
      </c>
      <c r="QMH81" s="321">
        <f t="shared" si="280"/>
        <v>0</v>
      </c>
      <c r="QMI81" s="321">
        <f t="shared" si="280"/>
        <v>0</v>
      </c>
      <c r="QMJ81" s="321">
        <f t="shared" si="280"/>
        <v>0</v>
      </c>
      <c r="QMK81" s="321">
        <f t="shared" si="280"/>
        <v>0</v>
      </c>
      <c r="QML81" s="321">
        <f t="shared" si="280"/>
        <v>0</v>
      </c>
      <c r="QMM81" s="321">
        <f t="shared" si="280"/>
        <v>0</v>
      </c>
      <c r="QMN81" s="321">
        <f t="shared" si="280"/>
        <v>0</v>
      </c>
      <c r="QMO81" s="321">
        <f t="shared" si="280"/>
        <v>0</v>
      </c>
      <c r="QMP81" s="321">
        <f t="shared" si="280"/>
        <v>0</v>
      </c>
      <c r="QMQ81" s="321">
        <f t="shared" si="280"/>
        <v>0</v>
      </c>
      <c r="QMR81" s="321">
        <f t="shared" si="280"/>
        <v>0</v>
      </c>
      <c r="QMS81" s="321">
        <f t="shared" si="280"/>
        <v>0</v>
      </c>
      <c r="QMT81" s="321">
        <f t="shared" si="280"/>
        <v>0</v>
      </c>
      <c r="QMU81" s="321">
        <f t="shared" si="280"/>
        <v>0</v>
      </c>
      <c r="QMV81" s="321">
        <f t="shared" si="280"/>
        <v>0</v>
      </c>
      <c r="QMW81" s="321">
        <f t="shared" si="280"/>
        <v>0</v>
      </c>
      <c r="QMX81" s="321">
        <f t="shared" si="280"/>
        <v>0</v>
      </c>
      <c r="QMY81" s="321">
        <f t="shared" si="280"/>
        <v>0</v>
      </c>
      <c r="QMZ81" s="321">
        <f t="shared" si="280"/>
        <v>0</v>
      </c>
      <c r="QNA81" s="321">
        <f t="shared" si="280"/>
        <v>0</v>
      </c>
      <c r="QNB81" s="321">
        <f>QNA81*8.5%*12</f>
        <v>0</v>
      </c>
      <c r="QNC81" s="321">
        <f t="shared" si="281"/>
        <v>0</v>
      </c>
      <c r="QND81" s="321">
        <f t="shared" si="281"/>
        <v>0</v>
      </c>
      <c r="QNE81" s="321">
        <f t="shared" si="281"/>
        <v>0</v>
      </c>
      <c r="QNF81" s="321">
        <f t="shared" si="281"/>
        <v>0</v>
      </c>
      <c r="QNG81" s="321">
        <f t="shared" si="281"/>
        <v>0</v>
      </c>
      <c r="QNH81" s="321">
        <f t="shared" si="281"/>
        <v>0</v>
      </c>
      <c r="QNI81" s="321">
        <f t="shared" si="281"/>
        <v>0</v>
      </c>
      <c r="QNJ81" s="321">
        <f t="shared" si="281"/>
        <v>0</v>
      </c>
      <c r="QNK81" s="321">
        <f t="shared" si="281"/>
        <v>0</v>
      </c>
      <c r="QNL81" s="321">
        <f t="shared" si="281"/>
        <v>0</v>
      </c>
      <c r="QNM81" s="321">
        <f t="shared" si="281"/>
        <v>0</v>
      </c>
      <c r="QNN81" s="321">
        <f t="shared" si="281"/>
        <v>0</v>
      </c>
      <c r="QNO81" s="321">
        <f t="shared" si="281"/>
        <v>0</v>
      </c>
      <c r="QNP81" s="321">
        <f t="shared" si="281"/>
        <v>0</v>
      </c>
      <c r="QNQ81" s="321">
        <f t="shared" si="281"/>
        <v>0</v>
      </c>
      <c r="QNR81" s="321">
        <f t="shared" si="281"/>
        <v>0</v>
      </c>
      <c r="QNS81" s="321">
        <f t="shared" si="281"/>
        <v>0</v>
      </c>
      <c r="QNT81" s="321">
        <f t="shared" si="281"/>
        <v>0</v>
      </c>
      <c r="QNU81" s="321">
        <f t="shared" si="281"/>
        <v>0</v>
      </c>
      <c r="QNV81" s="321">
        <f t="shared" si="281"/>
        <v>0</v>
      </c>
      <c r="QNW81" s="321">
        <f t="shared" si="281"/>
        <v>0</v>
      </c>
      <c r="QNX81" s="321">
        <f t="shared" si="281"/>
        <v>0</v>
      </c>
      <c r="QNY81" s="321">
        <f t="shared" si="281"/>
        <v>0</v>
      </c>
      <c r="QNZ81" s="321">
        <f t="shared" si="281"/>
        <v>0</v>
      </c>
      <c r="QOA81" s="321">
        <f t="shared" si="281"/>
        <v>0</v>
      </c>
      <c r="QOB81" s="321">
        <f t="shared" si="281"/>
        <v>0</v>
      </c>
      <c r="QOC81" s="321">
        <f t="shared" si="281"/>
        <v>0</v>
      </c>
      <c r="QOD81" s="321">
        <f t="shared" si="281"/>
        <v>0</v>
      </c>
      <c r="QOE81" s="321">
        <f t="shared" si="281"/>
        <v>0</v>
      </c>
      <c r="QOF81" s="321">
        <f t="shared" si="281"/>
        <v>0</v>
      </c>
      <c r="QOG81" s="321">
        <f t="shared" si="281"/>
        <v>0</v>
      </c>
      <c r="QOH81" s="321">
        <f t="shared" si="281"/>
        <v>0</v>
      </c>
      <c r="QOI81" s="321">
        <f t="shared" si="281"/>
        <v>0</v>
      </c>
      <c r="QOJ81" s="321">
        <f t="shared" si="281"/>
        <v>0</v>
      </c>
      <c r="QOK81" s="321">
        <f t="shared" si="281"/>
        <v>0</v>
      </c>
      <c r="QOL81" s="321">
        <f t="shared" si="281"/>
        <v>0</v>
      </c>
      <c r="QOM81" s="321">
        <f t="shared" si="281"/>
        <v>0</v>
      </c>
      <c r="QON81" s="321">
        <f t="shared" si="281"/>
        <v>0</v>
      </c>
      <c r="QOO81" s="321">
        <f t="shared" si="281"/>
        <v>0</v>
      </c>
      <c r="QOP81" s="321">
        <f t="shared" si="281"/>
        <v>0</v>
      </c>
      <c r="QOQ81" s="321">
        <f t="shared" si="281"/>
        <v>0</v>
      </c>
      <c r="QOR81" s="321">
        <f t="shared" si="281"/>
        <v>0</v>
      </c>
      <c r="QOS81" s="321">
        <f t="shared" si="281"/>
        <v>0</v>
      </c>
      <c r="QOT81" s="321">
        <f t="shared" si="281"/>
        <v>0</v>
      </c>
      <c r="QOU81" s="321">
        <f t="shared" si="281"/>
        <v>0</v>
      </c>
      <c r="QOV81" s="321">
        <f t="shared" si="281"/>
        <v>0</v>
      </c>
      <c r="QOW81" s="321">
        <f t="shared" si="281"/>
        <v>0</v>
      </c>
      <c r="QOX81" s="321">
        <f t="shared" si="281"/>
        <v>0</v>
      </c>
      <c r="QOY81" s="321">
        <f t="shared" si="281"/>
        <v>0</v>
      </c>
      <c r="QOZ81" s="321">
        <f t="shared" si="281"/>
        <v>0</v>
      </c>
      <c r="QPA81" s="321">
        <f t="shared" si="281"/>
        <v>0</v>
      </c>
      <c r="QPB81" s="321">
        <f t="shared" si="281"/>
        <v>0</v>
      </c>
      <c r="QPC81" s="321">
        <f t="shared" si="281"/>
        <v>0</v>
      </c>
      <c r="QPD81" s="321">
        <f t="shared" si="281"/>
        <v>0</v>
      </c>
      <c r="QPE81" s="321">
        <f t="shared" si="281"/>
        <v>0</v>
      </c>
      <c r="QPF81" s="321">
        <f t="shared" si="281"/>
        <v>0</v>
      </c>
      <c r="QPG81" s="321">
        <f t="shared" si="281"/>
        <v>0</v>
      </c>
      <c r="QPH81" s="321">
        <f t="shared" si="281"/>
        <v>0</v>
      </c>
      <c r="QPI81" s="321">
        <f t="shared" si="281"/>
        <v>0</v>
      </c>
      <c r="QPJ81" s="321">
        <f t="shared" si="281"/>
        <v>0</v>
      </c>
      <c r="QPK81" s="321">
        <f t="shared" si="281"/>
        <v>0</v>
      </c>
      <c r="QPL81" s="321">
        <f t="shared" si="281"/>
        <v>0</v>
      </c>
      <c r="QPM81" s="321">
        <f t="shared" si="281"/>
        <v>0</v>
      </c>
      <c r="QPN81" s="321">
        <f>QPM81*8.5%*12</f>
        <v>0</v>
      </c>
      <c r="QPO81" s="321">
        <f t="shared" si="282"/>
        <v>0</v>
      </c>
      <c r="QPP81" s="321">
        <f t="shared" si="282"/>
        <v>0</v>
      </c>
      <c r="QPQ81" s="321">
        <f t="shared" si="282"/>
        <v>0</v>
      </c>
      <c r="QPR81" s="321">
        <f t="shared" si="282"/>
        <v>0</v>
      </c>
      <c r="QPS81" s="321">
        <f t="shared" si="282"/>
        <v>0</v>
      </c>
      <c r="QPT81" s="321">
        <f t="shared" si="282"/>
        <v>0</v>
      </c>
      <c r="QPU81" s="321">
        <f t="shared" si="282"/>
        <v>0</v>
      </c>
      <c r="QPV81" s="321">
        <f t="shared" si="282"/>
        <v>0</v>
      </c>
      <c r="QPW81" s="321">
        <f t="shared" si="282"/>
        <v>0</v>
      </c>
      <c r="QPX81" s="321">
        <f t="shared" si="282"/>
        <v>0</v>
      </c>
      <c r="QPY81" s="321">
        <f t="shared" si="282"/>
        <v>0</v>
      </c>
      <c r="QPZ81" s="321">
        <f t="shared" si="282"/>
        <v>0</v>
      </c>
      <c r="QQA81" s="321">
        <f t="shared" si="282"/>
        <v>0</v>
      </c>
      <c r="QQB81" s="321">
        <f t="shared" si="282"/>
        <v>0</v>
      </c>
      <c r="QQC81" s="321">
        <f t="shared" si="282"/>
        <v>0</v>
      </c>
      <c r="QQD81" s="321">
        <f t="shared" si="282"/>
        <v>0</v>
      </c>
      <c r="QQE81" s="321">
        <f t="shared" si="282"/>
        <v>0</v>
      </c>
      <c r="QQF81" s="321">
        <f t="shared" si="282"/>
        <v>0</v>
      </c>
      <c r="QQG81" s="321">
        <f t="shared" si="282"/>
        <v>0</v>
      </c>
      <c r="QQH81" s="321">
        <f t="shared" si="282"/>
        <v>0</v>
      </c>
      <c r="QQI81" s="321">
        <f t="shared" si="282"/>
        <v>0</v>
      </c>
      <c r="QQJ81" s="321">
        <f t="shared" si="282"/>
        <v>0</v>
      </c>
      <c r="QQK81" s="321">
        <f t="shared" si="282"/>
        <v>0</v>
      </c>
      <c r="QQL81" s="321">
        <f t="shared" si="282"/>
        <v>0</v>
      </c>
      <c r="QQM81" s="321">
        <f t="shared" si="282"/>
        <v>0</v>
      </c>
      <c r="QQN81" s="321">
        <f t="shared" si="282"/>
        <v>0</v>
      </c>
      <c r="QQO81" s="321">
        <f t="shared" si="282"/>
        <v>0</v>
      </c>
      <c r="QQP81" s="321">
        <f t="shared" si="282"/>
        <v>0</v>
      </c>
      <c r="QQQ81" s="321">
        <f t="shared" si="282"/>
        <v>0</v>
      </c>
      <c r="QQR81" s="321">
        <f t="shared" si="282"/>
        <v>0</v>
      </c>
      <c r="QQS81" s="321">
        <f t="shared" si="282"/>
        <v>0</v>
      </c>
      <c r="QQT81" s="321">
        <f t="shared" si="282"/>
        <v>0</v>
      </c>
      <c r="QQU81" s="321">
        <f t="shared" si="282"/>
        <v>0</v>
      </c>
      <c r="QQV81" s="321">
        <f t="shared" si="282"/>
        <v>0</v>
      </c>
      <c r="QQW81" s="321">
        <f t="shared" si="282"/>
        <v>0</v>
      </c>
      <c r="QQX81" s="321">
        <f t="shared" si="282"/>
        <v>0</v>
      </c>
      <c r="QQY81" s="321">
        <f t="shared" si="282"/>
        <v>0</v>
      </c>
      <c r="QQZ81" s="321">
        <f t="shared" si="282"/>
        <v>0</v>
      </c>
      <c r="QRA81" s="321">
        <f t="shared" si="282"/>
        <v>0</v>
      </c>
      <c r="QRB81" s="321">
        <f t="shared" si="282"/>
        <v>0</v>
      </c>
      <c r="QRC81" s="321">
        <f t="shared" si="282"/>
        <v>0</v>
      </c>
      <c r="QRD81" s="321">
        <f t="shared" si="282"/>
        <v>0</v>
      </c>
      <c r="QRE81" s="321">
        <f t="shared" si="282"/>
        <v>0</v>
      </c>
      <c r="QRF81" s="321">
        <f t="shared" si="282"/>
        <v>0</v>
      </c>
      <c r="QRG81" s="321">
        <f t="shared" si="282"/>
        <v>0</v>
      </c>
      <c r="QRH81" s="321">
        <f t="shared" si="282"/>
        <v>0</v>
      </c>
      <c r="QRI81" s="321">
        <f t="shared" si="282"/>
        <v>0</v>
      </c>
      <c r="QRJ81" s="321">
        <f t="shared" si="282"/>
        <v>0</v>
      </c>
      <c r="QRK81" s="321">
        <f t="shared" si="282"/>
        <v>0</v>
      </c>
      <c r="QRL81" s="321">
        <f t="shared" si="282"/>
        <v>0</v>
      </c>
      <c r="QRM81" s="321">
        <f t="shared" si="282"/>
        <v>0</v>
      </c>
      <c r="QRN81" s="321">
        <f t="shared" si="282"/>
        <v>0</v>
      </c>
      <c r="QRO81" s="321">
        <f t="shared" si="282"/>
        <v>0</v>
      </c>
      <c r="QRP81" s="321">
        <f t="shared" si="282"/>
        <v>0</v>
      </c>
      <c r="QRQ81" s="321">
        <f t="shared" si="282"/>
        <v>0</v>
      </c>
      <c r="QRR81" s="321">
        <f t="shared" si="282"/>
        <v>0</v>
      </c>
      <c r="QRS81" s="321">
        <f t="shared" si="282"/>
        <v>0</v>
      </c>
      <c r="QRT81" s="321">
        <f t="shared" si="282"/>
        <v>0</v>
      </c>
      <c r="QRU81" s="321">
        <f t="shared" si="282"/>
        <v>0</v>
      </c>
      <c r="QRV81" s="321">
        <f t="shared" si="282"/>
        <v>0</v>
      </c>
      <c r="QRW81" s="321">
        <f t="shared" si="282"/>
        <v>0</v>
      </c>
      <c r="QRX81" s="321">
        <f t="shared" si="282"/>
        <v>0</v>
      </c>
      <c r="QRY81" s="321">
        <f t="shared" si="282"/>
        <v>0</v>
      </c>
      <c r="QRZ81" s="321">
        <f>QRY81*8.5%*12</f>
        <v>0</v>
      </c>
      <c r="QSA81" s="321">
        <f t="shared" si="283"/>
        <v>0</v>
      </c>
      <c r="QSB81" s="321">
        <f t="shared" si="283"/>
        <v>0</v>
      </c>
      <c r="QSC81" s="321">
        <f t="shared" si="283"/>
        <v>0</v>
      </c>
      <c r="QSD81" s="321">
        <f t="shared" si="283"/>
        <v>0</v>
      </c>
      <c r="QSE81" s="321">
        <f t="shared" si="283"/>
        <v>0</v>
      </c>
      <c r="QSF81" s="321">
        <f t="shared" si="283"/>
        <v>0</v>
      </c>
      <c r="QSG81" s="321">
        <f t="shared" si="283"/>
        <v>0</v>
      </c>
      <c r="QSH81" s="321">
        <f t="shared" si="283"/>
        <v>0</v>
      </c>
      <c r="QSI81" s="321">
        <f t="shared" si="283"/>
        <v>0</v>
      </c>
      <c r="QSJ81" s="321">
        <f t="shared" si="283"/>
        <v>0</v>
      </c>
      <c r="QSK81" s="321">
        <f t="shared" si="283"/>
        <v>0</v>
      </c>
      <c r="QSL81" s="321">
        <f t="shared" si="283"/>
        <v>0</v>
      </c>
      <c r="QSM81" s="321">
        <f t="shared" si="283"/>
        <v>0</v>
      </c>
      <c r="QSN81" s="321">
        <f t="shared" si="283"/>
        <v>0</v>
      </c>
      <c r="QSO81" s="321">
        <f t="shared" si="283"/>
        <v>0</v>
      </c>
      <c r="QSP81" s="321">
        <f t="shared" si="283"/>
        <v>0</v>
      </c>
      <c r="QSQ81" s="321">
        <f t="shared" si="283"/>
        <v>0</v>
      </c>
      <c r="QSR81" s="321">
        <f t="shared" si="283"/>
        <v>0</v>
      </c>
      <c r="QSS81" s="321">
        <f t="shared" si="283"/>
        <v>0</v>
      </c>
      <c r="QST81" s="321">
        <f t="shared" si="283"/>
        <v>0</v>
      </c>
      <c r="QSU81" s="321">
        <f t="shared" si="283"/>
        <v>0</v>
      </c>
      <c r="QSV81" s="321">
        <f t="shared" si="283"/>
        <v>0</v>
      </c>
      <c r="QSW81" s="321">
        <f t="shared" si="283"/>
        <v>0</v>
      </c>
      <c r="QSX81" s="321">
        <f t="shared" si="283"/>
        <v>0</v>
      </c>
      <c r="QSY81" s="321">
        <f t="shared" si="283"/>
        <v>0</v>
      </c>
      <c r="QSZ81" s="321">
        <f t="shared" si="283"/>
        <v>0</v>
      </c>
      <c r="QTA81" s="321">
        <f t="shared" si="283"/>
        <v>0</v>
      </c>
      <c r="QTB81" s="321">
        <f t="shared" si="283"/>
        <v>0</v>
      </c>
      <c r="QTC81" s="321">
        <f t="shared" si="283"/>
        <v>0</v>
      </c>
      <c r="QTD81" s="321">
        <f t="shared" si="283"/>
        <v>0</v>
      </c>
      <c r="QTE81" s="321">
        <f t="shared" si="283"/>
        <v>0</v>
      </c>
      <c r="QTF81" s="321">
        <f t="shared" si="283"/>
        <v>0</v>
      </c>
      <c r="QTG81" s="321">
        <f t="shared" si="283"/>
        <v>0</v>
      </c>
      <c r="QTH81" s="321">
        <f t="shared" si="283"/>
        <v>0</v>
      </c>
      <c r="QTI81" s="321">
        <f t="shared" si="283"/>
        <v>0</v>
      </c>
      <c r="QTJ81" s="321">
        <f t="shared" si="283"/>
        <v>0</v>
      </c>
      <c r="QTK81" s="321">
        <f t="shared" si="283"/>
        <v>0</v>
      </c>
      <c r="QTL81" s="321">
        <f t="shared" si="283"/>
        <v>0</v>
      </c>
      <c r="QTM81" s="321">
        <f t="shared" si="283"/>
        <v>0</v>
      </c>
      <c r="QTN81" s="321">
        <f t="shared" si="283"/>
        <v>0</v>
      </c>
      <c r="QTO81" s="321">
        <f t="shared" si="283"/>
        <v>0</v>
      </c>
      <c r="QTP81" s="321">
        <f t="shared" si="283"/>
        <v>0</v>
      </c>
      <c r="QTQ81" s="321">
        <f t="shared" si="283"/>
        <v>0</v>
      </c>
      <c r="QTR81" s="321">
        <f t="shared" si="283"/>
        <v>0</v>
      </c>
      <c r="QTS81" s="321">
        <f t="shared" si="283"/>
        <v>0</v>
      </c>
      <c r="QTT81" s="321">
        <f t="shared" si="283"/>
        <v>0</v>
      </c>
      <c r="QTU81" s="321">
        <f t="shared" si="283"/>
        <v>0</v>
      </c>
      <c r="QTV81" s="321">
        <f t="shared" si="283"/>
        <v>0</v>
      </c>
      <c r="QTW81" s="321">
        <f t="shared" si="283"/>
        <v>0</v>
      </c>
      <c r="QTX81" s="321">
        <f t="shared" si="283"/>
        <v>0</v>
      </c>
      <c r="QTY81" s="321">
        <f t="shared" si="283"/>
        <v>0</v>
      </c>
      <c r="QTZ81" s="321">
        <f t="shared" si="283"/>
        <v>0</v>
      </c>
      <c r="QUA81" s="321">
        <f t="shared" si="283"/>
        <v>0</v>
      </c>
      <c r="QUB81" s="321">
        <f t="shared" si="283"/>
        <v>0</v>
      </c>
      <c r="QUC81" s="321">
        <f t="shared" si="283"/>
        <v>0</v>
      </c>
      <c r="QUD81" s="321">
        <f t="shared" si="283"/>
        <v>0</v>
      </c>
      <c r="QUE81" s="321">
        <f t="shared" si="283"/>
        <v>0</v>
      </c>
      <c r="QUF81" s="321">
        <f t="shared" si="283"/>
        <v>0</v>
      </c>
      <c r="QUG81" s="321">
        <f t="shared" si="283"/>
        <v>0</v>
      </c>
      <c r="QUH81" s="321">
        <f t="shared" si="283"/>
        <v>0</v>
      </c>
      <c r="QUI81" s="321">
        <f t="shared" si="283"/>
        <v>0</v>
      </c>
      <c r="QUJ81" s="321">
        <f t="shared" si="283"/>
        <v>0</v>
      </c>
      <c r="QUK81" s="321">
        <f t="shared" si="283"/>
        <v>0</v>
      </c>
      <c r="QUL81" s="321">
        <f>QUK81*8.5%*12</f>
        <v>0</v>
      </c>
      <c r="QUM81" s="321">
        <f t="shared" si="284"/>
        <v>0</v>
      </c>
      <c r="QUN81" s="321">
        <f t="shared" si="284"/>
        <v>0</v>
      </c>
      <c r="QUO81" s="321">
        <f t="shared" si="284"/>
        <v>0</v>
      </c>
      <c r="QUP81" s="321">
        <f t="shared" si="284"/>
        <v>0</v>
      </c>
      <c r="QUQ81" s="321">
        <f t="shared" si="284"/>
        <v>0</v>
      </c>
      <c r="QUR81" s="321">
        <f t="shared" si="284"/>
        <v>0</v>
      </c>
      <c r="QUS81" s="321">
        <f t="shared" si="284"/>
        <v>0</v>
      </c>
      <c r="QUT81" s="321">
        <f t="shared" si="284"/>
        <v>0</v>
      </c>
      <c r="QUU81" s="321">
        <f t="shared" si="284"/>
        <v>0</v>
      </c>
      <c r="QUV81" s="321">
        <f t="shared" si="284"/>
        <v>0</v>
      </c>
      <c r="QUW81" s="321">
        <f t="shared" si="284"/>
        <v>0</v>
      </c>
      <c r="QUX81" s="321">
        <f t="shared" si="284"/>
        <v>0</v>
      </c>
      <c r="QUY81" s="321">
        <f t="shared" si="284"/>
        <v>0</v>
      </c>
      <c r="QUZ81" s="321">
        <f t="shared" si="284"/>
        <v>0</v>
      </c>
      <c r="QVA81" s="321">
        <f t="shared" si="284"/>
        <v>0</v>
      </c>
      <c r="QVB81" s="321">
        <f t="shared" si="284"/>
        <v>0</v>
      </c>
      <c r="QVC81" s="321">
        <f t="shared" si="284"/>
        <v>0</v>
      </c>
      <c r="QVD81" s="321">
        <f t="shared" si="284"/>
        <v>0</v>
      </c>
      <c r="QVE81" s="321">
        <f t="shared" si="284"/>
        <v>0</v>
      </c>
      <c r="QVF81" s="321">
        <f t="shared" si="284"/>
        <v>0</v>
      </c>
      <c r="QVG81" s="321">
        <f t="shared" si="284"/>
        <v>0</v>
      </c>
      <c r="QVH81" s="321">
        <f t="shared" si="284"/>
        <v>0</v>
      </c>
      <c r="QVI81" s="321">
        <f t="shared" si="284"/>
        <v>0</v>
      </c>
      <c r="QVJ81" s="321">
        <f t="shared" si="284"/>
        <v>0</v>
      </c>
      <c r="QVK81" s="321">
        <f t="shared" si="284"/>
        <v>0</v>
      </c>
      <c r="QVL81" s="321">
        <f t="shared" si="284"/>
        <v>0</v>
      </c>
      <c r="QVM81" s="321">
        <f t="shared" si="284"/>
        <v>0</v>
      </c>
      <c r="QVN81" s="321">
        <f t="shared" si="284"/>
        <v>0</v>
      </c>
      <c r="QVO81" s="321">
        <f t="shared" si="284"/>
        <v>0</v>
      </c>
      <c r="QVP81" s="321">
        <f t="shared" si="284"/>
        <v>0</v>
      </c>
      <c r="QVQ81" s="321">
        <f t="shared" si="284"/>
        <v>0</v>
      </c>
      <c r="QVR81" s="321">
        <f t="shared" si="284"/>
        <v>0</v>
      </c>
      <c r="QVS81" s="321">
        <f t="shared" si="284"/>
        <v>0</v>
      </c>
      <c r="QVT81" s="321">
        <f t="shared" si="284"/>
        <v>0</v>
      </c>
      <c r="QVU81" s="321">
        <f t="shared" si="284"/>
        <v>0</v>
      </c>
      <c r="QVV81" s="321">
        <f t="shared" si="284"/>
        <v>0</v>
      </c>
      <c r="QVW81" s="321">
        <f t="shared" si="284"/>
        <v>0</v>
      </c>
      <c r="QVX81" s="321">
        <f t="shared" si="284"/>
        <v>0</v>
      </c>
      <c r="QVY81" s="321">
        <f t="shared" si="284"/>
        <v>0</v>
      </c>
      <c r="QVZ81" s="321">
        <f t="shared" si="284"/>
        <v>0</v>
      </c>
      <c r="QWA81" s="321">
        <f t="shared" si="284"/>
        <v>0</v>
      </c>
      <c r="QWB81" s="321">
        <f t="shared" si="284"/>
        <v>0</v>
      </c>
      <c r="QWC81" s="321">
        <f t="shared" si="284"/>
        <v>0</v>
      </c>
      <c r="QWD81" s="321">
        <f t="shared" si="284"/>
        <v>0</v>
      </c>
      <c r="QWE81" s="321">
        <f t="shared" si="284"/>
        <v>0</v>
      </c>
      <c r="QWF81" s="321">
        <f t="shared" si="284"/>
        <v>0</v>
      </c>
      <c r="QWG81" s="321">
        <f t="shared" si="284"/>
        <v>0</v>
      </c>
      <c r="QWH81" s="321">
        <f t="shared" si="284"/>
        <v>0</v>
      </c>
      <c r="QWI81" s="321">
        <f t="shared" si="284"/>
        <v>0</v>
      </c>
      <c r="QWJ81" s="321">
        <f t="shared" si="284"/>
        <v>0</v>
      </c>
      <c r="QWK81" s="321">
        <f t="shared" si="284"/>
        <v>0</v>
      </c>
      <c r="QWL81" s="321">
        <f t="shared" si="284"/>
        <v>0</v>
      </c>
      <c r="QWM81" s="321">
        <f t="shared" si="284"/>
        <v>0</v>
      </c>
      <c r="QWN81" s="321">
        <f t="shared" si="284"/>
        <v>0</v>
      </c>
      <c r="QWO81" s="321">
        <f t="shared" si="284"/>
        <v>0</v>
      </c>
      <c r="QWP81" s="321">
        <f t="shared" si="284"/>
        <v>0</v>
      </c>
      <c r="QWQ81" s="321">
        <f t="shared" si="284"/>
        <v>0</v>
      </c>
      <c r="QWR81" s="321">
        <f t="shared" si="284"/>
        <v>0</v>
      </c>
      <c r="QWS81" s="321">
        <f t="shared" si="284"/>
        <v>0</v>
      </c>
      <c r="QWT81" s="321">
        <f t="shared" si="284"/>
        <v>0</v>
      </c>
      <c r="QWU81" s="321">
        <f t="shared" si="284"/>
        <v>0</v>
      </c>
      <c r="QWV81" s="321">
        <f t="shared" si="284"/>
        <v>0</v>
      </c>
      <c r="QWW81" s="321">
        <f t="shared" si="284"/>
        <v>0</v>
      </c>
      <c r="QWX81" s="321">
        <f>QWW81*8.5%*12</f>
        <v>0</v>
      </c>
      <c r="QWY81" s="321">
        <f t="shared" si="285"/>
        <v>0</v>
      </c>
      <c r="QWZ81" s="321">
        <f t="shared" si="285"/>
        <v>0</v>
      </c>
      <c r="QXA81" s="321">
        <f t="shared" si="285"/>
        <v>0</v>
      </c>
      <c r="QXB81" s="321">
        <f t="shared" si="285"/>
        <v>0</v>
      </c>
      <c r="QXC81" s="321">
        <f t="shared" si="285"/>
        <v>0</v>
      </c>
      <c r="QXD81" s="321">
        <f t="shared" si="285"/>
        <v>0</v>
      </c>
      <c r="QXE81" s="321">
        <f t="shared" si="285"/>
        <v>0</v>
      </c>
      <c r="QXF81" s="321">
        <f t="shared" si="285"/>
        <v>0</v>
      </c>
      <c r="QXG81" s="321">
        <f t="shared" si="285"/>
        <v>0</v>
      </c>
      <c r="QXH81" s="321">
        <f t="shared" si="285"/>
        <v>0</v>
      </c>
      <c r="QXI81" s="321">
        <f t="shared" si="285"/>
        <v>0</v>
      </c>
      <c r="QXJ81" s="321">
        <f t="shared" si="285"/>
        <v>0</v>
      </c>
      <c r="QXK81" s="321">
        <f t="shared" si="285"/>
        <v>0</v>
      </c>
      <c r="QXL81" s="321">
        <f t="shared" si="285"/>
        <v>0</v>
      </c>
      <c r="QXM81" s="321">
        <f t="shared" si="285"/>
        <v>0</v>
      </c>
      <c r="QXN81" s="321">
        <f t="shared" si="285"/>
        <v>0</v>
      </c>
      <c r="QXO81" s="321">
        <f t="shared" si="285"/>
        <v>0</v>
      </c>
      <c r="QXP81" s="321">
        <f t="shared" si="285"/>
        <v>0</v>
      </c>
      <c r="QXQ81" s="321">
        <f t="shared" si="285"/>
        <v>0</v>
      </c>
      <c r="QXR81" s="321">
        <f t="shared" si="285"/>
        <v>0</v>
      </c>
      <c r="QXS81" s="321">
        <f t="shared" si="285"/>
        <v>0</v>
      </c>
      <c r="QXT81" s="321">
        <f t="shared" si="285"/>
        <v>0</v>
      </c>
      <c r="QXU81" s="321">
        <f t="shared" si="285"/>
        <v>0</v>
      </c>
      <c r="QXV81" s="321">
        <f t="shared" si="285"/>
        <v>0</v>
      </c>
      <c r="QXW81" s="321">
        <f t="shared" si="285"/>
        <v>0</v>
      </c>
      <c r="QXX81" s="321">
        <f t="shared" si="285"/>
        <v>0</v>
      </c>
      <c r="QXY81" s="321">
        <f t="shared" si="285"/>
        <v>0</v>
      </c>
      <c r="QXZ81" s="321">
        <f t="shared" si="285"/>
        <v>0</v>
      </c>
      <c r="QYA81" s="321">
        <f t="shared" si="285"/>
        <v>0</v>
      </c>
      <c r="QYB81" s="321">
        <f t="shared" si="285"/>
        <v>0</v>
      </c>
      <c r="QYC81" s="321">
        <f t="shared" si="285"/>
        <v>0</v>
      </c>
      <c r="QYD81" s="321">
        <f t="shared" si="285"/>
        <v>0</v>
      </c>
      <c r="QYE81" s="321">
        <f t="shared" si="285"/>
        <v>0</v>
      </c>
      <c r="QYF81" s="321">
        <f t="shared" si="285"/>
        <v>0</v>
      </c>
      <c r="QYG81" s="321">
        <f t="shared" si="285"/>
        <v>0</v>
      </c>
      <c r="QYH81" s="321">
        <f t="shared" si="285"/>
        <v>0</v>
      </c>
      <c r="QYI81" s="321">
        <f t="shared" si="285"/>
        <v>0</v>
      </c>
      <c r="QYJ81" s="321">
        <f t="shared" si="285"/>
        <v>0</v>
      </c>
      <c r="QYK81" s="321">
        <f t="shared" si="285"/>
        <v>0</v>
      </c>
      <c r="QYL81" s="321">
        <f t="shared" si="285"/>
        <v>0</v>
      </c>
      <c r="QYM81" s="321">
        <f t="shared" si="285"/>
        <v>0</v>
      </c>
      <c r="QYN81" s="321">
        <f t="shared" si="285"/>
        <v>0</v>
      </c>
      <c r="QYO81" s="321">
        <f t="shared" si="285"/>
        <v>0</v>
      </c>
      <c r="QYP81" s="321">
        <f t="shared" si="285"/>
        <v>0</v>
      </c>
      <c r="QYQ81" s="321">
        <f t="shared" si="285"/>
        <v>0</v>
      </c>
      <c r="QYR81" s="321">
        <f t="shared" si="285"/>
        <v>0</v>
      </c>
      <c r="QYS81" s="321">
        <f t="shared" si="285"/>
        <v>0</v>
      </c>
      <c r="QYT81" s="321">
        <f t="shared" si="285"/>
        <v>0</v>
      </c>
      <c r="QYU81" s="321">
        <f t="shared" si="285"/>
        <v>0</v>
      </c>
      <c r="QYV81" s="321">
        <f t="shared" si="285"/>
        <v>0</v>
      </c>
      <c r="QYW81" s="321">
        <f t="shared" si="285"/>
        <v>0</v>
      </c>
      <c r="QYX81" s="321">
        <f t="shared" si="285"/>
        <v>0</v>
      </c>
      <c r="QYY81" s="321">
        <f t="shared" si="285"/>
        <v>0</v>
      </c>
      <c r="QYZ81" s="321">
        <f t="shared" si="285"/>
        <v>0</v>
      </c>
      <c r="QZA81" s="321">
        <f t="shared" si="285"/>
        <v>0</v>
      </c>
      <c r="QZB81" s="321">
        <f t="shared" si="285"/>
        <v>0</v>
      </c>
      <c r="QZC81" s="321">
        <f t="shared" si="285"/>
        <v>0</v>
      </c>
      <c r="QZD81" s="321">
        <f t="shared" si="285"/>
        <v>0</v>
      </c>
      <c r="QZE81" s="321">
        <f t="shared" si="285"/>
        <v>0</v>
      </c>
      <c r="QZF81" s="321">
        <f t="shared" si="285"/>
        <v>0</v>
      </c>
      <c r="QZG81" s="321">
        <f t="shared" si="285"/>
        <v>0</v>
      </c>
      <c r="QZH81" s="321">
        <f t="shared" si="285"/>
        <v>0</v>
      </c>
      <c r="QZI81" s="321">
        <f t="shared" si="285"/>
        <v>0</v>
      </c>
      <c r="QZJ81" s="321">
        <f>QZI81*8.5%*12</f>
        <v>0</v>
      </c>
      <c r="QZK81" s="321">
        <f t="shared" si="286"/>
        <v>0</v>
      </c>
      <c r="QZL81" s="321">
        <f t="shared" si="286"/>
        <v>0</v>
      </c>
      <c r="QZM81" s="321">
        <f t="shared" si="286"/>
        <v>0</v>
      </c>
      <c r="QZN81" s="321">
        <f t="shared" si="286"/>
        <v>0</v>
      </c>
      <c r="QZO81" s="321">
        <f t="shared" si="286"/>
        <v>0</v>
      </c>
      <c r="QZP81" s="321">
        <f t="shared" si="286"/>
        <v>0</v>
      </c>
      <c r="QZQ81" s="321">
        <f t="shared" si="286"/>
        <v>0</v>
      </c>
      <c r="QZR81" s="321">
        <f t="shared" si="286"/>
        <v>0</v>
      </c>
      <c r="QZS81" s="321">
        <f t="shared" si="286"/>
        <v>0</v>
      </c>
      <c r="QZT81" s="321">
        <f t="shared" si="286"/>
        <v>0</v>
      </c>
      <c r="QZU81" s="321">
        <f t="shared" si="286"/>
        <v>0</v>
      </c>
      <c r="QZV81" s="321">
        <f t="shared" si="286"/>
        <v>0</v>
      </c>
      <c r="QZW81" s="321">
        <f t="shared" si="286"/>
        <v>0</v>
      </c>
      <c r="QZX81" s="321">
        <f t="shared" si="286"/>
        <v>0</v>
      </c>
      <c r="QZY81" s="321">
        <f t="shared" si="286"/>
        <v>0</v>
      </c>
      <c r="QZZ81" s="321">
        <f t="shared" si="286"/>
        <v>0</v>
      </c>
      <c r="RAA81" s="321">
        <f t="shared" si="286"/>
        <v>0</v>
      </c>
      <c r="RAB81" s="321">
        <f t="shared" si="286"/>
        <v>0</v>
      </c>
      <c r="RAC81" s="321">
        <f t="shared" si="286"/>
        <v>0</v>
      </c>
      <c r="RAD81" s="321">
        <f t="shared" si="286"/>
        <v>0</v>
      </c>
      <c r="RAE81" s="321">
        <f t="shared" si="286"/>
        <v>0</v>
      </c>
      <c r="RAF81" s="321">
        <f t="shared" si="286"/>
        <v>0</v>
      </c>
      <c r="RAG81" s="321">
        <f t="shared" si="286"/>
        <v>0</v>
      </c>
      <c r="RAH81" s="321">
        <f t="shared" si="286"/>
        <v>0</v>
      </c>
      <c r="RAI81" s="321">
        <f t="shared" si="286"/>
        <v>0</v>
      </c>
      <c r="RAJ81" s="321">
        <f t="shared" si="286"/>
        <v>0</v>
      </c>
      <c r="RAK81" s="321">
        <f t="shared" si="286"/>
        <v>0</v>
      </c>
      <c r="RAL81" s="321">
        <f t="shared" si="286"/>
        <v>0</v>
      </c>
      <c r="RAM81" s="321">
        <f t="shared" si="286"/>
        <v>0</v>
      </c>
      <c r="RAN81" s="321">
        <f t="shared" si="286"/>
        <v>0</v>
      </c>
      <c r="RAO81" s="321">
        <f t="shared" si="286"/>
        <v>0</v>
      </c>
      <c r="RAP81" s="321">
        <f t="shared" si="286"/>
        <v>0</v>
      </c>
      <c r="RAQ81" s="321">
        <f t="shared" si="286"/>
        <v>0</v>
      </c>
      <c r="RAR81" s="321">
        <f t="shared" si="286"/>
        <v>0</v>
      </c>
      <c r="RAS81" s="321">
        <f t="shared" si="286"/>
        <v>0</v>
      </c>
      <c r="RAT81" s="321">
        <f t="shared" si="286"/>
        <v>0</v>
      </c>
      <c r="RAU81" s="321">
        <f t="shared" si="286"/>
        <v>0</v>
      </c>
      <c r="RAV81" s="321">
        <f t="shared" si="286"/>
        <v>0</v>
      </c>
      <c r="RAW81" s="321">
        <f t="shared" si="286"/>
        <v>0</v>
      </c>
      <c r="RAX81" s="321">
        <f t="shared" si="286"/>
        <v>0</v>
      </c>
      <c r="RAY81" s="321">
        <f t="shared" si="286"/>
        <v>0</v>
      </c>
      <c r="RAZ81" s="321">
        <f t="shared" si="286"/>
        <v>0</v>
      </c>
      <c r="RBA81" s="321">
        <f t="shared" si="286"/>
        <v>0</v>
      </c>
      <c r="RBB81" s="321">
        <f t="shared" si="286"/>
        <v>0</v>
      </c>
      <c r="RBC81" s="321">
        <f t="shared" si="286"/>
        <v>0</v>
      </c>
      <c r="RBD81" s="321">
        <f t="shared" si="286"/>
        <v>0</v>
      </c>
      <c r="RBE81" s="321">
        <f t="shared" si="286"/>
        <v>0</v>
      </c>
      <c r="RBF81" s="321">
        <f t="shared" si="286"/>
        <v>0</v>
      </c>
      <c r="RBG81" s="321">
        <f t="shared" si="286"/>
        <v>0</v>
      </c>
      <c r="RBH81" s="321">
        <f t="shared" si="286"/>
        <v>0</v>
      </c>
      <c r="RBI81" s="321">
        <f t="shared" si="286"/>
        <v>0</v>
      </c>
      <c r="RBJ81" s="321">
        <f t="shared" si="286"/>
        <v>0</v>
      </c>
      <c r="RBK81" s="321">
        <f t="shared" si="286"/>
        <v>0</v>
      </c>
      <c r="RBL81" s="321">
        <f t="shared" si="286"/>
        <v>0</v>
      </c>
      <c r="RBM81" s="321">
        <f t="shared" si="286"/>
        <v>0</v>
      </c>
      <c r="RBN81" s="321">
        <f t="shared" si="286"/>
        <v>0</v>
      </c>
      <c r="RBO81" s="321">
        <f t="shared" si="286"/>
        <v>0</v>
      </c>
      <c r="RBP81" s="321">
        <f t="shared" si="286"/>
        <v>0</v>
      </c>
      <c r="RBQ81" s="321">
        <f t="shared" si="286"/>
        <v>0</v>
      </c>
      <c r="RBR81" s="321">
        <f t="shared" si="286"/>
        <v>0</v>
      </c>
      <c r="RBS81" s="321">
        <f t="shared" si="286"/>
        <v>0</v>
      </c>
      <c r="RBT81" s="321">
        <f t="shared" si="286"/>
        <v>0</v>
      </c>
      <c r="RBU81" s="321">
        <f t="shared" si="286"/>
        <v>0</v>
      </c>
      <c r="RBV81" s="321">
        <f>RBU81*8.5%*12</f>
        <v>0</v>
      </c>
      <c r="RBW81" s="321">
        <f t="shared" si="287"/>
        <v>0</v>
      </c>
      <c r="RBX81" s="321">
        <f t="shared" si="287"/>
        <v>0</v>
      </c>
      <c r="RBY81" s="321">
        <f t="shared" si="287"/>
        <v>0</v>
      </c>
      <c r="RBZ81" s="321">
        <f t="shared" si="287"/>
        <v>0</v>
      </c>
      <c r="RCA81" s="321">
        <f t="shared" si="287"/>
        <v>0</v>
      </c>
      <c r="RCB81" s="321">
        <f t="shared" si="287"/>
        <v>0</v>
      </c>
      <c r="RCC81" s="321">
        <f t="shared" si="287"/>
        <v>0</v>
      </c>
      <c r="RCD81" s="321">
        <f t="shared" si="287"/>
        <v>0</v>
      </c>
      <c r="RCE81" s="321">
        <f t="shared" si="287"/>
        <v>0</v>
      </c>
      <c r="RCF81" s="321">
        <f t="shared" si="287"/>
        <v>0</v>
      </c>
      <c r="RCG81" s="321">
        <f t="shared" si="287"/>
        <v>0</v>
      </c>
      <c r="RCH81" s="321">
        <f t="shared" si="287"/>
        <v>0</v>
      </c>
      <c r="RCI81" s="321">
        <f t="shared" si="287"/>
        <v>0</v>
      </c>
      <c r="RCJ81" s="321">
        <f t="shared" si="287"/>
        <v>0</v>
      </c>
      <c r="RCK81" s="321">
        <f t="shared" si="287"/>
        <v>0</v>
      </c>
      <c r="RCL81" s="321">
        <f t="shared" si="287"/>
        <v>0</v>
      </c>
      <c r="RCM81" s="321">
        <f t="shared" si="287"/>
        <v>0</v>
      </c>
      <c r="RCN81" s="321">
        <f t="shared" si="287"/>
        <v>0</v>
      </c>
      <c r="RCO81" s="321">
        <f t="shared" si="287"/>
        <v>0</v>
      </c>
      <c r="RCP81" s="321">
        <f t="shared" si="287"/>
        <v>0</v>
      </c>
      <c r="RCQ81" s="321">
        <f t="shared" si="287"/>
        <v>0</v>
      </c>
      <c r="RCR81" s="321">
        <f t="shared" si="287"/>
        <v>0</v>
      </c>
      <c r="RCS81" s="321">
        <f t="shared" si="287"/>
        <v>0</v>
      </c>
      <c r="RCT81" s="321">
        <f t="shared" si="287"/>
        <v>0</v>
      </c>
      <c r="RCU81" s="321">
        <f t="shared" si="287"/>
        <v>0</v>
      </c>
      <c r="RCV81" s="321">
        <f t="shared" si="287"/>
        <v>0</v>
      </c>
      <c r="RCW81" s="321">
        <f t="shared" si="287"/>
        <v>0</v>
      </c>
      <c r="RCX81" s="321">
        <f t="shared" si="287"/>
        <v>0</v>
      </c>
      <c r="RCY81" s="321">
        <f t="shared" si="287"/>
        <v>0</v>
      </c>
      <c r="RCZ81" s="321">
        <f t="shared" si="287"/>
        <v>0</v>
      </c>
      <c r="RDA81" s="321">
        <f t="shared" si="287"/>
        <v>0</v>
      </c>
      <c r="RDB81" s="321">
        <f t="shared" si="287"/>
        <v>0</v>
      </c>
      <c r="RDC81" s="321">
        <f t="shared" si="287"/>
        <v>0</v>
      </c>
      <c r="RDD81" s="321">
        <f t="shared" si="287"/>
        <v>0</v>
      </c>
      <c r="RDE81" s="321">
        <f t="shared" si="287"/>
        <v>0</v>
      </c>
      <c r="RDF81" s="321">
        <f t="shared" si="287"/>
        <v>0</v>
      </c>
      <c r="RDG81" s="321">
        <f t="shared" si="287"/>
        <v>0</v>
      </c>
      <c r="RDH81" s="321">
        <f t="shared" si="287"/>
        <v>0</v>
      </c>
      <c r="RDI81" s="321">
        <f t="shared" si="287"/>
        <v>0</v>
      </c>
      <c r="RDJ81" s="321">
        <f t="shared" si="287"/>
        <v>0</v>
      </c>
      <c r="RDK81" s="321">
        <f t="shared" si="287"/>
        <v>0</v>
      </c>
      <c r="RDL81" s="321">
        <f t="shared" si="287"/>
        <v>0</v>
      </c>
      <c r="RDM81" s="321">
        <f t="shared" si="287"/>
        <v>0</v>
      </c>
      <c r="RDN81" s="321">
        <f t="shared" si="287"/>
        <v>0</v>
      </c>
      <c r="RDO81" s="321">
        <f t="shared" si="287"/>
        <v>0</v>
      </c>
      <c r="RDP81" s="321">
        <f t="shared" si="287"/>
        <v>0</v>
      </c>
      <c r="RDQ81" s="321">
        <f t="shared" si="287"/>
        <v>0</v>
      </c>
      <c r="RDR81" s="321">
        <f t="shared" si="287"/>
        <v>0</v>
      </c>
      <c r="RDS81" s="321">
        <f t="shared" si="287"/>
        <v>0</v>
      </c>
      <c r="RDT81" s="321">
        <f t="shared" si="287"/>
        <v>0</v>
      </c>
      <c r="RDU81" s="321">
        <f t="shared" si="287"/>
        <v>0</v>
      </c>
      <c r="RDV81" s="321">
        <f t="shared" si="287"/>
        <v>0</v>
      </c>
      <c r="RDW81" s="321">
        <f t="shared" si="287"/>
        <v>0</v>
      </c>
      <c r="RDX81" s="321">
        <f t="shared" si="287"/>
        <v>0</v>
      </c>
      <c r="RDY81" s="321">
        <f t="shared" si="287"/>
        <v>0</v>
      </c>
      <c r="RDZ81" s="321">
        <f t="shared" si="287"/>
        <v>0</v>
      </c>
      <c r="REA81" s="321">
        <f t="shared" si="287"/>
        <v>0</v>
      </c>
      <c r="REB81" s="321">
        <f t="shared" si="287"/>
        <v>0</v>
      </c>
      <c r="REC81" s="321">
        <f t="shared" si="287"/>
        <v>0</v>
      </c>
      <c r="RED81" s="321">
        <f t="shared" si="287"/>
        <v>0</v>
      </c>
      <c r="REE81" s="321">
        <f t="shared" si="287"/>
        <v>0</v>
      </c>
      <c r="REF81" s="321">
        <f t="shared" si="287"/>
        <v>0</v>
      </c>
      <c r="REG81" s="321">
        <f t="shared" si="287"/>
        <v>0</v>
      </c>
      <c r="REH81" s="321">
        <f>REG81*8.5%*12</f>
        <v>0</v>
      </c>
      <c r="REI81" s="321">
        <f t="shared" si="288"/>
        <v>0</v>
      </c>
      <c r="REJ81" s="321">
        <f t="shared" si="288"/>
        <v>0</v>
      </c>
      <c r="REK81" s="321">
        <f t="shared" si="288"/>
        <v>0</v>
      </c>
      <c r="REL81" s="321">
        <f t="shared" si="288"/>
        <v>0</v>
      </c>
      <c r="REM81" s="321">
        <f t="shared" si="288"/>
        <v>0</v>
      </c>
      <c r="REN81" s="321">
        <f t="shared" si="288"/>
        <v>0</v>
      </c>
      <c r="REO81" s="321">
        <f t="shared" si="288"/>
        <v>0</v>
      </c>
      <c r="REP81" s="321">
        <f t="shared" si="288"/>
        <v>0</v>
      </c>
      <c r="REQ81" s="321">
        <f t="shared" si="288"/>
        <v>0</v>
      </c>
      <c r="RER81" s="321">
        <f t="shared" si="288"/>
        <v>0</v>
      </c>
      <c r="RES81" s="321">
        <f t="shared" si="288"/>
        <v>0</v>
      </c>
      <c r="RET81" s="321">
        <f t="shared" si="288"/>
        <v>0</v>
      </c>
      <c r="REU81" s="321">
        <f t="shared" si="288"/>
        <v>0</v>
      </c>
      <c r="REV81" s="321">
        <f t="shared" si="288"/>
        <v>0</v>
      </c>
      <c r="REW81" s="321">
        <f t="shared" si="288"/>
        <v>0</v>
      </c>
      <c r="REX81" s="321">
        <f t="shared" si="288"/>
        <v>0</v>
      </c>
      <c r="REY81" s="321">
        <f t="shared" si="288"/>
        <v>0</v>
      </c>
      <c r="REZ81" s="321">
        <f t="shared" si="288"/>
        <v>0</v>
      </c>
      <c r="RFA81" s="321">
        <f t="shared" si="288"/>
        <v>0</v>
      </c>
      <c r="RFB81" s="321">
        <f t="shared" si="288"/>
        <v>0</v>
      </c>
      <c r="RFC81" s="321">
        <f t="shared" si="288"/>
        <v>0</v>
      </c>
      <c r="RFD81" s="321">
        <f t="shared" si="288"/>
        <v>0</v>
      </c>
      <c r="RFE81" s="321">
        <f t="shared" si="288"/>
        <v>0</v>
      </c>
      <c r="RFF81" s="321">
        <f t="shared" si="288"/>
        <v>0</v>
      </c>
      <c r="RFG81" s="321">
        <f t="shared" si="288"/>
        <v>0</v>
      </c>
      <c r="RFH81" s="321">
        <f t="shared" si="288"/>
        <v>0</v>
      </c>
      <c r="RFI81" s="321">
        <f t="shared" si="288"/>
        <v>0</v>
      </c>
      <c r="RFJ81" s="321">
        <f t="shared" si="288"/>
        <v>0</v>
      </c>
      <c r="RFK81" s="321">
        <f t="shared" si="288"/>
        <v>0</v>
      </c>
      <c r="RFL81" s="321">
        <f t="shared" si="288"/>
        <v>0</v>
      </c>
      <c r="RFM81" s="321">
        <f t="shared" si="288"/>
        <v>0</v>
      </c>
      <c r="RFN81" s="321">
        <f t="shared" si="288"/>
        <v>0</v>
      </c>
      <c r="RFO81" s="321">
        <f t="shared" si="288"/>
        <v>0</v>
      </c>
      <c r="RFP81" s="321">
        <f t="shared" si="288"/>
        <v>0</v>
      </c>
      <c r="RFQ81" s="321">
        <f t="shared" si="288"/>
        <v>0</v>
      </c>
      <c r="RFR81" s="321">
        <f t="shared" si="288"/>
        <v>0</v>
      </c>
      <c r="RFS81" s="321">
        <f t="shared" si="288"/>
        <v>0</v>
      </c>
      <c r="RFT81" s="321">
        <f t="shared" si="288"/>
        <v>0</v>
      </c>
      <c r="RFU81" s="321">
        <f t="shared" si="288"/>
        <v>0</v>
      </c>
      <c r="RFV81" s="321">
        <f t="shared" si="288"/>
        <v>0</v>
      </c>
      <c r="RFW81" s="321">
        <f t="shared" si="288"/>
        <v>0</v>
      </c>
      <c r="RFX81" s="321">
        <f t="shared" si="288"/>
        <v>0</v>
      </c>
      <c r="RFY81" s="321">
        <f t="shared" si="288"/>
        <v>0</v>
      </c>
      <c r="RFZ81" s="321">
        <f t="shared" si="288"/>
        <v>0</v>
      </c>
      <c r="RGA81" s="321">
        <f t="shared" si="288"/>
        <v>0</v>
      </c>
      <c r="RGB81" s="321">
        <f t="shared" si="288"/>
        <v>0</v>
      </c>
      <c r="RGC81" s="321">
        <f t="shared" si="288"/>
        <v>0</v>
      </c>
      <c r="RGD81" s="321">
        <f t="shared" si="288"/>
        <v>0</v>
      </c>
      <c r="RGE81" s="321">
        <f t="shared" si="288"/>
        <v>0</v>
      </c>
      <c r="RGF81" s="321">
        <f t="shared" si="288"/>
        <v>0</v>
      </c>
      <c r="RGG81" s="321">
        <f t="shared" si="288"/>
        <v>0</v>
      </c>
      <c r="RGH81" s="321">
        <f t="shared" si="288"/>
        <v>0</v>
      </c>
      <c r="RGI81" s="321">
        <f t="shared" si="288"/>
        <v>0</v>
      </c>
      <c r="RGJ81" s="321">
        <f t="shared" si="288"/>
        <v>0</v>
      </c>
      <c r="RGK81" s="321">
        <f t="shared" si="288"/>
        <v>0</v>
      </c>
      <c r="RGL81" s="321">
        <f t="shared" si="288"/>
        <v>0</v>
      </c>
      <c r="RGM81" s="321">
        <f t="shared" si="288"/>
        <v>0</v>
      </c>
      <c r="RGN81" s="321">
        <f t="shared" si="288"/>
        <v>0</v>
      </c>
      <c r="RGO81" s="321">
        <f t="shared" si="288"/>
        <v>0</v>
      </c>
      <c r="RGP81" s="321">
        <f t="shared" si="288"/>
        <v>0</v>
      </c>
      <c r="RGQ81" s="321">
        <f t="shared" si="288"/>
        <v>0</v>
      </c>
      <c r="RGR81" s="321">
        <f t="shared" si="288"/>
        <v>0</v>
      </c>
      <c r="RGS81" s="321">
        <f t="shared" si="288"/>
        <v>0</v>
      </c>
      <c r="RGT81" s="321">
        <f>RGS81*8.5%*12</f>
        <v>0</v>
      </c>
      <c r="RGU81" s="321">
        <f t="shared" si="289"/>
        <v>0</v>
      </c>
      <c r="RGV81" s="321">
        <f t="shared" si="289"/>
        <v>0</v>
      </c>
      <c r="RGW81" s="321">
        <f t="shared" si="289"/>
        <v>0</v>
      </c>
      <c r="RGX81" s="321">
        <f t="shared" si="289"/>
        <v>0</v>
      </c>
      <c r="RGY81" s="321">
        <f t="shared" si="289"/>
        <v>0</v>
      </c>
      <c r="RGZ81" s="321">
        <f t="shared" si="289"/>
        <v>0</v>
      </c>
      <c r="RHA81" s="321">
        <f t="shared" si="289"/>
        <v>0</v>
      </c>
      <c r="RHB81" s="321">
        <f t="shared" si="289"/>
        <v>0</v>
      </c>
      <c r="RHC81" s="321">
        <f t="shared" si="289"/>
        <v>0</v>
      </c>
      <c r="RHD81" s="321">
        <f t="shared" si="289"/>
        <v>0</v>
      </c>
      <c r="RHE81" s="321">
        <f t="shared" si="289"/>
        <v>0</v>
      </c>
      <c r="RHF81" s="321">
        <f t="shared" si="289"/>
        <v>0</v>
      </c>
      <c r="RHG81" s="321">
        <f t="shared" si="289"/>
        <v>0</v>
      </c>
      <c r="RHH81" s="321">
        <f t="shared" si="289"/>
        <v>0</v>
      </c>
      <c r="RHI81" s="321">
        <f t="shared" si="289"/>
        <v>0</v>
      </c>
      <c r="RHJ81" s="321">
        <f t="shared" si="289"/>
        <v>0</v>
      </c>
      <c r="RHK81" s="321">
        <f t="shared" si="289"/>
        <v>0</v>
      </c>
      <c r="RHL81" s="321">
        <f t="shared" si="289"/>
        <v>0</v>
      </c>
      <c r="RHM81" s="321">
        <f t="shared" si="289"/>
        <v>0</v>
      </c>
      <c r="RHN81" s="321">
        <f t="shared" si="289"/>
        <v>0</v>
      </c>
      <c r="RHO81" s="321">
        <f t="shared" si="289"/>
        <v>0</v>
      </c>
      <c r="RHP81" s="321">
        <f t="shared" si="289"/>
        <v>0</v>
      </c>
      <c r="RHQ81" s="321">
        <f t="shared" si="289"/>
        <v>0</v>
      </c>
      <c r="RHR81" s="321">
        <f t="shared" si="289"/>
        <v>0</v>
      </c>
      <c r="RHS81" s="321">
        <f t="shared" si="289"/>
        <v>0</v>
      </c>
      <c r="RHT81" s="321">
        <f t="shared" si="289"/>
        <v>0</v>
      </c>
      <c r="RHU81" s="321">
        <f t="shared" si="289"/>
        <v>0</v>
      </c>
      <c r="RHV81" s="321">
        <f t="shared" si="289"/>
        <v>0</v>
      </c>
      <c r="RHW81" s="321">
        <f t="shared" si="289"/>
        <v>0</v>
      </c>
      <c r="RHX81" s="321">
        <f t="shared" si="289"/>
        <v>0</v>
      </c>
      <c r="RHY81" s="321">
        <f t="shared" si="289"/>
        <v>0</v>
      </c>
      <c r="RHZ81" s="321">
        <f t="shared" si="289"/>
        <v>0</v>
      </c>
      <c r="RIA81" s="321">
        <f t="shared" si="289"/>
        <v>0</v>
      </c>
      <c r="RIB81" s="321">
        <f t="shared" si="289"/>
        <v>0</v>
      </c>
      <c r="RIC81" s="321">
        <f t="shared" si="289"/>
        <v>0</v>
      </c>
      <c r="RID81" s="321">
        <f t="shared" si="289"/>
        <v>0</v>
      </c>
      <c r="RIE81" s="321">
        <f t="shared" si="289"/>
        <v>0</v>
      </c>
      <c r="RIF81" s="321">
        <f t="shared" si="289"/>
        <v>0</v>
      </c>
      <c r="RIG81" s="321">
        <f t="shared" si="289"/>
        <v>0</v>
      </c>
      <c r="RIH81" s="321">
        <f t="shared" si="289"/>
        <v>0</v>
      </c>
      <c r="RII81" s="321">
        <f t="shared" si="289"/>
        <v>0</v>
      </c>
      <c r="RIJ81" s="321">
        <f t="shared" si="289"/>
        <v>0</v>
      </c>
      <c r="RIK81" s="321">
        <f t="shared" si="289"/>
        <v>0</v>
      </c>
      <c r="RIL81" s="321">
        <f t="shared" si="289"/>
        <v>0</v>
      </c>
      <c r="RIM81" s="321">
        <f t="shared" si="289"/>
        <v>0</v>
      </c>
      <c r="RIN81" s="321">
        <f t="shared" si="289"/>
        <v>0</v>
      </c>
      <c r="RIO81" s="321">
        <f t="shared" si="289"/>
        <v>0</v>
      </c>
      <c r="RIP81" s="321">
        <f t="shared" si="289"/>
        <v>0</v>
      </c>
      <c r="RIQ81" s="321">
        <f t="shared" si="289"/>
        <v>0</v>
      </c>
      <c r="RIR81" s="321">
        <f t="shared" si="289"/>
        <v>0</v>
      </c>
      <c r="RIS81" s="321">
        <f t="shared" si="289"/>
        <v>0</v>
      </c>
      <c r="RIT81" s="321">
        <f t="shared" si="289"/>
        <v>0</v>
      </c>
      <c r="RIU81" s="321">
        <f t="shared" si="289"/>
        <v>0</v>
      </c>
      <c r="RIV81" s="321">
        <f t="shared" si="289"/>
        <v>0</v>
      </c>
      <c r="RIW81" s="321">
        <f t="shared" si="289"/>
        <v>0</v>
      </c>
      <c r="RIX81" s="321">
        <f t="shared" si="289"/>
        <v>0</v>
      </c>
      <c r="RIY81" s="321">
        <f t="shared" si="289"/>
        <v>0</v>
      </c>
      <c r="RIZ81" s="321">
        <f t="shared" si="289"/>
        <v>0</v>
      </c>
      <c r="RJA81" s="321">
        <f t="shared" si="289"/>
        <v>0</v>
      </c>
      <c r="RJB81" s="321">
        <f t="shared" si="289"/>
        <v>0</v>
      </c>
      <c r="RJC81" s="321">
        <f t="shared" si="289"/>
        <v>0</v>
      </c>
      <c r="RJD81" s="321">
        <f t="shared" si="289"/>
        <v>0</v>
      </c>
      <c r="RJE81" s="321">
        <f t="shared" si="289"/>
        <v>0</v>
      </c>
      <c r="RJF81" s="321">
        <f>RJE81*8.5%*12</f>
        <v>0</v>
      </c>
      <c r="RJG81" s="321">
        <f t="shared" si="290"/>
        <v>0</v>
      </c>
      <c r="RJH81" s="321">
        <f t="shared" si="290"/>
        <v>0</v>
      </c>
      <c r="RJI81" s="321">
        <f t="shared" si="290"/>
        <v>0</v>
      </c>
      <c r="RJJ81" s="321">
        <f t="shared" si="290"/>
        <v>0</v>
      </c>
      <c r="RJK81" s="321">
        <f t="shared" si="290"/>
        <v>0</v>
      </c>
      <c r="RJL81" s="321">
        <f t="shared" si="290"/>
        <v>0</v>
      </c>
      <c r="RJM81" s="321">
        <f t="shared" si="290"/>
        <v>0</v>
      </c>
      <c r="RJN81" s="321">
        <f t="shared" si="290"/>
        <v>0</v>
      </c>
      <c r="RJO81" s="321">
        <f t="shared" si="290"/>
        <v>0</v>
      </c>
      <c r="RJP81" s="321">
        <f t="shared" si="290"/>
        <v>0</v>
      </c>
      <c r="RJQ81" s="321">
        <f t="shared" si="290"/>
        <v>0</v>
      </c>
      <c r="RJR81" s="321">
        <f t="shared" si="290"/>
        <v>0</v>
      </c>
      <c r="RJS81" s="321">
        <f t="shared" si="290"/>
        <v>0</v>
      </c>
      <c r="RJT81" s="321">
        <f t="shared" si="290"/>
        <v>0</v>
      </c>
      <c r="RJU81" s="321">
        <f t="shared" si="290"/>
        <v>0</v>
      </c>
      <c r="RJV81" s="321">
        <f t="shared" si="290"/>
        <v>0</v>
      </c>
      <c r="RJW81" s="321">
        <f t="shared" si="290"/>
        <v>0</v>
      </c>
      <c r="RJX81" s="321">
        <f t="shared" si="290"/>
        <v>0</v>
      </c>
      <c r="RJY81" s="321">
        <f t="shared" si="290"/>
        <v>0</v>
      </c>
      <c r="RJZ81" s="321">
        <f t="shared" si="290"/>
        <v>0</v>
      </c>
      <c r="RKA81" s="321">
        <f t="shared" si="290"/>
        <v>0</v>
      </c>
      <c r="RKB81" s="321">
        <f t="shared" si="290"/>
        <v>0</v>
      </c>
      <c r="RKC81" s="321">
        <f t="shared" si="290"/>
        <v>0</v>
      </c>
      <c r="RKD81" s="321">
        <f t="shared" si="290"/>
        <v>0</v>
      </c>
      <c r="RKE81" s="321">
        <f t="shared" si="290"/>
        <v>0</v>
      </c>
      <c r="RKF81" s="321">
        <f t="shared" si="290"/>
        <v>0</v>
      </c>
      <c r="RKG81" s="321">
        <f t="shared" si="290"/>
        <v>0</v>
      </c>
      <c r="RKH81" s="321">
        <f t="shared" si="290"/>
        <v>0</v>
      </c>
      <c r="RKI81" s="321">
        <f t="shared" si="290"/>
        <v>0</v>
      </c>
      <c r="RKJ81" s="321">
        <f t="shared" si="290"/>
        <v>0</v>
      </c>
      <c r="RKK81" s="321">
        <f t="shared" si="290"/>
        <v>0</v>
      </c>
      <c r="RKL81" s="321">
        <f t="shared" si="290"/>
        <v>0</v>
      </c>
      <c r="RKM81" s="321">
        <f t="shared" si="290"/>
        <v>0</v>
      </c>
      <c r="RKN81" s="321">
        <f t="shared" si="290"/>
        <v>0</v>
      </c>
      <c r="RKO81" s="321">
        <f t="shared" si="290"/>
        <v>0</v>
      </c>
      <c r="RKP81" s="321">
        <f t="shared" si="290"/>
        <v>0</v>
      </c>
      <c r="RKQ81" s="321">
        <f t="shared" si="290"/>
        <v>0</v>
      </c>
      <c r="RKR81" s="321">
        <f t="shared" si="290"/>
        <v>0</v>
      </c>
      <c r="RKS81" s="321">
        <f t="shared" si="290"/>
        <v>0</v>
      </c>
      <c r="RKT81" s="321">
        <f t="shared" si="290"/>
        <v>0</v>
      </c>
      <c r="RKU81" s="321">
        <f t="shared" si="290"/>
        <v>0</v>
      </c>
      <c r="RKV81" s="321">
        <f t="shared" si="290"/>
        <v>0</v>
      </c>
      <c r="RKW81" s="321">
        <f t="shared" si="290"/>
        <v>0</v>
      </c>
      <c r="RKX81" s="321">
        <f t="shared" si="290"/>
        <v>0</v>
      </c>
      <c r="RKY81" s="321">
        <f t="shared" si="290"/>
        <v>0</v>
      </c>
      <c r="RKZ81" s="321">
        <f t="shared" si="290"/>
        <v>0</v>
      </c>
      <c r="RLA81" s="321">
        <f t="shared" si="290"/>
        <v>0</v>
      </c>
      <c r="RLB81" s="321">
        <f t="shared" si="290"/>
        <v>0</v>
      </c>
      <c r="RLC81" s="321">
        <f t="shared" si="290"/>
        <v>0</v>
      </c>
      <c r="RLD81" s="321">
        <f t="shared" si="290"/>
        <v>0</v>
      </c>
      <c r="RLE81" s="321">
        <f t="shared" si="290"/>
        <v>0</v>
      </c>
      <c r="RLF81" s="321">
        <f t="shared" si="290"/>
        <v>0</v>
      </c>
      <c r="RLG81" s="321">
        <f t="shared" si="290"/>
        <v>0</v>
      </c>
      <c r="RLH81" s="321">
        <f t="shared" si="290"/>
        <v>0</v>
      </c>
      <c r="RLI81" s="321">
        <f t="shared" si="290"/>
        <v>0</v>
      </c>
      <c r="RLJ81" s="321">
        <f t="shared" si="290"/>
        <v>0</v>
      </c>
      <c r="RLK81" s="321">
        <f t="shared" si="290"/>
        <v>0</v>
      </c>
      <c r="RLL81" s="321">
        <f t="shared" si="290"/>
        <v>0</v>
      </c>
      <c r="RLM81" s="321">
        <f t="shared" si="290"/>
        <v>0</v>
      </c>
      <c r="RLN81" s="321">
        <f t="shared" si="290"/>
        <v>0</v>
      </c>
      <c r="RLO81" s="321">
        <f t="shared" si="290"/>
        <v>0</v>
      </c>
      <c r="RLP81" s="321">
        <f t="shared" si="290"/>
        <v>0</v>
      </c>
      <c r="RLQ81" s="321">
        <f t="shared" si="290"/>
        <v>0</v>
      </c>
      <c r="RLR81" s="321">
        <f>RLQ81*8.5%*12</f>
        <v>0</v>
      </c>
      <c r="RLS81" s="321">
        <f t="shared" si="291"/>
        <v>0</v>
      </c>
      <c r="RLT81" s="321">
        <f t="shared" si="291"/>
        <v>0</v>
      </c>
      <c r="RLU81" s="321">
        <f t="shared" si="291"/>
        <v>0</v>
      </c>
      <c r="RLV81" s="321">
        <f t="shared" si="291"/>
        <v>0</v>
      </c>
      <c r="RLW81" s="321">
        <f t="shared" si="291"/>
        <v>0</v>
      </c>
      <c r="RLX81" s="321">
        <f t="shared" si="291"/>
        <v>0</v>
      </c>
      <c r="RLY81" s="321">
        <f t="shared" si="291"/>
        <v>0</v>
      </c>
      <c r="RLZ81" s="321">
        <f t="shared" si="291"/>
        <v>0</v>
      </c>
      <c r="RMA81" s="321">
        <f t="shared" si="291"/>
        <v>0</v>
      </c>
      <c r="RMB81" s="321">
        <f t="shared" si="291"/>
        <v>0</v>
      </c>
      <c r="RMC81" s="321">
        <f t="shared" si="291"/>
        <v>0</v>
      </c>
      <c r="RMD81" s="321">
        <f t="shared" si="291"/>
        <v>0</v>
      </c>
      <c r="RME81" s="321">
        <f t="shared" si="291"/>
        <v>0</v>
      </c>
      <c r="RMF81" s="321">
        <f t="shared" si="291"/>
        <v>0</v>
      </c>
      <c r="RMG81" s="321">
        <f t="shared" si="291"/>
        <v>0</v>
      </c>
      <c r="RMH81" s="321">
        <f t="shared" si="291"/>
        <v>0</v>
      </c>
      <c r="RMI81" s="321">
        <f t="shared" si="291"/>
        <v>0</v>
      </c>
      <c r="RMJ81" s="321">
        <f t="shared" si="291"/>
        <v>0</v>
      </c>
      <c r="RMK81" s="321">
        <f t="shared" si="291"/>
        <v>0</v>
      </c>
      <c r="RML81" s="321">
        <f t="shared" si="291"/>
        <v>0</v>
      </c>
      <c r="RMM81" s="321">
        <f t="shared" si="291"/>
        <v>0</v>
      </c>
      <c r="RMN81" s="321">
        <f t="shared" si="291"/>
        <v>0</v>
      </c>
      <c r="RMO81" s="321">
        <f t="shared" si="291"/>
        <v>0</v>
      </c>
      <c r="RMP81" s="321">
        <f t="shared" si="291"/>
        <v>0</v>
      </c>
      <c r="RMQ81" s="321">
        <f t="shared" si="291"/>
        <v>0</v>
      </c>
      <c r="RMR81" s="321">
        <f t="shared" si="291"/>
        <v>0</v>
      </c>
      <c r="RMS81" s="321">
        <f t="shared" si="291"/>
        <v>0</v>
      </c>
      <c r="RMT81" s="321">
        <f t="shared" si="291"/>
        <v>0</v>
      </c>
      <c r="RMU81" s="321">
        <f t="shared" si="291"/>
        <v>0</v>
      </c>
      <c r="RMV81" s="321">
        <f t="shared" si="291"/>
        <v>0</v>
      </c>
      <c r="RMW81" s="321">
        <f t="shared" si="291"/>
        <v>0</v>
      </c>
      <c r="RMX81" s="321">
        <f t="shared" si="291"/>
        <v>0</v>
      </c>
      <c r="RMY81" s="321">
        <f t="shared" si="291"/>
        <v>0</v>
      </c>
      <c r="RMZ81" s="321">
        <f t="shared" si="291"/>
        <v>0</v>
      </c>
      <c r="RNA81" s="321">
        <f t="shared" si="291"/>
        <v>0</v>
      </c>
      <c r="RNB81" s="321">
        <f t="shared" si="291"/>
        <v>0</v>
      </c>
      <c r="RNC81" s="321">
        <f t="shared" si="291"/>
        <v>0</v>
      </c>
      <c r="RND81" s="321">
        <f t="shared" si="291"/>
        <v>0</v>
      </c>
      <c r="RNE81" s="321">
        <f t="shared" si="291"/>
        <v>0</v>
      </c>
      <c r="RNF81" s="321">
        <f t="shared" si="291"/>
        <v>0</v>
      </c>
      <c r="RNG81" s="321">
        <f t="shared" si="291"/>
        <v>0</v>
      </c>
      <c r="RNH81" s="321">
        <f t="shared" si="291"/>
        <v>0</v>
      </c>
      <c r="RNI81" s="321">
        <f t="shared" si="291"/>
        <v>0</v>
      </c>
      <c r="RNJ81" s="321">
        <f t="shared" si="291"/>
        <v>0</v>
      </c>
      <c r="RNK81" s="321">
        <f t="shared" si="291"/>
        <v>0</v>
      </c>
      <c r="RNL81" s="321">
        <f t="shared" si="291"/>
        <v>0</v>
      </c>
      <c r="RNM81" s="321">
        <f t="shared" si="291"/>
        <v>0</v>
      </c>
      <c r="RNN81" s="321">
        <f t="shared" si="291"/>
        <v>0</v>
      </c>
      <c r="RNO81" s="321">
        <f t="shared" si="291"/>
        <v>0</v>
      </c>
      <c r="RNP81" s="321">
        <f t="shared" si="291"/>
        <v>0</v>
      </c>
      <c r="RNQ81" s="321">
        <f t="shared" si="291"/>
        <v>0</v>
      </c>
      <c r="RNR81" s="321">
        <f t="shared" si="291"/>
        <v>0</v>
      </c>
      <c r="RNS81" s="321">
        <f t="shared" si="291"/>
        <v>0</v>
      </c>
      <c r="RNT81" s="321">
        <f t="shared" si="291"/>
        <v>0</v>
      </c>
      <c r="RNU81" s="321">
        <f t="shared" si="291"/>
        <v>0</v>
      </c>
      <c r="RNV81" s="321">
        <f t="shared" si="291"/>
        <v>0</v>
      </c>
      <c r="RNW81" s="321">
        <f t="shared" si="291"/>
        <v>0</v>
      </c>
      <c r="RNX81" s="321">
        <f t="shared" si="291"/>
        <v>0</v>
      </c>
      <c r="RNY81" s="321">
        <f t="shared" si="291"/>
        <v>0</v>
      </c>
      <c r="RNZ81" s="321">
        <f t="shared" si="291"/>
        <v>0</v>
      </c>
      <c r="ROA81" s="321">
        <f t="shared" si="291"/>
        <v>0</v>
      </c>
      <c r="ROB81" s="321">
        <f t="shared" si="291"/>
        <v>0</v>
      </c>
      <c r="ROC81" s="321">
        <f t="shared" si="291"/>
        <v>0</v>
      </c>
      <c r="ROD81" s="321">
        <f>ROC81*8.5%*12</f>
        <v>0</v>
      </c>
      <c r="ROE81" s="321">
        <f t="shared" si="292"/>
        <v>0</v>
      </c>
      <c r="ROF81" s="321">
        <f t="shared" si="292"/>
        <v>0</v>
      </c>
      <c r="ROG81" s="321">
        <f t="shared" si="292"/>
        <v>0</v>
      </c>
      <c r="ROH81" s="321">
        <f t="shared" si="292"/>
        <v>0</v>
      </c>
      <c r="ROI81" s="321">
        <f t="shared" si="292"/>
        <v>0</v>
      </c>
      <c r="ROJ81" s="321">
        <f t="shared" si="292"/>
        <v>0</v>
      </c>
      <c r="ROK81" s="321">
        <f t="shared" si="292"/>
        <v>0</v>
      </c>
      <c r="ROL81" s="321">
        <f t="shared" si="292"/>
        <v>0</v>
      </c>
      <c r="ROM81" s="321">
        <f t="shared" si="292"/>
        <v>0</v>
      </c>
      <c r="RON81" s="321">
        <f t="shared" si="292"/>
        <v>0</v>
      </c>
      <c r="ROO81" s="321">
        <f t="shared" si="292"/>
        <v>0</v>
      </c>
      <c r="ROP81" s="321">
        <f t="shared" si="292"/>
        <v>0</v>
      </c>
      <c r="ROQ81" s="321">
        <f t="shared" si="292"/>
        <v>0</v>
      </c>
      <c r="ROR81" s="321">
        <f t="shared" si="292"/>
        <v>0</v>
      </c>
      <c r="ROS81" s="321">
        <f t="shared" si="292"/>
        <v>0</v>
      </c>
      <c r="ROT81" s="321">
        <f t="shared" si="292"/>
        <v>0</v>
      </c>
      <c r="ROU81" s="321">
        <f t="shared" si="292"/>
        <v>0</v>
      </c>
      <c r="ROV81" s="321">
        <f t="shared" si="292"/>
        <v>0</v>
      </c>
      <c r="ROW81" s="321">
        <f t="shared" si="292"/>
        <v>0</v>
      </c>
      <c r="ROX81" s="321">
        <f t="shared" si="292"/>
        <v>0</v>
      </c>
      <c r="ROY81" s="321">
        <f t="shared" si="292"/>
        <v>0</v>
      </c>
      <c r="ROZ81" s="321">
        <f t="shared" si="292"/>
        <v>0</v>
      </c>
      <c r="RPA81" s="321">
        <f t="shared" si="292"/>
        <v>0</v>
      </c>
      <c r="RPB81" s="321">
        <f t="shared" si="292"/>
        <v>0</v>
      </c>
      <c r="RPC81" s="321">
        <f t="shared" si="292"/>
        <v>0</v>
      </c>
      <c r="RPD81" s="321">
        <f t="shared" si="292"/>
        <v>0</v>
      </c>
      <c r="RPE81" s="321">
        <f t="shared" si="292"/>
        <v>0</v>
      </c>
      <c r="RPF81" s="321">
        <f t="shared" si="292"/>
        <v>0</v>
      </c>
      <c r="RPG81" s="321">
        <f t="shared" si="292"/>
        <v>0</v>
      </c>
      <c r="RPH81" s="321">
        <f t="shared" si="292"/>
        <v>0</v>
      </c>
      <c r="RPI81" s="321">
        <f t="shared" si="292"/>
        <v>0</v>
      </c>
      <c r="RPJ81" s="321">
        <f t="shared" si="292"/>
        <v>0</v>
      </c>
      <c r="RPK81" s="321">
        <f t="shared" si="292"/>
        <v>0</v>
      </c>
      <c r="RPL81" s="321">
        <f t="shared" si="292"/>
        <v>0</v>
      </c>
      <c r="RPM81" s="321">
        <f t="shared" si="292"/>
        <v>0</v>
      </c>
      <c r="RPN81" s="321">
        <f t="shared" si="292"/>
        <v>0</v>
      </c>
      <c r="RPO81" s="321">
        <f t="shared" si="292"/>
        <v>0</v>
      </c>
      <c r="RPP81" s="321">
        <f t="shared" si="292"/>
        <v>0</v>
      </c>
      <c r="RPQ81" s="321">
        <f t="shared" si="292"/>
        <v>0</v>
      </c>
      <c r="RPR81" s="321">
        <f t="shared" si="292"/>
        <v>0</v>
      </c>
      <c r="RPS81" s="321">
        <f t="shared" si="292"/>
        <v>0</v>
      </c>
      <c r="RPT81" s="321">
        <f t="shared" si="292"/>
        <v>0</v>
      </c>
      <c r="RPU81" s="321">
        <f t="shared" si="292"/>
        <v>0</v>
      </c>
      <c r="RPV81" s="321">
        <f t="shared" si="292"/>
        <v>0</v>
      </c>
      <c r="RPW81" s="321">
        <f t="shared" si="292"/>
        <v>0</v>
      </c>
      <c r="RPX81" s="321">
        <f t="shared" si="292"/>
        <v>0</v>
      </c>
      <c r="RPY81" s="321">
        <f t="shared" si="292"/>
        <v>0</v>
      </c>
      <c r="RPZ81" s="321">
        <f t="shared" si="292"/>
        <v>0</v>
      </c>
      <c r="RQA81" s="321">
        <f t="shared" si="292"/>
        <v>0</v>
      </c>
      <c r="RQB81" s="321">
        <f t="shared" si="292"/>
        <v>0</v>
      </c>
      <c r="RQC81" s="321">
        <f t="shared" si="292"/>
        <v>0</v>
      </c>
      <c r="RQD81" s="321">
        <f t="shared" si="292"/>
        <v>0</v>
      </c>
      <c r="RQE81" s="321">
        <f t="shared" si="292"/>
        <v>0</v>
      </c>
      <c r="RQF81" s="321">
        <f t="shared" si="292"/>
        <v>0</v>
      </c>
      <c r="RQG81" s="321">
        <f t="shared" si="292"/>
        <v>0</v>
      </c>
      <c r="RQH81" s="321">
        <f t="shared" si="292"/>
        <v>0</v>
      </c>
      <c r="RQI81" s="321">
        <f t="shared" si="292"/>
        <v>0</v>
      </c>
      <c r="RQJ81" s="321">
        <f t="shared" si="292"/>
        <v>0</v>
      </c>
      <c r="RQK81" s="321">
        <f t="shared" si="292"/>
        <v>0</v>
      </c>
      <c r="RQL81" s="321">
        <f t="shared" si="292"/>
        <v>0</v>
      </c>
      <c r="RQM81" s="321">
        <f t="shared" si="292"/>
        <v>0</v>
      </c>
      <c r="RQN81" s="321">
        <f t="shared" si="292"/>
        <v>0</v>
      </c>
      <c r="RQO81" s="321">
        <f t="shared" si="292"/>
        <v>0</v>
      </c>
      <c r="RQP81" s="321">
        <f>RQO81*8.5%*12</f>
        <v>0</v>
      </c>
      <c r="RQQ81" s="321">
        <f t="shared" si="293"/>
        <v>0</v>
      </c>
      <c r="RQR81" s="321">
        <f t="shared" si="293"/>
        <v>0</v>
      </c>
      <c r="RQS81" s="321">
        <f t="shared" si="293"/>
        <v>0</v>
      </c>
      <c r="RQT81" s="321">
        <f t="shared" si="293"/>
        <v>0</v>
      </c>
      <c r="RQU81" s="321">
        <f t="shared" si="293"/>
        <v>0</v>
      </c>
      <c r="RQV81" s="321">
        <f t="shared" si="293"/>
        <v>0</v>
      </c>
      <c r="RQW81" s="321">
        <f t="shared" si="293"/>
        <v>0</v>
      </c>
      <c r="RQX81" s="321">
        <f t="shared" si="293"/>
        <v>0</v>
      </c>
      <c r="RQY81" s="321">
        <f t="shared" si="293"/>
        <v>0</v>
      </c>
      <c r="RQZ81" s="321">
        <f t="shared" si="293"/>
        <v>0</v>
      </c>
      <c r="RRA81" s="321">
        <f t="shared" si="293"/>
        <v>0</v>
      </c>
      <c r="RRB81" s="321">
        <f t="shared" si="293"/>
        <v>0</v>
      </c>
      <c r="RRC81" s="321">
        <f t="shared" si="293"/>
        <v>0</v>
      </c>
      <c r="RRD81" s="321">
        <f t="shared" si="293"/>
        <v>0</v>
      </c>
      <c r="RRE81" s="321">
        <f t="shared" si="293"/>
        <v>0</v>
      </c>
      <c r="RRF81" s="321">
        <f t="shared" si="293"/>
        <v>0</v>
      </c>
      <c r="RRG81" s="321">
        <f t="shared" si="293"/>
        <v>0</v>
      </c>
      <c r="RRH81" s="321">
        <f t="shared" si="293"/>
        <v>0</v>
      </c>
      <c r="RRI81" s="321">
        <f t="shared" si="293"/>
        <v>0</v>
      </c>
      <c r="RRJ81" s="321">
        <f t="shared" si="293"/>
        <v>0</v>
      </c>
      <c r="RRK81" s="321">
        <f t="shared" si="293"/>
        <v>0</v>
      </c>
      <c r="RRL81" s="321">
        <f t="shared" si="293"/>
        <v>0</v>
      </c>
      <c r="RRM81" s="321">
        <f t="shared" si="293"/>
        <v>0</v>
      </c>
      <c r="RRN81" s="321">
        <f t="shared" si="293"/>
        <v>0</v>
      </c>
      <c r="RRO81" s="321">
        <f t="shared" si="293"/>
        <v>0</v>
      </c>
      <c r="RRP81" s="321">
        <f t="shared" si="293"/>
        <v>0</v>
      </c>
      <c r="RRQ81" s="321">
        <f t="shared" si="293"/>
        <v>0</v>
      </c>
      <c r="RRR81" s="321">
        <f t="shared" si="293"/>
        <v>0</v>
      </c>
      <c r="RRS81" s="321">
        <f t="shared" si="293"/>
        <v>0</v>
      </c>
      <c r="RRT81" s="321">
        <f t="shared" si="293"/>
        <v>0</v>
      </c>
      <c r="RRU81" s="321">
        <f t="shared" si="293"/>
        <v>0</v>
      </c>
      <c r="RRV81" s="321">
        <f t="shared" si="293"/>
        <v>0</v>
      </c>
      <c r="RRW81" s="321">
        <f t="shared" si="293"/>
        <v>0</v>
      </c>
      <c r="RRX81" s="321">
        <f t="shared" si="293"/>
        <v>0</v>
      </c>
      <c r="RRY81" s="321">
        <f t="shared" si="293"/>
        <v>0</v>
      </c>
      <c r="RRZ81" s="321">
        <f t="shared" si="293"/>
        <v>0</v>
      </c>
      <c r="RSA81" s="321">
        <f t="shared" si="293"/>
        <v>0</v>
      </c>
      <c r="RSB81" s="321">
        <f t="shared" si="293"/>
        <v>0</v>
      </c>
      <c r="RSC81" s="321">
        <f t="shared" si="293"/>
        <v>0</v>
      </c>
      <c r="RSD81" s="321">
        <f t="shared" si="293"/>
        <v>0</v>
      </c>
      <c r="RSE81" s="321">
        <f t="shared" si="293"/>
        <v>0</v>
      </c>
      <c r="RSF81" s="321">
        <f t="shared" si="293"/>
        <v>0</v>
      </c>
      <c r="RSG81" s="321">
        <f t="shared" si="293"/>
        <v>0</v>
      </c>
      <c r="RSH81" s="321">
        <f t="shared" si="293"/>
        <v>0</v>
      </c>
      <c r="RSI81" s="321">
        <f t="shared" si="293"/>
        <v>0</v>
      </c>
      <c r="RSJ81" s="321">
        <f t="shared" si="293"/>
        <v>0</v>
      </c>
      <c r="RSK81" s="321">
        <f t="shared" si="293"/>
        <v>0</v>
      </c>
      <c r="RSL81" s="321">
        <f t="shared" si="293"/>
        <v>0</v>
      </c>
      <c r="RSM81" s="321">
        <f t="shared" si="293"/>
        <v>0</v>
      </c>
      <c r="RSN81" s="321">
        <f t="shared" si="293"/>
        <v>0</v>
      </c>
      <c r="RSO81" s="321">
        <f t="shared" si="293"/>
        <v>0</v>
      </c>
      <c r="RSP81" s="321">
        <f t="shared" si="293"/>
        <v>0</v>
      </c>
      <c r="RSQ81" s="321">
        <f t="shared" si="293"/>
        <v>0</v>
      </c>
      <c r="RSR81" s="321">
        <f t="shared" si="293"/>
        <v>0</v>
      </c>
      <c r="RSS81" s="321">
        <f t="shared" si="293"/>
        <v>0</v>
      </c>
      <c r="RST81" s="321">
        <f t="shared" si="293"/>
        <v>0</v>
      </c>
      <c r="RSU81" s="321">
        <f t="shared" si="293"/>
        <v>0</v>
      </c>
      <c r="RSV81" s="321">
        <f t="shared" si="293"/>
        <v>0</v>
      </c>
      <c r="RSW81" s="321">
        <f t="shared" si="293"/>
        <v>0</v>
      </c>
      <c r="RSX81" s="321">
        <f t="shared" si="293"/>
        <v>0</v>
      </c>
      <c r="RSY81" s="321">
        <f t="shared" si="293"/>
        <v>0</v>
      </c>
      <c r="RSZ81" s="321">
        <f t="shared" si="293"/>
        <v>0</v>
      </c>
      <c r="RTA81" s="321">
        <f t="shared" si="293"/>
        <v>0</v>
      </c>
      <c r="RTB81" s="321">
        <f>RTA81*8.5%*12</f>
        <v>0</v>
      </c>
      <c r="RTC81" s="321">
        <f t="shared" si="294"/>
        <v>0</v>
      </c>
      <c r="RTD81" s="321">
        <f t="shared" si="294"/>
        <v>0</v>
      </c>
      <c r="RTE81" s="321">
        <f t="shared" si="294"/>
        <v>0</v>
      </c>
      <c r="RTF81" s="321">
        <f t="shared" si="294"/>
        <v>0</v>
      </c>
      <c r="RTG81" s="321">
        <f t="shared" si="294"/>
        <v>0</v>
      </c>
      <c r="RTH81" s="321">
        <f t="shared" si="294"/>
        <v>0</v>
      </c>
      <c r="RTI81" s="321">
        <f t="shared" si="294"/>
        <v>0</v>
      </c>
      <c r="RTJ81" s="321">
        <f t="shared" si="294"/>
        <v>0</v>
      </c>
      <c r="RTK81" s="321">
        <f t="shared" si="294"/>
        <v>0</v>
      </c>
      <c r="RTL81" s="321">
        <f t="shared" si="294"/>
        <v>0</v>
      </c>
      <c r="RTM81" s="321">
        <f t="shared" si="294"/>
        <v>0</v>
      </c>
      <c r="RTN81" s="321">
        <f t="shared" si="294"/>
        <v>0</v>
      </c>
      <c r="RTO81" s="321">
        <f t="shared" si="294"/>
        <v>0</v>
      </c>
      <c r="RTP81" s="321">
        <f t="shared" si="294"/>
        <v>0</v>
      </c>
      <c r="RTQ81" s="321">
        <f t="shared" si="294"/>
        <v>0</v>
      </c>
      <c r="RTR81" s="321">
        <f t="shared" si="294"/>
        <v>0</v>
      </c>
      <c r="RTS81" s="321">
        <f t="shared" si="294"/>
        <v>0</v>
      </c>
      <c r="RTT81" s="321">
        <f t="shared" si="294"/>
        <v>0</v>
      </c>
      <c r="RTU81" s="321">
        <f t="shared" si="294"/>
        <v>0</v>
      </c>
      <c r="RTV81" s="321">
        <f t="shared" si="294"/>
        <v>0</v>
      </c>
      <c r="RTW81" s="321">
        <f t="shared" si="294"/>
        <v>0</v>
      </c>
      <c r="RTX81" s="321">
        <f t="shared" si="294"/>
        <v>0</v>
      </c>
      <c r="RTY81" s="321">
        <f t="shared" si="294"/>
        <v>0</v>
      </c>
      <c r="RTZ81" s="321">
        <f t="shared" si="294"/>
        <v>0</v>
      </c>
      <c r="RUA81" s="321">
        <f t="shared" si="294"/>
        <v>0</v>
      </c>
      <c r="RUB81" s="321">
        <f t="shared" si="294"/>
        <v>0</v>
      </c>
      <c r="RUC81" s="321">
        <f t="shared" si="294"/>
        <v>0</v>
      </c>
      <c r="RUD81" s="321">
        <f t="shared" si="294"/>
        <v>0</v>
      </c>
      <c r="RUE81" s="321">
        <f t="shared" si="294"/>
        <v>0</v>
      </c>
      <c r="RUF81" s="321">
        <f t="shared" si="294"/>
        <v>0</v>
      </c>
      <c r="RUG81" s="321">
        <f t="shared" si="294"/>
        <v>0</v>
      </c>
      <c r="RUH81" s="321">
        <f t="shared" si="294"/>
        <v>0</v>
      </c>
      <c r="RUI81" s="321">
        <f t="shared" si="294"/>
        <v>0</v>
      </c>
      <c r="RUJ81" s="321">
        <f t="shared" si="294"/>
        <v>0</v>
      </c>
      <c r="RUK81" s="321">
        <f t="shared" si="294"/>
        <v>0</v>
      </c>
      <c r="RUL81" s="321">
        <f t="shared" si="294"/>
        <v>0</v>
      </c>
      <c r="RUM81" s="321">
        <f t="shared" si="294"/>
        <v>0</v>
      </c>
      <c r="RUN81" s="321">
        <f t="shared" si="294"/>
        <v>0</v>
      </c>
      <c r="RUO81" s="321">
        <f t="shared" si="294"/>
        <v>0</v>
      </c>
      <c r="RUP81" s="321">
        <f t="shared" si="294"/>
        <v>0</v>
      </c>
      <c r="RUQ81" s="321">
        <f t="shared" si="294"/>
        <v>0</v>
      </c>
      <c r="RUR81" s="321">
        <f t="shared" si="294"/>
        <v>0</v>
      </c>
      <c r="RUS81" s="321">
        <f t="shared" si="294"/>
        <v>0</v>
      </c>
      <c r="RUT81" s="321">
        <f t="shared" si="294"/>
        <v>0</v>
      </c>
      <c r="RUU81" s="321">
        <f t="shared" si="294"/>
        <v>0</v>
      </c>
      <c r="RUV81" s="321">
        <f t="shared" si="294"/>
        <v>0</v>
      </c>
      <c r="RUW81" s="321">
        <f t="shared" si="294"/>
        <v>0</v>
      </c>
      <c r="RUX81" s="321">
        <f t="shared" si="294"/>
        <v>0</v>
      </c>
      <c r="RUY81" s="321">
        <f t="shared" si="294"/>
        <v>0</v>
      </c>
      <c r="RUZ81" s="321">
        <f t="shared" si="294"/>
        <v>0</v>
      </c>
      <c r="RVA81" s="321">
        <f t="shared" si="294"/>
        <v>0</v>
      </c>
      <c r="RVB81" s="321">
        <f t="shared" si="294"/>
        <v>0</v>
      </c>
      <c r="RVC81" s="321">
        <f t="shared" si="294"/>
        <v>0</v>
      </c>
      <c r="RVD81" s="321">
        <f t="shared" si="294"/>
        <v>0</v>
      </c>
      <c r="RVE81" s="321">
        <f t="shared" si="294"/>
        <v>0</v>
      </c>
      <c r="RVF81" s="321">
        <f t="shared" si="294"/>
        <v>0</v>
      </c>
      <c r="RVG81" s="321">
        <f t="shared" si="294"/>
        <v>0</v>
      </c>
      <c r="RVH81" s="321">
        <f t="shared" si="294"/>
        <v>0</v>
      </c>
      <c r="RVI81" s="321">
        <f t="shared" si="294"/>
        <v>0</v>
      </c>
      <c r="RVJ81" s="321">
        <f t="shared" si="294"/>
        <v>0</v>
      </c>
      <c r="RVK81" s="321">
        <f t="shared" si="294"/>
        <v>0</v>
      </c>
      <c r="RVL81" s="321">
        <f t="shared" si="294"/>
        <v>0</v>
      </c>
      <c r="RVM81" s="321">
        <f t="shared" si="294"/>
        <v>0</v>
      </c>
      <c r="RVN81" s="321">
        <f>RVM81*8.5%*12</f>
        <v>0</v>
      </c>
      <c r="RVO81" s="321">
        <f t="shared" si="295"/>
        <v>0</v>
      </c>
      <c r="RVP81" s="321">
        <f t="shared" si="295"/>
        <v>0</v>
      </c>
      <c r="RVQ81" s="321">
        <f t="shared" si="295"/>
        <v>0</v>
      </c>
      <c r="RVR81" s="321">
        <f t="shared" si="295"/>
        <v>0</v>
      </c>
      <c r="RVS81" s="321">
        <f t="shared" si="295"/>
        <v>0</v>
      </c>
      <c r="RVT81" s="321">
        <f t="shared" si="295"/>
        <v>0</v>
      </c>
      <c r="RVU81" s="321">
        <f t="shared" si="295"/>
        <v>0</v>
      </c>
      <c r="RVV81" s="321">
        <f t="shared" si="295"/>
        <v>0</v>
      </c>
      <c r="RVW81" s="321">
        <f t="shared" si="295"/>
        <v>0</v>
      </c>
      <c r="RVX81" s="321">
        <f t="shared" si="295"/>
        <v>0</v>
      </c>
      <c r="RVY81" s="321">
        <f t="shared" si="295"/>
        <v>0</v>
      </c>
      <c r="RVZ81" s="321">
        <f t="shared" si="295"/>
        <v>0</v>
      </c>
      <c r="RWA81" s="321">
        <f t="shared" si="295"/>
        <v>0</v>
      </c>
      <c r="RWB81" s="321">
        <f t="shared" si="295"/>
        <v>0</v>
      </c>
      <c r="RWC81" s="321">
        <f t="shared" si="295"/>
        <v>0</v>
      </c>
      <c r="RWD81" s="321">
        <f t="shared" si="295"/>
        <v>0</v>
      </c>
      <c r="RWE81" s="321">
        <f t="shared" si="295"/>
        <v>0</v>
      </c>
      <c r="RWF81" s="321">
        <f t="shared" si="295"/>
        <v>0</v>
      </c>
      <c r="RWG81" s="321">
        <f t="shared" si="295"/>
        <v>0</v>
      </c>
      <c r="RWH81" s="321">
        <f t="shared" si="295"/>
        <v>0</v>
      </c>
      <c r="RWI81" s="321">
        <f t="shared" si="295"/>
        <v>0</v>
      </c>
      <c r="RWJ81" s="321">
        <f t="shared" si="295"/>
        <v>0</v>
      </c>
      <c r="RWK81" s="321">
        <f t="shared" si="295"/>
        <v>0</v>
      </c>
      <c r="RWL81" s="321">
        <f t="shared" si="295"/>
        <v>0</v>
      </c>
      <c r="RWM81" s="321">
        <f t="shared" si="295"/>
        <v>0</v>
      </c>
      <c r="RWN81" s="321">
        <f t="shared" si="295"/>
        <v>0</v>
      </c>
      <c r="RWO81" s="321">
        <f t="shared" si="295"/>
        <v>0</v>
      </c>
      <c r="RWP81" s="321">
        <f t="shared" si="295"/>
        <v>0</v>
      </c>
      <c r="RWQ81" s="321">
        <f t="shared" si="295"/>
        <v>0</v>
      </c>
      <c r="RWR81" s="321">
        <f t="shared" si="295"/>
        <v>0</v>
      </c>
      <c r="RWS81" s="321">
        <f t="shared" si="295"/>
        <v>0</v>
      </c>
      <c r="RWT81" s="321">
        <f t="shared" si="295"/>
        <v>0</v>
      </c>
      <c r="RWU81" s="321">
        <f t="shared" si="295"/>
        <v>0</v>
      </c>
      <c r="RWV81" s="321">
        <f t="shared" si="295"/>
        <v>0</v>
      </c>
      <c r="RWW81" s="321">
        <f t="shared" si="295"/>
        <v>0</v>
      </c>
      <c r="RWX81" s="321">
        <f t="shared" si="295"/>
        <v>0</v>
      </c>
      <c r="RWY81" s="321">
        <f t="shared" si="295"/>
        <v>0</v>
      </c>
      <c r="RWZ81" s="321">
        <f t="shared" si="295"/>
        <v>0</v>
      </c>
      <c r="RXA81" s="321">
        <f t="shared" si="295"/>
        <v>0</v>
      </c>
      <c r="RXB81" s="321">
        <f t="shared" si="295"/>
        <v>0</v>
      </c>
      <c r="RXC81" s="321">
        <f t="shared" si="295"/>
        <v>0</v>
      </c>
      <c r="RXD81" s="321">
        <f t="shared" si="295"/>
        <v>0</v>
      </c>
      <c r="RXE81" s="321">
        <f t="shared" si="295"/>
        <v>0</v>
      </c>
      <c r="RXF81" s="321">
        <f t="shared" si="295"/>
        <v>0</v>
      </c>
      <c r="RXG81" s="321">
        <f t="shared" si="295"/>
        <v>0</v>
      </c>
      <c r="RXH81" s="321">
        <f t="shared" si="295"/>
        <v>0</v>
      </c>
      <c r="RXI81" s="321">
        <f t="shared" si="295"/>
        <v>0</v>
      </c>
      <c r="RXJ81" s="321">
        <f t="shared" si="295"/>
        <v>0</v>
      </c>
      <c r="RXK81" s="321">
        <f t="shared" si="295"/>
        <v>0</v>
      </c>
      <c r="RXL81" s="321">
        <f t="shared" si="295"/>
        <v>0</v>
      </c>
      <c r="RXM81" s="321">
        <f t="shared" si="295"/>
        <v>0</v>
      </c>
      <c r="RXN81" s="321">
        <f t="shared" si="295"/>
        <v>0</v>
      </c>
      <c r="RXO81" s="321">
        <f t="shared" si="295"/>
        <v>0</v>
      </c>
      <c r="RXP81" s="321">
        <f t="shared" si="295"/>
        <v>0</v>
      </c>
      <c r="RXQ81" s="321">
        <f t="shared" si="295"/>
        <v>0</v>
      </c>
      <c r="RXR81" s="321">
        <f t="shared" si="295"/>
        <v>0</v>
      </c>
      <c r="RXS81" s="321">
        <f t="shared" si="295"/>
        <v>0</v>
      </c>
      <c r="RXT81" s="321">
        <f t="shared" si="295"/>
        <v>0</v>
      </c>
      <c r="RXU81" s="321">
        <f t="shared" si="295"/>
        <v>0</v>
      </c>
      <c r="RXV81" s="321">
        <f t="shared" si="295"/>
        <v>0</v>
      </c>
      <c r="RXW81" s="321">
        <f t="shared" si="295"/>
        <v>0</v>
      </c>
      <c r="RXX81" s="321">
        <f t="shared" si="295"/>
        <v>0</v>
      </c>
      <c r="RXY81" s="321">
        <f t="shared" si="295"/>
        <v>0</v>
      </c>
      <c r="RXZ81" s="321">
        <f>RXY81*8.5%*12</f>
        <v>0</v>
      </c>
      <c r="RYA81" s="321">
        <f t="shared" si="296"/>
        <v>0</v>
      </c>
      <c r="RYB81" s="321">
        <f t="shared" si="296"/>
        <v>0</v>
      </c>
      <c r="RYC81" s="321">
        <f t="shared" si="296"/>
        <v>0</v>
      </c>
      <c r="RYD81" s="321">
        <f t="shared" si="296"/>
        <v>0</v>
      </c>
      <c r="RYE81" s="321">
        <f t="shared" si="296"/>
        <v>0</v>
      </c>
      <c r="RYF81" s="321">
        <f t="shared" si="296"/>
        <v>0</v>
      </c>
      <c r="RYG81" s="321">
        <f t="shared" si="296"/>
        <v>0</v>
      </c>
      <c r="RYH81" s="321">
        <f t="shared" si="296"/>
        <v>0</v>
      </c>
      <c r="RYI81" s="321">
        <f t="shared" si="296"/>
        <v>0</v>
      </c>
      <c r="RYJ81" s="321">
        <f t="shared" si="296"/>
        <v>0</v>
      </c>
      <c r="RYK81" s="321">
        <f t="shared" si="296"/>
        <v>0</v>
      </c>
      <c r="RYL81" s="321">
        <f t="shared" si="296"/>
        <v>0</v>
      </c>
      <c r="RYM81" s="321">
        <f t="shared" si="296"/>
        <v>0</v>
      </c>
      <c r="RYN81" s="321">
        <f t="shared" si="296"/>
        <v>0</v>
      </c>
      <c r="RYO81" s="321">
        <f t="shared" si="296"/>
        <v>0</v>
      </c>
      <c r="RYP81" s="321">
        <f t="shared" si="296"/>
        <v>0</v>
      </c>
      <c r="RYQ81" s="321">
        <f t="shared" si="296"/>
        <v>0</v>
      </c>
      <c r="RYR81" s="321">
        <f t="shared" si="296"/>
        <v>0</v>
      </c>
      <c r="RYS81" s="321">
        <f t="shared" si="296"/>
        <v>0</v>
      </c>
      <c r="RYT81" s="321">
        <f t="shared" si="296"/>
        <v>0</v>
      </c>
      <c r="RYU81" s="321">
        <f t="shared" si="296"/>
        <v>0</v>
      </c>
      <c r="RYV81" s="321">
        <f t="shared" si="296"/>
        <v>0</v>
      </c>
      <c r="RYW81" s="321">
        <f t="shared" si="296"/>
        <v>0</v>
      </c>
      <c r="RYX81" s="321">
        <f t="shared" si="296"/>
        <v>0</v>
      </c>
      <c r="RYY81" s="321">
        <f t="shared" si="296"/>
        <v>0</v>
      </c>
      <c r="RYZ81" s="321">
        <f t="shared" si="296"/>
        <v>0</v>
      </c>
      <c r="RZA81" s="321">
        <f t="shared" si="296"/>
        <v>0</v>
      </c>
      <c r="RZB81" s="321">
        <f t="shared" si="296"/>
        <v>0</v>
      </c>
      <c r="RZC81" s="321">
        <f t="shared" si="296"/>
        <v>0</v>
      </c>
      <c r="RZD81" s="321">
        <f t="shared" si="296"/>
        <v>0</v>
      </c>
      <c r="RZE81" s="321">
        <f t="shared" si="296"/>
        <v>0</v>
      </c>
      <c r="RZF81" s="321">
        <f t="shared" si="296"/>
        <v>0</v>
      </c>
      <c r="RZG81" s="321">
        <f t="shared" si="296"/>
        <v>0</v>
      </c>
      <c r="RZH81" s="321">
        <f t="shared" si="296"/>
        <v>0</v>
      </c>
      <c r="RZI81" s="321">
        <f t="shared" si="296"/>
        <v>0</v>
      </c>
      <c r="RZJ81" s="321">
        <f t="shared" si="296"/>
        <v>0</v>
      </c>
      <c r="RZK81" s="321">
        <f t="shared" si="296"/>
        <v>0</v>
      </c>
      <c r="RZL81" s="321">
        <f t="shared" si="296"/>
        <v>0</v>
      </c>
      <c r="RZM81" s="321">
        <f t="shared" si="296"/>
        <v>0</v>
      </c>
      <c r="RZN81" s="321">
        <f t="shared" si="296"/>
        <v>0</v>
      </c>
      <c r="RZO81" s="321">
        <f t="shared" si="296"/>
        <v>0</v>
      </c>
      <c r="RZP81" s="321">
        <f t="shared" si="296"/>
        <v>0</v>
      </c>
      <c r="RZQ81" s="321">
        <f t="shared" si="296"/>
        <v>0</v>
      </c>
      <c r="RZR81" s="321">
        <f t="shared" si="296"/>
        <v>0</v>
      </c>
      <c r="RZS81" s="321">
        <f t="shared" si="296"/>
        <v>0</v>
      </c>
      <c r="RZT81" s="321">
        <f t="shared" si="296"/>
        <v>0</v>
      </c>
      <c r="RZU81" s="321">
        <f t="shared" si="296"/>
        <v>0</v>
      </c>
      <c r="RZV81" s="321">
        <f t="shared" si="296"/>
        <v>0</v>
      </c>
      <c r="RZW81" s="321">
        <f t="shared" si="296"/>
        <v>0</v>
      </c>
      <c r="RZX81" s="321">
        <f t="shared" si="296"/>
        <v>0</v>
      </c>
      <c r="RZY81" s="321">
        <f t="shared" si="296"/>
        <v>0</v>
      </c>
      <c r="RZZ81" s="321">
        <f t="shared" si="296"/>
        <v>0</v>
      </c>
      <c r="SAA81" s="321">
        <f t="shared" si="296"/>
        <v>0</v>
      </c>
      <c r="SAB81" s="321">
        <f t="shared" si="296"/>
        <v>0</v>
      </c>
      <c r="SAC81" s="321">
        <f t="shared" si="296"/>
        <v>0</v>
      </c>
      <c r="SAD81" s="321">
        <f t="shared" si="296"/>
        <v>0</v>
      </c>
      <c r="SAE81" s="321">
        <f t="shared" si="296"/>
        <v>0</v>
      </c>
      <c r="SAF81" s="321">
        <f t="shared" si="296"/>
        <v>0</v>
      </c>
      <c r="SAG81" s="321">
        <f t="shared" si="296"/>
        <v>0</v>
      </c>
      <c r="SAH81" s="321">
        <f t="shared" si="296"/>
        <v>0</v>
      </c>
      <c r="SAI81" s="321">
        <f t="shared" si="296"/>
        <v>0</v>
      </c>
      <c r="SAJ81" s="321">
        <f t="shared" si="296"/>
        <v>0</v>
      </c>
      <c r="SAK81" s="321">
        <f t="shared" si="296"/>
        <v>0</v>
      </c>
      <c r="SAL81" s="321">
        <f>SAK81*8.5%*12</f>
        <v>0</v>
      </c>
      <c r="SAM81" s="321">
        <f t="shared" si="297"/>
        <v>0</v>
      </c>
      <c r="SAN81" s="321">
        <f t="shared" si="297"/>
        <v>0</v>
      </c>
      <c r="SAO81" s="321">
        <f t="shared" si="297"/>
        <v>0</v>
      </c>
      <c r="SAP81" s="321">
        <f t="shared" si="297"/>
        <v>0</v>
      </c>
      <c r="SAQ81" s="321">
        <f t="shared" si="297"/>
        <v>0</v>
      </c>
      <c r="SAR81" s="321">
        <f t="shared" si="297"/>
        <v>0</v>
      </c>
      <c r="SAS81" s="321">
        <f t="shared" si="297"/>
        <v>0</v>
      </c>
      <c r="SAT81" s="321">
        <f t="shared" si="297"/>
        <v>0</v>
      </c>
      <c r="SAU81" s="321">
        <f t="shared" si="297"/>
        <v>0</v>
      </c>
      <c r="SAV81" s="321">
        <f t="shared" si="297"/>
        <v>0</v>
      </c>
      <c r="SAW81" s="321">
        <f t="shared" si="297"/>
        <v>0</v>
      </c>
      <c r="SAX81" s="321">
        <f t="shared" si="297"/>
        <v>0</v>
      </c>
      <c r="SAY81" s="321">
        <f t="shared" si="297"/>
        <v>0</v>
      </c>
      <c r="SAZ81" s="321">
        <f t="shared" si="297"/>
        <v>0</v>
      </c>
      <c r="SBA81" s="321">
        <f t="shared" si="297"/>
        <v>0</v>
      </c>
      <c r="SBB81" s="321">
        <f t="shared" si="297"/>
        <v>0</v>
      </c>
      <c r="SBC81" s="321">
        <f t="shared" si="297"/>
        <v>0</v>
      </c>
      <c r="SBD81" s="321">
        <f t="shared" si="297"/>
        <v>0</v>
      </c>
      <c r="SBE81" s="321">
        <f t="shared" si="297"/>
        <v>0</v>
      </c>
      <c r="SBF81" s="321">
        <f t="shared" si="297"/>
        <v>0</v>
      </c>
      <c r="SBG81" s="321">
        <f t="shared" si="297"/>
        <v>0</v>
      </c>
      <c r="SBH81" s="321">
        <f t="shared" si="297"/>
        <v>0</v>
      </c>
      <c r="SBI81" s="321">
        <f t="shared" si="297"/>
        <v>0</v>
      </c>
      <c r="SBJ81" s="321">
        <f t="shared" si="297"/>
        <v>0</v>
      </c>
      <c r="SBK81" s="321">
        <f t="shared" si="297"/>
        <v>0</v>
      </c>
      <c r="SBL81" s="321">
        <f t="shared" si="297"/>
        <v>0</v>
      </c>
      <c r="SBM81" s="321">
        <f t="shared" si="297"/>
        <v>0</v>
      </c>
      <c r="SBN81" s="321">
        <f t="shared" si="297"/>
        <v>0</v>
      </c>
      <c r="SBO81" s="321">
        <f t="shared" si="297"/>
        <v>0</v>
      </c>
      <c r="SBP81" s="321">
        <f t="shared" si="297"/>
        <v>0</v>
      </c>
      <c r="SBQ81" s="321">
        <f t="shared" si="297"/>
        <v>0</v>
      </c>
      <c r="SBR81" s="321">
        <f t="shared" si="297"/>
        <v>0</v>
      </c>
      <c r="SBS81" s="321">
        <f t="shared" si="297"/>
        <v>0</v>
      </c>
      <c r="SBT81" s="321">
        <f t="shared" si="297"/>
        <v>0</v>
      </c>
      <c r="SBU81" s="321">
        <f t="shared" si="297"/>
        <v>0</v>
      </c>
      <c r="SBV81" s="321">
        <f t="shared" si="297"/>
        <v>0</v>
      </c>
      <c r="SBW81" s="321">
        <f t="shared" si="297"/>
        <v>0</v>
      </c>
      <c r="SBX81" s="321">
        <f t="shared" si="297"/>
        <v>0</v>
      </c>
      <c r="SBY81" s="321">
        <f t="shared" si="297"/>
        <v>0</v>
      </c>
      <c r="SBZ81" s="321">
        <f t="shared" si="297"/>
        <v>0</v>
      </c>
      <c r="SCA81" s="321">
        <f t="shared" si="297"/>
        <v>0</v>
      </c>
      <c r="SCB81" s="321">
        <f t="shared" si="297"/>
        <v>0</v>
      </c>
      <c r="SCC81" s="321">
        <f t="shared" si="297"/>
        <v>0</v>
      </c>
      <c r="SCD81" s="321">
        <f t="shared" si="297"/>
        <v>0</v>
      </c>
      <c r="SCE81" s="321">
        <f t="shared" si="297"/>
        <v>0</v>
      </c>
      <c r="SCF81" s="321">
        <f t="shared" si="297"/>
        <v>0</v>
      </c>
      <c r="SCG81" s="321">
        <f t="shared" si="297"/>
        <v>0</v>
      </c>
      <c r="SCH81" s="321">
        <f t="shared" si="297"/>
        <v>0</v>
      </c>
      <c r="SCI81" s="321">
        <f t="shared" si="297"/>
        <v>0</v>
      </c>
      <c r="SCJ81" s="321">
        <f t="shared" si="297"/>
        <v>0</v>
      </c>
      <c r="SCK81" s="321">
        <f t="shared" si="297"/>
        <v>0</v>
      </c>
      <c r="SCL81" s="321">
        <f t="shared" si="297"/>
        <v>0</v>
      </c>
      <c r="SCM81" s="321">
        <f t="shared" si="297"/>
        <v>0</v>
      </c>
      <c r="SCN81" s="321">
        <f t="shared" si="297"/>
        <v>0</v>
      </c>
      <c r="SCO81" s="321">
        <f t="shared" si="297"/>
        <v>0</v>
      </c>
      <c r="SCP81" s="321">
        <f t="shared" si="297"/>
        <v>0</v>
      </c>
      <c r="SCQ81" s="321">
        <f t="shared" si="297"/>
        <v>0</v>
      </c>
      <c r="SCR81" s="321">
        <f t="shared" si="297"/>
        <v>0</v>
      </c>
      <c r="SCS81" s="321">
        <f t="shared" si="297"/>
        <v>0</v>
      </c>
      <c r="SCT81" s="321">
        <f t="shared" si="297"/>
        <v>0</v>
      </c>
      <c r="SCU81" s="321">
        <f t="shared" si="297"/>
        <v>0</v>
      </c>
      <c r="SCV81" s="321">
        <f t="shared" si="297"/>
        <v>0</v>
      </c>
      <c r="SCW81" s="321">
        <f t="shared" si="297"/>
        <v>0</v>
      </c>
      <c r="SCX81" s="321">
        <f>SCW81*8.5%*12</f>
        <v>0</v>
      </c>
      <c r="SCY81" s="321">
        <f t="shared" si="298"/>
        <v>0</v>
      </c>
      <c r="SCZ81" s="321">
        <f t="shared" si="298"/>
        <v>0</v>
      </c>
      <c r="SDA81" s="321">
        <f t="shared" si="298"/>
        <v>0</v>
      </c>
      <c r="SDB81" s="321">
        <f t="shared" si="298"/>
        <v>0</v>
      </c>
      <c r="SDC81" s="321">
        <f t="shared" si="298"/>
        <v>0</v>
      </c>
      <c r="SDD81" s="321">
        <f t="shared" si="298"/>
        <v>0</v>
      </c>
      <c r="SDE81" s="321">
        <f t="shared" si="298"/>
        <v>0</v>
      </c>
      <c r="SDF81" s="321">
        <f t="shared" si="298"/>
        <v>0</v>
      </c>
      <c r="SDG81" s="321">
        <f t="shared" si="298"/>
        <v>0</v>
      </c>
      <c r="SDH81" s="321">
        <f t="shared" si="298"/>
        <v>0</v>
      </c>
      <c r="SDI81" s="321">
        <f t="shared" si="298"/>
        <v>0</v>
      </c>
      <c r="SDJ81" s="321">
        <f t="shared" si="298"/>
        <v>0</v>
      </c>
      <c r="SDK81" s="321">
        <f t="shared" si="298"/>
        <v>0</v>
      </c>
      <c r="SDL81" s="321">
        <f t="shared" si="298"/>
        <v>0</v>
      </c>
      <c r="SDM81" s="321">
        <f t="shared" si="298"/>
        <v>0</v>
      </c>
      <c r="SDN81" s="321">
        <f t="shared" si="298"/>
        <v>0</v>
      </c>
      <c r="SDO81" s="321">
        <f t="shared" si="298"/>
        <v>0</v>
      </c>
      <c r="SDP81" s="321">
        <f t="shared" si="298"/>
        <v>0</v>
      </c>
      <c r="SDQ81" s="321">
        <f t="shared" si="298"/>
        <v>0</v>
      </c>
      <c r="SDR81" s="321">
        <f t="shared" si="298"/>
        <v>0</v>
      </c>
      <c r="SDS81" s="321">
        <f t="shared" si="298"/>
        <v>0</v>
      </c>
      <c r="SDT81" s="321">
        <f t="shared" si="298"/>
        <v>0</v>
      </c>
      <c r="SDU81" s="321">
        <f t="shared" si="298"/>
        <v>0</v>
      </c>
      <c r="SDV81" s="321">
        <f t="shared" si="298"/>
        <v>0</v>
      </c>
      <c r="SDW81" s="321">
        <f t="shared" si="298"/>
        <v>0</v>
      </c>
      <c r="SDX81" s="321">
        <f t="shared" si="298"/>
        <v>0</v>
      </c>
      <c r="SDY81" s="321">
        <f t="shared" si="298"/>
        <v>0</v>
      </c>
      <c r="SDZ81" s="321">
        <f t="shared" si="298"/>
        <v>0</v>
      </c>
      <c r="SEA81" s="321">
        <f t="shared" si="298"/>
        <v>0</v>
      </c>
      <c r="SEB81" s="321">
        <f t="shared" si="298"/>
        <v>0</v>
      </c>
      <c r="SEC81" s="321">
        <f t="shared" si="298"/>
        <v>0</v>
      </c>
      <c r="SED81" s="321">
        <f t="shared" si="298"/>
        <v>0</v>
      </c>
      <c r="SEE81" s="321">
        <f t="shared" si="298"/>
        <v>0</v>
      </c>
      <c r="SEF81" s="321">
        <f t="shared" si="298"/>
        <v>0</v>
      </c>
      <c r="SEG81" s="321">
        <f t="shared" si="298"/>
        <v>0</v>
      </c>
      <c r="SEH81" s="321">
        <f t="shared" si="298"/>
        <v>0</v>
      </c>
      <c r="SEI81" s="321">
        <f t="shared" si="298"/>
        <v>0</v>
      </c>
      <c r="SEJ81" s="321">
        <f t="shared" si="298"/>
        <v>0</v>
      </c>
      <c r="SEK81" s="321">
        <f t="shared" si="298"/>
        <v>0</v>
      </c>
      <c r="SEL81" s="321">
        <f t="shared" si="298"/>
        <v>0</v>
      </c>
      <c r="SEM81" s="321">
        <f t="shared" si="298"/>
        <v>0</v>
      </c>
      <c r="SEN81" s="321">
        <f t="shared" si="298"/>
        <v>0</v>
      </c>
      <c r="SEO81" s="321">
        <f t="shared" si="298"/>
        <v>0</v>
      </c>
      <c r="SEP81" s="321">
        <f t="shared" si="298"/>
        <v>0</v>
      </c>
      <c r="SEQ81" s="321">
        <f t="shared" si="298"/>
        <v>0</v>
      </c>
      <c r="SER81" s="321">
        <f t="shared" si="298"/>
        <v>0</v>
      </c>
      <c r="SES81" s="321">
        <f t="shared" si="298"/>
        <v>0</v>
      </c>
      <c r="SET81" s="321">
        <f t="shared" si="298"/>
        <v>0</v>
      </c>
      <c r="SEU81" s="321">
        <f t="shared" si="298"/>
        <v>0</v>
      </c>
      <c r="SEV81" s="321">
        <f t="shared" si="298"/>
        <v>0</v>
      </c>
      <c r="SEW81" s="321">
        <f t="shared" si="298"/>
        <v>0</v>
      </c>
      <c r="SEX81" s="321">
        <f t="shared" si="298"/>
        <v>0</v>
      </c>
      <c r="SEY81" s="321">
        <f t="shared" si="298"/>
        <v>0</v>
      </c>
      <c r="SEZ81" s="321">
        <f t="shared" si="298"/>
        <v>0</v>
      </c>
      <c r="SFA81" s="321">
        <f t="shared" si="298"/>
        <v>0</v>
      </c>
      <c r="SFB81" s="321">
        <f t="shared" si="298"/>
        <v>0</v>
      </c>
      <c r="SFC81" s="321">
        <f t="shared" si="298"/>
        <v>0</v>
      </c>
      <c r="SFD81" s="321">
        <f t="shared" si="298"/>
        <v>0</v>
      </c>
      <c r="SFE81" s="321">
        <f t="shared" si="298"/>
        <v>0</v>
      </c>
      <c r="SFF81" s="321">
        <f t="shared" si="298"/>
        <v>0</v>
      </c>
      <c r="SFG81" s="321">
        <f t="shared" si="298"/>
        <v>0</v>
      </c>
      <c r="SFH81" s="321">
        <f t="shared" si="298"/>
        <v>0</v>
      </c>
      <c r="SFI81" s="321">
        <f t="shared" si="298"/>
        <v>0</v>
      </c>
      <c r="SFJ81" s="321">
        <f>SFI81*8.5%*12</f>
        <v>0</v>
      </c>
      <c r="SFK81" s="321">
        <f t="shared" si="299"/>
        <v>0</v>
      </c>
      <c r="SFL81" s="321">
        <f t="shared" si="299"/>
        <v>0</v>
      </c>
      <c r="SFM81" s="321">
        <f t="shared" si="299"/>
        <v>0</v>
      </c>
      <c r="SFN81" s="321">
        <f t="shared" si="299"/>
        <v>0</v>
      </c>
      <c r="SFO81" s="321">
        <f t="shared" si="299"/>
        <v>0</v>
      </c>
      <c r="SFP81" s="321">
        <f t="shared" si="299"/>
        <v>0</v>
      </c>
      <c r="SFQ81" s="321">
        <f t="shared" si="299"/>
        <v>0</v>
      </c>
      <c r="SFR81" s="321">
        <f t="shared" si="299"/>
        <v>0</v>
      </c>
      <c r="SFS81" s="321">
        <f t="shared" si="299"/>
        <v>0</v>
      </c>
      <c r="SFT81" s="321">
        <f t="shared" si="299"/>
        <v>0</v>
      </c>
      <c r="SFU81" s="321">
        <f t="shared" si="299"/>
        <v>0</v>
      </c>
      <c r="SFV81" s="321">
        <f t="shared" si="299"/>
        <v>0</v>
      </c>
      <c r="SFW81" s="321">
        <f t="shared" si="299"/>
        <v>0</v>
      </c>
      <c r="SFX81" s="321">
        <f t="shared" si="299"/>
        <v>0</v>
      </c>
      <c r="SFY81" s="321">
        <f t="shared" si="299"/>
        <v>0</v>
      </c>
      <c r="SFZ81" s="321">
        <f t="shared" si="299"/>
        <v>0</v>
      </c>
      <c r="SGA81" s="321">
        <f t="shared" si="299"/>
        <v>0</v>
      </c>
      <c r="SGB81" s="321">
        <f t="shared" si="299"/>
        <v>0</v>
      </c>
      <c r="SGC81" s="321">
        <f t="shared" si="299"/>
        <v>0</v>
      </c>
      <c r="SGD81" s="321">
        <f t="shared" si="299"/>
        <v>0</v>
      </c>
      <c r="SGE81" s="321">
        <f t="shared" si="299"/>
        <v>0</v>
      </c>
      <c r="SGF81" s="321">
        <f t="shared" si="299"/>
        <v>0</v>
      </c>
      <c r="SGG81" s="321">
        <f t="shared" si="299"/>
        <v>0</v>
      </c>
      <c r="SGH81" s="321">
        <f t="shared" si="299"/>
        <v>0</v>
      </c>
      <c r="SGI81" s="321">
        <f t="shared" si="299"/>
        <v>0</v>
      </c>
      <c r="SGJ81" s="321">
        <f t="shared" si="299"/>
        <v>0</v>
      </c>
      <c r="SGK81" s="321">
        <f t="shared" si="299"/>
        <v>0</v>
      </c>
      <c r="SGL81" s="321">
        <f t="shared" si="299"/>
        <v>0</v>
      </c>
      <c r="SGM81" s="321">
        <f t="shared" si="299"/>
        <v>0</v>
      </c>
      <c r="SGN81" s="321">
        <f t="shared" si="299"/>
        <v>0</v>
      </c>
      <c r="SGO81" s="321">
        <f t="shared" si="299"/>
        <v>0</v>
      </c>
      <c r="SGP81" s="321">
        <f t="shared" si="299"/>
        <v>0</v>
      </c>
      <c r="SGQ81" s="321">
        <f t="shared" si="299"/>
        <v>0</v>
      </c>
      <c r="SGR81" s="321">
        <f t="shared" si="299"/>
        <v>0</v>
      </c>
      <c r="SGS81" s="321">
        <f t="shared" si="299"/>
        <v>0</v>
      </c>
      <c r="SGT81" s="321">
        <f t="shared" si="299"/>
        <v>0</v>
      </c>
      <c r="SGU81" s="321">
        <f t="shared" si="299"/>
        <v>0</v>
      </c>
      <c r="SGV81" s="321">
        <f t="shared" si="299"/>
        <v>0</v>
      </c>
      <c r="SGW81" s="321">
        <f t="shared" si="299"/>
        <v>0</v>
      </c>
      <c r="SGX81" s="321">
        <f t="shared" si="299"/>
        <v>0</v>
      </c>
      <c r="SGY81" s="321">
        <f t="shared" si="299"/>
        <v>0</v>
      </c>
      <c r="SGZ81" s="321">
        <f t="shared" si="299"/>
        <v>0</v>
      </c>
      <c r="SHA81" s="321">
        <f t="shared" si="299"/>
        <v>0</v>
      </c>
      <c r="SHB81" s="321">
        <f t="shared" si="299"/>
        <v>0</v>
      </c>
      <c r="SHC81" s="321">
        <f t="shared" si="299"/>
        <v>0</v>
      </c>
      <c r="SHD81" s="321">
        <f t="shared" si="299"/>
        <v>0</v>
      </c>
      <c r="SHE81" s="321">
        <f t="shared" si="299"/>
        <v>0</v>
      </c>
      <c r="SHF81" s="321">
        <f t="shared" si="299"/>
        <v>0</v>
      </c>
      <c r="SHG81" s="321">
        <f t="shared" si="299"/>
        <v>0</v>
      </c>
      <c r="SHH81" s="321">
        <f t="shared" si="299"/>
        <v>0</v>
      </c>
      <c r="SHI81" s="321">
        <f t="shared" si="299"/>
        <v>0</v>
      </c>
      <c r="SHJ81" s="321">
        <f t="shared" si="299"/>
        <v>0</v>
      </c>
      <c r="SHK81" s="321">
        <f t="shared" si="299"/>
        <v>0</v>
      </c>
      <c r="SHL81" s="321">
        <f t="shared" si="299"/>
        <v>0</v>
      </c>
      <c r="SHM81" s="321">
        <f t="shared" si="299"/>
        <v>0</v>
      </c>
      <c r="SHN81" s="321">
        <f t="shared" si="299"/>
        <v>0</v>
      </c>
      <c r="SHO81" s="321">
        <f t="shared" si="299"/>
        <v>0</v>
      </c>
      <c r="SHP81" s="321">
        <f t="shared" si="299"/>
        <v>0</v>
      </c>
      <c r="SHQ81" s="321">
        <f t="shared" si="299"/>
        <v>0</v>
      </c>
      <c r="SHR81" s="321">
        <f t="shared" si="299"/>
        <v>0</v>
      </c>
      <c r="SHS81" s="321">
        <f t="shared" si="299"/>
        <v>0</v>
      </c>
      <c r="SHT81" s="321">
        <f t="shared" si="299"/>
        <v>0</v>
      </c>
      <c r="SHU81" s="321">
        <f t="shared" si="299"/>
        <v>0</v>
      </c>
      <c r="SHV81" s="321">
        <f>SHU81*8.5%*12</f>
        <v>0</v>
      </c>
      <c r="SHW81" s="321">
        <f t="shared" si="300"/>
        <v>0</v>
      </c>
      <c r="SHX81" s="321">
        <f t="shared" si="300"/>
        <v>0</v>
      </c>
      <c r="SHY81" s="321">
        <f t="shared" si="300"/>
        <v>0</v>
      </c>
      <c r="SHZ81" s="321">
        <f t="shared" si="300"/>
        <v>0</v>
      </c>
      <c r="SIA81" s="321">
        <f t="shared" si="300"/>
        <v>0</v>
      </c>
      <c r="SIB81" s="321">
        <f t="shared" si="300"/>
        <v>0</v>
      </c>
      <c r="SIC81" s="321">
        <f t="shared" si="300"/>
        <v>0</v>
      </c>
      <c r="SID81" s="321">
        <f t="shared" si="300"/>
        <v>0</v>
      </c>
      <c r="SIE81" s="321">
        <f t="shared" si="300"/>
        <v>0</v>
      </c>
      <c r="SIF81" s="321">
        <f t="shared" si="300"/>
        <v>0</v>
      </c>
      <c r="SIG81" s="321">
        <f t="shared" si="300"/>
        <v>0</v>
      </c>
      <c r="SIH81" s="321">
        <f t="shared" si="300"/>
        <v>0</v>
      </c>
      <c r="SII81" s="321">
        <f t="shared" si="300"/>
        <v>0</v>
      </c>
      <c r="SIJ81" s="321">
        <f t="shared" si="300"/>
        <v>0</v>
      </c>
      <c r="SIK81" s="321">
        <f t="shared" si="300"/>
        <v>0</v>
      </c>
      <c r="SIL81" s="321">
        <f t="shared" si="300"/>
        <v>0</v>
      </c>
      <c r="SIM81" s="321">
        <f t="shared" si="300"/>
        <v>0</v>
      </c>
      <c r="SIN81" s="321">
        <f t="shared" si="300"/>
        <v>0</v>
      </c>
      <c r="SIO81" s="321">
        <f t="shared" si="300"/>
        <v>0</v>
      </c>
      <c r="SIP81" s="321">
        <f t="shared" si="300"/>
        <v>0</v>
      </c>
      <c r="SIQ81" s="321">
        <f t="shared" si="300"/>
        <v>0</v>
      </c>
      <c r="SIR81" s="321">
        <f t="shared" si="300"/>
        <v>0</v>
      </c>
      <c r="SIS81" s="321">
        <f t="shared" si="300"/>
        <v>0</v>
      </c>
      <c r="SIT81" s="321">
        <f t="shared" si="300"/>
        <v>0</v>
      </c>
      <c r="SIU81" s="321">
        <f t="shared" si="300"/>
        <v>0</v>
      </c>
      <c r="SIV81" s="321">
        <f t="shared" si="300"/>
        <v>0</v>
      </c>
      <c r="SIW81" s="321">
        <f t="shared" si="300"/>
        <v>0</v>
      </c>
      <c r="SIX81" s="321">
        <f t="shared" si="300"/>
        <v>0</v>
      </c>
      <c r="SIY81" s="321">
        <f t="shared" si="300"/>
        <v>0</v>
      </c>
      <c r="SIZ81" s="321">
        <f t="shared" si="300"/>
        <v>0</v>
      </c>
      <c r="SJA81" s="321">
        <f t="shared" si="300"/>
        <v>0</v>
      </c>
      <c r="SJB81" s="321">
        <f t="shared" si="300"/>
        <v>0</v>
      </c>
      <c r="SJC81" s="321">
        <f t="shared" si="300"/>
        <v>0</v>
      </c>
      <c r="SJD81" s="321">
        <f t="shared" si="300"/>
        <v>0</v>
      </c>
      <c r="SJE81" s="321">
        <f t="shared" si="300"/>
        <v>0</v>
      </c>
      <c r="SJF81" s="321">
        <f t="shared" si="300"/>
        <v>0</v>
      </c>
      <c r="SJG81" s="321">
        <f t="shared" si="300"/>
        <v>0</v>
      </c>
      <c r="SJH81" s="321">
        <f t="shared" si="300"/>
        <v>0</v>
      </c>
      <c r="SJI81" s="321">
        <f t="shared" si="300"/>
        <v>0</v>
      </c>
      <c r="SJJ81" s="321">
        <f t="shared" si="300"/>
        <v>0</v>
      </c>
      <c r="SJK81" s="321">
        <f t="shared" si="300"/>
        <v>0</v>
      </c>
      <c r="SJL81" s="321">
        <f t="shared" si="300"/>
        <v>0</v>
      </c>
      <c r="SJM81" s="321">
        <f t="shared" si="300"/>
        <v>0</v>
      </c>
      <c r="SJN81" s="321">
        <f t="shared" si="300"/>
        <v>0</v>
      </c>
      <c r="SJO81" s="321">
        <f t="shared" si="300"/>
        <v>0</v>
      </c>
      <c r="SJP81" s="321">
        <f t="shared" si="300"/>
        <v>0</v>
      </c>
      <c r="SJQ81" s="321">
        <f t="shared" si="300"/>
        <v>0</v>
      </c>
      <c r="SJR81" s="321">
        <f t="shared" si="300"/>
        <v>0</v>
      </c>
      <c r="SJS81" s="321">
        <f t="shared" si="300"/>
        <v>0</v>
      </c>
      <c r="SJT81" s="321">
        <f t="shared" si="300"/>
        <v>0</v>
      </c>
      <c r="SJU81" s="321">
        <f t="shared" si="300"/>
        <v>0</v>
      </c>
      <c r="SJV81" s="321">
        <f t="shared" si="300"/>
        <v>0</v>
      </c>
      <c r="SJW81" s="321">
        <f t="shared" si="300"/>
        <v>0</v>
      </c>
      <c r="SJX81" s="321">
        <f t="shared" si="300"/>
        <v>0</v>
      </c>
      <c r="SJY81" s="321">
        <f t="shared" si="300"/>
        <v>0</v>
      </c>
      <c r="SJZ81" s="321">
        <f t="shared" si="300"/>
        <v>0</v>
      </c>
      <c r="SKA81" s="321">
        <f t="shared" si="300"/>
        <v>0</v>
      </c>
      <c r="SKB81" s="321">
        <f t="shared" si="300"/>
        <v>0</v>
      </c>
      <c r="SKC81" s="321">
        <f t="shared" si="300"/>
        <v>0</v>
      </c>
      <c r="SKD81" s="321">
        <f t="shared" si="300"/>
        <v>0</v>
      </c>
      <c r="SKE81" s="321">
        <f t="shared" si="300"/>
        <v>0</v>
      </c>
      <c r="SKF81" s="321">
        <f t="shared" si="300"/>
        <v>0</v>
      </c>
      <c r="SKG81" s="321">
        <f t="shared" si="300"/>
        <v>0</v>
      </c>
      <c r="SKH81" s="321">
        <f>SKG81*8.5%*12</f>
        <v>0</v>
      </c>
      <c r="SKI81" s="321">
        <f t="shared" si="301"/>
        <v>0</v>
      </c>
      <c r="SKJ81" s="321">
        <f t="shared" si="301"/>
        <v>0</v>
      </c>
      <c r="SKK81" s="321">
        <f t="shared" si="301"/>
        <v>0</v>
      </c>
      <c r="SKL81" s="321">
        <f t="shared" si="301"/>
        <v>0</v>
      </c>
      <c r="SKM81" s="321">
        <f t="shared" si="301"/>
        <v>0</v>
      </c>
      <c r="SKN81" s="321">
        <f t="shared" si="301"/>
        <v>0</v>
      </c>
      <c r="SKO81" s="321">
        <f t="shared" si="301"/>
        <v>0</v>
      </c>
      <c r="SKP81" s="321">
        <f t="shared" si="301"/>
        <v>0</v>
      </c>
      <c r="SKQ81" s="321">
        <f t="shared" si="301"/>
        <v>0</v>
      </c>
      <c r="SKR81" s="321">
        <f t="shared" si="301"/>
        <v>0</v>
      </c>
      <c r="SKS81" s="321">
        <f t="shared" si="301"/>
        <v>0</v>
      </c>
      <c r="SKT81" s="321">
        <f t="shared" si="301"/>
        <v>0</v>
      </c>
      <c r="SKU81" s="321">
        <f t="shared" si="301"/>
        <v>0</v>
      </c>
      <c r="SKV81" s="321">
        <f t="shared" si="301"/>
        <v>0</v>
      </c>
      <c r="SKW81" s="321">
        <f t="shared" si="301"/>
        <v>0</v>
      </c>
      <c r="SKX81" s="321">
        <f t="shared" si="301"/>
        <v>0</v>
      </c>
      <c r="SKY81" s="321">
        <f t="shared" si="301"/>
        <v>0</v>
      </c>
      <c r="SKZ81" s="321">
        <f t="shared" si="301"/>
        <v>0</v>
      </c>
      <c r="SLA81" s="321">
        <f t="shared" si="301"/>
        <v>0</v>
      </c>
      <c r="SLB81" s="321">
        <f t="shared" si="301"/>
        <v>0</v>
      </c>
      <c r="SLC81" s="321">
        <f t="shared" si="301"/>
        <v>0</v>
      </c>
      <c r="SLD81" s="321">
        <f t="shared" si="301"/>
        <v>0</v>
      </c>
      <c r="SLE81" s="321">
        <f t="shared" si="301"/>
        <v>0</v>
      </c>
      <c r="SLF81" s="321">
        <f t="shared" si="301"/>
        <v>0</v>
      </c>
      <c r="SLG81" s="321">
        <f t="shared" si="301"/>
        <v>0</v>
      </c>
      <c r="SLH81" s="321">
        <f t="shared" si="301"/>
        <v>0</v>
      </c>
      <c r="SLI81" s="321">
        <f t="shared" si="301"/>
        <v>0</v>
      </c>
      <c r="SLJ81" s="321">
        <f t="shared" si="301"/>
        <v>0</v>
      </c>
      <c r="SLK81" s="321">
        <f t="shared" si="301"/>
        <v>0</v>
      </c>
      <c r="SLL81" s="321">
        <f t="shared" si="301"/>
        <v>0</v>
      </c>
      <c r="SLM81" s="321">
        <f t="shared" si="301"/>
        <v>0</v>
      </c>
      <c r="SLN81" s="321">
        <f t="shared" si="301"/>
        <v>0</v>
      </c>
      <c r="SLO81" s="321">
        <f t="shared" si="301"/>
        <v>0</v>
      </c>
      <c r="SLP81" s="321">
        <f t="shared" si="301"/>
        <v>0</v>
      </c>
      <c r="SLQ81" s="321">
        <f t="shared" si="301"/>
        <v>0</v>
      </c>
      <c r="SLR81" s="321">
        <f t="shared" si="301"/>
        <v>0</v>
      </c>
      <c r="SLS81" s="321">
        <f t="shared" si="301"/>
        <v>0</v>
      </c>
      <c r="SLT81" s="321">
        <f t="shared" si="301"/>
        <v>0</v>
      </c>
      <c r="SLU81" s="321">
        <f t="shared" si="301"/>
        <v>0</v>
      </c>
      <c r="SLV81" s="321">
        <f t="shared" si="301"/>
        <v>0</v>
      </c>
      <c r="SLW81" s="321">
        <f t="shared" si="301"/>
        <v>0</v>
      </c>
      <c r="SLX81" s="321">
        <f t="shared" si="301"/>
        <v>0</v>
      </c>
      <c r="SLY81" s="321">
        <f t="shared" si="301"/>
        <v>0</v>
      </c>
      <c r="SLZ81" s="321">
        <f t="shared" si="301"/>
        <v>0</v>
      </c>
      <c r="SMA81" s="321">
        <f t="shared" si="301"/>
        <v>0</v>
      </c>
      <c r="SMB81" s="321">
        <f t="shared" si="301"/>
        <v>0</v>
      </c>
      <c r="SMC81" s="321">
        <f t="shared" si="301"/>
        <v>0</v>
      </c>
      <c r="SMD81" s="321">
        <f t="shared" si="301"/>
        <v>0</v>
      </c>
      <c r="SME81" s="321">
        <f t="shared" si="301"/>
        <v>0</v>
      </c>
      <c r="SMF81" s="321">
        <f t="shared" si="301"/>
        <v>0</v>
      </c>
      <c r="SMG81" s="321">
        <f t="shared" si="301"/>
        <v>0</v>
      </c>
      <c r="SMH81" s="321">
        <f t="shared" si="301"/>
        <v>0</v>
      </c>
      <c r="SMI81" s="321">
        <f t="shared" si="301"/>
        <v>0</v>
      </c>
      <c r="SMJ81" s="321">
        <f t="shared" si="301"/>
        <v>0</v>
      </c>
      <c r="SMK81" s="321">
        <f t="shared" si="301"/>
        <v>0</v>
      </c>
      <c r="SML81" s="321">
        <f t="shared" si="301"/>
        <v>0</v>
      </c>
      <c r="SMM81" s="321">
        <f t="shared" si="301"/>
        <v>0</v>
      </c>
      <c r="SMN81" s="321">
        <f t="shared" si="301"/>
        <v>0</v>
      </c>
      <c r="SMO81" s="321">
        <f t="shared" si="301"/>
        <v>0</v>
      </c>
      <c r="SMP81" s="321">
        <f t="shared" si="301"/>
        <v>0</v>
      </c>
      <c r="SMQ81" s="321">
        <f t="shared" si="301"/>
        <v>0</v>
      </c>
      <c r="SMR81" s="321">
        <f t="shared" si="301"/>
        <v>0</v>
      </c>
      <c r="SMS81" s="321">
        <f t="shared" si="301"/>
        <v>0</v>
      </c>
      <c r="SMT81" s="321">
        <f>SMS81*8.5%*12</f>
        <v>0</v>
      </c>
      <c r="SMU81" s="321">
        <f t="shared" si="302"/>
        <v>0</v>
      </c>
      <c r="SMV81" s="321">
        <f t="shared" si="302"/>
        <v>0</v>
      </c>
      <c r="SMW81" s="321">
        <f t="shared" si="302"/>
        <v>0</v>
      </c>
      <c r="SMX81" s="321">
        <f t="shared" si="302"/>
        <v>0</v>
      </c>
      <c r="SMY81" s="321">
        <f t="shared" si="302"/>
        <v>0</v>
      </c>
      <c r="SMZ81" s="321">
        <f t="shared" si="302"/>
        <v>0</v>
      </c>
      <c r="SNA81" s="321">
        <f t="shared" si="302"/>
        <v>0</v>
      </c>
      <c r="SNB81" s="321">
        <f t="shared" si="302"/>
        <v>0</v>
      </c>
      <c r="SNC81" s="321">
        <f t="shared" si="302"/>
        <v>0</v>
      </c>
      <c r="SND81" s="321">
        <f t="shared" si="302"/>
        <v>0</v>
      </c>
      <c r="SNE81" s="321">
        <f t="shared" si="302"/>
        <v>0</v>
      </c>
      <c r="SNF81" s="321">
        <f t="shared" si="302"/>
        <v>0</v>
      </c>
      <c r="SNG81" s="321">
        <f t="shared" si="302"/>
        <v>0</v>
      </c>
      <c r="SNH81" s="321">
        <f t="shared" si="302"/>
        <v>0</v>
      </c>
      <c r="SNI81" s="321">
        <f t="shared" si="302"/>
        <v>0</v>
      </c>
      <c r="SNJ81" s="321">
        <f t="shared" si="302"/>
        <v>0</v>
      </c>
      <c r="SNK81" s="321">
        <f t="shared" si="302"/>
        <v>0</v>
      </c>
      <c r="SNL81" s="321">
        <f t="shared" si="302"/>
        <v>0</v>
      </c>
      <c r="SNM81" s="321">
        <f t="shared" si="302"/>
        <v>0</v>
      </c>
      <c r="SNN81" s="321">
        <f t="shared" si="302"/>
        <v>0</v>
      </c>
      <c r="SNO81" s="321">
        <f t="shared" si="302"/>
        <v>0</v>
      </c>
      <c r="SNP81" s="321">
        <f t="shared" si="302"/>
        <v>0</v>
      </c>
      <c r="SNQ81" s="321">
        <f t="shared" si="302"/>
        <v>0</v>
      </c>
      <c r="SNR81" s="321">
        <f t="shared" si="302"/>
        <v>0</v>
      </c>
      <c r="SNS81" s="321">
        <f t="shared" si="302"/>
        <v>0</v>
      </c>
      <c r="SNT81" s="321">
        <f t="shared" si="302"/>
        <v>0</v>
      </c>
      <c r="SNU81" s="321">
        <f t="shared" si="302"/>
        <v>0</v>
      </c>
      <c r="SNV81" s="321">
        <f t="shared" si="302"/>
        <v>0</v>
      </c>
      <c r="SNW81" s="321">
        <f t="shared" si="302"/>
        <v>0</v>
      </c>
      <c r="SNX81" s="321">
        <f t="shared" si="302"/>
        <v>0</v>
      </c>
      <c r="SNY81" s="321">
        <f t="shared" si="302"/>
        <v>0</v>
      </c>
      <c r="SNZ81" s="321">
        <f t="shared" si="302"/>
        <v>0</v>
      </c>
      <c r="SOA81" s="321">
        <f t="shared" si="302"/>
        <v>0</v>
      </c>
      <c r="SOB81" s="321">
        <f t="shared" si="302"/>
        <v>0</v>
      </c>
      <c r="SOC81" s="321">
        <f t="shared" si="302"/>
        <v>0</v>
      </c>
      <c r="SOD81" s="321">
        <f t="shared" si="302"/>
        <v>0</v>
      </c>
      <c r="SOE81" s="321">
        <f t="shared" si="302"/>
        <v>0</v>
      </c>
      <c r="SOF81" s="321">
        <f t="shared" si="302"/>
        <v>0</v>
      </c>
      <c r="SOG81" s="321">
        <f t="shared" si="302"/>
        <v>0</v>
      </c>
      <c r="SOH81" s="321">
        <f t="shared" si="302"/>
        <v>0</v>
      </c>
      <c r="SOI81" s="321">
        <f t="shared" si="302"/>
        <v>0</v>
      </c>
      <c r="SOJ81" s="321">
        <f t="shared" si="302"/>
        <v>0</v>
      </c>
      <c r="SOK81" s="321">
        <f t="shared" si="302"/>
        <v>0</v>
      </c>
      <c r="SOL81" s="321">
        <f t="shared" si="302"/>
        <v>0</v>
      </c>
      <c r="SOM81" s="321">
        <f t="shared" si="302"/>
        <v>0</v>
      </c>
      <c r="SON81" s="321">
        <f t="shared" si="302"/>
        <v>0</v>
      </c>
      <c r="SOO81" s="321">
        <f t="shared" si="302"/>
        <v>0</v>
      </c>
      <c r="SOP81" s="321">
        <f t="shared" si="302"/>
        <v>0</v>
      </c>
      <c r="SOQ81" s="321">
        <f t="shared" si="302"/>
        <v>0</v>
      </c>
      <c r="SOR81" s="321">
        <f t="shared" si="302"/>
        <v>0</v>
      </c>
      <c r="SOS81" s="321">
        <f t="shared" si="302"/>
        <v>0</v>
      </c>
      <c r="SOT81" s="321">
        <f t="shared" si="302"/>
        <v>0</v>
      </c>
      <c r="SOU81" s="321">
        <f t="shared" si="302"/>
        <v>0</v>
      </c>
      <c r="SOV81" s="321">
        <f t="shared" si="302"/>
        <v>0</v>
      </c>
      <c r="SOW81" s="321">
        <f t="shared" si="302"/>
        <v>0</v>
      </c>
      <c r="SOX81" s="321">
        <f t="shared" si="302"/>
        <v>0</v>
      </c>
      <c r="SOY81" s="321">
        <f t="shared" si="302"/>
        <v>0</v>
      </c>
      <c r="SOZ81" s="321">
        <f t="shared" si="302"/>
        <v>0</v>
      </c>
      <c r="SPA81" s="321">
        <f t="shared" si="302"/>
        <v>0</v>
      </c>
      <c r="SPB81" s="321">
        <f t="shared" si="302"/>
        <v>0</v>
      </c>
      <c r="SPC81" s="321">
        <f t="shared" si="302"/>
        <v>0</v>
      </c>
      <c r="SPD81" s="321">
        <f t="shared" si="302"/>
        <v>0</v>
      </c>
      <c r="SPE81" s="321">
        <f t="shared" si="302"/>
        <v>0</v>
      </c>
      <c r="SPF81" s="321">
        <f>SPE81*8.5%*12</f>
        <v>0</v>
      </c>
      <c r="SPG81" s="321">
        <f t="shared" si="303"/>
        <v>0</v>
      </c>
      <c r="SPH81" s="321">
        <f t="shared" si="303"/>
        <v>0</v>
      </c>
      <c r="SPI81" s="321">
        <f t="shared" si="303"/>
        <v>0</v>
      </c>
      <c r="SPJ81" s="321">
        <f t="shared" si="303"/>
        <v>0</v>
      </c>
      <c r="SPK81" s="321">
        <f t="shared" si="303"/>
        <v>0</v>
      </c>
      <c r="SPL81" s="321">
        <f t="shared" si="303"/>
        <v>0</v>
      </c>
      <c r="SPM81" s="321">
        <f t="shared" si="303"/>
        <v>0</v>
      </c>
      <c r="SPN81" s="321">
        <f t="shared" si="303"/>
        <v>0</v>
      </c>
      <c r="SPO81" s="321">
        <f t="shared" si="303"/>
        <v>0</v>
      </c>
      <c r="SPP81" s="321">
        <f t="shared" si="303"/>
        <v>0</v>
      </c>
      <c r="SPQ81" s="321">
        <f t="shared" si="303"/>
        <v>0</v>
      </c>
      <c r="SPR81" s="321">
        <f t="shared" si="303"/>
        <v>0</v>
      </c>
      <c r="SPS81" s="321">
        <f t="shared" si="303"/>
        <v>0</v>
      </c>
      <c r="SPT81" s="321">
        <f t="shared" si="303"/>
        <v>0</v>
      </c>
      <c r="SPU81" s="321">
        <f t="shared" si="303"/>
        <v>0</v>
      </c>
      <c r="SPV81" s="321">
        <f t="shared" si="303"/>
        <v>0</v>
      </c>
      <c r="SPW81" s="321">
        <f t="shared" si="303"/>
        <v>0</v>
      </c>
      <c r="SPX81" s="321">
        <f t="shared" si="303"/>
        <v>0</v>
      </c>
      <c r="SPY81" s="321">
        <f t="shared" si="303"/>
        <v>0</v>
      </c>
      <c r="SPZ81" s="321">
        <f t="shared" si="303"/>
        <v>0</v>
      </c>
      <c r="SQA81" s="321">
        <f t="shared" si="303"/>
        <v>0</v>
      </c>
      <c r="SQB81" s="321">
        <f t="shared" si="303"/>
        <v>0</v>
      </c>
      <c r="SQC81" s="321">
        <f t="shared" si="303"/>
        <v>0</v>
      </c>
      <c r="SQD81" s="321">
        <f t="shared" si="303"/>
        <v>0</v>
      </c>
      <c r="SQE81" s="321">
        <f t="shared" si="303"/>
        <v>0</v>
      </c>
      <c r="SQF81" s="321">
        <f t="shared" si="303"/>
        <v>0</v>
      </c>
      <c r="SQG81" s="321">
        <f t="shared" si="303"/>
        <v>0</v>
      </c>
      <c r="SQH81" s="321">
        <f t="shared" si="303"/>
        <v>0</v>
      </c>
      <c r="SQI81" s="321">
        <f t="shared" si="303"/>
        <v>0</v>
      </c>
      <c r="SQJ81" s="321">
        <f t="shared" si="303"/>
        <v>0</v>
      </c>
      <c r="SQK81" s="321">
        <f t="shared" si="303"/>
        <v>0</v>
      </c>
      <c r="SQL81" s="321">
        <f t="shared" si="303"/>
        <v>0</v>
      </c>
      <c r="SQM81" s="321">
        <f t="shared" si="303"/>
        <v>0</v>
      </c>
      <c r="SQN81" s="321">
        <f t="shared" si="303"/>
        <v>0</v>
      </c>
      <c r="SQO81" s="321">
        <f t="shared" si="303"/>
        <v>0</v>
      </c>
      <c r="SQP81" s="321">
        <f t="shared" si="303"/>
        <v>0</v>
      </c>
      <c r="SQQ81" s="321">
        <f t="shared" si="303"/>
        <v>0</v>
      </c>
      <c r="SQR81" s="321">
        <f t="shared" si="303"/>
        <v>0</v>
      </c>
      <c r="SQS81" s="321">
        <f t="shared" si="303"/>
        <v>0</v>
      </c>
      <c r="SQT81" s="321">
        <f t="shared" si="303"/>
        <v>0</v>
      </c>
      <c r="SQU81" s="321">
        <f t="shared" si="303"/>
        <v>0</v>
      </c>
      <c r="SQV81" s="321">
        <f t="shared" si="303"/>
        <v>0</v>
      </c>
      <c r="SQW81" s="321">
        <f t="shared" si="303"/>
        <v>0</v>
      </c>
      <c r="SQX81" s="321">
        <f t="shared" si="303"/>
        <v>0</v>
      </c>
      <c r="SQY81" s="321">
        <f t="shared" si="303"/>
        <v>0</v>
      </c>
      <c r="SQZ81" s="321">
        <f t="shared" si="303"/>
        <v>0</v>
      </c>
      <c r="SRA81" s="321">
        <f t="shared" si="303"/>
        <v>0</v>
      </c>
      <c r="SRB81" s="321">
        <f t="shared" si="303"/>
        <v>0</v>
      </c>
      <c r="SRC81" s="321">
        <f t="shared" si="303"/>
        <v>0</v>
      </c>
      <c r="SRD81" s="321">
        <f t="shared" si="303"/>
        <v>0</v>
      </c>
      <c r="SRE81" s="321">
        <f t="shared" si="303"/>
        <v>0</v>
      </c>
      <c r="SRF81" s="321">
        <f t="shared" si="303"/>
        <v>0</v>
      </c>
      <c r="SRG81" s="321">
        <f t="shared" si="303"/>
        <v>0</v>
      </c>
      <c r="SRH81" s="321">
        <f t="shared" si="303"/>
        <v>0</v>
      </c>
      <c r="SRI81" s="321">
        <f t="shared" si="303"/>
        <v>0</v>
      </c>
      <c r="SRJ81" s="321">
        <f t="shared" si="303"/>
        <v>0</v>
      </c>
      <c r="SRK81" s="321">
        <f t="shared" si="303"/>
        <v>0</v>
      </c>
      <c r="SRL81" s="321">
        <f t="shared" si="303"/>
        <v>0</v>
      </c>
      <c r="SRM81" s="321">
        <f t="shared" si="303"/>
        <v>0</v>
      </c>
      <c r="SRN81" s="321">
        <f t="shared" si="303"/>
        <v>0</v>
      </c>
      <c r="SRO81" s="321">
        <f t="shared" si="303"/>
        <v>0</v>
      </c>
      <c r="SRP81" s="321">
        <f t="shared" si="303"/>
        <v>0</v>
      </c>
      <c r="SRQ81" s="321">
        <f t="shared" si="303"/>
        <v>0</v>
      </c>
      <c r="SRR81" s="321">
        <f>SRQ81*8.5%*12</f>
        <v>0</v>
      </c>
      <c r="SRS81" s="321">
        <f t="shared" si="304"/>
        <v>0</v>
      </c>
      <c r="SRT81" s="321">
        <f t="shared" si="304"/>
        <v>0</v>
      </c>
      <c r="SRU81" s="321">
        <f t="shared" si="304"/>
        <v>0</v>
      </c>
      <c r="SRV81" s="321">
        <f t="shared" si="304"/>
        <v>0</v>
      </c>
      <c r="SRW81" s="321">
        <f t="shared" si="304"/>
        <v>0</v>
      </c>
      <c r="SRX81" s="321">
        <f t="shared" si="304"/>
        <v>0</v>
      </c>
      <c r="SRY81" s="321">
        <f t="shared" si="304"/>
        <v>0</v>
      </c>
      <c r="SRZ81" s="321">
        <f t="shared" si="304"/>
        <v>0</v>
      </c>
      <c r="SSA81" s="321">
        <f t="shared" si="304"/>
        <v>0</v>
      </c>
      <c r="SSB81" s="321">
        <f t="shared" si="304"/>
        <v>0</v>
      </c>
      <c r="SSC81" s="321">
        <f t="shared" si="304"/>
        <v>0</v>
      </c>
      <c r="SSD81" s="321">
        <f t="shared" si="304"/>
        <v>0</v>
      </c>
      <c r="SSE81" s="321">
        <f t="shared" si="304"/>
        <v>0</v>
      </c>
      <c r="SSF81" s="321">
        <f t="shared" si="304"/>
        <v>0</v>
      </c>
      <c r="SSG81" s="321">
        <f t="shared" si="304"/>
        <v>0</v>
      </c>
      <c r="SSH81" s="321">
        <f t="shared" si="304"/>
        <v>0</v>
      </c>
      <c r="SSI81" s="321">
        <f t="shared" si="304"/>
        <v>0</v>
      </c>
      <c r="SSJ81" s="321">
        <f t="shared" si="304"/>
        <v>0</v>
      </c>
      <c r="SSK81" s="321">
        <f t="shared" si="304"/>
        <v>0</v>
      </c>
      <c r="SSL81" s="321">
        <f t="shared" si="304"/>
        <v>0</v>
      </c>
      <c r="SSM81" s="321">
        <f t="shared" si="304"/>
        <v>0</v>
      </c>
      <c r="SSN81" s="321">
        <f t="shared" si="304"/>
        <v>0</v>
      </c>
      <c r="SSO81" s="321">
        <f t="shared" si="304"/>
        <v>0</v>
      </c>
      <c r="SSP81" s="321">
        <f t="shared" si="304"/>
        <v>0</v>
      </c>
      <c r="SSQ81" s="321">
        <f t="shared" si="304"/>
        <v>0</v>
      </c>
      <c r="SSR81" s="321">
        <f t="shared" si="304"/>
        <v>0</v>
      </c>
      <c r="SSS81" s="321">
        <f t="shared" si="304"/>
        <v>0</v>
      </c>
      <c r="SST81" s="321">
        <f t="shared" si="304"/>
        <v>0</v>
      </c>
      <c r="SSU81" s="321">
        <f t="shared" si="304"/>
        <v>0</v>
      </c>
      <c r="SSV81" s="321">
        <f t="shared" si="304"/>
        <v>0</v>
      </c>
      <c r="SSW81" s="321">
        <f t="shared" si="304"/>
        <v>0</v>
      </c>
      <c r="SSX81" s="321">
        <f t="shared" si="304"/>
        <v>0</v>
      </c>
      <c r="SSY81" s="321">
        <f t="shared" si="304"/>
        <v>0</v>
      </c>
      <c r="SSZ81" s="321">
        <f t="shared" si="304"/>
        <v>0</v>
      </c>
      <c r="STA81" s="321">
        <f t="shared" si="304"/>
        <v>0</v>
      </c>
      <c r="STB81" s="321">
        <f t="shared" si="304"/>
        <v>0</v>
      </c>
      <c r="STC81" s="321">
        <f t="shared" si="304"/>
        <v>0</v>
      </c>
      <c r="STD81" s="321">
        <f t="shared" si="304"/>
        <v>0</v>
      </c>
      <c r="STE81" s="321">
        <f t="shared" si="304"/>
        <v>0</v>
      </c>
      <c r="STF81" s="321">
        <f t="shared" si="304"/>
        <v>0</v>
      </c>
      <c r="STG81" s="321">
        <f t="shared" si="304"/>
        <v>0</v>
      </c>
      <c r="STH81" s="321">
        <f t="shared" si="304"/>
        <v>0</v>
      </c>
      <c r="STI81" s="321">
        <f t="shared" si="304"/>
        <v>0</v>
      </c>
      <c r="STJ81" s="321">
        <f t="shared" si="304"/>
        <v>0</v>
      </c>
      <c r="STK81" s="321">
        <f t="shared" si="304"/>
        <v>0</v>
      </c>
      <c r="STL81" s="321">
        <f t="shared" si="304"/>
        <v>0</v>
      </c>
      <c r="STM81" s="321">
        <f t="shared" si="304"/>
        <v>0</v>
      </c>
      <c r="STN81" s="321">
        <f t="shared" si="304"/>
        <v>0</v>
      </c>
      <c r="STO81" s="321">
        <f t="shared" si="304"/>
        <v>0</v>
      </c>
      <c r="STP81" s="321">
        <f t="shared" si="304"/>
        <v>0</v>
      </c>
      <c r="STQ81" s="321">
        <f t="shared" si="304"/>
        <v>0</v>
      </c>
      <c r="STR81" s="321">
        <f t="shared" si="304"/>
        <v>0</v>
      </c>
      <c r="STS81" s="321">
        <f t="shared" si="304"/>
        <v>0</v>
      </c>
      <c r="STT81" s="321">
        <f t="shared" si="304"/>
        <v>0</v>
      </c>
      <c r="STU81" s="321">
        <f t="shared" si="304"/>
        <v>0</v>
      </c>
      <c r="STV81" s="321">
        <f t="shared" si="304"/>
        <v>0</v>
      </c>
      <c r="STW81" s="321">
        <f t="shared" si="304"/>
        <v>0</v>
      </c>
      <c r="STX81" s="321">
        <f t="shared" si="304"/>
        <v>0</v>
      </c>
      <c r="STY81" s="321">
        <f t="shared" si="304"/>
        <v>0</v>
      </c>
      <c r="STZ81" s="321">
        <f t="shared" si="304"/>
        <v>0</v>
      </c>
      <c r="SUA81" s="321">
        <f t="shared" si="304"/>
        <v>0</v>
      </c>
      <c r="SUB81" s="321">
        <f t="shared" si="304"/>
        <v>0</v>
      </c>
      <c r="SUC81" s="321">
        <f t="shared" si="304"/>
        <v>0</v>
      </c>
      <c r="SUD81" s="321">
        <f>SUC81*8.5%*12</f>
        <v>0</v>
      </c>
      <c r="SUE81" s="321">
        <f t="shared" si="305"/>
        <v>0</v>
      </c>
      <c r="SUF81" s="321">
        <f t="shared" si="305"/>
        <v>0</v>
      </c>
      <c r="SUG81" s="321">
        <f t="shared" si="305"/>
        <v>0</v>
      </c>
      <c r="SUH81" s="321">
        <f t="shared" si="305"/>
        <v>0</v>
      </c>
      <c r="SUI81" s="321">
        <f t="shared" si="305"/>
        <v>0</v>
      </c>
      <c r="SUJ81" s="321">
        <f t="shared" si="305"/>
        <v>0</v>
      </c>
      <c r="SUK81" s="321">
        <f t="shared" si="305"/>
        <v>0</v>
      </c>
      <c r="SUL81" s="321">
        <f t="shared" si="305"/>
        <v>0</v>
      </c>
      <c r="SUM81" s="321">
        <f t="shared" si="305"/>
        <v>0</v>
      </c>
      <c r="SUN81" s="321">
        <f t="shared" si="305"/>
        <v>0</v>
      </c>
      <c r="SUO81" s="321">
        <f t="shared" si="305"/>
        <v>0</v>
      </c>
      <c r="SUP81" s="321">
        <f t="shared" si="305"/>
        <v>0</v>
      </c>
      <c r="SUQ81" s="321">
        <f t="shared" si="305"/>
        <v>0</v>
      </c>
      <c r="SUR81" s="321">
        <f t="shared" si="305"/>
        <v>0</v>
      </c>
      <c r="SUS81" s="321">
        <f t="shared" si="305"/>
        <v>0</v>
      </c>
      <c r="SUT81" s="321">
        <f t="shared" si="305"/>
        <v>0</v>
      </c>
      <c r="SUU81" s="321">
        <f t="shared" si="305"/>
        <v>0</v>
      </c>
      <c r="SUV81" s="321">
        <f t="shared" si="305"/>
        <v>0</v>
      </c>
      <c r="SUW81" s="321">
        <f t="shared" si="305"/>
        <v>0</v>
      </c>
      <c r="SUX81" s="321">
        <f t="shared" si="305"/>
        <v>0</v>
      </c>
      <c r="SUY81" s="321">
        <f t="shared" si="305"/>
        <v>0</v>
      </c>
      <c r="SUZ81" s="321">
        <f t="shared" si="305"/>
        <v>0</v>
      </c>
      <c r="SVA81" s="321">
        <f t="shared" si="305"/>
        <v>0</v>
      </c>
      <c r="SVB81" s="321">
        <f t="shared" si="305"/>
        <v>0</v>
      </c>
      <c r="SVC81" s="321">
        <f t="shared" si="305"/>
        <v>0</v>
      </c>
      <c r="SVD81" s="321">
        <f t="shared" si="305"/>
        <v>0</v>
      </c>
      <c r="SVE81" s="321">
        <f t="shared" si="305"/>
        <v>0</v>
      </c>
      <c r="SVF81" s="321">
        <f t="shared" si="305"/>
        <v>0</v>
      </c>
      <c r="SVG81" s="321">
        <f t="shared" si="305"/>
        <v>0</v>
      </c>
      <c r="SVH81" s="321">
        <f t="shared" si="305"/>
        <v>0</v>
      </c>
      <c r="SVI81" s="321">
        <f t="shared" si="305"/>
        <v>0</v>
      </c>
      <c r="SVJ81" s="321">
        <f t="shared" si="305"/>
        <v>0</v>
      </c>
      <c r="SVK81" s="321">
        <f t="shared" si="305"/>
        <v>0</v>
      </c>
      <c r="SVL81" s="321">
        <f t="shared" si="305"/>
        <v>0</v>
      </c>
      <c r="SVM81" s="321">
        <f t="shared" si="305"/>
        <v>0</v>
      </c>
      <c r="SVN81" s="321">
        <f t="shared" si="305"/>
        <v>0</v>
      </c>
      <c r="SVO81" s="321">
        <f t="shared" si="305"/>
        <v>0</v>
      </c>
      <c r="SVP81" s="321">
        <f t="shared" si="305"/>
        <v>0</v>
      </c>
      <c r="SVQ81" s="321">
        <f t="shared" si="305"/>
        <v>0</v>
      </c>
      <c r="SVR81" s="321">
        <f t="shared" si="305"/>
        <v>0</v>
      </c>
      <c r="SVS81" s="321">
        <f t="shared" si="305"/>
        <v>0</v>
      </c>
      <c r="SVT81" s="321">
        <f t="shared" si="305"/>
        <v>0</v>
      </c>
      <c r="SVU81" s="321">
        <f t="shared" si="305"/>
        <v>0</v>
      </c>
      <c r="SVV81" s="321">
        <f t="shared" si="305"/>
        <v>0</v>
      </c>
      <c r="SVW81" s="321">
        <f t="shared" si="305"/>
        <v>0</v>
      </c>
      <c r="SVX81" s="321">
        <f t="shared" si="305"/>
        <v>0</v>
      </c>
      <c r="SVY81" s="321">
        <f t="shared" si="305"/>
        <v>0</v>
      </c>
      <c r="SVZ81" s="321">
        <f t="shared" si="305"/>
        <v>0</v>
      </c>
      <c r="SWA81" s="321">
        <f t="shared" si="305"/>
        <v>0</v>
      </c>
      <c r="SWB81" s="321">
        <f t="shared" si="305"/>
        <v>0</v>
      </c>
      <c r="SWC81" s="321">
        <f t="shared" si="305"/>
        <v>0</v>
      </c>
      <c r="SWD81" s="321">
        <f t="shared" si="305"/>
        <v>0</v>
      </c>
      <c r="SWE81" s="321">
        <f t="shared" si="305"/>
        <v>0</v>
      </c>
      <c r="SWF81" s="321">
        <f t="shared" si="305"/>
        <v>0</v>
      </c>
      <c r="SWG81" s="321">
        <f t="shared" si="305"/>
        <v>0</v>
      </c>
      <c r="SWH81" s="321">
        <f t="shared" si="305"/>
        <v>0</v>
      </c>
      <c r="SWI81" s="321">
        <f t="shared" si="305"/>
        <v>0</v>
      </c>
      <c r="SWJ81" s="321">
        <f t="shared" si="305"/>
        <v>0</v>
      </c>
      <c r="SWK81" s="321">
        <f t="shared" si="305"/>
        <v>0</v>
      </c>
      <c r="SWL81" s="321">
        <f t="shared" si="305"/>
        <v>0</v>
      </c>
      <c r="SWM81" s="321">
        <f t="shared" si="305"/>
        <v>0</v>
      </c>
      <c r="SWN81" s="321">
        <f t="shared" si="305"/>
        <v>0</v>
      </c>
      <c r="SWO81" s="321">
        <f t="shared" si="305"/>
        <v>0</v>
      </c>
      <c r="SWP81" s="321">
        <f>SWO81*8.5%*12</f>
        <v>0</v>
      </c>
      <c r="SWQ81" s="321">
        <f t="shared" si="306"/>
        <v>0</v>
      </c>
      <c r="SWR81" s="321">
        <f t="shared" si="306"/>
        <v>0</v>
      </c>
      <c r="SWS81" s="321">
        <f t="shared" si="306"/>
        <v>0</v>
      </c>
      <c r="SWT81" s="321">
        <f t="shared" si="306"/>
        <v>0</v>
      </c>
      <c r="SWU81" s="321">
        <f t="shared" si="306"/>
        <v>0</v>
      </c>
      <c r="SWV81" s="321">
        <f t="shared" si="306"/>
        <v>0</v>
      </c>
      <c r="SWW81" s="321">
        <f t="shared" si="306"/>
        <v>0</v>
      </c>
      <c r="SWX81" s="321">
        <f t="shared" si="306"/>
        <v>0</v>
      </c>
      <c r="SWY81" s="321">
        <f t="shared" si="306"/>
        <v>0</v>
      </c>
      <c r="SWZ81" s="321">
        <f t="shared" si="306"/>
        <v>0</v>
      </c>
      <c r="SXA81" s="321">
        <f t="shared" si="306"/>
        <v>0</v>
      </c>
      <c r="SXB81" s="321">
        <f t="shared" si="306"/>
        <v>0</v>
      </c>
      <c r="SXC81" s="321">
        <f t="shared" si="306"/>
        <v>0</v>
      </c>
      <c r="SXD81" s="321">
        <f t="shared" si="306"/>
        <v>0</v>
      </c>
      <c r="SXE81" s="321">
        <f t="shared" si="306"/>
        <v>0</v>
      </c>
      <c r="SXF81" s="321">
        <f t="shared" si="306"/>
        <v>0</v>
      </c>
      <c r="SXG81" s="321">
        <f t="shared" si="306"/>
        <v>0</v>
      </c>
      <c r="SXH81" s="321">
        <f t="shared" si="306"/>
        <v>0</v>
      </c>
      <c r="SXI81" s="321">
        <f t="shared" si="306"/>
        <v>0</v>
      </c>
      <c r="SXJ81" s="321">
        <f t="shared" si="306"/>
        <v>0</v>
      </c>
      <c r="SXK81" s="321">
        <f t="shared" si="306"/>
        <v>0</v>
      </c>
      <c r="SXL81" s="321">
        <f t="shared" si="306"/>
        <v>0</v>
      </c>
      <c r="SXM81" s="321">
        <f t="shared" si="306"/>
        <v>0</v>
      </c>
      <c r="SXN81" s="321">
        <f t="shared" si="306"/>
        <v>0</v>
      </c>
      <c r="SXO81" s="321">
        <f t="shared" si="306"/>
        <v>0</v>
      </c>
      <c r="SXP81" s="321">
        <f t="shared" si="306"/>
        <v>0</v>
      </c>
      <c r="SXQ81" s="321">
        <f t="shared" si="306"/>
        <v>0</v>
      </c>
      <c r="SXR81" s="321">
        <f t="shared" si="306"/>
        <v>0</v>
      </c>
      <c r="SXS81" s="321">
        <f t="shared" si="306"/>
        <v>0</v>
      </c>
      <c r="SXT81" s="321">
        <f t="shared" si="306"/>
        <v>0</v>
      </c>
      <c r="SXU81" s="321">
        <f t="shared" si="306"/>
        <v>0</v>
      </c>
      <c r="SXV81" s="321">
        <f t="shared" si="306"/>
        <v>0</v>
      </c>
      <c r="SXW81" s="321">
        <f t="shared" si="306"/>
        <v>0</v>
      </c>
      <c r="SXX81" s="321">
        <f t="shared" si="306"/>
        <v>0</v>
      </c>
      <c r="SXY81" s="321">
        <f t="shared" si="306"/>
        <v>0</v>
      </c>
      <c r="SXZ81" s="321">
        <f t="shared" si="306"/>
        <v>0</v>
      </c>
      <c r="SYA81" s="321">
        <f t="shared" si="306"/>
        <v>0</v>
      </c>
      <c r="SYB81" s="321">
        <f t="shared" si="306"/>
        <v>0</v>
      </c>
      <c r="SYC81" s="321">
        <f t="shared" si="306"/>
        <v>0</v>
      </c>
      <c r="SYD81" s="321">
        <f t="shared" si="306"/>
        <v>0</v>
      </c>
      <c r="SYE81" s="321">
        <f t="shared" si="306"/>
        <v>0</v>
      </c>
      <c r="SYF81" s="321">
        <f t="shared" si="306"/>
        <v>0</v>
      </c>
      <c r="SYG81" s="321">
        <f t="shared" si="306"/>
        <v>0</v>
      </c>
      <c r="SYH81" s="321">
        <f t="shared" si="306"/>
        <v>0</v>
      </c>
      <c r="SYI81" s="321">
        <f t="shared" si="306"/>
        <v>0</v>
      </c>
      <c r="SYJ81" s="321">
        <f t="shared" si="306"/>
        <v>0</v>
      </c>
      <c r="SYK81" s="321">
        <f t="shared" si="306"/>
        <v>0</v>
      </c>
      <c r="SYL81" s="321">
        <f t="shared" si="306"/>
        <v>0</v>
      </c>
      <c r="SYM81" s="321">
        <f t="shared" si="306"/>
        <v>0</v>
      </c>
      <c r="SYN81" s="321">
        <f t="shared" si="306"/>
        <v>0</v>
      </c>
      <c r="SYO81" s="321">
        <f t="shared" si="306"/>
        <v>0</v>
      </c>
      <c r="SYP81" s="321">
        <f t="shared" si="306"/>
        <v>0</v>
      </c>
      <c r="SYQ81" s="321">
        <f t="shared" si="306"/>
        <v>0</v>
      </c>
      <c r="SYR81" s="321">
        <f t="shared" si="306"/>
        <v>0</v>
      </c>
      <c r="SYS81" s="321">
        <f t="shared" si="306"/>
        <v>0</v>
      </c>
      <c r="SYT81" s="321">
        <f t="shared" si="306"/>
        <v>0</v>
      </c>
      <c r="SYU81" s="321">
        <f t="shared" si="306"/>
        <v>0</v>
      </c>
      <c r="SYV81" s="321">
        <f t="shared" si="306"/>
        <v>0</v>
      </c>
      <c r="SYW81" s="321">
        <f t="shared" si="306"/>
        <v>0</v>
      </c>
      <c r="SYX81" s="321">
        <f t="shared" si="306"/>
        <v>0</v>
      </c>
      <c r="SYY81" s="321">
        <f t="shared" si="306"/>
        <v>0</v>
      </c>
      <c r="SYZ81" s="321">
        <f t="shared" si="306"/>
        <v>0</v>
      </c>
      <c r="SZA81" s="321">
        <f t="shared" si="306"/>
        <v>0</v>
      </c>
      <c r="SZB81" s="321">
        <f>SZA81*8.5%*12</f>
        <v>0</v>
      </c>
      <c r="SZC81" s="321">
        <f t="shared" si="307"/>
        <v>0</v>
      </c>
      <c r="SZD81" s="321">
        <f t="shared" si="307"/>
        <v>0</v>
      </c>
      <c r="SZE81" s="321">
        <f t="shared" si="307"/>
        <v>0</v>
      </c>
      <c r="SZF81" s="321">
        <f t="shared" si="307"/>
        <v>0</v>
      </c>
      <c r="SZG81" s="321">
        <f t="shared" si="307"/>
        <v>0</v>
      </c>
      <c r="SZH81" s="321">
        <f t="shared" si="307"/>
        <v>0</v>
      </c>
      <c r="SZI81" s="321">
        <f t="shared" si="307"/>
        <v>0</v>
      </c>
      <c r="SZJ81" s="321">
        <f t="shared" si="307"/>
        <v>0</v>
      </c>
      <c r="SZK81" s="321">
        <f t="shared" si="307"/>
        <v>0</v>
      </c>
      <c r="SZL81" s="321">
        <f t="shared" si="307"/>
        <v>0</v>
      </c>
      <c r="SZM81" s="321">
        <f t="shared" si="307"/>
        <v>0</v>
      </c>
      <c r="SZN81" s="321">
        <f t="shared" si="307"/>
        <v>0</v>
      </c>
      <c r="SZO81" s="321">
        <f t="shared" si="307"/>
        <v>0</v>
      </c>
      <c r="SZP81" s="321">
        <f t="shared" si="307"/>
        <v>0</v>
      </c>
      <c r="SZQ81" s="321">
        <f t="shared" si="307"/>
        <v>0</v>
      </c>
      <c r="SZR81" s="321">
        <f t="shared" si="307"/>
        <v>0</v>
      </c>
      <c r="SZS81" s="321">
        <f t="shared" si="307"/>
        <v>0</v>
      </c>
      <c r="SZT81" s="321">
        <f t="shared" si="307"/>
        <v>0</v>
      </c>
      <c r="SZU81" s="321">
        <f t="shared" si="307"/>
        <v>0</v>
      </c>
      <c r="SZV81" s="321">
        <f t="shared" si="307"/>
        <v>0</v>
      </c>
      <c r="SZW81" s="321">
        <f t="shared" si="307"/>
        <v>0</v>
      </c>
      <c r="SZX81" s="321">
        <f t="shared" si="307"/>
        <v>0</v>
      </c>
      <c r="SZY81" s="321">
        <f t="shared" si="307"/>
        <v>0</v>
      </c>
      <c r="SZZ81" s="321">
        <f t="shared" si="307"/>
        <v>0</v>
      </c>
      <c r="TAA81" s="321">
        <f t="shared" si="307"/>
        <v>0</v>
      </c>
      <c r="TAB81" s="321">
        <f t="shared" si="307"/>
        <v>0</v>
      </c>
      <c r="TAC81" s="321">
        <f t="shared" si="307"/>
        <v>0</v>
      </c>
      <c r="TAD81" s="321">
        <f t="shared" si="307"/>
        <v>0</v>
      </c>
      <c r="TAE81" s="321">
        <f t="shared" si="307"/>
        <v>0</v>
      </c>
      <c r="TAF81" s="321">
        <f t="shared" si="307"/>
        <v>0</v>
      </c>
      <c r="TAG81" s="321">
        <f t="shared" si="307"/>
        <v>0</v>
      </c>
      <c r="TAH81" s="321">
        <f t="shared" si="307"/>
        <v>0</v>
      </c>
      <c r="TAI81" s="321">
        <f t="shared" si="307"/>
        <v>0</v>
      </c>
      <c r="TAJ81" s="321">
        <f t="shared" si="307"/>
        <v>0</v>
      </c>
      <c r="TAK81" s="321">
        <f t="shared" si="307"/>
        <v>0</v>
      </c>
      <c r="TAL81" s="321">
        <f t="shared" si="307"/>
        <v>0</v>
      </c>
      <c r="TAM81" s="321">
        <f t="shared" si="307"/>
        <v>0</v>
      </c>
      <c r="TAN81" s="321">
        <f t="shared" si="307"/>
        <v>0</v>
      </c>
      <c r="TAO81" s="321">
        <f t="shared" si="307"/>
        <v>0</v>
      </c>
      <c r="TAP81" s="321">
        <f t="shared" si="307"/>
        <v>0</v>
      </c>
      <c r="TAQ81" s="321">
        <f t="shared" si="307"/>
        <v>0</v>
      </c>
      <c r="TAR81" s="321">
        <f t="shared" si="307"/>
        <v>0</v>
      </c>
      <c r="TAS81" s="321">
        <f t="shared" si="307"/>
        <v>0</v>
      </c>
      <c r="TAT81" s="321">
        <f t="shared" si="307"/>
        <v>0</v>
      </c>
      <c r="TAU81" s="321">
        <f t="shared" si="307"/>
        <v>0</v>
      </c>
      <c r="TAV81" s="321">
        <f t="shared" si="307"/>
        <v>0</v>
      </c>
      <c r="TAW81" s="321">
        <f t="shared" si="307"/>
        <v>0</v>
      </c>
      <c r="TAX81" s="321">
        <f t="shared" si="307"/>
        <v>0</v>
      </c>
      <c r="TAY81" s="321">
        <f t="shared" si="307"/>
        <v>0</v>
      </c>
      <c r="TAZ81" s="321">
        <f t="shared" si="307"/>
        <v>0</v>
      </c>
      <c r="TBA81" s="321">
        <f t="shared" si="307"/>
        <v>0</v>
      </c>
      <c r="TBB81" s="321">
        <f t="shared" si="307"/>
        <v>0</v>
      </c>
      <c r="TBC81" s="321">
        <f t="shared" si="307"/>
        <v>0</v>
      </c>
      <c r="TBD81" s="321">
        <f t="shared" si="307"/>
        <v>0</v>
      </c>
      <c r="TBE81" s="321">
        <f t="shared" si="307"/>
        <v>0</v>
      </c>
      <c r="TBF81" s="321">
        <f t="shared" si="307"/>
        <v>0</v>
      </c>
      <c r="TBG81" s="321">
        <f t="shared" si="307"/>
        <v>0</v>
      </c>
      <c r="TBH81" s="321">
        <f t="shared" si="307"/>
        <v>0</v>
      </c>
      <c r="TBI81" s="321">
        <f t="shared" si="307"/>
        <v>0</v>
      </c>
      <c r="TBJ81" s="321">
        <f t="shared" si="307"/>
        <v>0</v>
      </c>
      <c r="TBK81" s="321">
        <f t="shared" si="307"/>
        <v>0</v>
      </c>
      <c r="TBL81" s="321">
        <f t="shared" si="307"/>
        <v>0</v>
      </c>
      <c r="TBM81" s="321">
        <f t="shared" si="307"/>
        <v>0</v>
      </c>
      <c r="TBN81" s="321">
        <f>TBM81*8.5%*12</f>
        <v>0</v>
      </c>
      <c r="TBO81" s="321">
        <f t="shared" si="308"/>
        <v>0</v>
      </c>
      <c r="TBP81" s="321">
        <f t="shared" si="308"/>
        <v>0</v>
      </c>
      <c r="TBQ81" s="321">
        <f t="shared" si="308"/>
        <v>0</v>
      </c>
      <c r="TBR81" s="321">
        <f t="shared" si="308"/>
        <v>0</v>
      </c>
      <c r="TBS81" s="321">
        <f t="shared" si="308"/>
        <v>0</v>
      </c>
      <c r="TBT81" s="321">
        <f t="shared" si="308"/>
        <v>0</v>
      </c>
      <c r="TBU81" s="321">
        <f t="shared" si="308"/>
        <v>0</v>
      </c>
      <c r="TBV81" s="321">
        <f t="shared" si="308"/>
        <v>0</v>
      </c>
      <c r="TBW81" s="321">
        <f t="shared" si="308"/>
        <v>0</v>
      </c>
      <c r="TBX81" s="321">
        <f t="shared" si="308"/>
        <v>0</v>
      </c>
      <c r="TBY81" s="321">
        <f t="shared" si="308"/>
        <v>0</v>
      </c>
      <c r="TBZ81" s="321">
        <f t="shared" si="308"/>
        <v>0</v>
      </c>
      <c r="TCA81" s="321">
        <f t="shared" si="308"/>
        <v>0</v>
      </c>
      <c r="TCB81" s="321">
        <f t="shared" si="308"/>
        <v>0</v>
      </c>
      <c r="TCC81" s="321">
        <f t="shared" si="308"/>
        <v>0</v>
      </c>
      <c r="TCD81" s="321">
        <f t="shared" si="308"/>
        <v>0</v>
      </c>
      <c r="TCE81" s="321">
        <f t="shared" si="308"/>
        <v>0</v>
      </c>
      <c r="TCF81" s="321">
        <f t="shared" si="308"/>
        <v>0</v>
      </c>
      <c r="TCG81" s="321">
        <f t="shared" si="308"/>
        <v>0</v>
      </c>
      <c r="TCH81" s="321">
        <f t="shared" si="308"/>
        <v>0</v>
      </c>
      <c r="TCI81" s="321">
        <f t="shared" si="308"/>
        <v>0</v>
      </c>
      <c r="TCJ81" s="321">
        <f t="shared" si="308"/>
        <v>0</v>
      </c>
      <c r="TCK81" s="321">
        <f t="shared" si="308"/>
        <v>0</v>
      </c>
      <c r="TCL81" s="321">
        <f t="shared" si="308"/>
        <v>0</v>
      </c>
      <c r="TCM81" s="321">
        <f t="shared" si="308"/>
        <v>0</v>
      </c>
      <c r="TCN81" s="321">
        <f t="shared" si="308"/>
        <v>0</v>
      </c>
      <c r="TCO81" s="321">
        <f t="shared" si="308"/>
        <v>0</v>
      </c>
      <c r="TCP81" s="321">
        <f t="shared" si="308"/>
        <v>0</v>
      </c>
      <c r="TCQ81" s="321">
        <f t="shared" si="308"/>
        <v>0</v>
      </c>
      <c r="TCR81" s="321">
        <f t="shared" si="308"/>
        <v>0</v>
      </c>
      <c r="TCS81" s="321">
        <f t="shared" si="308"/>
        <v>0</v>
      </c>
      <c r="TCT81" s="321">
        <f t="shared" si="308"/>
        <v>0</v>
      </c>
      <c r="TCU81" s="321">
        <f t="shared" si="308"/>
        <v>0</v>
      </c>
      <c r="TCV81" s="321">
        <f t="shared" si="308"/>
        <v>0</v>
      </c>
      <c r="TCW81" s="321">
        <f t="shared" si="308"/>
        <v>0</v>
      </c>
      <c r="TCX81" s="321">
        <f t="shared" si="308"/>
        <v>0</v>
      </c>
      <c r="TCY81" s="321">
        <f t="shared" si="308"/>
        <v>0</v>
      </c>
      <c r="TCZ81" s="321">
        <f t="shared" si="308"/>
        <v>0</v>
      </c>
      <c r="TDA81" s="321">
        <f t="shared" si="308"/>
        <v>0</v>
      </c>
      <c r="TDB81" s="321">
        <f t="shared" si="308"/>
        <v>0</v>
      </c>
      <c r="TDC81" s="321">
        <f t="shared" si="308"/>
        <v>0</v>
      </c>
      <c r="TDD81" s="321">
        <f t="shared" si="308"/>
        <v>0</v>
      </c>
      <c r="TDE81" s="321">
        <f t="shared" si="308"/>
        <v>0</v>
      </c>
      <c r="TDF81" s="321">
        <f t="shared" si="308"/>
        <v>0</v>
      </c>
      <c r="TDG81" s="321">
        <f t="shared" si="308"/>
        <v>0</v>
      </c>
      <c r="TDH81" s="321">
        <f t="shared" si="308"/>
        <v>0</v>
      </c>
      <c r="TDI81" s="321">
        <f t="shared" si="308"/>
        <v>0</v>
      </c>
      <c r="TDJ81" s="321">
        <f t="shared" si="308"/>
        <v>0</v>
      </c>
      <c r="TDK81" s="321">
        <f t="shared" si="308"/>
        <v>0</v>
      </c>
      <c r="TDL81" s="321">
        <f t="shared" si="308"/>
        <v>0</v>
      </c>
      <c r="TDM81" s="321">
        <f t="shared" si="308"/>
        <v>0</v>
      </c>
      <c r="TDN81" s="321">
        <f t="shared" si="308"/>
        <v>0</v>
      </c>
      <c r="TDO81" s="321">
        <f t="shared" si="308"/>
        <v>0</v>
      </c>
      <c r="TDP81" s="321">
        <f t="shared" si="308"/>
        <v>0</v>
      </c>
      <c r="TDQ81" s="321">
        <f t="shared" si="308"/>
        <v>0</v>
      </c>
      <c r="TDR81" s="321">
        <f t="shared" si="308"/>
        <v>0</v>
      </c>
      <c r="TDS81" s="321">
        <f t="shared" si="308"/>
        <v>0</v>
      </c>
      <c r="TDT81" s="321">
        <f t="shared" si="308"/>
        <v>0</v>
      </c>
      <c r="TDU81" s="321">
        <f t="shared" si="308"/>
        <v>0</v>
      </c>
      <c r="TDV81" s="321">
        <f t="shared" si="308"/>
        <v>0</v>
      </c>
      <c r="TDW81" s="321">
        <f t="shared" si="308"/>
        <v>0</v>
      </c>
      <c r="TDX81" s="321">
        <f t="shared" si="308"/>
        <v>0</v>
      </c>
      <c r="TDY81" s="321">
        <f t="shared" si="308"/>
        <v>0</v>
      </c>
      <c r="TDZ81" s="321">
        <f>TDY81*8.5%*12</f>
        <v>0</v>
      </c>
      <c r="TEA81" s="321">
        <f t="shared" si="309"/>
        <v>0</v>
      </c>
      <c r="TEB81" s="321">
        <f t="shared" si="309"/>
        <v>0</v>
      </c>
      <c r="TEC81" s="321">
        <f t="shared" si="309"/>
        <v>0</v>
      </c>
      <c r="TED81" s="321">
        <f t="shared" si="309"/>
        <v>0</v>
      </c>
      <c r="TEE81" s="321">
        <f t="shared" si="309"/>
        <v>0</v>
      </c>
      <c r="TEF81" s="321">
        <f t="shared" si="309"/>
        <v>0</v>
      </c>
      <c r="TEG81" s="321">
        <f t="shared" si="309"/>
        <v>0</v>
      </c>
      <c r="TEH81" s="321">
        <f t="shared" si="309"/>
        <v>0</v>
      </c>
      <c r="TEI81" s="321">
        <f t="shared" si="309"/>
        <v>0</v>
      </c>
      <c r="TEJ81" s="321">
        <f t="shared" si="309"/>
        <v>0</v>
      </c>
      <c r="TEK81" s="321">
        <f t="shared" si="309"/>
        <v>0</v>
      </c>
      <c r="TEL81" s="321">
        <f t="shared" si="309"/>
        <v>0</v>
      </c>
      <c r="TEM81" s="321">
        <f t="shared" si="309"/>
        <v>0</v>
      </c>
      <c r="TEN81" s="321">
        <f t="shared" si="309"/>
        <v>0</v>
      </c>
      <c r="TEO81" s="321">
        <f t="shared" si="309"/>
        <v>0</v>
      </c>
      <c r="TEP81" s="321">
        <f t="shared" si="309"/>
        <v>0</v>
      </c>
      <c r="TEQ81" s="321">
        <f t="shared" si="309"/>
        <v>0</v>
      </c>
      <c r="TER81" s="321">
        <f t="shared" si="309"/>
        <v>0</v>
      </c>
      <c r="TES81" s="321">
        <f t="shared" si="309"/>
        <v>0</v>
      </c>
      <c r="TET81" s="321">
        <f t="shared" si="309"/>
        <v>0</v>
      </c>
      <c r="TEU81" s="321">
        <f t="shared" si="309"/>
        <v>0</v>
      </c>
      <c r="TEV81" s="321">
        <f t="shared" si="309"/>
        <v>0</v>
      </c>
      <c r="TEW81" s="321">
        <f t="shared" si="309"/>
        <v>0</v>
      </c>
      <c r="TEX81" s="321">
        <f t="shared" si="309"/>
        <v>0</v>
      </c>
      <c r="TEY81" s="321">
        <f t="shared" si="309"/>
        <v>0</v>
      </c>
      <c r="TEZ81" s="321">
        <f t="shared" si="309"/>
        <v>0</v>
      </c>
      <c r="TFA81" s="321">
        <f t="shared" si="309"/>
        <v>0</v>
      </c>
      <c r="TFB81" s="321">
        <f t="shared" si="309"/>
        <v>0</v>
      </c>
      <c r="TFC81" s="321">
        <f t="shared" si="309"/>
        <v>0</v>
      </c>
      <c r="TFD81" s="321">
        <f t="shared" si="309"/>
        <v>0</v>
      </c>
      <c r="TFE81" s="321">
        <f t="shared" si="309"/>
        <v>0</v>
      </c>
      <c r="TFF81" s="321">
        <f t="shared" si="309"/>
        <v>0</v>
      </c>
      <c r="TFG81" s="321">
        <f t="shared" si="309"/>
        <v>0</v>
      </c>
      <c r="TFH81" s="321">
        <f t="shared" si="309"/>
        <v>0</v>
      </c>
      <c r="TFI81" s="321">
        <f t="shared" si="309"/>
        <v>0</v>
      </c>
      <c r="TFJ81" s="321">
        <f t="shared" si="309"/>
        <v>0</v>
      </c>
      <c r="TFK81" s="321">
        <f t="shared" si="309"/>
        <v>0</v>
      </c>
      <c r="TFL81" s="321">
        <f t="shared" si="309"/>
        <v>0</v>
      </c>
      <c r="TFM81" s="321">
        <f t="shared" si="309"/>
        <v>0</v>
      </c>
      <c r="TFN81" s="321">
        <f t="shared" si="309"/>
        <v>0</v>
      </c>
      <c r="TFO81" s="321">
        <f t="shared" si="309"/>
        <v>0</v>
      </c>
      <c r="TFP81" s="321">
        <f t="shared" si="309"/>
        <v>0</v>
      </c>
      <c r="TFQ81" s="321">
        <f t="shared" si="309"/>
        <v>0</v>
      </c>
      <c r="TFR81" s="321">
        <f t="shared" si="309"/>
        <v>0</v>
      </c>
      <c r="TFS81" s="321">
        <f t="shared" si="309"/>
        <v>0</v>
      </c>
      <c r="TFT81" s="321">
        <f t="shared" si="309"/>
        <v>0</v>
      </c>
      <c r="TFU81" s="321">
        <f t="shared" si="309"/>
        <v>0</v>
      </c>
      <c r="TFV81" s="321">
        <f t="shared" si="309"/>
        <v>0</v>
      </c>
      <c r="TFW81" s="321">
        <f t="shared" si="309"/>
        <v>0</v>
      </c>
      <c r="TFX81" s="321">
        <f t="shared" si="309"/>
        <v>0</v>
      </c>
      <c r="TFY81" s="321">
        <f t="shared" si="309"/>
        <v>0</v>
      </c>
      <c r="TFZ81" s="321">
        <f t="shared" si="309"/>
        <v>0</v>
      </c>
      <c r="TGA81" s="321">
        <f t="shared" si="309"/>
        <v>0</v>
      </c>
      <c r="TGB81" s="321">
        <f t="shared" si="309"/>
        <v>0</v>
      </c>
      <c r="TGC81" s="321">
        <f t="shared" si="309"/>
        <v>0</v>
      </c>
      <c r="TGD81" s="321">
        <f t="shared" si="309"/>
        <v>0</v>
      </c>
      <c r="TGE81" s="321">
        <f t="shared" si="309"/>
        <v>0</v>
      </c>
      <c r="TGF81" s="321">
        <f t="shared" si="309"/>
        <v>0</v>
      </c>
      <c r="TGG81" s="321">
        <f t="shared" si="309"/>
        <v>0</v>
      </c>
      <c r="TGH81" s="321">
        <f t="shared" si="309"/>
        <v>0</v>
      </c>
      <c r="TGI81" s="321">
        <f t="shared" si="309"/>
        <v>0</v>
      </c>
      <c r="TGJ81" s="321">
        <f t="shared" si="309"/>
        <v>0</v>
      </c>
      <c r="TGK81" s="321">
        <f t="shared" si="309"/>
        <v>0</v>
      </c>
      <c r="TGL81" s="321">
        <f>TGK81*8.5%*12</f>
        <v>0</v>
      </c>
      <c r="TGM81" s="321">
        <f t="shared" si="310"/>
        <v>0</v>
      </c>
      <c r="TGN81" s="321">
        <f t="shared" si="310"/>
        <v>0</v>
      </c>
      <c r="TGO81" s="321">
        <f t="shared" si="310"/>
        <v>0</v>
      </c>
      <c r="TGP81" s="321">
        <f t="shared" si="310"/>
        <v>0</v>
      </c>
      <c r="TGQ81" s="321">
        <f t="shared" si="310"/>
        <v>0</v>
      </c>
      <c r="TGR81" s="321">
        <f t="shared" si="310"/>
        <v>0</v>
      </c>
      <c r="TGS81" s="321">
        <f t="shared" si="310"/>
        <v>0</v>
      </c>
      <c r="TGT81" s="321">
        <f t="shared" si="310"/>
        <v>0</v>
      </c>
      <c r="TGU81" s="321">
        <f t="shared" si="310"/>
        <v>0</v>
      </c>
      <c r="TGV81" s="321">
        <f t="shared" si="310"/>
        <v>0</v>
      </c>
      <c r="TGW81" s="321">
        <f t="shared" si="310"/>
        <v>0</v>
      </c>
      <c r="TGX81" s="321">
        <f t="shared" si="310"/>
        <v>0</v>
      </c>
      <c r="TGY81" s="321">
        <f t="shared" si="310"/>
        <v>0</v>
      </c>
      <c r="TGZ81" s="321">
        <f t="shared" si="310"/>
        <v>0</v>
      </c>
      <c r="THA81" s="321">
        <f t="shared" si="310"/>
        <v>0</v>
      </c>
      <c r="THB81" s="321">
        <f t="shared" si="310"/>
        <v>0</v>
      </c>
      <c r="THC81" s="321">
        <f t="shared" si="310"/>
        <v>0</v>
      </c>
      <c r="THD81" s="321">
        <f t="shared" si="310"/>
        <v>0</v>
      </c>
      <c r="THE81" s="321">
        <f t="shared" si="310"/>
        <v>0</v>
      </c>
      <c r="THF81" s="321">
        <f t="shared" si="310"/>
        <v>0</v>
      </c>
      <c r="THG81" s="321">
        <f t="shared" si="310"/>
        <v>0</v>
      </c>
      <c r="THH81" s="321">
        <f t="shared" si="310"/>
        <v>0</v>
      </c>
      <c r="THI81" s="321">
        <f t="shared" si="310"/>
        <v>0</v>
      </c>
      <c r="THJ81" s="321">
        <f t="shared" si="310"/>
        <v>0</v>
      </c>
      <c r="THK81" s="321">
        <f t="shared" si="310"/>
        <v>0</v>
      </c>
      <c r="THL81" s="321">
        <f t="shared" si="310"/>
        <v>0</v>
      </c>
      <c r="THM81" s="321">
        <f t="shared" si="310"/>
        <v>0</v>
      </c>
      <c r="THN81" s="321">
        <f t="shared" si="310"/>
        <v>0</v>
      </c>
      <c r="THO81" s="321">
        <f t="shared" si="310"/>
        <v>0</v>
      </c>
      <c r="THP81" s="321">
        <f t="shared" si="310"/>
        <v>0</v>
      </c>
      <c r="THQ81" s="321">
        <f t="shared" si="310"/>
        <v>0</v>
      </c>
      <c r="THR81" s="321">
        <f t="shared" si="310"/>
        <v>0</v>
      </c>
      <c r="THS81" s="321">
        <f t="shared" si="310"/>
        <v>0</v>
      </c>
      <c r="THT81" s="321">
        <f t="shared" si="310"/>
        <v>0</v>
      </c>
      <c r="THU81" s="321">
        <f t="shared" si="310"/>
        <v>0</v>
      </c>
      <c r="THV81" s="321">
        <f t="shared" si="310"/>
        <v>0</v>
      </c>
      <c r="THW81" s="321">
        <f t="shared" si="310"/>
        <v>0</v>
      </c>
      <c r="THX81" s="321">
        <f t="shared" si="310"/>
        <v>0</v>
      </c>
      <c r="THY81" s="321">
        <f t="shared" si="310"/>
        <v>0</v>
      </c>
      <c r="THZ81" s="321">
        <f t="shared" si="310"/>
        <v>0</v>
      </c>
      <c r="TIA81" s="321">
        <f t="shared" si="310"/>
        <v>0</v>
      </c>
      <c r="TIB81" s="321">
        <f t="shared" si="310"/>
        <v>0</v>
      </c>
      <c r="TIC81" s="321">
        <f t="shared" si="310"/>
        <v>0</v>
      </c>
      <c r="TID81" s="321">
        <f t="shared" si="310"/>
        <v>0</v>
      </c>
      <c r="TIE81" s="321">
        <f t="shared" si="310"/>
        <v>0</v>
      </c>
      <c r="TIF81" s="321">
        <f t="shared" si="310"/>
        <v>0</v>
      </c>
      <c r="TIG81" s="321">
        <f t="shared" si="310"/>
        <v>0</v>
      </c>
      <c r="TIH81" s="321">
        <f t="shared" si="310"/>
        <v>0</v>
      </c>
      <c r="TII81" s="321">
        <f t="shared" si="310"/>
        <v>0</v>
      </c>
      <c r="TIJ81" s="321">
        <f t="shared" si="310"/>
        <v>0</v>
      </c>
      <c r="TIK81" s="321">
        <f t="shared" si="310"/>
        <v>0</v>
      </c>
      <c r="TIL81" s="321">
        <f t="shared" si="310"/>
        <v>0</v>
      </c>
      <c r="TIM81" s="321">
        <f t="shared" si="310"/>
        <v>0</v>
      </c>
      <c r="TIN81" s="321">
        <f t="shared" si="310"/>
        <v>0</v>
      </c>
      <c r="TIO81" s="321">
        <f t="shared" si="310"/>
        <v>0</v>
      </c>
      <c r="TIP81" s="321">
        <f t="shared" si="310"/>
        <v>0</v>
      </c>
      <c r="TIQ81" s="321">
        <f t="shared" si="310"/>
        <v>0</v>
      </c>
      <c r="TIR81" s="321">
        <f t="shared" si="310"/>
        <v>0</v>
      </c>
      <c r="TIS81" s="321">
        <f t="shared" si="310"/>
        <v>0</v>
      </c>
      <c r="TIT81" s="321">
        <f t="shared" si="310"/>
        <v>0</v>
      </c>
      <c r="TIU81" s="321">
        <f t="shared" si="310"/>
        <v>0</v>
      </c>
      <c r="TIV81" s="321">
        <f t="shared" si="310"/>
        <v>0</v>
      </c>
      <c r="TIW81" s="321">
        <f t="shared" si="310"/>
        <v>0</v>
      </c>
      <c r="TIX81" s="321">
        <f>TIW81*8.5%*12</f>
        <v>0</v>
      </c>
      <c r="TIY81" s="321">
        <f t="shared" si="311"/>
        <v>0</v>
      </c>
      <c r="TIZ81" s="321">
        <f t="shared" si="311"/>
        <v>0</v>
      </c>
      <c r="TJA81" s="321">
        <f t="shared" si="311"/>
        <v>0</v>
      </c>
      <c r="TJB81" s="321">
        <f t="shared" si="311"/>
        <v>0</v>
      </c>
      <c r="TJC81" s="321">
        <f t="shared" si="311"/>
        <v>0</v>
      </c>
      <c r="TJD81" s="321">
        <f t="shared" si="311"/>
        <v>0</v>
      </c>
      <c r="TJE81" s="321">
        <f t="shared" si="311"/>
        <v>0</v>
      </c>
      <c r="TJF81" s="321">
        <f t="shared" si="311"/>
        <v>0</v>
      </c>
      <c r="TJG81" s="321">
        <f t="shared" si="311"/>
        <v>0</v>
      </c>
      <c r="TJH81" s="321">
        <f t="shared" si="311"/>
        <v>0</v>
      </c>
      <c r="TJI81" s="321">
        <f t="shared" si="311"/>
        <v>0</v>
      </c>
      <c r="TJJ81" s="321">
        <f t="shared" si="311"/>
        <v>0</v>
      </c>
      <c r="TJK81" s="321">
        <f t="shared" si="311"/>
        <v>0</v>
      </c>
      <c r="TJL81" s="321">
        <f t="shared" si="311"/>
        <v>0</v>
      </c>
      <c r="TJM81" s="321">
        <f t="shared" si="311"/>
        <v>0</v>
      </c>
      <c r="TJN81" s="321">
        <f t="shared" si="311"/>
        <v>0</v>
      </c>
      <c r="TJO81" s="321">
        <f t="shared" si="311"/>
        <v>0</v>
      </c>
      <c r="TJP81" s="321">
        <f t="shared" si="311"/>
        <v>0</v>
      </c>
      <c r="TJQ81" s="321">
        <f t="shared" si="311"/>
        <v>0</v>
      </c>
      <c r="TJR81" s="321">
        <f t="shared" si="311"/>
        <v>0</v>
      </c>
      <c r="TJS81" s="321">
        <f t="shared" si="311"/>
        <v>0</v>
      </c>
      <c r="TJT81" s="321">
        <f t="shared" si="311"/>
        <v>0</v>
      </c>
      <c r="TJU81" s="321">
        <f t="shared" si="311"/>
        <v>0</v>
      </c>
      <c r="TJV81" s="321">
        <f t="shared" si="311"/>
        <v>0</v>
      </c>
      <c r="TJW81" s="321">
        <f t="shared" si="311"/>
        <v>0</v>
      </c>
      <c r="TJX81" s="321">
        <f t="shared" si="311"/>
        <v>0</v>
      </c>
      <c r="TJY81" s="321">
        <f t="shared" si="311"/>
        <v>0</v>
      </c>
      <c r="TJZ81" s="321">
        <f t="shared" si="311"/>
        <v>0</v>
      </c>
      <c r="TKA81" s="321">
        <f t="shared" si="311"/>
        <v>0</v>
      </c>
      <c r="TKB81" s="321">
        <f t="shared" si="311"/>
        <v>0</v>
      </c>
      <c r="TKC81" s="321">
        <f t="shared" si="311"/>
        <v>0</v>
      </c>
      <c r="TKD81" s="321">
        <f t="shared" si="311"/>
        <v>0</v>
      </c>
      <c r="TKE81" s="321">
        <f t="shared" si="311"/>
        <v>0</v>
      </c>
      <c r="TKF81" s="321">
        <f t="shared" si="311"/>
        <v>0</v>
      </c>
      <c r="TKG81" s="321">
        <f t="shared" si="311"/>
        <v>0</v>
      </c>
      <c r="TKH81" s="321">
        <f t="shared" si="311"/>
        <v>0</v>
      </c>
      <c r="TKI81" s="321">
        <f t="shared" si="311"/>
        <v>0</v>
      </c>
      <c r="TKJ81" s="321">
        <f t="shared" si="311"/>
        <v>0</v>
      </c>
      <c r="TKK81" s="321">
        <f t="shared" si="311"/>
        <v>0</v>
      </c>
      <c r="TKL81" s="321">
        <f t="shared" si="311"/>
        <v>0</v>
      </c>
      <c r="TKM81" s="321">
        <f t="shared" si="311"/>
        <v>0</v>
      </c>
      <c r="TKN81" s="321">
        <f t="shared" si="311"/>
        <v>0</v>
      </c>
      <c r="TKO81" s="321">
        <f t="shared" si="311"/>
        <v>0</v>
      </c>
      <c r="TKP81" s="321">
        <f t="shared" si="311"/>
        <v>0</v>
      </c>
      <c r="TKQ81" s="321">
        <f t="shared" si="311"/>
        <v>0</v>
      </c>
      <c r="TKR81" s="321">
        <f t="shared" si="311"/>
        <v>0</v>
      </c>
      <c r="TKS81" s="321">
        <f t="shared" si="311"/>
        <v>0</v>
      </c>
      <c r="TKT81" s="321">
        <f t="shared" si="311"/>
        <v>0</v>
      </c>
      <c r="TKU81" s="321">
        <f t="shared" si="311"/>
        <v>0</v>
      </c>
      <c r="TKV81" s="321">
        <f t="shared" si="311"/>
        <v>0</v>
      </c>
      <c r="TKW81" s="321">
        <f t="shared" si="311"/>
        <v>0</v>
      </c>
      <c r="TKX81" s="321">
        <f t="shared" si="311"/>
        <v>0</v>
      </c>
      <c r="TKY81" s="321">
        <f t="shared" si="311"/>
        <v>0</v>
      </c>
      <c r="TKZ81" s="321">
        <f t="shared" si="311"/>
        <v>0</v>
      </c>
      <c r="TLA81" s="321">
        <f t="shared" si="311"/>
        <v>0</v>
      </c>
      <c r="TLB81" s="321">
        <f t="shared" si="311"/>
        <v>0</v>
      </c>
      <c r="TLC81" s="321">
        <f t="shared" si="311"/>
        <v>0</v>
      </c>
      <c r="TLD81" s="321">
        <f t="shared" si="311"/>
        <v>0</v>
      </c>
      <c r="TLE81" s="321">
        <f t="shared" si="311"/>
        <v>0</v>
      </c>
      <c r="TLF81" s="321">
        <f t="shared" si="311"/>
        <v>0</v>
      </c>
      <c r="TLG81" s="321">
        <f t="shared" si="311"/>
        <v>0</v>
      </c>
      <c r="TLH81" s="321">
        <f t="shared" si="311"/>
        <v>0</v>
      </c>
      <c r="TLI81" s="321">
        <f t="shared" si="311"/>
        <v>0</v>
      </c>
      <c r="TLJ81" s="321">
        <f>TLI81*8.5%*12</f>
        <v>0</v>
      </c>
      <c r="TLK81" s="321">
        <f t="shared" si="312"/>
        <v>0</v>
      </c>
      <c r="TLL81" s="321">
        <f t="shared" si="312"/>
        <v>0</v>
      </c>
      <c r="TLM81" s="321">
        <f t="shared" si="312"/>
        <v>0</v>
      </c>
      <c r="TLN81" s="321">
        <f t="shared" si="312"/>
        <v>0</v>
      </c>
      <c r="TLO81" s="321">
        <f t="shared" si="312"/>
        <v>0</v>
      </c>
      <c r="TLP81" s="321">
        <f t="shared" si="312"/>
        <v>0</v>
      </c>
      <c r="TLQ81" s="321">
        <f t="shared" si="312"/>
        <v>0</v>
      </c>
      <c r="TLR81" s="321">
        <f t="shared" si="312"/>
        <v>0</v>
      </c>
      <c r="TLS81" s="321">
        <f t="shared" si="312"/>
        <v>0</v>
      </c>
      <c r="TLT81" s="321">
        <f t="shared" si="312"/>
        <v>0</v>
      </c>
      <c r="TLU81" s="321">
        <f t="shared" si="312"/>
        <v>0</v>
      </c>
      <c r="TLV81" s="321">
        <f t="shared" si="312"/>
        <v>0</v>
      </c>
      <c r="TLW81" s="321">
        <f t="shared" si="312"/>
        <v>0</v>
      </c>
      <c r="TLX81" s="321">
        <f t="shared" si="312"/>
        <v>0</v>
      </c>
      <c r="TLY81" s="321">
        <f t="shared" si="312"/>
        <v>0</v>
      </c>
      <c r="TLZ81" s="321">
        <f t="shared" si="312"/>
        <v>0</v>
      </c>
      <c r="TMA81" s="321">
        <f t="shared" si="312"/>
        <v>0</v>
      </c>
      <c r="TMB81" s="321">
        <f t="shared" si="312"/>
        <v>0</v>
      </c>
      <c r="TMC81" s="321">
        <f t="shared" si="312"/>
        <v>0</v>
      </c>
      <c r="TMD81" s="321">
        <f t="shared" si="312"/>
        <v>0</v>
      </c>
      <c r="TME81" s="321">
        <f t="shared" si="312"/>
        <v>0</v>
      </c>
      <c r="TMF81" s="321">
        <f t="shared" si="312"/>
        <v>0</v>
      </c>
      <c r="TMG81" s="321">
        <f t="shared" si="312"/>
        <v>0</v>
      </c>
      <c r="TMH81" s="321">
        <f t="shared" si="312"/>
        <v>0</v>
      </c>
      <c r="TMI81" s="321">
        <f t="shared" si="312"/>
        <v>0</v>
      </c>
      <c r="TMJ81" s="321">
        <f t="shared" si="312"/>
        <v>0</v>
      </c>
      <c r="TMK81" s="321">
        <f t="shared" si="312"/>
        <v>0</v>
      </c>
      <c r="TML81" s="321">
        <f t="shared" si="312"/>
        <v>0</v>
      </c>
      <c r="TMM81" s="321">
        <f t="shared" si="312"/>
        <v>0</v>
      </c>
      <c r="TMN81" s="321">
        <f t="shared" si="312"/>
        <v>0</v>
      </c>
      <c r="TMO81" s="321">
        <f t="shared" si="312"/>
        <v>0</v>
      </c>
      <c r="TMP81" s="321">
        <f t="shared" si="312"/>
        <v>0</v>
      </c>
      <c r="TMQ81" s="321">
        <f t="shared" si="312"/>
        <v>0</v>
      </c>
      <c r="TMR81" s="321">
        <f t="shared" si="312"/>
        <v>0</v>
      </c>
      <c r="TMS81" s="321">
        <f t="shared" si="312"/>
        <v>0</v>
      </c>
      <c r="TMT81" s="321">
        <f t="shared" si="312"/>
        <v>0</v>
      </c>
      <c r="TMU81" s="321">
        <f t="shared" si="312"/>
        <v>0</v>
      </c>
      <c r="TMV81" s="321">
        <f t="shared" si="312"/>
        <v>0</v>
      </c>
      <c r="TMW81" s="321">
        <f t="shared" si="312"/>
        <v>0</v>
      </c>
      <c r="TMX81" s="321">
        <f t="shared" si="312"/>
        <v>0</v>
      </c>
      <c r="TMY81" s="321">
        <f t="shared" si="312"/>
        <v>0</v>
      </c>
      <c r="TMZ81" s="321">
        <f t="shared" si="312"/>
        <v>0</v>
      </c>
      <c r="TNA81" s="321">
        <f t="shared" si="312"/>
        <v>0</v>
      </c>
      <c r="TNB81" s="321">
        <f t="shared" si="312"/>
        <v>0</v>
      </c>
      <c r="TNC81" s="321">
        <f t="shared" si="312"/>
        <v>0</v>
      </c>
      <c r="TND81" s="321">
        <f t="shared" si="312"/>
        <v>0</v>
      </c>
      <c r="TNE81" s="321">
        <f t="shared" si="312"/>
        <v>0</v>
      </c>
      <c r="TNF81" s="321">
        <f t="shared" si="312"/>
        <v>0</v>
      </c>
      <c r="TNG81" s="321">
        <f t="shared" si="312"/>
        <v>0</v>
      </c>
      <c r="TNH81" s="321">
        <f t="shared" si="312"/>
        <v>0</v>
      </c>
      <c r="TNI81" s="321">
        <f t="shared" si="312"/>
        <v>0</v>
      </c>
      <c r="TNJ81" s="321">
        <f t="shared" si="312"/>
        <v>0</v>
      </c>
      <c r="TNK81" s="321">
        <f t="shared" si="312"/>
        <v>0</v>
      </c>
      <c r="TNL81" s="321">
        <f t="shared" si="312"/>
        <v>0</v>
      </c>
      <c r="TNM81" s="321">
        <f t="shared" si="312"/>
        <v>0</v>
      </c>
      <c r="TNN81" s="321">
        <f t="shared" si="312"/>
        <v>0</v>
      </c>
      <c r="TNO81" s="321">
        <f t="shared" si="312"/>
        <v>0</v>
      </c>
      <c r="TNP81" s="321">
        <f t="shared" si="312"/>
        <v>0</v>
      </c>
      <c r="TNQ81" s="321">
        <f t="shared" si="312"/>
        <v>0</v>
      </c>
      <c r="TNR81" s="321">
        <f t="shared" si="312"/>
        <v>0</v>
      </c>
      <c r="TNS81" s="321">
        <f t="shared" si="312"/>
        <v>0</v>
      </c>
      <c r="TNT81" s="321">
        <f t="shared" si="312"/>
        <v>0</v>
      </c>
      <c r="TNU81" s="321">
        <f t="shared" si="312"/>
        <v>0</v>
      </c>
      <c r="TNV81" s="321">
        <f>TNU81*8.5%*12</f>
        <v>0</v>
      </c>
      <c r="TNW81" s="321">
        <f t="shared" si="313"/>
        <v>0</v>
      </c>
      <c r="TNX81" s="321">
        <f t="shared" si="313"/>
        <v>0</v>
      </c>
      <c r="TNY81" s="321">
        <f t="shared" si="313"/>
        <v>0</v>
      </c>
      <c r="TNZ81" s="321">
        <f t="shared" si="313"/>
        <v>0</v>
      </c>
      <c r="TOA81" s="321">
        <f t="shared" si="313"/>
        <v>0</v>
      </c>
      <c r="TOB81" s="321">
        <f t="shared" si="313"/>
        <v>0</v>
      </c>
      <c r="TOC81" s="321">
        <f t="shared" si="313"/>
        <v>0</v>
      </c>
      <c r="TOD81" s="321">
        <f t="shared" si="313"/>
        <v>0</v>
      </c>
      <c r="TOE81" s="321">
        <f t="shared" si="313"/>
        <v>0</v>
      </c>
      <c r="TOF81" s="321">
        <f t="shared" si="313"/>
        <v>0</v>
      </c>
      <c r="TOG81" s="321">
        <f t="shared" si="313"/>
        <v>0</v>
      </c>
      <c r="TOH81" s="321">
        <f t="shared" si="313"/>
        <v>0</v>
      </c>
      <c r="TOI81" s="321">
        <f t="shared" si="313"/>
        <v>0</v>
      </c>
      <c r="TOJ81" s="321">
        <f t="shared" si="313"/>
        <v>0</v>
      </c>
      <c r="TOK81" s="321">
        <f t="shared" si="313"/>
        <v>0</v>
      </c>
      <c r="TOL81" s="321">
        <f t="shared" si="313"/>
        <v>0</v>
      </c>
      <c r="TOM81" s="321">
        <f t="shared" si="313"/>
        <v>0</v>
      </c>
      <c r="TON81" s="321">
        <f t="shared" si="313"/>
        <v>0</v>
      </c>
      <c r="TOO81" s="321">
        <f t="shared" si="313"/>
        <v>0</v>
      </c>
      <c r="TOP81" s="321">
        <f t="shared" si="313"/>
        <v>0</v>
      </c>
      <c r="TOQ81" s="321">
        <f t="shared" si="313"/>
        <v>0</v>
      </c>
      <c r="TOR81" s="321">
        <f t="shared" si="313"/>
        <v>0</v>
      </c>
      <c r="TOS81" s="321">
        <f t="shared" si="313"/>
        <v>0</v>
      </c>
      <c r="TOT81" s="321">
        <f t="shared" si="313"/>
        <v>0</v>
      </c>
      <c r="TOU81" s="321">
        <f t="shared" si="313"/>
        <v>0</v>
      </c>
      <c r="TOV81" s="321">
        <f t="shared" si="313"/>
        <v>0</v>
      </c>
      <c r="TOW81" s="321">
        <f t="shared" si="313"/>
        <v>0</v>
      </c>
      <c r="TOX81" s="321">
        <f t="shared" si="313"/>
        <v>0</v>
      </c>
      <c r="TOY81" s="321">
        <f t="shared" si="313"/>
        <v>0</v>
      </c>
      <c r="TOZ81" s="321">
        <f t="shared" si="313"/>
        <v>0</v>
      </c>
      <c r="TPA81" s="321">
        <f t="shared" si="313"/>
        <v>0</v>
      </c>
      <c r="TPB81" s="321">
        <f t="shared" si="313"/>
        <v>0</v>
      </c>
      <c r="TPC81" s="321">
        <f t="shared" si="313"/>
        <v>0</v>
      </c>
      <c r="TPD81" s="321">
        <f t="shared" si="313"/>
        <v>0</v>
      </c>
      <c r="TPE81" s="321">
        <f t="shared" si="313"/>
        <v>0</v>
      </c>
      <c r="TPF81" s="321">
        <f t="shared" si="313"/>
        <v>0</v>
      </c>
      <c r="TPG81" s="321">
        <f t="shared" si="313"/>
        <v>0</v>
      </c>
      <c r="TPH81" s="321">
        <f t="shared" si="313"/>
        <v>0</v>
      </c>
      <c r="TPI81" s="321">
        <f t="shared" si="313"/>
        <v>0</v>
      </c>
      <c r="TPJ81" s="321">
        <f t="shared" si="313"/>
        <v>0</v>
      </c>
      <c r="TPK81" s="321">
        <f t="shared" si="313"/>
        <v>0</v>
      </c>
      <c r="TPL81" s="321">
        <f t="shared" si="313"/>
        <v>0</v>
      </c>
      <c r="TPM81" s="321">
        <f t="shared" si="313"/>
        <v>0</v>
      </c>
      <c r="TPN81" s="321">
        <f t="shared" si="313"/>
        <v>0</v>
      </c>
      <c r="TPO81" s="321">
        <f t="shared" si="313"/>
        <v>0</v>
      </c>
      <c r="TPP81" s="321">
        <f t="shared" si="313"/>
        <v>0</v>
      </c>
      <c r="TPQ81" s="321">
        <f t="shared" si="313"/>
        <v>0</v>
      </c>
      <c r="TPR81" s="321">
        <f t="shared" si="313"/>
        <v>0</v>
      </c>
      <c r="TPS81" s="321">
        <f t="shared" si="313"/>
        <v>0</v>
      </c>
      <c r="TPT81" s="321">
        <f t="shared" si="313"/>
        <v>0</v>
      </c>
      <c r="TPU81" s="321">
        <f t="shared" si="313"/>
        <v>0</v>
      </c>
      <c r="TPV81" s="321">
        <f t="shared" si="313"/>
        <v>0</v>
      </c>
      <c r="TPW81" s="321">
        <f t="shared" si="313"/>
        <v>0</v>
      </c>
      <c r="TPX81" s="321">
        <f t="shared" si="313"/>
        <v>0</v>
      </c>
      <c r="TPY81" s="321">
        <f t="shared" si="313"/>
        <v>0</v>
      </c>
      <c r="TPZ81" s="321">
        <f t="shared" si="313"/>
        <v>0</v>
      </c>
      <c r="TQA81" s="321">
        <f t="shared" si="313"/>
        <v>0</v>
      </c>
      <c r="TQB81" s="321">
        <f t="shared" si="313"/>
        <v>0</v>
      </c>
      <c r="TQC81" s="321">
        <f t="shared" si="313"/>
        <v>0</v>
      </c>
      <c r="TQD81" s="321">
        <f t="shared" si="313"/>
        <v>0</v>
      </c>
      <c r="TQE81" s="321">
        <f t="shared" si="313"/>
        <v>0</v>
      </c>
      <c r="TQF81" s="321">
        <f t="shared" si="313"/>
        <v>0</v>
      </c>
      <c r="TQG81" s="321">
        <f t="shared" si="313"/>
        <v>0</v>
      </c>
      <c r="TQH81" s="321">
        <f>TQG81*8.5%*12</f>
        <v>0</v>
      </c>
      <c r="TQI81" s="321">
        <f t="shared" si="314"/>
        <v>0</v>
      </c>
      <c r="TQJ81" s="321">
        <f t="shared" si="314"/>
        <v>0</v>
      </c>
      <c r="TQK81" s="321">
        <f t="shared" si="314"/>
        <v>0</v>
      </c>
      <c r="TQL81" s="321">
        <f t="shared" si="314"/>
        <v>0</v>
      </c>
      <c r="TQM81" s="321">
        <f t="shared" si="314"/>
        <v>0</v>
      </c>
      <c r="TQN81" s="321">
        <f t="shared" si="314"/>
        <v>0</v>
      </c>
      <c r="TQO81" s="321">
        <f t="shared" si="314"/>
        <v>0</v>
      </c>
      <c r="TQP81" s="321">
        <f t="shared" si="314"/>
        <v>0</v>
      </c>
      <c r="TQQ81" s="321">
        <f t="shared" si="314"/>
        <v>0</v>
      </c>
      <c r="TQR81" s="321">
        <f t="shared" si="314"/>
        <v>0</v>
      </c>
      <c r="TQS81" s="321">
        <f t="shared" si="314"/>
        <v>0</v>
      </c>
      <c r="TQT81" s="321">
        <f t="shared" si="314"/>
        <v>0</v>
      </c>
      <c r="TQU81" s="321">
        <f t="shared" si="314"/>
        <v>0</v>
      </c>
      <c r="TQV81" s="321">
        <f t="shared" si="314"/>
        <v>0</v>
      </c>
      <c r="TQW81" s="321">
        <f t="shared" si="314"/>
        <v>0</v>
      </c>
      <c r="TQX81" s="321">
        <f t="shared" si="314"/>
        <v>0</v>
      </c>
      <c r="TQY81" s="321">
        <f t="shared" si="314"/>
        <v>0</v>
      </c>
      <c r="TQZ81" s="321">
        <f t="shared" si="314"/>
        <v>0</v>
      </c>
      <c r="TRA81" s="321">
        <f t="shared" si="314"/>
        <v>0</v>
      </c>
      <c r="TRB81" s="321">
        <f t="shared" si="314"/>
        <v>0</v>
      </c>
      <c r="TRC81" s="321">
        <f t="shared" si="314"/>
        <v>0</v>
      </c>
      <c r="TRD81" s="321">
        <f t="shared" si="314"/>
        <v>0</v>
      </c>
      <c r="TRE81" s="321">
        <f t="shared" si="314"/>
        <v>0</v>
      </c>
      <c r="TRF81" s="321">
        <f t="shared" si="314"/>
        <v>0</v>
      </c>
      <c r="TRG81" s="321">
        <f t="shared" si="314"/>
        <v>0</v>
      </c>
      <c r="TRH81" s="321">
        <f t="shared" si="314"/>
        <v>0</v>
      </c>
      <c r="TRI81" s="321">
        <f t="shared" si="314"/>
        <v>0</v>
      </c>
      <c r="TRJ81" s="321">
        <f t="shared" si="314"/>
        <v>0</v>
      </c>
      <c r="TRK81" s="321">
        <f t="shared" si="314"/>
        <v>0</v>
      </c>
      <c r="TRL81" s="321">
        <f t="shared" si="314"/>
        <v>0</v>
      </c>
      <c r="TRM81" s="321">
        <f t="shared" si="314"/>
        <v>0</v>
      </c>
      <c r="TRN81" s="321">
        <f t="shared" si="314"/>
        <v>0</v>
      </c>
      <c r="TRO81" s="321">
        <f t="shared" si="314"/>
        <v>0</v>
      </c>
      <c r="TRP81" s="321">
        <f t="shared" si="314"/>
        <v>0</v>
      </c>
      <c r="TRQ81" s="321">
        <f t="shared" si="314"/>
        <v>0</v>
      </c>
      <c r="TRR81" s="321">
        <f t="shared" si="314"/>
        <v>0</v>
      </c>
      <c r="TRS81" s="321">
        <f t="shared" si="314"/>
        <v>0</v>
      </c>
      <c r="TRT81" s="321">
        <f t="shared" si="314"/>
        <v>0</v>
      </c>
      <c r="TRU81" s="321">
        <f t="shared" si="314"/>
        <v>0</v>
      </c>
      <c r="TRV81" s="321">
        <f t="shared" si="314"/>
        <v>0</v>
      </c>
      <c r="TRW81" s="321">
        <f t="shared" si="314"/>
        <v>0</v>
      </c>
      <c r="TRX81" s="321">
        <f t="shared" si="314"/>
        <v>0</v>
      </c>
      <c r="TRY81" s="321">
        <f t="shared" si="314"/>
        <v>0</v>
      </c>
      <c r="TRZ81" s="321">
        <f t="shared" si="314"/>
        <v>0</v>
      </c>
      <c r="TSA81" s="321">
        <f t="shared" si="314"/>
        <v>0</v>
      </c>
      <c r="TSB81" s="321">
        <f t="shared" si="314"/>
        <v>0</v>
      </c>
      <c r="TSC81" s="321">
        <f t="shared" si="314"/>
        <v>0</v>
      </c>
      <c r="TSD81" s="321">
        <f t="shared" si="314"/>
        <v>0</v>
      </c>
      <c r="TSE81" s="321">
        <f t="shared" si="314"/>
        <v>0</v>
      </c>
      <c r="TSF81" s="321">
        <f t="shared" si="314"/>
        <v>0</v>
      </c>
      <c r="TSG81" s="321">
        <f t="shared" si="314"/>
        <v>0</v>
      </c>
      <c r="TSH81" s="321">
        <f t="shared" si="314"/>
        <v>0</v>
      </c>
      <c r="TSI81" s="321">
        <f t="shared" si="314"/>
        <v>0</v>
      </c>
      <c r="TSJ81" s="321">
        <f t="shared" si="314"/>
        <v>0</v>
      </c>
      <c r="TSK81" s="321">
        <f t="shared" si="314"/>
        <v>0</v>
      </c>
      <c r="TSL81" s="321">
        <f t="shared" si="314"/>
        <v>0</v>
      </c>
      <c r="TSM81" s="321">
        <f t="shared" si="314"/>
        <v>0</v>
      </c>
      <c r="TSN81" s="321">
        <f t="shared" si="314"/>
        <v>0</v>
      </c>
      <c r="TSO81" s="321">
        <f t="shared" si="314"/>
        <v>0</v>
      </c>
      <c r="TSP81" s="321">
        <f t="shared" si="314"/>
        <v>0</v>
      </c>
      <c r="TSQ81" s="321">
        <f t="shared" si="314"/>
        <v>0</v>
      </c>
      <c r="TSR81" s="321">
        <f t="shared" si="314"/>
        <v>0</v>
      </c>
      <c r="TSS81" s="321">
        <f t="shared" si="314"/>
        <v>0</v>
      </c>
      <c r="TST81" s="321">
        <f>TSS81*8.5%*12</f>
        <v>0</v>
      </c>
      <c r="TSU81" s="321">
        <f t="shared" si="315"/>
        <v>0</v>
      </c>
      <c r="TSV81" s="321">
        <f t="shared" si="315"/>
        <v>0</v>
      </c>
      <c r="TSW81" s="321">
        <f t="shared" si="315"/>
        <v>0</v>
      </c>
      <c r="TSX81" s="321">
        <f t="shared" si="315"/>
        <v>0</v>
      </c>
      <c r="TSY81" s="321">
        <f t="shared" si="315"/>
        <v>0</v>
      </c>
      <c r="TSZ81" s="321">
        <f t="shared" si="315"/>
        <v>0</v>
      </c>
      <c r="TTA81" s="321">
        <f t="shared" si="315"/>
        <v>0</v>
      </c>
      <c r="TTB81" s="321">
        <f t="shared" si="315"/>
        <v>0</v>
      </c>
      <c r="TTC81" s="321">
        <f t="shared" si="315"/>
        <v>0</v>
      </c>
      <c r="TTD81" s="321">
        <f t="shared" si="315"/>
        <v>0</v>
      </c>
      <c r="TTE81" s="321">
        <f t="shared" si="315"/>
        <v>0</v>
      </c>
      <c r="TTF81" s="321">
        <f t="shared" si="315"/>
        <v>0</v>
      </c>
      <c r="TTG81" s="321">
        <f t="shared" si="315"/>
        <v>0</v>
      </c>
      <c r="TTH81" s="321">
        <f t="shared" si="315"/>
        <v>0</v>
      </c>
      <c r="TTI81" s="321">
        <f t="shared" si="315"/>
        <v>0</v>
      </c>
      <c r="TTJ81" s="321">
        <f t="shared" si="315"/>
        <v>0</v>
      </c>
      <c r="TTK81" s="321">
        <f t="shared" si="315"/>
        <v>0</v>
      </c>
      <c r="TTL81" s="321">
        <f t="shared" si="315"/>
        <v>0</v>
      </c>
      <c r="TTM81" s="321">
        <f t="shared" si="315"/>
        <v>0</v>
      </c>
      <c r="TTN81" s="321">
        <f t="shared" si="315"/>
        <v>0</v>
      </c>
      <c r="TTO81" s="321">
        <f t="shared" si="315"/>
        <v>0</v>
      </c>
      <c r="TTP81" s="321">
        <f t="shared" si="315"/>
        <v>0</v>
      </c>
      <c r="TTQ81" s="321">
        <f t="shared" si="315"/>
        <v>0</v>
      </c>
      <c r="TTR81" s="321">
        <f t="shared" si="315"/>
        <v>0</v>
      </c>
      <c r="TTS81" s="321">
        <f t="shared" si="315"/>
        <v>0</v>
      </c>
      <c r="TTT81" s="321">
        <f t="shared" si="315"/>
        <v>0</v>
      </c>
      <c r="TTU81" s="321">
        <f t="shared" si="315"/>
        <v>0</v>
      </c>
      <c r="TTV81" s="321">
        <f t="shared" si="315"/>
        <v>0</v>
      </c>
      <c r="TTW81" s="321">
        <f t="shared" si="315"/>
        <v>0</v>
      </c>
      <c r="TTX81" s="321">
        <f t="shared" si="315"/>
        <v>0</v>
      </c>
      <c r="TTY81" s="321">
        <f t="shared" si="315"/>
        <v>0</v>
      </c>
      <c r="TTZ81" s="321">
        <f t="shared" si="315"/>
        <v>0</v>
      </c>
      <c r="TUA81" s="321">
        <f t="shared" si="315"/>
        <v>0</v>
      </c>
      <c r="TUB81" s="321">
        <f t="shared" si="315"/>
        <v>0</v>
      </c>
      <c r="TUC81" s="321">
        <f t="shared" si="315"/>
        <v>0</v>
      </c>
      <c r="TUD81" s="321">
        <f t="shared" si="315"/>
        <v>0</v>
      </c>
      <c r="TUE81" s="321">
        <f t="shared" si="315"/>
        <v>0</v>
      </c>
      <c r="TUF81" s="321">
        <f t="shared" si="315"/>
        <v>0</v>
      </c>
      <c r="TUG81" s="321">
        <f t="shared" si="315"/>
        <v>0</v>
      </c>
      <c r="TUH81" s="321">
        <f t="shared" si="315"/>
        <v>0</v>
      </c>
      <c r="TUI81" s="321">
        <f t="shared" si="315"/>
        <v>0</v>
      </c>
      <c r="TUJ81" s="321">
        <f t="shared" si="315"/>
        <v>0</v>
      </c>
      <c r="TUK81" s="321">
        <f t="shared" si="315"/>
        <v>0</v>
      </c>
      <c r="TUL81" s="321">
        <f t="shared" si="315"/>
        <v>0</v>
      </c>
      <c r="TUM81" s="321">
        <f t="shared" si="315"/>
        <v>0</v>
      </c>
      <c r="TUN81" s="321">
        <f t="shared" si="315"/>
        <v>0</v>
      </c>
      <c r="TUO81" s="321">
        <f t="shared" si="315"/>
        <v>0</v>
      </c>
      <c r="TUP81" s="321">
        <f t="shared" si="315"/>
        <v>0</v>
      </c>
      <c r="TUQ81" s="321">
        <f t="shared" si="315"/>
        <v>0</v>
      </c>
      <c r="TUR81" s="321">
        <f t="shared" si="315"/>
        <v>0</v>
      </c>
      <c r="TUS81" s="321">
        <f t="shared" si="315"/>
        <v>0</v>
      </c>
      <c r="TUT81" s="321">
        <f t="shared" si="315"/>
        <v>0</v>
      </c>
      <c r="TUU81" s="321">
        <f t="shared" si="315"/>
        <v>0</v>
      </c>
      <c r="TUV81" s="321">
        <f t="shared" si="315"/>
        <v>0</v>
      </c>
      <c r="TUW81" s="321">
        <f t="shared" si="315"/>
        <v>0</v>
      </c>
      <c r="TUX81" s="321">
        <f t="shared" si="315"/>
        <v>0</v>
      </c>
      <c r="TUY81" s="321">
        <f t="shared" si="315"/>
        <v>0</v>
      </c>
      <c r="TUZ81" s="321">
        <f t="shared" si="315"/>
        <v>0</v>
      </c>
      <c r="TVA81" s="321">
        <f t="shared" si="315"/>
        <v>0</v>
      </c>
      <c r="TVB81" s="321">
        <f t="shared" si="315"/>
        <v>0</v>
      </c>
      <c r="TVC81" s="321">
        <f t="shared" si="315"/>
        <v>0</v>
      </c>
      <c r="TVD81" s="321">
        <f t="shared" si="315"/>
        <v>0</v>
      </c>
      <c r="TVE81" s="321">
        <f t="shared" si="315"/>
        <v>0</v>
      </c>
      <c r="TVF81" s="321">
        <f>TVE81*8.5%*12</f>
        <v>0</v>
      </c>
      <c r="TVG81" s="321">
        <f t="shared" si="316"/>
        <v>0</v>
      </c>
      <c r="TVH81" s="321">
        <f t="shared" si="316"/>
        <v>0</v>
      </c>
      <c r="TVI81" s="321">
        <f t="shared" si="316"/>
        <v>0</v>
      </c>
      <c r="TVJ81" s="321">
        <f t="shared" si="316"/>
        <v>0</v>
      </c>
      <c r="TVK81" s="321">
        <f t="shared" si="316"/>
        <v>0</v>
      </c>
      <c r="TVL81" s="321">
        <f t="shared" si="316"/>
        <v>0</v>
      </c>
      <c r="TVM81" s="321">
        <f t="shared" si="316"/>
        <v>0</v>
      </c>
      <c r="TVN81" s="321">
        <f t="shared" si="316"/>
        <v>0</v>
      </c>
      <c r="TVO81" s="321">
        <f t="shared" si="316"/>
        <v>0</v>
      </c>
      <c r="TVP81" s="321">
        <f t="shared" si="316"/>
        <v>0</v>
      </c>
      <c r="TVQ81" s="321">
        <f t="shared" si="316"/>
        <v>0</v>
      </c>
      <c r="TVR81" s="321">
        <f t="shared" si="316"/>
        <v>0</v>
      </c>
      <c r="TVS81" s="321">
        <f t="shared" si="316"/>
        <v>0</v>
      </c>
      <c r="TVT81" s="321">
        <f t="shared" si="316"/>
        <v>0</v>
      </c>
      <c r="TVU81" s="321">
        <f t="shared" si="316"/>
        <v>0</v>
      </c>
      <c r="TVV81" s="321">
        <f t="shared" si="316"/>
        <v>0</v>
      </c>
      <c r="TVW81" s="321">
        <f t="shared" si="316"/>
        <v>0</v>
      </c>
      <c r="TVX81" s="321">
        <f t="shared" si="316"/>
        <v>0</v>
      </c>
      <c r="TVY81" s="321">
        <f t="shared" si="316"/>
        <v>0</v>
      </c>
      <c r="TVZ81" s="321">
        <f t="shared" si="316"/>
        <v>0</v>
      </c>
      <c r="TWA81" s="321">
        <f t="shared" si="316"/>
        <v>0</v>
      </c>
      <c r="TWB81" s="321">
        <f t="shared" si="316"/>
        <v>0</v>
      </c>
      <c r="TWC81" s="321">
        <f t="shared" si="316"/>
        <v>0</v>
      </c>
      <c r="TWD81" s="321">
        <f t="shared" si="316"/>
        <v>0</v>
      </c>
      <c r="TWE81" s="321">
        <f t="shared" si="316"/>
        <v>0</v>
      </c>
      <c r="TWF81" s="321">
        <f t="shared" si="316"/>
        <v>0</v>
      </c>
      <c r="TWG81" s="321">
        <f t="shared" si="316"/>
        <v>0</v>
      </c>
      <c r="TWH81" s="321">
        <f t="shared" si="316"/>
        <v>0</v>
      </c>
      <c r="TWI81" s="321">
        <f t="shared" si="316"/>
        <v>0</v>
      </c>
      <c r="TWJ81" s="321">
        <f t="shared" si="316"/>
        <v>0</v>
      </c>
      <c r="TWK81" s="321">
        <f t="shared" si="316"/>
        <v>0</v>
      </c>
      <c r="TWL81" s="321">
        <f t="shared" si="316"/>
        <v>0</v>
      </c>
      <c r="TWM81" s="321">
        <f t="shared" si="316"/>
        <v>0</v>
      </c>
      <c r="TWN81" s="321">
        <f t="shared" si="316"/>
        <v>0</v>
      </c>
      <c r="TWO81" s="321">
        <f t="shared" si="316"/>
        <v>0</v>
      </c>
      <c r="TWP81" s="321">
        <f t="shared" si="316"/>
        <v>0</v>
      </c>
      <c r="TWQ81" s="321">
        <f t="shared" si="316"/>
        <v>0</v>
      </c>
      <c r="TWR81" s="321">
        <f t="shared" si="316"/>
        <v>0</v>
      </c>
      <c r="TWS81" s="321">
        <f t="shared" si="316"/>
        <v>0</v>
      </c>
      <c r="TWT81" s="321">
        <f t="shared" si="316"/>
        <v>0</v>
      </c>
      <c r="TWU81" s="321">
        <f t="shared" si="316"/>
        <v>0</v>
      </c>
      <c r="TWV81" s="321">
        <f t="shared" si="316"/>
        <v>0</v>
      </c>
      <c r="TWW81" s="321">
        <f t="shared" si="316"/>
        <v>0</v>
      </c>
      <c r="TWX81" s="321">
        <f t="shared" si="316"/>
        <v>0</v>
      </c>
      <c r="TWY81" s="321">
        <f t="shared" si="316"/>
        <v>0</v>
      </c>
      <c r="TWZ81" s="321">
        <f t="shared" si="316"/>
        <v>0</v>
      </c>
      <c r="TXA81" s="321">
        <f t="shared" si="316"/>
        <v>0</v>
      </c>
      <c r="TXB81" s="321">
        <f t="shared" si="316"/>
        <v>0</v>
      </c>
      <c r="TXC81" s="321">
        <f t="shared" si="316"/>
        <v>0</v>
      </c>
      <c r="TXD81" s="321">
        <f t="shared" si="316"/>
        <v>0</v>
      </c>
      <c r="TXE81" s="321">
        <f t="shared" si="316"/>
        <v>0</v>
      </c>
      <c r="TXF81" s="321">
        <f t="shared" si="316"/>
        <v>0</v>
      </c>
      <c r="TXG81" s="321">
        <f t="shared" si="316"/>
        <v>0</v>
      </c>
      <c r="TXH81" s="321">
        <f t="shared" si="316"/>
        <v>0</v>
      </c>
      <c r="TXI81" s="321">
        <f t="shared" si="316"/>
        <v>0</v>
      </c>
      <c r="TXJ81" s="321">
        <f t="shared" si="316"/>
        <v>0</v>
      </c>
      <c r="TXK81" s="321">
        <f t="shared" si="316"/>
        <v>0</v>
      </c>
      <c r="TXL81" s="321">
        <f t="shared" si="316"/>
        <v>0</v>
      </c>
      <c r="TXM81" s="321">
        <f t="shared" si="316"/>
        <v>0</v>
      </c>
      <c r="TXN81" s="321">
        <f t="shared" si="316"/>
        <v>0</v>
      </c>
      <c r="TXO81" s="321">
        <f t="shared" si="316"/>
        <v>0</v>
      </c>
      <c r="TXP81" s="321">
        <f t="shared" si="316"/>
        <v>0</v>
      </c>
      <c r="TXQ81" s="321">
        <f t="shared" si="316"/>
        <v>0</v>
      </c>
      <c r="TXR81" s="321">
        <f>TXQ81*8.5%*12</f>
        <v>0</v>
      </c>
      <c r="TXS81" s="321">
        <f t="shared" si="317"/>
        <v>0</v>
      </c>
      <c r="TXT81" s="321">
        <f t="shared" si="317"/>
        <v>0</v>
      </c>
      <c r="TXU81" s="321">
        <f t="shared" si="317"/>
        <v>0</v>
      </c>
      <c r="TXV81" s="321">
        <f t="shared" si="317"/>
        <v>0</v>
      </c>
      <c r="TXW81" s="321">
        <f t="shared" si="317"/>
        <v>0</v>
      </c>
      <c r="TXX81" s="321">
        <f t="shared" si="317"/>
        <v>0</v>
      </c>
      <c r="TXY81" s="321">
        <f t="shared" si="317"/>
        <v>0</v>
      </c>
      <c r="TXZ81" s="321">
        <f t="shared" si="317"/>
        <v>0</v>
      </c>
      <c r="TYA81" s="321">
        <f t="shared" si="317"/>
        <v>0</v>
      </c>
      <c r="TYB81" s="321">
        <f t="shared" si="317"/>
        <v>0</v>
      </c>
      <c r="TYC81" s="321">
        <f t="shared" si="317"/>
        <v>0</v>
      </c>
      <c r="TYD81" s="321">
        <f t="shared" si="317"/>
        <v>0</v>
      </c>
      <c r="TYE81" s="321">
        <f t="shared" si="317"/>
        <v>0</v>
      </c>
      <c r="TYF81" s="321">
        <f t="shared" si="317"/>
        <v>0</v>
      </c>
      <c r="TYG81" s="321">
        <f t="shared" si="317"/>
        <v>0</v>
      </c>
      <c r="TYH81" s="321">
        <f t="shared" si="317"/>
        <v>0</v>
      </c>
      <c r="TYI81" s="321">
        <f t="shared" si="317"/>
        <v>0</v>
      </c>
      <c r="TYJ81" s="321">
        <f t="shared" si="317"/>
        <v>0</v>
      </c>
      <c r="TYK81" s="321">
        <f t="shared" si="317"/>
        <v>0</v>
      </c>
      <c r="TYL81" s="321">
        <f t="shared" si="317"/>
        <v>0</v>
      </c>
      <c r="TYM81" s="321">
        <f t="shared" si="317"/>
        <v>0</v>
      </c>
      <c r="TYN81" s="321">
        <f t="shared" si="317"/>
        <v>0</v>
      </c>
      <c r="TYO81" s="321">
        <f t="shared" si="317"/>
        <v>0</v>
      </c>
      <c r="TYP81" s="321">
        <f t="shared" si="317"/>
        <v>0</v>
      </c>
      <c r="TYQ81" s="321">
        <f t="shared" si="317"/>
        <v>0</v>
      </c>
      <c r="TYR81" s="321">
        <f t="shared" si="317"/>
        <v>0</v>
      </c>
      <c r="TYS81" s="321">
        <f t="shared" si="317"/>
        <v>0</v>
      </c>
      <c r="TYT81" s="321">
        <f t="shared" si="317"/>
        <v>0</v>
      </c>
      <c r="TYU81" s="321">
        <f t="shared" si="317"/>
        <v>0</v>
      </c>
      <c r="TYV81" s="321">
        <f t="shared" si="317"/>
        <v>0</v>
      </c>
      <c r="TYW81" s="321">
        <f t="shared" si="317"/>
        <v>0</v>
      </c>
      <c r="TYX81" s="321">
        <f t="shared" si="317"/>
        <v>0</v>
      </c>
      <c r="TYY81" s="321">
        <f t="shared" si="317"/>
        <v>0</v>
      </c>
      <c r="TYZ81" s="321">
        <f t="shared" si="317"/>
        <v>0</v>
      </c>
      <c r="TZA81" s="321">
        <f t="shared" si="317"/>
        <v>0</v>
      </c>
      <c r="TZB81" s="321">
        <f t="shared" si="317"/>
        <v>0</v>
      </c>
      <c r="TZC81" s="321">
        <f t="shared" si="317"/>
        <v>0</v>
      </c>
      <c r="TZD81" s="321">
        <f t="shared" si="317"/>
        <v>0</v>
      </c>
      <c r="TZE81" s="321">
        <f t="shared" si="317"/>
        <v>0</v>
      </c>
      <c r="TZF81" s="321">
        <f t="shared" si="317"/>
        <v>0</v>
      </c>
      <c r="TZG81" s="321">
        <f t="shared" si="317"/>
        <v>0</v>
      </c>
      <c r="TZH81" s="321">
        <f t="shared" si="317"/>
        <v>0</v>
      </c>
      <c r="TZI81" s="321">
        <f t="shared" si="317"/>
        <v>0</v>
      </c>
      <c r="TZJ81" s="321">
        <f t="shared" si="317"/>
        <v>0</v>
      </c>
      <c r="TZK81" s="321">
        <f t="shared" si="317"/>
        <v>0</v>
      </c>
      <c r="TZL81" s="321">
        <f t="shared" si="317"/>
        <v>0</v>
      </c>
      <c r="TZM81" s="321">
        <f t="shared" si="317"/>
        <v>0</v>
      </c>
      <c r="TZN81" s="321">
        <f t="shared" si="317"/>
        <v>0</v>
      </c>
      <c r="TZO81" s="321">
        <f t="shared" si="317"/>
        <v>0</v>
      </c>
      <c r="TZP81" s="321">
        <f t="shared" si="317"/>
        <v>0</v>
      </c>
      <c r="TZQ81" s="321">
        <f t="shared" si="317"/>
        <v>0</v>
      </c>
      <c r="TZR81" s="321">
        <f t="shared" si="317"/>
        <v>0</v>
      </c>
      <c r="TZS81" s="321">
        <f t="shared" si="317"/>
        <v>0</v>
      </c>
      <c r="TZT81" s="321">
        <f t="shared" si="317"/>
        <v>0</v>
      </c>
      <c r="TZU81" s="321">
        <f t="shared" si="317"/>
        <v>0</v>
      </c>
      <c r="TZV81" s="321">
        <f t="shared" si="317"/>
        <v>0</v>
      </c>
      <c r="TZW81" s="321">
        <f t="shared" si="317"/>
        <v>0</v>
      </c>
      <c r="TZX81" s="321">
        <f t="shared" si="317"/>
        <v>0</v>
      </c>
      <c r="TZY81" s="321">
        <f t="shared" si="317"/>
        <v>0</v>
      </c>
      <c r="TZZ81" s="321">
        <f t="shared" si="317"/>
        <v>0</v>
      </c>
      <c r="UAA81" s="321">
        <f t="shared" si="317"/>
        <v>0</v>
      </c>
      <c r="UAB81" s="321">
        <f t="shared" si="317"/>
        <v>0</v>
      </c>
      <c r="UAC81" s="321">
        <f t="shared" si="317"/>
        <v>0</v>
      </c>
      <c r="UAD81" s="321">
        <f>UAC81*8.5%*12</f>
        <v>0</v>
      </c>
      <c r="UAE81" s="321">
        <f t="shared" si="318"/>
        <v>0</v>
      </c>
      <c r="UAF81" s="321">
        <f t="shared" si="318"/>
        <v>0</v>
      </c>
      <c r="UAG81" s="321">
        <f t="shared" si="318"/>
        <v>0</v>
      </c>
      <c r="UAH81" s="321">
        <f t="shared" si="318"/>
        <v>0</v>
      </c>
      <c r="UAI81" s="321">
        <f t="shared" si="318"/>
        <v>0</v>
      </c>
      <c r="UAJ81" s="321">
        <f t="shared" si="318"/>
        <v>0</v>
      </c>
      <c r="UAK81" s="321">
        <f t="shared" si="318"/>
        <v>0</v>
      </c>
      <c r="UAL81" s="321">
        <f t="shared" si="318"/>
        <v>0</v>
      </c>
      <c r="UAM81" s="321">
        <f t="shared" si="318"/>
        <v>0</v>
      </c>
      <c r="UAN81" s="321">
        <f t="shared" si="318"/>
        <v>0</v>
      </c>
      <c r="UAO81" s="321">
        <f t="shared" si="318"/>
        <v>0</v>
      </c>
      <c r="UAP81" s="321">
        <f t="shared" si="318"/>
        <v>0</v>
      </c>
      <c r="UAQ81" s="321">
        <f t="shared" si="318"/>
        <v>0</v>
      </c>
      <c r="UAR81" s="321">
        <f t="shared" si="318"/>
        <v>0</v>
      </c>
      <c r="UAS81" s="321">
        <f t="shared" si="318"/>
        <v>0</v>
      </c>
      <c r="UAT81" s="321">
        <f t="shared" si="318"/>
        <v>0</v>
      </c>
      <c r="UAU81" s="321">
        <f t="shared" si="318"/>
        <v>0</v>
      </c>
      <c r="UAV81" s="321">
        <f t="shared" si="318"/>
        <v>0</v>
      </c>
      <c r="UAW81" s="321">
        <f t="shared" si="318"/>
        <v>0</v>
      </c>
      <c r="UAX81" s="321">
        <f t="shared" si="318"/>
        <v>0</v>
      </c>
      <c r="UAY81" s="321">
        <f t="shared" si="318"/>
        <v>0</v>
      </c>
      <c r="UAZ81" s="321">
        <f t="shared" si="318"/>
        <v>0</v>
      </c>
      <c r="UBA81" s="321">
        <f t="shared" si="318"/>
        <v>0</v>
      </c>
      <c r="UBB81" s="321">
        <f t="shared" si="318"/>
        <v>0</v>
      </c>
      <c r="UBC81" s="321">
        <f t="shared" si="318"/>
        <v>0</v>
      </c>
      <c r="UBD81" s="321">
        <f t="shared" si="318"/>
        <v>0</v>
      </c>
      <c r="UBE81" s="321">
        <f t="shared" si="318"/>
        <v>0</v>
      </c>
      <c r="UBF81" s="321">
        <f t="shared" si="318"/>
        <v>0</v>
      </c>
      <c r="UBG81" s="321">
        <f t="shared" si="318"/>
        <v>0</v>
      </c>
      <c r="UBH81" s="321">
        <f t="shared" si="318"/>
        <v>0</v>
      </c>
      <c r="UBI81" s="321">
        <f t="shared" si="318"/>
        <v>0</v>
      </c>
      <c r="UBJ81" s="321">
        <f t="shared" si="318"/>
        <v>0</v>
      </c>
      <c r="UBK81" s="321">
        <f t="shared" si="318"/>
        <v>0</v>
      </c>
      <c r="UBL81" s="321">
        <f t="shared" si="318"/>
        <v>0</v>
      </c>
      <c r="UBM81" s="321">
        <f t="shared" si="318"/>
        <v>0</v>
      </c>
      <c r="UBN81" s="321">
        <f t="shared" si="318"/>
        <v>0</v>
      </c>
      <c r="UBO81" s="321">
        <f t="shared" si="318"/>
        <v>0</v>
      </c>
      <c r="UBP81" s="321">
        <f t="shared" si="318"/>
        <v>0</v>
      </c>
      <c r="UBQ81" s="321">
        <f t="shared" si="318"/>
        <v>0</v>
      </c>
      <c r="UBR81" s="321">
        <f t="shared" si="318"/>
        <v>0</v>
      </c>
      <c r="UBS81" s="321">
        <f t="shared" si="318"/>
        <v>0</v>
      </c>
      <c r="UBT81" s="321">
        <f t="shared" si="318"/>
        <v>0</v>
      </c>
      <c r="UBU81" s="321">
        <f t="shared" si="318"/>
        <v>0</v>
      </c>
      <c r="UBV81" s="321">
        <f t="shared" si="318"/>
        <v>0</v>
      </c>
      <c r="UBW81" s="321">
        <f t="shared" si="318"/>
        <v>0</v>
      </c>
      <c r="UBX81" s="321">
        <f t="shared" si="318"/>
        <v>0</v>
      </c>
      <c r="UBY81" s="321">
        <f t="shared" si="318"/>
        <v>0</v>
      </c>
      <c r="UBZ81" s="321">
        <f t="shared" si="318"/>
        <v>0</v>
      </c>
      <c r="UCA81" s="321">
        <f t="shared" si="318"/>
        <v>0</v>
      </c>
      <c r="UCB81" s="321">
        <f t="shared" si="318"/>
        <v>0</v>
      </c>
      <c r="UCC81" s="321">
        <f t="shared" si="318"/>
        <v>0</v>
      </c>
      <c r="UCD81" s="321">
        <f t="shared" si="318"/>
        <v>0</v>
      </c>
      <c r="UCE81" s="321">
        <f t="shared" si="318"/>
        <v>0</v>
      </c>
      <c r="UCF81" s="321">
        <f t="shared" si="318"/>
        <v>0</v>
      </c>
      <c r="UCG81" s="321">
        <f t="shared" si="318"/>
        <v>0</v>
      </c>
      <c r="UCH81" s="321">
        <f t="shared" si="318"/>
        <v>0</v>
      </c>
      <c r="UCI81" s="321">
        <f t="shared" si="318"/>
        <v>0</v>
      </c>
      <c r="UCJ81" s="321">
        <f t="shared" si="318"/>
        <v>0</v>
      </c>
      <c r="UCK81" s="321">
        <f t="shared" si="318"/>
        <v>0</v>
      </c>
      <c r="UCL81" s="321">
        <f t="shared" si="318"/>
        <v>0</v>
      </c>
      <c r="UCM81" s="321">
        <f t="shared" si="318"/>
        <v>0</v>
      </c>
      <c r="UCN81" s="321">
        <f t="shared" si="318"/>
        <v>0</v>
      </c>
      <c r="UCO81" s="321">
        <f t="shared" si="318"/>
        <v>0</v>
      </c>
      <c r="UCP81" s="321">
        <f>UCO81*8.5%*12</f>
        <v>0</v>
      </c>
      <c r="UCQ81" s="321">
        <f t="shared" si="319"/>
        <v>0</v>
      </c>
      <c r="UCR81" s="321">
        <f t="shared" si="319"/>
        <v>0</v>
      </c>
      <c r="UCS81" s="321">
        <f t="shared" si="319"/>
        <v>0</v>
      </c>
      <c r="UCT81" s="321">
        <f t="shared" si="319"/>
        <v>0</v>
      </c>
      <c r="UCU81" s="321">
        <f t="shared" si="319"/>
        <v>0</v>
      </c>
      <c r="UCV81" s="321">
        <f t="shared" si="319"/>
        <v>0</v>
      </c>
      <c r="UCW81" s="321">
        <f t="shared" si="319"/>
        <v>0</v>
      </c>
      <c r="UCX81" s="321">
        <f t="shared" si="319"/>
        <v>0</v>
      </c>
      <c r="UCY81" s="321">
        <f t="shared" si="319"/>
        <v>0</v>
      </c>
      <c r="UCZ81" s="321">
        <f t="shared" si="319"/>
        <v>0</v>
      </c>
      <c r="UDA81" s="321">
        <f t="shared" si="319"/>
        <v>0</v>
      </c>
      <c r="UDB81" s="321">
        <f t="shared" si="319"/>
        <v>0</v>
      </c>
      <c r="UDC81" s="321">
        <f t="shared" si="319"/>
        <v>0</v>
      </c>
      <c r="UDD81" s="321">
        <f t="shared" si="319"/>
        <v>0</v>
      </c>
      <c r="UDE81" s="321">
        <f t="shared" si="319"/>
        <v>0</v>
      </c>
      <c r="UDF81" s="321">
        <f t="shared" si="319"/>
        <v>0</v>
      </c>
      <c r="UDG81" s="321">
        <f t="shared" si="319"/>
        <v>0</v>
      </c>
      <c r="UDH81" s="321">
        <f t="shared" si="319"/>
        <v>0</v>
      </c>
      <c r="UDI81" s="321">
        <f t="shared" si="319"/>
        <v>0</v>
      </c>
      <c r="UDJ81" s="321">
        <f t="shared" si="319"/>
        <v>0</v>
      </c>
      <c r="UDK81" s="321">
        <f t="shared" si="319"/>
        <v>0</v>
      </c>
      <c r="UDL81" s="321">
        <f t="shared" si="319"/>
        <v>0</v>
      </c>
      <c r="UDM81" s="321">
        <f t="shared" si="319"/>
        <v>0</v>
      </c>
      <c r="UDN81" s="321">
        <f t="shared" si="319"/>
        <v>0</v>
      </c>
      <c r="UDO81" s="321">
        <f t="shared" si="319"/>
        <v>0</v>
      </c>
      <c r="UDP81" s="321">
        <f t="shared" si="319"/>
        <v>0</v>
      </c>
      <c r="UDQ81" s="321">
        <f t="shared" si="319"/>
        <v>0</v>
      </c>
      <c r="UDR81" s="321">
        <f t="shared" si="319"/>
        <v>0</v>
      </c>
      <c r="UDS81" s="321">
        <f t="shared" si="319"/>
        <v>0</v>
      </c>
      <c r="UDT81" s="321">
        <f t="shared" si="319"/>
        <v>0</v>
      </c>
      <c r="UDU81" s="321">
        <f t="shared" si="319"/>
        <v>0</v>
      </c>
      <c r="UDV81" s="321">
        <f t="shared" si="319"/>
        <v>0</v>
      </c>
      <c r="UDW81" s="321">
        <f t="shared" si="319"/>
        <v>0</v>
      </c>
      <c r="UDX81" s="321">
        <f t="shared" si="319"/>
        <v>0</v>
      </c>
      <c r="UDY81" s="321">
        <f t="shared" si="319"/>
        <v>0</v>
      </c>
      <c r="UDZ81" s="321">
        <f t="shared" si="319"/>
        <v>0</v>
      </c>
      <c r="UEA81" s="321">
        <f t="shared" si="319"/>
        <v>0</v>
      </c>
      <c r="UEB81" s="321">
        <f t="shared" si="319"/>
        <v>0</v>
      </c>
      <c r="UEC81" s="321">
        <f t="shared" si="319"/>
        <v>0</v>
      </c>
      <c r="UED81" s="321">
        <f t="shared" si="319"/>
        <v>0</v>
      </c>
      <c r="UEE81" s="321">
        <f t="shared" si="319"/>
        <v>0</v>
      </c>
      <c r="UEF81" s="321">
        <f t="shared" si="319"/>
        <v>0</v>
      </c>
      <c r="UEG81" s="321">
        <f t="shared" si="319"/>
        <v>0</v>
      </c>
      <c r="UEH81" s="321">
        <f t="shared" si="319"/>
        <v>0</v>
      </c>
      <c r="UEI81" s="321">
        <f t="shared" si="319"/>
        <v>0</v>
      </c>
      <c r="UEJ81" s="321">
        <f t="shared" si="319"/>
        <v>0</v>
      </c>
      <c r="UEK81" s="321">
        <f t="shared" si="319"/>
        <v>0</v>
      </c>
      <c r="UEL81" s="321">
        <f t="shared" si="319"/>
        <v>0</v>
      </c>
      <c r="UEM81" s="321">
        <f t="shared" si="319"/>
        <v>0</v>
      </c>
      <c r="UEN81" s="321">
        <f t="shared" si="319"/>
        <v>0</v>
      </c>
      <c r="UEO81" s="321">
        <f t="shared" si="319"/>
        <v>0</v>
      </c>
      <c r="UEP81" s="321">
        <f t="shared" si="319"/>
        <v>0</v>
      </c>
      <c r="UEQ81" s="321">
        <f t="shared" si="319"/>
        <v>0</v>
      </c>
      <c r="UER81" s="321">
        <f t="shared" si="319"/>
        <v>0</v>
      </c>
      <c r="UES81" s="321">
        <f t="shared" si="319"/>
        <v>0</v>
      </c>
      <c r="UET81" s="321">
        <f t="shared" si="319"/>
        <v>0</v>
      </c>
      <c r="UEU81" s="321">
        <f t="shared" si="319"/>
        <v>0</v>
      </c>
      <c r="UEV81" s="321">
        <f t="shared" si="319"/>
        <v>0</v>
      </c>
      <c r="UEW81" s="321">
        <f t="shared" si="319"/>
        <v>0</v>
      </c>
      <c r="UEX81" s="321">
        <f t="shared" si="319"/>
        <v>0</v>
      </c>
      <c r="UEY81" s="321">
        <f t="shared" si="319"/>
        <v>0</v>
      </c>
      <c r="UEZ81" s="321">
        <f t="shared" si="319"/>
        <v>0</v>
      </c>
      <c r="UFA81" s="321">
        <f t="shared" si="319"/>
        <v>0</v>
      </c>
      <c r="UFB81" s="321">
        <f>UFA81*8.5%*12</f>
        <v>0</v>
      </c>
      <c r="UFC81" s="321">
        <f t="shared" si="320"/>
        <v>0</v>
      </c>
      <c r="UFD81" s="321">
        <f t="shared" si="320"/>
        <v>0</v>
      </c>
      <c r="UFE81" s="321">
        <f t="shared" si="320"/>
        <v>0</v>
      </c>
      <c r="UFF81" s="321">
        <f t="shared" si="320"/>
        <v>0</v>
      </c>
      <c r="UFG81" s="321">
        <f t="shared" si="320"/>
        <v>0</v>
      </c>
      <c r="UFH81" s="321">
        <f t="shared" si="320"/>
        <v>0</v>
      </c>
      <c r="UFI81" s="321">
        <f t="shared" si="320"/>
        <v>0</v>
      </c>
      <c r="UFJ81" s="321">
        <f t="shared" si="320"/>
        <v>0</v>
      </c>
      <c r="UFK81" s="321">
        <f t="shared" si="320"/>
        <v>0</v>
      </c>
      <c r="UFL81" s="321">
        <f t="shared" si="320"/>
        <v>0</v>
      </c>
      <c r="UFM81" s="321">
        <f t="shared" si="320"/>
        <v>0</v>
      </c>
      <c r="UFN81" s="321">
        <f t="shared" si="320"/>
        <v>0</v>
      </c>
      <c r="UFO81" s="321">
        <f t="shared" si="320"/>
        <v>0</v>
      </c>
      <c r="UFP81" s="321">
        <f t="shared" si="320"/>
        <v>0</v>
      </c>
      <c r="UFQ81" s="321">
        <f t="shared" si="320"/>
        <v>0</v>
      </c>
      <c r="UFR81" s="321">
        <f t="shared" si="320"/>
        <v>0</v>
      </c>
      <c r="UFS81" s="321">
        <f t="shared" si="320"/>
        <v>0</v>
      </c>
      <c r="UFT81" s="321">
        <f t="shared" si="320"/>
        <v>0</v>
      </c>
      <c r="UFU81" s="321">
        <f t="shared" si="320"/>
        <v>0</v>
      </c>
      <c r="UFV81" s="321">
        <f t="shared" si="320"/>
        <v>0</v>
      </c>
      <c r="UFW81" s="321">
        <f t="shared" si="320"/>
        <v>0</v>
      </c>
      <c r="UFX81" s="321">
        <f t="shared" si="320"/>
        <v>0</v>
      </c>
      <c r="UFY81" s="321">
        <f t="shared" si="320"/>
        <v>0</v>
      </c>
      <c r="UFZ81" s="321">
        <f t="shared" si="320"/>
        <v>0</v>
      </c>
      <c r="UGA81" s="321">
        <f t="shared" si="320"/>
        <v>0</v>
      </c>
      <c r="UGB81" s="321">
        <f t="shared" si="320"/>
        <v>0</v>
      </c>
      <c r="UGC81" s="321">
        <f t="shared" si="320"/>
        <v>0</v>
      </c>
      <c r="UGD81" s="321">
        <f t="shared" si="320"/>
        <v>0</v>
      </c>
      <c r="UGE81" s="321">
        <f t="shared" si="320"/>
        <v>0</v>
      </c>
      <c r="UGF81" s="321">
        <f t="shared" si="320"/>
        <v>0</v>
      </c>
      <c r="UGG81" s="321">
        <f t="shared" si="320"/>
        <v>0</v>
      </c>
      <c r="UGH81" s="321">
        <f t="shared" si="320"/>
        <v>0</v>
      </c>
      <c r="UGI81" s="321">
        <f t="shared" si="320"/>
        <v>0</v>
      </c>
      <c r="UGJ81" s="321">
        <f t="shared" si="320"/>
        <v>0</v>
      </c>
      <c r="UGK81" s="321">
        <f t="shared" si="320"/>
        <v>0</v>
      </c>
      <c r="UGL81" s="321">
        <f t="shared" si="320"/>
        <v>0</v>
      </c>
      <c r="UGM81" s="321">
        <f t="shared" si="320"/>
        <v>0</v>
      </c>
      <c r="UGN81" s="321">
        <f t="shared" si="320"/>
        <v>0</v>
      </c>
      <c r="UGO81" s="321">
        <f t="shared" si="320"/>
        <v>0</v>
      </c>
      <c r="UGP81" s="321">
        <f t="shared" si="320"/>
        <v>0</v>
      </c>
      <c r="UGQ81" s="321">
        <f t="shared" si="320"/>
        <v>0</v>
      </c>
      <c r="UGR81" s="321">
        <f t="shared" si="320"/>
        <v>0</v>
      </c>
      <c r="UGS81" s="321">
        <f t="shared" si="320"/>
        <v>0</v>
      </c>
      <c r="UGT81" s="321">
        <f t="shared" si="320"/>
        <v>0</v>
      </c>
      <c r="UGU81" s="321">
        <f t="shared" si="320"/>
        <v>0</v>
      </c>
      <c r="UGV81" s="321">
        <f t="shared" si="320"/>
        <v>0</v>
      </c>
      <c r="UGW81" s="321">
        <f t="shared" si="320"/>
        <v>0</v>
      </c>
      <c r="UGX81" s="321">
        <f t="shared" si="320"/>
        <v>0</v>
      </c>
      <c r="UGY81" s="321">
        <f t="shared" si="320"/>
        <v>0</v>
      </c>
      <c r="UGZ81" s="321">
        <f t="shared" si="320"/>
        <v>0</v>
      </c>
      <c r="UHA81" s="321">
        <f t="shared" si="320"/>
        <v>0</v>
      </c>
      <c r="UHB81" s="321">
        <f t="shared" si="320"/>
        <v>0</v>
      </c>
      <c r="UHC81" s="321">
        <f t="shared" si="320"/>
        <v>0</v>
      </c>
      <c r="UHD81" s="321">
        <f t="shared" si="320"/>
        <v>0</v>
      </c>
      <c r="UHE81" s="321">
        <f t="shared" si="320"/>
        <v>0</v>
      </c>
      <c r="UHF81" s="321">
        <f t="shared" si="320"/>
        <v>0</v>
      </c>
      <c r="UHG81" s="321">
        <f t="shared" si="320"/>
        <v>0</v>
      </c>
      <c r="UHH81" s="321">
        <f t="shared" si="320"/>
        <v>0</v>
      </c>
      <c r="UHI81" s="321">
        <f t="shared" si="320"/>
        <v>0</v>
      </c>
      <c r="UHJ81" s="321">
        <f t="shared" si="320"/>
        <v>0</v>
      </c>
      <c r="UHK81" s="321">
        <f t="shared" si="320"/>
        <v>0</v>
      </c>
      <c r="UHL81" s="321">
        <f t="shared" si="320"/>
        <v>0</v>
      </c>
      <c r="UHM81" s="321">
        <f t="shared" si="320"/>
        <v>0</v>
      </c>
      <c r="UHN81" s="321">
        <f>UHM81*8.5%*12</f>
        <v>0</v>
      </c>
      <c r="UHO81" s="321">
        <f t="shared" si="321"/>
        <v>0</v>
      </c>
      <c r="UHP81" s="321">
        <f t="shared" si="321"/>
        <v>0</v>
      </c>
      <c r="UHQ81" s="321">
        <f t="shared" si="321"/>
        <v>0</v>
      </c>
      <c r="UHR81" s="321">
        <f t="shared" si="321"/>
        <v>0</v>
      </c>
      <c r="UHS81" s="321">
        <f t="shared" si="321"/>
        <v>0</v>
      </c>
      <c r="UHT81" s="321">
        <f t="shared" si="321"/>
        <v>0</v>
      </c>
      <c r="UHU81" s="321">
        <f t="shared" si="321"/>
        <v>0</v>
      </c>
      <c r="UHV81" s="321">
        <f t="shared" si="321"/>
        <v>0</v>
      </c>
      <c r="UHW81" s="321">
        <f t="shared" si="321"/>
        <v>0</v>
      </c>
      <c r="UHX81" s="321">
        <f t="shared" si="321"/>
        <v>0</v>
      </c>
      <c r="UHY81" s="321">
        <f t="shared" si="321"/>
        <v>0</v>
      </c>
      <c r="UHZ81" s="321">
        <f t="shared" si="321"/>
        <v>0</v>
      </c>
      <c r="UIA81" s="321">
        <f t="shared" si="321"/>
        <v>0</v>
      </c>
      <c r="UIB81" s="321">
        <f t="shared" si="321"/>
        <v>0</v>
      </c>
      <c r="UIC81" s="321">
        <f t="shared" si="321"/>
        <v>0</v>
      </c>
      <c r="UID81" s="321">
        <f t="shared" si="321"/>
        <v>0</v>
      </c>
      <c r="UIE81" s="321">
        <f t="shared" si="321"/>
        <v>0</v>
      </c>
      <c r="UIF81" s="321">
        <f t="shared" si="321"/>
        <v>0</v>
      </c>
      <c r="UIG81" s="321">
        <f t="shared" si="321"/>
        <v>0</v>
      </c>
      <c r="UIH81" s="321">
        <f t="shared" si="321"/>
        <v>0</v>
      </c>
      <c r="UII81" s="321">
        <f t="shared" si="321"/>
        <v>0</v>
      </c>
      <c r="UIJ81" s="321">
        <f t="shared" si="321"/>
        <v>0</v>
      </c>
      <c r="UIK81" s="321">
        <f t="shared" si="321"/>
        <v>0</v>
      </c>
      <c r="UIL81" s="321">
        <f t="shared" si="321"/>
        <v>0</v>
      </c>
      <c r="UIM81" s="321">
        <f t="shared" si="321"/>
        <v>0</v>
      </c>
      <c r="UIN81" s="321">
        <f t="shared" si="321"/>
        <v>0</v>
      </c>
      <c r="UIO81" s="321">
        <f t="shared" si="321"/>
        <v>0</v>
      </c>
      <c r="UIP81" s="321">
        <f t="shared" si="321"/>
        <v>0</v>
      </c>
      <c r="UIQ81" s="321">
        <f t="shared" si="321"/>
        <v>0</v>
      </c>
      <c r="UIR81" s="321">
        <f t="shared" si="321"/>
        <v>0</v>
      </c>
      <c r="UIS81" s="321">
        <f t="shared" si="321"/>
        <v>0</v>
      </c>
      <c r="UIT81" s="321">
        <f t="shared" si="321"/>
        <v>0</v>
      </c>
      <c r="UIU81" s="321">
        <f t="shared" si="321"/>
        <v>0</v>
      </c>
      <c r="UIV81" s="321">
        <f t="shared" si="321"/>
        <v>0</v>
      </c>
      <c r="UIW81" s="321">
        <f t="shared" si="321"/>
        <v>0</v>
      </c>
      <c r="UIX81" s="321">
        <f t="shared" si="321"/>
        <v>0</v>
      </c>
      <c r="UIY81" s="321">
        <f t="shared" si="321"/>
        <v>0</v>
      </c>
      <c r="UIZ81" s="321">
        <f t="shared" si="321"/>
        <v>0</v>
      </c>
      <c r="UJA81" s="321">
        <f t="shared" si="321"/>
        <v>0</v>
      </c>
      <c r="UJB81" s="321">
        <f t="shared" si="321"/>
        <v>0</v>
      </c>
      <c r="UJC81" s="321">
        <f t="shared" si="321"/>
        <v>0</v>
      </c>
      <c r="UJD81" s="321">
        <f t="shared" si="321"/>
        <v>0</v>
      </c>
      <c r="UJE81" s="321">
        <f t="shared" si="321"/>
        <v>0</v>
      </c>
      <c r="UJF81" s="321">
        <f t="shared" si="321"/>
        <v>0</v>
      </c>
      <c r="UJG81" s="321">
        <f t="shared" si="321"/>
        <v>0</v>
      </c>
      <c r="UJH81" s="321">
        <f t="shared" si="321"/>
        <v>0</v>
      </c>
      <c r="UJI81" s="321">
        <f t="shared" si="321"/>
        <v>0</v>
      </c>
      <c r="UJJ81" s="321">
        <f t="shared" si="321"/>
        <v>0</v>
      </c>
      <c r="UJK81" s="321">
        <f t="shared" si="321"/>
        <v>0</v>
      </c>
      <c r="UJL81" s="321">
        <f t="shared" si="321"/>
        <v>0</v>
      </c>
      <c r="UJM81" s="321">
        <f t="shared" si="321"/>
        <v>0</v>
      </c>
      <c r="UJN81" s="321">
        <f t="shared" si="321"/>
        <v>0</v>
      </c>
      <c r="UJO81" s="321">
        <f t="shared" si="321"/>
        <v>0</v>
      </c>
      <c r="UJP81" s="321">
        <f t="shared" si="321"/>
        <v>0</v>
      </c>
      <c r="UJQ81" s="321">
        <f t="shared" si="321"/>
        <v>0</v>
      </c>
      <c r="UJR81" s="321">
        <f t="shared" si="321"/>
        <v>0</v>
      </c>
      <c r="UJS81" s="321">
        <f t="shared" si="321"/>
        <v>0</v>
      </c>
      <c r="UJT81" s="321">
        <f t="shared" si="321"/>
        <v>0</v>
      </c>
      <c r="UJU81" s="321">
        <f t="shared" si="321"/>
        <v>0</v>
      </c>
      <c r="UJV81" s="321">
        <f t="shared" si="321"/>
        <v>0</v>
      </c>
      <c r="UJW81" s="321">
        <f t="shared" si="321"/>
        <v>0</v>
      </c>
      <c r="UJX81" s="321">
        <f t="shared" si="321"/>
        <v>0</v>
      </c>
      <c r="UJY81" s="321">
        <f t="shared" si="321"/>
        <v>0</v>
      </c>
      <c r="UJZ81" s="321">
        <f>UJY81*8.5%*12</f>
        <v>0</v>
      </c>
      <c r="UKA81" s="321">
        <f t="shared" si="322"/>
        <v>0</v>
      </c>
      <c r="UKB81" s="321">
        <f t="shared" si="322"/>
        <v>0</v>
      </c>
      <c r="UKC81" s="321">
        <f t="shared" si="322"/>
        <v>0</v>
      </c>
      <c r="UKD81" s="321">
        <f t="shared" si="322"/>
        <v>0</v>
      </c>
      <c r="UKE81" s="321">
        <f t="shared" si="322"/>
        <v>0</v>
      </c>
      <c r="UKF81" s="321">
        <f t="shared" si="322"/>
        <v>0</v>
      </c>
      <c r="UKG81" s="321">
        <f t="shared" si="322"/>
        <v>0</v>
      </c>
      <c r="UKH81" s="321">
        <f t="shared" si="322"/>
        <v>0</v>
      </c>
      <c r="UKI81" s="321">
        <f t="shared" si="322"/>
        <v>0</v>
      </c>
      <c r="UKJ81" s="321">
        <f t="shared" si="322"/>
        <v>0</v>
      </c>
      <c r="UKK81" s="321">
        <f t="shared" si="322"/>
        <v>0</v>
      </c>
      <c r="UKL81" s="321">
        <f t="shared" si="322"/>
        <v>0</v>
      </c>
      <c r="UKM81" s="321">
        <f t="shared" si="322"/>
        <v>0</v>
      </c>
      <c r="UKN81" s="321">
        <f t="shared" si="322"/>
        <v>0</v>
      </c>
      <c r="UKO81" s="321">
        <f t="shared" si="322"/>
        <v>0</v>
      </c>
      <c r="UKP81" s="321">
        <f t="shared" si="322"/>
        <v>0</v>
      </c>
      <c r="UKQ81" s="321">
        <f t="shared" si="322"/>
        <v>0</v>
      </c>
      <c r="UKR81" s="321">
        <f t="shared" si="322"/>
        <v>0</v>
      </c>
      <c r="UKS81" s="321">
        <f t="shared" si="322"/>
        <v>0</v>
      </c>
      <c r="UKT81" s="321">
        <f t="shared" si="322"/>
        <v>0</v>
      </c>
      <c r="UKU81" s="321">
        <f t="shared" si="322"/>
        <v>0</v>
      </c>
      <c r="UKV81" s="321">
        <f t="shared" si="322"/>
        <v>0</v>
      </c>
      <c r="UKW81" s="321">
        <f t="shared" si="322"/>
        <v>0</v>
      </c>
      <c r="UKX81" s="321">
        <f t="shared" si="322"/>
        <v>0</v>
      </c>
      <c r="UKY81" s="321">
        <f t="shared" si="322"/>
        <v>0</v>
      </c>
      <c r="UKZ81" s="321">
        <f t="shared" si="322"/>
        <v>0</v>
      </c>
      <c r="ULA81" s="321">
        <f t="shared" si="322"/>
        <v>0</v>
      </c>
      <c r="ULB81" s="321">
        <f t="shared" si="322"/>
        <v>0</v>
      </c>
      <c r="ULC81" s="321">
        <f t="shared" si="322"/>
        <v>0</v>
      </c>
      <c r="ULD81" s="321">
        <f t="shared" si="322"/>
        <v>0</v>
      </c>
      <c r="ULE81" s="321">
        <f t="shared" si="322"/>
        <v>0</v>
      </c>
      <c r="ULF81" s="321">
        <f t="shared" si="322"/>
        <v>0</v>
      </c>
      <c r="ULG81" s="321">
        <f t="shared" si="322"/>
        <v>0</v>
      </c>
      <c r="ULH81" s="321">
        <f t="shared" si="322"/>
        <v>0</v>
      </c>
      <c r="ULI81" s="321">
        <f t="shared" si="322"/>
        <v>0</v>
      </c>
      <c r="ULJ81" s="321">
        <f t="shared" si="322"/>
        <v>0</v>
      </c>
      <c r="ULK81" s="321">
        <f t="shared" si="322"/>
        <v>0</v>
      </c>
      <c r="ULL81" s="321">
        <f t="shared" si="322"/>
        <v>0</v>
      </c>
      <c r="ULM81" s="321">
        <f t="shared" si="322"/>
        <v>0</v>
      </c>
      <c r="ULN81" s="321">
        <f t="shared" si="322"/>
        <v>0</v>
      </c>
      <c r="ULO81" s="321">
        <f t="shared" si="322"/>
        <v>0</v>
      </c>
      <c r="ULP81" s="321">
        <f t="shared" si="322"/>
        <v>0</v>
      </c>
      <c r="ULQ81" s="321">
        <f t="shared" si="322"/>
        <v>0</v>
      </c>
      <c r="ULR81" s="321">
        <f t="shared" si="322"/>
        <v>0</v>
      </c>
      <c r="ULS81" s="321">
        <f t="shared" si="322"/>
        <v>0</v>
      </c>
      <c r="ULT81" s="321">
        <f t="shared" si="322"/>
        <v>0</v>
      </c>
      <c r="ULU81" s="321">
        <f t="shared" si="322"/>
        <v>0</v>
      </c>
      <c r="ULV81" s="321">
        <f t="shared" si="322"/>
        <v>0</v>
      </c>
      <c r="ULW81" s="321">
        <f t="shared" si="322"/>
        <v>0</v>
      </c>
      <c r="ULX81" s="321">
        <f t="shared" si="322"/>
        <v>0</v>
      </c>
      <c r="ULY81" s="321">
        <f t="shared" si="322"/>
        <v>0</v>
      </c>
      <c r="ULZ81" s="321">
        <f t="shared" si="322"/>
        <v>0</v>
      </c>
      <c r="UMA81" s="321">
        <f t="shared" si="322"/>
        <v>0</v>
      </c>
      <c r="UMB81" s="321">
        <f t="shared" si="322"/>
        <v>0</v>
      </c>
      <c r="UMC81" s="321">
        <f t="shared" si="322"/>
        <v>0</v>
      </c>
      <c r="UMD81" s="321">
        <f t="shared" si="322"/>
        <v>0</v>
      </c>
      <c r="UME81" s="321">
        <f t="shared" si="322"/>
        <v>0</v>
      </c>
      <c r="UMF81" s="321">
        <f t="shared" si="322"/>
        <v>0</v>
      </c>
      <c r="UMG81" s="321">
        <f t="shared" si="322"/>
        <v>0</v>
      </c>
      <c r="UMH81" s="321">
        <f t="shared" si="322"/>
        <v>0</v>
      </c>
      <c r="UMI81" s="321">
        <f t="shared" si="322"/>
        <v>0</v>
      </c>
      <c r="UMJ81" s="321">
        <f t="shared" si="322"/>
        <v>0</v>
      </c>
      <c r="UMK81" s="321">
        <f t="shared" si="322"/>
        <v>0</v>
      </c>
      <c r="UML81" s="321">
        <f>UMK81*8.5%*12</f>
        <v>0</v>
      </c>
      <c r="UMM81" s="321">
        <f t="shared" si="323"/>
        <v>0</v>
      </c>
      <c r="UMN81" s="321">
        <f t="shared" si="323"/>
        <v>0</v>
      </c>
      <c r="UMO81" s="321">
        <f t="shared" si="323"/>
        <v>0</v>
      </c>
      <c r="UMP81" s="321">
        <f t="shared" si="323"/>
        <v>0</v>
      </c>
      <c r="UMQ81" s="321">
        <f t="shared" si="323"/>
        <v>0</v>
      </c>
      <c r="UMR81" s="321">
        <f t="shared" si="323"/>
        <v>0</v>
      </c>
      <c r="UMS81" s="321">
        <f t="shared" si="323"/>
        <v>0</v>
      </c>
      <c r="UMT81" s="321">
        <f t="shared" si="323"/>
        <v>0</v>
      </c>
      <c r="UMU81" s="321">
        <f t="shared" si="323"/>
        <v>0</v>
      </c>
      <c r="UMV81" s="321">
        <f t="shared" si="323"/>
        <v>0</v>
      </c>
      <c r="UMW81" s="321">
        <f t="shared" si="323"/>
        <v>0</v>
      </c>
      <c r="UMX81" s="321">
        <f t="shared" si="323"/>
        <v>0</v>
      </c>
      <c r="UMY81" s="321">
        <f t="shared" si="323"/>
        <v>0</v>
      </c>
      <c r="UMZ81" s="321">
        <f t="shared" si="323"/>
        <v>0</v>
      </c>
      <c r="UNA81" s="321">
        <f t="shared" si="323"/>
        <v>0</v>
      </c>
      <c r="UNB81" s="321">
        <f t="shared" si="323"/>
        <v>0</v>
      </c>
      <c r="UNC81" s="321">
        <f t="shared" si="323"/>
        <v>0</v>
      </c>
      <c r="UND81" s="321">
        <f t="shared" si="323"/>
        <v>0</v>
      </c>
      <c r="UNE81" s="321">
        <f t="shared" si="323"/>
        <v>0</v>
      </c>
      <c r="UNF81" s="321">
        <f t="shared" si="323"/>
        <v>0</v>
      </c>
      <c r="UNG81" s="321">
        <f t="shared" si="323"/>
        <v>0</v>
      </c>
      <c r="UNH81" s="321">
        <f t="shared" si="323"/>
        <v>0</v>
      </c>
      <c r="UNI81" s="321">
        <f t="shared" si="323"/>
        <v>0</v>
      </c>
      <c r="UNJ81" s="321">
        <f t="shared" si="323"/>
        <v>0</v>
      </c>
      <c r="UNK81" s="321">
        <f t="shared" si="323"/>
        <v>0</v>
      </c>
      <c r="UNL81" s="321">
        <f t="shared" si="323"/>
        <v>0</v>
      </c>
      <c r="UNM81" s="321">
        <f t="shared" si="323"/>
        <v>0</v>
      </c>
      <c r="UNN81" s="321">
        <f t="shared" si="323"/>
        <v>0</v>
      </c>
      <c r="UNO81" s="321">
        <f t="shared" si="323"/>
        <v>0</v>
      </c>
      <c r="UNP81" s="321">
        <f t="shared" si="323"/>
        <v>0</v>
      </c>
      <c r="UNQ81" s="321">
        <f t="shared" si="323"/>
        <v>0</v>
      </c>
      <c r="UNR81" s="321">
        <f t="shared" si="323"/>
        <v>0</v>
      </c>
      <c r="UNS81" s="321">
        <f t="shared" si="323"/>
        <v>0</v>
      </c>
      <c r="UNT81" s="321">
        <f t="shared" si="323"/>
        <v>0</v>
      </c>
      <c r="UNU81" s="321">
        <f t="shared" si="323"/>
        <v>0</v>
      </c>
      <c r="UNV81" s="321">
        <f t="shared" si="323"/>
        <v>0</v>
      </c>
      <c r="UNW81" s="321">
        <f t="shared" si="323"/>
        <v>0</v>
      </c>
      <c r="UNX81" s="321">
        <f t="shared" si="323"/>
        <v>0</v>
      </c>
      <c r="UNY81" s="321">
        <f t="shared" si="323"/>
        <v>0</v>
      </c>
      <c r="UNZ81" s="321">
        <f t="shared" si="323"/>
        <v>0</v>
      </c>
      <c r="UOA81" s="321">
        <f t="shared" si="323"/>
        <v>0</v>
      </c>
      <c r="UOB81" s="321">
        <f t="shared" si="323"/>
        <v>0</v>
      </c>
      <c r="UOC81" s="321">
        <f t="shared" si="323"/>
        <v>0</v>
      </c>
      <c r="UOD81" s="321">
        <f t="shared" si="323"/>
        <v>0</v>
      </c>
      <c r="UOE81" s="321">
        <f t="shared" si="323"/>
        <v>0</v>
      </c>
      <c r="UOF81" s="321">
        <f t="shared" si="323"/>
        <v>0</v>
      </c>
      <c r="UOG81" s="321">
        <f t="shared" si="323"/>
        <v>0</v>
      </c>
      <c r="UOH81" s="321">
        <f t="shared" si="323"/>
        <v>0</v>
      </c>
      <c r="UOI81" s="321">
        <f t="shared" si="323"/>
        <v>0</v>
      </c>
      <c r="UOJ81" s="321">
        <f t="shared" si="323"/>
        <v>0</v>
      </c>
      <c r="UOK81" s="321">
        <f t="shared" si="323"/>
        <v>0</v>
      </c>
      <c r="UOL81" s="321">
        <f t="shared" si="323"/>
        <v>0</v>
      </c>
      <c r="UOM81" s="321">
        <f t="shared" si="323"/>
        <v>0</v>
      </c>
      <c r="UON81" s="321">
        <f t="shared" si="323"/>
        <v>0</v>
      </c>
      <c r="UOO81" s="321">
        <f t="shared" si="323"/>
        <v>0</v>
      </c>
      <c r="UOP81" s="321">
        <f t="shared" si="323"/>
        <v>0</v>
      </c>
      <c r="UOQ81" s="321">
        <f t="shared" si="323"/>
        <v>0</v>
      </c>
      <c r="UOR81" s="321">
        <f t="shared" si="323"/>
        <v>0</v>
      </c>
      <c r="UOS81" s="321">
        <f t="shared" si="323"/>
        <v>0</v>
      </c>
      <c r="UOT81" s="321">
        <f t="shared" si="323"/>
        <v>0</v>
      </c>
      <c r="UOU81" s="321">
        <f t="shared" si="323"/>
        <v>0</v>
      </c>
      <c r="UOV81" s="321">
        <f t="shared" si="323"/>
        <v>0</v>
      </c>
      <c r="UOW81" s="321">
        <f t="shared" si="323"/>
        <v>0</v>
      </c>
      <c r="UOX81" s="321">
        <f>UOW81*8.5%*12</f>
        <v>0</v>
      </c>
      <c r="UOY81" s="321">
        <f t="shared" si="324"/>
        <v>0</v>
      </c>
      <c r="UOZ81" s="321">
        <f t="shared" si="324"/>
        <v>0</v>
      </c>
      <c r="UPA81" s="321">
        <f t="shared" si="324"/>
        <v>0</v>
      </c>
      <c r="UPB81" s="321">
        <f t="shared" si="324"/>
        <v>0</v>
      </c>
      <c r="UPC81" s="321">
        <f t="shared" si="324"/>
        <v>0</v>
      </c>
      <c r="UPD81" s="321">
        <f t="shared" si="324"/>
        <v>0</v>
      </c>
      <c r="UPE81" s="321">
        <f t="shared" si="324"/>
        <v>0</v>
      </c>
      <c r="UPF81" s="321">
        <f t="shared" si="324"/>
        <v>0</v>
      </c>
      <c r="UPG81" s="321">
        <f t="shared" si="324"/>
        <v>0</v>
      </c>
      <c r="UPH81" s="321">
        <f t="shared" si="324"/>
        <v>0</v>
      </c>
      <c r="UPI81" s="321">
        <f t="shared" si="324"/>
        <v>0</v>
      </c>
      <c r="UPJ81" s="321">
        <f t="shared" si="324"/>
        <v>0</v>
      </c>
      <c r="UPK81" s="321">
        <f t="shared" si="324"/>
        <v>0</v>
      </c>
      <c r="UPL81" s="321">
        <f t="shared" si="324"/>
        <v>0</v>
      </c>
      <c r="UPM81" s="321">
        <f t="shared" si="324"/>
        <v>0</v>
      </c>
      <c r="UPN81" s="321">
        <f t="shared" si="324"/>
        <v>0</v>
      </c>
      <c r="UPO81" s="321">
        <f t="shared" si="324"/>
        <v>0</v>
      </c>
      <c r="UPP81" s="321">
        <f t="shared" si="324"/>
        <v>0</v>
      </c>
      <c r="UPQ81" s="321">
        <f t="shared" si="324"/>
        <v>0</v>
      </c>
      <c r="UPR81" s="321">
        <f t="shared" si="324"/>
        <v>0</v>
      </c>
      <c r="UPS81" s="321">
        <f t="shared" si="324"/>
        <v>0</v>
      </c>
      <c r="UPT81" s="321">
        <f t="shared" si="324"/>
        <v>0</v>
      </c>
      <c r="UPU81" s="321">
        <f t="shared" si="324"/>
        <v>0</v>
      </c>
      <c r="UPV81" s="321">
        <f t="shared" si="324"/>
        <v>0</v>
      </c>
      <c r="UPW81" s="321">
        <f t="shared" si="324"/>
        <v>0</v>
      </c>
      <c r="UPX81" s="321">
        <f t="shared" si="324"/>
        <v>0</v>
      </c>
      <c r="UPY81" s="321">
        <f t="shared" si="324"/>
        <v>0</v>
      </c>
      <c r="UPZ81" s="321">
        <f t="shared" si="324"/>
        <v>0</v>
      </c>
      <c r="UQA81" s="321">
        <f t="shared" si="324"/>
        <v>0</v>
      </c>
      <c r="UQB81" s="321">
        <f t="shared" si="324"/>
        <v>0</v>
      </c>
      <c r="UQC81" s="321">
        <f t="shared" si="324"/>
        <v>0</v>
      </c>
      <c r="UQD81" s="321">
        <f t="shared" si="324"/>
        <v>0</v>
      </c>
      <c r="UQE81" s="321">
        <f t="shared" si="324"/>
        <v>0</v>
      </c>
      <c r="UQF81" s="321">
        <f t="shared" si="324"/>
        <v>0</v>
      </c>
      <c r="UQG81" s="321">
        <f t="shared" si="324"/>
        <v>0</v>
      </c>
      <c r="UQH81" s="321">
        <f t="shared" si="324"/>
        <v>0</v>
      </c>
      <c r="UQI81" s="321">
        <f t="shared" si="324"/>
        <v>0</v>
      </c>
      <c r="UQJ81" s="321">
        <f t="shared" si="324"/>
        <v>0</v>
      </c>
      <c r="UQK81" s="321">
        <f t="shared" si="324"/>
        <v>0</v>
      </c>
      <c r="UQL81" s="321">
        <f t="shared" si="324"/>
        <v>0</v>
      </c>
      <c r="UQM81" s="321">
        <f t="shared" si="324"/>
        <v>0</v>
      </c>
      <c r="UQN81" s="321">
        <f t="shared" si="324"/>
        <v>0</v>
      </c>
      <c r="UQO81" s="321">
        <f t="shared" si="324"/>
        <v>0</v>
      </c>
      <c r="UQP81" s="321">
        <f t="shared" si="324"/>
        <v>0</v>
      </c>
      <c r="UQQ81" s="321">
        <f t="shared" si="324"/>
        <v>0</v>
      </c>
      <c r="UQR81" s="321">
        <f t="shared" si="324"/>
        <v>0</v>
      </c>
      <c r="UQS81" s="321">
        <f t="shared" si="324"/>
        <v>0</v>
      </c>
      <c r="UQT81" s="321">
        <f t="shared" si="324"/>
        <v>0</v>
      </c>
      <c r="UQU81" s="321">
        <f t="shared" si="324"/>
        <v>0</v>
      </c>
      <c r="UQV81" s="321">
        <f t="shared" si="324"/>
        <v>0</v>
      </c>
      <c r="UQW81" s="321">
        <f t="shared" si="324"/>
        <v>0</v>
      </c>
      <c r="UQX81" s="321">
        <f t="shared" si="324"/>
        <v>0</v>
      </c>
      <c r="UQY81" s="321">
        <f t="shared" si="324"/>
        <v>0</v>
      </c>
      <c r="UQZ81" s="321">
        <f t="shared" si="324"/>
        <v>0</v>
      </c>
      <c r="URA81" s="321">
        <f t="shared" si="324"/>
        <v>0</v>
      </c>
      <c r="URB81" s="321">
        <f t="shared" si="324"/>
        <v>0</v>
      </c>
      <c r="URC81" s="321">
        <f t="shared" si="324"/>
        <v>0</v>
      </c>
      <c r="URD81" s="321">
        <f t="shared" si="324"/>
        <v>0</v>
      </c>
      <c r="URE81" s="321">
        <f t="shared" si="324"/>
        <v>0</v>
      </c>
      <c r="URF81" s="321">
        <f t="shared" si="324"/>
        <v>0</v>
      </c>
      <c r="URG81" s="321">
        <f t="shared" si="324"/>
        <v>0</v>
      </c>
      <c r="URH81" s="321">
        <f t="shared" si="324"/>
        <v>0</v>
      </c>
      <c r="URI81" s="321">
        <f t="shared" si="324"/>
        <v>0</v>
      </c>
      <c r="URJ81" s="321">
        <f>URI81*8.5%*12</f>
        <v>0</v>
      </c>
      <c r="URK81" s="321">
        <f t="shared" si="325"/>
        <v>0</v>
      </c>
      <c r="URL81" s="321">
        <f t="shared" si="325"/>
        <v>0</v>
      </c>
      <c r="URM81" s="321">
        <f t="shared" si="325"/>
        <v>0</v>
      </c>
      <c r="URN81" s="321">
        <f t="shared" si="325"/>
        <v>0</v>
      </c>
      <c r="URO81" s="321">
        <f t="shared" si="325"/>
        <v>0</v>
      </c>
      <c r="URP81" s="321">
        <f t="shared" si="325"/>
        <v>0</v>
      </c>
      <c r="URQ81" s="321">
        <f t="shared" si="325"/>
        <v>0</v>
      </c>
      <c r="URR81" s="321">
        <f t="shared" si="325"/>
        <v>0</v>
      </c>
      <c r="URS81" s="321">
        <f t="shared" si="325"/>
        <v>0</v>
      </c>
      <c r="URT81" s="321">
        <f t="shared" si="325"/>
        <v>0</v>
      </c>
      <c r="URU81" s="321">
        <f t="shared" si="325"/>
        <v>0</v>
      </c>
      <c r="URV81" s="321">
        <f t="shared" si="325"/>
        <v>0</v>
      </c>
      <c r="URW81" s="321">
        <f t="shared" si="325"/>
        <v>0</v>
      </c>
      <c r="URX81" s="321">
        <f t="shared" si="325"/>
        <v>0</v>
      </c>
      <c r="URY81" s="321">
        <f t="shared" si="325"/>
        <v>0</v>
      </c>
      <c r="URZ81" s="321">
        <f t="shared" si="325"/>
        <v>0</v>
      </c>
      <c r="USA81" s="321">
        <f t="shared" si="325"/>
        <v>0</v>
      </c>
      <c r="USB81" s="321">
        <f t="shared" si="325"/>
        <v>0</v>
      </c>
      <c r="USC81" s="321">
        <f t="shared" si="325"/>
        <v>0</v>
      </c>
      <c r="USD81" s="321">
        <f t="shared" si="325"/>
        <v>0</v>
      </c>
      <c r="USE81" s="321">
        <f t="shared" si="325"/>
        <v>0</v>
      </c>
      <c r="USF81" s="321">
        <f t="shared" si="325"/>
        <v>0</v>
      </c>
      <c r="USG81" s="321">
        <f t="shared" si="325"/>
        <v>0</v>
      </c>
      <c r="USH81" s="321">
        <f t="shared" si="325"/>
        <v>0</v>
      </c>
      <c r="USI81" s="321">
        <f t="shared" si="325"/>
        <v>0</v>
      </c>
      <c r="USJ81" s="321">
        <f t="shared" si="325"/>
        <v>0</v>
      </c>
      <c r="USK81" s="321">
        <f t="shared" si="325"/>
        <v>0</v>
      </c>
      <c r="USL81" s="321">
        <f t="shared" si="325"/>
        <v>0</v>
      </c>
      <c r="USM81" s="321">
        <f t="shared" si="325"/>
        <v>0</v>
      </c>
      <c r="USN81" s="321">
        <f t="shared" si="325"/>
        <v>0</v>
      </c>
      <c r="USO81" s="321">
        <f t="shared" si="325"/>
        <v>0</v>
      </c>
      <c r="USP81" s="321">
        <f t="shared" si="325"/>
        <v>0</v>
      </c>
      <c r="USQ81" s="321">
        <f t="shared" si="325"/>
        <v>0</v>
      </c>
      <c r="USR81" s="321">
        <f t="shared" si="325"/>
        <v>0</v>
      </c>
      <c r="USS81" s="321">
        <f t="shared" si="325"/>
        <v>0</v>
      </c>
      <c r="UST81" s="321">
        <f t="shared" si="325"/>
        <v>0</v>
      </c>
      <c r="USU81" s="321">
        <f t="shared" si="325"/>
        <v>0</v>
      </c>
      <c r="USV81" s="321">
        <f t="shared" si="325"/>
        <v>0</v>
      </c>
      <c r="USW81" s="321">
        <f t="shared" si="325"/>
        <v>0</v>
      </c>
      <c r="USX81" s="321">
        <f t="shared" si="325"/>
        <v>0</v>
      </c>
      <c r="USY81" s="321">
        <f t="shared" si="325"/>
        <v>0</v>
      </c>
      <c r="USZ81" s="321">
        <f t="shared" si="325"/>
        <v>0</v>
      </c>
      <c r="UTA81" s="321">
        <f t="shared" si="325"/>
        <v>0</v>
      </c>
      <c r="UTB81" s="321">
        <f t="shared" si="325"/>
        <v>0</v>
      </c>
      <c r="UTC81" s="321">
        <f t="shared" si="325"/>
        <v>0</v>
      </c>
      <c r="UTD81" s="321">
        <f t="shared" si="325"/>
        <v>0</v>
      </c>
      <c r="UTE81" s="321">
        <f t="shared" si="325"/>
        <v>0</v>
      </c>
      <c r="UTF81" s="321">
        <f t="shared" si="325"/>
        <v>0</v>
      </c>
      <c r="UTG81" s="321">
        <f t="shared" si="325"/>
        <v>0</v>
      </c>
      <c r="UTH81" s="321">
        <f t="shared" si="325"/>
        <v>0</v>
      </c>
      <c r="UTI81" s="321">
        <f t="shared" si="325"/>
        <v>0</v>
      </c>
      <c r="UTJ81" s="321">
        <f t="shared" si="325"/>
        <v>0</v>
      </c>
      <c r="UTK81" s="321">
        <f t="shared" si="325"/>
        <v>0</v>
      </c>
      <c r="UTL81" s="321">
        <f t="shared" si="325"/>
        <v>0</v>
      </c>
      <c r="UTM81" s="321">
        <f t="shared" si="325"/>
        <v>0</v>
      </c>
      <c r="UTN81" s="321">
        <f t="shared" si="325"/>
        <v>0</v>
      </c>
      <c r="UTO81" s="321">
        <f t="shared" si="325"/>
        <v>0</v>
      </c>
      <c r="UTP81" s="321">
        <f t="shared" si="325"/>
        <v>0</v>
      </c>
      <c r="UTQ81" s="321">
        <f t="shared" si="325"/>
        <v>0</v>
      </c>
      <c r="UTR81" s="321">
        <f t="shared" si="325"/>
        <v>0</v>
      </c>
      <c r="UTS81" s="321">
        <f t="shared" si="325"/>
        <v>0</v>
      </c>
      <c r="UTT81" s="321">
        <f t="shared" si="325"/>
        <v>0</v>
      </c>
      <c r="UTU81" s="321">
        <f t="shared" si="325"/>
        <v>0</v>
      </c>
      <c r="UTV81" s="321">
        <f>UTU81*8.5%*12</f>
        <v>0</v>
      </c>
      <c r="UTW81" s="321">
        <f t="shared" si="326"/>
        <v>0</v>
      </c>
      <c r="UTX81" s="321">
        <f t="shared" si="326"/>
        <v>0</v>
      </c>
      <c r="UTY81" s="321">
        <f t="shared" si="326"/>
        <v>0</v>
      </c>
      <c r="UTZ81" s="321">
        <f t="shared" si="326"/>
        <v>0</v>
      </c>
      <c r="UUA81" s="321">
        <f t="shared" si="326"/>
        <v>0</v>
      </c>
      <c r="UUB81" s="321">
        <f t="shared" si="326"/>
        <v>0</v>
      </c>
      <c r="UUC81" s="321">
        <f t="shared" si="326"/>
        <v>0</v>
      </c>
      <c r="UUD81" s="321">
        <f t="shared" si="326"/>
        <v>0</v>
      </c>
      <c r="UUE81" s="321">
        <f t="shared" si="326"/>
        <v>0</v>
      </c>
      <c r="UUF81" s="321">
        <f t="shared" si="326"/>
        <v>0</v>
      </c>
      <c r="UUG81" s="321">
        <f t="shared" si="326"/>
        <v>0</v>
      </c>
      <c r="UUH81" s="321">
        <f t="shared" si="326"/>
        <v>0</v>
      </c>
      <c r="UUI81" s="321">
        <f t="shared" si="326"/>
        <v>0</v>
      </c>
      <c r="UUJ81" s="321">
        <f t="shared" si="326"/>
        <v>0</v>
      </c>
      <c r="UUK81" s="321">
        <f t="shared" si="326"/>
        <v>0</v>
      </c>
      <c r="UUL81" s="321">
        <f t="shared" si="326"/>
        <v>0</v>
      </c>
      <c r="UUM81" s="321">
        <f t="shared" si="326"/>
        <v>0</v>
      </c>
      <c r="UUN81" s="321">
        <f t="shared" si="326"/>
        <v>0</v>
      </c>
      <c r="UUO81" s="321">
        <f t="shared" si="326"/>
        <v>0</v>
      </c>
      <c r="UUP81" s="321">
        <f t="shared" si="326"/>
        <v>0</v>
      </c>
      <c r="UUQ81" s="321">
        <f t="shared" si="326"/>
        <v>0</v>
      </c>
      <c r="UUR81" s="321">
        <f t="shared" si="326"/>
        <v>0</v>
      </c>
      <c r="UUS81" s="321">
        <f t="shared" si="326"/>
        <v>0</v>
      </c>
      <c r="UUT81" s="321">
        <f t="shared" si="326"/>
        <v>0</v>
      </c>
      <c r="UUU81" s="321">
        <f t="shared" si="326"/>
        <v>0</v>
      </c>
      <c r="UUV81" s="321">
        <f t="shared" si="326"/>
        <v>0</v>
      </c>
      <c r="UUW81" s="321">
        <f t="shared" si="326"/>
        <v>0</v>
      </c>
      <c r="UUX81" s="321">
        <f t="shared" si="326"/>
        <v>0</v>
      </c>
      <c r="UUY81" s="321">
        <f t="shared" si="326"/>
        <v>0</v>
      </c>
      <c r="UUZ81" s="321">
        <f t="shared" si="326"/>
        <v>0</v>
      </c>
      <c r="UVA81" s="321">
        <f t="shared" si="326"/>
        <v>0</v>
      </c>
      <c r="UVB81" s="321">
        <f t="shared" si="326"/>
        <v>0</v>
      </c>
      <c r="UVC81" s="321">
        <f t="shared" si="326"/>
        <v>0</v>
      </c>
      <c r="UVD81" s="321">
        <f t="shared" si="326"/>
        <v>0</v>
      </c>
      <c r="UVE81" s="321">
        <f t="shared" si="326"/>
        <v>0</v>
      </c>
      <c r="UVF81" s="321">
        <f t="shared" si="326"/>
        <v>0</v>
      </c>
      <c r="UVG81" s="321">
        <f t="shared" si="326"/>
        <v>0</v>
      </c>
      <c r="UVH81" s="321">
        <f t="shared" si="326"/>
        <v>0</v>
      </c>
      <c r="UVI81" s="321">
        <f t="shared" si="326"/>
        <v>0</v>
      </c>
      <c r="UVJ81" s="321">
        <f t="shared" si="326"/>
        <v>0</v>
      </c>
      <c r="UVK81" s="321">
        <f t="shared" si="326"/>
        <v>0</v>
      </c>
      <c r="UVL81" s="321">
        <f t="shared" si="326"/>
        <v>0</v>
      </c>
      <c r="UVM81" s="321">
        <f t="shared" si="326"/>
        <v>0</v>
      </c>
      <c r="UVN81" s="321">
        <f t="shared" si="326"/>
        <v>0</v>
      </c>
      <c r="UVO81" s="321">
        <f t="shared" si="326"/>
        <v>0</v>
      </c>
      <c r="UVP81" s="321">
        <f t="shared" si="326"/>
        <v>0</v>
      </c>
      <c r="UVQ81" s="321">
        <f t="shared" si="326"/>
        <v>0</v>
      </c>
      <c r="UVR81" s="321">
        <f t="shared" si="326"/>
        <v>0</v>
      </c>
      <c r="UVS81" s="321">
        <f t="shared" si="326"/>
        <v>0</v>
      </c>
      <c r="UVT81" s="321">
        <f t="shared" si="326"/>
        <v>0</v>
      </c>
      <c r="UVU81" s="321">
        <f t="shared" si="326"/>
        <v>0</v>
      </c>
      <c r="UVV81" s="321">
        <f t="shared" si="326"/>
        <v>0</v>
      </c>
      <c r="UVW81" s="321">
        <f t="shared" si="326"/>
        <v>0</v>
      </c>
      <c r="UVX81" s="321">
        <f t="shared" si="326"/>
        <v>0</v>
      </c>
      <c r="UVY81" s="321">
        <f t="shared" si="326"/>
        <v>0</v>
      </c>
      <c r="UVZ81" s="321">
        <f t="shared" si="326"/>
        <v>0</v>
      </c>
      <c r="UWA81" s="321">
        <f t="shared" si="326"/>
        <v>0</v>
      </c>
      <c r="UWB81" s="321">
        <f t="shared" si="326"/>
        <v>0</v>
      </c>
      <c r="UWC81" s="321">
        <f t="shared" si="326"/>
        <v>0</v>
      </c>
      <c r="UWD81" s="321">
        <f t="shared" si="326"/>
        <v>0</v>
      </c>
      <c r="UWE81" s="321">
        <f t="shared" si="326"/>
        <v>0</v>
      </c>
      <c r="UWF81" s="321">
        <f t="shared" si="326"/>
        <v>0</v>
      </c>
      <c r="UWG81" s="321">
        <f t="shared" si="326"/>
        <v>0</v>
      </c>
      <c r="UWH81" s="321">
        <f>UWG81*8.5%*12</f>
        <v>0</v>
      </c>
      <c r="UWI81" s="321">
        <f t="shared" si="327"/>
        <v>0</v>
      </c>
      <c r="UWJ81" s="321">
        <f t="shared" si="327"/>
        <v>0</v>
      </c>
      <c r="UWK81" s="321">
        <f t="shared" si="327"/>
        <v>0</v>
      </c>
      <c r="UWL81" s="321">
        <f t="shared" si="327"/>
        <v>0</v>
      </c>
      <c r="UWM81" s="321">
        <f t="shared" si="327"/>
        <v>0</v>
      </c>
      <c r="UWN81" s="321">
        <f t="shared" si="327"/>
        <v>0</v>
      </c>
      <c r="UWO81" s="321">
        <f t="shared" si="327"/>
        <v>0</v>
      </c>
      <c r="UWP81" s="321">
        <f t="shared" si="327"/>
        <v>0</v>
      </c>
      <c r="UWQ81" s="321">
        <f t="shared" si="327"/>
        <v>0</v>
      </c>
      <c r="UWR81" s="321">
        <f t="shared" si="327"/>
        <v>0</v>
      </c>
      <c r="UWS81" s="321">
        <f t="shared" si="327"/>
        <v>0</v>
      </c>
      <c r="UWT81" s="321">
        <f t="shared" si="327"/>
        <v>0</v>
      </c>
      <c r="UWU81" s="321">
        <f t="shared" si="327"/>
        <v>0</v>
      </c>
      <c r="UWV81" s="321">
        <f t="shared" si="327"/>
        <v>0</v>
      </c>
      <c r="UWW81" s="321">
        <f t="shared" si="327"/>
        <v>0</v>
      </c>
      <c r="UWX81" s="321">
        <f t="shared" si="327"/>
        <v>0</v>
      </c>
      <c r="UWY81" s="321">
        <f t="shared" si="327"/>
        <v>0</v>
      </c>
      <c r="UWZ81" s="321">
        <f t="shared" si="327"/>
        <v>0</v>
      </c>
      <c r="UXA81" s="321">
        <f t="shared" si="327"/>
        <v>0</v>
      </c>
      <c r="UXB81" s="321">
        <f t="shared" si="327"/>
        <v>0</v>
      </c>
      <c r="UXC81" s="321">
        <f t="shared" si="327"/>
        <v>0</v>
      </c>
      <c r="UXD81" s="321">
        <f t="shared" si="327"/>
        <v>0</v>
      </c>
      <c r="UXE81" s="321">
        <f t="shared" si="327"/>
        <v>0</v>
      </c>
      <c r="UXF81" s="321">
        <f t="shared" si="327"/>
        <v>0</v>
      </c>
      <c r="UXG81" s="321">
        <f t="shared" si="327"/>
        <v>0</v>
      </c>
      <c r="UXH81" s="321">
        <f t="shared" si="327"/>
        <v>0</v>
      </c>
      <c r="UXI81" s="321">
        <f t="shared" si="327"/>
        <v>0</v>
      </c>
      <c r="UXJ81" s="321">
        <f t="shared" si="327"/>
        <v>0</v>
      </c>
      <c r="UXK81" s="321">
        <f t="shared" si="327"/>
        <v>0</v>
      </c>
      <c r="UXL81" s="321">
        <f t="shared" si="327"/>
        <v>0</v>
      </c>
      <c r="UXM81" s="321">
        <f t="shared" si="327"/>
        <v>0</v>
      </c>
      <c r="UXN81" s="321">
        <f t="shared" si="327"/>
        <v>0</v>
      </c>
      <c r="UXO81" s="321">
        <f t="shared" si="327"/>
        <v>0</v>
      </c>
      <c r="UXP81" s="321">
        <f t="shared" si="327"/>
        <v>0</v>
      </c>
      <c r="UXQ81" s="321">
        <f t="shared" si="327"/>
        <v>0</v>
      </c>
      <c r="UXR81" s="321">
        <f t="shared" si="327"/>
        <v>0</v>
      </c>
      <c r="UXS81" s="321">
        <f t="shared" si="327"/>
        <v>0</v>
      </c>
      <c r="UXT81" s="321">
        <f t="shared" si="327"/>
        <v>0</v>
      </c>
      <c r="UXU81" s="321">
        <f t="shared" si="327"/>
        <v>0</v>
      </c>
      <c r="UXV81" s="321">
        <f t="shared" si="327"/>
        <v>0</v>
      </c>
      <c r="UXW81" s="321">
        <f t="shared" si="327"/>
        <v>0</v>
      </c>
      <c r="UXX81" s="321">
        <f t="shared" si="327"/>
        <v>0</v>
      </c>
      <c r="UXY81" s="321">
        <f t="shared" si="327"/>
        <v>0</v>
      </c>
      <c r="UXZ81" s="321">
        <f t="shared" si="327"/>
        <v>0</v>
      </c>
      <c r="UYA81" s="321">
        <f t="shared" si="327"/>
        <v>0</v>
      </c>
      <c r="UYB81" s="321">
        <f t="shared" si="327"/>
        <v>0</v>
      </c>
      <c r="UYC81" s="321">
        <f t="shared" si="327"/>
        <v>0</v>
      </c>
      <c r="UYD81" s="321">
        <f t="shared" si="327"/>
        <v>0</v>
      </c>
      <c r="UYE81" s="321">
        <f t="shared" si="327"/>
        <v>0</v>
      </c>
      <c r="UYF81" s="321">
        <f t="shared" si="327"/>
        <v>0</v>
      </c>
      <c r="UYG81" s="321">
        <f t="shared" si="327"/>
        <v>0</v>
      </c>
      <c r="UYH81" s="321">
        <f t="shared" si="327"/>
        <v>0</v>
      </c>
      <c r="UYI81" s="321">
        <f t="shared" si="327"/>
        <v>0</v>
      </c>
      <c r="UYJ81" s="321">
        <f t="shared" si="327"/>
        <v>0</v>
      </c>
      <c r="UYK81" s="321">
        <f t="shared" si="327"/>
        <v>0</v>
      </c>
      <c r="UYL81" s="321">
        <f t="shared" si="327"/>
        <v>0</v>
      </c>
      <c r="UYM81" s="321">
        <f t="shared" si="327"/>
        <v>0</v>
      </c>
      <c r="UYN81" s="321">
        <f t="shared" si="327"/>
        <v>0</v>
      </c>
      <c r="UYO81" s="321">
        <f t="shared" si="327"/>
        <v>0</v>
      </c>
      <c r="UYP81" s="321">
        <f t="shared" si="327"/>
        <v>0</v>
      </c>
      <c r="UYQ81" s="321">
        <f t="shared" si="327"/>
        <v>0</v>
      </c>
      <c r="UYR81" s="321">
        <f t="shared" si="327"/>
        <v>0</v>
      </c>
      <c r="UYS81" s="321">
        <f t="shared" si="327"/>
        <v>0</v>
      </c>
      <c r="UYT81" s="321">
        <f>UYS81*8.5%*12</f>
        <v>0</v>
      </c>
      <c r="UYU81" s="321">
        <f t="shared" si="328"/>
        <v>0</v>
      </c>
      <c r="UYV81" s="321">
        <f t="shared" si="328"/>
        <v>0</v>
      </c>
      <c r="UYW81" s="321">
        <f t="shared" si="328"/>
        <v>0</v>
      </c>
      <c r="UYX81" s="321">
        <f t="shared" si="328"/>
        <v>0</v>
      </c>
      <c r="UYY81" s="321">
        <f t="shared" si="328"/>
        <v>0</v>
      </c>
      <c r="UYZ81" s="321">
        <f t="shared" si="328"/>
        <v>0</v>
      </c>
      <c r="UZA81" s="321">
        <f t="shared" si="328"/>
        <v>0</v>
      </c>
      <c r="UZB81" s="321">
        <f t="shared" si="328"/>
        <v>0</v>
      </c>
      <c r="UZC81" s="321">
        <f t="shared" si="328"/>
        <v>0</v>
      </c>
      <c r="UZD81" s="321">
        <f t="shared" si="328"/>
        <v>0</v>
      </c>
      <c r="UZE81" s="321">
        <f t="shared" si="328"/>
        <v>0</v>
      </c>
      <c r="UZF81" s="321">
        <f t="shared" si="328"/>
        <v>0</v>
      </c>
      <c r="UZG81" s="321">
        <f t="shared" si="328"/>
        <v>0</v>
      </c>
      <c r="UZH81" s="321">
        <f t="shared" si="328"/>
        <v>0</v>
      </c>
      <c r="UZI81" s="321">
        <f t="shared" si="328"/>
        <v>0</v>
      </c>
      <c r="UZJ81" s="321">
        <f t="shared" si="328"/>
        <v>0</v>
      </c>
      <c r="UZK81" s="321">
        <f t="shared" si="328"/>
        <v>0</v>
      </c>
      <c r="UZL81" s="321">
        <f t="shared" si="328"/>
        <v>0</v>
      </c>
      <c r="UZM81" s="321">
        <f t="shared" si="328"/>
        <v>0</v>
      </c>
      <c r="UZN81" s="321">
        <f t="shared" si="328"/>
        <v>0</v>
      </c>
      <c r="UZO81" s="321">
        <f t="shared" si="328"/>
        <v>0</v>
      </c>
      <c r="UZP81" s="321">
        <f t="shared" si="328"/>
        <v>0</v>
      </c>
      <c r="UZQ81" s="321">
        <f t="shared" si="328"/>
        <v>0</v>
      </c>
      <c r="UZR81" s="321">
        <f t="shared" si="328"/>
        <v>0</v>
      </c>
      <c r="UZS81" s="321">
        <f t="shared" si="328"/>
        <v>0</v>
      </c>
      <c r="UZT81" s="321">
        <f t="shared" si="328"/>
        <v>0</v>
      </c>
      <c r="UZU81" s="321">
        <f t="shared" si="328"/>
        <v>0</v>
      </c>
      <c r="UZV81" s="321">
        <f t="shared" si="328"/>
        <v>0</v>
      </c>
      <c r="UZW81" s="321">
        <f t="shared" si="328"/>
        <v>0</v>
      </c>
      <c r="UZX81" s="321">
        <f t="shared" si="328"/>
        <v>0</v>
      </c>
      <c r="UZY81" s="321">
        <f t="shared" si="328"/>
        <v>0</v>
      </c>
      <c r="UZZ81" s="321">
        <f t="shared" si="328"/>
        <v>0</v>
      </c>
      <c r="VAA81" s="321">
        <f t="shared" si="328"/>
        <v>0</v>
      </c>
      <c r="VAB81" s="321">
        <f t="shared" si="328"/>
        <v>0</v>
      </c>
      <c r="VAC81" s="321">
        <f t="shared" si="328"/>
        <v>0</v>
      </c>
      <c r="VAD81" s="321">
        <f t="shared" si="328"/>
        <v>0</v>
      </c>
      <c r="VAE81" s="321">
        <f t="shared" si="328"/>
        <v>0</v>
      </c>
      <c r="VAF81" s="321">
        <f t="shared" si="328"/>
        <v>0</v>
      </c>
      <c r="VAG81" s="321">
        <f t="shared" si="328"/>
        <v>0</v>
      </c>
      <c r="VAH81" s="321">
        <f t="shared" si="328"/>
        <v>0</v>
      </c>
      <c r="VAI81" s="321">
        <f t="shared" si="328"/>
        <v>0</v>
      </c>
      <c r="VAJ81" s="321">
        <f t="shared" si="328"/>
        <v>0</v>
      </c>
      <c r="VAK81" s="321">
        <f t="shared" si="328"/>
        <v>0</v>
      </c>
      <c r="VAL81" s="321">
        <f t="shared" si="328"/>
        <v>0</v>
      </c>
      <c r="VAM81" s="321">
        <f t="shared" si="328"/>
        <v>0</v>
      </c>
      <c r="VAN81" s="321">
        <f t="shared" si="328"/>
        <v>0</v>
      </c>
      <c r="VAO81" s="321">
        <f t="shared" si="328"/>
        <v>0</v>
      </c>
      <c r="VAP81" s="321">
        <f t="shared" si="328"/>
        <v>0</v>
      </c>
      <c r="VAQ81" s="321">
        <f t="shared" si="328"/>
        <v>0</v>
      </c>
      <c r="VAR81" s="321">
        <f t="shared" si="328"/>
        <v>0</v>
      </c>
      <c r="VAS81" s="321">
        <f t="shared" si="328"/>
        <v>0</v>
      </c>
      <c r="VAT81" s="321">
        <f t="shared" si="328"/>
        <v>0</v>
      </c>
      <c r="VAU81" s="321">
        <f t="shared" si="328"/>
        <v>0</v>
      </c>
      <c r="VAV81" s="321">
        <f t="shared" si="328"/>
        <v>0</v>
      </c>
      <c r="VAW81" s="321">
        <f t="shared" si="328"/>
        <v>0</v>
      </c>
      <c r="VAX81" s="321">
        <f t="shared" si="328"/>
        <v>0</v>
      </c>
      <c r="VAY81" s="321">
        <f t="shared" si="328"/>
        <v>0</v>
      </c>
      <c r="VAZ81" s="321">
        <f t="shared" si="328"/>
        <v>0</v>
      </c>
      <c r="VBA81" s="321">
        <f t="shared" si="328"/>
        <v>0</v>
      </c>
      <c r="VBB81" s="321">
        <f t="shared" si="328"/>
        <v>0</v>
      </c>
      <c r="VBC81" s="321">
        <f t="shared" si="328"/>
        <v>0</v>
      </c>
      <c r="VBD81" s="321">
        <f t="shared" si="328"/>
        <v>0</v>
      </c>
      <c r="VBE81" s="321">
        <f t="shared" si="328"/>
        <v>0</v>
      </c>
      <c r="VBF81" s="321">
        <f>VBE81*8.5%*12</f>
        <v>0</v>
      </c>
      <c r="VBG81" s="321">
        <f t="shared" si="329"/>
        <v>0</v>
      </c>
      <c r="VBH81" s="321">
        <f t="shared" si="329"/>
        <v>0</v>
      </c>
      <c r="VBI81" s="321">
        <f t="shared" si="329"/>
        <v>0</v>
      </c>
      <c r="VBJ81" s="321">
        <f t="shared" si="329"/>
        <v>0</v>
      </c>
      <c r="VBK81" s="321">
        <f t="shared" si="329"/>
        <v>0</v>
      </c>
      <c r="VBL81" s="321">
        <f t="shared" si="329"/>
        <v>0</v>
      </c>
      <c r="VBM81" s="321">
        <f t="shared" si="329"/>
        <v>0</v>
      </c>
      <c r="VBN81" s="321">
        <f t="shared" si="329"/>
        <v>0</v>
      </c>
      <c r="VBO81" s="321">
        <f t="shared" si="329"/>
        <v>0</v>
      </c>
      <c r="VBP81" s="321">
        <f t="shared" si="329"/>
        <v>0</v>
      </c>
      <c r="VBQ81" s="321">
        <f t="shared" si="329"/>
        <v>0</v>
      </c>
      <c r="VBR81" s="321">
        <f t="shared" si="329"/>
        <v>0</v>
      </c>
      <c r="VBS81" s="321">
        <f t="shared" si="329"/>
        <v>0</v>
      </c>
      <c r="VBT81" s="321">
        <f t="shared" si="329"/>
        <v>0</v>
      </c>
      <c r="VBU81" s="321">
        <f t="shared" si="329"/>
        <v>0</v>
      </c>
      <c r="VBV81" s="321">
        <f t="shared" si="329"/>
        <v>0</v>
      </c>
      <c r="VBW81" s="321">
        <f t="shared" si="329"/>
        <v>0</v>
      </c>
      <c r="VBX81" s="321">
        <f t="shared" si="329"/>
        <v>0</v>
      </c>
      <c r="VBY81" s="321">
        <f t="shared" si="329"/>
        <v>0</v>
      </c>
      <c r="VBZ81" s="321">
        <f t="shared" si="329"/>
        <v>0</v>
      </c>
      <c r="VCA81" s="321">
        <f t="shared" si="329"/>
        <v>0</v>
      </c>
      <c r="VCB81" s="321">
        <f t="shared" si="329"/>
        <v>0</v>
      </c>
      <c r="VCC81" s="321">
        <f t="shared" si="329"/>
        <v>0</v>
      </c>
      <c r="VCD81" s="321">
        <f t="shared" si="329"/>
        <v>0</v>
      </c>
      <c r="VCE81" s="321">
        <f t="shared" si="329"/>
        <v>0</v>
      </c>
      <c r="VCF81" s="321">
        <f t="shared" si="329"/>
        <v>0</v>
      </c>
      <c r="VCG81" s="321">
        <f t="shared" si="329"/>
        <v>0</v>
      </c>
      <c r="VCH81" s="321">
        <f t="shared" si="329"/>
        <v>0</v>
      </c>
      <c r="VCI81" s="321">
        <f t="shared" si="329"/>
        <v>0</v>
      </c>
      <c r="VCJ81" s="321">
        <f t="shared" si="329"/>
        <v>0</v>
      </c>
      <c r="VCK81" s="321">
        <f t="shared" si="329"/>
        <v>0</v>
      </c>
      <c r="VCL81" s="321">
        <f t="shared" si="329"/>
        <v>0</v>
      </c>
      <c r="VCM81" s="321">
        <f t="shared" si="329"/>
        <v>0</v>
      </c>
      <c r="VCN81" s="321">
        <f t="shared" si="329"/>
        <v>0</v>
      </c>
      <c r="VCO81" s="321">
        <f t="shared" si="329"/>
        <v>0</v>
      </c>
      <c r="VCP81" s="321">
        <f t="shared" si="329"/>
        <v>0</v>
      </c>
      <c r="VCQ81" s="321">
        <f t="shared" si="329"/>
        <v>0</v>
      </c>
      <c r="VCR81" s="321">
        <f t="shared" si="329"/>
        <v>0</v>
      </c>
      <c r="VCS81" s="321">
        <f t="shared" si="329"/>
        <v>0</v>
      </c>
      <c r="VCT81" s="321">
        <f t="shared" si="329"/>
        <v>0</v>
      </c>
      <c r="VCU81" s="321">
        <f t="shared" si="329"/>
        <v>0</v>
      </c>
      <c r="VCV81" s="321">
        <f t="shared" si="329"/>
        <v>0</v>
      </c>
      <c r="VCW81" s="321">
        <f t="shared" si="329"/>
        <v>0</v>
      </c>
      <c r="VCX81" s="321">
        <f t="shared" si="329"/>
        <v>0</v>
      </c>
      <c r="VCY81" s="321">
        <f t="shared" si="329"/>
        <v>0</v>
      </c>
      <c r="VCZ81" s="321">
        <f t="shared" si="329"/>
        <v>0</v>
      </c>
      <c r="VDA81" s="321">
        <f t="shared" si="329"/>
        <v>0</v>
      </c>
      <c r="VDB81" s="321">
        <f t="shared" si="329"/>
        <v>0</v>
      </c>
      <c r="VDC81" s="321">
        <f t="shared" si="329"/>
        <v>0</v>
      </c>
      <c r="VDD81" s="321">
        <f t="shared" si="329"/>
        <v>0</v>
      </c>
      <c r="VDE81" s="321">
        <f t="shared" si="329"/>
        <v>0</v>
      </c>
      <c r="VDF81" s="321">
        <f t="shared" si="329"/>
        <v>0</v>
      </c>
      <c r="VDG81" s="321">
        <f t="shared" si="329"/>
        <v>0</v>
      </c>
      <c r="VDH81" s="321">
        <f t="shared" si="329"/>
        <v>0</v>
      </c>
      <c r="VDI81" s="321">
        <f t="shared" si="329"/>
        <v>0</v>
      </c>
      <c r="VDJ81" s="321">
        <f t="shared" si="329"/>
        <v>0</v>
      </c>
      <c r="VDK81" s="321">
        <f t="shared" si="329"/>
        <v>0</v>
      </c>
      <c r="VDL81" s="321">
        <f t="shared" si="329"/>
        <v>0</v>
      </c>
      <c r="VDM81" s="321">
        <f t="shared" si="329"/>
        <v>0</v>
      </c>
      <c r="VDN81" s="321">
        <f t="shared" si="329"/>
        <v>0</v>
      </c>
      <c r="VDO81" s="321">
        <f t="shared" si="329"/>
        <v>0</v>
      </c>
      <c r="VDP81" s="321">
        <f t="shared" si="329"/>
        <v>0</v>
      </c>
      <c r="VDQ81" s="321">
        <f t="shared" si="329"/>
        <v>0</v>
      </c>
      <c r="VDR81" s="321">
        <f>VDQ81*8.5%*12</f>
        <v>0</v>
      </c>
      <c r="VDS81" s="321">
        <f t="shared" si="330"/>
        <v>0</v>
      </c>
      <c r="VDT81" s="321">
        <f t="shared" si="330"/>
        <v>0</v>
      </c>
      <c r="VDU81" s="321">
        <f t="shared" si="330"/>
        <v>0</v>
      </c>
      <c r="VDV81" s="321">
        <f t="shared" si="330"/>
        <v>0</v>
      </c>
      <c r="VDW81" s="321">
        <f t="shared" si="330"/>
        <v>0</v>
      </c>
      <c r="VDX81" s="321">
        <f t="shared" si="330"/>
        <v>0</v>
      </c>
      <c r="VDY81" s="321">
        <f t="shared" si="330"/>
        <v>0</v>
      </c>
      <c r="VDZ81" s="321">
        <f t="shared" si="330"/>
        <v>0</v>
      </c>
      <c r="VEA81" s="321">
        <f t="shared" si="330"/>
        <v>0</v>
      </c>
      <c r="VEB81" s="321">
        <f t="shared" si="330"/>
        <v>0</v>
      </c>
      <c r="VEC81" s="321">
        <f t="shared" si="330"/>
        <v>0</v>
      </c>
      <c r="VED81" s="321">
        <f t="shared" si="330"/>
        <v>0</v>
      </c>
      <c r="VEE81" s="321">
        <f t="shared" si="330"/>
        <v>0</v>
      </c>
      <c r="VEF81" s="321">
        <f t="shared" si="330"/>
        <v>0</v>
      </c>
      <c r="VEG81" s="321">
        <f t="shared" si="330"/>
        <v>0</v>
      </c>
      <c r="VEH81" s="321">
        <f t="shared" si="330"/>
        <v>0</v>
      </c>
      <c r="VEI81" s="321">
        <f t="shared" si="330"/>
        <v>0</v>
      </c>
      <c r="VEJ81" s="321">
        <f t="shared" si="330"/>
        <v>0</v>
      </c>
      <c r="VEK81" s="321">
        <f t="shared" si="330"/>
        <v>0</v>
      </c>
      <c r="VEL81" s="321">
        <f t="shared" si="330"/>
        <v>0</v>
      </c>
      <c r="VEM81" s="321">
        <f t="shared" si="330"/>
        <v>0</v>
      </c>
      <c r="VEN81" s="321">
        <f t="shared" si="330"/>
        <v>0</v>
      </c>
      <c r="VEO81" s="321">
        <f t="shared" si="330"/>
        <v>0</v>
      </c>
      <c r="VEP81" s="321">
        <f t="shared" si="330"/>
        <v>0</v>
      </c>
      <c r="VEQ81" s="321">
        <f t="shared" si="330"/>
        <v>0</v>
      </c>
      <c r="VER81" s="321">
        <f t="shared" si="330"/>
        <v>0</v>
      </c>
      <c r="VES81" s="321">
        <f t="shared" si="330"/>
        <v>0</v>
      </c>
      <c r="VET81" s="321">
        <f t="shared" si="330"/>
        <v>0</v>
      </c>
      <c r="VEU81" s="321">
        <f t="shared" si="330"/>
        <v>0</v>
      </c>
      <c r="VEV81" s="321">
        <f t="shared" si="330"/>
        <v>0</v>
      </c>
      <c r="VEW81" s="321">
        <f t="shared" si="330"/>
        <v>0</v>
      </c>
      <c r="VEX81" s="321">
        <f t="shared" si="330"/>
        <v>0</v>
      </c>
      <c r="VEY81" s="321">
        <f t="shared" si="330"/>
        <v>0</v>
      </c>
      <c r="VEZ81" s="321">
        <f t="shared" si="330"/>
        <v>0</v>
      </c>
      <c r="VFA81" s="321">
        <f t="shared" si="330"/>
        <v>0</v>
      </c>
      <c r="VFB81" s="321">
        <f t="shared" si="330"/>
        <v>0</v>
      </c>
      <c r="VFC81" s="321">
        <f t="shared" si="330"/>
        <v>0</v>
      </c>
      <c r="VFD81" s="321">
        <f t="shared" si="330"/>
        <v>0</v>
      </c>
      <c r="VFE81" s="321">
        <f t="shared" si="330"/>
        <v>0</v>
      </c>
      <c r="VFF81" s="321">
        <f t="shared" si="330"/>
        <v>0</v>
      </c>
      <c r="VFG81" s="321">
        <f t="shared" si="330"/>
        <v>0</v>
      </c>
      <c r="VFH81" s="321">
        <f t="shared" si="330"/>
        <v>0</v>
      </c>
      <c r="VFI81" s="321">
        <f t="shared" si="330"/>
        <v>0</v>
      </c>
      <c r="VFJ81" s="321">
        <f t="shared" si="330"/>
        <v>0</v>
      </c>
      <c r="VFK81" s="321">
        <f t="shared" si="330"/>
        <v>0</v>
      </c>
      <c r="VFL81" s="321">
        <f t="shared" si="330"/>
        <v>0</v>
      </c>
      <c r="VFM81" s="321">
        <f t="shared" si="330"/>
        <v>0</v>
      </c>
      <c r="VFN81" s="321">
        <f t="shared" si="330"/>
        <v>0</v>
      </c>
      <c r="VFO81" s="321">
        <f t="shared" si="330"/>
        <v>0</v>
      </c>
      <c r="VFP81" s="321">
        <f t="shared" si="330"/>
        <v>0</v>
      </c>
      <c r="VFQ81" s="321">
        <f t="shared" si="330"/>
        <v>0</v>
      </c>
      <c r="VFR81" s="321">
        <f t="shared" si="330"/>
        <v>0</v>
      </c>
      <c r="VFS81" s="321">
        <f t="shared" si="330"/>
        <v>0</v>
      </c>
      <c r="VFT81" s="321">
        <f t="shared" si="330"/>
        <v>0</v>
      </c>
      <c r="VFU81" s="321">
        <f t="shared" si="330"/>
        <v>0</v>
      </c>
      <c r="VFV81" s="321">
        <f t="shared" si="330"/>
        <v>0</v>
      </c>
      <c r="VFW81" s="321">
        <f t="shared" si="330"/>
        <v>0</v>
      </c>
      <c r="VFX81" s="321">
        <f t="shared" si="330"/>
        <v>0</v>
      </c>
      <c r="VFY81" s="321">
        <f t="shared" si="330"/>
        <v>0</v>
      </c>
      <c r="VFZ81" s="321">
        <f t="shared" si="330"/>
        <v>0</v>
      </c>
      <c r="VGA81" s="321">
        <f t="shared" si="330"/>
        <v>0</v>
      </c>
      <c r="VGB81" s="321">
        <f t="shared" si="330"/>
        <v>0</v>
      </c>
      <c r="VGC81" s="321">
        <f t="shared" si="330"/>
        <v>0</v>
      </c>
      <c r="VGD81" s="321">
        <f>VGC81*8.5%*12</f>
        <v>0</v>
      </c>
      <c r="VGE81" s="321">
        <f t="shared" si="331"/>
        <v>0</v>
      </c>
      <c r="VGF81" s="321">
        <f t="shared" si="331"/>
        <v>0</v>
      </c>
      <c r="VGG81" s="321">
        <f t="shared" si="331"/>
        <v>0</v>
      </c>
      <c r="VGH81" s="321">
        <f t="shared" si="331"/>
        <v>0</v>
      </c>
      <c r="VGI81" s="321">
        <f t="shared" si="331"/>
        <v>0</v>
      </c>
      <c r="VGJ81" s="321">
        <f t="shared" si="331"/>
        <v>0</v>
      </c>
      <c r="VGK81" s="321">
        <f t="shared" si="331"/>
        <v>0</v>
      </c>
      <c r="VGL81" s="321">
        <f t="shared" si="331"/>
        <v>0</v>
      </c>
      <c r="VGM81" s="321">
        <f t="shared" si="331"/>
        <v>0</v>
      </c>
      <c r="VGN81" s="321">
        <f t="shared" si="331"/>
        <v>0</v>
      </c>
      <c r="VGO81" s="321">
        <f t="shared" si="331"/>
        <v>0</v>
      </c>
      <c r="VGP81" s="321">
        <f t="shared" si="331"/>
        <v>0</v>
      </c>
      <c r="VGQ81" s="321">
        <f t="shared" si="331"/>
        <v>0</v>
      </c>
      <c r="VGR81" s="321">
        <f t="shared" si="331"/>
        <v>0</v>
      </c>
      <c r="VGS81" s="321">
        <f t="shared" si="331"/>
        <v>0</v>
      </c>
      <c r="VGT81" s="321">
        <f t="shared" si="331"/>
        <v>0</v>
      </c>
      <c r="VGU81" s="321">
        <f t="shared" si="331"/>
        <v>0</v>
      </c>
      <c r="VGV81" s="321">
        <f t="shared" si="331"/>
        <v>0</v>
      </c>
      <c r="VGW81" s="321">
        <f t="shared" si="331"/>
        <v>0</v>
      </c>
      <c r="VGX81" s="321">
        <f t="shared" si="331"/>
        <v>0</v>
      </c>
      <c r="VGY81" s="321">
        <f t="shared" si="331"/>
        <v>0</v>
      </c>
      <c r="VGZ81" s="321">
        <f t="shared" si="331"/>
        <v>0</v>
      </c>
      <c r="VHA81" s="321">
        <f t="shared" si="331"/>
        <v>0</v>
      </c>
      <c r="VHB81" s="321">
        <f t="shared" si="331"/>
        <v>0</v>
      </c>
      <c r="VHC81" s="321">
        <f t="shared" si="331"/>
        <v>0</v>
      </c>
      <c r="VHD81" s="321">
        <f t="shared" si="331"/>
        <v>0</v>
      </c>
      <c r="VHE81" s="321">
        <f t="shared" si="331"/>
        <v>0</v>
      </c>
      <c r="VHF81" s="321">
        <f t="shared" si="331"/>
        <v>0</v>
      </c>
      <c r="VHG81" s="321">
        <f t="shared" si="331"/>
        <v>0</v>
      </c>
      <c r="VHH81" s="321">
        <f t="shared" si="331"/>
        <v>0</v>
      </c>
      <c r="VHI81" s="321">
        <f t="shared" si="331"/>
        <v>0</v>
      </c>
      <c r="VHJ81" s="321">
        <f t="shared" si="331"/>
        <v>0</v>
      </c>
      <c r="VHK81" s="321">
        <f t="shared" si="331"/>
        <v>0</v>
      </c>
      <c r="VHL81" s="321">
        <f t="shared" si="331"/>
        <v>0</v>
      </c>
      <c r="VHM81" s="321">
        <f t="shared" si="331"/>
        <v>0</v>
      </c>
      <c r="VHN81" s="321">
        <f t="shared" si="331"/>
        <v>0</v>
      </c>
      <c r="VHO81" s="321">
        <f t="shared" si="331"/>
        <v>0</v>
      </c>
      <c r="VHP81" s="321">
        <f t="shared" si="331"/>
        <v>0</v>
      </c>
      <c r="VHQ81" s="321">
        <f t="shared" si="331"/>
        <v>0</v>
      </c>
      <c r="VHR81" s="321">
        <f t="shared" si="331"/>
        <v>0</v>
      </c>
      <c r="VHS81" s="321">
        <f t="shared" si="331"/>
        <v>0</v>
      </c>
      <c r="VHT81" s="321">
        <f t="shared" si="331"/>
        <v>0</v>
      </c>
      <c r="VHU81" s="321">
        <f t="shared" si="331"/>
        <v>0</v>
      </c>
      <c r="VHV81" s="321">
        <f t="shared" si="331"/>
        <v>0</v>
      </c>
      <c r="VHW81" s="321">
        <f t="shared" si="331"/>
        <v>0</v>
      </c>
      <c r="VHX81" s="321">
        <f t="shared" si="331"/>
        <v>0</v>
      </c>
      <c r="VHY81" s="321">
        <f t="shared" si="331"/>
        <v>0</v>
      </c>
      <c r="VHZ81" s="321">
        <f t="shared" si="331"/>
        <v>0</v>
      </c>
      <c r="VIA81" s="321">
        <f t="shared" si="331"/>
        <v>0</v>
      </c>
      <c r="VIB81" s="321">
        <f t="shared" si="331"/>
        <v>0</v>
      </c>
      <c r="VIC81" s="321">
        <f t="shared" si="331"/>
        <v>0</v>
      </c>
      <c r="VID81" s="321">
        <f t="shared" si="331"/>
        <v>0</v>
      </c>
      <c r="VIE81" s="321">
        <f t="shared" si="331"/>
        <v>0</v>
      </c>
      <c r="VIF81" s="321">
        <f t="shared" si="331"/>
        <v>0</v>
      </c>
      <c r="VIG81" s="321">
        <f t="shared" si="331"/>
        <v>0</v>
      </c>
      <c r="VIH81" s="321">
        <f t="shared" si="331"/>
        <v>0</v>
      </c>
      <c r="VII81" s="321">
        <f t="shared" si="331"/>
        <v>0</v>
      </c>
      <c r="VIJ81" s="321">
        <f t="shared" si="331"/>
        <v>0</v>
      </c>
      <c r="VIK81" s="321">
        <f t="shared" si="331"/>
        <v>0</v>
      </c>
      <c r="VIL81" s="321">
        <f t="shared" si="331"/>
        <v>0</v>
      </c>
      <c r="VIM81" s="321">
        <f t="shared" si="331"/>
        <v>0</v>
      </c>
      <c r="VIN81" s="321">
        <f t="shared" si="331"/>
        <v>0</v>
      </c>
      <c r="VIO81" s="321">
        <f t="shared" si="331"/>
        <v>0</v>
      </c>
      <c r="VIP81" s="321">
        <f>VIO81*8.5%*12</f>
        <v>0</v>
      </c>
      <c r="VIQ81" s="321">
        <f t="shared" si="332"/>
        <v>0</v>
      </c>
      <c r="VIR81" s="321">
        <f t="shared" si="332"/>
        <v>0</v>
      </c>
      <c r="VIS81" s="321">
        <f t="shared" si="332"/>
        <v>0</v>
      </c>
      <c r="VIT81" s="321">
        <f t="shared" si="332"/>
        <v>0</v>
      </c>
      <c r="VIU81" s="321">
        <f t="shared" si="332"/>
        <v>0</v>
      </c>
      <c r="VIV81" s="321">
        <f t="shared" si="332"/>
        <v>0</v>
      </c>
      <c r="VIW81" s="321">
        <f t="shared" si="332"/>
        <v>0</v>
      </c>
      <c r="VIX81" s="321">
        <f t="shared" si="332"/>
        <v>0</v>
      </c>
      <c r="VIY81" s="321">
        <f t="shared" si="332"/>
        <v>0</v>
      </c>
      <c r="VIZ81" s="321">
        <f t="shared" si="332"/>
        <v>0</v>
      </c>
      <c r="VJA81" s="321">
        <f t="shared" si="332"/>
        <v>0</v>
      </c>
      <c r="VJB81" s="321">
        <f t="shared" si="332"/>
        <v>0</v>
      </c>
      <c r="VJC81" s="321">
        <f t="shared" si="332"/>
        <v>0</v>
      </c>
      <c r="VJD81" s="321">
        <f t="shared" si="332"/>
        <v>0</v>
      </c>
      <c r="VJE81" s="321">
        <f t="shared" si="332"/>
        <v>0</v>
      </c>
      <c r="VJF81" s="321">
        <f t="shared" si="332"/>
        <v>0</v>
      </c>
      <c r="VJG81" s="321">
        <f t="shared" si="332"/>
        <v>0</v>
      </c>
      <c r="VJH81" s="321">
        <f t="shared" si="332"/>
        <v>0</v>
      </c>
      <c r="VJI81" s="321">
        <f t="shared" si="332"/>
        <v>0</v>
      </c>
      <c r="VJJ81" s="321">
        <f t="shared" si="332"/>
        <v>0</v>
      </c>
      <c r="VJK81" s="321">
        <f t="shared" si="332"/>
        <v>0</v>
      </c>
      <c r="VJL81" s="321">
        <f t="shared" si="332"/>
        <v>0</v>
      </c>
      <c r="VJM81" s="321">
        <f t="shared" si="332"/>
        <v>0</v>
      </c>
      <c r="VJN81" s="321">
        <f t="shared" si="332"/>
        <v>0</v>
      </c>
      <c r="VJO81" s="321">
        <f t="shared" si="332"/>
        <v>0</v>
      </c>
      <c r="VJP81" s="321">
        <f t="shared" si="332"/>
        <v>0</v>
      </c>
      <c r="VJQ81" s="321">
        <f t="shared" si="332"/>
        <v>0</v>
      </c>
      <c r="VJR81" s="321">
        <f t="shared" si="332"/>
        <v>0</v>
      </c>
      <c r="VJS81" s="321">
        <f t="shared" si="332"/>
        <v>0</v>
      </c>
      <c r="VJT81" s="321">
        <f t="shared" si="332"/>
        <v>0</v>
      </c>
      <c r="VJU81" s="321">
        <f t="shared" si="332"/>
        <v>0</v>
      </c>
      <c r="VJV81" s="321">
        <f t="shared" si="332"/>
        <v>0</v>
      </c>
      <c r="VJW81" s="321">
        <f t="shared" si="332"/>
        <v>0</v>
      </c>
      <c r="VJX81" s="321">
        <f t="shared" si="332"/>
        <v>0</v>
      </c>
      <c r="VJY81" s="321">
        <f t="shared" si="332"/>
        <v>0</v>
      </c>
      <c r="VJZ81" s="321">
        <f t="shared" si="332"/>
        <v>0</v>
      </c>
      <c r="VKA81" s="321">
        <f t="shared" si="332"/>
        <v>0</v>
      </c>
      <c r="VKB81" s="321">
        <f t="shared" si="332"/>
        <v>0</v>
      </c>
      <c r="VKC81" s="321">
        <f t="shared" si="332"/>
        <v>0</v>
      </c>
      <c r="VKD81" s="321">
        <f t="shared" si="332"/>
        <v>0</v>
      </c>
      <c r="VKE81" s="321">
        <f t="shared" si="332"/>
        <v>0</v>
      </c>
      <c r="VKF81" s="321">
        <f t="shared" si="332"/>
        <v>0</v>
      </c>
      <c r="VKG81" s="321">
        <f t="shared" si="332"/>
        <v>0</v>
      </c>
      <c r="VKH81" s="321">
        <f t="shared" si="332"/>
        <v>0</v>
      </c>
      <c r="VKI81" s="321">
        <f t="shared" si="332"/>
        <v>0</v>
      </c>
      <c r="VKJ81" s="321">
        <f t="shared" si="332"/>
        <v>0</v>
      </c>
      <c r="VKK81" s="321">
        <f t="shared" si="332"/>
        <v>0</v>
      </c>
      <c r="VKL81" s="321">
        <f t="shared" si="332"/>
        <v>0</v>
      </c>
      <c r="VKM81" s="321">
        <f t="shared" si="332"/>
        <v>0</v>
      </c>
      <c r="VKN81" s="321">
        <f t="shared" si="332"/>
        <v>0</v>
      </c>
      <c r="VKO81" s="321">
        <f t="shared" si="332"/>
        <v>0</v>
      </c>
      <c r="VKP81" s="321">
        <f t="shared" si="332"/>
        <v>0</v>
      </c>
      <c r="VKQ81" s="321">
        <f t="shared" si="332"/>
        <v>0</v>
      </c>
      <c r="VKR81" s="321">
        <f t="shared" si="332"/>
        <v>0</v>
      </c>
      <c r="VKS81" s="321">
        <f t="shared" si="332"/>
        <v>0</v>
      </c>
      <c r="VKT81" s="321">
        <f t="shared" si="332"/>
        <v>0</v>
      </c>
      <c r="VKU81" s="321">
        <f t="shared" si="332"/>
        <v>0</v>
      </c>
      <c r="VKV81" s="321">
        <f t="shared" si="332"/>
        <v>0</v>
      </c>
      <c r="VKW81" s="321">
        <f t="shared" si="332"/>
        <v>0</v>
      </c>
      <c r="VKX81" s="321">
        <f t="shared" si="332"/>
        <v>0</v>
      </c>
      <c r="VKY81" s="321">
        <f t="shared" si="332"/>
        <v>0</v>
      </c>
      <c r="VKZ81" s="321">
        <f t="shared" si="332"/>
        <v>0</v>
      </c>
      <c r="VLA81" s="321">
        <f t="shared" si="332"/>
        <v>0</v>
      </c>
      <c r="VLB81" s="321">
        <f>VLA81*8.5%*12</f>
        <v>0</v>
      </c>
      <c r="VLC81" s="321">
        <f t="shared" si="333"/>
        <v>0</v>
      </c>
      <c r="VLD81" s="321">
        <f t="shared" si="333"/>
        <v>0</v>
      </c>
      <c r="VLE81" s="321">
        <f t="shared" si="333"/>
        <v>0</v>
      </c>
      <c r="VLF81" s="321">
        <f t="shared" si="333"/>
        <v>0</v>
      </c>
      <c r="VLG81" s="321">
        <f t="shared" si="333"/>
        <v>0</v>
      </c>
      <c r="VLH81" s="321">
        <f t="shared" si="333"/>
        <v>0</v>
      </c>
      <c r="VLI81" s="321">
        <f t="shared" si="333"/>
        <v>0</v>
      </c>
      <c r="VLJ81" s="321">
        <f t="shared" si="333"/>
        <v>0</v>
      </c>
      <c r="VLK81" s="321">
        <f t="shared" si="333"/>
        <v>0</v>
      </c>
      <c r="VLL81" s="321">
        <f t="shared" si="333"/>
        <v>0</v>
      </c>
      <c r="VLM81" s="321">
        <f t="shared" si="333"/>
        <v>0</v>
      </c>
      <c r="VLN81" s="321">
        <f t="shared" si="333"/>
        <v>0</v>
      </c>
      <c r="VLO81" s="321">
        <f t="shared" si="333"/>
        <v>0</v>
      </c>
      <c r="VLP81" s="321">
        <f t="shared" si="333"/>
        <v>0</v>
      </c>
      <c r="VLQ81" s="321">
        <f t="shared" si="333"/>
        <v>0</v>
      </c>
      <c r="VLR81" s="321">
        <f t="shared" si="333"/>
        <v>0</v>
      </c>
      <c r="VLS81" s="321">
        <f t="shared" si="333"/>
        <v>0</v>
      </c>
      <c r="VLT81" s="321">
        <f t="shared" si="333"/>
        <v>0</v>
      </c>
      <c r="VLU81" s="321">
        <f t="shared" si="333"/>
        <v>0</v>
      </c>
      <c r="VLV81" s="321">
        <f t="shared" si="333"/>
        <v>0</v>
      </c>
      <c r="VLW81" s="321">
        <f t="shared" si="333"/>
        <v>0</v>
      </c>
      <c r="VLX81" s="321">
        <f t="shared" si="333"/>
        <v>0</v>
      </c>
      <c r="VLY81" s="321">
        <f t="shared" si="333"/>
        <v>0</v>
      </c>
      <c r="VLZ81" s="321">
        <f t="shared" si="333"/>
        <v>0</v>
      </c>
      <c r="VMA81" s="321">
        <f t="shared" si="333"/>
        <v>0</v>
      </c>
      <c r="VMB81" s="321">
        <f t="shared" si="333"/>
        <v>0</v>
      </c>
      <c r="VMC81" s="321">
        <f t="shared" si="333"/>
        <v>0</v>
      </c>
      <c r="VMD81" s="321">
        <f t="shared" si="333"/>
        <v>0</v>
      </c>
      <c r="VME81" s="321">
        <f t="shared" si="333"/>
        <v>0</v>
      </c>
      <c r="VMF81" s="321">
        <f t="shared" si="333"/>
        <v>0</v>
      </c>
      <c r="VMG81" s="321">
        <f t="shared" si="333"/>
        <v>0</v>
      </c>
      <c r="VMH81" s="321">
        <f t="shared" si="333"/>
        <v>0</v>
      </c>
      <c r="VMI81" s="321">
        <f t="shared" si="333"/>
        <v>0</v>
      </c>
      <c r="VMJ81" s="321">
        <f t="shared" si="333"/>
        <v>0</v>
      </c>
      <c r="VMK81" s="321">
        <f t="shared" si="333"/>
        <v>0</v>
      </c>
      <c r="VML81" s="321">
        <f t="shared" si="333"/>
        <v>0</v>
      </c>
      <c r="VMM81" s="321">
        <f t="shared" si="333"/>
        <v>0</v>
      </c>
      <c r="VMN81" s="321">
        <f t="shared" si="333"/>
        <v>0</v>
      </c>
      <c r="VMO81" s="321">
        <f t="shared" si="333"/>
        <v>0</v>
      </c>
      <c r="VMP81" s="321">
        <f t="shared" si="333"/>
        <v>0</v>
      </c>
      <c r="VMQ81" s="321">
        <f t="shared" si="333"/>
        <v>0</v>
      </c>
      <c r="VMR81" s="321">
        <f t="shared" si="333"/>
        <v>0</v>
      </c>
      <c r="VMS81" s="321">
        <f t="shared" si="333"/>
        <v>0</v>
      </c>
      <c r="VMT81" s="321">
        <f t="shared" si="333"/>
        <v>0</v>
      </c>
      <c r="VMU81" s="321">
        <f t="shared" si="333"/>
        <v>0</v>
      </c>
      <c r="VMV81" s="321">
        <f t="shared" si="333"/>
        <v>0</v>
      </c>
      <c r="VMW81" s="321">
        <f t="shared" si="333"/>
        <v>0</v>
      </c>
      <c r="VMX81" s="321">
        <f t="shared" si="333"/>
        <v>0</v>
      </c>
      <c r="VMY81" s="321">
        <f t="shared" si="333"/>
        <v>0</v>
      </c>
      <c r="VMZ81" s="321">
        <f t="shared" si="333"/>
        <v>0</v>
      </c>
      <c r="VNA81" s="321">
        <f t="shared" si="333"/>
        <v>0</v>
      </c>
      <c r="VNB81" s="321">
        <f t="shared" si="333"/>
        <v>0</v>
      </c>
      <c r="VNC81" s="321">
        <f t="shared" si="333"/>
        <v>0</v>
      </c>
      <c r="VND81" s="321">
        <f t="shared" si="333"/>
        <v>0</v>
      </c>
      <c r="VNE81" s="321">
        <f t="shared" si="333"/>
        <v>0</v>
      </c>
      <c r="VNF81" s="321">
        <f t="shared" si="333"/>
        <v>0</v>
      </c>
      <c r="VNG81" s="321">
        <f t="shared" si="333"/>
        <v>0</v>
      </c>
      <c r="VNH81" s="321">
        <f t="shared" si="333"/>
        <v>0</v>
      </c>
      <c r="VNI81" s="321">
        <f t="shared" si="333"/>
        <v>0</v>
      </c>
      <c r="VNJ81" s="321">
        <f t="shared" si="333"/>
        <v>0</v>
      </c>
      <c r="VNK81" s="321">
        <f t="shared" si="333"/>
        <v>0</v>
      </c>
      <c r="VNL81" s="321">
        <f t="shared" si="333"/>
        <v>0</v>
      </c>
      <c r="VNM81" s="321">
        <f t="shared" si="333"/>
        <v>0</v>
      </c>
      <c r="VNN81" s="321">
        <f>VNM81*8.5%*12</f>
        <v>0</v>
      </c>
      <c r="VNO81" s="321">
        <f t="shared" si="334"/>
        <v>0</v>
      </c>
      <c r="VNP81" s="321">
        <f t="shared" si="334"/>
        <v>0</v>
      </c>
      <c r="VNQ81" s="321">
        <f t="shared" si="334"/>
        <v>0</v>
      </c>
      <c r="VNR81" s="321">
        <f t="shared" si="334"/>
        <v>0</v>
      </c>
      <c r="VNS81" s="321">
        <f t="shared" si="334"/>
        <v>0</v>
      </c>
      <c r="VNT81" s="321">
        <f t="shared" si="334"/>
        <v>0</v>
      </c>
      <c r="VNU81" s="321">
        <f t="shared" si="334"/>
        <v>0</v>
      </c>
      <c r="VNV81" s="321">
        <f t="shared" si="334"/>
        <v>0</v>
      </c>
      <c r="VNW81" s="321">
        <f t="shared" si="334"/>
        <v>0</v>
      </c>
      <c r="VNX81" s="321">
        <f t="shared" si="334"/>
        <v>0</v>
      </c>
      <c r="VNY81" s="321">
        <f t="shared" si="334"/>
        <v>0</v>
      </c>
      <c r="VNZ81" s="321">
        <f t="shared" si="334"/>
        <v>0</v>
      </c>
      <c r="VOA81" s="321">
        <f t="shared" si="334"/>
        <v>0</v>
      </c>
      <c r="VOB81" s="321">
        <f t="shared" si="334"/>
        <v>0</v>
      </c>
      <c r="VOC81" s="321">
        <f t="shared" si="334"/>
        <v>0</v>
      </c>
      <c r="VOD81" s="321">
        <f t="shared" si="334"/>
        <v>0</v>
      </c>
      <c r="VOE81" s="321">
        <f t="shared" si="334"/>
        <v>0</v>
      </c>
      <c r="VOF81" s="321">
        <f t="shared" si="334"/>
        <v>0</v>
      </c>
      <c r="VOG81" s="321">
        <f t="shared" si="334"/>
        <v>0</v>
      </c>
      <c r="VOH81" s="321">
        <f t="shared" si="334"/>
        <v>0</v>
      </c>
      <c r="VOI81" s="321">
        <f t="shared" si="334"/>
        <v>0</v>
      </c>
      <c r="VOJ81" s="321">
        <f t="shared" si="334"/>
        <v>0</v>
      </c>
      <c r="VOK81" s="321">
        <f t="shared" si="334"/>
        <v>0</v>
      </c>
      <c r="VOL81" s="321">
        <f t="shared" si="334"/>
        <v>0</v>
      </c>
      <c r="VOM81" s="321">
        <f t="shared" si="334"/>
        <v>0</v>
      </c>
      <c r="VON81" s="321">
        <f t="shared" si="334"/>
        <v>0</v>
      </c>
      <c r="VOO81" s="321">
        <f t="shared" si="334"/>
        <v>0</v>
      </c>
      <c r="VOP81" s="321">
        <f t="shared" si="334"/>
        <v>0</v>
      </c>
      <c r="VOQ81" s="321">
        <f t="shared" si="334"/>
        <v>0</v>
      </c>
      <c r="VOR81" s="321">
        <f t="shared" si="334"/>
        <v>0</v>
      </c>
      <c r="VOS81" s="321">
        <f t="shared" si="334"/>
        <v>0</v>
      </c>
      <c r="VOT81" s="321">
        <f t="shared" si="334"/>
        <v>0</v>
      </c>
      <c r="VOU81" s="321">
        <f t="shared" si="334"/>
        <v>0</v>
      </c>
      <c r="VOV81" s="321">
        <f t="shared" si="334"/>
        <v>0</v>
      </c>
      <c r="VOW81" s="321">
        <f t="shared" si="334"/>
        <v>0</v>
      </c>
      <c r="VOX81" s="321">
        <f t="shared" si="334"/>
        <v>0</v>
      </c>
      <c r="VOY81" s="321">
        <f t="shared" si="334"/>
        <v>0</v>
      </c>
      <c r="VOZ81" s="321">
        <f t="shared" si="334"/>
        <v>0</v>
      </c>
      <c r="VPA81" s="321">
        <f t="shared" si="334"/>
        <v>0</v>
      </c>
      <c r="VPB81" s="321">
        <f t="shared" si="334"/>
        <v>0</v>
      </c>
      <c r="VPC81" s="321">
        <f t="shared" si="334"/>
        <v>0</v>
      </c>
      <c r="VPD81" s="321">
        <f t="shared" si="334"/>
        <v>0</v>
      </c>
      <c r="VPE81" s="321">
        <f t="shared" si="334"/>
        <v>0</v>
      </c>
      <c r="VPF81" s="321">
        <f t="shared" si="334"/>
        <v>0</v>
      </c>
      <c r="VPG81" s="321">
        <f t="shared" si="334"/>
        <v>0</v>
      </c>
      <c r="VPH81" s="321">
        <f t="shared" si="334"/>
        <v>0</v>
      </c>
      <c r="VPI81" s="321">
        <f t="shared" si="334"/>
        <v>0</v>
      </c>
      <c r="VPJ81" s="321">
        <f t="shared" si="334"/>
        <v>0</v>
      </c>
      <c r="VPK81" s="321">
        <f t="shared" si="334"/>
        <v>0</v>
      </c>
      <c r="VPL81" s="321">
        <f t="shared" si="334"/>
        <v>0</v>
      </c>
      <c r="VPM81" s="321">
        <f t="shared" si="334"/>
        <v>0</v>
      </c>
      <c r="VPN81" s="321">
        <f t="shared" si="334"/>
        <v>0</v>
      </c>
      <c r="VPO81" s="321">
        <f t="shared" si="334"/>
        <v>0</v>
      </c>
      <c r="VPP81" s="321">
        <f t="shared" si="334"/>
        <v>0</v>
      </c>
      <c r="VPQ81" s="321">
        <f t="shared" si="334"/>
        <v>0</v>
      </c>
      <c r="VPR81" s="321">
        <f t="shared" si="334"/>
        <v>0</v>
      </c>
      <c r="VPS81" s="321">
        <f t="shared" si="334"/>
        <v>0</v>
      </c>
      <c r="VPT81" s="321">
        <f t="shared" si="334"/>
        <v>0</v>
      </c>
      <c r="VPU81" s="321">
        <f t="shared" si="334"/>
        <v>0</v>
      </c>
      <c r="VPV81" s="321">
        <f t="shared" si="334"/>
        <v>0</v>
      </c>
      <c r="VPW81" s="321">
        <f t="shared" si="334"/>
        <v>0</v>
      </c>
      <c r="VPX81" s="321">
        <f t="shared" si="334"/>
        <v>0</v>
      </c>
      <c r="VPY81" s="321">
        <f t="shared" si="334"/>
        <v>0</v>
      </c>
      <c r="VPZ81" s="321">
        <f>VPY81*8.5%*12</f>
        <v>0</v>
      </c>
      <c r="VQA81" s="321">
        <f t="shared" si="335"/>
        <v>0</v>
      </c>
      <c r="VQB81" s="321">
        <f t="shared" si="335"/>
        <v>0</v>
      </c>
      <c r="VQC81" s="321">
        <f t="shared" si="335"/>
        <v>0</v>
      </c>
      <c r="VQD81" s="321">
        <f t="shared" si="335"/>
        <v>0</v>
      </c>
      <c r="VQE81" s="321">
        <f t="shared" si="335"/>
        <v>0</v>
      </c>
      <c r="VQF81" s="321">
        <f t="shared" si="335"/>
        <v>0</v>
      </c>
      <c r="VQG81" s="321">
        <f t="shared" si="335"/>
        <v>0</v>
      </c>
      <c r="VQH81" s="321">
        <f t="shared" si="335"/>
        <v>0</v>
      </c>
      <c r="VQI81" s="321">
        <f t="shared" si="335"/>
        <v>0</v>
      </c>
      <c r="VQJ81" s="321">
        <f t="shared" si="335"/>
        <v>0</v>
      </c>
      <c r="VQK81" s="321">
        <f t="shared" si="335"/>
        <v>0</v>
      </c>
      <c r="VQL81" s="321">
        <f t="shared" si="335"/>
        <v>0</v>
      </c>
      <c r="VQM81" s="321">
        <f t="shared" si="335"/>
        <v>0</v>
      </c>
      <c r="VQN81" s="321">
        <f t="shared" si="335"/>
        <v>0</v>
      </c>
      <c r="VQO81" s="321">
        <f t="shared" si="335"/>
        <v>0</v>
      </c>
      <c r="VQP81" s="321">
        <f t="shared" si="335"/>
        <v>0</v>
      </c>
      <c r="VQQ81" s="321">
        <f t="shared" si="335"/>
        <v>0</v>
      </c>
      <c r="VQR81" s="321">
        <f t="shared" si="335"/>
        <v>0</v>
      </c>
      <c r="VQS81" s="321">
        <f t="shared" si="335"/>
        <v>0</v>
      </c>
      <c r="VQT81" s="321">
        <f t="shared" si="335"/>
        <v>0</v>
      </c>
      <c r="VQU81" s="321">
        <f t="shared" si="335"/>
        <v>0</v>
      </c>
      <c r="VQV81" s="321">
        <f t="shared" si="335"/>
        <v>0</v>
      </c>
      <c r="VQW81" s="321">
        <f t="shared" si="335"/>
        <v>0</v>
      </c>
      <c r="VQX81" s="321">
        <f t="shared" si="335"/>
        <v>0</v>
      </c>
      <c r="VQY81" s="321">
        <f t="shared" si="335"/>
        <v>0</v>
      </c>
      <c r="VQZ81" s="321">
        <f t="shared" si="335"/>
        <v>0</v>
      </c>
      <c r="VRA81" s="321">
        <f t="shared" si="335"/>
        <v>0</v>
      </c>
      <c r="VRB81" s="321">
        <f t="shared" si="335"/>
        <v>0</v>
      </c>
      <c r="VRC81" s="321">
        <f t="shared" si="335"/>
        <v>0</v>
      </c>
      <c r="VRD81" s="321">
        <f t="shared" si="335"/>
        <v>0</v>
      </c>
      <c r="VRE81" s="321">
        <f t="shared" si="335"/>
        <v>0</v>
      </c>
      <c r="VRF81" s="321">
        <f t="shared" si="335"/>
        <v>0</v>
      </c>
      <c r="VRG81" s="321">
        <f t="shared" si="335"/>
        <v>0</v>
      </c>
      <c r="VRH81" s="321">
        <f t="shared" si="335"/>
        <v>0</v>
      </c>
      <c r="VRI81" s="321">
        <f t="shared" si="335"/>
        <v>0</v>
      </c>
      <c r="VRJ81" s="321">
        <f t="shared" si="335"/>
        <v>0</v>
      </c>
      <c r="VRK81" s="321">
        <f t="shared" si="335"/>
        <v>0</v>
      </c>
      <c r="VRL81" s="321">
        <f t="shared" si="335"/>
        <v>0</v>
      </c>
      <c r="VRM81" s="321">
        <f t="shared" si="335"/>
        <v>0</v>
      </c>
      <c r="VRN81" s="321">
        <f t="shared" si="335"/>
        <v>0</v>
      </c>
      <c r="VRO81" s="321">
        <f t="shared" si="335"/>
        <v>0</v>
      </c>
      <c r="VRP81" s="321">
        <f t="shared" si="335"/>
        <v>0</v>
      </c>
      <c r="VRQ81" s="321">
        <f t="shared" si="335"/>
        <v>0</v>
      </c>
      <c r="VRR81" s="321">
        <f t="shared" si="335"/>
        <v>0</v>
      </c>
      <c r="VRS81" s="321">
        <f t="shared" si="335"/>
        <v>0</v>
      </c>
      <c r="VRT81" s="321">
        <f t="shared" si="335"/>
        <v>0</v>
      </c>
      <c r="VRU81" s="321">
        <f t="shared" si="335"/>
        <v>0</v>
      </c>
      <c r="VRV81" s="321">
        <f t="shared" si="335"/>
        <v>0</v>
      </c>
      <c r="VRW81" s="321">
        <f t="shared" si="335"/>
        <v>0</v>
      </c>
      <c r="VRX81" s="321">
        <f t="shared" si="335"/>
        <v>0</v>
      </c>
      <c r="VRY81" s="321">
        <f t="shared" si="335"/>
        <v>0</v>
      </c>
      <c r="VRZ81" s="321">
        <f t="shared" si="335"/>
        <v>0</v>
      </c>
      <c r="VSA81" s="321">
        <f t="shared" si="335"/>
        <v>0</v>
      </c>
      <c r="VSB81" s="321">
        <f t="shared" si="335"/>
        <v>0</v>
      </c>
      <c r="VSC81" s="321">
        <f t="shared" si="335"/>
        <v>0</v>
      </c>
      <c r="VSD81" s="321">
        <f t="shared" si="335"/>
        <v>0</v>
      </c>
      <c r="VSE81" s="321">
        <f t="shared" si="335"/>
        <v>0</v>
      </c>
      <c r="VSF81" s="321">
        <f t="shared" si="335"/>
        <v>0</v>
      </c>
      <c r="VSG81" s="321">
        <f t="shared" si="335"/>
        <v>0</v>
      </c>
      <c r="VSH81" s="321">
        <f t="shared" si="335"/>
        <v>0</v>
      </c>
      <c r="VSI81" s="321">
        <f t="shared" si="335"/>
        <v>0</v>
      </c>
      <c r="VSJ81" s="321">
        <f t="shared" si="335"/>
        <v>0</v>
      </c>
      <c r="VSK81" s="321">
        <f t="shared" si="335"/>
        <v>0</v>
      </c>
      <c r="VSL81" s="321">
        <f>VSK81*8.5%*12</f>
        <v>0</v>
      </c>
      <c r="VSM81" s="321">
        <f t="shared" si="336"/>
        <v>0</v>
      </c>
      <c r="VSN81" s="321">
        <f t="shared" si="336"/>
        <v>0</v>
      </c>
      <c r="VSO81" s="321">
        <f t="shared" si="336"/>
        <v>0</v>
      </c>
      <c r="VSP81" s="321">
        <f t="shared" si="336"/>
        <v>0</v>
      </c>
      <c r="VSQ81" s="321">
        <f t="shared" si="336"/>
        <v>0</v>
      </c>
      <c r="VSR81" s="321">
        <f t="shared" si="336"/>
        <v>0</v>
      </c>
      <c r="VSS81" s="321">
        <f t="shared" si="336"/>
        <v>0</v>
      </c>
      <c r="VST81" s="321">
        <f t="shared" si="336"/>
        <v>0</v>
      </c>
      <c r="VSU81" s="321">
        <f t="shared" si="336"/>
        <v>0</v>
      </c>
      <c r="VSV81" s="321">
        <f t="shared" si="336"/>
        <v>0</v>
      </c>
      <c r="VSW81" s="321">
        <f t="shared" si="336"/>
        <v>0</v>
      </c>
      <c r="VSX81" s="321">
        <f t="shared" si="336"/>
        <v>0</v>
      </c>
      <c r="VSY81" s="321">
        <f t="shared" si="336"/>
        <v>0</v>
      </c>
      <c r="VSZ81" s="321">
        <f t="shared" si="336"/>
        <v>0</v>
      </c>
      <c r="VTA81" s="321">
        <f t="shared" si="336"/>
        <v>0</v>
      </c>
      <c r="VTB81" s="321">
        <f t="shared" si="336"/>
        <v>0</v>
      </c>
      <c r="VTC81" s="321">
        <f t="shared" si="336"/>
        <v>0</v>
      </c>
      <c r="VTD81" s="321">
        <f t="shared" si="336"/>
        <v>0</v>
      </c>
      <c r="VTE81" s="321">
        <f t="shared" si="336"/>
        <v>0</v>
      </c>
      <c r="VTF81" s="321">
        <f t="shared" si="336"/>
        <v>0</v>
      </c>
      <c r="VTG81" s="321">
        <f t="shared" si="336"/>
        <v>0</v>
      </c>
      <c r="VTH81" s="321">
        <f t="shared" si="336"/>
        <v>0</v>
      </c>
      <c r="VTI81" s="321">
        <f t="shared" si="336"/>
        <v>0</v>
      </c>
      <c r="VTJ81" s="321">
        <f t="shared" si="336"/>
        <v>0</v>
      </c>
      <c r="VTK81" s="321">
        <f t="shared" si="336"/>
        <v>0</v>
      </c>
      <c r="VTL81" s="321">
        <f t="shared" si="336"/>
        <v>0</v>
      </c>
      <c r="VTM81" s="321">
        <f t="shared" si="336"/>
        <v>0</v>
      </c>
      <c r="VTN81" s="321">
        <f t="shared" si="336"/>
        <v>0</v>
      </c>
      <c r="VTO81" s="321">
        <f t="shared" si="336"/>
        <v>0</v>
      </c>
      <c r="VTP81" s="321">
        <f t="shared" si="336"/>
        <v>0</v>
      </c>
      <c r="VTQ81" s="321">
        <f t="shared" si="336"/>
        <v>0</v>
      </c>
      <c r="VTR81" s="321">
        <f t="shared" si="336"/>
        <v>0</v>
      </c>
      <c r="VTS81" s="321">
        <f t="shared" si="336"/>
        <v>0</v>
      </c>
      <c r="VTT81" s="321">
        <f t="shared" si="336"/>
        <v>0</v>
      </c>
      <c r="VTU81" s="321">
        <f t="shared" si="336"/>
        <v>0</v>
      </c>
      <c r="VTV81" s="321">
        <f t="shared" si="336"/>
        <v>0</v>
      </c>
      <c r="VTW81" s="321">
        <f t="shared" si="336"/>
        <v>0</v>
      </c>
      <c r="VTX81" s="321">
        <f t="shared" si="336"/>
        <v>0</v>
      </c>
      <c r="VTY81" s="321">
        <f t="shared" si="336"/>
        <v>0</v>
      </c>
      <c r="VTZ81" s="321">
        <f t="shared" si="336"/>
        <v>0</v>
      </c>
      <c r="VUA81" s="321">
        <f t="shared" si="336"/>
        <v>0</v>
      </c>
      <c r="VUB81" s="321">
        <f t="shared" si="336"/>
        <v>0</v>
      </c>
      <c r="VUC81" s="321">
        <f t="shared" si="336"/>
        <v>0</v>
      </c>
      <c r="VUD81" s="321">
        <f t="shared" si="336"/>
        <v>0</v>
      </c>
      <c r="VUE81" s="321">
        <f t="shared" si="336"/>
        <v>0</v>
      </c>
      <c r="VUF81" s="321">
        <f t="shared" si="336"/>
        <v>0</v>
      </c>
      <c r="VUG81" s="321">
        <f t="shared" si="336"/>
        <v>0</v>
      </c>
      <c r="VUH81" s="321">
        <f t="shared" si="336"/>
        <v>0</v>
      </c>
      <c r="VUI81" s="321">
        <f t="shared" si="336"/>
        <v>0</v>
      </c>
      <c r="VUJ81" s="321">
        <f t="shared" si="336"/>
        <v>0</v>
      </c>
      <c r="VUK81" s="321">
        <f t="shared" si="336"/>
        <v>0</v>
      </c>
      <c r="VUL81" s="321">
        <f t="shared" si="336"/>
        <v>0</v>
      </c>
      <c r="VUM81" s="321">
        <f t="shared" si="336"/>
        <v>0</v>
      </c>
      <c r="VUN81" s="321">
        <f t="shared" si="336"/>
        <v>0</v>
      </c>
      <c r="VUO81" s="321">
        <f t="shared" si="336"/>
        <v>0</v>
      </c>
      <c r="VUP81" s="321">
        <f t="shared" si="336"/>
        <v>0</v>
      </c>
      <c r="VUQ81" s="321">
        <f t="shared" si="336"/>
        <v>0</v>
      </c>
      <c r="VUR81" s="321">
        <f t="shared" si="336"/>
        <v>0</v>
      </c>
      <c r="VUS81" s="321">
        <f t="shared" si="336"/>
        <v>0</v>
      </c>
      <c r="VUT81" s="321">
        <f t="shared" si="336"/>
        <v>0</v>
      </c>
      <c r="VUU81" s="321">
        <f t="shared" si="336"/>
        <v>0</v>
      </c>
      <c r="VUV81" s="321">
        <f t="shared" si="336"/>
        <v>0</v>
      </c>
      <c r="VUW81" s="321">
        <f t="shared" si="336"/>
        <v>0</v>
      </c>
      <c r="VUX81" s="321">
        <f>VUW81*8.5%*12</f>
        <v>0</v>
      </c>
      <c r="VUY81" s="321">
        <f t="shared" si="337"/>
        <v>0</v>
      </c>
      <c r="VUZ81" s="321">
        <f t="shared" si="337"/>
        <v>0</v>
      </c>
      <c r="VVA81" s="321">
        <f t="shared" si="337"/>
        <v>0</v>
      </c>
      <c r="VVB81" s="321">
        <f t="shared" si="337"/>
        <v>0</v>
      </c>
      <c r="VVC81" s="321">
        <f t="shared" si="337"/>
        <v>0</v>
      </c>
      <c r="VVD81" s="321">
        <f t="shared" si="337"/>
        <v>0</v>
      </c>
      <c r="VVE81" s="321">
        <f t="shared" si="337"/>
        <v>0</v>
      </c>
      <c r="VVF81" s="321">
        <f t="shared" si="337"/>
        <v>0</v>
      </c>
      <c r="VVG81" s="321">
        <f t="shared" si="337"/>
        <v>0</v>
      </c>
      <c r="VVH81" s="321">
        <f t="shared" si="337"/>
        <v>0</v>
      </c>
      <c r="VVI81" s="321">
        <f t="shared" si="337"/>
        <v>0</v>
      </c>
      <c r="VVJ81" s="321">
        <f t="shared" si="337"/>
        <v>0</v>
      </c>
      <c r="VVK81" s="321">
        <f t="shared" si="337"/>
        <v>0</v>
      </c>
      <c r="VVL81" s="321">
        <f t="shared" si="337"/>
        <v>0</v>
      </c>
      <c r="VVM81" s="321">
        <f t="shared" si="337"/>
        <v>0</v>
      </c>
      <c r="VVN81" s="321">
        <f t="shared" si="337"/>
        <v>0</v>
      </c>
      <c r="VVO81" s="321">
        <f t="shared" si="337"/>
        <v>0</v>
      </c>
      <c r="VVP81" s="321">
        <f t="shared" si="337"/>
        <v>0</v>
      </c>
      <c r="VVQ81" s="321">
        <f t="shared" si="337"/>
        <v>0</v>
      </c>
      <c r="VVR81" s="321">
        <f t="shared" si="337"/>
        <v>0</v>
      </c>
      <c r="VVS81" s="321">
        <f t="shared" si="337"/>
        <v>0</v>
      </c>
      <c r="VVT81" s="321">
        <f t="shared" si="337"/>
        <v>0</v>
      </c>
      <c r="VVU81" s="321">
        <f t="shared" si="337"/>
        <v>0</v>
      </c>
      <c r="VVV81" s="321">
        <f t="shared" si="337"/>
        <v>0</v>
      </c>
      <c r="VVW81" s="321">
        <f t="shared" si="337"/>
        <v>0</v>
      </c>
      <c r="VVX81" s="321">
        <f t="shared" si="337"/>
        <v>0</v>
      </c>
      <c r="VVY81" s="321">
        <f t="shared" si="337"/>
        <v>0</v>
      </c>
      <c r="VVZ81" s="321">
        <f t="shared" si="337"/>
        <v>0</v>
      </c>
      <c r="VWA81" s="321">
        <f t="shared" si="337"/>
        <v>0</v>
      </c>
      <c r="VWB81" s="321">
        <f t="shared" si="337"/>
        <v>0</v>
      </c>
      <c r="VWC81" s="321">
        <f t="shared" si="337"/>
        <v>0</v>
      </c>
      <c r="VWD81" s="321">
        <f t="shared" si="337"/>
        <v>0</v>
      </c>
      <c r="VWE81" s="321">
        <f t="shared" si="337"/>
        <v>0</v>
      </c>
      <c r="VWF81" s="321">
        <f t="shared" si="337"/>
        <v>0</v>
      </c>
      <c r="VWG81" s="321">
        <f t="shared" si="337"/>
        <v>0</v>
      </c>
      <c r="VWH81" s="321">
        <f t="shared" si="337"/>
        <v>0</v>
      </c>
      <c r="VWI81" s="321">
        <f t="shared" si="337"/>
        <v>0</v>
      </c>
      <c r="VWJ81" s="321">
        <f t="shared" si="337"/>
        <v>0</v>
      </c>
      <c r="VWK81" s="321">
        <f t="shared" si="337"/>
        <v>0</v>
      </c>
      <c r="VWL81" s="321">
        <f t="shared" si="337"/>
        <v>0</v>
      </c>
      <c r="VWM81" s="321">
        <f t="shared" si="337"/>
        <v>0</v>
      </c>
      <c r="VWN81" s="321">
        <f t="shared" si="337"/>
        <v>0</v>
      </c>
      <c r="VWO81" s="321">
        <f t="shared" si="337"/>
        <v>0</v>
      </c>
      <c r="VWP81" s="321">
        <f t="shared" si="337"/>
        <v>0</v>
      </c>
      <c r="VWQ81" s="321">
        <f t="shared" si="337"/>
        <v>0</v>
      </c>
      <c r="VWR81" s="321">
        <f t="shared" si="337"/>
        <v>0</v>
      </c>
      <c r="VWS81" s="321">
        <f t="shared" si="337"/>
        <v>0</v>
      </c>
      <c r="VWT81" s="321">
        <f t="shared" si="337"/>
        <v>0</v>
      </c>
      <c r="VWU81" s="321">
        <f t="shared" si="337"/>
        <v>0</v>
      </c>
      <c r="VWV81" s="321">
        <f t="shared" si="337"/>
        <v>0</v>
      </c>
      <c r="VWW81" s="321">
        <f t="shared" si="337"/>
        <v>0</v>
      </c>
      <c r="VWX81" s="321">
        <f t="shared" si="337"/>
        <v>0</v>
      </c>
      <c r="VWY81" s="321">
        <f t="shared" si="337"/>
        <v>0</v>
      </c>
      <c r="VWZ81" s="321">
        <f t="shared" si="337"/>
        <v>0</v>
      </c>
      <c r="VXA81" s="321">
        <f t="shared" si="337"/>
        <v>0</v>
      </c>
      <c r="VXB81" s="321">
        <f t="shared" si="337"/>
        <v>0</v>
      </c>
      <c r="VXC81" s="321">
        <f t="shared" si="337"/>
        <v>0</v>
      </c>
      <c r="VXD81" s="321">
        <f t="shared" si="337"/>
        <v>0</v>
      </c>
      <c r="VXE81" s="321">
        <f t="shared" si="337"/>
        <v>0</v>
      </c>
      <c r="VXF81" s="321">
        <f t="shared" si="337"/>
        <v>0</v>
      </c>
      <c r="VXG81" s="321">
        <f t="shared" si="337"/>
        <v>0</v>
      </c>
      <c r="VXH81" s="321">
        <f t="shared" si="337"/>
        <v>0</v>
      </c>
      <c r="VXI81" s="321">
        <f t="shared" si="337"/>
        <v>0</v>
      </c>
      <c r="VXJ81" s="321">
        <f>VXI81*8.5%*12</f>
        <v>0</v>
      </c>
      <c r="VXK81" s="321">
        <f t="shared" si="338"/>
        <v>0</v>
      </c>
      <c r="VXL81" s="321">
        <f t="shared" si="338"/>
        <v>0</v>
      </c>
      <c r="VXM81" s="321">
        <f t="shared" si="338"/>
        <v>0</v>
      </c>
      <c r="VXN81" s="321">
        <f t="shared" si="338"/>
        <v>0</v>
      </c>
      <c r="VXO81" s="321">
        <f t="shared" si="338"/>
        <v>0</v>
      </c>
      <c r="VXP81" s="321">
        <f t="shared" si="338"/>
        <v>0</v>
      </c>
      <c r="VXQ81" s="321">
        <f t="shared" si="338"/>
        <v>0</v>
      </c>
      <c r="VXR81" s="321">
        <f t="shared" si="338"/>
        <v>0</v>
      </c>
      <c r="VXS81" s="321">
        <f t="shared" si="338"/>
        <v>0</v>
      </c>
      <c r="VXT81" s="321">
        <f t="shared" si="338"/>
        <v>0</v>
      </c>
      <c r="VXU81" s="321">
        <f t="shared" si="338"/>
        <v>0</v>
      </c>
      <c r="VXV81" s="321">
        <f t="shared" si="338"/>
        <v>0</v>
      </c>
      <c r="VXW81" s="321">
        <f t="shared" si="338"/>
        <v>0</v>
      </c>
      <c r="VXX81" s="321">
        <f t="shared" si="338"/>
        <v>0</v>
      </c>
      <c r="VXY81" s="321">
        <f t="shared" si="338"/>
        <v>0</v>
      </c>
      <c r="VXZ81" s="321">
        <f t="shared" si="338"/>
        <v>0</v>
      </c>
      <c r="VYA81" s="321">
        <f t="shared" si="338"/>
        <v>0</v>
      </c>
      <c r="VYB81" s="321">
        <f t="shared" si="338"/>
        <v>0</v>
      </c>
      <c r="VYC81" s="321">
        <f t="shared" si="338"/>
        <v>0</v>
      </c>
      <c r="VYD81" s="321">
        <f t="shared" si="338"/>
        <v>0</v>
      </c>
      <c r="VYE81" s="321">
        <f t="shared" si="338"/>
        <v>0</v>
      </c>
      <c r="VYF81" s="321">
        <f t="shared" si="338"/>
        <v>0</v>
      </c>
      <c r="VYG81" s="321">
        <f t="shared" si="338"/>
        <v>0</v>
      </c>
      <c r="VYH81" s="321">
        <f t="shared" si="338"/>
        <v>0</v>
      </c>
      <c r="VYI81" s="321">
        <f t="shared" si="338"/>
        <v>0</v>
      </c>
      <c r="VYJ81" s="321">
        <f t="shared" si="338"/>
        <v>0</v>
      </c>
      <c r="VYK81" s="321">
        <f t="shared" si="338"/>
        <v>0</v>
      </c>
      <c r="VYL81" s="321">
        <f t="shared" si="338"/>
        <v>0</v>
      </c>
      <c r="VYM81" s="321">
        <f t="shared" si="338"/>
        <v>0</v>
      </c>
      <c r="VYN81" s="321">
        <f t="shared" si="338"/>
        <v>0</v>
      </c>
      <c r="VYO81" s="321">
        <f t="shared" si="338"/>
        <v>0</v>
      </c>
      <c r="VYP81" s="321">
        <f t="shared" si="338"/>
        <v>0</v>
      </c>
      <c r="VYQ81" s="321">
        <f t="shared" si="338"/>
        <v>0</v>
      </c>
      <c r="VYR81" s="321">
        <f t="shared" si="338"/>
        <v>0</v>
      </c>
      <c r="VYS81" s="321">
        <f t="shared" si="338"/>
        <v>0</v>
      </c>
      <c r="VYT81" s="321">
        <f t="shared" si="338"/>
        <v>0</v>
      </c>
      <c r="VYU81" s="321">
        <f t="shared" si="338"/>
        <v>0</v>
      </c>
      <c r="VYV81" s="321">
        <f t="shared" si="338"/>
        <v>0</v>
      </c>
      <c r="VYW81" s="321">
        <f t="shared" si="338"/>
        <v>0</v>
      </c>
      <c r="VYX81" s="321">
        <f t="shared" si="338"/>
        <v>0</v>
      </c>
      <c r="VYY81" s="321">
        <f t="shared" si="338"/>
        <v>0</v>
      </c>
      <c r="VYZ81" s="321">
        <f t="shared" si="338"/>
        <v>0</v>
      </c>
      <c r="VZA81" s="321">
        <f t="shared" si="338"/>
        <v>0</v>
      </c>
      <c r="VZB81" s="321">
        <f t="shared" si="338"/>
        <v>0</v>
      </c>
      <c r="VZC81" s="321">
        <f t="shared" si="338"/>
        <v>0</v>
      </c>
      <c r="VZD81" s="321">
        <f t="shared" si="338"/>
        <v>0</v>
      </c>
      <c r="VZE81" s="321">
        <f t="shared" si="338"/>
        <v>0</v>
      </c>
      <c r="VZF81" s="321">
        <f t="shared" si="338"/>
        <v>0</v>
      </c>
      <c r="VZG81" s="321">
        <f t="shared" si="338"/>
        <v>0</v>
      </c>
      <c r="VZH81" s="321">
        <f t="shared" si="338"/>
        <v>0</v>
      </c>
      <c r="VZI81" s="321">
        <f t="shared" si="338"/>
        <v>0</v>
      </c>
      <c r="VZJ81" s="321">
        <f t="shared" si="338"/>
        <v>0</v>
      </c>
      <c r="VZK81" s="321">
        <f t="shared" si="338"/>
        <v>0</v>
      </c>
      <c r="VZL81" s="321">
        <f t="shared" si="338"/>
        <v>0</v>
      </c>
      <c r="VZM81" s="321">
        <f t="shared" si="338"/>
        <v>0</v>
      </c>
      <c r="VZN81" s="321">
        <f t="shared" si="338"/>
        <v>0</v>
      </c>
      <c r="VZO81" s="321">
        <f t="shared" si="338"/>
        <v>0</v>
      </c>
      <c r="VZP81" s="321">
        <f t="shared" si="338"/>
        <v>0</v>
      </c>
      <c r="VZQ81" s="321">
        <f t="shared" si="338"/>
        <v>0</v>
      </c>
      <c r="VZR81" s="321">
        <f t="shared" si="338"/>
        <v>0</v>
      </c>
      <c r="VZS81" s="321">
        <f t="shared" si="338"/>
        <v>0</v>
      </c>
      <c r="VZT81" s="321">
        <f t="shared" si="338"/>
        <v>0</v>
      </c>
      <c r="VZU81" s="321">
        <f t="shared" si="338"/>
        <v>0</v>
      </c>
      <c r="VZV81" s="321">
        <f>VZU81*8.5%*12</f>
        <v>0</v>
      </c>
      <c r="VZW81" s="321">
        <f t="shared" si="339"/>
        <v>0</v>
      </c>
      <c r="VZX81" s="321">
        <f t="shared" si="339"/>
        <v>0</v>
      </c>
      <c r="VZY81" s="321">
        <f t="shared" si="339"/>
        <v>0</v>
      </c>
      <c r="VZZ81" s="321">
        <f t="shared" si="339"/>
        <v>0</v>
      </c>
      <c r="WAA81" s="321">
        <f t="shared" si="339"/>
        <v>0</v>
      </c>
      <c r="WAB81" s="321">
        <f t="shared" si="339"/>
        <v>0</v>
      </c>
      <c r="WAC81" s="321">
        <f t="shared" si="339"/>
        <v>0</v>
      </c>
      <c r="WAD81" s="321">
        <f t="shared" si="339"/>
        <v>0</v>
      </c>
      <c r="WAE81" s="321">
        <f t="shared" si="339"/>
        <v>0</v>
      </c>
      <c r="WAF81" s="321">
        <f t="shared" si="339"/>
        <v>0</v>
      </c>
      <c r="WAG81" s="321">
        <f t="shared" si="339"/>
        <v>0</v>
      </c>
      <c r="WAH81" s="321">
        <f t="shared" si="339"/>
        <v>0</v>
      </c>
      <c r="WAI81" s="321">
        <f t="shared" si="339"/>
        <v>0</v>
      </c>
      <c r="WAJ81" s="321">
        <f t="shared" si="339"/>
        <v>0</v>
      </c>
      <c r="WAK81" s="321">
        <f t="shared" si="339"/>
        <v>0</v>
      </c>
      <c r="WAL81" s="321">
        <f t="shared" si="339"/>
        <v>0</v>
      </c>
      <c r="WAM81" s="321">
        <f t="shared" si="339"/>
        <v>0</v>
      </c>
      <c r="WAN81" s="321">
        <f t="shared" si="339"/>
        <v>0</v>
      </c>
      <c r="WAO81" s="321">
        <f t="shared" si="339"/>
        <v>0</v>
      </c>
      <c r="WAP81" s="321">
        <f t="shared" si="339"/>
        <v>0</v>
      </c>
      <c r="WAQ81" s="321">
        <f t="shared" si="339"/>
        <v>0</v>
      </c>
      <c r="WAR81" s="321">
        <f t="shared" si="339"/>
        <v>0</v>
      </c>
      <c r="WAS81" s="321">
        <f t="shared" si="339"/>
        <v>0</v>
      </c>
      <c r="WAT81" s="321">
        <f t="shared" si="339"/>
        <v>0</v>
      </c>
      <c r="WAU81" s="321">
        <f t="shared" si="339"/>
        <v>0</v>
      </c>
      <c r="WAV81" s="321">
        <f t="shared" si="339"/>
        <v>0</v>
      </c>
      <c r="WAW81" s="321">
        <f t="shared" si="339"/>
        <v>0</v>
      </c>
      <c r="WAX81" s="321">
        <f t="shared" si="339"/>
        <v>0</v>
      </c>
      <c r="WAY81" s="321">
        <f t="shared" si="339"/>
        <v>0</v>
      </c>
      <c r="WAZ81" s="321">
        <f t="shared" si="339"/>
        <v>0</v>
      </c>
      <c r="WBA81" s="321">
        <f t="shared" si="339"/>
        <v>0</v>
      </c>
      <c r="WBB81" s="321">
        <f t="shared" si="339"/>
        <v>0</v>
      </c>
      <c r="WBC81" s="321">
        <f t="shared" si="339"/>
        <v>0</v>
      </c>
      <c r="WBD81" s="321">
        <f t="shared" si="339"/>
        <v>0</v>
      </c>
      <c r="WBE81" s="321">
        <f t="shared" si="339"/>
        <v>0</v>
      </c>
      <c r="WBF81" s="321">
        <f t="shared" si="339"/>
        <v>0</v>
      </c>
      <c r="WBG81" s="321">
        <f t="shared" si="339"/>
        <v>0</v>
      </c>
      <c r="WBH81" s="321">
        <f t="shared" si="339"/>
        <v>0</v>
      </c>
      <c r="WBI81" s="321">
        <f t="shared" si="339"/>
        <v>0</v>
      </c>
      <c r="WBJ81" s="321">
        <f t="shared" si="339"/>
        <v>0</v>
      </c>
      <c r="WBK81" s="321">
        <f t="shared" si="339"/>
        <v>0</v>
      </c>
      <c r="WBL81" s="321">
        <f t="shared" si="339"/>
        <v>0</v>
      </c>
      <c r="WBM81" s="321">
        <f t="shared" si="339"/>
        <v>0</v>
      </c>
      <c r="WBN81" s="321">
        <f t="shared" si="339"/>
        <v>0</v>
      </c>
      <c r="WBO81" s="321">
        <f t="shared" si="339"/>
        <v>0</v>
      </c>
      <c r="WBP81" s="321">
        <f t="shared" si="339"/>
        <v>0</v>
      </c>
      <c r="WBQ81" s="321">
        <f t="shared" si="339"/>
        <v>0</v>
      </c>
      <c r="WBR81" s="321">
        <f t="shared" si="339"/>
        <v>0</v>
      </c>
      <c r="WBS81" s="321">
        <f t="shared" si="339"/>
        <v>0</v>
      </c>
      <c r="WBT81" s="321">
        <f t="shared" si="339"/>
        <v>0</v>
      </c>
      <c r="WBU81" s="321">
        <f t="shared" si="339"/>
        <v>0</v>
      </c>
      <c r="WBV81" s="321">
        <f t="shared" si="339"/>
        <v>0</v>
      </c>
      <c r="WBW81" s="321">
        <f t="shared" si="339"/>
        <v>0</v>
      </c>
      <c r="WBX81" s="321">
        <f t="shared" si="339"/>
        <v>0</v>
      </c>
      <c r="WBY81" s="321">
        <f t="shared" si="339"/>
        <v>0</v>
      </c>
      <c r="WBZ81" s="321">
        <f t="shared" si="339"/>
        <v>0</v>
      </c>
      <c r="WCA81" s="321">
        <f t="shared" si="339"/>
        <v>0</v>
      </c>
      <c r="WCB81" s="321">
        <f t="shared" si="339"/>
        <v>0</v>
      </c>
      <c r="WCC81" s="321">
        <f t="shared" si="339"/>
        <v>0</v>
      </c>
      <c r="WCD81" s="321">
        <f t="shared" si="339"/>
        <v>0</v>
      </c>
      <c r="WCE81" s="321">
        <f t="shared" si="339"/>
        <v>0</v>
      </c>
      <c r="WCF81" s="321">
        <f t="shared" si="339"/>
        <v>0</v>
      </c>
      <c r="WCG81" s="321">
        <f t="shared" si="339"/>
        <v>0</v>
      </c>
      <c r="WCH81" s="321">
        <f>WCG81*8.5%*12</f>
        <v>0</v>
      </c>
      <c r="WCI81" s="321">
        <f t="shared" si="340"/>
        <v>0</v>
      </c>
      <c r="WCJ81" s="321">
        <f t="shared" si="340"/>
        <v>0</v>
      </c>
      <c r="WCK81" s="321">
        <f t="shared" si="340"/>
        <v>0</v>
      </c>
      <c r="WCL81" s="321">
        <f t="shared" si="340"/>
        <v>0</v>
      </c>
      <c r="WCM81" s="321">
        <f t="shared" si="340"/>
        <v>0</v>
      </c>
      <c r="WCN81" s="321">
        <f t="shared" si="340"/>
        <v>0</v>
      </c>
      <c r="WCO81" s="321">
        <f t="shared" si="340"/>
        <v>0</v>
      </c>
      <c r="WCP81" s="321">
        <f t="shared" si="340"/>
        <v>0</v>
      </c>
      <c r="WCQ81" s="321">
        <f t="shared" si="340"/>
        <v>0</v>
      </c>
      <c r="WCR81" s="321">
        <f t="shared" si="340"/>
        <v>0</v>
      </c>
      <c r="WCS81" s="321">
        <f t="shared" si="340"/>
        <v>0</v>
      </c>
      <c r="WCT81" s="321">
        <f t="shared" si="340"/>
        <v>0</v>
      </c>
      <c r="WCU81" s="321">
        <f t="shared" si="340"/>
        <v>0</v>
      </c>
      <c r="WCV81" s="321">
        <f t="shared" si="340"/>
        <v>0</v>
      </c>
      <c r="WCW81" s="321">
        <f t="shared" si="340"/>
        <v>0</v>
      </c>
      <c r="WCX81" s="321">
        <f t="shared" si="340"/>
        <v>0</v>
      </c>
      <c r="WCY81" s="321">
        <f t="shared" si="340"/>
        <v>0</v>
      </c>
      <c r="WCZ81" s="321">
        <f t="shared" si="340"/>
        <v>0</v>
      </c>
      <c r="WDA81" s="321">
        <f t="shared" si="340"/>
        <v>0</v>
      </c>
      <c r="WDB81" s="321">
        <f t="shared" si="340"/>
        <v>0</v>
      </c>
      <c r="WDC81" s="321">
        <f t="shared" si="340"/>
        <v>0</v>
      </c>
      <c r="WDD81" s="321">
        <f t="shared" si="340"/>
        <v>0</v>
      </c>
      <c r="WDE81" s="321">
        <f t="shared" si="340"/>
        <v>0</v>
      </c>
      <c r="WDF81" s="321">
        <f t="shared" si="340"/>
        <v>0</v>
      </c>
      <c r="WDG81" s="321">
        <f t="shared" si="340"/>
        <v>0</v>
      </c>
      <c r="WDH81" s="321">
        <f t="shared" si="340"/>
        <v>0</v>
      </c>
      <c r="WDI81" s="321">
        <f t="shared" si="340"/>
        <v>0</v>
      </c>
      <c r="WDJ81" s="321">
        <f t="shared" si="340"/>
        <v>0</v>
      </c>
      <c r="WDK81" s="321">
        <f t="shared" si="340"/>
        <v>0</v>
      </c>
      <c r="WDL81" s="321">
        <f t="shared" si="340"/>
        <v>0</v>
      </c>
      <c r="WDM81" s="321">
        <f t="shared" si="340"/>
        <v>0</v>
      </c>
      <c r="WDN81" s="321">
        <f t="shared" si="340"/>
        <v>0</v>
      </c>
      <c r="WDO81" s="321">
        <f t="shared" si="340"/>
        <v>0</v>
      </c>
      <c r="WDP81" s="321">
        <f t="shared" si="340"/>
        <v>0</v>
      </c>
      <c r="WDQ81" s="321">
        <f t="shared" si="340"/>
        <v>0</v>
      </c>
      <c r="WDR81" s="321">
        <f t="shared" si="340"/>
        <v>0</v>
      </c>
      <c r="WDS81" s="321">
        <f t="shared" si="340"/>
        <v>0</v>
      </c>
      <c r="WDT81" s="321">
        <f t="shared" si="340"/>
        <v>0</v>
      </c>
      <c r="WDU81" s="321">
        <f t="shared" si="340"/>
        <v>0</v>
      </c>
      <c r="WDV81" s="321">
        <f t="shared" si="340"/>
        <v>0</v>
      </c>
      <c r="WDW81" s="321">
        <f t="shared" si="340"/>
        <v>0</v>
      </c>
      <c r="WDX81" s="321">
        <f t="shared" si="340"/>
        <v>0</v>
      </c>
      <c r="WDY81" s="321">
        <f t="shared" si="340"/>
        <v>0</v>
      </c>
      <c r="WDZ81" s="321">
        <f t="shared" si="340"/>
        <v>0</v>
      </c>
      <c r="WEA81" s="321">
        <f t="shared" si="340"/>
        <v>0</v>
      </c>
      <c r="WEB81" s="321">
        <f t="shared" si="340"/>
        <v>0</v>
      </c>
      <c r="WEC81" s="321">
        <f t="shared" si="340"/>
        <v>0</v>
      </c>
      <c r="WED81" s="321">
        <f t="shared" si="340"/>
        <v>0</v>
      </c>
      <c r="WEE81" s="321">
        <f t="shared" si="340"/>
        <v>0</v>
      </c>
      <c r="WEF81" s="321">
        <f t="shared" si="340"/>
        <v>0</v>
      </c>
      <c r="WEG81" s="321">
        <f t="shared" si="340"/>
        <v>0</v>
      </c>
      <c r="WEH81" s="321">
        <f t="shared" si="340"/>
        <v>0</v>
      </c>
      <c r="WEI81" s="321">
        <f t="shared" si="340"/>
        <v>0</v>
      </c>
      <c r="WEJ81" s="321">
        <f t="shared" si="340"/>
        <v>0</v>
      </c>
      <c r="WEK81" s="321">
        <f t="shared" si="340"/>
        <v>0</v>
      </c>
      <c r="WEL81" s="321">
        <f t="shared" si="340"/>
        <v>0</v>
      </c>
      <c r="WEM81" s="321">
        <f t="shared" si="340"/>
        <v>0</v>
      </c>
      <c r="WEN81" s="321">
        <f t="shared" si="340"/>
        <v>0</v>
      </c>
      <c r="WEO81" s="321">
        <f t="shared" si="340"/>
        <v>0</v>
      </c>
      <c r="WEP81" s="321">
        <f t="shared" si="340"/>
        <v>0</v>
      </c>
      <c r="WEQ81" s="321">
        <f t="shared" si="340"/>
        <v>0</v>
      </c>
      <c r="WER81" s="321">
        <f t="shared" si="340"/>
        <v>0</v>
      </c>
      <c r="WES81" s="321">
        <f t="shared" si="340"/>
        <v>0</v>
      </c>
      <c r="WET81" s="321">
        <f>WES81*8.5%*12</f>
        <v>0</v>
      </c>
      <c r="WEU81" s="321">
        <f t="shared" si="341"/>
        <v>0</v>
      </c>
      <c r="WEV81" s="321">
        <f t="shared" si="341"/>
        <v>0</v>
      </c>
      <c r="WEW81" s="321">
        <f t="shared" si="341"/>
        <v>0</v>
      </c>
      <c r="WEX81" s="321">
        <f t="shared" si="341"/>
        <v>0</v>
      </c>
      <c r="WEY81" s="321">
        <f t="shared" si="341"/>
        <v>0</v>
      </c>
      <c r="WEZ81" s="321">
        <f t="shared" si="341"/>
        <v>0</v>
      </c>
      <c r="WFA81" s="321">
        <f t="shared" si="341"/>
        <v>0</v>
      </c>
      <c r="WFB81" s="321">
        <f t="shared" si="341"/>
        <v>0</v>
      </c>
      <c r="WFC81" s="321">
        <f t="shared" si="341"/>
        <v>0</v>
      </c>
      <c r="WFD81" s="321">
        <f t="shared" si="341"/>
        <v>0</v>
      </c>
      <c r="WFE81" s="321">
        <f t="shared" si="341"/>
        <v>0</v>
      </c>
      <c r="WFF81" s="321">
        <f t="shared" si="341"/>
        <v>0</v>
      </c>
      <c r="WFG81" s="321">
        <f t="shared" si="341"/>
        <v>0</v>
      </c>
      <c r="WFH81" s="321">
        <f t="shared" si="341"/>
        <v>0</v>
      </c>
      <c r="WFI81" s="321">
        <f t="shared" si="341"/>
        <v>0</v>
      </c>
      <c r="WFJ81" s="321">
        <f t="shared" si="341"/>
        <v>0</v>
      </c>
      <c r="WFK81" s="321">
        <f t="shared" si="341"/>
        <v>0</v>
      </c>
      <c r="WFL81" s="321">
        <f t="shared" si="341"/>
        <v>0</v>
      </c>
      <c r="WFM81" s="321">
        <f t="shared" si="341"/>
        <v>0</v>
      </c>
      <c r="WFN81" s="321">
        <f t="shared" si="341"/>
        <v>0</v>
      </c>
      <c r="WFO81" s="321">
        <f t="shared" si="341"/>
        <v>0</v>
      </c>
      <c r="WFP81" s="321">
        <f t="shared" si="341"/>
        <v>0</v>
      </c>
      <c r="WFQ81" s="321">
        <f t="shared" si="341"/>
        <v>0</v>
      </c>
      <c r="WFR81" s="321">
        <f t="shared" si="341"/>
        <v>0</v>
      </c>
      <c r="WFS81" s="321">
        <f t="shared" si="341"/>
        <v>0</v>
      </c>
      <c r="WFT81" s="321">
        <f t="shared" si="341"/>
        <v>0</v>
      </c>
      <c r="WFU81" s="321">
        <f t="shared" si="341"/>
        <v>0</v>
      </c>
      <c r="WFV81" s="321">
        <f t="shared" si="341"/>
        <v>0</v>
      </c>
      <c r="WFW81" s="321">
        <f t="shared" si="341"/>
        <v>0</v>
      </c>
      <c r="WFX81" s="321">
        <f t="shared" si="341"/>
        <v>0</v>
      </c>
      <c r="WFY81" s="321">
        <f t="shared" si="341"/>
        <v>0</v>
      </c>
      <c r="WFZ81" s="321">
        <f t="shared" si="341"/>
        <v>0</v>
      </c>
      <c r="WGA81" s="321">
        <f t="shared" si="341"/>
        <v>0</v>
      </c>
      <c r="WGB81" s="321">
        <f t="shared" si="341"/>
        <v>0</v>
      </c>
      <c r="WGC81" s="321">
        <f t="shared" si="341"/>
        <v>0</v>
      </c>
      <c r="WGD81" s="321">
        <f t="shared" si="341"/>
        <v>0</v>
      </c>
      <c r="WGE81" s="321">
        <f t="shared" si="341"/>
        <v>0</v>
      </c>
      <c r="WGF81" s="321">
        <f t="shared" si="341"/>
        <v>0</v>
      </c>
      <c r="WGG81" s="321">
        <f t="shared" si="341"/>
        <v>0</v>
      </c>
      <c r="WGH81" s="321">
        <f t="shared" si="341"/>
        <v>0</v>
      </c>
      <c r="WGI81" s="321">
        <f t="shared" si="341"/>
        <v>0</v>
      </c>
      <c r="WGJ81" s="321">
        <f t="shared" si="341"/>
        <v>0</v>
      </c>
      <c r="WGK81" s="321">
        <f t="shared" si="341"/>
        <v>0</v>
      </c>
      <c r="WGL81" s="321">
        <f t="shared" si="341"/>
        <v>0</v>
      </c>
      <c r="WGM81" s="321">
        <f t="shared" si="341"/>
        <v>0</v>
      </c>
      <c r="WGN81" s="321">
        <f t="shared" si="341"/>
        <v>0</v>
      </c>
      <c r="WGO81" s="321">
        <f t="shared" si="341"/>
        <v>0</v>
      </c>
      <c r="WGP81" s="321">
        <f t="shared" si="341"/>
        <v>0</v>
      </c>
      <c r="WGQ81" s="321">
        <f t="shared" si="341"/>
        <v>0</v>
      </c>
      <c r="WGR81" s="321">
        <f t="shared" si="341"/>
        <v>0</v>
      </c>
      <c r="WGS81" s="321">
        <f t="shared" si="341"/>
        <v>0</v>
      </c>
      <c r="WGT81" s="321">
        <f t="shared" si="341"/>
        <v>0</v>
      </c>
      <c r="WGU81" s="321">
        <f t="shared" si="341"/>
        <v>0</v>
      </c>
      <c r="WGV81" s="321">
        <f t="shared" si="341"/>
        <v>0</v>
      </c>
      <c r="WGW81" s="321">
        <f t="shared" si="341"/>
        <v>0</v>
      </c>
      <c r="WGX81" s="321">
        <f t="shared" si="341"/>
        <v>0</v>
      </c>
      <c r="WGY81" s="321">
        <f t="shared" si="341"/>
        <v>0</v>
      </c>
      <c r="WGZ81" s="321">
        <f t="shared" si="341"/>
        <v>0</v>
      </c>
      <c r="WHA81" s="321">
        <f t="shared" si="341"/>
        <v>0</v>
      </c>
      <c r="WHB81" s="321">
        <f t="shared" si="341"/>
        <v>0</v>
      </c>
      <c r="WHC81" s="321">
        <f t="shared" si="341"/>
        <v>0</v>
      </c>
      <c r="WHD81" s="321">
        <f t="shared" si="341"/>
        <v>0</v>
      </c>
      <c r="WHE81" s="321">
        <f t="shared" si="341"/>
        <v>0</v>
      </c>
      <c r="WHF81" s="321">
        <f>WHE81*8.5%*12</f>
        <v>0</v>
      </c>
      <c r="WHG81" s="321">
        <f t="shared" si="342"/>
        <v>0</v>
      </c>
      <c r="WHH81" s="321">
        <f t="shared" si="342"/>
        <v>0</v>
      </c>
      <c r="WHI81" s="321">
        <f t="shared" si="342"/>
        <v>0</v>
      </c>
      <c r="WHJ81" s="321">
        <f t="shared" si="342"/>
        <v>0</v>
      </c>
      <c r="WHK81" s="321">
        <f t="shared" si="342"/>
        <v>0</v>
      </c>
      <c r="WHL81" s="321">
        <f t="shared" si="342"/>
        <v>0</v>
      </c>
      <c r="WHM81" s="321">
        <f t="shared" si="342"/>
        <v>0</v>
      </c>
      <c r="WHN81" s="321">
        <f t="shared" si="342"/>
        <v>0</v>
      </c>
      <c r="WHO81" s="321">
        <f t="shared" si="342"/>
        <v>0</v>
      </c>
      <c r="WHP81" s="321">
        <f t="shared" si="342"/>
        <v>0</v>
      </c>
      <c r="WHQ81" s="321">
        <f t="shared" si="342"/>
        <v>0</v>
      </c>
      <c r="WHR81" s="321">
        <f t="shared" si="342"/>
        <v>0</v>
      </c>
      <c r="WHS81" s="321">
        <f t="shared" si="342"/>
        <v>0</v>
      </c>
      <c r="WHT81" s="321">
        <f t="shared" si="342"/>
        <v>0</v>
      </c>
      <c r="WHU81" s="321">
        <f t="shared" si="342"/>
        <v>0</v>
      </c>
      <c r="WHV81" s="321">
        <f t="shared" si="342"/>
        <v>0</v>
      </c>
      <c r="WHW81" s="321">
        <f t="shared" si="342"/>
        <v>0</v>
      </c>
      <c r="WHX81" s="321">
        <f t="shared" si="342"/>
        <v>0</v>
      </c>
      <c r="WHY81" s="321">
        <f t="shared" si="342"/>
        <v>0</v>
      </c>
      <c r="WHZ81" s="321">
        <f t="shared" si="342"/>
        <v>0</v>
      </c>
      <c r="WIA81" s="321">
        <f t="shared" si="342"/>
        <v>0</v>
      </c>
      <c r="WIB81" s="321">
        <f t="shared" si="342"/>
        <v>0</v>
      </c>
      <c r="WIC81" s="321">
        <f t="shared" si="342"/>
        <v>0</v>
      </c>
      <c r="WID81" s="321">
        <f t="shared" si="342"/>
        <v>0</v>
      </c>
      <c r="WIE81" s="321">
        <f t="shared" si="342"/>
        <v>0</v>
      </c>
      <c r="WIF81" s="321">
        <f t="shared" si="342"/>
        <v>0</v>
      </c>
      <c r="WIG81" s="321">
        <f t="shared" si="342"/>
        <v>0</v>
      </c>
      <c r="WIH81" s="321">
        <f t="shared" si="342"/>
        <v>0</v>
      </c>
      <c r="WII81" s="321">
        <f t="shared" si="342"/>
        <v>0</v>
      </c>
      <c r="WIJ81" s="321">
        <f t="shared" si="342"/>
        <v>0</v>
      </c>
      <c r="WIK81" s="321">
        <f t="shared" si="342"/>
        <v>0</v>
      </c>
      <c r="WIL81" s="321">
        <f t="shared" si="342"/>
        <v>0</v>
      </c>
      <c r="WIM81" s="321">
        <f t="shared" si="342"/>
        <v>0</v>
      </c>
      <c r="WIN81" s="321">
        <f t="shared" si="342"/>
        <v>0</v>
      </c>
      <c r="WIO81" s="321">
        <f t="shared" si="342"/>
        <v>0</v>
      </c>
      <c r="WIP81" s="321">
        <f t="shared" si="342"/>
        <v>0</v>
      </c>
      <c r="WIQ81" s="321">
        <f t="shared" si="342"/>
        <v>0</v>
      </c>
      <c r="WIR81" s="321">
        <f t="shared" si="342"/>
        <v>0</v>
      </c>
      <c r="WIS81" s="321">
        <f t="shared" si="342"/>
        <v>0</v>
      </c>
      <c r="WIT81" s="321">
        <f t="shared" si="342"/>
        <v>0</v>
      </c>
      <c r="WIU81" s="321">
        <f t="shared" si="342"/>
        <v>0</v>
      </c>
      <c r="WIV81" s="321">
        <f t="shared" si="342"/>
        <v>0</v>
      </c>
      <c r="WIW81" s="321">
        <f t="shared" si="342"/>
        <v>0</v>
      </c>
      <c r="WIX81" s="321">
        <f t="shared" si="342"/>
        <v>0</v>
      </c>
      <c r="WIY81" s="321">
        <f t="shared" si="342"/>
        <v>0</v>
      </c>
      <c r="WIZ81" s="321">
        <f t="shared" si="342"/>
        <v>0</v>
      </c>
      <c r="WJA81" s="321">
        <f t="shared" si="342"/>
        <v>0</v>
      </c>
      <c r="WJB81" s="321">
        <f t="shared" si="342"/>
        <v>0</v>
      </c>
      <c r="WJC81" s="321">
        <f t="shared" si="342"/>
        <v>0</v>
      </c>
      <c r="WJD81" s="321">
        <f t="shared" si="342"/>
        <v>0</v>
      </c>
      <c r="WJE81" s="321">
        <f t="shared" si="342"/>
        <v>0</v>
      </c>
      <c r="WJF81" s="321">
        <f t="shared" si="342"/>
        <v>0</v>
      </c>
      <c r="WJG81" s="321">
        <f t="shared" si="342"/>
        <v>0</v>
      </c>
      <c r="WJH81" s="321">
        <f t="shared" si="342"/>
        <v>0</v>
      </c>
      <c r="WJI81" s="321">
        <f t="shared" si="342"/>
        <v>0</v>
      </c>
      <c r="WJJ81" s="321">
        <f t="shared" si="342"/>
        <v>0</v>
      </c>
      <c r="WJK81" s="321">
        <f t="shared" si="342"/>
        <v>0</v>
      </c>
      <c r="WJL81" s="321">
        <f t="shared" si="342"/>
        <v>0</v>
      </c>
      <c r="WJM81" s="321">
        <f t="shared" si="342"/>
        <v>0</v>
      </c>
      <c r="WJN81" s="321">
        <f t="shared" si="342"/>
        <v>0</v>
      </c>
      <c r="WJO81" s="321">
        <f t="shared" si="342"/>
        <v>0</v>
      </c>
      <c r="WJP81" s="321">
        <f t="shared" si="342"/>
        <v>0</v>
      </c>
      <c r="WJQ81" s="321">
        <f t="shared" si="342"/>
        <v>0</v>
      </c>
      <c r="WJR81" s="321">
        <f>WJQ81*8.5%*12</f>
        <v>0</v>
      </c>
      <c r="WJS81" s="321">
        <f t="shared" si="343"/>
        <v>0</v>
      </c>
      <c r="WJT81" s="321">
        <f t="shared" si="343"/>
        <v>0</v>
      </c>
      <c r="WJU81" s="321">
        <f t="shared" si="343"/>
        <v>0</v>
      </c>
      <c r="WJV81" s="321">
        <f t="shared" si="343"/>
        <v>0</v>
      </c>
      <c r="WJW81" s="321">
        <f t="shared" si="343"/>
        <v>0</v>
      </c>
      <c r="WJX81" s="321">
        <f t="shared" si="343"/>
        <v>0</v>
      </c>
      <c r="WJY81" s="321">
        <f t="shared" si="343"/>
        <v>0</v>
      </c>
      <c r="WJZ81" s="321">
        <f t="shared" si="343"/>
        <v>0</v>
      </c>
      <c r="WKA81" s="321">
        <f t="shared" si="343"/>
        <v>0</v>
      </c>
      <c r="WKB81" s="321">
        <f t="shared" si="343"/>
        <v>0</v>
      </c>
      <c r="WKC81" s="321">
        <f t="shared" si="343"/>
        <v>0</v>
      </c>
      <c r="WKD81" s="321">
        <f t="shared" si="343"/>
        <v>0</v>
      </c>
      <c r="WKE81" s="321">
        <f t="shared" si="343"/>
        <v>0</v>
      </c>
      <c r="WKF81" s="321">
        <f t="shared" si="343"/>
        <v>0</v>
      </c>
      <c r="WKG81" s="321">
        <f t="shared" si="343"/>
        <v>0</v>
      </c>
      <c r="WKH81" s="321">
        <f t="shared" si="343"/>
        <v>0</v>
      </c>
      <c r="WKI81" s="321">
        <f t="shared" si="343"/>
        <v>0</v>
      </c>
      <c r="WKJ81" s="321">
        <f t="shared" si="343"/>
        <v>0</v>
      </c>
      <c r="WKK81" s="321">
        <f t="shared" si="343"/>
        <v>0</v>
      </c>
      <c r="WKL81" s="321">
        <f t="shared" si="343"/>
        <v>0</v>
      </c>
      <c r="WKM81" s="321">
        <f t="shared" si="343"/>
        <v>0</v>
      </c>
      <c r="WKN81" s="321">
        <f t="shared" si="343"/>
        <v>0</v>
      </c>
      <c r="WKO81" s="321">
        <f t="shared" si="343"/>
        <v>0</v>
      </c>
      <c r="WKP81" s="321">
        <f t="shared" si="343"/>
        <v>0</v>
      </c>
      <c r="WKQ81" s="321">
        <f t="shared" si="343"/>
        <v>0</v>
      </c>
      <c r="WKR81" s="321">
        <f t="shared" si="343"/>
        <v>0</v>
      </c>
      <c r="WKS81" s="321">
        <f t="shared" si="343"/>
        <v>0</v>
      </c>
      <c r="WKT81" s="321">
        <f t="shared" si="343"/>
        <v>0</v>
      </c>
      <c r="WKU81" s="321">
        <f t="shared" si="343"/>
        <v>0</v>
      </c>
      <c r="WKV81" s="321">
        <f t="shared" si="343"/>
        <v>0</v>
      </c>
      <c r="WKW81" s="321">
        <f t="shared" si="343"/>
        <v>0</v>
      </c>
      <c r="WKX81" s="321">
        <f t="shared" si="343"/>
        <v>0</v>
      </c>
      <c r="WKY81" s="321">
        <f t="shared" si="343"/>
        <v>0</v>
      </c>
      <c r="WKZ81" s="321">
        <f t="shared" si="343"/>
        <v>0</v>
      </c>
      <c r="WLA81" s="321">
        <f t="shared" si="343"/>
        <v>0</v>
      </c>
      <c r="WLB81" s="321">
        <f t="shared" si="343"/>
        <v>0</v>
      </c>
      <c r="WLC81" s="321">
        <f t="shared" si="343"/>
        <v>0</v>
      </c>
      <c r="WLD81" s="321">
        <f t="shared" si="343"/>
        <v>0</v>
      </c>
      <c r="WLE81" s="321">
        <f t="shared" si="343"/>
        <v>0</v>
      </c>
      <c r="WLF81" s="321">
        <f t="shared" si="343"/>
        <v>0</v>
      </c>
      <c r="WLG81" s="321">
        <f t="shared" si="343"/>
        <v>0</v>
      </c>
      <c r="WLH81" s="321">
        <f t="shared" si="343"/>
        <v>0</v>
      </c>
      <c r="WLI81" s="321">
        <f t="shared" si="343"/>
        <v>0</v>
      </c>
      <c r="WLJ81" s="321">
        <f t="shared" si="343"/>
        <v>0</v>
      </c>
      <c r="WLK81" s="321">
        <f t="shared" si="343"/>
        <v>0</v>
      </c>
      <c r="WLL81" s="321">
        <f t="shared" si="343"/>
        <v>0</v>
      </c>
      <c r="WLM81" s="321">
        <f t="shared" si="343"/>
        <v>0</v>
      </c>
      <c r="WLN81" s="321">
        <f t="shared" si="343"/>
        <v>0</v>
      </c>
      <c r="WLO81" s="321">
        <f t="shared" si="343"/>
        <v>0</v>
      </c>
      <c r="WLP81" s="321">
        <f t="shared" si="343"/>
        <v>0</v>
      </c>
      <c r="WLQ81" s="321">
        <f t="shared" si="343"/>
        <v>0</v>
      </c>
      <c r="WLR81" s="321">
        <f t="shared" si="343"/>
        <v>0</v>
      </c>
      <c r="WLS81" s="321">
        <f t="shared" si="343"/>
        <v>0</v>
      </c>
      <c r="WLT81" s="321">
        <f t="shared" si="343"/>
        <v>0</v>
      </c>
      <c r="WLU81" s="321">
        <f t="shared" si="343"/>
        <v>0</v>
      </c>
      <c r="WLV81" s="321">
        <f t="shared" si="343"/>
        <v>0</v>
      </c>
      <c r="WLW81" s="321">
        <f t="shared" si="343"/>
        <v>0</v>
      </c>
      <c r="WLX81" s="321">
        <f t="shared" si="343"/>
        <v>0</v>
      </c>
      <c r="WLY81" s="321">
        <f t="shared" si="343"/>
        <v>0</v>
      </c>
      <c r="WLZ81" s="321">
        <f t="shared" si="343"/>
        <v>0</v>
      </c>
      <c r="WMA81" s="321">
        <f t="shared" si="343"/>
        <v>0</v>
      </c>
      <c r="WMB81" s="321">
        <f t="shared" si="343"/>
        <v>0</v>
      </c>
      <c r="WMC81" s="321">
        <f t="shared" si="343"/>
        <v>0</v>
      </c>
      <c r="WMD81" s="321">
        <f>WMC81*8.5%*12</f>
        <v>0</v>
      </c>
      <c r="WME81" s="321">
        <f t="shared" si="344"/>
        <v>0</v>
      </c>
      <c r="WMF81" s="321">
        <f t="shared" si="344"/>
        <v>0</v>
      </c>
      <c r="WMG81" s="321">
        <f t="shared" si="344"/>
        <v>0</v>
      </c>
      <c r="WMH81" s="321">
        <f t="shared" si="344"/>
        <v>0</v>
      </c>
      <c r="WMI81" s="321">
        <f t="shared" si="344"/>
        <v>0</v>
      </c>
      <c r="WMJ81" s="321">
        <f t="shared" si="344"/>
        <v>0</v>
      </c>
      <c r="WMK81" s="321">
        <f t="shared" si="344"/>
        <v>0</v>
      </c>
      <c r="WML81" s="321">
        <f t="shared" si="344"/>
        <v>0</v>
      </c>
      <c r="WMM81" s="321">
        <f t="shared" si="344"/>
        <v>0</v>
      </c>
      <c r="WMN81" s="321">
        <f t="shared" si="344"/>
        <v>0</v>
      </c>
      <c r="WMO81" s="321">
        <f t="shared" si="344"/>
        <v>0</v>
      </c>
      <c r="WMP81" s="321">
        <f t="shared" si="344"/>
        <v>0</v>
      </c>
      <c r="WMQ81" s="321">
        <f t="shared" si="344"/>
        <v>0</v>
      </c>
      <c r="WMR81" s="321">
        <f t="shared" si="344"/>
        <v>0</v>
      </c>
      <c r="WMS81" s="321">
        <f t="shared" si="344"/>
        <v>0</v>
      </c>
      <c r="WMT81" s="321">
        <f t="shared" si="344"/>
        <v>0</v>
      </c>
      <c r="WMU81" s="321">
        <f t="shared" si="344"/>
        <v>0</v>
      </c>
      <c r="WMV81" s="321">
        <f t="shared" si="344"/>
        <v>0</v>
      </c>
      <c r="WMW81" s="321">
        <f t="shared" si="344"/>
        <v>0</v>
      </c>
      <c r="WMX81" s="321">
        <f t="shared" si="344"/>
        <v>0</v>
      </c>
      <c r="WMY81" s="321">
        <f t="shared" si="344"/>
        <v>0</v>
      </c>
      <c r="WMZ81" s="321">
        <f t="shared" si="344"/>
        <v>0</v>
      </c>
      <c r="WNA81" s="321">
        <f t="shared" si="344"/>
        <v>0</v>
      </c>
      <c r="WNB81" s="321">
        <f t="shared" si="344"/>
        <v>0</v>
      </c>
      <c r="WNC81" s="321">
        <f t="shared" si="344"/>
        <v>0</v>
      </c>
      <c r="WND81" s="321">
        <f t="shared" si="344"/>
        <v>0</v>
      </c>
      <c r="WNE81" s="321">
        <f t="shared" si="344"/>
        <v>0</v>
      </c>
      <c r="WNF81" s="321">
        <f t="shared" si="344"/>
        <v>0</v>
      </c>
      <c r="WNG81" s="321">
        <f t="shared" si="344"/>
        <v>0</v>
      </c>
      <c r="WNH81" s="321">
        <f t="shared" si="344"/>
        <v>0</v>
      </c>
      <c r="WNI81" s="321">
        <f t="shared" si="344"/>
        <v>0</v>
      </c>
      <c r="WNJ81" s="321">
        <f t="shared" si="344"/>
        <v>0</v>
      </c>
      <c r="WNK81" s="321">
        <f t="shared" si="344"/>
        <v>0</v>
      </c>
      <c r="WNL81" s="321">
        <f t="shared" si="344"/>
        <v>0</v>
      </c>
      <c r="WNM81" s="321">
        <f t="shared" si="344"/>
        <v>0</v>
      </c>
      <c r="WNN81" s="321">
        <f t="shared" si="344"/>
        <v>0</v>
      </c>
      <c r="WNO81" s="321">
        <f t="shared" si="344"/>
        <v>0</v>
      </c>
      <c r="WNP81" s="321">
        <f t="shared" si="344"/>
        <v>0</v>
      </c>
      <c r="WNQ81" s="321">
        <f t="shared" si="344"/>
        <v>0</v>
      </c>
      <c r="WNR81" s="321">
        <f t="shared" si="344"/>
        <v>0</v>
      </c>
      <c r="WNS81" s="321">
        <f t="shared" si="344"/>
        <v>0</v>
      </c>
      <c r="WNT81" s="321">
        <f t="shared" si="344"/>
        <v>0</v>
      </c>
      <c r="WNU81" s="321">
        <f t="shared" si="344"/>
        <v>0</v>
      </c>
      <c r="WNV81" s="321">
        <f t="shared" si="344"/>
        <v>0</v>
      </c>
      <c r="WNW81" s="321">
        <f t="shared" si="344"/>
        <v>0</v>
      </c>
      <c r="WNX81" s="321">
        <f t="shared" si="344"/>
        <v>0</v>
      </c>
      <c r="WNY81" s="321">
        <f t="shared" si="344"/>
        <v>0</v>
      </c>
      <c r="WNZ81" s="321">
        <f t="shared" si="344"/>
        <v>0</v>
      </c>
      <c r="WOA81" s="321">
        <f t="shared" si="344"/>
        <v>0</v>
      </c>
      <c r="WOB81" s="321">
        <f t="shared" si="344"/>
        <v>0</v>
      </c>
      <c r="WOC81" s="321">
        <f t="shared" si="344"/>
        <v>0</v>
      </c>
      <c r="WOD81" s="321">
        <f t="shared" si="344"/>
        <v>0</v>
      </c>
      <c r="WOE81" s="321">
        <f t="shared" si="344"/>
        <v>0</v>
      </c>
      <c r="WOF81" s="321">
        <f t="shared" si="344"/>
        <v>0</v>
      </c>
      <c r="WOG81" s="321">
        <f t="shared" si="344"/>
        <v>0</v>
      </c>
      <c r="WOH81" s="321">
        <f t="shared" si="344"/>
        <v>0</v>
      </c>
      <c r="WOI81" s="321">
        <f t="shared" si="344"/>
        <v>0</v>
      </c>
      <c r="WOJ81" s="321">
        <f t="shared" si="344"/>
        <v>0</v>
      </c>
      <c r="WOK81" s="321">
        <f t="shared" si="344"/>
        <v>0</v>
      </c>
      <c r="WOL81" s="321">
        <f t="shared" si="344"/>
        <v>0</v>
      </c>
      <c r="WOM81" s="321">
        <f t="shared" si="344"/>
        <v>0</v>
      </c>
      <c r="WON81" s="321">
        <f t="shared" si="344"/>
        <v>0</v>
      </c>
      <c r="WOO81" s="321">
        <f t="shared" si="344"/>
        <v>0</v>
      </c>
      <c r="WOP81" s="321">
        <f>WOO81*8.5%*12</f>
        <v>0</v>
      </c>
      <c r="WOQ81" s="321">
        <f t="shared" si="345"/>
        <v>0</v>
      </c>
      <c r="WOR81" s="321">
        <f t="shared" si="345"/>
        <v>0</v>
      </c>
      <c r="WOS81" s="321">
        <f t="shared" si="345"/>
        <v>0</v>
      </c>
      <c r="WOT81" s="321">
        <f t="shared" si="345"/>
        <v>0</v>
      </c>
      <c r="WOU81" s="321">
        <f t="shared" si="345"/>
        <v>0</v>
      </c>
      <c r="WOV81" s="321">
        <f t="shared" si="345"/>
        <v>0</v>
      </c>
      <c r="WOW81" s="321">
        <f t="shared" si="345"/>
        <v>0</v>
      </c>
      <c r="WOX81" s="321">
        <f t="shared" si="345"/>
        <v>0</v>
      </c>
      <c r="WOY81" s="321">
        <f t="shared" si="345"/>
        <v>0</v>
      </c>
      <c r="WOZ81" s="321">
        <f t="shared" si="345"/>
        <v>0</v>
      </c>
      <c r="WPA81" s="321">
        <f t="shared" si="345"/>
        <v>0</v>
      </c>
      <c r="WPB81" s="321">
        <f t="shared" si="345"/>
        <v>0</v>
      </c>
      <c r="WPC81" s="321">
        <f t="shared" si="345"/>
        <v>0</v>
      </c>
      <c r="WPD81" s="321">
        <f t="shared" si="345"/>
        <v>0</v>
      </c>
      <c r="WPE81" s="321">
        <f t="shared" si="345"/>
        <v>0</v>
      </c>
      <c r="WPF81" s="321">
        <f t="shared" si="345"/>
        <v>0</v>
      </c>
      <c r="WPG81" s="321">
        <f t="shared" si="345"/>
        <v>0</v>
      </c>
      <c r="WPH81" s="321">
        <f t="shared" si="345"/>
        <v>0</v>
      </c>
      <c r="WPI81" s="321">
        <f t="shared" si="345"/>
        <v>0</v>
      </c>
      <c r="WPJ81" s="321">
        <f t="shared" si="345"/>
        <v>0</v>
      </c>
      <c r="WPK81" s="321">
        <f t="shared" si="345"/>
        <v>0</v>
      </c>
      <c r="WPL81" s="321">
        <f t="shared" si="345"/>
        <v>0</v>
      </c>
      <c r="WPM81" s="321">
        <f t="shared" si="345"/>
        <v>0</v>
      </c>
      <c r="WPN81" s="321">
        <f t="shared" si="345"/>
        <v>0</v>
      </c>
      <c r="WPO81" s="321">
        <f t="shared" si="345"/>
        <v>0</v>
      </c>
      <c r="WPP81" s="321">
        <f t="shared" si="345"/>
        <v>0</v>
      </c>
      <c r="WPQ81" s="321">
        <f t="shared" si="345"/>
        <v>0</v>
      </c>
      <c r="WPR81" s="321">
        <f t="shared" si="345"/>
        <v>0</v>
      </c>
      <c r="WPS81" s="321">
        <f t="shared" si="345"/>
        <v>0</v>
      </c>
      <c r="WPT81" s="321">
        <f t="shared" si="345"/>
        <v>0</v>
      </c>
      <c r="WPU81" s="321">
        <f t="shared" si="345"/>
        <v>0</v>
      </c>
      <c r="WPV81" s="321">
        <f t="shared" si="345"/>
        <v>0</v>
      </c>
      <c r="WPW81" s="321">
        <f t="shared" si="345"/>
        <v>0</v>
      </c>
      <c r="WPX81" s="321">
        <f t="shared" si="345"/>
        <v>0</v>
      </c>
      <c r="WPY81" s="321">
        <f t="shared" si="345"/>
        <v>0</v>
      </c>
      <c r="WPZ81" s="321">
        <f t="shared" si="345"/>
        <v>0</v>
      </c>
      <c r="WQA81" s="321">
        <f t="shared" si="345"/>
        <v>0</v>
      </c>
      <c r="WQB81" s="321">
        <f t="shared" si="345"/>
        <v>0</v>
      </c>
      <c r="WQC81" s="321">
        <f t="shared" si="345"/>
        <v>0</v>
      </c>
      <c r="WQD81" s="321">
        <f t="shared" si="345"/>
        <v>0</v>
      </c>
      <c r="WQE81" s="321">
        <f t="shared" si="345"/>
        <v>0</v>
      </c>
      <c r="WQF81" s="321">
        <f t="shared" si="345"/>
        <v>0</v>
      </c>
      <c r="WQG81" s="321">
        <f t="shared" si="345"/>
        <v>0</v>
      </c>
      <c r="WQH81" s="321">
        <f t="shared" si="345"/>
        <v>0</v>
      </c>
      <c r="WQI81" s="321">
        <f t="shared" si="345"/>
        <v>0</v>
      </c>
      <c r="WQJ81" s="321">
        <f t="shared" si="345"/>
        <v>0</v>
      </c>
      <c r="WQK81" s="321">
        <f t="shared" si="345"/>
        <v>0</v>
      </c>
      <c r="WQL81" s="321">
        <f t="shared" si="345"/>
        <v>0</v>
      </c>
      <c r="WQM81" s="321">
        <f t="shared" si="345"/>
        <v>0</v>
      </c>
      <c r="WQN81" s="321">
        <f t="shared" si="345"/>
        <v>0</v>
      </c>
      <c r="WQO81" s="321">
        <f t="shared" si="345"/>
        <v>0</v>
      </c>
      <c r="WQP81" s="321">
        <f t="shared" si="345"/>
        <v>0</v>
      </c>
      <c r="WQQ81" s="321">
        <f t="shared" si="345"/>
        <v>0</v>
      </c>
      <c r="WQR81" s="321">
        <f t="shared" si="345"/>
        <v>0</v>
      </c>
      <c r="WQS81" s="321">
        <f t="shared" si="345"/>
        <v>0</v>
      </c>
      <c r="WQT81" s="321">
        <f t="shared" si="345"/>
        <v>0</v>
      </c>
      <c r="WQU81" s="321">
        <f t="shared" si="345"/>
        <v>0</v>
      </c>
      <c r="WQV81" s="321">
        <f t="shared" si="345"/>
        <v>0</v>
      </c>
      <c r="WQW81" s="321">
        <f t="shared" si="345"/>
        <v>0</v>
      </c>
      <c r="WQX81" s="321">
        <f t="shared" si="345"/>
        <v>0</v>
      </c>
      <c r="WQY81" s="321">
        <f t="shared" si="345"/>
        <v>0</v>
      </c>
      <c r="WQZ81" s="321">
        <f t="shared" si="345"/>
        <v>0</v>
      </c>
      <c r="WRA81" s="321">
        <f t="shared" si="345"/>
        <v>0</v>
      </c>
      <c r="WRB81" s="321">
        <f>WRA81*8.5%*12</f>
        <v>0</v>
      </c>
      <c r="WRC81" s="321">
        <f t="shared" si="346"/>
        <v>0</v>
      </c>
      <c r="WRD81" s="321">
        <f t="shared" si="346"/>
        <v>0</v>
      </c>
      <c r="WRE81" s="321">
        <f t="shared" si="346"/>
        <v>0</v>
      </c>
      <c r="WRF81" s="321">
        <f t="shared" si="346"/>
        <v>0</v>
      </c>
      <c r="WRG81" s="321">
        <f t="shared" si="346"/>
        <v>0</v>
      </c>
      <c r="WRH81" s="321">
        <f t="shared" si="346"/>
        <v>0</v>
      </c>
      <c r="WRI81" s="321">
        <f t="shared" si="346"/>
        <v>0</v>
      </c>
      <c r="WRJ81" s="321">
        <f t="shared" si="346"/>
        <v>0</v>
      </c>
      <c r="WRK81" s="321">
        <f t="shared" si="346"/>
        <v>0</v>
      </c>
      <c r="WRL81" s="321">
        <f t="shared" si="346"/>
        <v>0</v>
      </c>
      <c r="WRM81" s="321">
        <f t="shared" si="346"/>
        <v>0</v>
      </c>
      <c r="WRN81" s="321">
        <f t="shared" si="346"/>
        <v>0</v>
      </c>
      <c r="WRO81" s="321">
        <f t="shared" si="346"/>
        <v>0</v>
      </c>
      <c r="WRP81" s="321">
        <f t="shared" si="346"/>
        <v>0</v>
      </c>
      <c r="WRQ81" s="321">
        <f t="shared" si="346"/>
        <v>0</v>
      </c>
      <c r="WRR81" s="321">
        <f t="shared" si="346"/>
        <v>0</v>
      </c>
      <c r="WRS81" s="321">
        <f t="shared" si="346"/>
        <v>0</v>
      </c>
      <c r="WRT81" s="321">
        <f t="shared" si="346"/>
        <v>0</v>
      </c>
      <c r="WRU81" s="321">
        <f t="shared" si="346"/>
        <v>0</v>
      </c>
      <c r="WRV81" s="321">
        <f t="shared" si="346"/>
        <v>0</v>
      </c>
      <c r="WRW81" s="321">
        <f t="shared" si="346"/>
        <v>0</v>
      </c>
      <c r="WRX81" s="321">
        <f t="shared" si="346"/>
        <v>0</v>
      </c>
      <c r="WRY81" s="321">
        <f t="shared" si="346"/>
        <v>0</v>
      </c>
      <c r="WRZ81" s="321">
        <f t="shared" si="346"/>
        <v>0</v>
      </c>
      <c r="WSA81" s="321">
        <f t="shared" si="346"/>
        <v>0</v>
      </c>
      <c r="WSB81" s="321">
        <f t="shared" si="346"/>
        <v>0</v>
      </c>
      <c r="WSC81" s="321">
        <f t="shared" si="346"/>
        <v>0</v>
      </c>
      <c r="WSD81" s="321">
        <f t="shared" si="346"/>
        <v>0</v>
      </c>
      <c r="WSE81" s="321">
        <f t="shared" si="346"/>
        <v>0</v>
      </c>
      <c r="WSF81" s="321">
        <f t="shared" si="346"/>
        <v>0</v>
      </c>
      <c r="WSG81" s="321">
        <f t="shared" si="346"/>
        <v>0</v>
      </c>
      <c r="WSH81" s="321">
        <f t="shared" si="346"/>
        <v>0</v>
      </c>
      <c r="WSI81" s="321">
        <f t="shared" si="346"/>
        <v>0</v>
      </c>
      <c r="WSJ81" s="321">
        <f t="shared" si="346"/>
        <v>0</v>
      </c>
      <c r="WSK81" s="321">
        <f t="shared" si="346"/>
        <v>0</v>
      </c>
      <c r="WSL81" s="321">
        <f t="shared" si="346"/>
        <v>0</v>
      </c>
      <c r="WSM81" s="321">
        <f t="shared" si="346"/>
        <v>0</v>
      </c>
      <c r="WSN81" s="321">
        <f t="shared" si="346"/>
        <v>0</v>
      </c>
      <c r="WSO81" s="321">
        <f t="shared" si="346"/>
        <v>0</v>
      </c>
      <c r="WSP81" s="321">
        <f t="shared" si="346"/>
        <v>0</v>
      </c>
      <c r="WSQ81" s="321">
        <f t="shared" si="346"/>
        <v>0</v>
      </c>
      <c r="WSR81" s="321">
        <f t="shared" si="346"/>
        <v>0</v>
      </c>
      <c r="WSS81" s="321">
        <f t="shared" si="346"/>
        <v>0</v>
      </c>
      <c r="WST81" s="321">
        <f t="shared" si="346"/>
        <v>0</v>
      </c>
      <c r="WSU81" s="321">
        <f t="shared" si="346"/>
        <v>0</v>
      </c>
      <c r="WSV81" s="321">
        <f t="shared" si="346"/>
        <v>0</v>
      </c>
      <c r="WSW81" s="321">
        <f t="shared" si="346"/>
        <v>0</v>
      </c>
      <c r="WSX81" s="321">
        <f t="shared" si="346"/>
        <v>0</v>
      </c>
      <c r="WSY81" s="321">
        <f t="shared" si="346"/>
        <v>0</v>
      </c>
      <c r="WSZ81" s="321">
        <f t="shared" si="346"/>
        <v>0</v>
      </c>
      <c r="WTA81" s="321">
        <f t="shared" si="346"/>
        <v>0</v>
      </c>
      <c r="WTB81" s="321">
        <f t="shared" si="346"/>
        <v>0</v>
      </c>
      <c r="WTC81" s="321">
        <f t="shared" si="346"/>
        <v>0</v>
      </c>
      <c r="WTD81" s="321">
        <f t="shared" si="346"/>
        <v>0</v>
      </c>
      <c r="WTE81" s="321">
        <f t="shared" si="346"/>
        <v>0</v>
      </c>
      <c r="WTF81" s="321">
        <f t="shared" si="346"/>
        <v>0</v>
      </c>
      <c r="WTG81" s="321">
        <f t="shared" si="346"/>
        <v>0</v>
      </c>
      <c r="WTH81" s="321">
        <f t="shared" si="346"/>
        <v>0</v>
      </c>
      <c r="WTI81" s="321">
        <f t="shared" si="346"/>
        <v>0</v>
      </c>
      <c r="WTJ81" s="321">
        <f t="shared" si="346"/>
        <v>0</v>
      </c>
      <c r="WTK81" s="321">
        <f t="shared" si="346"/>
        <v>0</v>
      </c>
      <c r="WTL81" s="321">
        <f t="shared" si="346"/>
        <v>0</v>
      </c>
      <c r="WTM81" s="321">
        <f t="shared" si="346"/>
        <v>0</v>
      </c>
      <c r="WTN81" s="321">
        <f>WTM81*8.5%*12</f>
        <v>0</v>
      </c>
      <c r="WTO81" s="321">
        <f t="shared" si="347"/>
        <v>0</v>
      </c>
      <c r="WTP81" s="321">
        <f t="shared" si="347"/>
        <v>0</v>
      </c>
      <c r="WTQ81" s="321">
        <f t="shared" si="347"/>
        <v>0</v>
      </c>
      <c r="WTR81" s="321">
        <f t="shared" si="347"/>
        <v>0</v>
      </c>
      <c r="WTS81" s="321">
        <f t="shared" si="347"/>
        <v>0</v>
      </c>
      <c r="WTT81" s="321">
        <f t="shared" si="347"/>
        <v>0</v>
      </c>
      <c r="WTU81" s="321">
        <f t="shared" si="347"/>
        <v>0</v>
      </c>
      <c r="WTV81" s="321">
        <f t="shared" si="347"/>
        <v>0</v>
      </c>
      <c r="WTW81" s="321">
        <f t="shared" si="347"/>
        <v>0</v>
      </c>
      <c r="WTX81" s="321">
        <f t="shared" si="347"/>
        <v>0</v>
      </c>
      <c r="WTY81" s="321">
        <f t="shared" si="347"/>
        <v>0</v>
      </c>
      <c r="WTZ81" s="321">
        <f t="shared" si="347"/>
        <v>0</v>
      </c>
      <c r="WUA81" s="321">
        <f t="shared" si="347"/>
        <v>0</v>
      </c>
      <c r="WUB81" s="321">
        <f t="shared" si="347"/>
        <v>0</v>
      </c>
      <c r="WUC81" s="321">
        <f t="shared" si="347"/>
        <v>0</v>
      </c>
      <c r="WUD81" s="321">
        <f t="shared" si="347"/>
        <v>0</v>
      </c>
      <c r="WUE81" s="321">
        <f t="shared" si="347"/>
        <v>0</v>
      </c>
      <c r="WUF81" s="321">
        <f t="shared" si="347"/>
        <v>0</v>
      </c>
      <c r="WUG81" s="321">
        <f t="shared" si="347"/>
        <v>0</v>
      </c>
      <c r="WUH81" s="321">
        <f t="shared" si="347"/>
        <v>0</v>
      </c>
      <c r="WUI81" s="321">
        <f t="shared" si="347"/>
        <v>0</v>
      </c>
      <c r="WUJ81" s="321">
        <f t="shared" si="347"/>
        <v>0</v>
      </c>
      <c r="WUK81" s="321">
        <f t="shared" si="347"/>
        <v>0</v>
      </c>
      <c r="WUL81" s="321">
        <f t="shared" si="347"/>
        <v>0</v>
      </c>
      <c r="WUM81" s="321">
        <f t="shared" si="347"/>
        <v>0</v>
      </c>
      <c r="WUN81" s="321">
        <f t="shared" si="347"/>
        <v>0</v>
      </c>
      <c r="WUO81" s="321">
        <f t="shared" si="347"/>
        <v>0</v>
      </c>
      <c r="WUP81" s="321">
        <f t="shared" si="347"/>
        <v>0</v>
      </c>
      <c r="WUQ81" s="321">
        <f t="shared" si="347"/>
        <v>0</v>
      </c>
      <c r="WUR81" s="321">
        <f t="shared" si="347"/>
        <v>0</v>
      </c>
      <c r="WUS81" s="321">
        <f t="shared" si="347"/>
        <v>0</v>
      </c>
      <c r="WUT81" s="321">
        <f t="shared" si="347"/>
        <v>0</v>
      </c>
      <c r="WUU81" s="321">
        <f t="shared" si="347"/>
        <v>0</v>
      </c>
      <c r="WUV81" s="321">
        <f t="shared" si="347"/>
        <v>0</v>
      </c>
      <c r="WUW81" s="321">
        <f t="shared" si="347"/>
        <v>0</v>
      </c>
      <c r="WUX81" s="321">
        <f t="shared" si="347"/>
        <v>0</v>
      </c>
      <c r="WUY81" s="321">
        <f t="shared" si="347"/>
        <v>0</v>
      </c>
      <c r="WUZ81" s="321">
        <f t="shared" si="347"/>
        <v>0</v>
      </c>
      <c r="WVA81" s="321">
        <f t="shared" si="347"/>
        <v>0</v>
      </c>
      <c r="WVB81" s="321">
        <f t="shared" si="347"/>
        <v>0</v>
      </c>
      <c r="WVC81" s="321">
        <f t="shared" si="347"/>
        <v>0</v>
      </c>
      <c r="WVD81" s="321">
        <f t="shared" si="347"/>
        <v>0</v>
      </c>
      <c r="WVE81" s="321">
        <f t="shared" si="347"/>
        <v>0</v>
      </c>
      <c r="WVF81" s="321">
        <f t="shared" si="347"/>
        <v>0</v>
      </c>
      <c r="WVG81" s="321">
        <f t="shared" si="347"/>
        <v>0</v>
      </c>
      <c r="WVH81" s="321">
        <f t="shared" si="347"/>
        <v>0</v>
      </c>
      <c r="WVI81" s="321">
        <f t="shared" si="347"/>
        <v>0</v>
      </c>
      <c r="WVJ81" s="321">
        <f t="shared" si="347"/>
        <v>0</v>
      </c>
      <c r="WVK81" s="321">
        <f t="shared" si="347"/>
        <v>0</v>
      </c>
      <c r="WVL81" s="321">
        <f t="shared" si="347"/>
        <v>0</v>
      </c>
      <c r="WVM81" s="321">
        <f t="shared" si="347"/>
        <v>0</v>
      </c>
      <c r="WVN81" s="321">
        <f t="shared" si="347"/>
        <v>0</v>
      </c>
      <c r="WVO81" s="321">
        <f t="shared" si="347"/>
        <v>0</v>
      </c>
      <c r="WVP81" s="321">
        <f t="shared" si="347"/>
        <v>0</v>
      </c>
      <c r="WVQ81" s="321">
        <f t="shared" si="347"/>
        <v>0</v>
      </c>
      <c r="WVR81" s="321">
        <f t="shared" si="347"/>
        <v>0</v>
      </c>
      <c r="WVS81" s="321">
        <f t="shared" si="347"/>
        <v>0</v>
      </c>
      <c r="WVT81" s="321">
        <f t="shared" si="347"/>
        <v>0</v>
      </c>
      <c r="WVU81" s="321">
        <f t="shared" si="347"/>
        <v>0</v>
      </c>
      <c r="WVV81" s="321">
        <f t="shared" si="347"/>
        <v>0</v>
      </c>
      <c r="WVW81" s="321">
        <f t="shared" si="347"/>
        <v>0</v>
      </c>
      <c r="WVX81" s="321">
        <f t="shared" si="347"/>
        <v>0</v>
      </c>
      <c r="WVY81" s="321">
        <f t="shared" si="347"/>
        <v>0</v>
      </c>
      <c r="WVZ81" s="321">
        <f>WVY81*8.5%*12</f>
        <v>0</v>
      </c>
      <c r="WWA81" s="321">
        <f t="shared" si="348"/>
        <v>0</v>
      </c>
      <c r="WWB81" s="321">
        <f t="shared" si="348"/>
        <v>0</v>
      </c>
      <c r="WWC81" s="321">
        <f t="shared" si="348"/>
        <v>0</v>
      </c>
      <c r="WWD81" s="321">
        <f t="shared" si="348"/>
        <v>0</v>
      </c>
      <c r="WWE81" s="321">
        <f t="shared" si="348"/>
        <v>0</v>
      </c>
      <c r="WWF81" s="321">
        <f t="shared" si="348"/>
        <v>0</v>
      </c>
      <c r="WWG81" s="321">
        <f t="shared" si="348"/>
        <v>0</v>
      </c>
      <c r="WWH81" s="321">
        <f t="shared" si="348"/>
        <v>0</v>
      </c>
      <c r="WWI81" s="321">
        <f t="shared" si="348"/>
        <v>0</v>
      </c>
      <c r="WWJ81" s="321">
        <f t="shared" si="348"/>
        <v>0</v>
      </c>
      <c r="WWK81" s="321">
        <f t="shared" si="348"/>
        <v>0</v>
      </c>
      <c r="WWL81" s="321">
        <f t="shared" si="348"/>
        <v>0</v>
      </c>
      <c r="WWM81" s="321">
        <f t="shared" si="348"/>
        <v>0</v>
      </c>
      <c r="WWN81" s="321">
        <f t="shared" si="348"/>
        <v>0</v>
      </c>
      <c r="WWO81" s="321">
        <f t="shared" si="348"/>
        <v>0</v>
      </c>
      <c r="WWP81" s="321">
        <f t="shared" si="348"/>
        <v>0</v>
      </c>
      <c r="WWQ81" s="321">
        <f t="shared" si="348"/>
        <v>0</v>
      </c>
      <c r="WWR81" s="321">
        <f t="shared" si="348"/>
        <v>0</v>
      </c>
      <c r="WWS81" s="321">
        <f t="shared" si="348"/>
        <v>0</v>
      </c>
      <c r="WWT81" s="321">
        <f t="shared" si="348"/>
        <v>0</v>
      </c>
      <c r="WWU81" s="321">
        <f t="shared" si="348"/>
        <v>0</v>
      </c>
      <c r="WWV81" s="321">
        <f t="shared" si="348"/>
        <v>0</v>
      </c>
      <c r="WWW81" s="321">
        <f t="shared" si="348"/>
        <v>0</v>
      </c>
      <c r="WWX81" s="321">
        <f t="shared" si="348"/>
        <v>0</v>
      </c>
      <c r="WWY81" s="321">
        <f t="shared" si="348"/>
        <v>0</v>
      </c>
      <c r="WWZ81" s="321">
        <f t="shared" si="348"/>
        <v>0</v>
      </c>
      <c r="WXA81" s="321">
        <f t="shared" si="348"/>
        <v>0</v>
      </c>
      <c r="WXB81" s="321">
        <f t="shared" si="348"/>
        <v>0</v>
      </c>
      <c r="WXC81" s="321">
        <f t="shared" si="348"/>
        <v>0</v>
      </c>
      <c r="WXD81" s="321">
        <f t="shared" si="348"/>
        <v>0</v>
      </c>
      <c r="WXE81" s="321">
        <f t="shared" si="348"/>
        <v>0</v>
      </c>
      <c r="WXF81" s="321">
        <f t="shared" si="348"/>
        <v>0</v>
      </c>
      <c r="WXG81" s="321">
        <f t="shared" si="348"/>
        <v>0</v>
      </c>
      <c r="WXH81" s="321">
        <f t="shared" si="348"/>
        <v>0</v>
      </c>
      <c r="WXI81" s="321">
        <f t="shared" si="348"/>
        <v>0</v>
      </c>
      <c r="WXJ81" s="321">
        <f t="shared" si="348"/>
        <v>0</v>
      </c>
      <c r="WXK81" s="321">
        <f t="shared" si="348"/>
        <v>0</v>
      </c>
      <c r="WXL81" s="321">
        <f t="shared" si="348"/>
        <v>0</v>
      </c>
      <c r="WXM81" s="321">
        <f t="shared" si="348"/>
        <v>0</v>
      </c>
      <c r="WXN81" s="321">
        <f t="shared" si="348"/>
        <v>0</v>
      </c>
      <c r="WXO81" s="321">
        <f t="shared" si="348"/>
        <v>0</v>
      </c>
      <c r="WXP81" s="321">
        <f t="shared" si="348"/>
        <v>0</v>
      </c>
      <c r="WXQ81" s="321">
        <f t="shared" si="348"/>
        <v>0</v>
      </c>
      <c r="WXR81" s="321">
        <f t="shared" si="348"/>
        <v>0</v>
      </c>
      <c r="WXS81" s="321">
        <f t="shared" si="348"/>
        <v>0</v>
      </c>
      <c r="WXT81" s="321">
        <f t="shared" si="348"/>
        <v>0</v>
      </c>
      <c r="WXU81" s="321">
        <f t="shared" si="348"/>
        <v>0</v>
      </c>
      <c r="WXV81" s="321">
        <f t="shared" si="348"/>
        <v>0</v>
      </c>
      <c r="WXW81" s="321">
        <f t="shared" si="348"/>
        <v>0</v>
      </c>
      <c r="WXX81" s="321">
        <f t="shared" si="348"/>
        <v>0</v>
      </c>
      <c r="WXY81" s="321">
        <f t="shared" si="348"/>
        <v>0</v>
      </c>
      <c r="WXZ81" s="321">
        <f t="shared" si="348"/>
        <v>0</v>
      </c>
      <c r="WYA81" s="321">
        <f t="shared" si="348"/>
        <v>0</v>
      </c>
      <c r="WYB81" s="321">
        <f t="shared" si="348"/>
        <v>0</v>
      </c>
      <c r="WYC81" s="321">
        <f t="shared" si="348"/>
        <v>0</v>
      </c>
      <c r="WYD81" s="321">
        <f t="shared" si="348"/>
        <v>0</v>
      </c>
      <c r="WYE81" s="321">
        <f t="shared" si="348"/>
        <v>0</v>
      </c>
      <c r="WYF81" s="321">
        <f t="shared" si="348"/>
        <v>0</v>
      </c>
      <c r="WYG81" s="321">
        <f t="shared" si="348"/>
        <v>0</v>
      </c>
      <c r="WYH81" s="321">
        <f t="shared" si="348"/>
        <v>0</v>
      </c>
      <c r="WYI81" s="321">
        <f t="shared" si="348"/>
        <v>0</v>
      </c>
      <c r="WYJ81" s="321">
        <f t="shared" si="348"/>
        <v>0</v>
      </c>
      <c r="WYK81" s="321">
        <f t="shared" si="348"/>
        <v>0</v>
      </c>
      <c r="WYL81" s="321">
        <f>WYK81*8.5%*12</f>
        <v>0</v>
      </c>
      <c r="WYM81" s="321">
        <f t="shared" si="349"/>
        <v>0</v>
      </c>
      <c r="WYN81" s="321">
        <f t="shared" si="349"/>
        <v>0</v>
      </c>
      <c r="WYO81" s="321">
        <f t="shared" si="349"/>
        <v>0</v>
      </c>
      <c r="WYP81" s="321">
        <f t="shared" si="349"/>
        <v>0</v>
      </c>
      <c r="WYQ81" s="321">
        <f t="shared" si="349"/>
        <v>0</v>
      </c>
      <c r="WYR81" s="321">
        <f t="shared" si="349"/>
        <v>0</v>
      </c>
      <c r="WYS81" s="321">
        <f t="shared" si="349"/>
        <v>0</v>
      </c>
      <c r="WYT81" s="321">
        <f t="shared" si="349"/>
        <v>0</v>
      </c>
      <c r="WYU81" s="321">
        <f t="shared" si="349"/>
        <v>0</v>
      </c>
      <c r="WYV81" s="321">
        <f t="shared" si="349"/>
        <v>0</v>
      </c>
      <c r="WYW81" s="321">
        <f t="shared" si="349"/>
        <v>0</v>
      </c>
      <c r="WYX81" s="321">
        <f t="shared" si="349"/>
        <v>0</v>
      </c>
      <c r="WYY81" s="321">
        <f t="shared" si="349"/>
        <v>0</v>
      </c>
      <c r="WYZ81" s="321">
        <f t="shared" si="349"/>
        <v>0</v>
      </c>
      <c r="WZA81" s="321">
        <f t="shared" si="349"/>
        <v>0</v>
      </c>
      <c r="WZB81" s="321">
        <f t="shared" si="349"/>
        <v>0</v>
      </c>
      <c r="WZC81" s="321">
        <f t="shared" si="349"/>
        <v>0</v>
      </c>
      <c r="WZD81" s="321">
        <f t="shared" si="349"/>
        <v>0</v>
      </c>
      <c r="WZE81" s="321">
        <f t="shared" si="349"/>
        <v>0</v>
      </c>
      <c r="WZF81" s="321">
        <f t="shared" si="349"/>
        <v>0</v>
      </c>
      <c r="WZG81" s="321">
        <f t="shared" si="349"/>
        <v>0</v>
      </c>
      <c r="WZH81" s="321">
        <f t="shared" si="349"/>
        <v>0</v>
      </c>
      <c r="WZI81" s="321">
        <f t="shared" si="349"/>
        <v>0</v>
      </c>
    </row>
    <row r="82" spans="1:16233" s="319" customFormat="1" ht="14.25" customHeight="1">
      <c r="A82" s="320">
        <v>75</v>
      </c>
      <c r="B82" s="321">
        <v>50869214</v>
      </c>
      <c r="C82" s="322" t="s">
        <v>913</v>
      </c>
      <c r="D82" s="323" t="s">
        <v>794</v>
      </c>
      <c r="E82" s="323" t="s">
        <v>785</v>
      </c>
      <c r="F82" s="323" t="s">
        <v>779</v>
      </c>
      <c r="G82" s="323" t="s">
        <v>779</v>
      </c>
      <c r="H82" s="324">
        <v>2876019</v>
      </c>
      <c r="I82" s="325">
        <v>0</v>
      </c>
      <c r="J82" s="325">
        <v>0</v>
      </c>
      <c r="K82" s="321">
        <f t="shared" si="79"/>
        <v>34512228</v>
      </c>
      <c r="L82" s="326">
        <v>0</v>
      </c>
      <c r="M82" s="327">
        <v>0</v>
      </c>
      <c r="N82" s="328">
        <v>2933539.3800000004</v>
      </c>
      <c r="O82" s="329">
        <v>4141467.36</v>
      </c>
      <c r="P82" s="329">
        <v>840717.87407999998</v>
      </c>
      <c r="Q82" s="329">
        <v>1380489.12</v>
      </c>
      <c r="R82" s="330">
        <v>1035366.84</v>
      </c>
      <c r="S82" s="329">
        <v>690244.56</v>
      </c>
      <c r="T82" s="331">
        <v>0</v>
      </c>
      <c r="U82" s="317">
        <f t="shared" si="80"/>
        <v>1006606.6499999999</v>
      </c>
      <c r="V82" s="317">
        <f t="shared" si="81"/>
        <v>1521893.3875</v>
      </c>
      <c r="W82" s="317">
        <f t="shared" si="82"/>
        <v>1648717.8364583333</v>
      </c>
      <c r="X82" s="317">
        <f t="shared" si="90"/>
        <v>1438009.5</v>
      </c>
      <c r="Y82" s="331">
        <f t="shared" si="83"/>
        <v>191734.6</v>
      </c>
      <c r="Z82" s="317">
        <f t="shared" si="84"/>
        <v>3224120.4894965277</v>
      </c>
      <c r="AA82" s="317">
        <f t="shared" si="85"/>
        <v>3492797.1969545716</v>
      </c>
      <c r="AB82" s="317">
        <f t="shared" si="86"/>
        <v>419135.6636345486</v>
      </c>
      <c r="AC82" s="683">
        <f t="shared" si="87"/>
        <v>58477068.458123989</v>
      </c>
      <c r="AD82" s="686">
        <f t="shared" si="88"/>
        <v>60816151.196448952</v>
      </c>
      <c r="AE82" s="686">
        <f t="shared" si="95"/>
        <v>63248797.244306907</v>
      </c>
      <c r="AF82" s="686">
        <f t="shared" si="95"/>
        <v>65778749.134079181</v>
      </c>
      <c r="AG82" s="686">
        <f t="shared" si="95"/>
        <v>68409899.099442348</v>
      </c>
      <c r="AH82" s="686">
        <f t="shared" si="95"/>
        <v>71146295.063420042</v>
      </c>
      <c r="AI82" s="686">
        <f t="shared" si="95"/>
        <v>73992146.865956843</v>
      </c>
      <c r="AJ82" s="686">
        <f t="shared" si="95"/>
        <v>76951832.740595117</v>
      </c>
      <c r="AK82" s="686">
        <f t="shared" si="95"/>
        <v>80029906.050218925</v>
      </c>
      <c r="AL82" s="686">
        <f t="shared" si="95"/>
        <v>83231102.292227685</v>
      </c>
      <c r="AM82" s="686">
        <f t="shared" si="95"/>
        <v>86560346.383916795</v>
      </c>
    </row>
    <row r="83" spans="1:16233" s="319" customFormat="1" ht="14.25" customHeight="1">
      <c r="A83" s="320">
        <v>76</v>
      </c>
      <c r="B83" s="321">
        <v>34984052</v>
      </c>
      <c r="C83" s="322" t="s">
        <v>914</v>
      </c>
      <c r="D83" s="323" t="s">
        <v>915</v>
      </c>
      <c r="E83" s="323" t="s">
        <v>825</v>
      </c>
      <c r="F83" s="323" t="s">
        <v>779</v>
      </c>
      <c r="G83" s="323" t="s">
        <v>779</v>
      </c>
      <c r="H83" s="324">
        <v>4040597</v>
      </c>
      <c r="I83" s="325">
        <v>0</v>
      </c>
      <c r="J83" s="325">
        <v>0</v>
      </c>
      <c r="K83" s="321">
        <f t="shared" si="79"/>
        <v>48487164</v>
      </c>
      <c r="L83" s="326">
        <v>0</v>
      </c>
      <c r="M83" s="327">
        <v>0</v>
      </c>
      <c r="N83" s="328">
        <v>4121408.9400000004</v>
      </c>
      <c r="O83" s="329">
        <v>5818459.6799999997</v>
      </c>
      <c r="P83" s="329">
        <v>1181147.31504</v>
      </c>
      <c r="Q83" s="329">
        <v>1939486.56</v>
      </c>
      <c r="R83" s="330">
        <v>1454614.92</v>
      </c>
      <c r="S83" s="329">
        <v>969743.28</v>
      </c>
      <c r="T83" s="331">
        <v>0</v>
      </c>
      <c r="U83" s="317">
        <f t="shared" si="80"/>
        <v>1414208.95</v>
      </c>
      <c r="V83" s="317">
        <f t="shared" si="81"/>
        <v>2138149.2458333331</v>
      </c>
      <c r="W83" s="317">
        <f t="shared" si="82"/>
        <v>2316328.3496527779</v>
      </c>
      <c r="X83" s="317">
        <f t="shared" si="90"/>
        <v>2020298.5</v>
      </c>
      <c r="Y83" s="331">
        <f t="shared" si="83"/>
        <v>269373.13333333336</v>
      </c>
      <c r="Z83" s="317">
        <f t="shared" si="84"/>
        <v>4529654.2121238429</v>
      </c>
      <c r="AA83" s="317">
        <f t="shared" si="85"/>
        <v>4907125.3964674957</v>
      </c>
      <c r="AB83" s="317">
        <f t="shared" si="86"/>
        <v>588855.04757609952</v>
      </c>
      <c r="AC83" s="683">
        <f t="shared" si="87"/>
        <v>82156017.530026898</v>
      </c>
      <c r="AD83" s="686">
        <f t="shared" si="88"/>
        <v>85442258.231227979</v>
      </c>
      <c r="AE83" s="686">
        <f t="shared" si="95"/>
        <v>88859948.560477093</v>
      </c>
      <c r="AF83" s="686">
        <f t="shared" si="95"/>
        <v>92414346.502896175</v>
      </c>
      <c r="AG83" s="686">
        <f t="shared" si="95"/>
        <v>96110920.363012016</v>
      </c>
      <c r="AH83" s="686">
        <f t="shared" si="95"/>
        <v>99955357.177532494</v>
      </c>
      <c r="AI83" s="686">
        <f t="shared" si="95"/>
        <v>103953571.46463379</v>
      </c>
      <c r="AJ83" s="686">
        <f t="shared" si="95"/>
        <v>108111714.32321915</v>
      </c>
      <c r="AK83" s="686">
        <f t="shared" si="95"/>
        <v>112436182.89614792</v>
      </c>
      <c r="AL83" s="686">
        <f t="shared" si="95"/>
        <v>116933630.21199384</v>
      </c>
      <c r="AM83" s="686">
        <f t="shared" si="95"/>
        <v>121610975.42047359</v>
      </c>
    </row>
    <row r="84" spans="1:16233" s="319" customFormat="1" ht="14.25" customHeight="1">
      <c r="A84" s="320">
        <v>77</v>
      </c>
      <c r="B84" s="340">
        <v>34983520</v>
      </c>
      <c r="C84" s="341" t="s">
        <v>916</v>
      </c>
      <c r="D84" s="323" t="s">
        <v>794</v>
      </c>
      <c r="E84" s="323" t="s">
        <v>836</v>
      </c>
      <c r="F84" s="323" t="s">
        <v>779</v>
      </c>
      <c r="G84" s="323" t="s">
        <v>779</v>
      </c>
      <c r="H84" s="342">
        <v>2876019</v>
      </c>
      <c r="I84" s="325">
        <v>0</v>
      </c>
      <c r="J84" s="325">
        <v>0</v>
      </c>
      <c r="K84" s="321">
        <f t="shared" si="79"/>
        <v>34512228</v>
      </c>
      <c r="L84" s="326">
        <v>0</v>
      </c>
      <c r="M84" s="327">
        <v>0</v>
      </c>
      <c r="N84" s="328">
        <v>2933539.3800000004</v>
      </c>
      <c r="O84" s="329">
        <v>4141467.36</v>
      </c>
      <c r="P84" s="329">
        <v>840717.87407999998</v>
      </c>
      <c r="Q84" s="329">
        <v>1380489.12</v>
      </c>
      <c r="R84" s="330">
        <v>1035366.84</v>
      </c>
      <c r="S84" s="329">
        <v>690244.56</v>
      </c>
      <c r="T84" s="331">
        <v>0</v>
      </c>
      <c r="U84" s="317">
        <f t="shared" si="80"/>
        <v>1006606.6499999999</v>
      </c>
      <c r="V84" s="317">
        <f t="shared" si="81"/>
        <v>1521893.3875</v>
      </c>
      <c r="W84" s="317">
        <f t="shared" si="82"/>
        <v>1648717.8364583333</v>
      </c>
      <c r="X84" s="317">
        <f t="shared" si="90"/>
        <v>1438009.5</v>
      </c>
      <c r="Y84" s="331">
        <f t="shared" si="83"/>
        <v>191734.6</v>
      </c>
      <c r="Z84" s="317">
        <f t="shared" si="84"/>
        <v>3224120.4894965277</v>
      </c>
      <c r="AA84" s="317">
        <f t="shared" si="85"/>
        <v>3492797.1969545716</v>
      </c>
      <c r="AB84" s="317">
        <f t="shared" si="86"/>
        <v>419135.6636345486</v>
      </c>
      <c r="AC84" s="683">
        <f t="shared" si="87"/>
        <v>58477068.458123989</v>
      </c>
      <c r="AD84" s="686">
        <f t="shared" si="88"/>
        <v>60816151.196448952</v>
      </c>
      <c r="AE84" s="686">
        <f t="shared" si="95"/>
        <v>63248797.244306907</v>
      </c>
      <c r="AF84" s="686">
        <f t="shared" si="95"/>
        <v>65778749.134079181</v>
      </c>
      <c r="AG84" s="686">
        <f t="shared" si="95"/>
        <v>68409899.099442348</v>
      </c>
      <c r="AH84" s="686">
        <f t="shared" si="95"/>
        <v>71146295.063420042</v>
      </c>
      <c r="AI84" s="686">
        <f t="shared" si="95"/>
        <v>73992146.865956843</v>
      </c>
      <c r="AJ84" s="686">
        <f t="shared" si="95"/>
        <v>76951832.740595117</v>
      </c>
      <c r="AK84" s="686">
        <f t="shared" si="95"/>
        <v>80029906.050218925</v>
      </c>
      <c r="AL84" s="686">
        <f t="shared" si="95"/>
        <v>83231102.292227685</v>
      </c>
      <c r="AM84" s="686">
        <f t="shared" si="95"/>
        <v>86560346.383916795</v>
      </c>
    </row>
    <row r="85" spans="1:16233" s="319" customFormat="1" ht="14.25" customHeight="1">
      <c r="A85" s="320">
        <v>78</v>
      </c>
      <c r="B85" s="343">
        <v>11005150</v>
      </c>
      <c r="C85" s="344" t="s">
        <v>917</v>
      </c>
      <c r="D85" s="323" t="s">
        <v>918</v>
      </c>
      <c r="E85" s="323" t="s">
        <v>466</v>
      </c>
      <c r="F85" s="345" t="s">
        <v>919</v>
      </c>
      <c r="G85" s="345" t="s">
        <v>919</v>
      </c>
      <c r="H85" s="346">
        <v>3000318</v>
      </c>
      <c r="I85" s="325">
        <v>134748</v>
      </c>
      <c r="J85" s="325">
        <v>83661</v>
      </c>
      <c r="K85" s="321">
        <f t="shared" si="79"/>
        <v>36003816</v>
      </c>
      <c r="L85" s="347">
        <v>1549560</v>
      </c>
      <c r="M85" s="348">
        <v>962102</v>
      </c>
      <c r="N85" s="349">
        <v>3060324.3600000003</v>
      </c>
      <c r="O85" s="350">
        <v>4320457.92</v>
      </c>
      <c r="P85" s="350">
        <v>877052.95776000002</v>
      </c>
      <c r="Q85" s="350">
        <v>1440152.6400000001</v>
      </c>
      <c r="R85" s="351">
        <v>1080114.48</v>
      </c>
      <c r="S85" s="350">
        <v>720076.32000000007</v>
      </c>
      <c r="T85" s="352">
        <v>900096</v>
      </c>
      <c r="U85" s="317">
        <f t="shared" si="80"/>
        <v>1950207.3</v>
      </c>
      <c r="V85" s="317">
        <f t="shared" si="81"/>
        <v>2221928.7749999999</v>
      </c>
      <c r="W85" s="317">
        <f t="shared" si="82"/>
        <v>2032049.5062499999</v>
      </c>
      <c r="X85" s="317">
        <f t="shared" si="90"/>
        <v>1500159</v>
      </c>
      <c r="Y85" s="352">
        <f t="shared" si="83"/>
        <v>200021.2</v>
      </c>
      <c r="Z85" s="317">
        <f t="shared" si="84"/>
        <v>3810750.4651041664</v>
      </c>
      <c r="AA85" s="317">
        <f t="shared" si="85"/>
        <v>4128313.0038628471</v>
      </c>
      <c r="AB85" s="317">
        <f t="shared" si="86"/>
        <v>495397.56046354165</v>
      </c>
      <c r="AC85" s="683">
        <f t="shared" si="87"/>
        <v>67252579.488440558</v>
      </c>
      <c r="AD85" s="686">
        <f t="shared" si="88"/>
        <v>69942682.667978182</v>
      </c>
      <c r="AE85" s="686">
        <f t="shared" si="95"/>
        <v>72740389.974697307</v>
      </c>
      <c r="AF85" s="686">
        <f t="shared" si="95"/>
        <v>75650005.573685199</v>
      </c>
      <c r="AG85" s="686">
        <f t="shared" si="95"/>
        <v>78676005.796632603</v>
      </c>
      <c r="AH85" s="686">
        <f t="shared" si="95"/>
        <v>81823046.028497905</v>
      </c>
      <c r="AI85" s="686">
        <f t="shared" si="95"/>
        <v>85095967.869637817</v>
      </c>
      <c r="AJ85" s="686">
        <f t="shared" si="95"/>
        <v>88499806.584423333</v>
      </c>
      <c r="AK85" s="686">
        <f t="shared" si="95"/>
        <v>92039798.84780027</v>
      </c>
      <c r="AL85" s="686">
        <f t="shared" si="95"/>
        <v>95721390.801712275</v>
      </c>
      <c r="AM85" s="686">
        <f t="shared" si="95"/>
        <v>99550246.43378076</v>
      </c>
    </row>
    <row r="86" spans="1:16233" s="319" customFormat="1" ht="14.25" customHeight="1" thickBot="1">
      <c r="A86" s="353">
        <v>79</v>
      </c>
      <c r="B86" s="354">
        <v>78701098</v>
      </c>
      <c r="C86" s="355" t="s">
        <v>920</v>
      </c>
      <c r="D86" s="323" t="s">
        <v>918</v>
      </c>
      <c r="E86" s="323" t="s">
        <v>466</v>
      </c>
      <c r="F86" s="345" t="s">
        <v>919</v>
      </c>
      <c r="G86" s="345" t="s">
        <v>919</v>
      </c>
      <c r="H86" s="356">
        <v>3000318</v>
      </c>
      <c r="I86" s="357">
        <v>134748</v>
      </c>
      <c r="J86" s="357">
        <v>83661</v>
      </c>
      <c r="K86" s="340">
        <f t="shared" si="79"/>
        <v>36003816</v>
      </c>
      <c r="L86" s="347">
        <v>1549560</v>
      </c>
      <c r="M86" s="348">
        <v>962102</v>
      </c>
      <c r="N86" s="349">
        <v>3060324.3600000003</v>
      </c>
      <c r="O86" s="350">
        <v>4320457.92</v>
      </c>
      <c r="P86" s="350">
        <v>877052.95776000002</v>
      </c>
      <c r="Q86" s="350">
        <v>1440152.6400000001</v>
      </c>
      <c r="R86" s="351">
        <v>1080114.48</v>
      </c>
      <c r="S86" s="350">
        <v>720076.32000000007</v>
      </c>
      <c r="T86" s="352">
        <v>0</v>
      </c>
      <c r="U86" s="358">
        <f t="shared" si="80"/>
        <v>1050111.3</v>
      </c>
      <c r="V86" s="358">
        <f t="shared" si="81"/>
        <v>1696872.7749999999</v>
      </c>
      <c r="W86" s="358">
        <f t="shared" si="82"/>
        <v>1838278.8395833333</v>
      </c>
      <c r="X86" s="358">
        <f t="shared" si="90"/>
        <v>1500159</v>
      </c>
      <c r="Y86" s="352">
        <f t="shared" si="83"/>
        <v>200021.2</v>
      </c>
      <c r="Z86" s="358">
        <f t="shared" si="84"/>
        <v>3600832.2428819444</v>
      </c>
      <c r="AA86" s="358">
        <f t="shared" si="85"/>
        <v>3900901.5964554399</v>
      </c>
      <c r="AB86" s="358">
        <f t="shared" si="86"/>
        <v>468108.1915746528</v>
      </c>
      <c r="AC86" s="684">
        <f t="shared" si="87"/>
        <v>64268941.823255368</v>
      </c>
      <c r="AD86" s="686">
        <f t="shared" si="88"/>
        <v>66839699.496185586</v>
      </c>
      <c r="AE86" s="686">
        <f t="shared" si="95"/>
        <v>69513287.476033002</v>
      </c>
      <c r="AF86" s="686">
        <f t="shared" si="95"/>
        <v>72293818.975074321</v>
      </c>
      <c r="AG86" s="686">
        <f t="shared" si="95"/>
        <v>75185571.73407729</v>
      </c>
      <c r="AH86" s="686">
        <f t="shared" si="95"/>
        <v>78192994.603440374</v>
      </c>
      <c r="AI86" s="686">
        <f t="shared" si="95"/>
        <v>81320714.387577996</v>
      </c>
      <c r="AJ86" s="686">
        <f t="shared" si="95"/>
        <v>84573542.963081121</v>
      </c>
      <c r="AK86" s="686">
        <f t="shared" si="95"/>
        <v>87956484.68160437</v>
      </c>
      <c r="AL86" s="686">
        <f t="shared" si="95"/>
        <v>91474744.068868548</v>
      </c>
      <c r="AM86" s="686">
        <f t="shared" si="95"/>
        <v>95133733.831623286</v>
      </c>
    </row>
    <row r="87" spans="1:16233" ht="14.25" customHeight="1" thickBot="1">
      <c r="A87" s="1397" t="s">
        <v>311</v>
      </c>
      <c r="B87" s="1398"/>
      <c r="C87" s="1398"/>
      <c r="D87" s="1398"/>
      <c r="E87" s="1398"/>
      <c r="F87" s="1398"/>
      <c r="G87" s="1399"/>
      <c r="H87" s="359">
        <f>SUM(H8:H86)</f>
        <v>378283920</v>
      </c>
      <c r="I87" s="360">
        <f>SUM(I8:I86)</f>
        <v>269496</v>
      </c>
      <c r="J87" s="361">
        <f t="shared" ref="J87:AM87" si="350">SUM(J8:J86)</f>
        <v>167322</v>
      </c>
      <c r="K87" s="361">
        <f t="shared" si="350"/>
        <v>4539407040</v>
      </c>
      <c r="L87" s="361">
        <f t="shared" si="350"/>
        <v>3099120</v>
      </c>
      <c r="M87" s="361">
        <f t="shared" si="350"/>
        <v>1924204</v>
      </c>
      <c r="N87" s="361">
        <f t="shared" si="350"/>
        <v>385849598.40000004</v>
      </c>
      <c r="O87" s="361">
        <f t="shared" si="350"/>
        <v>544728844.80000043</v>
      </c>
      <c r="P87" s="361">
        <f t="shared" si="350"/>
        <v>110579955.49440004</v>
      </c>
      <c r="Q87" s="361">
        <f t="shared" si="350"/>
        <v>181576281.59999999</v>
      </c>
      <c r="R87" s="361">
        <f t="shared" si="350"/>
        <v>136182211.20000011</v>
      </c>
      <c r="S87" s="361">
        <f t="shared" si="350"/>
        <v>90788140.799999997</v>
      </c>
      <c r="T87" s="361">
        <f t="shared" si="350"/>
        <v>13032072</v>
      </c>
      <c r="U87" s="361">
        <f t="shared" si="350"/>
        <v>145431444.00000012</v>
      </c>
      <c r="V87" s="361">
        <f t="shared" si="350"/>
        <v>207995691.99999982</v>
      </c>
      <c r="W87" s="361">
        <f t="shared" si="350"/>
        <v>219898636.33333322</v>
      </c>
      <c r="X87" s="361">
        <f t="shared" si="350"/>
        <v>189141960</v>
      </c>
      <c r="Y87" s="361">
        <f t="shared" si="350"/>
        <v>25218928.000000019</v>
      </c>
      <c r="Z87" s="361">
        <f t="shared" si="350"/>
        <v>427583891.69444442</v>
      </c>
      <c r="AA87" s="361">
        <f t="shared" si="350"/>
        <v>463215882.66898155</v>
      </c>
      <c r="AB87" s="361">
        <f t="shared" si="350"/>
        <v>55585905.920277745</v>
      </c>
      <c r="AC87" s="362">
        <f t="shared" si="350"/>
        <v>7741239808.911438</v>
      </c>
      <c r="AD87" s="685">
        <f t="shared" si="350"/>
        <v>8050889401.2678928</v>
      </c>
      <c r="AE87" s="685">
        <f t="shared" si="350"/>
        <v>8372924977.3186054</v>
      </c>
      <c r="AF87" s="685">
        <f t="shared" si="350"/>
        <v>8707841976.411356</v>
      </c>
      <c r="AG87" s="685">
        <f t="shared" si="350"/>
        <v>9056155655.4678154</v>
      </c>
      <c r="AH87" s="685">
        <f t="shared" si="350"/>
        <v>9418401881.6865215</v>
      </c>
      <c r="AI87" s="685">
        <f t="shared" si="350"/>
        <v>9795137956.9539852</v>
      </c>
      <c r="AJ87" s="685">
        <f t="shared" si="350"/>
        <v>10186943475.232141</v>
      </c>
      <c r="AK87" s="685">
        <f t="shared" si="350"/>
        <v>10594421214.241432</v>
      </c>
      <c r="AL87" s="685">
        <f t="shared" si="350"/>
        <v>11018198062.811083</v>
      </c>
      <c r="AM87" s="685">
        <f t="shared" si="350"/>
        <v>11458925985.323526</v>
      </c>
    </row>
    <row r="88" spans="1:16233" ht="33" hidden="1" customHeight="1">
      <c r="A88" s="363"/>
      <c r="B88" s="364"/>
      <c r="I88" s="365">
        <v>0</v>
      </c>
      <c r="J88" s="366" t="s">
        <v>312</v>
      </c>
      <c r="K88" s="367">
        <v>0</v>
      </c>
      <c r="M88" s="367">
        <f>-1*$I$88</f>
        <v>0</v>
      </c>
      <c r="N88" s="367">
        <v>0</v>
      </c>
      <c r="O88" s="367">
        <v>0</v>
      </c>
      <c r="P88" s="368">
        <f>1*$I$88</f>
        <v>0</v>
      </c>
      <c r="Q88" s="368">
        <f>-9*$I$88</f>
        <v>0</v>
      </c>
      <c r="R88" s="368">
        <f>12*$I$88</f>
        <v>0</v>
      </c>
      <c r="S88" s="368">
        <f>-1*$I$88</f>
        <v>0</v>
      </c>
      <c r="T88" s="367">
        <f>-3*$I$88</f>
        <v>0</v>
      </c>
      <c r="U88" s="367">
        <f>-5*$I$88</f>
        <v>0</v>
      </c>
      <c r="V88" s="367">
        <f>5*$I$88</f>
        <v>0</v>
      </c>
      <c r="W88" s="367">
        <f>3*$I$88</f>
        <v>0</v>
      </c>
      <c r="X88" s="367">
        <f>6*$I$88</f>
        <v>0</v>
      </c>
      <c r="Y88" s="367">
        <f>3*$I$88</f>
        <v>0</v>
      </c>
      <c r="Z88" s="367">
        <f>-5*$I$88</f>
        <v>0</v>
      </c>
      <c r="AA88" s="367">
        <f>3*$I$88</f>
        <v>0</v>
      </c>
      <c r="AB88" s="367">
        <f>9*$I$88</f>
        <v>0</v>
      </c>
      <c r="AD88" s="318">
        <f t="shared" si="88"/>
        <v>0</v>
      </c>
    </row>
    <row r="89" spans="1:16233" ht="14.25" hidden="1" customHeight="1">
      <c r="A89" s="363"/>
      <c r="B89" s="364"/>
      <c r="N89" s="369"/>
    </row>
    <row r="90" spans="1:16233" ht="14.25" hidden="1" customHeight="1">
      <c r="A90" s="363"/>
      <c r="B90" s="364"/>
    </row>
    <row r="91" spans="1:16233" ht="14.25" hidden="1" customHeight="1">
      <c r="A91" s="363"/>
      <c r="B91" s="364"/>
      <c r="H91" s="369"/>
      <c r="I91" s="369"/>
    </row>
    <row r="92" spans="1:16233" s="294" customFormat="1" ht="14.25" customHeight="1">
      <c r="A92" s="293"/>
      <c r="B92" s="297"/>
      <c r="AD92" s="371"/>
    </row>
    <row r="93" spans="1:16233" s="294" customFormat="1" ht="14.25" customHeight="1">
      <c r="A93" s="293"/>
      <c r="B93" s="297"/>
    </row>
    <row r="94" spans="1:16233" s="294" customFormat="1" ht="14.25" customHeight="1">
      <c r="A94" s="293"/>
      <c r="B94" s="297"/>
    </row>
    <row r="95" spans="1:16233" s="294" customFormat="1" ht="14.25" customHeight="1">
      <c r="A95" s="293"/>
      <c r="B95" s="297"/>
    </row>
    <row r="96" spans="1:16233" s="294" customFormat="1" ht="14.25" customHeight="1">
      <c r="A96" s="293"/>
      <c r="B96" s="297"/>
    </row>
    <row r="97" spans="1:2" s="294" customFormat="1" ht="14.25" customHeight="1">
      <c r="A97" s="293"/>
      <c r="B97" s="297"/>
    </row>
    <row r="98" spans="1:2" s="294" customFormat="1" ht="14.25" customHeight="1">
      <c r="A98" s="293"/>
      <c r="B98" s="297"/>
    </row>
    <row r="99" spans="1:2" s="294" customFormat="1" ht="14.25" customHeight="1">
      <c r="A99" s="293"/>
      <c r="B99" s="297"/>
    </row>
    <row r="100" spans="1:2" s="294" customFormat="1" ht="14.25" customHeight="1">
      <c r="A100" s="293"/>
      <c r="B100" s="297"/>
    </row>
    <row r="101" spans="1:2" s="294" customFormat="1" ht="14.25" customHeight="1">
      <c r="A101" s="293"/>
      <c r="B101" s="297"/>
    </row>
    <row r="102" spans="1:2" s="294" customFormat="1" ht="14.25" customHeight="1">
      <c r="A102" s="293"/>
      <c r="B102" s="297"/>
    </row>
    <row r="103" spans="1:2" s="294" customFormat="1" ht="14.25" customHeight="1">
      <c r="A103" s="293"/>
      <c r="B103" s="297"/>
    </row>
    <row r="104" spans="1:2" s="294" customFormat="1" ht="14.25" customHeight="1">
      <c r="A104" s="293"/>
      <c r="B104" s="297"/>
    </row>
    <row r="105" spans="1:2" s="294" customFormat="1" ht="14.25" customHeight="1">
      <c r="A105" s="293"/>
      <c r="B105" s="297"/>
    </row>
    <row r="106" spans="1:2" s="294" customFormat="1" ht="14.25" customHeight="1">
      <c r="A106" s="293"/>
      <c r="B106" s="297"/>
    </row>
    <row r="107" spans="1:2" s="294" customFormat="1" ht="14.25" customHeight="1">
      <c r="A107" s="293"/>
      <c r="B107" s="297"/>
    </row>
    <row r="108" spans="1:2" s="294" customFormat="1" ht="14.25" customHeight="1">
      <c r="A108" s="293"/>
      <c r="B108" s="297"/>
    </row>
    <row r="109" spans="1:2" s="294" customFormat="1" ht="14.25" customHeight="1">
      <c r="A109" s="293"/>
      <c r="B109" s="297"/>
    </row>
    <row r="110" spans="1:2" s="294" customFormat="1" ht="14.25" customHeight="1">
      <c r="A110" s="293"/>
      <c r="B110" s="297"/>
    </row>
    <row r="111" spans="1:2" s="294" customFormat="1" ht="14.25" customHeight="1">
      <c r="A111" s="293"/>
      <c r="B111" s="297"/>
    </row>
    <row r="112" spans="1:2" s="294" customFormat="1" ht="14.25" customHeight="1">
      <c r="A112" s="293"/>
      <c r="B112" s="297"/>
    </row>
    <row r="113" spans="1:2" s="294" customFormat="1" ht="14.25" customHeight="1">
      <c r="A113" s="293"/>
      <c r="B113" s="297"/>
    </row>
    <row r="114" spans="1:2" s="294" customFormat="1" ht="14.25" customHeight="1">
      <c r="A114" s="293"/>
      <c r="B114" s="297"/>
    </row>
    <row r="115" spans="1:2" s="294" customFormat="1" ht="14.25" customHeight="1">
      <c r="A115" s="293"/>
      <c r="B115" s="297"/>
    </row>
    <row r="116" spans="1:2" s="294" customFormat="1" ht="14.25" customHeight="1">
      <c r="A116" s="293"/>
      <c r="B116" s="297"/>
    </row>
    <row r="117" spans="1:2" s="294" customFormat="1" ht="14.25" customHeight="1">
      <c r="A117" s="293"/>
      <c r="B117" s="297"/>
    </row>
    <row r="118" spans="1:2" s="294" customFormat="1" ht="14.25" customHeight="1">
      <c r="A118" s="293"/>
      <c r="B118" s="297"/>
    </row>
    <row r="119" spans="1:2" s="294" customFormat="1" ht="14.25" customHeight="1">
      <c r="A119" s="293"/>
      <c r="B119" s="297"/>
    </row>
    <row r="120" spans="1:2" s="294" customFormat="1" ht="14.25" customHeight="1">
      <c r="A120" s="293"/>
      <c r="B120" s="297"/>
    </row>
    <row r="121" spans="1:2" s="294" customFormat="1" ht="14.25" customHeight="1">
      <c r="A121" s="293"/>
      <c r="B121" s="297"/>
    </row>
    <row r="122" spans="1:2" s="294" customFormat="1" ht="14.25" customHeight="1">
      <c r="A122" s="293"/>
      <c r="B122" s="297"/>
    </row>
    <row r="123" spans="1:2" s="294" customFormat="1" ht="14.25" customHeight="1">
      <c r="A123" s="293"/>
      <c r="B123" s="297"/>
    </row>
    <row r="124" spans="1:2" s="294" customFormat="1" ht="14.25" customHeight="1">
      <c r="A124" s="293"/>
      <c r="B124" s="297"/>
    </row>
    <row r="125" spans="1:2" s="294" customFormat="1" ht="14.25" customHeight="1">
      <c r="A125" s="293"/>
      <c r="B125" s="297"/>
    </row>
    <row r="126" spans="1:2" s="294" customFormat="1" ht="14.25" customHeight="1">
      <c r="A126" s="293"/>
      <c r="B126" s="297"/>
    </row>
    <row r="127" spans="1:2" s="294" customFormat="1" ht="14.25" customHeight="1">
      <c r="A127" s="293"/>
      <c r="B127" s="297"/>
    </row>
    <row r="128" spans="1:2" s="294" customFormat="1" ht="14.25" customHeight="1">
      <c r="A128" s="293"/>
      <c r="B128" s="297"/>
    </row>
    <row r="129" spans="1:2" s="294" customFormat="1" ht="14.25" customHeight="1">
      <c r="A129" s="293"/>
      <c r="B129" s="297"/>
    </row>
    <row r="130" spans="1:2" s="294" customFormat="1" ht="14.25" customHeight="1">
      <c r="A130" s="293"/>
      <c r="B130" s="297"/>
    </row>
    <row r="131" spans="1:2" s="294" customFormat="1" ht="14.25" customHeight="1">
      <c r="A131" s="293"/>
      <c r="B131" s="297"/>
    </row>
    <row r="132" spans="1:2" s="294" customFormat="1" ht="14.25" customHeight="1">
      <c r="A132" s="293"/>
      <c r="B132" s="297"/>
    </row>
    <row r="133" spans="1:2" s="294" customFormat="1" ht="14.25" customHeight="1">
      <c r="A133" s="293"/>
      <c r="B133" s="297"/>
    </row>
    <row r="134" spans="1:2" s="294" customFormat="1" ht="14.25" customHeight="1">
      <c r="A134" s="293"/>
      <c r="B134" s="297"/>
    </row>
    <row r="135" spans="1:2" s="294" customFormat="1" ht="14.25" customHeight="1">
      <c r="A135" s="293"/>
      <c r="B135" s="297"/>
    </row>
    <row r="136" spans="1:2" s="294" customFormat="1" ht="14.25" customHeight="1">
      <c r="A136" s="293"/>
      <c r="B136" s="297"/>
    </row>
    <row r="137" spans="1:2" s="294" customFormat="1" ht="14.25" customHeight="1">
      <c r="A137" s="293"/>
      <c r="B137" s="297"/>
    </row>
    <row r="138" spans="1:2" s="294" customFormat="1" ht="14.25" customHeight="1">
      <c r="A138" s="293"/>
      <c r="B138" s="297"/>
    </row>
    <row r="139" spans="1:2" s="294" customFormat="1" ht="14.25" customHeight="1">
      <c r="A139" s="293"/>
      <c r="B139" s="297"/>
    </row>
    <row r="140" spans="1:2" s="294" customFormat="1" ht="14.25" customHeight="1">
      <c r="A140" s="293"/>
      <c r="B140" s="297"/>
    </row>
    <row r="141" spans="1:2" s="294" customFormat="1" ht="14.25" customHeight="1">
      <c r="A141" s="293"/>
      <c r="B141" s="297"/>
    </row>
    <row r="142" spans="1:2" s="294" customFormat="1" ht="14.25" customHeight="1">
      <c r="A142" s="293"/>
      <c r="B142" s="297"/>
    </row>
    <row r="143" spans="1:2" s="294" customFormat="1" ht="14.25" customHeight="1">
      <c r="A143" s="293"/>
      <c r="B143" s="297"/>
    </row>
    <row r="144" spans="1:2" s="294" customFormat="1" ht="14.25" customHeight="1">
      <c r="A144" s="293"/>
      <c r="B144" s="297"/>
    </row>
    <row r="145" spans="1:2" s="294" customFormat="1" ht="14.25" customHeight="1">
      <c r="A145" s="293"/>
      <c r="B145" s="297"/>
    </row>
    <row r="146" spans="1:2" s="294" customFormat="1" ht="14.25" customHeight="1">
      <c r="A146" s="293"/>
      <c r="B146" s="297"/>
    </row>
    <row r="147" spans="1:2" s="294" customFormat="1" ht="14.25" customHeight="1">
      <c r="A147" s="293"/>
      <c r="B147" s="297"/>
    </row>
    <row r="148" spans="1:2" s="294" customFormat="1" ht="14.25" customHeight="1">
      <c r="A148" s="293"/>
      <c r="B148" s="297"/>
    </row>
    <row r="149" spans="1:2" s="294" customFormat="1" ht="14.25" customHeight="1">
      <c r="A149" s="293"/>
      <c r="B149" s="297"/>
    </row>
    <row r="150" spans="1:2" s="294" customFormat="1" ht="14.25" customHeight="1">
      <c r="A150" s="293"/>
      <c r="B150" s="297"/>
    </row>
    <row r="151" spans="1:2" s="294" customFormat="1" ht="14.25" customHeight="1">
      <c r="A151" s="293"/>
      <c r="B151" s="297"/>
    </row>
    <row r="152" spans="1:2" s="294" customFormat="1" ht="14.25" customHeight="1">
      <c r="A152" s="293"/>
      <c r="B152" s="297"/>
    </row>
    <row r="153" spans="1:2" s="294" customFormat="1" ht="14.25" customHeight="1">
      <c r="A153" s="293"/>
      <c r="B153" s="297"/>
    </row>
    <row r="154" spans="1:2" s="294" customFormat="1" ht="14.25" customHeight="1">
      <c r="A154" s="293"/>
      <c r="B154" s="297"/>
    </row>
    <row r="155" spans="1:2" s="294" customFormat="1" ht="14.25" customHeight="1">
      <c r="A155" s="293"/>
      <c r="B155" s="297"/>
    </row>
    <row r="156" spans="1:2" s="294" customFormat="1" ht="14.25" customHeight="1">
      <c r="A156" s="293"/>
      <c r="B156" s="297"/>
    </row>
    <row r="157" spans="1:2" s="294" customFormat="1" ht="14.25" customHeight="1">
      <c r="A157" s="293"/>
      <c r="B157" s="297"/>
    </row>
    <row r="158" spans="1:2" s="294" customFormat="1" ht="14.25" customHeight="1">
      <c r="A158" s="293"/>
      <c r="B158" s="297"/>
    </row>
    <row r="159" spans="1:2" s="294" customFormat="1" ht="14.25" customHeight="1">
      <c r="A159" s="293"/>
      <c r="B159" s="297"/>
    </row>
    <row r="160" spans="1:2" s="294" customFormat="1" ht="14.25" customHeight="1">
      <c r="A160" s="293"/>
      <c r="B160" s="297"/>
    </row>
    <row r="161" spans="1:2" s="294" customFormat="1" ht="14.25" customHeight="1">
      <c r="A161" s="293"/>
      <c r="B161" s="297"/>
    </row>
    <row r="162" spans="1:2" s="294" customFormat="1" ht="14.25" customHeight="1">
      <c r="A162" s="293"/>
      <c r="B162" s="297"/>
    </row>
    <row r="163" spans="1:2" s="294" customFormat="1" ht="14.25" customHeight="1">
      <c r="A163" s="293"/>
      <c r="B163" s="297"/>
    </row>
    <row r="164" spans="1:2" s="294" customFormat="1" ht="14.25" customHeight="1">
      <c r="A164" s="293"/>
      <c r="B164" s="297"/>
    </row>
    <row r="165" spans="1:2" s="294" customFormat="1" ht="14.25" customHeight="1">
      <c r="A165" s="293"/>
      <c r="B165" s="297"/>
    </row>
    <row r="166" spans="1:2" s="294" customFormat="1" ht="14.25" customHeight="1">
      <c r="A166" s="293"/>
      <c r="B166" s="297"/>
    </row>
    <row r="167" spans="1:2" s="294" customFormat="1" ht="14.25" customHeight="1">
      <c r="A167" s="293"/>
      <c r="B167" s="297"/>
    </row>
    <row r="168" spans="1:2" s="294" customFormat="1" ht="14.25" customHeight="1">
      <c r="A168" s="293"/>
      <c r="B168" s="297"/>
    </row>
    <row r="169" spans="1:2" s="294" customFormat="1" ht="14.25" customHeight="1">
      <c r="A169" s="293"/>
      <c r="B169" s="297"/>
    </row>
    <row r="170" spans="1:2" s="294" customFormat="1" ht="14.25" customHeight="1">
      <c r="A170" s="293"/>
      <c r="B170" s="297"/>
    </row>
    <row r="171" spans="1:2" s="294" customFormat="1" ht="14.25" customHeight="1">
      <c r="A171" s="293"/>
      <c r="B171" s="297"/>
    </row>
    <row r="172" spans="1:2" s="294" customFormat="1" ht="14.25" customHeight="1">
      <c r="A172" s="293"/>
      <c r="B172" s="297"/>
    </row>
    <row r="173" spans="1:2" s="294" customFormat="1" ht="14.25" customHeight="1">
      <c r="A173" s="293"/>
      <c r="B173" s="297"/>
    </row>
    <row r="174" spans="1:2" s="294" customFormat="1" ht="14.25" customHeight="1">
      <c r="A174" s="293"/>
      <c r="B174" s="297"/>
    </row>
    <row r="175" spans="1:2" s="294" customFormat="1" ht="14.25" customHeight="1">
      <c r="A175" s="293"/>
      <c r="B175" s="297"/>
    </row>
    <row r="176" spans="1:2" s="294" customFormat="1" ht="14.25" customHeight="1">
      <c r="A176" s="293"/>
      <c r="B176" s="297"/>
    </row>
    <row r="177" spans="1:2" s="294" customFormat="1" ht="14.25" customHeight="1">
      <c r="A177" s="293"/>
      <c r="B177" s="297"/>
    </row>
    <row r="178" spans="1:2" s="294" customFormat="1" ht="14.25" customHeight="1">
      <c r="A178" s="293"/>
      <c r="B178" s="297"/>
    </row>
    <row r="179" spans="1:2" s="294" customFormat="1" ht="14.25" customHeight="1">
      <c r="A179" s="293"/>
      <c r="B179" s="297"/>
    </row>
    <row r="180" spans="1:2" s="294" customFormat="1" ht="14.25" customHeight="1">
      <c r="A180" s="293"/>
      <c r="B180" s="297"/>
    </row>
    <row r="181" spans="1:2" s="294" customFormat="1" ht="14.25" customHeight="1">
      <c r="A181" s="293"/>
      <c r="B181" s="297"/>
    </row>
    <row r="182" spans="1:2" s="294" customFormat="1" ht="14.25" customHeight="1">
      <c r="A182" s="293"/>
      <c r="B182" s="297"/>
    </row>
    <row r="183" spans="1:2" s="294" customFormat="1" ht="14.25" customHeight="1">
      <c r="A183" s="293"/>
      <c r="B183" s="297"/>
    </row>
    <row r="184" spans="1:2" s="294" customFormat="1" ht="14.25" customHeight="1">
      <c r="A184" s="293"/>
      <c r="B184" s="297"/>
    </row>
    <row r="185" spans="1:2" s="294" customFormat="1" ht="14.25" customHeight="1">
      <c r="A185" s="293"/>
      <c r="B185" s="297"/>
    </row>
    <row r="186" spans="1:2" s="294" customFormat="1" ht="14.25" customHeight="1">
      <c r="A186" s="293"/>
      <c r="B186" s="297"/>
    </row>
    <row r="187" spans="1:2" s="294" customFormat="1" ht="14.25" customHeight="1">
      <c r="A187" s="293"/>
      <c r="B187" s="297"/>
    </row>
    <row r="188" spans="1:2" s="294" customFormat="1" ht="14.25" customHeight="1">
      <c r="A188" s="293"/>
      <c r="B188" s="297"/>
    </row>
    <row r="189" spans="1:2" s="294" customFormat="1" ht="14.25" customHeight="1">
      <c r="A189" s="293"/>
      <c r="B189" s="297"/>
    </row>
    <row r="190" spans="1:2" s="294" customFormat="1" ht="14.25" customHeight="1">
      <c r="A190" s="293"/>
      <c r="B190" s="297"/>
    </row>
    <row r="191" spans="1:2" s="294" customFormat="1" ht="14.25" customHeight="1">
      <c r="A191" s="293"/>
      <c r="B191" s="297"/>
    </row>
    <row r="192" spans="1:2" s="294" customFormat="1" ht="14.25" customHeight="1">
      <c r="A192" s="293"/>
      <c r="B192" s="297"/>
    </row>
    <row r="193" spans="1:2" s="294" customFormat="1" ht="14.25" customHeight="1">
      <c r="A193" s="293"/>
      <c r="B193" s="297"/>
    </row>
    <row r="194" spans="1:2" s="294" customFormat="1" ht="14.25" customHeight="1">
      <c r="A194" s="293"/>
      <c r="B194" s="297"/>
    </row>
    <row r="195" spans="1:2" s="294" customFormat="1" ht="14.25" customHeight="1">
      <c r="A195" s="293"/>
      <c r="B195" s="297"/>
    </row>
    <row r="196" spans="1:2" s="294" customFormat="1" ht="14.25" customHeight="1">
      <c r="A196" s="293"/>
      <c r="B196" s="297"/>
    </row>
    <row r="197" spans="1:2" s="294" customFormat="1" ht="14.25" customHeight="1">
      <c r="A197" s="293"/>
      <c r="B197" s="297"/>
    </row>
    <row r="198" spans="1:2" s="294" customFormat="1" ht="14.25" customHeight="1">
      <c r="A198" s="293"/>
      <c r="B198" s="297"/>
    </row>
    <row r="199" spans="1:2" s="294" customFormat="1" ht="14.25" customHeight="1">
      <c r="A199" s="293"/>
      <c r="B199" s="297"/>
    </row>
    <row r="200" spans="1:2" s="294" customFormat="1" ht="14.25" customHeight="1">
      <c r="A200" s="293"/>
      <c r="B200" s="297"/>
    </row>
    <row r="201" spans="1:2" s="294" customFormat="1" ht="14.25" customHeight="1">
      <c r="A201" s="293"/>
      <c r="B201" s="297"/>
    </row>
    <row r="202" spans="1:2" s="294" customFormat="1" ht="14.25" customHeight="1">
      <c r="A202" s="293"/>
      <c r="B202" s="297"/>
    </row>
    <row r="203" spans="1:2" s="294" customFormat="1" ht="14.25" customHeight="1">
      <c r="A203" s="293"/>
      <c r="B203" s="297"/>
    </row>
    <row r="204" spans="1:2" s="294" customFormat="1" ht="14.25" customHeight="1">
      <c r="A204" s="293"/>
      <c r="B204" s="297"/>
    </row>
    <row r="205" spans="1:2" s="294" customFormat="1" ht="14.25" customHeight="1">
      <c r="A205" s="293"/>
      <c r="B205" s="297"/>
    </row>
    <row r="206" spans="1:2" s="294" customFormat="1" ht="14.25" customHeight="1">
      <c r="A206" s="293"/>
      <c r="B206" s="297"/>
    </row>
    <row r="207" spans="1:2" s="294" customFormat="1" ht="14.25" customHeight="1">
      <c r="A207" s="293"/>
      <c r="B207" s="297"/>
    </row>
    <row r="208" spans="1:2" s="294" customFormat="1" ht="14.25" customHeight="1">
      <c r="A208" s="293"/>
      <c r="B208" s="297"/>
    </row>
    <row r="209" spans="1:2" s="294" customFormat="1" ht="14.25" customHeight="1">
      <c r="A209" s="293"/>
      <c r="B209" s="297"/>
    </row>
    <row r="210" spans="1:2" s="294" customFormat="1" ht="14.25" customHeight="1">
      <c r="A210" s="293"/>
      <c r="B210" s="297"/>
    </row>
    <row r="211" spans="1:2" s="294" customFormat="1" ht="14.25" customHeight="1">
      <c r="A211" s="293"/>
      <c r="B211" s="297"/>
    </row>
    <row r="212" spans="1:2" s="294" customFormat="1" ht="14.25" customHeight="1">
      <c r="A212" s="293"/>
      <c r="B212" s="297"/>
    </row>
    <row r="213" spans="1:2" s="294" customFormat="1" ht="14.25" customHeight="1">
      <c r="A213" s="293"/>
      <c r="B213" s="297"/>
    </row>
    <row r="214" spans="1:2" s="294" customFormat="1" ht="14.25" customHeight="1">
      <c r="A214" s="293"/>
      <c r="B214" s="297"/>
    </row>
    <row r="215" spans="1:2" s="294" customFormat="1" ht="14.25" customHeight="1">
      <c r="A215" s="293"/>
      <c r="B215" s="297"/>
    </row>
    <row r="216" spans="1:2" s="294" customFormat="1" ht="14.25" customHeight="1">
      <c r="A216" s="293"/>
      <c r="B216" s="297"/>
    </row>
    <row r="217" spans="1:2" s="294" customFormat="1" ht="14.25" customHeight="1">
      <c r="A217" s="293"/>
      <c r="B217" s="297"/>
    </row>
    <row r="218" spans="1:2" s="294" customFormat="1" ht="14.25" customHeight="1">
      <c r="A218" s="293"/>
      <c r="B218" s="297"/>
    </row>
    <row r="219" spans="1:2" s="294" customFormat="1" ht="14.25" customHeight="1">
      <c r="A219" s="293"/>
      <c r="B219" s="297"/>
    </row>
    <row r="220" spans="1:2" s="294" customFormat="1" ht="14.25" customHeight="1">
      <c r="A220" s="293"/>
      <c r="B220" s="297"/>
    </row>
    <row r="221" spans="1:2" s="294" customFormat="1" ht="14.25" customHeight="1">
      <c r="A221" s="293"/>
      <c r="B221" s="297"/>
    </row>
    <row r="222" spans="1:2" s="294" customFormat="1" ht="14.25" customHeight="1">
      <c r="A222" s="293"/>
      <c r="B222" s="297"/>
    </row>
    <row r="223" spans="1:2" s="294" customFormat="1" ht="14.25" customHeight="1">
      <c r="A223" s="293"/>
      <c r="B223" s="297"/>
    </row>
    <row r="224" spans="1:2" s="294" customFormat="1" ht="14.25" customHeight="1">
      <c r="A224" s="293"/>
      <c r="B224" s="297"/>
    </row>
    <row r="225" spans="1:2" s="294" customFormat="1" ht="14.25" customHeight="1">
      <c r="A225" s="293"/>
      <c r="B225" s="297"/>
    </row>
    <row r="226" spans="1:2" s="294" customFormat="1" ht="14.25" customHeight="1">
      <c r="A226" s="293"/>
      <c r="B226" s="297"/>
    </row>
    <row r="227" spans="1:2" s="294" customFormat="1" ht="14.25" customHeight="1">
      <c r="A227" s="293"/>
      <c r="B227" s="297"/>
    </row>
    <row r="228" spans="1:2" s="294" customFormat="1" ht="14.25" customHeight="1">
      <c r="A228" s="293"/>
      <c r="B228" s="297"/>
    </row>
    <row r="229" spans="1:2" s="294" customFormat="1" ht="14.25" customHeight="1">
      <c r="A229" s="293"/>
      <c r="B229" s="297"/>
    </row>
    <row r="230" spans="1:2" s="294" customFormat="1" ht="14.25" customHeight="1">
      <c r="A230" s="293"/>
      <c r="B230" s="297"/>
    </row>
    <row r="231" spans="1:2" s="294" customFormat="1" ht="14.25" customHeight="1">
      <c r="A231" s="293"/>
      <c r="B231" s="297"/>
    </row>
    <row r="232" spans="1:2" s="294" customFormat="1" ht="14.25" customHeight="1">
      <c r="A232" s="293"/>
      <c r="B232" s="297"/>
    </row>
    <row r="233" spans="1:2" s="294" customFormat="1" ht="14.25" customHeight="1">
      <c r="A233" s="293"/>
      <c r="B233" s="297"/>
    </row>
    <row r="234" spans="1:2" s="294" customFormat="1" ht="14.25" customHeight="1">
      <c r="A234" s="293"/>
      <c r="B234" s="297"/>
    </row>
    <row r="235" spans="1:2" s="294" customFormat="1" ht="14.25" customHeight="1">
      <c r="A235" s="293"/>
      <c r="B235" s="297"/>
    </row>
    <row r="236" spans="1:2" s="294" customFormat="1" ht="14.25" customHeight="1">
      <c r="A236" s="293"/>
      <c r="B236" s="297"/>
    </row>
    <row r="237" spans="1:2" s="294" customFormat="1" ht="14.25" customHeight="1">
      <c r="A237" s="293"/>
      <c r="B237" s="297"/>
    </row>
    <row r="238" spans="1:2" s="294" customFormat="1" ht="14.25" customHeight="1">
      <c r="A238" s="293"/>
      <c r="B238" s="297"/>
    </row>
    <row r="239" spans="1:2" s="294" customFormat="1" ht="14.25" customHeight="1">
      <c r="A239" s="293"/>
      <c r="B239" s="297"/>
    </row>
    <row r="240" spans="1:2" s="294" customFormat="1" ht="14.25" customHeight="1">
      <c r="A240" s="293"/>
      <c r="B240" s="297"/>
    </row>
    <row r="241" spans="1:2" s="294" customFormat="1" ht="14.25" customHeight="1">
      <c r="A241" s="293"/>
      <c r="B241" s="297"/>
    </row>
    <row r="242" spans="1:2" s="294" customFormat="1" ht="14.25" customHeight="1">
      <c r="A242" s="293"/>
      <c r="B242" s="297"/>
    </row>
    <row r="243" spans="1:2" s="294" customFormat="1" ht="14.25" customHeight="1">
      <c r="A243" s="293"/>
      <c r="B243" s="297"/>
    </row>
    <row r="244" spans="1:2" s="294" customFormat="1" ht="14.25" customHeight="1">
      <c r="A244" s="293"/>
      <c r="B244" s="297"/>
    </row>
    <row r="245" spans="1:2" s="294" customFormat="1" ht="14.25" customHeight="1">
      <c r="A245" s="293"/>
      <c r="B245" s="297"/>
    </row>
    <row r="246" spans="1:2" s="294" customFormat="1" ht="14.25" customHeight="1">
      <c r="A246" s="293"/>
      <c r="B246" s="297"/>
    </row>
    <row r="247" spans="1:2" s="294" customFormat="1" ht="14.25" customHeight="1">
      <c r="A247" s="293"/>
      <c r="B247" s="297"/>
    </row>
    <row r="248" spans="1:2" s="294" customFormat="1" ht="14.25" customHeight="1">
      <c r="A248" s="293"/>
      <c r="B248" s="297"/>
    </row>
    <row r="249" spans="1:2" s="294" customFormat="1" ht="14.25" customHeight="1">
      <c r="A249" s="293"/>
      <c r="B249" s="297"/>
    </row>
    <row r="250" spans="1:2" s="294" customFormat="1" ht="14.25" customHeight="1">
      <c r="A250" s="293"/>
      <c r="B250" s="297"/>
    </row>
    <row r="251" spans="1:2" s="294" customFormat="1" ht="14.25" customHeight="1">
      <c r="A251" s="293"/>
      <c r="B251" s="297"/>
    </row>
    <row r="252" spans="1:2" s="294" customFormat="1" ht="14.25" customHeight="1">
      <c r="A252" s="293"/>
      <c r="B252" s="297"/>
    </row>
    <row r="253" spans="1:2" s="294" customFormat="1" ht="14.25" customHeight="1">
      <c r="A253" s="293"/>
      <c r="B253" s="297"/>
    </row>
    <row r="254" spans="1:2" s="294" customFormat="1" ht="14.25" customHeight="1">
      <c r="A254" s="293"/>
      <c r="B254" s="297"/>
    </row>
    <row r="255" spans="1:2" s="294" customFormat="1" ht="14.25" customHeight="1">
      <c r="A255" s="293"/>
      <c r="B255" s="297"/>
    </row>
    <row r="256" spans="1:2" s="294" customFormat="1" ht="14.25" customHeight="1">
      <c r="A256" s="293"/>
      <c r="B256" s="297"/>
    </row>
    <row r="257" spans="1:2" s="294" customFormat="1" ht="14.25" customHeight="1">
      <c r="A257" s="293"/>
      <c r="B257" s="297"/>
    </row>
    <row r="258" spans="1:2" s="294" customFormat="1" ht="14.25" customHeight="1">
      <c r="A258" s="293"/>
      <c r="B258" s="297"/>
    </row>
    <row r="259" spans="1:2" s="294" customFormat="1" ht="14.25" customHeight="1">
      <c r="A259" s="293"/>
      <c r="B259" s="297"/>
    </row>
    <row r="260" spans="1:2" s="294" customFormat="1" ht="14.25" customHeight="1">
      <c r="A260" s="293"/>
      <c r="B260" s="297"/>
    </row>
    <row r="261" spans="1:2" s="294" customFormat="1" ht="14.25" customHeight="1">
      <c r="A261" s="293"/>
      <c r="B261" s="297"/>
    </row>
    <row r="262" spans="1:2" s="294" customFormat="1" ht="14.25" customHeight="1">
      <c r="A262" s="293"/>
      <c r="B262" s="297"/>
    </row>
    <row r="263" spans="1:2" s="294" customFormat="1" ht="14.25" customHeight="1">
      <c r="A263" s="293"/>
      <c r="B263" s="297"/>
    </row>
    <row r="264" spans="1:2" s="294" customFormat="1" ht="14.25" customHeight="1">
      <c r="A264" s="293"/>
      <c r="B264" s="297"/>
    </row>
    <row r="265" spans="1:2" s="294" customFormat="1" ht="14.25" customHeight="1">
      <c r="A265" s="293"/>
      <c r="B265" s="297"/>
    </row>
    <row r="266" spans="1:2" s="294" customFormat="1" ht="14.25" customHeight="1">
      <c r="A266" s="293"/>
      <c r="B266" s="297"/>
    </row>
    <row r="267" spans="1:2" s="294" customFormat="1" ht="14.25" customHeight="1">
      <c r="A267" s="293"/>
      <c r="B267" s="297"/>
    </row>
    <row r="268" spans="1:2" s="294" customFormat="1" ht="14.25" customHeight="1">
      <c r="A268" s="293"/>
      <c r="B268" s="297"/>
    </row>
    <row r="269" spans="1:2" s="294" customFormat="1" ht="14.25" customHeight="1">
      <c r="A269" s="293"/>
      <c r="B269" s="297"/>
    </row>
    <row r="270" spans="1:2" s="294" customFormat="1" ht="14.25" customHeight="1">
      <c r="A270" s="293"/>
      <c r="B270" s="297"/>
    </row>
    <row r="271" spans="1:2" s="294" customFormat="1" ht="14.25" customHeight="1">
      <c r="A271" s="293"/>
      <c r="B271" s="297"/>
    </row>
    <row r="272" spans="1:2" s="294" customFormat="1" ht="14.25" customHeight="1">
      <c r="A272" s="293"/>
      <c r="B272" s="297"/>
    </row>
    <row r="273" spans="1:2" s="294" customFormat="1" ht="14.25" customHeight="1">
      <c r="A273" s="293"/>
      <c r="B273" s="297"/>
    </row>
    <row r="274" spans="1:2" s="294" customFormat="1" ht="14.25" customHeight="1">
      <c r="A274" s="293"/>
      <c r="B274" s="297"/>
    </row>
    <row r="275" spans="1:2" s="294" customFormat="1" ht="14.25" customHeight="1">
      <c r="A275" s="293"/>
      <c r="B275" s="297"/>
    </row>
    <row r="276" spans="1:2" s="294" customFormat="1" ht="14.25" customHeight="1">
      <c r="A276" s="293"/>
      <c r="B276" s="297"/>
    </row>
    <row r="277" spans="1:2" s="294" customFormat="1" ht="14.25" customHeight="1">
      <c r="A277" s="293"/>
      <c r="B277" s="297"/>
    </row>
    <row r="278" spans="1:2" s="294" customFormat="1" ht="14.25" customHeight="1">
      <c r="A278" s="293"/>
      <c r="B278" s="297"/>
    </row>
    <row r="279" spans="1:2" s="294" customFormat="1" ht="14.25" customHeight="1">
      <c r="A279" s="293"/>
      <c r="B279" s="297"/>
    </row>
    <row r="280" spans="1:2" s="294" customFormat="1" ht="14.25" customHeight="1">
      <c r="A280" s="293"/>
      <c r="B280" s="297"/>
    </row>
    <row r="281" spans="1:2" s="294" customFormat="1" ht="14.25" customHeight="1">
      <c r="A281" s="293"/>
      <c r="B281" s="297"/>
    </row>
    <row r="282" spans="1:2" s="294" customFormat="1" ht="14.25" customHeight="1">
      <c r="A282" s="293"/>
      <c r="B282" s="297"/>
    </row>
    <row r="283" spans="1:2" s="294" customFormat="1" ht="14.25" customHeight="1">
      <c r="A283" s="293"/>
      <c r="B283" s="297"/>
    </row>
    <row r="284" spans="1:2" s="294" customFormat="1" ht="14.25" customHeight="1">
      <c r="A284" s="293"/>
      <c r="B284" s="297"/>
    </row>
    <row r="285" spans="1:2" s="294" customFormat="1" ht="14.25" customHeight="1">
      <c r="A285" s="293"/>
      <c r="B285" s="297"/>
    </row>
    <row r="286" spans="1:2" s="294" customFormat="1" ht="14.25" customHeight="1">
      <c r="A286" s="293"/>
      <c r="B286" s="297"/>
    </row>
    <row r="287" spans="1:2" s="294" customFormat="1" ht="14.25" customHeight="1">
      <c r="A287" s="293"/>
      <c r="B287" s="297"/>
    </row>
    <row r="288" spans="1:2" s="294" customFormat="1" ht="14.25" customHeight="1">
      <c r="A288" s="293"/>
      <c r="B288" s="297"/>
    </row>
    <row r="289" spans="1:2" s="294" customFormat="1" ht="14.25" customHeight="1">
      <c r="A289" s="293"/>
      <c r="B289" s="297"/>
    </row>
    <row r="290" spans="1:2" s="294" customFormat="1" ht="14.25" customHeight="1">
      <c r="A290" s="293"/>
      <c r="B290" s="297"/>
    </row>
    <row r="291" spans="1:2" s="294" customFormat="1" ht="14.25" customHeight="1">
      <c r="A291" s="293"/>
      <c r="B291" s="297"/>
    </row>
    <row r="292" spans="1:2" s="294" customFormat="1" ht="14.25" customHeight="1">
      <c r="A292" s="293"/>
      <c r="B292" s="297"/>
    </row>
    <row r="293" spans="1:2" s="294" customFormat="1" ht="14.25" customHeight="1">
      <c r="A293" s="293"/>
      <c r="B293" s="297"/>
    </row>
    <row r="294" spans="1:2" s="294" customFormat="1" ht="14.25" customHeight="1">
      <c r="A294" s="293"/>
      <c r="B294" s="297"/>
    </row>
    <row r="295" spans="1:2" s="294" customFormat="1" ht="14.25" customHeight="1">
      <c r="A295" s="293"/>
      <c r="B295" s="297"/>
    </row>
    <row r="296" spans="1:2" s="294" customFormat="1" ht="14.25" customHeight="1">
      <c r="A296" s="293"/>
      <c r="B296" s="297"/>
    </row>
    <row r="297" spans="1:2" s="294" customFormat="1" ht="14.25" customHeight="1">
      <c r="A297" s="293"/>
      <c r="B297" s="297"/>
    </row>
    <row r="298" spans="1:2" s="294" customFormat="1" ht="14.25" customHeight="1">
      <c r="A298" s="293"/>
      <c r="B298" s="297"/>
    </row>
    <row r="299" spans="1:2" s="294" customFormat="1" ht="14.25" customHeight="1">
      <c r="A299" s="293"/>
      <c r="B299" s="297"/>
    </row>
    <row r="300" spans="1:2" s="294" customFormat="1" ht="14.25" customHeight="1">
      <c r="A300" s="293"/>
      <c r="B300" s="297"/>
    </row>
    <row r="301" spans="1:2" s="294" customFormat="1" ht="14.25" customHeight="1">
      <c r="A301" s="293"/>
      <c r="B301" s="297"/>
    </row>
    <row r="302" spans="1:2" s="294" customFormat="1" ht="14.25" customHeight="1">
      <c r="A302" s="293"/>
      <c r="B302" s="297"/>
    </row>
    <row r="303" spans="1:2" s="294" customFormat="1" ht="14.25" customHeight="1">
      <c r="A303" s="293"/>
      <c r="B303" s="297"/>
    </row>
    <row r="304" spans="1:2" s="294" customFormat="1" ht="14.25" customHeight="1">
      <c r="A304" s="293"/>
      <c r="B304" s="297"/>
    </row>
    <row r="305" spans="1:2" s="294" customFormat="1" ht="14.25" customHeight="1">
      <c r="A305" s="293"/>
      <c r="B305" s="297"/>
    </row>
    <row r="306" spans="1:2" s="294" customFormat="1" ht="14.25" customHeight="1">
      <c r="A306" s="293"/>
      <c r="B306" s="297"/>
    </row>
    <row r="307" spans="1:2" s="294" customFormat="1" ht="14.25" customHeight="1">
      <c r="A307" s="293"/>
      <c r="B307" s="297"/>
    </row>
    <row r="308" spans="1:2" s="294" customFormat="1" ht="14.25" customHeight="1">
      <c r="A308" s="293"/>
      <c r="B308" s="297"/>
    </row>
    <row r="309" spans="1:2" s="294" customFormat="1" ht="14.25" customHeight="1">
      <c r="A309" s="293"/>
      <c r="B309" s="297"/>
    </row>
    <row r="310" spans="1:2" s="294" customFormat="1" ht="14.25" customHeight="1">
      <c r="A310" s="293"/>
      <c r="B310" s="297"/>
    </row>
    <row r="311" spans="1:2" s="294" customFormat="1" ht="14.25" customHeight="1">
      <c r="A311" s="293"/>
      <c r="B311" s="297"/>
    </row>
    <row r="312" spans="1:2" s="294" customFormat="1" ht="14.25" customHeight="1">
      <c r="A312" s="293"/>
      <c r="B312" s="297"/>
    </row>
    <row r="313" spans="1:2" s="294" customFormat="1" ht="14.25" customHeight="1">
      <c r="A313" s="293"/>
      <c r="B313" s="297"/>
    </row>
    <row r="314" spans="1:2" s="294" customFormat="1" ht="14.25" customHeight="1">
      <c r="A314" s="293"/>
      <c r="B314" s="297"/>
    </row>
    <row r="315" spans="1:2" s="294" customFormat="1" ht="14.25" customHeight="1">
      <c r="A315" s="293"/>
      <c r="B315" s="297"/>
    </row>
    <row r="316" spans="1:2" s="294" customFormat="1" ht="14.25" customHeight="1">
      <c r="A316" s="293"/>
      <c r="B316" s="297"/>
    </row>
    <row r="317" spans="1:2" s="294" customFormat="1" ht="14.25" customHeight="1">
      <c r="A317" s="293"/>
      <c r="B317" s="297"/>
    </row>
    <row r="318" spans="1:2" s="294" customFormat="1" ht="14.25" customHeight="1">
      <c r="A318" s="293"/>
      <c r="B318" s="297"/>
    </row>
    <row r="319" spans="1:2" s="294" customFormat="1" ht="14.25" customHeight="1">
      <c r="A319" s="293"/>
      <c r="B319" s="297"/>
    </row>
    <row r="320" spans="1:2" s="294" customFormat="1" ht="14.25" customHeight="1">
      <c r="A320" s="293"/>
      <c r="B320" s="297"/>
    </row>
    <row r="321" spans="1:2" s="294" customFormat="1" ht="14.25" customHeight="1">
      <c r="A321" s="293"/>
      <c r="B321" s="297"/>
    </row>
    <row r="322" spans="1:2" s="294" customFormat="1" ht="14.25" customHeight="1">
      <c r="A322" s="293"/>
      <c r="B322" s="297"/>
    </row>
    <row r="323" spans="1:2" s="294" customFormat="1" ht="14.25" customHeight="1">
      <c r="A323" s="293"/>
      <c r="B323" s="297"/>
    </row>
    <row r="324" spans="1:2" s="294" customFormat="1" ht="14.25" customHeight="1">
      <c r="A324" s="293"/>
      <c r="B324" s="297"/>
    </row>
    <row r="325" spans="1:2" s="294" customFormat="1" ht="14.25" customHeight="1">
      <c r="A325" s="293"/>
      <c r="B325" s="297"/>
    </row>
    <row r="326" spans="1:2" s="294" customFormat="1" ht="14.25" customHeight="1">
      <c r="A326" s="293"/>
      <c r="B326" s="297"/>
    </row>
    <row r="327" spans="1:2" s="294" customFormat="1" ht="14.25" customHeight="1">
      <c r="A327" s="293"/>
      <c r="B327" s="297"/>
    </row>
    <row r="328" spans="1:2" s="294" customFormat="1" ht="14.25" customHeight="1">
      <c r="A328" s="293"/>
      <c r="B328" s="297"/>
    </row>
    <row r="329" spans="1:2" s="294" customFormat="1" ht="14.25" customHeight="1">
      <c r="A329" s="293"/>
      <c r="B329" s="297"/>
    </row>
    <row r="330" spans="1:2" s="294" customFormat="1" ht="14.25" customHeight="1">
      <c r="A330" s="293"/>
      <c r="B330" s="297"/>
    </row>
    <row r="331" spans="1:2" s="294" customFormat="1" ht="14.25" customHeight="1">
      <c r="A331" s="293"/>
      <c r="B331" s="297"/>
    </row>
    <row r="332" spans="1:2" s="294" customFormat="1" ht="14.25" customHeight="1">
      <c r="A332" s="293"/>
      <c r="B332" s="297"/>
    </row>
    <row r="333" spans="1:2" s="294" customFormat="1" ht="14.25" customHeight="1">
      <c r="A333" s="293"/>
      <c r="B333" s="297"/>
    </row>
    <row r="334" spans="1:2" s="294" customFormat="1" ht="14.25" customHeight="1">
      <c r="A334" s="293"/>
      <c r="B334" s="297"/>
    </row>
    <row r="335" spans="1:2" s="294" customFormat="1" ht="14.25" customHeight="1">
      <c r="A335" s="293"/>
      <c r="B335" s="297"/>
    </row>
    <row r="336" spans="1:2" s="294" customFormat="1" ht="14.25" customHeight="1">
      <c r="A336" s="293"/>
      <c r="B336" s="297"/>
    </row>
    <row r="337" spans="1:2" s="294" customFormat="1" ht="14.25" customHeight="1">
      <c r="A337" s="293"/>
      <c r="B337" s="297"/>
    </row>
    <row r="338" spans="1:2" s="294" customFormat="1" ht="14.25" customHeight="1">
      <c r="A338" s="293"/>
      <c r="B338" s="297"/>
    </row>
    <row r="339" spans="1:2" s="294" customFormat="1" ht="14.25" customHeight="1">
      <c r="A339" s="293"/>
      <c r="B339" s="297"/>
    </row>
    <row r="340" spans="1:2" s="294" customFormat="1" ht="14.25" customHeight="1">
      <c r="A340" s="293"/>
      <c r="B340" s="297"/>
    </row>
    <row r="341" spans="1:2" s="294" customFormat="1" ht="14.25" customHeight="1">
      <c r="A341" s="293"/>
      <c r="B341" s="297"/>
    </row>
    <row r="342" spans="1:2" s="294" customFormat="1" ht="14.25" customHeight="1">
      <c r="A342" s="293"/>
      <c r="B342" s="297"/>
    </row>
    <row r="343" spans="1:2" s="294" customFormat="1" ht="14.25" customHeight="1">
      <c r="A343" s="293"/>
      <c r="B343" s="297"/>
    </row>
    <row r="344" spans="1:2" s="294" customFormat="1" ht="14.25" customHeight="1">
      <c r="A344" s="293"/>
      <c r="B344" s="297"/>
    </row>
    <row r="345" spans="1:2" s="294" customFormat="1" ht="14.25" customHeight="1">
      <c r="A345" s="293"/>
      <c r="B345" s="297"/>
    </row>
    <row r="346" spans="1:2" s="294" customFormat="1" ht="14.25" customHeight="1">
      <c r="A346" s="293"/>
      <c r="B346" s="297"/>
    </row>
    <row r="347" spans="1:2" s="294" customFormat="1" ht="14.25" customHeight="1">
      <c r="A347" s="293"/>
      <c r="B347" s="297"/>
    </row>
    <row r="348" spans="1:2" s="294" customFormat="1" ht="14.25" customHeight="1">
      <c r="A348" s="293"/>
      <c r="B348" s="297"/>
    </row>
    <row r="349" spans="1:2" s="294" customFormat="1" ht="14.25" customHeight="1">
      <c r="A349" s="293"/>
      <c r="B349" s="297"/>
    </row>
    <row r="350" spans="1:2" s="294" customFormat="1" ht="14.25" customHeight="1">
      <c r="A350" s="293"/>
      <c r="B350" s="297"/>
    </row>
    <row r="351" spans="1:2" s="294" customFormat="1" ht="14.25" customHeight="1">
      <c r="A351" s="293"/>
      <c r="B351" s="297"/>
    </row>
    <row r="352" spans="1:2" s="294" customFormat="1" ht="14.25" customHeight="1">
      <c r="A352" s="293"/>
      <c r="B352" s="297"/>
    </row>
    <row r="353" spans="1:2" s="294" customFormat="1" ht="14.25" customHeight="1">
      <c r="A353" s="293"/>
      <c r="B353" s="297"/>
    </row>
    <row r="354" spans="1:2" s="294" customFormat="1" ht="14.25" customHeight="1">
      <c r="A354" s="293"/>
      <c r="B354" s="297"/>
    </row>
    <row r="355" spans="1:2" s="294" customFormat="1" ht="14.25" customHeight="1">
      <c r="A355" s="293"/>
      <c r="B355" s="297"/>
    </row>
    <row r="356" spans="1:2" s="294" customFormat="1" ht="14.25" customHeight="1">
      <c r="A356" s="293"/>
      <c r="B356" s="297"/>
    </row>
    <row r="357" spans="1:2" s="294" customFormat="1" ht="14.25" customHeight="1">
      <c r="A357" s="293"/>
      <c r="B357" s="297"/>
    </row>
    <row r="358" spans="1:2" s="294" customFormat="1" ht="14.25" customHeight="1">
      <c r="A358" s="293"/>
      <c r="B358" s="297"/>
    </row>
    <row r="359" spans="1:2" s="294" customFormat="1" ht="14.25" customHeight="1">
      <c r="A359" s="293"/>
      <c r="B359" s="297"/>
    </row>
    <row r="360" spans="1:2" s="294" customFormat="1" ht="14.25" customHeight="1">
      <c r="A360" s="293"/>
      <c r="B360" s="297"/>
    </row>
    <row r="361" spans="1:2" s="294" customFormat="1" ht="14.25" customHeight="1">
      <c r="A361" s="293"/>
      <c r="B361" s="297"/>
    </row>
    <row r="362" spans="1:2" s="294" customFormat="1" ht="14.25" customHeight="1">
      <c r="A362" s="293"/>
      <c r="B362" s="297"/>
    </row>
    <row r="363" spans="1:2" s="294" customFormat="1" ht="14.25" customHeight="1">
      <c r="A363" s="293"/>
      <c r="B363" s="297"/>
    </row>
    <row r="364" spans="1:2" s="294" customFormat="1" ht="14.25" customHeight="1">
      <c r="A364" s="293"/>
      <c r="B364" s="297"/>
    </row>
    <row r="365" spans="1:2" s="294" customFormat="1" ht="14.25" customHeight="1">
      <c r="A365" s="293"/>
      <c r="B365" s="297"/>
    </row>
    <row r="366" spans="1:2" s="294" customFormat="1" ht="14.25" customHeight="1">
      <c r="A366" s="293"/>
      <c r="B366" s="297"/>
    </row>
    <row r="367" spans="1:2" s="294" customFormat="1" ht="14.25" customHeight="1">
      <c r="A367" s="293"/>
      <c r="B367" s="297"/>
    </row>
    <row r="368" spans="1:2" s="294" customFormat="1" ht="14.25" customHeight="1">
      <c r="A368" s="293"/>
      <c r="B368" s="297"/>
    </row>
    <row r="369" spans="1:2" s="294" customFormat="1" ht="14.25" customHeight="1">
      <c r="A369" s="293"/>
      <c r="B369" s="297"/>
    </row>
    <row r="370" spans="1:2" s="294" customFormat="1" ht="14.25" customHeight="1">
      <c r="A370" s="293"/>
      <c r="B370" s="297"/>
    </row>
    <row r="371" spans="1:2" s="294" customFormat="1" ht="14.25" customHeight="1">
      <c r="A371" s="293"/>
      <c r="B371" s="297"/>
    </row>
    <row r="372" spans="1:2" s="294" customFormat="1" ht="14.25" customHeight="1">
      <c r="A372" s="293"/>
      <c r="B372" s="297"/>
    </row>
    <row r="373" spans="1:2" s="294" customFormat="1" ht="14.25" customHeight="1">
      <c r="A373" s="293"/>
      <c r="B373" s="297"/>
    </row>
    <row r="374" spans="1:2" s="294" customFormat="1" ht="14.25" customHeight="1">
      <c r="A374" s="293"/>
      <c r="B374" s="297"/>
    </row>
    <row r="375" spans="1:2" s="294" customFormat="1" ht="14.25" customHeight="1">
      <c r="A375" s="293"/>
      <c r="B375" s="297"/>
    </row>
    <row r="376" spans="1:2" s="294" customFormat="1" ht="14.25" customHeight="1">
      <c r="A376" s="293"/>
      <c r="B376" s="297"/>
    </row>
    <row r="377" spans="1:2" s="294" customFormat="1" ht="14.25" customHeight="1">
      <c r="A377" s="293"/>
      <c r="B377" s="297"/>
    </row>
    <row r="378" spans="1:2" s="294" customFormat="1" ht="14.25" customHeight="1">
      <c r="A378" s="293"/>
      <c r="B378" s="297"/>
    </row>
    <row r="379" spans="1:2" s="294" customFormat="1" ht="14.25" customHeight="1">
      <c r="A379" s="293"/>
      <c r="B379" s="297"/>
    </row>
    <row r="380" spans="1:2" s="294" customFormat="1" ht="14.25" customHeight="1">
      <c r="A380" s="293"/>
      <c r="B380" s="297"/>
    </row>
    <row r="381" spans="1:2" s="294" customFormat="1" ht="14.25" customHeight="1">
      <c r="A381" s="293"/>
      <c r="B381" s="297"/>
    </row>
    <row r="382" spans="1:2" s="294" customFormat="1" ht="14.25" customHeight="1">
      <c r="A382" s="293"/>
      <c r="B382" s="297"/>
    </row>
    <row r="383" spans="1:2" s="294" customFormat="1" ht="14.25" customHeight="1">
      <c r="A383" s="293"/>
      <c r="B383" s="297"/>
    </row>
    <row r="384" spans="1:2" s="294" customFormat="1" ht="14.25" customHeight="1">
      <c r="A384" s="293"/>
      <c r="B384" s="297"/>
    </row>
    <row r="385" spans="1:2" s="294" customFormat="1" ht="14.25" customHeight="1">
      <c r="A385" s="293"/>
      <c r="B385" s="297"/>
    </row>
    <row r="386" spans="1:2" s="294" customFormat="1" ht="14.25" customHeight="1">
      <c r="A386" s="293"/>
      <c r="B386" s="297"/>
    </row>
    <row r="387" spans="1:2" s="294" customFormat="1" ht="14.25" customHeight="1">
      <c r="A387" s="293"/>
      <c r="B387" s="297"/>
    </row>
    <row r="388" spans="1:2" s="294" customFormat="1" ht="14.25" customHeight="1">
      <c r="A388" s="293"/>
      <c r="B388" s="297"/>
    </row>
    <row r="389" spans="1:2" s="294" customFormat="1" ht="14.25" customHeight="1">
      <c r="A389" s="293"/>
      <c r="B389" s="297"/>
    </row>
    <row r="390" spans="1:2" s="294" customFormat="1" ht="14.25" customHeight="1">
      <c r="A390" s="293"/>
      <c r="B390" s="297"/>
    </row>
    <row r="391" spans="1:2" s="294" customFormat="1" ht="14.25" customHeight="1">
      <c r="A391" s="293"/>
      <c r="B391" s="297"/>
    </row>
    <row r="392" spans="1:2" s="294" customFormat="1" ht="14.25" customHeight="1">
      <c r="A392" s="293"/>
      <c r="B392" s="297"/>
    </row>
    <row r="393" spans="1:2" s="294" customFormat="1" ht="14.25" customHeight="1">
      <c r="A393" s="293"/>
      <c r="B393" s="297"/>
    </row>
    <row r="394" spans="1:2" s="294" customFormat="1" ht="14.25" customHeight="1">
      <c r="A394" s="293"/>
      <c r="B394" s="297"/>
    </row>
    <row r="395" spans="1:2" s="294" customFormat="1" ht="14.25" customHeight="1">
      <c r="A395" s="293"/>
      <c r="B395" s="297"/>
    </row>
    <row r="396" spans="1:2" s="294" customFormat="1" ht="14.25" customHeight="1">
      <c r="A396" s="293"/>
      <c r="B396" s="297"/>
    </row>
    <row r="397" spans="1:2" s="294" customFormat="1" ht="14.25" customHeight="1">
      <c r="A397" s="293"/>
      <c r="B397" s="297"/>
    </row>
    <row r="398" spans="1:2" s="294" customFormat="1" ht="14.25" customHeight="1">
      <c r="A398" s="293"/>
      <c r="B398" s="297"/>
    </row>
    <row r="399" spans="1:2" s="294" customFormat="1" ht="14.25" customHeight="1">
      <c r="A399" s="293"/>
      <c r="B399" s="297"/>
    </row>
    <row r="400" spans="1:2" s="294" customFormat="1" ht="14.25" customHeight="1">
      <c r="A400" s="293"/>
      <c r="B400" s="297"/>
    </row>
    <row r="401" spans="1:2" s="294" customFormat="1" ht="14.25" customHeight="1">
      <c r="A401" s="293"/>
      <c r="B401" s="297"/>
    </row>
    <row r="402" spans="1:2" s="294" customFormat="1" ht="14.25" customHeight="1">
      <c r="A402" s="293"/>
      <c r="B402" s="297"/>
    </row>
    <row r="403" spans="1:2" s="294" customFormat="1" ht="14.25" customHeight="1">
      <c r="A403" s="293"/>
      <c r="B403" s="297"/>
    </row>
    <row r="404" spans="1:2" s="294" customFormat="1" ht="14.25" customHeight="1">
      <c r="A404" s="293"/>
      <c r="B404" s="297"/>
    </row>
    <row r="405" spans="1:2" s="294" customFormat="1" ht="14.25" customHeight="1">
      <c r="A405" s="293"/>
      <c r="B405" s="297"/>
    </row>
    <row r="406" spans="1:2" s="294" customFormat="1" ht="14.25" customHeight="1">
      <c r="A406" s="293"/>
      <c r="B406" s="297"/>
    </row>
    <row r="407" spans="1:2" s="294" customFormat="1" ht="14.25" customHeight="1">
      <c r="A407" s="293"/>
      <c r="B407" s="297"/>
    </row>
    <row r="408" spans="1:2" s="294" customFormat="1" ht="14.25" customHeight="1">
      <c r="A408" s="293"/>
      <c r="B408" s="297"/>
    </row>
    <row r="409" spans="1:2" s="294" customFormat="1" ht="14.25" customHeight="1">
      <c r="A409" s="293"/>
      <c r="B409" s="297"/>
    </row>
    <row r="410" spans="1:2" s="294" customFormat="1" ht="14.25" customHeight="1">
      <c r="A410" s="293"/>
      <c r="B410" s="297"/>
    </row>
    <row r="411" spans="1:2" s="294" customFormat="1" ht="14.25" customHeight="1">
      <c r="A411" s="293"/>
      <c r="B411" s="297"/>
    </row>
    <row r="412" spans="1:2" s="294" customFormat="1" ht="14.25" customHeight="1">
      <c r="A412" s="293"/>
      <c r="B412" s="297"/>
    </row>
    <row r="413" spans="1:2" s="294" customFormat="1" ht="14.25" customHeight="1">
      <c r="A413" s="293"/>
      <c r="B413" s="297"/>
    </row>
    <row r="414" spans="1:2" s="294" customFormat="1" ht="14.25" customHeight="1">
      <c r="A414" s="293"/>
      <c r="B414" s="297"/>
    </row>
    <row r="415" spans="1:2" s="294" customFormat="1" ht="14.25" customHeight="1">
      <c r="A415" s="293"/>
      <c r="B415" s="297"/>
    </row>
    <row r="416" spans="1:2" s="294" customFormat="1" ht="14.25" customHeight="1">
      <c r="A416" s="293"/>
      <c r="B416" s="297"/>
    </row>
    <row r="417" spans="1:2" s="294" customFormat="1" ht="14.25" customHeight="1">
      <c r="A417" s="293"/>
      <c r="B417" s="297"/>
    </row>
    <row r="418" spans="1:2" s="294" customFormat="1" ht="14.25" customHeight="1">
      <c r="A418" s="293"/>
      <c r="B418" s="297"/>
    </row>
    <row r="419" spans="1:2" s="294" customFormat="1" ht="14.25" customHeight="1">
      <c r="A419" s="293"/>
      <c r="B419" s="297"/>
    </row>
    <row r="420" spans="1:2" s="294" customFormat="1" ht="14.25" customHeight="1">
      <c r="A420" s="293"/>
      <c r="B420" s="297"/>
    </row>
    <row r="421" spans="1:2" s="294" customFormat="1" ht="14.25" customHeight="1">
      <c r="A421" s="293"/>
      <c r="B421" s="297"/>
    </row>
    <row r="422" spans="1:2" s="294" customFormat="1" ht="14.25" customHeight="1">
      <c r="A422" s="293"/>
      <c r="B422" s="297"/>
    </row>
    <row r="423" spans="1:2" s="294" customFormat="1" ht="14.25" customHeight="1">
      <c r="A423" s="293"/>
      <c r="B423" s="297"/>
    </row>
    <row r="424" spans="1:2" s="294" customFormat="1" ht="14.25" customHeight="1">
      <c r="A424" s="293"/>
      <c r="B424" s="297"/>
    </row>
    <row r="425" spans="1:2" s="294" customFormat="1" ht="14.25" customHeight="1">
      <c r="A425" s="293"/>
      <c r="B425" s="297"/>
    </row>
    <row r="426" spans="1:2" s="294" customFormat="1" ht="14.25" customHeight="1">
      <c r="A426" s="293"/>
      <c r="B426" s="297"/>
    </row>
    <row r="427" spans="1:2" s="294" customFormat="1" ht="14.25" customHeight="1">
      <c r="A427" s="293"/>
      <c r="B427" s="297"/>
    </row>
    <row r="428" spans="1:2" s="294" customFormat="1" ht="14.25" customHeight="1">
      <c r="A428" s="293"/>
      <c r="B428" s="297"/>
    </row>
    <row r="429" spans="1:2" s="294" customFormat="1" ht="14.25" customHeight="1">
      <c r="A429" s="293"/>
      <c r="B429" s="297"/>
    </row>
    <row r="430" spans="1:2" s="294" customFormat="1" ht="14.25" customHeight="1">
      <c r="A430" s="293"/>
      <c r="B430" s="297"/>
    </row>
    <row r="431" spans="1:2" s="294" customFormat="1" ht="14.25" customHeight="1">
      <c r="A431" s="293"/>
      <c r="B431" s="297"/>
    </row>
    <row r="432" spans="1:2" s="294" customFormat="1" ht="14.25" customHeight="1">
      <c r="A432" s="293"/>
      <c r="B432" s="297"/>
    </row>
    <row r="433" spans="1:2" s="294" customFormat="1" ht="14.25" customHeight="1">
      <c r="A433" s="293"/>
      <c r="B433" s="297"/>
    </row>
    <row r="434" spans="1:2" s="294" customFormat="1" ht="14.25" customHeight="1">
      <c r="A434" s="293"/>
      <c r="B434" s="297"/>
    </row>
    <row r="435" spans="1:2" s="294" customFormat="1" ht="14.25" customHeight="1">
      <c r="A435" s="293"/>
      <c r="B435" s="297"/>
    </row>
    <row r="436" spans="1:2" s="294" customFormat="1" ht="14.25" customHeight="1">
      <c r="A436" s="293"/>
      <c r="B436" s="297"/>
    </row>
    <row r="437" spans="1:2" s="294" customFormat="1" ht="14.25" customHeight="1">
      <c r="A437" s="293"/>
      <c r="B437" s="297"/>
    </row>
    <row r="438" spans="1:2" s="294" customFormat="1" ht="14.25" customHeight="1">
      <c r="A438" s="293"/>
      <c r="B438" s="297"/>
    </row>
    <row r="439" spans="1:2" s="294" customFormat="1" ht="14.25" customHeight="1">
      <c r="A439" s="293"/>
      <c r="B439" s="297"/>
    </row>
    <row r="440" spans="1:2" s="294" customFormat="1" ht="14.25" customHeight="1">
      <c r="A440" s="293"/>
      <c r="B440" s="297"/>
    </row>
    <row r="441" spans="1:2" s="294" customFormat="1" ht="14.25" customHeight="1">
      <c r="A441" s="293"/>
      <c r="B441" s="297"/>
    </row>
    <row r="442" spans="1:2" s="294" customFormat="1" ht="14.25" customHeight="1">
      <c r="A442" s="293"/>
      <c r="B442" s="297"/>
    </row>
    <row r="443" spans="1:2" s="294" customFormat="1" ht="14.25" customHeight="1">
      <c r="A443" s="293"/>
      <c r="B443" s="297"/>
    </row>
    <row r="444" spans="1:2" s="294" customFormat="1" ht="14.25" customHeight="1">
      <c r="A444" s="293"/>
      <c r="B444" s="297"/>
    </row>
    <row r="445" spans="1:2" s="294" customFormat="1" ht="14.25" customHeight="1">
      <c r="A445" s="293"/>
      <c r="B445" s="297"/>
    </row>
    <row r="446" spans="1:2" s="294" customFormat="1" ht="14.25" customHeight="1">
      <c r="A446" s="293"/>
      <c r="B446" s="297"/>
    </row>
    <row r="447" spans="1:2" s="294" customFormat="1" ht="14.25" customHeight="1">
      <c r="A447" s="293"/>
      <c r="B447" s="297"/>
    </row>
    <row r="448" spans="1:2" s="294" customFormat="1" ht="14.25" customHeight="1">
      <c r="A448" s="293"/>
      <c r="B448" s="297"/>
    </row>
    <row r="449" spans="1:2" s="294" customFormat="1" ht="14.25" customHeight="1">
      <c r="A449" s="293"/>
      <c r="B449" s="297"/>
    </row>
    <row r="450" spans="1:2" s="294" customFormat="1" ht="14.25" customHeight="1">
      <c r="A450" s="293"/>
      <c r="B450" s="297"/>
    </row>
    <row r="451" spans="1:2" s="294" customFormat="1" ht="14.25" customHeight="1">
      <c r="A451" s="293"/>
      <c r="B451" s="297"/>
    </row>
    <row r="452" spans="1:2" s="294" customFormat="1" ht="14.25" customHeight="1">
      <c r="A452" s="293"/>
      <c r="B452" s="297"/>
    </row>
    <row r="453" spans="1:2" s="294" customFormat="1" ht="14.25" customHeight="1">
      <c r="A453" s="293"/>
      <c r="B453" s="297"/>
    </row>
    <row r="454" spans="1:2" s="294" customFormat="1" ht="14.25" customHeight="1">
      <c r="A454" s="293"/>
      <c r="B454" s="297"/>
    </row>
    <row r="455" spans="1:2" s="294" customFormat="1" ht="14.25" customHeight="1">
      <c r="A455" s="293"/>
      <c r="B455" s="297"/>
    </row>
    <row r="456" spans="1:2" s="294" customFormat="1" ht="14.25" customHeight="1">
      <c r="A456" s="293"/>
      <c r="B456" s="297"/>
    </row>
    <row r="457" spans="1:2" s="294" customFormat="1" ht="14.25" customHeight="1">
      <c r="A457" s="293"/>
      <c r="B457" s="297"/>
    </row>
    <row r="458" spans="1:2" s="294" customFormat="1" ht="14.25" customHeight="1">
      <c r="A458" s="293"/>
      <c r="B458" s="297"/>
    </row>
    <row r="459" spans="1:2" s="294" customFormat="1" ht="14.25" customHeight="1">
      <c r="A459" s="293"/>
      <c r="B459" s="297"/>
    </row>
    <row r="460" spans="1:2" s="294" customFormat="1" ht="14.25" customHeight="1">
      <c r="A460" s="293"/>
      <c r="B460" s="297"/>
    </row>
    <row r="461" spans="1:2" s="294" customFormat="1" ht="14.25" customHeight="1">
      <c r="A461" s="293"/>
      <c r="B461" s="297"/>
    </row>
    <row r="462" spans="1:2" s="294" customFormat="1" ht="14.25" customHeight="1">
      <c r="A462" s="293"/>
      <c r="B462" s="297"/>
    </row>
    <row r="463" spans="1:2" s="294" customFormat="1" ht="14.25" customHeight="1">
      <c r="A463" s="293"/>
      <c r="B463" s="297"/>
    </row>
    <row r="464" spans="1:2" s="294" customFormat="1" ht="14.25" customHeight="1">
      <c r="A464" s="293"/>
      <c r="B464" s="297"/>
    </row>
    <row r="465" spans="1:2" s="294" customFormat="1" ht="14.25" customHeight="1">
      <c r="A465" s="293"/>
      <c r="B465" s="297"/>
    </row>
    <row r="466" spans="1:2" s="294" customFormat="1" ht="14.25" customHeight="1">
      <c r="A466" s="293"/>
      <c r="B466" s="297"/>
    </row>
    <row r="467" spans="1:2" s="294" customFormat="1" ht="14.25" customHeight="1">
      <c r="A467" s="293"/>
      <c r="B467" s="297"/>
    </row>
    <row r="468" spans="1:2" s="294" customFormat="1" ht="14.25" customHeight="1">
      <c r="A468" s="293"/>
      <c r="B468" s="297"/>
    </row>
    <row r="469" spans="1:2" s="294" customFormat="1" ht="14.25" customHeight="1">
      <c r="A469" s="293"/>
      <c r="B469" s="297"/>
    </row>
    <row r="470" spans="1:2" s="294" customFormat="1" ht="14.25" customHeight="1">
      <c r="A470" s="293"/>
      <c r="B470" s="297"/>
    </row>
    <row r="471" spans="1:2" s="294" customFormat="1" ht="14.25" customHeight="1">
      <c r="A471" s="293"/>
      <c r="B471" s="297"/>
    </row>
    <row r="472" spans="1:2" s="294" customFormat="1" ht="14.25" customHeight="1">
      <c r="A472" s="293"/>
      <c r="B472" s="297"/>
    </row>
    <row r="473" spans="1:2" s="294" customFormat="1" ht="14.25" customHeight="1">
      <c r="A473" s="293"/>
      <c r="B473" s="297"/>
    </row>
    <row r="474" spans="1:2" s="294" customFormat="1" ht="14.25" customHeight="1">
      <c r="A474" s="293"/>
      <c r="B474" s="297"/>
    </row>
    <row r="475" spans="1:2" s="294" customFormat="1" ht="14.25" customHeight="1">
      <c r="A475" s="293"/>
      <c r="B475" s="297"/>
    </row>
    <row r="476" spans="1:2" s="294" customFormat="1" ht="14.25" customHeight="1">
      <c r="A476" s="293"/>
      <c r="B476" s="297"/>
    </row>
    <row r="477" spans="1:2" s="294" customFormat="1" ht="14.25" customHeight="1">
      <c r="A477" s="293"/>
      <c r="B477" s="297"/>
    </row>
    <row r="478" spans="1:2" s="294" customFormat="1" ht="14.25" customHeight="1">
      <c r="A478" s="293"/>
      <c r="B478" s="297"/>
    </row>
    <row r="479" spans="1:2" s="294" customFormat="1" ht="14.25" customHeight="1">
      <c r="A479" s="293"/>
      <c r="B479" s="297"/>
    </row>
    <row r="480" spans="1:2" s="294" customFormat="1" ht="14.25" customHeight="1">
      <c r="A480" s="293"/>
      <c r="B480" s="297"/>
    </row>
    <row r="481" spans="1:2" s="294" customFormat="1" ht="14.25" customHeight="1">
      <c r="A481" s="293"/>
      <c r="B481" s="297"/>
    </row>
    <row r="482" spans="1:2" s="294" customFormat="1" ht="14.25" customHeight="1">
      <c r="A482" s="293"/>
      <c r="B482" s="297"/>
    </row>
    <row r="483" spans="1:2" s="294" customFormat="1" ht="14.25" customHeight="1">
      <c r="A483" s="293"/>
      <c r="B483" s="297"/>
    </row>
    <row r="484" spans="1:2" s="294" customFormat="1" ht="14.25" customHeight="1">
      <c r="A484" s="293"/>
      <c r="B484" s="297"/>
    </row>
    <row r="485" spans="1:2" s="294" customFormat="1" ht="14.25" customHeight="1">
      <c r="A485" s="293"/>
      <c r="B485" s="297"/>
    </row>
    <row r="486" spans="1:2" s="294" customFormat="1" ht="14.25" customHeight="1">
      <c r="A486" s="293"/>
      <c r="B486" s="297"/>
    </row>
    <row r="487" spans="1:2" s="294" customFormat="1" ht="14.25" customHeight="1">
      <c r="A487" s="293"/>
      <c r="B487" s="297"/>
    </row>
    <row r="488" spans="1:2" s="294" customFormat="1" ht="14.25" customHeight="1">
      <c r="A488" s="293"/>
      <c r="B488" s="297"/>
    </row>
    <row r="489" spans="1:2" s="294" customFormat="1" ht="14.25" customHeight="1">
      <c r="A489" s="293"/>
      <c r="B489" s="297"/>
    </row>
    <row r="490" spans="1:2" s="294" customFormat="1" ht="14.25" customHeight="1">
      <c r="A490" s="293"/>
      <c r="B490" s="297"/>
    </row>
    <row r="491" spans="1:2" s="294" customFormat="1" ht="14.25" customHeight="1">
      <c r="A491" s="293"/>
      <c r="B491" s="297"/>
    </row>
    <row r="492" spans="1:2" s="294" customFormat="1" ht="14.25" customHeight="1">
      <c r="A492" s="293"/>
      <c r="B492" s="297"/>
    </row>
    <row r="493" spans="1:2" s="294" customFormat="1" ht="14.25" customHeight="1">
      <c r="A493" s="293"/>
      <c r="B493" s="297"/>
    </row>
    <row r="494" spans="1:2" s="294" customFormat="1" ht="14.25" customHeight="1">
      <c r="A494" s="293"/>
      <c r="B494" s="297"/>
    </row>
    <row r="495" spans="1:2" s="294" customFormat="1" ht="14.25" customHeight="1">
      <c r="A495" s="293"/>
      <c r="B495" s="297"/>
    </row>
    <row r="496" spans="1:2" s="294" customFormat="1" ht="14.25" customHeight="1">
      <c r="A496" s="293"/>
      <c r="B496" s="297"/>
    </row>
    <row r="497" spans="1:2" s="294" customFormat="1" ht="14.25" customHeight="1">
      <c r="A497" s="293"/>
      <c r="B497" s="297"/>
    </row>
    <row r="498" spans="1:2" s="294" customFormat="1" ht="14.25" customHeight="1">
      <c r="A498" s="293"/>
      <c r="B498" s="297"/>
    </row>
    <row r="499" spans="1:2" s="294" customFormat="1" ht="14.25" customHeight="1">
      <c r="A499" s="293"/>
      <c r="B499" s="297"/>
    </row>
    <row r="500" spans="1:2" s="294" customFormat="1" ht="14.25" customHeight="1">
      <c r="A500" s="293"/>
      <c r="B500" s="297"/>
    </row>
    <row r="501" spans="1:2" s="294" customFormat="1" ht="14.25" customHeight="1">
      <c r="A501" s="293"/>
      <c r="B501" s="297"/>
    </row>
    <row r="502" spans="1:2" s="294" customFormat="1" ht="14.25" customHeight="1">
      <c r="A502" s="293"/>
      <c r="B502" s="297"/>
    </row>
    <row r="503" spans="1:2" s="294" customFormat="1" ht="14.25" customHeight="1">
      <c r="A503" s="293"/>
      <c r="B503" s="297"/>
    </row>
    <row r="504" spans="1:2" s="294" customFormat="1" ht="14.25" customHeight="1">
      <c r="A504" s="293"/>
      <c r="B504" s="297"/>
    </row>
    <row r="505" spans="1:2" s="294" customFormat="1" ht="14.25" customHeight="1">
      <c r="A505" s="293"/>
      <c r="B505" s="297"/>
    </row>
    <row r="506" spans="1:2" s="294" customFormat="1" ht="14.25" customHeight="1">
      <c r="A506" s="293"/>
      <c r="B506" s="297"/>
    </row>
    <row r="507" spans="1:2" s="294" customFormat="1" ht="14.25" customHeight="1">
      <c r="A507" s="293"/>
      <c r="B507" s="297"/>
    </row>
    <row r="508" spans="1:2" s="294" customFormat="1" ht="14.25" customHeight="1">
      <c r="A508" s="293"/>
      <c r="B508" s="297"/>
    </row>
    <row r="509" spans="1:2" s="294" customFormat="1" ht="14.25" customHeight="1">
      <c r="A509" s="293"/>
      <c r="B509" s="297"/>
    </row>
    <row r="510" spans="1:2" s="294" customFormat="1" ht="14.25" customHeight="1">
      <c r="A510" s="293"/>
      <c r="B510" s="297"/>
    </row>
    <row r="511" spans="1:2" s="294" customFormat="1" ht="14.25" customHeight="1">
      <c r="A511" s="293"/>
      <c r="B511" s="297"/>
    </row>
    <row r="512" spans="1:2" s="294" customFormat="1" ht="14.25" customHeight="1">
      <c r="A512" s="293"/>
      <c r="B512" s="297"/>
    </row>
    <row r="513" spans="1:2" s="294" customFormat="1" ht="14.25" customHeight="1">
      <c r="A513" s="293"/>
      <c r="B513" s="297"/>
    </row>
    <row r="514" spans="1:2" s="294" customFormat="1" ht="14.25" customHeight="1">
      <c r="A514" s="293"/>
      <c r="B514" s="297"/>
    </row>
    <row r="515" spans="1:2" s="294" customFormat="1" ht="14.25" customHeight="1">
      <c r="A515" s="293"/>
      <c r="B515" s="297"/>
    </row>
    <row r="516" spans="1:2" s="294" customFormat="1" ht="14.25" customHeight="1">
      <c r="A516" s="293"/>
      <c r="B516" s="297"/>
    </row>
    <row r="517" spans="1:2" s="294" customFormat="1" ht="14.25" customHeight="1">
      <c r="A517" s="293"/>
      <c r="B517" s="297"/>
    </row>
    <row r="518" spans="1:2" s="294" customFormat="1" ht="14.25" customHeight="1">
      <c r="A518" s="293"/>
      <c r="B518" s="297"/>
    </row>
    <row r="519" spans="1:2" s="294" customFormat="1" ht="14.25" customHeight="1">
      <c r="A519" s="293"/>
      <c r="B519" s="297"/>
    </row>
    <row r="520" spans="1:2" s="294" customFormat="1" ht="14.25" customHeight="1">
      <c r="A520" s="293"/>
      <c r="B520" s="297"/>
    </row>
    <row r="521" spans="1:2" s="294" customFormat="1" ht="14.25" customHeight="1">
      <c r="A521" s="293"/>
      <c r="B521" s="297"/>
    </row>
    <row r="522" spans="1:2" s="294" customFormat="1" ht="14.25" customHeight="1">
      <c r="A522" s="293"/>
      <c r="B522" s="297"/>
    </row>
    <row r="523" spans="1:2" s="294" customFormat="1" ht="14.25" customHeight="1">
      <c r="A523" s="293"/>
      <c r="B523" s="297"/>
    </row>
    <row r="524" spans="1:2" s="294" customFormat="1" ht="14.25" customHeight="1">
      <c r="A524" s="293"/>
      <c r="B524" s="297"/>
    </row>
    <row r="525" spans="1:2" s="294" customFormat="1" ht="14.25" customHeight="1">
      <c r="A525" s="293"/>
      <c r="B525" s="297"/>
    </row>
    <row r="526" spans="1:2" s="294" customFormat="1" ht="14.25" customHeight="1">
      <c r="A526" s="293"/>
      <c r="B526" s="297"/>
    </row>
    <row r="527" spans="1:2" s="294" customFormat="1" ht="14.25" customHeight="1">
      <c r="A527" s="293"/>
      <c r="B527" s="297"/>
    </row>
    <row r="528" spans="1:2" s="294" customFormat="1" ht="14.25" customHeight="1">
      <c r="A528" s="293"/>
      <c r="B528" s="297"/>
    </row>
    <row r="529" spans="1:2" s="294" customFormat="1" ht="14.25" customHeight="1">
      <c r="A529" s="293"/>
      <c r="B529" s="297"/>
    </row>
    <row r="530" spans="1:2" s="294" customFormat="1" ht="14.25" customHeight="1">
      <c r="A530" s="293"/>
      <c r="B530" s="297"/>
    </row>
    <row r="531" spans="1:2" s="294" customFormat="1" ht="14.25" customHeight="1">
      <c r="A531" s="293"/>
      <c r="B531" s="297"/>
    </row>
    <row r="532" spans="1:2" s="294" customFormat="1" ht="14.25" customHeight="1">
      <c r="A532" s="293"/>
      <c r="B532" s="297"/>
    </row>
    <row r="533" spans="1:2" s="294" customFormat="1" ht="14.25" customHeight="1">
      <c r="A533" s="293"/>
      <c r="B533" s="297"/>
    </row>
    <row r="534" spans="1:2" s="294" customFormat="1" ht="14.25" customHeight="1">
      <c r="A534" s="293"/>
      <c r="B534" s="297"/>
    </row>
    <row r="535" spans="1:2" s="294" customFormat="1" ht="14.25" customHeight="1">
      <c r="A535" s="293"/>
      <c r="B535" s="297"/>
    </row>
    <row r="536" spans="1:2" s="294" customFormat="1" ht="14.25" customHeight="1">
      <c r="A536" s="293"/>
      <c r="B536" s="297"/>
    </row>
    <row r="537" spans="1:2" s="294" customFormat="1" ht="14.25" customHeight="1">
      <c r="A537" s="293"/>
      <c r="B537" s="297"/>
    </row>
    <row r="538" spans="1:2" s="294" customFormat="1" ht="14.25" customHeight="1">
      <c r="A538" s="293"/>
      <c r="B538" s="297"/>
    </row>
    <row r="539" spans="1:2" s="294" customFormat="1" ht="14.25" customHeight="1">
      <c r="A539" s="293"/>
      <c r="B539" s="297"/>
    </row>
    <row r="540" spans="1:2" s="294" customFormat="1" ht="14.25" customHeight="1">
      <c r="A540" s="293"/>
      <c r="B540" s="297"/>
    </row>
    <row r="541" spans="1:2" s="294" customFormat="1" ht="14.25" customHeight="1">
      <c r="A541" s="293"/>
      <c r="B541" s="297"/>
    </row>
    <row r="542" spans="1:2" s="294" customFormat="1" ht="14.25" customHeight="1">
      <c r="A542" s="293"/>
      <c r="B542" s="297"/>
    </row>
    <row r="543" spans="1:2" s="294" customFormat="1" ht="14.25" customHeight="1">
      <c r="A543" s="293"/>
      <c r="B543" s="297"/>
    </row>
    <row r="544" spans="1:2" s="294" customFormat="1" ht="14.25" customHeight="1">
      <c r="A544" s="293"/>
      <c r="B544" s="297"/>
    </row>
    <row r="545" spans="1:2" s="294" customFormat="1" ht="14.25" customHeight="1">
      <c r="A545" s="293"/>
      <c r="B545" s="297"/>
    </row>
    <row r="546" spans="1:2" s="294" customFormat="1" ht="14.25" customHeight="1">
      <c r="A546" s="293"/>
      <c r="B546" s="297"/>
    </row>
    <row r="547" spans="1:2" s="294" customFormat="1" ht="14.25" customHeight="1">
      <c r="A547" s="293"/>
      <c r="B547" s="297"/>
    </row>
    <row r="548" spans="1:2" s="294" customFormat="1" ht="14.25" customHeight="1">
      <c r="A548" s="293"/>
      <c r="B548" s="297"/>
    </row>
    <row r="549" spans="1:2" s="294" customFormat="1" ht="14.25" customHeight="1">
      <c r="A549" s="293"/>
      <c r="B549" s="297"/>
    </row>
    <row r="550" spans="1:2" s="294" customFormat="1" ht="14.25" customHeight="1">
      <c r="A550" s="293"/>
      <c r="B550" s="297"/>
    </row>
    <row r="551" spans="1:2" s="294" customFormat="1" ht="14.25" customHeight="1">
      <c r="A551" s="293"/>
      <c r="B551" s="297"/>
    </row>
    <row r="552" spans="1:2" s="294" customFormat="1" ht="14.25" customHeight="1">
      <c r="A552" s="293"/>
      <c r="B552" s="297"/>
    </row>
    <row r="553" spans="1:2" s="294" customFormat="1" ht="14.25" customHeight="1">
      <c r="A553" s="293"/>
      <c r="B553" s="297"/>
    </row>
    <row r="554" spans="1:2" s="294" customFormat="1" ht="14.25" customHeight="1">
      <c r="A554" s="293"/>
      <c r="B554" s="297"/>
    </row>
    <row r="555" spans="1:2" s="294" customFormat="1" ht="14.25" customHeight="1">
      <c r="A555" s="293"/>
      <c r="B555" s="297"/>
    </row>
    <row r="556" spans="1:2" s="294" customFormat="1" ht="14.25" customHeight="1">
      <c r="A556" s="293"/>
      <c r="B556" s="297"/>
    </row>
    <row r="557" spans="1:2" s="294" customFormat="1" ht="14.25" customHeight="1">
      <c r="A557" s="293"/>
      <c r="B557" s="297"/>
    </row>
    <row r="558" spans="1:2" s="294" customFormat="1" ht="14.25" customHeight="1">
      <c r="A558" s="293"/>
      <c r="B558" s="297"/>
    </row>
    <row r="559" spans="1:2" s="294" customFormat="1" ht="14.25" customHeight="1">
      <c r="A559" s="293"/>
      <c r="B559" s="297"/>
    </row>
    <row r="560" spans="1:2" s="294" customFormat="1" ht="14.25" customHeight="1">
      <c r="A560" s="293"/>
      <c r="B560" s="297"/>
    </row>
    <row r="561" spans="1:2" s="294" customFormat="1" ht="14.25" customHeight="1">
      <c r="A561" s="293"/>
      <c r="B561" s="297"/>
    </row>
    <row r="562" spans="1:2" s="294" customFormat="1" ht="14.25" customHeight="1">
      <c r="A562" s="293"/>
      <c r="B562" s="297"/>
    </row>
    <row r="563" spans="1:2" s="294" customFormat="1" ht="14.25" customHeight="1">
      <c r="A563" s="293"/>
      <c r="B563" s="297"/>
    </row>
    <row r="564" spans="1:2" s="294" customFormat="1" ht="14.25" customHeight="1">
      <c r="A564" s="293"/>
      <c r="B564" s="297"/>
    </row>
    <row r="565" spans="1:2" s="294" customFormat="1" ht="14.25" customHeight="1">
      <c r="A565" s="293"/>
      <c r="B565" s="297"/>
    </row>
    <row r="566" spans="1:2" s="294" customFormat="1" ht="14.25" customHeight="1">
      <c r="A566" s="293"/>
      <c r="B566" s="297"/>
    </row>
    <row r="567" spans="1:2" s="294" customFormat="1" ht="14.25" customHeight="1">
      <c r="A567" s="293"/>
      <c r="B567" s="297"/>
    </row>
    <row r="568" spans="1:2" s="294" customFormat="1" ht="14.25" customHeight="1">
      <c r="A568" s="293"/>
      <c r="B568" s="297"/>
    </row>
    <row r="569" spans="1:2" s="294" customFormat="1" ht="14.25" customHeight="1">
      <c r="A569" s="293"/>
      <c r="B569" s="297"/>
    </row>
    <row r="570" spans="1:2" s="294" customFormat="1" ht="14.25" customHeight="1">
      <c r="A570" s="293"/>
      <c r="B570" s="297"/>
    </row>
    <row r="571" spans="1:2" s="294" customFormat="1" ht="14.25" customHeight="1">
      <c r="A571" s="293"/>
      <c r="B571" s="297"/>
    </row>
    <row r="572" spans="1:2" s="294" customFormat="1" ht="14.25" customHeight="1">
      <c r="A572" s="293"/>
      <c r="B572" s="297"/>
    </row>
    <row r="573" spans="1:2" s="294" customFormat="1" ht="14.25" customHeight="1">
      <c r="A573" s="293"/>
      <c r="B573" s="297"/>
    </row>
    <row r="574" spans="1:2" s="294" customFormat="1" ht="14.25" customHeight="1">
      <c r="A574" s="293"/>
      <c r="B574" s="297"/>
    </row>
    <row r="575" spans="1:2" s="294" customFormat="1" ht="14.25" customHeight="1">
      <c r="A575" s="293"/>
      <c r="B575" s="297"/>
    </row>
    <row r="576" spans="1:2" s="294" customFormat="1" ht="14.25" customHeight="1">
      <c r="A576" s="293"/>
      <c r="B576" s="297"/>
    </row>
    <row r="577" spans="1:2" s="294" customFormat="1" ht="14.25" customHeight="1">
      <c r="A577" s="293"/>
      <c r="B577" s="297"/>
    </row>
    <row r="578" spans="1:2" s="294" customFormat="1" ht="14.25" customHeight="1">
      <c r="A578" s="293"/>
      <c r="B578" s="297"/>
    </row>
    <row r="579" spans="1:2" s="294" customFormat="1" ht="14.25" customHeight="1">
      <c r="A579" s="293"/>
      <c r="B579" s="297"/>
    </row>
    <row r="580" spans="1:2" s="294" customFormat="1" ht="14.25" customHeight="1">
      <c r="A580" s="293"/>
      <c r="B580" s="297"/>
    </row>
    <row r="581" spans="1:2" s="294" customFormat="1" ht="14.25" customHeight="1">
      <c r="A581" s="293"/>
      <c r="B581" s="297"/>
    </row>
    <row r="582" spans="1:2" s="294" customFormat="1" ht="14.25" customHeight="1">
      <c r="A582" s="293"/>
      <c r="B582" s="297"/>
    </row>
    <row r="583" spans="1:2" s="294" customFormat="1" ht="14.25" customHeight="1">
      <c r="A583" s="293"/>
      <c r="B583" s="297"/>
    </row>
    <row r="584" spans="1:2" s="294" customFormat="1" ht="14.25" customHeight="1">
      <c r="A584" s="293"/>
      <c r="B584" s="297"/>
    </row>
    <row r="585" spans="1:2" s="294" customFormat="1" ht="14.25" customHeight="1">
      <c r="A585" s="293"/>
      <c r="B585" s="297"/>
    </row>
    <row r="586" spans="1:2" s="294" customFormat="1" ht="14.25" customHeight="1">
      <c r="A586" s="293"/>
      <c r="B586" s="297"/>
    </row>
    <row r="587" spans="1:2" s="294" customFormat="1" ht="14.25" customHeight="1">
      <c r="A587" s="293"/>
      <c r="B587" s="297"/>
    </row>
    <row r="588" spans="1:2" s="294" customFormat="1" ht="14.25" customHeight="1">
      <c r="A588" s="293"/>
      <c r="B588" s="297"/>
    </row>
    <row r="589" spans="1:2" s="294" customFormat="1" ht="14.25" customHeight="1">
      <c r="A589" s="293"/>
      <c r="B589" s="297"/>
    </row>
    <row r="590" spans="1:2" s="294" customFormat="1" ht="14.25" customHeight="1">
      <c r="A590" s="293"/>
      <c r="B590" s="297"/>
    </row>
    <row r="591" spans="1:2" s="294" customFormat="1" ht="14.25" customHeight="1">
      <c r="A591" s="293"/>
      <c r="B591" s="297"/>
    </row>
    <row r="592" spans="1:2" s="294" customFormat="1" ht="14.25" customHeight="1">
      <c r="A592" s="293"/>
      <c r="B592" s="297"/>
    </row>
    <row r="593" spans="1:2" s="294" customFormat="1" ht="14.25" customHeight="1">
      <c r="A593" s="293"/>
      <c r="B593" s="297"/>
    </row>
    <row r="594" spans="1:2" s="294" customFormat="1" ht="14.25" customHeight="1">
      <c r="A594" s="293"/>
      <c r="B594" s="297"/>
    </row>
    <row r="595" spans="1:2" s="294" customFormat="1" ht="14.25" customHeight="1">
      <c r="A595" s="293"/>
      <c r="B595" s="297"/>
    </row>
    <row r="596" spans="1:2" s="294" customFormat="1" ht="14.25" customHeight="1">
      <c r="A596" s="293"/>
      <c r="B596" s="297"/>
    </row>
    <row r="597" spans="1:2" s="294" customFormat="1" ht="14.25" customHeight="1">
      <c r="A597" s="293"/>
      <c r="B597" s="297"/>
    </row>
    <row r="598" spans="1:2" s="294" customFormat="1" ht="14.25" customHeight="1">
      <c r="A598" s="293"/>
      <c r="B598" s="297"/>
    </row>
    <row r="599" spans="1:2" s="294" customFormat="1" ht="14.25" customHeight="1">
      <c r="A599" s="293"/>
      <c r="B599" s="297"/>
    </row>
    <row r="600" spans="1:2" s="294" customFormat="1" ht="14.25" customHeight="1">
      <c r="A600" s="293"/>
      <c r="B600" s="297"/>
    </row>
    <row r="601" spans="1:2" s="294" customFormat="1" ht="14.25" customHeight="1">
      <c r="A601" s="293"/>
      <c r="B601" s="297"/>
    </row>
    <row r="602" spans="1:2" s="294" customFormat="1" ht="14.25" customHeight="1">
      <c r="A602" s="293"/>
      <c r="B602" s="297"/>
    </row>
    <row r="603" spans="1:2" s="294" customFormat="1" ht="14.25" customHeight="1">
      <c r="A603" s="293"/>
      <c r="B603" s="297"/>
    </row>
    <row r="604" spans="1:2" s="294" customFormat="1" ht="14.25" customHeight="1">
      <c r="A604" s="293"/>
      <c r="B604" s="297"/>
    </row>
    <row r="605" spans="1:2" s="294" customFormat="1" ht="14.25" customHeight="1">
      <c r="A605" s="293"/>
      <c r="B605" s="297"/>
    </row>
    <row r="606" spans="1:2" s="294" customFormat="1" ht="14.25" customHeight="1">
      <c r="A606" s="293"/>
      <c r="B606" s="297"/>
    </row>
    <row r="607" spans="1:2" s="294" customFormat="1" ht="14.25" customHeight="1">
      <c r="A607" s="293"/>
      <c r="B607" s="297"/>
    </row>
    <row r="608" spans="1:2" s="294" customFormat="1" ht="14.25" customHeight="1">
      <c r="A608" s="293"/>
      <c r="B608" s="297"/>
    </row>
    <row r="609" spans="1:2" s="294" customFormat="1" ht="14.25" customHeight="1">
      <c r="A609" s="293"/>
      <c r="B609" s="297"/>
    </row>
    <row r="610" spans="1:2" s="294" customFormat="1" ht="14.25" customHeight="1">
      <c r="A610" s="293"/>
      <c r="B610" s="297"/>
    </row>
    <row r="611" spans="1:2" s="294" customFormat="1" ht="14.25" customHeight="1">
      <c r="A611" s="293"/>
      <c r="B611" s="297"/>
    </row>
    <row r="612" spans="1:2" s="294" customFormat="1" ht="14.25" customHeight="1">
      <c r="A612" s="293"/>
      <c r="B612" s="297"/>
    </row>
    <row r="613" spans="1:2" s="294" customFormat="1" ht="14.25" customHeight="1">
      <c r="A613" s="293"/>
      <c r="B613" s="297"/>
    </row>
    <row r="614" spans="1:2" s="294" customFormat="1" ht="14.25" customHeight="1">
      <c r="A614" s="293"/>
      <c r="B614" s="297"/>
    </row>
    <row r="615" spans="1:2" s="294" customFormat="1" ht="14.25" customHeight="1">
      <c r="A615" s="293"/>
      <c r="B615" s="297"/>
    </row>
    <row r="616" spans="1:2" s="294" customFormat="1" ht="14.25" customHeight="1">
      <c r="A616" s="293"/>
      <c r="B616" s="297"/>
    </row>
    <row r="617" spans="1:2" s="294" customFormat="1" ht="14.25" customHeight="1">
      <c r="A617" s="293"/>
      <c r="B617" s="297"/>
    </row>
    <row r="618" spans="1:2" s="294" customFormat="1" ht="14.25" customHeight="1">
      <c r="A618" s="293"/>
      <c r="B618" s="297"/>
    </row>
    <row r="619" spans="1:2" s="294" customFormat="1" ht="14.25" customHeight="1">
      <c r="A619" s="293"/>
      <c r="B619" s="297"/>
    </row>
    <row r="620" spans="1:2" s="294" customFormat="1" ht="14.25" customHeight="1">
      <c r="A620" s="293"/>
      <c r="B620" s="297"/>
    </row>
    <row r="621" spans="1:2" s="294" customFormat="1" ht="14.25" customHeight="1">
      <c r="A621" s="293"/>
      <c r="B621" s="297"/>
    </row>
    <row r="622" spans="1:2" s="294" customFormat="1" ht="14.25" customHeight="1">
      <c r="A622" s="293"/>
      <c r="B622" s="297"/>
    </row>
    <row r="623" spans="1:2" s="294" customFormat="1" ht="14.25" customHeight="1">
      <c r="A623" s="293"/>
      <c r="B623" s="297"/>
    </row>
    <row r="624" spans="1:2" s="294" customFormat="1" ht="14.25" customHeight="1">
      <c r="A624" s="293"/>
      <c r="B624" s="297"/>
    </row>
    <row r="625" spans="1:2" s="294" customFormat="1" ht="14.25" customHeight="1">
      <c r="A625" s="293"/>
      <c r="B625" s="297"/>
    </row>
    <row r="626" spans="1:2" s="294" customFormat="1" ht="14.25" customHeight="1">
      <c r="A626" s="293"/>
      <c r="B626" s="297"/>
    </row>
    <row r="627" spans="1:2" s="294" customFormat="1" ht="14.25" customHeight="1">
      <c r="A627" s="293"/>
      <c r="B627" s="297"/>
    </row>
    <row r="628" spans="1:2" s="294" customFormat="1" ht="14.25" customHeight="1">
      <c r="A628" s="293"/>
      <c r="B628" s="297"/>
    </row>
    <row r="629" spans="1:2" s="294" customFormat="1" ht="14.25" customHeight="1">
      <c r="A629" s="293"/>
      <c r="B629" s="297"/>
    </row>
    <row r="630" spans="1:2" s="294" customFormat="1" ht="14.25" customHeight="1">
      <c r="A630" s="293"/>
      <c r="B630" s="297"/>
    </row>
    <row r="631" spans="1:2" s="294" customFormat="1" ht="14.25" customHeight="1">
      <c r="A631" s="293"/>
      <c r="B631" s="297"/>
    </row>
    <row r="632" spans="1:2" s="294" customFormat="1" ht="14.25" customHeight="1">
      <c r="A632" s="293"/>
      <c r="B632" s="297"/>
    </row>
    <row r="633" spans="1:2" s="294" customFormat="1" ht="14.25" customHeight="1">
      <c r="A633" s="293"/>
      <c r="B633" s="297"/>
    </row>
    <row r="634" spans="1:2" s="294" customFormat="1" ht="14.25" customHeight="1">
      <c r="A634" s="293"/>
      <c r="B634" s="297"/>
    </row>
    <row r="635" spans="1:2" s="294" customFormat="1" ht="14.25" customHeight="1">
      <c r="A635" s="293"/>
      <c r="B635" s="297"/>
    </row>
    <row r="636" spans="1:2" s="294" customFormat="1" ht="14.25" customHeight="1">
      <c r="A636" s="293"/>
      <c r="B636" s="297"/>
    </row>
    <row r="637" spans="1:2" s="294" customFormat="1" ht="14.25" customHeight="1">
      <c r="A637" s="293"/>
      <c r="B637" s="297"/>
    </row>
    <row r="638" spans="1:2" s="294" customFormat="1" ht="14.25" customHeight="1">
      <c r="A638" s="293"/>
      <c r="B638" s="297"/>
    </row>
    <row r="639" spans="1:2" s="294" customFormat="1" ht="14.25" customHeight="1">
      <c r="A639" s="293"/>
      <c r="B639" s="297"/>
    </row>
    <row r="640" spans="1:2" s="294" customFormat="1" ht="14.25" customHeight="1">
      <c r="A640" s="293"/>
      <c r="B640" s="297"/>
    </row>
    <row r="641" spans="1:2" s="294" customFormat="1" ht="14.25" customHeight="1">
      <c r="A641" s="293"/>
      <c r="B641" s="297"/>
    </row>
    <row r="642" spans="1:2" s="294" customFormat="1" ht="14.25" customHeight="1">
      <c r="A642" s="293"/>
      <c r="B642" s="297"/>
    </row>
    <row r="643" spans="1:2" s="294" customFormat="1" ht="14.25" customHeight="1">
      <c r="A643" s="293"/>
      <c r="B643" s="297"/>
    </row>
    <row r="644" spans="1:2" s="294" customFormat="1" ht="14.25" customHeight="1">
      <c r="A644" s="293"/>
      <c r="B644" s="297"/>
    </row>
    <row r="645" spans="1:2" s="294" customFormat="1" ht="14.25" customHeight="1">
      <c r="A645" s="293"/>
      <c r="B645" s="297"/>
    </row>
    <row r="646" spans="1:2" s="294" customFormat="1" ht="14.25" customHeight="1">
      <c r="A646" s="293"/>
      <c r="B646" s="297"/>
    </row>
    <row r="647" spans="1:2" s="294" customFormat="1" ht="14.25" customHeight="1">
      <c r="A647" s="293"/>
      <c r="B647" s="297"/>
    </row>
    <row r="648" spans="1:2" s="294" customFormat="1" ht="14.25" customHeight="1">
      <c r="A648" s="293"/>
      <c r="B648" s="297"/>
    </row>
    <row r="649" spans="1:2" s="294" customFormat="1" ht="14.25" customHeight="1">
      <c r="A649" s="293"/>
      <c r="B649" s="297"/>
    </row>
    <row r="650" spans="1:2" s="294" customFormat="1" ht="14.25" customHeight="1">
      <c r="A650" s="293"/>
      <c r="B650" s="297"/>
    </row>
    <row r="651" spans="1:2" s="294" customFormat="1" ht="14.25" customHeight="1">
      <c r="A651" s="293"/>
      <c r="B651" s="297"/>
    </row>
    <row r="652" spans="1:2" s="294" customFormat="1" ht="14.25" customHeight="1">
      <c r="A652" s="293"/>
      <c r="B652" s="297"/>
    </row>
    <row r="653" spans="1:2" s="294" customFormat="1" ht="14.25" customHeight="1">
      <c r="A653" s="293"/>
      <c r="B653" s="297"/>
    </row>
    <row r="654" spans="1:2" s="294" customFormat="1" ht="14.25" customHeight="1">
      <c r="A654" s="293"/>
      <c r="B654" s="297"/>
    </row>
    <row r="655" spans="1:2" s="294" customFormat="1" ht="14.25" customHeight="1">
      <c r="A655" s="293"/>
      <c r="B655" s="297"/>
    </row>
    <row r="656" spans="1:2" s="294" customFormat="1" ht="14.25" customHeight="1">
      <c r="A656" s="293"/>
      <c r="B656" s="297"/>
    </row>
    <row r="657" spans="1:2" s="294" customFormat="1" ht="14.25" customHeight="1">
      <c r="A657" s="293"/>
      <c r="B657" s="297"/>
    </row>
    <row r="658" spans="1:2" s="294" customFormat="1" ht="14.25" customHeight="1">
      <c r="A658" s="293"/>
      <c r="B658" s="297"/>
    </row>
    <row r="659" spans="1:2" s="294" customFormat="1" ht="14.25" customHeight="1">
      <c r="A659" s="293"/>
      <c r="B659" s="297"/>
    </row>
    <row r="660" spans="1:2" s="294" customFormat="1" ht="14.25" customHeight="1">
      <c r="A660" s="293"/>
      <c r="B660" s="297"/>
    </row>
    <row r="661" spans="1:2" s="294" customFormat="1" ht="14.25" customHeight="1">
      <c r="A661" s="293"/>
      <c r="B661" s="297"/>
    </row>
    <row r="662" spans="1:2" s="294" customFormat="1" ht="14.25" customHeight="1">
      <c r="A662" s="293"/>
      <c r="B662" s="297"/>
    </row>
    <row r="663" spans="1:2" s="294" customFormat="1" ht="14.25" customHeight="1">
      <c r="A663" s="293"/>
      <c r="B663" s="297"/>
    </row>
    <row r="664" spans="1:2" s="294" customFormat="1" ht="14.25" customHeight="1">
      <c r="A664" s="293"/>
      <c r="B664" s="297"/>
    </row>
    <row r="665" spans="1:2" s="294" customFormat="1" ht="14.25" customHeight="1">
      <c r="A665" s="293"/>
      <c r="B665" s="297"/>
    </row>
    <row r="666" spans="1:2" s="294" customFormat="1" ht="14.25" customHeight="1">
      <c r="A666" s="293"/>
      <c r="B666" s="297"/>
    </row>
    <row r="667" spans="1:2" s="294" customFormat="1" ht="14.25" customHeight="1">
      <c r="A667" s="293"/>
      <c r="B667" s="297"/>
    </row>
    <row r="668" spans="1:2" s="294" customFormat="1" ht="14.25" customHeight="1">
      <c r="A668" s="293"/>
      <c r="B668" s="297"/>
    </row>
    <row r="669" spans="1:2" s="294" customFormat="1" ht="14.25" customHeight="1">
      <c r="A669" s="293"/>
      <c r="B669" s="297"/>
    </row>
    <row r="670" spans="1:2" s="294" customFormat="1" ht="14.25" customHeight="1">
      <c r="A670" s="293"/>
      <c r="B670" s="297"/>
    </row>
    <row r="671" spans="1:2" s="294" customFormat="1" ht="14.25" customHeight="1">
      <c r="A671" s="293"/>
      <c r="B671" s="297"/>
    </row>
    <row r="672" spans="1:2" s="294" customFormat="1" ht="14.25" customHeight="1">
      <c r="A672" s="293"/>
      <c r="B672" s="297"/>
    </row>
    <row r="673" spans="1:2" s="294" customFormat="1" ht="14.25" customHeight="1">
      <c r="A673" s="293"/>
      <c r="B673" s="297"/>
    </row>
    <row r="674" spans="1:2" s="294" customFormat="1" ht="14.25" customHeight="1">
      <c r="A674" s="293"/>
      <c r="B674" s="297"/>
    </row>
    <row r="675" spans="1:2" s="294" customFormat="1" ht="14.25" customHeight="1">
      <c r="A675" s="293"/>
      <c r="B675" s="297"/>
    </row>
    <row r="676" spans="1:2" s="294" customFormat="1" ht="14.25" customHeight="1">
      <c r="A676" s="293"/>
      <c r="B676" s="297"/>
    </row>
    <row r="677" spans="1:2" s="294" customFormat="1" ht="14.25" customHeight="1">
      <c r="A677" s="293"/>
      <c r="B677" s="297"/>
    </row>
    <row r="678" spans="1:2" s="294" customFormat="1" ht="14.25" customHeight="1">
      <c r="A678" s="293"/>
      <c r="B678" s="297"/>
    </row>
    <row r="679" spans="1:2" s="294" customFormat="1" ht="14.25" customHeight="1">
      <c r="A679" s="293"/>
      <c r="B679" s="297"/>
    </row>
    <row r="680" spans="1:2" s="294" customFormat="1" ht="14.25" customHeight="1">
      <c r="A680" s="293"/>
      <c r="B680" s="297"/>
    </row>
    <row r="681" spans="1:2" s="294" customFormat="1" ht="14.25" customHeight="1">
      <c r="A681" s="293"/>
      <c r="B681" s="297"/>
    </row>
    <row r="682" spans="1:2" s="294" customFormat="1" ht="14.25" customHeight="1">
      <c r="A682" s="293"/>
      <c r="B682" s="297"/>
    </row>
    <row r="683" spans="1:2" s="294" customFormat="1" ht="14.25" customHeight="1">
      <c r="A683" s="293"/>
      <c r="B683" s="297"/>
    </row>
    <row r="684" spans="1:2" s="294" customFormat="1" ht="14.25" customHeight="1">
      <c r="A684" s="293"/>
      <c r="B684" s="297"/>
    </row>
    <row r="685" spans="1:2" s="294" customFormat="1" ht="14.25" customHeight="1">
      <c r="A685" s="293"/>
      <c r="B685" s="297"/>
    </row>
    <row r="686" spans="1:2" s="294" customFormat="1" ht="14.25" customHeight="1">
      <c r="A686" s="293"/>
      <c r="B686" s="297"/>
    </row>
    <row r="687" spans="1:2" s="294" customFormat="1" ht="14.25" customHeight="1">
      <c r="A687" s="293"/>
      <c r="B687" s="297"/>
    </row>
    <row r="688" spans="1:2" s="294" customFormat="1" ht="14.25" customHeight="1">
      <c r="A688" s="293"/>
      <c r="B688" s="297"/>
    </row>
    <row r="689" spans="1:2" s="294" customFormat="1" ht="14.25" customHeight="1">
      <c r="A689" s="293"/>
      <c r="B689" s="297"/>
    </row>
    <row r="690" spans="1:2" s="294" customFormat="1" ht="14.25" customHeight="1">
      <c r="A690" s="293"/>
      <c r="B690" s="297"/>
    </row>
    <row r="691" spans="1:2" s="294" customFormat="1" ht="14.25" customHeight="1">
      <c r="A691" s="293"/>
      <c r="B691" s="297"/>
    </row>
    <row r="692" spans="1:2" s="294" customFormat="1" ht="14.25" customHeight="1">
      <c r="A692" s="293"/>
      <c r="B692" s="297"/>
    </row>
    <row r="693" spans="1:2" s="294" customFormat="1" ht="14.25" customHeight="1">
      <c r="A693" s="293"/>
      <c r="B693" s="297"/>
    </row>
    <row r="694" spans="1:2" s="294" customFormat="1" ht="14.25" customHeight="1">
      <c r="A694" s="293"/>
      <c r="B694" s="297"/>
    </row>
    <row r="695" spans="1:2" s="294" customFormat="1" ht="14.25" customHeight="1">
      <c r="A695" s="293"/>
      <c r="B695" s="297"/>
    </row>
    <row r="696" spans="1:2" s="294" customFormat="1" ht="14.25" customHeight="1">
      <c r="A696" s="293"/>
      <c r="B696" s="297"/>
    </row>
    <row r="697" spans="1:2" s="294" customFormat="1" ht="14.25" customHeight="1">
      <c r="A697" s="293"/>
      <c r="B697" s="297"/>
    </row>
    <row r="698" spans="1:2" s="294" customFormat="1" ht="14.25" customHeight="1">
      <c r="A698" s="293"/>
      <c r="B698" s="297"/>
    </row>
    <row r="699" spans="1:2" s="294" customFormat="1" ht="14.25" customHeight="1">
      <c r="A699" s="293"/>
      <c r="B699" s="297"/>
    </row>
    <row r="700" spans="1:2" s="294" customFormat="1" ht="14.25" customHeight="1">
      <c r="A700" s="293"/>
      <c r="B700" s="297"/>
    </row>
    <row r="701" spans="1:2" s="294" customFormat="1" ht="14.25" customHeight="1">
      <c r="A701" s="293"/>
      <c r="B701" s="297"/>
    </row>
    <row r="702" spans="1:2" s="294" customFormat="1" ht="14.25" customHeight="1">
      <c r="A702" s="293"/>
      <c r="B702" s="297"/>
    </row>
    <row r="703" spans="1:2" s="294" customFormat="1" ht="14.25" customHeight="1">
      <c r="A703" s="293"/>
      <c r="B703" s="297"/>
    </row>
    <row r="704" spans="1:2" s="294" customFormat="1" ht="14.25" customHeight="1">
      <c r="A704" s="293"/>
      <c r="B704" s="297"/>
    </row>
    <row r="705" spans="1:2" s="294" customFormat="1" ht="14.25" customHeight="1">
      <c r="A705" s="293"/>
      <c r="B705" s="297"/>
    </row>
    <row r="706" spans="1:2" s="294" customFormat="1" ht="14.25" customHeight="1">
      <c r="A706" s="293"/>
      <c r="B706" s="297"/>
    </row>
    <row r="707" spans="1:2" s="294" customFormat="1" ht="14.25" customHeight="1">
      <c r="A707" s="293"/>
      <c r="B707" s="297"/>
    </row>
    <row r="708" spans="1:2" s="294" customFormat="1" ht="14.25" customHeight="1">
      <c r="A708" s="293"/>
      <c r="B708" s="297"/>
    </row>
    <row r="709" spans="1:2" s="294" customFormat="1" ht="14.25" customHeight="1">
      <c r="A709" s="293"/>
      <c r="B709" s="297"/>
    </row>
    <row r="710" spans="1:2" s="294" customFormat="1" ht="14.25" customHeight="1">
      <c r="A710" s="293"/>
      <c r="B710" s="297"/>
    </row>
    <row r="711" spans="1:2" s="294" customFormat="1" ht="14.25" customHeight="1">
      <c r="A711" s="293"/>
      <c r="B711" s="297"/>
    </row>
    <row r="712" spans="1:2" s="294" customFormat="1" ht="14.25" customHeight="1">
      <c r="A712" s="293"/>
      <c r="B712" s="297"/>
    </row>
    <row r="713" spans="1:2" s="294" customFormat="1" ht="14.25" customHeight="1">
      <c r="A713" s="293"/>
      <c r="B713" s="297"/>
    </row>
    <row r="714" spans="1:2" s="294" customFormat="1" ht="14.25" customHeight="1">
      <c r="A714" s="293"/>
      <c r="B714" s="297"/>
    </row>
    <row r="715" spans="1:2" s="294" customFormat="1" ht="14.25" customHeight="1">
      <c r="A715" s="293"/>
      <c r="B715" s="297"/>
    </row>
    <row r="716" spans="1:2" s="294" customFormat="1" ht="14.25" customHeight="1">
      <c r="A716" s="293"/>
      <c r="B716" s="297"/>
    </row>
    <row r="717" spans="1:2" s="294" customFormat="1" ht="14.25" customHeight="1">
      <c r="A717" s="293"/>
      <c r="B717" s="297"/>
    </row>
    <row r="718" spans="1:2" s="294" customFormat="1" ht="14.25" customHeight="1">
      <c r="A718" s="293"/>
      <c r="B718" s="297"/>
    </row>
    <row r="719" spans="1:2" s="294" customFormat="1" ht="14.25" customHeight="1">
      <c r="A719" s="293"/>
      <c r="B719" s="297"/>
    </row>
    <row r="720" spans="1:2" s="294" customFormat="1" ht="14.25" customHeight="1">
      <c r="A720" s="293"/>
      <c r="B720" s="297"/>
    </row>
    <row r="721" spans="1:2" s="294" customFormat="1" ht="14.25" customHeight="1">
      <c r="A721" s="293"/>
      <c r="B721" s="297"/>
    </row>
    <row r="722" spans="1:2" s="294" customFormat="1" ht="14.25" customHeight="1">
      <c r="A722" s="293"/>
      <c r="B722" s="297"/>
    </row>
    <row r="723" spans="1:2" s="294" customFormat="1" ht="14.25" customHeight="1">
      <c r="A723" s="293"/>
      <c r="B723" s="297"/>
    </row>
    <row r="724" spans="1:2" s="294" customFormat="1" ht="14.25" customHeight="1">
      <c r="A724" s="293"/>
      <c r="B724" s="297"/>
    </row>
    <row r="725" spans="1:2" s="294" customFormat="1" ht="14.25" customHeight="1">
      <c r="A725" s="293"/>
      <c r="B725" s="297"/>
    </row>
    <row r="726" spans="1:2" s="294" customFormat="1" ht="14.25" customHeight="1">
      <c r="A726" s="293"/>
      <c r="B726" s="297"/>
    </row>
    <row r="727" spans="1:2" s="294" customFormat="1" ht="14.25" customHeight="1">
      <c r="A727" s="293"/>
      <c r="B727" s="297"/>
    </row>
    <row r="728" spans="1:2" s="294" customFormat="1" ht="14.25" customHeight="1">
      <c r="A728" s="293"/>
      <c r="B728" s="297"/>
    </row>
    <row r="729" spans="1:2" s="294" customFormat="1" ht="14.25" customHeight="1">
      <c r="A729" s="293"/>
      <c r="B729" s="297"/>
    </row>
    <row r="730" spans="1:2" s="294" customFormat="1" ht="14.25" customHeight="1">
      <c r="A730" s="293"/>
      <c r="B730" s="297"/>
    </row>
    <row r="731" spans="1:2" s="294" customFormat="1" ht="14.25" customHeight="1">
      <c r="A731" s="293"/>
      <c r="B731" s="297"/>
    </row>
    <row r="732" spans="1:2" s="294" customFormat="1" ht="14.25" customHeight="1">
      <c r="A732" s="293"/>
      <c r="B732" s="297"/>
    </row>
    <row r="733" spans="1:2" s="294" customFormat="1" ht="14.25" customHeight="1">
      <c r="A733" s="293"/>
      <c r="B733" s="297"/>
    </row>
    <row r="734" spans="1:2" s="294" customFormat="1" ht="14.25" customHeight="1">
      <c r="A734" s="293"/>
      <c r="B734" s="297"/>
    </row>
    <row r="735" spans="1:2" s="294" customFormat="1" ht="14.25" customHeight="1">
      <c r="A735" s="293"/>
      <c r="B735" s="297"/>
    </row>
    <row r="736" spans="1:2" s="294" customFormat="1" ht="14.25" customHeight="1">
      <c r="A736" s="293"/>
      <c r="B736" s="297"/>
    </row>
    <row r="737" spans="1:2" s="294" customFormat="1" ht="14.25" customHeight="1">
      <c r="A737" s="293"/>
      <c r="B737" s="297"/>
    </row>
    <row r="738" spans="1:2" s="294" customFormat="1" ht="14.25" customHeight="1">
      <c r="A738" s="293"/>
      <c r="B738" s="297"/>
    </row>
    <row r="739" spans="1:2" s="294" customFormat="1" ht="14.25" customHeight="1">
      <c r="A739" s="293"/>
      <c r="B739" s="297"/>
    </row>
    <row r="740" spans="1:2" s="294" customFormat="1" ht="14.25" customHeight="1">
      <c r="A740" s="293"/>
      <c r="B740" s="297"/>
    </row>
    <row r="741" spans="1:2" s="294" customFormat="1" ht="14.25" customHeight="1">
      <c r="A741" s="293"/>
      <c r="B741" s="297"/>
    </row>
    <row r="742" spans="1:2" s="294" customFormat="1" ht="14.25" customHeight="1">
      <c r="A742" s="293"/>
      <c r="B742" s="297"/>
    </row>
    <row r="743" spans="1:2" s="294" customFormat="1" ht="14.25" customHeight="1">
      <c r="A743" s="293"/>
      <c r="B743" s="297"/>
    </row>
    <row r="744" spans="1:2" s="294" customFormat="1" ht="14.25" customHeight="1">
      <c r="A744" s="293"/>
      <c r="B744" s="297"/>
    </row>
    <row r="745" spans="1:2" s="294" customFormat="1" ht="14.25" customHeight="1">
      <c r="A745" s="293"/>
      <c r="B745" s="297"/>
    </row>
    <row r="746" spans="1:2" s="294" customFormat="1" ht="14.25" customHeight="1">
      <c r="A746" s="293"/>
      <c r="B746" s="297"/>
    </row>
    <row r="747" spans="1:2" s="294" customFormat="1" ht="14.25" customHeight="1">
      <c r="A747" s="293"/>
      <c r="B747" s="297"/>
    </row>
    <row r="748" spans="1:2" s="294" customFormat="1" ht="14.25" customHeight="1">
      <c r="A748" s="293"/>
      <c r="B748" s="297"/>
    </row>
    <row r="749" spans="1:2" s="294" customFormat="1" ht="14.25" customHeight="1">
      <c r="A749" s="293"/>
      <c r="B749" s="297"/>
    </row>
    <row r="750" spans="1:2" s="294" customFormat="1" ht="14.25" customHeight="1">
      <c r="A750" s="293"/>
      <c r="B750" s="297"/>
    </row>
    <row r="751" spans="1:2" s="294" customFormat="1" ht="14.25" customHeight="1">
      <c r="A751" s="293"/>
      <c r="B751" s="297"/>
    </row>
    <row r="752" spans="1:2" s="294" customFormat="1" ht="14.25" customHeight="1">
      <c r="A752" s="293"/>
      <c r="B752" s="297"/>
    </row>
    <row r="753" spans="1:2" s="294" customFormat="1" ht="14.25" customHeight="1">
      <c r="A753" s="293"/>
      <c r="B753" s="297"/>
    </row>
    <row r="754" spans="1:2" s="294" customFormat="1" ht="14.25" customHeight="1">
      <c r="A754" s="293"/>
      <c r="B754" s="297"/>
    </row>
    <row r="755" spans="1:2" s="294" customFormat="1" ht="14.25" customHeight="1">
      <c r="A755" s="293"/>
      <c r="B755" s="297"/>
    </row>
    <row r="756" spans="1:2" s="294" customFormat="1" ht="14.25" customHeight="1">
      <c r="A756" s="293"/>
      <c r="B756" s="297"/>
    </row>
    <row r="757" spans="1:2" s="294" customFormat="1" ht="14.25" customHeight="1">
      <c r="A757" s="293"/>
      <c r="B757" s="297"/>
    </row>
    <row r="758" spans="1:2" s="294" customFormat="1" ht="14.25" customHeight="1">
      <c r="A758" s="293"/>
      <c r="B758" s="297"/>
    </row>
    <row r="759" spans="1:2" s="294" customFormat="1" ht="14.25" customHeight="1">
      <c r="A759" s="293"/>
      <c r="B759" s="297"/>
    </row>
    <row r="760" spans="1:2" s="294" customFormat="1" ht="14.25" customHeight="1">
      <c r="A760" s="293"/>
      <c r="B760" s="297"/>
    </row>
    <row r="761" spans="1:2" s="294" customFormat="1" ht="14.25" customHeight="1">
      <c r="A761" s="293"/>
      <c r="B761" s="297"/>
    </row>
    <row r="762" spans="1:2" s="294" customFormat="1" ht="14.25" customHeight="1">
      <c r="A762" s="293"/>
      <c r="B762" s="297"/>
    </row>
    <row r="763" spans="1:2" s="294" customFormat="1" ht="14.25" customHeight="1">
      <c r="A763" s="293"/>
      <c r="B763" s="297"/>
    </row>
    <row r="764" spans="1:2" s="294" customFormat="1" ht="14.25" customHeight="1">
      <c r="A764" s="293"/>
      <c r="B764" s="297"/>
    </row>
    <row r="765" spans="1:2" s="294" customFormat="1" ht="14.25" customHeight="1">
      <c r="A765" s="293"/>
      <c r="B765" s="297"/>
    </row>
    <row r="766" spans="1:2" s="294" customFormat="1" ht="14.25" customHeight="1">
      <c r="A766" s="293"/>
      <c r="B766" s="297"/>
    </row>
    <row r="767" spans="1:2" s="294" customFormat="1" ht="14.25" customHeight="1">
      <c r="A767" s="293"/>
      <c r="B767" s="297"/>
    </row>
    <row r="768" spans="1:2" s="294" customFormat="1" ht="14.25" customHeight="1">
      <c r="A768" s="293"/>
      <c r="B768" s="297"/>
    </row>
    <row r="769" spans="1:2" s="294" customFormat="1" ht="14.25" customHeight="1">
      <c r="A769" s="293"/>
      <c r="B769" s="297"/>
    </row>
    <row r="770" spans="1:2" s="294" customFormat="1" ht="14.25" customHeight="1">
      <c r="A770" s="293"/>
      <c r="B770" s="297"/>
    </row>
    <row r="771" spans="1:2" s="294" customFormat="1" ht="14.25" customHeight="1">
      <c r="A771" s="293"/>
      <c r="B771" s="297"/>
    </row>
    <row r="772" spans="1:2" s="294" customFormat="1" ht="14.25" customHeight="1">
      <c r="A772" s="293"/>
      <c r="B772" s="297"/>
    </row>
    <row r="773" spans="1:2" s="294" customFormat="1" ht="14.25" customHeight="1">
      <c r="A773" s="293"/>
      <c r="B773" s="297"/>
    </row>
    <row r="774" spans="1:2" s="294" customFormat="1" ht="14.25" customHeight="1">
      <c r="A774" s="293"/>
      <c r="B774" s="297"/>
    </row>
    <row r="775" spans="1:2" s="294" customFormat="1" ht="14.25" customHeight="1">
      <c r="A775" s="293"/>
      <c r="B775" s="297"/>
    </row>
    <row r="776" spans="1:2" s="294" customFormat="1" ht="14.25" customHeight="1">
      <c r="A776" s="293"/>
      <c r="B776" s="297"/>
    </row>
    <row r="777" spans="1:2" s="294" customFormat="1" ht="14.25" customHeight="1">
      <c r="A777" s="293"/>
      <c r="B777" s="297"/>
    </row>
    <row r="778" spans="1:2" s="294" customFormat="1" ht="14.25" customHeight="1">
      <c r="A778" s="293"/>
      <c r="B778" s="297"/>
    </row>
    <row r="779" spans="1:2" s="294" customFormat="1" ht="14.25" customHeight="1">
      <c r="A779" s="293"/>
      <c r="B779" s="297"/>
    </row>
    <row r="780" spans="1:2" s="294" customFormat="1" ht="14.25" customHeight="1">
      <c r="A780" s="293"/>
      <c r="B780" s="297"/>
    </row>
    <row r="781" spans="1:2" s="294" customFormat="1" ht="14.25" customHeight="1">
      <c r="A781" s="293"/>
      <c r="B781" s="297"/>
    </row>
    <row r="782" spans="1:2" s="294" customFormat="1" ht="14.25" customHeight="1">
      <c r="A782" s="293"/>
      <c r="B782" s="297"/>
    </row>
    <row r="783" spans="1:2" s="294" customFormat="1" ht="14.25" customHeight="1">
      <c r="A783" s="293"/>
      <c r="B783" s="297"/>
    </row>
    <row r="784" spans="1:2" s="294" customFormat="1" ht="14.25" customHeight="1">
      <c r="A784" s="293"/>
      <c r="B784" s="297"/>
    </row>
    <row r="785" spans="1:2" s="294" customFormat="1" ht="14.25" customHeight="1">
      <c r="A785" s="293"/>
      <c r="B785" s="297"/>
    </row>
    <row r="786" spans="1:2" s="294" customFormat="1" ht="14.25" customHeight="1">
      <c r="A786" s="293"/>
      <c r="B786" s="297"/>
    </row>
    <row r="787" spans="1:2" s="294" customFormat="1" ht="14.25" customHeight="1">
      <c r="A787" s="293"/>
      <c r="B787" s="297"/>
    </row>
    <row r="788" spans="1:2" s="294" customFormat="1" ht="14.25" customHeight="1">
      <c r="A788" s="293"/>
      <c r="B788" s="297"/>
    </row>
    <row r="789" spans="1:2" s="294" customFormat="1" ht="14.25" customHeight="1">
      <c r="A789" s="293"/>
      <c r="B789" s="297"/>
    </row>
    <row r="790" spans="1:2" s="294" customFormat="1" ht="14.25" customHeight="1">
      <c r="A790" s="293"/>
      <c r="B790" s="297"/>
    </row>
    <row r="791" spans="1:2" s="294" customFormat="1" ht="14.25" customHeight="1">
      <c r="A791" s="293"/>
      <c r="B791" s="297"/>
    </row>
    <row r="792" spans="1:2" s="294" customFormat="1" ht="14.25" customHeight="1">
      <c r="A792" s="293"/>
      <c r="B792" s="297"/>
    </row>
    <row r="793" spans="1:2" s="294" customFormat="1" ht="14.25" customHeight="1">
      <c r="A793" s="293"/>
      <c r="B793" s="297"/>
    </row>
    <row r="794" spans="1:2" s="294" customFormat="1" ht="14.25" customHeight="1">
      <c r="A794" s="293"/>
      <c r="B794" s="297"/>
    </row>
    <row r="795" spans="1:2" s="294" customFormat="1" ht="14.25" customHeight="1">
      <c r="A795" s="293"/>
      <c r="B795" s="297"/>
    </row>
    <row r="796" spans="1:2" s="294" customFormat="1" ht="14.25" customHeight="1">
      <c r="A796" s="293"/>
      <c r="B796" s="297"/>
    </row>
    <row r="797" spans="1:2" s="294" customFormat="1" ht="14.25" customHeight="1">
      <c r="A797" s="293"/>
      <c r="B797" s="297"/>
    </row>
    <row r="798" spans="1:2" s="294" customFormat="1" ht="14.25" customHeight="1">
      <c r="A798" s="293"/>
      <c r="B798" s="297"/>
    </row>
    <row r="799" spans="1:2" s="294" customFormat="1" ht="14.25" customHeight="1">
      <c r="A799" s="293"/>
      <c r="B799" s="297"/>
    </row>
    <row r="800" spans="1:2" s="294" customFormat="1" ht="14.25" customHeight="1">
      <c r="A800" s="293"/>
      <c r="B800" s="297"/>
    </row>
    <row r="801" spans="1:2" s="294" customFormat="1" ht="14.25" customHeight="1">
      <c r="A801" s="293"/>
      <c r="B801" s="297"/>
    </row>
    <row r="802" spans="1:2" s="294" customFormat="1" ht="14.25" customHeight="1">
      <c r="A802" s="293"/>
      <c r="B802" s="297"/>
    </row>
    <row r="803" spans="1:2" s="294" customFormat="1" ht="14.25" customHeight="1">
      <c r="A803" s="293"/>
      <c r="B803" s="297"/>
    </row>
    <row r="804" spans="1:2" s="294" customFormat="1" ht="14.25" customHeight="1">
      <c r="A804" s="293"/>
      <c r="B804" s="297"/>
    </row>
    <row r="805" spans="1:2" s="294" customFormat="1" ht="14.25" customHeight="1">
      <c r="A805" s="293"/>
      <c r="B805" s="297"/>
    </row>
    <row r="806" spans="1:2" s="294" customFormat="1" ht="14.25" customHeight="1">
      <c r="A806" s="293"/>
      <c r="B806" s="297"/>
    </row>
    <row r="807" spans="1:2" s="294" customFormat="1" ht="14.25" customHeight="1">
      <c r="A807" s="293"/>
      <c r="B807" s="297"/>
    </row>
    <row r="808" spans="1:2" s="294" customFormat="1" ht="14.25" customHeight="1">
      <c r="A808" s="293"/>
      <c r="B808" s="297"/>
    </row>
    <row r="809" spans="1:2" s="294" customFormat="1" ht="14.25" customHeight="1">
      <c r="A809" s="293"/>
      <c r="B809" s="297"/>
    </row>
    <row r="810" spans="1:2" s="294" customFormat="1" ht="14.25" customHeight="1">
      <c r="A810" s="293"/>
      <c r="B810" s="297"/>
    </row>
    <row r="811" spans="1:2" s="294" customFormat="1" ht="14.25" customHeight="1">
      <c r="A811" s="293"/>
      <c r="B811" s="297"/>
    </row>
    <row r="812" spans="1:2" s="294" customFormat="1" ht="14.25" customHeight="1">
      <c r="A812" s="293"/>
      <c r="B812" s="297"/>
    </row>
    <row r="813" spans="1:2" s="294" customFormat="1" ht="14.25" customHeight="1">
      <c r="A813" s="293"/>
      <c r="B813" s="297"/>
    </row>
    <row r="814" spans="1:2" s="294" customFormat="1" ht="14.25" customHeight="1">
      <c r="A814" s="293"/>
      <c r="B814" s="297"/>
    </row>
    <row r="815" spans="1:2" s="294" customFormat="1" ht="14.25" customHeight="1">
      <c r="A815" s="293"/>
      <c r="B815" s="297"/>
    </row>
    <row r="816" spans="1:2" s="294" customFormat="1" ht="14.25" customHeight="1">
      <c r="A816" s="293"/>
      <c r="B816" s="297"/>
    </row>
    <row r="817" spans="1:2" s="294" customFormat="1" ht="14.25" customHeight="1">
      <c r="A817" s="293"/>
      <c r="B817" s="297"/>
    </row>
    <row r="818" spans="1:2" s="294" customFormat="1" ht="14.25" customHeight="1">
      <c r="A818" s="293"/>
      <c r="B818" s="297"/>
    </row>
    <row r="819" spans="1:2" s="294" customFormat="1" ht="14.25" customHeight="1">
      <c r="A819" s="293"/>
      <c r="B819" s="297"/>
    </row>
    <row r="820" spans="1:2" s="294" customFormat="1" ht="14.25" customHeight="1">
      <c r="A820" s="293"/>
      <c r="B820" s="297"/>
    </row>
    <row r="821" spans="1:2" s="294" customFormat="1" ht="14.25" customHeight="1">
      <c r="A821" s="293"/>
      <c r="B821" s="297"/>
    </row>
    <row r="822" spans="1:2" s="294" customFormat="1" ht="14.25" customHeight="1">
      <c r="A822" s="293"/>
      <c r="B822" s="297"/>
    </row>
    <row r="823" spans="1:2" s="294" customFormat="1" ht="14.25" customHeight="1">
      <c r="A823" s="293"/>
      <c r="B823" s="297"/>
    </row>
    <row r="824" spans="1:2" s="294" customFormat="1" ht="14.25" customHeight="1">
      <c r="A824" s="293"/>
      <c r="B824" s="297"/>
    </row>
    <row r="825" spans="1:2" s="294" customFormat="1" ht="14.25" customHeight="1">
      <c r="A825" s="293"/>
      <c r="B825" s="297"/>
    </row>
    <row r="826" spans="1:2" s="294" customFormat="1" ht="14.25" customHeight="1">
      <c r="A826" s="293"/>
      <c r="B826" s="297"/>
    </row>
    <row r="827" spans="1:2" s="294" customFormat="1" ht="14.25" customHeight="1">
      <c r="A827" s="293"/>
      <c r="B827" s="297"/>
    </row>
    <row r="828" spans="1:2" s="294" customFormat="1" ht="14.25" customHeight="1">
      <c r="A828" s="293"/>
      <c r="B828" s="297"/>
    </row>
    <row r="829" spans="1:2" s="294" customFormat="1" ht="14.25" customHeight="1">
      <c r="A829" s="293"/>
      <c r="B829" s="297"/>
    </row>
    <row r="830" spans="1:2" s="294" customFormat="1" ht="14.25" customHeight="1">
      <c r="A830" s="293"/>
      <c r="B830" s="297"/>
    </row>
    <row r="831" spans="1:2" s="294" customFormat="1" ht="14.25" customHeight="1">
      <c r="A831" s="293"/>
      <c r="B831" s="297"/>
    </row>
    <row r="832" spans="1:2" s="294" customFormat="1" ht="14.25" customHeight="1">
      <c r="A832" s="293"/>
      <c r="B832" s="297"/>
    </row>
    <row r="833" spans="1:2" s="294" customFormat="1" ht="14.25" customHeight="1">
      <c r="A833" s="293"/>
      <c r="B833" s="297"/>
    </row>
    <row r="834" spans="1:2" s="294" customFormat="1" ht="14.25" customHeight="1">
      <c r="A834" s="293"/>
      <c r="B834" s="297"/>
    </row>
    <row r="835" spans="1:2" s="294" customFormat="1" ht="14.25" customHeight="1">
      <c r="A835" s="293"/>
      <c r="B835" s="297"/>
    </row>
    <row r="836" spans="1:2" s="294" customFormat="1" ht="14.25" customHeight="1">
      <c r="A836" s="293"/>
      <c r="B836" s="297"/>
    </row>
    <row r="837" spans="1:2" s="294" customFormat="1" ht="14.25" customHeight="1">
      <c r="A837" s="293"/>
      <c r="B837" s="297"/>
    </row>
    <row r="838" spans="1:2" s="294" customFormat="1" ht="14.25" customHeight="1">
      <c r="A838" s="293"/>
      <c r="B838" s="297"/>
    </row>
    <row r="839" spans="1:2" s="294" customFormat="1" ht="14.25" customHeight="1">
      <c r="A839" s="293"/>
      <c r="B839" s="297"/>
    </row>
    <row r="840" spans="1:2" s="294" customFormat="1" ht="14.25" customHeight="1">
      <c r="A840" s="293"/>
      <c r="B840" s="297"/>
    </row>
    <row r="841" spans="1:2" s="294" customFormat="1" ht="14.25" customHeight="1">
      <c r="A841" s="293"/>
      <c r="B841" s="297"/>
    </row>
    <row r="842" spans="1:2" s="294" customFormat="1" ht="14.25" customHeight="1">
      <c r="A842" s="293"/>
      <c r="B842" s="297"/>
    </row>
    <row r="843" spans="1:2" s="294" customFormat="1" ht="14.25" customHeight="1">
      <c r="A843" s="293"/>
      <c r="B843" s="297"/>
    </row>
    <row r="844" spans="1:2" s="294" customFormat="1" ht="14.25" customHeight="1">
      <c r="A844" s="293"/>
      <c r="B844" s="297"/>
    </row>
    <row r="845" spans="1:2" s="294" customFormat="1" ht="14.25" customHeight="1">
      <c r="A845" s="293"/>
      <c r="B845" s="297"/>
    </row>
    <row r="846" spans="1:2" s="294" customFormat="1" ht="14.25" customHeight="1">
      <c r="A846" s="293"/>
      <c r="B846" s="297"/>
    </row>
    <row r="847" spans="1:2" s="294" customFormat="1" ht="14.25" customHeight="1">
      <c r="A847" s="293"/>
      <c r="B847" s="297"/>
    </row>
    <row r="848" spans="1:2" s="294" customFormat="1" ht="14.25" customHeight="1">
      <c r="A848" s="293"/>
      <c r="B848" s="297"/>
    </row>
    <row r="849" spans="1:2" s="294" customFormat="1" ht="14.25" customHeight="1">
      <c r="A849" s="293"/>
      <c r="B849" s="297"/>
    </row>
    <row r="850" spans="1:2" s="294" customFormat="1" ht="14.25" customHeight="1">
      <c r="A850" s="293"/>
      <c r="B850" s="297"/>
    </row>
    <row r="851" spans="1:2" s="294" customFormat="1" ht="14.25" customHeight="1">
      <c r="A851" s="293"/>
      <c r="B851" s="297"/>
    </row>
    <row r="852" spans="1:2" s="294" customFormat="1" ht="14.25" customHeight="1">
      <c r="A852" s="293"/>
      <c r="B852" s="297"/>
    </row>
    <row r="853" spans="1:2" s="294" customFormat="1" ht="14.25" customHeight="1">
      <c r="A853" s="293"/>
      <c r="B853" s="297"/>
    </row>
    <row r="854" spans="1:2" s="294" customFormat="1" ht="14.25" customHeight="1">
      <c r="A854" s="293"/>
      <c r="B854" s="297"/>
    </row>
    <row r="855" spans="1:2" s="294" customFormat="1" ht="14.25" customHeight="1">
      <c r="A855" s="293"/>
      <c r="B855" s="297"/>
    </row>
    <row r="856" spans="1:2" s="294" customFormat="1" ht="14.25" customHeight="1">
      <c r="A856" s="293"/>
      <c r="B856" s="297"/>
    </row>
    <row r="857" spans="1:2" s="294" customFormat="1" ht="14.25" customHeight="1">
      <c r="A857" s="293"/>
      <c r="B857" s="297"/>
    </row>
    <row r="858" spans="1:2" s="294" customFormat="1" ht="14.25" customHeight="1">
      <c r="A858" s="293"/>
      <c r="B858" s="297"/>
    </row>
    <row r="859" spans="1:2" s="294" customFormat="1" ht="14.25" customHeight="1">
      <c r="A859" s="293"/>
      <c r="B859" s="297"/>
    </row>
    <row r="860" spans="1:2" s="294" customFormat="1" ht="14.25" customHeight="1">
      <c r="A860" s="293"/>
      <c r="B860" s="297"/>
    </row>
    <row r="861" spans="1:2" s="294" customFormat="1" ht="14.25" customHeight="1">
      <c r="A861" s="293"/>
      <c r="B861" s="297"/>
    </row>
    <row r="862" spans="1:2" s="294" customFormat="1" ht="14.25" customHeight="1">
      <c r="A862" s="293"/>
      <c r="B862" s="297"/>
    </row>
    <row r="863" spans="1:2" s="294" customFormat="1" ht="14.25" customHeight="1">
      <c r="A863" s="293"/>
      <c r="B863" s="297"/>
    </row>
    <row r="864" spans="1:2" s="294" customFormat="1" ht="14.25" customHeight="1">
      <c r="A864" s="293"/>
      <c r="B864" s="297"/>
    </row>
    <row r="865" spans="1:2" s="294" customFormat="1" ht="14.25" customHeight="1">
      <c r="A865" s="293"/>
      <c r="B865" s="297"/>
    </row>
    <row r="866" spans="1:2" s="294" customFormat="1" ht="14.25" customHeight="1">
      <c r="A866" s="293"/>
      <c r="B866" s="297"/>
    </row>
    <row r="867" spans="1:2" s="294" customFormat="1" ht="14.25" customHeight="1">
      <c r="A867" s="293"/>
      <c r="B867" s="297"/>
    </row>
    <row r="868" spans="1:2" s="294" customFormat="1" ht="14.25" customHeight="1">
      <c r="A868" s="293"/>
      <c r="B868" s="297"/>
    </row>
    <row r="869" spans="1:2" s="294" customFormat="1" ht="14.25" customHeight="1">
      <c r="A869" s="293"/>
      <c r="B869" s="297"/>
    </row>
    <row r="870" spans="1:2" s="294" customFormat="1" ht="14.25" customHeight="1">
      <c r="A870" s="293"/>
      <c r="B870" s="297"/>
    </row>
    <row r="871" spans="1:2" s="294" customFormat="1" ht="14.25" customHeight="1">
      <c r="A871" s="293"/>
      <c r="B871" s="297"/>
    </row>
    <row r="872" spans="1:2" s="294" customFormat="1" ht="14.25" customHeight="1">
      <c r="A872" s="293"/>
      <c r="B872" s="297"/>
    </row>
    <row r="873" spans="1:2" s="294" customFormat="1" ht="14.25" customHeight="1">
      <c r="A873" s="293"/>
      <c r="B873" s="297"/>
    </row>
    <row r="874" spans="1:2" s="294" customFormat="1" ht="14.25" customHeight="1">
      <c r="A874" s="293"/>
      <c r="B874" s="297"/>
    </row>
    <row r="875" spans="1:2" s="294" customFormat="1" ht="14.25" customHeight="1">
      <c r="A875" s="293"/>
      <c r="B875" s="297"/>
    </row>
    <row r="876" spans="1:2" s="294" customFormat="1" ht="14.25" customHeight="1">
      <c r="A876" s="293"/>
      <c r="B876" s="297"/>
    </row>
    <row r="877" spans="1:2" s="294" customFormat="1" ht="14.25" customHeight="1">
      <c r="A877" s="293"/>
      <c r="B877" s="297"/>
    </row>
    <row r="878" spans="1:2" s="294" customFormat="1" ht="14.25" customHeight="1">
      <c r="A878" s="293"/>
      <c r="B878" s="297"/>
    </row>
    <row r="879" spans="1:2" s="294" customFormat="1" ht="14.25" customHeight="1">
      <c r="A879" s="293"/>
      <c r="B879" s="297"/>
    </row>
    <row r="880" spans="1:2" s="294" customFormat="1" ht="14.25" customHeight="1">
      <c r="A880" s="293"/>
      <c r="B880" s="297"/>
    </row>
    <row r="881" spans="1:2" s="294" customFormat="1" ht="14.25" customHeight="1">
      <c r="A881" s="293"/>
      <c r="B881" s="297"/>
    </row>
    <row r="882" spans="1:2" s="294" customFormat="1" ht="14.25" customHeight="1">
      <c r="A882" s="293"/>
      <c r="B882" s="297"/>
    </row>
    <row r="883" spans="1:2" s="294" customFormat="1" ht="14.25" customHeight="1">
      <c r="A883" s="293"/>
      <c r="B883" s="297"/>
    </row>
    <row r="884" spans="1:2" s="294" customFormat="1" ht="14.25" customHeight="1">
      <c r="A884" s="293"/>
      <c r="B884" s="297"/>
    </row>
    <row r="885" spans="1:2" s="294" customFormat="1" ht="14.25" customHeight="1">
      <c r="A885" s="293"/>
      <c r="B885" s="297"/>
    </row>
    <row r="886" spans="1:2" s="294" customFormat="1" ht="14.25" customHeight="1">
      <c r="A886" s="293"/>
      <c r="B886" s="297"/>
    </row>
    <row r="887" spans="1:2" s="294" customFormat="1" ht="14.25" customHeight="1">
      <c r="A887" s="293"/>
      <c r="B887" s="297"/>
    </row>
    <row r="888" spans="1:2" s="294" customFormat="1" ht="14.25" customHeight="1">
      <c r="A888" s="293"/>
      <c r="B888" s="297"/>
    </row>
    <row r="889" spans="1:2" s="294" customFormat="1" ht="14.25" customHeight="1">
      <c r="A889" s="293"/>
      <c r="B889" s="297"/>
    </row>
    <row r="890" spans="1:2" s="294" customFormat="1" ht="14.25" customHeight="1">
      <c r="A890" s="293"/>
      <c r="B890" s="297"/>
    </row>
    <row r="891" spans="1:2" s="294" customFormat="1" ht="14.25" customHeight="1">
      <c r="A891" s="293"/>
      <c r="B891" s="297"/>
    </row>
    <row r="892" spans="1:2" s="294" customFormat="1" ht="14.25" customHeight="1">
      <c r="A892" s="293"/>
      <c r="B892" s="297"/>
    </row>
    <row r="893" spans="1:2" s="294" customFormat="1" ht="14.25" customHeight="1">
      <c r="A893" s="293"/>
      <c r="B893" s="297"/>
    </row>
    <row r="894" spans="1:2" s="294" customFormat="1" ht="14.25" customHeight="1">
      <c r="A894" s="293"/>
      <c r="B894" s="297"/>
    </row>
    <row r="895" spans="1:2" s="294" customFormat="1" ht="14.25" customHeight="1">
      <c r="A895" s="293"/>
      <c r="B895" s="297"/>
    </row>
    <row r="896" spans="1:2" s="294" customFormat="1" ht="14.25" customHeight="1">
      <c r="A896" s="293"/>
      <c r="B896" s="297"/>
    </row>
    <row r="897" spans="1:2" s="294" customFormat="1" ht="14.25" customHeight="1">
      <c r="A897" s="293"/>
      <c r="B897" s="297"/>
    </row>
    <row r="898" spans="1:2" s="294" customFormat="1" ht="14.25" customHeight="1">
      <c r="A898" s="293"/>
      <c r="B898" s="297"/>
    </row>
    <row r="899" spans="1:2" s="294" customFormat="1" ht="14.25" customHeight="1">
      <c r="A899" s="293"/>
      <c r="B899" s="297"/>
    </row>
    <row r="900" spans="1:2" s="294" customFormat="1" ht="14.25" customHeight="1">
      <c r="A900" s="293"/>
      <c r="B900" s="297"/>
    </row>
    <row r="901" spans="1:2" s="294" customFormat="1" ht="14.25" customHeight="1">
      <c r="A901" s="293"/>
      <c r="B901" s="297"/>
    </row>
    <row r="902" spans="1:2" s="294" customFormat="1" ht="14.25" customHeight="1">
      <c r="A902" s="293"/>
      <c r="B902" s="297"/>
    </row>
    <row r="903" spans="1:2" s="294" customFormat="1" ht="14.25" customHeight="1">
      <c r="A903" s="293"/>
      <c r="B903" s="297"/>
    </row>
    <row r="904" spans="1:2" s="294" customFormat="1" ht="14.25" customHeight="1">
      <c r="A904" s="293"/>
      <c r="B904" s="297"/>
    </row>
    <row r="905" spans="1:2" s="294" customFormat="1" ht="14.25" customHeight="1">
      <c r="A905" s="293"/>
      <c r="B905" s="297"/>
    </row>
    <row r="906" spans="1:2" s="294" customFormat="1" ht="14.25" customHeight="1">
      <c r="A906" s="293"/>
      <c r="B906" s="297"/>
    </row>
    <row r="907" spans="1:2" s="294" customFormat="1" ht="14.25" customHeight="1">
      <c r="A907" s="293"/>
      <c r="B907" s="297"/>
    </row>
    <row r="908" spans="1:2" s="294" customFormat="1" ht="14.25" customHeight="1">
      <c r="A908" s="293"/>
      <c r="B908" s="297"/>
    </row>
    <row r="909" spans="1:2" s="294" customFormat="1" ht="14.25" customHeight="1">
      <c r="A909" s="293"/>
      <c r="B909" s="297"/>
    </row>
    <row r="910" spans="1:2" s="294" customFormat="1" ht="14.25" customHeight="1">
      <c r="A910" s="293"/>
      <c r="B910" s="297"/>
    </row>
    <row r="911" spans="1:2" s="294" customFormat="1" ht="14.25" customHeight="1">
      <c r="A911" s="293"/>
      <c r="B911" s="297"/>
    </row>
    <row r="912" spans="1:2" s="294" customFormat="1" ht="14.25" customHeight="1">
      <c r="A912" s="293"/>
      <c r="B912" s="297"/>
    </row>
    <row r="913" spans="1:2" s="294" customFormat="1" ht="14.25" customHeight="1">
      <c r="A913" s="293"/>
      <c r="B913" s="297"/>
    </row>
    <row r="914" spans="1:2" s="294" customFormat="1" ht="14.25" customHeight="1">
      <c r="A914" s="293"/>
      <c r="B914" s="297"/>
    </row>
    <row r="915" spans="1:2" s="294" customFormat="1" ht="14.25" customHeight="1">
      <c r="A915" s="293"/>
      <c r="B915" s="297"/>
    </row>
    <row r="916" spans="1:2" s="294" customFormat="1" ht="14.25" customHeight="1">
      <c r="A916" s="293"/>
      <c r="B916" s="297"/>
    </row>
    <row r="917" spans="1:2" s="294" customFormat="1" ht="14.25" customHeight="1">
      <c r="A917" s="293"/>
      <c r="B917" s="297"/>
    </row>
    <row r="918" spans="1:2" s="294" customFormat="1" ht="14.25" customHeight="1">
      <c r="A918" s="293"/>
      <c r="B918" s="297"/>
    </row>
    <row r="919" spans="1:2" s="294" customFormat="1" ht="14.25" customHeight="1">
      <c r="A919" s="293"/>
      <c r="B919" s="297"/>
    </row>
    <row r="920" spans="1:2" s="294" customFormat="1" ht="14.25" customHeight="1">
      <c r="A920" s="293"/>
      <c r="B920" s="297"/>
    </row>
    <row r="921" spans="1:2" s="294" customFormat="1" ht="14.25" customHeight="1">
      <c r="A921" s="293"/>
      <c r="B921" s="297"/>
    </row>
    <row r="922" spans="1:2" s="294" customFormat="1" ht="14.25" customHeight="1">
      <c r="A922" s="293"/>
      <c r="B922" s="297"/>
    </row>
    <row r="923" spans="1:2" s="294" customFormat="1" ht="14.25" customHeight="1">
      <c r="A923" s="293"/>
      <c r="B923" s="297"/>
    </row>
    <row r="924" spans="1:2" s="294" customFormat="1" ht="14.25" customHeight="1">
      <c r="A924" s="293"/>
      <c r="B924" s="297"/>
    </row>
    <row r="925" spans="1:2" s="294" customFormat="1" ht="14.25" customHeight="1">
      <c r="A925" s="293"/>
      <c r="B925" s="297"/>
    </row>
    <row r="926" spans="1:2" s="294" customFormat="1" ht="14.25" customHeight="1">
      <c r="A926" s="293"/>
      <c r="B926" s="297"/>
    </row>
    <row r="927" spans="1:2" s="294" customFormat="1" ht="14.25" customHeight="1">
      <c r="A927" s="293"/>
      <c r="B927" s="297"/>
    </row>
    <row r="928" spans="1:2" s="294" customFormat="1" ht="14.25" customHeight="1">
      <c r="A928" s="293"/>
      <c r="B928" s="297"/>
    </row>
    <row r="929" spans="1:2" s="294" customFormat="1" ht="14.25" customHeight="1">
      <c r="A929" s="293"/>
      <c r="B929" s="297"/>
    </row>
    <row r="930" spans="1:2" s="294" customFormat="1" ht="14.25" customHeight="1">
      <c r="A930" s="293"/>
      <c r="B930" s="297"/>
    </row>
    <row r="931" spans="1:2" s="294" customFormat="1" ht="14.25" customHeight="1">
      <c r="A931" s="293"/>
      <c r="B931" s="297"/>
    </row>
    <row r="932" spans="1:2" s="294" customFormat="1" ht="14.25" customHeight="1">
      <c r="A932" s="293"/>
      <c r="B932" s="297"/>
    </row>
    <row r="933" spans="1:2" s="294" customFormat="1" ht="14.25" customHeight="1">
      <c r="A933" s="293"/>
      <c r="B933" s="297"/>
    </row>
    <row r="934" spans="1:2" s="294" customFormat="1" ht="14.25" customHeight="1">
      <c r="A934" s="293"/>
      <c r="B934" s="297"/>
    </row>
    <row r="935" spans="1:2" s="294" customFormat="1" ht="14.25" customHeight="1">
      <c r="A935" s="293"/>
      <c r="B935" s="297"/>
    </row>
    <row r="936" spans="1:2" s="294" customFormat="1" ht="14.25" customHeight="1">
      <c r="A936" s="293"/>
      <c r="B936" s="297"/>
    </row>
    <row r="937" spans="1:2" s="294" customFormat="1" ht="14.25" customHeight="1">
      <c r="A937" s="293"/>
      <c r="B937" s="297"/>
    </row>
    <row r="938" spans="1:2" s="294" customFormat="1" ht="14.25" customHeight="1">
      <c r="A938" s="293"/>
      <c r="B938" s="297"/>
    </row>
    <row r="939" spans="1:2" s="294" customFormat="1" ht="14.25" customHeight="1">
      <c r="A939" s="293"/>
      <c r="B939" s="297"/>
    </row>
    <row r="940" spans="1:2" s="294" customFormat="1" ht="14.25" customHeight="1">
      <c r="A940" s="293"/>
      <c r="B940" s="297"/>
    </row>
    <row r="941" spans="1:2" s="294" customFormat="1" ht="14.25" customHeight="1">
      <c r="A941" s="293"/>
      <c r="B941" s="297"/>
    </row>
    <row r="942" spans="1:2" s="294" customFormat="1" ht="14.25" customHeight="1">
      <c r="A942" s="293"/>
      <c r="B942" s="297"/>
    </row>
    <row r="943" spans="1:2" s="294" customFormat="1" ht="14.25" customHeight="1">
      <c r="A943" s="293"/>
      <c r="B943" s="297"/>
    </row>
    <row r="944" spans="1:2" s="294" customFormat="1" ht="14.25" customHeight="1">
      <c r="A944" s="293"/>
      <c r="B944" s="297"/>
    </row>
    <row r="945" spans="1:2" s="294" customFormat="1" ht="14.25" customHeight="1">
      <c r="A945" s="293"/>
      <c r="B945" s="297"/>
    </row>
    <row r="946" spans="1:2" s="294" customFormat="1" ht="14.25" customHeight="1">
      <c r="A946" s="293"/>
      <c r="B946" s="297"/>
    </row>
    <row r="947" spans="1:2" s="294" customFormat="1" ht="14.25" customHeight="1">
      <c r="A947" s="293"/>
      <c r="B947" s="297"/>
    </row>
    <row r="948" spans="1:2" s="294" customFormat="1" ht="14.25" customHeight="1">
      <c r="A948" s="293"/>
      <c r="B948" s="297"/>
    </row>
    <row r="949" spans="1:2" s="294" customFormat="1" ht="14.25" customHeight="1">
      <c r="A949" s="293"/>
      <c r="B949" s="297"/>
    </row>
    <row r="950" spans="1:2" s="294" customFormat="1" ht="14.25" customHeight="1">
      <c r="A950" s="293"/>
      <c r="B950" s="297"/>
    </row>
    <row r="951" spans="1:2" s="294" customFormat="1" ht="14.25" customHeight="1">
      <c r="A951" s="293"/>
      <c r="B951" s="297"/>
    </row>
    <row r="952" spans="1:2" s="294" customFormat="1" ht="14.25" customHeight="1">
      <c r="A952" s="293"/>
      <c r="B952" s="297"/>
    </row>
    <row r="953" spans="1:2" s="294" customFormat="1" ht="14.25" customHeight="1">
      <c r="A953" s="293"/>
      <c r="B953" s="297"/>
    </row>
    <row r="954" spans="1:2" s="294" customFormat="1" ht="14.25" customHeight="1">
      <c r="A954" s="293"/>
      <c r="B954" s="297"/>
    </row>
    <row r="955" spans="1:2" s="294" customFormat="1" ht="14.25" customHeight="1">
      <c r="A955" s="293"/>
      <c r="B955" s="297"/>
    </row>
    <row r="956" spans="1:2" s="294" customFormat="1" ht="14.25" customHeight="1">
      <c r="A956" s="293"/>
      <c r="B956" s="297"/>
    </row>
    <row r="957" spans="1:2" s="294" customFormat="1" ht="14.25" customHeight="1">
      <c r="A957" s="293"/>
      <c r="B957" s="297"/>
    </row>
    <row r="958" spans="1:2" s="294" customFormat="1" ht="14.25" customHeight="1">
      <c r="A958" s="293"/>
      <c r="B958" s="297"/>
    </row>
    <row r="959" spans="1:2" s="294" customFormat="1" ht="14.25" customHeight="1">
      <c r="A959" s="293"/>
      <c r="B959" s="297"/>
    </row>
    <row r="960" spans="1:2" s="294" customFormat="1" ht="14.25" customHeight="1">
      <c r="A960" s="293"/>
      <c r="B960" s="297"/>
    </row>
    <row r="961" spans="1:2" s="294" customFormat="1" ht="14.25" customHeight="1">
      <c r="A961" s="293"/>
      <c r="B961" s="297"/>
    </row>
    <row r="962" spans="1:2" s="294" customFormat="1" ht="14.25" customHeight="1">
      <c r="A962" s="293"/>
      <c r="B962" s="297"/>
    </row>
    <row r="963" spans="1:2" s="294" customFormat="1" ht="14.25" customHeight="1">
      <c r="A963" s="293"/>
      <c r="B963" s="297"/>
    </row>
    <row r="964" spans="1:2" s="294" customFormat="1" ht="14.25" customHeight="1">
      <c r="A964" s="293"/>
      <c r="B964" s="297"/>
    </row>
    <row r="965" spans="1:2" s="294" customFormat="1" ht="14.25" customHeight="1">
      <c r="A965" s="293"/>
      <c r="B965" s="297"/>
    </row>
    <row r="966" spans="1:2" s="294" customFormat="1" ht="14.25" customHeight="1">
      <c r="A966" s="293"/>
      <c r="B966" s="297"/>
    </row>
    <row r="967" spans="1:2" s="294" customFormat="1" ht="14.25" customHeight="1">
      <c r="A967" s="293"/>
      <c r="B967" s="297"/>
    </row>
    <row r="968" spans="1:2" s="294" customFormat="1" ht="14.25" customHeight="1">
      <c r="A968" s="293"/>
      <c r="B968" s="297"/>
    </row>
    <row r="969" spans="1:2" s="294" customFormat="1" ht="14.25" customHeight="1">
      <c r="A969" s="293"/>
      <c r="B969" s="297"/>
    </row>
    <row r="970" spans="1:2" s="294" customFormat="1" ht="14.25" customHeight="1">
      <c r="A970" s="293"/>
      <c r="B970" s="297"/>
    </row>
    <row r="971" spans="1:2" s="294" customFormat="1" ht="14.25" customHeight="1">
      <c r="A971" s="293"/>
      <c r="B971" s="297"/>
    </row>
    <row r="972" spans="1:2" s="294" customFormat="1" ht="14.25" customHeight="1">
      <c r="A972" s="293"/>
      <c r="B972" s="297"/>
    </row>
    <row r="973" spans="1:2" s="294" customFormat="1" ht="14.25" customHeight="1">
      <c r="A973" s="293"/>
      <c r="B973" s="297"/>
    </row>
    <row r="974" spans="1:2" s="294" customFormat="1" ht="14.25" customHeight="1">
      <c r="A974" s="293"/>
      <c r="B974" s="297"/>
    </row>
    <row r="975" spans="1:2" s="294" customFormat="1" ht="14.25" customHeight="1">
      <c r="A975" s="293"/>
      <c r="B975" s="297"/>
    </row>
    <row r="976" spans="1:2" s="294" customFormat="1" ht="14.25" customHeight="1">
      <c r="A976" s="293"/>
      <c r="B976" s="297"/>
    </row>
    <row r="977" spans="1:2" s="294" customFormat="1" ht="14.25" customHeight="1">
      <c r="A977" s="293"/>
      <c r="B977" s="297"/>
    </row>
    <row r="978" spans="1:2" s="294" customFormat="1" ht="14.25" customHeight="1">
      <c r="A978" s="293"/>
      <c r="B978" s="297"/>
    </row>
    <row r="979" spans="1:2" s="294" customFormat="1" ht="14.25" customHeight="1">
      <c r="A979" s="293"/>
      <c r="B979" s="297"/>
    </row>
    <row r="980" spans="1:2" s="294" customFormat="1" ht="14.25" customHeight="1">
      <c r="A980" s="293"/>
      <c r="B980" s="297"/>
    </row>
    <row r="981" spans="1:2" s="294" customFormat="1" ht="14.25" customHeight="1">
      <c r="A981" s="293"/>
      <c r="B981" s="297"/>
    </row>
    <row r="982" spans="1:2" s="294" customFormat="1" ht="14.25" customHeight="1">
      <c r="A982" s="293"/>
      <c r="B982" s="297"/>
    </row>
    <row r="983" spans="1:2" s="294" customFormat="1" ht="14.25" customHeight="1">
      <c r="A983" s="293"/>
      <c r="B983" s="297"/>
    </row>
    <row r="984" spans="1:2" s="294" customFormat="1" ht="14.25" customHeight="1">
      <c r="A984" s="293"/>
      <c r="B984" s="297"/>
    </row>
    <row r="985" spans="1:2" s="294" customFormat="1" ht="14.25" customHeight="1">
      <c r="A985" s="293"/>
      <c r="B985" s="297"/>
    </row>
    <row r="986" spans="1:2" s="294" customFormat="1" ht="14.25" customHeight="1">
      <c r="A986" s="293"/>
      <c r="B986" s="297"/>
    </row>
    <row r="987" spans="1:2" s="294" customFormat="1" ht="14.25" customHeight="1">
      <c r="A987" s="293"/>
      <c r="B987" s="297"/>
    </row>
    <row r="988" spans="1:2" s="294" customFormat="1" ht="14.25" customHeight="1">
      <c r="A988" s="293"/>
      <c r="B988" s="297"/>
    </row>
    <row r="989" spans="1:2" s="294" customFormat="1" ht="14.25" customHeight="1">
      <c r="A989" s="293"/>
      <c r="B989" s="297"/>
    </row>
    <row r="990" spans="1:2" s="294" customFormat="1" ht="14.25" customHeight="1">
      <c r="A990" s="293"/>
      <c r="B990" s="297"/>
    </row>
    <row r="991" spans="1:2" s="294" customFormat="1" ht="14.25" customHeight="1">
      <c r="A991" s="293"/>
      <c r="B991" s="297"/>
    </row>
    <row r="992" spans="1:2" s="294" customFormat="1" ht="14.25" customHeight="1">
      <c r="A992" s="293"/>
      <c r="B992" s="297"/>
    </row>
    <row r="993" spans="1:2" s="294" customFormat="1" ht="14.25" customHeight="1">
      <c r="A993" s="293"/>
      <c r="B993" s="297"/>
    </row>
    <row r="994" spans="1:2" s="294" customFormat="1" ht="14.25" customHeight="1">
      <c r="A994" s="293"/>
      <c r="B994" s="297"/>
    </row>
    <row r="995" spans="1:2" s="294" customFormat="1" ht="14.25" customHeight="1">
      <c r="A995" s="293"/>
      <c r="B995" s="297"/>
    </row>
    <row r="996" spans="1:2" s="294" customFormat="1" ht="14.25" customHeight="1">
      <c r="A996" s="293"/>
      <c r="B996" s="297"/>
    </row>
    <row r="997" spans="1:2" s="294" customFormat="1" ht="14.25" customHeight="1">
      <c r="A997" s="293"/>
      <c r="B997" s="297"/>
    </row>
    <row r="998" spans="1:2" s="294" customFormat="1" ht="14.25" customHeight="1">
      <c r="A998" s="293"/>
      <c r="B998" s="297"/>
    </row>
    <row r="999" spans="1:2" s="294" customFormat="1" ht="14.25" customHeight="1">
      <c r="A999" s="293"/>
      <c r="B999" s="297"/>
    </row>
    <row r="1000" spans="1:2" s="294" customFormat="1" ht="14.25" customHeight="1">
      <c r="A1000" s="293"/>
      <c r="B1000" s="297"/>
    </row>
    <row r="1001" spans="1:2" s="294" customFormat="1" ht="14.25" customHeight="1">
      <c r="A1001" s="293"/>
      <c r="B1001" s="297"/>
    </row>
    <row r="1002" spans="1:2" s="294" customFormat="1" ht="14.25" customHeight="1">
      <c r="A1002" s="293"/>
      <c r="B1002" s="297"/>
    </row>
    <row r="1003" spans="1:2" s="294" customFormat="1" ht="14.25" customHeight="1">
      <c r="A1003" s="293"/>
      <c r="B1003" s="297"/>
    </row>
    <row r="1004" spans="1:2" s="294" customFormat="1" ht="14.25" customHeight="1">
      <c r="A1004" s="293"/>
      <c r="B1004" s="297"/>
    </row>
    <row r="1005" spans="1:2" s="294" customFormat="1" ht="14.25" customHeight="1">
      <c r="A1005" s="293"/>
      <c r="B1005" s="297"/>
    </row>
    <row r="1006" spans="1:2" s="294" customFormat="1" ht="14.25" customHeight="1">
      <c r="A1006" s="293"/>
      <c r="B1006" s="297"/>
    </row>
    <row r="1007" spans="1:2" s="294" customFormat="1" ht="14.25" customHeight="1">
      <c r="A1007" s="293"/>
      <c r="B1007" s="297"/>
    </row>
    <row r="1008" spans="1:2" s="294" customFormat="1" ht="14.25" customHeight="1">
      <c r="A1008" s="293"/>
      <c r="B1008" s="297"/>
    </row>
    <row r="1009" spans="1:2" s="294" customFormat="1" ht="14.25" customHeight="1">
      <c r="A1009" s="293"/>
      <c r="B1009" s="297"/>
    </row>
    <row r="1010" spans="1:2" s="294" customFormat="1" ht="15" customHeight="1"/>
    <row r="1011" spans="1:2" s="294" customFormat="1" ht="15" customHeight="1"/>
    <row r="1012" spans="1:2" s="294" customFormat="1" ht="15" customHeight="1"/>
    <row r="1013" spans="1:2" s="294" customFormat="1" ht="15" customHeight="1"/>
    <row r="1014" spans="1:2" s="294" customFormat="1" ht="15" customHeight="1"/>
    <row r="1015" spans="1:2" s="294" customFormat="1" ht="15" customHeight="1"/>
    <row r="1016" spans="1:2" s="294" customFormat="1" ht="15" customHeight="1"/>
    <row r="1017" spans="1:2" s="294" customFormat="1" ht="15" customHeight="1"/>
    <row r="1018" spans="1:2" s="294" customFormat="1" ht="15" customHeight="1"/>
    <row r="1019" spans="1:2" s="294" customFormat="1" ht="15" customHeight="1"/>
    <row r="1020" spans="1:2" s="294" customFormat="1" ht="15" customHeight="1"/>
    <row r="1021" spans="1:2" s="294" customFormat="1" ht="15" customHeight="1"/>
    <row r="1022" spans="1:2" s="294" customFormat="1" ht="15" customHeight="1"/>
    <row r="1023" spans="1:2" s="294" customFormat="1" ht="15" customHeight="1"/>
    <row r="1024" spans="1:2" s="294" customFormat="1" ht="15" customHeight="1"/>
    <row r="1025" s="294" customFormat="1" ht="15" customHeight="1"/>
    <row r="1026" s="294" customFormat="1" ht="15" customHeight="1"/>
    <row r="1027" s="294" customFormat="1" ht="15" customHeight="1"/>
    <row r="1028" s="294" customFormat="1" ht="15" customHeight="1"/>
    <row r="1029" s="294" customFormat="1" ht="15" customHeight="1"/>
    <row r="1030" s="294" customFormat="1" ht="15" customHeight="1"/>
    <row r="1031" s="294" customFormat="1" ht="15" customHeight="1"/>
    <row r="1032" s="294" customFormat="1" ht="15" customHeight="1"/>
    <row r="1033" s="294" customFormat="1" ht="15" customHeight="1"/>
    <row r="1034" s="294" customFormat="1" ht="15" customHeight="1"/>
    <row r="1035" s="294" customFormat="1" ht="15" customHeight="1"/>
    <row r="1036" s="294" customFormat="1" ht="15" customHeight="1"/>
    <row r="1037" s="294" customFormat="1" ht="15" customHeight="1"/>
    <row r="1038" s="294" customFormat="1" ht="15" customHeight="1"/>
    <row r="1039" s="294" customFormat="1" ht="15" customHeight="1"/>
    <row r="1040" s="294" customFormat="1" ht="15" customHeight="1"/>
    <row r="1041" s="294" customFormat="1" ht="15" customHeight="1"/>
    <row r="1042" s="294" customFormat="1" ht="15" customHeight="1"/>
    <row r="1043" s="294" customFormat="1" ht="15" customHeight="1"/>
    <row r="1044" s="294" customFormat="1" ht="15" customHeight="1"/>
    <row r="1045" s="294" customFormat="1" ht="15" customHeight="1"/>
    <row r="1046" s="294" customFormat="1" ht="15" customHeight="1"/>
    <row r="1047" s="294" customFormat="1" ht="15" customHeight="1"/>
    <row r="1048" s="294" customFormat="1" ht="15" customHeight="1"/>
    <row r="1049" s="294" customFormat="1" ht="15" customHeight="1"/>
    <row r="1050" s="294" customFormat="1" ht="15" customHeight="1"/>
    <row r="1051" s="294" customFormat="1" ht="15" customHeight="1"/>
    <row r="1052" s="294" customFormat="1" ht="15" customHeight="1"/>
    <row r="1053" s="294" customFormat="1" ht="15" customHeight="1"/>
    <row r="1054" s="294" customFormat="1" ht="15" customHeight="1"/>
    <row r="1055" s="294" customFormat="1" ht="15" customHeight="1"/>
    <row r="1056" s="294" customFormat="1" ht="15" customHeight="1"/>
    <row r="1057" s="294" customFormat="1" ht="15" customHeight="1"/>
    <row r="1058" s="294" customFormat="1" ht="15" customHeight="1"/>
    <row r="1059" s="294" customFormat="1" ht="15" customHeight="1"/>
    <row r="1060" s="294" customFormat="1" ht="15" customHeight="1"/>
    <row r="1061" s="294" customFormat="1" ht="15" customHeight="1"/>
    <row r="1062" s="294" customFormat="1" ht="15" customHeight="1"/>
    <row r="1063" s="294" customFormat="1" ht="15" customHeight="1"/>
    <row r="1064" s="294" customFormat="1" ht="15" customHeight="1"/>
    <row r="1065" s="294" customFormat="1" ht="15" customHeight="1"/>
    <row r="1066" s="294" customFormat="1" ht="15" customHeight="1"/>
    <row r="1067" s="294" customFormat="1" ht="15" customHeight="1"/>
    <row r="1068" s="294" customFormat="1" ht="15" customHeight="1"/>
    <row r="1069" s="294" customFormat="1" ht="15" customHeight="1"/>
    <row r="1070" s="294" customFormat="1" ht="15" customHeight="1"/>
    <row r="1071" s="294" customFormat="1" ht="15" customHeight="1"/>
    <row r="1072" s="294" customFormat="1" ht="15" customHeight="1"/>
    <row r="1073" s="294" customFormat="1" ht="15" customHeight="1"/>
    <row r="1074" s="294" customFormat="1" ht="15" customHeight="1"/>
    <row r="1075" s="294" customFormat="1" ht="15" customHeight="1"/>
    <row r="1076" s="294" customFormat="1" ht="15" customHeight="1"/>
    <row r="1077" s="294" customFormat="1" ht="15" customHeight="1"/>
    <row r="1078" s="294" customFormat="1" ht="15" customHeight="1"/>
    <row r="1079" s="294" customFormat="1" ht="15" customHeight="1"/>
    <row r="1080" s="294" customFormat="1" ht="15" customHeight="1"/>
    <row r="1081" s="294" customFormat="1" ht="15" customHeight="1"/>
    <row r="1082" s="294" customFormat="1" ht="15" customHeight="1"/>
    <row r="1083" s="294" customFormat="1" ht="15" customHeight="1"/>
    <row r="1084" s="294" customFormat="1" ht="15" customHeight="1"/>
    <row r="1085" s="294" customFormat="1" ht="15" customHeight="1"/>
    <row r="1086" s="294" customFormat="1" ht="15" customHeight="1"/>
    <row r="1087" s="294" customFormat="1" ht="15" customHeight="1"/>
    <row r="1088" s="294" customFormat="1" ht="15" customHeight="1"/>
    <row r="1089" s="294" customFormat="1" ht="15" customHeight="1"/>
    <row r="1090" s="294" customFormat="1" ht="15" customHeight="1"/>
    <row r="1091" s="294" customFormat="1" ht="15" customHeight="1"/>
    <row r="1092" s="294" customFormat="1" ht="15" customHeight="1"/>
    <row r="1093" s="294" customFormat="1" ht="15" customHeight="1"/>
    <row r="1094" s="294" customFormat="1" ht="15" customHeight="1"/>
    <row r="1095" s="294" customFormat="1" ht="15" customHeight="1"/>
    <row r="1096" s="294" customFormat="1" ht="15" customHeight="1"/>
    <row r="1097" s="294" customFormat="1" ht="15" customHeight="1"/>
    <row r="1098" s="294" customFormat="1" ht="15" customHeight="1"/>
    <row r="1099" s="294" customFormat="1" ht="15" customHeight="1"/>
    <row r="1100" s="294" customFormat="1" ht="15" customHeight="1"/>
    <row r="1101" s="294" customFormat="1" ht="15" customHeight="1"/>
    <row r="1102" s="294" customFormat="1" ht="15" customHeight="1"/>
    <row r="1103" s="294" customFormat="1" ht="15" customHeight="1"/>
    <row r="1104" s="294" customFormat="1" ht="15" customHeight="1"/>
    <row r="1105" s="294" customFormat="1" ht="15" customHeight="1"/>
    <row r="1106" s="294" customFormat="1" ht="15" customHeight="1"/>
    <row r="1107" s="294" customFormat="1" ht="15" customHeight="1"/>
    <row r="1108" s="294" customFormat="1" ht="15" customHeight="1"/>
    <row r="1109" s="294" customFormat="1" ht="15" customHeight="1"/>
    <row r="1110" s="294" customFormat="1" ht="15" customHeight="1"/>
    <row r="1111" s="294" customFormat="1" ht="15" customHeight="1"/>
    <row r="1112" s="294" customFormat="1" ht="15" customHeight="1"/>
    <row r="1113" s="294" customFormat="1" ht="15" customHeight="1"/>
    <row r="1114" s="294" customFormat="1" ht="15" customHeight="1"/>
    <row r="1115" s="294" customFormat="1" ht="15" customHeight="1"/>
    <row r="1116" s="294" customFormat="1" ht="15" customHeight="1"/>
    <row r="1117" s="294" customFormat="1" ht="15" customHeight="1"/>
    <row r="1118" s="294" customFormat="1" ht="15" customHeight="1"/>
    <row r="1119" s="294" customFormat="1" ht="15" customHeight="1"/>
    <row r="1120" s="294" customFormat="1" ht="15" customHeight="1"/>
    <row r="1121" s="294" customFormat="1" ht="15" customHeight="1"/>
    <row r="1122" s="294" customFormat="1" ht="15" customHeight="1"/>
    <row r="1123" s="294" customFormat="1" ht="15" customHeight="1"/>
    <row r="1124" s="294" customFormat="1" ht="15" customHeight="1"/>
    <row r="1125" s="294" customFormat="1" ht="15" customHeight="1"/>
    <row r="1126" s="294" customFormat="1" ht="15" customHeight="1"/>
    <row r="1127" s="294" customFormat="1" ht="15" customHeight="1"/>
    <row r="1128" s="294" customFormat="1" ht="15" customHeight="1"/>
    <row r="1129" s="294" customFormat="1" ht="15" customHeight="1"/>
    <row r="1130" s="294" customFormat="1" ht="15" customHeight="1"/>
    <row r="1131" s="294" customFormat="1" ht="15" customHeight="1"/>
    <row r="1132" s="294" customFormat="1" ht="15" customHeight="1"/>
    <row r="1133" s="294" customFormat="1" ht="15" customHeight="1"/>
    <row r="1134" s="294" customFormat="1" ht="15" customHeight="1"/>
    <row r="1135" s="294" customFormat="1" ht="15" customHeight="1"/>
    <row r="1136" s="294" customFormat="1" ht="15" customHeight="1"/>
    <row r="1137" s="294" customFormat="1" ht="15" customHeight="1"/>
    <row r="1138" s="294" customFormat="1" ht="15" customHeight="1"/>
    <row r="1139" s="294" customFormat="1" ht="15" customHeight="1"/>
    <row r="1140" s="294" customFormat="1" ht="15" customHeight="1"/>
    <row r="1141" s="294" customFormat="1" ht="15" customHeight="1"/>
    <row r="1142" s="294" customFormat="1" ht="15" customHeight="1"/>
    <row r="1143" s="294" customFormat="1" ht="15" customHeight="1"/>
    <row r="1144" s="294" customFormat="1" ht="15" customHeight="1"/>
    <row r="1145" s="294" customFormat="1" ht="15" customHeight="1"/>
    <row r="1146" s="294" customFormat="1" ht="15" customHeight="1"/>
    <row r="1147" s="294" customFormat="1" ht="15" customHeight="1"/>
    <row r="1148" s="294" customFormat="1" ht="15" customHeight="1"/>
    <row r="1149" s="294" customFormat="1" ht="15" customHeight="1"/>
    <row r="1150" s="294" customFormat="1" ht="15" customHeight="1"/>
    <row r="1151" s="294" customFormat="1" ht="15" customHeight="1"/>
    <row r="1152" s="294" customFormat="1" ht="15" customHeight="1"/>
    <row r="1153" s="294" customFormat="1" ht="15" customHeight="1"/>
    <row r="1154" s="294" customFormat="1" ht="15" customHeight="1"/>
    <row r="1155" s="294" customFormat="1" ht="15" customHeight="1"/>
    <row r="1156" s="294" customFormat="1" ht="15" customHeight="1"/>
    <row r="1157" s="294" customFormat="1" ht="15" customHeight="1"/>
    <row r="1158" s="294" customFormat="1" ht="15" customHeight="1"/>
    <row r="1159" s="294" customFormat="1" ht="15" customHeight="1"/>
    <row r="1160" s="294" customFormat="1" ht="15" customHeight="1"/>
    <row r="1161" s="294" customFormat="1" ht="15" customHeight="1"/>
    <row r="1162" s="294" customFormat="1" ht="15" customHeight="1"/>
    <row r="1163" s="294" customFormat="1" ht="15" customHeight="1"/>
    <row r="1164" s="294" customFormat="1" ht="15" customHeight="1"/>
    <row r="1165" s="294" customFormat="1" ht="15" customHeight="1"/>
    <row r="1166" s="294" customFormat="1" ht="15" customHeight="1"/>
    <row r="1167" s="294" customFormat="1" ht="15" customHeight="1"/>
    <row r="1168" s="294" customFormat="1" ht="15" customHeight="1"/>
    <row r="1169" s="294" customFormat="1" ht="15" customHeight="1"/>
    <row r="1170" s="294" customFormat="1" ht="15" customHeight="1"/>
    <row r="1171" s="294" customFormat="1" ht="15" customHeight="1"/>
    <row r="1172" s="294" customFormat="1" ht="15" customHeight="1"/>
    <row r="1173" s="294" customFormat="1" ht="15" customHeight="1"/>
    <row r="1174" s="294" customFormat="1" ht="15" customHeight="1"/>
    <row r="1175" s="294" customFormat="1" ht="15" customHeight="1"/>
    <row r="1176" s="294" customFormat="1" ht="15" customHeight="1"/>
    <row r="1177" s="294" customFormat="1" ht="15" customHeight="1"/>
    <row r="1178" s="294" customFormat="1" ht="15" customHeight="1"/>
    <row r="1179" s="294" customFormat="1" ht="15" customHeight="1"/>
    <row r="1180" s="294" customFormat="1" ht="15" customHeight="1"/>
    <row r="1181" s="294" customFormat="1" ht="15" customHeight="1"/>
    <row r="1182" s="294" customFormat="1" ht="15" customHeight="1"/>
    <row r="1183" s="294" customFormat="1" ht="15" customHeight="1"/>
    <row r="1184" s="294" customFormat="1" ht="15" customHeight="1"/>
    <row r="1185" s="294" customFormat="1" ht="15" customHeight="1"/>
    <row r="1186" s="294" customFormat="1" ht="15" customHeight="1"/>
    <row r="1187" s="294" customFormat="1" ht="15" customHeight="1"/>
    <row r="1188" s="294" customFormat="1" ht="15" customHeight="1"/>
    <row r="1189" s="294" customFormat="1" ht="15" customHeight="1"/>
    <row r="1190" s="294" customFormat="1" ht="15" customHeight="1"/>
    <row r="1191" s="294" customFormat="1" ht="15" customHeight="1"/>
    <row r="1192" s="294" customFormat="1" ht="15" customHeight="1"/>
    <row r="1193" s="294" customFormat="1" ht="15" customHeight="1"/>
    <row r="1194" s="294" customFormat="1" ht="15" customHeight="1"/>
    <row r="1195" s="294" customFormat="1" ht="15" customHeight="1"/>
    <row r="1196" s="294" customFormat="1" ht="15" customHeight="1"/>
    <row r="1197" s="294" customFormat="1" ht="15" customHeight="1"/>
    <row r="1198" s="294" customFormat="1" ht="15" customHeight="1"/>
    <row r="1199" s="294" customFormat="1" ht="15" customHeight="1"/>
    <row r="1200" s="294" customFormat="1" ht="15" customHeight="1"/>
    <row r="1201" s="294" customFormat="1" ht="15" customHeight="1"/>
    <row r="1202" s="294" customFormat="1" ht="15" customHeight="1"/>
    <row r="1203" s="294" customFormat="1" ht="15" customHeight="1"/>
    <row r="1204" s="294" customFormat="1" ht="15" customHeight="1"/>
    <row r="1205" s="294" customFormat="1" ht="15" customHeight="1"/>
    <row r="1206" s="294" customFormat="1" ht="15" customHeight="1"/>
    <row r="1207" s="294" customFormat="1" ht="15" customHeight="1"/>
    <row r="1208" s="294" customFormat="1" ht="15" customHeight="1"/>
    <row r="1209" s="294" customFormat="1" ht="15" customHeight="1"/>
    <row r="1210" s="294" customFormat="1" ht="15" customHeight="1"/>
    <row r="1211" s="294" customFormat="1" ht="15" customHeight="1"/>
    <row r="1212" s="294" customFormat="1" ht="15" customHeight="1"/>
    <row r="1213" s="294" customFormat="1" ht="15" customHeight="1"/>
    <row r="1214" s="294" customFormat="1" ht="15" customHeight="1"/>
    <row r="1215" s="294" customFormat="1" ht="15" customHeight="1"/>
    <row r="1216" s="294" customFormat="1" ht="15" customHeight="1"/>
    <row r="1217" s="294" customFormat="1" ht="15" customHeight="1"/>
    <row r="1218" s="294" customFormat="1" ht="15" customHeight="1"/>
    <row r="1219" s="294" customFormat="1" ht="15" customHeight="1"/>
    <row r="1220" s="294" customFormat="1" ht="15" customHeight="1"/>
    <row r="1221" s="294" customFormat="1" ht="15" customHeight="1"/>
    <row r="1222" s="294" customFormat="1" ht="15" customHeight="1"/>
    <row r="1223" s="294" customFormat="1" ht="15" customHeight="1"/>
    <row r="1224" s="294" customFormat="1" ht="15" customHeight="1"/>
    <row r="1225" s="294" customFormat="1" ht="15" customHeight="1"/>
    <row r="1226" s="294" customFormat="1" ht="15" customHeight="1"/>
    <row r="1227" s="294" customFormat="1" ht="15" customHeight="1"/>
    <row r="1228" s="294" customFormat="1" ht="15" customHeight="1"/>
    <row r="1229" s="294" customFormat="1" ht="15" customHeight="1"/>
    <row r="1230" s="294" customFormat="1" ht="15" customHeight="1"/>
    <row r="1231" s="294" customFormat="1" ht="15" customHeight="1"/>
    <row r="1232" s="294" customFormat="1" ht="15" customHeight="1"/>
    <row r="1233" s="294" customFormat="1" ht="15" customHeight="1"/>
    <row r="1234" s="294" customFormat="1" ht="15" customHeight="1"/>
    <row r="1235" s="294" customFormat="1" ht="15" customHeight="1"/>
    <row r="1236" s="294" customFormat="1" ht="15" customHeight="1"/>
    <row r="1237" s="294" customFormat="1" ht="15" customHeight="1"/>
    <row r="1238" s="294" customFormat="1" ht="15" customHeight="1"/>
    <row r="1239" s="294" customFormat="1" ht="15" customHeight="1"/>
    <row r="1240" s="294" customFormat="1" ht="15" customHeight="1"/>
    <row r="1241" s="294" customFormat="1" ht="15" customHeight="1"/>
    <row r="1242" s="294" customFormat="1" ht="15" customHeight="1"/>
    <row r="1243" s="294" customFormat="1" ht="15" customHeight="1"/>
    <row r="1244" s="294" customFormat="1" ht="15" customHeight="1"/>
    <row r="1245" s="294" customFormat="1" ht="15" customHeight="1"/>
    <row r="1246" s="294" customFormat="1" ht="15" customHeight="1"/>
    <row r="1247" s="294" customFormat="1" ht="15" customHeight="1"/>
    <row r="1248" s="294" customFormat="1" ht="15" customHeight="1"/>
    <row r="1249" s="294" customFormat="1" ht="15" customHeight="1"/>
    <row r="1250" s="294" customFormat="1" ht="15" customHeight="1"/>
    <row r="1251" s="294" customFormat="1" ht="15" customHeight="1"/>
    <row r="1252" s="294" customFormat="1" ht="15" customHeight="1"/>
    <row r="1253" s="294" customFormat="1" ht="15" customHeight="1"/>
    <row r="1254" s="294" customFormat="1" ht="15" customHeight="1"/>
    <row r="1255" s="294" customFormat="1" ht="15" customHeight="1"/>
    <row r="1256" s="294" customFormat="1" ht="15" customHeight="1"/>
    <row r="1257" s="294" customFormat="1" ht="15" customHeight="1"/>
    <row r="1258" s="294" customFormat="1" ht="15" customHeight="1"/>
    <row r="1259" s="294" customFormat="1" ht="15" customHeight="1"/>
    <row r="1260" s="294" customFormat="1" ht="15" customHeight="1"/>
    <row r="1261" s="294" customFormat="1" ht="15" customHeight="1"/>
    <row r="1262" s="294" customFormat="1" ht="15" customHeight="1"/>
    <row r="1263" s="294" customFormat="1" ht="15" customHeight="1"/>
    <row r="1264" s="294" customFormat="1" ht="15" customHeight="1"/>
    <row r="1265" s="294" customFormat="1" ht="15" customHeight="1"/>
    <row r="1266" s="294" customFormat="1" ht="15" customHeight="1"/>
    <row r="1267" s="294" customFormat="1" ht="15" customHeight="1"/>
    <row r="1268" s="294" customFormat="1" ht="15" customHeight="1"/>
    <row r="1269" s="294" customFormat="1" ht="15" customHeight="1"/>
    <row r="1270" s="294" customFormat="1" ht="15" customHeight="1"/>
    <row r="1271" s="294" customFormat="1" ht="15" customHeight="1"/>
    <row r="1272" s="294" customFormat="1" ht="15" customHeight="1"/>
    <row r="1273" s="294" customFormat="1" ht="15" customHeight="1"/>
    <row r="1274" s="294" customFormat="1" ht="15" customHeight="1"/>
    <row r="1275" s="294" customFormat="1" ht="15" customHeight="1"/>
    <row r="1276" s="294" customFormat="1" ht="15" customHeight="1"/>
    <row r="1277" s="294" customFormat="1" ht="15" customHeight="1"/>
    <row r="1278" s="294" customFormat="1" ht="15" customHeight="1"/>
    <row r="1279" s="294" customFormat="1" ht="15" customHeight="1"/>
    <row r="1280" s="294" customFormat="1" ht="15" customHeight="1"/>
    <row r="1281" s="294" customFormat="1" ht="15" customHeight="1"/>
    <row r="1282" s="294" customFormat="1" ht="15" customHeight="1"/>
    <row r="1283" s="294" customFormat="1" ht="15" customHeight="1"/>
    <row r="1284" s="294" customFormat="1" ht="15" customHeight="1"/>
    <row r="1285" s="294" customFormat="1" ht="15" customHeight="1"/>
    <row r="1286" s="294" customFormat="1" ht="15" customHeight="1"/>
    <row r="1287" s="294" customFormat="1" ht="15" customHeight="1"/>
    <row r="1288" s="294" customFormat="1" ht="15" customHeight="1"/>
    <row r="1289" s="294" customFormat="1" ht="15" customHeight="1"/>
    <row r="1290" s="294" customFormat="1" ht="15" customHeight="1"/>
    <row r="1291" s="294" customFormat="1" ht="15" customHeight="1"/>
    <row r="1292" s="294" customFormat="1" ht="15" customHeight="1"/>
    <row r="1293" s="294" customFormat="1" ht="15" customHeight="1"/>
    <row r="1294" s="294" customFormat="1" ht="15" customHeight="1"/>
    <row r="1295" s="294" customFormat="1" ht="15" customHeight="1"/>
    <row r="1296" s="294" customFormat="1" ht="15" customHeight="1"/>
    <row r="1297" s="294" customFormat="1" ht="15" customHeight="1"/>
    <row r="1298" s="294" customFormat="1" ht="15" customHeight="1"/>
    <row r="1299" s="294" customFormat="1" ht="15" customHeight="1"/>
    <row r="1300" s="294" customFormat="1" ht="15" customHeight="1"/>
    <row r="1301" s="294" customFormat="1" ht="15" customHeight="1"/>
    <row r="1302" s="294" customFormat="1" ht="15" customHeight="1"/>
    <row r="1303" s="294" customFormat="1" ht="15" customHeight="1"/>
    <row r="1304" s="294" customFormat="1" ht="15" customHeight="1"/>
    <row r="1305" s="294" customFormat="1" ht="15" customHeight="1"/>
    <row r="1306" s="294" customFormat="1" ht="15" customHeight="1"/>
    <row r="1307" s="294" customFormat="1" ht="15" customHeight="1"/>
    <row r="1308" s="294" customFormat="1" ht="15" customHeight="1"/>
    <row r="1309" s="294" customFormat="1" ht="15" customHeight="1"/>
    <row r="1310" s="294" customFormat="1" ht="15" customHeight="1"/>
    <row r="1311" s="294" customFormat="1" ht="15" customHeight="1"/>
    <row r="1312" s="294" customFormat="1" ht="15" customHeight="1"/>
    <row r="1313" s="294" customFormat="1" ht="15" customHeight="1"/>
    <row r="1314" s="294" customFormat="1" ht="15" customHeight="1"/>
    <row r="1315" s="294" customFormat="1" ht="15" customHeight="1"/>
    <row r="1316" s="294" customFormat="1" ht="15" customHeight="1"/>
    <row r="1317" s="294" customFormat="1" ht="15" customHeight="1"/>
    <row r="1318" s="294" customFormat="1" ht="15" customHeight="1"/>
    <row r="1319" s="294" customFormat="1" ht="15" customHeight="1"/>
    <row r="1320" s="294" customFormat="1" ht="15" customHeight="1"/>
    <row r="1321" s="294" customFormat="1" ht="15" customHeight="1"/>
    <row r="1322" s="294" customFormat="1" ht="15" customHeight="1"/>
    <row r="1323" s="294" customFormat="1" ht="15" customHeight="1"/>
    <row r="1324" s="294" customFormat="1" ht="15" customHeight="1"/>
    <row r="1325" s="294" customFormat="1" ht="15" customHeight="1"/>
    <row r="1326" s="294" customFormat="1" ht="15" customHeight="1"/>
    <row r="1327" s="294" customFormat="1" ht="15" customHeight="1"/>
    <row r="1328" s="294" customFormat="1" ht="15" customHeight="1"/>
    <row r="1329" s="294" customFormat="1" ht="15" customHeight="1"/>
    <row r="1330" s="294" customFormat="1" ht="15" customHeight="1"/>
    <row r="1331" s="294" customFormat="1" ht="15" customHeight="1"/>
    <row r="1332" s="294" customFormat="1" ht="15" customHeight="1"/>
    <row r="1333" s="294" customFormat="1" ht="15" customHeight="1"/>
    <row r="1334" s="294" customFormat="1" ht="15" customHeight="1"/>
    <row r="1335" s="294" customFormat="1" ht="15" customHeight="1"/>
    <row r="1336" s="294" customFormat="1" ht="15" customHeight="1"/>
    <row r="1337" s="294" customFormat="1" ht="15" customHeight="1"/>
    <row r="1338" s="294" customFormat="1" ht="15" customHeight="1"/>
    <row r="1339" s="294" customFormat="1" ht="15" customHeight="1"/>
    <row r="1340" s="294" customFormat="1" ht="15" customHeight="1"/>
    <row r="1341" s="294" customFormat="1" ht="15" customHeight="1"/>
    <row r="1342" s="294" customFormat="1" ht="15" customHeight="1"/>
    <row r="1343" s="294" customFormat="1" ht="15" customHeight="1"/>
    <row r="1344" s="294" customFormat="1" ht="15" customHeight="1"/>
    <row r="1345" s="294" customFormat="1" ht="15" customHeight="1"/>
    <row r="1346" s="294" customFormat="1" ht="15" customHeight="1"/>
    <row r="1347" s="294" customFormat="1" ht="15" customHeight="1"/>
    <row r="1348" s="294" customFormat="1" ht="15" customHeight="1"/>
    <row r="1349" s="294" customFormat="1" ht="15" customHeight="1"/>
    <row r="1350" s="294" customFormat="1" ht="15" customHeight="1"/>
    <row r="1351" s="294" customFormat="1" ht="15" customHeight="1"/>
    <row r="1352" s="294" customFormat="1" ht="15" customHeight="1"/>
    <row r="1353" s="294" customFormat="1" ht="15" customHeight="1"/>
    <row r="1354" s="294" customFormat="1" ht="15" customHeight="1"/>
    <row r="1355" s="294" customFormat="1" ht="15" customHeight="1"/>
    <row r="1356" s="294" customFormat="1" ht="15" customHeight="1"/>
    <row r="1357" s="294" customFormat="1" ht="15" customHeight="1"/>
    <row r="1358" s="294" customFormat="1" ht="15" customHeight="1"/>
    <row r="1359" s="294" customFormat="1" ht="15" customHeight="1"/>
    <row r="1360" s="294" customFormat="1" ht="15" customHeight="1"/>
    <row r="1361" s="294" customFormat="1" ht="15" customHeight="1"/>
    <row r="1362" s="294" customFormat="1" ht="15" customHeight="1"/>
    <row r="1363" s="294" customFormat="1" ht="15" customHeight="1"/>
    <row r="1364" s="294" customFormat="1" ht="15" customHeight="1"/>
    <row r="1365" s="294" customFormat="1" ht="15" customHeight="1"/>
    <row r="1366" s="294" customFormat="1" ht="15" customHeight="1"/>
    <row r="1367" s="294" customFormat="1" ht="15" customHeight="1"/>
    <row r="1368" s="294" customFormat="1" ht="15" customHeight="1"/>
    <row r="1369" s="294" customFormat="1" ht="15" customHeight="1"/>
    <row r="1370" s="294" customFormat="1" ht="15" customHeight="1"/>
    <row r="1371" s="294" customFormat="1" ht="15" customHeight="1"/>
    <row r="1372" s="294" customFormat="1" ht="15" customHeight="1"/>
    <row r="1373" s="294" customFormat="1" ht="15" customHeight="1"/>
    <row r="1374" s="294" customFormat="1" ht="15" customHeight="1"/>
    <row r="1375" s="294" customFormat="1" ht="15" customHeight="1"/>
    <row r="1376" s="294" customFormat="1" ht="15" customHeight="1"/>
    <row r="1377" s="294" customFormat="1" ht="15" customHeight="1"/>
    <row r="1378" s="294" customFormat="1" ht="15" customHeight="1"/>
    <row r="1379" s="294" customFormat="1" ht="15" customHeight="1"/>
    <row r="1380" s="294" customFormat="1" ht="15" customHeight="1"/>
    <row r="1381" s="294" customFormat="1" ht="15" customHeight="1"/>
    <row r="1382" s="294" customFormat="1" ht="15" customHeight="1"/>
    <row r="1383" s="294" customFormat="1" ht="15" customHeight="1"/>
    <row r="1384" s="294" customFormat="1" ht="15" customHeight="1"/>
    <row r="1385" s="294" customFormat="1" ht="15" customHeight="1"/>
    <row r="1386" s="294" customFormat="1" ht="15" customHeight="1"/>
    <row r="1387" s="294" customFormat="1" ht="15" customHeight="1"/>
    <row r="1388" s="294" customFormat="1" ht="15" customHeight="1"/>
    <row r="1389" s="294" customFormat="1" ht="15" customHeight="1"/>
    <row r="1390" s="294" customFormat="1" ht="15" customHeight="1"/>
    <row r="1391" s="294" customFormat="1" ht="15" customHeight="1"/>
    <row r="1392" s="294" customFormat="1" ht="15" customHeight="1"/>
    <row r="1393" s="294" customFormat="1" ht="15" customHeight="1"/>
    <row r="1394" s="294" customFormat="1" ht="15" customHeight="1"/>
    <row r="1395" s="294" customFormat="1" ht="15" customHeight="1"/>
    <row r="1396" s="294" customFormat="1" ht="15" customHeight="1"/>
    <row r="1397" s="294" customFormat="1" ht="15" customHeight="1"/>
    <row r="1398" s="294" customFormat="1" ht="15" customHeight="1"/>
    <row r="1399" s="294" customFormat="1" ht="15" customHeight="1"/>
    <row r="1400" s="294" customFormat="1" ht="15" customHeight="1"/>
    <row r="1401" s="294" customFormat="1" ht="15" customHeight="1"/>
    <row r="1402" s="294" customFormat="1" ht="15" customHeight="1"/>
    <row r="1403" s="294" customFormat="1" ht="15" customHeight="1"/>
    <row r="1404" s="294" customFormat="1" ht="15" customHeight="1"/>
    <row r="1405" s="294" customFormat="1" ht="15" customHeight="1"/>
    <row r="1406" s="294" customFormat="1" ht="15" customHeight="1"/>
    <row r="1407" s="294" customFormat="1" ht="15" customHeight="1"/>
    <row r="1408" s="294" customFormat="1" ht="15" customHeight="1"/>
    <row r="1409" s="294" customFormat="1" ht="15" customHeight="1"/>
    <row r="1410" s="294" customFormat="1" ht="15" customHeight="1"/>
    <row r="1411" s="294" customFormat="1" ht="15" customHeight="1"/>
    <row r="1412" s="294" customFormat="1" ht="15" customHeight="1"/>
    <row r="1413" s="294" customFormat="1" ht="15" customHeight="1"/>
    <row r="1414" s="294" customFormat="1" ht="15" customHeight="1"/>
    <row r="1415" s="294" customFormat="1" ht="15" customHeight="1"/>
    <row r="1416" s="294" customFormat="1" ht="15" customHeight="1"/>
    <row r="1417" s="294" customFormat="1" ht="15" customHeight="1"/>
    <row r="1418" s="294" customFormat="1" ht="15" customHeight="1"/>
    <row r="1419" s="294" customFormat="1" ht="15" customHeight="1"/>
    <row r="1420" s="294" customFormat="1" ht="15" customHeight="1"/>
    <row r="1421" s="294" customFormat="1" ht="15" customHeight="1"/>
    <row r="1422" s="294" customFormat="1" ht="15" customHeight="1"/>
    <row r="1423" s="294" customFormat="1" ht="15" customHeight="1"/>
    <row r="1424" s="294" customFormat="1" ht="15" customHeight="1"/>
    <row r="1425" s="294" customFormat="1" ht="15" customHeight="1"/>
    <row r="1426" s="294" customFormat="1" ht="15" customHeight="1"/>
    <row r="1427" s="294" customFormat="1" ht="15" customHeight="1"/>
    <row r="1428" s="294" customFormat="1" ht="15" customHeight="1"/>
    <row r="1429" s="294" customFormat="1" ht="15" customHeight="1"/>
    <row r="1430" s="294" customFormat="1" ht="15" customHeight="1"/>
    <row r="1431" s="294" customFormat="1" ht="15" customHeight="1"/>
    <row r="1432" s="294" customFormat="1" ht="15" customHeight="1"/>
    <row r="1433" s="294" customFormat="1" ht="15" customHeight="1"/>
    <row r="1434" s="294" customFormat="1" ht="15" customHeight="1"/>
    <row r="1435" s="294" customFormat="1" ht="15" customHeight="1"/>
    <row r="1436" s="294" customFormat="1" ht="15" customHeight="1"/>
    <row r="1437" s="294" customFormat="1" ht="15" customHeight="1"/>
    <row r="1438" s="294" customFormat="1" ht="15" customHeight="1"/>
    <row r="1439" s="294" customFormat="1" ht="15" customHeight="1"/>
    <row r="1440" s="294" customFormat="1" ht="15" customHeight="1"/>
    <row r="1441" s="294" customFormat="1" ht="15" customHeight="1"/>
    <row r="1442" s="294" customFormat="1" ht="15" customHeight="1"/>
    <row r="1443" s="294" customFormat="1" ht="15" customHeight="1"/>
    <row r="1444" s="294" customFormat="1" ht="15" customHeight="1"/>
    <row r="1445" s="294" customFormat="1" ht="15" customHeight="1"/>
    <row r="1446" s="294" customFormat="1" ht="15" customHeight="1"/>
    <row r="1447" s="294" customFormat="1" ht="15" customHeight="1"/>
    <row r="1448" s="294" customFormat="1" ht="15" customHeight="1"/>
    <row r="1449" s="294" customFormat="1" ht="15" customHeight="1"/>
    <row r="1450" s="294" customFormat="1" ht="15" customHeight="1"/>
    <row r="1451" s="294" customFormat="1" ht="15" customHeight="1"/>
    <row r="1452" s="294" customFormat="1" ht="15" customHeight="1"/>
    <row r="1453" s="294" customFormat="1" ht="15" customHeight="1"/>
    <row r="1454" s="294" customFormat="1" ht="15" customHeight="1"/>
    <row r="1455" s="294" customFormat="1" ht="15" customHeight="1"/>
    <row r="1456" s="294" customFormat="1" ht="15" customHeight="1"/>
    <row r="1457" s="294" customFormat="1" ht="15" customHeight="1"/>
    <row r="1458" s="294" customFormat="1" ht="15" customHeight="1"/>
    <row r="1459" s="294" customFormat="1" ht="15" customHeight="1"/>
    <row r="1460" s="294" customFormat="1" ht="15" customHeight="1"/>
    <row r="1461" s="294" customFormat="1" ht="15" customHeight="1"/>
    <row r="1462" s="294" customFormat="1" ht="15" customHeight="1"/>
    <row r="1463" s="294" customFormat="1" ht="15" customHeight="1"/>
    <row r="1464" s="294" customFormat="1" ht="15" customHeight="1"/>
    <row r="1465" s="294" customFormat="1" ht="15" customHeight="1"/>
    <row r="1466" s="294" customFormat="1" ht="15" customHeight="1"/>
    <row r="1467" s="294" customFormat="1" ht="15" customHeight="1"/>
    <row r="1468" s="294" customFormat="1" ht="15" customHeight="1"/>
    <row r="1469" s="294" customFormat="1" ht="15" customHeight="1"/>
    <row r="1470" s="294" customFormat="1" ht="15" customHeight="1"/>
    <row r="1471" s="294" customFormat="1" ht="15" customHeight="1"/>
    <row r="1472" s="294" customFormat="1" ht="15" customHeight="1"/>
    <row r="1473" s="294" customFormat="1" ht="15" customHeight="1"/>
    <row r="1474" s="294" customFormat="1" ht="15" customHeight="1"/>
    <row r="1475" s="294" customFormat="1" ht="15" customHeight="1"/>
    <row r="1476" s="294" customFormat="1" ht="15" customHeight="1"/>
    <row r="1477" s="294" customFormat="1" ht="15" customHeight="1"/>
    <row r="1478" s="294" customFormat="1" ht="15" customHeight="1"/>
    <row r="1479" s="294" customFormat="1" ht="15" customHeight="1"/>
    <row r="1480" s="294" customFormat="1" ht="15" customHeight="1"/>
    <row r="1481" s="294" customFormat="1" ht="15" customHeight="1"/>
    <row r="1482" s="294" customFormat="1" ht="15" customHeight="1"/>
    <row r="1483" s="294" customFormat="1" ht="15" customHeight="1"/>
    <row r="1484" s="294" customFormat="1" ht="15" customHeight="1"/>
    <row r="1485" s="294" customFormat="1" ht="15" customHeight="1"/>
    <row r="1486" s="294" customFormat="1" ht="15" customHeight="1"/>
    <row r="1487" s="294" customFormat="1" ht="15" customHeight="1"/>
    <row r="1488" s="294" customFormat="1" ht="15" customHeight="1"/>
    <row r="1489" s="294" customFormat="1" ht="15" customHeight="1"/>
    <row r="1490" s="294" customFormat="1" ht="15" customHeight="1"/>
    <row r="1491" s="294" customFormat="1" ht="15" customHeight="1"/>
    <row r="1492" s="294" customFormat="1" ht="15" customHeight="1"/>
    <row r="1493" s="294" customFormat="1" ht="15" customHeight="1"/>
    <row r="1494" s="294" customFormat="1" ht="15" customHeight="1"/>
    <row r="1495" s="294" customFormat="1" ht="15" customHeight="1"/>
    <row r="1496" s="294" customFormat="1" ht="15" customHeight="1"/>
    <row r="1497" s="294" customFormat="1" ht="15" customHeight="1"/>
    <row r="1498" s="294" customFormat="1" ht="15" customHeight="1"/>
    <row r="1499" s="294" customFormat="1" ht="15" customHeight="1"/>
    <row r="1500" s="294" customFormat="1" ht="15" customHeight="1"/>
    <row r="1501" s="294" customFormat="1" ht="15" customHeight="1"/>
    <row r="1502" s="294" customFormat="1" ht="15" customHeight="1"/>
    <row r="1503" s="294" customFormat="1" ht="15" customHeight="1"/>
    <row r="1504" s="294" customFormat="1" ht="15" customHeight="1"/>
    <row r="1505" s="294" customFormat="1" ht="15" customHeight="1"/>
    <row r="1506" s="294" customFormat="1" ht="15" customHeight="1"/>
    <row r="1507" s="294" customFormat="1" ht="15" customHeight="1"/>
    <row r="1508" s="294" customFormat="1" ht="15" customHeight="1"/>
    <row r="1509" s="294" customFormat="1" ht="15" customHeight="1"/>
    <row r="1510" s="294" customFormat="1" ht="15" customHeight="1"/>
    <row r="1511" s="294" customFormat="1" ht="15" customHeight="1"/>
    <row r="1512" s="294" customFormat="1" ht="15" customHeight="1"/>
    <row r="1513" s="294" customFormat="1" ht="15" customHeight="1"/>
    <row r="1514" s="294" customFormat="1" ht="15" customHeight="1"/>
    <row r="1515" s="294" customFormat="1" ht="15" customHeight="1"/>
    <row r="1516" s="294" customFormat="1" ht="15" customHeight="1"/>
    <row r="1517" s="294" customFormat="1" ht="15" customHeight="1"/>
    <row r="1518" s="294" customFormat="1" ht="15" customHeight="1"/>
    <row r="1519" s="294" customFormat="1" ht="15" customHeight="1"/>
    <row r="1520" s="294" customFormat="1" ht="15" customHeight="1"/>
    <row r="1521" s="294" customFormat="1" ht="15" customHeight="1"/>
    <row r="1522" s="294" customFormat="1" ht="15" customHeight="1"/>
    <row r="1523" s="294" customFormat="1" ht="15" customHeight="1"/>
    <row r="1524" s="294" customFormat="1" ht="15" customHeight="1"/>
    <row r="1525" s="294" customFormat="1" ht="15" customHeight="1"/>
    <row r="1526" s="294" customFormat="1" ht="15" customHeight="1"/>
    <row r="1527" s="294" customFormat="1" ht="15" customHeight="1"/>
    <row r="1528" s="294" customFormat="1" ht="15" customHeight="1"/>
    <row r="1529" s="294" customFormat="1" ht="15" customHeight="1"/>
    <row r="1530" s="294" customFormat="1" ht="15" customHeight="1"/>
    <row r="1531" s="294" customFormat="1" ht="15" customHeight="1"/>
    <row r="1532" s="294" customFormat="1" ht="15" customHeight="1"/>
    <row r="1533" s="294" customFormat="1" ht="15" customHeight="1"/>
    <row r="1534" s="294" customFormat="1" ht="15" customHeight="1"/>
    <row r="1535" s="294" customFormat="1" ht="15" customHeight="1"/>
    <row r="1536" s="294" customFormat="1" ht="15" customHeight="1"/>
    <row r="1537" s="294" customFormat="1" ht="15" customHeight="1"/>
    <row r="1538" s="294" customFormat="1" ht="15" customHeight="1"/>
    <row r="1539" s="294" customFormat="1" ht="15" customHeight="1"/>
    <row r="1540" s="294" customFormat="1" ht="15" customHeight="1"/>
    <row r="1541" s="294" customFormat="1" ht="15" customHeight="1"/>
    <row r="1542" s="294" customFormat="1" ht="15" customHeight="1"/>
    <row r="1543" s="294" customFormat="1" ht="15" customHeight="1"/>
    <row r="1544" s="294" customFormat="1" ht="15" customHeight="1"/>
    <row r="1545" s="294" customFormat="1" ht="15" customHeight="1"/>
    <row r="1546" s="294" customFormat="1" ht="15" customHeight="1"/>
    <row r="1547" s="294" customFormat="1" ht="15" customHeight="1"/>
    <row r="1548" s="294" customFormat="1" ht="15" customHeight="1"/>
    <row r="1549" s="294" customFormat="1" ht="15" customHeight="1"/>
    <row r="1550" s="294" customFormat="1" ht="15" customHeight="1"/>
    <row r="1551" s="294" customFormat="1" ht="15" customHeight="1"/>
    <row r="1552" s="294" customFormat="1" ht="15" customHeight="1"/>
    <row r="1553" s="294" customFormat="1" ht="15" customHeight="1"/>
    <row r="1554" s="294" customFormat="1" ht="15" customHeight="1"/>
    <row r="1555" s="294" customFormat="1" ht="15" customHeight="1"/>
    <row r="1556" s="294" customFormat="1" ht="15" customHeight="1"/>
    <row r="1557" s="294" customFormat="1" ht="15" customHeight="1"/>
    <row r="1558" s="294" customFormat="1" ht="15" customHeight="1"/>
    <row r="1559" s="294" customFormat="1" ht="15" customHeight="1"/>
    <row r="1560" s="294" customFormat="1" ht="15" customHeight="1"/>
    <row r="1561" s="294" customFormat="1" ht="15" customHeight="1"/>
    <row r="1562" s="294" customFormat="1" ht="15" customHeight="1"/>
    <row r="1563" s="294" customFormat="1" ht="15" customHeight="1"/>
    <row r="1564" s="294" customFormat="1" ht="15" customHeight="1"/>
    <row r="1565" s="294" customFormat="1" ht="15" customHeight="1"/>
    <row r="1566" s="294" customFormat="1" ht="15" customHeight="1"/>
    <row r="1567" s="294" customFormat="1" ht="15" customHeight="1"/>
    <row r="1568" s="294" customFormat="1" ht="15" customHeight="1"/>
    <row r="1569" s="294" customFormat="1" ht="15" customHeight="1"/>
    <row r="1570" s="294" customFormat="1" ht="15" customHeight="1"/>
    <row r="1571" s="294" customFormat="1" ht="15" customHeight="1"/>
    <row r="1572" s="294" customFormat="1" ht="15" customHeight="1"/>
    <row r="1573" s="294" customFormat="1" ht="15" customHeight="1"/>
    <row r="1574" s="294" customFormat="1" ht="15" customHeight="1"/>
    <row r="1575" s="294" customFormat="1" ht="15" customHeight="1"/>
    <row r="1576" s="294" customFormat="1" ht="15" customHeight="1"/>
    <row r="1577" s="294" customFormat="1" ht="15" customHeight="1"/>
    <row r="1578" s="294" customFormat="1" ht="15" customHeight="1"/>
    <row r="1579" s="294" customFormat="1" ht="15" customHeight="1"/>
    <row r="1580" s="294" customFormat="1" ht="15" customHeight="1"/>
    <row r="1581" s="294" customFormat="1" ht="15" customHeight="1"/>
    <row r="1582" s="294" customFormat="1" ht="15" customHeight="1"/>
    <row r="1583" s="294" customFormat="1" ht="15" customHeight="1"/>
    <row r="1584" s="294" customFormat="1" ht="15" customHeight="1"/>
    <row r="1585" s="294" customFormat="1" ht="15" customHeight="1"/>
    <row r="1586" s="294" customFormat="1" ht="15" customHeight="1"/>
    <row r="1587" s="294" customFormat="1" ht="15" customHeight="1"/>
    <row r="1588" s="294" customFormat="1" ht="15" customHeight="1"/>
    <row r="1589" s="294" customFormat="1" ht="15" customHeight="1"/>
    <row r="1590" s="294" customFormat="1" ht="15" customHeight="1"/>
    <row r="1591" s="294" customFormat="1" ht="15" customHeight="1"/>
    <row r="1592" s="294" customFormat="1" ht="15" customHeight="1"/>
    <row r="1593" s="294" customFormat="1" ht="15" customHeight="1"/>
    <row r="1594" s="294" customFormat="1" ht="15" customHeight="1"/>
    <row r="1595" s="294" customFormat="1" ht="15" customHeight="1"/>
    <row r="1596" s="294" customFormat="1" ht="15" customHeight="1"/>
    <row r="1597" s="294" customFormat="1" ht="15" customHeight="1"/>
    <row r="1598" s="294" customFormat="1" ht="15" customHeight="1"/>
    <row r="1599" s="294" customFormat="1" ht="15" customHeight="1"/>
    <row r="1600" s="294" customFormat="1" ht="15" customHeight="1"/>
    <row r="1601" s="294" customFormat="1" ht="15" customHeight="1"/>
    <row r="1602" s="294" customFormat="1" ht="15" customHeight="1"/>
    <row r="1603" s="294" customFormat="1" ht="15" customHeight="1"/>
    <row r="1604" s="294" customFormat="1" ht="15" customHeight="1"/>
    <row r="1605" s="294" customFormat="1" ht="15" customHeight="1"/>
    <row r="1606" s="294" customFormat="1" ht="15" customHeight="1"/>
    <row r="1607" s="294" customFormat="1" ht="15" customHeight="1"/>
    <row r="1608" s="294" customFormat="1" ht="15" customHeight="1"/>
    <row r="1609" s="294" customFormat="1" ht="15" customHeight="1"/>
    <row r="1610" s="294" customFormat="1" ht="15" customHeight="1"/>
    <row r="1611" s="294" customFormat="1" ht="15" customHeight="1"/>
    <row r="1612" s="294" customFormat="1" ht="15" customHeight="1"/>
    <row r="1613" s="294" customFormat="1" ht="15" customHeight="1"/>
    <row r="1614" s="294" customFormat="1" ht="15" customHeight="1"/>
    <row r="1615" s="294" customFormat="1" ht="15" customHeight="1"/>
    <row r="1616" s="294" customFormat="1" ht="15" customHeight="1"/>
    <row r="1617" s="294" customFormat="1" ht="15" customHeight="1"/>
    <row r="1618" s="294" customFormat="1" ht="15" customHeight="1"/>
    <row r="1619" s="294" customFormat="1" ht="15" customHeight="1"/>
    <row r="1620" s="294" customFormat="1" ht="15" customHeight="1"/>
    <row r="1621" s="294" customFormat="1" ht="15" customHeight="1"/>
    <row r="1622" s="294" customFormat="1" ht="15" customHeight="1"/>
    <row r="1623" s="294" customFormat="1" ht="15" customHeight="1"/>
    <row r="1624" s="294" customFormat="1" ht="15" customHeight="1"/>
    <row r="1625" s="294" customFormat="1" ht="15" customHeight="1"/>
    <row r="1626" s="294" customFormat="1" ht="15" customHeight="1"/>
    <row r="1627" s="294" customFormat="1" ht="15" customHeight="1"/>
    <row r="1628" s="294" customFormat="1" ht="15" customHeight="1"/>
    <row r="1629" s="294" customFormat="1" ht="15" customHeight="1"/>
    <row r="1630" s="294" customFormat="1" ht="15" customHeight="1"/>
    <row r="1631" s="294" customFormat="1" ht="15" customHeight="1"/>
    <row r="1632" s="294" customFormat="1" ht="15" customHeight="1"/>
    <row r="1633" s="294" customFormat="1" ht="15" customHeight="1"/>
    <row r="1634" s="294" customFormat="1" ht="15" customHeight="1"/>
    <row r="1635" s="294" customFormat="1" ht="15" customHeight="1"/>
    <row r="1636" s="294" customFormat="1" ht="15" customHeight="1"/>
    <row r="1637" s="294" customFormat="1" ht="15" customHeight="1"/>
    <row r="1638" s="294" customFormat="1" ht="15" customHeight="1"/>
    <row r="1639" s="294" customFormat="1" ht="15" customHeight="1"/>
    <row r="1640" s="294" customFormat="1" ht="15" customHeight="1"/>
    <row r="1641" s="294" customFormat="1" ht="15" customHeight="1"/>
    <row r="1642" s="294" customFormat="1" ht="15" customHeight="1"/>
    <row r="1643" s="294" customFormat="1" ht="15" customHeight="1"/>
    <row r="1644" s="294" customFormat="1" ht="15" customHeight="1"/>
    <row r="1645" s="294" customFormat="1" ht="15" customHeight="1"/>
    <row r="1646" s="294" customFormat="1" ht="15" customHeight="1"/>
    <row r="1647" s="294" customFormat="1" ht="15" customHeight="1"/>
    <row r="1648" s="294" customFormat="1" ht="15" customHeight="1"/>
    <row r="1649" s="294" customFormat="1" ht="15" customHeight="1"/>
    <row r="1650" s="294" customFormat="1" ht="15" customHeight="1"/>
    <row r="1651" s="294" customFormat="1" ht="15" customHeight="1"/>
    <row r="1652" s="294" customFormat="1" ht="15" customHeight="1"/>
    <row r="1653" s="294" customFormat="1" ht="15" customHeight="1"/>
    <row r="1654" s="294" customFormat="1" ht="15" customHeight="1"/>
    <row r="1655" s="294" customFormat="1" ht="15" customHeight="1"/>
    <row r="1656" s="294" customFormat="1" ht="15" customHeight="1"/>
    <row r="1657" s="294" customFormat="1" ht="15" customHeight="1"/>
    <row r="1658" s="294" customFormat="1" ht="15" customHeight="1"/>
    <row r="1659" s="294" customFormat="1" ht="15" customHeight="1"/>
    <row r="1660" s="294" customFormat="1" ht="15" customHeight="1"/>
    <row r="1661" s="294" customFormat="1" ht="15" customHeight="1"/>
    <row r="1662" s="294" customFormat="1" ht="15" customHeight="1"/>
    <row r="1663" s="294" customFormat="1" ht="15" customHeight="1"/>
    <row r="1664" s="294" customFormat="1" ht="15" customHeight="1"/>
    <row r="1665" s="294" customFormat="1" ht="15" customHeight="1"/>
    <row r="1666" s="294" customFormat="1" ht="15" customHeight="1"/>
    <row r="1667" s="294" customFormat="1" ht="15" customHeight="1"/>
    <row r="1668" s="294" customFormat="1" ht="15" customHeight="1"/>
    <row r="1669" s="294" customFormat="1" ht="15" customHeight="1"/>
    <row r="1670" s="294" customFormat="1" ht="15" customHeight="1"/>
    <row r="1671" s="294" customFormat="1" ht="15" customHeight="1"/>
    <row r="1672" s="294" customFormat="1" ht="15" customHeight="1"/>
    <row r="1673" s="294" customFormat="1" ht="15" customHeight="1"/>
    <row r="1674" s="294" customFormat="1" ht="15" customHeight="1"/>
    <row r="1675" s="294" customFormat="1" ht="15" customHeight="1"/>
    <row r="1676" s="294" customFormat="1" ht="15" customHeight="1"/>
    <row r="1677" s="294" customFormat="1" ht="15" customHeight="1"/>
    <row r="1678" s="294" customFormat="1" ht="15" customHeight="1"/>
    <row r="1679" s="294" customFormat="1" ht="15" customHeight="1"/>
    <row r="1680" s="294" customFormat="1" ht="15" customHeight="1"/>
    <row r="1681" s="294" customFormat="1" ht="15" customHeight="1"/>
    <row r="1682" s="294" customFormat="1" ht="15" customHeight="1"/>
    <row r="1683" s="294" customFormat="1" ht="15" customHeight="1"/>
    <row r="1684" s="294" customFormat="1" ht="15" customHeight="1"/>
    <row r="1685" s="294" customFormat="1" ht="15" customHeight="1"/>
    <row r="1686" s="294" customFormat="1" ht="15" customHeight="1"/>
    <row r="1687" s="294" customFormat="1" ht="15" customHeight="1"/>
    <row r="1688" s="294" customFormat="1" ht="15" customHeight="1"/>
    <row r="1689" s="294" customFormat="1" ht="15" customHeight="1"/>
    <row r="1690" s="294" customFormat="1" ht="15" customHeight="1"/>
    <row r="1691" s="294" customFormat="1" ht="15" customHeight="1"/>
    <row r="1692" s="294" customFormat="1" ht="15" customHeight="1"/>
    <row r="1693" s="294" customFormat="1" ht="15" customHeight="1"/>
    <row r="1694" s="294" customFormat="1" ht="15" customHeight="1"/>
    <row r="1695" s="294" customFormat="1" ht="15" customHeight="1"/>
    <row r="1696" s="294" customFormat="1" ht="15" customHeight="1"/>
    <row r="1697" s="294" customFormat="1" ht="15" customHeight="1"/>
    <row r="1698" s="294" customFormat="1" ht="15" customHeight="1"/>
    <row r="1699" s="294" customFormat="1" ht="15" customHeight="1"/>
    <row r="1700" s="294" customFormat="1" ht="15" customHeight="1"/>
    <row r="1701" s="294" customFormat="1" ht="15" customHeight="1"/>
    <row r="1702" s="294" customFormat="1" ht="15" customHeight="1"/>
    <row r="1703" s="294" customFormat="1" ht="15" customHeight="1"/>
    <row r="1704" s="294" customFormat="1" ht="15" customHeight="1"/>
    <row r="1705" s="294" customFormat="1" ht="15" customHeight="1"/>
    <row r="1706" s="294" customFormat="1" ht="15" customHeight="1"/>
    <row r="1707" s="294" customFormat="1" ht="15" customHeight="1"/>
    <row r="1708" s="294" customFormat="1" ht="15" customHeight="1"/>
    <row r="1709" s="294" customFormat="1" ht="15" customHeight="1"/>
    <row r="1710" s="294" customFormat="1" ht="15" customHeight="1"/>
    <row r="1711" s="294" customFormat="1" ht="15" customHeight="1"/>
    <row r="1712" s="294" customFormat="1" ht="15" customHeight="1"/>
    <row r="1713" s="294" customFormat="1" ht="15" customHeight="1"/>
    <row r="1714" s="294" customFormat="1" ht="15" customHeight="1"/>
    <row r="1715" s="294" customFormat="1" ht="15" customHeight="1"/>
    <row r="1716" s="294" customFormat="1" ht="15" customHeight="1"/>
    <row r="1717" s="294" customFormat="1" ht="15" customHeight="1"/>
    <row r="1718" s="294" customFormat="1" ht="15" customHeight="1"/>
    <row r="1719" s="294" customFormat="1" ht="15" customHeight="1"/>
    <row r="1720" s="294" customFormat="1" ht="15" customHeight="1"/>
    <row r="1721" s="294" customFormat="1" ht="15" customHeight="1"/>
    <row r="1722" s="294" customFormat="1" ht="15" customHeight="1"/>
    <row r="1723" s="294" customFormat="1" ht="15" customHeight="1"/>
    <row r="1724" s="294" customFormat="1" ht="15" customHeight="1"/>
    <row r="1725" s="294" customFormat="1" ht="15" customHeight="1"/>
    <row r="1726" s="294" customFormat="1" ht="15" customHeight="1"/>
    <row r="1727" s="294" customFormat="1" ht="15" customHeight="1"/>
    <row r="1728" s="294" customFormat="1" ht="15" customHeight="1"/>
    <row r="1729" s="294" customFormat="1" ht="15" customHeight="1"/>
    <row r="1730" s="294" customFormat="1" ht="15" customHeight="1"/>
    <row r="1731" s="294" customFormat="1" ht="15" customHeight="1"/>
    <row r="1732" s="294" customFormat="1" ht="15" customHeight="1"/>
    <row r="1733" s="294" customFormat="1" ht="15" customHeight="1"/>
    <row r="1734" s="294" customFormat="1" ht="15" customHeight="1"/>
    <row r="1735" s="294" customFormat="1" ht="15" customHeight="1"/>
    <row r="1736" s="294" customFormat="1" ht="15" customHeight="1"/>
    <row r="1737" s="294" customFormat="1" ht="15" customHeight="1"/>
    <row r="1738" s="294" customFormat="1" ht="15" customHeight="1"/>
    <row r="1739" s="294" customFormat="1" ht="15" customHeight="1"/>
    <row r="1740" s="294" customFormat="1" ht="15" customHeight="1"/>
    <row r="1741" s="294" customFormat="1" ht="15" customHeight="1"/>
    <row r="1742" s="294" customFormat="1" ht="15" customHeight="1"/>
    <row r="1743" s="294" customFormat="1" ht="15" customHeight="1"/>
    <row r="1744" s="294" customFormat="1" ht="15" customHeight="1"/>
    <row r="1745" s="294" customFormat="1" ht="15" customHeight="1"/>
    <row r="1746" s="294" customFormat="1" ht="15" customHeight="1"/>
    <row r="1747" s="294" customFormat="1" ht="15" customHeight="1"/>
    <row r="1748" s="294" customFormat="1" ht="15" customHeight="1"/>
    <row r="1749" s="294" customFormat="1" ht="15" customHeight="1"/>
    <row r="1750" s="294" customFormat="1" ht="15" customHeight="1"/>
    <row r="1751" s="294" customFormat="1" ht="15" customHeight="1"/>
    <row r="1752" s="294" customFormat="1" ht="15" customHeight="1"/>
    <row r="1753" s="294" customFormat="1" ht="15" customHeight="1"/>
    <row r="1754" s="294" customFormat="1" ht="15" customHeight="1"/>
    <row r="1755" s="294" customFormat="1" ht="15" customHeight="1"/>
    <row r="1756" s="294" customFormat="1" ht="15" customHeight="1"/>
    <row r="1757" s="294" customFormat="1" ht="15" customHeight="1"/>
    <row r="1758" s="294" customFormat="1" ht="15" customHeight="1"/>
    <row r="1759" s="294" customFormat="1" ht="15" customHeight="1"/>
    <row r="1760" s="294" customFormat="1" ht="15" customHeight="1"/>
    <row r="1761" s="294" customFormat="1" ht="15" customHeight="1"/>
    <row r="1762" s="294" customFormat="1" ht="15" customHeight="1"/>
    <row r="1763" s="294" customFormat="1" ht="15" customHeight="1"/>
    <row r="1764" s="294" customFormat="1" ht="15" customHeight="1"/>
    <row r="1765" s="294" customFormat="1" ht="15" customHeight="1"/>
    <row r="1766" s="294" customFormat="1" ht="15" customHeight="1"/>
    <row r="1767" s="294" customFormat="1" ht="15" customHeight="1"/>
    <row r="1768" s="294" customFormat="1" ht="15" customHeight="1"/>
    <row r="1769" s="294" customFormat="1" ht="15" customHeight="1"/>
    <row r="1770" s="294" customFormat="1" ht="15" customHeight="1"/>
    <row r="1771" s="294" customFormat="1" ht="15" customHeight="1"/>
    <row r="1772" s="294" customFormat="1" ht="15" customHeight="1"/>
    <row r="1773" s="294" customFormat="1" ht="15" customHeight="1"/>
    <row r="1774" s="294" customFormat="1" ht="15" customHeight="1"/>
    <row r="1775" s="294" customFormat="1" ht="15" customHeight="1"/>
    <row r="1776" s="294" customFormat="1" ht="15" customHeight="1"/>
    <row r="1777" s="294" customFormat="1" ht="15" customHeight="1"/>
    <row r="1778" s="294" customFormat="1" ht="15" customHeight="1"/>
    <row r="1779" s="294" customFormat="1" ht="15" customHeight="1"/>
    <row r="1780" s="294" customFormat="1" ht="15" customHeight="1"/>
    <row r="1781" s="294" customFormat="1" ht="15" customHeight="1"/>
    <row r="1782" s="294" customFormat="1" ht="15" customHeight="1"/>
    <row r="1783" s="294" customFormat="1" ht="15" customHeight="1"/>
    <row r="1784" s="294" customFormat="1" ht="15" customHeight="1"/>
    <row r="1785" s="294" customFormat="1" ht="15" customHeight="1"/>
    <row r="1786" s="294" customFormat="1" ht="15" customHeight="1"/>
    <row r="1787" s="294" customFormat="1" ht="15" customHeight="1"/>
    <row r="1788" s="294" customFormat="1" ht="15" customHeight="1"/>
    <row r="1789" s="294" customFormat="1" ht="15" customHeight="1"/>
    <row r="1790" s="294" customFormat="1" ht="15" customHeight="1"/>
    <row r="1791" s="294" customFormat="1" ht="15" customHeight="1"/>
    <row r="1792" s="294" customFormat="1" ht="15" customHeight="1"/>
    <row r="1793" s="294" customFormat="1" ht="15" customHeight="1"/>
    <row r="1794" s="294" customFormat="1" ht="15" customHeight="1"/>
    <row r="1795" s="294" customFormat="1" ht="15" customHeight="1"/>
    <row r="1796" s="294" customFormat="1" ht="15" customHeight="1"/>
    <row r="1797" s="294" customFormat="1" ht="15" customHeight="1"/>
    <row r="1798" s="294" customFormat="1" ht="15" customHeight="1"/>
    <row r="1799" s="294" customFormat="1" ht="15" customHeight="1"/>
    <row r="1800" s="294" customFormat="1" ht="15" customHeight="1"/>
    <row r="1801" s="294" customFormat="1" ht="15" customHeight="1"/>
    <row r="1802" s="294" customFormat="1" ht="15" customHeight="1"/>
    <row r="1803" s="294" customFormat="1" ht="15" customHeight="1"/>
    <row r="1804" s="294" customFormat="1" ht="15" customHeight="1"/>
    <row r="1805" s="294" customFormat="1" ht="15" customHeight="1"/>
    <row r="1806" s="294" customFormat="1" ht="15" customHeight="1"/>
    <row r="1807" s="294" customFormat="1" ht="15" customHeight="1"/>
    <row r="1808" s="294" customFormat="1" ht="15" customHeight="1"/>
    <row r="1809" s="294" customFormat="1" ht="15" customHeight="1"/>
    <row r="1810" s="294" customFormat="1" ht="15" customHeight="1"/>
    <row r="1811" s="294" customFormat="1" ht="15" customHeight="1"/>
    <row r="1812" s="294" customFormat="1" ht="15" customHeight="1"/>
    <row r="1813" s="294" customFormat="1" ht="15" customHeight="1"/>
    <row r="1814" s="294" customFormat="1" ht="15" customHeight="1"/>
    <row r="1815" s="294" customFormat="1" ht="15" customHeight="1"/>
    <row r="1816" s="294" customFormat="1" ht="15" customHeight="1"/>
    <row r="1817" s="294" customFormat="1" ht="15" customHeight="1"/>
    <row r="1818" s="294" customFormat="1" ht="15" customHeight="1"/>
    <row r="1819" s="294" customFormat="1" ht="15" customHeight="1"/>
    <row r="1820" s="294" customFormat="1" ht="15" customHeight="1"/>
    <row r="1821" s="294" customFormat="1" ht="15" customHeight="1"/>
    <row r="1822" s="294" customFormat="1" ht="15" customHeight="1"/>
    <row r="1823" s="294" customFormat="1" ht="15" customHeight="1"/>
    <row r="1824" s="294" customFormat="1" ht="15" customHeight="1"/>
    <row r="1825" s="294" customFormat="1" ht="15" customHeight="1"/>
    <row r="1826" s="294" customFormat="1" ht="15" customHeight="1"/>
    <row r="1827" s="294" customFormat="1" ht="15" customHeight="1"/>
    <row r="1828" s="294" customFormat="1" ht="15" customHeight="1"/>
    <row r="1829" s="294" customFormat="1" ht="15" customHeight="1"/>
    <row r="1830" s="294" customFormat="1" ht="15" customHeight="1"/>
    <row r="1831" s="294" customFormat="1" ht="15" customHeight="1"/>
    <row r="1832" s="294" customFormat="1" ht="15" customHeight="1"/>
    <row r="1833" s="294" customFormat="1" ht="15" customHeight="1"/>
    <row r="1834" s="294" customFormat="1" ht="15" customHeight="1"/>
    <row r="1835" s="294" customFormat="1" ht="15" customHeight="1"/>
    <row r="1836" s="294" customFormat="1" ht="15" customHeight="1"/>
    <row r="1837" s="294" customFormat="1" ht="15" customHeight="1"/>
    <row r="1838" s="294" customFormat="1" ht="15" customHeight="1"/>
    <row r="1839" s="294" customFormat="1" ht="15" customHeight="1"/>
    <row r="1840" s="294" customFormat="1" ht="15" customHeight="1"/>
    <row r="1841" s="294" customFormat="1" ht="15" customHeight="1"/>
    <row r="1842" s="294" customFormat="1" ht="15" customHeight="1"/>
    <row r="1843" s="294" customFormat="1" ht="15" customHeight="1"/>
    <row r="1844" s="294" customFormat="1" ht="15" customHeight="1"/>
    <row r="1845" s="294" customFormat="1" ht="15" customHeight="1"/>
    <row r="1846" s="294" customFormat="1" ht="15" customHeight="1"/>
    <row r="1847" s="294" customFormat="1" ht="15" customHeight="1"/>
    <row r="1848" s="294" customFormat="1" ht="15" customHeight="1"/>
    <row r="1849" s="294" customFormat="1" ht="15" customHeight="1"/>
    <row r="1850" s="294" customFormat="1" ht="15" customHeight="1"/>
    <row r="1851" s="294" customFormat="1" ht="15" customHeight="1"/>
    <row r="1852" s="294" customFormat="1" ht="15" customHeight="1"/>
    <row r="1853" s="294" customFormat="1" ht="15" customHeight="1"/>
    <row r="1854" s="294" customFormat="1" ht="15" customHeight="1"/>
    <row r="1855" s="294" customFormat="1" ht="15" customHeight="1"/>
    <row r="1856" s="294" customFormat="1" ht="15" customHeight="1"/>
    <row r="1857" s="294" customFormat="1" ht="15" customHeight="1"/>
    <row r="1858" s="294" customFormat="1" ht="15" customHeight="1"/>
    <row r="1859" s="294" customFormat="1" ht="15" customHeight="1"/>
    <row r="1860" s="294" customFormat="1" ht="15" customHeight="1"/>
    <row r="1861" s="294" customFormat="1" ht="15" customHeight="1"/>
    <row r="1862" s="294" customFormat="1" ht="15" customHeight="1"/>
    <row r="1863" s="294" customFormat="1" ht="15" customHeight="1"/>
    <row r="1864" s="294" customFormat="1" ht="15" customHeight="1"/>
    <row r="1865" s="294" customFormat="1" ht="15" customHeight="1"/>
    <row r="1866" s="294" customFormat="1" ht="15" customHeight="1"/>
    <row r="1867" s="294" customFormat="1" ht="15" customHeight="1"/>
    <row r="1868" s="294" customFormat="1" ht="15" customHeight="1"/>
    <row r="1869" s="294" customFormat="1" ht="15" customHeight="1"/>
    <row r="1870" s="294" customFormat="1" ht="15" customHeight="1"/>
    <row r="1871" s="294" customFormat="1" ht="15" customHeight="1"/>
    <row r="1872" s="294" customFormat="1" ht="15" customHeight="1"/>
    <row r="1873" s="294" customFormat="1" ht="15" customHeight="1"/>
    <row r="1874" s="294" customFormat="1" ht="15" customHeight="1"/>
    <row r="1875" s="294" customFormat="1" ht="15" customHeight="1"/>
    <row r="1876" s="294" customFormat="1" ht="15" customHeight="1"/>
    <row r="1877" s="294" customFormat="1" ht="15" customHeight="1"/>
    <row r="1878" s="294" customFormat="1" ht="15" customHeight="1"/>
    <row r="1879" s="294" customFormat="1" ht="15" customHeight="1"/>
    <row r="1880" s="294" customFormat="1" ht="15" customHeight="1"/>
    <row r="1881" s="294" customFormat="1" ht="15" customHeight="1"/>
    <row r="1882" s="294" customFormat="1" ht="15" customHeight="1"/>
    <row r="1883" s="294" customFormat="1" ht="15" customHeight="1"/>
    <row r="1884" s="294" customFormat="1" ht="15" customHeight="1"/>
    <row r="1885" s="294" customFormat="1" ht="15" customHeight="1"/>
    <row r="1886" s="294" customFormat="1" ht="15" customHeight="1"/>
    <row r="1887" s="294" customFormat="1" ht="15" customHeight="1"/>
    <row r="1888" s="294" customFormat="1" ht="15" customHeight="1"/>
    <row r="1889" s="294" customFormat="1" ht="15" customHeight="1"/>
    <row r="1890" s="294" customFormat="1" ht="15" customHeight="1"/>
    <row r="1891" s="294" customFormat="1" ht="15" customHeight="1"/>
    <row r="1892" s="294" customFormat="1" ht="15" customHeight="1"/>
    <row r="1893" s="294" customFormat="1" ht="15" customHeight="1"/>
    <row r="1894" s="294" customFormat="1" ht="15" customHeight="1"/>
    <row r="1895" s="294" customFormat="1" ht="15" customHeight="1"/>
    <row r="1896" s="294" customFormat="1" ht="15" customHeight="1"/>
    <row r="1897" s="294" customFormat="1" ht="15" customHeight="1"/>
    <row r="1898" s="294" customFormat="1" ht="15" customHeight="1"/>
    <row r="1899" s="294" customFormat="1" ht="15" customHeight="1"/>
    <row r="1900" s="294" customFormat="1" ht="15" customHeight="1"/>
    <row r="1901" s="294" customFormat="1" ht="15" customHeight="1"/>
    <row r="1902" s="294" customFormat="1" ht="15" customHeight="1"/>
    <row r="1903" s="294" customFormat="1" ht="15" customHeight="1"/>
    <row r="1904" s="294" customFormat="1" ht="15" customHeight="1"/>
    <row r="1905" s="294" customFormat="1" ht="15" customHeight="1"/>
    <row r="1906" s="294" customFormat="1" ht="15" customHeight="1"/>
    <row r="1907" s="294" customFormat="1" ht="15" customHeight="1"/>
    <row r="1908" s="294" customFormat="1" ht="15" customHeight="1"/>
    <row r="1909" s="294" customFormat="1" ht="15" customHeight="1"/>
    <row r="1910" s="294" customFormat="1" ht="15" customHeight="1"/>
    <row r="1911" s="294" customFormat="1" ht="15" customHeight="1"/>
    <row r="1912" s="294" customFormat="1" ht="15" customHeight="1"/>
    <row r="1913" s="294" customFormat="1" ht="15" customHeight="1"/>
    <row r="1914" s="294" customFormat="1" ht="15" customHeight="1"/>
    <row r="1915" s="294" customFormat="1" ht="15" customHeight="1"/>
    <row r="1916" s="294" customFormat="1" ht="15" customHeight="1"/>
    <row r="1917" s="294" customFormat="1" ht="15" customHeight="1"/>
    <row r="1918" s="294" customFormat="1" ht="15" customHeight="1"/>
    <row r="1919" s="294" customFormat="1" ht="15" customHeight="1"/>
    <row r="1920" s="294" customFormat="1" ht="15" customHeight="1"/>
    <row r="1921" s="294" customFormat="1" ht="15" customHeight="1"/>
    <row r="1922" s="294" customFormat="1" ht="15" customHeight="1"/>
    <row r="1923" s="294" customFormat="1" ht="15" customHeight="1"/>
    <row r="1924" s="294" customFormat="1" ht="15" customHeight="1"/>
    <row r="1925" s="294" customFormat="1" ht="15" customHeight="1"/>
    <row r="1926" s="294" customFormat="1" ht="15" customHeight="1"/>
    <row r="1927" s="294" customFormat="1" ht="15" customHeight="1"/>
    <row r="1928" s="294" customFormat="1" ht="15" customHeight="1"/>
    <row r="1929" s="294" customFormat="1" ht="15" customHeight="1"/>
    <row r="1930" s="294" customFormat="1" ht="15" customHeight="1"/>
    <row r="1931" s="294" customFormat="1" ht="15" customHeight="1"/>
    <row r="1932" s="294" customFormat="1" ht="15" customHeight="1"/>
    <row r="1933" s="294" customFormat="1" ht="15" customHeight="1"/>
    <row r="1934" s="294" customFormat="1" ht="15" customHeight="1"/>
    <row r="1935" s="294" customFormat="1" ht="15" customHeight="1"/>
    <row r="1936" s="294" customFormat="1" ht="15" customHeight="1"/>
    <row r="1937" s="294" customFormat="1" ht="15" customHeight="1"/>
    <row r="1938" s="294" customFormat="1" ht="15" customHeight="1"/>
    <row r="1939" s="294" customFormat="1" ht="15" customHeight="1"/>
    <row r="1940" s="294" customFormat="1" ht="15" customHeight="1"/>
    <row r="1941" s="294" customFormat="1" ht="15" customHeight="1"/>
    <row r="1942" s="294" customFormat="1" ht="15" customHeight="1"/>
    <row r="1943" s="294" customFormat="1" ht="15" customHeight="1"/>
    <row r="1944" s="294" customFormat="1" ht="15" customHeight="1"/>
    <row r="1945" s="294" customFormat="1" ht="15" customHeight="1"/>
    <row r="1946" s="294" customFormat="1" ht="15" customHeight="1"/>
    <row r="1947" s="294" customFormat="1" ht="15" customHeight="1"/>
    <row r="1948" s="294" customFormat="1" ht="15" customHeight="1"/>
    <row r="1949" s="294" customFormat="1" ht="15" customHeight="1"/>
    <row r="1950" s="294" customFormat="1" ht="15" customHeight="1"/>
    <row r="1951" s="294" customFormat="1" ht="15" customHeight="1"/>
    <row r="1952" s="294" customFormat="1" ht="15" customHeight="1"/>
    <row r="1953" s="294" customFormat="1" ht="15" customHeight="1"/>
    <row r="1954" s="294" customFormat="1" ht="15" customHeight="1"/>
    <row r="1955" s="294" customFormat="1" ht="15" customHeight="1"/>
    <row r="1956" s="294" customFormat="1" ht="15" customHeight="1"/>
    <row r="1957" s="294" customFormat="1" ht="15" customHeight="1"/>
    <row r="1958" s="294" customFormat="1" ht="15" customHeight="1"/>
    <row r="1959" s="294" customFormat="1" ht="15" customHeight="1"/>
    <row r="1960" s="294" customFormat="1" ht="15" customHeight="1"/>
    <row r="1961" s="294" customFormat="1" ht="15" customHeight="1"/>
    <row r="1962" s="294" customFormat="1" ht="15" customHeight="1"/>
    <row r="1963" s="294" customFormat="1" ht="15" customHeight="1"/>
    <row r="1964" s="294" customFormat="1" ht="15" customHeight="1"/>
    <row r="1965" s="294" customFormat="1" ht="15" customHeight="1"/>
    <row r="1966" s="294" customFormat="1" ht="15" customHeight="1"/>
    <row r="1967" s="294" customFormat="1" ht="15" customHeight="1"/>
    <row r="1968" s="294" customFormat="1" ht="15" customHeight="1"/>
    <row r="1969" s="294" customFormat="1" ht="15" customHeight="1"/>
    <row r="1970" s="294" customFormat="1" ht="15" customHeight="1"/>
    <row r="1971" s="294" customFormat="1" ht="15" customHeight="1"/>
    <row r="1972" s="294" customFormat="1" ht="15" customHeight="1"/>
    <row r="1973" s="294" customFormat="1" ht="15" customHeight="1"/>
    <row r="1974" s="294" customFormat="1" ht="15" customHeight="1"/>
    <row r="1975" s="294" customFormat="1" ht="15" customHeight="1"/>
    <row r="1976" s="294" customFormat="1" ht="15" customHeight="1"/>
    <row r="1977" s="294" customFormat="1" ht="15" customHeight="1"/>
    <row r="1978" s="294" customFormat="1" ht="15" customHeight="1"/>
    <row r="1979" s="294" customFormat="1" ht="15" customHeight="1"/>
    <row r="1980" s="294" customFormat="1" ht="15" customHeight="1"/>
    <row r="1981" s="294" customFormat="1" ht="15" customHeight="1"/>
    <row r="1982" s="294" customFormat="1" ht="15" customHeight="1"/>
    <row r="1983" s="294" customFormat="1" ht="15" customHeight="1"/>
    <row r="1984" s="294" customFormat="1" ht="15" customHeight="1"/>
    <row r="1985" s="294" customFormat="1" ht="15" customHeight="1"/>
    <row r="1986" s="294" customFormat="1" ht="15" customHeight="1"/>
    <row r="1987" s="294" customFormat="1" ht="15" customHeight="1"/>
    <row r="1988" s="294" customFormat="1" ht="15" customHeight="1"/>
    <row r="1989" s="294" customFormat="1" ht="15" customHeight="1"/>
    <row r="1990" s="294" customFormat="1" ht="15" customHeight="1"/>
    <row r="1991" s="294" customFormat="1" ht="15" customHeight="1"/>
    <row r="1992" s="294" customFormat="1" ht="15" customHeight="1"/>
    <row r="1993" s="294" customFormat="1" ht="15" customHeight="1"/>
    <row r="1994" s="294" customFormat="1" ht="15" customHeight="1"/>
    <row r="1995" s="294" customFormat="1" ht="15" customHeight="1"/>
    <row r="1996" s="294" customFormat="1" ht="15" customHeight="1"/>
    <row r="1997" s="294" customFormat="1" ht="15" customHeight="1"/>
    <row r="1998" s="294" customFormat="1" ht="15" customHeight="1"/>
    <row r="1999" s="294" customFormat="1" ht="15" customHeight="1"/>
    <row r="2000" s="294" customFormat="1" ht="15" customHeight="1"/>
    <row r="2001" s="294" customFormat="1" ht="15" customHeight="1"/>
    <row r="2002" s="294" customFormat="1" ht="15" customHeight="1"/>
    <row r="2003" s="294" customFormat="1" ht="15" customHeight="1"/>
    <row r="2004" s="294" customFormat="1" ht="15" customHeight="1"/>
    <row r="2005" s="294" customFormat="1" ht="15" customHeight="1"/>
    <row r="2006" s="294" customFormat="1" ht="15" customHeight="1"/>
    <row r="2007" s="294" customFormat="1" ht="15" customHeight="1"/>
    <row r="2008" s="294" customFormat="1" ht="15" customHeight="1"/>
    <row r="2009" s="294" customFormat="1" ht="15" customHeight="1"/>
    <row r="2010" s="294" customFormat="1" ht="15" customHeight="1"/>
    <row r="2011" s="294" customFormat="1" ht="15" customHeight="1"/>
    <row r="2012" s="294" customFormat="1" ht="15" customHeight="1"/>
    <row r="2013" s="294" customFormat="1" ht="15" customHeight="1"/>
    <row r="2014" s="294" customFormat="1" ht="15" customHeight="1"/>
    <row r="2015" s="294" customFormat="1" ht="15" customHeight="1"/>
    <row r="2016" s="294" customFormat="1" ht="15" customHeight="1"/>
    <row r="2017" s="294" customFormat="1" ht="15" customHeight="1"/>
    <row r="2018" s="294" customFormat="1" ht="15" customHeight="1"/>
    <row r="2019" s="294" customFormat="1" ht="15" customHeight="1"/>
    <row r="2020" s="294" customFormat="1" ht="15" customHeight="1"/>
    <row r="2021" s="294" customFormat="1" ht="15" customHeight="1"/>
    <row r="2022" s="294" customFormat="1" ht="15" customHeight="1"/>
    <row r="2023" s="294" customFormat="1" ht="15" customHeight="1"/>
    <row r="2024" s="294" customFormat="1" ht="15" customHeight="1"/>
    <row r="2025" s="294" customFormat="1" ht="15" customHeight="1"/>
    <row r="2026" s="294" customFormat="1" ht="15" customHeight="1"/>
    <row r="2027" s="294" customFormat="1" ht="15" customHeight="1"/>
    <row r="2028" s="294" customFormat="1" ht="15" customHeight="1"/>
    <row r="2029" s="294" customFormat="1" ht="15" customHeight="1"/>
    <row r="2030" s="294" customFormat="1" ht="15" customHeight="1"/>
    <row r="2031" s="294" customFormat="1" ht="15" customHeight="1"/>
    <row r="2032" s="294" customFormat="1" ht="15" customHeight="1"/>
    <row r="2033" s="294" customFormat="1" ht="15" customHeight="1"/>
    <row r="2034" s="294" customFormat="1" ht="15" customHeight="1"/>
    <row r="2035" s="294" customFormat="1" ht="15" customHeight="1"/>
    <row r="2036" s="294" customFormat="1" ht="15" customHeight="1"/>
    <row r="2037" s="294" customFormat="1" ht="15" customHeight="1"/>
    <row r="2038" s="294" customFormat="1" ht="15" customHeight="1"/>
    <row r="2039" s="294" customFormat="1" ht="15" customHeight="1"/>
    <row r="2040" s="294" customFormat="1" ht="15" customHeight="1"/>
    <row r="2041" s="294" customFormat="1" ht="15" customHeight="1"/>
    <row r="2042" s="294" customFormat="1" ht="15" customHeight="1"/>
    <row r="2043" s="294" customFormat="1" ht="15" customHeight="1"/>
    <row r="2044" s="294" customFormat="1" ht="15" customHeight="1"/>
    <row r="2045" s="294" customFormat="1" ht="15" customHeight="1"/>
    <row r="2046" s="294" customFormat="1" ht="15" customHeight="1"/>
    <row r="2047" s="294" customFormat="1" ht="15" customHeight="1"/>
    <row r="2048" s="294" customFormat="1" ht="15" customHeight="1"/>
    <row r="2049" s="294" customFormat="1" ht="15" customHeight="1"/>
    <row r="2050" s="294" customFormat="1" ht="15" customHeight="1"/>
    <row r="2051" s="294" customFormat="1" ht="15" customHeight="1"/>
    <row r="2052" s="294" customFormat="1" ht="15" customHeight="1"/>
    <row r="2053" s="294" customFormat="1" ht="15" customHeight="1"/>
    <row r="2054" s="294" customFormat="1" ht="15" customHeight="1"/>
    <row r="2055" s="294" customFormat="1" ht="15" customHeight="1"/>
    <row r="2056" s="294" customFormat="1" ht="15" customHeight="1"/>
    <row r="2057" s="294" customFormat="1" ht="15" customHeight="1"/>
    <row r="2058" s="294" customFormat="1" ht="15" customHeight="1"/>
    <row r="2059" s="294" customFormat="1" ht="15" customHeight="1"/>
    <row r="2060" s="294" customFormat="1" ht="15" customHeight="1"/>
    <row r="2061" s="294" customFormat="1" ht="15" customHeight="1"/>
    <row r="2062" s="294" customFormat="1" ht="15" customHeight="1"/>
    <row r="2063" s="294" customFormat="1" ht="15" customHeight="1"/>
    <row r="2064" s="294" customFormat="1" ht="15" customHeight="1"/>
    <row r="2065" s="294" customFormat="1" ht="15" customHeight="1"/>
    <row r="2066" s="294" customFormat="1" ht="15" customHeight="1"/>
    <row r="2067" s="294" customFormat="1" ht="15" customHeight="1"/>
    <row r="2068" s="294" customFormat="1" ht="15" customHeight="1"/>
    <row r="2069" s="294" customFormat="1" ht="15" customHeight="1"/>
    <row r="2070" s="294" customFormat="1" ht="15" customHeight="1"/>
    <row r="2071" s="294" customFormat="1" ht="15" customHeight="1"/>
    <row r="2072" s="294" customFormat="1" ht="15" customHeight="1"/>
    <row r="2073" s="294" customFormat="1" ht="15" customHeight="1"/>
    <row r="2074" s="294" customFormat="1" ht="15" customHeight="1"/>
    <row r="2075" s="294" customFormat="1" ht="15" customHeight="1"/>
    <row r="2076" s="294" customFormat="1" ht="15" customHeight="1"/>
    <row r="2077" s="294" customFormat="1" ht="15" customHeight="1"/>
    <row r="2078" s="294" customFormat="1" ht="15" customHeight="1"/>
    <row r="2079" s="294" customFormat="1" ht="15" customHeight="1"/>
    <row r="2080" s="294" customFormat="1" ht="15" customHeight="1"/>
    <row r="2081" s="294" customFormat="1" ht="15" customHeight="1"/>
    <row r="2082" s="294" customFormat="1" ht="15" customHeight="1"/>
    <row r="2083" s="294" customFormat="1" ht="15" customHeight="1"/>
    <row r="2084" s="294" customFormat="1" ht="15" customHeight="1"/>
    <row r="2085" s="294" customFormat="1" ht="15" customHeight="1"/>
    <row r="2086" s="294" customFormat="1" ht="15" customHeight="1"/>
    <row r="2087" s="294" customFormat="1" ht="15" customHeight="1"/>
    <row r="2088" s="294" customFormat="1" ht="15" customHeight="1"/>
    <row r="2089" s="294" customFormat="1" ht="15" customHeight="1"/>
    <row r="2090" s="294" customFormat="1" ht="15" customHeight="1"/>
    <row r="2091" s="294" customFormat="1" ht="15" customHeight="1"/>
    <row r="2092" s="294" customFormat="1" ht="15" customHeight="1"/>
    <row r="2093" s="294" customFormat="1" ht="15" customHeight="1"/>
    <row r="2094" s="294" customFormat="1" ht="15" customHeight="1"/>
    <row r="2095" s="294" customFormat="1" ht="15" customHeight="1"/>
    <row r="2096" s="294" customFormat="1" ht="15" customHeight="1"/>
    <row r="2097" s="294" customFormat="1" ht="15" customHeight="1"/>
    <row r="2098" s="294" customFormat="1" ht="15" customHeight="1"/>
    <row r="2099" s="294" customFormat="1" ht="15" customHeight="1"/>
    <row r="2100" s="294" customFormat="1" ht="15" customHeight="1"/>
    <row r="2101" s="294" customFormat="1" ht="15" customHeight="1"/>
    <row r="2102" s="294" customFormat="1" ht="15" customHeight="1"/>
    <row r="2103" s="294" customFormat="1" ht="15" customHeight="1"/>
    <row r="2104" s="294" customFormat="1" ht="15" customHeight="1"/>
    <row r="2105" s="294" customFormat="1" ht="15" customHeight="1"/>
    <row r="2106" s="294" customFormat="1" ht="15" customHeight="1"/>
    <row r="2107" s="294" customFormat="1" ht="15" customHeight="1"/>
    <row r="2108" s="294" customFormat="1" ht="15" customHeight="1"/>
    <row r="2109" s="294" customFormat="1" ht="15" customHeight="1"/>
    <row r="2110" s="294" customFormat="1" ht="15" customHeight="1"/>
    <row r="2111" s="294" customFormat="1" ht="15" customHeight="1"/>
    <row r="2112" s="294" customFormat="1" ht="15" customHeight="1"/>
    <row r="2113" s="294" customFormat="1" ht="15" customHeight="1"/>
    <row r="2114" s="294" customFormat="1" ht="15" customHeight="1"/>
    <row r="2115" s="294" customFormat="1" ht="15" customHeight="1"/>
    <row r="2116" s="294" customFormat="1" ht="15" customHeight="1"/>
    <row r="2117" s="294" customFormat="1" ht="15" customHeight="1"/>
    <row r="2118" s="294" customFormat="1" ht="15" customHeight="1"/>
    <row r="2119" s="294" customFormat="1" ht="15" customHeight="1"/>
    <row r="2120" s="294" customFormat="1" ht="15" customHeight="1"/>
    <row r="2121" s="294" customFormat="1" ht="15" customHeight="1"/>
    <row r="2122" s="294" customFormat="1" ht="15" customHeight="1"/>
    <row r="2123" s="294" customFormat="1" ht="15" customHeight="1"/>
    <row r="2124" s="294" customFormat="1" ht="15" customHeight="1"/>
    <row r="2125" s="294" customFormat="1" ht="15" customHeight="1"/>
    <row r="2126" s="294" customFormat="1" ht="15" customHeight="1"/>
    <row r="2127" s="294" customFormat="1" ht="15" customHeight="1"/>
    <row r="2128" s="294" customFormat="1" ht="15" customHeight="1"/>
    <row r="2129" s="294" customFormat="1" ht="15" customHeight="1"/>
    <row r="2130" s="294" customFormat="1" ht="15" customHeight="1"/>
    <row r="2131" s="294" customFormat="1" ht="15" customHeight="1"/>
    <row r="2132" s="294" customFormat="1" ht="15" customHeight="1"/>
    <row r="2133" s="294" customFormat="1" ht="15" customHeight="1"/>
    <row r="2134" s="294" customFormat="1" ht="15" customHeight="1"/>
    <row r="2135" s="294" customFormat="1" ht="15" customHeight="1"/>
    <row r="2136" s="294" customFormat="1" ht="15" customHeight="1"/>
    <row r="2137" s="294" customFormat="1" ht="15" customHeight="1"/>
    <row r="2138" s="294" customFormat="1" ht="15" customHeight="1"/>
    <row r="2139" s="294" customFormat="1" ht="15" customHeight="1"/>
    <row r="2140" s="294" customFormat="1" ht="15" customHeight="1"/>
    <row r="2141" s="294" customFormat="1" ht="15" customHeight="1"/>
    <row r="2142" s="294" customFormat="1" ht="15" customHeight="1"/>
    <row r="2143" s="294" customFormat="1" ht="15" customHeight="1"/>
    <row r="2144" s="294" customFormat="1" ht="15" customHeight="1"/>
    <row r="2145" s="294" customFormat="1" ht="15" customHeight="1"/>
    <row r="2146" s="294" customFormat="1" ht="15" customHeight="1"/>
    <row r="2147" s="294" customFormat="1" ht="15" customHeight="1"/>
    <row r="2148" s="294" customFormat="1" ht="15" customHeight="1"/>
    <row r="2149" s="294" customFormat="1" ht="15" customHeight="1"/>
    <row r="2150" s="294" customFormat="1" ht="15" customHeight="1"/>
    <row r="2151" s="294" customFormat="1" ht="15" customHeight="1"/>
    <row r="2152" s="294" customFormat="1" ht="15" customHeight="1"/>
    <row r="2153" s="294" customFormat="1" ht="15" customHeight="1"/>
    <row r="2154" s="294" customFormat="1" ht="15" customHeight="1"/>
    <row r="2155" s="294" customFormat="1" ht="15" customHeight="1"/>
    <row r="2156" s="294" customFormat="1" ht="15" customHeight="1"/>
    <row r="2157" s="294" customFormat="1" ht="15" customHeight="1"/>
    <row r="2158" s="294" customFormat="1" ht="15" customHeight="1"/>
    <row r="2159" s="294" customFormat="1" ht="15" customHeight="1"/>
    <row r="2160" s="294" customFormat="1" ht="15" customHeight="1"/>
    <row r="2161" s="294" customFormat="1" ht="15" customHeight="1"/>
    <row r="2162" s="294" customFormat="1" ht="15" customHeight="1"/>
    <row r="2163" s="294" customFormat="1" ht="15" customHeight="1"/>
    <row r="2164" s="294" customFormat="1" ht="15" customHeight="1"/>
    <row r="2165" s="294" customFormat="1" ht="15" customHeight="1"/>
    <row r="2166" s="294" customFormat="1" ht="15" customHeight="1"/>
    <row r="2167" s="294" customFormat="1" ht="15" customHeight="1"/>
    <row r="2168" s="294" customFormat="1" ht="15" customHeight="1"/>
    <row r="2169" s="294" customFormat="1" ht="15" customHeight="1"/>
    <row r="2170" s="294" customFormat="1" ht="15" customHeight="1"/>
    <row r="2171" s="294" customFormat="1" ht="15" customHeight="1"/>
    <row r="2172" s="294" customFormat="1" ht="15" customHeight="1"/>
    <row r="2173" s="294" customFormat="1" ht="15" customHeight="1"/>
    <row r="2174" s="294" customFormat="1" ht="15" customHeight="1"/>
    <row r="2175" s="294" customFormat="1" ht="15" customHeight="1"/>
    <row r="2176" s="294" customFormat="1" ht="15" customHeight="1"/>
    <row r="2177" s="294" customFormat="1" ht="15" customHeight="1"/>
    <row r="2178" s="294" customFormat="1" ht="15" customHeight="1"/>
    <row r="2179" s="294" customFormat="1" ht="15" customHeight="1"/>
    <row r="2180" s="294" customFormat="1" ht="15" customHeight="1"/>
    <row r="2181" s="294" customFormat="1" ht="15" customHeight="1"/>
    <row r="2182" s="294" customFormat="1" ht="15" customHeight="1"/>
    <row r="2183" s="294" customFormat="1" ht="15" customHeight="1"/>
    <row r="2184" s="294" customFormat="1" ht="15" customHeight="1"/>
    <row r="2185" s="294" customFormat="1" ht="15" customHeight="1"/>
    <row r="2186" s="294" customFormat="1" ht="15" customHeight="1"/>
    <row r="2187" s="294" customFormat="1" ht="15" customHeight="1"/>
    <row r="2188" s="294" customFormat="1" ht="15" customHeight="1"/>
    <row r="2189" s="294" customFormat="1" ht="15" customHeight="1"/>
    <row r="2190" s="294" customFormat="1" ht="15" customHeight="1"/>
    <row r="2191" s="294" customFormat="1" ht="15" customHeight="1"/>
    <row r="2192" s="294" customFormat="1" ht="15" customHeight="1"/>
    <row r="2193" s="294" customFormat="1" ht="15" customHeight="1"/>
    <row r="2194" s="294" customFormat="1" ht="15" customHeight="1"/>
    <row r="2195" s="294" customFormat="1" ht="15" customHeight="1"/>
    <row r="2196" s="294" customFormat="1" ht="15" customHeight="1"/>
    <row r="2197" s="294" customFormat="1" ht="15" customHeight="1"/>
    <row r="2198" s="294" customFormat="1" ht="15" customHeight="1"/>
    <row r="2199" s="294" customFormat="1" ht="15" customHeight="1"/>
    <row r="2200" s="294" customFormat="1" ht="15" customHeight="1"/>
    <row r="2201" s="294" customFormat="1" ht="15" customHeight="1"/>
    <row r="2202" s="294" customFormat="1" ht="15" customHeight="1"/>
    <row r="2203" s="294" customFormat="1" ht="15" customHeight="1"/>
    <row r="2204" s="294" customFormat="1" ht="15" customHeight="1"/>
    <row r="2205" s="294" customFormat="1" ht="15" customHeight="1"/>
    <row r="2206" s="294" customFormat="1" ht="15" customHeight="1"/>
    <row r="2207" s="294" customFormat="1" ht="15" customHeight="1"/>
    <row r="2208" s="294" customFormat="1" ht="15" customHeight="1"/>
    <row r="2209" s="294" customFormat="1" ht="15" customHeight="1"/>
    <row r="2210" s="294" customFormat="1" ht="15" customHeight="1"/>
    <row r="2211" s="294" customFormat="1" ht="15" customHeight="1"/>
    <row r="2212" s="294" customFormat="1" ht="15" customHeight="1"/>
    <row r="2213" s="294" customFormat="1" ht="15" customHeight="1"/>
    <row r="2214" s="294" customFormat="1" ht="15" customHeight="1"/>
    <row r="2215" s="294" customFormat="1" ht="15" customHeight="1"/>
    <row r="2216" s="294" customFormat="1" ht="15" customHeight="1"/>
    <row r="2217" s="294" customFormat="1" ht="15" customHeight="1"/>
    <row r="2218" s="294" customFormat="1" ht="15" customHeight="1"/>
    <row r="2219" s="294" customFormat="1" ht="15" customHeight="1"/>
    <row r="2220" s="294" customFormat="1" ht="15" customHeight="1"/>
    <row r="2221" s="294" customFormat="1" ht="15" customHeight="1"/>
    <row r="2222" s="294" customFormat="1" ht="15" customHeight="1"/>
    <row r="2223" s="294" customFormat="1" ht="15" customHeight="1"/>
    <row r="2224" s="294" customFormat="1" ht="15" customHeight="1"/>
    <row r="2225" s="294" customFormat="1" ht="15" customHeight="1"/>
    <row r="2226" s="294" customFormat="1" ht="15" customHeight="1"/>
    <row r="2227" s="294" customFormat="1" ht="15" customHeight="1"/>
    <row r="2228" s="294" customFormat="1" ht="15" customHeight="1"/>
    <row r="2229" s="294" customFormat="1" ht="15" customHeight="1"/>
    <row r="2230" s="294" customFormat="1" ht="15" customHeight="1"/>
    <row r="2231" s="294" customFormat="1" ht="15" customHeight="1"/>
    <row r="2232" s="294" customFormat="1" ht="15" customHeight="1"/>
    <row r="2233" s="294" customFormat="1" ht="15" customHeight="1"/>
    <row r="2234" s="294" customFormat="1" ht="15" customHeight="1"/>
    <row r="2235" s="294" customFormat="1" ht="15" customHeight="1"/>
    <row r="2236" s="294" customFormat="1" ht="15" customHeight="1"/>
    <row r="2237" s="294" customFormat="1" ht="15" customHeight="1"/>
    <row r="2238" s="294" customFormat="1" ht="15" customHeight="1"/>
    <row r="2239" s="294" customFormat="1" ht="15" customHeight="1"/>
    <row r="2240" s="294" customFormat="1" ht="15" customHeight="1"/>
    <row r="2241" s="294" customFormat="1" ht="15" customHeight="1"/>
    <row r="2242" s="294" customFormat="1" ht="15" customHeight="1"/>
    <row r="2243" s="294" customFormat="1" ht="15" customHeight="1"/>
    <row r="2244" s="294" customFormat="1" ht="15" customHeight="1"/>
    <row r="2245" s="294" customFormat="1" ht="15" customHeight="1"/>
    <row r="2246" s="294" customFormat="1" ht="15" customHeight="1"/>
    <row r="2247" s="294" customFormat="1" ht="15" customHeight="1"/>
    <row r="2248" s="294" customFormat="1" ht="15" customHeight="1"/>
    <row r="2249" s="294" customFormat="1" ht="15" customHeight="1"/>
    <row r="2250" s="294" customFormat="1" ht="15" customHeight="1"/>
    <row r="2251" s="294" customFormat="1" ht="15" customHeight="1"/>
    <row r="2252" s="294" customFormat="1" ht="15" customHeight="1"/>
    <row r="2253" s="294" customFormat="1" ht="15" customHeight="1"/>
    <row r="2254" s="294" customFormat="1" ht="15" customHeight="1"/>
    <row r="2255" s="294" customFormat="1" ht="15" customHeight="1"/>
    <row r="2256" s="294" customFormat="1" ht="15" customHeight="1"/>
    <row r="2257" s="294" customFormat="1" ht="15" customHeight="1"/>
    <row r="2258" s="294" customFormat="1" ht="15" customHeight="1"/>
    <row r="2259" s="294" customFormat="1" ht="15" customHeight="1"/>
    <row r="2260" s="294" customFormat="1" ht="15" customHeight="1"/>
    <row r="2261" s="294" customFormat="1" ht="15" customHeight="1"/>
    <row r="2262" s="294" customFormat="1" ht="15" customHeight="1"/>
    <row r="2263" s="294" customFormat="1" ht="15" customHeight="1"/>
    <row r="2264" s="294" customFormat="1" ht="15" customHeight="1"/>
    <row r="2265" s="294" customFormat="1" ht="15" customHeight="1"/>
    <row r="2266" s="294" customFormat="1" ht="15" customHeight="1"/>
    <row r="2267" s="294" customFormat="1" ht="15" customHeight="1"/>
    <row r="2268" s="294" customFormat="1" ht="15" customHeight="1"/>
    <row r="2269" s="294" customFormat="1" ht="15" customHeight="1"/>
    <row r="2270" s="294" customFormat="1" ht="15" customHeight="1"/>
    <row r="2271" s="294" customFormat="1" ht="15" customHeight="1"/>
    <row r="2272" s="294" customFormat="1" ht="15" customHeight="1"/>
    <row r="2273" s="294" customFormat="1" ht="15" customHeight="1"/>
    <row r="2274" s="294" customFormat="1" ht="15" customHeight="1"/>
    <row r="2275" s="294" customFormat="1" ht="15" customHeight="1"/>
    <row r="2276" s="294" customFormat="1" ht="15" customHeight="1"/>
    <row r="2277" s="294" customFormat="1" ht="15" customHeight="1"/>
    <row r="2278" s="294" customFormat="1" ht="15" customHeight="1"/>
    <row r="2279" s="294" customFormat="1" ht="15" customHeight="1"/>
    <row r="2280" s="294" customFormat="1" ht="15" customHeight="1"/>
    <row r="2281" s="294" customFormat="1" ht="15" customHeight="1"/>
    <row r="2282" s="294" customFormat="1" ht="15" customHeight="1"/>
    <row r="2283" s="294" customFormat="1" ht="15" customHeight="1"/>
    <row r="2284" s="294" customFormat="1" ht="15" customHeight="1"/>
    <row r="2285" s="294" customFormat="1" ht="15" customHeight="1"/>
    <row r="2286" s="294" customFormat="1" ht="15" customHeight="1"/>
    <row r="2287" s="294" customFormat="1" ht="15" customHeight="1"/>
    <row r="2288" s="294" customFormat="1" ht="15" customHeight="1"/>
    <row r="2289" s="294" customFormat="1" ht="15" customHeight="1"/>
    <row r="2290" s="294" customFormat="1" ht="15" customHeight="1"/>
    <row r="2291" s="294" customFormat="1" ht="15" customHeight="1"/>
    <row r="2292" s="294" customFormat="1" ht="15" customHeight="1"/>
    <row r="2293" s="294" customFormat="1" ht="15" customHeight="1"/>
    <row r="2294" s="294" customFormat="1" ht="15" customHeight="1"/>
    <row r="2295" s="294" customFormat="1" ht="15" customHeight="1"/>
    <row r="2296" s="294" customFormat="1" ht="15" customHeight="1"/>
    <row r="2297" s="294" customFormat="1" ht="15" customHeight="1"/>
    <row r="2298" s="294" customFormat="1" ht="15" customHeight="1"/>
    <row r="2299" s="294" customFormat="1" ht="15" customHeight="1"/>
    <row r="2300" s="294" customFormat="1" ht="15" customHeight="1"/>
    <row r="2301" s="294" customFormat="1" ht="15" customHeight="1"/>
    <row r="2302" s="294" customFormat="1" ht="15" customHeight="1"/>
    <row r="2303" s="294" customFormat="1" ht="15" customHeight="1"/>
    <row r="2304" s="294" customFormat="1" ht="15" customHeight="1"/>
    <row r="2305" s="294" customFormat="1" ht="15" customHeight="1"/>
    <row r="2306" s="294" customFormat="1" ht="15" customHeight="1"/>
    <row r="2307" s="294" customFormat="1" ht="15" customHeight="1"/>
    <row r="2308" s="294" customFormat="1" ht="15" customHeight="1"/>
    <row r="2309" s="294" customFormat="1" ht="15" customHeight="1"/>
    <row r="2310" s="294" customFormat="1" ht="15" customHeight="1"/>
    <row r="2311" s="294" customFormat="1" ht="15" customHeight="1"/>
    <row r="2312" s="294" customFormat="1" ht="15" customHeight="1"/>
    <row r="2313" s="294" customFormat="1" ht="15" customHeight="1"/>
    <row r="2314" s="294" customFormat="1" ht="15" customHeight="1"/>
    <row r="2315" s="294" customFormat="1" ht="15" customHeight="1"/>
    <row r="2316" s="294" customFormat="1" ht="15" customHeight="1"/>
    <row r="2317" s="294" customFormat="1" ht="15" customHeight="1"/>
    <row r="2318" s="294" customFormat="1" ht="15" customHeight="1"/>
    <row r="2319" s="294" customFormat="1" ht="15" customHeight="1"/>
    <row r="2320" s="294" customFormat="1" ht="15" customHeight="1"/>
    <row r="2321" s="294" customFormat="1" ht="15" customHeight="1"/>
    <row r="2322" s="294" customFormat="1" ht="15" customHeight="1"/>
    <row r="2323" s="294" customFormat="1" ht="15" customHeight="1"/>
    <row r="2324" s="294" customFormat="1" ht="15" customHeight="1"/>
    <row r="2325" s="294" customFormat="1" ht="15" customHeight="1"/>
    <row r="2326" s="294" customFormat="1" ht="15" customHeight="1"/>
    <row r="2327" s="294" customFormat="1" ht="15" customHeight="1"/>
    <row r="2328" s="294" customFormat="1" ht="15" customHeight="1"/>
    <row r="2329" s="294" customFormat="1" ht="15" customHeight="1"/>
    <row r="2330" s="294" customFormat="1" ht="15" customHeight="1"/>
    <row r="2331" s="294" customFormat="1" ht="15" customHeight="1"/>
    <row r="2332" s="294" customFormat="1" ht="15" customHeight="1"/>
    <row r="2333" s="294" customFormat="1" ht="15" customHeight="1"/>
    <row r="2334" s="294" customFormat="1" ht="15" customHeight="1"/>
    <row r="2335" s="294" customFormat="1" ht="15" customHeight="1"/>
    <row r="2336" s="294" customFormat="1" ht="15" customHeight="1"/>
    <row r="2337" s="294" customFormat="1" ht="15" customHeight="1"/>
    <row r="2338" s="294" customFormat="1" ht="15" customHeight="1"/>
    <row r="2339" s="294" customFormat="1" ht="15" customHeight="1"/>
    <row r="2340" s="294" customFormat="1" ht="15" customHeight="1"/>
    <row r="2341" s="294" customFormat="1" ht="15" customHeight="1"/>
    <row r="2342" s="294" customFormat="1" ht="15" customHeight="1"/>
    <row r="2343" s="294" customFormat="1" ht="15" customHeight="1"/>
    <row r="2344" s="294" customFormat="1" ht="15" customHeight="1"/>
    <row r="2345" s="294" customFormat="1" ht="15" customHeight="1"/>
    <row r="2346" s="294" customFormat="1" ht="15" customHeight="1"/>
    <row r="2347" s="294" customFormat="1" ht="15" customHeight="1"/>
    <row r="2348" s="294" customFormat="1" ht="15" customHeight="1"/>
    <row r="2349" s="294" customFormat="1" ht="15" customHeight="1"/>
    <row r="2350" s="294" customFormat="1" ht="15" customHeight="1"/>
    <row r="2351" s="294" customFormat="1" ht="15" customHeight="1"/>
    <row r="2352" s="294" customFormat="1" ht="15" customHeight="1"/>
    <row r="2353" s="294" customFormat="1" ht="15" customHeight="1"/>
    <row r="2354" s="294" customFormat="1" ht="15" customHeight="1"/>
    <row r="2355" s="294" customFormat="1" ht="15" customHeight="1"/>
    <row r="2356" s="294" customFormat="1" ht="15" customHeight="1"/>
    <row r="2357" s="294" customFormat="1" ht="15" customHeight="1"/>
    <row r="2358" s="294" customFormat="1" ht="15" customHeight="1"/>
    <row r="2359" s="294" customFormat="1" ht="15" customHeight="1"/>
    <row r="2360" s="294" customFormat="1" ht="15" customHeight="1"/>
    <row r="2361" s="294" customFormat="1" ht="15" customHeight="1"/>
    <row r="2362" s="294" customFormat="1" ht="15" customHeight="1"/>
    <row r="2363" s="294" customFormat="1" ht="15" customHeight="1"/>
    <row r="2364" s="294" customFormat="1" ht="15" customHeight="1"/>
    <row r="2365" s="294" customFormat="1" ht="15" customHeight="1"/>
    <row r="2366" s="294" customFormat="1" ht="15" customHeight="1"/>
    <row r="2367" s="294" customFormat="1" ht="15" customHeight="1"/>
    <row r="2368" s="294" customFormat="1" ht="15" customHeight="1"/>
    <row r="2369" s="294" customFormat="1" ht="15" customHeight="1"/>
    <row r="2370" s="294" customFormat="1" ht="15" customHeight="1"/>
    <row r="2371" s="294" customFormat="1" ht="15" customHeight="1"/>
    <row r="2372" s="294" customFormat="1" ht="15" customHeight="1"/>
    <row r="2373" s="294" customFormat="1" ht="15" customHeight="1"/>
    <row r="2374" s="294" customFormat="1" ht="15" customHeight="1"/>
    <row r="2375" s="294" customFormat="1" ht="15" customHeight="1"/>
    <row r="2376" s="294" customFormat="1" ht="15" customHeight="1"/>
    <row r="2377" s="294" customFormat="1" ht="15" customHeight="1"/>
    <row r="2378" s="294" customFormat="1" ht="15" customHeight="1"/>
    <row r="2379" s="294" customFormat="1" ht="15" customHeight="1"/>
    <row r="2380" s="294" customFormat="1" ht="15" customHeight="1"/>
    <row r="2381" s="294" customFormat="1" ht="15" customHeight="1"/>
    <row r="2382" s="294" customFormat="1" ht="15" customHeight="1"/>
    <row r="2383" s="294" customFormat="1" ht="15" customHeight="1"/>
    <row r="2384" s="294" customFormat="1" ht="15" customHeight="1"/>
    <row r="2385" s="294" customFormat="1" ht="15" customHeight="1"/>
    <row r="2386" s="294" customFormat="1" ht="15" customHeight="1"/>
    <row r="2387" s="294" customFormat="1" ht="15" customHeight="1"/>
    <row r="2388" s="294" customFormat="1" ht="15" customHeight="1"/>
    <row r="2389" s="294" customFormat="1" ht="15" customHeight="1"/>
    <row r="2390" s="294" customFormat="1" ht="15" customHeight="1"/>
    <row r="2391" s="294" customFormat="1" ht="15" customHeight="1"/>
    <row r="2392" s="294" customFormat="1" ht="15" customHeight="1"/>
    <row r="2393" s="294" customFormat="1" ht="15" customHeight="1"/>
    <row r="2394" s="294" customFormat="1" ht="15" customHeight="1"/>
    <row r="2395" s="294" customFormat="1" ht="15" customHeight="1"/>
    <row r="2396" s="294" customFormat="1" ht="15" customHeight="1"/>
    <row r="2397" s="294" customFormat="1" ht="15" customHeight="1"/>
    <row r="2398" s="294" customFormat="1" ht="15" customHeight="1"/>
    <row r="2399" s="294" customFormat="1" ht="15" customHeight="1"/>
    <row r="2400" s="294" customFormat="1" ht="15" customHeight="1"/>
    <row r="2401" s="294" customFormat="1" ht="15" customHeight="1"/>
    <row r="2402" s="294" customFormat="1" ht="15" customHeight="1"/>
    <row r="2403" s="294" customFormat="1" ht="15" customHeight="1"/>
    <row r="2404" s="294" customFormat="1" ht="15" customHeight="1"/>
    <row r="2405" s="294" customFormat="1" ht="15" customHeight="1"/>
    <row r="2406" s="294" customFormat="1" ht="15" customHeight="1"/>
    <row r="2407" s="294" customFormat="1" ht="15" customHeight="1"/>
    <row r="2408" s="294" customFormat="1" ht="15" customHeight="1"/>
    <row r="2409" s="294" customFormat="1" ht="15" customHeight="1"/>
    <row r="2410" s="294" customFormat="1" ht="15" customHeight="1"/>
    <row r="2411" s="294" customFormat="1" ht="15" customHeight="1"/>
    <row r="2412" s="294" customFormat="1" ht="15" customHeight="1"/>
    <row r="2413" s="294" customFormat="1" ht="15" customHeight="1"/>
    <row r="2414" s="294" customFormat="1" ht="15" customHeight="1"/>
    <row r="2415" s="294" customFormat="1" ht="15" customHeight="1"/>
    <row r="2416" s="294" customFormat="1" ht="15" customHeight="1"/>
    <row r="2417" s="294" customFormat="1" ht="15" customHeight="1"/>
    <row r="2418" s="294" customFormat="1" ht="15" customHeight="1"/>
    <row r="2419" s="294" customFormat="1" ht="15" customHeight="1"/>
    <row r="2420" s="294" customFormat="1" ht="15" customHeight="1"/>
    <row r="2421" s="294" customFormat="1" ht="15" customHeight="1"/>
    <row r="2422" s="294" customFormat="1" ht="15" customHeight="1"/>
    <row r="2423" s="294" customFormat="1" ht="15" customHeight="1"/>
    <row r="2424" s="294" customFormat="1" ht="15" customHeight="1"/>
    <row r="2425" s="294" customFormat="1" ht="15" customHeight="1"/>
    <row r="2426" s="294" customFormat="1" ht="15" customHeight="1"/>
    <row r="2427" s="294" customFormat="1" ht="15" customHeight="1"/>
    <row r="2428" s="294" customFormat="1" ht="15" customHeight="1"/>
    <row r="2429" s="294" customFormat="1" ht="15" customHeight="1"/>
    <row r="2430" s="294" customFormat="1" ht="15" customHeight="1"/>
    <row r="2431" s="294" customFormat="1" ht="15" customHeight="1"/>
    <row r="2432" s="294" customFormat="1" ht="15" customHeight="1"/>
    <row r="2433" s="294" customFormat="1" ht="15" customHeight="1"/>
    <row r="2434" s="294" customFormat="1" ht="15" customHeight="1"/>
    <row r="2435" s="294" customFormat="1" ht="15" customHeight="1"/>
    <row r="2436" s="294" customFormat="1" ht="15" customHeight="1"/>
    <row r="2437" s="294" customFormat="1" ht="15" customHeight="1"/>
    <row r="2438" s="294" customFormat="1" ht="15" customHeight="1"/>
    <row r="2439" s="294" customFormat="1" ht="15" customHeight="1"/>
    <row r="2440" s="294" customFormat="1" ht="15" customHeight="1"/>
    <row r="2441" s="294" customFormat="1" ht="15" customHeight="1"/>
    <row r="2442" s="294" customFormat="1" ht="15" customHeight="1"/>
    <row r="2443" s="294" customFormat="1" ht="15" customHeight="1"/>
    <row r="2444" s="294" customFormat="1" ht="15" customHeight="1"/>
    <row r="2445" s="294" customFormat="1" ht="15" customHeight="1"/>
    <row r="2446" s="294" customFormat="1" ht="15" customHeight="1"/>
    <row r="2447" s="294" customFormat="1" ht="15" customHeight="1"/>
    <row r="2448" s="294" customFormat="1" ht="15" customHeight="1"/>
    <row r="2449" s="294" customFormat="1" ht="15" customHeight="1"/>
    <row r="2450" s="294" customFormat="1" ht="15" customHeight="1"/>
    <row r="2451" s="294" customFormat="1" ht="15" customHeight="1"/>
    <row r="2452" s="294" customFormat="1" ht="15" customHeight="1"/>
    <row r="2453" s="294" customFormat="1" ht="15" customHeight="1"/>
    <row r="2454" s="294" customFormat="1" ht="15" customHeight="1"/>
    <row r="2455" s="294" customFormat="1" ht="15" customHeight="1"/>
    <row r="2456" s="294" customFormat="1" ht="15" customHeight="1"/>
    <row r="2457" s="294" customFormat="1" ht="15" customHeight="1"/>
    <row r="2458" s="294" customFormat="1" ht="15" customHeight="1"/>
    <row r="2459" s="294" customFormat="1" ht="15" customHeight="1"/>
    <row r="2460" s="294" customFormat="1" ht="15" customHeight="1"/>
    <row r="2461" s="294" customFormat="1" ht="15" customHeight="1"/>
    <row r="2462" s="294" customFormat="1" ht="15" customHeight="1"/>
    <row r="2463" s="294" customFormat="1" ht="15" customHeight="1"/>
    <row r="2464" s="294" customFormat="1" ht="15" customHeight="1"/>
    <row r="2465" s="294" customFormat="1" ht="15" customHeight="1"/>
    <row r="2466" s="294" customFormat="1" ht="15" customHeight="1"/>
    <row r="2467" s="294" customFormat="1" ht="15" customHeight="1"/>
    <row r="2468" s="294" customFormat="1" ht="15" customHeight="1"/>
    <row r="2469" s="294" customFormat="1" ht="15" customHeight="1"/>
    <row r="2470" s="294" customFormat="1" ht="15" customHeight="1"/>
    <row r="2471" s="294" customFormat="1" ht="15" customHeight="1"/>
    <row r="2472" s="294" customFormat="1" ht="15" customHeight="1"/>
    <row r="2473" s="294" customFormat="1" ht="15" customHeight="1"/>
    <row r="2474" s="294" customFormat="1" ht="15" customHeight="1"/>
    <row r="2475" s="294" customFormat="1" ht="15" customHeight="1"/>
    <row r="2476" s="294" customFormat="1" ht="15" customHeight="1"/>
    <row r="2477" s="294" customFormat="1" ht="15" customHeight="1"/>
    <row r="2478" s="294" customFormat="1" ht="15" customHeight="1"/>
    <row r="2479" s="294" customFormat="1" ht="15" customHeight="1"/>
    <row r="2480" s="294" customFormat="1" ht="15" customHeight="1"/>
    <row r="2481" s="294" customFormat="1" ht="15" customHeight="1"/>
    <row r="2482" s="294" customFormat="1" ht="15" customHeight="1"/>
    <row r="2483" s="294" customFormat="1" ht="15" customHeight="1"/>
    <row r="2484" s="294" customFormat="1" ht="15" customHeight="1"/>
    <row r="2485" s="294" customFormat="1" ht="15" customHeight="1"/>
    <row r="2486" s="294" customFormat="1" ht="15" customHeight="1"/>
    <row r="2487" s="294" customFormat="1" ht="15" customHeight="1"/>
    <row r="2488" s="294" customFormat="1" ht="15" customHeight="1"/>
    <row r="2489" s="294" customFormat="1" ht="15" customHeight="1"/>
    <row r="2490" s="294" customFormat="1" ht="15" customHeight="1"/>
    <row r="2491" s="294" customFormat="1" ht="15" customHeight="1"/>
    <row r="2492" s="294" customFormat="1" ht="15" customHeight="1"/>
    <row r="2493" s="294" customFormat="1" ht="15" customHeight="1"/>
    <row r="2494" s="294" customFormat="1" ht="15" customHeight="1"/>
    <row r="2495" s="294" customFormat="1" ht="15" customHeight="1"/>
    <row r="2496" s="294" customFormat="1" ht="15" customHeight="1"/>
    <row r="2497" s="294" customFormat="1" ht="15" customHeight="1"/>
    <row r="2498" s="294" customFormat="1" ht="15" customHeight="1"/>
    <row r="2499" s="294" customFormat="1" ht="15" customHeight="1"/>
    <row r="2500" s="294" customFormat="1" ht="15" customHeight="1"/>
    <row r="2501" s="294" customFormat="1" ht="15" customHeight="1"/>
    <row r="2502" s="294" customFormat="1" ht="15" customHeight="1"/>
    <row r="2503" s="294" customFormat="1" ht="15" customHeight="1"/>
    <row r="2504" s="294" customFormat="1" ht="15" customHeight="1"/>
    <row r="2505" s="294" customFormat="1" ht="15" customHeight="1"/>
    <row r="2506" s="294" customFormat="1" ht="15" customHeight="1"/>
    <row r="2507" s="294" customFormat="1" ht="15" customHeight="1"/>
  </sheetData>
  <mergeCells count="2">
    <mergeCell ref="A87:G87"/>
    <mergeCell ref="AE6:AM6"/>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496B0"/>
  </sheetPr>
  <dimension ref="A1:Y1345"/>
  <sheetViews>
    <sheetView topLeftCell="E13" zoomScale="90" zoomScaleNormal="90" workbookViewId="0">
      <selection activeCell="K10" sqref="K10"/>
    </sheetView>
  </sheetViews>
  <sheetFormatPr baseColWidth="10" defaultColWidth="14.5" defaultRowHeight="15" customHeight="1"/>
  <cols>
    <col min="1" max="1" width="6.5" customWidth="1"/>
    <col min="2" max="2" width="7.83203125" style="200" customWidth="1"/>
    <col min="3" max="3" width="18.33203125" customWidth="1"/>
    <col min="4" max="4" width="32.6640625" customWidth="1"/>
    <col min="5" max="5" width="20.83203125" customWidth="1"/>
    <col min="6" max="6" width="29.83203125" style="479" customWidth="1"/>
    <col min="7" max="7" width="38" customWidth="1"/>
    <col min="8" max="8" width="37" customWidth="1"/>
    <col min="9" max="9" width="18.6640625" customWidth="1"/>
    <col min="10" max="10" width="21.83203125" customWidth="1"/>
    <col min="11" max="11" width="22.83203125" customWidth="1"/>
    <col min="12" max="12" width="23" customWidth="1"/>
    <col min="13" max="13" width="22.83203125" customWidth="1"/>
    <col min="14" max="14" width="23.33203125" customWidth="1"/>
    <col min="15" max="15" width="24" customWidth="1"/>
    <col min="16" max="16" width="20.6640625" customWidth="1"/>
    <col min="17" max="17" width="18" customWidth="1"/>
    <col min="18" max="18" width="17" customWidth="1"/>
    <col min="19" max="19" width="17.6640625" customWidth="1"/>
    <col min="20" max="20" width="22.83203125" customWidth="1"/>
    <col min="21" max="25" width="14.1640625" customWidth="1"/>
  </cols>
  <sheetData>
    <row r="1" spans="1:25">
      <c r="A1" s="372"/>
      <c r="B1" s="372"/>
      <c r="C1" s="372"/>
      <c r="D1" s="372"/>
      <c r="E1" s="373"/>
      <c r="F1" s="374"/>
      <c r="G1" s="372"/>
      <c r="H1" s="375"/>
      <c r="I1" s="375"/>
      <c r="J1" s="375"/>
      <c r="K1" s="372"/>
      <c r="L1" s="372"/>
      <c r="M1" s="372"/>
      <c r="N1" s="372"/>
      <c r="O1" s="372"/>
      <c r="P1" s="372"/>
      <c r="Q1" s="372"/>
      <c r="R1" s="372"/>
      <c r="S1" s="372"/>
      <c r="T1" s="372"/>
      <c r="U1" s="372"/>
      <c r="V1" s="372"/>
      <c r="W1" s="372"/>
      <c r="X1" s="372"/>
      <c r="Y1" s="372"/>
    </row>
    <row r="2" spans="1:25" ht="18">
      <c r="A2" s="192" t="str">
        <f>+'[10]PROY. VENTA OTROS SERV'!A2</f>
        <v>Nombre de la ESE</v>
      </c>
      <c r="B2" s="372"/>
      <c r="C2" s="372"/>
      <c r="D2" s="372"/>
      <c r="E2" s="373"/>
      <c r="F2" s="374"/>
      <c r="G2" s="372"/>
      <c r="H2" s="375"/>
      <c r="I2" s="375"/>
      <c r="J2" s="375"/>
      <c r="K2" s="372"/>
      <c r="L2" s="372"/>
      <c r="M2" s="372"/>
      <c r="N2" s="372"/>
      <c r="O2" s="372"/>
      <c r="P2" s="372"/>
      <c r="Q2" s="372"/>
      <c r="R2" s="372"/>
      <c r="S2" s="372"/>
      <c r="T2" s="372"/>
      <c r="U2" s="372"/>
      <c r="V2" s="372"/>
      <c r="W2" s="372"/>
      <c r="X2" s="372"/>
      <c r="Y2" s="372"/>
    </row>
    <row r="3" spans="1:25" ht="18">
      <c r="A3" s="192" t="str">
        <f>+'[10]PROY. VENTA OTROS SERV'!A3</f>
        <v>NIT</v>
      </c>
      <c r="B3" s="372"/>
      <c r="C3" s="372"/>
      <c r="D3" s="372"/>
      <c r="E3" s="373"/>
      <c r="F3" s="374"/>
      <c r="G3" s="372"/>
      <c r="H3" s="375"/>
      <c r="I3" s="375"/>
      <c r="J3" s="375"/>
      <c r="K3" s="372"/>
      <c r="L3" s="372"/>
      <c r="M3" s="372"/>
      <c r="N3" s="372"/>
      <c r="O3" s="372"/>
      <c r="P3" s="372"/>
      <c r="Q3" s="372"/>
      <c r="R3" s="372"/>
      <c r="S3" s="372"/>
      <c r="T3" s="372"/>
      <c r="U3" s="372"/>
      <c r="V3" s="372"/>
      <c r="W3" s="372"/>
      <c r="X3" s="372"/>
      <c r="Y3" s="372"/>
    </row>
    <row r="4" spans="1:25" ht="18">
      <c r="A4" s="192" t="s">
        <v>455</v>
      </c>
      <c r="B4" s="372"/>
      <c r="C4" s="372"/>
      <c r="D4" s="372"/>
      <c r="E4" s="373"/>
      <c r="F4" s="374"/>
      <c r="G4" s="372"/>
      <c r="H4" s="375"/>
      <c r="I4" s="375"/>
      <c r="J4" s="375"/>
      <c r="K4" s="372"/>
      <c r="L4" s="372"/>
      <c r="M4" s="372"/>
      <c r="N4" s="372"/>
      <c r="O4" s="372"/>
      <c r="P4" s="372"/>
      <c r="Q4" s="372"/>
      <c r="R4" s="372"/>
      <c r="S4" s="372"/>
      <c r="T4" s="372"/>
      <c r="U4" s="372"/>
      <c r="V4" s="372"/>
      <c r="W4" s="372"/>
      <c r="X4" s="372"/>
      <c r="Y4" s="372"/>
    </row>
    <row r="5" spans="1:25">
      <c r="A5" s="372"/>
      <c r="B5" s="372"/>
      <c r="C5" s="372"/>
      <c r="D5" s="372"/>
      <c r="E5" s="373"/>
      <c r="F5" s="374"/>
      <c r="G5" s="372"/>
      <c r="H5" s="375"/>
      <c r="I5" s="375"/>
      <c r="J5" s="375"/>
      <c r="K5" s="372"/>
      <c r="L5" s="372"/>
      <c r="M5" s="372"/>
      <c r="N5" s="372"/>
      <c r="O5" s="372"/>
      <c r="P5" s="372"/>
      <c r="Q5" s="372"/>
      <c r="R5" s="372"/>
      <c r="S5" s="372"/>
      <c r="T5" s="372"/>
      <c r="U5" s="372"/>
      <c r="V5" s="372"/>
      <c r="W5" s="372"/>
      <c r="X5" s="372"/>
      <c r="Y5" s="372"/>
    </row>
    <row r="6" spans="1:25">
      <c r="A6" s="372"/>
      <c r="B6" s="372"/>
      <c r="C6" s="372"/>
      <c r="D6" s="372"/>
      <c r="E6" s="373"/>
      <c r="F6" s="374"/>
      <c r="G6" s="372"/>
      <c r="H6" s="375"/>
      <c r="I6" s="375"/>
      <c r="J6" s="375"/>
      <c r="K6" s="372"/>
      <c r="L6" s="372"/>
      <c r="M6" s="372"/>
      <c r="N6" s="372"/>
      <c r="O6" s="372"/>
      <c r="P6" s="372"/>
      <c r="Q6" s="372"/>
      <c r="R6" s="372"/>
      <c r="S6" s="372"/>
      <c r="T6" s="372"/>
      <c r="U6" s="372"/>
      <c r="V6" s="372"/>
      <c r="W6" s="372"/>
      <c r="X6" s="372"/>
      <c r="Y6" s="372"/>
    </row>
    <row r="7" spans="1:25" ht="16" thickBot="1">
      <c r="A7" s="372"/>
      <c r="B7" s="372"/>
      <c r="C7" s="372"/>
      <c r="D7" s="372"/>
      <c r="E7" s="373"/>
      <c r="F7" s="374"/>
      <c r="G7" s="372"/>
      <c r="H7" s="375"/>
      <c r="I7" s="375"/>
      <c r="J7" s="375"/>
      <c r="K7" s="372"/>
      <c r="L7" s="372"/>
      <c r="M7" s="372"/>
      <c r="N7" s="372"/>
      <c r="O7" s="372"/>
      <c r="P7" s="372"/>
      <c r="Q7" s="372"/>
      <c r="R7" s="372"/>
      <c r="S7" s="372"/>
      <c r="T7" s="372"/>
      <c r="U7" s="372"/>
      <c r="V7" s="372"/>
      <c r="W7" s="372"/>
      <c r="X7" s="372"/>
      <c r="Y7" s="372"/>
    </row>
    <row r="8" spans="1:25" ht="16" thickBot="1">
      <c r="A8" s="695" t="s">
        <v>313</v>
      </c>
      <c r="B8" s="696"/>
      <c r="C8" s="696"/>
      <c r="D8" s="696"/>
      <c r="E8" s="696"/>
      <c r="F8" s="696"/>
      <c r="G8" s="696"/>
      <c r="H8" s="696"/>
      <c r="I8" s="696"/>
      <c r="J8" s="697"/>
      <c r="K8" s="690">
        <v>0.04</v>
      </c>
      <c r="L8" s="1405">
        <v>0.04</v>
      </c>
      <c r="M8" s="1406"/>
      <c r="N8" s="1406"/>
      <c r="O8" s="1406"/>
      <c r="P8" s="1406"/>
      <c r="Q8" s="1406"/>
      <c r="R8" s="1406"/>
      <c r="S8" s="1406"/>
      <c r="T8" s="1407"/>
      <c r="U8" s="372"/>
      <c r="V8" s="372"/>
      <c r="W8" s="372"/>
      <c r="X8" s="372"/>
      <c r="Y8" s="372"/>
    </row>
    <row r="9" spans="1:25" ht="31" thickBot="1">
      <c r="A9" s="376" t="s">
        <v>282</v>
      </c>
      <c r="B9" s="376" t="s">
        <v>282</v>
      </c>
      <c r="C9" s="377" t="s">
        <v>314</v>
      </c>
      <c r="D9" s="378" t="s">
        <v>315</v>
      </c>
      <c r="E9" s="378" t="s">
        <v>316</v>
      </c>
      <c r="F9" s="378" t="s">
        <v>317</v>
      </c>
      <c r="G9" s="378" t="s">
        <v>318</v>
      </c>
      <c r="H9" s="379" t="s">
        <v>285</v>
      </c>
      <c r="I9" s="379" t="s">
        <v>319</v>
      </c>
      <c r="J9" s="698" t="s">
        <v>2080</v>
      </c>
      <c r="K9" s="689">
        <v>2023</v>
      </c>
      <c r="L9" s="688">
        <v>2024</v>
      </c>
      <c r="M9" s="688">
        <v>2025</v>
      </c>
      <c r="N9" s="688">
        <v>2026</v>
      </c>
      <c r="O9" s="688">
        <v>2027</v>
      </c>
      <c r="P9" s="688">
        <v>2028</v>
      </c>
      <c r="Q9" s="688">
        <v>2029</v>
      </c>
      <c r="R9" s="688">
        <v>2030</v>
      </c>
      <c r="S9" s="688">
        <v>2031</v>
      </c>
      <c r="T9" s="691">
        <v>2032</v>
      </c>
      <c r="U9" s="372"/>
      <c r="V9" s="372"/>
      <c r="W9" s="372"/>
      <c r="X9" s="372"/>
      <c r="Y9" s="372"/>
    </row>
    <row r="10" spans="1:25" ht="64">
      <c r="A10" s="380">
        <v>1</v>
      </c>
      <c r="B10" s="381" t="s">
        <v>921</v>
      </c>
      <c r="C10" s="382" t="s">
        <v>321</v>
      </c>
      <c r="D10" s="383" t="s">
        <v>922</v>
      </c>
      <c r="E10" s="384" t="s">
        <v>923</v>
      </c>
      <c r="F10" s="385" t="s">
        <v>924</v>
      </c>
      <c r="G10" s="386" t="s">
        <v>925</v>
      </c>
      <c r="H10" s="387" t="s">
        <v>926</v>
      </c>
      <c r="I10" s="388">
        <v>1600000</v>
      </c>
      <c r="J10" s="389">
        <f>I10*12</f>
        <v>19200000</v>
      </c>
      <c r="K10" s="389">
        <f>(J10*$K$8)+J10</f>
        <v>19968000</v>
      </c>
      <c r="L10" s="389">
        <f>(K10*$L$8)+K10</f>
        <v>20766720</v>
      </c>
      <c r="M10" s="389">
        <f t="shared" ref="M10:T10" si="0">(L10*$L$8)+L10</f>
        <v>21597388.800000001</v>
      </c>
      <c r="N10" s="389">
        <f t="shared" si="0"/>
        <v>22461284.352000002</v>
      </c>
      <c r="O10" s="389">
        <f t="shared" si="0"/>
        <v>23359735.72608</v>
      </c>
      <c r="P10" s="389">
        <f t="shared" si="0"/>
        <v>24294125.1551232</v>
      </c>
      <c r="Q10" s="389">
        <f t="shared" si="0"/>
        <v>25265890.161328129</v>
      </c>
      <c r="R10" s="389">
        <f t="shared" si="0"/>
        <v>26276525.767781254</v>
      </c>
      <c r="S10" s="389">
        <f t="shared" si="0"/>
        <v>27327586.798492502</v>
      </c>
      <c r="T10" s="692">
        <f t="shared" si="0"/>
        <v>28420690.270432204</v>
      </c>
      <c r="U10" s="372"/>
      <c r="V10" s="372"/>
      <c r="W10" s="372"/>
      <c r="X10" s="372"/>
      <c r="Y10" s="372"/>
    </row>
    <row r="11" spans="1:25" ht="64">
      <c r="A11" s="390">
        <v>2</v>
      </c>
      <c r="B11" s="391" t="s">
        <v>927</v>
      </c>
      <c r="C11" s="382" t="s">
        <v>321</v>
      </c>
      <c r="D11" s="383" t="s">
        <v>922</v>
      </c>
      <c r="E11" s="392" t="s">
        <v>923</v>
      </c>
      <c r="F11" s="385" t="s">
        <v>928</v>
      </c>
      <c r="G11" s="386" t="s">
        <v>925</v>
      </c>
      <c r="H11" s="387" t="s">
        <v>926</v>
      </c>
      <c r="I11" s="388">
        <v>1600000</v>
      </c>
      <c r="J11" s="389">
        <f t="shared" ref="J11:J74" si="1">I11*12</f>
        <v>19200000</v>
      </c>
      <c r="K11" s="389">
        <f t="shared" ref="K11:K25" si="2">(J11*$K$8)+J11</f>
        <v>19968000</v>
      </c>
      <c r="L11" s="389">
        <f>(K11*$L$8)+K11</f>
        <v>20766720</v>
      </c>
      <c r="M11" s="389">
        <f t="shared" ref="M11:T26" si="3">(L11*$L$8)+L11</f>
        <v>21597388.800000001</v>
      </c>
      <c r="N11" s="389">
        <f t="shared" si="3"/>
        <v>22461284.352000002</v>
      </c>
      <c r="O11" s="389">
        <f t="shared" si="3"/>
        <v>23359735.72608</v>
      </c>
      <c r="P11" s="389">
        <f t="shared" si="3"/>
        <v>24294125.1551232</v>
      </c>
      <c r="Q11" s="389">
        <f t="shared" si="3"/>
        <v>25265890.161328129</v>
      </c>
      <c r="R11" s="389">
        <f t="shared" si="3"/>
        <v>26276525.767781254</v>
      </c>
      <c r="S11" s="389">
        <f t="shared" si="3"/>
        <v>27327586.798492502</v>
      </c>
      <c r="T11" s="692">
        <f t="shared" si="3"/>
        <v>28420690.270432204</v>
      </c>
      <c r="U11" s="372"/>
      <c r="V11" s="372"/>
      <c r="W11" s="372"/>
      <c r="X11" s="372"/>
      <c r="Y11" s="372"/>
    </row>
    <row r="12" spans="1:25" ht="64">
      <c r="A12" s="390">
        <v>3</v>
      </c>
      <c r="B12" s="391" t="s">
        <v>929</v>
      </c>
      <c r="C12" s="382" t="s">
        <v>321</v>
      </c>
      <c r="D12" s="383" t="s">
        <v>922</v>
      </c>
      <c r="E12" s="392" t="s">
        <v>923</v>
      </c>
      <c r="F12" s="385" t="s">
        <v>930</v>
      </c>
      <c r="G12" s="386" t="s">
        <v>925</v>
      </c>
      <c r="H12" s="387" t="s">
        <v>926</v>
      </c>
      <c r="I12" s="388">
        <v>1600000</v>
      </c>
      <c r="J12" s="389">
        <f t="shared" si="1"/>
        <v>19200000</v>
      </c>
      <c r="K12" s="389">
        <f t="shared" si="2"/>
        <v>19968000</v>
      </c>
      <c r="L12" s="389">
        <f t="shared" ref="L12:L75" si="4">(K12*$L$8)+K12</f>
        <v>20766720</v>
      </c>
      <c r="M12" s="389">
        <f t="shared" si="3"/>
        <v>21597388.800000001</v>
      </c>
      <c r="N12" s="389">
        <f t="shared" si="3"/>
        <v>22461284.352000002</v>
      </c>
      <c r="O12" s="389">
        <f t="shared" si="3"/>
        <v>23359735.72608</v>
      </c>
      <c r="P12" s="389">
        <f t="shared" si="3"/>
        <v>24294125.1551232</v>
      </c>
      <c r="Q12" s="389">
        <f t="shared" si="3"/>
        <v>25265890.161328129</v>
      </c>
      <c r="R12" s="389">
        <f t="shared" si="3"/>
        <v>26276525.767781254</v>
      </c>
      <c r="S12" s="389">
        <f t="shared" si="3"/>
        <v>27327586.798492502</v>
      </c>
      <c r="T12" s="692">
        <f t="shared" si="3"/>
        <v>28420690.270432204</v>
      </c>
      <c r="U12" s="372"/>
      <c r="V12" s="372"/>
      <c r="W12" s="372"/>
      <c r="X12" s="372"/>
      <c r="Y12" s="372"/>
    </row>
    <row r="13" spans="1:25" ht="64">
      <c r="A13" s="390">
        <v>4</v>
      </c>
      <c r="B13" s="391" t="s">
        <v>931</v>
      </c>
      <c r="C13" s="382" t="s">
        <v>321</v>
      </c>
      <c r="D13" s="383" t="s">
        <v>922</v>
      </c>
      <c r="E13" s="392" t="s">
        <v>923</v>
      </c>
      <c r="F13" s="385" t="s">
        <v>932</v>
      </c>
      <c r="G13" s="386" t="s">
        <v>925</v>
      </c>
      <c r="H13" s="387" t="s">
        <v>926</v>
      </c>
      <c r="I13" s="388">
        <v>1600000</v>
      </c>
      <c r="J13" s="389">
        <f t="shared" si="1"/>
        <v>19200000</v>
      </c>
      <c r="K13" s="389">
        <f t="shared" si="2"/>
        <v>19968000</v>
      </c>
      <c r="L13" s="389">
        <f t="shared" si="4"/>
        <v>20766720</v>
      </c>
      <c r="M13" s="389">
        <f t="shared" si="3"/>
        <v>21597388.800000001</v>
      </c>
      <c r="N13" s="389">
        <f t="shared" si="3"/>
        <v>22461284.352000002</v>
      </c>
      <c r="O13" s="389">
        <f t="shared" si="3"/>
        <v>23359735.72608</v>
      </c>
      <c r="P13" s="389">
        <f t="shared" si="3"/>
        <v>24294125.1551232</v>
      </c>
      <c r="Q13" s="389">
        <f t="shared" si="3"/>
        <v>25265890.161328129</v>
      </c>
      <c r="R13" s="389">
        <f t="shared" si="3"/>
        <v>26276525.767781254</v>
      </c>
      <c r="S13" s="389">
        <f t="shared" si="3"/>
        <v>27327586.798492502</v>
      </c>
      <c r="T13" s="692">
        <f t="shared" si="3"/>
        <v>28420690.270432204</v>
      </c>
      <c r="U13" s="372"/>
      <c r="V13" s="372"/>
      <c r="W13" s="372"/>
      <c r="X13" s="372"/>
      <c r="Y13" s="372"/>
    </row>
    <row r="14" spans="1:25" ht="64">
      <c r="A14" s="390">
        <v>5</v>
      </c>
      <c r="B14" s="391" t="s">
        <v>933</v>
      </c>
      <c r="C14" s="382" t="s">
        <v>321</v>
      </c>
      <c r="D14" s="383" t="s">
        <v>922</v>
      </c>
      <c r="E14" s="392" t="s">
        <v>923</v>
      </c>
      <c r="F14" s="385" t="s">
        <v>934</v>
      </c>
      <c r="G14" s="386" t="s">
        <v>925</v>
      </c>
      <c r="H14" s="387" t="s">
        <v>926</v>
      </c>
      <c r="I14" s="388">
        <v>1600000</v>
      </c>
      <c r="J14" s="389">
        <f t="shared" si="1"/>
        <v>19200000</v>
      </c>
      <c r="K14" s="389">
        <f t="shared" si="2"/>
        <v>19968000</v>
      </c>
      <c r="L14" s="389">
        <f t="shared" si="4"/>
        <v>20766720</v>
      </c>
      <c r="M14" s="389">
        <f t="shared" si="3"/>
        <v>21597388.800000001</v>
      </c>
      <c r="N14" s="389">
        <f t="shared" si="3"/>
        <v>22461284.352000002</v>
      </c>
      <c r="O14" s="389">
        <f t="shared" si="3"/>
        <v>23359735.72608</v>
      </c>
      <c r="P14" s="389">
        <f t="shared" si="3"/>
        <v>24294125.1551232</v>
      </c>
      <c r="Q14" s="389">
        <f t="shared" si="3"/>
        <v>25265890.161328129</v>
      </c>
      <c r="R14" s="389">
        <f t="shared" si="3"/>
        <v>26276525.767781254</v>
      </c>
      <c r="S14" s="389">
        <f t="shared" si="3"/>
        <v>27327586.798492502</v>
      </c>
      <c r="T14" s="692">
        <f t="shared" si="3"/>
        <v>28420690.270432204</v>
      </c>
      <c r="U14" s="372"/>
      <c r="V14" s="372"/>
      <c r="W14" s="372"/>
      <c r="X14" s="372"/>
      <c r="Y14" s="372"/>
    </row>
    <row r="15" spans="1:25" ht="64">
      <c r="A15" s="390">
        <v>6</v>
      </c>
      <c r="B15" s="391" t="s">
        <v>935</v>
      </c>
      <c r="C15" s="382" t="s">
        <v>321</v>
      </c>
      <c r="D15" s="383" t="s">
        <v>922</v>
      </c>
      <c r="E15" s="392" t="s">
        <v>923</v>
      </c>
      <c r="F15" s="385" t="s">
        <v>936</v>
      </c>
      <c r="G15" s="386" t="s">
        <v>925</v>
      </c>
      <c r="H15" s="387" t="s">
        <v>926</v>
      </c>
      <c r="I15" s="388">
        <v>1600000</v>
      </c>
      <c r="J15" s="389">
        <f t="shared" si="1"/>
        <v>19200000</v>
      </c>
      <c r="K15" s="389">
        <f t="shared" si="2"/>
        <v>19968000</v>
      </c>
      <c r="L15" s="389">
        <f t="shared" si="4"/>
        <v>20766720</v>
      </c>
      <c r="M15" s="389">
        <f t="shared" si="3"/>
        <v>21597388.800000001</v>
      </c>
      <c r="N15" s="389">
        <f t="shared" si="3"/>
        <v>22461284.352000002</v>
      </c>
      <c r="O15" s="389">
        <f t="shared" si="3"/>
        <v>23359735.72608</v>
      </c>
      <c r="P15" s="389">
        <f t="shared" si="3"/>
        <v>24294125.1551232</v>
      </c>
      <c r="Q15" s="389">
        <f t="shared" si="3"/>
        <v>25265890.161328129</v>
      </c>
      <c r="R15" s="389">
        <f t="shared" si="3"/>
        <v>26276525.767781254</v>
      </c>
      <c r="S15" s="389">
        <f t="shared" si="3"/>
        <v>27327586.798492502</v>
      </c>
      <c r="T15" s="692">
        <f t="shared" si="3"/>
        <v>28420690.270432204</v>
      </c>
      <c r="U15" s="372"/>
      <c r="V15" s="372"/>
      <c r="W15" s="372"/>
      <c r="X15" s="372"/>
      <c r="Y15" s="372"/>
    </row>
    <row r="16" spans="1:25" ht="64">
      <c r="A16" s="390">
        <v>7</v>
      </c>
      <c r="B16" s="391" t="s">
        <v>937</v>
      </c>
      <c r="C16" s="382" t="s">
        <v>321</v>
      </c>
      <c r="D16" s="383" t="s">
        <v>922</v>
      </c>
      <c r="E16" s="392" t="s">
        <v>923</v>
      </c>
      <c r="F16" s="385" t="s">
        <v>938</v>
      </c>
      <c r="G16" s="386" t="s">
        <v>925</v>
      </c>
      <c r="H16" s="387" t="s">
        <v>926</v>
      </c>
      <c r="I16" s="388">
        <v>1600000</v>
      </c>
      <c r="J16" s="389">
        <f t="shared" si="1"/>
        <v>19200000</v>
      </c>
      <c r="K16" s="389">
        <f t="shared" si="2"/>
        <v>19968000</v>
      </c>
      <c r="L16" s="389">
        <f t="shared" si="4"/>
        <v>20766720</v>
      </c>
      <c r="M16" s="389">
        <f t="shared" si="3"/>
        <v>21597388.800000001</v>
      </c>
      <c r="N16" s="389">
        <f t="shared" si="3"/>
        <v>22461284.352000002</v>
      </c>
      <c r="O16" s="389">
        <f t="shared" si="3"/>
        <v>23359735.72608</v>
      </c>
      <c r="P16" s="389">
        <f t="shared" si="3"/>
        <v>24294125.1551232</v>
      </c>
      <c r="Q16" s="389">
        <f t="shared" si="3"/>
        <v>25265890.161328129</v>
      </c>
      <c r="R16" s="389">
        <f t="shared" si="3"/>
        <v>26276525.767781254</v>
      </c>
      <c r="S16" s="389">
        <f t="shared" si="3"/>
        <v>27327586.798492502</v>
      </c>
      <c r="T16" s="692">
        <f t="shared" si="3"/>
        <v>28420690.270432204</v>
      </c>
      <c r="U16" s="372"/>
      <c r="V16" s="372"/>
      <c r="W16" s="372"/>
      <c r="X16" s="372"/>
      <c r="Y16" s="372"/>
    </row>
    <row r="17" spans="1:25" ht="64">
      <c r="A17" s="390">
        <v>8</v>
      </c>
      <c r="B17" s="391" t="s">
        <v>939</v>
      </c>
      <c r="C17" s="382" t="s">
        <v>321</v>
      </c>
      <c r="D17" s="383" t="s">
        <v>922</v>
      </c>
      <c r="E17" s="392" t="s">
        <v>923</v>
      </c>
      <c r="F17" s="385" t="s">
        <v>940</v>
      </c>
      <c r="G17" s="386" t="s">
        <v>925</v>
      </c>
      <c r="H17" s="387" t="s">
        <v>926</v>
      </c>
      <c r="I17" s="388">
        <v>1600000</v>
      </c>
      <c r="J17" s="389">
        <f t="shared" si="1"/>
        <v>19200000</v>
      </c>
      <c r="K17" s="389">
        <f t="shared" si="2"/>
        <v>19968000</v>
      </c>
      <c r="L17" s="389">
        <f t="shared" si="4"/>
        <v>20766720</v>
      </c>
      <c r="M17" s="389">
        <f t="shared" si="3"/>
        <v>21597388.800000001</v>
      </c>
      <c r="N17" s="389">
        <f t="shared" si="3"/>
        <v>22461284.352000002</v>
      </c>
      <c r="O17" s="389">
        <f t="shared" si="3"/>
        <v>23359735.72608</v>
      </c>
      <c r="P17" s="389">
        <f t="shared" si="3"/>
        <v>24294125.1551232</v>
      </c>
      <c r="Q17" s="389">
        <f t="shared" si="3"/>
        <v>25265890.161328129</v>
      </c>
      <c r="R17" s="389">
        <f t="shared" si="3"/>
        <v>26276525.767781254</v>
      </c>
      <c r="S17" s="389">
        <f t="shared" si="3"/>
        <v>27327586.798492502</v>
      </c>
      <c r="T17" s="692">
        <f t="shared" si="3"/>
        <v>28420690.270432204</v>
      </c>
      <c r="U17" s="372"/>
      <c r="V17" s="372"/>
      <c r="W17" s="372"/>
      <c r="X17" s="372"/>
      <c r="Y17" s="372"/>
    </row>
    <row r="18" spans="1:25" ht="64">
      <c r="A18" s="390">
        <v>9</v>
      </c>
      <c r="B18" s="391" t="s">
        <v>941</v>
      </c>
      <c r="C18" s="382" t="s">
        <v>321</v>
      </c>
      <c r="D18" s="383" t="s">
        <v>922</v>
      </c>
      <c r="E18" s="392" t="s">
        <v>923</v>
      </c>
      <c r="F18" s="385" t="s">
        <v>942</v>
      </c>
      <c r="G18" s="386" t="s">
        <v>925</v>
      </c>
      <c r="H18" s="387" t="s">
        <v>926</v>
      </c>
      <c r="I18" s="388">
        <v>1600000</v>
      </c>
      <c r="J18" s="389">
        <f t="shared" si="1"/>
        <v>19200000</v>
      </c>
      <c r="K18" s="389">
        <f t="shared" si="2"/>
        <v>19968000</v>
      </c>
      <c r="L18" s="389">
        <f t="shared" si="4"/>
        <v>20766720</v>
      </c>
      <c r="M18" s="389">
        <f t="shared" si="3"/>
        <v>21597388.800000001</v>
      </c>
      <c r="N18" s="389">
        <f t="shared" si="3"/>
        <v>22461284.352000002</v>
      </c>
      <c r="O18" s="389">
        <f t="shared" si="3"/>
        <v>23359735.72608</v>
      </c>
      <c r="P18" s="389">
        <f t="shared" si="3"/>
        <v>24294125.1551232</v>
      </c>
      <c r="Q18" s="389">
        <f t="shared" si="3"/>
        <v>25265890.161328129</v>
      </c>
      <c r="R18" s="389">
        <f t="shared" si="3"/>
        <v>26276525.767781254</v>
      </c>
      <c r="S18" s="389">
        <f t="shared" si="3"/>
        <v>27327586.798492502</v>
      </c>
      <c r="T18" s="692">
        <f t="shared" si="3"/>
        <v>28420690.270432204</v>
      </c>
      <c r="U18" s="372"/>
      <c r="V18" s="372"/>
      <c r="W18" s="372"/>
      <c r="X18" s="372"/>
      <c r="Y18" s="372"/>
    </row>
    <row r="19" spans="1:25" ht="64">
      <c r="A19" s="390">
        <v>10</v>
      </c>
      <c r="B19" s="391" t="s">
        <v>943</v>
      </c>
      <c r="C19" s="382" t="s">
        <v>321</v>
      </c>
      <c r="D19" s="383" t="s">
        <v>922</v>
      </c>
      <c r="E19" s="392" t="s">
        <v>923</v>
      </c>
      <c r="F19" s="385" t="s">
        <v>944</v>
      </c>
      <c r="G19" s="386" t="s">
        <v>925</v>
      </c>
      <c r="H19" s="387" t="s">
        <v>926</v>
      </c>
      <c r="I19" s="388">
        <v>1600000</v>
      </c>
      <c r="J19" s="389">
        <f t="shared" si="1"/>
        <v>19200000</v>
      </c>
      <c r="K19" s="389">
        <f t="shared" si="2"/>
        <v>19968000</v>
      </c>
      <c r="L19" s="389">
        <f t="shared" si="4"/>
        <v>20766720</v>
      </c>
      <c r="M19" s="389">
        <f t="shared" si="3"/>
        <v>21597388.800000001</v>
      </c>
      <c r="N19" s="389">
        <f t="shared" si="3"/>
        <v>22461284.352000002</v>
      </c>
      <c r="O19" s="389">
        <f t="shared" si="3"/>
        <v>23359735.72608</v>
      </c>
      <c r="P19" s="389">
        <f t="shared" si="3"/>
        <v>24294125.1551232</v>
      </c>
      <c r="Q19" s="389">
        <f t="shared" si="3"/>
        <v>25265890.161328129</v>
      </c>
      <c r="R19" s="389">
        <f t="shared" si="3"/>
        <v>26276525.767781254</v>
      </c>
      <c r="S19" s="389">
        <f t="shared" si="3"/>
        <v>27327586.798492502</v>
      </c>
      <c r="T19" s="692">
        <f t="shared" si="3"/>
        <v>28420690.270432204</v>
      </c>
      <c r="U19" s="372"/>
      <c r="V19" s="372"/>
      <c r="W19" s="372"/>
      <c r="X19" s="372"/>
      <c r="Y19" s="372"/>
    </row>
    <row r="20" spans="1:25" ht="64">
      <c r="A20" s="390">
        <v>11</v>
      </c>
      <c r="B20" s="391" t="s">
        <v>945</v>
      </c>
      <c r="C20" s="382" t="s">
        <v>321</v>
      </c>
      <c r="D20" s="383" t="s">
        <v>922</v>
      </c>
      <c r="E20" s="392" t="s">
        <v>923</v>
      </c>
      <c r="F20" s="385" t="s">
        <v>946</v>
      </c>
      <c r="G20" s="386" t="s">
        <v>925</v>
      </c>
      <c r="H20" s="387" t="s">
        <v>926</v>
      </c>
      <c r="I20" s="388">
        <v>1600000</v>
      </c>
      <c r="J20" s="389">
        <f t="shared" si="1"/>
        <v>19200000</v>
      </c>
      <c r="K20" s="389">
        <f t="shared" si="2"/>
        <v>19968000</v>
      </c>
      <c r="L20" s="389">
        <f t="shared" si="4"/>
        <v>20766720</v>
      </c>
      <c r="M20" s="389">
        <f t="shared" si="3"/>
        <v>21597388.800000001</v>
      </c>
      <c r="N20" s="389">
        <f t="shared" si="3"/>
        <v>22461284.352000002</v>
      </c>
      <c r="O20" s="389">
        <f t="shared" si="3"/>
        <v>23359735.72608</v>
      </c>
      <c r="P20" s="389">
        <f t="shared" si="3"/>
        <v>24294125.1551232</v>
      </c>
      <c r="Q20" s="389">
        <f t="shared" si="3"/>
        <v>25265890.161328129</v>
      </c>
      <c r="R20" s="389">
        <f t="shared" si="3"/>
        <v>26276525.767781254</v>
      </c>
      <c r="S20" s="389">
        <f t="shared" si="3"/>
        <v>27327586.798492502</v>
      </c>
      <c r="T20" s="692">
        <f t="shared" si="3"/>
        <v>28420690.270432204</v>
      </c>
      <c r="U20" s="372"/>
      <c r="V20" s="372"/>
      <c r="W20" s="372"/>
      <c r="X20" s="372"/>
      <c r="Y20" s="372"/>
    </row>
    <row r="21" spans="1:25" ht="64">
      <c r="A21" s="390">
        <v>12</v>
      </c>
      <c r="B21" s="391" t="s">
        <v>947</v>
      </c>
      <c r="C21" s="382" t="s">
        <v>321</v>
      </c>
      <c r="D21" s="383" t="s">
        <v>922</v>
      </c>
      <c r="E21" s="392" t="s">
        <v>923</v>
      </c>
      <c r="F21" s="385" t="s">
        <v>948</v>
      </c>
      <c r="G21" s="386" t="s">
        <v>925</v>
      </c>
      <c r="H21" s="387" t="s">
        <v>926</v>
      </c>
      <c r="I21" s="388">
        <v>1600000</v>
      </c>
      <c r="J21" s="389">
        <f t="shared" si="1"/>
        <v>19200000</v>
      </c>
      <c r="K21" s="389">
        <f t="shared" si="2"/>
        <v>19968000</v>
      </c>
      <c r="L21" s="389">
        <f t="shared" si="4"/>
        <v>20766720</v>
      </c>
      <c r="M21" s="389">
        <f t="shared" si="3"/>
        <v>21597388.800000001</v>
      </c>
      <c r="N21" s="389">
        <f t="shared" si="3"/>
        <v>22461284.352000002</v>
      </c>
      <c r="O21" s="389">
        <f t="shared" si="3"/>
        <v>23359735.72608</v>
      </c>
      <c r="P21" s="389">
        <f t="shared" si="3"/>
        <v>24294125.1551232</v>
      </c>
      <c r="Q21" s="389">
        <f t="shared" si="3"/>
        <v>25265890.161328129</v>
      </c>
      <c r="R21" s="389">
        <f t="shared" si="3"/>
        <v>26276525.767781254</v>
      </c>
      <c r="S21" s="389">
        <f t="shared" si="3"/>
        <v>27327586.798492502</v>
      </c>
      <c r="T21" s="692">
        <f t="shared" si="3"/>
        <v>28420690.270432204</v>
      </c>
      <c r="U21" s="372"/>
      <c r="V21" s="372"/>
      <c r="W21" s="372"/>
      <c r="X21" s="372"/>
      <c r="Y21" s="372"/>
    </row>
    <row r="22" spans="1:25" ht="64">
      <c r="A22" s="390">
        <v>13</v>
      </c>
      <c r="B22" s="391" t="s">
        <v>949</v>
      </c>
      <c r="C22" s="382" t="s">
        <v>321</v>
      </c>
      <c r="D22" s="383" t="s">
        <v>922</v>
      </c>
      <c r="E22" s="392" t="s">
        <v>923</v>
      </c>
      <c r="F22" s="385" t="s">
        <v>950</v>
      </c>
      <c r="G22" s="386" t="s">
        <v>925</v>
      </c>
      <c r="H22" s="387" t="s">
        <v>926</v>
      </c>
      <c r="I22" s="388">
        <v>1600000</v>
      </c>
      <c r="J22" s="389">
        <f t="shared" si="1"/>
        <v>19200000</v>
      </c>
      <c r="K22" s="389">
        <f t="shared" si="2"/>
        <v>19968000</v>
      </c>
      <c r="L22" s="389">
        <f t="shared" si="4"/>
        <v>20766720</v>
      </c>
      <c r="M22" s="389">
        <f t="shared" si="3"/>
        <v>21597388.800000001</v>
      </c>
      <c r="N22" s="389">
        <f t="shared" si="3"/>
        <v>22461284.352000002</v>
      </c>
      <c r="O22" s="389">
        <f t="shared" si="3"/>
        <v>23359735.72608</v>
      </c>
      <c r="P22" s="389">
        <f t="shared" si="3"/>
        <v>24294125.1551232</v>
      </c>
      <c r="Q22" s="389">
        <f t="shared" si="3"/>
        <v>25265890.161328129</v>
      </c>
      <c r="R22" s="389">
        <f t="shared" si="3"/>
        <v>26276525.767781254</v>
      </c>
      <c r="S22" s="389">
        <f t="shared" si="3"/>
        <v>27327586.798492502</v>
      </c>
      <c r="T22" s="692">
        <f t="shared" si="3"/>
        <v>28420690.270432204</v>
      </c>
      <c r="U22" s="372"/>
      <c r="V22" s="372"/>
      <c r="W22" s="372"/>
      <c r="X22" s="372"/>
      <c r="Y22" s="372"/>
    </row>
    <row r="23" spans="1:25" ht="64">
      <c r="A23" s="390">
        <v>14</v>
      </c>
      <c r="B23" s="391" t="s">
        <v>951</v>
      </c>
      <c r="C23" s="382" t="s">
        <v>321</v>
      </c>
      <c r="D23" s="383" t="s">
        <v>922</v>
      </c>
      <c r="E23" s="392" t="s">
        <v>923</v>
      </c>
      <c r="F23" s="385" t="s">
        <v>952</v>
      </c>
      <c r="G23" s="386" t="s">
        <v>925</v>
      </c>
      <c r="H23" s="387" t="s">
        <v>926</v>
      </c>
      <c r="I23" s="388">
        <v>1600000</v>
      </c>
      <c r="J23" s="389">
        <f t="shared" si="1"/>
        <v>19200000</v>
      </c>
      <c r="K23" s="389">
        <f t="shared" si="2"/>
        <v>19968000</v>
      </c>
      <c r="L23" s="389">
        <f t="shared" si="4"/>
        <v>20766720</v>
      </c>
      <c r="M23" s="389">
        <f t="shared" si="3"/>
        <v>21597388.800000001</v>
      </c>
      <c r="N23" s="389">
        <f t="shared" si="3"/>
        <v>22461284.352000002</v>
      </c>
      <c r="O23" s="389">
        <f t="shared" si="3"/>
        <v>23359735.72608</v>
      </c>
      <c r="P23" s="389">
        <f t="shared" si="3"/>
        <v>24294125.1551232</v>
      </c>
      <c r="Q23" s="389">
        <f t="shared" si="3"/>
        <v>25265890.161328129</v>
      </c>
      <c r="R23" s="389">
        <f t="shared" si="3"/>
        <v>26276525.767781254</v>
      </c>
      <c r="S23" s="389">
        <f t="shared" si="3"/>
        <v>27327586.798492502</v>
      </c>
      <c r="T23" s="692">
        <f t="shared" si="3"/>
        <v>28420690.270432204</v>
      </c>
      <c r="U23" s="372"/>
      <c r="V23" s="372"/>
      <c r="W23" s="372"/>
      <c r="X23" s="372"/>
      <c r="Y23" s="372"/>
    </row>
    <row r="24" spans="1:25" ht="64">
      <c r="A24" s="390">
        <v>15</v>
      </c>
      <c r="B24" s="391" t="s">
        <v>953</v>
      </c>
      <c r="C24" s="382" t="s">
        <v>321</v>
      </c>
      <c r="D24" s="383" t="s">
        <v>922</v>
      </c>
      <c r="E24" s="392" t="s">
        <v>923</v>
      </c>
      <c r="F24" s="385" t="s">
        <v>954</v>
      </c>
      <c r="G24" s="386" t="s">
        <v>925</v>
      </c>
      <c r="H24" s="387" t="s">
        <v>926</v>
      </c>
      <c r="I24" s="388">
        <v>1600000</v>
      </c>
      <c r="J24" s="389">
        <f t="shared" si="1"/>
        <v>19200000</v>
      </c>
      <c r="K24" s="389">
        <f t="shared" si="2"/>
        <v>19968000</v>
      </c>
      <c r="L24" s="389">
        <f t="shared" si="4"/>
        <v>20766720</v>
      </c>
      <c r="M24" s="389">
        <f t="shared" si="3"/>
        <v>21597388.800000001</v>
      </c>
      <c r="N24" s="389">
        <f t="shared" si="3"/>
        <v>22461284.352000002</v>
      </c>
      <c r="O24" s="389">
        <f t="shared" si="3"/>
        <v>23359735.72608</v>
      </c>
      <c r="P24" s="389">
        <f t="shared" si="3"/>
        <v>24294125.1551232</v>
      </c>
      <c r="Q24" s="389">
        <f t="shared" si="3"/>
        <v>25265890.161328129</v>
      </c>
      <c r="R24" s="389">
        <f t="shared" si="3"/>
        <v>26276525.767781254</v>
      </c>
      <c r="S24" s="389">
        <f t="shared" si="3"/>
        <v>27327586.798492502</v>
      </c>
      <c r="T24" s="692">
        <f t="shared" si="3"/>
        <v>28420690.270432204</v>
      </c>
      <c r="U24" s="372"/>
      <c r="V24" s="372"/>
      <c r="W24" s="372"/>
      <c r="X24" s="372"/>
      <c r="Y24" s="372"/>
    </row>
    <row r="25" spans="1:25" ht="64">
      <c r="A25" s="390">
        <v>16</v>
      </c>
      <c r="B25" s="391" t="s">
        <v>955</v>
      </c>
      <c r="C25" s="382" t="s">
        <v>321</v>
      </c>
      <c r="D25" s="383" t="s">
        <v>922</v>
      </c>
      <c r="E25" s="392" t="s">
        <v>923</v>
      </c>
      <c r="F25" s="385" t="s">
        <v>956</v>
      </c>
      <c r="G25" s="386" t="s">
        <v>925</v>
      </c>
      <c r="H25" s="387" t="s">
        <v>926</v>
      </c>
      <c r="I25" s="388">
        <v>1600000</v>
      </c>
      <c r="J25" s="389">
        <f t="shared" si="1"/>
        <v>19200000</v>
      </c>
      <c r="K25" s="389">
        <f t="shared" si="2"/>
        <v>19968000</v>
      </c>
      <c r="L25" s="389">
        <f t="shared" si="4"/>
        <v>20766720</v>
      </c>
      <c r="M25" s="389">
        <f t="shared" si="3"/>
        <v>21597388.800000001</v>
      </c>
      <c r="N25" s="389">
        <f t="shared" si="3"/>
        <v>22461284.352000002</v>
      </c>
      <c r="O25" s="389">
        <f t="shared" si="3"/>
        <v>23359735.72608</v>
      </c>
      <c r="P25" s="389">
        <f t="shared" si="3"/>
        <v>24294125.1551232</v>
      </c>
      <c r="Q25" s="389">
        <f t="shared" si="3"/>
        <v>25265890.161328129</v>
      </c>
      <c r="R25" s="389">
        <f t="shared" si="3"/>
        <v>26276525.767781254</v>
      </c>
      <c r="S25" s="389">
        <f t="shared" si="3"/>
        <v>27327586.798492502</v>
      </c>
      <c r="T25" s="692">
        <f t="shared" si="3"/>
        <v>28420690.270432204</v>
      </c>
      <c r="U25" s="372"/>
      <c r="V25" s="372"/>
      <c r="W25" s="372"/>
      <c r="X25" s="372"/>
      <c r="Y25" s="372"/>
    </row>
    <row r="26" spans="1:25" ht="64">
      <c r="A26" s="390">
        <v>17</v>
      </c>
      <c r="B26" s="391" t="s">
        <v>957</v>
      </c>
      <c r="C26" s="382" t="s">
        <v>321</v>
      </c>
      <c r="D26" s="383" t="s">
        <v>922</v>
      </c>
      <c r="E26" s="392" t="s">
        <v>923</v>
      </c>
      <c r="F26" s="385" t="s">
        <v>958</v>
      </c>
      <c r="G26" s="386" t="s">
        <v>925</v>
      </c>
      <c r="H26" s="387" t="s">
        <v>926</v>
      </c>
      <c r="I26" s="388">
        <v>1600000</v>
      </c>
      <c r="J26" s="389">
        <f t="shared" si="1"/>
        <v>19200000</v>
      </c>
      <c r="K26" s="389">
        <f t="shared" ref="K26:K41" si="5">(J26*$K$8)+J26</f>
        <v>19968000</v>
      </c>
      <c r="L26" s="389">
        <f t="shared" si="4"/>
        <v>20766720</v>
      </c>
      <c r="M26" s="389">
        <f t="shared" si="3"/>
        <v>21597388.800000001</v>
      </c>
      <c r="N26" s="389">
        <f t="shared" si="3"/>
        <v>22461284.352000002</v>
      </c>
      <c r="O26" s="389">
        <f t="shared" si="3"/>
        <v>23359735.72608</v>
      </c>
      <c r="P26" s="389">
        <f t="shared" si="3"/>
        <v>24294125.1551232</v>
      </c>
      <c r="Q26" s="389">
        <f t="shared" si="3"/>
        <v>25265890.161328129</v>
      </c>
      <c r="R26" s="389">
        <f t="shared" si="3"/>
        <v>26276525.767781254</v>
      </c>
      <c r="S26" s="389">
        <f t="shared" si="3"/>
        <v>27327586.798492502</v>
      </c>
      <c r="T26" s="692">
        <f t="shared" si="3"/>
        <v>28420690.270432204</v>
      </c>
      <c r="U26" s="372"/>
      <c r="V26" s="372"/>
      <c r="W26" s="372"/>
      <c r="X26" s="372"/>
      <c r="Y26" s="372"/>
    </row>
    <row r="27" spans="1:25" ht="64">
      <c r="A27" s="390">
        <v>18</v>
      </c>
      <c r="B27" s="391" t="s">
        <v>959</v>
      </c>
      <c r="C27" s="382" t="s">
        <v>321</v>
      </c>
      <c r="D27" s="383" t="s">
        <v>922</v>
      </c>
      <c r="E27" s="392" t="s">
        <v>923</v>
      </c>
      <c r="F27" s="385" t="s">
        <v>960</v>
      </c>
      <c r="G27" s="386" t="s">
        <v>925</v>
      </c>
      <c r="H27" s="387" t="s">
        <v>926</v>
      </c>
      <c r="I27" s="388">
        <v>1600000</v>
      </c>
      <c r="J27" s="389">
        <f t="shared" si="1"/>
        <v>19200000</v>
      </c>
      <c r="K27" s="389">
        <f t="shared" si="5"/>
        <v>19968000</v>
      </c>
      <c r="L27" s="389">
        <f t="shared" si="4"/>
        <v>20766720</v>
      </c>
      <c r="M27" s="389">
        <f t="shared" ref="M27:T42" si="6">(L27*$L$8)+L27</f>
        <v>21597388.800000001</v>
      </c>
      <c r="N27" s="389">
        <f t="shared" si="6"/>
        <v>22461284.352000002</v>
      </c>
      <c r="O27" s="389">
        <f t="shared" si="6"/>
        <v>23359735.72608</v>
      </c>
      <c r="P27" s="389">
        <f t="shared" si="6"/>
        <v>24294125.1551232</v>
      </c>
      <c r="Q27" s="389">
        <f t="shared" si="6"/>
        <v>25265890.161328129</v>
      </c>
      <c r="R27" s="389">
        <f t="shared" si="6"/>
        <v>26276525.767781254</v>
      </c>
      <c r="S27" s="389">
        <f t="shared" si="6"/>
        <v>27327586.798492502</v>
      </c>
      <c r="T27" s="692">
        <f t="shared" si="6"/>
        <v>28420690.270432204</v>
      </c>
      <c r="U27" s="372"/>
      <c r="V27" s="372"/>
      <c r="W27" s="372"/>
      <c r="X27" s="372"/>
      <c r="Y27" s="372"/>
    </row>
    <row r="28" spans="1:25" ht="64">
      <c r="A28" s="390">
        <v>19</v>
      </c>
      <c r="B28" s="391" t="s">
        <v>961</v>
      </c>
      <c r="C28" s="382" t="s">
        <v>321</v>
      </c>
      <c r="D28" s="383" t="s">
        <v>922</v>
      </c>
      <c r="E28" s="392" t="s">
        <v>923</v>
      </c>
      <c r="F28" s="385" t="s">
        <v>962</v>
      </c>
      <c r="G28" s="386" t="s">
        <v>925</v>
      </c>
      <c r="H28" s="387" t="s">
        <v>926</v>
      </c>
      <c r="I28" s="388">
        <v>1600000</v>
      </c>
      <c r="J28" s="389">
        <f t="shared" si="1"/>
        <v>19200000</v>
      </c>
      <c r="K28" s="389">
        <f t="shared" si="5"/>
        <v>19968000</v>
      </c>
      <c r="L28" s="389">
        <f t="shared" si="4"/>
        <v>20766720</v>
      </c>
      <c r="M28" s="389">
        <f t="shared" si="6"/>
        <v>21597388.800000001</v>
      </c>
      <c r="N28" s="389">
        <f t="shared" si="6"/>
        <v>22461284.352000002</v>
      </c>
      <c r="O28" s="389">
        <f t="shared" si="6"/>
        <v>23359735.72608</v>
      </c>
      <c r="P28" s="389">
        <f t="shared" si="6"/>
        <v>24294125.1551232</v>
      </c>
      <c r="Q28" s="389">
        <f t="shared" si="6"/>
        <v>25265890.161328129</v>
      </c>
      <c r="R28" s="389">
        <f t="shared" si="6"/>
        <v>26276525.767781254</v>
      </c>
      <c r="S28" s="389">
        <f t="shared" si="6"/>
        <v>27327586.798492502</v>
      </c>
      <c r="T28" s="692">
        <f t="shared" si="6"/>
        <v>28420690.270432204</v>
      </c>
      <c r="U28" s="372"/>
      <c r="V28" s="372"/>
      <c r="W28" s="372"/>
      <c r="X28" s="372"/>
      <c r="Y28" s="372"/>
    </row>
    <row r="29" spans="1:25" ht="64">
      <c r="A29" s="390">
        <v>20</v>
      </c>
      <c r="B29" s="391" t="s">
        <v>963</v>
      </c>
      <c r="C29" s="382" t="s">
        <v>321</v>
      </c>
      <c r="D29" s="383" t="s">
        <v>922</v>
      </c>
      <c r="E29" s="392" t="s">
        <v>923</v>
      </c>
      <c r="F29" s="385" t="s">
        <v>964</v>
      </c>
      <c r="G29" s="386" t="s">
        <v>925</v>
      </c>
      <c r="H29" s="387" t="s">
        <v>926</v>
      </c>
      <c r="I29" s="388">
        <v>1600000</v>
      </c>
      <c r="J29" s="389">
        <f t="shared" si="1"/>
        <v>19200000</v>
      </c>
      <c r="K29" s="389">
        <f t="shared" si="5"/>
        <v>19968000</v>
      </c>
      <c r="L29" s="389">
        <f t="shared" si="4"/>
        <v>20766720</v>
      </c>
      <c r="M29" s="389">
        <f t="shared" si="6"/>
        <v>21597388.800000001</v>
      </c>
      <c r="N29" s="389">
        <f t="shared" si="6"/>
        <v>22461284.352000002</v>
      </c>
      <c r="O29" s="389">
        <f t="shared" si="6"/>
        <v>23359735.72608</v>
      </c>
      <c r="P29" s="389">
        <f t="shared" si="6"/>
        <v>24294125.1551232</v>
      </c>
      <c r="Q29" s="389">
        <f t="shared" si="6"/>
        <v>25265890.161328129</v>
      </c>
      <c r="R29" s="389">
        <f t="shared" si="6"/>
        <v>26276525.767781254</v>
      </c>
      <c r="S29" s="389">
        <f t="shared" si="6"/>
        <v>27327586.798492502</v>
      </c>
      <c r="T29" s="692">
        <f t="shared" si="6"/>
        <v>28420690.270432204</v>
      </c>
      <c r="U29" s="372"/>
      <c r="V29" s="372"/>
      <c r="W29" s="372"/>
      <c r="X29" s="372"/>
      <c r="Y29" s="372"/>
    </row>
    <row r="30" spans="1:25" ht="64">
      <c r="A30" s="390">
        <v>21</v>
      </c>
      <c r="B30" s="391" t="s">
        <v>965</v>
      </c>
      <c r="C30" s="382" t="s">
        <v>321</v>
      </c>
      <c r="D30" s="383" t="s">
        <v>922</v>
      </c>
      <c r="E30" s="392" t="s">
        <v>923</v>
      </c>
      <c r="F30" s="385" t="s">
        <v>966</v>
      </c>
      <c r="G30" s="386" t="s">
        <v>925</v>
      </c>
      <c r="H30" s="387" t="s">
        <v>926</v>
      </c>
      <c r="I30" s="388">
        <v>1600000</v>
      </c>
      <c r="J30" s="389">
        <f t="shared" si="1"/>
        <v>19200000</v>
      </c>
      <c r="K30" s="389">
        <f t="shared" si="5"/>
        <v>19968000</v>
      </c>
      <c r="L30" s="389">
        <f t="shared" si="4"/>
        <v>20766720</v>
      </c>
      <c r="M30" s="389">
        <f t="shared" si="6"/>
        <v>21597388.800000001</v>
      </c>
      <c r="N30" s="389">
        <f t="shared" si="6"/>
        <v>22461284.352000002</v>
      </c>
      <c r="O30" s="389">
        <f t="shared" si="6"/>
        <v>23359735.72608</v>
      </c>
      <c r="P30" s="389">
        <f t="shared" si="6"/>
        <v>24294125.1551232</v>
      </c>
      <c r="Q30" s="389">
        <f t="shared" si="6"/>
        <v>25265890.161328129</v>
      </c>
      <c r="R30" s="389">
        <f t="shared" si="6"/>
        <v>26276525.767781254</v>
      </c>
      <c r="S30" s="389">
        <f t="shared" si="6"/>
        <v>27327586.798492502</v>
      </c>
      <c r="T30" s="692">
        <f t="shared" si="6"/>
        <v>28420690.270432204</v>
      </c>
      <c r="U30" s="372"/>
      <c r="V30" s="372"/>
      <c r="W30" s="372"/>
      <c r="X30" s="372"/>
      <c r="Y30" s="372"/>
    </row>
    <row r="31" spans="1:25" ht="64">
      <c r="A31" s="390">
        <v>22</v>
      </c>
      <c r="B31" s="391" t="s">
        <v>967</v>
      </c>
      <c r="C31" s="382" t="s">
        <v>321</v>
      </c>
      <c r="D31" s="383" t="s">
        <v>922</v>
      </c>
      <c r="E31" s="393" t="s">
        <v>923</v>
      </c>
      <c r="F31" s="385" t="s">
        <v>968</v>
      </c>
      <c r="G31" s="386" t="s">
        <v>925</v>
      </c>
      <c r="H31" s="387" t="s">
        <v>926</v>
      </c>
      <c r="I31" s="388">
        <v>1600000</v>
      </c>
      <c r="J31" s="389">
        <f t="shared" si="1"/>
        <v>19200000</v>
      </c>
      <c r="K31" s="389">
        <f t="shared" si="5"/>
        <v>19968000</v>
      </c>
      <c r="L31" s="389">
        <f t="shared" si="4"/>
        <v>20766720</v>
      </c>
      <c r="M31" s="389">
        <f t="shared" si="6"/>
        <v>21597388.800000001</v>
      </c>
      <c r="N31" s="389">
        <f t="shared" si="6"/>
        <v>22461284.352000002</v>
      </c>
      <c r="O31" s="389">
        <f t="shared" si="6"/>
        <v>23359735.72608</v>
      </c>
      <c r="P31" s="389">
        <f t="shared" si="6"/>
        <v>24294125.1551232</v>
      </c>
      <c r="Q31" s="389">
        <f t="shared" si="6"/>
        <v>25265890.161328129</v>
      </c>
      <c r="R31" s="389">
        <f t="shared" si="6"/>
        <v>26276525.767781254</v>
      </c>
      <c r="S31" s="389">
        <f t="shared" si="6"/>
        <v>27327586.798492502</v>
      </c>
      <c r="T31" s="692">
        <f t="shared" si="6"/>
        <v>28420690.270432204</v>
      </c>
      <c r="U31" s="372"/>
      <c r="V31" s="372"/>
      <c r="W31" s="372"/>
      <c r="X31" s="372"/>
      <c r="Y31" s="372"/>
    </row>
    <row r="32" spans="1:25" ht="64">
      <c r="A32" s="390">
        <v>23</v>
      </c>
      <c r="B32" s="391" t="s">
        <v>969</v>
      </c>
      <c r="C32" s="382" t="s">
        <v>321</v>
      </c>
      <c r="D32" s="383" t="s">
        <v>922</v>
      </c>
      <c r="E32" s="393" t="s">
        <v>923</v>
      </c>
      <c r="F32" s="385" t="s">
        <v>970</v>
      </c>
      <c r="G32" s="386" t="s">
        <v>925</v>
      </c>
      <c r="H32" s="387" t="s">
        <v>926</v>
      </c>
      <c r="I32" s="388">
        <v>1600000</v>
      </c>
      <c r="J32" s="389">
        <f t="shared" si="1"/>
        <v>19200000</v>
      </c>
      <c r="K32" s="389">
        <f t="shared" si="5"/>
        <v>19968000</v>
      </c>
      <c r="L32" s="389">
        <f t="shared" si="4"/>
        <v>20766720</v>
      </c>
      <c r="M32" s="389">
        <f t="shared" si="6"/>
        <v>21597388.800000001</v>
      </c>
      <c r="N32" s="389">
        <f t="shared" si="6"/>
        <v>22461284.352000002</v>
      </c>
      <c r="O32" s="389">
        <f t="shared" si="6"/>
        <v>23359735.72608</v>
      </c>
      <c r="P32" s="389">
        <f t="shared" si="6"/>
        <v>24294125.1551232</v>
      </c>
      <c r="Q32" s="389">
        <f t="shared" si="6"/>
        <v>25265890.161328129</v>
      </c>
      <c r="R32" s="389">
        <f t="shared" si="6"/>
        <v>26276525.767781254</v>
      </c>
      <c r="S32" s="389">
        <f t="shared" si="6"/>
        <v>27327586.798492502</v>
      </c>
      <c r="T32" s="692">
        <f t="shared" si="6"/>
        <v>28420690.270432204</v>
      </c>
      <c r="U32" s="372"/>
      <c r="V32" s="372"/>
      <c r="W32" s="372"/>
      <c r="X32" s="372"/>
      <c r="Y32" s="372"/>
    </row>
    <row r="33" spans="1:25" ht="64">
      <c r="A33" s="390">
        <v>24</v>
      </c>
      <c r="B33" s="391" t="s">
        <v>971</v>
      </c>
      <c r="C33" s="382" t="s">
        <v>321</v>
      </c>
      <c r="D33" s="383" t="s">
        <v>922</v>
      </c>
      <c r="E33" s="393" t="s">
        <v>923</v>
      </c>
      <c r="F33" s="385" t="s">
        <v>972</v>
      </c>
      <c r="G33" s="386" t="s">
        <v>925</v>
      </c>
      <c r="H33" s="387" t="s">
        <v>926</v>
      </c>
      <c r="I33" s="388">
        <v>1600000</v>
      </c>
      <c r="J33" s="389">
        <f t="shared" si="1"/>
        <v>19200000</v>
      </c>
      <c r="K33" s="389">
        <f t="shared" si="5"/>
        <v>19968000</v>
      </c>
      <c r="L33" s="389">
        <f t="shared" si="4"/>
        <v>20766720</v>
      </c>
      <c r="M33" s="389">
        <f t="shared" si="6"/>
        <v>21597388.800000001</v>
      </c>
      <c r="N33" s="389">
        <f t="shared" si="6"/>
        <v>22461284.352000002</v>
      </c>
      <c r="O33" s="389">
        <f t="shared" si="6"/>
        <v>23359735.72608</v>
      </c>
      <c r="P33" s="389">
        <f t="shared" si="6"/>
        <v>24294125.1551232</v>
      </c>
      <c r="Q33" s="389">
        <f t="shared" si="6"/>
        <v>25265890.161328129</v>
      </c>
      <c r="R33" s="389">
        <f t="shared" si="6"/>
        <v>26276525.767781254</v>
      </c>
      <c r="S33" s="389">
        <f t="shared" si="6"/>
        <v>27327586.798492502</v>
      </c>
      <c r="T33" s="692">
        <f t="shared" si="6"/>
        <v>28420690.270432204</v>
      </c>
      <c r="U33" s="372"/>
      <c r="V33" s="372"/>
      <c r="W33" s="372"/>
      <c r="X33" s="372"/>
      <c r="Y33" s="372"/>
    </row>
    <row r="34" spans="1:25" ht="64">
      <c r="A34" s="390">
        <v>25</v>
      </c>
      <c r="B34" s="391" t="s">
        <v>973</v>
      </c>
      <c r="C34" s="382" t="s">
        <v>321</v>
      </c>
      <c r="D34" s="383" t="s">
        <v>922</v>
      </c>
      <c r="E34" s="393" t="s">
        <v>923</v>
      </c>
      <c r="F34" s="385" t="s">
        <v>974</v>
      </c>
      <c r="G34" s="386" t="s">
        <v>925</v>
      </c>
      <c r="H34" s="387" t="s">
        <v>926</v>
      </c>
      <c r="I34" s="388">
        <v>1600000</v>
      </c>
      <c r="J34" s="389">
        <f t="shared" si="1"/>
        <v>19200000</v>
      </c>
      <c r="K34" s="389">
        <f t="shared" si="5"/>
        <v>19968000</v>
      </c>
      <c r="L34" s="389">
        <f t="shared" si="4"/>
        <v>20766720</v>
      </c>
      <c r="M34" s="389">
        <f t="shared" si="6"/>
        <v>21597388.800000001</v>
      </c>
      <c r="N34" s="389">
        <f t="shared" si="6"/>
        <v>22461284.352000002</v>
      </c>
      <c r="O34" s="389">
        <f t="shared" si="6"/>
        <v>23359735.72608</v>
      </c>
      <c r="P34" s="389">
        <f t="shared" si="6"/>
        <v>24294125.1551232</v>
      </c>
      <c r="Q34" s="389">
        <f t="shared" si="6"/>
        <v>25265890.161328129</v>
      </c>
      <c r="R34" s="389">
        <f t="shared" si="6"/>
        <v>26276525.767781254</v>
      </c>
      <c r="S34" s="389">
        <f t="shared" si="6"/>
        <v>27327586.798492502</v>
      </c>
      <c r="T34" s="692">
        <f t="shared" si="6"/>
        <v>28420690.270432204</v>
      </c>
      <c r="U34" s="372"/>
      <c r="V34" s="372"/>
      <c r="W34" s="372"/>
      <c r="X34" s="372"/>
      <c r="Y34" s="372"/>
    </row>
    <row r="35" spans="1:25" ht="64">
      <c r="A35" s="390">
        <v>26</v>
      </c>
      <c r="B35" s="391" t="s">
        <v>975</v>
      </c>
      <c r="C35" s="382" t="s">
        <v>321</v>
      </c>
      <c r="D35" s="383" t="s">
        <v>922</v>
      </c>
      <c r="E35" s="393" t="s">
        <v>923</v>
      </c>
      <c r="F35" s="385" t="s">
        <v>976</v>
      </c>
      <c r="G35" s="386" t="s">
        <v>925</v>
      </c>
      <c r="H35" s="387" t="s">
        <v>926</v>
      </c>
      <c r="I35" s="388">
        <v>1600000</v>
      </c>
      <c r="J35" s="389">
        <f t="shared" si="1"/>
        <v>19200000</v>
      </c>
      <c r="K35" s="389">
        <f t="shared" si="5"/>
        <v>19968000</v>
      </c>
      <c r="L35" s="389">
        <f t="shared" si="4"/>
        <v>20766720</v>
      </c>
      <c r="M35" s="389">
        <f t="shared" si="6"/>
        <v>21597388.800000001</v>
      </c>
      <c r="N35" s="389">
        <f t="shared" si="6"/>
        <v>22461284.352000002</v>
      </c>
      <c r="O35" s="389">
        <f t="shared" si="6"/>
        <v>23359735.72608</v>
      </c>
      <c r="P35" s="389">
        <f t="shared" si="6"/>
        <v>24294125.1551232</v>
      </c>
      <c r="Q35" s="389">
        <f t="shared" si="6"/>
        <v>25265890.161328129</v>
      </c>
      <c r="R35" s="389">
        <f t="shared" si="6"/>
        <v>26276525.767781254</v>
      </c>
      <c r="S35" s="389">
        <f t="shared" si="6"/>
        <v>27327586.798492502</v>
      </c>
      <c r="T35" s="692">
        <f t="shared" si="6"/>
        <v>28420690.270432204</v>
      </c>
      <c r="U35" s="372"/>
      <c r="V35" s="372"/>
      <c r="W35" s="372"/>
      <c r="X35" s="372"/>
      <c r="Y35" s="372"/>
    </row>
    <row r="36" spans="1:25" ht="64">
      <c r="A36" s="390">
        <v>27</v>
      </c>
      <c r="B36" s="391" t="s">
        <v>977</v>
      </c>
      <c r="C36" s="382" t="s">
        <v>321</v>
      </c>
      <c r="D36" s="383" t="s">
        <v>922</v>
      </c>
      <c r="E36" s="393" t="s">
        <v>923</v>
      </c>
      <c r="F36" s="385" t="s">
        <v>978</v>
      </c>
      <c r="G36" s="386" t="s">
        <v>925</v>
      </c>
      <c r="H36" s="387" t="s">
        <v>926</v>
      </c>
      <c r="I36" s="388">
        <v>1600000</v>
      </c>
      <c r="J36" s="389">
        <f t="shared" si="1"/>
        <v>19200000</v>
      </c>
      <c r="K36" s="389">
        <f t="shared" si="5"/>
        <v>19968000</v>
      </c>
      <c r="L36" s="389">
        <f t="shared" si="4"/>
        <v>20766720</v>
      </c>
      <c r="M36" s="389">
        <f t="shared" si="6"/>
        <v>21597388.800000001</v>
      </c>
      <c r="N36" s="389">
        <f t="shared" si="6"/>
        <v>22461284.352000002</v>
      </c>
      <c r="O36" s="389">
        <f t="shared" si="6"/>
        <v>23359735.72608</v>
      </c>
      <c r="P36" s="389">
        <f t="shared" si="6"/>
        <v>24294125.1551232</v>
      </c>
      <c r="Q36" s="389">
        <f t="shared" si="6"/>
        <v>25265890.161328129</v>
      </c>
      <c r="R36" s="389">
        <f t="shared" si="6"/>
        <v>26276525.767781254</v>
      </c>
      <c r="S36" s="389">
        <f t="shared" si="6"/>
        <v>27327586.798492502</v>
      </c>
      <c r="T36" s="692">
        <f t="shared" si="6"/>
        <v>28420690.270432204</v>
      </c>
      <c r="U36" s="372"/>
      <c r="V36" s="372"/>
      <c r="W36" s="372"/>
      <c r="X36" s="372"/>
      <c r="Y36" s="372"/>
    </row>
    <row r="37" spans="1:25" ht="64">
      <c r="A37" s="390">
        <v>28</v>
      </c>
      <c r="B37" s="391" t="s">
        <v>979</v>
      </c>
      <c r="C37" s="382" t="s">
        <v>321</v>
      </c>
      <c r="D37" s="383" t="s">
        <v>922</v>
      </c>
      <c r="E37" s="393" t="s">
        <v>923</v>
      </c>
      <c r="F37" s="385" t="s">
        <v>980</v>
      </c>
      <c r="G37" s="386" t="s">
        <v>925</v>
      </c>
      <c r="H37" s="387" t="s">
        <v>926</v>
      </c>
      <c r="I37" s="388">
        <v>1600000</v>
      </c>
      <c r="J37" s="389">
        <f t="shared" si="1"/>
        <v>19200000</v>
      </c>
      <c r="K37" s="389">
        <f t="shared" si="5"/>
        <v>19968000</v>
      </c>
      <c r="L37" s="389">
        <f t="shared" si="4"/>
        <v>20766720</v>
      </c>
      <c r="M37" s="389">
        <f t="shared" si="6"/>
        <v>21597388.800000001</v>
      </c>
      <c r="N37" s="389">
        <f t="shared" si="6"/>
        <v>22461284.352000002</v>
      </c>
      <c r="O37" s="389">
        <f t="shared" si="6"/>
        <v>23359735.72608</v>
      </c>
      <c r="P37" s="389">
        <f t="shared" si="6"/>
        <v>24294125.1551232</v>
      </c>
      <c r="Q37" s="389">
        <f t="shared" si="6"/>
        <v>25265890.161328129</v>
      </c>
      <c r="R37" s="389">
        <f t="shared" si="6"/>
        <v>26276525.767781254</v>
      </c>
      <c r="S37" s="389">
        <f t="shared" si="6"/>
        <v>27327586.798492502</v>
      </c>
      <c r="T37" s="692">
        <f t="shared" si="6"/>
        <v>28420690.270432204</v>
      </c>
      <c r="U37" s="372"/>
      <c r="V37" s="372"/>
      <c r="W37" s="372"/>
      <c r="X37" s="372"/>
      <c r="Y37" s="372"/>
    </row>
    <row r="38" spans="1:25" ht="64">
      <c r="A38" s="390">
        <v>29</v>
      </c>
      <c r="B38" s="391" t="s">
        <v>981</v>
      </c>
      <c r="C38" s="382" t="s">
        <v>321</v>
      </c>
      <c r="D38" s="383" t="s">
        <v>922</v>
      </c>
      <c r="E38" s="393" t="s">
        <v>923</v>
      </c>
      <c r="F38" s="385" t="s">
        <v>982</v>
      </c>
      <c r="G38" s="386" t="s">
        <v>925</v>
      </c>
      <c r="H38" s="387" t="s">
        <v>926</v>
      </c>
      <c r="I38" s="388">
        <v>1600000</v>
      </c>
      <c r="J38" s="389">
        <f t="shared" si="1"/>
        <v>19200000</v>
      </c>
      <c r="K38" s="389">
        <f t="shared" si="5"/>
        <v>19968000</v>
      </c>
      <c r="L38" s="389">
        <f t="shared" si="4"/>
        <v>20766720</v>
      </c>
      <c r="M38" s="389">
        <f t="shared" si="6"/>
        <v>21597388.800000001</v>
      </c>
      <c r="N38" s="389">
        <f t="shared" si="6"/>
        <v>22461284.352000002</v>
      </c>
      <c r="O38" s="389">
        <f t="shared" si="6"/>
        <v>23359735.72608</v>
      </c>
      <c r="P38" s="389">
        <f t="shared" si="6"/>
        <v>24294125.1551232</v>
      </c>
      <c r="Q38" s="389">
        <f t="shared" si="6"/>
        <v>25265890.161328129</v>
      </c>
      <c r="R38" s="389">
        <f t="shared" si="6"/>
        <v>26276525.767781254</v>
      </c>
      <c r="S38" s="389">
        <f t="shared" si="6"/>
        <v>27327586.798492502</v>
      </c>
      <c r="T38" s="692">
        <f t="shared" si="6"/>
        <v>28420690.270432204</v>
      </c>
      <c r="U38" s="372"/>
      <c r="V38" s="372"/>
      <c r="W38" s="372"/>
      <c r="X38" s="372"/>
      <c r="Y38" s="372"/>
    </row>
    <row r="39" spans="1:25" ht="64">
      <c r="A39" s="390">
        <v>30</v>
      </c>
      <c r="B39" s="391" t="s">
        <v>983</v>
      </c>
      <c r="C39" s="382" t="s">
        <v>321</v>
      </c>
      <c r="D39" s="383" t="s">
        <v>922</v>
      </c>
      <c r="E39" s="393" t="s">
        <v>923</v>
      </c>
      <c r="F39" s="385" t="s">
        <v>984</v>
      </c>
      <c r="G39" s="386" t="s">
        <v>925</v>
      </c>
      <c r="H39" s="387" t="s">
        <v>926</v>
      </c>
      <c r="I39" s="388">
        <v>1600000</v>
      </c>
      <c r="J39" s="389">
        <f t="shared" si="1"/>
        <v>19200000</v>
      </c>
      <c r="K39" s="389">
        <f t="shared" si="5"/>
        <v>19968000</v>
      </c>
      <c r="L39" s="389">
        <f t="shared" si="4"/>
        <v>20766720</v>
      </c>
      <c r="M39" s="389">
        <f t="shared" si="6"/>
        <v>21597388.800000001</v>
      </c>
      <c r="N39" s="389">
        <f t="shared" si="6"/>
        <v>22461284.352000002</v>
      </c>
      <c r="O39" s="389">
        <f t="shared" si="6"/>
        <v>23359735.72608</v>
      </c>
      <c r="P39" s="389">
        <f t="shared" si="6"/>
        <v>24294125.1551232</v>
      </c>
      <c r="Q39" s="389">
        <f t="shared" si="6"/>
        <v>25265890.161328129</v>
      </c>
      <c r="R39" s="389">
        <f t="shared" si="6"/>
        <v>26276525.767781254</v>
      </c>
      <c r="S39" s="389">
        <f t="shared" si="6"/>
        <v>27327586.798492502</v>
      </c>
      <c r="T39" s="692">
        <f t="shared" si="6"/>
        <v>28420690.270432204</v>
      </c>
      <c r="U39" s="372"/>
      <c r="V39" s="372"/>
      <c r="W39" s="372"/>
      <c r="X39" s="372"/>
      <c r="Y39" s="372"/>
    </row>
    <row r="40" spans="1:25" ht="64">
      <c r="A40" s="390">
        <v>31</v>
      </c>
      <c r="B40" s="391" t="s">
        <v>985</v>
      </c>
      <c r="C40" s="382" t="s">
        <v>321</v>
      </c>
      <c r="D40" s="383" t="s">
        <v>922</v>
      </c>
      <c r="E40" s="393" t="s">
        <v>923</v>
      </c>
      <c r="F40" s="385" t="s">
        <v>986</v>
      </c>
      <c r="G40" s="386" t="s">
        <v>925</v>
      </c>
      <c r="H40" s="394" t="s">
        <v>926</v>
      </c>
      <c r="I40" s="388">
        <v>1600000</v>
      </c>
      <c r="J40" s="389">
        <f t="shared" si="1"/>
        <v>19200000</v>
      </c>
      <c r="K40" s="389">
        <f t="shared" si="5"/>
        <v>19968000</v>
      </c>
      <c r="L40" s="389">
        <f t="shared" si="4"/>
        <v>20766720</v>
      </c>
      <c r="M40" s="389">
        <f t="shared" si="6"/>
        <v>21597388.800000001</v>
      </c>
      <c r="N40" s="389">
        <f t="shared" si="6"/>
        <v>22461284.352000002</v>
      </c>
      <c r="O40" s="389">
        <f t="shared" si="6"/>
        <v>23359735.72608</v>
      </c>
      <c r="P40" s="389">
        <f t="shared" si="6"/>
        <v>24294125.1551232</v>
      </c>
      <c r="Q40" s="389">
        <f t="shared" si="6"/>
        <v>25265890.161328129</v>
      </c>
      <c r="R40" s="389">
        <f t="shared" si="6"/>
        <v>26276525.767781254</v>
      </c>
      <c r="S40" s="389">
        <f t="shared" si="6"/>
        <v>27327586.798492502</v>
      </c>
      <c r="T40" s="692">
        <f t="shared" si="6"/>
        <v>28420690.270432204</v>
      </c>
      <c r="U40" s="372"/>
      <c r="V40" s="372"/>
      <c r="W40" s="372"/>
      <c r="X40" s="372"/>
      <c r="Y40" s="372"/>
    </row>
    <row r="41" spans="1:25" ht="64">
      <c r="A41" s="390">
        <v>32</v>
      </c>
      <c r="B41" s="391" t="s">
        <v>987</v>
      </c>
      <c r="C41" s="382" t="s">
        <v>321</v>
      </c>
      <c r="D41" s="383" t="s">
        <v>922</v>
      </c>
      <c r="E41" s="393" t="s">
        <v>923</v>
      </c>
      <c r="F41" s="385" t="s">
        <v>988</v>
      </c>
      <c r="G41" s="386" t="s">
        <v>925</v>
      </c>
      <c r="H41" s="394" t="s">
        <v>926</v>
      </c>
      <c r="I41" s="388">
        <v>1600000</v>
      </c>
      <c r="J41" s="389">
        <f t="shared" si="1"/>
        <v>19200000</v>
      </c>
      <c r="K41" s="389">
        <f t="shared" si="5"/>
        <v>19968000</v>
      </c>
      <c r="L41" s="389">
        <f t="shared" si="4"/>
        <v>20766720</v>
      </c>
      <c r="M41" s="389">
        <f t="shared" si="6"/>
        <v>21597388.800000001</v>
      </c>
      <c r="N41" s="389">
        <f t="shared" si="6"/>
        <v>22461284.352000002</v>
      </c>
      <c r="O41" s="389">
        <f t="shared" si="6"/>
        <v>23359735.72608</v>
      </c>
      <c r="P41" s="389">
        <f t="shared" si="6"/>
        <v>24294125.1551232</v>
      </c>
      <c r="Q41" s="389">
        <f t="shared" si="6"/>
        <v>25265890.161328129</v>
      </c>
      <c r="R41" s="389">
        <f t="shared" si="6"/>
        <v>26276525.767781254</v>
      </c>
      <c r="S41" s="389">
        <f t="shared" si="6"/>
        <v>27327586.798492502</v>
      </c>
      <c r="T41" s="692">
        <f t="shared" si="6"/>
        <v>28420690.270432204</v>
      </c>
      <c r="U41" s="372"/>
      <c r="V41" s="372"/>
      <c r="W41" s="372"/>
      <c r="X41" s="372"/>
      <c r="Y41" s="372"/>
    </row>
    <row r="42" spans="1:25" ht="64">
      <c r="A42" s="390">
        <v>33</v>
      </c>
      <c r="B42" s="391" t="s">
        <v>989</v>
      </c>
      <c r="C42" s="382" t="s">
        <v>321</v>
      </c>
      <c r="D42" s="383" t="s">
        <v>922</v>
      </c>
      <c r="E42" s="393" t="s">
        <v>923</v>
      </c>
      <c r="F42" s="385" t="s">
        <v>990</v>
      </c>
      <c r="G42" s="386" t="s">
        <v>925</v>
      </c>
      <c r="H42" s="387" t="s">
        <v>926</v>
      </c>
      <c r="I42" s="388">
        <v>1600000</v>
      </c>
      <c r="J42" s="389">
        <f t="shared" si="1"/>
        <v>19200000</v>
      </c>
      <c r="K42" s="389">
        <f t="shared" ref="K42:K92" si="7">(J42*$K$8)+J42</f>
        <v>19968000</v>
      </c>
      <c r="L42" s="389">
        <f t="shared" si="4"/>
        <v>20766720</v>
      </c>
      <c r="M42" s="389">
        <f t="shared" si="6"/>
        <v>21597388.800000001</v>
      </c>
      <c r="N42" s="389">
        <f t="shared" si="6"/>
        <v>22461284.352000002</v>
      </c>
      <c r="O42" s="389">
        <f t="shared" si="6"/>
        <v>23359735.72608</v>
      </c>
      <c r="P42" s="389">
        <f t="shared" si="6"/>
        <v>24294125.1551232</v>
      </c>
      <c r="Q42" s="389">
        <f t="shared" si="6"/>
        <v>25265890.161328129</v>
      </c>
      <c r="R42" s="389">
        <f t="shared" si="6"/>
        <v>26276525.767781254</v>
      </c>
      <c r="S42" s="389">
        <f t="shared" si="6"/>
        <v>27327586.798492502</v>
      </c>
      <c r="T42" s="692">
        <f t="shared" si="6"/>
        <v>28420690.270432204</v>
      </c>
      <c r="U42" s="372"/>
      <c r="V42" s="372"/>
      <c r="W42" s="372"/>
      <c r="X42" s="372"/>
      <c r="Y42" s="372"/>
    </row>
    <row r="43" spans="1:25" ht="64">
      <c r="A43" s="390">
        <v>34</v>
      </c>
      <c r="B43" s="391" t="s">
        <v>991</v>
      </c>
      <c r="C43" s="382" t="s">
        <v>321</v>
      </c>
      <c r="D43" s="383" t="s">
        <v>922</v>
      </c>
      <c r="E43" s="393" t="s">
        <v>923</v>
      </c>
      <c r="F43" s="385" t="s">
        <v>992</v>
      </c>
      <c r="G43" s="386" t="s">
        <v>925</v>
      </c>
      <c r="H43" s="387" t="s">
        <v>926</v>
      </c>
      <c r="I43" s="388">
        <v>1600000</v>
      </c>
      <c r="J43" s="389">
        <f t="shared" si="1"/>
        <v>19200000</v>
      </c>
      <c r="K43" s="389">
        <f t="shared" si="7"/>
        <v>19968000</v>
      </c>
      <c r="L43" s="389">
        <f t="shared" si="4"/>
        <v>20766720</v>
      </c>
      <c r="M43" s="389">
        <f t="shared" ref="M43:T58" si="8">(L43*$L$8)+L43</f>
        <v>21597388.800000001</v>
      </c>
      <c r="N43" s="389">
        <f t="shared" si="8"/>
        <v>22461284.352000002</v>
      </c>
      <c r="O43" s="389">
        <f t="shared" si="8"/>
        <v>23359735.72608</v>
      </c>
      <c r="P43" s="389">
        <f t="shared" si="8"/>
        <v>24294125.1551232</v>
      </c>
      <c r="Q43" s="389">
        <f t="shared" si="8"/>
        <v>25265890.161328129</v>
      </c>
      <c r="R43" s="389">
        <f t="shared" si="8"/>
        <v>26276525.767781254</v>
      </c>
      <c r="S43" s="389">
        <f t="shared" si="8"/>
        <v>27327586.798492502</v>
      </c>
      <c r="T43" s="692">
        <f t="shared" si="8"/>
        <v>28420690.270432204</v>
      </c>
      <c r="U43" s="372"/>
      <c r="V43" s="372"/>
      <c r="W43" s="372"/>
      <c r="X43" s="372"/>
      <c r="Y43" s="372"/>
    </row>
    <row r="44" spans="1:25" ht="64">
      <c r="A44" s="390">
        <v>35</v>
      </c>
      <c r="B44" s="391" t="s">
        <v>993</v>
      </c>
      <c r="C44" s="382" t="s">
        <v>321</v>
      </c>
      <c r="D44" s="383" t="s">
        <v>922</v>
      </c>
      <c r="E44" s="393" t="s">
        <v>923</v>
      </c>
      <c r="F44" s="385" t="s">
        <v>994</v>
      </c>
      <c r="G44" s="386" t="s">
        <v>925</v>
      </c>
      <c r="H44" s="387" t="s">
        <v>926</v>
      </c>
      <c r="I44" s="388">
        <v>1600000</v>
      </c>
      <c r="J44" s="389">
        <f t="shared" si="1"/>
        <v>19200000</v>
      </c>
      <c r="K44" s="389">
        <f t="shared" si="7"/>
        <v>19968000</v>
      </c>
      <c r="L44" s="389">
        <f t="shared" si="4"/>
        <v>20766720</v>
      </c>
      <c r="M44" s="389">
        <f t="shared" si="8"/>
        <v>21597388.800000001</v>
      </c>
      <c r="N44" s="389">
        <f t="shared" si="8"/>
        <v>22461284.352000002</v>
      </c>
      <c r="O44" s="389">
        <f t="shared" si="8"/>
        <v>23359735.72608</v>
      </c>
      <c r="P44" s="389">
        <f t="shared" si="8"/>
        <v>24294125.1551232</v>
      </c>
      <c r="Q44" s="389">
        <f t="shared" si="8"/>
        <v>25265890.161328129</v>
      </c>
      <c r="R44" s="389">
        <f t="shared" si="8"/>
        <v>26276525.767781254</v>
      </c>
      <c r="S44" s="389">
        <f t="shared" si="8"/>
        <v>27327586.798492502</v>
      </c>
      <c r="T44" s="692">
        <f t="shared" si="8"/>
        <v>28420690.270432204</v>
      </c>
      <c r="U44" s="372"/>
      <c r="V44" s="372"/>
      <c r="W44" s="372"/>
      <c r="X44" s="372"/>
      <c r="Y44" s="372"/>
    </row>
    <row r="45" spans="1:25" ht="64">
      <c r="A45" s="390">
        <v>36</v>
      </c>
      <c r="B45" s="391" t="s">
        <v>995</v>
      </c>
      <c r="C45" s="382" t="s">
        <v>321</v>
      </c>
      <c r="D45" s="383" t="s">
        <v>922</v>
      </c>
      <c r="E45" s="393" t="s">
        <v>923</v>
      </c>
      <c r="F45" s="385" t="s">
        <v>996</v>
      </c>
      <c r="G45" s="386" t="s">
        <v>925</v>
      </c>
      <c r="H45" s="387" t="s">
        <v>926</v>
      </c>
      <c r="I45" s="388">
        <v>1600000</v>
      </c>
      <c r="J45" s="389">
        <f t="shared" si="1"/>
        <v>19200000</v>
      </c>
      <c r="K45" s="389">
        <f t="shared" si="7"/>
        <v>19968000</v>
      </c>
      <c r="L45" s="389">
        <f t="shared" si="4"/>
        <v>20766720</v>
      </c>
      <c r="M45" s="389">
        <f t="shared" si="8"/>
        <v>21597388.800000001</v>
      </c>
      <c r="N45" s="389">
        <f t="shared" si="8"/>
        <v>22461284.352000002</v>
      </c>
      <c r="O45" s="389">
        <f t="shared" si="8"/>
        <v>23359735.72608</v>
      </c>
      <c r="P45" s="389">
        <f t="shared" si="8"/>
        <v>24294125.1551232</v>
      </c>
      <c r="Q45" s="389">
        <f t="shared" si="8"/>
        <v>25265890.161328129</v>
      </c>
      <c r="R45" s="389">
        <f t="shared" si="8"/>
        <v>26276525.767781254</v>
      </c>
      <c r="S45" s="389">
        <f t="shared" si="8"/>
        <v>27327586.798492502</v>
      </c>
      <c r="T45" s="692">
        <f t="shared" si="8"/>
        <v>28420690.270432204</v>
      </c>
      <c r="U45" s="372"/>
      <c r="V45" s="372"/>
      <c r="W45" s="372"/>
      <c r="X45" s="372"/>
      <c r="Y45" s="372"/>
    </row>
    <row r="46" spans="1:25" ht="64">
      <c r="A46" s="390">
        <v>37</v>
      </c>
      <c r="B46" s="391" t="s">
        <v>997</v>
      </c>
      <c r="C46" s="382" t="s">
        <v>321</v>
      </c>
      <c r="D46" s="383" t="s">
        <v>922</v>
      </c>
      <c r="E46" s="393" t="s">
        <v>923</v>
      </c>
      <c r="F46" s="385" t="s">
        <v>998</v>
      </c>
      <c r="G46" s="386" t="s">
        <v>925</v>
      </c>
      <c r="H46" s="387" t="s">
        <v>926</v>
      </c>
      <c r="I46" s="388">
        <v>1600000</v>
      </c>
      <c r="J46" s="389">
        <f t="shared" si="1"/>
        <v>19200000</v>
      </c>
      <c r="K46" s="389">
        <f t="shared" si="7"/>
        <v>19968000</v>
      </c>
      <c r="L46" s="389">
        <f t="shared" si="4"/>
        <v>20766720</v>
      </c>
      <c r="M46" s="389">
        <f t="shared" si="8"/>
        <v>21597388.800000001</v>
      </c>
      <c r="N46" s="389">
        <f t="shared" si="8"/>
        <v>22461284.352000002</v>
      </c>
      <c r="O46" s="389">
        <f t="shared" si="8"/>
        <v>23359735.72608</v>
      </c>
      <c r="P46" s="389">
        <f t="shared" si="8"/>
        <v>24294125.1551232</v>
      </c>
      <c r="Q46" s="389">
        <f t="shared" si="8"/>
        <v>25265890.161328129</v>
      </c>
      <c r="R46" s="389">
        <f t="shared" si="8"/>
        <v>26276525.767781254</v>
      </c>
      <c r="S46" s="389">
        <f t="shared" si="8"/>
        <v>27327586.798492502</v>
      </c>
      <c r="T46" s="692">
        <f t="shared" si="8"/>
        <v>28420690.270432204</v>
      </c>
      <c r="U46" s="372"/>
      <c r="V46" s="372"/>
      <c r="W46" s="372"/>
      <c r="X46" s="372"/>
      <c r="Y46" s="372"/>
    </row>
    <row r="47" spans="1:25" ht="64">
      <c r="A47" s="390">
        <v>38</v>
      </c>
      <c r="B47" s="391" t="s">
        <v>999</v>
      </c>
      <c r="C47" s="382" t="s">
        <v>321</v>
      </c>
      <c r="D47" s="383" t="s">
        <v>922</v>
      </c>
      <c r="E47" s="393" t="s">
        <v>923</v>
      </c>
      <c r="F47" s="385" t="s">
        <v>1000</v>
      </c>
      <c r="G47" s="386" t="s">
        <v>925</v>
      </c>
      <c r="H47" s="387" t="s">
        <v>926</v>
      </c>
      <c r="I47" s="388">
        <v>1600000</v>
      </c>
      <c r="J47" s="389">
        <f t="shared" si="1"/>
        <v>19200000</v>
      </c>
      <c r="K47" s="389">
        <f t="shared" si="7"/>
        <v>19968000</v>
      </c>
      <c r="L47" s="389">
        <f t="shared" si="4"/>
        <v>20766720</v>
      </c>
      <c r="M47" s="389">
        <f t="shared" si="8"/>
        <v>21597388.800000001</v>
      </c>
      <c r="N47" s="389">
        <f t="shared" si="8"/>
        <v>22461284.352000002</v>
      </c>
      <c r="O47" s="389">
        <f t="shared" si="8"/>
        <v>23359735.72608</v>
      </c>
      <c r="P47" s="389">
        <f t="shared" si="8"/>
        <v>24294125.1551232</v>
      </c>
      <c r="Q47" s="389">
        <f t="shared" si="8"/>
        <v>25265890.161328129</v>
      </c>
      <c r="R47" s="389">
        <f t="shared" si="8"/>
        <v>26276525.767781254</v>
      </c>
      <c r="S47" s="389">
        <f t="shared" si="8"/>
        <v>27327586.798492502</v>
      </c>
      <c r="T47" s="692">
        <f t="shared" si="8"/>
        <v>28420690.270432204</v>
      </c>
      <c r="U47" s="372"/>
      <c r="V47" s="372"/>
      <c r="W47" s="372"/>
      <c r="X47" s="372"/>
      <c r="Y47" s="372"/>
    </row>
    <row r="48" spans="1:25" ht="64">
      <c r="A48" s="390">
        <v>39</v>
      </c>
      <c r="B48" s="391" t="s">
        <v>1001</v>
      </c>
      <c r="C48" s="382" t="s">
        <v>321</v>
      </c>
      <c r="D48" s="383" t="s">
        <v>922</v>
      </c>
      <c r="E48" s="393" t="s">
        <v>923</v>
      </c>
      <c r="F48" s="385" t="s">
        <v>1002</v>
      </c>
      <c r="G48" s="386" t="s">
        <v>925</v>
      </c>
      <c r="H48" s="387" t="s">
        <v>926</v>
      </c>
      <c r="I48" s="388">
        <v>1600000</v>
      </c>
      <c r="J48" s="389">
        <f t="shared" si="1"/>
        <v>19200000</v>
      </c>
      <c r="K48" s="389">
        <f t="shared" si="7"/>
        <v>19968000</v>
      </c>
      <c r="L48" s="389">
        <f t="shared" si="4"/>
        <v>20766720</v>
      </c>
      <c r="M48" s="389">
        <f t="shared" si="8"/>
        <v>21597388.800000001</v>
      </c>
      <c r="N48" s="389">
        <f t="shared" si="8"/>
        <v>22461284.352000002</v>
      </c>
      <c r="O48" s="389">
        <f t="shared" si="8"/>
        <v>23359735.72608</v>
      </c>
      <c r="P48" s="389">
        <f t="shared" si="8"/>
        <v>24294125.1551232</v>
      </c>
      <c r="Q48" s="389">
        <f t="shared" si="8"/>
        <v>25265890.161328129</v>
      </c>
      <c r="R48" s="389">
        <f t="shared" si="8"/>
        <v>26276525.767781254</v>
      </c>
      <c r="S48" s="389">
        <f t="shared" si="8"/>
        <v>27327586.798492502</v>
      </c>
      <c r="T48" s="692">
        <f t="shared" si="8"/>
        <v>28420690.270432204</v>
      </c>
      <c r="U48" s="372"/>
      <c r="V48" s="372"/>
      <c r="W48" s="372"/>
      <c r="X48" s="372"/>
      <c r="Y48" s="372"/>
    </row>
    <row r="49" spans="1:25" ht="64">
      <c r="A49" s="390">
        <v>40</v>
      </c>
      <c r="B49" s="391" t="s">
        <v>1003</v>
      </c>
      <c r="C49" s="382" t="s">
        <v>321</v>
      </c>
      <c r="D49" s="383" t="s">
        <v>922</v>
      </c>
      <c r="E49" s="393" t="s">
        <v>923</v>
      </c>
      <c r="F49" s="385" t="s">
        <v>1004</v>
      </c>
      <c r="G49" s="386" t="s">
        <v>925</v>
      </c>
      <c r="H49" s="387" t="s">
        <v>926</v>
      </c>
      <c r="I49" s="388">
        <v>1600000</v>
      </c>
      <c r="J49" s="389">
        <f t="shared" si="1"/>
        <v>19200000</v>
      </c>
      <c r="K49" s="389">
        <f t="shared" si="7"/>
        <v>19968000</v>
      </c>
      <c r="L49" s="389">
        <f t="shared" si="4"/>
        <v>20766720</v>
      </c>
      <c r="M49" s="389">
        <f t="shared" si="8"/>
        <v>21597388.800000001</v>
      </c>
      <c r="N49" s="389">
        <f t="shared" si="8"/>
        <v>22461284.352000002</v>
      </c>
      <c r="O49" s="389">
        <f t="shared" si="8"/>
        <v>23359735.72608</v>
      </c>
      <c r="P49" s="389">
        <f t="shared" si="8"/>
        <v>24294125.1551232</v>
      </c>
      <c r="Q49" s="389">
        <f t="shared" si="8"/>
        <v>25265890.161328129</v>
      </c>
      <c r="R49" s="389">
        <f t="shared" si="8"/>
        <v>26276525.767781254</v>
      </c>
      <c r="S49" s="389">
        <f t="shared" si="8"/>
        <v>27327586.798492502</v>
      </c>
      <c r="T49" s="692">
        <f t="shared" si="8"/>
        <v>28420690.270432204</v>
      </c>
      <c r="U49" s="372"/>
      <c r="V49" s="372"/>
      <c r="W49" s="372"/>
      <c r="X49" s="372"/>
      <c r="Y49" s="372"/>
    </row>
    <row r="50" spans="1:25" ht="64">
      <c r="A50" s="390">
        <v>41</v>
      </c>
      <c r="B50" s="391" t="s">
        <v>1005</v>
      </c>
      <c r="C50" s="382" t="s">
        <v>321</v>
      </c>
      <c r="D50" s="383" t="s">
        <v>922</v>
      </c>
      <c r="E50" s="393" t="s">
        <v>923</v>
      </c>
      <c r="F50" s="385" t="s">
        <v>1006</v>
      </c>
      <c r="G50" s="386" t="s">
        <v>925</v>
      </c>
      <c r="H50" s="387" t="s">
        <v>926</v>
      </c>
      <c r="I50" s="388">
        <v>1600000</v>
      </c>
      <c r="J50" s="389">
        <f t="shared" si="1"/>
        <v>19200000</v>
      </c>
      <c r="K50" s="389">
        <f t="shared" si="7"/>
        <v>19968000</v>
      </c>
      <c r="L50" s="389">
        <f t="shared" si="4"/>
        <v>20766720</v>
      </c>
      <c r="M50" s="389">
        <f t="shared" si="8"/>
        <v>21597388.800000001</v>
      </c>
      <c r="N50" s="389">
        <f t="shared" si="8"/>
        <v>22461284.352000002</v>
      </c>
      <c r="O50" s="389">
        <f t="shared" si="8"/>
        <v>23359735.72608</v>
      </c>
      <c r="P50" s="389">
        <f t="shared" si="8"/>
        <v>24294125.1551232</v>
      </c>
      <c r="Q50" s="389">
        <f t="shared" si="8"/>
        <v>25265890.161328129</v>
      </c>
      <c r="R50" s="389">
        <f t="shared" si="8"/>
        <v>26276525.767781254</v>
      </c>
      <c r="S50" s="389">
        <f t="shared" si="8"/>
        <v>27327586.798492502</v>
      </c>
      <c r="T50" s="692">
        <f t="shared" si="8"/>
        <v>28420690.270432204</v>
      </c>
      <c r="U50" s="372"/>
      <c r="V50" s="372"/>
      <c r="W50" s="372"/>
      <c r="X50" s="372"/>
      <c r="Y50" s="372"/>
    </row>
    <row r="51" spans="1:25" ht="64">
      <c r="A51" s="390">
        <v>42</v>
      </c>
      <c r="B51" s="391" t="s">
        <v>1007</v>
      </c>
      <c r="C51" s="382" t="s">
        <v>321</v>
      </c>
      <c r="D51" s="383" t="s">
        <v>922</v>
      </c>
      <c r="E51" s="393" t="s">
        <v>923</v>
      </c>
      <c r="F51" s="385" t="s">
        <v>1008</v>
      </c>
      <c r="G51" s="386" t="s">
        <v>925</v>
      </c>
      <c r="H51" s="387" t="s">
        <v>926</v>
      </c>
      <c r="I51" s="388">
        <v>1600000</v>
      </c>
      <c r="J51" s="389">
        <f t="shared" si="1"/>
        <v>19200000</v>
      </c>
      <c r="K51" s="389">
        <f t="shared" si="7"/>
        <v>19968000</v>
      </c>
      <c r="L51" s="389">
        <f t="shared" si="4"/>
        <v>20766720</v>
      </c>
      <c r="M51" s="389">
        <f t="shared" si="8"/>
        <v>21597388.800000001</v>
      </c>
      <c r="N51" s="389">
        <f t="shared" si="8"/>
        <v>22461284.352000002</v>
      </c>
      <c r="O51" s="389">
        <f t="shared" si="8"/>
        <v>23359735.72608</v>
      </c>
      <c r="P51" s="389">
        <f t="shared" si="8"/>
        <v>24294125.1551232</v>
      </c>
      <c r="Q51" s="389">
        <f t="shared" si="8"/>
        <v>25265890.161328129</v>
      </c>
      <c r="R51" s="389">
        <f t="shared" si="8"/>
        <v>26276525.767781254</v>
      </c>
      <c r="S51" s="389">
        <f t="shared" si="8"/>
        <v>27327586.798492502</v>
      </c>
      <c r="T51" s="692">
        <f t="shared" si="8"/>
        <v>28420690.270432204</v>
      </c>
      <c r="U51" s="372"/>
      <c r="V51" s="372"/>
      <c r="W51" s="372"/>
      <c r="X51" s="372"/>
      <c r="Y51" s="372"/>
    </row>
    <row r="52" spans="1:25" ht="64">
      <c r="A52" s="390">
        <v>43</v>
      </c>
      <c r="B52" s="391" t="s">
        <v>1009</v>
      </c>
      <c r="C52" s="382" t="s">
        <v>321</v>
      </c>
      <c r="D52" s="383" t="s">
        <v>922</v>
      </c>
      <c r="E52" s="393" t="s">
        <v>923</v>
      </c>
      <c r="F52" s="385" t="s">
        <v>1010</v>
      </c>
      <c r="G52" s="386" t="s">
        <v>925</v>
      </c>
      <c r="H52" s="387" t="s">
        <v>926</v>
      </c>
      <c r="I52" s="388">
        <v>1600000</v>
      </c>
      <c r="J52" s="389">
        <f t="shared" si="1"/>
        <v>19200000</v>
      </c>
      <c r="K52" s="389">
        <f t="shared" si="7"/>
        <v>19968000</v>
      </c>
      <c r="L52" s="389">
        <f t="shared" si="4"/>
        <v>20766720</v>
      </c>
      <c r="M52" s="389">
        <f t="shared" si="8"/>
        <v>21597388.800000001</v>
      </c>
      <c r="N52" s="389">
        <f t="shared" si="8"/>
        <v>22461284.352000002</v>
      </c>
      <c r="O52" s="389">
        <f t="shared" si="8"/>
        <v>23359735.72608</v>
      </c>
      <c r="P52" s="389">
        <f t="shared" si="8"/>
        <v>24294125.1551232</v>
      </c>
      <c r="Q52" s="389">
        <f t="shared" si="8"/>
        <v>25265890.161328129</v>
      </c>
      <c r="R52" s="389">
        <f t="shared" si="8"/>
        <v>26276525.767781254</v>
      </c>
      <c r="S52" s="389">
        <f t="shared" si="8"/>
        <v>27327586.798492502</v>
      </c>
      <c r="T52" s="692">
        <f t="shared" si="8"/>
        <v>28420690.270432204</v>
      </c>
      <c r="U52" s="372"/>
      <c r="V52" s="372"/>
      <c r="W52" s="372"/>
      <c r="X52" s="372"/>
      <c r="Y52" s="372"/>
    </row>
    <row r="53" spans="1:25" ht="64">
      <c r="A53" s="390">
        <v>44</v>
      </c>
      <c r="B53" s="391" t="s">
        <v>1011</v>
      </c>
      <c r="C53" s="382" t="s">
        <v>321</v>
      </c>
      <c r="D53" s="383" t="s">
        <v>922</v>
      </c>
      <c r="E53" s="393" t="s">
        <v>923</v>
      </c>
      <c r="F53" s="385" t="s">
        <v>1012</v>
      </c>
      <c r="G53" s="386" t="s">
        <v>925</v>
      </c>
      <c r="H53" s="387" t="s">
        <v>926</v>
      </c>
      <c r="I53" s="388">
        <v>1600000</v>
      </c>
      <c r="J53" s="389">
        <f t="shared" si="1"/>
        <v>19200000</v>
      </c>
      <c r="K53" s="389">
        <f t="shared" si="7"/>
        <v>19968000</v>
      </c>
      <c r="L53" s="389">
        <f t="shared" si="4"/>
        <v>20766720</v>
      </c>
      <c r="M53" s="389">
        <f t="shared" si="8"/>
        <v>21597388.800000001</v>
      </c>
      <c r="N53" s="389">
        <f t="shared" si="8"/>
        <v>22461284.352000002</v>
      </c>
      <c r="O53" s="389">
        <f t="shared" si="8"/>
        <v>23359735.72608</v>
      </c>
      <c r="P53" s="389">
        <f t="shared" si="8"/>
        <v>24294125.1551232</v>
      </c>
      <c r="Q53" s="389">
        <f t="shared" si="8"/>
        <v>25265890.161328129</v>
      </c>
      <c r="R53" s="389">
        <f t="shared" si="8"/>
        <v>26276525.767781254</v>
      </c>
      <c r="S53" s="389">
        <f t="shared" si="8"/>
        <v>27327586.798492502</v>
      </c>
      <c r="T53" s="692">
        <f t="shared" si="8"/>
        <v>28420690.270432204</v>
      </c>
      <c r="U53" s="372"/>
      <c r="V53" s="372"/>
      <c r="W53" s="372"/>
      <c r="X53" s="372"/>
      <c r="Y53" s="372"/>
    </row>
    <row r="54" spans="1:25" ht="64">
      <c r="A54" s="390">
        <v>45</v>
      </c>
      <c r="B54" s="391" t="s">
        <v>1013</v>
      </c>
      <c r="C54" s="382" t="s">
        <v>321</v>
      </c>
      <c r="D54" s="383" t="s">
        <v>922</v>
      </c>
      <c r="E54" s="393" t="s">
        <v>923</v>
      </c>
      <c r="F54" s="385" t="s">
        <v>1014</v>
      </c>
      <c r="G54" s="386" t="s">
        <v>925</v>
      </c>
      <c r="H54" s="387" t="s">
        <v>926</v>
      </c>
      <c r="I54" s="388">
        <v>1600000</v>
      </c>
      <c r="J54" s="389">
        <f t="shared" si="1"/>
        <v>19200000</v>
      </c>
      <c r="K54" s="389">
        <f t="shared" si="7"/>
        <v>19968000</v>
      </c>
      <c r="L54" s="389">
        <f t="shared" si="4"/>
        <v>20766720</v>
      </c>
      <c r="M54" s="389">
        <f t="shared" si="8"/>
        <v>21597388.800000001</v>
      </c>
      <c r="N54" s="389">
        <f t="shared" si="8"/>
        <v>22461284.352000002</v>
      </c>
      <c r="O54" s="389">
        <f t="shared" si="8"/>
        <v>23359735.72608</v>
      </c>
      <c r="P54" s="389">
        <f t="shared" si="8"/>
        <v>24294125.1551232</v>
      </c>
      <c r="Q54" s="389">
        <f t="shared" si="8"/>
        <v>25265890.161328129</v>
      </c>
      <c r="R54" s="389">
        <f t="shared" si="8"/>
        <v>26276525.767781254</v>
      </c>
      <c r="S54" s="389">
        <f t="shared" si="8"/>
        <v>27327586.798492502</v>
      </c>
      <c r="T54" s="692">
        <f t="shared" si="8"/>
        <v>28420690.270432204</v>
      </c>
      <c r="U54" s="372"/>
      <c r="V54" s="372"/>
      <c r="W54" s="372"/>
      <c r="X54" s="372"/>
      <c r="Y54" s="372"/>
    </row>
    <row r="55" spans="1:25" ht="64">
      <c r="A55" s="390">
        <v>46</v>
      </c>
      <c r="B55" s="391" t="s">
        <v>1015</v>
      </c>
      <c r="C55" s="382" t="s">
        <v>321</v>
      </c>
      <c r="D55" s="383" t="s">
        <v>922</v>
      </c>
      <c r="E55" s="393" t="s">
        <v>923</v>
      </c>
      <c r="F55" s="385" t="s">
        <v>1016</v>
      </c>
      <c r="G55" s="386" t="s">
        <v>925</v>
      </c>
      <c r="H55" s="387" t="s">
        <v>926</v>
      </c>
      <c r="I55" s="388">
        <v>1600000</v>
      </c>
      <c r="J55" s="389">
        <f t="shared" si="1"/>
        <v>19200000</v>
      </c>
      <c r="K55" s="389">
        <f t="shared" si="7"/>
        <v>19968000</v>
      </c>
      <c r="L55" s="389">
        <f t="shared" si="4"/>
        <v>20766720</v>
      </c>
      <c r="M55" s="389">
        <f t="shared" si="8"/>
        <v>21597388.800000001</v>
      </c>
      <c r="N55" s="389">
        <f t="shared" si="8"/>
        <v>22461284.352000002</v>
      </c>
      <c r="O55" s="389">
        <f t="shared" si="8"/>
        <v>23359735.72608</v>
      </c>
      <c r="P55" s="389">
        <f t="shared" si="8"/>
        <v>24294125.1551232</v>
      </c>
      <c r="Q55" s="389">
        <f t="shared" si="8"/>
        <v>25265890.161328129</v>
      </c>
      <c r="R55" s="389">
        <f t="shared" si="8"/>
        <v>26276525.767781254</v>
      </c>
      <c r="S55" s="389">
        <f t="shared" si="8"/>
        <v>27327586.798492502</v>
      </c>
      <c r="T55" s="692">
        <f t="shared" si="8"/>
        <v>28420690.270432204</v>
      </c>
      <c r="U55" s="372"/>
      <c r="V55" s="372"/>
      <c r="W55" s="372"/>
      <c r="X55" s="372"/>
      <c r="Y55" s="372"/>
    </row>
    <row r="56" spans="1:25" ht="64">
      <c r="A56" s="390">
        <v>47</v>
      </c>
      <c r="B56" s="391" t="s">
        <v>1017</v>
      </c>
      <c r="C56" s="382" t="s">
        <v>321</v>
      </c>
      <c r="D56" s="383" t="s">
        <v>922</v>
      </c>
      <c r="E56" s="393" t="s">
        <v>923</v>
      </c>
      <c r="F56" s="385" t="s">
        <v>1018</v>
      </c>
      <c r="G56" s="386" t="s">
        <v>925</v>
      </c>
      <c r="H56" s="387" t="s">
        <v>926</v>
      </c>
      <c r="I56" s="388">
        <v>1600000</v>
      </c>
      <c r="J56" s="389">
        <f t="shared" si="1"/>
        <v>19200000</v>
      </c>
      <c r="K56" s="389">
        <f t="shared" si="7"/>
        <v>19968000</v>
      </c>
      <c r="L56" s="389">
        <f t="shared" si="4"/>
        <v>20766720</v>
      </c>
      <c r="M56" s="389">
        <f t="shared" si="8"/>
        <v>21597388.800000001</v>
      </c>
      <c r="N56" s="389">
        <f t="shared" si="8"/>
        <v>22461284.352000002</v>
      </c>
      <c r="O56" s="389">
        <f t="shared" si="8"/>
        <v>23359735.72608</v>
      </c>
      <c r="P56" s="389">
        <f t="shared" si="8"/>
        <v>24294125.1551232</v>
      </c>
      <c r="Q56" s="389">
        <f t="shared" si="8"/>
        <v>25265890.161328129</v>
      </c>
      <c r="R56" s="389">
        <f t="shared" si="8"/>
        <v>26276525.767781254</v>
      </c>
      <c r="S56" s="389">
        <f t="shared" si="8"/>
        <v>27327586.798492502</v>
      </c>
      <c r="T56" s="692">
        <f t="shared" si="8"/>
        <v>28420690.270432204</v>
      </c>
      <c r="U56" s="372"/>
      <c r="V56" s="372"/>
      <c r="W56" s="372"/>
      <c r="X56" s="372"/>
      <c r="Y56" s="372"/>
    </row>
    <row r="57" spans="1:25" ht="64">
      <c r="A57" s="390">
        <v>48</v>
      </c>
      <c r="B57" s="391" t="s">
        <v>1019</v>
      </c>
      <c r="C57" s="382" t="s">
        <v>321</v>
      </c>
      <c r="D57" s="383" t="s">
        <v>922</v>
      </c>
      <c r="E57" s="393" t="s">
        <v>923</v>
      </c>
      <c r="F57" s="385" t="s">
        <v>1020</v>
      </c>
      <c r="G57" s="386" t="s">
        <v>925</v>
      </c>
      <c r="H57" s="387" t="s">
        <v>926</v>
      </c>
      <c r="I57" s="388">
        <v>1600000</v>
      </c>
      <c r="J57" s="389">
        <f t="shared" si="1"/>
        <v>19200000</v>
      </c>
      <c r="K57" s="389">
        <f t="shared" si="7"/>
        <v>19968000</v>
      </c>
      <c r="L57" s="389">
        <f t="shared" si="4"/>
        <v>20766720</v>
      </c>
      <c r="M57" s="389">
        <f t="shared" si="8"/>
        <v>21597388.800000001</v>
      </c>
      <c r="N57" s="389">
        <f t="shared" si="8"/>
        <v>22461284.352000002</v>
      </c>
      <c r="O57" s="389">
        <f t="shared" si="8"/>
        <v>23359735.72608</v>
      </c>
      <c r="P57" s="389">
        <f t="shared" si="8"/>
        <v>24294125.1551232</v>
      </c>
      <c r="Q57" s="389">
        <f t="shared" si="8"/>
        <v>25265890.161328129</v>
      </c>
      <c r="R57" s="389">
        <f t="shared" si="8"/>
        <v>26276525.767781254</v>
      </c>
      <c r="S57" s="389">
        <f t="shared" si="8"/>
        <v>27327586.798492502</v>
      </c>
      <c r="T57" s="692">
        <f t="shared" si="8"/>
        <v>28420690.270432204</v>
      </c>
      <c r="U57" s="372"/>
      <c r="V57" s="372"/>
      <c r="W57" s="372"/>
      <c r="X57" s="372"/>
      <c r="Y57" s="372"/>
    </row>
    <row r="58" spans="1:25" ht="64">
      <c r="A58" s="390">
        <v>49</v>
      </c>
      <c r="B58" s="391" t="s">
        <v>1021</v>
      </c>
      <c r="C58" s="382" t="s">
        <v>321</v>
      </c>
      <c r="D58" s="383" t="s">
        <v>922</v>
      </c>
      <c r="E58" s="393" t="s">
        <v>923</v>
      </c>
      <c r="F58" s="385" t="s">
        <v>1022</v>
      </c>
      <c r="G58" s="386" t="s">
        <v>925</v>
      </c>
      <c r="H58" s="387" t="s">
        <v>926</v>
      </c>
      <c r="I58" s="388">
        <v>1600000</v>
      </c>
      <c r="J58" s="389">
        <f t="shared" si="1"/>
        <v>19200000</v>
      </c>
      <c r="K58" s="389">
        <f t="shared" si="7"/>
        <v>19968000</v>
      </c>
      <c r="L58" s="389">
        <f t="shared" si="4"/>
        <v>20766720</v>
      </c>
      <c r="M58" s="389">
        <f t="shared" si="8"/>
        <v>21597388.800000001</v>
      </c>
      <c r="N58" s="389">
        <f t="shared" si="8"/>
        <v>22461284.352000002</v>
      </c>
      <c r="O58" s="389">
        <f t="shared" si="8"/>
        <v>23359735.72608</v>
      </c>
      <c r="P58" s="389">
        <f t="shared" si="8"/>
        <v>24294125.1551232</v>
      </c>
      <c r="Q58" s="389">
        <f t="shared" si="8"/>
        <v>25265890.161328129</v>
      </c>
      <c r="R58" s="389">
        <f t="shared" si="8"/>
        <v>26276525.767781254</v>
      </c>
      <c r="S58" s="389">
        <f t="shared" si="8"/>
        <v>27327586.798492502</v>
      </c>
      <c r="T58" s="692">
        <f t="shared" si="8"/>
        <v>28420690.270432204</v>
      </c>
      <c r="U58" s="372"/>
      <c r="V58" s="372"/>
      <c r="W58" s="372"/>
      <c r="X58" s="372"/>
      <c r="Y58" s="372"/>
    </row>
    <row r="59" spans="1:25" ht="64">
      <c r="A59" s="390">
        <v>50</v>
      </c>
      <c r="B59" s="391" t="s">
        <v>1023</v>
      </c>
      <c r="C59" s="382" t="s">
        <v>321</v>
      </c>
      <c r="D59" s="383" t="s">
        <v>922</v>
      </c>
      <c r="E59" s="393" t="s">
        <v>923</v>
      </c>
      <c r="F59" s="385" t="s">
        <v>1024</v>
      </c>
      <c r="G59" s="386" t="s">
        <v>925</v>
      </c>
      <c r="H59" s="387" t="s">
        <v>926</v>
      </c>
      <c r="I59" s="388">
        <v>1600000</v>
      </c>
      <c r="J59" s="389">
        <f t="shared" si="1"/>
        <v>19200000</v>
      </c>
      <c r="K59" s="389">
        <f t="shared" si="7"/>
        <v>19968000</v>
      </c>
      <c r="L59" s="389">
        <f t="shared" si="4"/>
        <v>20766720</v>
      </c>
      <c r="M59" s="389">
        <f t="shared" ref="M59:T74" si="9">(L59*$L$8)+L59</f>
        <v>21597388.800000001</v>
      </c>
      <c r="N59" s="389">
        <f t="shared" si="9"/>
        <v>22461284.352000002</v>
      </c>
      <c r="O59" s="389">
        <f t="shared" si="9"/>
        <v>23359735.72608</v>
      </c>
      <c r="P59" s="389">
        <f t="shared" si="9"/>
        <v>24294125.1551232</v>
      </c>
      <c r="Q59" s="389">
        <f t="shared" si="9"/>
        <v>25265890.161328129</v>
      </c>
      <c r="R59" s="389">
        <f t="shared" si="9"/>
        <v>26276525.767781254</v>
      </c>
      <c r="S59" s="389">
        <f t="shared" si="9"/>
        <v>27327586.798492502</v>
      </c>
      <c r="T59" s="692">
        <f t="shared" si="9"/>
        <v>28420690.270432204</v>
      </c>
      <c r="U59" s="372"/>
      <c r="V59" s="372"/>
      <c r="W59" s="372"/>
      <c r="X59" s="372"/>
      <c r="Y59" s="372"/>
    </row>
    <row r="60" spans="1:25" ht="64">
      <c r="A60" s="390">
        <v>51</v>
      </c>
      <c r="B60" s="391" t="s">
        <v>1025</v>
      </c>
      <c r="C60" s="382" t="s">
        <v>321</v>
      </c>
      <c r="D60" s="383" t="s">
        <v>922</v>
      </c>
      <c r="E60" s="393" t="s">
        <v>923</v>
      </c>
      <c r="F60" s="385" t="s">
        <v>1026</v>
      </c>
      <c r="G60" s="386" t="s">
        <v>925</v>
      </c>
      <c r="H60" s="387" t="s">
        <v>926</v>
      </c>
      <c r="I60" s="388">
        <v>1600000</v>
      </c>
      <c r="J60" s="389">
        <f t="shared" si="1"/>
        <v>19200000</v>
      </c>
      <c r="K60" s="389">
        <f t="shared" si="7"/>
        <v>19968000</v>
      </c>
      <c r="L60" s="389">
        <f t="shared" si="4"/>
        <v>20766720</v>
      </c>
      <c r="M60" s="389">
        <f t="shared" si="9"/>
        <v>21597388.800000001</v>
      </c>
      <c r="N60" s="389">
        <f t="shared" si="9"/>
        <v>22461284.352000002</v>
      </c>
      <c r="O60" s="389">
        <f t="shared" si="9"/>
        <v>23359735.72608</v>
      </c>
      <c r="P60" s="389">
        <f t="shared" si="9"/>
        <v>24294125.1551232</v>
      </c>
      <c r="Q60" s="389">
        <f t="shared" si="9"/>
        <v>25265890.161328129</v>
      </c>
      <c r="R60" s="389">
        <f t="shared" si="9"/>
        <v>26276525.767781254</v>
      </c>
      <c r="S60" s="389">
        <f t="shared" si="9"/>
        <v>27327586.798492502</v>
      </c>
      <c r="T60" s="692">
        <f t="shared" si="9"/>
        <v>28420690.270432204</v>
      </c>
      <c r="U60" s="372"/>
      <c r="V60" s="372"/>
      <c r="W60" s="372"/>
      <c r="X60" s="372"/>
      <c r="Y60" s="372"/>
    </row>
    <row r="61" spans="1:25" ht="64">
      <c r="A61" s="390">
        <v>52</v>
      </c>
      <c r="B61" s="391" t="s">
        <v>1027</v>
      </c>
      <c r="C61" s="382" t="s">
        <v>321</v>
      </c>
      <c r="D61" s="383" t="s">
        <v>922</v>
      </c>
      <c r="E61" s="393" t="s">
        <v>923</v>
      </c>
      <c r="F61" s="385" t="s">
        <v>1028</v>
      </c>
      <c r="G61" s="386" t="s">
        <v>925</v>
      </c>
      <c r="H61" s="387" t="s">
        <v>926</v>
      </c>
      <c r="I61" s="388">
        <v>1600000</v>
      </c>
      <c r="J61" s="389">
        <f t="shared" si="1"/>
        <v>19200000</v>
      </c>
      <c r="K61" s="389">
        <f t="shared" si="7"/>
        <v>19968000</v>
      </c>
      <c r="L61" s="389">
        <f t="shared" si="4"/>
        <v>20766720</v>
      </c>
      <c r="M61" s="389">
        <f t="shared" si="9"/>
        <v>21597388.800000001</v>
      </c>
      <c r="N61" s="389">
        <f t="shared" si="9"/>
        <v>22461284.352000002</v>
      </c>
      <c r="O61" s="389">
        <f t="shared" si="9"/>
        <v>23359735.72608</v>
      </c>
      <c r="P61" s="389">
        <f t="shared" si="9"/>
        <v>24294125.1551232</v>
      </c>
      <c r="Q61" s="389">
        <f t="shared" si="9"/>
        <v>25265890.161328129</v>
      </c>
      <c r="R61" s="389">
        <f t="shared" si="9"/>
        <v>26276525.767781254</v>
      </c>
      <c r="S61" s="389">
        <f t="shared" si="9"/>
        <v>27327586.798492502</v>
      </c>
      <c r="T61" s="692">
        <f t="shared" si="9"/>
        <v>28420690.270432204</v>
      </c>
      <c r="U61" s="372"/>
      <c r="V61" s="372"/>
      <c r="W61" s="372"/>
      <c r="X61" s="372"/>
      <c r="Y61" s="372"/>
    </row>
    <row r="62" spans="1:25" ht="64">
      <c r="A62" s="390">
        <v>53</v>
      </c>
      <c r="B62" s="391" t="s">
        <v>1029</v>
      </c>
      <c r="C62" s="382" t="s">
        <v>321</v>
      </c>
      <c r="D62" s="383" t="s">
        <v>922</v>
      </c>
      <c r="E62" s="393" t="s">
        <v>923</v>
      </c>
      <c r="F62" s="385" t="s">
        <v>1030</v>
      </c>
      <c r="G62" s="386" t="s">
        <v>925</v>
      </c>
      <c r="H62" s="387" t="s">
        <v>926</v>
      </c>
      <c r="I62" s="388">
        <v>1600000</v>
      </c>
      <c r="J62" s="389">
        <f t="shared" si="1"/>
        <v>19200000</v>
      </c>
      <c r="K62" s="389">
        <f t="shared" si="7"/>
        <v>19968000</v>
      </c>
      <c r="L62" s="389">
        <f t="shared" si="4"/>
        <v>20766720</v>
      </c>
      <c r="M62" s="389">
        <f t="shared" si="9"/>
        <v>21597388.800000001</v>
      </c>
      <c r="N62" s="389">
        <f t="shared" si="9"/>
        <v>22461284.352000002</v>
      </c>
      <c r="O62" s="389">
        <f t="shared" si="9"/>
        <v>23359735.72608</v>
      </c>
      <c r="P62" s="389">
        <f t="shared" si="9"/>
        <v>24294125.1551232</v>
      </c>
      <c r="Q62" s="389">
        <f t="shared" si="9"/>
        <v>25265890.161328129</v>
      </c>
      <c r="R62" s="389">
        <f t="shared" si="9"/>
        <v>26276525.767781254</v>
      </c>
      <c r="S62" s="389">
        <f t="shared" si="9"/>
        <v>27327586.798492502</v>
      </c>
      <c r="T62" s="692">
        <f t="shared" si="9"/>
        <v>28420690.270432204</v>
      </c>
      <c r="U62" s="372"/>
      <c r="V62" s="372"/>
      <c r="W62" s="372"/>
      <c r="X62" s="372"/>
      <c r="Y62" s="372"/>
    </row>
    <row r="63" spans="1:25" ht="64">
      <c r="A63" s="390">
        <v>54</v>
      </c>
      <c r="B63" s="391" t="s">
        <v>1031</v>
      </c>
      <c r="C63" s="382" t="s">
        <v>321</v>
      </c>
      <c r="D63" s="383" t="s">
        <v>922</v>
      </c>
      <c r="E63" s="393" t="s">
        <v>923</v>
      </c>
      <c r="F63" s="385" t="s">
        <v>1032</v>
      </c>
      <c r="G63" s="386" t="s">
        <v>925</v>
      </c>
      <c r="H63" s="387" t="s">
        <v>926</v>
      </c>
      <c r="I63" s="388">
        <v>1600000</v>
      </c>
      <c r="J63" s="389">
        <f t="shared" si="1"/>
        <v>19200000</v>
      </c>
      <c r="K63" s="389">
        <f t="shared" si="7"/>
        <v>19968000</v>
      </c>
      <c r="L63" s="389">
        <f t="shared" si="4"/>
        <v>20766720</v>
      </c>
      <c r="M63" s="389">
        <f t="shared" si="9"/>
        <v>21597388.800000001</v>
      </c>
      <c r="N63" s="389">
        <f t="shared" si="9"/>
        <v>22461284.352000002</v>
      </c>
      <c r="O63" s="389">
        <f t="shared" si="9"/>
        <v>23359735.72608</v>
      </c>
      <c r="P63" s="389">
        <f t="shared" si="9"/>
        <v>24294125.1551232</v>
      </c>
      <c r="Q63" s="389">
        <f t="shared" si="9"/>
        <v>25265890.161328129</v>
      </c>
      <c r="R63" s="389">
        <f t="shared" si="9"/>
        <v>26276525.767781254</v>
      </c>
      <c r="S63" s="389">
        <f t="shared" si="9"/>
        <v>27327586.798492502</v>
      </c>
      <c r="T63" s="692">
        <f t="shared" si="9"/>
        <v>28420690.270432204</v>
      </c>
      <c r="U63" s="372"/>
      <c r="V63" s="372"/>
      <c r="W63" s="372"/>
      <c r="X63" s="372"/>
      <c r="Y63" s="372"/>
    </row>
    <row r="64" spans="1:25" ht="64">
      <c r="A64" s="390">
        <v>55</v>
      </c>
      <c r="B64" s="391" t="s">
        <v>1033</v>
      </c>
      <c r="C64" s="382" t="s">
        <v>321</v>
      </c>
      <c r="D64" s="383" t="s">
        <v>922</v>
      </c>
      <c r="E64" s="393" t="s">
        <v>923</v>
      </c>
      <c r="F64" s="385" t="s">
        <v>1034</v>
      </c>
      <c r="G64" s="386" t="s">
        <v>925</v>
      </c>
      <c r="H64" s="387" t="s">
        <v>926</v>
      </c>
      <c r="I64" s="388">
        <v>1600000</v>
      </c>
      <c r="J64" s="389">
        <f t="shared" si="1"/>
        <v>19200000</v>
      </c>
      <c r="K64" s="389">
        <f t="shared" si="7"/>
        <v>19968000</v>
      </c>
      <c r="L64" s="389">
        <f t="shared" si="4"/>
        <v>20766720</v>
      </c>
      <c r="M64" s="389">
        <f t="shared" si="9"/>
        <v>21597388.800000001</v>
      </c>
      <c r="N64" s="389">
        <f t="shared" si="9"/>
        <v>22461284.352000002</v>
      </c>
      <c r="O64" s="389">
        <f t="shared" si="9"/>
        <v>23359735.72608</v>
      </c>
      <c r="P64" s="389">
        <f t="shared" si="9"/>
        <v>24294125.1551232</v>
      </c>
      <c r="Q64" s="389">
        <f t="shared" si="9"/>
        <v>25265890.161328129</v>
      </c>
      <c r="R64" s="389">
        <f t="shared" si="9"/>
        <v>26276525.767781254</v>
      </c>
      <c r="S64" s="389">
        <f t="shared" si="9"/>
        <v>27327586.798492502</v>
      </c>
      <c r="T64" s="692">
        <f t="shared" si="9"/>
        <v>28420690.270432204</v>
      </c>
      <c r="U64" s="372"/>
      <c r="V64" s="372"/>
      <c r="W64" s="372"/>
      <c r="X64" s="372"/>
      <c r="Y64" s="372"/>
    </row>
    <row r="65" spans="1:25" ht="64">
      <c r="A65" s="390">
        <v>56</v>
      </c>
      <c r="B65" s="391" t="s">
        <v>1035</v>
      </c>
      <c r="C65" s="382" t="s">
        <v>321</v>
      </c>
      <c r="D65" s="383" t="s">
        <v>922</v>
      </c>
      <c r="E65" s="393" t="s">
        <v>923</v>
      </c>
      <c r="F65" s="385" t="s">
        <v>1036</v>
      </c>
      <c r="G65" s="386" t="s">
        <v>925</v>
      </c>
      <c r="H65" s="387" t="s">
        <v>926</v>
      </c>
      <c r="I65" s="388">
        <v>1600000</v>
      </c>
      <c r="J65" s="389">
        <f t="shared" si="1"/>
        <v>19200000</v>
      </c>
      <c r="K65" s="389">
        <f t="shared" si="7"/>
        <v>19968000</v>
      </c>
      <c r="L65" s="389">
        <f t="shared" si="4"/>
        <v>20766720</v>
      </c>
      <c r="M65" s="389">
        <f t="shared" si="9"/>
        <v>21597388.800000001</v>
      </c>
      <c r="N65" s="389">
        <f t="shared" si="9"/>
        <v>22461284.352000002</v>
      </c>
      <c r="O65" s="389">
        <f t="shared" si="9"/>
        <v>23359735.72608</v>
      </c>
      <c r="P65" s="389">
        <f t="shared" si="9"/>
        <v>24294125.1551232</v>
      </c>
      <c r="Q65" s="389">
        <f t="shared" si="9"/>
        <v>25265890.161328129</v>
      </c>
      <c r="R65" s="389">
        <f t="shared" si="9"/>
        <v>26276525.767781254</v>
      </c>
      <c r="S65" s="389">
        <f t="shared" si="9"/>
        <v>27327586.798492502</v>
      </c>
      <c r="T65" s="692">
        <f t="shared" si="9"/>
        <v>28420690.270432204</v>
      </c>
      <c r="U65" s="372"/>
      <c r="V65" s="372"/>
      <c r="W65" s="372"/>
      <c r="X65" s="372"/>
      <c r="Y65" s="372"/>
    </row>
    <row r="66" spans="1:25" ht="64">
      <c r="A66" s="390">
        <v>57</v>
      </c>
      <c r="B66" s="391" t="s">
        <v>1037</v>
      </c>
      <c r="C66" s="382" t="s">
        <v>321</v>
      </c>
      <c r="D66" s="383" t="s">
        <v>922</v>
      </c>
      <c r="E66" s="393" t="s">
        <v>923</v>
      </c>
      <c r="F66" s="385" t="s">
        <v>1038</v>
      </c>
      <c r="G66" s="386" t="s">
        <v>925</v>
      </c>
      <c r="H66" s="387" t="s">
        <v>926</v>
      </c>
      <c r="I66" s="388">
        <v>1600000</v>
      </c>
      <c r="J66" s="389">
        <f t="shared" si="1"/>
        <v>19200000</v>
      </c>
      <c r="K66" s="389">
        <f t="shared" si="7"/>
        <v>19968000</v>
      </c>
      <c r="L66" s="389">
        <f t="shared" si="4"/>
        <v>20766720</v>
      </c>
      <c r="M66" s="389">
        <f t="shared" si="9"/>
        <v>21597388.800000001</v>
      </c>
      <c r="N66" s="389">
        <f t="shared" si="9"/>
        <v>22461284.352000002</v>
      </c>
      <c r="O66" s="389">
        <f t="shared" si="9"/>
        <v>23359735.72608</v>
      </c>
      <c r="P66" s="389">
        <f t="shared" si="9"/>
        <v>24294125.1551232</v>
      </c>
      <c r="Q66" s="389">
        <f t="shared" si="9"/>
        <v>25265890.161328129</v>
      </c>
      <c r="R66" s="389">
        <f t="shared" si="9"/>
        <v>26276525.767781254</v>
      </c>
      <c r="S66" s="389">
        <f t="shared" si="9"/>
        <v>27327586.798492502</v>
      </c>
      <c r="T66" s="692">
        <f t="shared" si="9"/>
        <v>28420690.270432204</v>
      </c>
      <c r="U66" s="372"/>
      <c r="V66" s="372"/>
      <c r="W66" s="372"/>
      <c r="X66" s="372"/>
      <c r="Y66" s="372"/>
    </row>
    <row r="67" spans="1:25" ht="64">
      <c r="A67" s="390">
        <v>58</v>
      </c>
      <c r="B67" s="391" t="s">
        <v>1039</v>
      </c>
      <c r="C67" s="382" t="s">
        <v>321</v>
      </c>
      <c r="D67" s="383" t="s">
        <v>922</v>
      </c>
      <c r="E67" s="393" t="s">
        <v>923</v>
      </c>
      <c r="F67" s="385" t="s">
        <v>1040</v>
      </c>
      <c r="G67" s="386" t="s">
        <v>925</v>
      </c>
      <c r="H67" s="387" t="s">
        <v>926</v>
      </c>
      <c r="I67" s="388">
        <v>1600000</v>
      </c>
      <c r="J67" s="389">
        <f t="shared" si="1"/>
        <v>19200000</v>
      </c>
      <c r="K67" s="389">
        <f t="shared" si="7"/>
        <v>19968000</v>
      </c>
      <c r="L67" s="389">
        <f t="shared" si="4"/>
        <v>20766720</v>
      </c>
      <c r="M67" s="389">
        <f t="shared" si="9"/>
        <v>21597388.800000001</v>
      </c>
      <c r="N67" s="389">
        <f t="shared" si="9"/>
        <v>22461284.352000002</v>
      </c>
      <c r="O67" s="389">
        <f t="shared" si="9"/>
        <v>23359735.72608</v>
      </c>
      <c r="P67" s="389">
        <f t="shared" si="9"/>
        <v>24294125.1551232</v>
      </c>
      <c r="Q67" s="389">
        <f t="shared" si="9"/>
        <v>25265890.161328129</v>
      </c>
      <c r="R67" s="389">
        <f t="shared" si="9"/>
        <v>26276525.767781254</v>
      </c>
      <c r="S67" s="389">
        <f t="shared" si="9"/>
        <v>27327586.798492502</v>
      </c>
      <c r="T67" s="692">
        <f t="shared" si="9"/>
        <v>28420690.270432204</v>
      </c>
      <c r="U67" s="372"/>
      <c r="V67" s="372"/>
      <c r="W67" s="372"/>
      <c r="X67" s="372"/>
      <c r="Y67" s="372"/>
    </row>
    <row r="68" spans="1:25" ht="64">
      <c r="A68" s="390">
        <v>59</v>
      </c>
      <c r="B68" s="391" t="s">
        <v>1041</v>
      </c>
      <c r="C68" s="382" t="s">
        <v>321</v>
      </c>
      <c r="D68" s="383" t="s">
        <v>922</v>
      </c>
      <c r="E68" s="393" t="s">
        <v>923</v>
      </c>
      <c r="F68" s="385" t="s">
        <v>1042</v>
      </c>
      <c r="G68" s="386" t="s">
        <v>925</v>
      </c>
      <c r="H68" s="387" t="s">
        <v>926</v>
      </c>
      <c r="I68" s="388">
        <v>1600000</v>
      </c>
      <c r="J68" s="389">
        <f t="shared" si="1"/>
        <v>19200000</v>
      </c>
      <c r="K68" s="389">
        <f t="shared" si="7"/>
        <v>19968000</v>
      </c>
      <c r="L68" s="389">
        <f t="shared" si="4"/>
        <v>20766720</v>
      </c>
      <c r="M68" s="389">
        <f t="shared" si="9"/>
        <v>21597388.800000001</v>
      </c>
      <c r="N68" s="389">
        <f t="shared" si="9"/>
        <v>22461284.352000002</v>
      </c>
      <c r="O68" s="389">
        <f t="shared" si="9"/>
        <v>23359735.72608</v>
      </c>
      <c r="P68" s="389">
        <f t="shared" si="9"/>
        <v>24294125.1551232</v>
      </c>
      <c r="Q68" s="389">
        <f t="shared" si="9"/>
        <v>25265890.161328129</v>
      </c>
      <c r="R68" s="389">
        <f t="shared" si="9"/>
        <v>26276525.767781254</v>
      </c>
      <c r="S68" s="389">
        <f t="shared" si="9"/>
        <v>27327586.798492502</v>
      </c>
      <c r="T68" s="692">
        <f t="shared" si="9"/>
        <v>28420690.270432204</v>
      </c>
      <c r="U68" s="372"/>
      <c r="V68" s="372"/>
      <c r="W68" s="372"/>
      <c r="X68" s="372"/>
      <c r="Y68" s="372"/>
    </row>
    <row r="69" spans="1:25" ht="64">
      <c r="A69" s="390">
        <v>60</v>
      </c>
      <c r="B69" s="391" t="s">
        <v>1043</v>
      </c>
      <c r="C69" s="382" t="s">
        <v>321</v>
      </c>
      <c r="D69" s="383" t="s">
        <v>922</v>
      </c>
      <c r="E69" s="393" t="s">
        <v>923</v>
      </c>
      <c r="F69" s="385" t="s">
        <v>1044</v>
      </c>
      <c r="G69" s="386" t="s">
        <v>925</v>
      </c>
      <c r="H69" s="387" t="s">
        <v>926</v>
      </c>
      <c r="I69" s="388">
        <v>1600000</v>
      </c>
      <c r="J69" s="389">
        <f t="shared" si="1"/>
        <v>19200000</v>
      </c>
      <c r="K69" s="389">
        <f t="shared" si="7"/>
        <v>19968000</v>
      </c>
      <c r="L69" s="389">
        <f t="shared" si="4"/>
        <v>20766720</v>
      </c>
      <c r="M69" s="389">
        <f t="shared" si="9"/>
        <v>21597388.800000001</v>
      </c>
      <c r="N69" s="389">
        <f t="shared" si="9"/>
        <v>22461284.352000002</v>
      </c>
      <c r="O69" s="389">
        <f t="shared" si="9"/>
        <v>23359735.72608</v>
      </c>
      <c r="P69" s="389">
        <f t="shared" si="9"/>
        <v>24294125.1551232</v>
      </c>
      <c r="Q69" s="389">
        <f t="shared" si="9"/>
        <v>25265890.161328129</v>
      </c>
      <c r="R69" s="389">
        <f t="shared" si="9"/>
        <v>26276525.767781254</v>
      </c>
      <c r="S69" s="389">
        <f t="shared" si="9"/>
        <v>27327586.798492502</v>
      </c>
      <c r="T69" s="692">
        <f t="shared" si="9"/>
        <v>28420690.270432204</v>
      </c>
      <c r="U69" s="372"/>
      <c r="V69" s="372"/>
      <c r="W69" s="372"/>
      <c r="X69" s="372"/>
      <c r="Y69" s="372"/>
    </row>
    <row r="70" spans="1:25" ht="64">
      <c r="A70" s="390">
        <v>61</v>
      </c>
      <c r="B70" s="391" t="s">
        <v>1045</v>
      </c>
      <c r="C70" s="382" t="s">
        <v>321</v>
      </c>
      <c r="D70" s="383" t="s">
        <v>922</v>
      </c>
      <c r="E70" s="393" t="s">
        <v>923</v>
      </c>
      <c r="F70" s="385" t="s">
        <v>1046</v>
      </c>
      <c r="G70" s="386" t="s">
        <v>925</v>
      </c>
      <c r="H70" s="387" t="s">
        <v>926</v>
      </c>
      <c r="I70" s="388">
        <v>1600000</v>
      </c>
      <c r="J70" s="389">
        <f t="shared" si="1"/>
        <v>19200000</v>
      </c>
      <c r="K70" s="389">
        <f t="shared" si="7"/>
        <v>19968000</v>
      </c>
      <c r="L70" s="389">
        <f t="shared" si="4"/>
        <v>20766720</v>
      </c>
      <c r="M70" s="389">
        <f t="shared" si="9"/>
        <v>21597388.800000001</v>
      </c>
      <c r="N70" s="389">
        <f t="shared" si="9"/>
        <v>22461284.352000002</v>
      </c>
      <c r="O70" s="389">
        <f t="shared" si="9"/>
        <v>23359735.72608</v>
      </c>
      <c r="P70" s="389">
        <f t="shared" si="9"/>
        <v>24294125.1551232</v>
      </c>
      <c r="Q70" s="389">
        <f t="shared" si="9"/>
        <v>25265890.161328129</v>
      </c>
      <c r="R70" s="389">
        <f t="shared" si="9"/>
        <v>26276525.767781254</v>
      </c>
      <c r="S70" s="389">
        <f t="shared" si="9"/>
        <v>27327586.798492502</v>
      </c>
      <c r="T70" s="692">
        <f t="shared" si="9"/>
        <v>28420690.270432204</v>
      </c>
      <c r="U70" s="372"/>
      <c r="V70" s="372"/>
      <c r="W70" s="372"/>
      <c r="X70" s="372"/>
      <c r="Y70" s="372"/>
    </row>
    <row r="71" spans="1:25" ht="64">
      <c r="A71" s="390">
        <v>62</v>
      </c>
      <c r="B71" s="391" t="s">
        <v>1047</v>
      </c>
      <c r="C71" s="382" t="s">
        <v>321</v>
      </c>
      <c r="D71" s="383" t="s">
        <v>922</v>
      </c>
      <c r="E71" s="393" t="s">
        <v>923</v>
      </c>
      <c r="F71" s="385" t="s">
        <v>1048</v>
      </c>
      <c r="G71" s="386" t="s">
        <v>925</v>
      </c>
      <c r="H71" s="387" t="s">
        <v>926</v>
      </c>
      <c r="I71" s="388">
        <v>1600000</v>
      </c>
      <c r="J71" s="389">
        <f t="shared" si="1"/>
        <v>19200000</v>
      </c>
      <c r="K71" s="389">
        <f t="shared" si="7"/>
        <v>19968000</v>
      </c>
      <c r="L71" s="389">
        <f t="shared" si="4"/>
        <v>20766720</v>
      </c>
      <c r="M71" s="389">
        <f t="shared" si="9"/>
        <v>21597388.800000001</v>
      </c>
      <c r="N71" s="389">
        <f t="shared" si="9"/>
        <v>22461284.352000002</v>
      </c>
      <c r="O71" s="389">
        <f t="shared" si="9"/>
        <v>23359735.72608</v>
      </c>
      <c r="P71" s="389">
        <f t="shared" si="9"/>
        <v>24294125.1551232</v>
      </c>
      <c r="Q71" s="389">
        <f t="shared" si="9"/>
        <v>25265890.161328129</v>
      </c>
      <c r="R71" s="389">
        <f t="shared" si="9"/>
        <v>26276525.767781254</v>
      </c>
      <c r="S71" s="389">
        <f t="shared" si="9"/>
        <v>27327586.798492502</v>
      </c>
      <c r="T71" s="692">
        <f t="shared" si="9"/>
        <v>28420690.270432204</v>
      </c>
      <c r="U71" s="372"/>
      <c r="V71" s="372"/>
      <c r="W71" s="372"/>
      <c r="X71" s="372"/>
      <c r="Y71" s="372"/>
    </row>
    <row r="72" spans="1:25" ht="64">
      <c r="A72" s="390">
        <v>63</v>
      </c>
      <c r="B72" s="391" t="s">
        <v>1049</v>
      </c>
      <c r="C72" s="382" t="s">
        <v>321</v>
      </c>
      <c r="D72" s="383" t="s">
        <v>922</v>
      </c>
      <c r="E72" s="393" t="s">
        <v>923</v>
      </c>
      <c r="F72" s="385" t="s">
        <v>1050</v>
      </c>
      <c r="G72" s="386" t="s">
        <v>925</v>
      </c>
      <c r="H72" s="387" t="s">
        <v>926</v>
      </c>
      <c r="I72" s="388">
        <v>1600000</v>
      </c>
      <c r="J72" s="389">
        <f t="shared" si="1"/>
        <v>19200000</v>
      </c>
      <c r="K72" s="389">
        <f t="shared" si="7"/>
        <v>19968000</v>
      </c>
      <c r="L72" s="389">
        <f t="shared" si="4"/>
        <v>20766720</v>
      </c>
      <c r="M72" s="389">
        <f t="shared" si="9"/>
        <v>21597388.800000001</v>
      </c>
      <c r="N72" s="389">
        <f t="shared" si="9"/>
        <v>22461284.352000002</v>
      </c>
      <c r="O72" s="389">
        <f t="shared" si="9"/>
        <v>23359735.72608</v>
      </c>
      <c r="P72" s="389">
        <f t="shared" si="9"/>
        <v>24294125.1551232</v>
      </c>
      <c r="Q72" s="389">
        <f t="shared" si="9"/>
        <v>25265890.161328129</v>
      </c>
      <c r="R72" s="389">
        <f t="shared" si="9"/>
        <v>26276525.767781254</v>
      </c>
      <c r="S72" s="389">
        <f t="shared" si="9"/>
        <v>27327586.798492502</v>
      </c>
      <c r="T72" s="692">
        <f t="shared" si="9"/>
        <v>28420690.270432204</v>
      </c>
      <c r="U72" s="372"/>
      <c r="V72" s="372"/>
      <c r="W72" s="372"/>
      <c r="X72" s="372"/>
      <c r="Y72" s="372"/>
    </row>
    <row r="73" spans="1:25" ht="64">
      <c r="A73" s="390">
        <v>64</v>
      </c>
      <c r="B73" s="391" t="s">
        <v>1051</v>
      </c>
      <c r="C73" s="382" t="s">
        <v>321</v>
      </c>
      <c r="D73" s="383" t="s">
        <v>922</v>
      </c>
      <c r="E73" s="393" t="s">
        <v>923</v>
      </c>
      <c r="F73" s="385" t="s">
        <v>1052</v>
      </c>
      <c r="G73" s="386" t="s">
        <v>925</v>
      </c>
      <c r="H73" s="387" t="s">
        <v>926</v>
      </c>
      <c r="I73" s="388">
        <v>1600000</v>
      </c>
      <c r="J73" s="389">
        <f t="shared" si="1"/>
        <v>19200000</v>
      </c>
      <c r="K73" s="389">
        <f t="shared" si="7"/>
        <v>19968000</v>
      </c>
      <c r="L73" s="389">
        <f t="shared" si="4"/>
        <v>20766720</v>
      </c>
      <c r="M73" s="389">
        <f t="shared" si="9"/>
        <v>21597388.800000001</v>
      </c>
      <c r="N73" s="389">
        <f t="shared" si="9"/>
        <v>22461284.352000002</v>
      </c>
      <c r="O73" s="389">
        <f t="shared" si="9"/>
        <v>23359735.72608</v>
      </c>
      <c r="P73" s="389">
        <f t="shared" si="9"/>
        <v>24294125.1551232</v>
      </c>
      <c r="Q73" s="389">
        <f t="shared" si="9"/>
        <v>25265890.161328129</v>
      </c>
      <c r="R73" s="389">
        <f t="shared" si="9"/>
        <v>26276525.767781254</v>
      </c>
      <c r="S73" s="389">
        <f t="shared" si="9"/>
        <v>27327586.798492502</v>
      </c>
      <c r="T73" s="692">
        <f t="shared" si="9"/>
        <v>28420690.270432204</v>
      </c>
      <c r="U73" s="372"/>
      <c r="V73" s="372"/>
      <c r="W73" s="372"/>
      <c r="X73" s="372"/>
      <c r="Y73" s="372"/>
    </row>
    <row r="74" spans="1:25" ht="64">
      <c r="A74" s="390">
        <v>65</v>
      </c>
      <c r="B74" s="391" t="s">
        <v>1053</v>
      </c>
      <c r="C74" s="382" t="s">
        <v>321</v>
      </c>
      <c r="D74" s="383" t="s">
        <v>922</v>
      </c>
      <c r="E74" s="393" t="s">
        <v>923</v>
      </c>
      <c r="F74" s="385" t="s">
        <v>1054</v>
      </c>
      <c r="G74" s="386" t="s">
        <v>925</v>
      </c>
      <c r="H74" s="387" t="s">
        <v>926</v>
      </c>
      <c r="I74" s="388">
        <v>1600000</v>
      </c>
      <c r="J74" s="389">
        <f t="shared" si="1"/>
        <v>19200000</v>
      </c>
      <c r="K74" s="389">
        <f t="shared" si="7"/>
        <v>19968000</v>
      </c>
      <c r="L74" s="389">
        <f t="shared" si="4"/>
        <v>20766720</v>
      </c>
      <c r="M74" s="389">
        <f t="shared" si="9"/>
        <v>21597388.800000001</v>
      </c>
      <c r="N74" s="389">
        <f t="shared" si="9"/>
        <v>22461284.352000002</v>
      </c>
      <c r="O74" s="389">
        <f t="shared" si="9"/>
        <v>23359735.72608</v>
      </c>
      <c r="P74" s="389">
        <f t="shared" si="9"/>
        <v>24294125.1551232</v>
      </c>
      <c r="Q74" s="389">
        <f t="shared" si="9"/>
        <v>25265890.161328129</v>
      </c>
      <c r="R74" s="389">
        <f t="shared" si="9"/>
        <v>26276525.767781254</v>
      </c>
      <c r="S74" s="389">
        <f t="shared" si="9"/>
        <v>27327586.798492502</v>
      </c>
      <c r="T74" s="692">
        <f t="shared" si="9"/>
        <v>28420690.270432204</v>
      </c>
      <c r="U74" s="372"/>
      <c r="V74" s="372"/>
      <c r="W74" s="372"/>
      <c r="X74" s="372"/>
      <c r="Y74" s="372"/>
    </row>
    <row r="75" spans="1:25" ht="64">
      <c r="A75" s="390">
        <v>66</v>
      </c>
      <c r="B75" s="391" t="s">
        <v>1055</v>
      </c>
      <c r="C75" s="382" t="s">
        <v>321</v>
      </c>
      <c r="D75" s="383" t="s">
        <v>922</v>
      </c>
      <c r="E75" s="393" t="s">
        <v>923</v>
      </c>
      <c r="F75" s="385" t="s">
        <v>1056</v>
      </c>
      <c r="G75" s="386" t="s">
        <v>925</v>
      </c>
      <c r="H75" s="387" t="s">
        <v>926</v>
      </c>
      <c r="I75" s="388">
        <v>1600000</v>
      </c>
      <c r="J75" s="389">
        <f t="shared" ref="J75:J104" si="10">I75*12</f>
        <v>19200000</v>
      </c>
      <c r="K75" s="389">
        <f t="shared" si="7"/>
        <v>19968000</v>
      </c>
      <c r="L75" s="389">
        <f t="shared" si="4"/>
        <v>20766720</v>
      </c>
      <c r="M75" s="389">
        <f t="shared" ref="M75:T90" si="11">(L75*$L$8)+L75</f>
        <v>21597388.800000001</v>
      </c>
      <c r="N75" s="389">
        <f t="shared" si="11"/>
        <v>22461284.352000002</v>
      </c>
      <c r="O75" s="389">
        <f t="shared" si="11"/>
        <v>23359735.72608</v>
      </c>
      <c r="P75" s="389">
        <f t="shared" si="11"/>
        <v>24294125.1551232</v>
      </c>
      <c r="Q75" s="389">
        <f t="shared" si="11"/>
        <v>25265890.161328129</v>
      </c>
      <c r="R75" s="389">
        <f t="shared" si="11"/>
        <v>26276525.767781254</v>
      </c>
      <c r="S75" s="389">
        <f t="shared" si="11"/>
        <v>27327586.798492502</v>
      </c>
      <c r="T75" s="692">
        <f t="shared" si="11"/>
        <v>28420690.270432204</v>
      </c>
      <c r="U75" s="372"/>
      <c r="V75" s="372"/>
      <c r="W75" s="372"/>
      <c r="X75" s="372"/>
      <c r="Y75" s="372"/>
    </row>
    <row r="76" spans="1:25" ht="64">
      <c r="A76" s="390">
        <v>67</v>
      </c>
      <c r="B76" s="391" t="s">
        <v>1057</v>
      </c>
      <c r="C76" s="382" t="s">
        <v>321</v>
      </c>
      <c r="D76" s="383" t="s">
        <v>922</v>
      </c>
      <c r="E76" s="393" t="s">
        <v>923</v>
      </c>
      <c r="F76" s="385" t="s">
        <v>1058</v>
      </c>
      <c r="G76" s="386" t="s">
        <v>925</v>
      </c>
      <c r="H76" s="387" t="s">
        <v>926</v>
      </c>
      <c r="I76" s="388">
        <v>1600000</v>
      </c>
      <c r="J76" s="389">
        <f t="shared" si="10"/>
        <v>19200000</v>
      </c>
      <c r="K76" s="389">
        <f t="shared" si="7"/>
        <v>19968000</v>
      </c>
      <c r="L76" s="389">
        <f t="shared" ref="L76:L139" si="12">(K76*$L$8)+K76</f>
        <v>20766720</v>
      </c>
      <c r="M76" s="389">
        <f t="shared" si="11"/>
        <v>21597388.800000001</v>
      </c>
      <c r="N76" s="389">
        <f t="shared" si="11"/>
        <v>22461284.352000002</v>
      </c>
      <c r="O76" s="389">
        <f t="shared" si="11"/>
        <v>23359735.72608</v>
      </c>
      <c r="P76" s="389">
        <f t="shared" si="11"/>
        <v>24294125.1551232</v>
      </c>
      <c r="Q76" s="389">
        <f t="shared" si="11"/>
        <v>25265890.161328129</v>
      </c>
      <c r="R76" s="389">
        <f t="shared" si="11"/>
        <v>26276525.767781254</v>
      </c>
      <c r="S76" s="389">
        <f t="shared" si="11"/>
        <v>27327586.798492502</v>
      </c>
      <c r="T76" s="692">
        <f t="shared" si="11"/>
        <v>28420690.270432204</v>
      </c>
      <c r="U76" s="372"/>
      <c r="V76" s="372"/>
      <c r="W76" s="372"/>
      <c r="X76" s="372"/>
      <c r="Y76" s="372"/>
    </row>
    <row r="77" spans="1:25" ht="64">
      <c r="A77" s="390">
        <v>68</v>
      </c>
      <c r="B77" s="391" t="s">
        <v>1059</v>
      </c>
      <c r="C77" s="382" t="s">
        <v>321</v>
      </c>
      <c r="D77" s="383" t="s">
        <v>922</v>
      </c>
      <c r="E77" s="393" t="s">
        <v>923</v>
      </c>
      <c r="F77" s="385" t="s">
        <v>1060</v>
      </c>
      <c r="G77" s="386" t="s">
        <v>925</v>
      </c>
      <c r="H77" s="387" t="s">
        <v>926</v>
      </c>
      <c r="I77" s="388">
        <v>1600000</v>
      </c>
      <c r="J77" s="389">
        <f t="shared" si="10"/>
        <v>19200000</v>
      </c>
      <c r="K77" s="389">
        <f t="shared" si="7"/>
        <v>19968000</v>
      </c>
      <c r="L77" s="389">
        <f t="shared" si="12"/>
        <v>20766720</v>
      </c>
      <c r="M77" s="389">
        <f t="shared" si="11"/>
        <v>21597388.800000001</v>
      </c>
      <c r="N77" s="389">
        <f t="shared" si="11"/>
        <v>22461284.352000002</v>
      </c>
      <c r="O77" s="389">
        <f t="shared" si="11"/>
        <v>23359735.72608</v>
      </c>
      <c r="P77" s="389">
        <f t="shared" si="11"/>
        <v>24294125.1551232</v>
      </c>
      <c r="Q77" s="389">
        <f t="shared" si="11"/>
        <v>25265890.161328129</v>
      </c>
      <c r="R77" s="389">
        <f t="shared" si="11"/>
        <v>26276525.767781254</v>
      </c>
      <c r="S77" s="389">
        <f t="shared" si="11"/>
        <v>27327586.798492502</v>
      </c>
      <c r="T77" s="692">
        <f t="shared" si="11"/>
        <v>28420690.270432204</v>
      </c>
      <c r="U77" s="372"/>
      <c r="V77" s="372"/>
      <c r="W77" s="372"/>
      <c r="X77" s="372"/>
      <c r="Y77" s="372"/>
    </row>
    <row r="78" spans="1:25" ht="64">
      <c r="A78" s="390">
        <v>69</v>
      </c>
      <c r="B78" s="391" t="s">
        <v>1061</v>
      </c>
      <c r="C78" s="382" t="s">
        <v>321</v>
      </c>
      <c r="D78" s="383" t="s">
        <v>922</v>
      </c>
      <c r="E78" s="393" t="s">
        <v>923</v>
      </c>
      <c r="F78" s="385" t="s">
        <v>1062</v>
      </c>
      <c r="G78" s="386" t="s">
        <v>925</v>
      </c>
      <c r="H78" s="387" t="s">
        <v>926</v>
      </c>
      <c r="I78" s="388">
        <v>1600000</v>
      </c>
      <c r="J78" s="389">
        <f t="shared" si="10"/>
        <v>19200000</v>
      </c>
      <c r="K78" s="389">
        <f t="shared" si="7"/>
        <v>19968000</v>
      </c>
      <c r="L78" s="389">
        <f t="shared" si="12"/>
        <v>20766720</v>
      </c>
      <c r="M78" s="389">
        <f t="shared" si="11"/>
        <v>21597388.800000001</v>
      </c>
      <c r="N78" s="389">
        <f t="shared" si="11"/>
        <v>22461284.352000002</v>
      </c>
      <c r="O78" s="389">
        <f t="shared" si="11"/>
        <v>23359735.72608</v>
      </c>
      <c r="P78" s="389">
        <f t="shared" si="11"/>
        <v>24294125.1551232</v>
      </c>
      <c r="Q78" s="389">
        <f t="shared" si="11"/>
        <v>25265890.161328129</v>
      </c>
      <c r="R78" s="389">
        <f t="shared" si="11"/>
        <v>26276525.767781254</v>
      </c>
      <c r="S78" s="389">
        <f t="shared" si="11"/>
        <v>27327586.798492502</v>
      </c>
      <c r="T78" s="692">
        <f t="shared" si="11"/>
        <v>28420690.270432204</v>
      </c>
      <c r="U78" s="372"/>
      <c r="V78" s="372"/>
      <c r="W78" s="372"/>
      <c r="X78" s="372"/>
      <c r="Y78" s="372"/>
    </row>
    <row r="79" spans="1:25" ht="64">
      <c r="A79" s="390">
        <v>70</v>
      </c>
      <c r="B79" s="391" t="s">
        <v>1063</v>
      </c>
      <c r="C79" s="382" t="s">
        <v>321</v>
      </c>
      <c r="D79" s="383" t="s">
        <v>922</v>
      </c>
      <c r="E79" s="393" t="s">
        <v>923</v>
      </c>
      <c r="F79" s="385" t="s">
        <v>1064</v>
      </c>
      <c r="G79" s="386" t="s">
        <v>925</v>
      </c>
      <c r="H79" s="387" t="s">
        <v>926</v>
      </c>
      <c r="I79" s="388">
        <v>1600000</v>
      </c>
      <c r="J79" s="389">
        <f t="shared" si="10"/>
        <v>19200000</v>
      </c>
      <c r="K79" s="389">
        <f t="shared" si="7"/>
        <v>19968000</v>
      </c>
      <c r="L79" s="389">
        <f t="shared" si="12"/>
        <v>20766720</v>
      </c>
      <c r="M79" s="389">
        <f t="shared" si="11"/>
        <v>21597388.800000001</v>
      </c>
      <c r="N79" s="389">
        <f t="shared" si="11"/>
        <v>22461284.352000002</v>
      </c>
      <c r="O79" s="389">
        <f t="shared" si="11"/>
        <v>23359735.72608</v>
      </c>
      <c r="P79" s="389">
        <f t="shared" si="11"/>
        <v>24294125.1551232</v>
      </c>
      <c r="Q79" s="389">
        <f t="shared" si="11"/>
        <v>25265890.161328129</v>
      </c>
      <c r="R79" s="389">
        <f t="shared" si="11"/>
        <v>26276525.767781254</v>
      </c>
      <c r="S79" s="389">
        <f t="shared" si="11"/>
        <v>27327586.798492502</v>
      </c>
      <c r="T79" s="692">
        <f t="shared" si="11"/>
        <v>28420690.270432204</v>
      </c>
      <c r="U79" s="372"/>
      <c r="V79" s="372"/>
      <c r="W79" s="372"/>
      <c r="X79" s="372"/>
      <c r="Y79" s="372"/>
    </row>
    <row r="80" spans="1:25" ht="64">
      <c r="A80" s="390">
        <v>71</v>
      </c>
      <c r="B80" s="391" t="s">
        <v>1065</v>
      </c>
      <c r="C80" s="382" t="s">
        <v>321</v>
      </c>
      <c r="D80" s="383" t="s">
        <v>922</v>
      </c>
      <c r="E80" s="393" t="s">
        <v>923</v>
      </c>
      <c r="F80" s="385" t="s">
        <v>1066</v>
      </c>
      <c r="G80" s="386" t="s">
        <v>925</v>
      </c>
      <c r="H80" s="387" t="s">
        <v>926</v>
      </c>
      <c r="I80" s="388">
        <v>1600000</v>
      </c>
      <c r="J80" s="389">
        <f t="shared" si="10"/>
        <v>19200000</v>
      </c>
      <c r="K80" s="389">
        <f t="shared" si="7"/>
        <v>19968000</v>
      </c>
      <c r="L80" s="389">
        <f t="shared" si="12"/>
        <v>20766720</v>
      </c>
      <c r="M80" s="389">
        <f t="shared" si="11"/>
        <v>21597388.800000001</v>
      </c>
      <c r="N80" s="389">
        <f t="shared" si="11"/>
        <v>22461284.352000002</v>
      </c>
      <c r="O80" s="389">
        <f t="shared" si="11"/>
        <v>23359735.72608</v>
      </c>
      <c r="P80" s="389">
        <f t="shared" si="11"/>
        <v>24294125.1551232</v>
      </c>
      <c r="Q80" s="389">
        <f t="shared" si="11"/>
        <v>25265890.161328129</v>
      </c>
      <c r="R80" s="389">
        <f t="shared" si="11"/>
        <v>26276525.767781254</v>
      </c>
      <c r="S80" s="389">
        <f t="shared" si="11"/>
        <v>27327586.798492502</v>
      </c>
      <c r="T80" s="692">
        <f t="shared" si="11"/>
        <v>28420690.270432204</v>
      </c>
      <c r="U80" s="372"/>
      <c r="V80" s="372"/>
      <c r="W80" s="372"/>
      <c r="X80" s="372"/>
      <c r="Y80" s="372"/>
    </row>
    <row r="81" spans="1:25" ht="64">
      <c r="A81" s="390">
        <v>72</v>
      </c>
      <c r="B81" s="391" t="s">
        <v>1067</v>
      </c>
      <c r="C81" s="382" t="s">
        <v>321</v>
      </c>
      <c r="D81" s="383" t="s">
        <v>922</v>
      </c>
      <c r="E81" s="393" t="s">
        <v>923</v>
      </c>
      <c r="F81" s="385" t="s">
        <v>1068</v>
      </c>
      <c r="G81" s="386" t="s">
        <v>925</v>
      </c>
      <c r="H81" s="387" t="s">
        <v>926</v>
      </c>
      <c r="I81" s="388">
        <v>1600000</v>
      </c>
      <c r="J81" s="389">
        <f t="shared" si="10"/>
        <v>19200000</v>
      </c>
      <c r="K81" s="389">
        <f t="shared" si="7"/>
        <v>19968000</v>
      </c>
      <c r="L81" s="389">
        <f t="shared" si="12"/>
        <v>20766720</v>
      </c>
      <c r="M81" s="389">
        <f t="shared" si="11"/>
        <v>21597388.800000001</v>
      </c>
      <c r="N81" s="389">
        <f t="shared" si="11"/>
        <v>22461284.352000002</v>
      </c>
      <c r="O81" s="389">
        <f t="shared" si="11"/>
        <v>23359735.72608</v>
      </c>
      <c r="P81" s="389">
        <f t="shared" si="11"/>
        <v>24294125.1551232</v>
      </c>
      <c r="Q81" s="389">
        <f t="shared" si="11"/>
        <v>25265890.161328129</v>
      </c>
      <c r="R81" s="389">
        <f t="shared" si="11"/>
        <v>26276525.767781254</v>
      </c>
      <c r="S81" s="389">
        <f t="shared" si="11"/>
        <v>27327586.798492502</v>
      </c>
      <c r="T81" s="692">
        <f t="shared" si="11"/>
        <v>28420690.270432204</v>
      </c>
      <c r="U81" s="372"/>
      <c r="V81" s="372"/>
      <c r="W81" s="372"/>
      <c r="X81" s="372"/>
      <c r="Y81" s="372"/>
    </row>
    <row r="82" spans="1:25" ht="64">
      <c r="A82" s="390">
        <v>73</v>
      </c>
      <c r="B82" s="391" t="s">
        <v>1069</v>
      </c>
      <c r="C82" s="382" t="s">
        <v>321</v>
      </c>
      <c r="D82" s="383" t="s">
        <v>922</v>
      </c>
      <c r="E82" s="393" t="s">
        <v>923</v>
      </c>
      <c r="F82" s="385" t="s">
        <v>1070</v>
      </c>
      <c r="G82" s="386" t="s">
        <v>925</v>
      </c>
      <c r="H82" s="387" t="s">
        <v>926</v>
      </c>
      <c r="I82" s="388">
        <v>1600000</v>
      </c>
      <c r="J82" s="389">
        <f t="shared" si="10"/>
        <v>19200000</v>
      </c>
      <c r="K82" s="389">
        <f t="shared" si="7"/>
        <v>19968000</v>
      </c>
      <c r="L82" s="389">
        <f t="shared" si="12"/>
        <v>20766720</v>
      </c>
      <c r="M82" s="389">
        <f t="shared" si="11"/>
        <v>21597388.800000001</v>
      </c>
      <c r="N82" s="389">
        <f t="shared" si="11"/>
        <v>22461284.352000002</v>
      </c>
      <c r="O82" s="389">
        <f t="shared" si="11"/>
        <v>23359735.72608</v>
      </c>
      <c r="P82" s="389">
        <f t="shared" si="11"/>
        <v>24294125.1551232</v>
      </c>
      <c r="Q82" s="389">
        <f t="shared" si="11"/>
        <v>25265890.161328129</v>
      </c>
      <c r="R82" s="389">
        <f t="shared" si="11"/>
        <v>26276525.767781254</v>
      </c>
      <c r="S82" s="389">
        <f t="shared" si="11"/>
        <v>27327586.798492502</v>
      </c>
      <c r="T82" s="692">
        <f t="shared" si="11"/>
        <v>28420690.270432204</v>
      </c>
      <c r="U82" s="372"/>
      <c r="V82" s="372"/>
      <c r="W82" s="372"/>
      <c r="X82" s="372"/>
      <c r="Y82" s="372"/>
    </row>
    <row r="83" spans="1:25" ht="64">
      <c r="A83" s="390">
        <v>74</v>
      </c>
      <c r="B83" s="391" t="s">
        <v>1071</v>
      </c>
      <c r="C83" s="382" t="s">
        <v>321</v>
      </c>
      <c r="D83" s="383" t="s">
        <v>922</v>
      </c>
      <c r="E83" s="393" t="s">
        <v>923</v>
      </c>
      <c r="F83" s="385" t="s">
        <v>1072</v>
      </c>
      <c r="G83" s="386" t="s">
        <v>925</v>
      </c>
      <c r="H83" s="387" t="s">
        <v>926</v>
      </c>
      <c r="I83" s="388">
        <v>1600000</v>
      </c>
      <c r="J83" s="389">
        <f t="shared" si="10"/>
        <v>19200000</v>
      </c>
      <c r="K83" s="389">
        <f t="shared" si="7"/>
        <v>19968000</v>
      </c>
      <c r="L83" s="389">
        <f t="shared" si="12"/>
        <v>20766720</v>
      </c>
      <c r="M83" s="389">
        <f t="shared" si="11"/>
        <v>21597388.800000001</v>
      </c>
      <c r="N83" s="389">
        <f t="shared" si="11"/>
        <v>22461284.352000002</v>
      </c>
      <c r="O83" s="389">
        <f t="shared" si="11"/>
        <v>23359735.72608</v>
      </c>
      <c r="P83" s="389">
        <f t="shared" si="11"/>
        <v>24294125.1551232</v>
      </c>
      <c r="Q83" s="389">
        <f t="shared" si="11"/>
        <v>25265890.161328129</v>
      </c>
      <c r="R83" s="389">
        <f t="shared" si="11"/>
        <v>26276525.767781254</v>
      </c>
      <c r="S83" s="389">
        <f t="shared" si="11"/>
        <v>27327586.798492502</v>
      </c>
      <c r="T83" s="692">
        <f t="shared" si="11"/>
        <v>28420690.270432204</v>
      </c>
      <c r="U83" s="372"/>
      <c r="V83" s="372"/>
      <c r="W83" s="372"/>
      <c r="X83" s="372"/>
      <c r="Y83" s="372"/>
    </row>
    <row r="84" spans="1:25" ht="64">
      <c r="A84" s="390">
        <v>75</v>
      </c>
      <c r="B84" s="391" t="s">
        <v>1073</v>
      </c>
      <c r="C84" s="382" t="s">
        <v>321</v>
      </c>
      <c r="D84" s="383" t="s">
        <v>922</v>
      </c>
      <c r="E84" s="393" t="s">
        <v>923</v>
      </c>
      <c r="F84" s="385" t="s">
        <v>1074</v>
      </c>
      <c r="G84" s="386" t="s">
        <v>925</v>
      </c>
      <c r="H84" s="387" t="s">
        <v>926</v>
      </c>
      <c r="I84" s="388">
        <v>1600000</v>
      </c>
      <c r="J84" s="389">
        <f t="shared" si="10"/>
        <v>19200000</v>
      </c>
      <c r="K84" s="389">
        <f t="shared" si="7"/>
        <v>19968000</v>
      </c>
      <c r="L84" s="389">
        <f t="shared" si="12"/>
        <v>20766720</v>
      </c>
      <c r="M84" s="389">
        <f t="shared" si="11"/>
        <v>21597388.800000001</v>
      </c>
      <c r="N84" s="389">
        <f t="shared" si="11"/>
        <v>22461284.352000002</v>
      </c>
      <c r="O84" s="389">
        <f t="shared" si="11"/>
        <v>23359735.72608</v>
      </c>
      <c r="P84" s="389">
        <f t="shared" si="11"/>
        <v>24294125.1551232</v>
      </c>
      <c r="Q84" s="389">
        <f t="shared" si="11"/>
        <v>25265890.161328129</v>
      </c>
      <c r="R84" s="389">
        <f t="shared" si="11"/>
        <v>26276525.767781254</v>
      </c>
      <c r="S84" s="389">
        <f t="shared" si="11"/>
        <v>27327586.798492502</v>
      </c>
      <c r="T84" s="692">
        <f t="shared" si="11"/>
        <v>28420690.270432204</v>
      </c>
      <c r="U84" s="372"/>
      <c r="V84" s="372"/>
      <c r="W84" s="372"/>
      <c r="X84" s="372"/>
      <c r="Y84" s="372"/>
    </row>
    <row r="85" spans="1:25" ht="64">
      <c r="A85" s="390">
        <v>76</v>
      </c>
      <c r="B85" s="391" t="s">
        <v>1075</v>
      </c>
      <c r="C85" s="382" t="s">
        <v>321</v>
      </c>
      <c r="D85" s="383" t="s">
        <v>922</v>
      </c>
      <c r="E85" s="393" t="s">
        <v>923</v>
      </c>
      <c r="F85" s="385" t="s">
        <v>1076</v>
      </c>
      <c r="G85" s="386" t="s">
        <v>925</v>
      </c>
      <c r="H85" s="387" t="s">
        <v>926</v>
      </c>
      <c r="I85" s="388">
        <v>1600000</v>
      </c>
      <c r="J85" s="389">
        <f t="shared" si="10"/>
        <v>19200000</v>
      </c>
      <c r="K85" s="389">
        <f t="shared" si="7"/>
        <v>19968000</v>
      </c>
      <c r="L85" s="389">
        <f t="shared" si="12"/>
        <v>20766720</v>
      </c>
      <c r="M85" s="389">
        <f t="shared" si="11"/>
        <v>21597388.800000001</v>
      </c>
      <c r="N85" s="389">
        <f t="shared" si="11"/>
        <v>22461284.352000002</v>
      </c>
      <c r="O85" s="389">
        <f t="shared" si="11"/>
        <v>23359735.72608</v>
      </c>
      <c r="P85" s="389">
        <f t="shared" si="11"/>
        <v>24294125.1551232</v>
      </c>
      <c r="Q85" s="389">
        <f t="shared" si="11"/>
        <v>25265890.161328129</v>
      </c>
      <c r="R85" s="389">
        <f t="shared" si="11"/>
        <v>26276525.767781254</v>
      </c>
      <c r="S85" s="389">
        <f t="shared" si="11"/>
        <v>27327586.798492502</v>
      </c>
      <c r="T85" s="692">
        <f t="shared" si="11"/>
        <v>28420690.270432204</v>
      </c>
      <c r="U85" s="372"/>
      <c r="V85" s="372"/>
      <c r="W85" s="372"/>
      <c r="X85" s="372"/>
      <c r="Y85" s="372"/>
    </row>
    <row r="86" spans="1:25" ht="64">
      <c r="A86" s="390">
        <v>77</v>
      </c>
      <c r="B86" s="391" t="s">
        <v>1077</v>
      </c>
      <c r="C86" s="382" t="s">
        <v>321</v>
      </c>
      <c r="D86" s="383" t="s">
        <v>922</v>
      </c>
      <c r="E86" s="393" t="s">
        <v>923</v>
      </c>
      <c r="F86" s="385" t="s">
        <v>1078</v>
      </c>
      <c r="G86" s="386" t="s">
        <v>925</v>
      </c>
      <c r="H86" s="387" t="s">
        <v>926</v>
      </c>
      <c r="I86" s="388">
        <v>1600000</v>
      </c>
      <c r="J86" s="389">
        <f t="shared" si="10"/>
        <v>19200000</v>
      </c>
      <c r="K86" s="389">
        <f t="shared" si="7"/>
        <v>19968000</v>
      </c>
      <c r="L86" s="389">
        <f t="shared" si="12"/>
        <v>20766720</v>
      </c>
      <c r="M86" s="389">
        <f t="shared" si="11"/>
        <v>21597388.800000001</v>
      </c>
      <c r="N86" s="389">
        <f t="shared" si="11"/>
        <v>22461284.352000002</v>
      </c>
      <c r="O86" s="389">
        <f t="shared" si="11"/>
        <v>23359735.72608</v>
      </c>
      <c r="P86" s="389">
        <f t="shared" si="11"/>
        <v>24294125.1551232</v>
      </c>
      <c r="Q86" s="389">
        <f t="shared" si="11"/>
        <v>25265890.161328129</v>
      </c>
      <c r="R86" s="389">
        <f t="shared" si="11"/>
        <v>26276525.767781254</v>
      </c>
      <c r="S86" s="389">
        <f t="shared" si="11"/>
        <v>27327586.798492502</v>
      </c>
      <c r="T86" s="692">
        <f t="shared" si="11"/>
        <v>28420690.270432204</v>
      </c>
      <c r="U86" s="372"/>
      <c r="V86" s="372"/>
      <c r="W86" s="372"/>
      <c r="X86" s="372"/>
      <c r="Y86" s="372"/>
    </row>
    <row r="87" spans="1:25" ht="64">
      <c r="A87" s="390">
        <v>78</v>
      </c>
      <c r="B87" s="391" t="s">
        <v>1079</v>
      </c>
      <c r="C87" s="382" t="s">
        <v>321</v>
      </c>
      <c r="D87" s="383" t="s">
        <v>922</v>
      </c>
      <c r="E87" s="393" t="s">
        <v>923</v>
      </c>
      <c r="F87" s="385" t="s">
        <v>1080</v>
      </c>
      <c r="G87" s="386" t="s">
        <v>925</v>
      </c>
      <c r="H87" s="387" t="s">
        <v>926</v>
      </c>
      <c r="I87" s="388">
        <v>1600000</v>
      </c>
      <c r="J87" s="389">
        <f t="shared" si="10"/>
        <v>19200000</v>
      </c>
      <c r="K87" s="389">
        <f t="shared" si="7"/>
        <v>19968000</v>
      </c>
      <c r="L87" s="389">
        <f t="shared" si="12"/>
        <v>20766720</v>
      </c>
      <c r="M87" s="389">
        <f t="shared" si="11"/>
        <v>21597388.800000001</v>
      </c>
      <c r="N87" s="389">
        <f t="shared" si="11"/>
        <v>22461284.352000002</v>
      </c>
      <c r="O87" s="389">
        <f t="shared" si="11"/>
        <v>23359735.72608</v>
      </c>
      <c r="P87" s="389">
        <f t="shared" si="11"/>
        <v>24294125.1551232</v>
      </c>
      <c r="Q87" s="389">
        <f t="shared" si="11"/>
        <v>25265890.161328129</v>
      </c>
      <c r="R87" s="389">
        <f t="shared" si="11"/>
        <v>26276525.767781254</v>
      </c>
      <c r="S87" s="389">
        <f t="shared" si="11"/>
        <v>27327586.798492502</v>
      </c>
      <c r="T87" s="692">
        <f t="shared" si="11"/>
        <v>28420690.270432204</v>
      </c>
      <c r="U87" s="372"/>
      <c r="V87" s="372"/>
      <c r="W87" s="372"/>
      <c r="X87" s="372"/>
      <c r="Y87" s="372"/>
    </row>
    <row r="88" spans="1:25" ht="64">
      <c r="A88" s="390">
        <v>79</v>
      </c>
      <c r="B88" s="391" t="s">
        <v>1081</v>
      </c>
      <c r="C88" s="382" t="s">
        <v>321</v>
      </c>
      <c r="D88" s="383" t="s">
        <v>922</v>
      </c>
      <c r="E88" s="393" t="s">
        <v>923</v>
      </c>
      <c r="F88" s="385" t="s">
        <v>1082</v>
      </c>
      <c r="G88" s="386" t="s">
        <v>925</v>
      </c>
      <c r="H88" s="387" t="s">
        <v>926</v>
      </c>
      <c r="I88" s="388">
        <v>1600000</v>
      </c>
      <c r="J88" s="389">
        <f t="shared" si="10"/>
        <v>19200000</v>
      </c>
      <c r="K88" s="389">
        <f t="shared" si="7"/>
        <v>19968000</v>
      </c>
      <c r="L88" s="389">
        <f t="shared" si="12"/>
        <v>20766720</v>
      </c>
      <c r="M88" s="389">
        <f t="shared" si="11"/>
        <v>21597388.800000001</v>
      </c>
      <c r="N88" s="389">
        <f t="shared" si="11"/>
        <v>22461284.352000002</v>
      </c>
      <c r="O88" s="389">
        <f t="shared" si="11"/>
        <v>23359735.72608</v>
      </c>
      <c r="P88" s="389">
        <f t="shared" si="11"/>
        <v>24294125.1551232</v>
      </c>
      <c r="Q88" s="389">
        <f t="shared" si="11"/>
        <v>25265890.161328129</v>
      </c>
      <c r="R88" s="389">
        <f t="shared" si="11"/>
        <v>26276525.767781254</v>
      </c>
      <c r="S88" s="389">
        <f t="shared" si="11"/>
        <v>27327586.798492502</v>
      </c>
      <c r="T88" s="692">
        <f t="shared" si="11"/>
        <v>28420690.270432204</v>
      </c>
      <c r="U88" s="372"/>
      <c r="V88" s="372"/>
      <c r="W88" s="372"/>
      <c r="X88" s="372"/>
      <c r="Y88" s="372"/>
    </row>
    <row r="89" spans="1:25" ht="64">
      <c r="A89" s="390">
        <v>80</v>
      </c>
      <c r="B89" s="391" t="s">
        <v>1083</v>
      </c>
      <c r="C89" s="382" t="s">
        <v>321</v>
      </c>
      <c r="D89" s="383" t="s">
        <v>922</v>
      </c>
      <c r="E89" s="393" t="s">
        <v>923</v>
      </c>
      <c r="F89" s="385" t="s">
        <v>1084</v>
      </c>
      <c r="G89" s="386" t="s">
        <v>925</v>
      </c>
      <c r="H89" s="387" t="s">
        <v>926</v>
      </c>
      <c r="I89" s="388">
        <v>1600000</v>
      </c>
      <c r="J89" s="389">
        <f t="shared" si="10"/>
        <v>19200000</v>
      </c>
      <c r="K89" s="389">
        <f t="shared" si="7"/>
        <v>19968000</v>
      </c>
      <c r="L89" s="389">
        <f t="shared" si="12"/>
        <v>20766720</v>
      </c>
      <c r="M89" s="389">
        <f t="shared" si="11"/>
        <v>21597388.800000001</v>
      </c>
      <c r="N89" s="389">
        <f t="shared" si="11"/>
        <v>22461284.352000002</v>
      </c>
      <c r="O89" s="389">
        <f t="shared" si="11"/>
        <v>23359735.72608</v>
      </c>
      <c r="P89" s="389">
        <f t="shared" si="11"/>
        <v>24294125.1551232</v>
      </c>
      <c r="Q89" s="389">
        <f t="shared" si="11"/>
        <v>25265890.161328129</v>
      </c>
      <c r="R89" s="389">
        <f t="shared" si="11"/>
        <v>26276525.767781254</v>
      </c>
      <c r="S89" s="389">
        <f t="shared" si="11"/>
        <v>27327586.798492502</v>
      </c>
      <c r="T89" s="692">
        <f t="shared" si="11"/>
        <v>28420690.270432204</v>
      </c>
      <c r="U89" s="372"/>
      <c r="V89" s="372"/>
      <c r="W89" s="372"/>
      <c r="X89" s="372"/>
      <c r="Y89" s="372"/>
    </row>
    <row r="90" spans="1:25" ht="64">
      <c r="A90" s="390">
        <v>81</v>
      </c>
      <c r="B90" s="391" t="s">
        <v>1085</v>
      </c>
      <c r="C90" s="382" t="s">
        <v>321</v>
      </c>
      <c r="D90" s="383" t="s">
        <v>922</v>
      </c>
      <c r="E90" s="393" t="s">
        <v>923</v>
      </c>
      <c r="F90" s="385" t="s">
        <v>1086</v>
      </c>
      <c r="G90" s="386" t="s">
        <v>925</v>
      </c>
      <c r="H90" s="387" t="s">
        <v>926</v>
      </c>
      <c r="I90" s="388">
        <v>1600000</v>
      </c>
      <c r="J90" s="389">
        <f t="shared" si="10"/>
        <v>19200000</v>
      </c>
      <c r="K90" s="389">
        <f t="shared" si="7"/>
        <v>19968000</v>
      </c>
      <c r="L90" s="389">
        <f t="shared" si="12"/>
        <v>20766720</v>
      </c>
      <c r="M90" s="389">
        <f t="shared" si="11"/>
        <v>21597388.800000001</v>
      </c>
      <c r="N90" s="389">
        <f t="shared" si="11"/>
        <v>22461284.352000002</v>
      </c>
      <c r="O90" s="389">
        <f t="shared" si="11"/>
        <v>23359735.72608</v>
      </c>
      <c r="P90" s="389">
        <f t="shared" si="11"/>
        <v>24294125.1551232</v>
      </c>
      <c r="Q90" s="389">
        <f t="shared" si="11"/>
        <v>25265890.161328129</v>
      </c>
      <c r="R90" s="389">
        <f t="shared" si="11"/>
        <v>26276525.767781254</v>
      </c>
      <c r="S90" s="389">
        <f t="shared" si="11"/>
        <v>27327586.798492502</v>
      </c>
      <c r="T90" s="692">
        <f t="shared" si="11"/>
        <v>28420690.270432204</v>
      </c>
      <c r="U90" s="372"/>
      <c r="V90" s="372"/>
      <c r="W90" s="372"/>
      <c r="X90" s="372"/>
      <c r="Y90" s="372"/>
    </row>
    <row r="91" spans="1:25" ht="64">
      <c r="A91" s="390">
        <v>82</v>
      </c>
      <c r="B91" s="391" t="s">
        <v>1087</v>
      </c>
      <c r="C91" s="382" t="s">
        <v>321</v>
      </c>
      <c r="D91" s="383" t="s">
        <v>922</v>
      </c>
      <c r="E91" s="393" t="s">
        <v>923</v>
      </c>
      <c r="F91" s="385" t="s">
        <v>1088</v>
      </c>
      <c r="G91" s="386" t="s">
        <v>925</v>
      </c>
      <c r="H91" s="387" t="s">
        <v>926</v>
      </c>
      <c r="I91" s="388">
        <v>1600000</v>
      </c>
      <c r="J91" s="389">
        <f t="shared" si="10"/>
        <v>19200000</v>
      </c>
      <c r="K91" s="389">
        <f t="shared" si="7"/>
        <v>19968000</v>
      </c>
      <c r="L91" s="389">
        <f t="shared" si="12"/>
        <v>20766720</v>
      </c>
      <c r="M91" s="389">
        <f t="shared" ref="M91:T106" si="13">(L91*$L$8)+L91</f>
        <v>21597388.800000001</v>
      </c>
      <c r="N91" s="389">
        <f t="shared" si="13"/>
        <v>22461284.352000002</v>
      </c>
      <c r="O91" s="389">
        <f t="shared" si="13"/>
        <v>23359735.72608</v>
      </c>
      <c r="P91" s="389">
        <f t="shared" si="13"/>
        <v>24294125.1551232</v>
      </c>
      <c r="Q91" s="389">
        <f t="shared" si="13"/>
        <v>25265890.161328129</v>
      </c>
      <c r="R91" s="389">
        <f t="shared" si="13"/>
        <v>26276525.767781254</v>
      </c>
      <c r="S91" s="389">
        <f t="shared" si="13"/>
        <v>27327586.798492502</v>
      </c>
      <c r="T91" s="692">
        <f t="shared" si="13"/>
        <v>28420690.270432204</v>
      </c>
      <c r="U91" s="372"/>
      <c r="V91" s="372"/>
      <c r="W91" s="372"/>
      <c r="X91" s="372"/>
      <c r="Y91" s="372"/>
    </row>
    <row r="92" spans="1:25" ht="64">
      <c r="A92" s="390">
        <v>83</v>
      </c>
      <c r="B92" s="391" t="s">
        <v>1089</v>
      </c>
      <c r="C92" s="382" t="s">
        <v>321</v>
      </c>
      <c r="D92" s="383" t="s">
        <v>922</v>
      </c>
      <c r="E92" s="393" t="s">
        <v>923</v>
      </c>
      <c r="F92" s="385" t="s">
        <v>1090</v>
      </c>
      <c r="G92" s="386" t="s">
        <v>925</v>
      </c>
      <c r="H92" s="387" t="s">
        <v>926</v>
      </c>
      <c r="I92" s="388">
        <v>1600000</v>
      </c>
      <c r="J92" s="389">
        <f t="shared" si="10"/>
        <v>19200000</v>
      </c>
      <c r="K92" s="389">
        <f t="shared" si="7"/>
        <v>19968000</v>
      </c>
      <c r="L92" s="389">
        <f t="shared" si="12"/>
        <v>20766720</v>
      </c>
      <c r="M92" s="389">
        <f t="shared" si="13"/>
        <v>21597388.800000001</v>
      </c>
      <c r="N92" s="389">
        <f t="shared" si="13"/>
        <v>22461284.352000002</v>
      </c>
      <c r="O92" s="389">
        <f t="shared" si="13"/>
        <v>23359735.72608</v>
      </c>
      <c r="P92" s="389">
        <f t="shared" si="13"/>
        <v>24294125.1551232</v>
      </c>
      <c r="Q92" s="389">
        <f t="shared" si="13"/>
        <v>25265890.161328129</v>
      </c>
      <c r="R92" s="389">
        <f t="shared" si="13"/>
        <v>26276525.767781254</v>
      </c>
      <c r="S92" s="389">
        <f t="shared" si="13"/>
        <v>27327586.798492502</v>
      </c>
      <c r="T92" s="692">
        <f t="shared" si="13"/>
        <v>28420690.270432204</v>
      </c>
      <c r="U92" s="372"/>
      <c r="V92" s="372"/>
      <c r="W92" s="372"/>
      <c r="X92" s="372"/>
      <c r="Y92" s="372"/>
    </row>
    <row r="93" spans="1:25" ht="64">
      <c r="A93" s="390">
        <v>84</v>
      </c>
      <c r="B93" s="391" t="s">
        <v>1091</v>
      </c>
      <c r="C93" s="382" t="s">
        <v>321</v>
      </c>
      <c r="D93" s="383" t="s">
        <v>922</v>
      </c>
      <c r="E93" s="393" t="s">
        <v>923</v>
      </c>
      <c r="F93" s="385" t="s">
        <v>1092</v>
      </c>
      <c r="G93" s="386" t="s">
        <v>925</v>
      </c>
      <c r="H93" s="387" t="s">
        <v>926</v>
      </c>
      <c r="I93" s="388">
        <v>1600000</v>
      </c>
      <c r="J93" s="389">
        <f t="shared" si="10"/>
        <v>19200000</v>
      </c>
      <c r="K93" s="389">
        <f t="shared" ref="K93:K143" si="14">(J93*$K$8)+J93</f>
        <v>19968000</v>
      </c>
      <c r="L93" s="389">
        <f t="shared" si="12"/>
        <v>20766720</v>
      </c>
      <c r="M93" s="389">
        <f t="shared" si="13"/>
        <v>21597388.800000001</v>
      </c>
      <c r="N93" s="389">
        <f t="shared" si="13"/>
        <v>22461284.352000002</v>
      </c>
      <c r="O93" s="389">
        <f t="shared" si="13"/>
        <v>23359735.72608</v>
      </c>
      <c r="P93" s="389">
        <f t="shared" si="13"/>
        <v>24294125.1551232</v>
      </c>
      <c r="Q93" s="389">
        <f t="shared" si="13"/>
        <v>25265890.161328129</v>
      </c>
      <c r="R93" s="389">
        <f t="shared" si="13"/>
        <v>26276525.767781254</v>
      </c>
      <c r="S93" s="389">
        <f t="shared" si="13"/>
        <v>27327586.798492502</v>
      </c>
      <c r="T93" s="692">
        <f t="shared" si="13"/>
        <v>28420690.270432204</v>
      </c>
      <c r="U93" s="372"/>
      <c r="V93" s="372"/>
      <c r="W93" s="372"/>
      <c r="X93" s="372"/>
      <c r="Y93" s="372"/>
    </row>
    <row r="94" spans="1:25" ht="64">
      <c r="A94" s="390">
        <v>85</v>
      </c>
      <c r="B94" s="391" t="s">
        <v>1093</v>
      </c>
      <c r="C94" s="382" t="s">
        <v>321</v>
      </c>
      <c r="D94" s="383" t="s">
        <v>922</v>
      </c>
      <c r="E94" s="393" t="s">
        <v>923</v>
      </c>
      <c r="F94" s="385" t="s">
        <v>1094</v>
      </c>
      <c r="G94" s="386" t="s">
        <v>925</v>
      </c>
      <c r="H94" s="387" t="s">
        <v>926</v>
      </c>
      <c r="I94" s="388">
        <v>1600000</v>
      </c>
      <c r="J94" s="389">
        <f t="shared" si="10"/>
        <v>19200000</v>
      </c>
      <c r="K94" s="389">
        <f t="shared" si="14"/>
        <v>19968000</v>
      </c>
      <c r="L94" s="389">
        <f t="shared" si="12"/>
        <v>20766720</v>
      </c>
      <c r="M94" s="389">
        <f t="shared" si="13"/>
        <v>21597388.800000001</v>
      </c>
      <c r="N94" s="389">
        <f t="shared" si="13"/>
        <v>22461284.352000002</v>
      </c>
      <c r="O94" s="389">
        <f t="shared" si="13"/>
        <v>23359735.72608</v>
      </c>
      <c r="P94" s="389">
        <f t="shared" si="13"/>
        <v>24294125.1551232</v>
      </c>
      <c r="Q94" s="389">
        <f t="shared" si="13"/>
        <v>25265890.161328129</v>
      </c>
      <c r="R94" s="389">
        <f t="shared" si="13"/>
        <v>26276525.767781254</v>
      </c>
      <c r="S94" s="389">
        <f t="shared" si="13"/>
        <v>27327586.798492502</v>
      </c>
      <c r="T94" s="692">
        <f t="shared" si="13"/>
        <v>28420690.270432204</v>
      </c>
      <c r="U94" s="372"/>
      <c r="V94" s="372"/>
      <c r="W94" s="372"/>
      <c r="X94" s="372"/>
      <c r="Y94" s="372"/>
    </row>
    <row r="95" spans="1:25" ht="64">
      <c r="A95" s="390">
        <v>86</v>
      </c>
      <c r="B95" s="391" t="s">
        <v>1095</v>
      </c>
      <c r="C95" s="382" t="s">
        <v>321</v>
      </c>
      <c r="D95" s="383" t="s">
        <v>922</v>
      </c>
      <c r="E95" s="393" t="s">
        <v>923</v>
      </c>
      <c r="F95" s="385" t="s">
        <v>1096</v>
      </c>
      <c r="G95" s="386" t="s">
        <v>925</v>
      </c>
      <c r="H95" s="387" t="s">
        <v>926</v>
      </c>
      <c r="I95" s="388">
        <v>1600000</v>
      </c>
      <c r="J95" s="389">
        <f t="shared" si="10"/>
        <v>19200000</v>
      </c>
      <c r="K95" s="389">
        <f t="shared" si="14"/>
        <v>19968000</v>
      </c>
      <c r="L95" s="389">
        <f t="shared" si="12"/>
        <v>20766720</v>
      </c>
      <c r="M95" s="389">
        <f t="shared" si="13"/>
        <v>21597388.800000001</v>
      </c>
      <c r="N95" s="389">
        <f t="shared" si="13"/>
        <v>22461284.352000002</v>
      </c>
      <c r="O95" s="389">
        <f t="shared" si="13"/>
        <v>23359735.72608</v>
      </c>
      <c r="P95" s="389">
        <f t="shared" si="13"/>
        <v>24294125.1551232</v>
      </c>
      <c r="Q95" s="389">
        <f t="shared" si="13"/>
        <v>25265890.161328129</v>
      </c>
      <c r="R95" s="389">
        <f t="shared" si="13"/>
        <v>26276525.767781254</v>
      </c>
      <c r="S95" s="389">
        <f t="shared" si="13"/>
        <v>27327586.798492502</v>
      </c>
      <c r="T95" s="692">
        <f t="shared" si="13"/>
        <v>28420690.270432204</v>
      </c>
      <c r="U95" s="372"/>
      <c r="V95" s="372"/>
      <c r="W95" s="372"/>
      <c r="X95" s="372"/>
      <c r="Y95" s="372"/>
    </row>
    <row r="96" spans="1:25" ht="64">
      <c r="A96" s="390">
        <v>87</v>
      </c>
      <c r="B96" s="391" t="s">
        <v>1097</v>
      </c>
      <c r="C96" s="382" t="s">
        <v>321</v>
      </c>
      <c r="D96" s="383" t="s">
        <v>922</v>
      </c>
      <c r="E96" s="393" t="s">
        <v>923</v>
      </c>
      <c r="F96" s="385" t="s">
        <v>1098</v>
      </c>
      <c r="G96" s="386" t="s">
        <v>925</v>
      </c>
      <c r="H96" s="387" t="s">
        <v>926</v>
      </c>
      <c r="I96" s="388">
        <v>1600000</v>
      </c>
      <c r="J96" s="389">
        <f t="shared" si="10"/>
        <v>19200000</v>
      </c>
      <c r="K96" s="389">
        <f t="shared" si="14"/>
        <v>19968000</v>
      </c>
      <c r="L96" s="389">
        <f t="shared" si="12"/>
        <v>20766720</v>
      </c>
      <c r="M96" s="389">
        <f t="shared" si="13"/>
        <v>21597388.800000001</v>
      </c>
      <c r="N96" s="389">
        <f t="shared" si="13"/>
        <v>22461284.352000002</v>
      </c>
      <c r="O96" s="389">
        <f t="shared" si="13"/>
        <v>23359735.72608</v>
      </c>
      <c r="P96" s="389">
        <f t="shared" si="13"/>
        <v>24294125.1551232</v>
      </c>
      <c r="Q96" s="389">
        <f t="shared" si="13"/>
        <v>25265890.161328129</v>
      </c>
      <c r="R96" s="389">
        <f t="shared" si="13"/>
        <v>26276525.767781254</v>
      </c>
      <c r="S96" s="389">
        <f t="shared" si="13"/>
        <v>27327586.798492502</v>
      </c>
      <c r="T96" s="692">
        <f t="shared" si="13"/>
        <v>28420690.270432204</v>
      </c>
      <c r="U96" s="372"/>
      <c r="V96" s="372"/>
      <c r="W96" s="372"/>
      <c r="X96" s="372"/>
      <c r="Y96" s="372"/>
    </row>
    <row r="97" spans="1:25" ht="64">
      <c r="A97" s="390">
        <v>88</v>
      </c>
      <c r="B97" s="391" t="s">
        <v>1099</v>
      </c>
      <c r="C97" s="382" t="s">
        <v>321</v>
      </c>
      <c r="D97" s="383" t="s">
        <v>922</v>
      </c>
      <c r="E97" s="393" t="s">
        <v>923</v>
      </c>
      <c r="F97" s="385" t="s">
        <v>1100</v>
      </c>
      <c r="G97" s="386" t="s">
        <v>925</v>
      </c>
      <c r="H97" s="387" t="s">
        <v>926</v>
      </c>
      <c r="I97" s="388">
        <v>1600000</v>
      </c>
      <c r="J97" s="389">
        <f t="shared" si="10"/>
        <v>19200000</v>
      </c>
      <c r="K97" s="389">
        <f t="shared" si="14"/>
        <v>19968000</v>
      </c>
      <c r="L97" s="389">
        <f t="shared" si="12"/>
        <v>20766720</v>
      </c>
      <c r="M97" s="389">
        <f t="shared" si="13"/>
        <v>21597388.800000001</v>
      </c>
      <c r="N97" s="389">
        <f t="shared" si="13"/>
        <v>22461284.352000002</v>
      </c>
      <c r="O97" s="389">
        <f t="shared" si="13"/>
        <v>23359735.72608</v>
      </c>
      <c r="P97" s="389">
        <f t="shared" si="13"/>
        <v>24294125.1551232</v>
      </c>
      <c r="Q97" s="389">
        <f t="shared" si="13"/>
        <v>25265890.161328129</v>
      </c>
      <c r="R97" s="389">
        <f t="shared" si="13"/>
        <v>26276525.767781254</v>
      </c>
      <c r="S97" s="389">
        <f t="shared" si="13"/>
        <v>27327586.798492502</v>
      </c>
      <c r="T97" s="692">
        <f t="shared" si="13"/>
        <v>28420690.270432204</v>
      </c>
      <c r="U97" s="372"/>
      <c r="V97" s="372"/>
      <c r="W97" s="372"/>
      <c r="X97" s="372"/>
      <c r="Y97" s="372"/>
    </row>
    <row r="98" spans="1:25" ht="64">
      <c r="A98" s="390">
        <v>89</v>
      </c>
      <c r="B98" s="391" t="s">
        <v>1101</v>
      </c>
      <c r="C98" s="382" t="s">
        <v>321</v>
      </c>
      <c r="D98" s="383" t="s">
        <v>922</v>
      </c>
      <c r="E98" s="393" t="s">
        <v>923</v>
      </c>
      <c r="F98" s="385" t="s">
        <v>1102</v>
      </c>
      <c r="G98" s="386" t="s">
        <v>925</v>
      </c>
      <c r="H98" s="387" t="s">
        <v>926</v>
      </c>
      <c r="I98" s="388">
        <v>1600000</v>
      </c>
      <c r="J98" s="389">
        <f t="shared" si="10"/>
        <v>19200000</v>
      </c>
      <c r="K98" s="389">
        <f t="shared" si="14"/>
        <v>19968000</v>
      </c>
      <c r="L98" s="389">
        <f t="shared" si="12"/>
        <v>20766720</v>
      </c>
      <c r="M98" s="389">
        <f t="shared" si="13"/>
        <v>21597388.800000001</v>
      </c>
      <c r="N98" s="389">
        <f t="shared" si="13"/>
        <v>22461284.352000002</v>
      </c>
      <c r="O98" s="389">
        <f t="shared" si="13"/>
        <v>23359735.72608</v>
      </c>
      <c r="P98" s="389">
        <f t="shared" si="13"/>
        <v>24294125.1551232</v>
      </c>
      <c r="Q98" s="389">
        <f t="shared" si="13"/>
        <v>25265890.161328129</v>
      </c>
      <c r="R98" s="389">
        <f t="shared" si="13"/>
        <v>26276525.767781254</v>
      </c>
      <c r="S98" s="389">
        <f t="shared" si="13"/>
        <v>27327586.798492502</v>
      </c>
      <c r="T98" s="692">
        <f t="shared" si="13"/>
        <v>28420690.270432204</v>
      </c>
      <c r="U98" s="372"/>
      <c r="V98" s="372"/>
      <c r="W98" s="372"/>
      <c r="X98" s="372"/>
      <c r="Y98" s="372"/>
    </row>
    <row r="99" spans="1:25" ht="64">
      <c r="A99" s="390">
        <v>90</v>
      </c>
      <c r="B99" s="391" t="s">
        <v>1103</v>
      </c>
      <c r="C99" s="382" t="s">
        <v>321</v>
      </c>
      <c r="D99" s="383" t="s">
        <v>922</v>
      </c>
      <c r="E99" s="393" t="s">
        <v>923</v>
      </c>
      <c r="F99" s="385" t="s">
        <v>1104</v>
      </c>
      <c r="G99" s="386" t="s">
        <v>925</v>
      </c>
      <c r="H99" s="387" t="s">
        <v>926</v>
      </c>
      <c r="I99" s="388">
        <v>1600000</v>
      </c>
      <c r="J99" s="389">
        <f t="shared" si="10"/>
        <v>19200000</v>
      </c>
      <c r="K99" s="389">
        <f t="shared" si="14"/>
        <v>19968000</v>
      </c>
      <c r="L99" s="389">
        <f t="shared" si="12"/>
        <v>20766720</v>
      </c>
      <c r="M99" s="389">
        <f t="shared" si="13"/>
        <v>21597388.800000001</v>
      </c>
      <c r="N99" s="389">
        <f t="shared" si="13"/>
        <v>22461284.352000002</v>
      </c>
      <c r="O99" s="389">
        <f t="shared" si="13"/>
        <v>23359735.72608</v>
      </c>
      <c r="P99" s="389">
        <f t="shared" si="13"/>
        <v>24294125.1551232</v>
      </c>
      <c r="Q99" s="389">
        <f t="shared" si="13"/>
        <v>25265890.161328129</v>
      </c>
      <c r="R99" s="389">
        <f t="shared" si="13"/>
        <v>26276525.767781254</v>
      </c>
      <c r="S99" s="389">
        <f t="shared" si="13"/>
        <v>27327586.798492502</v>
      </c>
      <c r="T99" s="692">
        <f t="shared" si="13"/>
        <v>28420690.270432204</v>
      </c>
      <c r="U99" s="372"/>
      <c r="V99" s="372"/>
      <c r="W99" s="372"/>
      <c r="X99" s="372"/>
      <c r="Y99" s="372"/>
    </row>
    <row r="100" spans="1:25" ht="64">
      <c r="A100" s="390">
        <v>91</v>
      </c>
      <c r="B100" s="391" t="s">
        <v>1105</v>
      </c>
      <c r="C100" s="382" t="s">
        <v>321</v>
      </c>
      <c r="D100" s="383" t="s">
        <v>922</v>
      </c>
      <c r="E100" s="393" t="s">
        <v>923</v>
      </c>
      <c r="F100" s="385" t="s">
        <v>1106</v>
      </c>
      <c r="G100" s="386" t="s">
        <v>925</v>
      </c>
      <c r="H100" s="387" t="s">
        <v>926</v>
      </c>
      <c r="I100" s="388">
        <v>1600000</v>
      </c>
      <c r="J100" s="389">
        <f t="shared" si="10"/>
        <v>19200000</v>
      </c>
      <c r="K100" s="389">
        <f t="shared" si="14"/>
        <v>19968000</v>
      </c>
      <c r="L100" s="389">
        <f t="shared" si="12"/>
        <v>20766720</v>
      </c>
      <c r="M100" s="389">
        <f t="shared" si="13"/>
        <v>21597388.800000001</v>
      </c>
      <c r="N100" s="389">
        <f t="shared" si="13"/>
        <v>22461284.352000002</v>
      </c>
      <c r="O100" s="389">
        <f t="shared" si="13"/>
        <v>23359735.72608</v>
      </c>
      <c r="P100" s="389">
        <f t="shared" si="13"/>
        <v>24294125.1551232</v>
      </c>
      <c r="Q100" s="389">
        <f t="shared" si="13"/>
        <v>25265890.161328129</v>
      </c>
      <c r="R100" s="389">
        <f t="shared" si="13"/>
        <v>26276525.767781254</v>
      </c>
      <c r="S100" s="389">
        <f t="shared" si="13"/>
        <v>27327586.798492502</v>
      </c>
      <c r="T100" s="692">
        <f t="shared" si="13"/>
        <v>28420690.270432204</v>
      </c>
      <c r="U100" s="372"/>
      <c r="V100" s="372"/>
      <c r="W100" s="372"/>
      <c r="X100" s="372"/>
      <c r="Y100" s="372"/>
    </row>
    <row r="101" spans="1:25" ht="64">
      <c r="A101" s="390">
        <v>92</v>
      </c>
      <c r="B101" s="391" t="s">
        <v>1107</v>
      </c>
      <c r="C101" s="382" t="s">
        <v>321</v>
      </c>
      <c r="D101" s="383" t="s">
        <v>922</v>
      </c>
      <c r="E101" s="393" t="s">
        <v>923</v>
      </c>
      <c r="F101" s="385" t="s">
        <v>1108</v>
      </c>
      <c r="G101" s="386" t="s">
        <v>925</v>
      </c>
      <c r="H101" s="387" t="s">
        <v>926</v>
      </c>
      <c r="I101" s="388">
        <v>1600000</v>
      </c>
      <c r="J101" s="389">
        <f t="shared" si="10"/>
        <v>19200000</v>
      </c>
      <c r="K101" s="389">
        <f t="shared" si="14"/>
        <v>19968000</v>
      </c>
      <c r="L101" s="389">
        <f t="shared" si="12"/>
        <v>20766720</v>
      </c>
      <c r="M101" s="389">
        <f t="shared" si="13"/>
        <v>21597388.800000001</v>
      </c>
      <c r="N101" s="389">
        <f t="shared" si="13"/>
        <v>22461284.352000002</v>
      </c>
      <c r="O101" s="389">
        <f t="shared" si="13"/>
        <v>23359735.72608</v>
      </c>
      <c r="P101" s="389">
        <f t="shared" si="13"/>
        <v>24294125.1551232</v>
      </c>
      <c r="Q101" s="389">
        <f t="shared" si="13"/>
        <v>25265890.161328129</v>
      </c>
      <c r="R101" s="389">
        <f t="shared" si="13"/>
        <v>26276525.767781254</v>
      </c>
      <c r="S101" s="389">
        <f t="shared" si="13"/>
        <v>27327586.798492502</v>
      </c>
      <c r="T101" s="692">
        <f t="shared" si="13"/>
        <v>28420690.270432204</v>
      </c>
      <c r="U101" s="372"/>
      <c r="V101" s="372"/>
      <c r="W101" s="372"/>
      <c r="X101" s="372"/>
      <c r="Y101" s="372"/>
    </row>
    <row r="102" spans="1:25" ht="64">
      <c r="A102" s="390">
        <v>93</v>
      </c>
      <c r="B102" s="391" t="s">
        <v>1109</v>
      </c>
      <c r="C102" s="382" t="s">
        <v>321</v>
      </c>
      <c r="D102" s="383" t="s">
        <v>922</v>
      </c>
      <c r="E102" s="393" t="s">
        <v>923</v>
      </c>
      <c r="F102" s="385" t="s">
        <v>1110</v>
      </c>
      <c r="G102" s="386" t="s">
        <v>925</v>
      </c>
      <c r="H102" s="387" t="s">
        <v>926</v>
      </c>
      <c r="I102" s="388">
        <v>1600000</v>
      </c>
      <c r="J102" s="389">
        <f t="shared" si="10"/>
        <v>19200000</v>
      </c>
      <c r="K102" s="389">
        <f t="shared" si="14"/>
        <v>19968000</v>
      </c>
      <c r="L102" s="389">
        <f t="shared" si="12"/>
        <v>20766720</v>
      </c>
      <c r="M102" s="389">
        <f t="shared" si="13"/>
        <v>21597388.800000001</v>
      </c>
      <c r="N102" s="389">
        <f t="shared" si="13"/>
        <v>22461284.352000002</v>
      </c>
      <c r="O102" s="389">
        <f t="shared" si="13"/>
        <v>23359735.72608</v>
      </c>
      <c r="P102" s="389">
        <f t="shared" si="13"/>
        <v>24294125.1551232</v>
      </c>
      <c r="Q102" s="389">
        <f t="shared" si="13"/>
        <v>25265890.161328129</v>
      </c>
      <c r="R102" s="389">
        <f t="shared" si="13"/>
        <v>26276525.767781254</v>
      </c>
      <c r="S102" s="389">
        <f t="shared" si="13"/>
        <v>27327586.798492502</v>
      </c>
      <c r="T102" s="692">
        <f t="shared" si="13"/>
        <v>28420690.270432204</v>
      </c>
      <c r="U102" s="372"/>
      <c r="V102" s="372"/>
      <c r="W102" s="372"/>
      <c r="X102" s="372"/>
      <c r="Y102" s="372"/>
    </row>
    <row r="103" spans="1:25" ht="64">
      <c r="A103" s="390">
        <v>94</v>
      </c>
      <c r="B103" s="391" t="s">
        <v>1111</v>
      </c>
      <c r="C103" s="382" t="s">
        <v>321</v>
      </c>
      <c r="D103" s="383" t="s">
        <v>922</v>
      </c>
      <c r="E103" s="393" t="s">
        <v>923</v>
      </c>
      <c r="F103" s="385" t="s">
        <v>1112</v>
      </c>
      <c r="G103" s="386" t="s">
        <v>925</v>
      </c>
      <c r="H103" s="387" t="s">
        <v>926</v>
      </c>
      <c r="I103" s="388">
        <v>1600000</v>
      </c>
      <c r="J103" s="389">
        <f t="shared" si="10"/>
        <v>19200000</v>
      </c>
      <c r="K103" s="389">
        <f t="shared" si="14"/>
        <v>19968000</v>
      </c>
      <c r="L103" s="389">
        <f t="shared" si="12"/>
        <v>20766720</v>
      </c>
      <c r="M103" s="389">
        <f t="shared" si="13"/>
        <v>21597388.800000001</v>
      </c>
      <c r="N103" s="389">
        <f t="shared" si="13"/>
        <v>22461284.352000002</v>
      </c>
      <c r="O103" s="389">
        <f t="shared" si="13"/>
        <v>23359735.72608</v>
      </c>
      <c r="P103" s="389">
        <f t="shared" si="13"/>
        <v>24294125.1551232</v>
      </c>
      <c r="Q103" s="389">
        <f t="shared" si="13"/>
        <v>25265890.161328129</v>
      </c>
      <c r="R103" s="389">
        <f t="shared" si="13"/>
        <v>26276525.767781254</v>
      </c>
      <c r="S103" s="389">
        <f t="shared" si="13"/>
        <v>27327586.798492502</v>
      </c>
      <c r="T103" s="692">
        <f t="shared" si="13"/>
        <v>28420690.270432204</v>
      </c>
      <c r="U103" s="372"/>
      <c r="V103" s="372"/>
      <c r="W103" s="372"/>
      <c r="X103" s="372"/>
      <c r="Y103" s="372"/>
    </row>
    <row r="104" spans="1:25" ht="64">
      <c r="A104" s="390">
        <v>95</v>
      </c>
      <c r="B104" s="391" t="s">
        <v>1113</v>
      </c>
      <c r="C104" s="382" t="s">
        <v>321</v>
      </c>
      <c r="D104" s="383" t="s">
        <v>922</v>
      </c>
      <c r="E104" s="393" t="s">
        <v>923</v>
      </c>
      <c r="F104" s="385" t="s">
        <v>1114</v>
      </c>
      <c r="G104" s="386" t="s">
        <v>925</v>
      </c>
      <c r="H104" s="387" t="s">
        <v>926</v>
      </c>
      <c r="I104" s="388">
        <v>1600000</v>
      </c>
      <c r="J104" s="389">
        <f t="shared" si="10"/>
        <v>19200000</v>
      </c>
      <c r="K104" s="389">
        <f t="shared" si="14"/>
        <v>19968000</v>
      </c>
      <c r="L104" s="389">
        <f t="shared" si="12"/>
        <v>20766720</v>
      </c>
      <c r="M104" s="389">
        <f t="shared" si="13"/>
        <v>21597388.800000001</v>
      </c>
      <c r="N104" s="389">
        <f t="shared" si="13"/>
        <v>22461284.352000002</v>
      </c>
      <c r="O104" s="389">
        <f t="shared" si="13"/>
        <v>23359735.72608</v>
      </c>
      <c r="P104" s="389">
        <f t="shared" si="13"/>
        <v>24294125.1551232</v>
      </c>
      <c r="Q104" s="389">
        <f t="shared" si="13"/>
        <v>25265890.161328129</v>
      </c>
      <c r="R104" s="389">
        <f t="shared" si="13"/>
        <v>26276525.767781254</v>
      </c>
      <c r="S104" s="389">
        <f t="shared" si="13"/>
        <v>27327586.798492502</v>
      </c>
      <c r="T104" s="692">
        <f t="shared" si="13"/>
        <v>28420690.270432204</v>
      </c>
      <c r="U104" s="372"/>
      <c r="V104" s="372"/>
      <c r="W104" s="372"/>
      <c r="X104" s="372"/>
      <c r="Y104" s="372"/>
    </row>
    <row r="105" spans="1:25" ht="48">
      <c r="A105" s="390">
        <v>96</v>
      </c>
      <c r="B105" s="391" t="s">
        <v>1115</v>
      </c>
      <c r="C105" s="382" t="s">
        <v>321</v>
      </c>
      <c r="D105" s="395" t="s">
        <v>1116</v>
      </c>
      <c r="E105" s="393" t="s">
        <v>1117</v>
      </c>
      <c r="F105" s="385" t="s">
        <v>1118</v>
      </c>
      <c r="G105" s="396" t="s">
        <v>1119</v>
      </c>
      <c r="H105" s="387" t="s">
        <v>1120</v>
      </c>
      <c r="I105" s="397">
        <v>1970000</v>
      </c>
      <c r="J105" s="397">
        <v>23640000</v>
      </c>
      <c r="K105" s="389">
        <f t="shared" si="14"/>
        <v>24585600</v>
      </c>
      <c r="L105" s="389">
        <f t="shared" si="12"/>
        <v>25569024</v>
      </c>
      <c r="M105" s="389">
        <f t="shared" si="13"/>
        <v>26591784.960000001</v>
      </c>
      <c r="N105" s="389">
        <f t="shared" si="13"/>
        <v>27655456.358400002</v>
      </c>
      <c r="O105" s="389">
        <f t="shared" si="13"/>
        <v>28761674.612736002</v>
      </c>
      <c r="P105" s="389">
        <f t="shared" si="13"/>
        <v>29912141.59724544</v>
      </c>
      <c r="Q105" s="389">
        <f t="shared" si="13"/>
        <v>31108627.261135258</v>
      </c>
      <c r="R105" s="389">
        <f t="shared" si="13"/>
        <v>32352972.351580668</v>
      </c>
      <c r="S105" s="389">
        <f t="shared" si="13"/>
        <v>33647091.245643891</v>
      </c>
      <c r="T105" s="692">
        <f t="shared" si="13"/>
        <v>34992974.895469651</v>
      </c>
      <c r="U105" s="372"/>
      <c r="V105" s="372"/>
      <c r="W105" s="372"/>
      <c r="X105" s="372"/>
      <c r="Y105" s="372"/>
    </row>
    <row r="106" spans="1:25" ht="64">
      <c r="A106" s="390">
        <v>97</v>
      </c>
      <c r="B106" s="391" t="s">
        <v>1121</v>
      </c>
      <c r="C106" s="382" t="s">
        <v>321</v>
      </c>
      <c r="D106" s="383" t="s">
        <v>922</v>
      </c>
      <c r="E106" s="393" t="s">
        <v>923</v>
      </c>
      <c r="F106" s="385" t="s">
        <v>1122</v>
      </c>
      <c r="G106" s="386" t="s">
        <v>925</v>
      </c>
      <c r="H106" s="387" t="s">
        <v>926</v>
      </c>
      <c r="I106" s="388">
        <v>1600000</v>
      </c>
      <c r="J106" s="389">
        <f t="shared" ref="J106:J169" si="15">I106*12</f>
        <v>19200000</v>
      </c>
      <c r="K106" s="389">
        <f t="shared" si="14"/>
        <v>19968000</v>
      </c>
      <c r="L106" s="389">
        <f t="shared" si="12"/>
        <v>20766720</v>
      </c>
      <c r="M106" s="389">
        <f t="shared" si="13"/>
        <v>21597388.800000001</v>
      </c>
      <c r="N106" s="389">
        <f t="shared" si="13"/>
        <v>22461284.352000002</v>
      </c>
      <c r="O106" s="389">
        <f t="shared" si="13"/>
        <v>23359735.72608</v>
      </c>
      <c r="P106" s="389">
        <f t="shared" si="13"/>
        <v>24294125.1551232</v>
      </c>
      <c r="Q106" s="389">
        <f t="shared" si="13"/>
        <v>25265890.161328129</v>
      </c>
      <c r="R106" s="389">
        <f t="shared" si="13"/>
        <v>26276525.767781254</v>
      </c>
      <c r="S106" s="389">
        <f t="shared" si="13"/>
        <v>27327586.798492502</v>
      </c>
      <c r="T106" s="692">
        <f t="shared" si="13"/>
        <v>28420690.270432204</v>
      </c>
      <c r="U106" s="372"/>
      <c r="V106" s="372"/>
      <c r="W106" s="372"/>
      <c r="X106" s="372"/>
      <c r="Y106" s="372"/>
    </row>
    <row r="107" spans="1:25" ht="64">
      <c r="A107" s="390">
        <v>98</v>
      </c>
      <c r="B107" s="391" t="s">
        <v>1123</v>
      </c>
      <c r="C107" s="382" t="s">
        <v>321</v>
      </c>
      <c r="D107" s="383" t="s">
        <v>922</v>
      </c>
      <c r="E107" s="393" t="s">
        <v>923</v>
      </c>
      <c r="F107" s="385" t="s">
        <v>1124</v>
      </c>
      <c r="G107" s="386" t="s">
        <v>925</v>
      </c>
      <c r="H107" s="387" t="s">
        <v>926</v>
      </c>
      <c r="I107" s="388">
        <v>1600000</v>
      </c>
      <c r="J107" s="389">
        <f t="shared" si="15"/>
        <v>19200000</v>
      </c>
      <c r="K107" s="389">
        <f t="shared" si="14"/>
        <v>19968000</v>
      </c>
      <c r="L107" s="389">
        <f t="shared" si="12"/>
        <v>20766720</v>
      </c>
      <c r="M107" s="389">
        <f t="shared" ref="M107:T122" si="16">(L107*$L$8)+L107</f>
        <v>21597388.800000001</v>
      </c>
      <c r="N107" s="389">
        <f t="shared" si="16"/>
        <v>22461284.352000002</v>
      </c>
      <c r="O107" s="389">
        <f t="shared" si="16"/>
        <v>23359735.72608</v>
      </c>
      <c r="P107" s="389">
        <f t="shared" si="16"/>
        <v>24294125.1551232</v>
      </c>
      <c r="Q107" s="389">
        <f t="shared" si="16"/>
        <v>25265890.161328129</v>
      </c>
      <c r="R107" s="389">
        <f t="shared" si="16"/>
        <v>26276525.767781254</v>
      </c>
      <c r="S107" s="389">
        <f t="shared" si="16"/>
        <v>27327586.798492502</v>
      </c>
      <c r="T107" s="692">
        <f t="shared" si="16"/>
        <v>28420690.270432204</v>
      </c>
      <c r="U107" s="372"/>
      <c r="V107" s="372"/>
      <c r="W107" s="372"/>
      <c r="X107" s="372"/>
      <c r="Y107" s="372"/>
    </row>
    <row r="108" spans="1:25" ht="64">
      <c r="A108" s="390">
        <v>99</v>
      </c>
      <c r="B108" s="391" t="s">
        <v>1125</v>
      </c>
      <c r="C108" s="382" t="s">
        <v>321</v>
      </c>
      <c r="D108" s="383" t="s">
        <v>922</v>
      </c>
      <c r="E108" s="393" t="s">
        <v>923</v>
      </c>
      <c r="F108" s="385" t="s">
        <v>1126</v>
      </c>
      <c r="G108" s="386" t="s">
        <v>925</v>
      </c>
      <c r="H108" s="387" t="s">
        <v>926</v>
      </c>
      <c r="I108" s="388">
        <v>1600000</v>
      </c>
      <c r="J108" s="389">
        <f t="shared" si="15"/>
        <v>19200000</v>
      </c>
      <c r="K108" s="389">
        <f t="shared" si="14"/>
        <v>19968000</v>
      </c>
      <c r="L108" s="389">
        <f t="shared" si="12"/>
        <v>20766720</v>
      </c>
      <c r="M108" s="389">
        <f t="shared" si="16"/>
        <v>21597388.800000001</v>
      </c>
      <c r="N108" s="389">
        <f t="shared" si="16"/>
        <v>22461284.352000002</v>
      </c>
      <c r="O108" s="389">
        <f t="shared" si="16"/>
        <v>23359735.72608</v>
      </c>
      <c r="P108" s="389">
        <f t="shared" si="16"/>
        <v>24294125.1551232</v>
      </c>
      <c r="Q108" s="389">
        <f t="shared" si="16"/>
        <v>25265890.161328129</v>
      </c>
      <c r="R108" s="389">
        <f t="shared" si="16"/>
        <v>26276525.767781254</v>
      </c>
      <c r="S108" s="389">
        <f t="shared" si="16"/>
        <v>27327586.798492502</v>
      </c>
      <c r="T108" s="692">
        <f t="shared" si="16"/>
        <v>28420690.270432204</v>
      </c>
      <c r="U108" s="372"/>
      <c r="V108" s="372"/>
      <c r="W108" s="372"/>
      <c r="X108" s="372"/>
      <c r="Y108" s="372"/>
    </row>
    <row r="109" spans="1:25" ht="64">
      <c r="A109" s="390">
        <v>100</v>
      </c>
      <c r="B109" s="391" t="s">
        <v>1127</v>
      </c>
      <c r="C109" s="382" t="s">
        <v>321</v>
      </c>
      <c r="D109" s="383" t="s">
        <v>922</v>
      </c>
      <c r="E109" s="393" t="s">
        <v>923</v>
      </c>
      <c r="F109" s="385" t="s">
        <v>1128</v>
      </c>
      <c r="G109" s="386" t="s">
        <v>925</v>
      </c>
      <c r="H109" s="387" t="s">
        <v>926</v>
      </c>
      <c r="I109" s="388">
        <v>1600000</v>
      </c>
      <c r="J109" s="389">
        <f t="shared" si="15"/>
        <v>19200000</v>
      </c>
      <c r="K109" s="389">
        <f t="shared" si="14"/>
        <v>19968000</v>
      </c>
      <c r="L109" s="389">
        <f t="shared" si="12"/>
        <v>20766720</v>
      </c>
      <c r="M109" s="389">
        <f t="shared" si="16"/>
        <v>21597388.800000001</v>
      </c>
      <c r="N109" s="389">
        <f t="shared" si="16"/>
        <v>22461284.352000002</v>
      </c>
      <c r="O109" s="389">
        <f t="shared" si="16"/>
        <v>23359735.72608</v>
      </c>
      <c r="P109" s="389">
        <f t="shared" si="16"/>
        <v>24294125.1551232</v>
      </c>
      <c r="Q109" s="389">
        <f t="shared" si="16"/>
        <v>25265890.161328129</v>
      </c>
      <c r="R109" s="389">
        <f t="shared" si="16"/>
        <v>26276525.767781254</v>
      </c>
      <c r="S109" s="389">
        <f t="shared" si="16"/>
        <v>27327586.798492502</v>
      </c>
      <c r="T109" s="692">
        <f t="shared" si="16"/>
        <v>28420690.270432204</v>
      </c>
      <c r="U109" s="372"/>
      <c r="V109" s="372"/>
      <c r="W109" s="372"/>
      <c r="X109" s="372"/>
      <c r="Y109" s="372"/>
    </row>
    <row r="110" spans="1:25" ht="64">
      <c r="A110" s="390">
        <v>101</v>
      </c>
      <c r="B110" s="391" t="s">
        <v>1129</v>
      </c>
      <c r="C110" s="382" t="s">
        <v>321</v>
      </c>
      <c r="D110" s="383" t="s">
        <v>922</v>
      </c>
      <c r="E110" s="393" t="s">
        <v>923</v>
      </c>
      <c r="F110" s="385" t="s">
        <v>1130</v>
      </c>
      <c r="G110" s="386" t="s">
        <v>925</v>
      </c>
      <c r="H110" s="387" t="s">
        <v>926</v>
      </c>
      <c r="I110" s="388">
        <v>1600000</v>
      </c>
      <c r="J110" s="389">
        <f t="shared" si="15"/>
        <v>19200000</v>
      </c>
      <c r="K110" s="389">
        <f t="shared" si="14"/>
        <v>19968000</v>
      </c>
      <c r="L110" s="389">
        <f t="shared" si="12"/>
        <v>20766720</v>
      </c>
      <c r="M110" s="389">
        <f t="shared" si="16"/>
        <v>21597388.800000001</v>
      </c>
      <c r="N110" s="389">
        <f t="shared" si="16"/>
        <v>22461284.352000002</v>
      </c>
      <c r="O110" s="389">
        <f t="shared" si="16"/>
        <v>23359735.72608</v>
      </c>
      <c r="P110" s="389">
        <f t="shared" si="16"/>
        <v>24294125.1551232</v>
      </c>
      <c r="Q110" s="389">
        <f t="shared" si="16"/>
        <v>25265890.161328129</v>
      </c>
      <c r="R110" s="389">
        <f t="shared" si="16"/>
        <v>26276525.767781254</v>
      </c>
      <c r="S110" s="389">
        <f t="shared" si="16"/>
        <v>27327586.798492502</v>
      </c>
      <c r="T110" s="692">
        <f t="shared" si="16"/>
        <v>28420690.270432204</v>
      </c>
      <c r="U110" s="372"/>
      <c r="V110" s="372"/>
      <c r="W110" s="372"/>
      <c r="X110" s="372"/>
      <c r="Y110" s="372"/>
    </row>
    <row r="111" spans="1:25" ht="64">
      <c r="A111" s="390">
        <v>102</v>
      </c>
      <c r="B111" s="391" t="s">
        <v>1131</v>
      </c>
      <c r="C111" s="382" t="s">
        <v>321</v>
      </c>
      <c r="D111" s="383" t="s">
        <v>922</v>
      </c>
      <c r="E111" s="393" t="s">
        <v>923</v>
      </c>
      <c r="F111" s="385" t="s">
        <v>1132</v>
      </c>
      <c r="G111" s="386" t="s">
        <v>925</v>
      </c>
      <c r="H111" s="387" t="s">
        <v>926</v>
      </c>
      <c r="I111" s="388">
        <v>1600000</v>
      </c>
      <c r="J111" s="389">
        <f t="shared" si="15"/>
        <v>19200000</v>
      </c>
      <c r="K111" s="389">
        <f t="shared" si="14"/>
        <v>19968000</v>
      </c>
      <c r="L111" s="389">
        <f t="shared" si="12"/>
        <v>20766720</v>
      </c>
      <c r="M111" s="389">
        <f t="shared" si="16"/>
        <v>21597388.800000001</v>
      </c>
      <c r="N111" s="389">
        <f t="shared" si="16"/>
        <v>22461284.352000002</v>
      </c>
      <c r="O111" s="389">
        <f t="shared" si="16"/>
        <v>23359735.72608</v>
      </c>
      <c r="P111" s="389">
        <f t="shared" si="16"/>
        <v>24294125.1551232</v>
      </c>
      <c r="Q111" s="389">
        <f t="shared" si="16"/>
        <v>25265890.161328129</v>
      </c>
      <c r="R111" s="389">
        <f t="shared" si="16"/>
        <v>26276525.767781254</v>
      </c>
      <c r="S111" s="389">
        <f t="shared" si="16"/>
        <v>27327586.798492502</v>
      </c>
      <c r="T111" s="692">
        <f t="shared" si="16"/>
        <v>28420690.270432204</v>
      </c>
      <c r="U111" s="372"/>
      <c r="V111" s="372"/>
      <c r="W111" s="372"/>
      <c r="X111" s="372"/>
      <c r="Y111" s="372"/>
    </row>
    <row r="112" spans="1:25" ht="64">
      <c r="A112" s="390">
        <v>103</v>
      </c>
      <c r="B112" s="391" t="s">
        <v>1133</v>
      </c>
      <c r="C112" s="382" t="s">
        <v>321</v>
      </c>
      <c r="D112" s="383" t="s">
        <v>922</v>
      </c>
      <c r="E112" s="393" t="s">
        <v>923</v>
      </c>
      <c r="F112" s="385" t="s">
        <v>1134</v>
      </c>
      <c r="G112" s="386" t="s">
        <v>925</v>
      </c>
      <c r="H112" s="387" t="s">
        <v>926</v>
      </c>
      <c r="I112" s="388">
        <v>1600000</v>
      </c>
      <c r="J112" s="389">
        <f t="shared" si="15"/>
        <v>19200000</v>
      </c>
      <c r="K112" s="389">
        <f t="shared" si="14"/>
        <v>19968000</v>
      </c>
      <c r="L112" s="389">
        <f t="shared" si="12"/>
        <v>20766720</v>
      </c>
      <c r="M112" s="389">
        <f t="shared" si="16"/>
        <v>21597388.800000001</v>
      </c>
      <c r="N112" s="389">
        <f t="shared" si="16"/>
        <v>22461284.352000002</v>
      </c>
      <c r="O112" s="389">
        <f t="shared" si="16"/>
        <v>23359735.72608</v>
      </c>
      <c r="P112" s="389">
        <f t="shared" si="16"/>
        <v>24294125.1551232</v>
      </c>
      <c r="Q112" s="389">
        <f t="shared" si="16"/>
        <v>25265890.161328129</v>
      </c>
      <c r="R112" s="389">
        <f t="shared" si="16"/>
        <v>26276525.767781254</v>
      </c>
      <c r="S112" s="389">
        <f t="shared" si="16"/>
        <v>27327586.798492502</v>
      </c>
      <c r="T112" s="692">
        <f t="shared" si="16"/>
        <v>28420690.270432204</v>
      </c>
      <c r="U112" s="372"/>
      <c r="V112" s="372"/>
      <c r="W112" s="372"/>
      <c r="X112" s="372"/>
      <c r="Y112" s="372"/>
    </row>
    <row r="113" spans="1:25" ht="64">
      <c r="A113" s="390">
        <v>104</v>
      </c>
      <c r="B113" s="391" t="s">
        <v>1135</v>
      </c>
      <c r="C113" s="382" t="s">
        <v>321</v>
      </c>
      <c r="D113" s="383" t="s">
        <v>922</v>
      </c>
      <c r="E113" s="393" t="s">
        <v>923</v>
      </c>
      <c r="F113" s="385" t="s">
        <v>1136</v>
      </c>
      <c r="G113" s="386" t="s">
        <v>925</v>
      </c>
      <c r="H113" s="387" t="s">
        <v>926</v>
      </c>
      <c r="I113" s="388">
        <v>1600000</v>
      </c>
      <c r="J113" s="389">
        <f t="shared" si="15"/>
        <v>19200000</v>
      </c>
      <c r="K113" s="389">
        <f t="shared" si="14"/>
        <v>19968000</v>
      </c>
      <c r="L113" s="389">
        <f t="shared" si="12"/>
        <v>20766720</v>
      </c>
      <c r="M113" s="389">
        <f t="shared" si="16"/>
        <v>21597388.800000001</v>
      </c>
      <c r="N113" s="389">
        <f t="shared" si="16"/>
        <v>22461284.352000002</v>
      </c>
      <c r="O113" s="389">
        <f t="shared" si="16"/>
        <v>23359735.72608</v>
      </c>
      <c r="P113" s="389">
        <f t="shared" si="16"/>
        <v>24294125.1551232</v>
      </c>
      <c r="Q113" s="389">
        <f t="shared" si="16"/>
        <v>25265890.161328129</v>
      </c>
      <c r="R113" s="389">
        <f t="shared" si="16"/>
        <v>26276525.767781254</v>
      </c>
      <c r="S113" s="389">
        <f t="shared" si="16"/>
        <v>27327586.798492502</v>
      </c>
      <c r="T113" s="692">
        <f t="shared" si="16"/>
        <v>28420690.270432204</v>
      </c>
      <c r="U113" s="372"/>
      <c r="V113" s="372"/>
      <c r="W113" s="372"/>
      <c r="X113" s="372"/>
      <c r="Y113" s="372"/>
    </row>
    <row r="114" spans="1:25" ht="64">
      <c r="A114" s="390">
        <v>105</v>
      </c>
      <c r="B114" s="391" t="s">
        <v>1137</v>
      </c>
      <c r="C114" s="382" t="s">
        <v>321</v>
      </c>
      <c r="D114" s="383" t="s">
        <v>922</v>
      </c>
      <c r="E114" s="393" t="s">
        <v>923</v>
      </c>
      <c r="F114" s="385" t="s">
        <v>1138</v>
      </c>
      <c r="G114" s="386" t="s">
        <v>925</v>
      </c>
      <c r="H114" s="387" t="s">
        <v>926</v>
      </c>
      <c r="I114" s="388">
        <v>1600000</v>
      </c>
      <c r="J114" s="389">
        <f t="shared" si="15"/>
        <v>19200000</v>
      </c>
      <c r="K114" s="389">
        <f t="shared" si="14"/>
        <v>19968000</v>
      </c>
      <c r="L114" s="389">
        <f t="shared" si="12"/>
        <v>20766720</v>
      </c>
      <c r="M114" s="389">
        <f t="shared" si="16"/>
        <v>21597388.800000001</v>
      </c>
      <c r="N114" s="389">
        <f t="shared" si="16"/>
        <v>22461284.352000002</v>
      </c>
      <c r="O114" s="389">
        <f t="shared" si="16"/>
        <v>23359735.72608</v>
      </c>
      <c r="P114" s="389">
        <f t="shared" si="16"/>
        <v>24294125.1551232</v>
      </c>
      <c r="Q114" s="389">
        <f t="shared" si="16"/>
        <v>25265890.161328129</v>
      </c>
      <c r="R114" s="389">
        <f t="shared" si="16"/>
        <v>26276525.767781254</v>
      </c>
      <c r="S114" s="389">
        <f t="shared" si="16"/>
        <v>27327586.798492502</v>
      </c>
      <c r="T114" s="692">
        <f t="shared" si="16"/>
        <v>28420690.270432204</v>
      </c>
      <c r="U114" s="372"/>
      <c r="V114" s="372"/>
      <c r="W114" s="372"/>
      <c r="X114" s="372"/>
      <c r="Y114" s="372"/>
    </row>
    <row r="115" spans="1:25" ht="64">
      <c r="A115" s="390">
        <v>106</v>
      </c>
      <c r="B115" s="391" t="s">
        <v>1139</v>
      </c>
      <c r="C115" s="382" t="s">
        <v>321</v>
      </c>
      <c r="D115" s="383" t="s">
        <v>922</v>
      </c>
      <c r="E115" s="393" t="s">
        <v>923</v>
      </c>
      <c r="F115" s="385" t="s">
        <v>1140</v>
      </c>
      <c r="G115" s="386" t="s">
        <v>925</v>
      </c>
      <c r="H115" s="387" t="s">
        <v>926</v>
      </c>
      <c r="I115" s="388">
        <v>1600000</v>
      </c>
      <c r="J115" s="389">
        <f t="shared" si="15"/>
        <v>19200000</v>
      </c>
      <c r="K115" s="389">
        <f t="shared" si="14"/>
        <v>19968000</v>
      </c>
      <c r="L115" s="389">
        <f t="shared" si="12"/>
        <v>20766720</v>
      </c>
      <c r="M115" s="389">
        <f t="shared" si="16"/>
        <v>21597388.800000001</v>
      </c>
      <c r="N115" s="389">
        <f t="shared" si="16"/>
        <v>22461284.352000002</v>
      </c>
      <c r="O115" s="389">
        <f t="shared" si="16"/>
        <v>23359735.72608</v>
      </c>
      <c r="P115" s="389">
        <f t="shared" si="16"/>
        <v>24294125.1551232</v>
      </c>
      <c r="Q115" s="389">
        <f t="shared" si="16"/>
        <v>25265890.161328129</v>
      </c>
      <c r="R115" s="389">
        <f t="shared" si="16"/>
        <v>26276525.767781254</v>
      </c>
      <c r="S115" s="389">
        <f t="shared" si="16"/>
        <v>27327586.798492502</v>
      </c>
      <c r="T115" s="692">
        <f t="shared" si="16"/>
        <v>28420690.270432204</v>
      </c>
      <c r="U115" s="372"/>
      <c r="V115" s="372"/>
      <c r="W115" s="372"/>
      <c r="X115" s="372"/>
      <c r="Y115" s="372"/>
    </row>
    <row r="116" spans="1:25" ht="64">
      <c r="A116" s="390">
        <v>107</v>
      </c>
      <c r="B116" s="391" t="s">
        <v>1141</v>
      </c>
      <c r="C116" s="382" t="s">
        <v>321</v>
      </c>
      <c r="D116" s="383" t="s">
        <v>922</v>
      </c>
      <c r="E116" s="393" t="s">
        <v>923</v>
      </c>
      <c r="F116" s="385" t="s">
        <v>1142</v>
      </c>
      <c r="G116" s="386" t="s">
        <v>925</v>
      </c>
      <c r="H116" s="387" t="s">
        <v>926</v>
      </c>
      <c r="I116" s="388">
        <v>1600000</v>
      </c>
      <c r="J116" s="389">
        <f t="shared" si="15"/>
        <v>19200000</v>
      </c>
      <c r="K116" s="389">
        <f t="shared" si="14"/>
        <v>19968000</v>
      </c>
      <c r="L116" s="389">
        <f t="shared" si="12"/>
        <v>20766720</v>
      </c>
      <c r="M116" s="389">
        <f t="shared" si="16"/>
        <v>21597388.800000001</v>
      </c>
      <c r="N116" s="389">
        <f t="shared" si="16"/>
        <v>22461284.352000002</v>
      </c>
      <c r="O116" s="389">
        <f t="shared" si="16"/>
        <v>23359735.72608</v>
      </c>
      <c r="P116" s="389">
        <f t="shared" si="16"/>
        <v>24294125.1551232</v>
      </c>
      <c r="Q116" s="389">
        <f t="shared" si="16"/>
        <v>25265890.161328129</v>
      </c>
      <c r="R116" s="389">
        <f t="shared" si="16"/>
        <v>26276525.767781254</v>
      </c>
      <c r="S116" s="389">
        <f t="shared" si="16"/>
        <v>27327586.798492502</v>
      </c>
      <c r="T116" s="692">
        <f t="shared" si="16"/>
        <v>28420690.270432204</v>
      </c>
      <c r="U116" s="372"/>
      <c r="V116" s="372"/>
      <c r="W116" s="372"/>
      <c r="X116" s="372"/>
      <c r="Y116" s="372"/>
    </row>
    <row r="117" spans="1:25" ht="64">
      <c r="A117" s="390">
        <v>108</v>
      </c>
      <c r="B117" s="391" t="s">
        <v>1143</v>
      </c>
      <c r="C117" s="382" t="s">
        <v>321</v>
      </c>
      <c r="D117" s="383" t="s">
        <v>922</v>
      </c>
      <c r="E117" s="393" t="s">
        <v>923</v>
      </c>
      <c r="F117" s="385" t="s">
        <v>1144</v>
      </c>
      <c r="G117" s="386" t="s">
        <v>925</v>
      </c>
      <c r="H117" s="387" t="s">
        <v>926</v>
      </c>
      <c r="I117" s="388">
        <v>1600000</v>
      </c>
      <c r="J117" s="389">
        <f t="shared" si="15"/>
        <v>19200000</v>
      </c>
      <c r="K117" s="389">
        <f t="shared" si="14"/>
        <v>19968000</v>
      </c>
      <c r="L117" s="389">
        <f t="shared" si="12"/>
        <v>20766720</v>
      </c>
      <c r="M117" s="389">
        <f t="shared" si="16"/>
        <v>21597388.800000001</v>
      </c>
      <c r="N117" s="389">
        <f t="shared" si="16"/>
        <v>22461284.352000002</v>
      </c>
      <c r="O117" s="389">
        <f t="shared" si="16"/>
        <v>23359735.72608</v>
      </c>
      <c r="P117" s="389">
        <f t="shared" si="16"/>
        <v>24294125.1551232</v>
      </c>
      <c r="Q117" s="389">
        <f t="shared" si="16"/>
        <v>25265890.161328129</v>
      </c>
      <c r="R117" s="389">
        <f t="shared" si="16"/>
        <v>26276525.767781254</v>
      </c>
      <c r="S117" s="389">
        <f t="shared" si="16"/>
        <v>27327586.798492502</v>
      </c>
      <c r="T117" s="692">
        <f t="shared" si="16"/>
        <v>28420690.270432204</v>
      </c>
      <c r="U117" s="372"/>
      <c r="V117" s="372"/>
      <c r="W117" s="372"/>
      <c r="X117" s="372"/>
      <c r="Y117" s="372"/>
    </row>
    <row r="118" spans="1:25" ht="64">
      <c r="A118" s="390">
        <v>109</v>
      </c>
      <c r="B118" s="391" t="s">
        <v>1145</v>
      </c>
      <c r="C118" s="382" t="s">
        <v>321</v>
      </c>
      <c r="D118" s="383" t="s">
        <v>922</v>
      </c>
      <c r="E118" s="393" t="s">
        <v>923</v>
      </c>
      <c r="F118" s="385" t="s">
        <v>1146</v>
      </c>
      <c r="G118" s="386" t="s">
        <v>925</v>
      </c>
      <c r="H118" s="387" t="s">
        <v>926</v>
      </c>
      <c r="I118" s="388">
        <v>1600000</v>
      </c>
      <c r="J118" s="389">
        <f t="shared" si="15"/>
        <v>19200000</v>
      </c>
      <c r="K118" s="389">
        <f t="shared" si="14"/>
        <v>19968000</v>
      </c>
      <c r="L118" s="389">
        <f t="shared" si="12"/>
        <v>20766720</v>
      </c>
      <c r="M118" s="389">
        <f t="shared" si="16"/>
        <v>21597388.800000001</v>
      </c>
      <c r="N118" s="389">
        <f t="shared" si="16"/>
        <v>22461284.352000002</v>
      </c>
      <c r="O118" s="389">
        <f t="shared" si="16"/>
        <v>23359735.72608</v>
      </c>
      <c r="P118" s="389">
        <f t="shared" si="16"/>
        <v>24294125.1551232</v>
      </c>
      <c r="Q118" s="389">
        <f t="shared" si="16"/>
        <v>25265890.161328129</v>
      </c>
      <c r="R118" s="389">
        <f t="shared" si="16"/>
        <v>26276525.767781254</v>
      </c>
      <c r="S118" s="389">
        <f t="shared" si="16"/>
        <v>27327586.798492502</v>
      </c>
      <c r="T118" s="692">
        <f t="shared" si="16"/>
        <v>28420690.270432204</v>
      </c>
      <c r="U118" s="372"/>
      <c r="V118" s="372"/>
      <c r="W118" s="372"/>
      <c r="X118" s="372"/>
      <c r="Y118" s="372"/>
    </row>
    <row r="119" spans="1:25" ht="64">
      <c r="A119" s="390">
        <v>110</v>
      </c>
      <c r="B119" s="391" t="s">
        <v>1147</v>
      </c>
      <c r="C119" s="382" t="s">
        <v>321</v>
      </c>
      <c r="D119" s="383" t="s">
        <v>922</v>
      </c>
      <c r="E119" s="393" t="s">
        <v>923</v>
      </c>
      <c r="F119" s="385" t="s">
        <v>1148</v>
      </c>
      <c r="G119" s="386" t="s">
        <v>925</v>
      </c>
      <c r="H119" s="387" t="s">
        <v>926</v>
      </c>
      <c r="I119" s="388">
        <v>1600000</v>
      </c>
      <c r="J119" s="389">
        <f t="shared" si="15"/>
        <v>19200000</v>
      </c>
      <c r="K119" s="389">
        <f t="shared" si="14"/>
        <v>19968000</v>
      </c>
      <c r="L119" s="389">
        <f t="shared" si="12"/>
        <v>20766720</v>
      </c>
      <c r="M119" s="389">
        <f t="shared" si="16"/>
        <v>21597388.800000001</v>
      </c>
      <c r="N119" s="389">
        <f t="shared" si="16"/>
        <v>22461284.352000002</v>
      </c>
      <c r="O119" s="389">
        <f t="shared" si="16"/>
        <v>23359735.72608</v>
      </c>
      <c r="P119" s="389">
        <f t="shared" si="16"/>
        <v>24294125.1551232</v>
      </c>
      <c r="Q119" s="389">
        <f t="shared" si="16"/>
        <v>25265890.161328129</v>
      </c>
      <c r="R119" s="389">
        <f t="shared" si="16"/>
        <v>26276525.767781254</v>
      </c>
      <c r="S119" s="389">
        <f t="shared" si="16"/>
        <v>27327586.798492502</v>
      </c>
      <c r="T119" s="692">
        <f t="shared" si="16"/>
        <v>28420690.270432204</v>
      </c>
      <c r="U119" s="372"/>
      <c r="V119" s="372"/>
      <c r="W119" s="372"/>
      <c r="X119" s="372"/>
      <c r="Y119" s="372"/>
    </row>
    <row r="120" spans="1:25" ht="64">
      <c r="A120" s="390">
        <v>111</v>
      </c>
      <c r="B120" s="391" t="s">
        <v>1149</v>
      </c>
      <c r="C120" s="382" t="s">
        <v>321</v>
      </c>
      <c r="D120" s="383" t="s">
        <v>922</v>
      </c>
      <c r="E120" s="393" t="s">
        <v>923</v>
      </c>
      <c r="F120" s="385" t="s">
        <v>1150</v>
      </c>
      <c r="G120" s="386" t="s">
        <v>925</v>
      </c>
      <c r="H120" s="387" t="s">
        <v>926</v>
      </c>
      <c r="I120" s="388">
        <v>1600000</v>
      </c>
      <c r="J120" s="389">
        <f t="shared" si="15"/>
        <v>19200000</v>
      </c>
      <c r="K120" s="389">
        <f t="shared" si="14"/>
        <v>19968000</v>
      </c>
      <c r="L120" s="389">
        <f t="shared" si="12"/>
        <v>20766720</v>
      </c>
      <c r="M120" s="389">
        <f t="shared" si="16"/>
        <v>21597388.800000001</v>
      </c>
      <c r="N120" s="389">
        <f t="shared" si="16"/>
        <v>22461284.352000002</v>
      </c>
      <c r="O120" s="389">
        <f t="shared" si="16"/>
        <v>23359735.72608</v>
      </c>
      <c r="P120" s="389">
        <f t="shared" si="16"/>
        <v>24294125.1551232</v>
      </c>
      <c r="Q120" s="389">
        <f t="shared" si="16"/>
        <v>25265890.161328129</v>
      </c>
      <c r="R120" s="389">
        <f t="shared" si="16"/>
        <v>26276525.767781254</v>
      </c>
      <c r="S120" s="389">
        <f t="shared" si="16"/>
        <v>27327586.798492502</v>
      </c>
      <c r="T120" s="692">
        <f t="shared" si="16"/>
        <v>28420690.270432204</v>
      </c>
      <c r="U120" s="372"/>
      <c r="V120" s="372"/>
      <c r="W120" s="372"/>
      <c r="X120" s="372"/>
      <c r="Y120" s="372"/>
    </row>
    <row r="121" spans="1:25" ht="64">
      <c r="A121" s="390">
        <v>112</v>
      </c>
      <c r="B121" s="391" t="s">
        <v>1151</v>
      </c>
      <c r="C121" s="382" t="s">
        <v>321</v>
      </c>
      <c r="D121" s="383" t="s">
        <v>922</v>
      </c>
      <c r="E121" s="393" t="s">
        <v>923</v>
      </c>
      <c r="F121" s="385" t="s">
        <v>1152</v>
      </c>
      <c r="G121" s="386" t="s">
        <v>925</v>
      </c>
      <c r="H121" s="387" t="s">
        <v>926</v>
      </c>
      <c r="I121" s="388">
        <v>1600000</v>
      </c>
      <c r="J121" s="389">
        <f t="shared" si="15"/>
        <v>19200000</v>
      </c>
      <c r="K121" s="389">
        <f t="shared" si="14"/>
        <v>19968000</v>
      </c>
      <c r="L121" s="389">
        <f t="shared" si="12"/>
        <v>20766720</v>
      </c>
      <c r="M121" s="389">
        <f t="shared" si="16"/>
        <v>21597388.800000001</v>
      </c>
      <c r="N121" s="389">
        <f t="shared" si="16"/>
        <v>22461284.352000002</v>
      </c>
      <c r="O121" s="389">
        <f t="shared" si="16"/>
        <v>23359735.72608</v>
      </c>
      <c r="P121" s="389">
        <f t="shared" si="16"/>
        <v>24294125.1551232</v>
      </c>
      <c r="Q121" s="389">
        <f t="shared" si="16"/>
        <v>25265890.161328129</v>
      </c>
      <c r="R121" s="389">
        <f t="shared" si="16"/>
        <v>26276525.767781254</v>
      </c>
      <c r="S121" s="389">
        <f t="shared" si="16"/>
        <v>27327586.798492502</v>
      </c>
      <c r="T121" s="692">
        <f t="shared" si="16"/>
        <v>28420690.270432204</v>
      </c>
      <c r="U121" s="372"/>
      <c r="V121" s="372"/>
      <c r="W121" s="372"/>
      <c r="X121" s="372"/>
      <c r="Y121" s="372"/>
    </row>
    <row r="122" spans="1:25" ht="64">
      <c r="A122" s="390">
        <v>113</v>
      </c>
      <c r="B122" s="391" t="s">
        <v>1153</v>
      </c>
      <c r="C122" s="382" t="s">
        <v>321</v>
      </c>
      <c r="D122" s="383" t="s">
        <v>922</v>
      </c>
      <c r="E122" s="393" t="s">
        <v>923</v>
      </c>
      <c r="F122" s="385" t="s">
        <v>1154</v>
      </c>
      <c r="G122" s="386" t="s">
        <v>925</v>
      </c>
      <c r="H122" s="387" t="s">
        <v>926</v>
      </c>
      <c r="I122" s="388">
        <v>1600000</v>
      </c>
      <c r="J122" s="389">
        <f t="shared" si="15"/>
        <v>19200000</v>
      </c>
      <c r="K122" s="389">
        <f t="shared" si="14"/>
        <v>19968000</v>
      </c>
      <c r="L122" s="389">
        <f t="shared" si="12"/>
        <v>20766720</v>
      </c>
      <c r="M122" s="389">
        <f t="shared" si="16"/>
        <v>21597388.800000001</v>
      </c>
      <c r="N122" s="389">
        <f t="shared" si="16"/>
        <v>22461284.352000002</v>
      </c>
      <c r="O122" s="389">
        <f t="shared" si="16"/>
        <v>23359735.72608</v>
      </c>
      <c r="P122" s="389">
        <f t="shared" si="16"/>
        <v>24294125.1551232</v>
      </c>
      <c r="Q122" s="389">
        <f t="shared" si="16"/>
        <v>25265890.161328129</v>
      </c>
      <c r="R122" s="389">
        <f t="shared" si="16"/>
        <v>26276525.767781254</v>
      </c>
      <c r="S122" s="389">
        <f t="shared" si="16"/>
        <v>27327586.798492502</v>
      </c>
      <c r="T122" s="692">
        <f t="shared" si="16"/>
        <v>28420690.270432204</v>
      </c>
      <c r="U122" s="372"/>
      <c r="V122" s="372"/>
      <c r="W122" s="372"/>
      <c r="X122" s="372"/>
      <c r="Y122" s="372"/>
    </row>
    <row r="123" spans="1:25" ht="64">
      <c r="A123" s="390">
        <v>114</v>
      </c>
      <c r="B123" s="391" t="s">
        <v>1155</v>
      </c>
      <c r="C123" s="382" t="s">
        <v>321</v>
      </c>
      <c r="D123" s="383" t="s">
        <v>922</v>
      </c>
      <c r="E123" s="393" t="s">
        <v>923</v>
      </c>
      <c r="F123" s="385" t="s">
        <v>1156</v>
      </c>
      <c r="G123" s="386" t="s">
        <v>925</v>
      </c>
      <c r="H123" s="387" t="s">
        <v>926</v>
      </c>
      <c r="I123" s="388">
        <v>1600000</v>
      </c>
      <c r="J123" s="389">
        <f t="shared" si="15"/>
        <v>19200000</v>
      </c>
      <c r="K123" s="389">
        <f t="shared" si="14"/>
        <v>19968000</v>
      </c>
      <c r="L123" s="389">
        <f t="shared" si="12"/>
        <v>20766720</v>
      </c>
      <c r="M123" s="389">
        <f t="shared" ref="M123:T138" si="17">(L123*$L$8)+L123</f>
        <v>21597388.800000001</v>
      </c>
      <c r="N123" s="389">
        <f t="shared" si="17"/>
        <v>22461284.352000002</v>
      </c>
      <c r="O123" s="389">
        <f t="shared" si="17"/>
        <v>23359735.72608</v>
      </c>
      <c r="P123" s="389">
        <f t="shared" si="17"/>
        <v>24294125.1551232</v>
      </c>
      <c r="Q123" s="389">
        <f t="shared" si="17"/>
        <v>25265890.161328129</v>
      </c>
      <c r="R123" s="389">
        <f t="shared" si="17"/>
        <v>26276525.767781254</v>
      </c>
      <c r="S123" s="389">
        <f t="shared" si="17"/>
        <v>27327586.798492502</v>
      </c>
      <c r="T123" s="692">
        <f t="shared" si="17"/>
        <v>28420690.270432204</v>
      </c>
      <c r="U123" s="372"/>
      <c r="V123" s="372"/>
      <c r="W123" s="372"/>
      <c r="X123" s="372"/>
      <c r="Y123" s="372"/>
    </row>
    <row r="124" spans="1:25" ht="64">
      <c r="A124" s="390">
        <v>115</v>
      </c>
      <c r="B124" s="391" t="s">
        <v>1157</v>
      </c>
      <c r="C124" s="382" t="s">
        <v>321</v>
      </c>
      <c r="D124" s="383" t="s">
        <v>922</v>
      </c>
      <c r="E124" s="393" t="s">
        <v>923</v>
      </c>
      <c r="F124" s="385" t="s">
        <v>1158</v>
      </c>
      <c r="G124" s="386" t="s">
        <v>925</v>
      </c>
      <c r="H124" s="387" t="s">
        <v>926</v>
      </c>
      <c r="I124" s="388">
        <v>1600000</v>
      </c>
      <c r="J124" s="389">
        <f t="shared" si="15"/>
        <v>19200000</v>
      </c>
      <c r="K124" s="389">
        <f t="shared" si="14"/>
        <v>19968000</v>
      </c>
      <c r="L124" s="389">
        <f t="shared" si="12"/>
        <v>20766720</v>
      </c>
      <c r="M124" s="389">
        <f t="shared" si="17"/>
        <v>21597388.800000001</v>
      </c>
      <c r="N124" s="389">
        <f t="shared" si="17"/>
        <v>22461284.352000002</v>
      </c>
      <c r="O124" s="389">
        <f t="shared" si="17"/>
        <v>23359735.72608</v>
      </c>
      <c r="P124" s="389">
        <f t="shared" si="17"/>
        <v>24294125.1551232</v>
      </c>
      <c r="Q124" s="389">
        <f t="shared" si="17"/>
        <v>25265890.161328129</v>
      </c>
      <c r="R124" s="389">
        <f t="shared" si="17"/>
        <v>26276525.767781254</v>
      </c>
      <c r="S124" s="389">
        <f t="shared" si="17"/>
        <v>27327586.798492502</v>
      </c>
      <c r="T124" s="692">
        <f t="shared" si="17"/>
        <v>28420690.270432204</v>
      </c>
      <c r="U124" s="372"/>
      <c r="V124" s="372"/>
      <c r="W124" s="372"/>
      <c r="X124" s="372"/>
      <c r="Y124" s="372"/>
    </row>
    <row r="125" spans="1:25" ht="64">
      <c r="A125" s="390">
        <v>116</v>
      </c>
      <c r="B125" s="391" t="s">
        <v>1159</v>
      </c>
      <c r="C125" s="382" t="s">
        <v>321</v>
      </c>
      <c r="D125" s="383" t="s">
        <v>922</v>
      </c>
      <c r="E125" s="393" t="s">
        <v>923</v>
      </c>
      <c r="F125" s="385" t="s">
        <v>1160</v>
      </c>
      <c r="G125" s="386" t="s">
        <v>925</v>
      </c>
      <c r="H125" s="387" t="s">
        <v>926</v>
      </c>
      <c r="I125" s="388">
        <v>1600000</v>
      </c>
      <c r="J125" s="389">
        <f t="shared" si="15"/>
        <v>19200000</v>
      </c>
      <c r="K125" s="389">
        <f t="shared" si="14"/>
        <v>19968000</v>
      </c>
      <c r="L125" s="389">
        <f t="shared" si="12"/>
        <v>20766720</v>
      </c>
      <c r="M125" s="389">
        <f t="shared" si="17"/>
        <v>21597388.800000001</v>
      </c>
      <c r="N125" s="389">
        <f t="shared" si="17"/>
        <v>22461284.352000002</v>
      </c>
      <c r="O125" s="389">
        <f t="shared" si="17"/>
        <v>23359735.72608</v>
      </c>
      <c r="P125" s="389">
        <f t="shared" si="17"/>
        <v>24294125.1551232</v>
      </c>
      <c r="Q125" s="389">
        <f t="shared" si="17"/>
        <v>25265890.161328129</v>
      </c>
      <c r="R125" s="389">
        <f t="shared" si="17"/>
        <v>26276525.767781254</v>
      </c>
      <c r="S125" s="389">
        <f t="shared" si="17"/>
        <v>27327586.798492502</v>
      </c>
      <c r="T125" s="692">
        <f t="shared" si="17"/>
        <v>28420690.270432204</v>
      </c>
      <c r="U125" s="372"/>
      <c r="V125" s="372"/>
      <c r="W125" s="372"/>
      <c r="X125" s="372"/>
      <c r="Y125" s="372"/>
    </row>
    <row r="126" spans="1:25" ht="64">
      <c r="A126" s="390">
        <v>117</v>
      </c>
      <c r="B126" s="391" t="s">
        <v>1161</v>
      </c>
      <c r="C126" s="382" t="s">
        <v>321</v>
      </c>
      <c r="D126" s="383" t="s">
        <v>922</v>
      </c>
      <c r="E126" s="393" t="s">
        <v>923</v>
      </c>
      <c r="F126" s="385" t="s">
        <v>1162</v>
      </c>
      <c r="G126" s="386" t="s">
        <v>925</v>
      </c>
      <c r="H126" s="387" t="s">
        <v>926</v>
      </c>
      <c r="I126" s="388">
        <v>1600000</v>
      </c>
      <c r="J126" s="389">
        <f t="shared" si="15"/>
        <v>19200000</v>
      </c>
      <c r="K126" s="389">
        <f t="shared" si="14"/>
        <v>19968000</v>
      </c>
      <c r="L126" s="389">
        <f t="shared" si="12"/>
        <v>20766720</v>
      </c>
      <c r="M126" s="389">
        <f t="shared" si="17"/>
        <v>21597388.800000001</v>
      </c>
      <c r="N126" s="389">
        <f t="shared" si="17"/>
        <v>22461284.352000002</v>
      </c>
      <c r="O126" s="389">
        <f t="shared" si="17"/>
        <v>23359735.72608</v>
      </c>
      <c r="P126" s="389">
        <f t="shared" si="17"/>
        <v>24294125.1551232</v>
      </c>
      <c r="Q126" s="389">
        <f t="shared" si="17"/>
        <v>25265890.161328129</v>
      </c>
      <c r="R126" s="389">
        <f t="shared" si="17"/>
        <v>26276525.767781254</v>
      </c>
      <c r="S126" s="389">
        <f t="shared" si="17"/>
        <v>27327586.798492502</v>
      </c>
      <c r="T126" s="692">
        <f t="shared" si="17"/>
        <v>28420690.270432204</v>
      </c>
      <c r="U126" s="372"/>
      <c r="V126" s="372"/>
      <c r="W126" s="372"/>
      <c r="X126" s="372"/>
      <c r="Y126" s="372"/>
    </row>
    <row r="127" spans="1:25" ht="64">
      <c r="A127" s="390">
        <v>118</v>
      </c>
      <c r="B127" s="391" t="s">
        <v>1163</v>
      </c>
      <c r="C127" s="382" t="s">
        <v>321</v>
      </c>
      <c r="D127" s="383" t="s">
        <v>922</v>
      </c>
      <c r="E127" s="393" t="s">
        <v>923</v>
      </c>
      <c r="F127" s="385" t="s">
        <v>1164</v>
      </c>
      <c r="G127" s="386" t="s">
        <v>925</v>
      </c>
      <c r="H127" s="387" t="s">
        <v>926</v>
      </c>
      <c r="I127" s="388">
        <v>1600000</v>
      </c>
      <c r="J127" s="389">
        <f t="shared" si="15"/>
        <v>19200000</v>
      </c>
      <c r="K127" s="389">
        <f t="shared" si="14"/>
        <v>19968000</v>
      </c>
      <c r="L127" s="389">
        <f t="shared" si="12"/>
        <v>20766720</v>
      </c>
      <c r="M127" s="389">
        <f t="shared" si="17"/>
        <v>21597388.800000001</v>
      </c>
      <c r="N127" s="389">
        <f t="shared" si="17"/>
        <v>22461284.352000002</v>
      </c>
      <c r="O127" s="389">
        <f t="shared" si="17"/>
        <v>23359735.72608</v>
      </c>
      <c r="P127" s="389">
        <f t="shared" si="17"/>
        <v>24294125.1551232</v>
      </c>
      <c r="Q127" s="389">
        <f t="shared" si="17"/>
        <v>25265890.161328129</v>
      </c>
      <c r="R127" s="389">
        <f t="shared" si="17"/>
        <v>26276525.767781254</v>
      </c>
      <c r="S127" s="389">
        <f t="shared" si="17"/>
        <v>27327586.798492502</v>
      </c>
      <c r="T127" s="692">
        <f t="shared" si="17"/>
        <v>28420690.270432204</v>
      </c>
      <c r="U127" s="372"/>
      <c r="V127" s="372"/>
      <c r="W127" s="372"/>
      <c r="X127" s="372"/>
      <c r="Y127" s="372"/>
    </row>
    <row r="128" spans="1:25" ht="64">
      <c r="A128" s="390">
        <v>119</v>
      </c>
      <c r="B128" s="391" t="s">
        <v>1165</v>
      </c>
      <c r="C128" s="382" t="s">
        <v>321</v>
      </c>
      <c r="D128" s="383" t="s">
        <v>922</v>
      </c>
      <c r="E128" s="393" t="s">
        <v>923</v>
      </c>
      <c r="F128" s="385" t="s">
        <v>1166</v>
      </c>
      <c r="G128" s="386" t="s">
        <v>925</v>
      </c>
      <c r="H128" s="387" t="s">
        <v>926</v>
      </c>
      <c r="I128" s="388">
        <v>1600000</v>
      </c>
      <c r="J128" s="389">
        <f t="shared" si="15"/>
        <v>19200000</v>
      </c>
      <c r="K128" s="389">
        <f t="shared" si="14"/>
        <v>19968000</v>
      </c>
      <c r="L128" s="389">
        <f t="shared" si="12"/>
        <v>20766720</v>
      </c>
      <c r="M128" s="389">
        <f t="shared" si="17"/>
        <v>21597388.800000001</v>
      </c>
      <c r="N128" s="389">
        <f t="shared" si="17"/>
        <v>22461284.352000002</v>
      </c>
      <c r="O128" s="389">
        <f t="shared" si="17"/>
        <v>23359735.72608</v>
      </c>
      <c r="P128" s="389">
        <f t="shared" si="17"/>
        <v>24294125.1551232</v>
      </c>
      <c r="Q128" s="389">
        <f t="shared" si="17"/>
        <v>25265890.161328129</v>
      </c>
      <c r="R128" s="389">
        <f t="shared" si="17"/>
        <v>26276525.767781254</v>
      </c>
      <c r="S128" s="389">
        <f t="shared" si="17"/>
        <v>27327586.798492502</v>
      </c>
      <c r="T128" s="692">
        <f t="shared" si="17"/>
        <v>28420690.270432204</v>
      </c>
      <c r="U128" s="372"/>
      <c r="V128" s="372"/>
      <c r="W128" s="372"/>
      <c r="X128" s="372"/>
      <c r="Y128" s="372"/>
    </row>
    <row r="129" spans="1:25" ht="64">
      <c r="A129" s="390">
        <v>120</v>
      </c>
      <c r="B129" s="391" t="s">
        <v>1167</v>
      </c>
      <c r="C129" s="382" t="s">
        <v>321</v>
      </c>
      <c r="D129" s="383" t="s">
        <v>922</v>
      </c>
      <c r="E129" s="393" t="s">
        <v>923</v>
      </c>
      <c r="F129" s="385" t="s">
        <v>1168</v>
      </c>
      <c r="G129" s="386" t="s">
        <v>925</v>
      </c>
      <c r="H129" s="387" t="s">
        <v>926</v>
      </c>
      <c r="I129" s="388">
        <v>1600000</v>
      </c>
      <c r="J129" s="389">
        <f t="shared" si="15"/>
        <v>19200000</v>
      </c>
      <c r="K129" s="389">
        <f t="shared" si="14"/>
        <v>19968000</v>
      </c>
      <c r="L129" s="389">
        <f t="shared" si="12"/>
        <v>20766720</v>
      </c>
      <c r="M129" s="389">
        <f t="shared" si="17"/>
        <v>21597388.800000001</v>
      </c>
      <c r="N129" s="389">
        <f t="shared" si="17"/>
        <v>22461284.352000002</v>
      </c>
      <c r="O129" s="389">
        <f t="shared" si="17"/>
        <v>23359735.72608</v>
      </c>
      <c r="P129" s="389">
        <f t="shared" si="17"/>
        <v>24294125.1551232</v>
      </c>
      <c r="Q129" s="389">
        <f t="shared" si="17"/>
        <v>25265890.161328129</v>
      </c>
      <c r="R129" s="389">
        <f t="shared" si="17"/>
        <v>26276525.767781254</v>
      </c>
      <c r="S129" s="389">
        <f t="shared" si="17"/>
        <v>27327586.798492502</v>
      </c>
      <c r="T129" s="692">
        <f t="shared" si="17"/>
        <v>28420690.270432204</v>
      </c>
      <c r="U129" s="372"/>
      <c r="V129" s="372"/>
      <c r="W129" s="372"/>
      <c r="X129" s="372"/>
      <c r="Y129" s="372"/>
    </row>
    <row r="130" spans="1:25" ht="64">
      <c r="A130" s="390">
        <v>121</v>
      </c>
      <c r="B130" s="391" t="s">
        <v>1169</v>
      </c>
      <c r="C130" s="382" t="s">
        <v>321</v>
      </c>
      <c r="D130" s="383" t="s">
        <v>922</v>
      </c>
      <c r="E130" s="393" t="s">
        <v>923</v>
      </c>
      <c r="F130" s="385" t="s">
        <v>1170</v>
      </c>
      <c r="G130" s="386" t="s">
        <v>925</v>
      </c>
      <c r="H130" s="387" t="s">
        <v>926</v>
      </c>
      <c r="I130" s="388">
        <v>1600000</v>
      </c>
      <c r="J130" s="389">
        <f t="shared" si="15"/>
        <v>19200000</v>
      </c>
      <c r="K130" s="389">
        <f t="shared" si="14"/>
        <v>19968000</v>
      </c>
      <c r="L130" s="389">
        <f t="shared" si="12"/>
        <v>20766720</v>
      </c>
      <c r="M130" s="389">
        <f t="shared" si="17"/>
        <v>21597388.800000001</v>
      </c>
      <c r="N130" s="389">
        <f t="shared" si="17"/>
        <v>22461284.352000002</v>
      </c>
      <c r="O130" s="389">
        <f t="shared" si="17"/>
        <v>23359735.72608</v>
      </c>
      <c r="P130" s="389">
        <f t="shared" si="17"/>
        <v>24294125.1551232</v>
      </c>
      <c r="Q130" s="389">
        <f t="shared" si="17"/>
        <v>25265890.161328129</v>
      </c>
      <c r="R130" s="389">
        <f t="shared" si="17"/>
        <v>26276525.767781254</v>
      </c>
      <c r="S130" s="389">
        <f t="shared" si="17"/>
        <v>27327586.798492502</v>
      </c>
      <c r="T130" s="692">
        <f t="shared" si="17"/>
        <v>28420690.270432204</v>
      </c>
      <c r="U130" s="372"/>
      <c r="V130" s="372"/>
      <c r="W130" s="372"/>
      <c r="X130" s="372"/>
      <c r="Y130" s="372"/>
    </row>
    <row r="131" spans="1:25" ht="64">
      <c r="A131" s="390">
        <v>122</v>
      </c>
      <c r="B131" s="391" t="s">
        <v>1171</v>
      </c>
      <c r="C131" s="382" t="s">
        <v>321</v>
      </c>
      <c r="D131" s="383" t="s">
        <v>922</v>
      </c>
      <c r="E131" s="393" t="s">
        <v>923</v>
      </c>
      <c r="F131" s="385" t="s">
        <v>1172</v>
      </c>
      <c r="G131" s="386" t="s">
        <v>925</v>
      </c>
      <c r="H131" s="387" t="s">
        <v>926</v>
      </c>
      <c r="I131" s="388">
        <v>1600000</v>
      </c>
      <c r="J131" s="389">
        <f t="shared" si="15"/>
        <v>19200000</v>
      </c>
      <c r="K131" s="389">
        <f t="shared" si="14"/>
        <v>19968000</v>
      </c>
      <c r="L131" s="389">
        <f t="shared" si="12"/>
        <v>20766720</v>
      </c>
      <c r="M131" s="389">
        <f t="shared" si="17"/>
        <v>21597388.800000001</v>
      </c>
      <c r="N131" s="389">
        <f t="shared" si="17"/>
        <v>22461284.352000002</v>
      </c>
      <c r="O131" s="389">
        <f t="shared" si="17"/>
        <v>23359735.72608</v>
      </c>
      <c r="P131" s="389">
        <f t="shared" si="17"/>
        <v>24294125.1551232</v>
      </c>
      <c r="Q131" s="389">
        <f t="shared" si="17"/>
        <v>25265890.161328129</v>
      </c>
      <c r="R131" s="389">
        <f t="shared" si="17"/>
        <v>26276525.767781254</v>
      </c>
      <c r="S131" s="389">
        <f t="shared" si="17"/>
        <v>27327586.798492502</v>
      </c>
      <c r="T131" s="692">
        <f t="shared" si="17"/>
        <v>28420690.270432204</v>
      </c>
      <c r="U131" s="372"/>
      <c r="V131" s="372"/>
      <c r="W131" s="372"/>
      <c r="X131" s="372"/>
      <c r="Y131" s="372"/>
    </row>
    <row r="132" spans="1:25" ht="64">
      <c r="A132" s="390">
        <v>123</v>
      </c>
      <c r="B132" s="391" t="s">
        <v>1173</v>
      </c>
      <c r="C132" s="382" t="s">
        <v>321</v>
      </c>
      <c r="D132" s="383" t="s">
        <v>922</v>
      </c>
      <c r="E132" s="393" t="s">
        <v>923</v>
      </c>
      <c r="F132" s="385" t="s">
        <v>1174</v>
      </c>
      <c r="G132" s="386" t="s">
        <v>925</v>
      </c>
      <c r="H132" s="387" t="s">
        <v>926</v>
      </c>
      <c r="I132" s="388">
        <v>1600000</v>
      </c>
      <c r="J132" s="389">
        <f t="shared" si="15"/>
        <v>19200000</v>
      </c>
      <c r="K132" s="389">
        <f t="shared" si="14"/>
        <v>19968000</v>
      </c>
      <c r="L132" s="389">
        <f t="shared" si="12"/>
        <v>20766720</v>
      </c>
      <c r="M132" s="389">
        <f t="shared" si="17"/>
        <v>21597388.800000001</v>
      </c>
      <c r="N132" s="389">
        <f t="shared" si="17"/>
        <v>22461284.352000002</v>
      </c>
      <c r="O132" s="389">
        <f t="shared" si="17"/>
        <v>23359735.72608</v>
      </c>
      <c r="P132" s="389">
        <f t="shared" si="17"/>
        <v>24294125.1551232</v>
      </c>
      <c r="Q132" s="389">
        <f t="shared" si="17"/>
        <v>25265890.161328129</v>
      </c>
      <c r="R132" s="389">
        <f t="shared" si="17"/>
        <v>26276525.767781254</v>
      </c>
      <c r="S132" s="389">
        <f t="shared" si="17"/>
        <v>27327586.798492502</v>
      </c>
      <c r="T132" s="692">
        <f t="shared" si="17"/>
        <v>28420690.270432204</v>
      </c>
      <c r="U132" s="372"/>
      <c r="V132" s="372"/>
      <c r="W132" s="372"/>
      <c r="X132" s="372"/>
      <c r="Y132" s="372"/>
    </row>
    <row r="133" spans="1:25" ht="64">
      <c r="A133" s="390">
        <v>124</v>
      </c>
      <c r="B133" s="391" t="s">
        <v>1175</v>
      </c>
      <c r="C133" s="382" t="s">
        <v>321</v>
      </c>
      <c r="D133" s="383" t="s">
        <v>922</v>
      </c>
      <c r="E133" s="393" t="s">
        <v>923</v>
      </c>
      <c r="F133" s="385" t="s">
        <v>1176</v>
      </c>
      <c r="G133" s="386" t="s">
        <v>925</v>
      </c>
      <c r="H133" s="387" t="s">
        <v>926</v>
      </c>
      <c r="I133" s="388">
        <v>1600000</v>
      </c>
      <c r="J133" s="389">
        <f t="shared" si="15"/>
        <v>19200000</v>
      </c>
      <c r="K133" s="389">
        <f t="shared" si="14"/>
        <v>19968000</v>
      </c>
      <c r="L133" s="389">
        <f t="shared" si="12"/>
        <v>20766720</v>
      </c>
      <c r="M133" s="389">
        <f t="shared" si="17"/>
        <v>21597388.800000001</v>
      </c>
      <c r="N133" s="389">
        <f t="shared" si="17"/>
        <v>22461284.352000002</v>
      </c>
      <c r="O133" s="389">
        <f t="shared" si="17"/>
        <v>23359735.72608</v>
      </c>
      <c r="P133" s="389">
        <f t="shared" si="17"/>
        <v>24294125.1551232</v>
      </c>
      <c r="Q133" s="389">
        <f t="shared" si="17"/>
        <v>25265890.161328129</v>
      </c>
      <c r="R133" s="389">
        <f t="shared" si="17"/>
        <v>26276525.767781254</v>
      </c>
      <c r="S133" s="389">
        <f t="shared" si="17"/>
        <v>27327586.798492502</v>
      </c>
      <c r="T133" s="692">
        <f t="shared" si="17"/>
        <v>28420690.270432204</v>
      </c>
      <c r="U133" s="372"/>
      <c r="V133" s="372"/>
      <c r="W133" s="372"/>
      <c r="X133" s="372"/>
      <c r="Y133" s="372"/>
    </row>
    <row r="134" spans="1:25" ht="64">
      <c r="A134" s="390">
        <v>125</v>
      </c>
      <c r="B134" s="391" t="s">
        <v>1177</v>
      </c>
      <c r="C134" s="382" t="s">
        <v>321</v>
      </c>
      <c r="D134" s="383" t="s">
        <v>922</v>
      </c>
      <c r="E134" s="393" t="s">
        <v>923</v>
      </c>
      <c r="F134" s="385" t="s">
        <v>1178</v>
      </c>
      <c r="G134" s="386" t="s">
        <v>925</v>
      </c>
      <c r="H134" s="387" t="s">
        <v>926</v>
      </c>
      <c r="I134" s="388">
        <v>1600000</v>
      </c>
      <c r="J134" s="389">
        <f t="shared" si="15"/>
        <v>19200000</v>
      </c>
      <c r="K134" s="389">
        <f t="shared" si="14"/>
        <v>19968000</v>
      </c>
      <c r="L134" s="389">
        <f t="shared" si="12"/>
        <v>20766720</v>
      </c>
      <c r="M134" s="389">
        <f t="shared" si="17"/>
        <v>21597388.800000001</v>
      </c>
      <c r="N134" s="389">
        <f t="shared" si="17"/>
        <v>22461284.352000002</v>
      </c>
      <c r="O134" s="389">
        <f t="shared" si="17"/>
        <v>23359735.72608</v>
      </c>
      <c r="P134" s="389">
        <f t="shared" si="17"/>
        <v>24294125.1551232</v>
      </c>
      <c r="Q134" s="389">
        <f t="shared" si="17"/>
        <v>25265890.161328129</v>
      </c>
      <c r="R134" s="389">
        <f t="shared" si="17"/>
        <v>26276525.767781254</v>
      </c>
      <c r="S134" s="389">
        <f t="shared" si="17"/>
        <v>27327586.798492502</v>
      </c>
      <c r="T134" s="692">
        <f t="shared" si="17"/>
        <v>28420690.270432204</v>
      </c>
      <c r="U134" s="372"/>
      <c r="V134" s="372"/>
      <c r="W134" s="372"/>
      <c r="X134" s="372"/>
      <c r="Y134" s="372"/>
    </row>
    <row r="135" spans="1:25" ht="64">
      <c r="A135" s="390">
        <v>126</v>
      </c>
      <c r="B135" s="391" t="s">
        <v>1179</v>
      </c>
      <c r="C135" s="382" t="s">
        <v>321</v>
      </c>
      <c r="D135" s="383" t="s">
        <v>922</v>
      </c>
      <c r="E135" s="393" t="s">
        <v>923</v>
      </c>
      <c r="F135" s="385" t="s">
        <v>1180</v>
      </c>
      <c r="G135" s="386" t="s">
        <v>925</v>
      </c>
      <c r="H135" s="387" t="s">
        <v>926</v>
      </c>
      <c r="I135" s="388">
        <v>1600000</v>
      </c>
      <c r="J135" s="389">
        <f t="shared" si="15"/>
        <v>19200000</v>
      </c>
      <c r="K135" s="389">
        <f t="shared" si="14"/>
        <v>19968000</v>
      </c>
      <c r="L135" s="389">
        <f t="shared" si="12"/>
        <v>20766720</v>
      </c>
      <c r="M135" s="389">
        <f t="shared" si="17"/>
        <v>21597388.800000001</v>
      </c>
      <c r="N135" s="389">
        <f t="shared" si="17"/>
        <v>22461284.352000002</v>
      </c>
      <c r="O135" s="389">
        <f t="shared" si="17"/>
        <v>23359735.72608</v>
      </c>
      <c r="P135" s="389">
        <f t="shared" si="17"/>
        <v>24294125.1551232</v>
      </c>
      <c r="Q135" s="389">
        <f t="shared" si="17"/>
        <v>25265890.161328129</v>
      </c>
      <c r="R135" s="389">
        <f t="shared" si="17"/>
        <v>26276525.767781254</v>
      </c>
      <c r="S135" s="389">
        <f t="shared" si="17"/>
        <v>27327586.798492502</v>
      </c>
      <c r="T135" s="692">
        <f t="shared" si="17"/>
        <v>28420690.270432204</v>
      </c>
      <c r="U135" s="372"/>
      <c r="V135" s="372"/>
      <c r="W135" s="372"/>
      <c r="X135" s="372"/>
      <c r="Y135" s="372"/>
    </row>
    <row r="136" spans="1:25" ht="64">
      <c r="A136" s="390">
        <v>127</v>
      </c>
      <c r="B136" s="391" t="s">
        <v>1181</v>
      </c>
      <c r="C136" s="382" t="s">
        <v>321</v>
      </c>
      <c r="D136" s="383" t="s">
        <v>922</v>
      </c>
      <c r="E136" s="393" t="s">
        <v>923</v>
      </c>
      <c r="F136" s="385" t="s">
        <v>1182</v>
      </c>
      <c r="G136" s="386" t="s">
        <v>925</v>
      </c>
      <c r="H136" s="387" t="s">
        <v>926</v>
      </c>
      <c r="I136" s="388">
        <v>1600000</v>
      </c>
      <c r="J136" s="389">
        <f t="shared" si="15"/>
        <v>19200000</v>
      </c>
      <c r="K136" s="389">
        <f t="shared" si="14"/>
        <v>19968000</v>
      </c>
      <c r="L136" s="389">
        <f t="shared" si="12"/>
        <v>20766720</v>
      </c>
      <c r="M136" s="389">
        <f t="shared" si="17"/>
        <v>21597388.800000001</v>
      </c>
      <c r="N136" s="389">
        <f t="shared" si="17"/>
        <v>22461284.352000002</v>
      </c>
      <c r="O136" s="389">
        <f t="shared" si="17"/>
        <v>23359735.72608</v>
      </c>
      <c r="P136" s="389">
        <f t="shared" si="17"/>
        <v>24294125.1551232</v>
      </c>
      <c r="Q136" s="389">
        <f t="shared" si="17"/>
        <v>25265890.161328129</v>
      </c>
      <c r="R136" s="389">
        <f t="shared" si="17"/>
        <v>26276525.767781254</v>
      </c>
      <c r="S136" s="389">
        <f t="shared" si="17"/>
        <v>27327586.798492502</v>
      </c>
      <c r="T136" s="692">
        <f t="shared" si="17"/>
        <v>28420690.270432204</v>
      </c>
      <c r="U136" s="372"/>
      <c r="V136" s="372"/>
      <c r="W136" s="372"/>
      <c r="X136" s="372"/>
      <c r="Y136" s="372"/>
    </row>
    <row r="137" spans="1:25" ht="64">
      <c r="A137" s="390">
        <v>128</v>
      </c>
      <c r="B137" s="391" t="s">
        <v>1183</v>
      </c>
      <c r="C137" s="382" t="s">
        <v>321</v>
      </c>
      <c r="D137" s="383" t="s">
        <v>922</v>
      </c>
      <c r="E137" s="393" t="s">
        <v>923</v>
      </c>
      <c r="F137" s="385" t="s">
        <v>1184</v>
      </c>
      <c r="G137" s="386" t="s">
        <v>925</v>
      </c>
      <c r="H137" s="387" t="s">
        <v>926</v>
      </c>
      <c r="I137" s="388">
        <v>1600000</v>
      </c>
      <c r="J137" s="389">
        <f t="shared" si="15"/>
        <v>19200000</v>
      </c>
      <c r="K137" s="389">
        <f t="shared" si="14"/>
        <v>19968000</v>
      </c>
      <c r="L137" s="389">
        <f t="shared" si="12"/>
        <v>20766720</v>
      </c>
      <c r="M137" s="389">
        <f t="shared" si="17"/>
        <v>21597388.800000001</v>
      </c>
      <c r="N137" s="389">
        <f t="shared" si="17"/>
        <v>22461284.352000002</v>
      </c>
      <c r="O137" s="389">
        <f t="shared" si="17"/>
        <v>23359735.72608</v>
      </c>
      <c r="P137" s="389">
        <f t="shared" si="17"/>
        <v>24294125.1551232</v>
      </c>
      <c r="Q137" s="389">
        <f t="shared" si="17"/>
        <v>25265890.161328129</v>
      </c>
      <c r="R137" s="389">
        <f t="shared" si="17"/>
        <v>26276525.767781254</v>
      </c>
      <c r="S137" s="389">
        <f t="shared" si="17"/>
        <v>27327586.798492502</v>
      </c>
      <c r="T137" s="692">
        <f t="shared" si="17"/>
        <v>28420690.270432204</v>
      </c>
      <c r="U137" s="372"/>
      <c r="V137" s="372"/>
      <c r="W137" s="372"/>
      <c r="X137" s="372"/>
      <c r="Y137" s="372"/>
    </row>
    <row r="138" spans="1:25" ht="64">
      <c r="A138" s="390">
        <v>129</v>
      </c>
      <c r="B138" s="391" t="s">
        <v>1185</v>
      </c>
      <c r="C138" s="382" t="s">
        <v>321</v>
      </c>
      <c r="D138" s="383" t="s">
        <v>922</v>
      </c>
      <c r="E138" s="393" t="s">
        <v>923</v>
      </c>
      <c r="F138" s="385" t="s">
        <v>1186</v>
      </c>
      <c r="G138" s="386" t="s">
        <v>925</v>
      </c>
      <c r="H138" s="387" t="s">
        <v>926</v>
      </c>
      <c r="I138" s="388">
        <v>1600000</v>
      </c>
      <c r="J138" s="389">
        <f t="shared" si="15"/>
        <v>19200000</v>
      </c>
      <c r="K138" s="389">
        <f t="shared" si="14"/>
        <v>19968000</v>
      </c>
      <c r="L138" s="389">
        <f t="shared" si="12"/>
        <v>20766720</v>
      </c>
      <c r="M138" s="389">
        <f t="shared" si="17"/>
        <v>21597388.800000001</v>
      </c>
      <c r="N138" s="389">
        <f t="shared" si="17"/>
        <v>22461284.352000002</v>
      </c>
      <c r="O138" s="389">
        <f t="shared" si="17"/>
        <v>23359735.72608</v>
      </c>
      <c r="P138" s="389">
        <f t="shared" si="17"/>
        <v>24294125.1551232</v>
      </c>
      <c r="Q138" s="389">
        <f t="shared" si="17"/>
        <v>25265890.161328129</v>
      </c>
      <c r="R138" s="389">
        <f t="shared" si="17"/>
        <v>26276525.767781254</v>
      </c>
      <c r="S138" s="389">
        <f t="shared" si="17"/>
        <v>27327586.798492502</v>
      </c>
      <c r="T138" s="692">
        <f t="shared" si="17"/>
        <v>28420690.270432204</v>
      </c>
      <c r="U138" s="372"/>
      <c r="V138" s="372"/>
      <c r="W138" s="372"/>
      <c r="X138" s="372"/>
      <c r="Y138" s="372"/>
    </row>
    <row r="139" spans="1:25" ht="64">
      <c r="A139" s="390">
        <v>130</v>
      </c>
      <c r="B139" s="391" t="s">
        <v>1187</v>
      </c>
      <c r="C139" s="382" t="s">
        <v>321</v>
      </c>
      <c r="D139" s="383" t="s">
        <v>922</v>
      </c>
      <c r="E139" s="393" t="s">
        <v>923</v>
      </c>
      <c r="F139" s="385" t="s">
        <v>1188</v>
      </c>
      <c r="G139" s="386" t="s">
        <v>925</v>
      </c>
      <c r="H139" s="387" t="s">
        <v>926</v>
      </c>
      <c r="I139" s="388">
        <v>1600000</v>
      </c>
      <c r="J139" s="389">
        <f t="shared" si="15"/>
        <v>19200000</v>
      </c>
      <c r="K139" s="389">
        <f t="shared" si="14"/>
        <v>19968000</v>
      </c>
      <c r="L139" s="389">
        <f t="shared" si="12"/>
        <v>20766720</v>
      </c>
      <c r="M139" s="389">
        <f t="shared" ref="M139:T154" si="18">(L139*$L$8)+L139</f>
        <v>21597388.800000001</v>
      </c>
      <c r="N139" s="389">
        <f t="shared" si="18"/>
        <v>22461284.352000002</v>
      </c>
      <c r="O139" s="389">
        <f t="shared" si="18"/>
        <v>23359735.72608</v>
      </c>
      <c r="P139" s="389">
        <f t="shared" si="18"/>
        <v>24294125.1551232</v>
      </c>
      <c r="Q139" s="389">
        <f t="shared" si="18"/>
        <v>25265890.161328129</v>
      </c>
      <c r="R139" s="389">
        <f t="shared" si="18"/>
        <v>26276525.767781254</v>
      </c>
      <c r="S139" s="389">
        <f t="shared" si="18"/>
        <v>27327586.798492502</v>
      </c>
      <c r="T139" s="692">
        <f t="shared" si="18"/>
        <v>28420690.270432204</v>
      </c>
      <c r="U139" s="372"/>
      <c r="V139" s="372"/>
      <c r="W139" s="372"/>
      <c r="X139" s="372"/>
      <c r="Y139" s="372"/>
    </row>
    <row r="140" spans="1:25" ht="64">
      <c r="A140" s="390">
        <v>131</v>
      </c>
      <c r="B140" s="391" t="s">
        <v>1189</v>
      </c>
      <c r="C140" s="382" t="s">
        <v>321</v>
      </c>
      <c r="D140" s="383" t="s">
        <v>922</v>
      </c>
      <c r="E140" s="393" t="s">
        <v>923</v>
      </c>
      <c r="F140" s="385" t="s">
        <v>1190</v>
      </c>
      <c r="G140" s="386" t="s">
        <v>925</v>
      </c>
      <c r="H140" s="387" t="s">
        <v>926</v>
      </c>
      <c r="I140" s="388">
        <v>1600000</v>
      </c>
      <c r="J140" s="389">
        <f t="shared" si="15"/>
        <v>19200000</v>
      </c>
      <c r="K140" s="389">
        <f t="shared" si="14"/>
        <v>19968000</v>
      </c>
      <c r="L140" s="389">
        <f t="shared" ref="L140:L203" si="19">(K140*$L$8)+K140</f>
        <v>20766720</v>
      </c>
      <c r="M140" s="389">
        <f t="shared" si="18"/>
        <v>21597388.800000001</v>
      </c>
      <c r="N140" s="389">
        <f t="shared" si="18"/>
        <v>22461284.352000002</v>
      </c>
      <c r="O140" s="389">
        <f t="shared" si="18"/>
        <v>23359735.72608</v>
      </c>
      <c r="P140" s="389">
        <f t="shared" si="18"/>
        <v>24294125.1551232</v>
      </c>
      <c r="Q140" s="389">
        <f t="shared" si="18"/>
        <v>25265890.161328129</v>
      </c>
      <c r="R140" s="389">
        <f t="shared" si="18"/>
        <v>26276525.767781254</v>
      </c>
      <c r="S140" s="389">
        <f t="shared" si="18"/>
        <v>27327586.798492502</v>
      </c>
      <c r="T140" s="692">
        <f t="shared" si="18"/>
        <v>28420690.270432204</v>
      </c>
      <c r="U140" s="372"/>
      <c r="V140" s="372"/>
      <c r="W140" s="372"/>
      <c r="X140" s="372"/>
      <c r="Y140" s="372"/>
    </row>
    <row r="141" spans="1:25" ht="64">
      <c r="A141" s="390">
        <v>132</v>
      </c>
      <c r="B141" s="391" t="s">
        <v>1191</v>
      </c>
      <c r="C141" s="382" t="s">
        <v>321</v>
      </c>
      <c r="D141" s="383" t="s">
        <v>922</v>
      </c>
      <c r="E141" s="393" t="s">
        <v>923</v>
      </c>
      <c r="F141" s="385" t="s">
        <v>1192</v>
      </c>
      <c r="G141" s="386" t="s">
        <v>925</v>
      </c>
      <c r="H141" s="387" t="s">
        <v>926</v>
      </c>
      <c r="I141" s="388">
        <v>1600000</v>
      </c>
      <c r="J141" s="389">
        <f t="shared" si="15"/>
        <v>19200000</v>
      </c>
      <c r="K141" s="389">
        <f t="shared" si="14"/>
        <v>19968000</v>
      </c>
      <c r="L141" s="389">
        <f t="shared" si="19"/>
        <v>20766720</v>
      </c>
      <c r="M141" s="389">
        <f t="shared" si="18"/>
        <v>21597388.800000001</v>
      </c>
      <c r="N141" s="389">
        <f t="shared" si="18"/>
        <v>22461284.352000002</v>
      </c>
      <c r="O141" s="389">
        <f t="shared" si="18"/>
        <v>23359735.72608</v>
      </c>
      <c r="P141" s="389">
        <f t="shared" si="18"/>
        <v>24294125.1551232</v>
      </c>
      <c r="Q141" s="389">
        <f t="shared" si="18"/>
        <v>25265890.161328129</v>
      </c>
      <c r="R141" s="389">
        <f t="shared" si="18"/>
        <v>26276525.767781254</v>
      </c>
      <c r="S141" s="389">
        <f t="shared" si="18"/>
        <v>27327586.798492502</v>
      </c>
      <c r="T141" s="692">
        <f t="shared" si="18"/>
        <v>28420690.270432204</v>
      </c>
      <c r="U141" s="372"/>
      <c r="V141" s="372"/>
      <c r="W141" s="372"/>
      <c r="X141" s="372"/>
      <c r="Y141" s="372"/>
    </row>
    <row r="142" spans="1:25" ht="64">
      <c r="A142" s="390">
        <v>133</v>
      </c>
      <c r="B142" s="391" t="s">
        <v>1193</v>
      </c>
      <c r="C142" s="382" t="s">
        <v>321</v>
      </c>
      <c r="D142" s="383" t="s">
        <v>922</v>
      </c>
      <c r="E142" s="393" t="s">
        <v>923</v>
      </c>
      <c r="F142" s="385" t="s">
        <v>1194</v>
      </c>
      <c r="G142" s="386" t="s">
        <v>925</v>
      </c>
      <c r="H142" s="387" t="s">
        <v>926</v>
      </c>
      <c r="I142" s="388">
        <v>1600000</v>
      </c>
      <c r="J142" s="389">
        <f t="shared" si="15"/>
        <v>19200000</v>
      </c>
      <c r="K142" s="389">
        <f t="shared" si="14"/>
        <v>19968000</v>
      </c>
      <c r="L142" s="389">
        <f t="shared" si="19"/>
        <v>20766720</v>
      </c>
      <c r="M142" s="389">
        <f t="shared" si="18"/>
        <v>21597388.800000001</v>
      </c>
      <c r="N142" s="389">
        <f t="shared" si="18"/>
        <v>22461284.352000002</v>
      </c>
      <c r="O142" s="389">
        <f t="shared" si="18"/>
        <v>23359735.72608</v>
      </c>
      <c r="P142" s="389">
        <f t="shared" si="18"/>
        <v>24294125.1551232</v>
      </c>
      <c r="Q142" s="389">
        <f t="shared" si="18"/>
        <v>25265890.161328129</v>
      </c>
      <c r="R142" s="389">
        <f t="shared" si="18"/>
        <v>26276525.767781254</v>
      </c>
      <c r="S142" s="389">
        <f t="shared" si="18"/>
        <v>27327586.798492502</v>
      </c>
      <c r="T142" s="692">
        <f t="shared" si="18"/>
        <v>28420690.270432204</v>
      </c>
      <c r="U142" s="372"/>
      <c r="V142" s="372"/>
      <c r="W142" s="372"/>
      <c r="X142" s="372"/>
      <c r="Y142" s="372"/>
    </row>
    <row r="143" spans="1:25" ht="64">
      <c r="A143" s="390">
        <v>134</v>
      </c>
      <c r="B143" s="391" t="s">
        <v>1195</v>
      </c>
      <c r="C143" s="382" t="s">
        <v>321</v>
      </c>
      <c r="D143" s="383" t="s">
        <v>922</v>
      </c>
      <c r="E143" s="393" t="s">
        <v>923</v>
      </c>
      <c r="F143" s="385" t="s">
        <v>1196</v>
      </c>
      <c r="G143" s="386" t="s">
        <v>925</v>
      </c>
      <c r="H143" s="387" t="s">
        <v>926</v>
      </c>
      <c r="I143" s="388">
        <v>1600000</v>
      </c>
      <c r="J143" s="389">
        <f t="shared" si="15"/>
        <v>19200000</v>
      </c>
      <c r="K143" s="389">
        <f t="shared" si="14"/>
        <v>19968000</v>
      </c>
      <c r="L143" s="389">
        <f t="shared" si="19"/>
        <v>20766720</v>
      </c>
      <c r="M143" s="389">
        <f t="shared" si="18"/>
        <v>21597388.800000001</v>
      </c>
      <c r="N143" s="389">
        <f t="shared" si="18"/>
        <v>22461284.352000002</v>
      </c>
      <c r="O143" s="389">
        <f t="shared" si="18"/>
        <v>23359735.72608</v>
      </c>
      <c r="P143" s="389">
        <f t="shared" si="18"/>
        <v>24294125.1551232</v>
      </c>
      <c r="Q143" s="389">
        <f t="shared" si="18"/>
        <v>25265890.161328129</v>
      </c>
      <c r="R143" s="389">
        <f t="shared" si="18"/>
        <v>26276525.767781254</v>
      </c>
      <c r="S143" s="389">
        <f t="shared" si="18"/>
        <v>27327586.798492502</v>
      </c>
      <c r="T143" s="692">
        <f t="shared" si="18"/>
        <v>28420690.270432204</v>
      </c>
      <c r="U143" s="372"/>
      <c r="V143" s="372"/>
      <c r="W143" s="372"/>
      <c r="X143" s="372"/>
      <c r="Y143" s="372"/>
    </row>
    <row r="144" spans="1:25" ht="64">
      <c r="A144" s="390">
        <v>135</v>
      </c>
      <c r="B144" s="391" t="s">
        <v>1197</v>
      </c>
      <c r="C144" s="382" t="s">
        <v>321</v>
      </c>
      <c r="D144" s="383" t="s">
        <v>922</v>
      </c>
      <c r="E144" s="393" t="s">
        <v>923</v>
      </c>
      <c r="F144" s="385" t="s">
        <v>1198</v>
      </c>
      <c r="G144" s="386" t="s">
        <v>925</v>
      </c>
      <c r="H144" s="387" t="s">
        <v>926</v>
      </c>
      <c r="I144" s="388">
        <v>1600000</v>
      </c>
      <c r="J144" s="389">
        <f t="shared" si="15"/>
        <v>19200000</v>
      </c>
      <c r="K144" s="389">
        <f t="shared" ref="K144:K194" si="20">(J144*$K$8)+J144</f>
        <v>19968000</v>
      </c>
      <c r="L144" s="389">
        <f t="shared" si="19"/>
        <v>20766720</v>
      </c>
      <c r="M144" s="389">
        <f t="shared" si="18"/>
        <v>21597388.800000001</v>
      </c>
      <c r="N144" s="389">
        <f t="shared" si="18"/>
        <v>22461284.352000002</v>
      </c>
      <c r="O144" s="389">
        <f t="shared" si="18"/>
        <v>23359735.72608</v>
      </c>
      <c r="P144" s="389">
        <f t="shared" si="18"/>
        <v>24294125.1551232</v>
      </c>
      <c r="Q144" s="389">
        <f t="shared" si="18"/>
        <v>25265890.161328129</v>
      </c>
      <c r="R144" s="389">
        <f t="shared" si="18"/>
        <v>26276525.767781254</v>
      </c>
      <c r="S144" s="389">
        <f t="shared" si="18"/>
        <v>27327586.798492502</v>
      </c>
      <c r="T144" s="692">
        <f t="shared" si="18"/>
        <v>28420690.270432204</v>
      </c>
      <c r="U144" s="372"/>
      <c r="V144" s="372"/>
      <c r="W144" s="372"/>
      <c r="X144" s="372"/>
      <c r="Y144" s="372"/>
    </row>
    <row r="145" spans="1:25" ht="64">
      <c r="A145" s="390">
        <v>136</v>
      </c>
      <c r="B145" s="391" t="s">
        <v>1199</v>
      </c>
      <c r="C145" s="382" t="s">
        <v>321</v>
      </c>
      <c r="D145" s="383" t="s">
        <v>922</v>
      </c>
      <c r="E145" s="393" t="s">
        <v>923</v>
      </c>
      <c r="F145" s="385" t="s">
        <v>1200</v>
      </c>
      <c r="G145" s="386" t="s">
        <v>925</v>
      </c>
      <c r="H145" s="387" t="s">
        <v>926</v>
      </c>
      <c r="I145" s="388">
        <v>1600000</v>
      </c>
      <c r="J145" s="389">
        <f t="shared" si="15"/>
        <v>19200000</v>
      </c>
      <c r="K145" s="389">
        <f t="shared" si="20"/>
        <v>19968000</v>
      </c>
      <c r="L145" s="389">
        <f t="shared" si="19"/>
        <v>20766720</v>
      </c>
      <c r="M145" s="389">
        <f t="shared" si="18"/>
        <v>21597388.800000001</v>
      </c>
      <c r="N145" s="389">
        <f t="shared" si="18"/>
        <v>22461284.352000002</v>
      </c>
      <c r="O145" s="389">
        <f t="shared" si="18"/>
        <v>23359735.72608</v>
      </c>
      <c r="P145" s="389">
        <f t="shared" si="18"/>
        <v>24294125.1551232</v>
      </c>
      <c r="Q145" s="389">
        <f t="shared" si="18"/>
        <v>25265890.161328129</v>
      </c>
      <c r="R145" s="389">
        <f t="shared" si="18"/>
        <v>26276525.767781254</v>
      </c>
      <c r="S145" s="389">
        <f t="shared" si="18"/>
        <v>27327586.798492502</v>
      </c>
      <c r="T145" s="692">
        <f t="shared" si="18"/>
        <v>28420690.270432204</v>
      </c>
      <c r="U145" s="372"/>
      <c r="V145" s="372"/>
      <c r="W145" s="372"/>
      <c r="X145" s="372"/>
      <c r="Y145" s="372"/>
    </row>
    <row r="146" spans="1:25" ht="64">
      <c r="A146" s="390">
        <v>137</v>
      </c>
      <c r="B146" s="391" t="s">
        <v>1201</v>
      </c>
      <c r="C146" s="382" t="s">
        <v>321</v>
      </c>
      <c r="D146" s="383" t="s">
        <v>922</v>
      </c>
      <c r="E146" s="393" t="s">
        <v>923</v>
      </c>
      <c r="F146" s="385" t="s">
        <v>1202</v>
      </c>
      <c r="G146" s="386" t="s">
        <v>925</v>
      </c>
      <c r="H146" s="387" t="s">
        <v>926</v>
      </c>
      <c r="I146" s="388">
        <v>1600000</v>
      </c>
      <c r="J146" s="389">
        <f t="shared" si="15"/>
        <v>19200000</v>
      </c>
      <c r="K146" s="389">
        <f t="shared" si="20"/>
        <v>19968000</v>
      </c>
      <c r="L146" s="389">
        <f t="shared" si="19"/>
        <v>20766720</v>
      </c>
      <c r="M146" s="389">
        <f t="shared" si="18"/>
        <v>21597388.800000001</v>
      </c>
      <c r="N146" s="389">
        <f t="shared" si="18"/>
        <v>22461284.352000002</v>
      </c>
      <c r="O146" s="389">
        <f t="shared" si="18"/>
        <v>23359735.72608</v>
      </c>
      <c r="P146" s="389">
        <f t="shared" si="18"/>
        <v>24294125.1551232</v>
      </c>
      <c r="Q146" s="389">
        <f t="shared" si="18"/>
        <v>25265890.161328129</v>
      </c>
      <c r="R146" s="389">
        <f t="shared" si="18"/>
        <v>26276525.767781254</v>
      </c>
      <c r="S146" s="389">
        <f t="shared" si="18"/>
        <v>27327586.798492502</v>
      </c>
      <c r="T146" s="692">
        <f t="shared" si="18"/>
        <v>28420690.270432204</v>
      </c>
      <c r="U146" s="372"/>
      <c r="V146" s="372"/>
      <c r="W146" s="372"/>
      <c r="X146" s="372"/>
      <c r="Y146" s="372"/>
    </row>
    <row r="147" spans="1:25" ht="64">
      <c r="A147" s="390">
        <v>138</v>
      </c>
      <c r="B147" s="391" t="s">
        <v>1203</v>
      </c>
      <c r="C147" s="382" t="s">
        <v>321</v>
      </c>
      <c r="D147" s="383" t="s">
        <v>922</v>
      </c>
      <c r="E147" s="393" t="s">
        <v>923</v>
      </c>
      <c r="F147" s="385" t="s">
        <v>1204</v>
      </c>
      <c r="G147" s="386" t="s">
        <v>925</v>
      </c>
      <c r="H147" s="387" t="s">
        <v>926</v>
      </c>
      <c r="I147" s="388">
        <v>1600000</v>
      </c>
      <c r="J147" s="389">
        <f t="shared" si="15"/>
        <v>19200000</v>
      </c>
      <c r="K147" s="389">
        <f t="shared" si="20"/>
        <v>19968000</v>
      </c>
      <c r="L147" s="389">
        <f t="shared" si="19"/>
        <v>20766720</v>
      </c>
      <c r="M147" s="389">
        <f t="shared" si="18"/>
        <v>21597388.800000001</v>
      </c>
      <c r="N147" s="389">
        <f t="shared" si="18"/>
        <v>22461284.352000002</v>
      </c>
      <c r="O147" s="389">
        <f t="shared" si="18"/>
        <v>23359735.72608</v>
      </c>
      <c r="P147" s="389">
        <f t="shared" si="18"/>
        <v>24294125.1551232</v>
      </c>
      <c r="Q147" s="389">
        <f t="shared" si="18"/>
        <v>25265890.161328129</v>
      </c>
      <c r="R147" s="389">
        <f t="shared" si="18"/>
        <v>26276525.767781254</v>
      </c>
      <c r="S147" s="389">
        <f t="shared" si="18"/>
        <v>27327586.798492502</v>
      </c>
      <c r="T147" s="692">
        <f t="shared" si="18"/>
        <v>28420690.270432204</v>
      </c>
      <c r="U147" s="372"/>
      <c r="V147" s="372"/>
      <c r="W147" s="372"/>
      <c r="X147" s="372"/>
      <c r="Y147" s="372"/>
    </row>
    <row r="148" spans="1:25" ht="64">
      <c r="A148" s="390">
        <v>139</v>
      </c>
      <c r="B148" s="391" t="s">
        <v>1205</v>
      </c>
      <c r="C148" s="382" t="s">
        <v>321</v>
      </c>
      <c r="D148" s="383" t="s">
        <v>922</v>
      </c>
      <c r="E148" s="393" t="s">
        <v>923</v>
      </c>
      <c r="F148" s="385" t="s">
        <v>1206</v>
      </c>
      <c r="G148" s="386" t="s">
        <v>925</v>
      </c>
      <c r="H148" s="387" t="s">
        <v>926</v>
      </c>
      <c r="I148" s="388">
        <v>1600000</v>
      </c>
      <c r="J148" s="389">
        <f t="shared" si="15"/>
        <v>19200000</v>
      </c>
      <c r="K148" s="389">
        <f t="shared" si="20"/>
        <v>19968000</v>
      </c>
      <c r="L148" s="389">
        <f t="shared" si="19"/>
        <v>20766720</v>
      </c>
      <c r="M148" s="389">
        <f t="shared" si="18"/>
        <v>21597388.800000001</v>
      </c>
      <c r="N148" s="389">
        <f t="shared" si="18"/>
        <v>22461284.352000002</v>
      </c>
      <c r="O148" s="389">
        <f t="shared" si="18"/>
        <v>23359735.72608</v>
      </c>
      <c r="P148" s="389">
        <f t="shared" si="18"/>
        <v>24294125.1551232</v>
      </c>
      <c r="Q148" s="389">
        <f t="shared" si="18"/>
        <v>25265890.161328129</v>
      </c>
      <c r="R148" s="389">
        <f t="shared" si="18"/>
        <v>26276525.767781254</v>
      </c>
      <c r="S148" s="389">
        <f t="shared" si="18"/>
        <v>27327586.798492502</v>
      </c>
      <c r="T148" s="692">
        <f t="shared" si="18"/>
        <v>28420690.270432204</v>
      </c>
      <c r="U148" s="372"/>
      <c r="V148" s="372"/>
      <c r="W148" s="372"/>
      <c r="X148" s="372"/>
      <c r="Y148" s="372"/>
    </row>
    <row r="149" spans="1:25" ht="64">
      <c r="A149" s="390">
        <v>140</v>
      </c>
      <c r="B149" s="391" t="s">
        <v>1207</v>
      </c>
      <c r="C149" s="382" t="s">
        <v>321</v>
      </c>
      <c r="D149" s="383" t="s">
        <v>922</v>
      </c>
      <c r="E149" s="393" t="s">
        <v>923</v>
      </c>
      <c r="F149" s="385" t="s">
        <v>1208</v>
      </c>
      <c r="G149" s="386" t="s">
        <v>925</v>
      </c>
      <c r="H149" s="387" t="s">
        <v>926</v>
      </c>
      <c r="I149" s="388">
        <v>1600000</v>
      </c>
      <c r="J149" s="389">
        <f t="shared" si="15"/>
        <v>19200000</v>
      </c>
      <c r="K149" s="389">
        <f t="shared" si="20"/>
        <v>19968000</v>
      </c>
      <c r="L149" s="389">
        <f t="shared" si="19"/>
        <v>20766720</v>
      </c>
      <c r="M149" s="389">
        <f t="shared" si="18"/>
        <v>21597388.800000001</v>
      </c>
      <c r="N149" s="389">
        <f t="shared" si="18"/>
        <v>22461284.352000002</v>
      </c>
      <c r="O149" s="389">
        <f t="shared" si="18"/>
        <v>23359735.72608</v>
      </c>
      <c r="P149" s="389">
        <f t="shared" si="18"/>
        <v>24294125.1551232</v>
      </c>
      <c r="Q149" s="389">
        <f t="shared" si="18"/>
        <v>25265890.161328129</v>
      </c>
      <c r="R149" s="389">
        <f t="shared" si="18"/>
        <v>26276525.767781254</v>
      </c>
      <c r="S149" s="389">
        <f t="shared" si="18"/>
        <v>27327586.798492502</v>
      </c>
      <c r="T149" s="692">
        <f t="shared" si="18"/>
        <v>28420690.270432204</v>
      </c>
      <c r="U149" s="372"/>
      <c r="V149" s="372"/>
      <c r="W149" s="372"/>
      <c r="X149" s="372"/>
      <c r="Y149" s="372"/>
    </row>
    <row r="150" spans="1:25" ht="64">
      <c r="A150" s="390">
        <v>141</v>
      </c>
      <c r="B150" s="391" t="s">
        <v>1209</v>
      </c>
      <c r="C150" s="382" t="s">
        <v>321</v>
      </c>
      <c r="D150" s="383" t="s">
        <v>922</v>
      </c>
      <c r="E150" s="393" t="s">
        <v>923</v>
      </c>
      <c r="F150" s="385" t="s">
        <v>1210</v>
      </c>
      <c r="G150" s="386" t="s">
        <v>925</v>
      </c>
      <c r="H150" s="387" t="s">
        <v>926</v>
      </c>
      <c r="I150" s="388">
        <v>1600000</v>
      </c>
      <c r="J150" s="389">
        <f t="shared" si="15"/>
        <v>19200000</v>
      </c>
      <c r="K150" s="389">
        <f t="shared" si="20"/>
        <v>19968000</v>
      </c>
      <c r="L150" s="389">
        <f t="shared" si="19"/>
        <v>20766720</v>
      </c>
      <c r="M150" s="389">
        <f t="shared" si="18"/>
        <v>21597388.800000001</v>
      </c>
      <c r="N150" s="389">
        <f t="shared" si="18"/>
        <v>22461284.352000002</v>
      </c>
      <c r="O150" s="389">
        <f t="shared" si="18"/>
        <v>23359735.72608</v>
      </c>
      <c r="P150" s="389">
        <f t="shared" si="18"/>
        <v>24294125.1551232</v>
      </c>
      <c r="Q150" s="389">
        <f t="shared" si="18"/>
        <v>25265890.161328129</v>
      </c>
      <c r="R150" s="389">
        <f t="shared" si="18"/>
        <v>26276525.767781254</v>
      </c>
      <c r="S150" s="389">
        <f t="shared" si="18"/>
        <v>27327586.798492502</v>
      </c>
      <c r="T150" s="692">
        <f t="shared" si="18"/>
        <v>28420690.270432204</v>
      </c>
      <c r="U150" s="372"/>
      <c r="V150" s="372"/>
      <c r="W150" s="372"/>
      <c r="X150" s="372"/>
      <c r="Y150" s="372"/>
    </row>
    <row r="151" spans="1:25" ht="64">
      <c r="A151" s="390">
        <v>142</v>
      </c>
      <c r="B151" s="391" t="s">
        <v>1211</v>
      </c>
      <c r="C151" s="382" t="s">
        <v>321</v>
      </c>
      <c r="D151" s="383" t="s">
        <v>922</v>
      </c>
      <c r="E151" s="398" t="s">
        <v>923</v>
      </c>
      <c r="F151" s="385" t="s">
        <v>1212</v>
      </c>
      <c r="G151" s="386" t="s">
        <v>925</v>
      </c>
      <c r="H151" s="387" t="s">
        <v>926</v>
      </c>
      <c r="I151" s="388">
        <v>1600000</v>
      </c>
      <c r="J151" s="389">
        <f t="shared" si="15"/>
        <v>19200000</v>
      </c>
      <c r="K151" s="389">
        <f t="shared" si="20"/>
        <v>19968000</v>
      </c>
      <c r="L151" s="389">
        <f t="shared" si="19"/>
        <v>20766720</v>
      </c>
      <c r="M151" s="389">
        <f t="shared" si="18"/>
        <v>21597388.800000001</v>
      </c>
      <c r="N151" s="389">
        <f t="shared" si="18"/>
        <v>22461284.352000002</v>
      </c>
      <c r="O151" s="389">
        <f t="shared" si="18"/>
        <v>23359735.72608</v>
      </c>
      <c r="P151" s="389">
        <f t="shared" si="18"/>
        <v>24294125.1551232</v>
      </c>
      <c r="Q151" s="389">
        <f t="shared" si="18"/>
        <v>25265890.161328129</v>
      </c>
      <c r="R151" s="389">
        <f t="shared" si="18"/>
        <v>26276525.767781254</v>
      </c>
      <c r="S151" s="389">
        <f t="shared" si="18"/>
        <v>27327586.798492502</v>
      </c>
      <c r="T151" s="692">
        <f t="shared" si="18"/>
        <v>28420690.270432204</v>
      </c>
      <c r="U151" s="372"/>
      <c r="V151" s="372"/>
      <c r="W151" s="372"/>
      <c r="X151" s="372"/>
      <c r="Y151" s="372"/>
    </row>
    <row r="152" spans="1:25" ht="64">
      <c r="A152" s="390">
        <v>143</v>
      </c>
      <c r="B152" s="391" t="s">
        <v>1213</v>
      </c>
      <c r="C152" s="382" t="s">
        <v>321</v>
      </c>
      <c r="D152" s="383" t="s">
        <v>922</v>
      </c>
      <c r="E152" s="398" t="s">
        <v>923</v>
      </c>
      <c r="F152" s="385" t="s">
        <v>1214</v>
      </c>
      <c r="G152" s="386" t="s">
        <v>925</v>
      </c>
      <c r="H152" s="387" t="s">
        <v>926</v>
      </c>
      <c r="I152" s="388">
        <v>1600000</v>
      </c>
      <c r="J152" s="389">
        <f t="shared" si="15"/>
        <v>19200000</v>
      </c>
      <c r="K152" s="389">
        <f t="shared" si="20"/>
        <v>19968000</v>
      </c>
      <c r="L152" s="389">
        <f t="shared" si="19"/>
        <v>20766720</v>
      </c>
      <c r="M152" s="389">
        <f t="shared" si="18"/>
        <v>21597388.800000001</v>
      </c>
      <c r="N152" s="389">
        <f t="shared" si="18"/>
        <v>22461284.352000002</v>
      </c>
      <c r="O152" s="389">
        <f t="shared" si="18"/>
        <v>23359735.72608</v>
      </c>
      <c r="P152" s="389">
        <f t="shared" si="18"/>
        <v>24294125.1551232</v>
      </c>
      <c r="Q152" s="389">
        <f t="shared" si="18"/>
        <v>25265890.161328129</v>
      </c>
      <c r="R152" s="389">
        <f t="shared" si="18"/>
        <v>26276525.767781254</v>
      </c>
      <c r="S152" s="389">
        <f t="shared" si="18"/>
        <v>27327586.798492502</v>
      </c>
      <c r="T152" s="692">
        <f t="shared" si="18"/>
        <v>28420690.270432204</v>
      </c>
      <c r="U152" s="372"/>
      <c r="V152" s="372"/>
      <c r="W152" s="372"/>
      <c r="X152" s="372"/>
      <c r="Y152" s="372"/>
    </row>
    <row r="153" spans="1:25" ht="64">
      <c r="A153" s="390">
        <v>144</v>
      </c>
      <c r="B153" s="391" t="s">
        <v>1215</v>
      </c>
      <c r="C153" s="382" t="s">
        <v>321</v>
      </c>
      <c r="D153" s="383" t="s">
        <v>922</v>
      </c>
      <c r="E153" s="398" t="s">
        <v>923</v>
      </c>
      <c r="F153" s="385" t="s">
        <v>1216</v>
      </c>
      <c r="G153" s="386" t="s">
        <v>925</v>
      </c>
      <c r="H153" s="387" t="s">
        <v>926</v>
      </c>
      <c r="I153" s="388">
        <v>1600000</v>
      </c>
      <c r="J153" s="389">
        <f t="shared" si="15"/>
        <v>19200000</v>
      </c>
      <c r="K153" s="389">
        <f t="shared" si="20"/>
        <v>19968000</v>
      </c>
      <c r="L153" s="389">
        <f t="shared" si="19"/>
        <v>20766720</v>
      </c>
      <c r="M153" s="389">
        <f t="shared" si="18"/>
        <v>21597388.800000001</v>
      </c>
      <c r="N153" s="389">
        <f t="shared" si="18"/>
        <v>22461284.352000002</v>
      </c>
      <c r="O153" s="389">
        <f t="shared" si="18"/>
        <v>23359735.72608</v>
      </c>
      <c r="P153" s="389">
        <f t="shared" si="18"/>
        <v>24294125.1551232</v>
      </c>
      <c r="Q153" s="389">
        <f t="shared" si="18"/>
        <v>25265890.161328129</v>
      </c>
      <c r="R153" s="389">
        <f t="shared" si="18"/>
        <v>26276525.767781254</v>
      </c>
      <c r="S153" s="389">
        <f t="shared" si="18"/>
        <v>27327586.798492502</v>
      </c>
      <c r="T153" s="692">
        <f t="shared" si="18"/>
        <v>28420690.270432204</v>
      </c>
      <c r="U153" s="372"/>
      <c r="V153" s="372"/>
      <c r="W153" s="372"/>
      <c r="X153" s="372"/>
      <c r="Y153" s="372"/>
    </row>
    <row r="154" spans="1:25" ht="64">
      <c r="A154" s="390">
        <v>145</v>
      </c>
      <c r="B154" s="391" t="s">
        <v>1217</v>
      </c>
      <c r="C154" s="382" t="s">
        <v>321</v>
      </c>
      <c r="D154" s="383" t="s">
        <v>922</v>
      </c>
      <c r="E154" s="398" t="s">
        <v>923</v>
      </c>
      <c r="F154" s="385" t="s">
        <v>1218</v>
      </c>
      <c r="G154" s="386" t="s">
        <v>925</v>
      </c>
      <c r="H154" s="387" t="s">
        <v>926</v>
      </c>
      <c r="I154" s="388">
        <v>1600000</v>
      </c>
      <c r="J154" s="389">
        <f t="shared" si="15"/>
        <v>19200000</v>
      </c>
      <c r="K154" s="389">
        <f t="shared" si="20"/>
        <v>19968000</v>
      </c>
      <c r="L154" s="389">
        <f t="shared" si="19"/>
        <v>20766720</v>
      </c>
      <c r="M154" s="389">
        <f t="shared" si="18"/>
        <v>21597388.800000001</v>
      </c>
      <c r="N154" s="389">
        <f t="shared" si="18"/>
        <v>22461284.352000002</v>
      </c>
      <c r="O154" s="389">
        <f t="shared" si="18"/>
        <v>23359735.72608</v>
      </c>
      <c r="P154" s="389">
        <f t="shared" si="18"/>
        <v>24294125.1551232</v>
      </c>
      <c r="Q154" s="389">
        <f t="shared" si="18"/>
        <v>25265890.161328129</v>
      </c>
      <c r="R154" s="389">
        <f t="shared" si="18"/>
        <v>26276525.767781254</v>
      </c>
      <c r="S154" s="389">
        <f t="shared" si="18"/>
        <v>27327586.798492502</v>
      </c>
      <c r="T154" s="692">
        <f t="shared" si="18"/>
        <v>28420690.270432204</v>
      </c>
      <c r="U154" s="372"/>
      <c r="V154" s="372"/>
      <c r="W154" s="372"/>
      <c r="X154" s="372"/>
      <c r="Y154" s="372"/>
    </row>
    <row r="155" spans="1:25" ht="64">
      <c r="A155" s="390">
        <v>146</v>
      </c>
      <c r="B155" s="391" t="s">
        <v>1219</v>
      </c>
      <c r="C155" s="382" t="s">
        <v>321</v>
      </c>
      <c r="D155" s="383" t="s">
        <v>922</v>
      </c>
      <c r="E155" s="398" t="s">
        <v>923</v>
      </c>
      <c r="F155" s="385" t="s">
        <v>1220</v>
      </c>
      <c r="G155" s="386" t="s">
        <v>925</v>
      </c>
      <c r="H155" s="387" t="s">
        <v>926</v>
      </c>
      <c r="I155" s="388">
        <v>1600000</v>
      </c>
      <c r="J155" s="389">
        <f t="shared" si="15"/>
        <v>19200000</v>
      </c>
      <c r="K155" s="389">
        <f t="shared" si="20"/>
        <v>19968000</v>
      </c>
      <c r="L155" s="389">
        <f t="shared" si="19"/>
        <v>20766720</v>
      </c>
      <c r="M155" s="389">
        <f t="shared" ref="M155:T170" si="21">(L155*$L$8)+L155</f>
        <v>21597388.800000001</v>
      </c>
      <c r="N155" s="389">
        <f t="shared" si="21"/>
        <v>22461284.352000002</v>
      </c>
      <c r="O155" s="389">
        <f t="shared" si="21"/>
        <v>23359735.72608</v>
      </c>
      <c r="P155" s="389">
        <f t="shared" si="21"/>
        <v>24294125.1551232</v>
      </c>
      <c r="Q155" s="389">
        <f t="shared" si="21"/>
        <v>25265890.161328129</v>
      </c>
      <c r="R155" s="389">
        <f t="shared" si="21"/>
        <v>26276525.767781254</v>
      </c>
      <c r="S155" s="389">
        <f t="shared" si="21"/>
        <v>27327586.798492502</v>
      </c>
      <c r="T155" s="692">
        <f t="shared" si="21"/>
        <v>28420690.270432204</v>
      </c>
      <c r="U155" s="372"/>
      <c r="V155" s="372"/>
      <c r="W155" s="372"/>
      <c r="X155" s="372"/>
      <c r="Y155" s="372"/>
    </row>
    <row r="156" spans="1:25" ht="64">
      <c r="A156" s="390">
        <v>147</v>
      </c>
      <c r="B156" s="391" t="s">
        <v>1221</v>
      </c>
      <c r="C156" s="382" t="s">
        <v>321</v>
      </c>
      <c r="D156" s="383" t="s">
        <v>922</v>
      </c>
      <c r="E156" s="398" t="s">
        <v>923</v>
      </c>
      <c r="F156" s="385" t="s">
        <v>1222</v>
      </c>
      <c r="G156" s="386" t="s">
        <v>925</v>
      </c>
      <c r="H156" s="387" t="s">
        <v>926</v>
      </c>
      <c r="I156" s="388">
        <v>1600000</v>
      </c>
      <c r="J156" s="389">
        <f t="shared" si="15"/>
        <v>19200000</v>
      </c>
      <c r="K156" s="389">
        <f t="shared" si="20"/>
        <v>19968000</v>
      </c>
      <c r="L156" s="389">
        <f t="shared" si="19"/>
        <v>20766720</v>
      </c>
      <c r="M156" s="389">
        <f t="shared" si="21"/>
        <v>21597388.800000001</v>
      </c>
      <c r="N156" s="389">
        <f t="shared" si="21"/>
        <v>22461284.352000002</v>
      </c>
      <c r="O156" s="389">
        <f t="shared" si="21"/>
        <v>23359735.72608</v>
      </c>
      <c r="P156" s="389">
        <f t="shared" si="21"/>
        <v>24294125.1551232</v>
      </c>
      <c r="Q156" s="389">
        <f t="shared" si="21"/>
        <v>25265890.161328129</v>
      </c>
      <c r="R156" s="389">
        <f t="shared" si="21"/>
        <v>26276525.767781254</v>
      </c>
      <c r="S156" s="389">
        <f t="shared" si="21"/>
        <v>27327586.798492502</v>
      </c>
      <c r="T156" s="692">
        <f t="shared" si="21"/>
        <v>28420690.270432204</v>
      </c>
      <c r="U156" s="372"/>
      <c r="V156" s="372"/>
      <c r="W156" s="372"/>
      <c r="X156" s="372"/>
      <c r="Y156" s="372"/>
    </row>
    <row r="157" spans="1:25" ht="64">
      <c r="A157" s="390">
        <v>148</v>
      </c>
      <c r="B157" s="391" t="s">
        <v>1223</v>
      </c>
      <c r="C157" s="382" t="s">
        <v>321</v>
      </c>
      <c r="D157" s="383" t="s">
        <v>922</v>
      </c>
      <c r="E157" s="398" t="s">
        <v>923</v>
      </c>
      <c r="F157" s="385" t="s">
        <v>1224</v>
      </c>
      <c r="G157" s="386" t="s">
        <v>925</v>
      </c>
      <c r="H157" s="387" t="s">
        <v>926</v>
      </c>
      <c r="I157" s="388">
        <v>1600000</v>
      </c>
      <c r="J157" s="389">
        <f t="shared" si="15"/>
        <v>19200000</v>
      </c>
      <c r="K157" s="389">
        <f t="shared" si="20"/>
        <v>19968000</v>
      </c>
      <c r="L157" s="389">
        <f t="shared" si="19"/>
        <v>20766720</v>
      </c>
      <c r="M157" s="389">
        <f t="shared" si="21"/>
        <v>21597388.800000001</v>
      </c>
      <c r="N157" s="389">
        <f t="shared" si="21"/>
        <v>22461284.352000002</v>
      </c>
      <c r="O157" s="389">
        <f t="shared" si="21"/>
        <v>23359735.72608</v>
      </c>
      <c r="P157" s="389">
        <f t="shared" si="21"/>
        <v>24294125.1551232</v>
      </c>
      <c r="Q157" s="389">
        <f t="shared" si="21"/>
        <v>25265890.161328129</v>
      </c>
      <c r="R157" s="389">
        <f t="shared" si="21"/>
        <v>26276525.767781254</v>
      </c>
      <c r="S157" s="389">
        <f t="shared" si="21"/>
        <v>27327586.798492502</v>
      </c>
      <c r="T157" s="692">
        <f t="shared" si="21"/>
        <v>28420690.270432204</v>
      </c>
      <c r="U157" s="372"/>
      <c r="V157" s="372"/>
      <c r="W157" s="372"/>
      <c r="X157" s="372"/>
      <c r="Y157" s="372"/>
    </row>
    <row r="158" spans="1:25" ht="64">
      <c r="A158" s="390">
        <v>149</v>
      </c>
      <c r="B158" s="391" t="s">
        <v>1225</v>
      </c>
      <c r="C158" s="382" t="s">
        <v>321</v>
      </c>
      <c r="D158" s="383" t="s">
        <v>922</v>
      </c>
      <c r="E158" s="398" t="s">
        <v>923</v>
      </c>
      <c r="F158" s="385" t="s">
        <v>1226</v>
      </c>
      <c r="G158" s="386" t="s">
        <v>925</v>
      </c>
      <c r="H158" s="387" t="s">
        <v>926</v>
      </c>
      <c r="I158" s="388">
        <v>1600000</v>
      </c>
      <c r="J158" s="389">
        <f t="shared" si="15"/>
        <v>19200000</v>
      </c>
      <c r="K158" s="389">
        <f t="shared" si="20"/>
        <v>19968000</v>
      </c>
      <c r="L158" s="389">
        <f t="shared" si="19"/>
        <v>20766720</v>
      </c>
      <c r="M158" s="389">
        <f t="shared" si="21"/>
        <v>21597388.800000001</v>
      </c>
      <c r="N158" s="389">
        <f t="shared" si="21"/>
        <v>22461284.352000002</v>
      </c>
      <c r="O158" s="389">
        <f t="shared" si="21"/>
        <v>23359735.72608</v>
      </c>
      <c r="P158" s="389">
        <f t="shared" si="21"/>
        <v>24294125.1551232</v>
      </c>
      <c r="Q158" s="389">
        <f t="shared" si="21"/>
        <v>25265890.161328129</v>
      </c>
      <c r="R158" s="389">
        <f t="shared" si="21"/>
        <v>26276525.767781254</v>
      </c>
      <c r="S158" s="389">
        <f t="shared" si="21"/>
        <v>27327586.798492502</v>
      </c>
      <c r="T158" s="692">
        <f t="shared" si="21"/>
        <v>28420690.270432204</v>
      </c>
      <c r="U158" s="372"/>
      <c r="V158" s="372"/>
      <c r="W158" s="372"/>
      <c r="X158" s="372"/>
      <c r="Y158" s="372"/>
    </row>
    <row r="159" spans="1:25" ht="64">
      <c r="A159" s="390">
        <v>150</v>
      </c>
      <c r="B159" s="391" t="s">
        <v>1227</v>
      </c>
      <c r="C159" s="382" t="s">
        <v>321</v>
      </c>
      <c r="D159" s="383" t="s">
        <v>922</v>
      </c>
      <c r="E159" s="398" t="s">
        <v>923</v>
      </c>
      <c r="F159" s="385" t="s">
        <v>1228</v>
      </c>
      <c r="G159" s="386" t="s">
        <v>925</v>
      </c>
      <c r="H159" s="387" t="s">
        <v>926</v>
      </c>
      <c r="I159" s="388">
        <v>1600000</v>
      </c>
      <c r="J159" s="389">
        <f t="shared" si="15"/>
        <v>19200000</v>
      </c>
      <c r="K159" s="389">
        <f t="shared" si="20"/>
        <v>19968000</v>
      </c>
      <c r="L159" s="389">
        <f t="shared" si="19"/>
        <v>20766720</v>
      </c>
      <c r="M159" s="389">
        <f t="shared" si="21"/>
        <v>21597388.800000001</v>
      </c>
      <c r="N159" s="389">
        <f t="shared" si="21"/>
        <v>22461284.352000002</v>
      </c>
      <c r="O159" s="389">
        <f t="shared" si="21"/>
        <v>23359735.72608</v>
      </c>
      <c r="P159" s="389">
        <f t="shared" si="21"/>
        <v>24294125.1551232</v>
      </c>
      <c r="Q159" s="389">
        <f t="shared" si="21"/>
        <v>25265890.161328129</v>
      </c>
      <c r="R159" s="389">
        <f t="shared" si="21"/>
        <v>26276525.767781254</v>
      </c>
      <c r="S159" s="389">
        <f t="shared" si="21"/>
        <v>27327586.798492502</v>
      </c>
      <c r="T159" s="692">
        <f t="shared" si="21"/>
        <v>28420690.270432204</v>
      </c>
      <c r="U159" s="372"/>
      <c r="V159" s="372"/>
      <c r="W159" s="372"/>
      <c r="X159" s="372"/>
      <c r="Y159" s="372"/>
    </row>
    <row r="160" spans="1:25" ht="64">
      <c r="A160" s="390">
        <v>151</v>
      </c>
      <c r="B160" s="391" t="s">
        <v>1229</v>
      </c>
      <c r="C160" s="382" t="s">
        <v>321</v>
      </c>
      <c r="D160" s="383" t="s">
        <v>922</v>
      </c>
      <c r="E160" s="398" t="s">
        <v>923</v>
      </c>
      <c r="F160" s="385" t="s">
        <v>1230</v>
      </c>
      <c r="G160" s="386" t="s">
        <v>925</v>
      </c>
      <c r="H160" s="387" t="s">
        <v>926</v>
      </c>
      <c r="I160" s="388">
        <v>1600000</v>
      </c>
      <c r="J160" s="389">
        <f t="shared" si="15"/>
        <v>19200000</v>
      </c>
      <c r="K160" s="389">
        <f t="shared" si="20"/>
        <v>19968000</v>
      </c>
      <c r="L160" s="389">
        <f t="shared" si="19"/>
        <v>20766720</v>
      </c>
      <c r="M160" s="389">
        <f t="shared" si="21"/>
        <v>21597388.800000001</v>
      </c>
      <c r="N160" s="389">
        <f t="shared" si="21"/>
        <v>22461284.352000002</v>
      </c>
      <c r="O160" s="389">
        <f t="shared" si="21"/>
        <v>23359735.72608</v>
      </c>
      <c r="P160" s="389">
        <f t="shared" si="21"/>
        <v>24294125.1551232</v>
      </c>
      <c r="Q160" s="389">
        <f t="shared" si="21"/>
        <v>25265890.161328129</v>
      </c>
      <c r="R160" s="389">
        <f t="shared" si="21"/>
        <v>26276525.767781254</v>
      </c>
      <c r="S160" s="389">
        <f t="shared" si="21"/>
        <v>27327586.798492502</v>
      </c>
      <c r="T160" s="692">
        <f t="shared" si="21"/>
        <v>28420690.270432204</v>
      </c>
      <c r="U160" s="372"/>
      <c r="V160" s="372"/>
      <c r="W160" s="372"/>
      <c r="X160" s="372"/>
      <c r="Y160" s="372"/>
    </row>
    <row r="161" spans="1:25" ht="64">
      <c r="A161" s="390">
        <v>152</v>
      </c>
      <c r="B161" s="391" t="s">
        <v>1231</v>
      </c>
      <c r="C161" s="382" t="s">
        <v>321</v>
      </c>
      <c r="D161" s="383" t="s">
        <v>922</v>
      </c>
      <c r="E161" s="398" t="s">
        <v>923</v>
      </c>
      <c r="F161" s="385" t="s">
        <v>1232</v>
      </c>
      <c r="G161" s="386" t="s">
        <v>925</v>
      </c>
      <c r="H161" s="387" t="s">
        <v>926</v>
      </c>
      <c r="I161" s="388">
        <v>1600000</v>
      </c>
      <c r="J161" s="389">
        <f t="shared" si="15"/>
        <v>19200000</v>
      </c>
      <c r="K161" s="389">
        <f t="shared" si="20"/>
        <v>19968000</v>
      </c>
      <c r="L161" s="389">
        <f t="shared" si="19"/>
        <v>20766720</v>
      </c>
      <c r="M161" s="389">
        <f t="shared" si="21"/>
        <v>21597388.800000001</v>
      </c>
      <c r="N161" s="389">
        <f t="shared" si="21"/>
        <v>22461284.352000002</v>
      </c>
      <c r="O161" s="389">
        <f t="shared" si="21"/>
        <v>23359735.72608</v>
      </c>
      <c r="P161" s="389">
        <f t="shared" si="21"/>
        <v>24294125.1551232</v>
      </c>
      <c r="Q161" s="389">
        <f t="shared" si="21"/>
        <v>25265890.161328129</v>
      </c>
      <c r="R161" s="389">
        <f t="shared" si="21"/>
        <v>26276525.767781254</v>
      </c>
      <c r="S161" s="389">
        <f t="shared" si="21"/>
        <v>27327586.798492502</v>
      </c>
      <c r="T161" s="692">
        <f t="shared" si="21"/>
        <v>28420690.270432204</v>
      </c>
      <c r="U161" s="372"/>
      <c r="V161" s="372"/>
      <c r="W161" s="372"/>
      <c r="X161" s="372"/>
      <c r="Y161" s="372"/>
    </row>
    <row r="162" spans="1:25" ht="64">
      <c r="A162" s="390">
        <v>153</v>
      </c>
      <c r="B162" s="391" t="s">
        <v>1233</v>
      </c>
      <c r="C162" s="382" t="s">
        <v>321</v>
      </c>
      <c r="D162" s="383" t="s">
        <v>922</v>
      </c>
      <c r="E162" s="398" t="s">
        <v>923</v>
      </c>
      <c r="F162" s="385" t="s">
        <v>1234</v>
      </c>
      <c r="G162" s="386" t="s">
        <v>925</v>
      </c>
      <c r="H162" s="387" t="s">
        <v>926</v>
      </c>
      <c r="I162" s="388">
        <v>1600000</v>
      </c>
      <c r="J162" s="389">
        <f t="shared" si="15"/>
        <v>19200000</v>
      </c>
      <c r="K162" s="389">
        <f t="shared" si="20"/>
        <v>19968000</v>
      </c>
      <c r="L162" s="389">
        <f t="shared" si="19"/>
        <v>20766720</v>
      </c>
      <c r="M162" s="389">
        <f t="shared" si="21"/>
        <v>21597388.800000001</v>
      </c>
      <c r="N162" s="389">
        <f t="shared" si="21"/>
        <v>22461284.352000002</v>
      </c>
      <c r="O162" s="389">
        <f t="shared" si="21"/>
        <v>23359735.72608</v>
      </c>
      <c r="P162" s="389">
        <f t="shared" si="21"/>
        <v>24294125.1551232</v>
      </c>
      <c r="Q162" s="389">
        <f t="shared" si="21"/>
        <v>25265890.161328129</v>
      </c>
      <c r="R162" s="389">
        <f t="shared" si="21"/>
        <v>26276525.767781254</v>
      </c>
      <c r="S162" s="389">
        <f t="shared" si="21"/>
        <v>27327586.798492502</v>
      </c>
      <c r="T162" s="692">
        <f t="shared" si="21"/>
        <v>28420690.270432204</v>
      </c>
      <c r="U162" s="372"/>
      <c r="V162" s="372"/>
      <c r="W162" s="372"/>
      <c r="X162" s="372"/>
      <c r="Y162" s="372"/>
    </row>
    <row r="163" spans="1:25" ht="64">
      <c r="A163" s="390">
        <v>154</v>
      </c>
      <c r="B163" s="391" t="s">
        <v>1235</v>
      </c>
      <c r="C163" s="382" t="s">
        <v>321</v>
      </c>
      <c r="D163" s="383" t="s">
        <v>922</v>
      </c>
      <c r="E163" s="398" t="s">
        <v>923</v>
      </c>
      <c r="F163" s="385" t="s">
        <v>1236</v>
      </c>
      <c r="G163" s="386" t="s">
        <v>925</v>
      </c>
      <c r="H163" s="387" t="s">
        <v>926</v>
      </c>
      <c r="I163" s="388">
        <v>1600000</v>
      </c>
      <c r="J163" s="389">
        <f t="shared" si="15"/>
        <v>19200000</v>
      </c>
      <c r="K163" s="389">
        <f t="shared" si="20"/>
        <v>19968000</v>
      </c>
      <c r="L163" s="389">
        <f t="shared" si="19"/>
        <v>20766720</v>
      </c>
      <c r="M163" s="389">
        <f t="shared" si="21"/>
        <v>21597388.800000001</v>
      </c>
      <c r="N163" s="389">
        <f t="shared" si="21"/>
        <v>22461284.352000002</v>
      </c>
      <c r="O163" s="389">
        <f t="shared" si="21"/>
        <v>23359735.72608</v>
      </c>
      <c r="P163" s="389">
        <f t="shared" si="21"/>
        <v>24294125.1551232</v>
      </c>
      <c r="Q163" s="389">
        <f t="shared" si="21"/>
        <v>25265890.161328129</v>
      </c>
      <c r="R163" s="389">
        <f t="shared" si="21"/>
        <v>26276525.767781254</v>
      </c>
      <c r="S163" s="389">
        <f t="shared" si="21"/>
        <v>27327586.798492502</v>
      </c>
      <c r="T163" s="692">
        <f t="shared" si="21"/>
        <v>28420690.270432204</v>
      </c>
      <c r="U163" s="372"/>
      <c r="V163" s="372"/>
      <c r="W163" s="372"/>
      <c r="X163" s="372"/>
      <c r="Y163" s="372"/>
    </row>
    <row r="164" spans="1:25" ht="64">
      <c r="A164" s="390">
        <v>155</v>
      </c>
      <c r="B164" s="391" t="s">
        <v>1237</v>
      </c>
      <c r="C164" s="382" t="s">
        <v>321</v>
      </c>
      <c r="D164" s="383" t="s">
        <v>922</v>
      </c>
      <c r="E164" s="398" t="s">
        <v>923</v>
      </c>
      <c r="F164" s="385" t="s">
        <v>1238</v>
      </c>
      <c r="G164" s="386" t="s">
        <v>925</v>
      </c>
      <c r="H164" s="387" t="s">
        <v>926</v>
      </c>
      <c r="I164" s="388">
        <v>1600000</v>
      </c>
      <c r="J164" s="389">
        <f t="shared" si="15"/>
        <v>19200000</v>
      </c>
      <c r="K164" s="389">
        <f t="shared" si="20"/>
        <v>19968000</v>
      </c>
      <c r="L164" s="389">
        <f t="shared" si="19"/>
        <v>20766720</v>
      </c>
      <c r="M164" s="389">
        <f t="shared" si="21"/>
        <v>21597388.800000001</v>
      </c>
      <c r="N164" s="389">
        <f t="shared" si="21"/>
        <v>22461284.352000002</v>
      </c>
      <c r="O164" s="389">
        <f t="shared" si="21"/>
        <v>23359735.72608</v>
      </c>
      <c r="P164" s="389">
        <f t="shared" si="21"/>
        <v>24294125.1551232</v>
      </c>
      <c r="Q164" s="389">
        <f t="shared" si="21"/>
        <v>25265890.161328129</v>
      </c>
      <c r="R164" s="389">
        <f t="shared" si="21"/>
        <v>26276525.767781254</v>
      </c>
      <c r="S164" s="389">
        <f t="shared" si="21"/>
        <v>27327586.798492502</v>
      </c>
      <c r="T164" s="692">
        <f t="shared" si="21"/>
        <v>28420690.270432204</v>
      </c>
      <c r="U164" s="372"/>
      <c r="V164" s="372"/>
      <c r="W164" s="372"/>
      <c r="X164" s="372"/>
      <c r="Y164" s="372"/>
    </row>
    <row r="165" spans="1:25" ht="64">
      <c r="A165" s="390">
        <v>156</v>
      </c>
      <c r="B165" s="391" t="s">
        <v>1239</v>
      </c>
      <c r="C165" s="382" t="s">
        <v>321</v>
      </c>
      <c r="D165" s="383" t="s">
        <v>922</v>
      </c>
      <c r="E165" s="399" t="s">
        <v>923</v>
      </c>
      <c r="F165" s="385" t="s">
        <v>1240</v>
      </c>
      <c r="G165" s="386" t="s">
        <v>925</v>
      </c>
      <c r="H165" s="387" t="s">
        <v>926</v>
      </c>
      <c r="I165" s="388">
        <v>1600000</v>
      </c>
      <c r="J165" s="389">
        <f t="shared" si="15"/>
        <v>19200000</v>
      </c>
      <c r="K165" s="389">
        <f t="shared" si="20"/>
        <v>19968000</v>
      </c>
      <c r="L165" s="389">
        <f t="shared" si="19"/>
        <v>20766720</v>
      </c>
      <c r="M165" s="389">
        <f t="shared" si="21"/>
        <v>21597388.800000001</v>
      </c>
      <c r="N165" s="389">
        <f t="shared" si="21"/>
        <v>22461284.352000002</v>
      </c>
      <c r="O165" s="389">
        <f t="shared" si="21"/>
        <v>23359735.72608</v>
      </c>
      <c r="P165" s="389">
        <f t="shared" si="21"/>
        <v>24294125.1551232</v>
      </c>
      <c r="Q165" s="389">
        <f t="shared" si="21"/>
        <v>25265890.161328129</v>
      </c>
      <c r="R165" s="389">
        <f t="shared" si="21"/>
        <v>26276525.767781254</v>
      </c>
      <c r="S165" s="389">
        <f t="shared" si="21"/>
        <v>27327586.798492502</v>
      </c>
      <c r="T165" s="692">
        <f t="shared" si="21"/>
        <v>28420690.270432204</v>
      </c>
      <c r="U165" s="372"/>
      <c r="V165" s="372"/>
      <c r="W165" s="372"/>
      <c r="X165" s="372"/>
      <c r="Y165" s="372"/>
    </row>
    <row r="166" spans="1:25" ht="64">
      <c r="A166" s="390">
        <v>157</v>
      </c>
      <c r="B166" s="391" t="s">
        <v>1241</v>
      </c>
      <c r="C166" s="382" t="s">
        <v>321</v>
      </c>
      <c r="D166" s="383" t="s">
        <v>922</v>
      </c>
      <c r="E166" s="399" t="s">
        <v>923</v>
      </c>
      <c r="F166" s="385" t="s">
        <v>1242</v>
      </c>
      <c r="G166" s="386" t="s">
        <v>925</v>
      </c>
      <c r="H166" s="387" t="s">
        <v>926</v>
      </c>
      <c r="I166" s="388">
        <v>1600000</v>
      </c>
      <c r="J166" s="389">
        <f t="shared" si="15"/>
        <v>19200000</v>
      </c>
      <c r="K166" s="389">
        <f t="shared" si="20"/>
        <v>19968000</v>
      </c>
      <c r="L166" s="389">
        <f t="shared" si="19"/>
        <v>20766720</v>
      </c>
      <c r="M166" s="389">
        <f t="shared" si="21"/>
        <v>21597388.800000001</v>
      </c>
      <c r="N166" s="389">
        <f t="shared" si="21"/>
        <v>22461284.352000002</v>
      </c>
      <c r="O166" s="389">
        <f t="shared" si="21"/>
        <v>23359735.72608</v>
      </c>
      <c r="P166" s="389">
        <f t="shared" si="21"/>
        <v>24294125.1551232</v>
      </c>
      <c r="Q166" s="389">
        <f t="shared" si="21"/>
        <v>25265890.161328129</v>
      </c>
      <c r="R166" s="389">
        <f t="shared" si="21"/>
        <v>26276525.767781254</v>
      </c>
      <c r="S166" s="389">
        <f t="shared" si="21"/>
        <v>27327586.798492502</v>
      </c>
      <c r="T166" s="692">
        <f t="shared" si="21"/>
        <v>28420690.270432204</v>
      </c>
      <c r="U166" s="372"/>
      <c r="V166" s="372"/>
      <c r="W166" s="372"/>
      <c r="X166" s="372"/>
      <c r="Y166" s="372"/>
    </row>
    <row r="167" spans="1:25" ht="64">
      <c r="A167" s="390">
        <v>158</v>
      </c>
      <c r="B167" s="391" t="s">
        <v>1243</v>
      </c>
      <c r="C167" s="382" t="s">
        <v>321</v>
      </c>
      <c r="D167" s="383" t="s">
        <v>922</v>
      </c>
      <c r="E167" s="399" t="s">
        <v>923</v>
      </c>
      <c r="F167" s="385" t="s">
        <v>1244</v>
      </c>
      <c r="G167" s="386" t="s">
        <v>925</v>
      </c>
      <c r="H167" s="387" t="s">
        <v>926</v>
      </c>
      <c r="I167" s="388">
        <v>1600000</v>
      </c>
      <c r="J167" s="389">
        <f t="shared" si="15"/>
        <v>19200000</v>
      </c>
      <c r="K167" s="389">
        <f t="shared" si="20"/>
        <v>19968000</v>
      </c>
      <c r="L167" s="389">
        <f t="shared" si="19"/>
        <v>20766720</v>
      </c>
      <c r="M167" s="389">
        <f t="shared" si="21"/>
        <v>21597388.800000001</v>
      </c>
      <c r="N167" s="389">
        <f t="shared" si="21"/>
        <v>22461284.352000002</v>
      </c>
      <c r="O167" s="389">
        <f t="shared" si="21"/>
        <v>23359735.72608</v>
      </c>
      <c r="P167" s="389">
        <f t="shared" si="21"/>
        <v>24294125.1551232</v>
      </c>
      <c r="Q167" s="389">
        <f t="shared" si="21"/>
        <v>25265890.161328129</v>
      </c>
      <c r="R167" s="389">
        <f t="shared" si="21"/>
        <v>26276525.767781254</v>
      </c>
      <c r="S167" s="389">
        <f t="shared" si="21"/>
        <v>27327586.798492502</v>
      </c>
      <c r="T167" s="692">
        <f t="shared" si="21"/>
        <v>28420690.270432204</v>
      </c>
      <c r="U167" s="372"/>
      <c r="V167" s="372"/>
      <c r="W167" s="372"/>
      <c r="X167" s="372"/>
      <c r="Y167" s="372"/>
    </row>
    <row r="168" spans="1:25" ht="64">
      <c r="A168" s="390">
        <v>159</v>
      </c>
      <c r="B168" s="391" t="s">
        <v>1245</v>
      </c>
      <c r="C168" s="382" t="s">
        <v>321</v>
      </c>
      <c r="D168" s="383" t="s">
        <v>922</v>
      </c>
      <c r="E168" s="399" t="s">
        <v>923</v>
      </c>
      <c r="F168" s="385" t="s">
        <v>1246</v>
      </c>
      <c r="G168" s="386" t="s">
        <v>925</v>
      </c>
      <c r="H168" s="387" t="s">
        <v>926</v>
      </c>
      <c r="I168" s="388">
        <v>1600000</v>
      </c>
      <c r="J168" s="389">
        <f t="shared" si="15"/>
        <v>19200000</v>
      </c>
      <c r="K168" s="389">
        <f t="shared" si="20"/>
        <v>19968000</v>
      </c>
      <c r="L168" s="389">
        <f t="shared" si="19"/>
        <v>20766720</v>
      </c>
      <c r="M168" s="389">
        <f t="shared" si="21"/>
        <v>21597388.800000001</v>
      </c>
      <c r="N168" s="389">
        <f t="shared" si="21"/>
        <v>22461284.352000002</v>
      </c>
      <c r="O168" s="389">
        <f t="shared" si="21"/>
        <v>23359735.72608</v>
      </c>
      <c r="P168" s="389">
        <f t="shared" si="21"/>
        <v>24294125.1551232</v>
      </c>
      <c r="Q168" s="389">
        <f t="shared" si="21"/>
        <v>25265890.161328129</v>
      </c>
      <c r="R168" s="389">
        <f t="shared" si="21"/>
        <v>26276525.767781254</v>
      </c>
      <c r="S168" s="389">
        <f t="shared" si="21"/>
        <v>27327586.798492502</v>
      </c>
      <c r="T168" s="692">
        <f t="shared" si="21"/>
        <v>28420690.270432204</v>
      </c>
      <c r="U168" s="372"/>
      <c r="V168" s="372"/>
      <c r="W168" s="372"/>
      <c r="X168" s="372"/>
      <c r="Y168" s="372"/>
    </row>
    <row r="169" spans="1:25" ht="64">
      <c r="A169" s="390">
        <v>160</v>
      </c>
      <c r="B169" s="391" t="s">
        <v>1247</v>
      </c>
      <c r="C169" s="382" t="s">
        <v>321</v>
      </c>
      <c r="D169" s="383" t="s">
        <v>922</v>
      </c>
      <c r="E169" s="399" t="s">
        <v>923</v>
      </c>
      <c r="F169" s="385" t="s">
        <v>1248</v>
      </c>
      <c r="G169" s="386" t="s">
        <v>925</v>
      </c>
      <c r="H169" s="387" t="s">
        <v>926</v>
      </c>
      <c r="I169" s="388">
        <v>1600000</v>
      </c>
      <c r="J169" s="389">
        <f t="shared" si="15"/>
        <v>19200000</v>
      </c>
      <c r="K169" s="389">
        <f t="shared" si="20"/>
        <v>19968000</v>
      </c>
      <c r="L169" s="389">
        <f t="shared" si="19"/>
        <v>20766720</v>
      </c>
      <c r="M169" s="389">
        <f t="shared" si="21"/>
        <v>21597388.800000001</v>
      </c>
      <c r="N169" s="389">
        <f t="shared" si="21"/>
        <v>22461284.352000002</v>
      </c>
      <c r="O169" s="389">
        <f t="shared" si="21"/>
        <v>23359735.72608</v>
      </c>
      <c r="P169" s="389">
        <f t="shared" si="21"/>
        <v>24294125.1551232</v>
      </c>
      <c r="Q169" s="389">
        <f t="shared" si="21"/>
        <v>25265890.161328129</v>
      </c>
      <c r="R169" s="389">
        <f t="shared" si="21"/>
        <v>26276525.767781254</v>
      </c>
      <c r="S169" s="389">
        <f t="shared" si="21"/>
        <v>27327586.798492502</v>
      </c>
      <c r="T169" s="692">
        <f t="shared" si="21"/>
        <v>28420690.270432204</v>
      </c>
      <c r="U169" s="372"/>
      <c r="V169" s="372"/>
      <c r="W169" s="372"/>
      <c r="X169" s="372"/>
      <c r="Y169" s="372"/>
    </row>
    <row r="170" spans="1:25" ht="64">
      <c r="A170" s="390">
        <v>161</v>
      </c>
      <c r="B170" s="391" t="s">
        <v>1249</v>
      </c>
      <c r="C170" s="382" t="s">
        <v>321</v>
      </c>
      <c r="D170" s="383" t="s">
        <v>922</v>
      </c>
      <c r="E170" s="399" t="s">
        <v>923</v>
      </c>
      <c r="F170" s="385" t="s">
        <v>1250</v>
      </c>
      <c r="G170" s="386" t="s">
        <v>925</v>
      </c>
      <c r="H170" s="387" t="s">
        <v>926</v>
      </c>
      <c r="I170" s="388">
        <v>1600000</v>
      </c>
      <c r="J170" s="389">
        <f t="shared" ref="J170:J190" si="22">I170*12</f>
        <v>19200000</v>
      </c>
      <c r="K170" s="389">
        <f t="shared" si="20"/>
        <v>19968000</v>
      </c>
      <c r="L170" s="389">
        <f t="shared" si="19"/>
        <v>20766720</v>
      </c>
      <c r="M170" s="389">
        <f t="shared" si="21"/>
        <v>21597388.800000001</v>
      </c>
      <c r="N170" s="389">
        <f t="shared" si="21"/>
        <v>22461284.352000002</v>
      </c>
      <c r="O170" s="389">
        <f t="shared" si="21"/>
        <v>23359735.72608</v>
      </c>
      <c r="P170" s="389">
        <f t="shared" si="21"/>
        <v>24294125.1551232</v>
      </c>
      <c r="Q170" s="389">
        <f t="shared" si="21"/>
        <v>25265890.161328129</v>
      </c>
      <c r="R170" s="389">
        <f t="shared" si="21"/>
        <v>26276525.767781254</v>
      </c>
      <c r="S170" s="389">
        <f t="shared" si="21"/>
        <v>27327586.798492502</v>
      </c>
      <c r="T170" s="692">
        <f t="shared" si="21"/>
        <v>28420690.270432204</v>
      </c>
      <c r="U170" s="372"/>
      <c r="V170" s="372"/>
      <c r="W170" s="372"/>
      <c r="X170" s="372"/>
      <c r="Y170" s="372"/>
    </row>
    <row r="171" spans="1:25" ht="64">
      <c r="A171" s="390">
        <v>162</v>
      </c>
      <c r="B171" s="391" t="s">
        <v>1251</v>
      </c>
      <c r="C171" s="382" t="s">
        <v>321</v>
      </c>
      <c r="D171" s="383" t="s">
        <v>922</v>
      </c>
      <c r="E171" s="399" t="s">
        <v>923</v>
      </c>
      <c r="F171" s="385" t="s">
        <v>1252</v>
      </c>
      <c r="G171" s="386" t="s">
        <v>925</v>
      </c>
      <c r="H171" s="387" t="s">
        <v>926</v>
      </c>
      <c r="I171" s="388">
        <v>1600000</v>
      </c>
      <c r="J171" s="389">
        <f t="shared" si="22"/>
        <v>19200000</v>
      </c>
      <c r="K171" s="389">
        <f t="shared" si="20"/>
        <v>19968000</v>
      </c>
      <c r="L171" s="389">
        <f t="shared" si="19"/>
        <v>20766720</v>
      </c>
      <c r="M171" s="389">
        <f t="shared" ref="M171:T186" si="23">(L171*$L$8)+L171</f>
        <v>21597388.800000001</v>
      </c>
      <c r="N171" s="389">
        <f t="shared" si="23"/>
        <v>22461284.352000002</v>
      </c>
      <c r="O171" s="389">
        <f t="shared" si="23"/>
        <v>23359735.72608</v>
      </c>
      <c r="P171" s="389">
        <f t="shared" si="23"/>
        <v>24294125.1551232</v>
      </c>
      <c r="Q171" s="389">
        <f t="shared" si="23"/>
        <v>25265890.161328129</v>
      </c>
      <c r="R171" s="389">
        <f t="shared" si="23"/>
        <v>26276525.767781254</v>
      </c>
      <c r="S171" s="389">
        <f t="shared" si="23"/>
        <v>27327586.798492502</v>
      </c>
      <c r="T171" s="692">
        <f t="shared" si="23"/>
        <v>28420690.270432204</v>
      </c>
      <c r="U171" s="372"/>
      <c r="V171" s="372"/>
      <c r="W171" s="372"/>
      <c r="X171" s="372"/>
      <c r="Y171" s="372"/>
    </row>
    <row r="172" spans="1:25" ht="64">
      <c r="A172" s="390">
        <v>163</v>
      </c>
      <c r="B172" s="391" t="s">
        <v>1253</v>
      </c>
      <c r="C172" s="382" t="s">
        <v>321</v>
      </c>
      <c r="D172" s="383" t="s">
        <v>922</v>
      </c>
      <c r="E172" s="399" t="s">
        <v>923</v>
      </c>
      <c r="F172" s="385" t="s">
        <v>1254</v>
      </c>
      <c r="G172" s="386" t="s">
        <v>925</v>
      </c>
      <c r="H172" s="387" t="s">
        <v>926</v>
      </c>
      <c r="I172" s="388">
        <v>1600000</v>
      </c>
      <c r="J172" s="389">
        <f t="shared" si="22"/>
        <v>19200000</v>
      </c>
      <c r="K172" s="389">
        <f t="shared" si="20"/>
        <v>19968000</v>
      </c>
      <c r="L172" s="389">
        <f t="shared" si="19"/>
        <v>20766720</v>
      </c>
      <c r="M172" s="389">
        <f t="shared" si="23"/>
        <v>21597388.800000001</v>
      </c>
      <c r="N172" s="389">
        <f t="shared" si="23"/>
        <v>22461284.352000002</v>
      </c>
      <c r="O172" s="389">
        <f t="shared" si="23"/>
        <v>23359735.72608</v>
      </c>
      <c r="P172" s="389">
        <f t="shared" si="23"/>
        <v>24294125.1551232</v>
      </c>
      <c r="Q172" s="389">
        <f t="shared" si="23"/>
        <v>25265890.161328129</v>
      </c>
      <c r="R172" s="389">
        <f t="shared" si="23"/>
        <v>26276525.767781254</v>
      </c>
      <c r="S172" s="389">
        <f t="shared" si="23"/>
        <v>27327586.798492502</v>
      </c>
      <c r="T172" s="692">
        <f t="shared" si="23"/>
        <v>28420690.270432204</v>
      </c>
      <c r="U172" s="372"/>
      <c r="V172" s="372"/>
      <c r="W172" s="372"/>
      <c r="X172" s="372"/>
      <c r="Y172" s="372"/>
    </row>
    <row r="173" spans="1:25" ht="64">
      <c r="A173" s="390">
        <v>164</v>
      </c>
      <c r="B173" s="391" t="s">
        <v>1255</v>
      </c>
      <c r="C173" s="382" t="s">
        <v>321</v>
      </c>
      <c r="D173" s="383" t="s">
        <v>922</v>
      </c>
      <c r="E173" s="399" t="s">
        <v>923</v>
      </c>
      <c r="F173" s="385" t="s">
        <v>1256</v>
      </c>
      <c r="G173" s="386" t="s">
        <v>925</v>
      </c>
      <c r="H173" s="387" t="s">
        <v>926</v>
      </c>
      <c r="I173" s="388">
        <v>1600000</v>
      </c>
      <c r="J173" s="389">
        <f t="shared" si="22"/>
        <v>19200000</v>
      </c>
      <c r="K173" s="389">
        <f t="shared" si="20"/>
        <v>19968000</v>
      </c>
      <c r="L173" s="389">
        <f t="shared" si="19"/>
        <v>20766720</v>
      </c>
      <c r="M173" s="389">
        <f t="shared" si="23"/>
        <v>21597388.800000001</v>
      </c>
      <c r="N173" s="389">
        <f t="shared" si="23"/>
        <v>22461284.352000002</v>
      </c>
      <c r="O173" s="389">
        <f t="shared" si="23"/>
        <v>23359735.72608</v>
      </c>
      <c r="P173" s="389">
        <f t="shared" si="23"/>
        <v>24294125.1551232</v>
      </c>
      <c r="Q173" s="389">
        <f t="shared" si="23"/>
        <v>25265890.161328129</v>
      </c>
      <c r="R173" s="389">
        <f t="shared" si="23"/>
        <v>26276525.767781254</v>
      </c>
      <c r="S173" s="389">
        <f t="shared" si="23"/>
        <v>27327586.798492502</v>
      </c>
      <c r="T173" s="692">
        <f t="shared" si="23"/>
        <v>28420690.270432204</v>
      </c>
      <c r="U173" s="372"/>
      <c r="V173" s="372"/>
      <c r="W173" s="372"/>
      <c r="X173" s="372"/>
      <c r="Y173" s="372"/>
    </row>
    <row r="174" spans="1:25" ht="64">
      <c r="A174" s="390">
        <v>165</v>
      </c>
      <c r="B174" s="391" t="s">
        <v>1257</v>
      </c>
      <c r="C174" s="382" t="s">
        <v>321</v>
      </c>
      <c r="D174" s="383" t="s">
        <v>922</v>
      </c>
      <c r="E174" s="399" t="s">
        <v>923</v>
      </c>
      <c r="F174" s="385" t="s">
        <v>1258</v>
      </c>
      <c r="G174" s="386" t="s">
        <v>925</v>
      </c>
      <c r="H174" s="387" t="s">
        <v>926</v>
      </c>
      <c r="I174" s="388">
        <v>1600000</v>
      </c>
      <c r="J174" s="389">
        <f t="shared" si="22"/>
        <v>19200000</v>
      </c>
      <c r="K174" s="389">
        <f t="shared" si="20"/>
        <v>19968000</v>
      </c>
      <c r="L174" s="389">
        <f t="shared" si="19"/>
        <v>20766720</v>
      </c>
      <c r="M174" s="389">
        <f t="shared" si="23"/>
        <v>21597388.800000001</v>
      </c>
      <c r="N174" s="389">
        <f t="shared" si="23"/>
        <v>22461284.352000002</v>
      </c>
      <c r="O174" s="389">
        <f t="shared" si="23"/>
        <v>23359735.72608</v>
      </c>
      <c r="P174" s="389">
        <f t="shared" si="23"/>
        <v>24294125.1551232</v>
      </c>
      <c r="Q174" s="389">
        <f t="shared" si="23"/>
        <v>25265890.161328129</v>
      </c>
      <c r="R174" s="389">
        <f t="shared" si="23"/>
        <v>26276525.767781254</v>
      </c>
      <c r="S174" s="389">
        <f t="shared" si="23"/>
        <v>27327586.798492502</v>
      </c>
      <c r="T174" s="692">
        <f t="shared" si="23"/>
        <v>28420690.270432204</v>
      </c>
      <c r="U174" s="372"/>
      <c r="V174" s="372"/>
      <c r="W174" s="372"/>
      <c r="X174" s="372"/>
      <c r="Y174" s="372"/>
    </row>
    <row r="175" spans="1:25" ht="64">
      <c r="A175" s="390">
        <v>166</v>
      </c>
      <c r="B175" s="391" t="s">
        <v>1259</v>
      </c>
      <c r="C175" s="382" t="s">
        <v>321</v>
      </c>
      <c r="D175" s="383" t="s">
        <v>922</v>
      </c>
      <c r="E175" s="399" t="s">
        <v>923</v>
      </c>
      <c r="F175" s="385" t="s">
        <v>1260</v>
      </c>
      <c r="G175" s="386" t="s">
        <v>925</v>
      </c>
      <c r="H175" s="387" t="s">
        <v>926</v>
      </c>
      <c r="I175" s="388">
        <v>1600000</v>
      </c>
      <c r="J175" s="389">
        <f t="shared" si="22"/>
        <v>19200000</v>
      </c>
      <c r="K175" s="389">
        <f t="shared" si="20"/>
        <v>19968000</v>
      </c>
      <c r="L175" s="389">
        <f t="shared" si="19"/>
        <v>20766720</v>
      </c>
      <c r="M175" s="389">
        <f t="shared" si="23"/>
        <v>21597388.800000001</v>
      </c>
      <c r="N175" s="389">
        <f t="shared" si="23"/>
        <v>22461284.352000002</v>
      </c>
      <c r="O175" s="389">
        <f t="shared" si="23"/>
        <v>23359735.72608</v>
      </c>
      <c r="P175" s="389">
        <f t="shared" si="23"/>
        <v>24294125.1551232</v>
      </c>
      <c r="Q175" s="389">
        <f t="shared" si="23"/>
        <v>25265890.161328129</v>
      </c>
      <c r="R175" s="389">
        <f t="shared" si="23"/>
        <v>26276525.767781254</v>
      </c>
      <c r="S175" s="389">
        <f t="shared" si="23"/>
        <v>27327586.798492502</v>
      </c>
      <c r="T175" s="692">
        <f t="shared" si="23"/>
        <v>28420690.270432204</v>
      </c>
      <c r="U175" s="372"/>
      <c r="V175" s="372"/>
      <c r="W175" s="372"/>
      <c r="X175" s="372"/>
      <c r="Y175" s="372"/>
    </row>
    <row r="176" spans="1:25" ht="64">
      <c r="A176" s="390">
        <v>167</v>
      </c>
      <c r="B176" s="391" t="s">
        <v>1261</v>
      </c>
      <c r="C176" s="382" t="s">
        <v>321</v>
      </c>
      <c r="D176" s="383" t="s">
        <v>922</v>
      </c>
      <c r="E176" s="399" t="s">
        <v>923</v>
      </c>
      <c r="F176" s="385" t="s">
        <v>1262</v>
      </c>
      <c r="G176" s="386" t="s">
        <v>925</v>
      </c>
      <c r="H176" s="387" t="s">
        <v>926</v>
      </c>
      <c r="I176" s="388">
        <v>1600000</v>
      </c>
      <c r="J176" s="389">
        <f t="shared" si="22"/>
        <v>19200000</v>
      </c>
      <c r="K176" s="389">
        <f t="shared" si="20"/>
        <v>19968000</v>
      </c>
      <c r="L176" s="389">
        <f t="shared" si="19"/>
        <v>20766720</v>
      </c>
      <c r="M176" s="389">
        <f t="shared" si="23"/>
        <v>21597388.800000001</v>
      </c>
      <c r="N176" s="389">
        <f t="shared" si="23"/>
        <v>22461284.352000002</v>
      </c>
      <c r="O176" s="389">
        <f t="shared" si="23"/>
        <v>23359735.72608</v>
      </c>
      <c r="P176" s="389">
        <f t="shared" si="23"/>
        <v>24294125.1551232</v>
      </c>
      <c r="Q176" s="389">
        <f t="shared" si="23"/>
        <v>25265890.161328129</v>
      </c>
      <c r="R176" s="389">
        <f t="shared" si="23"/>
        <v>26276525.767781254</v>
      </c>
      <c r="S176" s="389">
        <f t="shared" si="23"/>
        <v>27327586.798492502</v>
      </c>
      <c r="T176" s="692">
        <f t="shared" si="23"/>
        <v>28420690.270432204</v>
      </c>
      <c r="U176" s="372"/>
      <c r="V176" s="372"/>
      <c r="W176" s="372"/>
      <c r="X176" s="372"/>
      <c r="Y176" s="372"/>
    </row>
    <row r="177" spans="1:25" ht="64">
      <c r="A177" s="390">
        <v>168</v>
      </c>
      <c r="B177" s="391" t="s">
        <v>1263</v>
      </c>
      <c r="C177" s="382" t="s">
        <v>321</v>
      </c>
      <c r="D177" s="383" t="s">
        <v>922</v>
      </c>
      <c r="E177" s="399" t="s">
        <v>923</v>
      </c>
      <c r="F177" s="385" t="s">
        <v>1264</v>
      </c>
      <c r="G177" s="386" t="s">
        <v>925</v>
      </c>
      <c r="H177" s="387" t="s">
        <v>926</v>
      </c>
      <c r="I177" s="388">
        <v>1600000</v>
      </c>
      <c r="J177" s="389">
        <f t="shared" si="22"/>
        <v>19200000</v>
      </c>
      <c r="K177" s="389">
        <f t="shared" si="20"/>
        <v>19968000</v>
      </c>
      <c r="L177" s="389">
        <f t="shared" si="19"/>
        <v>20766720</v>
      </c>
      <c r="M177" s="389">
        <f t="shared" si="23"/>
        <v>21597388.800000001</v>
      </c>
      <c r="N177" s="389">
        <f t="shared" si="23"/>
        <v>22461284.352000002</v>
      </c>
      <c r="O177" s="389">
        <f t="shared" si="23"/>
        <v>23359735.72608</v>
      </c>
      <c r="P177" s="389">
        <f t="shared" si="23"/>
        <v>24294125.1551232</v>
      </c>
      <c r="Q177" s="389">
        <f t="shared" si="23"/>
        <v>25265890.161328129</v>
      </c>
      <c r="R177" s="389">
        <f t="shared" si="23"/>
        <v>26276525.767781254</v>
      </c>
      <c r="S177" s="389">
        <f t="shared" si="23"/>
        <v>27327586.798492502</v>
      </c>
      <c r="T177" s="692">
        <f t="shared" si="23"/>
        <v>28420690.270432204</v>
      </c>
      <c r="U177" s="372"/>
      <c r="V177" s="372"/>
      <c r="W177" s="372"/>
      <c r="X177" s="372"/>
      <c r="Y177" s="372"/>
    </row>
    <row r="178" spans="1:25" ht="64">
      <c r="A178" s="390">
        <v>169</v>
      </c>
      <c r="B178" s="391" t="s">
        <v>1265</v>
      </c>
      <c r="C178" s="382" t="s">
        <v>321</v>
      </c>
      <c r="D178" s="383" t="s">
        <v>922</v>
      </c>
      <c r="E178" s="399" t="s">
        <v>923</v>
      </c>
      <c r="F178" s="385" t="s">
        <v>1266</v>
      </c>
      <c r="G178" s="386" t="s">
        <v>925</v>
      </c>
      <c r="H178" s="387" t="s">
        <v>926</v>
      </c>
      <c r="I178" s="388">
        <v>1600000</v>
      </c>
      <c r="J178" s="389">
        <f t="shared" si="22"/>
        <v>19200000</v>
      </c>
      <c r="K178" s="389">
        <f t="shared" si="20"/>
        <v>19968000</v>
      </c>
      <c r="L178" s="389">
        <f t="shared" si="19"/>
        <v>20766720</v>
      </c>
      <c r="M178" s="389">
        <f t="shared" si="23"/>
        <v>21597388.800000001</v>
      </c>
      <c r="N178" s="389">
        <f t="shared" si="23"/>
        <v>22461284.352000002</v>
      </c>
      <c r="O178" s="389">
        <f t="shared" si="23"/>
        <v>23359735.72608</v>
      </c>
      <c r="P178" s="389">
        <f t="shared" si="23"/>
        <v>24294125.1551232</v>
      </c>
      <c r="Q178" s="389">
        <f t="shared" si="23"/>
        <v>25265890.161328129</v>
      </c>
      <c r="R178" s="389">
        <f t="shared" si="23"/>
        <v>26276525.767781254</v>
      </c>
      <c r="S178" s="389">
        <f t="shared" si="23"/>
        <v>27327586.798492502</v>
      </c>
      <c r="T178" s="692">
        <f t="shared" si="23"/>
        <v>28420690.270432204</v>
      </c>
      <c r="U178" s="372"/>
      <c r="V178" s="372"/>
      <c r="W178" s="372"/>
      <c r="X178" s="372"/>
      <c r="Y178" s="372"/>
    </row>
    <row r="179" spans="1:25" ht="64">
      <c r="A179" s="390">
        <v>170</v>
      </c>
      <c r="B179" s="391" t="s">
        <v>1267</v>
      </c>
      <c r="C179" s="382" t="s">
        <v>321</v>
      </c>
      <c r="D179" s="383" t="s">
        <v>922</v>
      </c>
      <c r="E179" s="399" t="s">
        <v>923</v>
      </c>
      <c r="F179" s="385" t="s">
        <v>1268</v>
      </c>
      <c r="G179" s="386" t="s">
        <v>925</v>
      </c>
      <c r="H179" s="387" t="s">
        <v>926</v>
      </c>
      <c r="I179" s="388">
        <v>1600000</v>
      </c>
      <c r="J179" s="389">
        <f t="shared" si="22"/>
        <v>19200000</v>
      </c>
      <c r="K179" s="389">
        <f t="shared" si="20"/>
        <v>19968000</v>
      </c>
      <c r="L179" s="389">
        <f t="shared" si="19"/>
        <v>20766720</v>
      </c>
      <c r="M179" s="389">
        <f t="shared" si="23"/>
        <v>21597388.800000001</v>
      </c>
      <c r="N179" s="389">
        <f t="shared" si="23"/>
        <v>22461284.352000002</v>
      </c>
      <c r="O179" s="389">
        <f t="shared" si="23"/>
        <v>23359735.72608</v>
      </c>
      <c r="P179" s="389">
        <f t="shared" si="23"/>
        <v>24294125.1551232</v>
      </c>
      <c r="Q179" s="389">
        <f t="shared" si="23"/>
        <v>25265890.161328129</v>
      </c>
      <c r="R179" s="389">
        <f t="shared" si="23"/>
        <v>26276525.767781254</v>
      </c>
      <c r="S179" s="389">
        <f t="shared" si="23"/>
        <v>27327586.798492502</v>
      </c>
      <c r="T179" s="692">
        <f t="shared" si="23"/>
        <v>28420690.270432204</v>
      </c>
      <c r="U179" s="372"/>
      <c r="V179" s="372"/>
      <c r="W179" s="372"/>
      <c r="X179" s="372"/>
      <c r="Y179" s="372"/>
    </row>
    <row r="180" spans="1:25" ht="64">
      <c r="A180" s="390">
        <v>171</v>
      </c>
      <c r="B180" s="391" t="s">
        <v>1269</v>
      </c>
      <c r="C180" s="382" t="s">
        <v>321</v>
      </c>
      <c r="D180" s="383" t="s">
        <v>922</v>
      </c>
      <c r="E180" s="399" t="s">
        <v>923</v>
      </c>
      <c r="F180" s="400" t="s">
        <v>1270</v>
      </c>
      <c r="G180" s="386" t="s">
        <v>925</v>
      </c>
      <c r="H180" s="387" t="s">
        <v>926</v>
      </c>
      <c r="I180" s="388">
        <v>1600000</v>
      </c>
      <c r="J180" s="389">
        <f t="shared" si="22"/>
        <v>19200000</v>
      </c>
      <c r="K180" s="389">
        <f t="shared" si="20"/>
        <v>19968000</v>
      </c>
      <c r="L180" s="389">
        <f t="shared" si="19"/>
        <v>20766720</v>
      </c>
      <c r="M180" s="389">
        <f t="shared" si="23"/>
        <v>21597388.800000001</v>
      </c>
      <c r="N180" s="389">
        <f t="shared" si="23"/>
        <v>22461284.352000002</v>
      </c>
      <c r="O180" s="389">
        <f t="shared" si="23"/>
        <v>23359735.72608</v>
      </c>
      <c r="P180" s="389">
        <f t="shared" si="23"/>
        <v>24294125.1551232</v>
      </c>
      <c r="Q180" s="389">
        <f t="shared" si="23"/>
        <v>25265890.161328129</v>
      </c>
      <c r="R180" s="389">
        <f t="shared" si="23"/>
        <v>26276525.767781254</v>
      </c>
      <c r="S180" s="389">
        <f t="shared" si="23"/>
        <v>27327586.798492502</v>
      </c>
      <c r="T180" s="692">
        <f t="shared" si="23"/>
        <v>28420690.270432204</v>
      </c>
      <c r="U180" s="372"/>
      <c r="V180" s="372"/>
      <c r="W180" s="372"/>
      <c r="X180" s="372"/>
      <c r="Y180" s="372"/>
    </row>
    <row r="181" spans="1:25" ht="64">
      <c r="A181" s="390">
        <v>172</v>
      </c>
      <c r="B181" s="391" t="s">
        <v>1271</v>
      </c>
      <c r="C181" s="382" t="s">
        <v>321</v>
      </c>
      <c r="D181" s="383" t="s">
        <v>922</v>
      </c>
      <c r="E181" s="399" t="s">
        <v>923</v>
      </c>
      <c r="F181" s="400" t="s">
        <v>1272</v>
      </c>
      <c r="G181" s="386" t="s">
        <v>925</v>
      </c>
      <c r="H181" s="387" t="s">
        <v>926</v>
      </c>
      <c r="I181" s="388">
        <v>1600000</v>
      </c>
      <c r="J181" s="389">
        <f t="shared" si="22"/>
        <v>19200000</v>
      </c>
      <c r="K181" s="389">
        <f t="shared" si="20"/>
        <v>19968000</v>
      </c>
      <c r="L181" s="389">
        <f t="shared" si="19"/>
        <v>20766720</v>
      </c>
      <c r="M181" s="389">
        <f t="shared" si="23"/>
        <v>21597388.800000001</v>
      </c>
      <c r="N181" s="389">
        <f t="shared" si="23"/>
        <v>22461284.352000002</v>
      </c>
      <c r="O181" s="389">
        <f t="shared" si="23"/>
        <v>23359735.72608</v>
      </c>
      <c r="P181" s="389">
        <f t="shared" si="23"/>
        <v>24294125.1551232</v>
      </c>
      <c r="Q181" s="389">
        <f t="shared" si="23"/>
        <v>25265890.161328129</v>
      </c>
      <c r="R181" s="389">
        <f t="shared" si="23"/>
        <v>26276525.767781254</v>
      </c>
      <c r="S181" s="389">
        <f t="shared" si="23"/>
        <v>27327586.798492502</v>
      </c>
      <c r="T181" s="692">
        <f t="shared" si="23"/>
        <v>28420690.270432204</v>
      </c>
      <c r="U181" s="372"/>
      <c r="V181" s="372"/>
      <c r="W181" s="372"/>
      <c r="X181" s="372"/>
      <c r="Y181" s="372"/>
    </row>
    <row r="182" spans="1:25" ht="64">
      <c r="A182" s="390">
        <v>173</v>
      </c>
      <c r="B182" s="391" t="s">
        <v>1273</v>
      </c>
      <c r="C182" s="382" t="s">
        <v>321</v>
      </c>
      <c r="D182" s="383" t="s">
        <v>922</v>
      </c>
      <c r="E182" s="399" t="s">
        <v>923</v>
      </c>
      <c r="F182" s="400" t="s">
        <v>1274</v>
      </c>
      <c r="G182" s="386" t="s">
        <v>925</v>
      </c>
      <c r="H182" s="387" t="s">
        <v>926</v>
      </c>
      <c r="I182" s="388">
        <v>1600000</v>
      </c>
      <c r="J182" s="389">
        <f t="shared" si="22"/>
        <v>19200000</v>
      </c>
      <c r="K182" s="389">
        <f t="shared" si="20"/>
        <v>19968000</v>
      </c>
      <c r="L182" s="389">
        <f t="shared" si="19"/>
        <v>20766720</v>
      </c>
      <c r="M182" s="389">
        <f t="shared" si="23"/>
        <v>21597388.800000001</v>
      </c>
      <c r="N182" s="389">
        <f t="shared" si="23"/>
        <v>22461284.352000002</v>
      </c>
      <c r="O182" s="389">
        <f t="shared" si="23"/>
        <v>23359735.72608</v>
      </c>
      <c r="P182" s="389">
        <f t="shared" si="23"/>
        <v>24294125.1551232</v>
      </c>
      <c r="Q182" s="389">
        <f t="shared" si="23"/>
        <v>25265890.161328129</v>
      </c>
      <c r="R182" s="389">
        <f t="shared" si="23"/>
        <v>26276525.767781254</v>
      </c>
      <c r="S182" s="389">
        <f t="shared" si="23"/>
        <v>27327586.798492502</v>
      </c>
      <c r="T182" s="692">
        <f t="shared" si="23"/>
        <v>28420690.270432204</v>
      </c>
      <c r="U182" s="372"/>
      <c r="V182" s="372"/>
      <c r="W182" s="372"/>
      <c r="X182" s="372"/>
      <c r="Y182" s="372"/>
    </row>
    <row r="183" spans="1:25" ht="64">
      <c r="A183" s="390">
        <v>174</v>
      </c>
      <c r="B183" s="391" t="s">
        <v>1275</v>
      </c>
      <c r="C183" s="382" t="s">
        <v>321</v>
      </c>
      <c r="D183" s="383" t="s">
        <v>922</v>
      </c>
      <c r="E183" s="399" t="s">
        <v>923</v>
      </c>
      <c r="F183" s="400" t="s">
        <v>1276</v>
      </c>
      <c r="G183" s="386" t="s">
        <v>925</v>
      </c>
      <c r="H183" s="387" t="s">
        <v>926</v>
      </c>
      <c r="I183" s="388">
        <v>1600000</v>
      </c>
      <c r="J183" s="389">
        <f t="shared" si="22"/>
        <v>19200000</v>
      </c>
      <c r="K183" s="389">
        <f t="shared" si="20"/>
        <v>19968000</v>
      </c>
      <c r="L183" s="389">
        <f t="shared" si="19"/>
        <v>20766720</v>
      </c>
      <c r="M183" s="389">
        <f t="shared" si="23"/>
        <v>21597388.800000001</v>
      </c>
      <c r="N183" s="389">
        <f t="shared" si="23"/>
        <v>22461284.352000002</v>
      </c>
      <c r="O183" s="389">
        <f t="shared" si="23"/>
        <v>23359735.72608</v>
      </c>
      <c r="P183" s="389">
        <f t="shared" si="23"/>
        <v>24294125.1551232</v>
      </c>
      <c r="Q183" s="389">
        <f t="shared" si="23"/>
        <v>25265890.161328129</v>
      </c>
      <c r="R183" s="389">
        <f t="shared" si="23"/>
        <v>26276525.767781254</v>
      </c>
      <c r="S183" s="389">
        <f t="shared" si="23"/>
        <v>27327586.798492502</v>
      </c>
      <c r="T183" s="692">
        <f t="shared" si="23"/>
        <v>28420690.270432204</v>
      </c>
      <c r="U183" s="372"/>
      <c r="V183" s="372"/>
      <c r="W183" s="372"/>
      <c r="X183" s="372"/>
      <c r="Y183" s="372"/>
    </row>
    <row r="184" spans="1:25" ht="64">
      <c r="A184" s="390">
        <v>175</v>
      </c>
      <c r="B184" s="391" t="s">
        <v>1277</v>
      </c>
      <c r="C184" s="382" t="s">
        <v>321</v>
      </c>
      <c r="D184" s="383" t="s">
        <v>922</v>
      </c>
      <c r="E184" s="399" t="s">
        <v>923</v>
      </c>
      <c r="F184" s="400" t="s">
        <v>1278</v>
      </c>
      <c r="G184" s="386" t="s">
        <v>925</v>
      </c>
      <c r="H184" s="387" t="s">
        <v>926</v>
      </c>
      <c r="I184" s="388">
        <v>1600000</v>
      </c>
      <c r="J184" s="389">
        <f t="shared" si="22"/>
        <v>19200000</v>
      </c>
      <c r="K184" s="389">
        <f t="shared" si="20"/>
        <v>19968000</v>
      </c>
      <c r="L184" s="389">
        <f t="shared" si="19"/>
        <v>20766720</v>
      </c>
      <c r="M184" s="389">
        <f t="shared" si="23"/>
        <v>21597388.800000001</v>
      </c>
      <c r="N184" s="389">
        <f t="shared" si="23"/>
        <v>22461284.352000002</v>
      </c>
      <c r="O184" s="389">
        <f t="shared" si="23"/>
        <v>23359735.72608</v>
      </c>
      <c r="P184" s="389">
        <f t="shared" si="23"/>
        <v>24294125.1551232</v>
      </c>
      <c r="Q184" s="389">
        <f t="shared" si="23"/>
        <v>25265890.161328129</v>
      </c>
      <c r="R184" s="389">
        <f t="shared" si="23"/>
        <v>26276525.767781254</v>
      </c>
      <c r="S184" s="389">
        <f t="shared" si="23"/>
        <v>27327586.798492502</v>
      </c>
      <c r="T184" s="692">
        <f t="shared" si="23"/>
        <v>28420690.270432204</v>
      </c>
      <c r="U184" s="372"/>
      <c r="V184" s="372"/>
      <c r="W184" s="372"/>
      <c r="X184" s="372"/>
      <c r="Y184" s="372"/>
    </row>
    <row r="185" spans="1:25" ht="64">
      <c r="A185" s="390">
        <v>176</v>
      </c>
      <c r="B185" s="391" t="s">
        <v>1279</v>
      </c>
      <c r="C185" s="382" t="s">
        <v>321</v>
      </c>
      <c r="D185" s="383" t="s">
        <v>922</v>
      </c>
      <c r="E185" s="399" t="s">
        <v>923</v>
      </c>
      <c r="F185" s="400" t="s">
        <v>1280</v>
      </c>
      <c r="G185" s="386" t="s">
        <v>925</v>
      </c>
      <c r="H185" s="387" t="s">
        <v>926</v>
      </c>
      <c r="I185" s="388">
        <v>1600000</v>
      </c>
      <c r="J185" s="389">
        <f t="shared" si="22"/>
        <v>19200000</v>
      </c>
      <c r="K185" s="389">
        <f t="shared" si="20"/>
        <v>19968000</v>
      </c>
      <c r="L185" s="389">
        <f t="shared" si="19"/>
        <v>20766720</v>
      </c>
      <c r="M185" s="389">
        <f t="shared" si="23"/>
        <v>21597388.800000001</v>
      </c>
      <c r="N185" s="389">
        <f t="shared" si="23"/>
        <v>22461284.352000002</v>
      </c>
      <c r="O185" s="389">
        <f t="shared" si="23"/>
        <v>23359735.72608</v>
      </c>
      <c r="P185" s="389">
        <f t="shared" si="23"/>
        <v>24294125.1551232</v>
      </c>
      <c r="Q185" s="389">
        <f t="shared" si="23"/>
        <v>25265890.161328129</v>
      </c>
      <c r="R185" s="389">
        <f t="shared" si="23"/>
        <v>26276525.767781254</v>
      </c>
      <c r="S185" s="389">
        <f t="shared" si="23"/>
        <v>27327586.798492502</v>
      </c>
      <c r="T185" s="692">
        <f t="shared" si="23"/>
        <v>28420690.270432204</v>
      </c>
      <c r="U185" s="372"/>
      <c r="V185" s="372"/>
      <c r="W185" s="372"/>
      <c r="X185" s="372"/>
      <c r="Y185" s="372"/>
    </row>
    <row r="186" spans="1:25" ht="64">
      <c r="A186" s="390">
        <v>177</v>
      </c>
      <c r="B186" s="391" t="s">
        <v>1281</v>
      </c>
      <c r="C186" s="382" t="s">
        <v>321</v>
      </c>
      <c r="D186" s="383" t="s">
        <v>922</v>
      </c>
      <c r="E186" s="399" t="s">
        <v>923</v>
      </c>
      <c r="F186" s="400" t="s">
        <v>1282</v>
      </c>
      <c r="G186" s="386" t="s">
        <v>925</v>
      </c>
      <c r="H186" s="387" t="s">
        <v>926</v>
      </c>
      <c r="I186" s="388">
        <v>1600000</v>
      </c>
      <c r="J186" s="389">
        <f t="shared" si="22"/>
        <v>19200000</v>
      </c>
      <c r="K186" s="389">
        <f t="shared" si="20"/>
        <v>19968000</v>
      </c>
      <c r="L186" s="389">
        <f t="shared" si="19"/>
        <v>20766720</v>
      </c>
      <c r="M186" s="389">
        <f t="shared" si="23"/>
        <v>21597388.800000001</v>
      </c>
      <c r="N186" s="389">
        <f t="shared" si="23"/>
        <v>22461284.352000002</v>
      </c>
      <c r="O186" s="389">
        <f t="shared" si="23"/>
        <v>23359735.72608</v>
      </c>
      <c r="P186" s="389">
        <f t="shared" si="23"/>
        <v>24294125.1551232</v>
      </c>
      <c r="Q186" s="389">
        <f t="shared" si="23"/>
        <v>25265890.161328129</v>
      </c>
      <c r="R186" s="389">
        <f t="shared" si="23"/>
        <v>26276525.767781254</v>
      </c>
      <c r="S186" s="389">
        <f t="shared" si="23"/>
        <v>27327586.798492502</v>
      </c>
      <c r="T186" s="692">
        <f t="shared" si="23"/>
        <v>28420690.270432204</v>
      </c>
      <c r="U186" s="372"/>
      <c r="V186" s="372"/>
      <c r="W186" s="372"/>
      <c r="X186" s="372"/>
      <c r="Y186" s="372"/>
    </row>
    <row r="187" spans="1:25" ht="64">
      <c r="A187" s="390">
        <v>178</v>
      </c>
      <c r="B187" s="391" t="s">
        <v>1283</v>
      </c>
      <c r="C187" s="382" t="s">
        <v>321</v>
      </c>
      <c r="D187" s="383" t="s">
        <v>922</v>
      </c>
      <c r="E187" s="399" t="s">
        <v>923</v>
      </c>
      <c r="F187" s="400" t="s">
        <v>1284</v>
      </c>
      <c r="G187" s="386" t="s">
        <v>925</v>
      </c>
      <c r="H187" s="387" t="s">
        <v>926</v>
      </c>
      <c r="I187" s="388">
        <v>1600000</v>
      </c>
      <c r="J187" s="389">
        <f t="shared" si="22"/>
        <v>19200000</v>
      </c>
      <c r="K187" s="389">
        <f t="shared" si="20"/>
        <v>19968000</v>
      </c>
      <c r="L187" s="389">
        <f t="shared" si="19"/>
        <v>20766720</v>
      </c>
      <c r="M187" s="389">
        <f t="shared" ref="M187:T202" si="24">(L187*$L$8)+L187</f>
        <v>21597388.800000001</v>
      </c>
      <c r="N187" s="389">
        <f t="shared" si="24"/>
        <v>22461284.352000002</v>
      </c>
      <c r="O187" s="389">
        <f t="shared" si="24"/>
        <v>23359735.72608</v>
      </c>
      <c r="P187" s="389">
        <f t="shared" si="24"/>
        <v>24294125.1551232</v>
      </c>
      <c r="Q187" s="389">
        <f t="shared" si="24"/>
        <v>25265890.161328129</v>
      </c>
      <c r="R187" s="389">
        <f t="shared" si="24"/>
        <v>26276525.767781254</v>
      </c>
      <c r="S187" s="389">
        <f t="shared" si="24"/>
        <v>27327586.798492502</v>
      </c>
      <c r="T187" s="692">
        <f t="shared" si="24"/>
        <v>28420690.270432204</v>
      </c>
      <c r="U187" s="372"/>
      <c r="V187" s="372"/>
      <c r="W187" s="372"/>
      <c r="X187" s="372"/>
      <c r="Y187" s="372"/>
    </row>
    <row r="188" spans="1:25" ht="64">
      <c r="A188" s="390">
        <v>179</v>
      </c>
      <c r="B188" s="391" t="s">
        <v>1285</v>
      </c>
      <c r="C188" s="382" t="s">
        <v>321</v>
      </c>
      <c r="D188" s="383" t="s">
        <v>922</v>
      </c>
      <c r="E188" s="399" t="s">
        <v>923</v>
      </c>
      <c r="F188" s="400" t="s">
        <v>1286</v>
      </c>
      <c r="G188" s="386" t="s">
        <v>925</v>
      </c>
      <c r="H188" s="387" t="s">
        <v>926</v>
      </c>
      <c r="I188" s="388">
        <v>1600000</v>
      </c>
      <c r="J188" s="389">
        <f t="shared" si="22"/>
        <v>19200000</v>
      </c>
      <c r="K188" s="389">
        <f t="shared" si="20"/>
        <v>19968000</v>
      </c>
      <c r="L188" s="389">
        <f t="shared" si="19"/>
        <v>20766720</v>
      </c>
      <c r="M188" s="389">
        <f t="shared" si="24"/>
        <v>21597388.800000001</v>
      </c>
      <c r="N188" s="389">
        <f t="shared" si="24"/>
        <v>22461284.352000002</v>
      </c>
      <c r="O188" s="389">
        <f t="shared" si="24"/>
        <v>23359735.72608</v>
      </c>
      <c r="P188" s="389">
        <f t="shared" si="24"/>
        <v>24294125.1551232</v>
      </c>
      <c r="Q188" s="389">
        <f t="shared" si="24"/>
        <v>25265890.161328129</v>
      </c>
      <c r="R188" s="389">
        <f t="shared" si="24"/>
        <v>26276525.767781254</v>
      </c>
      <c r="S188" s="389">
        <f t="shared" si="24"/>
        <v>27327586.798492502</v>
      </c>
      <c r="T188" s="692">
        <f t="shared" si="24"/>
        <v>28420690.270432204</v>
      </c>
      <c r="U188" s="372"/>
      <c r="V188" s="372"/>
      <c r="W188" s="372"/>
      <c r="X188" s="372"/>
      <c r="Y188" s="372"/>
    </row>
    <row r="189" spans="1:25" ht="64">
      <c r="A189" s="390">
        <v>180</v>
      </c>
      <c r="B189" s="391" t="s">
        <v>1287</v>
      </c>
      <c r="C189" s="382" t="s">
        <v>321</v>
      </c>
      <c r="D189" s="383" t="s">
        <v>922</v>
      </c>
      <c r="E189" s="399" t="s">
        <v>923</v>
      </c>
      <c r="F189" s="400" t="s">
        <v>1288</v>
      </c>
      <c r="G189" s="386" t="s">
        <v>925</v>
      </c>
      <c r="H189" s="387" t="s">
        <v>926</v>
      </c>
      <c r="I189" s="388">
        <v>1600000</v>
      </c>
      <c r="J189" s="389">
        <f t="shared" si="22"/>
        <v>19200000</v>
      </c>
      <c r="K189" s="389">
        <f t="shared" si="20"/>
        <v>19968000</v>
      </c>
      <c r="L189" s="389">
        <f t="shared" si="19"/>
        <v>20766720</v>
      </c>
      <c r="M189" s="389">
        <f t="shared" si="24"/>
        <v>21597388.800000001</v>
      </c>
      <c r="N189" s="389">
        <f t="shared" si="24"/>
        <v>22461284.352000002</v>
      </c>
      <c r="O189" s="389">
        <f t="shared" si="24"/>
        <v>23359735.72608</v>
      </c>
      <c r="P189" s="389">
        <f t="shared" si="24"/>
        <v>24294125.1551232</v>
      </c>
      <c r="Q189" s="389">
        <f t="shared" si="24"/>
        <v>25265890.161328129</v>
      </c>
      <c r="R189" s="389">
        <f t="shared" si="24"/>
        <v>26276525.767781254</v>
      </c>
      <c r="S189" s="389">
        <f t="shared" si="24"/>
        <v>27327586.798492502</v>
      </c>
      <c r="T189" s="692">
        <f t="shared" si="24"/>
        <v>28420690.270432204</v>
      </c>
      <c r="U189" s="372"/>
      <c r="V189" s="372"/>
      <c r="W189" s="372"/>
      <c r="X189" s="372"/>
      <c r="Y189" s="372"/>
    </row>
    <row r="190" spans="1:25" ht="64">
      <c r="A190" s="390">
        <v>181</v>
      </c>
      <c r="B190" s="391" t="s">
        <v>1289</v>
      </c>
      <c r="C190" s="382" t="s">
        <v>321</v>
      </c>
      <c r="D190" s="383" t="s">
        <v>922</v>
      </c>
      <c r="E190" s="399" t="s">
        <v>923</v>
      </c>
      <c r="F190" s="400" t="s">
        <v>1290</v>
      </c>
      <c r="G190" s="386" t="s">
        <v>925</v>
      </c>
      <c r="H190" s="387" t="s">
        <v>926</v>
      </c>
      <c r="I190" s="388">
        <v>1600000</v>
      </c>
      <c r="J190" s="389">
        <f t="shared" si="22"/>
        <v>19200000</v>
      </c>
      <c r="K190" s="389">
        <f t="shared" si="20"/>
        <v>19968000</v>
      </c>
      <c r="L190" s="389">
        <f t="shared" si="19"/>
        <v>20766720</v>
      </c>
      <c r="M190" s="389">
        <f t="shared" si="24"/>
        <v>21597388.800000001</v>
      </c>
      <c r="N190" s="389">
        <f t="shared" si="24"/>
        <v>22461284.352000002</v>
      </c>
      <c r="O190" s="389">
        <f t="shared" si="24"/>
        <v>23359735.72608</v>
      </c>
      <c r="P190" s="389">
        <f t="shared" si="24"/>
        <v>24294125.1551232</v>
      </c>
      <c r="Q190" s="389">
        <f t="shared" si="24"/>
        <v>25265890.161328129</v>
      </c>
      <c r="R190" s="389">
        <f t="shared" si="24"/>
        <v>26276525.767781254</v>
      </c>
      <c r="S190" s="389">
        <f t="shared" si="24"/>
        <v>27327586.798492502</v>
      </c>
      <c r="T190" s="692">
        <f t="shared" si="24"/>
        <v>28420690.270432204</v>
      </c>
      <c r="U190" s="372"/>
      <c r="V190" s="372"/>
      <c r="W190" s="372"/>
      <c r="X190" s="372"/>
      <c r="Y190" s="372"/>
    </row>
    <row r="191" spans="1:25" ht="64">
      <c r="A191" s="390">
        <v>182</v>
      </c>
      <c r="B191" s="391">
        <v>183</v>
      </c>
      <c r="C191" s="382" t="s">
        <v>321</v>
      </c>
      <c r="D191" s="383" t="s">
        <v>922</v>
      </c>
      <c r="E191" s="399" t="s">
        <v>923</v>
      </c>
      <c r="F191" s="401" t="s">
        <v>1291</v>
      </c>
      <c r="G191" s="402" t="s">
        <v>1292</v>
      </c>
      <c r="H191" s="403" t="s">
        <v>1293</v>
      </c>
      <c r="I191" s="404">
        <v>2992500</v>
      </c>
      <c r="J191" s="397">
        <v>35910000</v>
      </c>
      <c r="K191" s="389">
        <f t="shared" si="20"/>
        <v>37346400</v>
      </c>
      <c r="L191" s="389">
        <f t="shared" si="19"/>
        <v>38840256</v>
      </c>
      <c r="M191" s="389">
        <f t="shared" si="24"/>
        <v>40393866.240000002</v>
      </c>
      <c r="N191" s="389">
        <f t="shared" si="24"/>
        <v>42009620.889600001</v>
      </c>
      <c r="O191" s="389">
        <f t="shared" si="24"/>
        <v>43690005.725184001</v>
      </c>
      <c r="P191" s="389">
        <f t="shared" si="24"/>
        <v>45437605.954191364</v>
      </c>
      <c r="Q191" s="389">
        <f t="shared" si="24"/>
        <v>47255110.192359015</v>
      </c>
      <c r="R191" s="389">
        <f t="shared" si="24"/>
        <v>49145314.600053377</v>
      </c>
      <c r="S191" s="389">
        <f t="shared" si="24"/>
        <v>51111127.184055515</v>
      </c>
      <c r="T191" s="692">
        <f t="shared" si="24"/>
        <v>53155572.271417737</v>
      </c>
      <c r="U191" s="372"/>
      <c r="V191" s="372"/>
      <c r="W191" s="372"/>
      <c r="X191" s="372"/>
      <c r="Y191" s="372"/>
    </row>
    <row r="192" spans="1:25" ht="64">
      <c r="A192" s="390">
        <v>183</v>
      </c>
      <c r="B192" s="391">
        <v>184</v>
      </c>
      <c r="C192" s="382" t="s">
        <v>321</v>
      </c>
      <c r="D192" s="383" t="s">
        <v>922</v>
      </c>
      <c r="E192" s="405" t="s">
        <v>923</v>
      </c>
      <c r="F192" s="385" t="s">
        <v>1294</v>
      </c>
      <c r="G192" s="402" t="s">
        <v>1292</v>
      </c>
      <c r="H192" s="406" t="s">
        <v>1293</v>
      </c>
      <c r="I192" s="404">
        <v>2992500</v>
      </c>
      <c r="J192" s="397">
        <v>35910000</v>
      </c>
      <c r="K192" s="389">
        <f t="shared" si="20"/>
        <v>37346400</v>
      </c>
      <c r="L192" s="389">
        <f t="shared" si="19"/>
        <v>38840256</v>
      </c>
      <c r="M192" s="389">
        <f t="shared" si="24"/>
        <v>40393866.240000002</v>
      </c>
      <c r="N192" s="389">
        <f t="shared" si="24"/>
        <v>42009620.889600001</v>
      </c>
      <c r="O192" s="389">
        <f t="shared" si="24"/>
        <v>43690005.725184001</v>
      </c>
      <c r="P192" s="389">
        <f t="shared" si="24"/>
        <v>45437605.954191364</v>
      </c>
      <c r="Q192" s="389">
        <f t="shared" si="24"/>
        <v>47255110.192359015</v>
      </c>
      <c r="R192" s="389">
        <f t="shared" si="24"/>
        <v>49145314.600053377</v>
      </c>
      <c r="S192" s="389">
        <f t="shared" si="24"/>
        <v>51111127.184055515</v>
      </c>
      <c r="T192" s="692">
        <f t="shared" si="24"/>
        <v>53155572.271417737</v>
      </c>
      <c r="U192" s="372"/>
      <c r="V192" s="372"/>
      <c r="W192" s="372"/>
      <c r="X192" s="372"/>
      <c r="Y192" s="372"/>
    </row>
    <row r="193" spans="1:25" ht="64">
      <c r="A193" s="390">
        <v>184</v>
      </c>
      <c r="B193" s="391">
        <v>185</v>
      </c>
      <c r="C193" s="382" t="s">
        <v>321</v>
      </c>
      <c r="D193" s="383" t="s">
        <v>922</v>
      </c>
      <c r="E193" s="405" t="s">
        <v>923</v>
      </c>
      <c r="F193" s="385" t="s">
        <v>1295</v>
      </c>
      <c r="G193" s="402" t="s">
        <v>1292</v>
      </c>
      <c r="H193" s="406" t="s">
        <v>1293</v>
      </c>
      <c r="I193" s="404">
        <v>2992500</v>
      </c>
      <c r="J193" s="397">
        <v>35910000</v>
      </c>
      <c r="K193" s="389">
        <f t="shared" si="20"/>
        <v>37346400</v>
      </c>
      <c r="L193" s="389">
        <f t="shared" si="19"/>
        <v>38840256</v>
      </c>
      <c r="M193" s="389">
        <f t="shared" si="24"/>
        <v>40393866.240000002</v>
      </c>
      <c r="N193" s="389">
        <f t="shared" si="24"/>
        <v>42009620.889600001</v>
      </c>
      <c r="O193" s="389">
        <f t="shared" si="24"/>
        <v>43690005.725184001</v>
      </c>
      <c r="P193" s="389">
        <f t="shared" si="24"/>
        <v>45437605.954191364</v>
      </c>
      <c r="Q193" s="389">
        <f t="shared" si="24"/>
        <v>47255110.192359015</v>
      </c>
      <c r="R193" s="389">
        <f t="shared" si="24"/>
        <v>49145314.600053377</v>
      </c>
      <c r="S193" s="389">
        <f t="shared" si="24"/>
        <v>51111127.184055515</v>
      </c>
      <c r="T193" s="692">
        <f t="shared" si="24"/>
        <v>53155572.271417737</v>
      </c>
      <c r="U193" s="372"/>
      <c r="V193" s="372"/>
      <c r="W193" s="372"/>
      <c r="X193" s="372"/>
      <c r="Y193" s="372"/>
    </row>
    <row r="194" spans="1:25" ht="64">
      <c r="A194" s="390">
        <v>185</v>
      </c>
      <c r="B194" s="391">
        <v>186</v>
      </c>
      <c r="C194" s="382" t="s">
        <v>321</v>
      </c>
      <c r="D194" s="383" t="s">
        <v>922</v>
      </c>
      <c r="E194" s="405" t="s">
        <v>923</v>
      </c>
      <c r="F194" s="407" t="s">
        <v>1296</v>
      </c>
      <c r="G194" s="402" t="s">
        <v>1292</v>
      </c>
      <c r="H194" s="408" t="s">
        <v>1293</v>
      </c>
      <c r="I194" s="404">
        <v>2992500</v>
      </c>
      <c r="J194" s="397">
        <v>35910000</v>
      </c>
      <c r="K194" s="389">
        <f t="shared" si="20"/>
        <v>37346400</v>
      </c>
      <c r="L194" s="389">
        <f t="shared" si="19"/>
        <v>38840256</v>
      </c>
      <c r="M194" s="389">
        <f t="shared" si="24"/>
        <v>40393866.240000002</v>
      </c>
      <c r="N194" s="389">
        <f t="shared" si="24"/>
        <v>42009620.889600001</v>
      </c>
      <c r="O194" s="389">
        <f t="shared" si="24"/>
        <v>43690005.725184001</v>
      </c>
      <c r="P194" s="389">
        <f t="shared" si="24"/>
        <v>45437605.954191364</v>
      </c>
      <c r="Q194" s="389">
        <f t="shared" si="24"/>
        <v>47255110.192359015</v>
      </c>
      <c r="R194" s="389">
        <f t="shared" si="24"/>
        <v>49145314.600053377</v>
      </c>
      <c r="S194" s="389">
        <f t="shared" si="24"/>
        <v>51111127.184055515</v>
      </c>
      <c r="T194" s="692">
        <f t="shared" si="24"/>
        <v>53155572.271417737</v>
      </c>
      <c r="U194" s="372"/>
      <c r="V194" s="372"/>
      <c r="W194" s="372"/>
      <c r="X194" s="372"/>
      <c r="Y194" s="372"/>
    </row>
    <row r="195" spans="1:25" ht="64">
      <c r="A195" s="390">
        <v>186</v>
      </c>
      <c r="B195" s="391">
        <v>187</v>
      </c>
      <c r="C195" s="382" t="s">
        <v>321</v>
      </c>
      <c r="D195" s="383" t="s">
        <v>922</v>
      </c>
      <c r="E195" s="405" t="s">
        <v>923</v>
      </c>
      <c r="F195" s="385" t="s">
        <v>1297</v>
      </c>
      <c r="G195" s="402" t="s">
        <v>1292</v>
      </c>
      <c r="H195" s="406" t="s">
        <v>1293</v>
      </c>
      <c r="I195" s="404">
        <v>2992500</v>
      </c>
      <c r="J195" s="397">
        <v>35910000</v>
      </c>
      <c r="K195" s="389">
        <f t="shared" ref="K195:K245" si="25">(J195*$K$8)+J195</f>
        <v>37346400</v>
      </c>
      <c r="L195" s="389">
        <f t="shared" si="19"/>
        <v>38840256</v>
      </c>
      <c r="M195" s="389">
        <f t="shared" si="24"/>
        <v>40393866.240000002</v>
      </c>
      <c r="N195" s="389">
        <f t="shared" si="24"/>
        <v>42009620.889600001</v>
      </c>
      <c r="O195" s="389">
        <f t="shared" si="24"/>
        <v>43690005.725184001</v>
      </c>
      <c r="P195" s="389">
        <f t="shared" si="24"/>
        <v>45437605.954191364</v>
      </c>
      <c r="Q195" s="389">
        <f t="shared" si="24"/>
        <v>47255110.192359015</v>
      </c>
      <c r="R195" s="389">
        <f t="shared" si="24"/>
        <v>49145314.600053377</v>
      </c>
      <c r="S195" s="389">
        <f t="shared" si="24"/>
        <v>51111127.184055515</v>
      </c>
      <c r="T195" s="692">
        <f t="shared" si="24"/>
        <v>53155572.271417737</v>
      </c>
      <c r="U195" s="372"/>
      <c r="V195" s="372"/>
      <c r="W195" s="372"/>
      <c r="X195" s="372"/>
      <c r="Y195" s="372"/>
    </row>
    <row r="196" spans="1:25" ht="64">
      <c r="A196" s="390">
        <v>187</v>
      </c>
      <c r="B196" s="391">
        <v>188</v>
      </c>
      <c r="C196" s="382" t="s">
        <v>321</v>
      </c>
      <c r="D196" s="383" t="s">
        <v>922</v>
      </c>
      <c r="E196" s="405" t="s">
        <v>923</v>
      </c>
      <c r="F196" s="385" t="s">
        <v>1298</v>
      </c>
      <c r="G196" s="402" t="s">
        <v>1292</v>
      </c>
      <c r="H196" s="406" t="s">
        <v>1293</v>
      </c>
      <c r="I196" s="404">
        <v>2992500</v>
      </c>
      <c r="J196" s="397">
        <v>35910000</v>
      </c>
      <c r="K196" s="389">
        <f t="shared" si="25"/>
        <v>37346400</v>
      </c>
      <c r="L196" s="389">
        <f t="shared" si="19"/>
        <v>38840256</v>
      </c>
      <c r="M196" s="389">
        <f t="shared" si="24"/>
        <v>40393866.240000002</v>
      </c>
      <c r="N196" s="389">
        <f t="shared" si="24"/>
        <v>42009620.889600001</v>
      </c>
      <c r="O196" s="389">
        <f t="shared" si="24"/>
        <v>43690005.725184001</v>
      </c>
      <c r="P196" s="389">
        <f t="shared" si="24"/>
        <v>45437605.954191364</v>
      </c>
      <c r="Q196" s="389">
        <f t="shared" si="24"/>
        <v>47255110.192359015</v>
      </c>
      <c r="R196" s="389">
        <f t="shared" si="24"/>
        <v>49145314.600053377</v>
      </c>
      <c r="S196" s="389">
        <f t="shared" si="24"/>
        <v>51111127.184055515</v>
      </c>
      <c r="T196" s="692">
        <f t="shared" si="24"/>
        <v>53155572.271417737</v>
      </c>
      <c r="U196" s="372"/>
      <c r="V196" s="372"/>
      <c r="W196" s="372"/>
      <c r="X196" s="372"/>
      <c r="Y196" s="372"/>
    </row>
    <row r="197" spans="1:25" ht="64">
      <c r="A197" s="390">
        <v>188</v>
      </c>
      <c r="B197" s="391">
        <v>189</v>
      </c>
      <c r="C197" s="382" t="s">
        <v>321</v>
      </c>
      <c r="D197" s="383" t="s">
        <v>922</v>
      </c>
      <c r="E197" s="405" t="s">
        <v>923</v>
      </c>
      <c r="F197" s="385" t="s">
        <v>1299</v>
      </c>
      <c r="G197" s="402" t="s">
        <v>1292</v>
      </c>
      <c r="H197" s="406" t="s">
        <v>1293</v>
      </c>
      <c r="I197" s="404">
        <v>2992500</v>
      </c>
      <c r="J197" s="397">
        <v>35910000</v>
      </c>
      <c r="K197" s="389">
        <f t="shared" si="25"/>
        <v>37346400</v>
      </c>
      <c r="L197" s="389">
        <f t="shared" si="19"/>
        <v>38840256</v>
      </c>
      <c r="M197" s="389">
        <f t="shared" si="24"/>
        <v>40393866.240000002</v>
      </c>
      <c r="N197" s="389">
        <f t="shared" si="24"/>
        <v>42009620.889600001</v>
      </c>
      <c r="O197" s="389">
        <f t="shared" si="24"/>
        <v>43690005.725184001</v>
      </c>
      <c r="P197" s="389">
        <f t="shared" si="24"/>
        <v>45437605.954191364</v>
      </c>
      <c r="Q197" s="389">
        <f t="shared" si="24"/>
        <v>47255110.192359015</v>
      </c>
      <c r="R197" s="389">
        <f t="shared" si="24"/>
        <v>49145314.600053377</v>
      </c>
      <c r="S197" s="389">
        <f t="shared" si="24"/>
        <v>51111127.184055515</v>
      </c>
      <c r="T197" s="692">
        <f t="shared" si="24"/>
        <v>53155572.271417737</v>
      </c>
      <c r="U197" s="372"/>
      <c r="V197" s="372"/>
      <c r="W197" s="372"/>
      <c r="X197" s="372"/>
      <c r="Y197" s="372"/>
    </row>
    <row r="198" spans="1:25" ht="64">
      <c r="A198" s="390">
        <v>189</v>
      </c>
      <c r="B198" s="391">
        <v>190</v>
      </c>
      <c r="C198" s="382" t="s">
        <v>321</v>
      </c>
      <c r="D198" s="383" t="s">
        <v>922</v>
      </c>
      <c r="E198" s="405" t="s">
        <v>923</v>
      </c>
      <c r="F198" s="385" t="s">
        <v>1300</v>
      </c>
      <c r="G198" s="402" t="s">
        <v>1292</v>
      </c>
      <c r="H198" s="406" t="s">
        <v>1293</v>
      </c>
      <c r="I198" s="404">
        <v>2992500</v>
      </c>
      <c r="J198" s="397">
        <v>35910000</v>
      </c>
      <c r="K198" s="389">
        <f t="shared" si="25"/>
        <v>37346400</v>
      </c>
      <c r="L198" s="389">
        <f t="shared" si="19"/>
        <v>38840256</v>
      </c>
      <c r="M198" s="389">
        <f t="shared" si="24"/>
        <v>40393866.240000002</v>
      </c>
      <c r="N198" s="389">
        <f t="shared" si="24"/>
        <v>42009620.889600001</v>
      </c>
      <c r="O198" s="389">
        <f t="shared" si="24"/>
        <v>43690005.725184001</v>
      </c>
      <c r="P198" s="389">
        <f t="shared" si="24"/>
        <v>45437605.954191364</v>
      </c>
      <c r="Q198" s="389">
        <f t="shared" si="24"/>
        <v>47255110.192359015</v>
      </c>
      <c r="R198" s="389">
        <f t="shared" si="24"/>
        <v>49145314.600053377</v>
      </c>
      <c r="S198" s="389">
        <f t="shared" si="24"/>
        <v>51111127.184055515</v>
      </c>
      <c r="T198" s="692">
        <f t="shared" si="24"/>
        <v>53155572.271417737</v>
      </c>
      <c r="U198" s="372"/>
      <c r="V198" s="372"/>
      <c r="W198" s="372"/>
      <c r="X198" s="372"/>
      <c r="Y198" s="372"/>
    </row>
    <row r="199" spans="1:25" ht="64">
      <c r="A199" s="390">
        <v>190</v>
      </c>
      <c r="B199" s="391">
        <v>191</v>
      </c>
      <c r="C199" s="382" t="s">
        <v>321</v>
      </c>
      <c r="D199" s="383" t="s">
        <v>922</v>
      </c>
      <c r="E199" s="405" t="s">
        <v>923</v>
      </c>
      <c r="F199" s="385" t="s">
        <v>1301</v>
      </c>
      <c r="G199" s="402" t="s">
        <v>1292</v>
      </c>
      <c r="H199" s="406" t="s">
        <v>1293</v>
      </c>
      <c r="I199" s="404">
        <v>2992500</v>
      </c>
      <c r="J199" s="397">
        <v>35910000</v>
      </c>
      <c r="K199" s="389">
        <f t="shared" si="25"/>
        <v>37346400</v>
      </c>
      <c r="L199" s="389">
        <f t="shared" si="19"/>
        <v>38840256</v>
      </c>
      <c r="M199" s="389">
        <f t="shared" si="24"/>
        <v>40393866.240000002</v>
      </c>
      <c r="N199" s="389">
        <f t="shared" si="24"/>
        <v>42009620.889600001</v>
      </c>
      <c r="O199" s="389">
        <f t="shared" si="24"/>
        <v>43690005.725184001</v>
      </c>
      <c r="P199" s="389">
        <f t="shared" si="24"/>
        <v>45437605.954191364</v>
      </c>
      <c r="Q199" s="389">
        <f t="shared" si="24"/>
        <v>47255110.192359015</v>
      </c>
      <c r="R199" s="389">
        <f t="shared" si="24"/>
        <v>49145314.600053377</v>
      </c>
      <c r="S199" s="389">
        <f t="shared" si="24"/>
        <v>51111127.184055515</v>
      </c>
      <c r="T199" s="692">
        <f t="shared" si="24"/>
        <v>53155572.271417737</v>
      </c>
      <c r="U199" s="372"/>
      <c r="V199" s="372"/>
      <c r="W199" s="372"/>
      <c r="X199" s="372"/>
      <c r="Y199" s="372"/>
    </row>
    <row r="200" spans="1:25" ht="64">
      <c r="A200" s="390">
        <v>191</v>
      </c>
      <c r="B200" s="391">
        <v>192</v>
      </c>
      <c r="C200" s="382" t="s">
        <v>321</v>
      </c>
      <c r="D200" s="383" t="s">
        <v>922</v>
      </c>
      <c r="E200" s="405" t="s">
        <v>923</v>
      </c>
      <c r="F200" s="385" t="s">
        <v>1302</v>
      </c>
      <c r="G200" s="402" t="s">
        <v>1292</v>
      </c>
      <c r="H200" s="406" t="s">
        <v>1293</v>
      </c>
      <c r="I200" s="404">
        <v>2992500</v>
      </c>
      <c r="J200" s="397">
        <v>35910000</v>
      </c>
      <c r="K200" s="389">
        <f t="shared" si="25"/>
        <v>37346400</v>
      </c>
      <c r="L200" s="389">
        <f t="shared" si="19"/>
        <v>38840256</v>
      </c>
      <c r="M200" s="389">
        <f t="shared" si="24"/>
        <v>40393866.240000002</v>
      </c>
      <c r="N200" s="389">
        <f t="shared" si="24"/>
        <v>42009620.889600001</v>
      </c>
      <c r="O200" s="389">
        <f t="shared" si="24"/>
        <v>43690005.725184001</v>
      </c>
      <c r="P200" s="389">
        <f t="shared" si="24"/>
        <v>45437605.954191364</v>
      </c>
      <c r="Q200" s="389">
        <f t="shared" si="24"/>
        <v>47255110.192359015</v>
      </c>
      <c r="R200" s="389">
        <f t="shared" si="24"/>
        <v>49145314.600053377</v>
      </c>
      <c r="S200" s="389">
        <f t="shared" si="24"/>
        <v>51111127.184055515</v>
      </c>
      <c r="T200" s="692">
        <f t="shared" si="24"/>
        <v>53155572.271417737</v>
      </c>
      <c r="U200" s="372"/>
      <c r="V200" s="372"/>
      <c r="W200" s="372"/>
      <c r="X200" s="372"/>
      <c r="Y200" s="372"/>
    </row>
    <row r="201" spans="1:25" ht="64">
      <c r="A201" s="390">
        <v>192</v>
      </c>
      <c r="B201" s="391">
        <v>193</v>
      </c>
      <c r="C201" s="382" t="s">
        <v>321</v>
      </c>
      <c r="D201" s="383" t="s">
        <v>922</v>
      </c>
      <c r="E201" s="405" t="s">
        <v>923</v>
      </c>
      <c r="F201" s="385" t="s">
        <v>1303</v>
      </c>
      <c r="G201" s="402" t="s">
        <v>1292</v>
      </c>
      <c r="H201" s="406" t="s">
        <v>1293</v>
      </c>
      <c r="I201" s="404">
        <v>2992500</v>
      </c>
      <c r="J201" s="397">
        <v>35910000</v>
      </c>
      <c r="K201" s="389">
        <f t="shared" si="25"/>
        <v>37346400</v>
      </c>
      <c r="L201" s="389">
        <f t="shared" si="19"/>
        <v>38840256</v>
      </c>
      <c r="M201" s="389">
        <f t="shared" si="24"/>
        <v>40393866.240000002</v>
      </c>
      <c r="N201" s="389">
        <f t="shared" si="24"/>
        <v>42009620.889600001</v>
      </c>
      <c r="O201" s="389">
        <f t="shared" si="24"/>
        <v>43690005.725184001</v>
      </c>
      <c r="P201" s="389">
        <f t="shared" si="24"/>
        <v>45437605.954191364</v>
      </c>
      <c r="Q201" s="389">
        <f t="shared" si="24"/>
        <v>47255110.192359015</v>
      </c>
      <c r="R201" s="389">
        <f t="shared" si="24"/>
        <v>49145314.600053377</v>
      </c>
      <c r="S201" s="389">
        <f t="shared" si="24"/>
        <v>51111127.184055515</v>
      </c>
      <c r="T201" s="692">
        <f t="shared" si="24"/>
        <v>53155572.271417737</v>
      </c>
      <c r="U201" s="372"/>
      <c r="V201" s="372"/>
      <c r="W201" s="372"/>
      <c r="X201" s="372"/>
      <c r="Y201" s="372"/>
    </row>
    <row r="202" spans="1:25" ht="64">
      <c r="A202" s="390">
        <v>193</v>
      </c>
      <c r="B202" s="391">
        <v>194</v>
      </c>
      <c r="C202" s="382" t="s">
        <v>321</v>
      </c>
      <c r="D202" s="383" t="s">
        <v>922</v>
      </c>
      <c r="E202" s="405" t="s">
        <v>923</v>
      </c>
      <c r="F202" s="385" t="s">
        <v>1304</v>
      </c>
      <c r="G202" s="402" t="s">
        <v>1292</v>
      </c>
      <c r="H202" s="406" t="s">
        <v>1293</v>
      </c>
      <c r="I202" s="404">
        <v>2992500</v>
      </c>
      <c r="J202" s="397">
        <v>35910000</v>
      </c>
      <c r="K202" s="389">
        <f t="shared" si="25"/>
        <v>37346400</v>
      </c>
      <c r="L202" s="389">
        <f t="shared" si="19"/>
        <v>38840256</v>
      </c>
      <c r="M202" s="389">
        <f t="shared" si="24"/>
        <v>40393866.240000002</v>
      </c>
      <c r="N202" s="389">
        <f t="shared" si="24"/>
        <v>42009620.889600001</v>
      </c>
      <c r="O202" s="389">
        <f t="shared" si="24"/>
        <v>43690005.725184001</v>
      </c>
      <c r="P202" s="389">
        <f t="shared" si="24"/>
        <v>45437605.954191364</v>
      </c>
      <c r="Q202" s="389">
        <f t="shared" si="24"/>
        <v>47255110.192359015</v>
      </c>
      <c r="R202" s="389">
        <f t="shared" si="24"/>
        <v>49145314.600053377</v>
      </c>
      <c r="S202" s="389">
        <f t="shared" si="24"/>
        <v>51111127.184055515</v>
      </c>
      <c r="T202" s="692">
        <f t="shared" si="24"/>
        <v>53155572.271417737</v>
      </c>
      <c r="U202" s="372"/>
      <c r="V202" s="372"/>
      <c r="W202" s="372"/>
      <c r="X202" s="372"/>
      <c r="Y202" s="372"/>
    </row>
    <row r="203" spans="1:25" ht="64">
      <c r="A203" s="390">
        <v>194</v>
      </c>
      <c r="B203" s="391">
        <v>195</v>
      </c>
      <c r="C203" s="382" t="s">
        <v>321</v>
      </c>
      <c r="D203" s="383" t="s">
        <v>922</v>
      </c>
      <c r="E203" s="405" t="s">
        <v>923</v>
      </c>
      <c r="F203" s="407" t="s">
        <v>1305</v>
      </c>
      <c r="G203" s="402" t="s">
        <v>1292</v>
      </c>
      <c r="H203" s="408" t="s">
        <v>1293</v>
      </c>
      <c r="I203" s="404">
        <v>2992500</v>
      </c>
      <c r="J203" s="397">
        <v>35910000</v>
      </c>
      <c r="K203" s="389">
        <f t="shared" si="25"/>
        <v>37346400</v>
      </c>
      <c r="L203" s="389">
        <f t="shared" si="19"/>
        <v>38840256</v>
      </c>
      <c r="M203" s="389">
        <f t="shared" ref="M203:T218" si="26">(L203*$L$8)+L203</f>
        <v>40393866.240000002</v>
      </c>
      <c r="N203" s="389">
        <f t="shared" si="26"/>
        <v>42009620.889600001</v>
      </c>
      <c r="O203" s="389">
        <f t="shared" si="26"/>
        <v>43690005.725184001</v>
      </c>
      <c r="P203" s="389">
        <f t="shared" si="26"/>
        <v>45437605.954191364</v>
      </c>
      <c r="Q203" s="389">
        <f t="shared" si="26"/>
        <v>47255110.192359015</v>
      </c>
      <c r="R203" s="389">
        <f t="shared" si="26"/>
        <v>49145314.600053377</v>
      </c>
      <c r="S203" s="389">
        <f t="shared" si="26"/>
        <v>51111127.184055515</v>
      </c>
      <c r="T203" s="692">
        <f t="shared" si="26"/>
        <v>53155572.271417737</v>
      </c>
      <c r="U203" s="372"/>
      <c r="V203" s="372"/>
      <c r="W203" s="372"/>
      <c r="X203" s="372"/>
      <c r="Y203" s="372"/>
    </row>
    <row r="204" spans="1:25" ht="64">
      <c r="A204" s="390">
        <v>195</v>
      </c>
      <c r="B204" s="391">
        <v>196</v>
      </c>
      <c r="C204" s="382" t="s">
        <v>321</v>
      </c>
      <c r="D204" s="383" t="s">
        <v>922</v>
      </c>
      <c r="E204" s="405" t="s">
        <v>923</v>
      </c>
      <c r="F204" s="385" t="s">
        <v>1306</v>
      </c>
      <c r="G204" s="402" t="s">
        <v>1292</v>
      </c>
      <c r="H204" s="406" t="s">
        <v>1293</v>
      </c>
      <c r="I204" s="404">
        <v>2992500</v>
      </c>
      <c r="J204" s="397">
        <v>35910000</v>
      </c>
      <c r="K204" s="389">
        <f t="shared" si="25"/>
        <v>37346400</v>
      </c>
      <c r="L204" s="389">
        <f t="shared" ref="L204:L267" si="27">(K204*$L$8)+K204</f>
        <v>38840256</v>
      </c>
      <c r="M204" s="389">
        <f t="shared" si="26"/>
        <v>40393866.240000002</v>
      </c>
      <c r="N204" s="389">
        <f t="shared" si="26"/>
        <v>42009620.889600001</v>
      </c>
      <c r="O204" s="389">
        <f t="shared" si="26"/>
        <v>43690005.725184001</v>
      </c>
      <c r="P204" s="389">
        <f t="shared" si="26"/>
        <v>45437605.954191364</v>
      </c>
      <c r="Q204" s="389">
        <f t="shared" si="26"/>
        <v>47255110.192359015</v>
      </c>
      <c r="R204" s="389">
        <f t="shared" si="26"/>
        <v>49145314.600053377</v>
      </c>
      <c r="S204" s="389">
        <f t="shared" si="26"/>
        <v>51111127.184055515</v>
      </c>
      <c r="T204" s="692">
        <f t="shared" si="26"/>
        <v>53155572.271417737</v>
      </c>
      <c r="U204" s="372"/>
      <c r="V204" s="372"/>
      <c r="W204" s="372"/>
      <c r="X204" s="372"/>
      <c r="Y204" s="372"/>
    </row>
    <row r="205" spans="1:25" ht="64">
      <c r="A205" s="390">
        <v>196</v>
      </c>
      <c r="B205" s="391">
        <v>197</v>
      </c>
      <c r="C205" s="382" t="s">
        <v>321</v>
      </c>
      <c r="D205" s="383" t="s">
        <v>922</v>
      </c>
      <c r="E205" s="405" t="s">
        <v>923</v>
      </c>
      <c r="F205" s="385" t="s">
        <v>1307</v>
      </c>
      <c r="G205" s="402" t="s">
        <v>1292</v>
      </c>
      <c r="H205" s="406" t="s">
        <v>1293</v>
      </c>
      <c r="I205" s="404">
        <v>2992500</v>
      </c>
      <c r="J205" s="397">
        <v>8977500</v>
      </c>
      <c r="K205" s="389">
        <f t="shared" si="25"/>
        <v>9336600</v>
      </c>
      <c r="L205" s="389">
        <f t="shared" si="27"/>
        <v>9710064</v>
      </c>
      <c r="M205" s="389">
        <f t="shared" si="26"/>
        <v>10098466.560000001</v>
      </c>
      <c r="N205" s="389">
        <f t="shared" si="26"/>
        <v>10502405.2224</v>
      </c>
      <c r="O205" s="389">
        <f t="shared" si="26"/>
        <v>10922501.431296</v>
      </c>
      <c r="P205" s="389">
        <f t="shared" si="26"/>
        <v>11359401.488547841</v>
      </c>
      <c r="Q205" s="389">
        <f t="shared" si="26"/>
        <v>11813777.548089754</v>
      </c>
      <c r="R205" s="389">
        <f t="shared" si="26"/>
        <v>12286328.650013344</v>
      </c>
      <c r="S205" s="389">
        <f t="shared" si="26"/>
        <v>12777781.796013879</v>
      </c>
      <c r="T205" s="692">
        <f t="shared" si="26"/>
        <v>13288893.067854434</v>
      </c>
      <c r="U205" s="372"/>
      <c r="V205" s="372"/>
      <c r="W205" s="372"/>
      <c r="X205" s="372"/>
      <c r="Y205" s="372"/>
    </row>
    <row r="206" spans="1:25" ht="64">
      <c r="A206" s="390">
        <v>197</v>
      </c>
      <c r="B206" s="391">
        <v>198</v>
      </c>
      <c r="C206" s="382" t="s">
        <v>321</v>
      </c>
      <c r="D206" s="383" t="s">
        <v>922</v>
      </c>
      <c r="E206" s="405" t="s">
        <v>923</v>
      </c>
      <c r="F206" s="385" t="s">
        <v>1308</v>
      </c>
      <c r="G206" s="402" t="s">
        <v>1292</v>
      </c>
      <c r="H206" s="406" t="s">
        <v>1293</v>
      </c>
      <c r="I206" s="404">
        <v>2992500</v>
      </c>
      <c r="J206" s="397">
        <v>35910000</v>
      </c>
      <c r="K206" s="389">
        <f t="shared" si="25"/>
        <v>37346400</v>
      </c>
      <c r="L206" s="389">
        <f t="shared" si="27"/>
        <v>38840256</v>
      </c>
      <c r="M206" s="389">
        <f t="shared" si="26"/>
        <v>40393866.240000002</v>
      </c>
      <c r="N206" s="389">
        <f t="shared" si="26"/>
        <v>42009620.889600001</v>
      </c>
      <c r="O206" s="389">
        <f t="shared" si="26"/>
        <v>43690005.725184001</v>
      </c>
      <c r="P206" s="389">
        <f t="shared" si="26"/>
        <v>45437605.954191364</v>
      </c>
      <c r="Q206" s="389">
        <f t="shared" si="26"/>
        <v>47255110.192359015</v>
      </c>
      <c r="R206" s="389">
        <f t="shared" si="26"/>
        <v>49145314.600053377</v>
      </c>
      <c r="S206" s="389">
        <f t="shared" si="26"/>
        <v>51111127.184055515</v>
      </c>
      <c r="T206" s="692">
        <f t="shared" si="26"/>
        <v>53155572.271417737</v>
      </c>
      <c r="U206" s="372"/>
      <c r="V206" s="372"/>
      <c r="W206" s="372"/>
      <c r="X206" s="372"/>
      <c r="Y206" s="372"/>
    </row>
    <row r="207" spans="1:25" ht="64">
      <c r="A207" s="390">
        <v>198</v>
      </c>
      <c r="B207" s="391">
        <v>199</v>
      </c>
      <c r="C207" s="382" t="s">
        <v>321</v>
      </c>
      <c r="D207" s="383" t="s">
        <v>922</v>
      </c>
      <c r="E207" s="405" t="s">
        <v>923</v>
      </c>
      <c r="F207" s="407" t="s">
        <v>1309</v>
      </c>
      <c r="G207" s="402" t="s">
        <v>1292</v>
      </c>
      <c r="H207" s="408" t="s">
        <v>1293</v>
      </c>
      <c r="I207" s="404">
        <v>2992500</v>
      </c>
      <c r="J207" s="397">
        <v>35910000</v>
      </c>
      <c r="K207" s="389">
        <f t="shared" si="25"/>
        <v>37346400</v>
      </c>
      <c r="L207" s="389">
        <f t="shared" si="27"/>
        <v>38840256</v>
      </c>
      <c r="M207" s="389">
        <f t="shared" si="26"/>
        <v>40393866.240000002</v>
      </c>
      <c r="N207" s="389">
        <f t="shared" si="26"/>
        <v>42009620.889600001</v>
      </c>
      <c r="O207" s="389">
        <f t="shared" si="26"/>
        <v>43690005.725184001</v>
      </c>
      <c r="P207" s="389">
        <f t="shared" si="26"/>
        <v>45437605.954191364</v>
      </c>
      <c r="Q207" s="389">
        <f t="shared" si="26"/>
        <v>47255110.192359015</v>
      </c>
      <c r="R207" s="389">
        <f t="shared" si="26"/>
        <v>49145314.600053377</v>
      </c>
      <c r="S207" s="389">
        <f t="shared" si="26"/>
        <v>51111127.184055515</v>
      </c>
      <c r="T207" s="692">
        <f t="shared" si="26"/>
        <v>53155572.271417737</v>
      </c>
      <c r="U207" s="372"/>
      <c r="V207" s="372"/>
      <c r="W207" s="372"/>
      <c r="X207" s="372"/>
      <c r="Y207" s="372"/>
    </row>
    <row r="208" spans="1:25" ht="64">
      <c r="A208" s="390">
        <v>199</v>
      </c>
      <c r="B208" s="391">
        <v>201</v>
      </c>
      <c r="C208" s="382" t="s">
        <v>321</v>
      </c>
      <c r="D208" s="383" t="s">
        <v>922</v>
      </c>
      <c r="E208" s="405" t="s">
        <v>923</v>
      </c>
      <c r="F208" s="385" t="s">
        <v>1310</v>
      </c>
      <c r="G208" s="402" t="s">
        <v>1292</v>
      </c>
      <c r="H208" s="406" t="s">
        <v>1293</v>
      </c>
      <c r="I208" s="404">
        <v>2992500</v>
      </c>
      <c r="J208" s="397">
        <v>35910000</v>
      </c>
      <c r="K208" s="389">
        <f t="shared" si="25"/>
        <v>37346400</v>
      </c>
      <c r="L208" s="389">
        <f t="shared" si="27"/>
        <v>38840256</v>
      </c>
      <c r="M208" s="389">
        <f t="shared" si="26"/>
        <v>40393866.240000002</v>
      </c>
      <c r="N208" s="389">
        <f t="shared" si="26"/>
        <v>42009620.889600001</v>
      </c>
      <c r="O208" s="389">
        <f t="shared" si="26"/>
        <v>43690005.725184001</v>
      </c>
      <c r="P208" s="389">
        <f t="shared" si="26"/>
        <v>45437605.954191364</v>
      </c>
      <c r="Q208" s="389">
        <f t="shared" si="26"/>
        <v>47255110.192359015</v>
      </c>
      <c r="R208" s="389">
        <f t="shared" si="26"/>
        <v>49145314.600053377</v>
      </c>
      <c r="S208" s="389">
        <f t="shared" si="26"/>
        <v>51111127.184055515</v>
      </c>
      <c r="T208" s="692">
        <f t="shared" si="26"/>
        <v>53155572.271417737</v>
      </c>
      <c r="U208" s="372"/>
      <c r="V208" s="372"/>
      <c r="W208" s="372"/>
      <c r="X208" s="372"/>
      <c r="Y208" s="372"/>
    </row>
    <row r="209" spans="1:25" ht="64">
      <c r="A209" s="390">
        <v>200</v>
      </c>
      <c r="B209" s="391">
        <v>202</v>
      </c>
      <c r="C209" s="382" t="s">
        <v>321</v>
      </c>
      <c r="D209" s="383" t="s">
        <v>922</v>
      </c>
      <c r="E209" s="405" t="s">
        <v>923</v>
      </c>
      <c r="F209" s="385" t="s">
        <v>1311</v>
      </c>
      <c r="G209" s="402" t="s">
        <v>1292</v>
      </c>
      <c r="H209" s="406" t="s">
        <v>1293</v>
      </c>
      <c r="I209" s="404">
        <v>2992500</v>
      </c>
      <c r="J209" s="397">
        <v>35910000</v>
      </c>
      <c r="K209" s="389">
        <f t="shared" si="25"/>
        <v>37346400</v>
      </c>
      <c r="L209" s="389">
        <f t="shared" si="27"/>
        <v>38840256</v>
      </c>
      <c r="M209" s="389">
        <f t="shared" si="26"/>
        <v>40393866.240000002</v>
      </c>
      <c r="N209" s="389">
        <f t="shared" si="26"/>
        <v>42009620.889600001</v>
      </c>
      <c r="O209" s="389">
        <f t="shared" si="26"/>
        <v>43690005.725184001</v>
      </c>
      <c r="P209" s="389">
        <f t="shared" si="26"/>
        <v>45437605.954191364</v>
      </c>
      <c r="Q209" s="389">
        <f t="shared" si="26"/>
        <v>47255110.192359015</v>
      </c>
      <c r="R209" s="389">
        <f t="shared" si="26"/>
        <v>49145314.600053377</v>
      </c>
      <c r="S209" s="389">
        <f t="shared" si="26"/>
        <v>51111127.184055515</v>
      </c>
      <c r="T209" s="692">
        <f t="shared" si="26"/>
        <v>53155572.271417737</v>
      </c>
      <c r="U209" s="372"/>
      <c r="V209" s="372"/>
      <c r="W209" s="372"/>
      <c r="X209" s="372"/>
      <c r="Y209" s="372"/>
    </row>
    <row r="210" spans="1:25" ht="64">
      <c r="A210" s="390">
        <v>201</v>
      </c>
      <c r="B210" s="391">
        <v>203</v>
      </c>
      <c r="C210" s="382" t="s">
        <v>321</v>
      </c>
      <c r="D210" s="383" t="s">
        <v>922</v>
      </c>
      <c r="E210" s="405" t="s">
        <v>923</v>
      </c>
      <c r="F210" s="409" t="s">
        <v>1312</v>
      </c>
      <c r="G210" s="402" t="s">
        <v>1292</v>
      </c>
      <c r="H210" s="402" t="s">
        <v>1293</v>
      </c>
      <c r="I210" s="404">
        <v>2992500</v>
      </c>
      <c r="J210" s="397">
        <v>35910000</v>
      </c>
      <c r="K210" s="389">
        <f t="shared" si="25"/>
        <v>37346400</v>
      </c>
      <c r="L210" s="389">
        <f t="shared" si="27"/>
        <v>38840256</v>
      </c>
      <c r="M210" s="389">
        <f t="shared" si="26"/>
        <v>40393866.240000002</v>
      </c>
      <c r="N210" s="389">
        <f t="shared" si="26"/>
        <v>42009620.889600001</v>
      </c>
      <c r="O210" s="389">
        <f t="shared" si="26"/>
        <v>43690005.725184001</v>
      </c>
      <c r="P210" s="389">
        <f t="shared" si="26"/>
        <v>45437605.954191364</v>
      </c>
      <c r="Q210" s="389">
        <f t="shared" si="26"/>
        <v>47255110.192359015</v>
      </c>
      <c r="R210" s="389">
        <f t="shared" si="26"/>
        <v>49145314.600053377</v>
      </c>
      <c r="S210" s="389">
        <f t="shared" si="26"/>
        <v>51111127.184055515</v>
      </c>
      <c r="T210" s="692">
        <f t="shared" si="26"/>
        <v>53155572.271417737</v>
      </c>
      <c r="U210" s="372"/>
      <c r="V210" s="372"/>
      <c r="W210" s="372"/>
      <c r="X210" s="372"/>
      <c r="Y210" s="372"/>
    </row>
    <row r="211" spans="1:25" ht="64">
      <c r="A211" s="390">
        <v>202</v>
      </c>
      <c r="B211" s="391">
        <v>204</v>
      </c>
      <c r="C211" s="382" t="s">
        <v>321</v>
      </c>
      <c r="D211" s="383" t="s">
        <v>922</v>
      </c>
      <c r="E211" s="405" t="s">
        <v>923</v>
      </c>
      <c r="F211" s="409" t="s">
        <v>1313</v>
      </c>
      <c r="G211" s="402" t="s">
        <v>1292</v>
      </c>
      <c r="H211" s="402" t="s">
        <v>1293</v>
      </c>
      <c r="I211" s="404">
        <v>2992500</v>
      </c>
      <c r="J211" s="397">
        <v>35910000</v>
      </c>
      <c r="K211" s="389">
        <f t="shared" si="25"/>
        <v>37346400</v>
      </c>
      <c r="L211" s="389">
        <f t="shared" si="27"/>
        <v>38840256</v>
      </c>
      <c r="M211" s="389">
        <f t="shared" si="26"/>
        <v>40393866.240000002</v>
      </c>
      <c r="N211" s="389">
        <f t="shared" si="26"/>
        <v>42009620.889600001</v>
      </c>
      <c r="O211" s="389">
        <f t="shared" si="26"/>
        <v>43690005.725184001</v>
      </c>
      <c r="P211" s="389">
        <f t="shared" si="26"/>
        <v>45437605.954191364</v>
      </c>
      <c r="Q211" s="389">
        <f t="shared" si="26"/>
        <v>47255110.192359015</v>
      </c>
      <c r="R211" s="389">
        <f t="shared" si="26"/>
        <v>49145314.600053377</v>
      </c>
      <c r="S211" s="389">
        <f t="shared" si="26"/>
        <v>51111127.184055515</v>
      </c>
      <c r="T211" s="692">
        <f t="shared" si="26"/>
        <v>53155572.271417737</v>
      </c>
      <c r="U211" s="372"/>
      <c r="V211" s="372"/>
      <c r="W211" s="372"/>
      <c r="X211" s="372"/>
      <c r="Y211" s="372"/>
    </row>
    <row r="212" spans="1:25" ht="64">
      <c r="A212" s="390">
        <v>203</v>
      </c>
      <c r="B212" s="391">
        <v>205</v>
      </c>
      <c r="C212" s="382" t="s">
        <v>321</v>
      </c>
      <c r="D212" s="383" t="s">
        <v>922</v>
      </c>
      <c r="E212" s="405" t="s">
        <v>923</v>
      </c>
      <c r="F212" s="409" t="s">
        <v>1314</v>
      </c>
      <c r="G212" s="402" t="s">
        <v>1292</v>
      </c>
      <c r="H212" s="386" t="s">
        <v>1293</v>
      </c>
      <c r="I212" s="404">
        <v>2992500</v>
      </c>
      <c r="J212" s="397">
        <v>35910000</v>
      </c>
      <c r="K212" s="389">
        <f t="shared" si="25"/>
        <v>37346400</v>
      </c>
      <c r="L212" s="389">
        <f t="shared" si="27"/>
        <v>38840256</v>
      </c>
      <c r="M212" s="389">
        <f t="shared" si="26"/>
        <v>40393866.240000002</v>
      </c>
      <c r="N212" s="389">
        <f t="shared" si="26"/>
        <v>42009620.889600001</v>
      </c>
      <c r="O212" s="389">
        <f t="shared" si="26"/>
        <v>43690005.725184001</v>
      </c>
      <c r="P212" s="389">
        <f t="shared" si="26"/>
        <v>45437605.954191364</v>
      </c>
      <c r="Q212" s="389">
        <f t="shared" si="26"/>
        <v>47255110.192359015</v>
      </c>
      <c r="R212" s="389">
        <f t="shared" si="26"/>
        <v>49145314.600053377</v>
      </c>
      <c r="S212" s="389">
        <f t="shared" si="26"/>
        <v>51111127.184055515</v>
      </c>
      <c r="T212" s="692">
        <f t="shared" si="26"/>
        <v>53155572.271417737</v>
      </c>
      <c r="U212" s="372"/>
      <c r="V212" s="372"/>
      <c r="W212" s="372"/>
      <c r="X212" s="372"/>
      <c r="Y212" s="372"/>
    </row>
    <row r="213" spans="1:25" ht="64">
      <c r="A213" s="390">
        <v>204</v>
      </c>
      <c r="B213" s="391">
        <v>206</v>
      </c>
      <c r="C213" s="382" t="s">
        <v>321</v>
      </c>
      <c r="D213" s="383" t="s">
        <v>922</v>
      </c>
      <c r="E213" s="405" t="s">
        <v>923</v>
      </c>
      <c r="F213" s="409" t="s">
        <v>1315</v>
      </c>
      <c r="G213" s="402" t="s">
        <v>1292</v>
      </c>
      <c r="H213" s="402" t="s">
        <v>1293</v>
      </c>
      <c r="I213" s="404">
        <v>2992500</v>
      </c>
      <c r="J213" s="397">
        <v>35910000</v>
      </c>
      <c r="K213" s="389">
        <f t="shared" si="25"/>
        <v>37346400</v>
      </c>
      <c r="L213" s="389">
        <f t="shared" si="27"/>
        <v>38840256</v>
      </c>
      <c r="M213" s="389">
        <f t="shared" si="26"/>
        <v>40393866.240000002</v>
      </c>
      <c r="N213" s="389">
        <f t="shared" si="26"/>
        <v>42009620.889600001</v>
      </c>
      <c r="O213" s="389">
        <f t="shared" si="26"/>
        <v>43690005.725184001</v>
      </c>
      <c r="P213" s="389">
        <f t="shared" si="26"/>
        <v>45437605.954191364</v>
      </c>
      <c r="Q213" s="389">
        <f t="shared" si="26"/>
        <v>47255110.192359015</v>
      </c>
      <c r="R213" s="389">
        <f t="shared" si="26"/>
        <v>49145314.600053377</v>
      </c>
      <c r="S213" s="389">
        <f t="shared" si="26"/>
        <v>51111127.184055515</v>
      </c>
      <c r="T213" s="692">
        <f t="shared" si="26"/>
        <v>53155572.271417737</v>
      </c>
      <c r="U213" s="372"/>
      <c r="V213" s="372"/>
      <c r="W213" s="372"/>
      <c r="X213" s="372"/>
      <c r="Y213" s="372"/>
    </row>
    <row r="214" spans="1:25" ht="64">
      <c r="A214" s="390">
        <v>205</v>
      </c>
      <c r="B214" s="391">
        <v>207</v>
      </c>
      <c r="C214" s="382" t="s">
        <v>321</v>
      </c>
      <c r="D214" s="383" t="s">
        <v>922</v>
      </c>
      <c r="E214" s="405" t="s">
        <v>923</v>
      </c>
      <c r="F214" s="410" t="s">
        <v>1316</v>
      </c>
      <c r="G214" s="402" t="s">
        <v>1292</v>
      </c>
      <c r="H214" s="411" t="s">
        <v>1293</v>
      </c>
      <c r="I214" s="404">
        <v>2992500</v>
      </c>
      <c r="J214" s="397">
        <v>35910000</v>
      </c>
      <c r="K214" s="389">
        <f t="shared" si="25"/>
        <v>37346400</v>
      </c>
      <c r="L214" s="389">
        <f t="shared" si="27"/>
        <v>38840256</v>
      </c>
      <c r="M214" s="389">
        <f t="shared" si="26"/>
        <v>40393866.240000002</v>
      </c>
      <c r="N214" s="389">
        <f t="shared" si="26"/>
        <v>42009620.889600001</v>
      </c>
      <c r="O214" s="389">
        <f t="shared" si="26"/>
        <v>43690005.725184001</v>
      </c>
      <c r="P214" s="389">
        <f t="shared" si="26"/>
        <v>45437605.954191364</v>
      </c>
      <c r="Q214" s="389">
        <f t="shared" si="26"/>
        <v>47255110.192359015</v>
      </c>
      <c r="R214" s="389">
        <f t="shared" si="26"/>
        <v>49145314.600053377</v>
      </c>
      <c r="S214" s="389">
        <f t="shared" si="26"/>
        <v>51111127.184055515</v>
      </c>
      <c r="T214" s="692">
        <f t="shared" si="26"/>
        <v>53155572.271417737</v>
      </c>
      <c r="U214" s="372"/>
      <c r="V214" s="372"/>
      <c r="W214" s="372"/>
      <c r="X214" s="372"/>
      <c r="Y214" s="372"/>
    </row>
    <row r="215" spans="1:25" ht="64">
      <c r="A215" s="390">
        <v>206</v>
      </c>
      <c r="B215" s="391">
        <v>208</v>
      </c>
      <c r="C215" s="382" t="s">
        <v>321</v>
      </c>
      <c r="D215" s="383" t="s">
        <v>922</v>
      </c>
      <c r="E215" s="405" t="s">
        <v>923</v>
      </c>
      <c r="F215" s="410" t="s">
        <v>1317</v>
      </c>
      <c r="G215" s="402" t="s">
        <v>1292</v>
      </c>
      <c r="H215" s="411" t="s">
        <v>1293</v>
      </c>
      <c r="I215" s="404">
        <v>2992500</v>
      </c>
      <c r="J215" s="397">
        <v>35910000</v>
      </c>
      <c r="K215" s="389">
        <f t="shared" si="25"/>
        <v>37346400</v>
      </c>
      <c r="L215" s="389">
        <f t="shared" si="27"/>
        <v>38840256</v>
      </c>
      <c r="M215" s="389">
        <f t="shared" si="26"/>
        <v>40393866.240000002</v>
      </c>
      <c r="N215" s="389">
        <f t="shared" si="26"/>
        <v>42009620.889600001</v>
      </c>
      <c r="O215" s="389">
        <f t="shared" si="26"/>
        <v>43690005.725184001</v>
      </c>
      <c r="P215" s="389">
        <f t="shared" si="26"/>
        <v>45437605.954191364</v>
      </c>
      <c r="Q215" s="389">
        <f t="shared" si="26"/>
        <v>47255110.192359015</v>
      </c>
      <c r="R215" s="389">
        <f t="shared" si="26"/>
        <v>49145314.600053377</v>
      </c>
      <c r="S215" s="389">
        <f t="shared" si="26"/>
        <v>51111127.184055515</v>
      </c>
      <c r="T215" s="692">
        <f t="shared" si="26"/>
        <v>53155572.271417737</v>
      </c>
      <c r="U215" s="372"/>
      <c r="V215" s="372"/>
      <c r="W215" s="372"/>
      <c r="X215" s="372"/>
      <c r="Y215" s="372"/>
    </row>
    <row r="216" spans="1:25" ht="64">
      <c r="A216" s="390">
        <v>207</v>
      </c>
      <c r="B216" s="391">
        <v>209</v>
      </c>
      <c r="C216" s="382" t="s">
        <v>321</v>
      </c>
      <c r="D216" s="383" t="s">
        <v>922</v>
      </c>
      <c r="E216" s="405" t="s">
        <v>923</v>
      </c>
      <c r="F216" s="400" t="s">
        <v>1318</v>
      </c>
      <c r="G216" s="402" t="s">
        <v>1292</v>
      </c>
      <c r="H216" s="387" t="s">
        <v>1293</v>
      </c>
      <c r="I216" s="404">
        <v>2992500</v>
      </c>
      <c r="J216" s="397">
        <v>35910000</v>
      </c>
      <c r="K216" s="389">
        <f t="shared" si="25"/>
        <v>37346400</v>
      </c>
      <c r="L216" s="389">
        <f t="shared" si="27"/>
        <v>38840256</v>
      </c>
      <c r="M216" s="389">
        <f t="shared" si="26"/>
        <v>40393866.240000002</v>
      </c>
      <c r="N216" s="389">
        <f t="shared" si="26"/>
        <v>42009620.889600001</v>
      </c>
      <c r="O216" s="389">
        <f t="shared" si="26"/>
        <v>43690005.725184001</v>
      </c>
      <c r="P216" s="389">
        <f t="shared" si="26"/>
        <v>45437605.954191364</v>
      </c>
      <c r="Q216" s="389">
        <f t="shared" si="26"/>
        <v>47255110.192359015</v>
      </c>
      <c r="R216" s="389">
        <f t="shared" si="26"/>
        <v>49145314.600053377</v>
      </c>
      <c r="S216" s="389">
        <f t="shared" si="26"/>
        <v>51111127.184055515</v>
      </c>
      <c r="T216" s="692">
        <f t="shared" si="26"/>
        <v>53155572.271417737</v>
      </c>
      <c r="U216" s="372"/>
      <c r="V216" s="372"/>
      <c r="W216" s="372"/>
      <c r="X216" s="372"/>
      <c r="Y216" s="372"/>
    </row>
    <row r="217" spans="1:25" ht="64">
      <c r="A217" s="390">
        <v>208</v>
      </c>
      <c r="B217" s="391">
        <v>210</v>
      </c>
      <c r="C217" s="382" t="s">
        <v>321</v>
      </c>
      <c r="D217" s="383" t="s">
        <v>922</v>
      </c>
      <c r="E217" s="405" t="s">
        <v>923</v>
      </c>
      <c r="F217" s="400" t="s">
        <v>1319</v>
      </c>
      <c r="G217" s="402" t="s">
        <v>1292</v>
      </c>
      <c r="H217" s="387" t="s">
        <v>1293</v>
      </c>
      <c r="I217" s="404">
        <v>2992500</v>
      </c>
      <c r="J217" s="397">
        <v>35910000</v>
      </c>
      <c r="K217" s="389">
        <f t="shared" si="25"/>
        <v>37346400</v>
      </c>
      <c r="L217" s="389">
        <f t="shared" si="27"/>
        <v>38840256</v>
      </c>
      <c r="M217" s="389">
        <f t="shared" si="26"/>
        <v>40393866.240000002</v>
      </c>
      <c r="N217" s="389">
        <f t="shared" si="26"/>
        <v>42009620.889600001</v>
      </c>
      <c r="O217" s="389">
        <f t="shared" si="26"/>
        <v>43690005.725184001</v>
      </c>
      <c r="P217" s="389">
        <f t="shared" si="26"/>
        <v>45437605.954191364</v>
      </c>
      <c r="Q217" s="389">
        <f t="shared" si="26"/>
        <v>47255110.192359015</v>
      </c>
      <c r="R217" s="389">
        <f t="shared" si="26"/>
        <v>49145314.600053377</v>
      </c>
      <c r="S217" s="389">
        <f t="shared" si="26"/>
        <v>51111127.184055515</v>
      </c>
      <c r="T217" s="692">
        <f t="shared" si="26"/>
        <v>53155572.271417737</v>
      </c>
      <c r="U217" s="372"/>
      <c r="V217" s="372"/>
      <c r="W217" s="372"/>
      <c r="X217" s="372"/>
      <c r="Y217" s="372"/>
    </row>
    <row r="218" spans="1:25" ht="64">
      <c r="A218" s="390">
        <v>209</v>
      </c>
      <c r="B218" s="391">
        <v>211</v>
      </c>
      <c r="C218" s="382" t="s">
        <v>321</v>
      </c>
      <c r="D218" s="383" t="s">
        <v>922</v>
      </c>
      <c r="E218" s="405" t="s">
        <v>923</v>
      </c>
      <c r="F218" s="409" t="s">
        <v>1320</v>
      </c>
      <c r="G218" s="402" t="s">
        <v>1292</v>
      </c>
      <c r="H218" s="386" t="s">
        <v>1293</v>
      </c>
      <c r="I218" s="404">
        <v>2992500</v>
      </c>
      <c r="J218" s="397">
        <v>35910000</v>
      </c>
      <c r="K218" s="389">
        <f t="shared" si="25"/>
        <v>37346400</v>
      </c>
      <c r="L218" s="389">
        <f t="shared" si="27"/>
        <v>38840256</v>
      </c>
      <c r="M218" s="389">
        <f t="shared" si="26"/>
        <v>40393866.240000002</v>
      </c>
      <c r="N218" s="389">
        <f t="shared" si="26"/>
        <v>42009620.889600001</v>
      </c>
      <c r="O218" s="389">
        <f t="shared" si="26"/>
        <v>43690005.725184001</v>
      </c>
      <c r="P218" s="389">
        <f t="shared" si="26"/>
        <v>45437605.954191364</v>
      </c>
      <c r="Q218" s="389">
        <f t="shared" si="26"/>
        <v>47255110.192359015</v>
      </c>
      <c r="R218" s="389">
        <f t="shared" si="26"/>
        <v>49145314.600053377</v>
      </c>
      <c r="S218" s="389">
        <f t="shared" si="26"/>
        <v>51111127.184055515</v>
      </c>
      <c r="T218" s="692">
        <f t="shared" si="26"/>
        <v>53155572.271417737</v>
      </c>
      <c r="U218" s="372"/>
      <c r="V218" s="372"/>
      <c r="W218" s="372"/>
      <c r="X218" s="372"/>
      <c r="Y218" s="372"/>
    </row>
    <row r="219" spans="1:25" ht="64">
      <c r="A219" s="390">
        <v>210</v>
      </c>
      <c r="B219" s="391">
        <v>212</v>
      </c>
      <c r="C219" s="382" t="s">
        <v>321</v>
      </c>
      <c r="D219" s="383" t="s">
        <v>922</v>
      </c>
      <c r="E219" s="405" t="s">
        <v>923</v>
      </c>
      <c r="F219" s="400" t="s">
        <v>1321</v>
      </c>
      <c r="G219" s="402" t="s">
        <v>1292</v>
      </c>
      <c r="H219" s="387" t="s">
        <v>1293</v>
      </c>
      <c r="I219" s="404">
        <v>2992500</v>
      </c>
      <c r="J219" s="397">
        <v>35910000</v>
      </c>
      <c r="K219" s="389">
        <f t="shared" si="25"/>
        <v>37346400</v>
      </c>
      <c r="L219" s="389">
        <f t="shared" si="27"/>
        <v>38840256</v>
      </c>
      <c r="M219" s="389">
        <f t="shared" ref="M219:T234" si="28">(L219*$L$8)+L219</f>
        <v>40393866.240000002</v>
      </c>
      <c r="N219" s="389">
        <f t="shared" si="28"/>
        <v>42009620.889600001</v>
      </c>
      <c r="O219" s="389">
        <f t="shared" si="28"/>
        <v>43690005.725184001</v>
      </c>
      <c r="P219" s="389">
        <f t="shared" si="28"/>
        <v>45437605.954191364</v>
      </c>
      <c r="Q219" s="389">
        <f t="shared" si="28"/>
        <v>47255110.192359015</v>
      </c>
      <c r="R219" s="389">
        <f t="shared" si="28"/>
        <v>49145314.600053377</v>
      </c>
      <c r="S219" s="389">
        <f t="shared" si="28"/>
        <v>51111127.184055515</v>
      </c>
      <c r="T219" s="692">
        <f t="shared" si="28"/>
        <v>53155572.271417737</v>
      </c>
      <c r="U219" s="372"/>
      <c r="V219" s="372"/>
      <c r="W219" s="372"/>
      <c r="X219" s="372"/>
      <c r="Y219" s="372"/>
    </row>
    <row r="220" spans="1:25" ht="64">
      <c r="A220" s="390">
        <v>211</v>
      </c>
      <c r="B220" s="391">
        <v>213</v>
      </c>
      <c r="C220" s="382" t="s">
        <v>321</v>
      </c>
      <c r="D220" s="383" t="s">
        <v>922</v>
      </c>
      <c r="E220" s="405" t="s">
        <v>923</v>
      </c>
      <c r="F220" s="400" t="s">
        <v>1322</v>
      </c>
      <c r="G220" s="402" t="s">
        <v>1292</v>
      </c>
      <c r="H220" s="387" t="s">
        <v>1293</v>
      </c>
      <c r="I220" s="404">
        <v>2992500</v>
      </c>
      <c r="J220" s="397">
        <v>35910000</v>
      </c>
      <c r="K220" s="389">
        <f t="shared" si="25"/>
        <v>37346400</v>
      </c>
      <c r="L220" s="389">
        <f t="shared" si="27"/>
        <v>38840256</v>
      </c>
      <c r="M220" s="389">
        <f t="shared" si="28"/>
        <v>40393866.240000002</v>
      </c>
      <c r="N220" s="389">
        <f t="shared" si="28"/>
        <v>42009620.889600001</v>
      </c>
      <c r="O220" s="389">
        <f t="shared" si="28"/>
        <v>43690005.725184001</v>
      </c>
      <c r="P220" s="389">
        <f t="shared" si="28"/>
        <v>45437605.954191364</v>
      </c>
      <c r="Q220" s="389">
        <f t="shared" si="28"/>
        <v>47255110.192359015</v>
      </c>
      <c r="R220" s="389">
        <f t="shared" si="28"/>
        <v>49145314.600053377</v>
      </c>
      <c r="S220" s="389">
        <f t="shared" si="28"/>
        <v>51111127.184055515</v>
      </c>
      <c r="T220" s="692">
        <f t="shared" si="28"/>
        <v>53155572.271417737</v>
      </c>
      <c r="U220" s="372"/>
      <c r="V220" s="372"/>
      <c r="W220" s="372"/>
      <c r="X220" s="372"/>
      <c r="Y220" s="372"/>
    </row>
    <row r="221" spans="1:25" ht="64">
      <c r="A221" s="390">
        <v>212</v>
      </c>
      <c r="B221" s="391">
        <v>214</v>
      </c>
      <c r="C221" s="382" t="s">
        <v>321</v>
      </c>
      <c r="D221" s="383" t="s">
        <v>922</v>
      </c>
      <c r="E221" s="405" t="s">
        <v>923</v>
      </c>
      <c r="F221" s="400" t="s">
        <v>1323</v>
      </c>
      <c r="G221" s="402" t="s">
        <v>1292</v>
      </c>
      <c r="H221" s="387" t="s">
        <v>1293</v>
      </c>
      <c r="I221" s="404">
        <v>2992500</v>
      </c>
      <c r="J221" s="397">
        <v>35910000</v>
      </c>
      <c r="K221" s="389">
        <f t="shared" si="25"/>
        <v>37346400</v>
      </c>
      <c r="L221" s="389">
        <f t="shared" si="27"/>
        <v>38840256</v>
      </c>
      <c r="M221" s="389">
        <f t="shared" si="28"/>
        <v>40393866.240000002</v>
      </c>
      <c r="N221" s="389">
        <f t="shared" si="28"/>
        <v>42009620.889600001</v>
      </c>
      <c r="O221" s="389">
        <f t="shared" si="28"/>
        <v>43690005.725184001</v>
      </c>
      <c r="P221" s="389">
        <f t="shared" si="28"/>
        <v>45437605.954191364</v>
      </c>
      <c r="Q221" s="389">
        <f t="shared" si="28"/>
        <v>47255110.192359015</v>
      </c>
      <c r="R221" s="389">
        <f t="shared" si="28"/>
        <v>49145314.600053377</v>
      </c>
      <c r="S221" s="389">
        <f t="shared" si="28"/>
        <v>51111127.184055515</v>
      </c>
      <c r="T221" s="692">
        <f t="shared" si="28"/>
        <v>53155572.271417737</v>
      </c>
      <c r="U221" s="372"/>
      <c r="V221" s="372"/>
      <c r="W221" s="372"/>
      <c r="X221" s="372"/>
      <c r="Y221" s="372"/>
    </row>
    <row r="222" spans="1:25" ht="64">
      <c r="A222" s="390">
        <v>213</v>
      </c>
      <c r="B222" s="391">
        <v>215</v>
      </c>
      <c r="C222" s="382" t="s">
        <v>321</v>
      </c>
      <c r="D222" s="383" t="s">
        <v>922</v>
      </c>
      <c r="E222" s="405" t="s">
        <v>923</v>
      </c>
      <c r="F222" s="385" t="s">
        <v>1324</v>
      </c>
      <c r="G222" s="402" t="s">
        <v>1292</v>
      </c>
      <c r="H222" s="406" t="s">
        <v>1325</v>
      </c>
      <c r="I222" s="404">
        <v>2992500</v>
      </c>
      <c r="J222" s="397">
        <v>35910000</v>
      </c>
      <c r="K222" s="389">
        <f t="shared" si="25"/>
        <v>37346400</v>
      </c>
      <c r="L222" s="389">
        <f t="shared" si="27"/>
        <v>38840256</v>
      </c>
      <c r="M222" s="389">
        <f t="shared" si="28"/>
        <v>40393866.240000002</v>
      </c>
      <c r="N222" s="389">
        <f t="shared" si="28"/>
        <v>42009620.889600001</v>
      </c>
      <c r="O222" s="389">
        <f t="shared" si="28"/>
        <v>43690005.725184001</v>
      </c>
      <c r="P222" s="389">
        <f t="shared" si="28"/>
        <v>45437605.954191364</v>
      </c>
      <c r="Q222" s="389">
        <f t="shared" si="28"/>
        <v>47255110.192359015</v>
      </c>
      <c r="R222" s="389">
        <f t="shared" si="28"/>
        <v>49145314.600053377</v>
      </c>
      <c r="S222" s="389">
        <f t="shared" si="28"/>
        <v>51111127.184055515</v>
      </c>
      <c r="T222" s="692">
        <f t="shared" si="28"/>
        <v>53155572.271417737</v>
      </c>
      <c r="U222" s="372"/>
      <c r="V222" s="372"/>
      <c r="W222" s="372"/>
      <c r="X222" s="372"/>
      <c r="Y222" s="372"/>
    </row>
    <row r="223" spans="1:25" ht="64">
      <c r="A223" s="390">
        <v>214</v>
      </c>
      <c r="B223" s="391">
        <v>216</v>
      </c>
      <c r="C223" s="382" t="s">
        <v>321</v>
      </c>
      <c r="D223" s="383" t="s">
        <v>922</v>
      </c>
      <c r="E223" s="405" t="s">
        <v>923</v>
      </c>
      <c r="F223" s="385" t="s">
        <v>1326</v>
      </c>
      <c r="G223" s="402" t="s">
        <v>1292</v>
      </c>
      <c r="H223" s="406" t="s">
        <v>1325</v>
      </c>
      <c r="I223" s="404">
        <v>2992500</v>
      </c>
      <c r="J223" s="397">
        <v>35910000</v>
      </c>
      <c r="K223" s="389">
        <f t="shared" si="25"/>
        <v>37346400</v>
      </c>
      <c r="L223" s="389">
        <f t="shared" si="27"/>
        <v>38840256</v>
      </c>
      <c r="M223" s="389">
        <f t="shared" si="28"/>
        <v>40393866.240000002</v>
      </c>
      <c r="N223" s="389">
        <f t="shared" si="28"/>
        <v>42009620.889600001</v>
      </c>
      <c r="O223" s="389">
        <f t="shared" si="28"/>
        <v>43690005.725184001</v>
      </c>
      <c r="P223" s="389">
        <f t="shared" si="28"/>
        <v>45437605.954191364</v>
      </c>
      <c r="Q223" s="389">
        <f t="shared" si="28"/>
        <v>47255110.192359015</v>
      </c>
      <c r="R223" s="389">
        <f t="shared" si="28"/>
        <v>49145314.600053377</v>
      </c>
      <c r="S223" s="389">
        <f t="shared" si="28"/>
        <v>51111127.184055515</v>
      </c>
      <c r="T223" s="692">
        <f t="shared" si="28"/>
        <v>53155572.271417737</v>
      </c>
      <c r="U223" s="372"/>
      <c r="V223" s="372"/>
      <c r="W223" s="372"/>
      <c r="X223" s="372"/>
      <c r="Y223" s="372"/>
    </row>
    <row r="224" spans="1:25" ht="64">
      <c r="A224" s="390">
        <v>215</v>
      </c>
      <c r="B224" s="391">
        <v>217</v>
      </c>
      <c r="C224" s="382" t="s">
        <v>321</v>
      </c>
      <c r="D224" s="383" t="s">
        <v>922</v>
      </c>
      <c r="E224" s="405" t="s">
        <v>923</v>
      </c>
      <c r="F224" s="400" t="s">
        <v>1327</v>
      </c>
      <c r="G224" s="406" t="s">
        <v>1328</v>
      </c>
      <c r="H224" s="394" t="s">
        <v>1329</v>
      </c>
      <c r="I224" s="412">
        <v>4882500</v>
      </c>
      <c r="J224" s="397">
        <v>58590000</v>
      </c>
      <c r="K224" s="389">
        <f t="shared" si="25"/>
        <v>60933600</v>
      </c>
      <c r="L224" s="389">
        <f t="shared" si="27"/>
        <v>63370944</v>
      </c>
      <c r="M224" s="389">
        <f t="shared" si="28"/>
        <v>65905781.759999998</v>
      </c>
      <c r="N224" s="389">
        <f t="shared" si="28"/>
        <v>68542013.030399993</v>
      </c>
      <c r="O224" s="389">
        <f t="shared" si="28"/>
        <v>71283693.551615998</v>
      </c>
      <c r="P224" s="389">
        <f t="shared" si="28"/>
        <v>74135041.293680638</v>
      </c>
      <c r="Q224" s="389">
        <f t="shared" si="28"/>
        <v>77100442.945427865</v>
      </c>
      <c r="R224" s="389">
        <f t="shared" si="28"/>
        <v>80184460.663244978</v>
      </c>
      <c r="S224" s="389">
        <f t="shared" si="28"/>
        <v>83391839.089774773</v>
      </c>
      <c r="T224" s="692">
        <f t="shared" si="28"/>
        <v>86727512.653365761</v>
      </c>
      <c r="U224" s="372"/>
      <c r="V224" s="372"/>
      <c r="W224" s="372"/>
      <c r="X224" s="372"/>
      <c r="Y224" s="372"/>
    </row>
    <row r="225" spans="1:25" ht="80">
      <c r="A225" s="390">
        <v>216</v>
      </c>
      <c r="B225" s="391">
        <v>218</v>
      </c>
      <c r="C225" s="382" t="s">
        <v>321</v>
      </c>
      <c r="D225" s="383" t="s">
        <v>922</v>
      </c>
      <c r="E225" s="405" t="s">
        <v>923</v>
      </c>
      <c r="F225" s="400" t="s">
        <v>1330</v>
      </c>
      <c r="G225" s="406" t="s">
        <v>1331</v>
      </c>
      <c r="H225" s="394" t="s">
        <v>1332</v>
      </c>
      <c r="I225" s="412" t="s">
        <v>1333</v>
      </c>
      <c r="J225" s="397">
        <v>288000000</v>
      </c>
      <c r="K225" s="389">
        <f t="shared" si="25"/>
        <v>299520000</v>
      </c>
      <c r="L225" s="389">
        <f t="shared" si="27"/>
        <v>311500800</v>
      </c>
      <c r="M225" s="389">
        <f t="shared" si="28"/>
        <v>323960832</v>
      </c>
      <c r="N225" s="389">
        <f t="shared" si="28"/>
        <v>336919265.27999997</v>
      </c>
      <c r="O225" s="389">
        <f t="shared" si="28"/>
        <v>350396035.89119995</v>
      </c>
      <c r="P225" s="389">
        <f t="shared" si="28"/>
        <v>364411877.32684797</v>
      </c>
      <c r="Q225" s="389">
        <f t="shared" si="28"/>
        <v>378988352.41992188</v>
      </c>
      <c r="R225" s="389">
        <f t="shared" si="28"/>
        <v>394147886.51671875</v>
      </c>
      <c r="S225" s="389">
        <f t="shared" si="28"/>
        <v>409913801.97738749</v>
      </c>
      <c r="T225" s="692">
        <f t="shared" si="28"/>
        <v>426310354.05648297</v>
      </c>
      <c r="U225" s="372"/>
      <c r="V225" s="372"/>
      <c r="W225" s="372"/>
      <c r="X225" s="372"/>
      <c r="Y225" s="372"/>
    </row>
    <row r="226" spans="1:25" ht="64">
      <c r="A226" s="390">
        <v>217</v>
      </c>
      <c r="B226" s="391">
        <v>219</v>
      </c>
      <c r="C226" s="382" t="s">
        <v>321</v>
      </c>
      <c r="D226" s="383" t="s">
        <v>922</v>
      </c>
      <c r="E226" s="405" t="s">
        <v>923</v>
      </c>
      <c r="F226" s="400" t="s">
        <v>1334</v>
      </c>
      <c r="G226" s="406" t="s">
        <v>1328</v>
      </c>
      <c r="H226" s="394" t="s">
        <v>1329</v>
      </c>
      <c r="I226" s="412">
        <v>4882500</v>
      </c>
      <c r="J226" s="397">
        <v>58590000</v>
      </c>
      <c r="K226" s="389">
        <f t="shared" si="25"/>
        <v>60933600</v>
      </c>
      <c r="L226" s="389">
        <f t="shared" si="27"/>
        <v>63370944</v>
      </c>
      <c r="M226" s="389">
        <f t="shared" si="28"/>
        <v>65905781.759999998</v>
      </c>
      <c r="N226" s="389">
        <f t="shared" si="28"/>
        <v>68542013.030399993</v>
      </c>
      <c r="O226" s="389">
        <f t="shared" si="28"/>
        <v>71283693.551615998</v>
      </c>
      <c r="P226" s="389">
        <f t="shared" si="28"/>
        <v>74135041.293680638</v>
      </c>
      <c r="Q226" s="389">
        <f t="shared" si="28"/>
        <v>77100442.945427865</v>
      </c>
      <c r="R226" s="389">
        <f t="shared" si="28"/>
        <v>80184460.663244978</v>
      </c>
      <c r="S226" s="389">
        <f t="shared" si="28"/>
        <v>83391839.089774773</v>
      </c>
      <c r="T226" s="692">
        <f t="shared" si="28"/>
        <v>86727512.653365761</v>
      </c>
      <c r="U226" s="372"/>
      <c r="V226" s="372"/>
      <c r="W226" s="372"/>
      <c r="X226" s="372"/>
      <c r="Y226" s="372"/>
    </row>
    <row r="227" spans="1:25" ht="64">
      <c r="A227" s="390">
        <v>218</v>
      </c>
      <c r="B227" s="391">
        <v>220</v>
      </c>
      <c r="C227" s="382" t="s">
        <v>321</v>
      </c>
      <c r="D227" s="383" t="s">
        <v>922</v>
      </c>
      <c r="E227" s="405" t="s">
        <v>923</v>
      </c>
      <c r="F227" s="400" t="s">
        <v>1335</v>
      </c>
      <c r="G227" s="406" t="s">
        <v>1328</v>
      </c>
      <c r="H227" s="394" t="s">
        <v>1329</v>
      </c>
      <c r="I227" s="412">
        <v>4882500</v>
      </c>
      <c r="J227" s="397">
        <v>58590000</v>
      </c>
      <c r="K227" s="389">
        <f t="shared" si="25"/>
        <v>60933600</v>
      </c>
      <c r="L227" s="389">
        <f t="shared" si="27"/>
        <v>63370944</v>
      </c>
      <c r="M227" s="389">
        <f t="shared" si="28"/>
        <v>65905781.759999998</v>
      </c>
      <c r="N227" s="389">
        <f t="shared" si="28"/>
        <v>68542013.030399993</v>
      </c>
      <c r="O227" s="389">
        <f t="shared" si="28"/>
        <v>71283693.551615998</v>
      </c>
      <c r="P227" s="389">
        <f t="shared" si="28"/>
        <v>74135041.293680638</v>
      </c>
      <c r="Q227" s="389">
        <f t="shared" si="28"/>
        <v>77100442.945427865</v>
      </c>
      <c r="R227" s="389">
        <f t="shared" si="28"/>
        <v>80184460.663244978</v>
      </c>
      <c r="S227" s="389">
        <f t="shared" si="28"/>
        <v>83391839.089774773</v>
      </c>
      <c r="T227" s="692">
        <f t="shared" si="28"/>
        <v>86727512.653365761</v>
      </c>
      <c r="U227" s="372"/>
      <c r="V227" s="372"/>
      <c r="W227" s="372"/>
      <c r="X227" s="372"/>
      <c r="Y227" s="372"/>
    </row>
    <row r="228" spans="1:25" ht="64">
      <c r="A228" s="390">
        <v>219</v>
      </c>
      <c r="B228" s="391">
        <v>221</v>
      </c>
      <c r="C228" s="382" t="s">
        <v>321</v>
      </c>
      <c r="D228" s="383" t="s">
        <v>922</v>
      </c>
      <c r="E228" s="405" t="s">
        <v>923</v>
      </c>
      <c r="F228" s="400" t="s">
        <v>1336</v>
      </c>
      <c r="G228" s="406" t="s">
        <v>1328</v>
      </c>
      <c r="H228" s="394" t="s">
        <v>1329</v>
      </c>
      <c r="I228" s="412">
        <v>4882500</v>
      </c>
      <c r="J228" s="397">
        <v>58590000</v>
      </c>
      <c r="K228" s="389">
        <f t="shared" si="25"/>
        <v>60933600</v>
      </c>
      <c r="L228" s="389">
        <f t="shared" si="27"/>
        <v>63370944</v>
      </c>
      <c r="M228" s="389">
        <f t="shared" si="28"/>
        <v>65905781.759999998</v>
      </c>
      <c r="N228" s="389">
        <f t="shared" si="28"/>
        <v>68542013.030399993</v>
      </c>
      <c r="O228" s="389">
        <f t="shared" si="28"/>
        <v>71283693.551615998</v>
      </c>
      <c r="P228" s="389">
        <f t="shared" si="28"/>
        <v>74135041.293680638</v>
      </c>
      <c r="Q228" s="389">
        <f t="shared" si="28"/>
        <v>77100442.945427865</v>
      </c>
      <c r="R228" s="389">
        <f t="shared" si="28"/>
        <v>80184460.663244978</v>
      </c>
      <c r="S228" s="389">
        <f t="shared" si="28"/>
        <v>83391839.089774773</v>
      </c>
      <c r="T228" s="692">
        <f t="shared" si="28"/>
        <v>86727512.653365761</v>
      </c>
      <c r="U228" s="372"/>
      <c r="V228" s="372"/>
      <c r="W228" s="372"/>
      <c r="X228" s="372"/>
      <c r="Y228" s="372"/>
    </row>
    <row r="229" spans="1:25" ht="64">
      <c r="A229" s="390">
        <v>220</v>
      </c>
      <c r="B229" s="391">
        <v>222</v>
      </c>
      <c r="C229" s="382" t="s">
        <v>321</v>
      </c>
      <c r="D229" s="383" t="s">
        <v>922</v>
      </c>
      <c r="E229" s="405" t="s">
        <v>923</v>
      </c>
      <c r="F229" s="400" t="s">
        <v>1337</v>
      </c>
      <c r="G229" s="406" t="s">
        <v>1328</v>
      </c>
      <c r="H229" s="394" t="s">
        <v>1329</v>
      </c>
      <c r="I229" s="412">
        <v>4882500</v>
      </c>
      <c r="J229" s="397">
        <v>58590000</v>
      </c>
      <c r="K229" s="389">
        <f t="shared" si="25"/>
        <v>60933600</v>
      </c>
      <c r="L229" s="389">
        <f t="shared" si="27"/>
        <v>63370944</v>
      </c>
      <c r="M229" s="389">
        <f t="shared" si="28"/>
        <v>65905781.759999998</v>
      </c>
      <c r="N229" s="389">
        <f t="shared" si="28"/>
        <v>68542013.030399993</v>
      </c>
      <c r="O229" s="389">
        <f t="shared" si="28"/>
        <v>71283693.551615998</v>
      </c>
      <c r="P229" s="389">
        <f t="shared" si="28"/>
        <v>74135041.293680638</v>
      </c>
      <c r="Q229" s="389">
        <f t="shared" si="28"/>
        <v>77100442.945427865</v>
      </c>
      <c r="R229" s="389">
        <f t="shared" si="28"/>
        <v>80184460.663244978</v>
      </c>
      <c r="S229" s="389">
        <f t="shared" si="28"/>
        <v>83391839.089774773</v>
      </c>
      <c r="T229" s="692">
        <f t="shared" si="28"/>
        <v>86727512.653365761</v>
      </c>
      <c r="U229" s="372"/>
      <c r="V229" s="372"/>
      <c r="W229" s="372"/>
      <c r="X229" s="372"/>
      <c r="Y229" s="372"/>
    </row>
    <row r="230" spans="1:25" ht="64">
      <c r="A230" s="390">
        <v>221</v>
      </c>
      <c r="B230" s="391">
        <v>223</v>
      </c>
      <c r="C230" s="382" t="s">
        <v>321</v>
      </c>
      <c r="D230" s="383" t="s">
        <v>922</v>
      </c>
      <c r="E230" s="405" t="s">
        <v>923</v>
      </c>
      <c r="F230" s="400" t="s">
        <v>1338</v>
      </c>
      <c r="G230" s="406" t="s">
        <v>1328</v>
      </c>
      <c r="H230" s="394" t="s">
        <v>1329</v>
      </c>
      <c r="I230" s="412">
        <v>4882500</v>
      </c>
      <c r="J230" s="397">
        <v>58590000</v>
      </c>
      <c r="K230" s="389">
        <f t="shared" si="25"/>
        <v>60933600</v>
      </c>
      <c r="L230" s="389">
        <f t="shared" si="27"/>
        <v>63370944</v>
      </c>
      <c r="M230" s="389">
        <f t="shared" si="28"/>
        <v>65905781.759999998</v>
      </c>
      <c r="N230" s="389">
        <f t="shared" si="28"/>
        <v>68542013.030399993</v>
      </c>
      <c r="O230" s="389">
        <f t="shared" si="28"/>
        <v>71283693.551615998</v>
      </c>
      <c r="P230" s="389">
        <f t="shared" si="28"/>
        <v>74135041.293680638</v>
      </c>
      <c r="Q230" s="389">
        <f t="shared" si="28"/>
        <v>77100442.945427865</v>
      </c>
      <c r="R230" s="389">
        <f t="shared" si="28"/>
        <v>80184460.663244978</v>
      </c>
      <c r="S230" s="389">
        <f t="shared" si="28"/>
        <v>83391839.089774773</v>
      </c>
      <c r="T230" s="692">
        <f t="shared" si="28"/>
        <v>86727512.653365761</v>
      </c>
      <c r="U230" s="372"/>
      <c r="V230" s="372"/>
      <c r="W230" s="372"/>
      <c r="X230" s="372"/>
      <c r="Y230" s="372"/>
    </row>
    <row r="231" spans="1:25" ht="64">
      <c r="A231" s="390">
        <v>222</v>
      </c>
      <c r="B231" s="391">
        <v>224</v>
      </c>
      <c r="C231" s="382" t="s">
        <v>321</v>
      </c>
      <c r="D231" s="383" t="s">
        <v>922</v>
      </c>
      <c r="E231" s="405" t="s">
        <v>923</v>
      </c>
      <c r="F231" s="400" t="s">
        <v>1339</v>
      </c>
      <c r="G231" s="406" t="s">
        <v>1328</v>
      </c>
      <c r="H231" s="394" t="s">
        <v>1329</v>
      </c>
      <c r="I231" s="412">
        <v>4882500</v>
      </c>
      <c r="J231" s="397">
        <v>58590000</v>
      </c>
      <c r="K231" s="389">
        <f t="shared" si="25"/>
        <v>60933600</v>
      </c>
      <c r="L231" s="389">
        <f t="shared" si="27"/>
        <v>63370944</v>
      </c>
      <c r="M231" s="389">
        <f t="shared" si="28"/>
        <v>65905781.759999998</v>
      </c>
      <c r="N231" s="389">
        <f t="shared" si="28"/>
        <v>68542013.030399993</v>
      </c>
      <c r="O231" s="389">
        <f t="shared" si="28"/>
        <v>71283693.551615998</v>
      </c>
      <c r="P231" s="389">
        <f t="shared" si="28"/>
        <v>74135041.293680638</v>
      </c>
      <c r="Q231" s="389">
        <f t="shared" si="28"/>
        <v>77100442.945427865</v>
      </c>
      <c r="R231" s="389">
        <f t="shared" si="28"/>
        <v>80184460.663244978</v>
      </c>
      <c r="S231" s="389">
        <f t="shared" si="28"/>
        <v>83391839.089774773</v>
      </c>
      <c r="T231" s="692">
        <f t="shared" si="28"/>
        <v>86727512.653365761</v>
      </c>
      <c r="U231" s="372"/>
      <c r="V231" s="372"/>
      <c r="W231" s="372"/>
      <c r="X231" s="372"/>
      <c r="Y231" s="372"/>
    </row>
    <row r="232" spans="1:25" ht="64">
      <c r="A232" s="390">
        <v>223</v>
      </c>
      <c r="B232" s="391">
        <v>225</v>
      </c>
      <c r="C232" s="382" t="s">
        <v>321</v>
      </c>
      <c r="D232" s="383" t="s">
        <v>922</v>
      </c>
      <c r="E232" s="405" t="s">
        <v>923</v>
      </c>
      <c r="F232" s="400" t="s">
        <v>1340</v>
      </c>
      <c r="G232" s="406" t="s">
        <v>1328</v>
      </c>
      <c r="H232" s="394" t="s">
        <v>1329</v>
      </c>
      <c r="I232" s="412">
        <v>4882500</v>
      </c>
      <c r="J232" s="397">
        <v>58590000</v>
      </c>
      <c r="K232" s="389">
        <f t="shared" si="25"/>
        <v>60933600</v>
      </c>
      <c r="L232" s="389">
        <f t="shared" si="27"/>
        <v>63370944</v>
      </c>
      <c r="M232" s="389">
        <f t="shared" si="28"/>
        <v>65905781.759999998</v>
      </c>
      <c r="N232" s="389">
        <f t="shared" si="28"/>
        <v>68542013.030399993</v>
      </c>
      <c r="O232" s="389">
        <f t="shared" si="28"/>
        <v>71283693.551615998</v>
      </c>
      <c r="P232" s="389">
        <f t="shared" si="28"/>
        <v>74135041.293680638</v>
      </c>
      <c r="Q232" s="389">
        <f t="shared" si="28"/>
        <v>77100442.945427865</v>
      </c>
      <c r="R232" s="389">
        <f t="shared" si="28"/>
        <v>80184460.663244978</v>
      </c>
      <c r="S232" s="389">
        <f t="shared" si="28"/>
        <v>83391839.089774773</v>
      </c>
      <c r="T232" s="692">
        <f t="shared" si="28"/>
        <v>86727512.653365761</v>
      </c>
      <c r="U232" s="372"/>
      <c r="V232" s="372"/>
      <c r="W232" s="372"/>
      <c r="X232" s="372"/>
      <c r="Y232" s="372"/>
    </row>
    <row r="233" spans="1:25" ht="64">
      <c r="A233" s="390">
        <v>224</v>
      </c>
      <c r="B233" s="391">
        <v>226</v>
      </c>
      <c r="C233" s="382" t="s">
        <v>321</v>
      </c>
      <c r="D233" s="383" t="s">
        <v>922</v>
      </c>
      <c r="E233" s="405" t="s">
        <v>923</v>
      </c>
      <c r="F233" s="400" t="s">
        <v>1341</v>
      </c>
      <c r="G233" s="406" t="s">
        <v>1328</v>
      </c>
      <c r="H233" s="394" t="s">
        <v>1329</v>
      </c>
      <c r="I233" s="412">
        <v>4882500</v>
      </c>
      <c r="J233" s="397">
        <v>58590000</v>
      </c>
      <c r="K233" s="389">
        <f t="shared" si="25"/>
        <v>60933600</v>
      </c>
      <c r="L233" s="389">
        <f t="shared" si="27"/>
        <v>63370944</v>
      </c>
      <c r="M233" s="389">
        <f t="shared" si="28"/>
        <v>65905781.759999998</v>
      </c>
      <c r="N233" s="389">
        <f t="shared" si="28"/>
        <v>68542013.030399993</v>
      </c>
      <c r="O233" s="389">
        <f t="shared" si="28"/>
        <v>71283693.551615998</v>
      </c>
      <c r="P233" s="389">
        <f t="shared" si="28"/>
        <v>74135041.293680638</v>
      </c>
      <c r="Q233" s="389">
        <f t="shared" si="28"/>
        <v>77100442.945427865</v>
      </c>
      <c r="R233" s="389">
        <f t="shared" si="28"/>
        <v>80184460.663244978</v>
      </c>
      <c r="S233" s="389">
        <f t="shared" si="28"/>
        <v>83391839.089774773</v>
      </c>
      <c r="T233" s="692">
        <f t="shared" si="28"/>
        <v>86727512.653365761</v>
      </c>
      <c r="U233" s="372"/>
      <c r="V233" s="372"/>
      <c r="W233" s="372"/>
      <c r="X233" s="372"/>
      <c r="Y233" s="372"/>
    </row>
    <row r="234" spans="1:25" ht="64">
      <c r="A234" s="390">
        <v>225</v>
      </c>
      <c r="B234" s="391">
        <v>227</v>
      </c>
      <c r="C234" s="382" t="s">
        <v>321</v>
      </c>
      <c r="D234" s="383" t="s">
        <v>922</v>
      </c>
      <c r="E234" s="405" t="s">
        <v>923</v>
      </c>
      <c r="F234" s="400" t="s">
        <v>1342</v>
      </c>
      <c r="G234" s="406" t="s">
        <v>1328</v>
      </c>
      <c r="H234" s="394" t="s">
        <v>1329</v>
      </c>
      <c r="I234" s="412">
        <v>4882500</v>
      </c>
      <c r="J234" s="397">
        <v>58590000</v>
      </c>
      <c r="K234" s="389">
        <f t="shared" si="25"/>
        <v>60933600</v>
      </c>
      <c r="L234" s="389">
        <f t="shared" si="27"/>
        <v>63370944</v>
      </c>
      <c r="M234" s="389">
        <f t="shared" si="28"/>
        <v>65905781.759999998</v>
      </c>
      <c r="N234" s="389">
        <f t="shared" si="28"/>
        <v>68542013.030399993</v>
      </c>
      <c r="O234" s="389">
        <f t="shared" si="28"/>
        <v>71283693.551615998</v>
      </c>
      <c r="P234" s="389">
        <f t="shared" si="28"/>
        <v>74135041.293680638</v>
      </c>
      <c r="Q234" s="389">
        <f t="shared" si="28"/>
        <v>77100442.945427865</v>
      </c>
      <c r="R234" s="389">
        <f t="shared" si="28"/>
        <v>80184460.663244978</v>
      </c>
      <c r="S234" s="389">
        <f t="shared" si="28"/>
        <v>83391839.089774773</v>
      </c>
      <c r="T234" s="692">
        <f t="shared" si="28"/>
        <v>86727512.653365761</v>
      </c>
      <c r="U234" s="372"/>
      <c r="V234" s="372"/>
      <c r="W234" s="372"/>
      <c r="X234" s="372"/>
      <c r="Y234" s="372"/>
    </row>
    <row r="235" spans="1:25" ht="64">
      <c r="A235" s="390">
        <v>226</v>
      </c>
      <c r="B235" s="391">
        <v>228</v>
      </c>
      <c r="C235" s="382" t="s">
        <v>321</v>
      </c>
      <c r="D235" s="383" t="s">
        <v>922</v>
      </c>
      <c r="E235" s="405" t="s">
        <v>923</v>
      </c>
      <c r="F235" s="400" t="s">
        <v>1343</v>
      </c>
      <c r="G235" s="406" t="s">
        <v>1328</v>
      </c>
      <c r="H235" s="394" t="s">
        <v>1329</v>
      </c>
      <c r="I235" s="412">
        <v>4882500</v>
      </c>
      <c r="J235" s="397">
        <v>58590000</v>
      </c>
      <c r="K235" s="389">
        <f t="shared" si="25"/>
        <v>60933600</v>
      </c>
      <c r="L235" s="389">
        <f t="shared" si="27"/>
        <v>63370944</v>
      </c>
      <c r="M235" s="389">
        <f t="shared" ref="M235:T250" si="29">(L235*$L$8)+L235</f>
        <v>65905781.759999998</v>
      </c>
      <c r="N235" s="389">
        <f t="shared" si="29"/>
        <v>68542013.030399993</v>
      </c>
      <c r="O235" s="389">
        <f t="shared" si="29"/>
        <v>71283693.551615998</v>
      </c>
      <c r="P235" s="389">
        <f t="shared" si="29"/>
        <v>74135041.293680638</v>
      </c>
      <c r="Q235" s="389">
        <f t="shared" si="29"/>
        <v>77100442.945427865</v>
      </c>
      <c r="R235" s="389">
        <f t="shared" si="29"/>
        <v>80184460.663244978</v>
      </c>
      <c r="S235" s="389">
        <f t="shared" si="29"/>
        <v>83391839.089774773</v>
      </c>
      <c r="T235" s="692">
        <f t="shared" si="29"/>
        <v>86727512.653365761</v>
      </c>
      <c r="U235" s="372"/>
      <c r="V235" s="372"/>
      <c r="W235" s="372"/>
      <c r="X235" s="372"/>
      <c r="Y235" s="372"/>
    </row>
    <row r="236" spans="1:25" ht="64">
      <c r="A236" s="390">
        <v>227</v>
      </c>
      <c r="B236" s="391">
        <v>229</v>
      </c>
      <c r="C236" s="382" t="s">
        <v>321</v>
      </c>
      <c r="D236" s="383" t="s">
        <v>922</v>
      </c>
      <c r="E236" s="405" t="s">
        <v>923</v>
      </c>
      <c r="F236" s="400" t="s">
        <v>1344</v>
      </c>
      <c r="G236" s="406" t="s">
        <v>1328</v>
      </c>
      <c r="H236" s="394" t="s">
        <v>1329</v>
      </c>
      <c r="I236" s="412">
        <v>4882500</v>
      </c>
      <c r="J236" s="397">
        <v>58590000</v>
      </c>
      <c r="K236" s="389">
        <f t="shared" si="25"/>
        <v>60933600</v>
      </c>
      <c r="L236" s="389">
        <f t="shared" si="27"/>
        <v>63370944</v>
      </c>
      <c r="M236" s="389">
        <f t="shared" si="29"/>
        <v>65905781.759999998</v>
      </c>
      <c r="N236" s="389">
        <f t="shared" si="29"/>
        <v>68542013.030399993</v>
      </c>
      <c r="O236" s="389">
        <f t="shared" si="29"/>
        <v>71283693.551615998</v>
      </c>
      <c r="P236" s="389">
        <f t="shared" si="29"/>
        <v>74135041.293680638</v>
      </c>
      <c r="Q236" s="389">
        <f t="shared" si="29"/>
        <v>77100442.945427865</v>
      </c>
      <c r="R236" s="389">
        <f t="shared" si="29"/>
        <v>80184460.663244978</v>
      </c>
      <c r="S236" s="389">
        <f t="shared" si="29"/>
        <v>83391839.089774773</v>
      </c>
      <c r="T236" s="692">
        <f t="shared" si="29"/>
        <v>86727512.653365761</v>
      </c>
      <c r="U236" s="372"/>
      <c r="V236" s="372"/>
      <c r="W236" s="372"/>
      <c r="X236" s="372"/>
      <c r="Y236" s="372"/>
    </row>
    <row r="237" spans="1:25" ht="64">
      <c r="A237" s="390">
        <v>228</v>
      </c>
      <c r="B237" s="391">
        <v>230</v>
      </c>
      <c r="C237" s="382" t="s">
        <v>321</v>
      </c>
      <c r="D237" s="383" t="s">
        <v>922</v>
      </c>
      <c r="E237" s="405" t="s">
        <v>923</v>
      </c>
      <c r="F237" s="400" t="s">
        <v>1345</v>
      </c>
      <c r="G237" s="406" t="s">
        <v>1328</v>
      </c>
      <c r="H237" s="394" t="s">
        <v>1329</v>
      </c>
      <c r="I237" s="412">
        <v>4882500</v>
      </c>
      <c r="J237" s="397">
        <v>58590000</v>
      </c>
      <c r="K237" s="389">
        <f t="shared" si="25"/>
        <v>60933600</v>
      </c>
      <c r="L237" s="389">
        <f t="shared" si="27"/>
        <v>63370944</v>
      </c>
      <c r="M237" s="389">
        <f t="shared" si="29"/>
        <v>65905781.759999998</v>
      </c>
      <c r="N237" s="389">
        <f t="shared" si="29"/>
        <v>68542013.030399993</v>
      </c>
      <c r="O237" s="389">
        <f t="shared" si="29"/>
        <v>71283693.551615998</v>
      </c>
      <c r="P237" s="389">
        <f t="shared" si="29"/>
        <v>74135041.293680638</v>
      </c>
      <c r="Q237" s="389">
        <f t="shared" si="29"/>
        <v>77100442.945427865</v>
      </c>
      <c r="R237" s="389">
        <f t="shared" si="29"/>
        <v>80184460.663244978</v>
      </c>
      <c r="S237" s="389">
        <f t="shared" si="29"/>
        <v>83391839.089774773</v>
      </c>
      <c r="T237" s="692">
        <f t="shared" si="29"/>
        <v>86727512.653365761</v>
      </c>
      <c r="U237" s="372"/>
      <c r="V237" s="372"/>
      <c r="W237" s="372"/>
      <c r="X237" s="372"/>
      <c r="Y237" s="372"/>
    </row>
    <row r="238" spans="1:25" ht="64">
      <c r="A238" s="390">
        <v>229</v>
      </c>
      <c r="B238" s="391">
        <v>231</v>
      </c>
      <c r="C238" s="382" t="s">
        <v>321</v>
      </c>
      <c r="D238" s="383" t="s">
        <v>922</v>
      </c>
      <c r="E238" s="405" t="s">
        <v>923</v>
      </c>
      <c r="F238" s="400" t="s">
        <v>1346</v>
      </c>
      <c r="G238" s="406" t="s">
        <v>1328</v>
      </c>
      <c r="H238" s="394" t="s">
        <v>1329</v>
      </c>
      <c r="I238" s="412">
        <v>4882500</v>
      </c>
      <c r="J238" s="397">
        <v>58590000</v>
      </c>
      <c r="K238" s="389">
        <f t="shared" si="25"/>
        <v>60933600</v>
      </c>
      <c r="L238" s="389">
        <f t="shared" si="27"/>
        <v>63370944</v>
      </c>
      <c r="M238" s="389">
        <f t="shared" si="29"/>
        <v>65905781.759999998</v>
      </c>
      <c r="N238" s="389">
        <f t="shared" si="29"/>
        <v>68542013.030399993</v>
      </c>
      <c r="O238" s="389">
        <f t="shared" si="29"/>
        <v>71283693.551615998</v>
      </c>
      <c r="P238" s="389">
        <f t="shared" si="29"/>
        <v>74135041.293680638</v>
      </c>
      <c r="Q238" s="389">
        <f t="shared" si="29"/>
        <v>77100442.945427865</v>
      </c>
      <c r="R238" s="389">
        <f t="shared" si="29"/>
        <v>80184460.663244978</v>
      </c>
      <c r="S238" s="389">
        <f t="shared" si="29"/>
        <v>83391839.089774773</v>
      </c>
      <c r="T238" s="692">
        <f t="shared" si="29"/>
        <v>86727512.653365761</v>
      </c>
      <c r="U238" s="372"/>
      <c r="V238" s="372"/>
      <c r="W238" s="372"/>
      <c r="X238" s="372"/>
      <c r="Y238" s="372"/>
    </row>
    <row r="239" spans="1:25" ht="64">
      <c r="A239" s="390">
        <v>230</v>
      </c>
      <c r="B239" s="391">
        <v>232</v>
      </c>
      <c r="C239" s="382" t="s">
        <v>321</v>
      </c>
      <c r="D239" s="383" t="s">
        <v>922</v>
      </c>
      <c r="E239" s="405" t="s">
        <v>923</v>
      </c>
      <c r="F239" s="400" t="s">
        <v>1347</v>
      </c>
      <c r="G239" s="406" t="s">
        <v>1328</v>
      </c>
      <c r="H239" s="394" t="s">
        <v>1329</v>
      </c>
      <c r="I239" s="412">
        <v>4882500</v>
      </c>
      <c r="J239" s="397">
        <v>58590000</v>
      </c>
      <c r="K239" s="389">
        <f t="shared" si="25"/>
        <v>60933600</v>
      </c>
      <c r="L239" s="389">
        <f t="shared" si="27"/>
        <v>63370944</v>
      </c>
      <c r="M239" s="389">
        <f t="shared" si="29"/>
        <v>65905781.759999998</v>
      </c>
      <c r="N239" s="389">
        <f t="shared" si="29"/>
        <v>68542013.030399993</v>
      </c>
      <c r="O239" s="389">
        <f t="shared" si="29"/>
        <v>71283693.551615998</v>
      </c>
      <c r="P239" s="389">
        <f t="shared" si="29"/>
        <v>74135041.293680638</v>
      </c>
      <c r="Q239" s="389">
        <f t="shared" si="29"/>
        <v>77100442.945427865</v>
      </c>
      <c r="R239" s="389">
        <f t="shared" si="29"/>
        <v>80184460.663244978</v>
      </c>
      <c r="S239" s="389">
        <f t="shared" si="29"/>
        <v>83391839.089774773</v>
      </c>
      <c r="T239" s="692">
        <f t="shared" si="29"/>
        <v>86727512.653365761</v>
      </c>
      <c r="U239" s="372"/>
      <c r="V239" s="372"/>
      <c r="W239" s="372"/>
      <c r="X239" s="372"/>
      <c r="Y239" s="372"/>
    </row>
    <row r="240" spans="1:25" ht="64">
      <c r="A240" s="390">
        <v>231</v>
      </c>
      <c r="B240" s="391">
        <v>233</v>
      </c>
      <c r="C240" s="382" t="s">
        <v>321</v>
      </c>
      <c r="D240" s="383" t="s">
        <v>922</v>
      </c>
      <c r="E240" s="405" t="s">
        <v>923</v>
      </c>
      <c r="F240" s="400" t="s">
        <v>1348</v>
      </c>
      <c r="G240" s="406" t="s">
        <v>1328</v>
      </c>
      <c r="H240" s="394" t="s">
        <v>1329</v>
      </c>
      <c r="I240" s="412">
        <v>4882500</v>
      </c>
      <c r="J240" s="397">
        <v>58590000</v>
      </c>
      <c r="K240" s="389">
        <f t="shared" si="25"/>
        <v>60933600</v>
      </c>
      <c r="L240" s="389">
        <f t="shared" si="27"/>
        <v>63370944</v>
      </c>
      <c r="M240" s="389">
        <f t="shared" si="29"/>
        <v>65905781.759999998</v>
      </c>
      <c r="N240" s="389">
        <f t="shared" si="29"/>
        <v>68542013.030399993</v>
      </c>
      <c r="O240" s="389">
        <f t="shared" si="29"/>
        <v>71283693.551615998</v>
      </c>
      <c r="P240" s="389">
        <f t="shared" si="29"/>
        <v>74135041.293680638</v>
      </c>
      <c r="Q240" s="389">
        <f t="shared" si="29"/>
        <v>77100442.945427865</v>
      </c>
      <c r="R240" s="389">
        <f t="shared" si="29"/>
        <v>80184460.663244978</v>
      </c>
      <c r="S240" s="389">
        <f t="shared" si="29"/>
        <v>83391839.089774773</v>
      </c>
      <c r="T240" s="692">
        <f t="shared" si="29"/>
        <v>86727512.653365761</v>
      </c>
      <c r="U240" s="372"/>
      <c r="V240" s="372"/>
      <c r="W240" s="372"/>
      <c r="X240" s="372"/>
      <c r="Y240" s="372"/>
    </row>
    <row r="241" spans="1:25" ht="64">
      <c r="A241" s="390">
        <v>232</v>
      </c>
      <c r="B241" s="391">
        <v>234</v>
      </c>
      <c r="C241" s="382" t="s">
        <v>321</v>
      </c>
      <c r="D241" s="383" t="s">
        <v>922</v>
      </c>
      <c r="E241" s="405" t="s">
        <v>923</v>
      </c>
      <c r="F241" s="400" t="s">
        <v>1349</v>
      </c>
      <c r="G241" s="406" t="s">
        <v>1328</v>
      </c>
      <c r="H241" s="394" t="s">
        <v>1329</v>
      </c>
      <c r="I241" s="412">
        <v>4882500</v>
      </c>
      <c r="J241" s="397">
        <v>58590000</v>
      </c>
      <c r="K241" s="389">
        <f t="shared" si="25"/>
        <v>60933600</v>
      </c>
      <c r="L241" s="389">
        <f t="shared" si="27"/>
        <v>63370944</v>
      </c>
      <c r="M241" s="389">
        <f t="shared" si="29"/>
        <v>65905781.759999998</v>
      </c>
      <c r="N241" s="389">
        <f t="shared" si="29"/>
        <v>68542013.030399993</v>
      </c>
      <c r="O241" s="389">
        <f t="shared" si="29"/>
        <v>71283693.551615998</v>
      </c>
      <c r="P241" s="389">
        <f t="shared" si="29"/>
        <v>74135041.293680638</v>
      </c>
      <c r="Q241" s="389">
        <f t="shared" si="29"/>
        <v>77100442.945427865</v>
      </c>
      <c r="R241" s="389">
        <f t="shared" si="29"/>
        <v>80184460.663244978</v>
      </c>
      <c r="S241" s="389">
        <f t="shared" si="29"/>
        <v>83391839.089774773</v>
      </c>
      <c r="T241" s="692">
        <f t="shared" si="29"/>
        <v>86727512.653365761</v>
      </c>
      <c r="U241" s="372"/>
      <c r="V241" s="372"/>
      <c r="W241" s="372"/>
      <c r="X241" s="372"/>
      <c r="Y241" s="372"/>
    </row>
    <row r="242" spans="1:25" ht="64">
      <c r="A242" s="390">
        <v>233</v>
      </c>
      <c r="B242" s="391">
        <v>235</v>
      </c>
      <c r="C242" s="382" t="s">
        <v>321</v>
      </c>
      <c r="D242" s="383" t="s">
        <v>922</v>
      </c>
      <c r="E242" s="405" t="s">
        <v>923</v>
      </c>
      <c r="F242" s="400" t="s">
        <v>1350</v>
      </c>
      <c r="G242" s="406" t="s">
        <v>1328</v>
      </c>
      <c r="H242" s="394" t="s">
        <v>1329</v>
      </c>
      <c r="I242" s="412">
        <v>4882500</v>
      </c>
      <c r="J242" s="397">
        <v>58590000</v>
      </c>
      <c r="K242" s="389">
        <f t="shared" si="25"/>
        <v>60933600</v>
      </c>
      <c r="L242" s="389">
        <f t="shared" si="27"/>
        <v>63370944</v>
      </c>
      <c r="M242" s="389">
        <f t="shared" si="29"/>
        <v>65905781.759999998</v>
      </c>
      <c r="N242" s="389">
        <f t="shared" si="29"/>
        <v>68542013.030399993</v>
      </c>
      <c r="O242" s="389">
        <f t="shared" si="29"/>
        <v>71283693.551615998</v>
      </c>
      <c r="P242" s="389">
        <f t="shared" si="29"/>
        <v>74135041.293680638</v>
      </c>
      <c r="Q242" s="389">
        <f t="shared" si="29"/>
        <v>77100442.945427865</v>
      </c>
      <c r="R242" s="389">
        <f t="shared" si="29"/>
        <v>80184460.663244978</v>
      </c>
      <c r="S242" s="389">
        <f t="shared" si="29"/>
        <v>83391839.089774773</v>
      </c>
      <c r="T242" s="692">
        <f t="shared" si="29"/>
        <v>86727512.653365761</v>
      </c>
      <c r="U242" s="372"/>
      <c r="V242" s="372"/>
      <c r="W242" s="372"/>
      <c r="X242" s="372"/>
      <c r="Y242" s="372"/>
    </row>
    <row r="243" spans="1:25" ht="64">
      <c r="A243" s="390">
        <v>234</v>
      </c>
      <c r="B243" s="391">
        <v>236</v>
      </c>
      <c r="C243" s="382" t="s">
        <v>321</v>
      </c>
      <c r="D243" s="383" t="s">
        <v>922</v>
      </c>
      <c r="E243" s="405" t="s">
        <v>923</v>
      </c>
      <c r="F243" s="400" t="s">
        <v>1351</v>
      </c>
      <c r="G243" s="406" t="s">
        <v>1328</v>
      </c>
      <c r="H243" s="394" t="s">
        <v>1329</v>
      </c>
      <c r="I243" s="412">
        <v>4882500</v>
      </c>
      <c r="J243" s="397">
        <v>58590000</v>
      </c>
      <c r="K243" s="389">
        <f t="shared" si="25"/>
        <v>60933600</v>
      </c>
      <c r="L243" s="389">
        <f t="shared" si="27"/>
        <v>63370944</v>
      </c>
      <c r="M243" s="389">
        <f t="shared" si="29"/>
        <v>65905781.759999998</v>
      </c>
      <c r="N243" s="389">
        <f t="shared" si="29"/>
        <v>68542013.030399993</v>
      </c>
      <c r="O243" s="389">
        <f t="shared" si="29"/>
        <v>71283693.551615998</v>
      </c>
      <c r="P243" s="389">
        <f t="shared" si="29"/>
        <v>74135041.293680638</v>
      </c>
      <c r="Q243" s="389">
        <f t="shared" si="29"/>
        <v>77100442.945427865</v>
      </c>
      <c r="R243" s="389">
        <f t="shared" si="29"/>
        <v>80184460.663244978</v>
      </c>
      <c r="S243" s="389">
        <f t="shared" si="29"/>
        <v>83391839.089774773</v>
      </c>
      <c r="T243" s="692">
        <f t="shared" si="29"/>
        <v>86727512.653365761</v>
      </c>
      <c r="U243" s="372"/>
      <c r="V243" s="372"/>
      <c r="W243" s="372"/>
      <c r="X243" s="372"/>
      <c r="Y243" s="372"/>
    </row>
    <row r="244" spans="1:25" ht="64">
      <c r="A244" s="390">
        <v>235</v>
      </c>
      <c r="B244" s="391">
        <v>237</v>
      </c>
      <c r="C244" s="382" t="s">
        <v>321</v>
      </c>
      <c r="D244" s="383" t="s">
        <v>922</v>
      </c>
      <c r="E244" s="405" t="s">
        <v>923</v>
      </c>
      <c r="F244" s="400" t="s">
        <v>1352</v>
      </c>
      <c r="G244" s="406" t="s">
        <v>1328</v>
      </c>
      <c r="H244" s="394" t="s">
        <v>1329</v>
      </c>
      <c r="I244" s="412">
        <v>4882500</v>
      </c>
      <c r="J244" s="397">
        <v>58590000</v>
      </c>
      <c r="K244" s="389">
        <f t="shared" si="25"/>
        <v>60933600</v>
      </c>
      <c r="L244" s="389">
        <f t="shared" si="27"/>
        <v>63370944</v>
      </c>
      <c r="M244" s="389">
        <f t="shared" si="29"/>
        <v>65905781.759999998</v>
      </c>
      <c r="N244" s="389">
        <f t="shared" si="29"/>
        <v>68542013.030399993</v>
      </c>
      <c r="O244" s="389">
        <f t="shared" si="29"/>
        <v>71283693.551615998</v>
      </c>
      <c r="P244" s="389">
        <f t="shared" si="29"/>
        <v>74135041.293680638</v>
      </c>
      <c r="Q244" s="389">
        <f t="shared" si="29"/>
        <v>77100442.945427865</v>
      </c>
      <c r="R244" s="389">
        <f t="shared" si="29"/>
        <v>80184460.663244978</v>
      </c>
      <c r="S244" s="389">
        <f t="shared" si="29"/>
        <v>83391839.089774773</v>
      </c>
      <c r="T244" s="692">
        <f t="shared" si="29"/>
        <v>86727512.653365761</v>
      </c>
      <c r="U244" s="372"/>
      <c r="V244" s="372"/>
      <c r="W244" s="372"/>
      <c r="X244" s="372"/>
      <c r="Y244" s="372"/>
    </row>
    <row r="245" spans="1:25" ht="64">
      <c r="A245" s="390">
        <v>236</v>
      </c>
      <c r="B245" s="391">
        <v>238</v>
      </c>
      <c r="C245" s="382" t="s">
        <v>321</v>
      </c>
      <c r="D245" s="383" t="s">
        <v>922</v>
      </c>
      <c r="E245" s="405" t="s">
        <v>923</v>
      </c>
      <c r="F245" s="400" t="s">
        <v>1353</v>
      </c>
      <c r="G245" s="406" t="s">
        <v>1328</v>
      </c>
      <c r="H245" s="394" t="s">
        <v>1329</v>
      </c>
      <c r="I245" s="412">
        <v>4882500</v>
      </c>
      <c r="J245" s="397">
        <v>58590000</v>
      </c>
      <c r="K245" s="389">
        <f t="shared" si="25"/>
        <v>60933600</v>
      </c>
      <c r="L245" s="389">
        <f t="shared" si="27"/>
        <v>63370944</v>
      </c>
      <c r="M245" s="389">
        <f t="shared" si="29"/>
        <v>65905781.759999998</v>
      </c>
      <c r="N245" s="389">
        <f t="shared" si="29"/>
        <v>68542013.030399993</v>
      </c>
      <c r="O245" s="389">
        <f t="shared" si="29"/>
        <v>71283693.551615998</v>
      </c>
      <c r="P245" s="389">
        <f t="shared" si="29"/>
        <v>74135041.293680638</v>
      </c>
      <c r="Q245" s="389">
        <f t="shared" si="29"/>
        <v>77100442.945427865</v>
      </c>
      <c r="R245" s="389">
        <f t="shared" si="29"/>
        <v>80184460.663244978</v>
      </c>
      <c r="S245" s="389">
        <f t="shared" si="29"/>
        <v>83391839.089774773</v>
      </c>
      <c r="T245" s="692">
        <f t="shared" si="29"/>
        <v>86727512.653365761</v>
      </c>
      <c r="U245" s="372"/>
      <c r="V245" s="372"/>
      <c r="W245" s="372"/>
      <c r="X245" s="372"/>
      <c r="Y245" s="372"/>
    </row>
    <row r="246" spans="1:25" ht="64">
      <c r="A246" s="390">
        <v>237</v>
      </c>
      <c r="B246" s="391">
        <v>239</v>
      </c>
      <c r="C246" s="382" t="s">
        <v>321</v>
      </c>
      <c r="D246" s="383" t="s">
        <v>922</v>
      </c>
      <c r="E246" s="405" t="s">
        <v>923</v>
      </c>
      <c r="F246" s="400" t="s">
        <v>1354</v>
      </c>
      <c r="G246" s="406" t="s">
        <v>1328</v>
      </c>
      <c r="H246" s="394" t="s">
        <v>1329</v>
      </c>
      <c r="I246" s="412">
        <v>4882500</v>
      </c>
      <c r="J246" s="397">
        <v>58590000</v>
      </c>
      <c r="K246" s="389">
        <f t="shared" ref="K246:K296" si="30">(J246*$K$8)+J246</f>
        <v>60933600</v>
      </c>
      <c r="L246" s="389">
        <f t="shared" si="27"/>
        <v>63370944</v>
      </c>
      <c r="M246" s="389">
        <f t="shared" si="29"/>
        <v>65905781.759999998</v>
      </c>
      <c r="N246" s="389">
        <f t="shared" si="29"/>
        <v>68542013.030399993</v>
      </c>
      <c r="O246" s="389">
        <f t="shared" si="29"/>
        <v>71283693.551615998</v>
      </c>
      <c r="P246" s="389">
        <f t="shared" si="29"/>
        <v>74135041.293680638</v>
      </c>
      <c r="Q246" s="389">
        <f t="shared" si="29"/>
        <v>77100442.945427865</v>
      </c>
      <c r="R246" s="389">
        <f t="shared" si="29"/>
        <v>80184460.663244978</v>
      </c>
      <c r="S246" s="389">
        <f t="shared" si="29"/>
        <v>83391839.089774773</v>
      </c>
      <c r="T246" s="692">
        <f t="shared" si="29"/>
        <v>86727512.653365761</v>
      </c>
      <c r="U246" s="372"/>
      <c r="V246" s="372"/>
      <c r="W246" s="372"/>
      <c r="X246" s="372"/>
      <c r="Y246" s="372"/>
    </row>
    <row r="247" spans="1:25" ht="64">
      <c r="A247" s="390">
        <v>238</v>
      </c>
      <c r="B247" s="391">
        <v>240</v>
      </c>
      <c r="C247" s="382" t="s">
        <v>321</v>
      </c>
      <c r="D247" s="383" t="s">
        <v>922</v>
      </c>
      <c r="E247" s="405" t="s">
        <v>923</v>
      </c>
      <c r="F247" s="400" t="s">
        <v>1355</v>
      </c>
      <c r="G247" s="406" t="s">
        <v>1328</v>
      </c>
      <c r="H247" s="394" t="s">
        <v>1329</v>
      </c>
      <c r="I247" s="412">
        <v>4882500</v>
      </c>
      <c r="J247" s="397">
        <v>58590000</v>
      </c>
      <c r="K247" s="389">
        <f t="shared" si="30"/>
        <v>60933600</v>
      </c>
      <c r="L247" s="389">
        <f t="shared" si="27"/>
        <v>63370944</v>
      </c>
      <c r="M247" s="389">
        <f t="shared" si="29"/>
        <v>65905781.759999998</v>
      </c>
      <c r="N247" s="389">
        <f t="shared" si="29"/>
        <v>68542013.030399993</v>
      </c>
      <c r="O247" s="389">
        <f t="shared" si="29"/>
        <v>71283693.551615998</v>
      </c>
      <c r="P247" s="389">
        <f t="shared" si="29"/>
        <v>74135041.293680638</v>
      </c>
      <c r="Q247" s="389">
        <f t="shared" si="29"/>
        <v>77100442.945427865</v>
      </c>
      <c r="R247" s="389">
        <f t="shared" si="29"/>
        <v>80184460.663244978</v>
      </c>
      <c r="S247" s="389">
        <f t="shared" si="29"/>
        <v>83391839.089774773</v>
      </c>
      <c r="T247" s="692">
        <f t="shared" si="29"/>
        <v>86727512.653365761</v>
      </c>
      <c r="U247" s="372"/>
      <c r="V247" s="372"/>
      <c r="W247" s="372"/>
      <c r="X247" s="372"/>
      <c r="Y247" s="372"/>
    </row>
    <row r="248" spans="1:25" ht="64">
      <c r="A248" s="390">
        <v>239</v>
      </c>
      <c r="B248" s="391">
        <v>241</v>
      </c>
      <c r="C248" s="382" t="s">
        <v>321</v>
      </c>
      <c r="D248" s="383" t="s">
        <v>922</v>
      </c>
      <c r="E248" s="405" t="s">
        <v>923</v>
      </c>
      <c r="F248" s="400" t="s">
        <v>1356</v>
      </c>
      <c r="G248" s="406" t="s">
        <v>1328</v>
      </c>
      <c r="H248" s="394" t="s">
        <v>1329</v>
      </c>
      <c r="I248" s="412">
        <v>4882500</v>
      </c>
      <c r="J248" s="397">
        <v>58590000</v>
      </c>
      <c r="K248" s="389">
        <f t="shared" si="30"/>
        <v>60933600</v>
      </c>
      <c r="L248" s="389">
        <f t="shared" si="27"/>
        <v>63370944</v>
      </c>
      <c r="M248" s="389">
        <f t="shared" si="29"/>
        <v>65905781.759999998</v>
      </c>
      <c r="N248" s="389">
        <f t="shared" si="29"/>
        <v>68542013.030399993</v>
      </c>
      <c r="O248" s="389">
        <f t="shared" si="29"/>
        <v>71283693.551615998</v>
      </c>
      <c r="P248" s="389">
        <f t="shared" si="29"/>
        <v>74135041.293680638</v>
      </c>
      <c r="Q248" s="389">
        <f t="shared" si="29"/>
        <v>77100442.945427865</v>
      </c>
      <c r="R248" s="389">
        <f t="shared" si="29"/>
        <v>80184460.663244978</v>
      </c>
      <c r="S248" s="389">
        <f t="shared" si="29"/>
        <v>83391839.089774773</v>
      </c>
      <c r="T248" s="692">
        <f t="shared" si="29"/>
        <v>86727512.653365761</v>
      </c>
      <c r="U248" s="372"/>
      <c r="V248" s="372"/>
      <c r="W248" s="372"/>
      <c r="X248" s="372"/>
      <c r="Y248" s="372"/>
    </row>
    <row r="249" spans="1:25" ht="64">
      <c r="A249" s="390">
        <v>240</v>
      </c>
      <c r="B249" s="391">
        <v>242</v>
      </c>
      <c r="C249" s="382" t="s">
        <v>321</v>
      </c>
      <c r="D249" s="383" t="s">
        <v>922</v>
      </c>
      <c r="E249" s="405" t="s">
        <v>923</v>
      </c>
      <c r="F249" s="400" t="s">
        <v>1357</v>
      </c>
      <c r="G249" s="406" t="s">
        <v>1328</v>
      </c>
      <c r="H249" s="394" t="s">
        <v>1329</v>
      </c>
      <c r="I249" s="412">
        <v>4882500</v>
      </c>
      <c r="J249" s="397">
        <v>58590000</v>
      </c>
      <c r="K249" s="389">
        <f t="shared" si="30"/>
        <v>60933600</v>
      </c>
      <c r="L249" s="389">
        <f t="shared" si="27"/>
        <v>63370944</v>
      </c>
      <c r="M249" s="389">
        <f t="shared" si="29"/>
        <v>65905781.759999998</v>
      </c>
      <c r="N249" s="389">
        <f t="shared" si="29"/>
        <v>68542013.030399993</v>
      </c>
      <c r="O249" s="389">
        <f t="shared" si="29"/>
        <v>71283693.551615998</v>
      </c>
      <c r="P249" s="389">
        <f t="shared" si="29"/>
        <v>74135041.293680638</v>
      </c>
      <c r="Q249" s="389">
        <f t="shared" si="29"/>
        <v>77100442.945427865</v>
      </c>
      <c r="R249" s="389">
        <f t="shared" si="29"/>
        <v>80184460.663244978</v>
      </c>
      <c r="S249" s="389">
        <f t="shared" si="29"/>
        <v>83391839.089774773</v>
      </c>
      <c r="T249" s="692">
        <f t="shared" si="29"/>
        <v>86727512.653365761</v>
      </c>
      <c r="U249" s="372"/>
      <c r="V249" s="372"/>
      <c r="W249" s="372"/>
      <c r="X249" s="372"/>
      <c r="Y249" s="372"/>
    </row>
    <row r="250" spans="1:25" ht="64">
      <c r="A250" s="390">
        <v>241</v>
      </c>
      <c r="B250" s="391">
        <v>243</v>
      </c>
      <c r="C250" s="382" t="s">
        <v>321</v>
      </c>
      <c r="D250" s="383" t="s">
        <v>922</v>
      </c>
      <c r="E250" s="405" t="s">
        <v>923</v>
      </c>
      <c r="F250" s="400" t="s">
        <v>1358</v>
      </c>
      <c r="G250" s="406" t="s">
        <v>1328</v>
      </c>
      <c r="H250" s="394" t="s">
        <v>1329</v>
      </c>
      <c r="I250" s="412">
        <v>4882500</v>
      </c>
      <c r="J250" s="397">
        <v>58590000</v>
      </c>
      <c r="K250" s="389">
        <f t="shared" si="30"/>
        <v>60933600</v>
      </c>
      <c r="L250" s="389">
        <f t="shared" si="27"/>
        <v>63370944</v>
      </c>
      <c r="M250" s="389">
        <f t="shared" si="29"/>
        <v>65905781.759999998</v>
      </c>
      <c r="N250" s="389">
        <f t="shared" si="29"/>
        <v>68542013.030399993</v>
      </c>
      <c r="O250" s="389">
        <f t="shared" si="29"/>
        <v>71283693.551615998</v>
      </c>
      <c r="P250" s="389">
        <f t="shared" si="29"/>
        <v>74135041.293680638</v>
      </c>
      <c r="Q250" s="389">
        <f t="shared" si="29"/>
        <v>77100442.945427865</v>
      </c>
      <c r="R250" s="389">
        <f t="shared" si="29"/>
        <v>80184460.663244978</v>
      </c>
      <c r="S250" s="389">
        <f t="shared" si="29"/>
        <v>83391839.089774773</v>
      </c>
      <c r="T250" s="692">
        <f t="shared" si="29"/>
        <v>86727512.653365761</v>
      </c>
      <c r="U250" s="372"/>
      <c r="V250" s="372"/>
      <c r="W250" s="372"/>
      <c r="X250" s="372"/>
      <c r="Y250" s="372"/>
    </row>
    <row r="251" spans="1:25" ht="64">
      <c r="A251" s="390">
        <v>242</v>
      </c>
      <c r="B251" s="391">
        <v>244</v>
      </c>
      <c r="C251" s="382" t="s">
        <v>321</v>
      </c>
      <c r="D251" s="383" t="s">
        <v>922</v>
      </c>
      <c r="E251" s="405" t="s">
        <v>923</v>
      </c>
      <c r="F251" s="400" t="s">
        <v>1359</v>
      </c>
      <c r="G251" s="406" t="s">
        <v>1328</v>
      </c>
      <c r="H251" s="394" t="s">
        <v>1329</v>
      </c>
      <c r="I251" s="412">
        <v>4882500</v>
      </c>
      <c r="J251" s="397">
        <v>58590000</v>
      </c>
      <c r="K251" s="389">
        <f t="shared" si="30"/>
        <v>60933600</v>
      </c>
      <c r="L251" s="389">
        <f t="shared" si="27"/>
        <v>63370944</v>
      </c>
      <c r="M251" s="389">
        <f t="shared" ref="M251:T266" si="31">(L251*$L$8)+L251</f>
        <v>65905781.759999998</v>
      </c>
      <c r="N251" s="389">
        <f t="shared" si="31"/>
        <v>68542013.030399993</v>
      </c>
      <c r="O251" s="389">
        <f t="shared" si="31"/>
        <v>71283693.551615998</v>
      </c>
      <c r="P251" s="389">
        <f t="shared" si="31"/>
        <v>74135041.293680638</v>
      </c>
      <c r="Q251" s="389">
        <f t="shared" si="31"/>
        <v>77100442.945427865</v>
      </c>
      <c r="R251" s="389">
        <f t="shared" si="31"/>
        <v>80184460.663244978</v>
      </c>
      <c r="S251" s="389">
        <f t="shared" si="31"/>
        <v>83391839.089774773</v>
      </c>
      <c r="T251" s="692">
        <f t="shared" si="31"/>
        <v>86727512.653365761</v>
      </c>
      <c r="U251" s="372"/>
      <c r="V251" s="372"/>
      <c r="W251" s="372"/>
      <c r="X251" s="372"/>
      <c r="Y251" s="372"/>
    </row>
    <row r="252" spans="1:25" ht="64">
      <c r="A252" s="390">
        <v>243</v>
      </c>
      <c r="B252" s="391">
        <v>245</v>
      </c>
      <c r="C252" s="382" t="s">
        <v>321</v>
      </c>
      <c r="D252" s="383" t="s">
        <v>922</v>
      </c>
      <c r="E252" s="405" t="s">
        <v>923</v>
      </c>
      <c r="F252" s="400" t="s">
        <v>1360</v>
      </c>
      <c r="G252" s="406" t="s">
        <v>1328</v>
      </c>
      <c r="H252" s="394" t="s">
        <v>1329</v>
      </c>
      <c r="I252" s="412">
        <v>4882500</v>
      </c>
      <c r="J252" s="397">
        <v>58590000</v>
      </c>
      <c r="K252" s="389">
        <f t="shared" si="30"/>
        <v>60933600</v>
      </c>
      <c r="L252" s="389">
        <f t="shared" si="27"/>
        <v>63370944</v>
      </c>
      <c r="M252" s="389">
        <f t="shared" si="31"/>
        <v>65905781.759999998</v>
      </c>
      <c r="N252" s="389">
        <f t="shared" si="31"/>
        <v>68542013.030399993</v>
      </c>
      <c r="O252" s="389">
        <f t="shared" si="31"/>
        <v>71283693.551615998</v>
      </c>
      <c r="P252" s="389">
        <f t="shared" si="31"/>
        <v>74135041.293680638</v>
      </c>
      <c r="Q252" s="389">
        <f t="shared" si="31"/>
        <v>77100442.945427865</v>
      </c>
      <c r="R252" s="389">
        <f t="shared" si="31"/>
        <v>80184460.663244978</v>
      </c>
      <c r="S252" s="389">
        <f t="shared" si="31"/>
        <v>83391839.089774773</v>
      </c>
      <c r="T252" s="692">
        <f t="shared" si="31"/>
        <v>86727512.653365761</v>
      </c>
      <c r="U252" s="372"/>
      <c r="V252" s="372"/>
      <c r="W252" s="372"/>
      <c r="X252" s="372"/>
      <c r="Y252" s="372"/>
    </row>
    <row r="253" spans="1:25" ht="64">
      <c r="A253" s="390">
        <v>244</v>
      </c>
      <c r="B253" s="391">
        <v>246</v>
      </c>
      <c r="C253" s="382" t="s">
        <v>321</v>
      </c>
      <c r="D253" s="383" t="s">
        <v>922</v>
      </c>
      <c r="E253" s="405" t="s">
        <v>923</v>
      </c>
      <c r="F253" s="413" t="s">
        <v>1361</v>
      </c>
      <c r="G253" s="406" t="s">
        <v>1328</v>
      </c>
      <c r="H253" s="414" t="s">
        <v>1329</v>
      </c>
      <c r="I253" s="412">
        <v>4882500</v>
      </c>
      <c r="J253" s="397">
        <v>58590000</v>
      </c>
      <c r="K253" s="389">
        <f t="shared" si="30"/>
        <v>60933600</v>
      </c>
      <c r="L253" s="389">
        <f t="shared" si="27"/>
        <v>63370944</v>
      </c>
      <c r="M253" s="389">
        <f t="shared" si="31"/>
        <v>65905781.759999998</v>
      </c>
      <c r="N253" s="389">
        <f t="shared" si="31"/>
        <v>68542013.030399993</v>
      </c>
      <c r="O253" s="389">
        <f t="shared" si="31"/>
        <v>71283693.551615998</v>
      </c>
      <c r="P253" s="389">
        <f t="shared" si="31"/>
        <v>74135041.293680638</v>
      </c>
      <c r="Q253" s="389">
        <f t="shared" si="31"/>
        <v>77100442.945427865</v>
      </c>
      <c r="R253" s="389">
        <f t="shared" si="31"/>
        <v>80184460.663244978</v>
      </c>
      <c r="S253" s="389">
        <f t="shared" si="31"/>
        <v>83391839.089774773</v>
      </c>
      <c r="T253" s="692">
        <f t="shared" si="31"/>
        <v>86727512.653365761</v>
      </c>
      <c r="U253" s="372"/>
      <c r="V253" s="372"/>
      <c r="W253" s="372"/>
      <c r="X253" s="372"/>
      <c r="Y253" s="372"/>
    </row>
    <row r="254" spans="1:25" ht="64">
      <c r="A254" s="390">
        <v>245</v>
      </c>
      <c r="B254" s="391">
        <v>247</v>
      </c>
      <c r="C254" s="382" t="s">
        <v>321</v>
      </c>
      <c r="D254" s="383" t="s">
        <v>922</v>
      </c>
      <c r="E254" s="405" t="s">
        <v>923</v>
      </c>
      <c r="F254" s="413" t="s">
        <v>1362</v>
      </c>
      <c r="G254" s="406" t="s">
        <v>1328</v>
      </c>
      <c r="H254" s="414" t="s">
        <v>1329</v>
      </c>
      <c r="I254" s="412">
        <v>4882500</v>
      </c>
      <c r="J254" s="397">
        <v>58590000</v>
      </c>
      <c r="K254" s="389">
        <f t="shared" si="30"/>
        <v>60933600</v>
      </c>
      <c r="L254" s="389">
        <f t="shared" si="27"/>
        <v>63370944</v>
      </c>
      <c r="M254" s="389">
        <f t="shared" si="31"/>
        <v>65905781.759999998</v>
      </c>
      <c r="N254" s="389">
        <f t="shared" si="31"/>
        <v>68542013.030399993</v>
      </c>
      <c r="O254" s="389">
        <f t="shared" si="31"/>
        <v>71283693.551615998</v>
      </c>
      <c r="P254" s="389">
        <f t="shared" si="31"/>
        <v>74135041.293680638</v>
      </c>
      <c r="Q254" s="389">
        <f t="shared" si="31"/>
        <v>77100442.945427865</v>
      </c>
      <c r="R254" s="389">
        <f t="shared" si="31"/>
        <v>80184460.663244978</v>
      </c>
      <c r="S254" s="389">
        <f t="shared" si="31"/>
        <v>83391839.089774773</v>
      </c>
      <c r="T254" s="692">
        <f t="shared" si="31"/>
        <v>86727512.653365761</v>
      </c>
      <c r="U254" s="372"/>
      <c r="V254" s="372"/>
      <c r="W254" s="372"/>
      <c r="X254" s="372"/>
      <c r="Y254" s="372"/>
    </row>
    <row r="255" spans="1:25" ht="64">
      <c r="A255" s="390">
        <v>246</v>
      </c>
      <c r="B255" s="391">
        <v>248</v>
      </c>
      <c r="C255" s="382" t="s">
        <v>321</v>
      </c>
      <c r="D255" s="383" t="s">
        <v>922</v>
      </c>
      <c r="E255" s="405" t="s">
        <v>923</v>
      </c>
      <c r="F255" s="413" t="s">
        <v>1363</v>
      </c>
      <c r="G255" s="406" t="s">
        <v>1328</v>
      </c>
      <c r="H255" s="414" t="s">
        <v>1329</v>
      </c>
      <c r="I255" s="412">
        <v>4882500</v>
      </c>
      <c r="J255" s="397">
        <v>58590000</v>
      </c>
      <c r="K255" s="389">
        <f t="shared" si="30"/>
        <v>60933600</v>
      </c>
      <c r="L255" s="389">
        <f t="shared" si="27"/>
        <v>63370944</v>
      </c>
      <c r="M255" s="389">
        <f t="shared" si="31"/>
        <v>65905781.759999998</v>
      </c>
      <c r="N255" s="389">
        <f t="shared" si="31"/>
        <v>68542013.030399993</v>
      </c>
      <c r="O255" s="389">
        <f t="shared" si="31"/>
        <v>71283693.551615998</v>
      </c>
      <c r="P255" s="389">
        <f t="shared" si="31"/>
        <v>74135041.293680638</v>
      </c>
      <c r="Q255" s="389">
        <f t="shared" si="31"/>
        <v>77100442.945427865</v>
      </c>
      <c r="R255" s="389">
        <f t="shared" si="31"/>
        <v>80184460.663244978</v>
      </c>
      <c r="S255" s="389">
        <f t="shared" si="31"/>
        <v>83391839.089774773</v>
      </c>
      <c r="T255" s="692">
        <f t="shared" si="31"/>
        <v>86727512.653365761</v>
      </c>
      <c r="U255" s="372"/>
      <c r="V255" s="372"/>
      <c r="W255" s="372"/>
      <c r="X255" s="372"/>
      <c r="Y255" s="372"/>
    </row>
    <row r="256" spans="1:25" ht="64">
      <c r="A256" s="390">
        <v>247</v>
      </c>
      <c r="B256" s="391">
        <v>249</v>
      </c>
      <c r="C256" s="382" t="s">
        <v>321</v>
      </c>
      <c r="D256" s="383" t="s">
        <v>922</v>
      </c>
      <c r="E256" s="405" t="s">
        <v>923</v>
      </c>
      <c r="F256" s="413" t="s">
        <v>1364</v>
      </c>
      <c r="G256" s="406" t="s">
        <v>1328</v>
      </c>
      <c r="H256" s="414" t="s">
        <v>1329</v>
      </c>
      <c r="I256" s="412">
        <v>4882500</v>
      </c>
      <c r="J256" s="397">
        <v>58590000</v>
      </c>
      <c r="K256" s="389">
        <f t="shared" si="30"/>
        <v>60933600</v>
      </c>
      <c r="L256" s="389">
        <f t="shared" si="27"/>
        <v>63370944</v>
      </c>
      <c r="M256" s="389">
        <f t="shared" si="31"/>
        <v>65905781.759999998</v>
      </c>
      <c r="N256" s="389">
        <f t="shared" si="31"/>
        <v>68542013.030399993</v>
      </c>
      <c r="O256" s="389">
        <f t="shared" si="31"/>
        <v>71283693.551615998</v>
      </c>
      <c r="P256" s="389">
        <f t="shared" si="31"/>
        <v>74135041.293680638</v>
      </c>
      <c r="Q256" s="389">
        <f t="shared" si="31"/>
        <v>77100442.945427865</v>
      </c>
      <c r="R256" s="389">
        <f t="shared" si="31"/>
        <v>80184460.663244978</v>
      </c>
      <c r="S256" s="389">
        <f t="shared" si="31"/>
        <v>83391839.089774773</v>
      </c>
      <c r="T256" s="692">
        <f t="shared" si="31"/>
        <v>86727512.653365761</v>
      </c>
      <c r="U256" s="372"/>
      <c r="V256" s="372"/>
      <c r="W256" s="372"/>
      <c r="X256" s="372"/>
      <c r="Y256" s="372"/>
    </row>
    <row r="257" spans="1:25" ht="64">
      <c r="A257" s="390">
        <v>248</v>
      </c>
      <c r="B257" s="391">
        <v>250</v>
      </c>
      <c r="C257" s="382" t="s">
        <v>321</v>
      </c>
      <c r="D257" s="383" t="s">
        <v>922</v>
      </c>
      <c r="E257" s="405" t="s">
        <v>923</v>
      </c>
      <c r="F257" s="400" t="s">
        <v>1365</v>
      </c>
      <c r="G257" s="406" t="s">
        <v>1328</v>
      </c>
      <c r="H257" s="394" t="s">
        <v>1329</v>
      </c>
      <c r="I257" s="412">
        <v>4882500</v>
      </c>
      <c r="J257" s="397">
        <v>58590000</v>
      </c>
      <c r="K257" s="389">
        <f t="shared" si="30"/>
        <v>60933600</v>
      </c>
      <c r="L257" s="389">
        <f t="shared" si="27"/>
        <v>63370944</v>
      </c>
      <c r="M257" s="389">
        <f t="shared" si="31"/>
        <v>65905781.759999998</v>
      </c>
      <c r="N257" s="389">
        <f t="shared" si="31"/>
        <v>68542013.030399993</v>
      </c>
      <c r="O257" s="389">
        <f t="shared" si="31"/>
        <v>71283693.551615998</v>
      </c>
      <c r="P257" s="389">
        <f t="shared" si="31"/>
        <v>74135041.293680638</v>
      </c>
      <c r="Q257" s="389">
        <f t="shared" si="31"/>
        <v>77100442.945427865</v>
      </c>
      <c r="R257" s="389">
        <f t="shared" si="31"/>
        <v>80184460.663244978</v>
      </c>
      <c r="S257" s="389">
        <f t="shared" si="31"/>
        <v>83391839.089774773</v>
      </c>
      <c r="T257" s="692">
        <f t="shared" si="31"/>
        <v>86727512.653365761</v>
      </c>
      <c r="U257" s="372"/>
      <c r="V257" s="372"/>
      <c r="W257" s="372"/>
      <c r="X257" s="372"/>
      <c r="Y257" s="372"/>
    </row>
    <row r="258" spans="1:25" ht="64">
      <c r="A258" s="390">
        <v>249</v>
      </c>
      <c r="B258" s="391">
        <v>251</v>
      </c>
      <c r="C258" s="382" t="s">
        <v>321</v>
      </c>
      <c r="D258" s="383" t="s">
        <v>922</v>
      </c>
      <c r="E258" s="405" t="s">
        <v>923</v>
      </c>
      <c r="F258" s="413" t="s">
        <v>1366</v>
      </c>
      <c r="G258" s="406" t="s">
        <v>1328</v>
      </c>
      <c r="H258" s="414" t="s">
        <v>1329</v>
      </c>
      <c r="I258" s="412">
        <v>4882500</v>
      </c>
      <c r="J258" s="397">
        <v>58590000</v>
      </c>
      <c r="K258" s="389">
        <f t="shared" si="30"/>
        <v>60933600</v>
      </c>
      <c r="L258" s="389">
        <f t="shared" si="27"/>
        <v>63370944</v>
      </c>
      <c r="M258" s="389">
        <f t="shared" si="31"/>
        <v>65905781.759999998</v>
      </c>
      <c r="N258" s="389">
        <f t="shared" si="31"/>
        <v>68542013.030399993</v>
      </c>
      <c r="O258" s="389">
        <f t="shared" si="31"/>
        <v>71283693.551615998</v>
      </c>
      <c r="P258" s="389">
        <f t="shared" si="31"/>
        <v>74135041.293680638</v>
      </c>
      <c r="Q258" s="389">
        <f t="shared" si="31"/>
        <v>77100442.945427865</v>
      </c>
      <c r="R258" s="389">
        <f t="shared" si="31"/>
        <v>80184460.663244978</v>
      </c>
      <c r="S258" s="389">
        <f t="shared" si="31"/>
        <v>83391839.089774773</v>
      </c>
      <c r="T258" s="692">
        <f t="shared" si="31"/>
        <v>86727512.653365761</v>
      </c>
      <c r="U258" s="372"/>
      <c r="V258" s="372"/>
      <c r="W258" s="372"/>
      <c r="X258" s="372"/>
      <c r="Y258" s="372"/>
    </row>
    <row r="259" spans="1:25" ht="64">
      <c r="A259" s="390">
        <v>250</v>
      </c>
      <c r="B259" s="391">
        <v>252</v>
      </c>
      <c r="C259" s="382" t="s">
        <v>321</v>
      </c>
      <c r="D259" s="383" t="s">
        <v>922</v>
      </c>
      <c r="E259" s="405" t="s">
        <v>923</v>
      </c>
      <c r="F259" s="400" t="s">
        <v>1367</v>
      </c>
      <c r="G259" s="406" t="s">
        <v>1328</v>
      </c>
      <c r="H259" s="394" t="s">
        <v>1329</v>
      </c>
      <c r="I259" s="412">
        <v>4882500</v>
      </c>
      <c r="J259" s="397">
        <v>58590000</v>
      </c>
      <c r="K259" s="389">
        <f t="shared" si="30"/>
        <v>60933600</v>
      </c>
      <c r="L259" s="389">
        <f t="shared" si="27"/>
        <v>63370944</v>
      </c>
      <c r="M259" s="389">
        <f t="shared" si="31"/>
        <v>65905781.759999998</v>
      </c>
      <c r="N259" s="389">
        <f t="shared" si="31"/>
        <v>68542013.030399993</v>
      </c>
      <c r="O259" s="389">
        <f t="shared" si="31"/>
        <v>71283693.551615998</v>
      </c>
      <c r="P259" s="389">
        <f t="shared" si="31"/>
        <v>74135041.293680638</v>
      </c>
      <c r="Q259" s="389">
        <f t="shared" si="31"/>
        <v>77100442.945427865</v>
      </c>
      <c r="R259" s="389">
        <f t="shared" si="31"/>
        <v>80184460.663244978</v>
      </c>
      <c r="S259" s="389">
        <f t="shared" si="31"/>
        <v>83391839.089774773</v>
      </c>
      <c r="T259" s="692">
        <f t="shared" si="31"/>
        <v>86727512.653365761</v>
      </c>
      <c r="U259" s="372"/>
      <c r="V259" s="372"/>
      <c r="W259" s="372"/>
      <c r="X259" s="372"/>
      <c r="Y259" s="372"/>
    </row>
    <row r="260" spans="1:25" ht="64">
      <c r="A260" s="390">
        <v>251</v>
      </c>
      <c r="B260" s="391">
        <v>253</v>
      </c>
      <c r="C260" s="382" t="s">
        <v>321</v>
      </c>
      <c r="D260" s="383" t="s">
        <v>922</v>
      </c>
      <c r="E260" s="405" t="s">
        <v>923</v>
      </c>
      <c r="F260" s="413" t="s">
        <v>1368</v>
      </c>
      <c r="G260" s="406" t="s">
        <v>1328</v>
      </c>
      <c r="H260" s="414" t="s">
        <v>1329</v>
      </c>
      <c r="I260" s="412">
        <v>4882500</v>
      </c>
      <c r="J260" s="397">
        <v>58590000</v>
      </c>
      <c r="K260" s="389">
        <f t="shared" si="30"/>
        <v>60933600</v>
      </c>
      <c r="L260" s="389">
        <f t="shared" si="27"/>
        <v>63370944</v>
      </c>
      <c r="M260" s="389">
        <f t="shared" si="31"/>
        <v>65905781.759999998</v>
      </c>
      <c r="N260" s="389">
        <f t="shared" si="31"/>
        <v>68542013.030399993</v>
      </c>
      <c r="O260" s="389">
        <f t="shared" si="31"/>
        <v>71283693.551615998</v>
      </c>
      <c r="P260" s="389">
        <f t="shared" si="31"/>
        <v>74135041.293680638</v>
      </c>
      <c r="Q260" s="389">
        <f t="shared" si="31"/>
        <v>77100442.945427865</v>
      </c>
      <c r="R260" s="389">
        <f t="shared" si="31"/>
        <v>80184460.663244978</v>
      </c>
      <c r="S260" s="389">
        <f t="shared" si="31"/>
        <v>83391839.089774773</v>
      </c>
      <c r="T260" s="692">
        <f t="shared" si="31"/>
        <v>86727512.653365761</v>
      </c>
      <c r="U260" s="372"/>
      <c r="V260" s="372"/>
      <c r="W260" s="372"/>
      <c r="X260" s="372"/>
      <c r="Y260" s="372"/>
    </row>
    <row r="261" spans="1:25" ht="64">
      <c r="A261" s="390">
        <v>252</v>
      </c>
      <c r="B261" s="391">
        <v>254</v>
      </c>
      <c r="C261" s="382" t="s">
        <v>321</v>
      </c>
      <c r="D261" s="383" t="s">
        <v>922</v>
      </c>
      <c r="E261" s="405" t="s">
        <v>923</v>
      </c>
      <c r="F261" s="400" t="s">
        <v>1369</v>
      </c>
      <c r="G261" s="406" t="s">
        <v>1328</v>
      </c>
      <c r="H261" s="394" t="s">
        <v>1329</v>
      </c>
      <c r="I261" s="412">
        <v>4882500</v>
      </c>
      <c r="J261" s="397">
        <v>58590000</v>
      </c>
      <c r="K261" s="389">
        <f t="shared" si="30"/>
        <v>60933600</v>
      </c>
      <c r="L261" s="389">
        <f t="shared" si="27"/>
        <v>63370944</v>
      </c>
      <c r="M261" s="389">
        <f t="shared" si="31"/>
        <v>65905781.759999998</v>
      </c>
      <c r="N261" s="389">
        <f t="shared" si="31"/>
        <v>68542013.030399993</v>
      </c>
      <c r="O261" s="389">
        <f t="shared" si="31"/>
        <v>71283693.551615998</v>
      </c>
      <c r="P261" s="389">
        <f t="shared" si="31"/>
        <v>74135041.293680638</v>
      </c>
      <c r="Q261" s="389">
        <f t="shared" si="31"/>
        <v>77100442.945427865</v>
      </c>
      <c r="R261" s="389">
        <f t="shared" si="31"/>
        <v>80184460.663244978</v>
      </c>
      <c r="S261" s="389">
        <f t="shared" si="31"/>
        <v>83391839.089774773</v>
      </c>
      <c r="T261" s="692">
        <f t="shared" si="31"/>
        <v>86727512.653365761</v>
      </c>
      <c r="U261" s="372"/>
      <c r="V261" s="372"/>
      <c r="W261" s="372"/>
      <c r="X261" s="372"/>
      <c r="Y261" s="372"/>
    </row>
    <row r="262" spans="1:25" ht="64">
      <c r="A262" s="390">
        <v>253</v>
      </c>
      <c r="B262" s="391">
        <v>255</v>
      </c>
      <c r="C262" s="382" t="s">
        <v>321</v>
      </c>
      <c r="D262" s="383" t="s">
        <v>922</v>
      </c>
      <c r="E262" s="405" t="s">
        <v>923</v>
      </c>
      <c r="F262" s="400" t="s">
        <v>1370</v>
      </c>
      <c r="G262" s="406" t="s">
        <v>1328</v>
      </c>
      <c r="H262" s="394" t="s">
        <v>1329</v>
      </c>
      <c r="I262" s="412">
        <v>4882500</v>
      </c>
      <c r="J262" s="397">
        <v>58590000</v>
      </c>
      <c r="K262" s="389">
        <f t="shared" si="30"/>
        <v>60933600</v>
      </c>
      <c r="L262" s="389">
        <f t="shared" si="27"/>
        <v>63370944</v>
      </c>
      <c r="M262" s="389">
        <f t="shared" si="31"/>
        <v>65905781.759999998</v>
      </c>
      <c r="N262" s="389">
        <f t="shared" si="31"/>
        <v>68542013.030399993</v>
      </c>
      <c r="O262" s="389">
        <f t="shared" si="31"/>
        <v>71283693.551615998</v>
      </c>
      <c r="P262" s="389">
        <f t="shared" si="31"/>
        <v>74135041.293680638</v>
      </c>
      <c r="Q262" s="389">
        <f t="shared" si="31"/>
        <v>77100442.945427865</v>
      </c>
      <c r="R262" s="389">
        <f t="shared" si="31"/>
        <v>80184460.663244978</v>
      </c>
      <c r="S262" s="389">
        <f t="shared" si="31"/>
        <v>83391839.089774773</v>
      </c>
      <c r="T262" s="692">
        <f t="shared" si="31"/>
        <v>86727512.653365761</v>
      </c>
      <c r="U262" s="372"/>
      <c r="V262" s="372"/>
      <c r="W262" s="372"/>
      <c r="X262" s="372"/>
      <c r="Y262" s="372"/>
    </row>
    <row r="263" spans="1:25" ht="64">
      <c r="A263" s="390">
        <v>254</v>
      </c>
      <c r="B263" s="391">
        <v>256</v>
      </c>
      <c r="C263" s="382" t="s">
        <v>321</v>
      </c>
      <c r="D263" s="383" t="s">
        <v>922</v>
      </c>
      <c r="E263" s="405" t="s">
        <v>923</v>
      </c>
      <c r="F263" s="400" t="s">
        <v>1371</v>
      </c>
      <c r="G263" s="406" t="s">
        <v>1328</v>
      </c>
      <c r="H263" s="394" t="s">
        <v>1329</v>
      </c>
      <c r="I263" s="412">
        <v>4882500</v>
      </c>
      <c r="J263" s="397">
        <v>58590000</v>
      </c>
      <c r="K263" s="389">
        <f t="shared" si="30"/>
        <v>60933600</v>
      </c>
      <c r="L263" s="389">
        <f t="shared" si="27"/>
        <v>63370944</v>
      </c>
      <c r="M263" s="389">
        <f t="shared" si="31"/>
        <v>65905781.759999998</v>
      </c>
      <c r="N263" s="389">
        <f t="shared" si="31"/>
        <v>68542013.030399993</v>
      </c>
      <c r="O263" s="389">
        <f t="shared" si="31"/>
        <v>71283693.551615998</v>
      </c>
      <c r="P263" s="389">
        <f t="shared" si="31"/>
        <v>74135041.293680638</v>
      </c>
      <c r="Q263" s="389">
        <f t="shared" si="31"/>
        <v>77100442.945427865</v>
      </c>
      <c r="R263" s="389">
        <f t="shared" si="31"/>
        <v>80184460.663244978</v>
      </c>
      <c r="S263" s="389">
        <f t="shared" si="31"/>
        <v>83391839.089774773</v>
      </c>
      <c r="T263" s="692">
        <f t="shared" si="31"/>
        <v>86727512.653365761</v>
      </c>
      <c r="U263" s="372"/>
      <c r="V263" s="372"/>
      <c r="W263" s="372"/>
      <c r="X263" s="372"/>
      <c r="Y263" s="372"/>
    </row>
    <row r="264" spans="1:25" ht="64">
      <c r="A264" s="390">
        <v>255</v>
      </c>
      <c r="B264" s="391">
        <v>257</v>
      </c>
      <c r="C264" s="382" t="s">
        <v>321</v>
      </c>
      <c r="D264" s="383" t="s">
        <v>922</v>
      </c>
      <c r="E264" s="405" t="s">
        <v>923</v>
      </c>
      <c r="F264" s="400" t="s">
        <v>1372</v>
      </c>
      <c r="G264" s="406" t="s">
        <v>1328</v>
      </c>
      <c r="H264" s="387" t="s">
        <v>1329</v>
      </c>
      <c r="I264" s="412">
        <v>4882500</v>
      </c>
      <c r="J264" s="397">
        <v>58590000</v>
      </c>
      <c r="K264" s="389">
        <f t="shared" si="30"/>
        <v>60933600</v>
      </c>
      <c r="L264" s="389">
        <f t="shared" si="27"/>
        <v>63370944</v>
      </c>
      <c r="M264" s="389">
        <f t="shared" si="31"/>
        <v>65905781.759999998</v>
      </c>
      <c r="N264" s="389">
        <f t="shared" si="31"/>
        <v>68542013.030399993</v>
      </c>
      <c r="O264" s="389">
        <f t="shared" si="31"/>
        <v>71283693.551615998</v>
      </c>
      <c r="P264" s="389">
        <f t="shared" si="31"/>
        <v>74135041.293680638</v>
      </c>
      <c r="Q264" s="389">
        <f t="shared" si="31"/>
        <v>77100442.945427865</v>
      </c>
      <c r="R264" s="389">
        <f t="shared" si="31"/>
        <v>80184460.663244978</v>
      </c>
      <c r="S264" s="389">
        <f t="shared" si="31"/>
        <v>83391839.089774773</v>
      </c>
      <c r="T264" s="692">
        <f t="shared" si="31"/>
        <v>86727512.653365761</v>
      </c>
      <c r="U264" s="372"/>
      <c r="V264" s="372"/>
      <c r="W264" s="372"/>
      <c r="X264" s="372"/>
      <c r="Y264" s="372"/>
    </row>
    <row r="265" spans="1:25" ht="64">
      <c r="A265" s="390">
        <v>256</v>
      </c>
      <c r="B265" s="391">
        <v>258</v>
      </c>
      <c r="C265" s="382" t="s">
        <v>321</v>
      </c>
      <c r="D265" s="383" t="s">
        <v>922</v>
      </c>
      <c r="E265" s="405" t="s">
        <v>923</v>
      </c>
      <c r="F265" s="400" t="s">
        <v>1373</v>
      </c>
      <c r="G265" s="406" t="s">
        <v>1328</v>
      </c>
      <c r="H265" s="387" t="s">
        <v>1329</v>
      </c>
      <c r="I265" s="412">
        <v>4882500</v>
      </c>
      <c r="J265" s="397">
        <v>58590000</v>
      </c>
      <c r="K265" s="389">
        <f t="shared" si="30"/>
        <v>60933600</v>
      </c>
      <c r="L265" s="389">
        <f t="shared" si="27"/>
        <v>63370944</v>
      </c>
      <c r="M265" s="389">
        <f t="shared" si="31"/>
        <v>65905781.759999998</v>
      </c>
      <c r="N265" s="389">
        <f t="shared" si="31"/>
        <v>68542013.030399993</v>
      </c>
      <c r="O265" s="389">
        <f t="shared" si="31"/>
        <v>71283693.551615998</v>
      </c>
      <c r="P265" s="389">
        <f t="shared" si="31"/>
        <v>74135041.293680638</v>
      </c>
      <c r="Q265" s="389">
        <f t="shared" si="31"/>
        <v>77100442.945427865</v>
      </c>
      <c r="R265" s="389">
        <f t="shared" si="31"/>
        <v>80184460.663244978</v>
      </c>
      <c r="S265" s="389">
        <f t="shared" si="31"/>
        <v>83391839.089774773</v>
      </c>
      <c r="T265" s="692">
        <f t="shared" si="31"/>
        <v>86727512.653365761</v>
      </c>
      <c r="U265" s="372"/>
      <c r="V265" s="372"/>
      <c r="W265" s="372"/>
      <c r="X265" s="372"/>
      <c r="Y265" s="372"/>
    </row>
    <row r="266" spans="1:25" ht="64">
      <c r="A266" s="390">
        <v>257</v>
      </c>
      <c r="B266" s="391">
        <v>259</v>
      </c>
      <c r="C266" s="382" t="s">
        <v>321</v>
      </c>
      <c r="D266" s="383" t="s">
        <v>922</v>
      </c>
      <c r="E266" s="405" t="s">
        <v>923</v>
      </c>
      <c r="F266" s="400" t="s">
        <v>1374</v>
      </c>
      <c r="G266" s="406" t="s">
        <v>1328</v>
      </c>
      <c r="H266" s="387" t="s">
        <v>1329</v>
      </c>
      <c r="I266" s="412">
        <v>4882500</v>
      </c>
      <c r="J266" s="397">
        <v>58590000</v>
      </c>
      <c r="K266" s="389">
        <f t="shared" si="30"/>
        <v>60933600</v>
      </c>
      <c r="L266" s="389">
        <f t="shared" si="27"/>
        <v>63370944</v>
      </c>
      <c r="M266" s="389">
        <f t="shared" si="31"/>
        <v>65905781.759999998</v>
      </c>
      <c r="N266" s="389">
        <f t="shared" si="31"/>
        <v>68542013.030399993</v>
      </c>
      <c r="O266" s="389">
        <f t="shared" si="31"/>
        <v>71283693.551615998</v>
      </c>
      <c r="P266" s="389">
        <f t="shared" si="31"/>
        <v>74135041.293680638</v>
      </c>
      <c r="Q266" s="389">
        <f t="shared" si="31"/>
        <v>77100442.945427865</v>
      </c>
      <c r="R266" s="389">
        <f t="shared" si="31"/>
        <v>80184460.663244978</v>
      </c>
      <c r="S266" s="389">
        <f t="shared" si="31"/>
        <v>83391839.089774773</v>
      </c>
      <c r="T266" s="692">
        <f t="shared" si="31"/>
        <v>86727512.653365761</v>
      </c>
      <c r="U266" s="372"/>
      <c r="V266" s="372"/>
      <c r="W266" s="372"/>
      <c r="X266" s="372"/>
      <c r="Y266" s="372"/>
    </row>
    <row r="267" spans="1:25" ht="64">
      <c r="A267" s="390">
        <v>258</v>
      </c>
      <c r="B267" s="391">
        <v>260</v>
      </c>
      <c r="C267" s="382" t="s">
        <v>321</v>
      </c>
      <c r="D267" s="383" t="s">
        <v>922</v>
      </c>
      <c r="E267" s="405" t="s">
        <v>923</v>
      </c>
      <c r="F267" s="400" t="s">
        <v>1375</v>
      </c>
      <c r="G267" s="406" t="s">
        <v>1328</v>
      </c>
      <c r="H267" s="387" t="s">
        <v>1329</v>
      </c>
      <c r="I267" s="412">
        <v>4882500</v>
      </c>
      <c r="J267" s="397">
        <v>58590000</v>
      </c>
      <c r="K267" s="389">
        <f t="shared" si="30"/>
        <v>60933600</v>
      </c>
      <c r="L267" s="389">
        <f t="shared" si="27"/>
        <v>63370944</v>
      </c>
      <c r="M267" s="389">
        <f t="shared" ref="M267:T282" si="32">(L267*$L$8)+L267</f>
        <v>65905781.759999998</v>
      </c>
      <c r="N267" s="389">
        <f t="shared" si="32"/>
        <v>68542013.030399993</v>
      </c>
      <c r="O267" s="389">
        <f t="shared" si="32"/>
        <v>71283693.551615998</v>
      </c>
      <c r="P267" s="389">
        <f t="shared" si="32"/>
        <v>74135041.293680638</v>
      </c>
      <c r="Q267" s="389">
        <f t="shared" si="32"/>
        <v>77100442.945427865</v>
      </c>
      <c r="R267" s="389">
        <f t="shared" si="32"/>
        <v>80184460.663244978</v>
      </c>
      <c r="S267" s="389">
        <f t="shared" si="32"/>
        <v>83391839.089774773</v>
      </c>
      <c r="T267" s="692">
        <f t="shared" si="32"/>
        <v>86727512.653365761</v>
      </c>
      <c r="U267" s="372"/>
      <c r="V267" s="372"/>
      <c r="W267" s="372"/>
      <c r="X267" s="372"/>
      <c r="Y267" s="372"/>
    </row>
    <row r="268" spans="1:25" ht="64">
      <c r="A268" s="390">
        <v>259</v>
      </c>
      <c r="B268" s="391">
        <v>261</v>
      </c>
      <c r="C268" s="382" t="s">
        <v>321</v>
      </c>
      <c r="D268" s="383" t="s">
        <v>922</v>
      </c>
      <c r="E268" s="405" t="s">
        <v>923</v>
      </c>
      <c r="F268" s="400" t="s">
        <v>1376</v>
      </c>
      <c r="G268" s="406" t="s">
        <v>1328</v>
      </c>
      <c r="H268" s="387" t="s">
        <v>1329</v>
      </c>
      <c r="I268" s="412">
        <v>4882500</v>
      </c>
      <c r="J268" s="397">
        <v>58590000</v>
      </c>
      <c r="K268" s="389">
        <f t="shared" si="30"/>
        <v>60933600</v>
      </c>
      <c r="L268" s="389">
        <f t="shared" ref="L268:L331" si="33">(K268*$L$8)+K268</f>
        <v>63370944</v>
      </c>
      <c r="M268" s="389">
        <f t="shared" si="32"/>
        <v>65905781.759999998</v>
      </c>
      <c r="N268" s="389">
        <f t="shared" si="32"/>
        <v>68542013.030399993</v>
      </c>
      <c r="O268" s="389">
        <f t="shared" si="32"/>
        <v>71283693.551615998</v>
      </c>
      <c r="P268" s="389">
        <f t="shared" si="32"/>
        <v>74135041.293680638</v>
      </c>
      <c r="Q268" s="389">
        <f t="shared" si="32"/>
        <v>77100442.945427865</v>
      </c>
      <c r="R268" s="389">
        <f t="shared" si="32"/>
        <v>80184460.663244978</v>
      </c>
      <c r="S268" s="389">
        <f t="shared" si="32"/>
        <v>83391839.089774773</v>
      </c>
      <c r="T268" s="692">
        <f t="shared" si="32"/>
        <v>86727512.653365761</v>
      </c>
      <c r="U268" s="372"/>
      <c r="V268" s="372"/>
      <c r="W268" s="372"/>
      <c r="X268" s="372"/>
      <c r="Y268" s="372"/>
    </row>
    <row r="269" spans="1:25" ht="64">
      <c r="A269" s="390">
        <v>260</v>
      </c>
      <c r="B269" s="391">
        <v>262</v>
      </c>
      <c r="C269" s="382" t="s">
        <v>321</v>
      </c>
      <c r="D269" s="383" t="s">
        <v>922</v>
      </c>
      <c r="E269" s="405" t="s">
        <v>923</v>
      </c>
      <c r="F269" s="400" t="s">
        <v>1377</v>
      </c>
      <c r="G269" s="406" t="s">
        <v>1328</v>
      </c>
      <c r="H269" s="387" t="s">
        <v>1329</v>
      </c>
      <c r="I269" s="412">
        <v>4882500</v>
      </c>
      <c r="J269" s="397">
        <v>58590000</v>
      </c>
      <c r="K269" s="389">
        <f t="shared" si="30"/>
        <v>60933600</v>
      </c>
      <c r="L269" s="389">
        <f t="shared" si="33"/>
        <v>63370944</v>
      </c>
      <c r="M269" s="389">
        <f t="shared" si="32"/>
        <v>65905781.759999998</v>
      </c>
      <c r="N269" s="389">
        <f t="shared" si="32"/>
        <v>68542013.030399993</v>
      </c>
      <c r="O269" s="389">
        <f t="shared" si="32"/>
        <v>71283693.551615998</v>
      </c>
      <c r="P269" s="389">
        <f t="shared" si="32"/>
        <v>74135041.293680638</v>
      </c>
      <c r="Q269" s="389">
        <f t="shared" si="32"/>
        <v>77100442.945427865</v>
      </c>
      <c r="R269" s="389">
        <f t="shared" si="32"/>
        <v>80184460.663244978</v>
      </c>
      <c r="S269" s="389">
        <f t="shared" si="32"/>
        <v>83391839.089774773</v>
      </c>
      <c r="T269" s="692">
        <f t="shared" si="32"/>
        <v>86727512.653365761</v>
      </c>
      <c r="U269" s="372"/>
      <c r="V269" s="372"/>
      <c r="W269" s="372"/>
      <c r="X269" s="372"/>
      <c r="Y269" s="372"/>
    </row>
    <row r="270" spans="1:25" ht="64">
      <c r="A270" s="390">
        <v>261</v>
      </c>
      <c r="B270" s="391">
        <v>263</v>
      </c>
      <c r="C270" s="382" t="s">
        <v>321</v>
      </c>
      <c r="D270" s="383" t="s">
        <v>922</v>
      </c>
      <c r="E270" s="405" t="s">
        <v>923</v>
      </c>
      <c r="F270" s="415" t="s">
        <v>1378</v>
      </c>
      <c r="G270" s="406" t="s">
        <v>1379</v>
      </c>
      <c r="H270" s="416" t="s">
        <v>1380</v>
      </c>
      <c r="I270" s="417">
        <v>2446500</v>
      </c>
      <c r="J270" s="397">
        <v>29358000</v>
      </c>
      <c r="K270" s="389">
        <f t="shared" si="30"/>
        <v>30532320</v>
      </c>
      <c r="L270" s="389">
        <f t="shared" si="33"/>
        <v>31753612.800000001</v>
      </c>
      <c r="M270" s="389">
        <f t="shared" si="32"/>
        <v>33023757.311999999</v>
      </c>
      <c r="N270" s="389">
        <f t="shared" si="32"/>
        <v>34344707.604479998</v>
      </c>
      <c r="O270" s="389">
        <f t="shared" si="32"/>
        <v>35718495.908659197</v>
      </c>
      <c r="P270" s="389">
        <f t="shared" si="32"/>
        <v>37147235.745005563</v>
      </c>
      <c r="Q270" s="389">
        <f t="shared" si="32"/>
        <v>38633125.174805783</v>
      </c>
      <c r="R270" s="389">
        <f t="shared" si="32"/>
        <v>40178450.181798011</v>
      </c>
      <c r="S270" s="389">
        <f t="shared" si="32"/>
        <v>41785588.189069934</v>
      </c>
      <c r="T270" s="692">
        <f t="shared" si="32"/>
        <v>43457011.716632731</v>
      </c>
      <c r="U270" s="372"/>
      <c r="V270" s="372"/>
      <c r="W270" s="372"/>
      <c r="X270" s="372"/>
      <c r="Y270" s="372"/>
    </row>
    <row r="271" spans="1:25" ht="64">
      <c r="A271" s="390">
        <v>262</v>
      </c>
      <c r="B271" s="391">
        <v>264</v>
      </c>
      <c r="C271" s="382" t="s">
        <v>321</v>
      </c>
      <c r="D271" s="383" t="s">
        <v>922</v>
      </c>
      <c r="E271" s="405" t="s">
        <v>923</v>
      </c>
      <c r="F271" s="400" t="s">
        <v>1381</v>
      </c>
      <c r="G271" s="406" t="s">
        <v>1379</v>
      </c>
      <c r="H271" s="394" t="s">
        <v>1380</v>
      </c>
      <c r="I271" s="417">
        <v>2446500</v>
      </c>
      <c r="J271" s="397">
        <v>29358000</v>
      </c>
      <c r="K271" s="389">
        <f t="shared" si="30"/>
        <v>30532320</v>
      </c>
      <c r="L271" s="389">
        <f t="shared" si="33"/>
        <v>31753612.800000001</v>
      </c>
      <c r="M271" s="389">
        <f t="shared" si="32"/>
        <v>33023757.311999999</v>
      </c>
      <c r="N271" s="389">
        <f t="shared" si="32"/>
        <v>34344707.604479998</v>
      </c>
      <c r="O271" s="389">
        <f t="shared" si="32"/>
        <v>35718495.908659197</v>
      </c>
      <c r="P271" s="389">
        <f t="shared" si="32"/>
        <v>37147235.745005563</v>
      </c>
      <c r="Q271" s="389">
        <f t="shared" si="32"/>
        <v>38633125.174805783</v>
      </c>
      <c r="R271" s="389">
        <f t="shared" si="32"/>
        <v>40178450.181798011</v>
      </c>
      <c r="S271" s="389">
        <f t="shared" si="32"/>
        <v>41785588.189069934</v>
      </c>
      <c r="T271" s="692">
        <f t="shared" si="32"/>
        <v>43457011.716632731</v>
      </c>
      <c r="U271" s="372"/>
      <c r="V271" s="372"/>
      <c r="W271" s="372"/>
      <c r="X271" s="372"/>
      <c r="Y271" s="372"/>
    </row>
    <row r="272" spans="1:25" ht="64">
      <c r="A272" s="390">
        <v>263</v>
      </c>
      <c r="B272" s="391">
        <v>265</v>
      </c>
      <c r="C272" s="382" t="s">
        <v>321</v>
      </c>
      <c r="D272" s="383" t="s">
        <v>922</v>
      </c>
      <c r="E272" s="405" t="s">
        <v>923</v>
      </c>
      <c r="F272" s="400" t="s">
        <v>1382</v>
      </c>
      <c r="G272" s="406" t="s">
        <v>1379</v>
      </c>
      <c r="H272" s="394" t="s">
        <v>1380</v>
      </c>
      <c r="I272" s="417">
        <v>2446500</v>
      </c>
      <c r="J272" s="397">
        <v>29358000</v>
      </c>
      <c r="K272" s="389">
        <f t="shared" si="30"/>
        <v>30532320</v>
      </c>
      <c r="L272" s="389">
        <f t="shared" si="33"/>
        <v>31753612.800000001</v>
      </c>
      <c r="M272" s="389">
        <f t="shared" si="32"/>
        <v>33023757.311999999</v>
      </c>
      <c r="N272" s="389">
        <f t="shared" si="32"/>
        <v>34344707.604479998</v>
      </c>
      <c r="O272" s="389">
        <f t="shared" si="32"/>
        <v>35718495.908659197</v>
      </c>
      <c r="P272" s="389">
        <f t="shared" si="32"/>
        <v>37147235.745005563</v>
      </c>
      <c r="Q272" s="389">
        <f t="shared" si="32"/>
        <v>38633125.174805783</v>
      </c>
      <c r="R272" s="389">
        <f t="shared" si="32"/>
        <v>40178450.181798011</v>
      </c>
      <c r="S272" s="389">
        <f t="shared" si="32"/>
        <v>41785588.189069934</v>
      </c>
      <c r="T272" s="692">
        <f t="shared" si="32"/>
        <v>43457011.716632731</v>
      </c>
      <c r="U272" s="372"/>
      <c r="V272" s="372"/>
      <c r="W272" s="372"/>
      <c r="X272" s="372"/>
      <c r="Y272" s="372"/>
    </row>
    <row r="273" spans="1:25" ht="64">
      <c r="A273" s="390">
        <v>264</v>
      </c>
      <c r="B273" s="391">
        <v>266</v>
      </c>
      <c r="C273" s="382" t="s">
        <v>321</v>
      </c>
      <c r="D273" s="383" t="s">
        <v>922</v>
      </c>
      <c r="E273" s="405" t="s">
        <v>923</v>
      </c>
      <c r="F273" s="400" t="s">
        <v>1383</v>
      </c>
      <c r="G273" s="406" t="s">
        <v>1379</v>
      </c>
      <c r="H273" s="394" t="s">
        <v>1380</v>
      </c>
      <c r="I273" s="417">
        <v>2446500</v>
      </c>
      <c r="J273" s="397">
        <v>29358000</v>
      </c>
      <c r="K273" s="389">
        <f t="shared" si="30"/>
        <v>30532320</v>
      </c>
      <c r="L273" s="389">
        <f t="shared" si="33"/>
        <v>31753612.800000001</v>
      </c>
      <c r="M273" s="389">
        <f t="shared" si="32"/>
        <v>33023757.311999999</v>
      </c>
      <c r="N273" s="389">
        <f t="shared" si="32"/>
        <v>34344707.604479998</v>
      </c>
      <c r="O273" s="389">
        <f t="shared" si="32"/>
        <v>35718495.908659197</v>
      </c>
      <c r="P273" s="389">
        <f t="shared" si="32"/>
        <v>37147235.745005563</v>
      </c>
      <c r="Q273" s="389">
        <f t="shared" si="32"/>
        <v>38633125.174805783</v>
      </c>
      <c r="R273" s="389">
        <f t="shared" si="32"/>
        <v>40178450.181798011</v>
      </c>
      <c r="S273" s="389">
        <f t="shared" si="32"/>
        <v>41785588.189069934</v>
      </c>
      <c r="T273" s="692">
        <f t="shared" si="32"/>
        <v>43457011.716632731</v>
      </c>
      <c r="U273" s="372"/>
      <c r="V273" s="372"/>
      <c r="W273" s="372"/>
      <c r="X273" s="372"/>
      <c r="Y273" s="372"/>
    </row>
    <row r="274" spans="1:25" ht="64">
      <c r="A274" s="390">
        <v>265</v>
      </c>
      <c r="B274" s="391">
        <v>267</v>
      </c>
      <c r="C274" s="382" t="s">
        <v>321</v>
      </c>
      <c r="D274" s="383" t="s">
        <v>922</v>
      </c>
      <c r="E274" s="405" t="s">
        <v>923</v>
      </c>
      <c r="F274" s="400" t="s">
        <v>1384</v>
      </c>
      <c r="G274" s="406" t="s">
        <v>1379</v>
      </c>
      <c r="H274" s="394" t="s">
        <v>1380</v>
      </c>
      <c r="I274" s="417">
        <v>2446500</v>
      </c>
      <c r="J274" s="397">
        <v>29358000</v>
      </c>
      <c r="K274" s="389">
        <f t="shared" si="30"/>
        <v>30532320</v>
      </c>
      <c r="L274" s="389">
        <f t="shared" si="33"/>
        <v>31753612.800000001</v>
      </c>
      <c r="M274" s="389">
        <f t="shared" si="32"/>
        <v>33023757.311999999</v>
      </c>
      <c r="N274" s="389">
        <f t="shared" si="32"/>
        <v>34344707.604479998</v>
      </c>
      <c r="O274" s="389">
        <f t="shared" si="32"/>
        <v>35718495.908659197</v>
      </c>
      <c r="P274" s="389">
        <f t="shared" si="32"/>
        <v>37147235.745005563</v>
      </c>
      <c r="Q274" s="389">
        <f t="shared" si="32"/>
        <v>38633125.174805783</v>
      </c>
      <c r="R274" s="389">
        <f t="shared" si="32"/>
        <v>40178450.181798011</v>
      </c>
      <c r="S274" s="389">
        <f t="shared" si="32"/>
        <v>41785588.189069934</v>
      </c>
      <c r="T274" s="692">
        <f t="shared" si="32"/>
        <v>43457011.716632731</v>
      </c>
      <c r="U274" s="372"/>
      <c r="V274" s="372"/>
      <c r="W274" s="372"/>
      <c r="X274" s="372"/>
      <c r="Y274" s="372"/>
    </row>
    <row r="275" spans="1:25" ht="64">
      <c r="A275" s="390">
        <v>266</v>
      </c>
      <c r="B275" s="391">
        <v>268</v>
      </c>
      <c r="C275" s="382" t="s">
        <v>321</v>
      </c>
      <c r="D275" s="383" t="s">
        <v>922</v>
      </c>
      <c r="E275" s="405" t="s">
        <v>923</v>
      </c>
      <c r="F275" s="400" t="s">
        <v>1385</v>
      </c>
      <c r="G275" s="406" t="s">
        <v>1379</v>
      </c>
      <c r="H275" s="394" t="s">
        <v>1380</v>
      </c>
      <c r="I275" s="417">
        <v>2446500</v>
      </c>
      <c r="J275" s="397">
        <v>29358000</v>
      </c>
      <c r="K275" s="389">
        <f t="shared" si="30"/>
        <v>30532320</v>
      </c>
      <c r="L275" s="389">
        <f t="shared" si="33"/>
        <v>31753612.800000001</v>
      </c>
      <c r="M275" s="389">
        <f t="shared" si="32"/>
        <v>33023757.311999999</v>
      </c>
      <c r="N275" s="389">
        <f t="shared" si="32"/>
        <v>34344707.604479998</v>
      </c>
      <c r="O275" s="389">
        <f t="shared" si="32"/>
        <v>35718495.908659197</v>
      </c>
      <c r="P275" s="389">
        <f t="shared" si="32"/>
        <v>37147235.745005563</v>
      </c>
      <c r="Q275" s="389">
        <f t="shared" si="32"/>
        <v>38633125.174805783</v>
      </c>
      <c r="R275" s="389">
        <f t="shared" si="32"/>
        <v>40178450.181798011</v>
      </c>
      <c r="S275" s="389">
        <f t="shared" si="32"/>
        <v>41785588.189069934</v>
      </c>
      <c r="T275" s="692">
        <f t="shared" si="32"/>
        <v>43457011.716632731</v>
      </c>
      <c r="U275" s="372"/>
      <c r="V275" s="372"/>
      <c r="W275" s="372"/>
      <c r="X275" s="372"/>
      <c r="Y275" s="372"/>
    </row>
    <row r="276" spans="1:25" ht="64">
      <c r="A276" s="390">
        <v>267</v>
      </c>
      <c r="B276" s="391">
        <v>269</v>
      </c>
      <c r="C276" s="382" t="s">
        <v>321</v>
      </c>
      <c r="D276" s="383" t="s">
        <v>922</v>
      </c>
      <c r="E276" s="405" t="s">
        <v>923</v>
      </c>
      <c r="F276" s="400" t="s">
        <v>1386</v>
      </c>
      <c r="G276" s="406" t="s">
        <v>1379</v>
      </c>
      <c r="H276" s="394" t="s">
        <v>1380</v>
      </c>
      <c r="I276" s="417">
        <v>2446500</v>
      </c>
      <c r="J276" s="397">
        <v>29358000</v>
      </c>
      <c r="K276" s="389">
        <f t="shared" si="30"/>
        <v>30532320</v>
      </c>
      <c r="L276" s="389">
        <f t="shared" si="33"/>
        <v>31753612.800000001</v>
      </c>
      <c r="M276" s="389">
        <f t="shared" si="32"/>
        <v>33023757.311999999</v>
      </c>
      <c r="N276" s="389">
        <f t="shared" si="32"/>
        <v>34344707.604479998</v>
      </c>
      <c r="O276" s="389">
        <f t="shared" si="32"/>
        <v>35718495.908659197</v>
      </c>
      <c r="P276" s="389">
        <f t="shared" si="32"/>
        <v>37147235.745005563</v>
      </c>
      <c r="Q276" s="389">
        <f t="shared" si="32"/>
        <v>38633125.174805783</v>
      </c>
      <c r="R276" s="389">
        <f t="shared" si="32"/>
        <v>40178450.181798011</v>
      </c>
      <c r="S276" s="389">
        <f t="shared" si="32"/>
        <v>41785588.189069934</v>
      </c>
      <c r="T276" s="692">
        <f t="shared" si="32"/>
        <v>43457011.716632731</v>
      </c>
      <c r="U276" s="372"/>
      <c r="V276" s="372"/>
      <c r="W276" s="372"/>
      <c r="X276" s="372"/>
      <c r="Y276" s="372"/>
    </row>
    <row r="277" spans="1:25" ht="64">
      <c r="A277" s="390">
        <v>268</v>
      </c>
      <c r="B277" s="391">
        <v>270</v>
      </c>
      <c r="C277" s="382" t="s">
        <v>321</v>
      </c>
      <c r="D277" s="383" t="s">
        <v>922</v>
      </c>
      <c r="E277" s="405" t="s">
        <v>923</v>
      </c>
      <c r="F277" s="400" t="s">
        <v>1387</v>
      </c>
      <c r="G277" s="406" t="s">
        <v>1379</v>
      </c>
      <c r="H277" s="394" t="s">
        <v>1380</v>
      </c>
      <c r="I277" s="417">
        <v>2446500</v>
      </c>
      <c r="J277" s="397">
        <v>29358000</v>
      </c>
      <c r="K277" s="389">
        <f t="shared" si="30"/>
        <v>30532320</v>
      </c>
      <c r="L277" s="389">
        <f t="shared" si="33"/>
        <v>31753612.800000001</v>
      </c>
      <c r="M277" s="389">
        <f t="shared" si="32"/>
        <v>33023757.311999999</v>
      </c>
      <c r="N277" s="389">
        <f t="shared" si="32"/>
        <v>34344707.604479998</v>
      </c>
      <c r="O277" s="389">
        <f t="shared" si="32"/>
        <v>35718495.908659197</v>
      </c>
      <c r="P277" s="389">
        <f t="shared" si="32"/>
        <v>37147235.745005563</v>
      </c>
      <c r="Q277" s="389">
        <f t="shared" si="32"/>
        <v>38633125.174805783</v>
      </c>
      <c r="R277" s="389">
        <f t="shared" si="32"/>
        <v>40178450.181798011</v>
      </c>
      <c r="S277" s="389">
        <f t="shared" si="32"/>
        <v>41785588.189069934</v>
      </c>
      <c r="T277" s="692">
        <f t="shared" si="32"/>
        <v>43457011.716632731</v>
      </c>
      <c r="U277" s="372"/>
      <c r="V277" s="372"/>
      <c r="W277" s="372"/>
      <c r="X277" s="372"/>
      <c r="Y277" s="372"/>
    </row>
    <row r="278" spans="1:25" ht="64">
      <c r="A278" s="390">
        <v>269</v>
      </c>
      <c r="B278" s="391">
        <v>271</v>
      </c>
      <c r="C278" s="382" t="s">
        <v>321</v>
      </c>
      <c r="D278" s="383" t="s">
        <v>922</v>
      </c>
      <c r="E278" s="405" t="s">
        <v>923</v>
      </c>
      <c r="F278" s="400" t="s">
        <v>1388</v>
      </c>
      <c r="G278" s="406" t="s">
        <v>1379</v>
      </c>
      <c r="H278" s="394" t="s">
        <v>1380</v>
      </c>
      <c r="I278" s="417">
        <v>2446500</v>
      </c>
      <c r="J278" s="397">
        <v>29358000</v>
      </c>
      <c r="K278" s="389">
        <f t="shared" si="30"/>
        <v>30532320</v>
      </c>
      <c r="L278" s="389">
        <f t="shared" si="33"/>
        <v>31753612.800000001</v>
      </c>
      <c r="M278" s="389">
        <f t="shared" si="32"/>
        <v>33023757.311999999</v>
      </c>
      <c r="N278" s="389">
        <f t="shared" si="32"/>
        <v>34344707.604479998</v>
      </c>
      <c r="O278" s="389">
        <f t="shared" si="32"/>
        <v>35718495.908659197</v>
      </c>
      <c r="P278" s="389">
        <f t="shared" si="32"/>
        <v>37147235.745005563</v>
      </c>
      <c r="Q278" s="389">
        <f t="shared" si="32"/>
        <v>38633125.174805783</v>
      </c>
      <c r="R278" s="389">
        <f t="shared" si="32"/>
        <v>40178450.181798011</v>
      </c>
      <c r="S278" s="389">
        <f t="shared" si="32"/>
        <v>41785588.189069934</v>
      </c>
      <c r="T278" s="692">
        <f t="shared" si="32"/>
        <v>43457011.716632731</v>
      </c>
      <c r="U278" s="372"/>
      <c r="V278" s="372"/>
      <c r="W278" s="372"/>
      <c r="X278" s="372"/>
      <c r="Y278" s="372"/>
    </row>
    <row r="279" spans="1:25" ht="64">
      <c r="A279" s="390">
        <v>270</v>
      </c>
      <c r="B279" s="391">
        <v>272</v>
      </c>
      <c r="C279" s="382" t="s">
        <v>321</v>
      </c>
      <c r="D279" s="383" t="s">
        <v>922</v>
      </c>
      <c r="E279" s="405" t="s">
        <v>923</v>
      </c>
      <c r="F279" s="400" t="s">
        <v>1389</v>
      </c>
      <c r="G279" s="406" t="s">
        <v>1379</v>
      </c>
      <c r="H279" s="387" t="s">
        <v>1380</v>
      </c>
      <c r="I279" s="417">
        <v>2446500</v>
      </c>
      <c r="J279" s="397">
        <v>29358000</v>
      </c>
      <c r="K279" s="389">
        <f t="shared" si="30"/>
        <v>30532320</v>
      </c>
      <c r="L279" s="389">
        <f t="shared" si="33"/>
        <v>31753612.800000001</v>
      </c>
      <c r="M279" s="389">
        <f t="shared" si="32"/>
        <v>33023757.311999999</v>
      </c>
      <c r="N279" s="389">
        <f t="shared" si="32"/>
        <v>34344707.604479998</v>
      </c>
      <c r="O279" s="389">
        <f t="shared" si="32"/>
        <v>35718495.908659197</v>
      </c>
      <c r="P279" s="389">
        <f t="shared" si="32"/>
        <v>37147235.745005563</v>
      </c>
      <c r="Q279" s="389">
        <f t="shared" si="32"/>
        <v>38633125.174805783</v>
      </c>
      <c r="R279" s="389">
        <f t="shared" si="32"/>
        <v>40178450.181798011</v>
      </c>
      <c r="S279" s="389">
        <f t="shared" si="32"/>
        <v>41785588.189069934</v>
      </c>
      <c r="T279" s="692">
        <f t="shared" si="32"/>
        <v>43457011.716632731</v>
      </c>
      <c r="U279" s="372"/>
      <c r="V279" s="372"/>
      <c r="W279" s="372"/>
      <c r="X279" s="372"/>
      <c r="Y279" s="372"/>
    </row>
    <row r="280" spans="1:25" ht="64">
      <c r="A280" s="390">
        <v>271</v>
      </c>
      <c r="B280" s="391">
        <v>273</v>
      </c>
      <c r="C280" s="382" t="s">
        <v>321</v>
      </c>
      <c r="D280" s="383" t="s">
        <v>922</v>
      </c>
      <c r="E280" s="405" t="s">
        <v>923</v>
      </c>
      <c r="F280" s="415" t="s">
        <v>1390</v>
      </c>
      <c r="G280" s="402" t="s">
        <v>1391</v>
      </c>
      <c r="H280" s="416" t="s">
        <v>1392</v>
      </c>
      <c r="I280" s="417">
        <v>2520000</v>
      </c>
      <c r="J280" s="397">
        <v>30240000</v>
      </c>
      <c r="K280" s="389">
        <f t="shared" si="30"/>
        <v>31449600</v>
      </c>
      <c r="L280" s="389">
        <f t="shared" si="33"/>
        <v>32707584</v>
      </c>
      <c r="M280" s="389">
        <f t="shared" si="32"/>
        <v>34015887.359999999</v>
      </c>
      <c r="N280" s="389">
        <f t="shared" si="32"/>
        <v>35376522.854400001</v>
      </c>
      <c r="O280" s="389">
        <f t="shared" si="32"/>
        <v>36791583.768576004</v>
      </c>
      <c r="P280" s="389">
        <f t="shared" si="32"/>
        <v>38263247.119319044</v>
      </c>
      <c r="Q280" s="389">
        <f t="shared" si="32"/>
        <v>39793777.004091807</v>
      </c>
      <c r="R280" s="389">
        <f t="shared" si="32"/>
        <v>41385528.084255479</v>
      </c>
      <c r="S280" s="389">
        <f t="shared" si="32"/>
        <v>43040949.207625702</v>
      </c>
      <c r="T280" s="692">
        <f t="shared" si="32"/>
        <v>44762587.175930731</v>
      </c>
      <c r="U280" s="372"/>
      <c r="V280" s="372"/>
      <c r="W280" s="372"/>
      <c r="X280" s="372"/>
      <c r="Y280" s="372"/>
    </row>
    <row r="281" spans="1:25" ht="64">
      <c r="A281" s="390">
        <v>272</v>
      </c>
      <c r="B281" s="391">
        <v>274</v>
      </c>
      <c r="C281" s="382" t="s">
        <v>321</v>
      </c>
      <c r="D281" s="383" t="s">
        <v>922</v>
      </c>
      <c r="E281" s="405" t="s">
        <v>923</v>
      </c>
      <c r="F281" s="400" t="s">
        <v>1393</v>
      </c>
      <c r="G281" s="402" t="s">
        <v>1391</v>
      </c>
      <c r="H281" s="394" t="s">
        <v>1392</v>
      </c>
      <c r="I281" s="417">
        <v>2520000</v>
      </c>
      <c r="J281" s="397">
        <v>30240000</v>
      </c>
      <c r="K281" s="389">
        <f t="shared" si="30"/>
        <v>31449600</v>
      </c>
      <c r="L281" s="389">
        <f t="shared" si="33"/>
        <v>32707584</v>
      </c>
      <c r="M281" s="389">
        <f t="shared" si="32"/>
        <v>34015887.359999999</v>
      </c>
      <c r="N281" s="389">
        <f t="shared" si="32"/>
        <v>35376522.854400001</v>
      </c>
      <c r="O281" s="389">
        <f t="shared" si="32"/>
        <v>36791583.768576004</v>
      </c>
      <c r="P281" s="389">
        <f t="shared" si="32"/>
        <v>38263247.119319044</v>
      </c>
      <c r="Q281" s="389">
        <f t="shared" si="32"/>
        <v>39793777.004091807</v>
      </c>
      <c r="R281" s="389">
        <f t="shared" si="32"/>
        <v>41385528.084255479</v>
      </c>
      <c r="S281" s="389">
        <f t="shared" si="32"/>
        <v>43040949.207625702</v>
      </c>
      <c r="T281" s="692">
        <f t="shared" si="32"/>
        <v>44762587.175930731</v>
      </c>
      <c r="U281" s="372"/>
      <c r="V281" s="372"/>
      <c r="W281" s="372"/>
      <c r="X281" s="372"/>
      <c r="Y281" s="372"/>
    </row>
    <row r="282" spans="1:25" ht="64">
      <c r="A282" s="390">
        <v>273</v>
      </c>
      <c r="B282" s="391">
        <v>275</v>
      </c>
      <c r="C282" s="382" t="s">
        <v>321</v>
      </c>
      <c r="D282" s="383" t="s">
        <v>922</v>
      </c>
      <c r="E282" s="405" t="s">
        <v>923</v>
      </c>
      <c r="F282" s="400" t="s">
        <v>1394</v>
      </c>
      <c r="G282" s="402" t="s">
        <v>1391</v>
      </c>
      <c r="H282" s="394" t="s">
        <v>1392</v>
      </c>
      <c r="I282" s="417">
        <v>2520000</v>
      </c>
      <c r="J282" s="397">
        <v>30240000</v>
      </c>
      <c r="K282" s="389">
        <f t="shared" si="30"/>
        <v>31449600</v>
      </c>
      <c r="L282" s="389">
        <f t="shared" si="33"/>
        <v>32707584</v>
      </c>
      <c r="M282" s="389">
        <f t="shared" si="32"/>
        <v>34015887.359999999</v>
      </c>
      <c r="N282" s="389">
        <f t="shared" si="32"/>
        <v>35376522.854400001</v>
      </c>
      <c r="O282" s="389">
        <f t="shared" si="32"/>
        <v>36791583.768576004</v>
      </c>
      <c r="P282" s="389">
        <f t="shared" si="32"/>
        <v>38263247.119319044</v>
      </c>
      <c r="Q282" s="389">
        <f t="shared" si="32"/>
        <v>39793777.004091807</v>
      </c>
      <c r="R282" s="389">
        <f t="shared" si="32"/>
        <v>41385528.084255479</v>
      </c>
      <c r="S282" s="389">
        <f t="shared" si="32"/>
        <v>43040949.207625702</v>
      </c>
      <c r="T282" s="692">
        <f t="shared" si="32"/>
        <v>44762587.175930731</v>
      </c>
      <c r="U282" s="372"/>
      <c r="V282" s="372"/>
      <c r="W282" s="372"/>
      <c r="X282" s="372"/>
      <c r="Y282" s="372"/>
    </row>
    <row r="283" spans="1:25" ht="64">
      <c r="A283" s="390">
        <v>274</v>
      </c>
      <c r="B283" s="391">
        <v>276</v>
      </c>
      <c r="C283" s="382" t="s">
        <v>321</v>
      </c>
      <c r="D283" s="383" t="s">
        <v>922</v>
      </c>
      <c r="E283" s="405" t="s">
        <v>923</v>
      </c>
      <c r="F283" s="400" t="s">
        <v>1395</v>
      </c>
      <c r="G283" s="402" t="s">
        <v>1391</v>
      </c>
      <c r="H283" s="394" t="s">
        <v>1392</v>
      </c>
      <c r="I283" s="417">
        <v>2520000</v>
      </c>
      <c r="J283" s="397">
        <v>30240000</v>
      </c>
      <c r="K283" s="389">
        <f t="shared" si="30"/>
        <v>31449600</v>
      </c>
      <c r="L283" s="389">
        <f t="shared" si="33"/>
        <v>32707584</v>
      </c>
      <c r="M283" s="389">
        <f t="shared" ref="M283:T298" si="34">(L283*$L$8)+L283</f>
        <v>34015887.359999999</v>
      </c>
      <c r="N283" s="389">
        <f t="shared" si="34"/>
        <v>35376522.854400001</v>
      </c>
      <c r="O283" s="389">
        <f t="shared" si="34"/>
        <v>36791583.768576004</v>
      </c>
      <c r="P283" s="389">
        <f t="shared" si="34"/>
        <v>38263247.119319044</v>
      </c>
      <c r="Q283" s="389">
        <f t="shared" si="34"/>
        <v>39793777.004091807</v>
      </c>
      <c r="R283" s="389">
        <f t="shared" si="34"/>
        <v>41385528.084255479</v>
      </c>
      <c r="S283" s="389">
        <f t="shared" si="34"/>
        <v>43040949.207625702</v>
      </c>
      <c r="T283" s="692">
        <f t="shared" si="34"/>
        <v>44762587.175930731</v>
      </c>
      <c r="U283" s="372"/>
      <c r="V283" s="372"/>
      <c r="W283" s="372"/>
      <c r="X283" s="372"/>
      <c r="Y283" s="372"/>
    </row>
    <row r="284" spans="1:25" ht="64">
      <c r="A284" s="390">
        <v>275</v>
      </c>
      <c r="B284" s="391">
        <v>277</v>
      </c>
      <c r="C284" s="382" t="s">
        <v>321</v>
      </c>
      <c r="D284" s="383" t="s">
        <v>922</v>
      </c>
      <c r="E284" s="405" t="s">
        <v>923</v>
      </c>
      <c r="F284" s="400" t="s">
        <v>1396</v>
      </c>
      <c r="G284" s="402" t="s">
        <v>1391</v>
      </c>
      <c r="H284" s="394" t="s">
        <v>1392</v>
      </c>
      <c r="I284" s="417">
        <v>2520000</v>
      </c>
      <c r="J284" s="397">
        <v>30240000</v>
      </c>
      <c r="K284" s="389">
        <f t="shared" si="30"/>
        <v>31449600</v>
      </c>
      <c r="L284" s="389">
        <f t="shared" si="33"/>
        <v>32707584</v>
      </c>
      <c r="M284" s="389">
        <f t="shared" si="34"/>
        <v>34015887.359999999</v>
      </c>
      <c r="N284" s="389">
        <f t="shared" si="34"/>
        <v>35376522.854400001</v>
      </c>
      <c r="O284" s="389">
        <f t="shared" si="34"/>
        <v>36791583.768576004</v>
      </c>
      <c r="P284" s="389">
        <f t="shared" si="34"/>
        <v>38263247.119319044</v>
      </c>
      <c r="Q284" s="389">
        <f t="shared" si="34"/>
        <v>39793777.004091807</v>
      </c>
      <c r="R284" s="389">
        <f t="shared" si="34"/>
        <v>41385528.084255479</v>
      </c>
      <c r="S284" s="389">
        <f t="shared" si="34"/>
        <v>43040949.207625702</v>
      </c>
      <c r="T284" s="692">
        <f t="shared" si="34"/>
        <v>44762587.175930731</v>
      </c>
      <c r="U284" s="372"/>
      <c r="V284" s="372"/>
      <c r="W284" s="372"/>
      <c r="X284" s="372"/>
      <c r="Y284" s="372"/>
    </row>
    <row r="285" spans="1:25" ht="64">
      <c r="A285" s="390">
        <v>276</v>
      </c>
      <c r="B285" s="391">
        <v>278</v>
      </c>
      <c r="C285" s="382" t="s">
        <v>321</v>
      </c>
      <c r="D285" s="383" t="s">
        <v>922</v>
      </c>
      <c r="E285" s="405" t="s">
        <v>923</v>
      </c>
      <c r="F285" s="400" t="s">
        <v>1397</v>
      </c>
      <c r="G285" s="402" t="s">
        <v>1391</v>
      </c>
      <c r="H285" s="394" t="s">
        <v>1392</v>
      </c>
      <c r="I285" s="417">
        <v>2520000</v>
      </c>
      <c r="J285" s="397">
        <v>30240000</v>
      </c>
      <c r="K285" s="389">
        <f t="shared" si="30"/>
        <v>31449600</v>
      </c>
      <c r="L285" s="389">
        <f t="shared" si="33"/>
        <v>32707584</v>
      </c>
      <c r="M285" s="389">
        <f t="shared" si="34"/>
        <v>34015887.359999999</v>
      </c>
      <c r="N285" s="389">
        <f t="shared" si="34"/>
        <v>35376522.854400001</v>
      </c>
      <c r="O285" s="389">
        <f t="shared" si="34"/>
        <v>36791583.768576004</v>
      </c>
      <c r="P285" s="389">
        <f t="shared" si="34"/>
        <v>38263247.119319044</v>
      </c>
      <c r="Q285" s="389">
        <f t="shared" si="34"/>
        <v>39793777.004091807</v>
      </c>
      <c r="R285" s="389">
        <f t="shared" si="34"/>
        <v>41385528.084255479</v>
      </c>
      <c r="S285" s="389">
        <f t="shared" si="34"/>
        <v>43040949.207625702</v>
      </c>
      <c r="T285" s="692">
        <f t="shared" si="34"/>
        <v>44762587.175930731</v>
      </c>
      <c r="U285" s="372"/>
      <c r="V285" s="372"/>
      <c r="W285" s="372"/>
      <c r="X285" s="372"/>
      <c r="Y285" s="372"/>
    </row>
    <row r="286" spans="1:25" ht="64">
      <c r="A286" s="390">
        <v>277</v>
      </c>
      <c r="B286" s="391">
        <v>279</v>
      </c>
      <c r="C286" s="382" t="s">
        <v>321</v>
      </c>
      <c r="D286" s="383" t="s">
        <v>922</v>
      </c>
      <c r="E286" s="405" t="s">
        <v>923</v>
      </c>
      <c r="F286" s="413" t="s">
        <v>1398</v>
      </c>
      <c r="G286" s="402" t="s">
        <v>1391</v>
      </c>
      <c r="H286" s="414" t="s">
        <v>1392</v>
      </c>
      <c r="I286" s="417">
        <v>2520000</v>
      </c>
      <c r="J286" s="397">
        <v>30240000</v>
      </c>
      <c r="K286" s="389">
        <f t="shared" si="30"/>
        <v>31449600</v>
      </c>
      <c r="L286" s="389">
        <f t="shared" si="33"/>
        <v>32707584</v>
      </c>
      <c r="M286" s="389">
        <f t="shared" si="34"/>
        <v>34015887.359999999</v>
      </c>
      <c r="N286" s="389">
        <f t="shared" si="34"/>
        <v>35376522.854400001</v>
      </c>
      <c r="O286" s="389">
        <f t="shared" si="34"/>
        <v>36791583.768576004</v>
      </c>
      <c r="P286" s="389">
        <f t="shared" si="34"/>
        <v>38263247.119319044</v>
      </c>
      <c r="Q286" s="389">
        <f t="shared" si="34"/>
        <v>39793777.004091807</v>
      </c>
      <c r="R286" s="389">
        <f t="shared" si="34"/>
        <v>41385528.084255479</v>
      </c>
      <c r="S286" s="389">
        <f t="shared" si="34"/>
        <v>43040949.207625702</v>
      </c>
      <c r="T286" s="692">
        <f t="shared" si="34"/>
        <v>44762587.175930731</v>
      </c>
      <c r="U286" s="372"/>
      <c r="V286" s="372"/>
      <c r="W286" s="372"/>
      <c r="X286" s="372"/>
      <c r="Y286" s="372"/>
    </row>
    <row r="287" spans="1:25" ht="64">
      <c r="A287" s="390">
        <v>278</v>
      </c>
      <c r="B287" s="391">
        <v>280</v>
      </c>
      <c r="C287" s="382" t="s">
        <v>321</v>
      </c>
      <c r="D287" s="383" t="s">
        <v>922</v>
      </c>
      <c r="E287" s="405" t="s">
        <v>923</v>
      </c>
      <c r="F287" s="413" t="s">
        <v>1399</v>
      </c>
      <c r="G287" s="402" t="s">
        <v>1391</v>
      </c>
      <c r="H287" s="414" t="s">
        <v>1392</v>
      </c>
      <c r="I287" s="417">
        <v>2520000</v>
      </c>
      <c r="J287" s="397">
        <v>30240000</v>
      </c>
      <c r="K287" s="389">
        <f t="shared" si="30"/>
        <v>31449600</v>
      </c>
      <c r="L287" s="389">
        <f t="shared" si="33"/>
        <v>32707584</v>
      </c>
      <c r="M287" s="389">
        <f t="shared" si="34"/>
        <v>34015887.359999999</v>
      </c>
      <c r="N287" s="389">
        <f t="shared" si="34"/>
        <v>35376522.854400001</v>
      </c>
      <c r="O287" s="389">
        <f t="shared" si="34"/>
        <v>36791583.768576004</v>
      </c>
      <c r="P287" s="389">
        <f t="shared" si="34"/>
        <v>38263247.119319044</v>
      </c>
      <c r="Q287" s="389">
        <f t="shared" si="34"/>
        <v>39793777.004091807</v>
      </c>
      <c r="R287" s="389">
        <f t="shared" si="34"/>
        <v>41385528.084255479</v>
      </c>
      <c r="S287" s="389">
        <f t="shared" si="34"/>
        <v>43040949.207625702</v>
      </c>
      <c r="T287" s="692">
        <f t="shared" si="34"/>
        <v>44762587.175930731</v>
      </c>
      <c r="U287" s="372"/>
      <c r="V287" s="372"/>
      <c r="W287" s="372"/>
      <c r="X287" s="372"/>
      <c r="Y287" s="372"/>
    </row>
    <row r="288" spans="1:25" ht="64">
      <c r="A288" s="390">
        <v>279</v>
      </c>
      <c r="B288" s="391">
        <v>281</v>
      </c>
      <c r="C288" s="382" t="s">
        <v>321</v>
      </c>
      <c r="D288" s="383" t="s">
        <v>922</v>
      </c>
      <c r="E288" s="405" t="s">
        <v>923</v>
      </c>
      <c r="F288" s="413" t="s">
        <v>1400</v>
      </c>
      <c r="G288" s="402" t="s">
        <v>1391</v>
      </c>
      <c r="H288" s="414" t="s">
        <v>1392</v>
      </c>
      <c r="I288" s="417">
        <v>2520000</v>
      </c>
      <c r="J288" s="397">
        <v>30240000</v>
      </c>
      <c r="K288" s="389">
        <f t="shared" si="30"/>
        <v>31449600</v>
      </c>
      <c r="L288" s="389">
        <f t="shared" si="33"/>
        <v>32707584</v>
      </c>
      <c r="M288" s="389">
        <f t="shared" si="34"/>
        <v>34015887.359999999</v>
      </c>
      <c r="N288" s="389">
        <f t="shared" si="34"/>
        <v>35376522.854400001</v>
      </c>
      <c r="O288" s="389">
        <f t="shared" si="34"/>
        <v>36791583.768576004</v>
      </c>
      <c r="P288" s="389">
        <f t="shared" si="34"/>
        <v>38263247.119319044</v>
      </c>
      <c r="Q288" s="389">
        <f t="shared" si="34"/>
        <v>39793777.004091807</v>
      </c>
      <c r="R288" s="389">
        <f t="shared" si="34"/>
        <v>41385528.084255479</v>
      </c>
      <c r="S288" s="389">
        <f t="shared" si="34"/>
        <v>43040949.207625702</v>
      </c>
      <c r="T288" s="692">
        <f t="shared" si="34"/>
        <v>44762587.175930731</v>
      </c>
      <c r="U288" s="372"/>
      <c r="V288" s="372"/>
      <c r="W288" s="372"/>
      <c r="X288" s="372"/>
      <c r="Y288" s="372"/>
    </row>
    <row r="289" spans="1:25" ht="64">
      <c r="A289" s="390">
        <v>280</v>
      </c>
      <c r="B289" s="391">
        <v>282</v>
      </c>
      <c r="C289" s="382" t="s">
        <v>321</v>
      </c>
      <c r="D289" s="383" t="s">
        <v>922</v>
      </c>
      <c r="E289" s="405" t="s">
        <v>923</v>
      </c>
      <c r="F289" s="400" t="s">
        <v>1401</v>
      </c>
      <c r="G289" s="402" t="s">
        <v>1391</v>
      </c>
      <c r="H289" s="387" t="s">
        <v>1392</v>
      </c>
      <c r="I289" s="417">
        <v>2520000</v>
      </c>
      <c r="J289" s="397">
        <v>30240000</v>
      </c>
      <c r="K289" s="389">
        <f t="shared" si="30"/>
        <v>31449600</v>
      </c>
      <c r="L289" s="389">
        <f t="shared" si="33"/>
        <v>32707584</v>
      </c>
      <c r="M289" s="389">
        <f t="shared" si="34"/>
        <v>34015887.359999999</v>
      </c>
      <c r="N289" s="389">
        <f t="shared" si="34"/>
        <v>35376522.854400001</v>
      </c>
      <c r="O289" s="389">
        <f t="shared" si="34"/>
        <v>36791583.768576004</v>
      </c>
      <c r="P289" s="389">
        <f t="shared" si="34"/>
        <v>38263247.119319044</v>
      </c>
      <c r="Q289" s="389">
        <f t="shared" si="34"/>
        <v>39793777.004091807</v>
      </c>
      <c r="R289" s="389">
        <f t="shared" si="34"/>
        <v>41385528.084255479</v>
      </c>
      <c r="S289" s="389">
        <f t="shared" si="34"/>
        <v>43040949.207625702</v>
      </c>
      <c r="T289" s="692">
        <f t="shared" si="34"/>
        <v>44762587.175930731</v>
      </c>
      <c r="U289" s="372"/>
      <c r="V289" s="372"/>
      <c r="W289" s="372"/>
      <c r="X289" s="372"/>
      <c r="Y289" s="372"/>
    </row>
    <row r="290" spans="1:25" ht="64">
      <c r="A290" s="390">
        <v>281</v>
      </c>
      <c r="B290" s="391">
        <v>283</v>
      </c>
      <c r="C290" s="382" t="s">
        <v>321</v>
      </c>
      <c r="D290" s="383" t="s">
        <v>922</v>
      </c>
      <c r="E290" s="405" t="s">
        <v>923</v>
      </c>
      <c r="F290" s="400" t="s">
        <v>1402</v>
      </c>
      <c r="G290" s="402" t="s">
        <v>1391</v>
      </c>
      <c r="H290" s="387" t="s">
        <v>1392</v>
      </c>
      <c r="I290" s="417">
        <v>2520000</v>
      </c>
      <c r="J290" s="397">
        <v>30240000</v>
      </c>
      <c r="K290" s="389">
        <f t="shared" si="30"/>
        <v>31449600</v>
      </c>
      <c r="L290" s="389">
        <f t="shared" si="33"/>
        <v>32707584</v>
      </c>
      <c r="M290" s="389">
        <f t="shared" si="34"/>
        <v>34015887.359999999</v>
      </c>
      <c r="N290" s="389">
        <f t="shared" si="34"/>
        <v>35376522.854400001</v>
      </c>
      <c r="O290" s="389">
        <f t="shared" si="34"/>
        <v>36791583.768576004</v>
      </c>
      <c r="P290" s="389">
        <f t="shared" si="34"/>
        <v>38263247.119319044</v>
      </c>
      <c r="Q290" s="389">
        <f t="shared" si="34"/>
        <v>39793777.004091807</v>
      </c>
      <c r="R290" s="389">
        <f t="shared" si="34"/>
        <v>41385528.084255479</v>
      </c>
      <c r="S290" s="389">
        <f t="shared" si="34"/>
        <v>43040949.207625702</v>
      </c>
      <c r="T290" s="692">
        <f t="shared" si="34"/>
        <v>44762587.175930731</v>
      </c>
      <c r="U290" s="372"/>
      <c r="V290" s="372"/>
      <c r="W290" s="372"/>
      <c r="X290" s="372"/>
      <c r="Y290" s="372"/>
    </row>
    <row r="291" spans="1:25" ht="64">
      <c r="A291" s="390">
        <v>282</v>
      </c>
      <c r="B291" s="391">
        <v>284</v>
      </c>
      <c r="C291" s="382" t="s">
        <v>321</v>
      </c>
      <c r="D291" s="383" t="s">
        <v>922</v>
      </c>
      <c r="E291" s="405" t="s">
        <v>923</v>
      </c>
      <c r="F291" s="400" t="s">
        <v>1403</v>
      </c>
      <c r="G291" s="402" t="s">
        <v>1391</v>
      </c>
      <c r="H291" s="387" t="s">
        <v>1392</v>
      </c>
      <c r="I291" s="417">
        <v>2520000</v>
      </c>
      <c r="J291" s="397">
        <v>30240000</v>
      </c>
      <c r="K291" s="389">
        <f t="shared" si="30"/>
        <v>31449600</v>
      </c>
      <c r="L291" s="389">
        <f t="shared" si="33"/>
        <v>32707584</v>
      </c>
      <c r="M291" s="389">
        <f t="shared" si="34"/>
        <v>34015887.359999999</v>
      </c>
      <c r="N291" s="389">
        <f t="shared" si="34"/>
        <v>35376522.854400001</v>
      </c>
      <c r="O291" s="389">
        <f t="shared" si="34"/>
        <v>36791583.768576004</v>
      </c>
      <c r="P291" s="389">
        <f t="shared" si="34"/>
        <v>38263247.119319044</v>
      </c>
      <c r="Q291" s="389">
        <f t="shared" si="34"/>
        <v>39793777.004091807</v>
      </c>
      <c r="R291" s="389">
        <f t="shared" si="34"/>
        <v>41385528.084255479</v>
      </c>
      <c r="S291" s="389">
        <f t="shared" si="34"/>
        <v>43040949.207625702</v>
      </c>
      <c r="T291" s="692">
        <f t="shared" si="34"/>
        <v>44762587.175930731</v>
      </c>
      <c r="U291" s="372"/>
      <c r="V291" s="372"/>
      <c r="W291" s="372"/>
      <c r="X291" s="372"/>
      <c r="Y291" s="372"/>
    </row>
    <row r="292" spans="1:25" ht="64">
      <c r="A292" s="390">
        <v>283</v>
      </c>
      <c r="B292" s="391">
        <v>285</v>
      </c>
      <c r="C292" s="382" t="s">
        <v>321</v>
      </c>
      <c r="D292" s="383" t="s">
        <v>922</v>
      </c>
      <c r="E292" s="405" t="s">
        <v>923</v>
      </c>
      <c r="F292" s="400" t="s">
        <v>1404</v>
      </c>
      <c r="G292" s="402" t="s">
        <v>1391</v>
      </c>
      <c r="H292" s="387" t="s">
        <v>1392</v>
      </c>
      <c r="I292" s="417">
        <v>2520000</v>
      </c>
      <c r="J292" s="397">
        <v>30240000</v>
      </c>
      <c r="K292" s="389">
        <f t="shared" si="30"/>
        <v>31449600</v>
      </c>
      <c r="L292" s="389">
        <f t="shared" si="33"/>
        <v>32707584</v>
      </c>
      <c r="M292" s="389">
        <f t="shared" si="34"/>
        <v>34015887.359999999</v>
      </c>
      <c r="N292" s="389">
        <f t="shared" si="34"/>
        <v>35376522.854400001</v>
      </c>
      <c r="O292" s="389">
        <f t="shared" si="34"/>
        <v>36791583.768576004</v>
      </c>
      <c r="P292" s="389">
        <f t="shared" si="34"/>
        <v>38263247.119319044</v>
      </c>
      <c r="Q292" s="389">
        <f t="shared" si="34"/>
        <v>39793777.004091807</v>
      </c>
      <c r="R292" s="389">
        <f t="shared" si="34"/>
        <v>41385528.084255479</v>
      </c>
      <c r="S292" s="389">
        <f t="shared" si="34"/>
        <v>43040949.207625702</v>
      </c>
      <c r="T292" s="692">
        <f t="shared" si="34"/>
        <v>44762587.175930731</v>
      </c>
      <c r="U292" s="372"/>
      <c r="V292" s="372"/>
      <c r="W292" s="372"/>
      <c r="X292" s="372"/>
      <c r="Y292" s="372"/>
    </row>
    <row r="293" spans="1:25" ht="64">
      <c r="A293" s="390">
        <v>284</v>
      </c>
      <c r="B293" s="391">
        <v>286</v>
      </c>
      <c r="C293" s="382" t="s">
        <v>321</v>
      </c>
      <c r="D293" s="383" t="s">
        <v>922</v>
      </c>
      <c r="E293" s="405" t="s">
        <v>923</v>
      </c>
      <c r="F293" s="400" t="s">
        <v>1405</v>
      </c>
      <c r="G293" s="402" t="s">
        <v>1391</v>
      </c>
      <c r="H293" s="387" t="s">
        <v>1392</v>
      </c>
      <c r="I293" s="417">
        <v>2520000</v>
      </c>
      <c r="J293" s="397">
        <v>30240000</v>
      </c>
      <c r="K293" s="389">
        <f t="shared" si="30"/>
        <v>31449600</v>
      </c>
      <c r="L293" s="389">
        <f t="shared" si="33"/>
        <v>32707584</v>
      </c>
      <c r="M293" s="389">
        <f t="shared" si="34"/>
        <v>34015887.359999999</v>
      </c>
      <c r="N293" s="389">
        <f t="shared" si="34"/>
        <v>35376522.854400001</v>
      </c>
      <c r="O293" s="389">
        <f t="shared" si="34"/>
        <v>36791583.768576004</v>
      </c>
      <c r="P293" s="389">
        <f t="shared" si="34"/>
        <v>38263247.119319044</v>
      </c>
      <c r="Q293" s="389">
        <f t="shared" si="34"/>
        <v>39793777.004091807</v>
      </c>
      <c r="R293" s="389">
        <f t="shared" si="34"/>
        <v>41385528.084255479</v>
      </c>
      <c r="S293" s="389">
        <f t="shared" si="34"/>
        <v>43040949.207625702</v>
      </c>
      <c r="T293" s="692">
        <f t="shared" si="34"/>
        <v>44762587.175930731</v>
      </c>
      <c r="U293" s="372"/>
      <c r="V293" s="372"/>
      <c r="W293" s="372"/>
      <c r="X293" s="372"/>
      <c r="Y293" s="372"/>
    </row>
    <row r="294" spans="1:25" ht="64">
      <c r="A294" s="390">
        <v>285</v>
      </c>
      <c r="B294" s="391">
        <v>287</v>
      </c>
      <c r="C294" s="382" t="s">
        <v>321</v>
      </c>
      <c r="D294" s="383" t="s">
        <v>922</v>
      </c>
      <c r="E294" s="405" t="s">
        <v>923</v>
      </c>
      <c r="F294" s="400" t="s">
        <v>1406</v>
      </c>
      <c r="G294" s="402" t="s">
        <v>1391</v>
      </c>
      <c r="H294" s="387" t="s">
        <v>1392</v>
      </c>
      <c r="I294" s="417">
        <v>2520000</v>
      </c>
      <c r="J294" s="397">
        <v>30240000</v>
      </c>
      <c r="K294" s="389">
        <f t="shared" si="30"/>
        <v>31449600</v>
      </c>
      <c r="L294" s="389">
        <f t="shared" si="33"/>
        <v>32707584</v>
      </c>
      <c r="M294" s="389">
        <f t="shared" si="34"/>
        <v>34015887.359999999</v>
      </c>
      <c r="N294" s="389">
        <f t="shared" si="34"/>
        <v>35376522.854400001</v>
      </c>
      <c r="O294" s="389">
        <f t="shared" si="34"/>
        <v>36791583.768576004</v>
      </c>
      <c r="P294" s="389">
        <f t="shared" si="34"/>
        <v>38263247.119319044</v>
      </c>
      <c r="Q294" s="389">
        <f t="shared" si="34"/>
        <v>39793777.004091807</v>
      </c>
      <c r="R294" s="389">
        <f t="shared" si="34"/>
        <v>41385528.084255479</v>
      </c>
      <c r="S294" s="389">
        <f t="shared" si="34"/>
        <v>43040949.207625702</v>
      </c>
      <c r="T294" s="692">
        <f t="shared" si="34"/>
        <v>44762587.175930731</v>
      </c>
      <c r="U294" s="372"/>
      <c r="V294" s="372"/>
      <c r="W294" s="372"/>
      <c r="X294" s="372"/>
      <c r="Y294" s="372"/>
    </row>
    <row r="295" spans="1:25" ht="64">
      <c r="A295" s="390">
        <v>286</v>
      </c>
      <c r="B295" s="391">
        <v>288</v>
      </c>
      <c r="C295" s="382" t="s">
        <v>321</v>
      </c>
      <c r="D295" s="383" t="s">
        <v>922</v>
      </c>
      <c r="E295" s="405" t="s">
        <v>923</v>
      </c>
      <c r="F295" s="400" t="s">
        <v>1407</v>
      </c>
      <c r="G295" s="402" t="s">
        <v>1391</v>
      </c>
      <c r="H295" s="387" t="s">
        <v>1392</v>
      </c>
      <c r="I295" s="417">
        <v>2520000</v>
      </c>
      <c r="J295" s="397">
        <v>30240000</v>
      </c>
      <c r="K295" s="389">
        <f t="shared" si="30"/>
        <v>31449600</v>
      </c>
      <c r="L295" s="389">
        <f t="shared" si="33"/>
        <v>32707584</v>
      </c>
      <c r="M295" s="389">
        <f t="shared" si="34"/>
        <v>34015887.359999999</v>
      </c>
      <c r="N295" s="389">
        <f t="shared" si="34"/>
        <v>35376522.854400001</v>
      </c>
      <c r="O295" s="389">
        <f t="shared" si="34"/>
        <v>36791583.768576004</v>
      </c>
      <c r="P295" s="389">
        <f t="shared" si="34"/>
        <v>38263247.119319044</v>
      </c>
      <c r="Q295" s="389">
        <f t="shared" si="34"/>
        <v>39793777.004091807</v>
      </c>
      <c r="R295" s="389">
        <f t="shared" si="34"/>
        <v>41385528.084255479</v>
      </c>
      <c r="S295" s="389">
        <f t="shared" si="34"/>
        <v>43040949.207625702</v>
      </c>
      <c r="T295" s="692">
        <f t="shared" si="34"/>
        <v>44762587.175930731</v>
      </c>
      <c r="U295" s="372"/>
      <c r="V295" s="372"/>
      <c r="W295" s="372"/>
      <c r="X295" s="372"/>
      <c r="Y295" s="372"/>
    </row>
    <row r="296" spans="1:25" ht="64">
      <c r="A296" s="390">
        <v>287</v>
      </c>
      <c r="B296" s="391">
        <v>289</v>
      </c>
      <c r="C296" s="382" t="s">
        <v>321</v>
      </c>
      <c r="D296" s="383" t="s">
        <v>922</v>
      </c>
      <c r="E296" s="405" t="s">
        <v>923</v>
      </c>
      <c r="F296" s="400" t="s">
        <v>1408</v>
      </c>
      <c r="G296" s="402" t="s">
        <v>1391</v>
      </c>
      <c r="H296" s="387" t="s">
        <v>1392</v>
      </c>
      <c r="I296" s="417">
        <v>2520000</v>
      </c>
      <c r="J296" s="397">
        <v>30240000</v>
      </c>
      <c r="K296" s="389">
        <f t="shared" si="30"/>
        <v>31449600</v>
      </c>
      <c r="L296" s="389">
        <f t="shared" si="33"/>
        <v>32707584</v>
      </c>
      <c r="M296" s="389">
        <f t="shared" si="34"/>
        <v>34015887.359999999</v>
      </c>
      <c r="N296" s="389">
        <f t="shared" si="34"/>
        <v>35376522.854400001</v>
      </c>
      <c r="O296" s="389">
        <f t="shared" si="34"/>
        <v>36791583.768576004</v>
      </c>
      <c r="P296" s="389">
        <f t="shared" si="34"/>
        <v>38263247.119319044</v>
      </c>
      <c r="Q296" s="389">
        <f t="shared" si="34"/>
        <v>39793777.004091807</v>
      </c>
      <c r="R296" s="389">
        <f t="shared" si="34"/>
        <v>41385528.084255479</v>
      </c>
      <c r="S296" s="389">
        <f t="shared" si="34"/>
        <v>43040949.207625702</v>
      </c>
      <c r="T296" s="692">
        <f t="shared" si="34"/>
        <v>44762587.175930731</v>
      </c>
      <c r="U296" s="372"/>
      <c r="V296" s="372"/>
      <c r="W296" s="372"/>
      <c r="X296" s="372"/>
      <c r="Y296" s="372"/>
    </row>
    <row r="297" spans="1:25" ht="64">
      <c r="A297" s="390">
        <v>288</v>
      </c>
      <c r="B297" s="391">
        <v>290</v>
      </c>
      <c r="C297" s="382" t="s">
        <v>321</v>
      </c>
      <c r="D297" s="383" t="s">
        <v>922</v>
      </c>
      <c r="E297" s="405" t="s">
        <v>923</v>
      </c>
      <c r="F297" s="400" t="s">
        <v>1409</v>
      </c>
      <c r="G297" s="402" t="s">
        <v>1391</v>
      </c>
      <c r="H297" s="387" t="s">
        <v>1392</v>
      </c>
      <c r="I297" s="417">
        <v>2520000</v>
      </c>
      <c r="J297" s="397">
        <v>30240000</v>
      </c>
      <c r="K297" s="389">
        <f t="shared" ref="K297:K347" si="35">(J297*$K$8)+J297</f>
        <v>31449600</v>
      </c>
      <c r="L297" s="389">
        <f t="shared" si="33"/>
        <v>32707584</v>
      </c>
      <c r="M297" s="389">
        <f t="shared" si="34"/>
        <v>34015887.359999999</v>
      </c>
      <c r="N297" s="389">
        <f t="shared" si="34"/>
        <v>35376522.854400001</v>
      </c>
      <c r="O297" s="389">
        <f t="shared" si="34"/>
        <v>36791583.768576004</v>
      </c>
      <c r="P297" s="389">
        <f t="shared" si="34"/>
        <v>38263247.119319044</v>
      </c>
      <c r="Q297" s="389">
        <f t="shared" si="34"/>
        <v>39793777.004091807</v>
      </c>
      <c r="R297" s="389">
        <f t="shared" si="34"/>
        <v>41385528.084255479</v>
      </c>
      <c r="S297" s="389">
        <f t="shared" si="34"/>
        <v>43040949.207625702</v>
      </c>
      <c r="T297" s="692">
        <f t="shared" si="34"/>
        <v>44762587.175930731</v>
      </c>
      <c r="U297" s="372"/>
      <c r="V297" s="372"/>
      <c r="W297" s="372"/>
      <c r="X297" s="372"/>
      <c r="Y297" s="372"/>
    </row>
    <row r="298" spans="1:25" ht="64">
      <c r="A298" s="390">
        <v>289</v>
      </c>
      <c r="B298" s="391">
        <v>291</v>
      </c>
      <c r="C298" s="382" t="s">
        <v>321</v>
      </c>
      <c r="D298" s="383" t="s">
        <v>922</v>
      </c>
      <c r="E298" s="405" t="s">
        <v>923</v>
      </c>
      <c r="F298" s="385" t="s">
        <v>1410</v>
      </c>
      <c r="G298" s="386" t="s">
        <v>1411</v>
      </c>
      <c r="H298" s="406" t="s">
        <v>1412</v>
      </c>
      <c r="I298" s="404">
        <v>1450000</v>
      </c>
      <c r="J298" s="404">
        <v>17400000</v>
      </c>
      <c r="K298" s="389">
        <f t="shared" si="35"/>
        <v>18096000</v>
      </c>
      <c r="L298" s="389">
        <f t="shared" si="33"/>
        <v>18819840</v>
      </c>
      <c r="M298" s="389">
        <f t="shared" si="34"/>
        <v>19572633.600000001</v>
      </c>
      <c r="N298" s="389">
        <f t="shared" si="34"/>
        <v>20355538.944000002</v>
      </c>
      <c r="O298" s="389">
        <f t="shared" si="34"/>
        <v>21169760.501760002</v>
      </c>
      <c r="P298" s="389">
        <f t="shared" si="34"/>
        <v>22016550.921830401</v>
      </c>
      <c r="Q298" s="389">
        <f t="shared" si="34"/>
        <v>22897212.958703618</v>
      </c>
      <c r="R298" s="389">
        <f t="shared" si="34"/>
        <v>23813101.477051765</v>
      </c>
      <c r="S298" s="389">
        <f t="shared" si="34"/>
        <v>24765625.536133837</v>
      </c>
      <c r="T298" s="692">
        <f t="shared" si="34"/>
        <v>25756250.55757919</v>
      </c>
      <c r="U298" s="372"/>
      <c r="V298" s="372"/>
      <c r="W298" s="372"/>
      <c r="X298" s="372"/>
      <c r="Y298" s="372"/>
    </row>
    <row r="299" spans="1:25" ht="64">
      <c r="A299" s="390">
        <v>290</v>
      </c>
      <c r="B299" s="391">
        <v>292</v>
      </c>
      <c r="C299" s="382" t="s">
        <v>321</v>
      </c>
      <c r="D299" s="383" t="s">
        <v>922</v>
      </c>
      <c r="E299" s="405" t="s">
        <v>923</v>
      </c>
      <c r="F299" s="409" t="s">
        <v>1413</v>
      </c>
      <c r="G299" s="386" t="s">
        <v>1411</v>
      </c>
      <c r="H299" s="402" t="s">
        <v>1412</v>
      </c>
      <c r="I299" s="404">
        <v>1450000</v>
      </c>
      <c r="J299" s="404">
        <v>17400000</v>
      </c>
      <c r="K299" s="389">
        <f t="shared" si="35"/>
        <v>18096000</v>
      </c>
      <c r="L299" s="389">
        <f t="shared" si="33"/>
        <v>18819840</v>
      </c>
      <c r="M299" s="389">
        <f t="shared" ref="M299:T314" si="36">(L299*$L$8)+L299</f>
        <v>19572633.600000001</v>
      </c>
      <c r="N299" s="389">
        <f t="shared" si="36"/>
        <v>20355538.944000002</v>
      </c>
      <c r="O299" s="389">
        <f t="shared" si="36"/>
        <v>21169760.501760002</v>
      </c>
      <c r="P299" s="389">
        <f t="shared" si="36"/>
        <v>22016550.921830401</v>
      </c>
      <c r="Q299" s="389">
        <f t="shared" si="36"/>
        <v>22897212.958703618</v>
      </c>
      <c r="R299" s="389">
        <f t="shared" si="36"/>
        <v>23813101.477051765</v>
      </c>
      <c r="S299" s="389">
        <f t="shared" si="36"/>
        <v>24765625.536133837</v>
      </c>
      <c r="T299" s="692">
        <f t="shared" si="36"/>
        <v>25756250.55757919</v>
      </c>
      <c r="U299" s="372"/>
      <c r="V299" s="372"/>
      <c r="W299" s="372"/>
      <c r="X299" s="372"/>
      <c r="Y299" s="372"/>
    </row>
    <row r="300" spans="1:25" ht="64">
      <c r="A300" s="390">
        <v>291</v>
      </c>
      <c r="B300" s="391">
        <v>293</v>
      </c>
      <c r="C300" s="382" t="s">
        <v>321</v>
      </c>
      <c r="D300" s="383" t="s">
        <v>922</v>
      </c>
      <c r="E300" s="405" t="s">
        <v>923</v>
      </c>
      <c r="F300" s="385" t="s">
        <v>1414</v>
      </c>
      <c r="G300" s="386" t="s">
        <v>1411</v>
      </c>
      <c r="H300" s="406" t="s">
        <v>1412</v>
      </c>
      <c r="I300" s="404">
        <v>1450000</v>
      </c>
      <c r="J300" s="404">
        <v>17400000</v>
      </c>
      <c r="K300" s="389">
        <f t="shared" si="35"/>
        <v>18096000</v>
      </c>
      <c r="L300" s="389">
        <f t="shared" si="33"/>
        <v>18819840</v>
      </c>
      <c r="M300" s="389">
        <f t="shared" si="36"/>
        <v>19572633.600000001</v>
      </c>
      <c r="N300" s="389">
        <f t="shared" si="36"/>
        <v>20355538.944000002</v>
      </c>
      <c r="O300" s="389">
        <f t="shared" si="36"/>
        <v>21169760.501760002</v>
      </c>
      <c r="P300" s="389">
        <f t="shared" si="36"/>
        <v>22016550.921830401</v>
      </c>
      <c r="Q300" s="389">
        <f t="shared" si="36"/>
        <v>22897212.958703618</v>
      </c>
      <c r="R300" s="389">
        <f t="shared" si="36"/>
        <v>23813101.477051765</v>
      </c>
      <c r="S300" s="389">
        <f t="shared" si="36"/>
        <v>24765625.536133837</v>
      </c>
      <c r="T300" s="692">
        <f t="shared" si="36"/>
        <v>25756250.55757919</v>
      </c>
      <c r="U300" s="372"/>
      <c r="V300" s="372"/>
      <c r="W300" s="372"/>
      <c r="X300" s="372"/>
      <c r="Y300" s="372"/>
    </row>
    <row r="301" spans="1:25" ht="64">
      <c r="A301" s="390">
        <v>292</v>
      </c>
      <c r="B301" s="391">
        <v>294</v>
      </c>
      <c r="C301" s="382" t="s">
        <v>321</v>
      </c>
      <c r="D301" s="383" t="s">
        <v>922</v>
      </c>
      <c r="E301" s="405" t="s">
        <v>923</v>
      </c>
      <c r="F301" s="385" t="s">
        <v>1415</v>
      </c>
      <c r="G301" s="386" t="s">
        <v>1411</v>
      </c>
      <c r="H301" s="406" t="s">
        <v>1412</v>
      </c>
      <c r="I301" s="404">
        <v>1450000</v>
      </c>
      <c r="J301" s="404">
        <v>17400000</v>
      </c>
      <c r="K301" s="389">
        <f t="shared" si="35"/>
        <v>18096000</v>
      </c>
      <c r="L301" s="389">
        <f t="shared" si="33"/>
        <v>18819840</v>
      </c>
      <c r="M301" s="389">
        <f t="shared" si="36"/>
        <v>19572633.600000001</v>
      </c>
      <c r="N301" s="389">
        <f t="shared" si="36"/>
        <v>20355538.944000002</v>
      </c>
      <c r="O301" s="389">
        <f t="shared" si="36"/>
        <v>21169760.501760002</v>
      </c>
      <c r="P301" s="389">
        <f t="shared" si="36"/>
        <v>22016550.921830401</v>
      </c>
      <c r="Q301" s="389">
        <f t="shared" si="36"/>
        <v>22897212.958703618</v>
      </c>
      <c r="R301" s="389">
        <f t="shared" si="36"/>
        <v>23813101.477051765</v>
      </c>
      <c r="S301" s="389">
        <f t="shared" si="36"/>
        <v>24765625.536133837</v>
      </c>
      <c r="T301" s="692">
        <f t="shared" si="36"/>
        <v>25756250.55757919</v>
      </c>
      <c r="U301" s="372"/>
      <c r="V301" s="372"/>
      <c r="W301" s="372"/>
      <c r="X301" s="372"/>
      <c r="Y301" s="372"/>
    </row>
    <row r="302" spans="1:25" ht="64">
      <c r="A302" s="390">
        <v>293</v>
      </c>
      <c r="B302" s="391">
        <v>295</v>
      </c>
      <c r="C302" s="382" t="s">
        <v>321</v>
      </c>
      <c r="D302" s="383" t="s">
        <v>922</v>
      </c>
      <c r="E302" s="405" t="s">
        <v>923</v>
      </c>
      <c r="F302" s="385" t="s">
        <v>1416</v>
      </c>
      <c r="G302" s="386" t="s">
        <v>1411</v>
      </c>
      <c r="H302" s="406" t="s">
        <v>1412</v>
      </c>
      <c r="I302" s="404">
        <v>1450000</v>
      </c>
      <c r="J302" s="404">
        <v>17400000</v>
      </c>
      <c r="K302" s="389">
        <f t="shared" si="35"/>
        <v>18096000</v>
      </c>
      <c r="L302" s="389">
        <f t="shared" si="33"/>
        <v>18819840</v>
      </c>
      <c r="M302" s="389">
        <f t="shared" si="36"/>
        <v>19572633.600000001</v>
      </c>
      <c r="N302" s="389">
        <f t="shared" si="36"/>
        <v>20355538.944000002</v>
      </c>
      <c r="O302" s="389">
        <f t="shared" si="36"/>
        <v>21169760.501760002</v>
      </c>
      <c r="P302" s="389">
        <f t="shared" si="36"/>
        <v>22016550.921830401</v>
      </c>
      <c r="Q302" s="389">
        <f t="shared" si="36"/>
        <v>22897212.958703618</v>
      </c>
      <c r="R302" s="389">
        <f t="shared" si="36"/>
        <v>23813101.477051765</v>
      </c>
      <c r="S302" s="389">
        <f t="shared" si="36"/>
        <v>24765625.536133837</v>
      </c>
      <c r="T302" s="692">
        <f t="shared" si="36"/>
        <v>25756250.55757919</v>
      </c>
      <c r="U302" s="372"/>
      <c r="V302" s="372"/>
      <c r="W302" s="372"/>
      <c r="X302" s="372"/>
      <c r="Y302" s="372"/>
    </row>
    <row r="303" spans="1:25" ht="64">
      <c r="A303" s="390">
        <v>294</v>
      </c>
      <c r="B303" s="391">
        <v>296</v>
      </c>
      <c r="C303" s="382" t="s">
        <v>321</v>
      </c>
      <c r="D303" s="383" t="s">
        <v>922</v>
      </c>
      <c r="E303" s="405" t="s">
        <v>923</v>
      </c>
      <c r="F303" s="385" t="s">
        <v>1417</v>
      </c>
      <c r="G303" s="386" t="s">
        <v>1411</v>
      </c>
      <c r="H303" s="406" t="s">
        <v>1412</v>
      </c>
      <c r="I303" s="404">
        <v>1450000</v>
      </c>
      <c r="J303" s="404">
        <v>17400000</v>
      </c>
      <c r="K303" s="389">
        <f t="shared" si="35"/>
        <v>18096000</v>
      </c>
      <c r="L303" s="389">
        <f t="shared" si="33"/>
        <v>18819840</v>
      </c>
      <c r="M303" s="389">
        <f t="shared" si="36"/>
        <v>19572633.600000001</v>
      </c>
      <c r="N303" s="389">
        <f t="shared" si="36"/>
        <v>20355538.944000002</v>
      </c>
      <c r="O303" s="389">
        <f t="shared" si="36"/>
        <v>21169760.501760002</v>
      </c>
      <c r="P303" s="389">
        <f t="shared" si="36"/>
        <v>22016550.921830401</v>
      </c>
      <c r="Q303" s="389">
        <f t="shared" si="36"/>
        <v>22897212.958703618</v>
      </c>
      <c r="R303" s="389">
        <f t="shared" si="36"/>
        <v>23813101.477051765</v>
      </c>
      <c r="S303" s="389">
        <f t="shared" si="36"/>
        <v>24765625.536133837</v>
      </c>
      <c r="T303" s="692">
        <f t="shared" si="36"/>
        <v>25756250.55757919</v>
      </c>
      <c r="U303" s="372"/>
      <c r="V303" s="372"/>
      <c r="W303" s="372"/>
      <c r="X303" s="372"/>
      <c r="Y303" s="372"/>
    </row>
    <row r="304" spans="1:25" ht="64">
      <c r="A304" s="390">
        <v>295</v>
      </c>
      <c r="B304" s="391">
        <v>297</v>
      </c>
      <c r="C304" s="382" t="s">
        <v>321</v>
      </c>
      <c r="D304" s="383" t="s">
        <v>922</v>
      </c>
      <c r="E304" s="405" t="s">
        <v>923</v>
      </c>
      <c r="F304" s="385" t="s">
        <v>1418</v>
      </c>
      <c r="G304" s="386" t="s">
        <v>1411</v>
      </c>
      <c r="H304" s="406" t="s">
        <v>1412</v>
      </c>
      <c r="I304" s="404">
        <v>1450000</v>
      </c>
      <c r="J304" s="404">
        <v>17400000</v>
      </c>
      <c r="K304" s="389">
        <f t="shared" si="35"/>
        <v>18096000</v>
      </c>
      <c r="L304" s="389">
        <f t="shared" si="33"/>
        <v>18819840</v>
      </c>
      <c r="M304" s="389">
        <f t="shared" si="36"/>
        <v>19572633.600000001</v>
      </c>
      <c r="N304" s="389">
        <f t="shared" si="36"/>
        <v>20355538.944000002</v>
      </c>
      <c r="O304" s="389">
        <f t="shared" si="36"/>
        <v>21169760.501760002</v>
      </c>
      <c r="P304" s="389">
        <f t="shared" si="36"/>
        <v>22016550.921830401</v>
      </c>
      <c r="Q304" s="389">
        <f t="shared" si="36"/>
        <v>22897212.958703618</v>
      </c>
      <c r="R304" s="389">
        <f t="shared" si="36"/>
        <v>23813101.477051765</v>
      </c>
      <c r="S304" s="389">
        <f t="shared" si="36"/>
        <v>24765625.536133837</v>
      </c>
      <c r="T304" s="692">
        <f t="shared" si="36"/>
        <v>25756250.55757919</v>
      </c>
      <c r="U304" s="372"/>
      <c r="V304" s="372"/>
      <c r="W304" s="372"/>
      <c r="X304" s="372"/>
      <c r="Y304" s="372"/>
    </row>
    <row r="305" spans="1:25" ht="64">
      <c r="A305" s="390">
        <v>296</v>
      </c>
      <c r="B305" s="391">
        <v>298</v>
      </c>
      <c r="C305" s="382" t="s">
        <v>321</v>
      </c>
      <c r="D305" s="383" t="s">
        <v>922</v>
      </c>
      <c r="E305" s="405" t="s">
        <v>923</v>
      </c>
      <c r="F305" s="385" t="s">
        <v>1419</v>
      </c>
      <c r="G305" s="386" t="s">
        <v>1411</v>
      </c>
      <c r="H305" s="406" t="s">
        <v>1412</v>
      </c>
      <c r="I305" s="404">
        <v>1450000</v>
      </c>
      <c r="J305" s="404">
        <v>17400000</v>
      </c>
      <c r="K305" s="389">
        <f t="shared" si="35"/>
        <v>18096000</v>
      </c>
      <c r="L305" s="389">
        <f t="shared" si="33"/>
        <v>18819840</v>
      </c>
      <c r="M305" s="389">
        <f t="shared" si="36"/>
        <v>19572633.600000001</v>
      </c>
      <c r="N305" s="389">
        <f t="shared" si="36"/>
        <v>20355538.944000002</v>
      </c>
      <c r="O305" s="389">
        <f t="shared" si="36"/>
        <v>21169760.501760002</v>
      </c>
      <c r="P305" s="389">
        <f t="shared" si="36"/>
        <v>22016550.921830401</v>
      </c>
      <c r="Q305" s="389">
        <f t="shared" si="36"/>
        <v>22897212.958703618</v>
      </c>
      <c r="R305" s="389">
        <f t="shared" si="36"/>
        <v>23813101.477051765</v>
      </c>
      <c r="S305" s="389">
        <f t="shared" si="36"/>
        <v>24765625.536133837</v>
      </c>
      <c r="T305" s="692">
        <f t="shared" si="36"/>
        <v>25756250.55757919</v>
      </c>
      <c r="U305" s="372"/>
      <c r="V305" s="372"/>
      <c r="W305" s="372"/>
      <c r="X305" s="372"/>
      <c r="Y305" s="372"/>
    </row>
    <row r="306" spans="1:25" ht="64">
      <c r="A306" s="390">
        <v>297</v>
      </c>
      <c r="B306" s="391">
        <v>299</v>
      </c>
      <c r="C306" s="382" t="s">
        <v>321</v>
      </c>
      <c r="D306" s="383" t="s">
        <v>922</v>
      </c>
      <c r="E306" s="405" t="s">
        <v>923</v>
      </c>
      <c r="F306" s="410" t="s">
        <v>1420</v>
      </c>
      <c r="G306" s="386" t="s">
        <v>1411</v>
      </c>
      <c r="H306" s="411" t="s">
        <v>1412</v>
      </c>
      <c r="I306" s="404">
        <v>1450000</v>
      </c>
      <c r="J306" s="404">
        <v>17400000</v>
      </c>
      <c r="K306" s="389">
        <f t="shared" si="35"/>
        <v>18096000</v>
      </c>
      <c r="L306" s="389">
        <f t="shared" si="33"/>
        <v>18819840</v>
      </c>
      <c r="M306" s="389">
        <f t="shared" si="36"/>
        <v>19572633.600000001</v>
      </c>
      <c r="N306" s="389">
        <f t="shared" si="36"/>
        <v>20355538.944000002</v>
      </c>
      <c r="O306" s="389">
        <f t="shared" si="36"/>
        <v>21169760.501760002</v>
      </c>
      <c r="P306" s="389">
        <f t="shared" si="36"/>
        <v>22016550.921830401</v>
      </c>
      <c r="Q306" s="389">
        <f t="shared" si="36"/>
        <v>22897212.958703618</v>
      </c>
      <c r="R306" s="389">
        <f t="shared" si="36"/>
        <v>23813101.477051765</v>
      </c>
      <c r="S306" s="389">
        <f t="shared" si="36"/>
        <v>24765625.536133837</v>
      </c>
      <c r="T306" s="692">
        <f t="shared" si="36"/>
        <v>25756250.55757919</v>
      </c>
      <c r="U306" s="372"/>
      <c r="V306" s="372"/>
      <c r="W306" s="372"/>
      <c r="X306" s="372"/>
      <c r="Y306" s="372"/>
    </row>
    <row r="307" spans="1:25" ht="64">
      <c r="A307" s="390">
        <v>298</v>
      </c>
      <c r="B307" s="391">
        <v>300</v>
      </c>
      <c r="C307" s="382" t="s">
        <v>321</v>
      </c>
      <c r="D307" s="383" t="s">
        <v>922</v>
      </c>
      <c r="E307" s="405" t="s">
        <v>923</v>
      </c>
      <c r="F307" s="400" t="s">
        <v>1421</v>
      </c>
      <c r="G307" s="386" t="s">
        <v>1411</v>
      </c>
      <c r="H307" s="387" t="s">
        <v>1412</v>
      </c>
      <c r="I307" s="404">
        <v>1450000</v>
      </c>
      <c r="J307" s="404">
        <v>17400000</v>
      </c>
      <c r="K307" s="389">
        <f t="shared" si="35"/>
        <v>18096000</v>
      </c>
      <c r="L307" s="389">
        <f t="shared" si="33"/>
        <v>18819840</v>
      </c>
      <c r="M307" s="389">
        <f t="shared" si="36"/>
        <v>19572633.600000001</v>
      </c>
      <c r="N307" s="389">
        <f t="shared" si="36"/>
        <v>20355538.944000002</v>
      </c>
      <c r="O307" s="389">
        <f t="shared" si="36"/>
        <v>21169760.501760002</v>
      </c>
      <c r="P307" s="389">
        <f t="shared" si="36"/>
        <v>22016550.921830401</v>
      </c>
      <c r="Q307" s="389">
        <f t="shared" si="36"/>
        <v>22897212.958703618</v>
      </c>
      <c r="R307" s="389">
        <f t="shared" si="36"/>
        <v>23813101.477051765</v>
      </c>
      <c r="S307" s="389">
        <f t="shared" si="36"/>
        <v>24765625.536133837</v>
      </c>
      <c r="T307" s="692">
        <f t="shared" si="36"/>
        <v>25756250.55757919</v>
      </c>
      <c r="U307" s="372"/>
      <c r="V307" s="372"/>
      <c r="W307" s="372"/>
      <c r="X307" s="372"/>
      <c r="Y307" s="372"/>
    </row>
    <row r="308" spans="1:25" ht="64">
      <c r="A308" s="390">
        <v>299</v>
      </c>
      <c r="B308" s="391">
        <v>301</v>
      </c>
      <c r="C308" s="382" t="s">
        <v>321</v>
      </c>
      <c r="D308" s="383" t="s">
        <v>922</v>
      </c>
      <c r="E308" s="405" t="s">
        <v>923</v>
      </c>
      <c r="F308" s="400" t="s">
        <v>1422</v>
      </c>
      <c r="G308" s="386" t="s">
        <v>1411</v>
      </c>
      <c r="H308" s="387" t="s">
        <v>1412</v>
      </c>
      <c r="I308" s="404">
        <v>1450000</v>
      </c>
      <c r="J308" s="404">
        <v>17400000</v>
      </c>
      <c r="K308" s="389">
        <f t="shared" si="35"/>
        <v>18096000</v>
      </c>
      <c r="L308" s="389">
        <f t="shared" si="33"/>
        <v>18819840</v>
      </c>
      <c r="M308" s="389">
        <f t="shared" si="36"/>
        <v>19572633.600000001</v>
      </c>
      <c r="N308" s="389">
        <f t="shared" si="36"/>
        <v>20355538.944000002</v>
      </c>
      <c r="O308" s="389">
        <f t="shared" si="36"/>
        <v>21169760.501760002</v>
      </c>
      <c r="P308" s="389">
        <f t="shared" si="36"/>
        <v>22016550.921830401</v>
      </c>
      <c r="Q308" s="389">
        <f t="shared" si="36"/>
        <v>22897212.958703618</v>
      </c>
      <c r="R308" s="389">
        <f t="shared" si="36"/>
        <v>23813101.477051765</v>
      </c>
      <c r="S308" s="389">
        <f t="shared" si="36"/>
        <v>24765625.536133837</v>
      </c>
      <c r="T308" s="692">
        <f t="shared" si="36"/>
        <v>25756250.55757919</v>
      </c>
      <c r="U308" s="372"/>
      <c r="V308" s="372"/>
      <c r="W308" s="372"/>
      <c r="X308" s="372"/>
      <c r="Y308" s="372"/>
    </row>
    <row r="309" spans="1:25" ht="112">
      <c r="A309" s="390">
        <v>300</v>
      </c>
      <c r="B309" s="391">
        <v>302</v>
      </c>
      <c r="C309" s="382" t="s">
        <v>321</v>
      </c>
      <c r="D309" s="383" t="s">
        <v>922</v>
      </c>
      <c r="E309" s="405" t="s">
        <v>923</v>
      </c>
      <c r="F309" s="400" t="s">
        <v>1423</v>
      </c>
      <c r="G309" s="402" t="s">
        <v>1424</v>
      </c>
      <c r="H309" s="406" t="s">
        <v>1425</v>
      </c>
      <c r="I309" s="404">
        <v>1450000</v>
      </c>
      <c r="J309" s="404">
        <v>17400000</v>
      </c>
      <c r="K309" s="389">
        <f t="shared" si="35"/>
        <v>18096000</v>
      </c>
      <c r="L309" s="389">
        <f t="shared" si="33"/>
        <v>18819840</v>
      </c>
      <c r="M309" s="389">
        <f t="shared" si="36"/>
        <v>19572633.600000001</v>
      </c>
      <c r="N309" s="389">
        <f t="shared" si="36"/>
        <v>20355538.944000002</v>
      </c>
      <c r="O309" s="389">
        <f t="shared" si="36"/>
        <v>21169760.501760002</v>
      </c>
      <c r="P309" s="389">
        <f t="shared" si="36"/>
        <v>22016550.921830401</v>
      </c>
      <c r="Q309" s="389">
        <f t="shared" si="36"/>
        <v>22897212.958703618</v>
      </c>
      <c r="R309" s="389">
        <f t="shared" si="36"/>
        <v>23813101.477051765</v>
      </c>
      <c r="S309" s="389">
        <f t="shared" si="36"/>
        <v>24765625.536133837</v>
      </c>
      <c r="T309" s="692">
        <f t="shared" si="36"/>
        <v>25756250.55757919</v>
      </c>
      <c r="U309" s="372"/>
      <c r="V309" s="372"/>
      <c r="W309" s="372"/>
      <c r="X309" s="372"/>
      <c r="Y309" s="372"/>
    </row>
    <row r="310" spans="1:25" ht="112">
      <c r="A310" s="390">
        <v>301</v>
      </c>
      <c r="B310" s="391">
        <v>303</v>
      </c>
      <c r="C310" s="382" t="s">
        <v>321</v>
      </c>
      <c r="D310" s="383" t="s">
        <v>922</v>
      </c>
      <c r="E310" s="405" t="s">
        <v>923</v>
      </c>
      <c r="F310" s="400" t="s">
        <v>1426</v>
      </c>
      <c r="G310" s="402" t="s">
        <v>1424</v>
      </c>
      <c r="H310" s="406" t="s">
        <v>1425</v>
      </c>
      <c r="I310" s="404">
        <v>1450000</v>
      </c>
      <c r="J310" s="404">
        <v>17400000</v>
      </c>
      <c r="K310" s="389">
        <f t="shared" si="35"/>
        <v>18096000</v>
      </c>
      <c r="L310" s="389">
        <f t="shared" si="33"/>
        <v>18819840</v>
      </c>
      <c r="M310" s="389">
        <f t="shared" si="36"/>
        <v>19572633.600000001</v>
      </c>
      <c r="N310" s="389">
        <f t="shared" si="36"/>
        <v>20355538.944000002</v>
      </c>
      <c r="O310" s="389">
        <f t="shared" si="36"/>
        <v>21169760.501760002</v>
      </c>
      <c r="P310" s="389">
        <f t="shared" si="36"/>
        <v>22016550.921830401</v>
      </c>
      <c r="Q310" s="389">
        <f t="shared" si="36"/>
        <v>22897212.958703618</v>
      </c>
      <c r="R310" s="389">
        <f t="shared" si="36"/>
        <v>23813101.477051765</v>
      </c>
      <c r="S310" s="389">
        <f t="shared" si="36"/>
        <v>24765625.536133837</v>
      </c>
      <c r="T310" s="692">
        <f t="shared" si="36"/>
        <v>25756250.55757919</v>
      </c>
      <c r="U310" s="372"/>
      <c r="V310" s="372"/>
      <c r="W310" s="372"/>
      <c r="X310" s="372"/>
      <c r="Y310" s="372"/>
    </row>
    <row r="311" spans="1:25" ht="112">
      <c r="A311" s="390">
        <v>302</v>
      </c>
      <c r="B311" s="391">
        <v>304</v>
      </c>
      <c r="C311" s="382" t="s">
        <v>321</v>
      </c>
      <c r="D311" s="383" t="s">
        <v>922</v>
      </c>
      <c r="E311" s="405" t="s">
        <v>923</v>
      </c>
      <c r="F311" s="413" t="s">
        <v>1427</v>
      </c>
      <c r="G311" s="402" t="s">
        <v>1424</v>
      </c>
      <c r="H311" s="406" t="s">
        <v>1425</v>
      </c>
      <c r="I311" s="404">
        <v>1450000</v>
      </c>
      <c r="J311" s="404">
        <v>17400000</v>
      </c>
      <c r="K311" s="389">
        <f t="shared" si="35"/>
        <v>18096000</v>
      </c>
      <c r="L311" s="389">
        <f t="shared" si="33"/>
        <v>18819840</v>
      </c>
      <c r="M311" s="389">
        <f t="shared" si="36"/>
        <v>19572633.600000001</v>
      </c>
      <c r="N311" s="389">
        <f t="shared" si="36"/>
        <v>20355538.944000002</v>
      </c>
      <c r="O311" s="389">
        <f t="shared" si="36"/>
        <v>21169760.501760002</v>
      </c>
      <c r="P311" s="389">
        <f t="shared" si="36"/>
        <v>22016550.921830401</v>
      </c>
      <c r="Q311" s="389">
        <f t="shared" si="36"/>
        <v>22897212.958703618</v>
      </c>
      <c r="R311" s="389">
        <f t="shared" si="36"/>
        <v>23813101.477051765</v>
      </c>
      <c r="S311" s="389">
        <f t="shared" si="36"/>
        <v>24765625.536133837</v>
      </c>
      <c r="T311" s="692">
        <f t="shared" si="36"/>
        <v>25756250.55757919</v>
      </c>
      <c r="U311" s="372"/>
      <c r="V311" s="372"/>
      <c r="W311" s="372"/>
      <c r="X311" s="372"/>
      <c r="Y311" s="372"/>
    </row>
    <row r="312" spans="1:25" ht="112">
      <c r="A312" s="390">
        <v>303</v>
      </c>
      <c r="B312" s="391">
        <v>305</v>
      </c>
      <c r="C312" s="382" t="s">
        <v>321</v>
      </c>
      <c r="D312" s="383" t="s">
        <v>922</v>
      </c>
      <c r="E312" s="405" t="s">
        <v>923</v>
      </c>
      <c r="F312" s="413" t="s">
        <v>1428</v>
      </c>
      <c r="G312" s="402" t="s">
        <v>1424</v>
      </c>
      <c r="H312" s="406" t="s">
        <v>1425</v>
      </c>
      <c r="I312" s="404">
        <v>1450000</v>
      </c>
      <c r="J312" s="404">
        <v>17400000</v>
      </c>
      <c r="K312" s="389">
        <f t="shared" si="35"/>
        <v>18096000</v>
      </c>
      <c r="L312" s="389">
        <f t="shared" si="33"/>
        <v>18819840</v>
      </c>
      <c r="M312" s="389">
        <f t="shared" si="36"/>
        <v>19572633.600000001</v>
      </c>
      <c r="N312" s="389">
        <f t="shared" si="36"/>
        <v>20355538.944000002</v>
      </c>
      <c r="O312" s="389">
        <f t="shared" si="36"/>
        <v>21169760.501760002</v>
      </c>
      <c r="P312" s="389">
        <f t="shared" si="36"/>
        <v>22016550.921830401</v>
      </c>
      <c r="Q312" s="389">
        <f t="shared" si="36"/>
        <v>22897212.958703618</v>
      </c>
      <c r="R312" s="389">
        <f t="shared" si="36"/>
        <v>23813101.477051765</v>
      </c>
      <c r="S312" s="389">
        <f t="shared" si="36"/>
        <v>24765625.536133837</v>
      </c>
      <c r="T312" s="692">
        <f t="shared" si="36"/>
        <v>25756250.55757919</v>
      </c>
      <c r="U312" s="372"/>
      <c r="V312" s="372"/>
      <c r="W312" s="372"/>
      <c r="X312" s="372"/>
      <c r="Y312" s="372"/>
    </row>
    <row r="313" spans="1:25" ht="80">
      <c r="A313" s="390">
        <v>304</v>
      </c>
      <c r="B313" s="391">
        <v>306</v>
      </c>
      <c r="C313" s="382" t="s">
        <v>321</v>
      </c>
      <c r="D313" s="383" t="s">
        <v>922</v>
      </c>
      <c r="E313" s="405" t="s">
        <v>923</v>
      </c>
      <c r="F313" s="400" t="s">
        <v>1429</v>
      </c>
      <c r="G313" s="406" t="s">
        <v>1430</v>
      </c>
      <c r="H313" s="394" t="s">
        <v>1431</v>
      </c>
      <c r="I313" s="404">
        <v>1450000</v>
      </c>
      <c r="J313" s="404">
        <v>17400000</v>
      </c>
      <c r="K313" s="389">
        <f t="shared" si="35"/>
        <v>18096000</v>
      </c>
      <c r="L313" s="389">
        <f t="shared" si="33"/>
        <v>18819840</v>
      </c>
      <c r="M313" s="389">
        <f t="shared" si="36"/>
        <v>19572633.600000001</v>
      </c>
      <c r="N313" s="389">
        <f t="shared" si="36"/>
        <v>20355538.944000002</v>
      </c>
      <c r="O313" s="389">
        <f t="shared" si="36"/>
        <v>21169760.501760002</v>
      </c>
      <c r="P313" s="389">
        <f t="shared" si="36"/>
        <v>22016550.921830401</v>
      </c>
      <c r="Q313" s="389">
        <f t="shared" si="36"/>
        <v>22897212.958703618</v>
      </c>
      <c r="R313" s="389">
        <f t="shared" si="36"/>
        <v>23813101.477051765</v>
      </c>
      <c r="S313" s="389">
        <f t="shared" si="36"/>
        <v>24765625.536133837</v>
      </c>
      <c r="T313" s="692">
        <f t="shared" si="36"/>
        <v>25756250.55757919</v>
      </c>
      <c r="U313" s="372"/>
      <c r="V313" s="372"/>
      <c r="W313" s="372"/>
      <c r="X313" s="372"/>
      <c r="Y313" s="372"/>
    </row>
    <row r="314" spans="1:25" ht="80">
      <c r="A314" s="390">
        <v>305</v>
      </c>
      <c r="B314" s="391">
        <v>307</v>
      </c>
      <c r="C314" s="382" t="s">
        <v>321</v>
      </c>
      <c r="D314" s="383" t="s">
        <v>922</v>
      </c>
      <c r="E314" s="405" t="s">
        <v>923</v>
      </c>
      <c r="F314" s="400" t="s">
        <v>1432</v>
      </c>
      <c r="G314" s="406" t="s">
        <v>1430</v>
      </c>
      <c r="H314" s="394" t="s">
        <v>1431</v>
      </c>
      <c r="I314" s="404">
        <v>1450000</v>
      </c>
      <c r="J314" s="404">
        <v>17400000</v>
      </c>
      <c r="K314" s="389">
        <f t="shared" si="35"/>
        <v>18096000</v>
      </c>
      <c r="L314" s="389">
        <f t="shared" si="33"/>
        <v>18819840</v>
      </c>
      <c r="M314" s="389">
        <f t="shared" si="36"/>
        <v>19572633.600000001</v>
      </c>
      <c r="N314" s="389">
        <f t="shared" si="36"/>
        <v>20355538.944000002</v>
      </c>
      <c r="O314" s="389">
        <f t="shared" si="36"/>
        <v>21169760.501760002</v>
      </c>
      <c r="P314" s="389">
        <f t="shared" si="36"/>
        <v>22016550.921830401</v>
      </c>
      <c r="Q314" s="389">
        <f t="shared" si="36"/>
        <v>22897212.958703618</v>
      </c>
      <c r="R314" s="389">
        <f t="shared" si="36"/>
        <v>23813101.477051765</v>
      </c>
      <c r="S314" s="389">
        <f t="shared" si="36"/>
        <v>24765625.536133837</v>
      </c>
      <c r="T314" s="692">
        <f t="shared" si="36"/>
        <v>25756250.55757919</v>
      </c>
      <c r="U314" s="372"/>
      <c r="V314" s="372"/>
      <c r="W314" s="372"/>
      <c r="X314" s="372"/>
      <c r="Y314" s="372"/>
    </row>
    <row r="315" spans="1:25" ht="80">
      <c r="A315" s="390">
        <v>306</v>
      </c>
      <c r="B315" s="391">
        <v>308</v>
      </c>
      <c r="C315" s="382" t="s">
        <v>321</v>
      </c>
      <c r="D315" s="383" t="s">
        <v>922</v>
      </c>
      <c r="E315" s="405" t="s">
        <v>923</v>
      </c>
      <c r="F315" s="400" t="s">
        <v>1433</v>
      </c>
      <c r="G315" s="406" t="s">
        <v>1430</v>
      </c>
      <c r="H315" s="394" t="s">
        <v>1431</v>
      </c>
      <c r="I315" s="404">
        <v>1450000</v>
      </c>
      <c r="J315" s="404">
        <v>17400000</v>
      </c>
      <c r="K315" s="389">
        <f t="shared" si="35"/>
        <v>18096000</v>
      </c>
      <c r="L315" s="389">
        <f t="shared" si="33"/>
        <v>18819840</v>
      </c>
      <c r="M315" s="389">
        <f t="shared" ref="M315:T330" si="37">(L315*$L$8)+L315</f>
        <v>19572633.600000001</v>
      </c>
      <c r="N315" s="389">
        <f t="shared" si="37"/>
        <v>20355538.944000002</v>
      </c>
      <c r="O315" s="389">
        <f t="shared" si="37"/>
        <v>21169760.501760002</v>
      </c>
      <c r="P315" s="389">
        <f t="shared" si="37"/>
        <v>22016550.921830401</v>
      </c>
      <c r="Q315" s="389">
        <f t="shared" si="37"/>
        <v>22897212.958703618</v>
      </c>
      <c r="R315" s="389">
        <f t="shared" si="37"/>
        <v>23813101.477051765</v>
      </c>
      <c r="S315" s="389">
        <f t="shared" si="37"/>
        <v>24765625.536133837</v>
      </c>
      <c r="T315" s="692">
        <f t="shared" si="37"/>
        <v>25756250.55757919</v>
      </c>
      <c r="U315" s="372"/>
      <c r="V315" s="372"/>
      <c r="W315" s="372"/>
      <c r="X315" s="372"/>
      <c r="Y315" s="372"/>
    </row>
    <row r="316" spans="1:25" ht="80">
      <c r="A316" s="390">
        <v>307</v>
      </c>
      <c r="B316" s="391">
        <v>309</v>
      </c>
      <c r="C316" s="382" t="s">
        <v>321</v>
      </c>
      <c r="D316" s="383" t="s">
        <v>922</v>
      </c>
      <c r="E316" s="405" t="s">
        <v>923</v>
      </c>
      <c r="F316" s="400" t="s">
        <v>1434</v>
      </c>
      <c r="G316" s="406" t="s">
        <v>1430</v>
      </c>
      <c r="H316" s="394" t="s">
        <v>1431</v>
      </c>
      <c r="I316" s="404">
        <v>1450000</v>
      </c>
      <c r="J316" s="404">
        <v>17400000</v>
      </c>
      <c r="K316" s="389">
        <f t="shared" si="35"/>
        <v>18096000</v>
      </c>
      <c r="L316" s="389">
        <f t="shared" si="33"/>
        <v>18819840</v>
      </c>
      <c r="M316" s="389">
        <f t="shared" si="37"/>
        <v>19572633.600000001</v>
      </c>
      <c r="N316" s="389">
        <f t="shared" si="37"/>
        <v>20355538.944000002</v>
      </c>
      <c r="O316" s="389">
        <f t="shared" si="37"/>
        <v>21169760.501760002</v>
      </c>
      <c r="P316" s="389">
        <f t="shared" si="37"/>
        <v>22016550.921830401</v>
      </c>
      <c r="Q316" s="389">
        <f t="shared" si="37"/>
        <v>22897212.958703618</v>
      </c>
      <c r="R316" s="389">
        <f t="shared" si="37"/>
        <v>23813101.477051765</v>
      </c>
      <c r="S316" s="389">
        <f t="shared" si="37"/>
        <v>24765625.536133837</v>
      </c>
      <c r="T316" s="692">
        <f t="shared" si="37"/>
        <v>25756250.55757919</v>
      </c>
      <c r="U316" s="372"/>
      <c r="V316" s="372"/>
      <c r="W316" s="372"/>
      <c r="X316" s="372"/>
      <c r="Y316" s="372"/>
    </row>
    <row r="317" spans="1:25" ht="80">
      <c r="A317" s="390">
        <v>308</v>
      </c>
      <c r="B317" s="391">
        <v>310</v>
      </c>
      <c r="C317" s="382" t="s">
        <v>321</v>
      </c>
      <c r="D317" s="383" t="s">
        <v>922</v>
      </c>
      <c r="E317" s="405" t="s">
        <v>923</v>
      </c>
      <c r="F317" s="400" t="s">
        <v>1435</v>
      </c>
      <c r="G317" s="406" t="s">
        <v>1430</v>
      </c>
      <c r="H317" s="394" t="s">
        <v>1431</v>
      </c>
      <c r="I317" s="404">
        <v>1450000</v>
      </c>
      <c r="J317" s="404">
        <v>17400000</v>
      </c>
      <c r="K317" s="389">
        <f t="shared" si="35"/>
        <v>18096000</v>
      </c>
      <c r="L317" s="389">
        <f t="shared" si="33"/>
        <v>18819840</v>
      </c>
      <c r="M317" s="389">
        <f t="shared" si="37"/>
        <v>19572633.600000001</v>
      </c>
      <c r="N317" s="389">
        <f t="shared" si="37"/>
        <v>20355538.944000002</v>
      </c>
      <c r="O317" s="389">
        <f t="shared" si="37"/>
        <v>21169760.501760002</v>
      </c>
      <c r="P317" s="389">
        <f t="shared" si="37"/>
        <v>22016550.921830401</v>
      </c>
      <c r="Q317" s="389">
        <f t="shared" si="37"/>
        <v>22897212.958703618</v>
      </c>
      <c r="R317" s="389">
        <f t="shared" si="37"/>
        <v>23813101.477051765</v>
      </c>
      <c r="S317" s="389">
        <f t="shared" si="37"/>
        <v>24765625.536133837</v>
      </c>
      <c r="T317" s="692">
        <f t="shared" si="37"/>
        <v>25756250.55757919</v>
      </c>
      <c r="U317" s="372"/>
      <c r="V317" s="372"/>
      <c r="W317" s="372"/>
      <c r="X317" s="372"/>
      <c r="Y317" s="372"/>
    </row>
    <row r="318" spans="1:25" ht="80">
      <c r="A318" s="390">
        <v>309</v>
      </c>
      <c r="B318" s="391">
        <v>311</v>
      </c>
      <c r="C318" s="382" t="s">
        <v>321</v>
      </c>
      <c r="D318" s="383" t="s">
        <v>922</v>
      </c>
      <c r="E318" s="405" t="s">
        <v>923</v>
      </c>
      <c r="F318" s="400" t="s">
        <v>1436</v>
      </c>
      <c r="G318" s="406" t="s">
        <v>1430</v>
      </c>
      <c r="H318" s="394" t="s">
        <v>1431</v>
      </c>
      <c r="I318" s="404">
        <v>1450000</v>
      </c>
      <c r="J318" s="404">
        <v>17400000</v>
      </c>
      <c r="K318" s="389">
        <f t="shared" si="35"/>
        <v>18096000</v>
      </c>
      <c r="L318" s="389">
        <f t="shared" si="33"/>
        <v>18819840</v>
      </c>
      <c r="M318" s="389">
        <f t="shared" si="37"/>
        <v>19572633.600000001</v>
      </c>
      <c r="N318" s="389">
        <f t="shared" si="37"/>
        <v>20355538.944000002</v>
      </c>
      <c r="O318" s="389">
        <f t="shared" si="37"/>
        <v>21169760.501760002</v>
      </c>
      <c r="P318" s="389">
        <f t="shared" si="37"/>
        <v>22016550.921830401</v>
      </c>
      <c r="Q318" s="389">
        <f t="shared" si="37"/>
        <v>22897212.958703618</v>
      </c>
      <c r="R318" s="389">
        <f t="shared" si="37"/>
        <v>23813101.477051765</v>
      </c>
      <c r="S318" s="389">
        <f t="shared" si="37"/>
        <v>24765625.536133837</v>
      </c>
      <c r="T318" s="692">
        <f t="shared" si="37"/>
        <v>25756250.55757919</v>
      </c>
      <c r="U318" s="372"/>
      <c r="V318" s="372"/>
      <c r="W318" s="372"/>
      <c r="X318" s="372"/>
      <c r="Y318" s="372"/>
    </row>
    <row r="319" spans="1:25" ht="80">
      <c r="A319" s="390">
        <v>310</v>
      </c>
      <c r="B319" s="391">
        <v>312</v>
      </c>
      <c r="C319" s="382" t="s">
        <v>321</v>
      </c>
      <c r="D319" s="383" t="s">
        <v>922</v>
      </c>
      <c r="E319" s="405" t="s">
        <v>923</v>
      </c>
      <c r="F319" s="400" t="s">
        <v>1437</v>
      </c>
      <c r="G319" s="406" t="s">
        <v>1430</v>
      </c>
      <c r="H319" s="394" t="s">
        <v>1431</v>
      </c>
      <c r="I319" s="404">
        <v>1450000</v>
      </c>
      <c r="J319" s="404">
        <v>17400000</v>
      </c>
      <c r="K319" s="389">
        <f t="shared" si="35"/>
        <v>18096000</v>
      </c>
      <c r="L319" s="389">
        <f t="shared" si="33"/>
        <v>18819840</v>
      </c>
      <c r="M319" s="389">
        <f t="shared" si="37"/>
        <v>19572633.600000001</v>
      </c>
      <c r="N319" s="389">
        <f t="shared" si="37"/>
        <v>20355538.944000002</v>
      </c>
      <c r="O319" s="389">
        <f t="shared" si="37"/>
        <v>21169760.501760002</v>
      </c>
      <c r="P319" s="389">
        <f t="shared" si="37"/>
        <v>22016550.921830401</v>
      </c>
      <c r="Q319" s="389">
        <f t="shared" si="37"/>
        <v>22897212.958703618</v>
      </c>
      <c r="R319" s="389">
        <f t="shared" si="37"/>
        <v>23813101.477051765</v>
      </c>
      <c r="S319" s="389">
        <f t="shared" si="37"/>
        <v>24765625.536133837</v>
      </c>
      <c r="T319" s="692">
        <f t="shared" si="37"/>
        <v>25756250.55757919</v>
      </c>
      <c r="U319" s="372"/>
      <c r="V319" s="372"/>
      <c r="W319" s="372"/>
      <c r="X319" s="372"/>
      <c r="Y319" s="372"/>
    </row>
    <row r="320" spans="1:25" ht="80">
      <c r="A320" s="390">
        <v>311</v>
      </c>
      <c r="B320" s="391">
        <v>313</v>
      </c>
      <c r="C320" s="382" t="s">
        <v>321</v>
      </c>
      <c r="D320" s="383" t="s">
        <v>922</v>
      </c>
      <c r="E320" s="405" t="s">
        <v>923</v>
      </c>
      <c r="F320" s="400" t="s">
        <v>1438</v>
      </c>
      <c r="G320" s="406" t="s">
        <v>1430</v>
      </c>
      <c r="H320" s="394" t="s">
        <v>1431</v>
      </c>
      <c r="I320" s="404">
        <v>1450000</v>
      </c>
      <c r="J320" s="404">
        <v>17400000</v>
      </c>
      <c r="K320" s="389">
        <f t="shared" si="35"/>
        <v>18096000</v>
      </c>
      <c r="L320" s="389">
        <f t="shared" si="33"/>
        <v>18819840</v>
      </c>
      <c r="M320" s="389">
        <f t="shared" si="37"/>
        <v>19572633.600000001</v>
      </c>
      <c r="N320" s="389">
        <f t="shared" si="37"/>
        <v>20355538.944000002</v>
      </c>
      <c r="O320" s="389">
        <f t="shared" si="37"/>
        <v>21169760.501760002</v>
      </c>
      <c r="P320" s="389">
        <f t="shared" si="37"/>
        <v>22016550.921830401</v>
      </c>
      <c r="Q320" s="389">
        <f t="shared" si="37"/>
        <v>22897212.958703618</v>
      </c>
      <c r="R320" s="389">
        <f t="shared" si="37"/>
        <v>23813101.477051765</v>
      </c>
      <c r="S320" s="389">
        <f t="shared" si="37"/>
        <v>24765625.536133837</v>
      </c>
      <c r="T320" s="692">
        <f t="shared" si="37"/>
        <v>25756250.55757919</v>
      </c>
      <c r="U320" s="372"/>
      <c r="V320" s="372"/>
      <c r="W320" s="372"/>
      <c r="X320" s="372"/>
      <c r="Y320" s="372"/>
    </row>
    <row r="321" spans="1:25" ht="80">
      <c r="A321" s="390">
        <v>312</v>
      </c>
      <c r="B321" s="391">
        <v>314</v>
      </c>
      <c r="C321" s="382" t="s">
        <v>321</v>
      </c>
      <c r="D321" s="383" t="s">
        <v>922</v>
      </c>
      <c r="E321" s="405" t="s">
        <v>923</v>
      </c>
      <c r="F321" s="400" t="s">
        <v>1439</v>
      </c>
      <c r="G321" s="406" t="s">
        <v>1430</v>
      </c>
      <c r="H321" s="387" t="s">
        <v>1431</v>
      </c>
      <c r="I321" s="404">
        <v>1450000</v>
      </c>
      <c r="J321" s="404">
        <v>17400000</v>
      </c>
      <c r="K321" s="389">
        <f t="shared" si="35"/>
        <v>18096000</v>
      </c>
      <c r="L321" s="389">
        <f t="shared" si="33"/>
        <v>18819840</v>
      </c>
      <c r="M321" s="389">
        <f t="shared" si="37"/>
        <v>19572633.600000001</v>
      </c>
      <c r="N321" s="389">
        <f t="shared" si="37"/>
        <v>20355538.944000002</v>
      </c>
      <c r="O321" s="389">
        <f t="shared" si="37"/>
        <v>21169760.501760002</v>
      </c>
      <c r="P321" s="389">
        <f t="shared" si="37"/>
        <v>22016550.921830401</v>
      </c>
      <c r="Q321" s="389">
        <f t="shared" si="37"/>
        <v>22897212.958703618</v>
      </c>
      <c r="R321" s="389">
        <f t="shared" si="37"/>
        <v>23813101.477051765</v>
      </c>
      <c r="S321" s="389">
        <f t="shared" si="37"/>
        <v>24765625.536133837</v>
      </c>
      <c r="T321" s="692">
        <f t="shared" si="37"/>
        <v>25756250.55757919</v>
      </c>
      <c r="U321" s="372"/>
      <c r="V321" s="372"/>
      <c r="W321" s="372"/>
      <c r="X321" s="372"/>
      <c r="Y321" s="372"/>
    </row>
    <row r="322" spans="1:25" ht="80">
      <c r="A322" s="390">
        <v>313</v>
      </c>
      <c r="B322" s="391">
        <v>315</v>
      </c>
      <c r="C322" s="382" t="s">
        <v>321</v>
      </c>
      <c r="D322" s="383" t="s">
        <v>922</v>
      </c>
      <c r="E322" s="405" t="s">
        <v>923</v>
      </c>
      <c r="F322" s="400" t="s">
        <v>1440</v>
      </c>
      <c r="G322" s="406" t="s">
        <v>1430</v>
      </c>
      <c r="H322" s="387" t="s">
        <v>1431</v>
      </c>
      <c r="I322" s="404">
        <v>1450000</v>
      </c>
      <c r="J322" s="404">
        <v>17400000</v>
      </c>
      <c r="K322" s="389">
        <f t="shared" si="35"/>
        <v>18096000</v>
      </c>
      <c r="L322" s="389">
        <f t="shared" si="33"/>
        <v>18819840</v>
      </c>
      <c r="M322" s="389">
        <f t="shared" si="37"/>
        <v>19572633.600000001</v>
      </c>
      <c r="N322" s="389">
        <f t="shared" si="37"/>
        <v>20355538.944000002</v>
      </c>
      <c r="O322" s="389">
        <f t="shared" si="37"/>
        <v>21169760.501760002</v>
      </c>
      <c r="P322" s="389">
        <f t="shared" si="37"/>
        <v>22016550.921830401</v>
      </c>
      <c r="Q322" s="389">
        <f t="shared" si="37"/>
        <v>22897212.958703618</v>
      </c>
      <c r="R322" s="389">
        <f t="shared" si="37"/>
        <v>23813101.477051765</v>
      </c>
      <c r="S322" s="389">
        <f t="shared" si="37"/>
        <v>24765625.536133837</v>
      </c>
      <c r="T322" s="692">
        <f t="shared" si="37"/>
        <v>25756250.55757919</v>
      </c>
      <c r="U322" s="372"/>
      <c r="V322" s="372"/>
      <c r="W322" s="372"/>
      <c r="X322" s="372"/>
      <c r="Y322" s="372"/>
    </row>
    <row r="323" spans="1:25" ht="64">
      <c r="A323" s="390">
        <v>314</v>
      </c>
      <c r="B323" s="391">
        <v>316</v>
      </c>
      <c r="C323" s="382" t="s">
        <v>321</v>
      </c>
      <c r="D323" s="383" t="s">
        <v>922</v>
      </c>
      <c r="E323" s="405" t="s">
        <v>923</v>
      </c>
      <c r="F323" s="400" t="s">
        <v>1441</v>
      </c>
      <c r="G323" s="406" t="s">
        <v>1442</v>
      </c>
      <c r="H323" s="406" t="s">
        <v>1443</v>
      </c>
      <c r="I323" s="404">
        <v>2730000</v>
      </c>
      <c r="J323" s="397">
        <v>32760000</v>
      </c>
      <c r="K323" s="389">
        <f t="shared" si="35"/>
        <v>34070400</v>
      </c>
      <c r="L323" s="389">
        <f t="shared" si="33"/>
        <v>35433216</v>
      </c>
      <c r="M323" s="389">
        <f t="shared" si="37"/>
        <v>36850544.640000001</v>
      </c>
      <c r="N323" s="389">
        <f t="shared" si="37"/>
        <v>38324566.4256</v>
      </c>
      <c r="O323" s="389">
        <f t="shared" si="37"/>
        <v>39857549.082624003</v>
      </c>
      <c r="P323" s="389">
        <f t="shared" si="37"/>
        <v>41451851.045928963</v>
      </c>
      <c r="Q323" s="389">
        <f t="shared" si="37"/>
        <v>43109925.087766118</v>
      </c>
      <c r="R323" s="389">
        <f t="shared" si="37"/>
        <v>44834322.091276765</v>
      </c>
      <c r="S323" s="389">
        <f t="shared" si="37"/>
        <v>46627694.974927835</v>
      </c>
      <c r="T323" s="692">
        <f t="shared" si="37"/>
        <v>48492802.773924947</v>
      </c>
      <c r="U323" s="372"/>
      <c r="V323" s="372"/>
      <c r="W323" s="372"/>
      <c r="X323" s="372"/>
      <c r="Y323" s="372"/>
    </row>
    <row r="324" spans="1:25" ht="64">
      <c r="A324" s="390">
        <v>315</v>
      </c>
      <c r="B324" s="391">
        <v>317</v>
      </c>
      <c r="C324" s="382" t="s">
        <v>321</v>
      </c>
      <c r="D324" s="383" t="s">
        <v>922</v>
      </c>
      <c r="E324" s="405" t="s">
        <v>923</v>
      </c>
      <c r="F324" s="400" t="s">
        <v>1444</v>
      </c>
      <c r="G324" s="406" t="s">
        <v>1442</v>
      </c>
      <c r="H324" s="406" t="s">
        <v>1443</v>
      </c>
      <c r="I324" s="404">
        <v>2730000</v>
      </c>
      <c r="J324" s="397">
        <v>32760000</v>
      </c>
      <c r="K324" s="389">
        <f t="shared" si="35"/>
        <v>34070400</v>
      </c>
      <c r="L324" s="389">
        <f t="shared" si="33"/>
        <v>35433216</v>
      </c>
      <c r="M324" s="389">
        <f t="shared" si="37"/>
        <v>36850544.640000001</v>
      </c>
      <c r="N324" s="389">
        <f t="shared" si="37"/>
        <v>38324566.4256</v>
      </c>
      <c r="O324" s="389">
        <f t="shared" si="37"/>
        <v>39857549.082624003</v>
      </c>
      <c r="P324" s="389">
        <f t="shared" si="37"/>
        <v>41451851.045928963</v>
      </c>
      <c r="Q324" s="389">
        <f t="shared" si="37"/>
        <v>43109925.087766118</v>
      </c>
      <c r="R324" s="389">
        <f t="shared" si="37"/>
        <v>44834322.091276765</v>
      </c>
      <c r="S324" s="389">
        <f t="shared" si="37"/>
        <v>46627694.974927835</v>
      </c>
      <c r="T324" s="692">
        <f t="shared" si="37"/>
        <v>48492802.773924947</v>
      </c>
      <c r="U324" s="372"/>
      <c r="V324" s="372"/>
      <c r="W324" s="372"/>
      <c r="X324" s="372"/>
      <c r="Y324" s="372"/>
    </row>
    <row r="325" spans="1:25" ht="64">
      <c r="A325" s="390">
        <v>316</v>
      </c>
      <c r="B325" s="391">
        <v>318</v>
      </c>
      <c r="C325" s="382" t="s">
        <v>321</v>
      </c>
      <c r="D325" s="383" t="s">
        <v>922</v>
      </c>
      <c r="E325" s="405" t="s">
        <v>923</v>
      </c>
      <c r="F325" s="400" t="s">
        <v>1445</v>
      </c>
      <c r="G325" s="406" t="s">
        <v>1442</v>
      </c>
      <c r="H325" s="406" t="s">
        <v>1443</v>
      </c>
      <c r="I325" s="404">
        <v>2730000</v>
      </c>
      <c r="J325" s="397">
        <v>32760000</v>
      </c>
      <c r="K325" s="389">
        <f t="shared" si="35"/>
        <v>34070400</v>
      </c>
      <c r="L325" s="389">
        <f t="shared" si="33"/>
        <v>35433216</v>
      </c>
      <c r="M325" s="389">
        <f t="shared" si="37"/>
        <v>36850544.640000001</v>
      </c>
      <c r="N325" s="389">
        <f t="shared" si="37"/>
        <v>38324566.4256</v>
      </c>
      <c r="O325" s="389">
        <f t="shared" si="37"/>
        <v>39857549.082624003</v>
      </c>
      <c r="P325" s="389">
        <f t="shared" si="37"/>
        <v>41451851.045928963</v>
      </c>
      <c r="Q325" s="389">
        <f t="shared" si="37"/>
        <v>43109925.087766118</v>
      </c>
      <c r="R325" s="389">
        <f t="shared" si="37"/>
        <v>44834322.091276765</v>
      </c>
      <c r="S325" s="389">
        <f t="shared" si="37"/>
        <v>46627694.974927835</v>
      </c>
      <c r="T325" s="692">
        <f t="shared" si="37"/>
        <v>48492802.773924947</v>
      </c>
      <c r="U325" s="372"/>
      <c r="V325" s="372"/>
      <c r="W325" s="372"/>
      <c r="X325" s="372"/>
      <c r="Y325" s="372"/>
    </row>
    <row r="326" spans="1:25" ht="64">
      <c r="A326" s="390">
        <v>317</v>
      </c>
      <c r="B326" s="391">
        <v>319</v>
      </c>
      <c r="C326" s="382" t="s">
        <v>321</v>
      </c>
      <c r="D326" s="383" t="s">
        <v>922</v>
      </c>
      <c r="E326" s="405" t="s">
        <v>923</v>
      </c>
      <c r="F326" s="400" t="s">
        <v>1446</v>
      </c>
      <c r="G326" s="406" t="s">
        <v>1442</v>
      </c>
      <c r="H326" s="406" t="s">
        <v>1443</v>
      </c>
      <c r="I326" s="404">
        <v>2730000</v>
      </c>
      <c r="J326" s="397">
        <v>32760000</v>
      </c>
      <c r="K326" s="389">
        <f t="shared" si="35"/>
        <v>34070400</v>
      </c>
      <c r="L326" s="389">
        <f t="shared" si="33"/>
        <v>35433216</v>
      </c>
      <c r="M326" s="389">
        <f t="shared" si="37"/>
        <v>36850544.640000001</v>
      </c>
      <c r="N326" s="389">
        <f t="shared" si="37"/>
        <v>38324566.4256</v>
      </c>
      <c r="O326" s="389">
        <f t="shared" si="37"/>
        <v>39857549.082624003</v>
      </c>
      <c r="P326" s="389">
        <f t="shared" si="37"/>
        <v>41451851.045928963</v>
      </c>
      <c r="Q326" s="389">
        <f t="shared" si="37"/>
        <v>43109925.087766118</v>
      </c>
      <c r="R326" s="389">
        <f t="shared" si="37"/>
        <v>44834322.091276765</v>
      </c>
      <c r="S326" s="389">
        <f t="shared" si="37"/>
        <v>46627694.974927835</v>
      </c>
      <c r="T326" s="692">
        <f t="shared" si="37"/>
        <v>48492802.773924947</v>
      </c>
      <c r="U326" s="372"/>
      <c r="V326" s="372"/>
      <c r="W326" s="372"/>
      <c r="X326" s="372"/>
      <c r="Y326" s="372"/>
    </row>
    <row r="327" spans="1:25" ht="80">
      <c r="A327" s="390">
        <v>318</v>
      </c>
      <c r="B327" s="391">
        <v>320</v>
      </c>
      <c r="C327" s="382" t="s">
        <v>321</v>
      </c>
      <c r="D327" s="383" t="s">
        <v>922</v>
      </c>
      <c r="E327" s="405" t="s">
        <v>923</v>
      </c>
      <c r="F327" s="400" t="s">
        <v>1447</v>
      </c>
      <c r="G327" s="406" t="s">
        <v>1448</v>
      </c>
      <c r="H327" s="406" t="s">
        <v>1449</v>
      </c>
      <c r="I327" s="404">
        <v>2730000</v>
      </c>
      <c r="J327" s="397">
        <v>32760000</v>
      </c>
      <c r="K327" s="389">
        <f t="shared" si="35"/>
        <v>34070400</v>
      </c>
      <c r="L327" s="389">
        <f t="shared" si="33"/>
        <v>35433216</v>
      </c>
      <c r="M327" s="389">
        <f t="shared" si="37"/>
        <v>36850544.640000001</v>
      </c>
      <c r="N327" s="389">
        <f t="shared" si="37"/>
        <v>38324566.4256</v>
      </c>
      <c r="O327" s="389">
        <f t="shared" si="37"/>
        <v>39857549.082624003</v>
      </c>
      <c r="P327" s="389">
        <f t="shared" si="37"/>
        <v>41451851.045928963</v>
      </c>
      <c r="Q327" s="389">
        <f t="shared" si="37"/>
        <v>43109925.087766118</v>
      </c>
      <c r="R327" s="389">
        <f t="shared" si="37"/>
        <v>44834322.091276765</v>
      </c>
      <c r="S327" s="389">
        <f t="shared" si="37"/>
        <v>46627694.974927835</v>
      </c>
      <c r="T327" s="692">
        <f t="shared" si="37"/>
        <v>48492802.773924947</v>
      </c>
      <c r="U327" s="372"/>
      <c r="V327" s="372"/>
      <c r="W327" s="372"/>
      <c r="X327" s="372"/>
      <c r="Y327" s="372"/>
    </row>
    <row r="328" spans="1:25" ht="80">
      <c r="A328" s="390">
        <v>319</v>
      </c>
      <c r="B328" s="391">
        <v>321</v>
      </c>
      <c r="C328" s="382" t="s">
        <v>321</v>
      </c>
      <c r="D328" s="383" t="s">
        <v>922</v>
      </c>
      <c r="E328" s="405" t="s">
        <v>923</v>
      </c>
      <c r="F328" s="400" t="s">
        <v>1450</v>
      </c>
      <c r="G328" s="406" t="s">
        <v>1448</v>
      </c>
      <c r="H328" s="406" t="s">
        <v>1449</v>
      </c>
      <c r="I328" s="404">
        <v>2730000</v>
      </c>
      <c r="J328" s="397">
        <v>32760000</v>
      </c>
      <c r="K328" s="389">
        <f t="shared" si="35"/>
        <v>34070400</v>
      </c>
      <c r="L328" s="389">
        <f t="shared" si="33"/>
        <v>35433216</v>
      </c>
      <c r="M328" s="389">
        <f t="shared" si="37"/>
        <v>36850544.640000001</v>
      </c>
      <c r="N328" s="389">
        <f t="shared" si="37"/>
        <v>38324566.4256</v>
      </c>
      <c r="O328" s="389">
        <f t="shared" si="37"/>
        <v>39857549.082624003</v>
      </c>
      <c r="P328" s="389">
        <f t="shared" si="37"/>
        <v>41451851.045928963</v>
      </c>
      <c r="Q328" s="389">
        <f t="shared" si="37"/>
        <v>43109925.087766118</v>
      </c>
      <c r="R328" s="389">
        <f t="shared" si="37"/>
        <v>44834322.091276765</v>
      </c>
      <c r="S328" s="389">
        <f t="shared" si="37"/>
        <v>46627694.974927835</v>
      </c>
      <c r="T328" s="692">
        <f t="shared" si="37"/>
        <v>48492802.773924947</v>
      </c>
      <c r="U328" s="372"/>
      <c r="V328" s="372"/>
      <c r="W328" s="372"/>
      <c r="X328" s="372"/>
      <c r="Y328" s="372"/>
    </row>
    <row r="329" spans="1:25" ht="80">
      <c r="A329" s="390">
        <v>320</v>
      </c>
      <c r="B329" s="391">
        <v>322</v>
      </c>
      <c r="C329" s="382" t="s">
        <v>321</v>
      </c>
      <c r="D329" s="383" t="s">
        <v>922</v>
      </c>
      <c r="E329" s="405" t="s">
        <v>923</v>
      </c>
      <c r="F329" s="400" t="s">
        <v>1451</v>
      </c>
      <c r="G329" s="406" t="s">
        <v>1448</v>
      </c>
      <c r="H329" s="406" t="s">
        <v>1449</v>
      </c>
      <c r="I329" s="404">
        <v>2730000</v>
      </c>
      <c r="J329" s="397">
        <v>32760000</v>
      </c>
      <c r="K329" s="389">
        <f t="shared" si="35"/>
        <v>34070400</v>
      </c>
      <c r="L329" s="389">
        <f t="shared" si="33"/>
        <v>35433216</v>
      </c>
      <c r="M329" s="389">
        <f t="shared" si="37"/>
        <v>36850544.640000001</v>
      </c>
      <c r="N329" s="389">
        <f t="shared" si="37"/>
        <v>38324566.4256</v>
      </c>
      <c r="O329" s="389">
        <f t="shared" si="37"/>
        <v>39857549.082624003</v>
      </c>
      <c r="P329" s="389">
        <f t="shared" si="37"/>
        <v>41451851.045928963</v>
      </c>
      <c r="Q329" s="389">
        <f t="shared" si="37"/>
        <v>43109925.087766118</v>
      </c>
      <c r="R329" s="389">
        <f t="shared" si="37"/>
        <v>44834322.091276765</v>
      </c>
      <c r="S329" s="389">
        <f t="shared" si="37"/>
        <v>46627694.974927835</v>
      </c>
      <c r="T329" s="692">
        <f t="shared" si="37"/>
        <v>48492802.773924947</v>
      </c>
      <c r="U329" s="372"/>
      <c r="V329" s="372"/>
      <c r="W329" s="372"/>
      <c r="X329" s="372"/>
      <c r="Y329" s="372"/>
    </row>
    <row r="330" spans="1:25" ht="80">
      <c r="A330" s="390">
        <v>321</v>
      </c>
      <c r="B330" s="391">
        <v>323</v>
      </c>
      <c r="C330" s="382" t="s">
        <v>321</v>
      </c>
      <c r="D330" s="383" t="s">
        <v>922</v>
      </c>
      <c r="E330" s="405" t="s">
        <v>923</v>
      </c>
      <c r="F330" s="400" t="s">
        <v>1452</v>
      </c>
      <c r="G330" s="406" t="s">
        <v>1448</v>
      </c>
      <c r="H330" s="406" t="s">
        <v>1449</v>
      </c>
      <c r="I330" s="404">
        <v>2730000</v>
      </c>
      <c r="J330" s="397">
        <v>32760000</v>
      </c>
      <c r="K330" s="389">
        <f t="shared" si="35"/>
        <v>34070400</v>
      </c>
      <c r="L330" s="389">
        <f t="shared" si="33"/>
        <v>35433216</v>
      </c>
      <c r="M330" s="389">
        <f t="shared" si="37"/>
        <v>36850544.640000001</v>
      </c>
      <c r="N330" s="389">
        <f t="shared" si="37"/>
        <v>38324566.4256</v>
      </c>
      <c r="O330" s="389">
        <f t="shared" si="37"/>
        <v>39857549.082624003</v>
      </c>
      <c r="P330" s="389">
        <f t="shared" si="37"/>
        <v>41451851.045928963</v>
      </c>
      <c r="Q330" s="389">
        <f t="shared" si="37"/>
        <v>43109925.087766118</v>
      </c>
      <c r="R330" s="389">
        <f t="shared" si="37"/>
        <v>44834322.091276765</v>
      </c>
      <c r="S330" s="389">
        <f t="shared" si="37"/>
        <v>46627694.974927835</v>
      </c>
      <c r="T330" s="692">
        <f t="shared" si="37"/>
        <v>48492802.773924947</v>
      </c>
      <c r="U330" s="372"/>
      <c r="V330" s="372"/>
      <c r="W330" s="372"/>
      <c r="X330" s="372"/>
      <c r="Y330" s="372"/>
    </row>
    <row r="331" spans="1:25" ht="64">
      <c r="A331" s="390">
        <v>322</v>
      </c>
      <c r="B331" s="391">
        <v>324</v>
      </c>
      <c r="C331" s="382" t="s">
        <v>321</v>
      </c>
      <c r="D331" s="383" t="s">
        <v>922</v>
      </c>
      <c r="E331" s="405" t="s">
        <v>923</v>
      </c>
      <c r="F331" s="400" t="s">
        <v>1453</v>
      </c>
      <c r="G331" s="406" t="s">
        <v>1454</v>
      </c>
      <c r="H331" s="406" t="s">
        <v>1455</v>
      </c>
      <c r="I331" s="404">
        <v>1550000</v>
      </c>
      <c r="J331" s="397">
        <v>18600000</v>
      </c>
      <c r="K331" s="389">
        <f t="shared" si="35"/>
        <v>19344000</v>
      </c>
      <c r="L331" s="389">
        <f t="shared" si="33"/>
        <v>20117760</v>
      </c>
      <c r="M331" s="389">
        <f t="shared" ref="M331:T346" si="38">(L331*$L$8)+L331</f>
        <v>20922470.399999999</v>
      </c>
      <c r="N331" s="389">
        <f t="shared" si="38"/>
        <v>21759369.215999998</v>
      </c>
      <c r="O331" s="389">
        <f t="shared" si="38"/>
        <v>22629743.984639999</v>
      </c>
      <c r="P331" s="389">
        <f t="shared" si="38"/>
        <v>23534933.744025599</v>
      </c>
      <c r="Q331" s="389">
        <f t="shared" si="38"/>
        <v>24476331.093786623</v>
      </c>
      <c r="R331" s="389">
        <f t="shared" si="38"/>
        <v>25455384.33753809</v>
      </c>
      <c r="S331" s="389">
        <f t="shared" si="38"/>
        <v>26473599.711039614</v>
      </c>
      <c r="T331" s="692">
        <f t="shared" si="38"/>
        <v>27532543.699481197</v>
      </c>
      <c r="U331" s="372"/>
      <c r="V331" s="372"/>
      <c r="W331" s="372"/>
      <c r="X331" s="372"/>
      <c r="Y331" s="372"/>
    </row>
    <row r="332" spans="1:25" ht="64">
      <c r="A332" s="390">
        <v>323</v>
      </c>
      <c r="B332" s="391">
        <v>325</v>
      </c>
      <c r="C332" s="382" t="s">
        <v>321</v>
      </c>
      <c r="D332" s="383" t="s">
        <v>922</v>
      </c>
      <c r="E332" s="405" t="s">
        <v>923</v>
      </c>
      <c r="F332" s="400" t="s">
        <v>1456</v>
      </c>
      <c r="G332" s="406" t="s">
        <v>1454</v>
      </c>
      <c r="H332" s="406" t="s">
        <v>1455</v>
      </c>
      <c r="I332" s="404">
        <v>1550000</v>
      </c>
      <c r="J332" s="397">
        <v>18600000</v>
      </c>
      <c r="K332" s="389">
        <f t="shared" si="35"/>
        <v>19344000</v>
      </c>
      <c r="L332" s="389">
        <f t="shared" ref="L332:L395" si="39">(K332*$L$8)+K332</f>
        <v>20117760</v>
      </c>
      <c r="M332" s="389">
        <f t="shared" si="38"/>
        <v>20922470.399999999</v>
      </c>
      <c r="N332" s="389">
        <f t="shared" si="38"/>
        <v>21759369.215999998</v>
      </c>
      <c r="O332" s="389">
        <f t="shared" si="38"/>
        <v>22629743.984639999</v>
      </c>
      <c r="P332" s="389">
        <f t="shared" si="38"/>
        <v>23534933.744025599</v>
      </c>
      <c r="Q332" s="389">
        <f t="shared" si="38"/>
        <v>24476331.093786623</v>
      </c>
      <c r="R332" s="389">
        <f t="shared" si="38"/>
        <v>25455384.33753809</v>
      </c>
      <c r="S332" s="389">
        <f t="shared" si="38"/>
        <v>26473599.711039614</v>
      </c>
      <c r="T332" s="692">
        <f t="shared" si="38"/>
        <v>27532543.699481197</v>
      </c>
      <c r="U332" s="372"/>
      <c r="V332" s="372"/>
      <c r="W332" s="372"/>
      <c r="X332" s="372"/>
      <c r="Y332" s="372"/>
    </row>
    <row r="333" spans="1:25" ht="64">
      <c r="A333" s="390">
        <v>324</v>
      </c>
      <c r="B333" s="391">
        <v>326</v>
      </c>
      <c r="C333" s="382" t="s">
        <v>321</v>
      </c>
      <c r="D333" s="383" t="s">
        <v>922</v>
      </c>
      <c r="E333" s="405" t="s">
        <v>923</v>
      </c>
      <c r="F333" s="400" t="s">
        <v>1457</v>
      </c>
      <c r="G333" s="406" t="s">
        <v>1454</v>
      </c>
      <c r="H333" s="406" t="s">
        <v>1455</v>
      </c>
      <c r="I333" s="404">
        <v>1550000</v>
      </c>
      <c r="J333" s="397">
        <v>18600000</v>
      </c>
      <c r="K333" s="389">
        <f t="shared" si="35"/>
        <v>19344000</v>
      </c>
      <c r="L333" s="389">
        <f t="shared" si="39"/>
        <v>20117760</v>
      </c>
      <c r="M333" s="389">
        <f t="shared" si="38"/>
        <v>20922470.399999999</v>
      </c>
      <c r="N333" s="389">
        <f t="shared" si="38"/>
        <v>21759369.215999998</v>
      </c>
      <c r="O333" s="389">
        <f t="shared" si="38"/>
        <v>22629743.984639999</v>
      </c>
      <c r="P333" s="389">
        <f t="shared" si="38"/>
        <v>23534933.744025599</v>
      </c>
      <c r="Q333" s="389">
        <f t="shared" si="38"/>
        <v>24476331.093786623</v>
      </c>
      <c r="R333" s="389">
        <f t="shared" si="38"/>
        <v>25455384.33753809</v>
      </c>
      <c r="S333" s="389">
        <f t="shared" si="38"/>
        <v>26473599.711039614</v>
      </c>
      <c r="T333" s="692">
        <f t="shared" si="38"/>
        <v>27532543.699481197</v>
      </c>
      <c r="U333" s="372"/>
      <c r="V333" s="372"/>
      <c r="W333" s="372"/>
      <c r="X333" s="372"/>
      <c r="Y333" s="372"/>
    </row>
    <row r="334" spans="1:25" ht="64">
      <c r="A334" s="390">
        <v>325</v>
      </c>
      <c r="B334" s="391">
        <v>327</v>
      </c>
      <c r="C334" s="382" t="s">
        <v>321</v>
      </c>
      <c r="D334" s="383" t="s">
        <v>922</v>
      </c>
      <c r="E334" s="405" t="s">
        <v>923</v>
      </c>
      <c r="F334" s="400" t="s">
        <v>1458</v>
      </c>
      <c r="G334" s="406" t="s">
        <v>1454</v>
      </c>
      <c r="H334" s="387" t="s">
        <v>1455</v>
      </c>
      <c r="I334" s="404">
        <v>1550000</v>
      </c>
      <c r="J334" s="397">
        <v>18600000</v>
      </c>
      <c r="K334" s="389">
        <f t="shared" si="35"/>
        <v>19344000</v>
      </c>
      <c r="L334" s="389">
        <f t="shared" si="39"/>
        <v>20117760</v>
      </c>
      <c r="M334" s="389">
        <f t="shared" si="38"/>
        <v>20922470.399999999</v>
      </c>
      <c r="N334" s="389">
        <f t="shared" si="38"/>
        <v>21759369.215999998</v>
      </c>
      <c r="O334" s="389">
        <f t="shared" si="38"/>
        <v>22629743.984639999</v>
      </c>
      <c r="P334" s="389">
        <f t="shared" si="38"/>
        <v>23534933.744025599</v>
      </c>
      <c r="Q334" s="389">
        <f t="shared" si="38"/>
        <v>24476331.093786623</v>
      </c>
      <c r="R334" s="389">
        <f t="shared" si="38"/>
        <v>25455384.33753809</v>
      </c>
      <c r="S334" s="389">
        <f t="shared" si="38"/>
        <v>26473599.711039614</v>
      </c>
      <c r="T334" s="692">
        <f t="shared" si="38"/>
        <v>27532543.699481197</v>
      </c>
      <c r="U334" s="372"/>
      <c r="V334" s="372"/>
      <c r="W334" s="372"/>
      <c r="X334" s="372"/>
      <c r="Y334" s="372"/>
    </row>
    <row r="335" spans="1:25" ht="64">
      <c r="A335" s="390">
        <v>326</v>
      </c>
      <c r="B335" s="391">
        <v>328</v>
      </c>
      <c r="C335" s="382" t="s">
        <v>321</v>
      </c>
      <c r="D335" s="383" t="s">
        <v>922</v>
      </c>
      <c r="E335" s="405" t="s">
        <v>923</v>
      </c>
      <c r="F335" s="400" t="s">
        <v>1459</v>
      </c>
      <c r="G335" s="406" t="s">
        <v>1454</v>
      </c>
      <c r="H335" s="406" t="s">
        <v>1455</v>
      </c>
      <c r="I335" s="404">
        <v>1550000</v>
      </c>
      <c r="J335" s="397">
        <v>18600000</v>
      </c>
      <c r="K335" s="389">
        <f t="shared" si="35"/>
        <v>19344000</v>
      </c>
      <c r="L335" s="389">
        <f t="shared" si="39"/>
        <v>20117760</v>
      </c>
      <c r="M335" s="389">
        <f t="shared" si="38"/>
        <v>20922470.399999999</v>
      </c>
      <c r="N335" s="389">
        <f t="shared" si="38"/>
        <v>21759369.215999998</v>
      </c>
      <c r="O335" s="389">
        <f t="shared" si="38"/>
        <v>22629743.984639999</v>
      </c>
      <c r="P335" s="389">
        <f t="shared" si="38"/>
        <v>23534933.744025599</v>
      </c>
      <c r="Q335" s="389">
        <f t="shared" si="38"/>
        <v>24476331.093786623</v>
      </c>
      <c r="R335" s="389">
        <f t="shared" si="38"/>
        <v>25455384.33753809</v>
      </c>
      <c r="S335" s="389">
        <f t="shared" si="38"/>
        <v>26473599.711039614</v>
      </c>
      <c r="T335" s="692">
        <f t="shared" si="38"/>
        <v>27532543.699481197</v>
      </c>
      <c r="U335" s="372"/>
      <c r="V335" s="372"/>
      <c r="W335" s="372"/>
      <c r="X335" s="372"/>
      <c r="Y335" s="372"/>
    </row>
    <row r="336" spans="1:25" ht="64">
      <c r="A336" s="390">
        <v>327</v>
      </c>
      <c r="B336" s="391">
        <v>329</v>
      </c>
      <c r="C336" s="382" t="s">
        <v>321</v>
      </c>
      <c r="D336" s="383" t="s">
        <v>922</v>
      </c>
      <c r="E336" s="405" t="s">
        <v>923</v>
      </c>
      <c r="F336" s="400" t="s">
        <v>1460</v>
      </c>
      <c r="G336" s="406" t="s">
        <v>1461</v>
      </c>
      <c r="H336" s="406" t="s">
        <v>1462</v>
      </c>
      <c r="I336" s="404">
        <v>1550000</v>
      </c>
      <c r="J336" s="397">
        <v>18600000</v>
      </c>
      <c r="K336" s="389">
        <f t="shared" si="35"/>
        <v>19344000</v>
      </c>
      <c r="L336" s="389">
        <f t="shared" si="39"/>
        <v>20117760</v>
      </c>
      <c r="M336" s="389">
        <f t="shared" si="38"/>
        <v>20922470.399999999</v>
      </c>
      <c r="N336" s="389">
        <f t="shared" si="38"/>
        <v>21759369.215999998</v>
      </c>
      <c r="O336" s="389">
        <f t="shared" si="38"/>
        <v>22629743.984639999</v>
      </c>
      <c r="P336" s="389">
        <f t="shared" si="38"/>
        <v>23534933.744025599</v>
      </c>
      <c r="Q336" s="389">
        <f t="shared" si="38"/>
        <v>24476331.093786623</v>
      </c>
      <c r="R336" s="389">
        <f t="shared" si="38"/>
        <v>25455384.33753809</v>
      </c>
      <c r="S336" s="389">
        <f t="shared" si="38"/>
        <v>26473599.711039614</v>
      </c>
      <c r="T336" s="692">
        <f t="shared" si="38"/>
        <v>27532543.699481197</v>
      </c>
      <c r="U336" s="372"/>
      <c r="V336" s="372"/>
      <c r="W336" s="372"/>
      <c r="X336" s="372"/>
      <c r="Y336" s="372"/>
    </row>
    <row r="337" spans="1:25" ht="64">
      <c r="A337" s="390">
        <v>328</v>
      </c>
      <c r="B337" s="391">
        <v>330</v>
      </c>
      <c r="C337" s="382" t="s">
        <v>321</v>
      </c>
      <c r="D337" s="383" t="s">
        <v>922</v>
      </c>
      <c r="E337" s="405" t="s">
        <v>923</v>
      </c>
      <c r="F337" s="400" t="s">
        <v>1463</v>
      </c>
      <c r="G337" s="406" t="s">
        <v>1461</v>
      </c>
      <c r="H337" s="406" t="s">
        <v>1462</v>
      </c>
      <c r="I337" s="404">
        <v>1550000</v>
      </c>
      <c r="J337" s="397">
        <v>18600000</v>
      </c>
      <c r="K337" s="389">
        <f t="shared" si="35"/>
        <v>19344000</v>
      </c>
      <c r="L337" s="389">
        <f t="shared" si="39"/>
        <v>20117760</v>
      </c>
      <c r="M337" s="389">
        <f t="shared" si="38"/>
        <v>20922470.399999999</v>
      </c>
      <c r="N337" s="389">
        <f t="shared" si="38"/>
        <v>21759369.215999998</v>
      </c>
      <c r="O337" s="389">
        <f t="shared" si="38"/>
        <v>22629743.984639999</v>
      </c>
      <c r="P337" s="389">
        <f t="shared" si="38"/>
        <v>23534933.744025599</v>
      </c>
      <c r="Q337" s="389">
        <f t="shared" si="38"/>
        <v>24476331.093786623</v>
      </c>
      <c r="R337" s="389">
        <f t="shared" si="38"/>
        <v>25455384.33753809</v>
      </c>
      <c r="S337" s="389">
        <f t="shared" si="38"/>
        <v>26473599.711039614</v>
      </c>
      <c r="T337" s="692">
        <f t="shared" si="38"/>
        <v>27532543.699481197</v>
      </c>
      <c r="U337" s="372"/>
      <c r="V337" s="372"/>
      <c r="W337" s="372"/>
      <c r="X337" s="372"/>
      <c r="Y337" s="372"/>
    </row>
    <row r="338" spans="1:25" ht="64">
      <c r="A338" s="390">
        <v>329</v>
      </c>
      <c r="B338" s="391">
        <v>331</v>
      </c>
      <c r="C338" s="382" t="s">
        <v>321</v>
      </c>
      <c r="D338" s="383" t="s">
        <v>922</v>
      </c>
      <c r="E338" s="405" t="s">
        <v>923</v>
      </c>
      <c r="F338" s="400" t="s">
        <v>1464</v>
      </c>
      <c r="G338" s="406" t="s">
        <v>1461</v>
      </c>
      <c r="H338" s="406" t="s">
        <v>1462</v>
      </c>
      <c r="I338" s="404">
        <v>1550000</v>
      </c>
      <c r="J338" s="397">
        <v>18600000</v>
      </c>
      <c r="K338" s="389">
        <f t="shared" si="35"/>
        <v>19344000</v>
      </c>
      <c r="L338" s="389">
        <f t="shared" si="39"/>
        <v>20117760</v>
      </c>
      <c r="M338" s="389">
        <f t="shared" si="38"/>
        <v>20922470.399999999</v>
      </c>
      <c r="N338" s="389">
        <f t="shared" si="38"/>
        <v>21759369.215999998</v>
      </c>
      <c r="O338" s="389">
        <f t="shared" si="38"/>
        <v>22629743.984639999</v>
      </c>
      <c r="P338" s="389">
        <f t="shared" si="38"/>
        <v>23534933.744025599</v>
      </c>
      <c r="Q338" s="389">
        <f t="shared" si="38"/>
        <v>24476331.093786623</v>
      </c>
      <c r="R338" s="389">
        <f t="shared" si="38"/>
        <v>25455384.33753809</v>
      </c>
      <c r="S338" s="389">
        <f t="shared" si="38"/>
        <v>26473599.711039614</v>
      </c>
      <c r="T338" s="692">
        <f t="shared" si="38"/>
        <v>27532543.699481197</v>
      </c>
      <c r="U338" s="372"/>
      <c r="V338" s="372"/>
      <c r="W338" s="372"/>
      <c r="X338" s="372"/>
      <c r="Y338" s="372"/>
    </row>
    <row r="339" spans="1:25" ht="64">
      <c r="A339" s="390">
        <v>330</v>
      </c>
      <c r="B339" s="391">
        <v>332</v>
      </c>
      <c r="C339" s="382" t="s">
        <v>321</v>
      </c>
      <c r="D339" s="383" t="s">
        <v>922</v>
      </c>
      <c r="E339" s="405" t="s">
        <v>923</v>
      </c>
      <c r="F339" s="385" t="s">
        <v>1465</v>
      </c>
      <c r="G339" s="386" t="s">
        <v>1466</v>
      </c>
      <c r="H339" s="406" t="s">
        <v>1467</v>
      </c>
      <c r="I339" s="404">
        <v>1970000</v>
      </c>
      <c r="J339" s="397">
        <v>23640000</v>
      </c>
      <c r="K339" s="389">
        <f t="shared" si="35"/>
        <v>24585600</v>
      </c>
      <c r="L339" s="389">
        <f t="shared" si="39"/>
        <v>25569024</v>
      </c>
      <c r="M339" s="389">
        <f t="shared" si="38"/>
        <v>26591784.960000001</v>
      </c>
      <c r="N339" s="389">
        <f t="shared" si="38"/>
        <v>27655456.358400002</v>
      </c>
      <c r="O339" s="389">
        <f t="shared" si="38"/>
        <v>28761674.612736002</v>
      </c>
      <c r="P339" s="389">
        <f t="shared" si="38"/>
        <v>29912141.59724544</v>
      </c>
      <c r="Q339" s="389">
        <f t="shared" si="38"/>
        <v>31108627.261135258</v>
      </c>
      <c r="R339" s="389">
        <f t="shared" si="38"/>
        <v>32352972.351580668</v>
      </c>
      <c r="S339" s="389">
        <f t="shared" si="38"/>
        <v>33647091.245643891</v>
      </c>
      <c r="T339" s="692">
        <f t="shared" si="38"/>
        <v>34992974.895469651</v>
      </c>
      <c r="U339" s="372"/>
      <c r="V339" s="372"/>
      <c r="W339" s="372"/>
      <c r="X339" s="372"/>
      <c r="Y339" s="372"/>
    </row>
    <row r="340" spans="1:25" ht="64">
      <c r="A340" s="390">
        <v>331</v>
      </c>
      <c r="B340" s="391">
        <v>333</v>
      </c>
      <c r="C340" s="382" t="s">
        <v>321</v>
      </c>
      <c r="D340" s="383" t="s">
        <v>922</v>
      </c>
      <c r="E340" s="405" t="s">
        <v>923</v>
      </c>
      <c r="F340" s="385" t="s">
        <v>1468</v>
      </c>
      <c r="G340" s="386" t="s">
        <v>1466</v>
      </c>
      <c r="H340" s="406" t="s">
        <v>1467</v>
      </c>
      <c r="I340" s="404">
        <v>1970000</v>
      </c>
      <c r="J340" s="397">
        <v>23640000</v>
      </c>
      <c r="K340" s="389">
        <f t="shared" si="35"/>
        <v>24585600</v>
      </c>
      <c r="L340" s="389">
        <f t="shared" si="39"/>
        <v>25569024</v>
      </c>
      <c r="M340" s="389">
        <f t="shared" si="38"/>
        <v>26591784.960000001</v>
      </c>
      <c r="N340" s="389">
        <f t="shared" si="38"/>
        <v>27655456.358400002</v>
      </c>
      <c r="O340" s="389">
        <f t="shared" si="38"/>
        <v>28761674.612736002</v>
      </c>
      <c r="P340" s="389">
        <f t="shared" si="38"/>
        <v>29912141.59724544</v>
      </c>
      <c r="Q340" s="389">
        <f t="shared" si="38"/>
        <v>31108627.261135258</v>
      </c>
      <c r="R340" s="389">
        <f t="shared" si="38"/>
        <v>32352972.351580668</v>
      </c>
      <c r="S340" s="389">
        <f t="shared" si="38"/>
        <v>33647091.245643891</v>
      </c>
      <c r="T340" s="692">
        <f t="shared" si="38"/>
        <v>34992974.895469651</v>
      </c>
      <c r="U340" s="372"/>
      <c r="V340" s="372"/>
      <c r="W340" s="372"/>
      <c r="X340" s="372"/>
      <c r="Y340" s="372"/>
    </row>
    <row r="341" spans="1:25" ht="64">
      <c r="A341" s="390">
        <v>332</v>
      </c>
      <c r="B341" s="391">
        <v>334</v>
      </c>
      <c r="C341" s="382" t="s">
        <v>321</v>
      </c>
      <c r="D341" s="383" t="s">
        <v>922</v>
      </c>
      <c r="E341" s="405" t="s">
        <v>923</v>
      </c>
      <c r="F341" s="385" t="s">
        <v>1469</v>
      </c>
      <c r="G341" s="386" t="s">
        <v>1466</v>
      </c>
      <c r="H341" s="406" t="s">
        <v>1467</v>
      </c>
      <c r="I341" s="404">
        <v>1970000</v>
      </c>
      <c r="J341" s="397">
        <v>23640000</v>
      </c>
      <c r="K341" s="389">
        <f t="shared" si="35"/>
        <v>24585600</v>
      </c>
      <c r="L341" s="389">
        <f t="shared" si="39"/>
        <v>25569024</v>
      </c>
      <c r="M341" s="389">
        <f t="shared" si="38"/>
        <v>26591784.960000001</v>
      </c>
      <c r="N341" s="389">
        <f t="shared" si="38"/>
        <v>27655456.358400002</v>
      </c>
      <c r="O341" s="389">
        <f t="shared" si="38"/>
        <v>28761674.612736002</v>
      </c>
      <c r="P341" s="389">
        <f t="shared" si="38"/>
        <v>29912141.59724544</v>
      </c>
      <c r="Q341" s="389">
        <f t="shared" si="38"/>
        <v>31108627.261135258</v>
      </c>
      <c r="R341" s="389">
        <f t="shared" si="38"/>
        <v>32352972.351580668</v>
      </c>
      <c r="S341" s="389">
        <f t="shared" si="38"/>
        <v>33647091.245643891</v>
      </c>
      <c r="T341" s="692">
        <f t="shared" si="38"/>
        <v>34992974.895469651</v>
      </c>
      <c r="U341" s="372"/>
      <c r="V341" s="372"/>
      <c r="W341" s="372"/>
      <c r="X341" s="372"/>
      <c r="Y341" s="372"/>
    </row>
    <row r="342" spans="1:25" ht="64">
      <c r="A342" s="390">
        <v>333</v>
      </c>
      <c r="B342" s="391">
        <v>335</v>
      </c>
      <c r="C342" s="382" t="s">
        <v>321</v>
      </c>
      <c r="D342" s="383" t="s">
        <v>922</v>
      </c>
      <c r="E342" s="405" t="s">
        <v>923</v>
      </c>
      <c r="F342" s="410" t="s">
        <v>1470</v>
      </c>
      <c r="G342" s="386" t="s">
        <v>1466</v>
      </c>
      <c r="H342" s="406" t="s">
        <v>1467</v>
      </c>
      <c r="I342" s="404">
        <v>1970000</v>
      </c>
      <c r="J342" s="397">
        <v>23640000</v>
      </c>
      <c r="K342" s="389">
        <f t="shared" si="35"/>
        <v>24585600</v>
      </c>
      <c r="L342" s="389">
        <f t="shared" si="39"/>
        <v>25569024</v>
      </c>
      <c r="M342" s="389">
        <f t="shared" si="38"/>
        <v>26591784.960000001</v>
      </c>
      <c r="N342" s="389">
        <f t="shared" si="38"/>
        <v>27655456.358400002</v>
      </c>
      <c r="O342" s="389">
        <f t="shared" si="38"/>
        <v>28761674.612736002</v>
      </c>
      <c r="P342" s="389">
        <f t="shared" si="38"/>
        <v>29912141.59724544</v>
      </c>
      <c r="Q342" s="389">
        <f t="shared" si="38"/>
        <v>31108627.261135258</v>
      </c>
      <c r="R342" s="389">
        <f t="shared" si="38"/>
        <v>32352972.351580668</v>
      </c>
      <c r="S342" s="389">
        <f t="shared" si="38"/>
        <v>33647091.245643891</v>
      </c>
      <c r="T342" s="692">
        <f t="shared" si="38"/>
        <v>34992974.895469651</v>
      </c>
      <c r="U342" s="372"/>
      <c r="V342" s="372"/>
      <c r="W342" s="372"/>
      <c r="X342" s="372"/>
      <c r="Y342" s="372"/>
    </row>
    <row r="343" spans="1:25" ht="64">
      <c r="A343" s="390">
        <v>334</v>
      </c>
      <c r="B343" s="391">
        <v>336</v>
      </c>
      <c r="C343" s="382" t="s">
        <v>321</v>
      </c>
      <c r="D343" s="383" t="s">
        <v>922</v>
      </c>
      <c r="E343" s="405" t="s">
        <v>923</v>
      </c>
      <c r="F343" s="400" t="s">
        <v>1471</v>
      </c>
      <c r="G343" s="406" t="s">
        <v>1472</v>
      </c>
      <c r="H343" s="406" t="s">
        <v>1473</v>
      </c>
      <c r="I343" s="404">
        <v>2730000</v>
      </c>
      <c r="J343" s="397">
        <v>32760000</v>
      </c>
      <c r="K343" s="389">
        <f t="shared" si="35"/>
        <v>34070400</v>
      </c>
      <c r="L343" s="389">
        <f t="shared" si="39"/>
        <v>35433216</v>
      </c>
      <c r="M343" s="389">
        <f t="shared" si="38"/>
        <v>36850544.640000001</v>
      </c>
      <c r="N343" s="389">
        <f t="shared" si="38"/>
        <v>38324566.4256</v>
      </c>
      <c r="O343" s="389">
        <f t="shared" si="38"/>
        <v>39857549.082624003</v>
      </c>
      <c r="P343" s="389">
        <f t="shared" si="38"/>
        <v>41451851.045928963</v>
      </c>
      <c r="Q343" s="389">
        <f t="shared" si="38"/>
        <v>43109925.087766118</v>
      </c>
      <c r="R343" s="389">
        <f t="shared" si="38"/>
        <v>44834322.091276765</v>
      </c>
      <c r="S343" s="389">
        <f t="shared" si="38"/>
        <v>46627694.974927835</v>
      </c>
      <c r="T343" s="692">
        <f t="shared" si="38"/>
        <v>48492802.773924947</v>
      </c>
      <c r="U343" s="372"/>
      <c r="V343" s="372"/>
      <c r="W343" s="372"/>
      <c r="X343" s="372"/>
      <c r="Y343" s="372"/>
    </row>
    <row r="344" spans="1:25" ht="64">
      <c r="A344" s="390">
        <v>335</v>
      </c>
      <c r="B344" s="391">
        <v>337</v>
      </c>
      <c r="C344" s="382" t="s">
        <v>321</v>
      </c>
      <c r="D344" s="383" t="s">
        <v>922</v>
      </c>
      <c r="E344" s="405" t="s">
        <v>923</v>
      </c>
      <c r="F344" s="385" t="s">
        <v>1474</v>
      </c>
      <c r="G344" s="406" t="s">
        <v>1475</v>
      </c>
      <c r="H344" s="406" t="s">
        <v>1476</v>
      </c>
      <c r="I344" s="404">
        <v>1660000</v>
      </c>
      <c r="J344" s="397">
        <v>19920000</v>
      </c>
      <c r="K344" s="389">
        <f t="shared" si="35"/>
        <v>20716800</v>
      </c>
      <c r="L344" s="389">
        <f t="shared" si="39"/>
        <v>21545472</v>
      </c>
      <c r="M344" s="389">
        <f t="shared" si="38"/>
        <v>22407290.879999999</v>
      </c>
      <c r="N344" s="389">
        <f t="shared" si="38"/>
        <v>23303582.5152</v>
      </c>
      <c r="O344" s="389">
        <f t="shared" si="38"/>
        <v>24235725.815808002</v>
      </c>
      <c r="P344" s="389">
        <f t="shared" si="38"/>
        <v>25205154.848440323</v>
      </c>
      <c r="Q344" s="389">
        <f t="shared" si="38"/>
        <v>26213361.042377938</v>
      </c>
      <c r="R344" s="389">
        <f t="shared" si="38"/>
        <v>27261895.484073054</v>
      </c>
      <c r="S344" s="389">
        <f t="shared" si="38"/>
        <v>28352371.303435978</v>
      </c>
      <c r="T344" s="692">
        <f t="shared" si="38"/>
        <v>29486466.155573417</v>
      </c>
      <c r="U344" s="372"/>
      <c r="V344" s="372"/>
      <c r="W344" s="372"/>
      <c r="X344" s="372"/>
      <c r="Y344" s="372"/>
    </row>
    <row r="345" spans="1:25" ht="64">
      <c r="A345" s="390">
        <v>336</v>
      </c>
      <c r="B345" s="391">
        <v>338</v>
      </c>
      <c r="C345" s="382" t="s">
        <v>321</v>
      </c>
      <c r="D345" s="383" t="s">
        <v>922</v>
      </c>
      <c r="E345" s="405" t="s">
        <v>923</v>
      </c>
      <c r="F345" s="385" t="s">
        <v>1477</v>
      </c>
      <c r="G345" s="406" t="s">
        <v>1475</v>
      </c>
      <c r="H345" s="406" t="s">
        <v>1476</v>
      </c>
      <c r="I345" s="404">
        <v>1660000</v>
      </c>
      <c r="J345" s="397">
        <v>19920000</v>
      </c>
      <c r="K345" s="389">
        <f t="shared" si="35"/>
        <v>20716800</v>
      </c>
      <c r="L345" s="389">
        <f t="shared" si="39"/>
        <v>21545472</v>
      </c>
      <c r="M345" s="389">
        <f t="shared" si="38"/>
        <v>22407290.879999999</v>
      </c>
      <c r="N345" s="389">
        <f t="shared" si="38"/>
        <v>23303582.5152</v>
      </c>
      <c r="O345" s="389">
        <f t="shared" si="38"/>
        <v>24235725.815808002</v>
      </c>
      <c r="P345" s="389">
        <f t="shared" si="38"/>
        <v>25205154.848440323</v>
      </c>
      <c r="Q345" s="389">
        <f t="shared" si="38"/>
        <v>26213361.042377938</v>
      </c>
      <c r="R345" s="389">
        <f t="shared" si="38"/>
        <v>27261895.484073054</v>
      </c>
      <c r="S345" s="389">
        <f t="shared" si="38"/>
        <v>28352371.303435978</v>
      </c>
      <c r="T345" s="692">
        <f t="shared" si="38"/>
        <v>29486466.155573417</v>
      </c>
      <c r="U345" s="372"/>
      <c r="V345" s="372"/>
      <c r="W345" s="372"/>
      <c r="X345" s="372"/>
      <c r="Y345" s="372"/>
    </row>
    <row r="346" spans="1:25" ht="64">
      <c r="A346" s="390">
        <v>337</v>
      </c>
      <c r="B346" s="391">
        <v>339</v>
      </c>
      <c r="C346" s="382" t="s">
        <v>321</v>
      </c>
      <c r="D346" s="383" t="s">
        <v>922</v>
      </c>
      <c r="E346" s="405" t="s">
        <v>923</v>
      </c>
      <c r="F346" s="385" t="s">
        <v>1478</v>
      </c>
      <c r="G346" s="406" t="s">
        <v>1475</v>
      </c>
      <c r="H346" s="406" t="s">
        <v>1476</v>
      </c>
      <c r="I346" s="404">
        <v>1660000</v>
      </c>
      <c r="J346" s="397">
        <v>19920000</v>
      </c>
      <c r="K346" s="389">
        <f t="shared" si="35"/>
        <v>20716800</v>
      </c>
      <c r="L346" s="389">
        <f t="shared" si="39"/>
        <v>21545472</v>
      </c>
      <c r="M346" s="389">
        <f t="shared" si="38"/>
        <v>22407290.879999999</v>
      </c>
      <c r="N346" s="389">
        <f t="shared" si="38"/>
        <v>23303582.5152</v>
      </c>
      <c r="O346" s="389">
        <f t="shared" si="38"/>
        <v>24235725.815808002</v>
      </c>
      <c r="P346" s="389">
        <f t="shared" si="38"/>
        <v>25205154.848440323</v>
      </c>
      <c r="Q346" s="389">
        <f t="shared" si="38"/>
        <v>26213361.042377938</v>
      </c>
      <c r="R346" s="389">
        <f t="shared" si="38"/>
        <v>27261895.484073054</v>
      </c>
      <c r="S346" s="389">
        <f t="shared" si="38"/>
        <v>28352371.303435978</v>
      </c>
      <c r="T346" s="692">
        <f t="shared" si="38"/>
        <v>29486466.155573417</v>
      </c>
      <c r="U346" s="372"/>
      <c r="V346" s="372"/>
      <c r="W346" s="372"/>
      <c r="X346" s="372"/>
      <c r="Y346" s="372"/>
    </row>
    <row r="347" spans="1:25" ht="64">
      <c r="A347" s="390">
        <v>338</v>
      </c>
      <c r="B347" s="391">
        <v>340</v>
      </c>
      <c r="C347" s="382" t="s">
        <v>321</v>
      </c>
      <c r="D347" s="383" t="s">
        <v>922</v>
      </c>
      <c r="E347" s="405" t="s">
        <v>923</v>
      </c>
      <c r="F347" s="385" t="s">
        <v>1479</v>
      </c>
      <c r="G347" s="406" t="s">
        <v>1475</v>
      </c>
      <c r="H347" s="406" t="s">
        <v>1476</v>
      </c>
      <c r="I347" s="404">
        <v>1660000</v>
      </c>
      <c r="J347" s="397">
        <v>19920000</v>
      </c>
      <c r="K347" s="389">
        <f t="shared" si="35"/>
        <v>20716800</v>
      </c>
      <c r="L347" s="389">
        <f t="shared" si="39"/>
        <v>21545472</v>
      </c>
      <c r="M347" s="389">
        <f t="shared" ref="M347:T362" si="40">(L347*$L$8)+L347</f>
        <v>22407290.879999999</v>
      </c>
      <c r="N347" s="389">
        <f t="shared" si="40"/>
        <v>23303582.5152</v>
      </c>
      <c r="O347" s="389">
        <f t="shared" si="40"/>
        <v>24235725.815808002</v>
      </c>
      <c r="P347" s="389">
        <f t="shared" si="40"/>
        <v>25205154.848440323</v>
      </c>
      <c r="Q347" s="389">
        <f t="shared" si="40"/>
        <v>26213361.042377938</v>
      </c>
      <c r="R347" s="389">
        <f t="shared" si="40"/>
        <v>27261895.484073054</v>
      </c>
      <c r="S347" s="389">
        <f t="shared" si="40"/>
        <v>28352371.303435978</v>
      </c>
      <c r="T347" s="692">
        <f t="shared" si="40"/>
        <v>29486466.155573417</v>
      </c>
      <c r="U347" s="372"/>
      <c r="V347" s="372"/>
      <c r="W347" s="372"/>
      <c r="X347" s="372"/>
      <c r="Y347" s="372"/>
    </row>
    <row r="348" spans="1:25" ht="64">
      <c r="A348" s="390">
        <v>339</v>
      </c>
      <c r="B348" s="391">
        <v>341</v>
      </c>
      <c r="C348" s="382" t="s">
        <v>321</v>
      </c>
      <c r="D348" s="383" t="s">
        <v>922</v>
      </c>
      <c r="E348" s="418" t="s">
        <v>923</v>
      </c>
      <c r="F348" s="385" t="s">
        <v>1480</v>
      </c>
      <c r="G348" s="406" t="s">
        <v>1475</v>
      </c>
      <c r="H348" s="406" t="s">
        <v>1476</v>
      </c>
      <c r="I348" s="404">
        <v>1660000</v>
      </c>
      <c r="J348" s="397">
        <v>19920000</v>
      </c>
      <c r="K348" s="389">
        <f t="shared" ref="K348:K398" si="41">(J348*$K$8)+J348</f>
        <v>20716800</v>
      </c>
      <c r="L348" s="389">
        <f t="shared" si="39"/>
        <v>21545472</v>
      </c>
      <c r="M348" s="389">
        <f t="shared" si="40"/>
        <v>22407290.879999999</v>
      </c>
      <c r="N348" s="389">
        <f t="shared" si="40"/>
        <v>23303582.5152</v>
      </c>
      <c r="O348" s="389">
        <f t="shared" si="40"/>
        <v>24235725.815808002</v>
      </c>
      <c r="P348" s="389">
        <f t="shared" si="40"/>
        <v>25205154.848440323</v>
      </c>
      <c r="Q348" s="389">
        <f t="shared" si="40"/>
        <v>26213361.042377938</v>
      </c>
      <c r="R348" s="389">
        <f t="shared" si="40"/>
        <v>27261895.484073054</v>
      </c>
      <c r="S348" s="389">
        <f t="shared" si="40"/>
        <v>28352371.303435978</v>
      </c>
      <c r="T348" s="692">
        <f t="shared" si="40"/>
        <v>29486466.155573417</v>
      </c>
      <c r="U348" s="372"/>
      <c r="V348" s="372"/>
      <c r="W348" s="372"/>
      <c r="X348" s="372"/>
      <c r="Y348" s="372"/>
    </row>
    <row r="349" spans="1:25" ht="112">
      <c r="A349" s="390">
        <v>340</v>
      </c>
      <c r="B349" s="391">
        <v>342</v>
      </c>
      <c r="C349" s="382" t="s">
        <v>321</v>
      </c>
      <c r="D349" s="383" t="s">
        <v>922</v>
      </c>
      <c r="E349" s="418" t="s">
        <v>923</v>
      </c>
      <c r="F349" s="400" t="s">
        <v>1481</v>
      </c>
      <c r="G349" s="406" t="s">
        <v>1482</v>
      </c>
      <c r="H349" s="387" t="s">
        <v>1483</v>
      </c>
      <c r="I349" s="397">
        <v>1660000</v>
      </c>
      <c r="J349" s="397">
        <v>19920000</v>
      </c>
      <c r="K349" s="389">
        <f t="shared" si="41"/>
        <v>20716800</v>
      </c>
      <c r="L349" s="389">
        <f t="shared" si="39"/>
        <v>21545472</v>
      </c>
      <c r="M349" s="389">
        <f t="shared" si="40"/>
        <v>22407290.879999999</v>
      </c>
      <c r="N349" s="389">
        <f t="shared" si="40"/>
        <v>23303582.5152</v>
      </c>
      <c r="O349" s="389">
        <f t="shared" si="40"/>
        <v>24235725.815808002</v>
      </c>
      <c r="P349" s="389">
        <f t="shared" si="40"/>
        <v>25205154.848440323</v>
      </c>
      <c r="Q349" s="389">
        <f t="shared" si="40"/>
        <v>26213361.042377938</v>
      </c>
      <c r="R349" s="389">
        <f t="shared" si="40"/>
        <v>27261895.484073054</v>
      </c>
      <c r="S349" s="389">
        <f t="shared" si="40"/>
        <v>28352371.303435978</v>
      </c>
      <c r="T349" s="692">
        <f t="shared" si="40"/>
        <v>29486466.155573417</v>
      </c>
      <c r="U349" s="372"/>
      <c r="V349" s="372"/>
      <c r="W349" s="372"/>
      <c r="X349" s="372"/>
      <c r="Y349" s="372"/>
    </row>
    <row r="350" spans="1:25" ht="112">
      <c r="A350" s="390">
        <v>341</v>
      </c>
      <c r="B350" s="391">
        <v>343</v>
      </c>
      <c r="C350" s="382" t="s">
        <v>321</v>
      </c>
      <c r="D350" s="383" t="s">
        <v>922</v>
      </c>
      <c r="E350" s="418" t="s">
        <v>923</v>
      </c>
      <c r="F350" s="400" t="s">
        <v>1484</v>
      </c>
      <c r="G350" s="406" t="s">
        <v>1482</v>
      </c>
      <c r="H350" s="387" t="s">
        <v>1483</v>
      </c>
      <c r="I350" s="397">
        <v>1660000</v>
      </c>
      <c r="J350" s="397">
        <v>19920000</v>
      </c>
      <c r="K350" s="389">
        <f t="shared" si="41"/>
        <v>20716800</v>
      </c>
      <c r="L350" s="389">
        <f t="shared" si="39"/>
        <v>21545472</v>
      </c>
      <c r="M350" s="389">
        <f t="shared" si="40"/>
        <v>22407290.879999999</v>
      </c>
      <c r="N350" s="389">
        <f t="shared" si="40"/>
        <v>23303582.5152</v>
      </c>
      <c r="O350" s="389">
        <f t="shared" si="40"/>
        <v>24235725.815808002</v>
      </c>
      <c r="P350" s="389">
        <f t="shared" si="40"/>
        <v>25205154.848440323</v>
      </c>
      <c r="Q350" s="389">
        <f t="shared" si="40"/>
        <v>26213361.042377938</v>
      </c>
      <c r="R350" s="389">
        <f t="shared" si="40"/>
        <v>27261895.484073054</v>
      </c>
      <c r="S350" s="389">
        <f t="shared" si="40"/>
        <v>28352371.303435978</v>
      </c>
      <c r="T350" s="692">
        <f t="shared" si="40"/>
        <v>29486466.155573417</v>
      </c>
      <c r="U350" s="372"/>
      <c r="V350" s="372"/>
      <c r="W350" s="372"/>
      <c r="X350" s="372"/>
      <c r="Y350" s="372"/>
    </row>
    <row r="351" spans="1:25" ht="112">
      <c r="A351" s="390">
        <v>342</v>
      </c>
      <c r="B351" s="391">
        <v>344</v>
      </c>
      <c r="C351" s="382" t="s">
        <v>321</v>
      </c>
      <c r="D351" s="383" t="s">
        <v>922</v>
      </c>
      <c r="E351" s="405" t="s">
        <v>923</v>
      </c>
      <c r="F351" s="400" t="s">
        <v>1485</v>
      </c>
      <c r="G351" s="406" t="s">
        <v>1482</v>
      </c>
      <c r="H351" s="387" t="s">
        <v>1483</v>
      </c>
      <c r="I351" s="397">
        <v>1660000</v>
      </c>
      <c r="J351" s="397">
        <v>19920000</v>
      </c>
      <c r="K351" s="389">
        <f t="shared" si="41"/>
        <v>20716800</v>
      </c>
      <c r="L351" s="389">
        <f t="shared" si="39"/>
        <v>21545472</v>
      </c>
      <c r="M351" s="389">
        <f t="shared" si="40"/>
        <v>22407290.879999999</v>
      </c>
      <c r="N351" s="389">
        <f t="shared" si="40"/>
        <v>23303582.5152</v>
      </c>
      <c r="O351" s="389">
        <f t="shared" si="40"/>
        <v>24235725.815808002</v>
      </c>
      <c r="P351" s="389">
        <f t="shared" si="40"/>
        <v>25205154.848440323</v>
      </c>
      <c r="Q351" s="389">
        <f t="shared" si="40"/>
        <v>26213361.042377938</v>
      </c>
      <c r="R351" s="389">
        <f t="shared" si="40"/>
        <v>27261895.484073054</v>
      </c>
      <c r="S351" s="389">
        <f t="shared" si="40"/>
        <v>28352371.303435978</v>
      </c>
      <c r="T351" s="692">
        <f t="shared" si="40"/>
        <v>29486466.155573417</v>
      </c>
      <c r="U351" s="372"/>
      <c r="V351" s="372"/>
      <c r="W351" s="372"/>
      <c r="X351" s="372"/>
      <c r="Y351" s="372"/>
    </row>
    <row r="352" spans="1:25" ht="112">
      <c r="A352" s="390">
        <v>343</v>
      </c>
      <c r="B352" s="391">
        <v>345</v>
      </c>
      <c r="C352" s="382" t="s">
        <v>321</v>
      </c>
      <c r="D352" s="383" t="s">
        <v>922</v>
      </c>
      <c r="E352" s="405" t="s">
        <v>923</v>
      </c>
      <c r="F352" s="400" t="s">
        <v>1486</v>
      </c>
      <c r="G352" s="406" t="s">
        <v>1482</v>
      </c>
      <c r="H352" s="387" t="s">
        <v>1483</v>
      </c>
      <c r="I352" s="397">
        <v>1660000</v>
      </c>
      <c r="J352" s="397">
        <v>19920000</v>
      </c>
      <c r="K352" s="389">
        <f t="shared" si="41"/>
        <v>20716800</v>
      </c>
      <c r="L352" s="389">
        <f t="shared" si="39"/>
        <v>21545472</v>
      </c>
      <c r="M352" s="389">
        <f t="shared" si="40"/>
        <v>22407290.879999999</v>
      </c>
      <c r="N352" s="389">
        <f t="shared" si="40"/>
        <v>23303582.5152</v>
      </c>
      <c r="O352" s="389">
        <f t="shared" si="40"/>
        <v>24235725.815808002</v>
      </c>
      <c r="P352" s="389">
        <f t="shared" si="40"/>
        <v>25205154.848440323</v>
      </c>
      <c r="Q352" s="389">
        <f t="shared" si="40"/>
        <v>26213361.042377938</v>
      </c>
      <c r="R352" s="389">
        <f t="shared" si="40"/>
        <v>27261895.484073054</v>
      </c>
      <c r="S352" s="389">
        <f t="shared" si="40"/>
        <v>28352371.303435978</v>
      </c>
      <c r="T352" s="692">
        <f t="shared" si="40"/>
        <v>29486466.155573417</v>
      </c>
      <c r="U352" s="372"/>
      <c r="V352" s="372"/>
      <c r="W352" s="372"/>
      <c r="X352" s="372"/>
      <c r="Y352" s="372"/>
    </row>
    <row r="353" spans="1:25" ht="112">
      <c r="A353" s="390">
        <v>344</v>
      </c>
      <c r="B353" s="391">
        <v>346</v>
      </c>
      <c r="C353" s="382" t="s">
        <v>321</v>
      </c>
      <c r="D353" s="383" t="s">
        <v>922</v>
      </c>
      <c r="E353" s="405" t="s">
        <v>923</v>
      </c>
      <c r="F353" s="400" t="s">
        <v>1487</v>
      </c>
      <c r="G353" s="396" t="s">
        <v>1488</v>
      </c>
      <c r="H353" s="406" t="s">
        <v>1489</v>
      </c>
      <c r="I353" s="404">
        <v>2730000</v>
      </c>
      <c r="J353" s="397">
        <v>32760000</v>
      </c>
      <c r="K353" s="389">
        <f t="shared" si="41"/>
        <v>34070400</v>
      </c>
      <c r="L353" s="389">
        <f t="shared" si="39"/>
        <v>35433216</v>
      </c>
      <c r="M353" s="389">
        <f t="shared" si="40"/>
        <v>36850544.640000001</v>
      </c>
      <c r="N353" s="389">
        <f t="shared" si="40"/>
        <v>38324566.4256</v>
      </c>
      <c r="O353" s="389">
        <f t="shared" si="40"/>
        <v>39857549.082624003</v>
      </c>
      <c r="P353" s="389">
        <f t="shared" si="40"/>
        <v>41451851.045928963</v>
      </c>
      <c r="Q353" s="389">
        <f t="shared" si="40"/>
        <v>43109925.087766118</v>
      </c>
      <c r="R353" s="389">
        <f t="shared" si="40"/>
        <v>44834322.091276765</v>
      </c>
      <c r="S353" s="389">
        <f t="shared" si="40"/>
        <v>46627694.974927835</v>
      </c>
      <c r="T353" s="692">
        <f t="shared" si="40"/>
        <v>48492802.773924947</v>
      </c>
      <c r="U353" s="372"/>
      <c r="V353" s="372"/>
      <c r="W353" s="372"/>
      <c r="X353" s="372"/>
      <c r="Y353" s="372"/>
    </row>
    <row r="354" spans="1:25" ht="112">
      <c r="A354" s="390">
        <v>345</v>
      </c>
      <c r="B354" s="391">
        <v>347</v>
      </c>
      <c r="C354" s="382" t="s">
        <v>321</v>
      </c>
      <c r="D354" s="383" t="s">
        <v>922</v>
      </c>
      <c r="E354" s="405" t="s">
        <v>923</v>
      </c>
      <c r="F354" s="400" t="s">
        <v>1490</v>
      </c>
      <c r="G354" s="396" t="s">
        <v>1488</v>
      </c>
      <c r="H354" s="406" t="s">
        <v>1489</v>
      </c>
      <c r="I354" s="404">
        <v>2730000</v>
      </c>
      <c r="J354" s="397">
        <v>32760000</v>
      </c>
      <c r="K354" s="389">
        <f t="shared" si="41"/>
        <v>34070400</v>
      </c>
      <c r="L354" s="389">
        <f t="shared" si="39"/>
        <v>35433216</v>
      </c>
      <c r="M354" s="389">
        <f t="shared" si="40"/>
        <v>36850544.640000001</v>
      </c>
      <c r="N354" s="389">
        <f t="shared" si="40"/>
        <v>38324566.4256</v>
      </c>
      <c r="O354" s="389">
        <f t="shared" si="40"/>
        <v>39857549.082624003</v>
      </c>
      <c r="P354" s="389">
        <f t="shared" si="40"/>
        <v>41451851.045928963</v>
      </c>
      <c r="Q354" s="389">
        <f t="shared" si="40"/>
        <v>43109925.087766118</v>
      </c>
      <c r="R354" s="389">
        <f t="shared" si="40"/>
        <v>44834322.091276765</v>
      </c>
      <c r="S354" s="389">
        <f t="shared" si="40"/>
        <v>46627694.974927835</v>
      </c>
      <c r="T354" s="692">
        <f t="shared" si="40"/>
        <v>48492802.773924947</v>
      </c>
      <c r="U354" s="372"/>
      <c r="V354" s="372"/>
      <c r="W354" s="372"/>
      <c r="X354" s="372"/>
      <c r="Y354" s="372"/>
    </row>
    <row r="355" spans="1:25" ht="64">
      <c r="A355" s="390">
        <v>346</v>
      </c>
      <c r="B355" s="391">
        <v>348</v>
      </c>
      <c r="C355" s="382" t="s">
        <v>321</v>
      </c>
      <c r="D355" s="383" t="s">
        <v>922</v>
      </c>
      <c r="E355" s="405" t="s">
        <v>923</v>
      </c>
      <c r="F355" s="419" t="s">
        <v>1491</v>
      </c>
      <c r="G355" s="396" t="s">
        <v>1492</v>
      </c>
      <c r="H355" s="406" t="s">
        <v>1493</v>
      </c>
      <c r="I355" s="404">
        <v>3276000</v>
      </c>
      <c r="J355" s="397">
        <v>39312000</v>
      </c>
      <c r="K355" s="389">
        <f t="shared" si="41"/>
        <v>40884480</v>
      </c>
      <c r="L355" s="389">
        <f t="shared" si="39"/>
        <v>42519859.200000003</v>
      </c>
      <c r="M355" s="389">
        <f t="shared" si="40"/>
        <v>44220653.568000004</v>
      </c>
      <c r="N355" s="389">
        <f t="shared" si="40"/>
        <v>45989479.710720003</v>
      </c>
      <c r="O355" s="389">
        <f t="shared" si="40"/>
        <v>47829058.899148799</v>
      </c>
      <c r="P355" s="389">
        <f t="shared" si="40"/>
        <v>49742221.255114749</v>
      </c>
      <c r="Q355" s="389">
        <f t="shared" si="40"/>
        <v>51731910.105319336</v>
      </c>
      <c r="R355" s="389">
        <f t="shared" si="40"/>
        <v>53801186.509532109</v>
      </c>
      <c r="S355" s="389">
        <f t="shared" si="40"/>
        <v>55953233.969913393</v>
      </c>
      <c r="T355" s="692">
        <f t="shared" si="40"/>
        <v>58191363.32870993</v>
      </c>
      <c r="U355" s="372"/>
      <c r="V355" s="372"/>
      <c r="W355" s="372"/>
      <c r="X355" s="372"/>
      <c r="Y355" s="372"/>
    </row>
    <row r="356" spans="1:25" ht="64">
      <c r="A356" s="390">
        <v>347</v>
      </c>
      <c r="B356" s="391">
        <v>349</v>
      </c>
      <c r="C356" s="382" t="s">
        <v>321</v>
      </c>
      <c r="D356" s="383" t="s">
        <v>922</v>
      </c>
      <c r="E356" s="405" t="s">
        <v>923</v>
      </c>
      <c r="F356" s="419" t="s">
        <v>1494</v>
      </c>
      <c r="G356" s="396" t="s">
        <v>1492</v>
      </c>
      <c r="H356" s="406" t="s">
        <v>1493</v>
      </c>
      <c r="I356" s="404">
        <v>3276000</v>
      </c>
      <c r="J356" s="397">
        <v>39312000</v>
      </c>
      <c r="K356" s="389">
        <f t="shared" si="41"/>
        <v>40884480</v>
      </c>
      <c r="L356" s="389">
        <f t="shared" si="39"/>
        <v>42519859.200000003</v>
      </c>
      <c r="M356" s="389">
        <f t="shared" si="40"/>
        <v>44220653.568000004</v>
      </c>
      <c r="N356" s="389">
        <f t="shared" si="40"/>
        <v>45989479.710720003</v>
      </c>
      <c r="O356" s="389">
        <f t="shared" si="40"/>
        <v>47829058.899148799</v>
      </c>
      <c r="P356" s="389">
        <f t="shared" si="40"/>
        <v>49742221.255114749</v>
      </c>
      <c r="Q356" s="389">
        <f t="shared" si="40"/>
        <v>51731910.105319336</v>
      </c>
      <c r="R356" s="389">
        <f t="shared" si="40"/>
        <v>53801186.509532109</v>
      </c>
      <c r="S356" s="389">
        <f t="shared" si="40"/>
        <v>55953233.969913393</v>
      </c>
      <c r="T356" s="692">
        <f t="shared" si="40"/>
        <v>58191363.32870993</v>
      </c>
      <c r="U356" s="372"/>
      <c r="V356" s="372"/>
      <c r="W356" s="372"/>
      <c r="X356" s="372"/>
      <c r="Y356" s="372"/>
    </row>
    <row r="357" spans="1:25" ht="80">
      <c r="A357" s="390">
        <v>348</v>
      </c>
      <c r="B357" s="391">
        <v>350</v>
      </c>
      <c r="C357" s="382" t="s">
        <v>321</v>
      </c>
      <c r="D357" s="383" t="s">
        <v>922</v>
      </c>
      <c r="E357" s="405" t="s">
        <v>923</v>
      </c>
      <c r="F357" s="400" t="s">
        <v>1495</v>
      </c>
      <c r="G357" s="396" t="s">
        <v>1496</v>
      </c>
      <c r="H357" s="406" t="s">
        <v>1497</v>
      </c>
      <c r="I357" s="404">
        <v>5100000</v>
      </c>
      <c r="J357" s="397">
        <v>61200000</v>
      </c>
      <c r="K357" s="389">
        <f t="shared" si="41"/>
        <v>63648000</v>
      </c>
      <c r="L357" s="389">
        <f t="shared" si="39"/>
        <v>66193920</v>
      </c>
      <c r="M357" s="389">
        <f t="shared" si="40"/>
        <v>68841676.799999997</v>
      </c>
      <c r="N357" s="389">
        <f t="shared" si="40"/>
        <v>71595343.871999994</v>
      </c>
      <c r="O357" s="389">
        <f t="shared" si="40"/>
        <v>74459157.62687999</v>
      </c>
      <c r="P357" s="389">
        <f t="shared" si="40"/>
        <v>77437523.931955189</v>
      </c>
      <c r="Q357" s="389">
        <f t="shared" si="40"/>
        <v>80535024.889233395</v>
      </c>
      <c r="R357" s="389">
        <f t="shared" si="40"/>
        <v>83756425.884802729</v>
      </c>
      <c r="S357" s="389">
        <f t="shared" si="40"/>
        <v>87106682.920194834</v>
      </c>
      <c r="T357" s="692">
        <f t="shared" si="40"/>
        <v>90590950.237002626</v>
      </c>
      <c r="U357" s="372"/>
      <c r="V357" s="372"/>
      <c r="W357" s="372"/>
      <c r="X357" s="372"/>
      <c r="Y357" s="372"/>
    </row>
    <row r="358" spans="1:25" ht="64">
      <c r="A358" s="390">
        <v>349</v>
      </c>
      <c r="B358" s="391">
        <v>351</v>
      </c>
      <c r="C358" s="382" t="s">
        <v>321</v>
      </c>
      <c r="D358" s="383" t="s">
        <v>922</v>
      </c>
      <c r="E358" s="405" t="s">
        <v>923</v>
      </c>
      <c r="F358" s="419" t="s">
        <v>1498</v>
      </c>
      <c r="G358" s="396" t="s">
        <v>1499</v>
      </c>
      <c r="H358" s="406" t="s">
        <v>1500</v>
      </c>
      <c r="I358" s="404">
        <v>2730000</v>
      </c>
      <c r="J358" s="397">
        <v>32760000</v>
      </c>
      <c r="K358" s="389">
        <f t="shared" si="41"/>
        <v>34070400</v>
      </c>
      <c r="L358" s="389">
        <f t="shared" si="39"/>
        <v>35433216</v>
      </c>
      <c r="M358" s="389">
        <f t="shared" si="40"/>
        <v>36850544.640000001</v>
      </c>
      <c r="N358" s="389">
        <f t="shared" si="40"/>
        <v>38324566.4256</v>
      </c>
      <c r="O358" s="389">
        <f t="shared" si="40"/>
        <v>39857549.082624003</v>
      </c>
      <c r="P358" s="389">
        <f t="shared" si="40"/>
        <v>41451851.045928963</v>
      </c>
      <c r="Q358" s="389">
        <f t="shared" si="40"/>
        <v>43109925.087766118</v>
      </c>
      <c r="R358" s="389">
        <f t="shared" si="40"/>
        <v>44834322.091276765</v>
      </c>
      <c r="S358" s="389">
        <f t="shared" si="40"/>
        <v>46627694.974927835</v>
      </c>
      <c r="T358" s="692">
        <f t="shared" si="40"/>
        <v>48492802.773924947</v>
      </c>
      <c r="U358" s="372"/>
      <c r="V358" s="372"/>
      <c r="W358" s="372"/>
      <c r="X358" s="372"/>
      <c r="Y358" s="372"/>
    </row>
    <row r="359" spans="1:25" ht="64">
      <c r="A359" s="390">
        <v>350</v>
      </c>
      <c r="B359" s="391">
        <v>352</v>
      </c>
      <c r="C359" s="382" t="s">
        <v>321</v>
      </c>
      <c r="D359" s="383" t="s">
        <v>922</v>
      </c>
      <c r="E359" s="405" t="s">
        <v>923</v>
      </c>
      <c r="F359" s="419" t="s">
        <v>1501</v>
      </c>
      <c r="G359" s="386" t="s">
        <v>925</v>
      </c>
      <c r="H359" s="387" t="s">
        <v>926</v>
      </c>
      <c r="I359" s="397">
        <v>1600000</v>
      </c>
      <c r="J359" s="397">
        <v>19093333</v>
      </c>
      <c r="K359" s="389">
        <f t="shared" si="41"/>
        <v>19857066.32</v>
      </c>
      <c r="L359" s="389">
        <f t="shared" si="39"/>
        <v>20651348.972800002</v>
      </c>
      <c r="M359" s="389">
        <f t="shared" si="40"/>
        <v>21477402.931712002</v>
      </c>
      <c r="N359" s="389">
        <f t="shared" si="40"/>
        <v>22336499.048980482</v>
      </c>
      <c r="O359" s="389">
        <f t="shared" si="40"/>
        <v>23229959.010939702</v>
      </c>
      <c r="P359" s="389">
        <f t="shared" si="40"/>
        <v>24159157.371377289</v>
      </c>
      <c r="Q359" s="389">
        <f t="shared" si="40"/>
        <v>25125523.666232381</v>
      </c>
      <c r="R359" s="389">
        <f t="shared" si="40"/>
        <v>26130544.612881675</v>
      </c>
      <c r="S359" s="389">
        <f t="shared" si="40"/>
        <v>27175766.397396941</v>
      </c>
      <c r="T359" s="692">
        <f t="shared" si="40"/>
        <v>28262797.053292818</v>
      </c>
      <c r="U359" s="372"/>
      <c r="V359" s="372"/>
      <c r="W359" s="372"/>
      <c r="X359" s="372"/>
      <c r="Y359" s="372"/>
    </row>
    <row r="360" spans="1:25" ht="64">
      <c r="A360" s="390">
        <v>351</v>
      </c>
      <c r="B360" s="391">
        <v>353</v>
      </c>
      <c r="C360" s="382" t="s">
        <v>321</v>
      </c>
      <c r="D360" s="383" t="s">
        <v>922</v>
      </c>
      <c r="E360" s="405" t="s">
        <v>923</v>
      </c>
      <c r="F360" s="400" t="s">
        <v>1502</v>
      </c>
      <c r="G360" s="396" t="s">
        <v>1499</v>
      </c>
      <c r="H360" s="406" t="s">
        <v>1500</v>
      </c>
      <c r="I360" s="404">
        <v>2730000</v>
      </c>
      <c r="J360" s="397">
        <v>32760000</v>
      </c>
      <c r="K360" s="389">
        <f t="shared" si="41"/>
        <v>34070400</v>
      </c>
      <c r="L360" s="389">
        <f t="shared" si="39"/>
        <v>35433216</v>
      </c>
      <c r="M360" s="389">
        <f t="shared" si="40"/>
        <v>36850544.640000001</v>
      </c>
      <c r="N360" s="389">
        <f t="shared" si="40"/>
        <v>38324566.4256</v>
      </c>
      <c r="O360" s="389">
        <f t="shared" si="40"/>
        <v>39857549.082624003</v>
      </c>
      <c r="P360" s="389">
        <f t="shared" si="40"/>
        <v>41451851.045928963</v>
      </c>
      <c r="Q360" s="389">
        <f t="shared" si="40"/>
        <v>43109925.087766118</v>
      </c>
      <c r="R360" s="389">
        <f t="shared" si="40"/>
        <v>44834322.091276765</v>
      </c>
      <c r="S360" s="389">
        <f t="shared" si="40"/>
        <v>46627694.974927835</v>
      </c>
      <c r="T360" s="692">
        <f t="shared" si="40"/>
        <v>48492802.773924947</v>
      </c>
      <c r="U360" s="372"/>
      <c r="V360" s="372"/>
      <c r="W360" s="372"/>
      <c r="X360" s="372"/>
      <c r="Y360" s="372"/>
    </row>
    <row r="361" spans="1:25" ht="96">
      <c r="A361" s="390">
        <v>352</v>
      </c>
      <c r="B361" s="391">
        <v>354</v>
      </c>
      <c r="C361" s="382" t="s">
        <v>321</v>
      </c>
      <c r="D361" s="395" t="s">
        <v>1116</v>
      </c>
      <c r="E361" s="405" t="s">
        <v>1117</v>
      </c>
      <c r="F361" s="400" t="s">
        <v>1503</v>
      </c>
      <c r="G361" s="396" t="s">
        <v>1504</v>
      </c>
      <c r="H361" s="406" t="s">
        <v>1505</v>
      </c>
      <c r="I361" s="404">
        <v>4368000</v>
      </c>
      <c r="J361" s="397">
        <v>52416000</v>
      </c>
      <c r="K361" s="389">
        <f t="shared" si="41"/>
        <v>54512640</v>
      </c>
      <c r="L361" s="389">
        <f t="shared" si="39"/>
        <v>56693145.600000001</v>
      </c>
      <c r="M361" s="389">
        <f t="shared" si="40"/>
        <v>58960871.424000002</v>
      </c>
      <c r="N361" s="389">
        <f t="shared" si="40"/>
        <v>61319306.280960001</v>
      </c>
      <c r="O361" s="389">
        <f t="shared" si="40"/>
        <v>63772078.532198399</v>
      </c>
      <c r="P361" s="389">
        <f t="shared" si="40"/>
        <v>66322961.673486337</v>
      </c>
      <c r="Q361" s="389">
        <f t="shared" si="40"/>
        <v>68975880.140425786</v>
      </c>
      <c r="R361" s="389">
        <f t="shared" si="40"/>
        <v>71734915.346042812</v>
      </c>
      <c r="S361" s="389">
        <f t="shared" si="40"/>
        <v>74604311.959884524</v>
      </c>
      <c r="T361" s="692">
        <f t="shared" si="40"/>
        <v>77588484.438279912</v>
      </c>
      <c r="U361" s="372"/>
      <c r="V361" s="372"/>
      <c r="W361" s="372"/>
      <c r="X361" s="372"/>
      <c r="Y361" s="372"/>
    </row>
    <row r="362" spans="1:25" ht="80">
      <c r="A362" s="390">
        <v>353</v>
      </c>
      <c r="B362" s="391">
        <v>355</v>
      </c>
      <c r="C362" s="420" t="s">
        <v>321</v>
      </c>
      <c r="D362" s="421" t="s">
        <v>922</v>
      </c>
      <c r="E362" s="405" t="s">
        <v>923</v>
      </c>
      <c r="F362" s="400" t="s">
        <v>1506</v>
      </c>
      <c r="G362" s="422" t="s">
        <v>1507</v>
      </c>
      <c r="H362" s="394" t="s">
        <v>1508</v>
      </c>
      <c r="I362" s="412">
        <v>3000000</v>
      </c>
      <c r="J362" s="397">
        <v>36000000</v>
      </c>
      <c r="K362" s="389">
        <f t="shared" si="41"/>
        <v>37440000</v>
      </c>
      <c r="L362" s="389">
        <f t="shared" si="39"/>
        <v>38937600</v>
      </c>
      <c r="M362" s="389">
        <f t="shared" si="40"/>
        <v>40495104</v>
      </c>
      <c r="N362" s="389">
        <f t="shared" si="40"/>
        <v>42114908.159999996</v>
      </c>
      <c r="O362" s="389">
        <f t="shared" si="40"/>
        <v>43799504.486399993</v>
      </c>
      <c r="P362" s="389">
        <f t="shared" si="40"/>
        <v>45551484.665855996</v>
      </c>
      <c r="Q362" s="389">
        <f t="shared" si="40"/>
        <v>47373544.052490234</v>
      </c>
      <c r="R362" s="389">
        <f t="shared" si="40"/>
        <v>49268485.814589843</v>
      </c>
      <c r="S362" s="389">
        <f t="shared" si="40"/>
        <v>51239225.247173436</v>
      </c>
      <c r="T362" s="692">
        <f t="shared" si="40"/>
        <v>53288794.257060371</v>
      </c>
      <c r="U362" s="372"/>
      <c r="V362" s="372"/>
      <c r="W362" s="372"/>
      <c r="X362" s="372"/>
      <c r="Y362" s="372"/>
    </row>
    <row r="363" spans="1:25" ht="64">
      <c r="A363" s="390">
        <v>354</v>
      </c>
      <c r="B363" s="391">
        <v>356</v>
      </c>
      <c r="C363" s="382" t="s">
        <v>321</v>
      </c>
      <c r="D363" s="383" t="s">
        <v>922</v>
      </c>
      <c r="E363" s="405" t="s">
        <v>923</v>
      </c>
      <c r="F363" s="400" t="s">
        <v>1509</v>
      </c>
      <c r="G363" s="396" t="s">
        <v>1510</v>
      </c>
      <c r="H363" s="394" t="s">
        <v>1511</v>
      </c>
      <c r="I363" s="412">
        <v>3000000</v>
      </c>
      <c r="J363" s="397">
        <v>36000000</v>
      </c>
      <c r="K363" s="389">
        <f t="shared" si="41"/>
        <v>37440000</v>
      </c>
      <c r="L363" s="389">
        <f t="shared" si="39"/>
        <v>38937600</v>
      </c>
      <c r="M363" s="389">
        <f t="shared" ref="M363:T378" si="42">(L363*$L$8)+L363</f>
        <v>40495104</v>
      </c>
      <c r="N363" s="389">
        <f t="shared" si="42"/>
        <v>42114908.159999996</v>
      </c>
      <c r="O363" s="389">
        <f t="shared" si="42"/>
        <v>43799504.486399993</v>
      </c>
      <c r="P363" s="389">
        <f t="shared" si="42"/>
        <v>45551484.665855996</v>
      </c>
      <c r="Q363" s="389">
        <f t="shared" si="42"/>
        <v>47373544.052490234</v>
      </c>
      <c r="R363" s="389">
        <f t="shared" si="42"/>
        <v>49268485.814589843</v>
      </c>
      <c r="S363" s="389">
        <f t="shared" si="42"/>
        <v>51239225.247173436</v>
      </c>
      <c r="T363" s="692">
        <f t="shared" si="42"/>
        <v>53288794.257060371</v>
      </c>
      <c r="U363" s="372"/>
      <c r="V363" s="372"/>
      <c r="W363" s="372"/>
      <c r="X363" s="372"/>
      <c r="Y363" s="372"/>
    </row>
    <row r="364" spans="1:25" ht="64">
      <c r="A364" s="390">
        <v>355</v>
      </c>
      <c r="B364" s="391">
        <v>357</v>
      </c>
      <c r="C364" s="382" t="s">
        <v>321</v>
      </c>
      <c r="D364" s="383" t="s">
        <v>922</v>
      </c>
      <c r="E364" s="405" t="s">
        <v>923</v>
      </c>
      <c r="F364" s="400" t="s">
        <v>1512</v>
      </c>
      <c r="G364" s="406" t="s">
        <v>1513</v>
      </c>
      <c r="H364" s="406" t="s">
        <v>1514</v>
      </c>
      <c r="I364" s="412">
        <v>3000000</v>
      </c>
      <c r="J364" s="397">
        <v>36000000</v>
      </c>
      <c r="K364" s="389">
        <f t="shared" si="41"/>
        <v>37440000</v>
      </c>
      <c r="L364" s="389">
        <f t="shared" si="39"/>
        <v>38937600</v>
      </c>
      <c r="M364" s="389">
        <f t="shared" si="42"/>
        <v>40495104</v>
      </c>
      <c r="N364" s="389">
        <f t="shared" si="42"/>
        <v>42114908.159999996</v>
      </c>
      <c r="O364" s="389">
        <f t="shared" si="42"/>
        <v>43799504.486399993</v>
      </c>
      <c r="P364" s="389">
        <f t="shared" si="42"/>
        <v>45551484.665855996</v>
      </c>
      <c r="Q364" s="389">
        <f t="shared" si="42"/>
        <v>47373544.052490234</v>
      </c>
      <c r="R364" s="389">
        <f t="shared" si="42"/>
        <v>49268485.814589843</v>
      </c>
      <c r="S364" s="389">
        <f t="shared" si="42"/>
        <v>51239225.247173436</v>
      </c>
      <c r="T364" s="692">
        <f t="shared" si="42"/>
        <v>53288794.257060371</v>
      </c>
      <c r="U364" s="372"/>
      <c r="V364" s="372"/>
      <c r="W364" s="372"/>
      <c r="X364" s="372"/>
      <c r="Y364" s="372"/>
    </row>
    <row r="365" spans="1:25" ht="80">
      <c r="A365" s="390">
        <v>356</v>
      </c>
      <c r="B365" s="391">
        <v>358</v>
      </c>
      <c r="C365" s="382" t="s">
        <v>321</v>
      </c>
      <c r="D365" s="395" t="s">
        <v>1116</v>
      </c>
      <c r="E365" s="405" t="s">
        <v>1117</v>
      </c>
      <c r="F365" s="400" t="s">
        <v>1515</v>
      </c>
      <c r="G365" s="396" t="s">
        <v>1516</v>
      </c>
      <c r="H365" s="387" t="s">
        <v>1517</v>
      </c>
      <c r="I365" s="397">
        <v>1450000</v>
      </c>
      <c r="J365" s="397">
        <v>17400000</v>
      </c>
      <c r="K365" s="389">
        <f t="shared" si="41"/>
        <v>18096000</v>
      </c>
      <c r="L365" s="389">
        <f t="shared" si="39"/>
        <v>18819840</v>
      </c>
      <c r="M365" s="389">
        <f t="shared" si="42"/>
        <v>19572633.600000001</v>
      </c>
      <c r="N365" s="389">
        <f t="shared" si="42"/>
        <v>20355538.944000002</v>
      </c>
      <c r="O365" s="389">
        <f t="shared" si="42"/>
        <v>21169760.501760002</v>
      </c>
      <c r="P365" s="389">
        <f t="shared" si="42"/>
        <v>22016550.921830401</v>
      </c>
      <c r="Q365" s="389">
        <f t="shared" si="42"/>
        <v>22897212.958703618</v>
      </c>
      <c r="R365" s="389">
        <f t="shared" si="42"/>
        <v>23813101.477051765</v>
      </c>
      <c r="S365" s="389">
        <f t="shared" si="42"/>
        <v>24765625.536133837</v>
      </c>
      <c r="T365" s="692">
        <f t="shared" si="42"/>
        <v>25756250.55757919</v>
      </c>
      <c r="U365" s="372"/>
      <c r="V365" s="372"/>
      <c r="W365" s="372"/>
      <c r="X365" s="372"/>
      <c r="Y365" s="372"/>
    </row>
    <row r="366" spans="1:25" ht="80">
      <c r="A366" s="390">
        <v>357</v>
      </c>
      <c r="B366" s="391">
        <v>359</v>
      </c>
      <c r="C366" s="382" t="s">
        <v>321</v>
      </c>
      <c r="D366" s="395" t="s">
        <v>1116</v>
      </c>
      <c r="E366" s="405" t="s">
        <v>1117</v>
      </c>
      <c r="F366" s="400" t="s">
        <v>1518</v>
      </c>
      <c r="G366" s="406" t="s">
        <v>1516</v>
      </c>
      <c r="H366" s="387" t="s">
        <v>1519</v>
      </c>
      <c r="I366" s="397">
        <v>1450000</v>
      </c>
      <c r="J366" s="397">
        <v>17400000</v>
      </c>
      <c r="K366" s="389">
        <f t="shared" si="41"/>
        <v>18096000</v>
      </c>
      <c r="L366" s="389">
        <f t="shared" si="39"/>
        <v>18819840</v>
      </c>
      <c r="M366" s="389">
        <f t="shared" si="42"/>
        <v>19572633.600000001</v>
      </c>
      <c r="N366" s="389">
        <f t="shared" si="42"/>
        <v>20355538.944000002</v>
      </c>
      <c r="O366" s="389">
        <f t="shared" si="42"/>
        <v>21169760.501760002</v>
      </c>
      <c r="P366" s="389">
        <f t="shared" si="42"/>
        <v>22016550.921830401</v>
      </c>
      <c r="Q366" s="389">
        <f t="shared" si="42"/>
        <v>22897212.958703618</v>
      </c>
      <c r="R366" s="389">
        <f t="shared" si="42"/>
        <v>23813101.477051765</v>
      </c>
      <c r="S366" s="389">
        <f t="shared" si="42"/>
        <v>24765625.536133837</v>
      </c>
      <c r="T366" s="692">
        <f t="shared" si="42"/>
        <v>25756250.55757919</v>
      </c>
      <c r="U366" s="372"/>
      <c r="V366" s="372"/>
      <c r="W366" s="372"/>
      <c r="X366" s="372"/>
      <c r="Y366" s="372"/>
    </row>
    <row r="367" spans="1:25" ht="80">
      <c r="A367" s="390">
        <v>358</v>
      </c>
      <c r="B367" s="391">
        <v>360</v>
      </c>
      <c r="C367" s="382" t="s">
        <v>321</v>
      </c>
      <c r="D367" s="395" t="s">
        <v>1116</v>
      </c>
      <c r="E367" s="405" t="s">
        <v>1117</v>
      </c>
      <c r="F367" s="400" t="s">
        <v>1520</v>
      </c>
      <c r="G367" s="406" t="s">
        <v>1521</v>
      </c>
      <c r="H367" s="387" t="s">
        <v>1522</v>
      </c>
      <c r="I367" s="397">
        <v>1450000</v>
      </c>
      <c r="J367" s="397">
        <v>4350000</v>
      </c>
      <c r="K367" s="389">
        <f t="shared" si="41"/>
        <v>4524000</v>
      </c>
      <c r="L367" s="389">
        <f t="shared" si="39"/>
        <v>4704960</v>
      </c>
      <c r="M367" s="389">
        <f t="shared" si="42"/>
        <v>4893158.4000000004</v>
      </c>
      <c r="N367" s="389">
        <f t="shared" si="42"/>
        <v>5088884.7360000005</v>
      </c>
      <c r="O367" s="389">
        <f t="shared" si="42"/>
        <v>5292440.1254400006</v>
      </c>
      <c r="P367" s="389">
        <f t="shared" si="42"/>
        <v>5504137.7304576002</v>
      </c>
      <c r="Q367" s="389">
        <f t="shared" si="42"/>
        <v>5724303.2396759046</v>
      </c>
      <c r="R367" s="389">
        <f t="shared" si="42"/>
        <v>5953275.3692629412</v>
      </c>
      <c r="S367" s="389">
        <f t="shared" si="42"/>
        <v>6191406.3840334592</v>
      </c>
      <c r="T367" s="692">
        <f t="shared" si="42"/>
        <v>6439062.6393947974</v>
      </c>
      <c r="U367" s="372"/>
      <c r="V367" s="372"/>
      <c r="W367" s="372"/>
      <c r="X367" s="372"/>
      <c r="Y367" s="372"/>
    </row>
    <row r="368" spans="1:25" ht="160">
      <c r="A368" s="390">
        <v>359</v>
      </c>
      <c r="B368" s="391">
        <v>361</v>
      </c>
      <c r="C368" s="382" t="s">
        <v>321</v>
      </c>
      <c r="D368" s="395" t="s">
        <v>1116</v>
      </c>
      <c r="E368" s="405" t="s">
        <v>1117</v>
      </c>
      <c r="F368" s="400" t="s">
        <v>1523</v>
      </c>
      <c r="G368" s="406" t="s">
        <v>1524</v>
      </c>
      <c r="H368" s="387" t="s">
        <v>1525</v>
      </c>
      <c r="I368" s="397">
        <v>4368000</v>
      </c>
      <c r="J368" s="397">
        <v>52416000</v>
      </c>
      <c r="K368" s="389">
        <f t="shared" si="41"/>
        <v>54512640</v>
      </c>
      <c r="L368" s="389">
        <f t="shared" si="39"/>
        <v>56693145.600000001</v>
      </c>
      <c r="M368" s="389">
        <f t="shared" si="42"/>
        <v>58960871.424000002</v>
      </c>
      <c r="N368" s="389">
        <f t="shared" si="42"/>
        <v>61319306.280960001</v>
      </c>
      <c r="O368" s="389">
        <f t="shared" si="42"/>
        <v>63772078.532198399</v>
      </c>
      <c r="P368" s="389">
        <f t="shared" si="42"/>
        <v>66322961.673486337</v>
      </c>
      <c r="Q368" s="389">
        <f t="shared" si="42"/>
        <v>68975880.140425786</v>
      </c>
      <c r="R368" s="389">
        <f t="shared" si="42"/>
        <v>71734915.346042812</v>
      </c>
      <c r="S368" s="389">
        <f t="shared" si="42"/>
        <v>74604311.959884524</v>
      </c>
      <c r="T368" s="692">
        <f t="shared" si="42"/>
        <v>77588484.438279912</v>
      </c>
      <c r="U368" s="372"/>
      <c r="V368" s="372"/>
      <c r="W368" s="372"/>
      <c r="X368" s="372"/>
      <c r="Y368" s="372"/>
    </row>
    <row r="369" spans="1:25" ht="224">
      <c r="A369" s="390">
        <v>360</v>
      </c>
      <c r="B369" s="391">
        <v>362</v>
      </c>
      <c r="C369" s="382" t="s">
        <v>321</v>
      </c>
      <c r="D369" s="395" t="s">
        <v>1116</v>
      </c>
      <c r="E369" s="405" t="s">
        <v>1117</v>
      </c>
      <c r="F369" s="400" t="s">
        <v>1526</v>
      </c>
      <c r="G369" s="422" t="s">
        <v>1527</v>
      </c>
      <c r="H369" s="396" t="s">
        <v>1528</v>
      </c>
      <c r="I369" s="397">
        <v>1500000</v>
      </c>
      <c r="J369" s="397">
        <v>18000000</v>
      </c>
      <c r="K369" s="389">
        <f t="shared" si="41"/>
        <v>18720000</v>
      </c>
      <c r="L369" s="389">
        <f t="shared" si="39"/>
        <v>19468800</v>
      </c>
      <c r="M369" s="389">
        <f t="shared" si="42"/>
        <v>20247552</v>
      </c>
      <c r="N369" s="389">
        <f t="shared" si="42"/>
        <v>21057454.079999998</v>
      </c>
      <c r="O369" s="389">
        <f t="shared" si="42"/>
        <v>21899752.243199997</v>
      </c>
      <c r="P369" s="389">
        <f t="shared" si="42"/>
        <v>22775742.332927998</v>
      </c>
      <c r="Q369" s="389">
        <f t="shared" si="42"/>
        <v>23686772.026245117</v>
      </c>
      <c r="R369" s="389">
        <f t="shared" si="42"/>
        <v>24634242.907294922</v>
      </c>
      <c r="S369" s="389">
        <f t="shared" si="42"/>
        <v>25619612.623586718</v>
      </c>
      <c r="T369" s="692">
        <f t="shared" si="42"/>
        <v>26644397.128530186</v>
      </c>
      <c r="U369" s="372"/>
      <c r="V369" s="372"/>
      <c r="W369" s="372"/>
      <c r="X369" s="372"/>
      <c r="Y369" s="372"/>
    </row>
    <row r="370" spans="1:25" ht="224">
      <c r="A370" s="390">
        <v>361</v>
      </c>
      <c r="B370" s="391">
        <v>363</v>
      </c>
      <c r="C370" s="382" t="s">
        <v>321</v>
      </c>
      <c r="D370" s="395" t="s">
        <v>1116</v>
      </c>
      <c r="E370" s="405" t="s">
        <v>1117</v>
      </c>
      <c r="F370" s="400" t="s">
        <v>1529</v>
      </c>
      <c r="G370" s="396" t="s">
        <v>1530</v>
      </c>
      <c r="H370" s="387" t="s">
        <v>1528</v>
      </c>
      <c r="I370" s="397">
        <v>1500000</v>
      </c>
      <c r="J370" s="397">
        <v>18000000</v>
      </c>
      <c r="K370" s="389">
        <f t="shared" si="41"/>
        <v>18720000</v>
      </c>
      <c r="L370" s="389">
        <f t="shared" si="39"/>
        <v>19468800</v>
      </c>
      <c r="M370" s="389">
        <f t="shared" si="42"/>
        <v>20247552</v>
      </c>
      <c r="N370" s="389">
        <f t="shared" si="42"/>
        <v>21057454.079999998</v>
      </c>
      <c r="O370" s="389">
        <f t="shared" si="42"/>
        <v>21899752.243199997</v>
      </c>
      <c r="P370" s="389">
        <f t="shared" si="42"/>
        <v>22775742.332927998</v>
      </c>
      <c r="Q370" s="389">
        <f t="shared" si="42"/>
        <v>23686772.026245117</v>
      </c>
      <c r="R370" s="389">
        <f t="shared" si="42"/>
        <v>24634242.907294922</v>
      </c>
      <c r="S370" s="389">
        <f t="shared" si="42"/>
        <v>25619612.623586718</v>
      </c>
      <c r="T370" s="692">
        <f t="shared" si="42"/>
        <v>26644397.128530186</v>
      </c>
      <c r="U370" s="372"/>
      <c r="V370" s="372"/>
      <c r="W370" s="372"/>
      <c r="X370" s="372"/>
      <c r="Y370" s="372"/>
    </row>
    <row r="371" spans="1:25" ht="64">
      <c r="A371" s="390">
        <v>362</v>
      </c>
      <c r="B371" s="391">
        <v>364</v>
      </c>
      <c r="C371" s="382" t="s">
        <v>321</v>
      </c>
      <c r="D371" s="395" t="s">
        <v>1116</v>
      </c>
      <c r="E371" s="405" t="s">
        <v>1117</v>
      </c>
      <c r="F371" s="400" t="s">
        <v>1531</v>
      </c>
      <c r="G371" s="423" t="s">
        <v>1532</v>
      </c>
      <c r="H371" s="387" t="s">
        <v>1533</v>
      </c>
      <c r="I371" s="397">
        <v>3675000</v>
      </c>
      <c r="J371" s="397">
        <v>44100000</v>
      </c>
      <c r="K371" s="389">
        <f t="shared" si="41"/>
        <v>45864000</v>
      </c>
      <c r="L371" s="389">
        <f t="shared" si="39"/>
        <v>47698560</v>
      </c>
      <c r="M371" s="389">
        <f t="shared" si="42"/>
        <v>49606502.399999999</v>
      </c>
      <c r="N371" s="389">
        <f t="shared" si="42"/>
        <v>51590762.495999999</v>
      </c>
      <c r="O371" s="389">
        <f t="shared" si="42"/>
        <v>53654392.995839998</v>
      </c>
      <c r="P371" s="389">
        <f t="shared" si="42"/>
        <v>55800568.715673596</v>
      </c>
      <c r="Q371" s="389">
        <f t="shared" si="42"/>
        <v>58032591.464300543</v>
      </c>
      <c r="R371" s="389">
        <f t="shared" si="42"/>
        <v>60353895.122872561</v>
      </c>
      <c r="S371" s="389">
        <f t="shared" si="42"/>
        <v>62768050.92778746</v>
      </c>
      <c r="T371" s="692">
        <f t="shared" si="42"/>
        <v>65278772.964898959</v>
      </c>
      <c r="U371" s="372"/>
      <c r="V371" s="372"/>
      <c r="W371" s="372"/>
      <c r="X371" s="372"/>
      <c r="Y371" s="372"/>
    </row>
    <row r="372" spans="1:25" ht="64">
      <c r="A372" s="390">
        <v>363</v>
      </c>
      <c r="B372" s="391">
        <v>365</v>
      </c>
      <c r="C372" s="382" t="s">
        <v>321</v>
      </c>
      <c r="D372" s="395" t="s">
        <v>1116</v>
      </c>
      <c r="E372" s="405" t="s">
        <v>1117</v>
      </c>
      <c r="F372" s="400" t="s">
        <v>1534</v>
      </c>
      <c r="G372" s="396" t="s">
        <v>1535</v>
      </c>
      <c r="H372" s="387" t="s">
        <v>1536</v>
      </c>
      <c r="I372" s="397">
        <v>1868000</v>
      </c>
      <c r="J372" s="397">
        <v>22416000</v>
      </c>
      <c r="K372" s="389">
        <f t="shared" si="41"/>
        <v>23312640</v>
      </c>
      <c r="L372" s="389">
        <f t="shared" si="39"/>
        <v>24245145.600000001</v>
      </c>
      <c r="M372" s="389">
        <f t="shared" si="42"/>
        <v>25214951.424000002</v>
      </c>
      <c r="N372" s="389">
        <f t="shared" si="42"/>
        <v>26223549.480960004</v>
      </c>
      <c r="O372" s="389">
        <f t="shared" si="42"/>
        <v>27272491.460198402</v>
      </c>
      <c r="P372" s="389">
        <f t="shared" si="42"/>
        <v>28363391.11860634</v>
      </c>
      <c r="Q372" s="389">
        <f t="shared" si="42"/>
        <v>29497926.763350595</v>
      </c>
      <c r="R372" s="389">
        <f t="shared" si="42"/>
        <v>30677843.833884619</v>
      </c>
      <c r="S372" s="389">
        <f t="shared" si="42"/>
        <v>31904957.587240003</v>
      </c>
      <c r="T372" s="692">
        <f t="shared" si="42"/>
        <v>33181155.890729602</v>
      </c>
      <c r="U372" s="372"/>
      <c r="V372" s="372"/>
      <c r="W372" s="372"/>
      <c r="X372" s="372"/>
      <c r="Y372" s="372"/>
    </row>
    <row r="373" spans="1:25" ht="64">
      <c r="A373" s="390">
        <v>364</v>
      </c>
      <c r="B373" s="391">
        <v>366</v>
      </c>
      <c r="C373" s="382" t="s">
        <v>321</v>
      </c>
      <c r="D373" s="395" t="s">
        <v>1116</v>
      </c>
      <c r="E373" s="405" t="s">
        <v>1117</v>
      </c>
      <c r="F373" s="400" t="s">
        <v>1537</v>
      </c>
      <c r="G373" s="396" t="s">
        <v>1535</v>
      </c>
      <c r="H373" s="387" t="s">
        <v>1536</v>
      </c>
      <c r="I373" s="397">
        <v>1868000</v>
      </c>
      <c r="J373" s="397">
        <v>22416000</v>
      </c>
      <c r="K373" s="389">
        <f t="shared" si="41"/>
        <v>23312640</v>
      </c>
      <c r="L373" s="389">
        <f t="shared" si="39"/>
        <v>24245145.600000001</v>
      </c>
      <c r="M373" s="389">
        <f t="shared" si="42"/>
        <v>25214951.424000002</v>
      </c>
      <c r="N373" s="389">
        <f t="shared" si="42"/>
        <v>26223549.480960004</v>
      </c>
      <c r="O373" s="389">
        <f t="shared" si="42"/>
        <v>27272491.460198402</v>
      </c>
      <c r="P373" s="389">
        <f t="shared" si="42"/>
        <v>28363391.11860634</v>
      </c>
      <c r="Q373" s="389">
        <f t="shared" si="42"/>
        <v>29497926.763350595</v>
      </c>
      <c r="R373" s="389">
        <f t="shared" si="42"/>
        <v>30677843.833884619</v>
      </c>
      <c r="S373" s="389">
        <f t="shared" si="42"/>
        <v>31904957.587240003</v>
      </c>
      <c r="T373" s="692">
        <f t="shared" si="42"/>
        <v>33181155.890729602</v>
      </c>
      <c r="U373" s="372"/>
      <c r="V373" s="372"/>
      <c r="W373" s="372"/>
      <c r="X373" s="372"/>
      <c r="Y373" s="372"/>
    </row>
    <row r="374" spans="1:25" ht="64">
      <c r="A374" s="390">
        <v>365</v>
      </c>
      <c r="B374" s="391">
        <v>367</v>
      </c>
      <c r="C374" s="420" t="s">
        <v>321</v>
      </c>
      <c r="D374" s="395" t="s">
        <v>1116</v>
      </c>
      <c r="E374" s="405" t="s">
        <v>1117</v>
      </c>
      <c r="F374" s="400" t="s">
        <v>1538</v>
      </c>
      <c r="G374" s="396" t="s">
        <v>1539</v>
      </c>
      <c r="H374" s="387" t="s">
        <v>1540</v>
      </c>
      <c r="I374" s="397">
        <v>1450000</v>
      </c>
      <c r="J374" s="397">
        <v>17400000</v>
      </c>
      <c r="K374" s="389">
        <f t="shared" si="41"/>
        <v>18096000</v>
      </c>
      <c r="L374" s="389">
        <f t="shared" si="39"/>
        <v>18819840</v>
      </c>
      <c r="M374" s="389">
        <f t="shared" si="42"/>
        <v>19572633.600000001</v>
      </c>
      <c r="N374" s="389">
        <f t="shared" si="42"/>
        <v>20355538.944000002</v>
      </c>
      <c r="O374" s="389">
        <f t="shared" si="42"/>
        <v>21169760.501760002</v>
      </c>
      <c r="P374" s="389">
        <f t="shared" si="42"/>
        <v>22016550.921830401</v>
      </c>
      <c r="Q374" s="389">
        <f t="shared" si="42"/>
        <v>22897212.958703618</v>
      </c>
      <c r="R374" s="389">
        <f t="shared" si="42"/>
        <v>23813101.477051765</v>
      </c>
      <c r="S374" s="389">
        <f t="shared" si="42"/>
        <v>24765625.536133837</v>
      </c>
      <c r="T374" s="692">
        <f t="shared" si="42"/>
        <v>25756250.55757919</v>
      </c>
      <c r="U374" s="372"/>
      <c r="V374" s="372"/>
      <c r="W374" s="372"/>
      <c r="X374" s="372"/>
      <c r="Y374" s="372"/>
    </row>
    <row r="375" spans="1:25" ht="96">
      <c r="A375" s="390">
        <v>366</v>
      </c>
      <c r="B375" s="391">
        <v>380</v>
      </c>
      <c r="C375" s="382" t="s">
        <v>321</v>
      </c>
      <c r="D375" s="383" t="s">
        <v>922</v>
      </c>
      <c r="E375" s="405" t="s">
        <v>923</v>
      </c>
      <c r="F375" s="424" t="s">
        <v>1541</v>
      </c>
      <c r="G375" s="406" t="s">
        <v>1542</v>
      </c>
      <c r="H375" s="425" t="s">
        <v>1543</v>
      </c>
      <c r="I375" s="397" t="s">
        <v>1333</v>
      </c>
      <c r="J375" s="397">
        <v>108000000</v>
      </c>
      <c r="K375" s="389">
        <f t="shared" si="41"/>
        <v>112320000</v>
      </c>
      <c r="L375" s="389">
        <f t="shared" si="39"/>
        <v>116812800</v>
      </c>
      <c r="M375" s="389">
        <f t="shared" si="42"/>
        <v>121485312</v>
      </c>
      <c r="N375" s="389">
        <f t="shared" si="42"/>
        <v>126344724.48</v>
      </c>
      <c r="O375" s="389">
        <f t="shared" si="42"/>
        <v>131398513.45920001</v>
      </c>
      <c r="P375" s="389">
        <f t="shared" si="42"/>
        <v>136654453.99756801</v>
      </c>
      <c r="Q375" s="389">
        <f t="shared" si="42"/>
        <v>142120632.15747073</v>
      </c>
      <c r="R375" s="389">
        <f t="shared" si="42"/>
        <v>147805457.44376957</v>
      </c>
      <c r="S375" s="389">
        <f t="shared" si="42"/>
        <v>153717675.74152035</v>
      </c>
      <c r="T375" s="692">
        <f t="shared" si="42"/>
        <v>159866382.77118117</v>
      </c>
      <c r="U375" s="372"/>
      <c r="V375" s="372"/>
      <c r="W375" s="372"/>
      <c r="X375" s="372"/>
      <c r="Y375" s="372"/>
    </row>
    <row r="376" spans="1:25" ht="96">
      <c r="A376" s="390">
        <v>367</v>
      </c>
      <c r="B376" s="391">
        <v>381</v>
      </c>
      <c r="C376" s="382" t="s">
        <v>321</v>
      </c>
      <c r="D376" s="383" t="s">
        <v>922</v>
      </c>
      <c r="E376" s="405" t="s">
        <v>923</v>
      </c>
      <c r="F376" s="400" t="s">
        <v>1544</v>
      </c>
      <c r="G376" s="406" t="s">
        <v>1542</v>
      </c>
      <c r="H376" s="387" t="s">
        <v>1543</v>
      </c>
      <c r="I376" s="397" t="s">
        <v>1333</v>
      </c>
      <c r="J376" s="397">
        <v>108000000</v>
      </c>
      <c r="K376" s="389">
        <f t="shared" si="41"/>
        <v>112320000</v>
      </c>
      <c r="L376" s="389">
        <f t="shared" si="39"/>
        <v>116812800</v>
      </c>
      <c r="M376" s="389">
        <f t="shared" si="42"/>
        <v>121485312</v>
      </c>
      <c r="N376" s="389">
        <f t="shared" si="42"/>
        <v>126344724.48</v>
      </c>
      <c r="O376" s="389">
        <f t="shared" si="42"/>
        <v>131398513.45920001</v>
      </c>
      <c r="P376" s="389">
        <f t="shared" si="42"/>
        <v>136654453.99756801</v>
      </c>
      <c r="Q376" s="389">
        <f t="shared" si="42"/>
        <v>142120632.15747073</v>
      </c>
      <c r="R376" s="389">
        <f t="shared" si="42"/>
        <v>147805457.44376957</v>
      </c>
      <c r="S376" s="389">
        <f t="shared" si="42"/>
        <v>153717675.74152035</v>
      </c>
      <c r="T376" s="692">
        <f t="shared" si="42"/>
        <v>159866382.77118117</v>
      </c>
      <c r="U376" s="372"/>
      <c r="V376" s="372"/>
      <c r="W376" s="372"/>
      <c r="X376" s="372"/>
      <c r="Y376" s="372"/>
    </row>
    <row r="377" spans="1:25" ht="80">
      <c r="A377" s="390">
        <v>368</v>
      </c>
      <c r="B377" s="391">
        <v>382</v>
      </c>
      <c r="C377" s="382" t="s">
        <v>321</v>
      </c>
      <c r="D377" s="383" t="s">
        <v>922</v>
      </c>
      <c r="E377" s="405" t="s">
        <v>923</v>
      </c>
      <c r="F377" s="400" t="s">
        <v>1545</v>
      </c>
      <c r="G377" s="426" t="s">
        <v>1546</v>
      </c>
      <c r="H377" s="387" t="s">
        <v>1547</v>
      </c>
      <c r="I377" s="397" t="s">
        <v>1333</v>
      </c>
      <c r="J377" s="397">
        <v>156000000</v>
      </c>
      <c r="K377" s="389">
        <f t="shared" si="41"/>
        <v>162240000</v>
      </c>
      <c r="L377" s="389">
        <f t="shared" si="39"/>
        <v>168729600</v>
      </c>
      <c r="M377" s="389">
        <f t="shared" si="42"/>
        <v>175478784</v>
      </c>
      <c r="N377" s="389">
        <f t="shared" si="42"/>
        <v>182497935.36000001</v>
      </c>
      <c r="O377" s="389">
        <f t="shared" si="42"/>
        <v>189797852.77440003</v>
      </c>
      <c r="P377" s="389">
        <f t="shared" si="42"/>
        <v>197389766.88537604</v>
      </c>
      <c r="Q377" s="389">
        <f t="shared" si="42"/>
        <v>205285357.56079108</v>
      </c>
      <c r="R377" s="389">
        <f t="shared" si="42"/>
        <v>213496771.86322272</v>
      </c>
      <c r="S377" s="389">
        <f t="shared" si="42"/>
        <v>222036642.73775163</v>
      </c>
      <c r="T377" s="692">
        <f t="shared" si="42"/>
        <v>230918108.44726169</v>
      </c>
      <c r="U377" s="372"/>
      <c r="V377" s="372"/>
      <c r="W377" s="372"/>
      <c r="X377" s="372"/>
      <c r="Y377" s="372"/>
    </row>
    <row r="378" spans="1:25" ht="80">
      <c r="A378" s="390">
        <v>369</v>
      </c>
      <c r="B378" s="391">
        <v>383</v>
      </c>
      <c r="C378" s="382" t="s">
        <v>321</v>
      </c>
      <c r="D378" s="383" t="s">
        <v>922</v>
      </c>
      <c r="E378" s="405" t="s">
        <v>923</v>
      </c>
      <c r="F378" s="400" t="s">
        <v>1548</v>
      </c>
      <c r="G378" s="426" t="s">
        <v>1546</v>
      </c>
      <c r="H378" s="387" t="s">
        <v>1547</v>
      </c>
      <c r="I378" s="397" t="s">
        <v>1333</v>
      </c>
      <c r="J378" s="397">
        <v>156000000</v>
      </c>
      <c r="K378" s="389">
        <f t="shared" si="41"/>
        <v>162240000</v>
      </c>
      <c r="L378" s="389">
        <f t="shared" si="39"/>
        <v>168729600</v>
      </c>
      <c r="M378" s="389">
        <f t="shared" si="42"/>
        <v>175478784</v>
      </c>
      <c r="N378" s="389">
        <f t="shared" si="42"/>
        <v>182497935.36000001</v>
      </c>
      <c r="O378" s="389">
        <f t="shared" si="42"/>
        <v>189797852.77440003</v>
      </c>
      <c r="P378" s="389">
        <f t="shared" si="42"/>
        <v>197389766.88537604</v>
      </c>
      <c r="Q378" s="389">
        <f t="shared" si="42"/>
        <v>205285357.56079108</v>
      </c>
      <c r="R378" s="389">
        <f t="shared" si="42"/>
        <v>213496771.86322272</v>
      </c>
      <c r="S378" s="389">
        <f t="shared" si="42"/>
        <v>222036642.73775163</v>
      </c>
      <c r="T378" s="692">
        <f t="shared" si="42"/>
        <v>230918108.44726169</v>
      </c>
      <c r="U378" s="372"/>
      <c r="V378" s="372"/>
      <c r="W378" s="372"/>
      <c r="X378" s="372"/>
      <c r="Y378" s="372"/>
    </row>
    <row r="379" spans="1:25" ht="80">
      <c r="A379" s="390">
        <v>370</v>
      </c>
      <c r="B379" s="391">
        <v>384</v>
      </c>
      <c r="C379" s="382" t="s">
        <v>321</v>
      </c>
      <c r="D379" s="383" t="s">
        <v>922</v>
      </c>
      <c r="E379" s="405" t="s">
        <v>923</v>
      </c>
      <c r="F379" s="400" t="s">
        <v>1549</v>
      </c>
      <c r="G379" s="426" t="s">
        <v>1546</v>
      </c>
      <c r="H379" s="387" t="s">
        <v>1547</v>
      </c>
      <c r="I379" s="397" t="s">
        <v>1333</v>
      </c>
      <c r="J379" s="397">
        <v>156000000</v>
      </c>
      <c r="K379" s="389">
        <f t="shared" si="41"/>
        <v>162240000</v>
      </c>
      <c r="L379" s="389">
        <f t="shared" si="39"/>
        <v>168729600</v>
      </c>
      <c r="M379" s="389">
        <f t="shared" ref="M379:T394" si="43">(L379*$L$8)+L379</f>
        <v>175478784</v>
      </c>
      <c r="N379" s="389">
        <f t="shared" si="43"/>
        <v>182497935.36000001</v>
      </c>
      <c r="O379" s="389">
        <f t="shared" si="43"/>
        <v>189797852.77440003</v>
      </c>
      <c r="P379" s="389">
        <f t="shared" si="43"/>
        <v>197389766.88537604</v>
      </c>
      <c r="Q379" s="389">
        <f t="shared" si="43"/>
        <v>205285357.56079108</v>
      </c>
      <c r="R379" s="389">
        <f t="shared" si="43"/>
        <v>213496771.86322272</v>
      </c>
      <c r="S379" s="389">
        <f t="shared" si="43"/>
        <v>222036642.73775163</v>
      </c>
      <c r="T379" s="692">
        <f t="shared" si="43"/>
        <v>230918108.44726169</v>
      </c>
      <c r="U379" s="372"/>
      <c r="V379" s="372"/>
      <c r="W379" s="372"/>
      <c r="X379" s="372"/>
      <c r="Y379" s="372"/>
    </row>
    <row r="380" spans="1:25" ht="80">
      <c r="A380" s="390">
        <v>371</v>
      </c>
      <c r="B380" s="391">
        <v>385</v>
      </c>
      <c r="C380" s="382" t="s">
        <v>321</v>
      </c>
      <c r="D380" s="383" t="s">
        <v>922</v>
      </c>
      <c r="E380" s="405" t="s">
        <v>923</v>
      </c>
      <c r="F380" s="400" t="s">
        <v>1550</v>
      </c>
      <c r="G380" s="426" t="s">
        <v>1546</v>
      </c>
      <c r="H380" s="387" t="s">
        <v>1547</v>
      </c>
      <c r="I380" s="397" t="s">
        <v>1333</v>
      </c>
      <c r="J380" s="397">
        <v>156000000</v>
      </c>
      <c r="K380" s="389">
        <f t="shared" si="41"/>
        <v>162240000</v>
      </c>
      <c r="L380" s="389">
        <f t="shared" si="39"/>
        <v>168729600</v>
      </c>
      <c r="M380" s="389">
        <f t="shared" si="43"/>
        <v>175478784</v>
      </c>
      <c r="N380" s="389">
        <f t="shared" si="43"/>
        <v>182497935.36000001</v>
      </c>
      <c r="O380" s="389">
        <f t="shared" si="43"/>
        <v>189797852.77440003</v>
      </c>
      <c r="P380" s="389">
        <f t="shared" si="43"/>
        <v>197389766.88537604</v>
      </c>
      <c r="Q380" s="389">
        <f t="shared" si="43"/>
        <v>205285357.56079108</v>
      </c>
      <c r="R380" s="389">
        <f t="shared" si="43"/>
        <v>213496771.86322272</v>
      </c>
      <c r="S380" s="389">
        <f t="shared" si="43"/>
        <v>222036642.73775163</v>
      </c>
      <c r="T380" s="692">
        <f t="shared" si="43"/>
        <v>230918108.44726169</v>
      </c>
      <c r="U380" s="372"/>
      <c r="V380" s="372"/>
      <c r="W380" s="372"/>
      <c r="X380" s="372"/>
      <c r="Y380" s="372"/>
    </row>
    <row r="381" spans="1:25" ht="80">
      <c r="A381" s="390">
        <v>372</v>
      </c>
      <c r="B381" s="391">
        <v>386</v>
      </c>
      <c r="C381" s="382" t="s">
        <v>321</v>
      </c>
      <c r="D381" s="383" t="s">
        <v>922</v>
      </c>
      <c r="E381" s="405" t="s">
        <v>923</v>
      </c>
      <c r="F381" s="400" t="s">
        <v>1551</v>
      </c>
      <c r="G381" s="426" t="s">
        <v>1546</v>
      </c>
      <c r="H381" s="387" t="s">
        <v>1547</v>
      </c>
      <c r="I381" s="397" t="s">
        <v>1333</v>
      </c>
      <c r="J381" s="397">
        <v>156000000</v>
      </c>
      <c r="K381" s="389">
        <f t="shared" si="41"/>
        <v>162240000</v>
      </c>
      <c r="L381" s="389">
        <f t="shared" si="39"/>
        <v>168729600</v>
      </c>
      <c r="M381" s="389">
        <f t="shared" si="43"/>
        <v>175478784</v>
      </c>
      <c r="N381" s="389">
        <f t="shared" si="43"/>
        <v>182497935.36000001</v>
      </c>
      <c r="O381" s="389">
        <f t="shared" si="43"/>
        <v>189797852.77440003</v>
      </c>
      <c r="P381" s="389">
        <f t="shared" si="43"/>
        <v>197389766.88537604</v>
      </c>
      <c r="Q381" s="389">
        <f t="shared" si="43"/>
        <v>205285357.56079108</v>
      </c>
      <c r="R381" s="389">
        <f t="shared" si="43"/>
        <v>213496771.86322272</v>
      </c>
      <c r="S381" s="389">
        <f t="shared" si="43"/>
        <v>222036642.73775163</v>
      </c>
      <c r="T381" s="692">
        <f t="shared" si="43"/>
        <v>230918108.44726169</v>
      </c>
      <c r="U381" s="372"/>
      <c r="V381" s="372"/>
      <c r="W381" s="372"/>
      <c r="X381" s="372"/>
      <c r="Y381" s="372"/>
    </row>
    <row r="382" spans="1:25" ht="80">
      <c r="A382" s="390">
        <v>373</v>
      </c>
      <c r="B382" s="391">
        <v>387</v>
      </c>
      <c r="C382" s="382" t="s">
        <v>321</v>
      </c>
      <c r="D382" s="383" t="s">
        <v>922</v>
      </c>
      <c r="E382" s="405" t="s">
        <v>923</v>
      </c>
      <c r="F382" s="400" t="s">
        <v>1552</v>
      </c>
      <c r="G382" s="426" t="s">
        <v>1546</v>
      </c>
      <c r="H382" s="387" t="s">
        <v>1547</v>
      </c>
      <c r="I382" s="397" t="s">
        <v>1333</v>
      </c>
      <c r="J382" s="397">
        <v>156000000</v>
      </c>
      <c r="K382" s="389">
        <f t="shared" si="41"/>
        <v>162240000</v>
      </c>
      <c r="L382" s="389">
        <f t="shared" si="39"/>
        <v>168729600</v>
      </c>
      <c r="M382" s="389">
        <f t="shared" si="43"/>
        <v>175478784</v>
      </c>
      <c r="N382" s="389">
        <f t="shared" si="43"/>
        <v>182497935.36000001</v>
      </c>
      <c r="O382" s="389">
        <f t="shared" si="43"/>
        <v>189797852.77440003</v>
      </c>
      <c r="P382" s="389">
        <f t="shared" si="43"/>
        <v>197389766.88537604</v>
      </c>
      <c r="Q382" s="389">
        <f t="shared" si="43"/>
        <v>205285357.56079108</v>
      </c>
      <c r="R382" s="389">
        <f t="shared" si="43"/>
        <v>213496771.86322272</v>
      </c>
      <c r="S382" s="389">
        <f t="shared" si="43"/>
        <v>222036642.73775163</v>
      </c>
      <c r="T382" s="692">
        <f t="shared" si="43"/>
        <v>230918108.44726169</v>
      </c>
      <c r="U382" s="372"/>
      <c r="V382" s="372"/>
      <c r="W382" s="372"/>
      <c r="X382" s="372"/>
      <c r="Y382" s="372"/>
    </row>
    <row r="383" spans="1:25" ht="80">
      <c r="A383" s="390">
        <v>374</v>
      </c>
      <c r="B383" s="391">
        <v>388</v>
      </c>
      <c r="C383" s="382" t="s">
        <v>321</v>
      </c>
      <c r="D383" s="383" t="s">
        <v>922</v>
      </c>
      <c r="E383" s="405" t="s">
        <v>923</v>
      </c>
      <c r="F383" s="400" t="s">
        <v>1553</v>
      </c>
      <c r="G383" s="426" t="s">
        <v>1546</v>
      </c>
      <c r="H383" s="387" t="s">
        <v>1547</v>
      </c>
      <c r="I383" s="397" t="s">
        <v>1333</v>
      </c>
      <c r="J383" s="397">
        <v>156000000</v>
      </c>
      <c r="K383" s="389">
        <f t="shared" si="41"/>
        <v>162240000</v>
      </c>
      <c r="L383" s="389">
        <f t="shared" si="39"/>
        <v>168729600</v>
      </c>
      <c r="M383" s="389">
        <f t="shared" si="43"/>
        <v>175478784</v>
      </c>
      <c r="N383" s="389">
        <f t="shared" si="43"/>
        <v>182497935.36000001</v>
      </c>
      <c r="O383" s="389">
        <f t="shared" si="43"/>
        <v>189797852.77440003</v>
      </c>
      <c r="P383" s="389">
        <f t="shared" si="43"/>
        <v>197389766.88537604</v>
      </c>
      <c r="Q383" s="389">
        <f t="shared" si="43"/>
        <v>205285357.56079108</v>
      </c>
      <c r="R383" s="389">
        <f t="shared" si="43"/>
        <v>213496771.86322272</v>
      </c>
      <c r="S383" s="389">
        <f t="shared" si="43"/>
        <v>222036642.73775163</v>
      </c>
      <c r="T383" s="692">
        <f t="shared" si="43"/>
        <v>230918108.44726169</v>
      </c>
      <c r="U383" s="372"/>
      <c r="V383" s="372"/>
      <c r="W383" s="372"/>
      <c r="X383" s="372"/>
      <c r="Y383" s="372"/>
    </row>
    <row r="384" spans="1:25" ht="80">
      <c r="A384" s="390">
        <v>375</v>
      </c>
      <c r="B384" s="391">
        <v>389</v>
      </c>
      <c r="C384" s="382" t="s">
        <v>321</v>
      </c>
      <c r="D384" s="383" t="s">
        <v>922</v>
      </c>
      <c r="E384" s="405" t="s">
        <v>923</v>
      </c>
      <c r="F384" s="400" t="s">
        <v>1554</v>
      </c>
      <c r="G384" s="426" t="s">
        <v>1546</v>
      </c>
      <c r="H384" s="387" t="s">
        <v>1547</v>
      </c>
      <c r="I384" s="397" t="s">
        <v>1333</v>
      </c>
      <c r="J384" s="397">
        <v>156000000</v>
      </c>
      <c r="K384" s="389">
        <f t="shared" si="41"/>
        <v>162240000</v>
      </c>
      <c r="L384" s="389">
        <f t="shared" si="39"/>
        <v>168729600</v>
      </c>
      <c r="M384" s="389">
        <f t="shared" si="43"/>
        <v>175478784</v>
      </c>
      <c r="N384" s="389">
        <f t="shared" si="43"/>
        <v>182497935.36000001</v>
      </c>
      <c r="O384" s="389">
        <f t="shared" si="43"/>
        <v>189797852.77440003</v>
      </c>
      <c r="P384" s="389">
        <f t="shared" si="43"/>
        <v>197389766.88537604</v>
      </c>
      <c r="Q384" s="389">
        <f t="shared" si="43"/>
        <v>205285357.56079108</v>
      </c>
      <c r="R384" s="389">
        <f t="shared" si="43"/>
        <v>213496771.86322272</v>
      </c>
      <c r="S384" s="389">
        <f t="shared" si="43"/>
        <v>222036642.73775163</v>
      </c>
      <c r="T384" s="692">
        <f t="shared" si="43"/>
        <v>230918108.44726169</v>
      </c>
      <c r="U384" s="372"/>
      <c r="V384" s="372"/>
      <c r="W384" s="372"/>
      <c r="X384" s="372"/>
      <c r="Y384" s="372"/>
    </row>
    <row r="385" spans="1:25" ht="96">
      <c r="A385" s="390">
        <v>376</v>
      </c>
      <c r="B385" s="391">
        <v>390</v>
      </c>
      <c r="C385" s="382" t="s">
        <v>321</v>
      </c>
      <c r="D385" s="383" t="s">
        <v>922</v>
      </c>
      <c r="E385" s="405" t="s">
        <v>923</v>
      </c>
      <c r="F385" s="400" t="s">
        <v>1555</v>
      </c>
      <c r="G385" s="406" t="s">
        <v>1556</v>
      </c>
      <c r="H385" s="387" t="s">
        <v>1557</v>
      </c>
      <c r="I385" s="397" t="s">
        <v>1333</v>
      </c>
      <c r="J385" s="397">
        <v>240000000</v>
      </c>
      <c r="K385" s="389">
        <f t="shared" si="41"/>
        <v>249600000</v>
      </c>
      <c r="L385" s="389">
        <f t="shared" si="39"/>
        <v>259584000</v>
      </c>
      <c r="M385" s="389">
        <f t="shared" si="43"/>
        <v>269967360</v>
      </c>
      <c r="N385" s="389">
        <f t="shared" si="43"/>
        <v>280766054.39999998</v>
      </c>
      <c r="O385" s="389">
        <f t="shared" si="43"/>
        <v>291996696.57599998</v>
      </c>
      <c r="P385" s="389">
        <f t="shared" si="43"/>
        <v>303676564.43903995</v>
      </c>
      <c r="Q385" s="389">
        <f t="shared" si="43"/>
        <v>315823627.01660156</v>
      </c>
      <c r="R385" s="389">
        <f t="shared" si="43"/>
        <v>328456572.0972656</v>
      </c>
      <c r="S385" s="389">
        <f t="shared" si="43"/>
        <v>341594834.98115623</v>
      </c>
      <c r="T385" s="692">
        <f t="shared" si="43"/>
        <v>355258628.38040251</v>
      </c>
      <c r="U385" s="372"/>
      <c r="V385" s="372"/>
      <c r="W385" s="372"/>
      <c r="X385" s="372"/>
      <c r="Y385" s="372"/>
    </row>
    <row r="386" spans="1:25" ht="96">
      <c r="A386" s="390">
        <v>377</v>
      </c>
      <c r="B386" s="391">
        <v>391</v>
      </c>
      <c r="C386" s="382" t="s">
        <v>321</v>
      </c>
      <c r="D386" s="383" t="s">
        <v>922</v>
      </c>
      <c r="E386" s="405" t="s">
        <v>923</v>
      </c>
      <c r="F386" s="400" t="s">
        <v>1558</v>
      </c>
      <c r="G386" s="406" t="s">
        <v>1556</v>
      </c>
      <c r="H386" s="387" t="s">
        <v>1557</v>
      </c>
      <c r="I386" s="397" t="s">
        <v>1333</v>
      </c>
      <c r="J386" s="397">
        <v>240000000</v>
      </c>
      <c r="K386" s="389">
        <f t="shared" si="41"/>
        <v>249600000</v>
      </c>
      <c r="L386" s="389">
        <f t="shared" si="39"/>
        <v>259584000</v>
      </c>
      <c r="M386" s="389">
        <f t="shared" si="43"/>
        <v>269967360</v>
      </c>
      <c r="N386" s="389">
        <f t="shared" si="43"/>
        <v>280766054.39999998</v>
      </c>
      <c r="O386" s="389">
        <f t="shared" si="43"/>
        <v>291996696.57599998</v>
      </c>
      <c r="P386" s="389">
        <f t="shared" si="43"/>
        <v>303676564.43903995</v>
      </c>
      <c r="Q386" s="389">
        <f t="shared" si="43"/>
        <v>315823627.01660156</v>
      </c>
      <c r="R386" s="389">
        <f t="shared" si="43"/>
        <v>328456572.0972656</v>
      </c>
      <c r="S386" s="389">
        <f t="shared" si="43"/>
        <v>341594834.98115623</v>
      </c>
      <c r="T386" s="692">
        <f t="shared" si="43"/>
        <v>355258628.38040251</v>
      </c>
      <c r="U386" s="372"/>
      <c r="V386" s="372"/>
      <c r="W386" s="372"/>
      <c r="X386" s="372"/>
      <c r="Y386" s="372"/>
    </row>
    <row r="387" spans="1:25" ht="96">
      <c r="A387" s="390">
        <v>378</v>
      </c>
      <c r="B387" s="391">
        <v>392</v>
      </c>
      <c r="C387" s="382" t="s">
        <v>321</v>
      </c>
      <c r="D387" s="383" t="s">
        <v>922</v>
      </c>
      <c r="E387" s="405" t="s">
        <v>923</v>
      </c>
      <c r="F387" s="400" t="s">
        <v>1559</v>
      </c>
      <c r="G387" s="406" t="s">
        <v>1556</v>
      </c>
      <c r="H387" s="387" t="s">
        <v>1557</v>
      </c>
      <c r="I387" s="397" t="s">
        <v>1333</v>
      </c>
      <c r="J387" s="397">
        <v>240000000</v>
      </c>
      <c r="K387" s="389">
        <f t="shared" si="41"/>
        <v>249600000</v>
      </c>
      <c r="L387" s="389">
        <f t="shared" si="39"/>
        <v>259584000</v>
      </c>
      <c r="M387" s="389">
        <f t="shared" si="43"/>
        <v>269967360</v>
      </c>
      <c r="N387" s="389">
        <f t="shared" si="43"/>
        <v>280766054.39999998</v>
      </c>
      <c r="O387" s="389">
        <f t="shared" si="43"/>
        <v>291996696.57599998</v>
      </c>
      <c r="P387" s="389">
        <f t="shared" si="43"/>
        <v>303676564.43903995</v>
      </c>
      <c r="Q387" s="389">
        <f t="shared" si="43"/>
        <v>315823627.01660156</v>
      </c>
      <c r="R387" s="389">
        <f t="shared" si="43"/>
        <v>328456572.0972656</v>
      </c>
      <c r="S387" s="389">
        <f t="shared" si="43"/>
        <v>341594834.98115623</v>
      </c>
      <c r="T387" s="692">
        <f t="shared" si="43"/>
        <v>355258628.38040251</v>
      </c>
      <c r="U387" s="372"/>
      <c r="V387" s="372"/>
      <c r="W387" s="372"/>
      <c r="X387" s="372"/>
      <c r="Y387" s="372"/>
    </row>
    <row r="388" spans="1:25" ht="96">
      <c r="A388" s="390">
        <v>379</v>
      </c>
      <c r="B388" s="391">
        <v>393</v>
      </c>
      <c r="C388" s="382" t="s">
        <v>321</v>
      </c>
      <c r="D388" s="383" t="s">
        <v>922</v>
      </c>
      <c r="E388" s="405" t="s">
        <v>923</v>
      </c>
      <c r="F388" s="400" t="s">
        <v>1560</v>
      </c>
      <c r="G388" s="406" t="s">
        <v>1556</v>
      </c>
      <c r="H388" s="387" t="s">
        <v>1557</v>
      </c>
      <c r="I388" s="397" t="s">
        <v>1333</v>
      </c>
      <c r="J388" s="397">
        <v>240000000</v>
      </c>
      <c r="K388" s="389">
        <f t="shared" si="41"/>
        <v>249600000</v>
      </c>
      <c r="L388" s="389">
        <f t="shared" si="39"/>
        <v>259584000</v>
      </c>
      <c r="M388" s="389">
        <f t="shared" si="43"/>
        <v>269967360</v>
      </c>
      <c r="N388" s="389">
        <f t="shared" si="43"/>
        <v>280766054.39999998</v>
      </c>
      <c r="O388" s="389">
        <f t="shared" si="43"/>
        <v>291996696.57599998</v>
      </c>
      <c r="P388" s="389">
        <f t="shared" si="43"/>
        <v>303676564.43903995</v>
      </c>
      <c r="Q388" s="389">
        <f t="shared" si="43"/>
        <v>315823627.01660156</v>
      </c>
      <c r="R388" s="389">
        <f t="shared" si="43"/>
        <v>328456572.0972656</v>
      </c>
      <c r="S388" s="389">
        <f t="shared" si="43"/>
        <v>341594834.98115623</v>
      </c>
      <c r="T388" s="692">
        <f t="shared" si="43"/>
        <v>355258628.38040251</v>
      </c>
      <c r="U388" s="372"/>
      <c r="V388" s="372"/>
      <c r="W388" s="372"/>
      <c r="X388" s="372"/>
      <c r="Y388" s="372"/>
    </row>
    <row r="389" spans="1:25" ht="96">
      <c r="A389" s="390">
        <v>380</v>
      </c>
      <c r="B389" s="391">
        <v>394</v>
      </c>
      <c r="C389" s="382" t="s">
        <v>321</v>
      </c>
      <c r="D389" s="383" t="s">
        <v>922</v>
      </c>
      <c r="E389" s="405" t="s">
        <v>923</v>
      </c>
      <c r="F389" s="400" t="s">
        <v>1561</v>
      </c>
      <c r="G389" s="396" t="s">
        <v>1562</v>
      </c>
      <c r="H389" s="387" t="s">
        <v>1563</v>
      </c>
      <c r="I389" s="397" t="s">
        <v>1333</v>
      </c>
      <c r="J389" s="397">
        <v>90000000</v>
      </c>
      <c r="K389" s="389">
        <f t="shared" si="41"/>
        <v>93600000</v>
      </c>
      <c r="L389" s="389">
        <f t="shared" si="39"/>
        <v>97344000</v>
      </c>
      <c r="M389" s="389">
        <f t="shared" si="43"/>
        <v>101237760</v>
      </c>
      <c r="N389" s="389">
        <f t="shared" si="43"/>
        <v>105287270.40000001</v>
      </c>
      <c r="O389" s="389">
        <f t="shared" si="43"/>
        <v>109498761.21600001</v>
      </c>
      <c r="P389" s="389">
        <f t="shared" si="43"/>
        <v>113878711.66464001</v>
      </c>
      <c r="Q389" s="389">
        <f t="shared" si="43"/>
        <v>118433860.13122562</v>
      </c>
      <c r="R389" s="389">
        <f t="shared" si="43"/>
        <v>123171214.53647465</v>
      </c>
      <c r="S389" s="389">
        <f t="shared" si="43"/>
        <v>128098063.11793363</v>
      </c>
      <c r="T389" s="692">
        <f t="shared" si="43"/>
        <v>133221985.64265098</v>
      </c>
      <c r="U389" s="372"/>
      <c r="V389" s="372"/>
      <c r="W389" s="372"/>
      <c r="X389" s="372"/>
      <c r="Y389" s="372"/>
    </row>
    <row r="390" spans="1:25" ht="96">
      <c r="A390" s="390">
        <v>381</v>
      </c>
      <c r="B390" s="391">
        <v>395</v>
      </c>
      <c r="C390" s="382" t="s">
        <v>321</v>
      </c>
      <c r="D390" s="383" t="s">
        <v>922</v>
      </c>
      <c r="E390" s="405" t="s">
        <v>923</v>
      </c>
      <c r="F390" s="400" t="s">
        <v>1564</v>
      </c>
      <c r="G390" s="396" t="s">
        <v>1562</v>
      </c>
      <c r="H390" s="387" t="s">
        <v>1563</v>
      </c>
      <c r="I390" s="397" t="s">
        <v>1333</v>
      </c>
      <c r="J390" s="397">
        <v>90000000</v>
      </c>
      <c r="K390" s="389">
        <f t="shared" si="41"/>
        <v>93600000</v>
      </c>
      <c r="L390" s="389">
        <f t="shared" si="39"/>
        <v>97344000</v>
      </c>
      <c r="M390" s="389">
        <f t="shared" si="43"/>
        <v>101237760</v>
      </c>
      <c r="N390" s="389">
        <f t="shared" si="43"/>
        <v>105287270.40000001</v>
      </c>
      <c r="O390" s="389">
        <f t="shared" si="43"/>
        <v>109498761.21600001</v>
      </c>
      <c r="P390" s="389">
        <f t="shared" si="43"/>
        <v>113878711.66464001</v>
      </c>
      <c r="Q390" s="389">
        <f t="shared" si="43"/>
        <v>118433860.13122562</v>
      </c>
      <c r="R390" s="389">
        <f t="shared" si="43"/>
        <v>123171214.53647465</v>
      </c>
      <c r="S390" s="389">
        <f t="shared" si="43"/>
        <v>128098063.11793363</v>
      </c>
      <c r="T390" s="692">
        <f t="shared" si="43"/>
        <v>133221985.64265098</v>
      </c>
      <c r="U390" s="372"/>
      <c r="V390" s="372"/>
      <c r="W390" s="372"/>
      <c r="X390" s="372"/>
      <c r="Y390" s="372"/>
    </row>
    <row r="391" spans="1:25" ht="160">
      <c r="A391" s="390">
        <v>382</v>
      </c>
      <c r="B391" s="391">
        <v>396</v>
      </c>
      <c r="C391" s="382" t="s">
        <v>321</v>
      </c>
      <c r="D391" s="395" t="s">
        <v>1116</v>
      </c>
      <c r="E391" s="405" t="s">
        <v>1117</v>
      </c>
      <c r="F391" s="400" t="s">
        <v>1565</v>
      </c>
      <c r="G391" s="427" t="s">
        <v>1566</v>
      </c>
      <c r="H391" s="387" t="s">
        <v>1525</v>
      </c>
      <c r="I391" s="397">
        <v>3000000</v>
      </c>
      <c r="J391" s="397">
        <v>36000000</v>
      </c>
      <c r="K391" s="389">
        <f t="shared" si="41"/>
        <v>37440000</v>
      </c>
      <c r="L391" s="389">
        <f t="shared" si="39"/>
        <v>38937600</v>
      </c>
      <c r="M391" s="389">
        <f t="shared" si="43"/>
        <v>40495104</v>
      </c>
      <c r="N391" s="389">
        <f t="shared" si="43"/>
        <v>42114908.159999996</v>
      </c>
      <c r="O391" s="389">
        <f t="shared" si="43"/>
        <v>43799504.486399993</v>
      </c>
      <c r="P391" s="389">
        <f t="shared" si="43"/>
        <v>45551484.665855996</v>
      </c>
      <c r="Q391" s="389">
        <f t="shared" si="43"/>
        <v>47373544.052490234</v>
      </c>
      <c r="R391" s="389">
        <f t="shared" si="43"/>
        <v>49268485.814589843</v>
      </c>
      <c r="S391" s="389">
        <f t="shared" si="43"/>
        <v>51239225.247173436</v>
      </c>
      <c r="T391" s="692">
        <f t="shared" si="43"/>
        <v>53288794.257060371</v>
      </c>
      <c r="U391" s="372"/>
      <c r="V391" s="372"/>
      <c r="W391" s="372"/>
      <c r="X391" s="372"/>
      <c r="Y391" s="372"/>
    </row>
    <row r="392" spans="1:25" ht="80">
      <c r="A392" s="390">
        <v>383</v>
      </c>
      <c r="B392" s="391">
        <v>397</v>
      </c>
      <c r="C392" s="420" t="s">
        <v>321</v>
      </c>
      <c r="D392" s="421" t="s">
        <v>922</v>
      </c>
      <c r="E392" s="405" t="s">
        <v>923</v>
      </c>
      <c r="F392" s="400" t="s">
        <v>1567</v>
      </c>
      <c r="G392" s="396" t="s">
        <v>1568</v>
      </c>
      <c r="H392" s="387" t="s">
        <v>1569</v>
      </c>
      <c r="I392" s="397" t="s">
        <v>1333</v>
      </c>
      <c r="J392" s="397">
        <v>60000000</v>
      </c>
      <c r="K392" s="389">
        <f t="shared" si="41"/>
        <v>62400000</v>
      </c>
      <c r="L392" s="389">
        <f t="shared" si="39"/>
        <v>64896000</v>
      </c>
      <c r="M392" s="389">
        <f t="shared" si="43"/>
        <v>67491840</v>
      </c>
      <c r="N392" s="389">
        <f t="shared" si="43"/>
        <v>70191513.599999994</v>
      </c>
      <c r="O392" s="389">
        <f t="shared" si="43"/>
        <v>72999174.143999994</v>
      </c>
      <c r="P392" s="389">
        <f t="shared" si="43"/>
        <v>75919141.109759986</v>
      </c>
      <c r="Q392" s="389">
        <f t="shared" si="43"/>
        <v>78955906.754150391</v>
      </c>
      <c r="R392" s="389">
        <f t="shared" si="43"/>
        <v>82114143.0243164</v>
      </c>
      <c r="S392" s="389">
        <f t="shared" si="43"/>
        <v>85398708.745289057</v>
      </c>
      <c r="T392" s="692">
        <f t="shared" si="43"/>
        <v>88814657.095100626</v>
      </c>
      <c r="U392" s="372"/>
      <c r="V392" s="372"/>
      <c r="W392" s="372"/>
      <c r="X392" s="372"/>
      <c r="Y392" s="372"/>
    </row>
    <row r="393" spans="1:25" ht="112">
      <c r="A393" s="390">
        <v>384</v>
      </c>
      <c r="B393" s="391">
        <v>398</v>
      </c>
      <c r="C393" s="382" t="s">
        <v>321</v>
      </c>
      <c r="D393" s="383" t="s">
        <v>922</v>
      </c>
      <c r="E393" s="405" t="s">
        <v>923</v>
      </c>
      <c r="F393" s="400" t="s">
        <v>1570</v>
      </c>
      <c r="G393" s="406" t="s">
        <v>1571</v>
      </c>
      <c r="H393" s="387" t="s">
        <v>1572</v>
      </c>
      <c r="I393" s="397" t="s">
        <v>1333</v>
      </c>
      <c r="J393" s="397">
        <v>84000000</v>
      </c>
      <c r="K393" s="389">
        <f t="shared" si="41"/>
        <v>87360000</v>
      </c>
      <c r="L393" s="389">
        <f t="shared" si="39"/>
        <v>90854400</v>
      </c>
      <c r="M393" s="389">
        <f t="shared" si="43"/>
        <v>94488576</v>
      </c>
      <c r="N393" s="389">
        <f t="shared" si="43"/>
        <v>98268119.040000007</v>
      </c>
      <c r="O393" s="389">
        <f t="shared" si="43"/>
        <v>102198843.80160001</v>
      </c>
      <c r="P393" s="389">
        <f t="shared" si="43"/>
        <v>106286797.55366401</v>
      </c>
      <c r="Q393" s="389">
        <f t="shared" si="43"/>
        <v>110538269.45581058</v>
      </c>
      <c r="R393" s="389">
        <f t="shared" si="43"/>
        <v>114959800.234043</v>
      </c>
      <c r="S393" s="389">
        <f t="shared" si="43"/>
        <v>119558192.24340472</v>
      </c>
      <c r="T393" s="692">
        <f t="shared" si="43"/>
        <v>124340519.9331409</v>
      </c>
      <c r="U393" s="372"/>
      <c r="V393" s="372"/>
      <c r="W393" s="372"/>
      <c r="X393" s="372"/>
      <c r="Y393" s="372"/>
    </row>
    <row r="394" spans="1:25" ht="96">
      <c r="A394" s="390">
        <v>385</v>
      </c>
      <c r="B394" s="391">
        <v>399</v>
      </c>
      <c r="C394" s="382" t="s">
        <v>321</v>
      </c>
      <c r="D394" s="383" t="s">
        <v>922</v>
      </c>
      <c r="E394" s="405" t="s">
        <v>923</v>
      </c>
      <c r="F394" s="400" t="s">
        <v>1573</v>
      </c>
      <c r="G394" s="406" t="s">
        <v>1574</v>
      </c>
      <c r="H394" s="387" t="s">
        <v>1575</v>
      </c>
      <c r="I394" s="397" t="s">
        <v>1333</v>
      </c>
      <c r="J394" s="397">
        <v>36000000</v>
      </c>
      <c r="K394" s="389">
        <f t="shared" si="41"/>
        <v>37440000</v>
      </c>
      <c r="L394" s="389">
        <f t="shared" si="39"/>
        <v>38937600</v>
      </c>
      <c r="M394" s="389">
        <f t="shared" si="43"/>
        <v>40495104</v>
      </c>
      <c r="N394" s="389">
        <f t="shared" si="43"/>
        <v>42114908.159999996</v>
      </c>
      <c r="O394" s="389">
        <f t="shared" si="43"/>
        <v>43799504.486399993</v>
      </c>
      <c r="P394" s="389">
        <f t="shared" si="43"/>
        <v>45551484.665855996</v>
      </c>
      <c r="Q394" s="389">
        <f t="shared" si="43"/>
        <v>47373544.052490234</v>
      </c>
      <c r="R394" s="389">
        <f t="shared" si="43"/>
        <v>49268485.814589843</v>
      </c>
      <c r="S394" s="389">
        <f t="shared" si="43"/>
        <v>51239225.247173436</v>
      </c>
      <c r="T394" s="692">
        <f t="shared" si="43"/>
        <v>53288794.257060371</v>
      </c>
      <c r="U394" s="372"/>
      <c r="V394" s="372"/>
      <c r="W394" s="372"/>
      <c r="X394" s="372"/>
      <c r="Y394" s="372"/>
    </row>
    <row r="395" spans="1:25" ht="80">
      <c r="A395" s="390">
        <v>386</v>
      </c>
      <c r="B395" s="391">
        <v>400</v>
      </c>
      <c r="C395" s="382" t="s">
        <v>321</v>
      </c>
      <c r="D395" s="383" t="s">
        <v>922</v>
      </c>
      <c r="E395" s="405" t="s">
        <v>923</v>
      </c>
      <c r="F395" s="400" t="s">
        <v>1576</v>
      </c>
      <c r="G395" s="422" t="s">
        <v>1577</v>
      </c>
      <c r="H395" s="387" t="s">
        <v>1578</v>
      </c>
      <c r="I395" s="397">
        <v>6000000</v>
      </c>
      <c r="J395" s="397">
        <v>72000000</v>
      </c>
      <c r="K395" s="389">
        <f t="shared" si="41"/>
        <v>74880000</v>
      </c>
      <c r="L395" s="389">
        <f t="shared" si="39"/>
        <v>77875200</v>
      </c>
      <c r="M395" s="389">
        <f t="shared" ref="M395:T410" si="44">(L395*$L$8)+L395</f>
        <v>80990208</v>
      </c>
      <c r="N395" s="389">
        <f t="shared" si="44"/>
        <v>84229816.319999993</v>
      </c>
      <c r="O395" s="389">
        <f t="shared" si="44"/>
        <v>87599008.972799987</v>
      </c>
      <c r="P395" s="389">
        <f t="shared" si="44"/>
        <v>91102969.331711993</v>
      </c>
      <c r="Q395" s="389">
        <f t="shared" si="44"/>
        <v>94747088.104980469</v>
      </c>
      <c r="R395" s="389">
        <f t="shared" si="44"/>
        <v>98536971.629179686</v>
      </c>
      <c r="S395" s="389">
        <f t="shared" si="44"/>
        <v>102478450.49434687</v>
      </c>
      <c r="T395" s="692">
        <f t="shared" si="44"/>
        <v>106577588.51412074</v>
      </c>
      <c r="U395" s="372"/>
      <c r="V395" s="372"/>
      <c r="W395" s="372"/>
      <c r="X395" s="372"/>
      <c r="Y395" s="372"/>
    </row>
    <row r="396" spans="1:25" ht="80">
      <c r="A396" s="390">
        <v>387</v>
      </c>
      <c r="B396" s="391">
        <v>401</v>
      </c>
      <c r="C396" s="382" t="s">
        <v>321</v>
      </c>
      <c r="D396" s="383" t="s">
        <v>922</v>
      </c>
      <c r="E396" s="405" t="s">
        <v>923</v>
      </c>
      <c r="F396" s="400" t="s">
        <v>1579</v>
      </c>
      <c r="G396" s="428" t="s">
        <v>1580</v>
      </c>
      <c r="H396" s="387" t="s">
        <v>1581</v>
      </c>
      <c r="I396" s="397" t="s">
        <v>1333</v>
      </c>
      <c r="J396" s="397">
        <v>120000000</v>
      </c>
      <c r="K396" s="389">
        <f t="shared" si="41"/>
        <v>124800000</v>
      </c>
      <c r="L396" s="389">
        <f t="shared" ref="L396:L459" si="45">(K396*$L$8)+K396</f>
        <v>129792000</v>
      </c>
      <c r="M396" s="389">
        <f t="shared" si="44"/>
        <v>134983680</v>
      </c>
      <c r="N396" s="389">
        <f t="shared" si="44"/>
        <v>140383027.19999999</v>
      </c>
      <c r="O396" s="389">
        <f t="shared" si="44"/>
        <v>145998348.28799999</v>
      </c>
      <c r="P396" s="389">
        <f t="shared" si="44"/>
        <v>151838282.21951997</v>
      </c>
      <c r="Q396" s="389">
        <f t="shared" si="44"/>
        <v>157911813.50830078</v>
      </c>
      <c r="R396" s="389">
        <f t="shared" si="44"/>
        <v>164228286.0486328</v>
      </c>
      <c r="S396" s="389">
        <f t="shared" si="44"/>
        <v>170797417.49057811</v>
      </c>
      <c r="T396" s="692">
        <f t="shared" si="44"/>
        <v>177629314.19020125</v>
      </c>
      <c r="U396" s="372"/>
      <c r="V396" s="372"/>
      <c r="W396" s="372"/>
      <c r="X396" s="372"/>
      <c r="Y396" s="372"/>
    </row>
    <row r="397" spans="1:25" ht="80">
      <c r="A397" s="390">
        <v>388</v>
      </c>
      <c r="B397" s="391">
        <v>402</v>
      </c>
      <c r="C397" s="382" t="s">
        <v>321</v>
      </c>
      <c r="D397" s="383" t="s">
        <v>922</v>
      </c>
      <c r="E397" s="405" t="s">
        <v>923</v>
      </c>
      <c r="F397" s="400" t="s">
        <v>1582</v>
      </c>
      <c r="G397" s="396" t="s">
        <v>1583</v>
      </c>
      <c r="H397" s="387" t="s">
        <v>1584</v>
      </c>
      <c r="I397" s="397" t="s">
        <v>1333</v>
      </c>
      <c r="J397" s="397">
        <v>104201928</v>
      </c>
      <c r="K397" s="389">
        <f t="shared" si="41"/>
        <v>108370005.12</v>
      </c>
      <c r="L397" s="389">
        <f t="shared" si="45"/>
        <v>112704805.3248</v>
      </c>
      <c r="M397" s="389">
        <f t="shared" si="44"/>
        <v>117212997.537792</v>
      </c>
      <c r="N397" s="389">
        <f t="shared" si="44"/>
        <v>121901517.43930368</v>
      </c>
      <c r="O397" s="389">
        <f t="shared" si="44"/>
        <v>126777578.13687582</v>
      </c>
      <c r="P397" s="389">
        <f t="shared" si="44"/>
        <v>131848681.26235086</v>
      </c>
      <c r="Q397" s="389">
        <f t="shared" si="44"/>
        <v>137122628.51284489</v>
      </c>
      <c r="R397" s="389">
        <f t="shared" si="44"/>
        <v>142607533.6533587</v>
      </c>
      <c r="S397" s="389">
        <f t="shared" si="44"/>
        <v>148311834.99949303</v>
      </c>
      <c r="T397" s="692">
        <f t="shared" si="44"/>
        <v>154244308.39947274</v>
      </c>
      <c r="U397" s="372"/>
      <c r="V397" s="372"/>
      <c r="W397" s="372"/>
      <c r="X397" s="372"/>
      <c r="Y397" s="372"/>
    </row>
    <row r="398" spans="1:25" ht="30">
      <c r="A398" s="390">
        <v>389</v>
      </c>
      <c r="B398" s="391">
        <v>403</v>
      </c>
      <c r="C398" s="382" t="s">
        <v>321</v>
      </c>
      <c r="D398" s="383" t="s">
        <v>922</v>
      </c>
      <c r="E398" s="405" t="s">
        <v>923</v>
      </c>
      <c r="F398" s="400" t="s">
        <v>1585</v>
      </c>
      <c r="G398" s="387" t="s">
        <v>1586</v>
      </c>
      <c r="H398" s="387" t="s">
        <v>1586</v>
      </c>
      <c r="I398" s="397" t="s">
        <v>1333</v>
      </c>
      <c r="J398" s="397">
        <v>120000000</v>
      </c>
      <c r="K398" s="389">
        <f t="shared" si="41"/>
        <v>124800000</v>
      </c>
      <c r="L398" s="389">
        <f t="shared" si="45"/>
        <v>129792000</v>
      </c>
      <c r="M398" s="389">
        <f t="shared" si="44"/>
        <v>134983680</v>
      </c>
      <c r="N398" s="389">
        <f t="shared" si="44"/>
        <v>140383027.19999999</v>
      </c>
      <c r="O398" s="389">
        <f t="shared" si="44"/>
        <v>145998348.28799999</v>
      </c>
      <c r="P398" s="389">
        <f t="shared" si="44"/>
        <v>151838282.21951997</v>
      </c>
      <c r="Q398" s="389">
        <f t="shared" si="44"/>
        <v>157911813.50830078</v>
      </c>
      <c r="R398" s="389">
        <f t="shared" si="44"/>
        <v>164228286.0486328</v>
      </c>
      <c r="S398" s="389">
        <f t="shared" si="44"/>
        <v>170797417.49057811</v>
      </c>
      <c r="T398" s="692">
        <f t="shared" si="44"/>
        <v>177629314.19020125</v>
      </c>
      <c r="U398" s="372"/>
      <c r="V398" s="372"/>
      <c r="W398" s="372"/>
      <c r="X398" s="372"/>
      <c r="Y398" s="372"/>
    </row>
    <row r="399" spans="1:25" ht="30">
      <c r="A399" s="390">
        <v>390</v>
      </c>
      <c r="B399" s="391">
        <v>404</v>
      </c>
      <c r="C399" s="382" t="s">
        <v>321</v>
      </c>
      <c r="D399" s="383" t="s">
        <v>922</v>
      </c>
      <c r="E399" s="405" t="s">
        <v>923</v>
      </c>
      <c r="F399" s="400" t="s">
        <v>1587</v>
      </c>
      <c r="G399" s="387" t="s">
        <v>1588</v>
      </c>
      <c r="H399" s="387" t="s">
        <v>1588</v>
      </c>
      <c r="I399" s="397" t="s">
        <v>1333</v>
      </c>
      <c r="J399" s="397">
        <v>180000000</v>
      </c>
      <c r="K399" s="389">
        <f t="shared" ref="K399:K449" si="46">(J399*$K$8)+J399</f>
        <v>187200000</v>
      </c>
      <c r="L399" s="389">
        <f t="shared" si="45"/>
        <v>194688000</v>
      </c>
      <c r="M399" s="389">
        <f t="shared" si="44"/>
        <v>202475520</v>
      </c>
      <c r="N399" s="389">
        <f t="shared" si="44"/>
        <v>210574540.80000001</v>
      </c>
      <c r="O399" s="389">
        <f t="shared" si="44"/>
        <v>218997522.43200001</v>
      </c>
      <c r="P399" s="389">
        <f t="shared" si="44"/>
        <v>227757423.32928002</v>
      </c>
      <c r="Q399" s="389">
        <f t="shared" si="44"/>
        <v>236867720.26245123</v>
      </c>
      <c r="R399" s="389">
        <f t="shared" si="44"/>
        <v>246342429.07294929</v>
      </c>
      <c r="S399" s="389">
        <f t="shared" si="44"/>
        <v>256196126.23586726</v>
      </c>
      <c r="T399" s="692">
        <f t="shared" si="44"/>
        <v>266443971.28530195</v>
      </c>
      <c r="U399" s="372"/>
      <c r="V399" s="372"/>
      <c r="W399" s="372"/>
      <c r="X399" s="372"/>
      <c r="Y399" s="372"/>
    </row>
    <row r="400" spans="1:25" ht="30">
      <c r="A400" s="390">
        <v>391</v>
      </c>
      <c r="B400" s="391">
        <v>405</v>
      </c>
      <c r="C400" s="382" t="s">
        <v>321</v>
      </c>
      <c r="D400" s="383" t="s">
        <v>922</v>
      </c>
      <c r="E400" s="405" t="s">
        <v>923</v>
      </c>
      <c r="F400" s="400" t="s">
        <v>1589</v>
      </c>
      <c r="G400" s="387" t="s">
        <v>1590</v>
      </c>
      <c r="H400" s="387" t="s">
        <v>1590</v>
      </c>
      <c r="I400" s="397" t="s">
        <v>1333</v>
      </c>
      <c r="J400" s="397">
        <v>744000000</v>
      </c>
      <c r="K400" s="389">
        <f t="shared" si="46"/>
        <v>773760000</v>
      </c>
      <c r="L400" s="389">
        <f t="shared" si="45"/>
        <v>804710400</v>
      </c>
      <c r="M400" s="389">
        <f t="shared" si="44"/>
        <v>836898816</v>
      </c>
      <c r="N400" s="389">
        <f t="shared" si="44"/>
        <v>870374768.63999999</v>
      </c>
      <c r="O400" s="389">
        <f t="shared" si="44"/>
        <v>905189759.38559997</v>
      </c>
      <c r="P400" s="389">
        <f t="shared" si="44"/>
        <v>941397349.761024</v>
      </c>
      <c r="Q400" s="389">
        <f t="shared" si="44"/>
        <v>979053243.75146496</v>
      </c>
      <c r="R400" s="389">
        <f t="shared" si="44"/>
        <v>1018215373.5015236</v>
      </c>
      <c r="S400" s="389">
        <f t="shared" si="44"/>
        <v>1058943988.4415846</v>
      </c>
      <c r="T400" s="692">
        <f t="shared" si="44"/>
        <v>1101301747.979248</v>
      </c>
      <c r="U400" s="372"/>
      <c r="V400" s="372"/>
      <c r="W400" s="372"/>
      <c r="X400" s="372"/>
      <c r="Y400" s="372"/>
    </row>
    <row r="401" spans="1:25" ht="30">
      <c r="A401" s="390">
        <v>392</v>
      </c>
      <c r="B401" s="391">
        <v>406</v>
      </c>
      <c r="C401" s="382" t="s">
        <v>321</v>
      </c>
      <c r="D401" s="383" t="s">
        <v>922</v>
      </c>
      <c r="E401" s="405" t="s">
        <v>923</v>
      </c>
      <c r="F401" s="400" t="s">
        <v>1591</v>
      </c>
      <c r="G401" s="387" t="s">
        <v>1592</v>
      </c>
      <c r="H401" s="387" t="s">
        <v>1592</v>
      </c>
      <c r="I401" s="397" t="s">
        <v>1333</v>
      </c>
      <c r="J401" s="397">
        <v>408000000</v>
      </c>
      <c r="K401" s="389">
        <f t="shared" si="46"/>
        <v>424320000</v>
      </c>
      <c r="L401" s="389">
        <f t="shared" si="45"/>
        <v>441292800</v>
      </c>
      <c r="M401" s="389">
        <f t="shared" si="44"/>
        <v>458944512</v>
      </c>
      <c r="N401" s="389">
        <f t="shared" si="44"/>
        <v>477302292.48000002</v>
      </c>
      <c r="O401" s="389">
        <f t="shared" si="44"/>
        <v>496394384.17919999</v>
      </c>
      <c r="P401" s="389">
        <f t="shared" si="44"/>
        <v>516250159.546368</v>
      </c>
      <c r="Q401" s="389">
        <f t="shared" si="44"/>
        <v>536900165.92822278</v>
      </c>
      <c r="R401" s="389">
        <f t="shared" si="44"/>
        <v>558376172.56535172</v>
      </c>
      <c r="S401" s="389">
        <f t="shared" si="44"/>
        <v>580711219.46796584</v>
      </c>
      <c r="T401" s="692">
        <f t="shared" si="44"/>
        <v>603939668.24668443</v>
      </c>
      <c r="U401" s="372"/>
      <c r="V401" s="372"/>
      <c r="W401" s="372"/>
      <c r="X401" s="372"/>
      <c r="Y401" s="372"/>
    </row>
    <row r="402" spans="1:25" ht="30">
      <c r="A402" s="390">
        <v>393</v>
      </c>
      <c r="B402" s="391">
        <v>407</v>
      </c>
      <c r="C402" s="382" t="s">
        <v>321</v>
      </c>
      <c r="D402" s="383" t="s">
        <v>922</v>
      </c>
      <c r="E402" s="405" t="s">
        <v>923</v>
      </c>
      <c r="F402" s="400" t="s">
        <v>1593</v>
      </c>
      <c r="G402" s="387" t="s">
        <v>1594</v>
      </c>
      <c r="H402" s="387" t="s">
        <v>1594</v>
      </c>
      <c r="I402" s="397" t="s">
        <v>1333</v>
      </c>
      <c r="J402" s="397">
        <v>603999984</v>
      </c>
      <c r="K402" s="389">
        <f t="shared" si="46"/>
        <v>628159983.36000001</v>
      </c>
      <c r="L402" s="389">
        <f t="shared" si="45"/>
        <v>653286382.69440007</v>
      </c>
      <c r="M402" s="389">
        <f t="shared" si="44"/>
        <v>679417838.00217605</v>
      </c>
      <c r="N402" s="389">
        <f t="shared" si="44"/>
        <v>706594551.52226305</v>
      </c>
      <c r="O402" s="389">
        <f t="shared" si="44"/>
        <v>734858333.58315361</v>
      </c>
      <c r="P402" s="389">
        <f t="shared" si="44"/>
        <v>764252666.9264797</v>
      </c>
      <c r="Q402" s="389">
        <f t="shared" si="44"/>
        <v>794822773.60353887</v>
      </c>
      <c r="R402" s="389">
        <f t="shared" si="44"/>
        <v>826615684.54768038</v>
      </c>
      <c r="S402" s="389">
        <f t="shared" si="44"/>
        <v>859680311.9295876</v>
      </c>
      <c r="T402" s="692">
        <f t="shared" si="44"/>
        <v>894067524.40677106</v>
      </c>
      <c r="U402" s="372"/>
      <c r="V402" s="372"/>
      <c r="W402" s="372"/>
      <c r="X402" s="372"/>
      <c r="Y402" s="372"/>
    </row>
    <row r="403" spans="1:25" ht="30">
      <c r="A403" s="390">
        <v>394</v>
      </c>
      <c r="B403" s="391">
        <v>408</v>
      </c>
      <c r="C403" s="382" t="s">
        <v>321</v>
      </c>
      <c r="D403" s="383" t="s">
        <v>922</v>
      </c>
      <c r="E403" s="405" t="s">
        <v>923</v>
      </c>
      <c r="F403" s="429" t="s">
        <v>1595</v>
      </c>
      <c r="G403" s="387" t="s">
        <v>1596</v>
      </c>
      <c r="H403" s="387" t="s">
        <v>1596</v>
      </c>
      <c r="I403" s="397" t="s">
        <v>1333</v>
      </c>
      <c r="J403" s="397">
        <v>264000000</v>
      </c>
      <c r="K403" s="389">
        <f t="shared" si="46"/>
        <v>274560000</v>
      </c>
      <c r="L403" s="389">
        <f t="shared" si="45"/>
        <v>285542400</v>
      </c>
      <c r="M403" s="389">
        <f t="shared" si="44"/>
        <v>296964096</v>
      </c>
      <c r="N403" s="389">
        <f t="shared" si="44"/>
        <v>308842659.83999997</v>
      </c>
      <c r="O403" s="389">
        <f t="shared" si="44"/>
        <v>321196366.23359996</v>
      </c>
      <c r="P403" s="389">
        <f t="shared" si="44"/>
        <v>334044220.88294399</v>
      </c>
      <c r="Q403" s="389">
        <f t="shared" si="44"/>
        <v>347405989.71826172</v>
      </c>
      <c r="R403" s="389">
        <f t="shared" si="44"/>
        <v>361302229.30699217</v>
      </c>
      <c r="S403" s="389">
        <f t="shared" si="44"/>
        <v>375754318.47927189</v>
      </c>
      <c r="T403" s="692">
        <f t="shared" si="44"/>
        <v>390784491.21844274</v>
      </c>
      <c r="U403" s="372"/>
      <c r="V403" s="372"/>
      <c r="W403" s="372"/>
      <c r="X403" s="372"/>
      <c r="Y403" s="372"/>
    </row>
    <row r="404" spans="1:25" ht="30">
      <c r="A404" s="390">
        <v>395</v>
      </c>
      <c r="B404" s="391">
        <v>409</v>
      </c>
      <c r="C404" s="382" t="s">
        <v>321</v>
      </c>
      <c r="D404" s="383" t="s">
        <v>922</v>
      </c>
      <c r="E404" s="405" t="s">
        <v>923</v>
      </c>
      <c r="F404" s="429" t="s">
        <v>1597</v>
      </c>
      <c r="G404" s="387" t="s">
        <v>1598</v>
      </c>
      <c r="H404" s="387" t="s">
        <v>1598</v>
      </c>
      <c r="I404" s="397" t="s">
        <v>1333</v>
      </c>
      <c r="J404" s="397">
        <v>648000000</v>
      </c>
      <c r="K404" s="389">
        <f t="shared" si="46"/>
        <v>673920000</v>
      </c>
      <c r="L404" s="389">
        <f t="shared" si="45"/>
        <v>700876800</v>
      </c>
      <c r="M404" s="389">
        <f t="shared" si="44"/>
        <v>728911872</v>
      </c>
      <c r="N404" s="389">
        <f t="shared" si="44"/>
        <v>758068346.88</v>
      </c>
      <c r="O404" s="389">
        <f t="shared" si="44"/>
        <v>788391080.75520003</v>
      </c>
      <c r="P404" s="389">
        <f t="shared" si="44"/>
        <v>819926723.98540807</v>
      </c>
      <c r="Q404" s="389">
        <f t="shared" si="44"/>
        <v>852723792.94482434</v>
      </c>
      <c r="R404" s="389">
        <f t="shared" si="44"/>
        <v>886832744.66261733</v>
      </c>
      <c r="S404" s="389">
        <f t="shared" si="44"/>
        <v>922306054.44912207</v>
      </c>
      <c r="T404" s="692">
        <f t="shared" si="44"/>
        <v>959198296.627087</v>
      </c>
      <c r="U404" s="372"/>
      <c r="V404" s="372"/>
      <c r="W404" s="372"/>
      <c r="X404" s="372"/>
      <c r="Y404" s="372"/>
    </row>
    <row r="405" spans="1:25" ht="30">
      <c r="A405" s="390">
        <v>396</v>
      </c>
      <c r="B405" s="391">
        <v>410</v>
      </c>
      <c r="C405" s="382" t="s">
        <v>321</v>
      </c>
      <c r="D405" s="383" t="s">
        <v>922</v>
      </c>
      <c r="E405" s="405" t="s">
        <v>923</v>
      </c>
      <c r="F405" s="429" t="s">
        <v>1599</v>
      </c>
      <c r="G405" s="387" t="s">
        <v>1600</v>
      </c>
      <c r="H405" s="387" t="s">
        <v>1600</v>
      </c>
      <c r="I405" s="397" t="s">
        <v>1333</v>
      </c>
      <c r="J405" s="397">
        <v>535200000</v>
      </c>
      <c r="K405" s="389">
        <f t="shared" si="46"/>
        <v>556608000</v>
      </c>
      <c r="L405" s="389">
        <f t="shared" si="45"/>
        <v>578872320</v>
      </c>
      <c r="M405" s="389">
        <f t="shared" si="44"/>
        <v>602027212.79999995</v>
      </c>
      <c r="N405" s="389">
        <f t="shared" si="44"/>
        <v>626108301.31199992</v>
      </c>
      <c r="O405" s="389">
        <f t="shared" si="44"/>
        <v>651152633.3644799</v>
      </c>
      <c r="P405" s="389">
        <f t="shared" si="44"/>
        <v>677198738.69905913</v>
      </c>
      <c r="Q405" s="389">
        <f t="shared" si="44"/>
        <v>704286688.24702144</v>
      </c>
      <c r="R405" s="389">
        <f t="shared" si="44"/>
        <v>732458155.77690232</v>
      </c>
      <c r="S405" s="389">
        <f t="shared" si="44"/>
        <v>761756482.00797844</v>
      </c>
      <c r="T405" s="692">
        <f t="shared" si="44"/>
        <v>792226741.28829753</v>
      </c>
      <c r="U405" s="372"/>
      <c r="V405" s="372"/>
      <c r="W405" s="372"/>
      <c r="X405" s="372"/>
      <c r="Y405" s="372"/>
    </row>
    <row r="406" spans="1:25" ht="30">
      <c r="A406" s="390">
        <v>397</v>
      </c>
      <c r="B406" s="391">
        <v>411</v>
      </c>
      <c r="C406" s="382" t="s">
        <v>321</v>
      </c>
      <c r="D406" s="383" t="s">
        <v>922</v>
      </c>
      <c r="E406" s="405" t="s">
        <v>923</v>
      </c>
      <c r="F406" s="429" t="s">
        <v>1601</v>
      </c>
      <c r="G406" s="387" t="s">
        <v>1602</v>
      </c>
      <c r="H406" s="387" t="s">
        <v>1602</v>
      </c>
      <c r="I406" s="397" t="s">
        <v>1333</v>
      </c>
      <c r="J406" s="397">
        <v>720000000</v>
      </c>
      <c r="K406" s="389">
        <f t="shared" si="46"/>
        <v>748800000</v>
      </c>
      <c r="L406" s="389">
        <f t="shared" si="45"/>
        <v>778752000</v>
      </c>
      <c r="M406" s="389">
        <f t="shared" si="44"/>
        <v>809902080</v>
      </c>
      <c r="N406" s="389">
        <f t="shared" si="44"/>
        <v>842298163.20000005</v>
      </c>
      <c r="O406" s="389">
        <f t="shared" si="44"/>
        <v>875990089.72800004</v>
      </c>
      <c r="P406" s="389">
        <f t="shared" si="44"/>
        <v>911029693.31712008</v>
      </c>
      <c r="Q406" s="389">
        <f t="shared" si="44"/>
        <v>947470881.04980493</v>
      </c>
      <c r="R406" s="389">
        <f t="shared" si="44"/>
        <v>985369716.29179716</v>
      </c>
      <c r="S406" s="389">
        <f t="shared" si="44"/>
        <v>1024784504.943469</v>
      </c>
      <c r="T406" s="692">
        <f t="shared" si="44"/>
        <v>1065775885.1412078</v>
      </c>
      <c r="U406" s="372"/>
      <c r="V406" s="372"/>
      <c r="W406" s="372"/>
      <c r="X406" s="372"/>
      <c r="Y406" s="372"/>
    </row>
    <row r="407" spans="1:25" ht="30">
      <c r="A407" s="390">
        <v>398</v>
      </c>
      <c r="B407" s="391">
        <v>412</v>
      </c>
      <c r="C407" s="382" t="s">
        <v>321</v>
      </c>
      <c r="D407" s="383" t="s">
        <v>922</v>
      </c>
      <c r="E407" s="405" t="s">
        <v>923</v>
      </c>
      <c r="F407" s="429" t="s">
        <v>1603</v>
      </c>
      <c r="G407" s="387" t="s">
        <v>1604</v>
      </c>
      <c r="H407" s="387" t="s">
        <v>1604</v>
      </c>
      <c r="I407" s="397" t="s">
        <v>1333</v>
      </c>
      <c r="J407" s="397">
        <v>933120000</v>
      </c>
      <c r="K407" s="389">
        <f t="shared" si="46"/>
        <v>970444800</v>
      </c>
      <c r="L407" s="389">
        <f t="shared" si="45"/>
        <v>1009262592</v>
      </c>
      <c r="M407" s="389">
        <f t="shared" si="44"/>
        <v>1049633095.6799999</v>
      </c>
      <c r="N407" s="389">
        <f t="shared" si="44"/>
        <v>1091618419.5072</v>
      </c>
      <c r="O407" s="389">
        <f t="shared" si="44"/>
        <v>1135283156.287488</v>
      </c>
      <c r="P407" s="389">
        <f t="shared" si="44"/>
        <v>1180694482.5389874</v>
      </c>
      <c r="Q407" s="389">
        <f t="shared" si="44"/>
        <v>1227922261.8405468</v>
      </c>
      <c r="R407" s="389">
        <f t="shared" si="44"/>
        <v>1277039152.3141687</v>
      </c>
      <c r="S407" s="389">
        <f t="shared" si="44"/>
        <v>1328120718.4067354</v>
      </c>
      <c r="T407" s="692">
        <f t="shared" si="44"/>
        <v>1381245547.1430049</v>
      </c>
      <c r="U407" s="372"/>
      <c r="V407" s="372"/>
      <c r="W407" s="372"/>
      <c r="X407" s="372"/>
      <c r="Y407" s="372"/>
    </row>
    <row r="408" spans="1:25" ht="48">
      <c r="A408" s="390">
        <v>399</v>
      </c>
      <c r="B408" s="391">
        <v>413</v>
      </c>
      <c r="C408" s="382" t="s">
        <v>321</v>
      </c>
      <c r="D408" s="383" t="s">
        <v>922</v>
      </c>
      <c r="E408" s="405" t="s">
        <v>923</v>
      </c>
      <c r="F408" s="430" t="s">
        <v>1605</v>
      </c>
      <c r="G408" s="387" t="s">
        <v>1606</v>
      </c>
      <c r="H408" s="396" t="s">
        <v>1606</v>
      </c>
      <c r="I408" s="397" t="s">
        <v>1333</v>
      </c>
      <c r="J408" s="397">
        <v>240000000</v>
      </c>
      <c r="K408" s="389">
        <f t="shared" si="46"/>
        <v>249600000</v>
      </c>
      <c r="L408" s="389">
        <f t="shared" si="45"/>
        <v>259584000</v>
      </c>
      <c r="M408" s="389">
        <f t="shared" si="44"/>
        <v>269967360</v>
      </c>
      <c r="N408" s="389">
        <f t="shared" si="44"/>
        <v>280766054.39999998</v>
      </c>
      <c r="O408" s="389">
        <f t="shared" si="44"/>
        <v>291996696.57599998</v>
      </c>
      <c r="P408" s="389">
        <f t="shared" si="44"/>
        <v>303676564.43903995</v>
      </c>
      <c r="Q408" s="389">
        <f t="shared" si="44"/>
        <v>315823627.01660156</v>
      </c>
      <c r="R408" s="389">
        <f t="shared" si="44"/>
        <v>328456572.0972656</v>
      </c>
      <c r="S408" s="389">
        <f t="shared" si="44"/>
        <v>341594834.98115623</v>
      </c>
      <c r="T408" s="692">
        <f t="shared" si="44"/>
        <v>355258628.38040251</v>
      </c>
      <c r="U408" s="372"/>
      <c r="V408" s="372"/>
      <c r="W408" s="372"/>
      <c r="X408" s="372"/>
      <c r="Y408" s="372"/>
    </row>
    <row r="409" spans="1:25" ht="32">
      <c r="A409" s="390">
        <v>400</v>
      </c>
      <c r="B409" s="391">
        <v>414</v>
      </c>
      <c r="C409" s="382" t="s">
        <v>321</v>
      </c>
      <c r="D409" s="383" t="s">
        <v>922</v>
      </c>
      <c r="E409" s="405" t="s">
        <v>923</v>
      </c>
      <c r="F409" s="430" t="s">
        <v>1607</v>
      </c>
      <c r="G409" s="387" t="s">
        <v>1608</v>
      </c>
      <c r="H409" s="396" t="s">
        <v>1608</v>
      </c>
      <c r="I409" s="397" t="s">
        <v>1333</v>
      </c>
      <c r="J409" s="397">
        <v>192000000</v>
      </c>
      <c r="K409" s="389">
        <f t="shared" si="46"/>
        <v>199680000</v>
      </c>
      <c r="L409" s="389">
        <f t="shared" si="45"/>
        <v>207667200</v>
      </c>
      <c r="M409" s="389">
        <f t="shared" si="44"/>
        <v>215973888</v>
      </c>
      <c r="N409" s="389">
        <f t="shared" si="44"/>
        <v>224612843.52000001</v>
      </c>
      <c r="O409" s="389">
        <f t="shared" si="44"/>
        <v>233597357.2608</v>
      </c>
      <c r="P409" s="389">
        <f t="shared" si="44"/>
        <v>242941251.55123201</v>
      </c>
      <c r="Q409" s="389">
        <f t="shared" si="44"/>
        <v>252658901.61328128</v>
      </c>
      <c r="R409" s="389">
        <f t="shared" si="44"/>
        <v>262765257.67781252</v>
      </c>
      <c r="S409" s="389">
        <f t="shared" si="44"/>
        <v>273275867.98492503</v>
      </c>
      <c r="T409" s="692">
        <f t="shared" si="44"/>
        <v>284206902.70432204</v>
      </c>
      <c r="U409" s="372"/>
      <c r="V409" s="372"/>
      <c r="W409" s="372"/>
      <c r="X409" s="372"/>
      <c r="Y409" s="372"/>
    </row>
    <row r="410" spans="1:25" ht="30">
      <c r="A410" s="390">
        <v>401</v>
      </c>
      <c r="B410" s="391">
        <v>415</v>
      </c>
      <c r="C410" s="382" t="s">
        <v>321</v>
      </c>
      <c r="D410" s="383" t="s">
        <v>922</v>
      </c>
      <c r="E410" s="405" t="s">
        <v>923</v>
      </c>
      <c r="F410" s="429" t="s">
        <v>1609</v>
      </c>
      <c r="G410" s="387" t="s">
        <v>1610</v>
      </c>
      <c r="H410" s="387" t="s">
        <v>1610</v>
      </c>
      <c r="I410" s="397" t="s">
        <v>1333</v>
      </c>
      <c r="J410" s="397">
        <v>312000000</v>
      </c>
      <c r="K410" s="389">
        <f t="shared" si="46"/>
        <v>324480000</v>
      </c>
      <c r="L410" s="389">
        <f t="shared" si="45"/>
        <v>337459200</v>
      </c>
      <c r="M410" s="389">
        <f t="shared" si="44"/>
        <v>350957568</v>
      </c>
      <c r="N410" s="389">
        <f t="shared" si="44"/>
        <v>364995870.72000003</v>
      </c>
      <c r="O410" s="389">
        <f t="shared" si="44"/>
        <v>379595705.54880005</v>
      </c>
      <c r="P410" s="389">
        <f t="shared" si="44"/>
        <v>394779533.77075207</v>
      </c>
      <c r="Q410" s="389">
        <f t="shared" si="44"/>
        <v>410570715.12158215</v>
      </c>
      <c r="R410" s="389">
        <f t="shared" si="44"/>
        <v>426993543.72644544</v>
      </c>
      <c r="S410" s="389">
        <f t="shared" si="44"/>
        <v>444073285.47550327</v>
      </c>
      <c r="T410" s="692">
        <f t="shared" si="44"/>
        <v>461836216.89452338</v>
      </c>
      <c r="U410" s="372"/>
      <c r="V410" s="372"/>
      <c r="W410" s="372"/>
      <c r="X410" s="372"/>
      <c r="Y410" s="372"/>
    </row>
    <row r="411" spans="1:25" ht="30">
      <c r="A411" s="390">
        <v>402</v>
      </c>
      <c r="B411" s="391">
        <v>416</v>
      </c>
      <c r="C411" s="382" t="s">
        <v>321</v>
      </c>
      <c r="D411" s="395" t="s">
        <v>1116</v>
      </c>
      <c r="E411" s="405" t="s">
        <v>1117</v>
      </c>
      <c r="F411" s="429" t="s">
        <v>1611</v>
      </c>
      <c r="G411" s="387" t="s">
        <v>1612</v>
      </c>
      <c r="H411" s="387" t="s">
        <v>1612</v>
      </c>
      <c r="I411" s="397">
        <v>2940000</v>
      </c>
      <c r="J411" s="397">
        <v>35280000</v>
      </c>
      <c r="K411" s="389">
        <f t="shared" si="46"/>
        <v>36691200</v>
      </c>
      <c r="L411" s="389">
        <f t="shared" si="45"/>
        <v>38158848</v>
      </c>
      <c r="M411" s="389">
        <f t="shared" ref="M411:T426" si="47">(L411*$L$8)+L411</f>
        <v>39685201.920000002</v>
      </c>
      <c r="N411" s="389">
        <f t="shared" si="47"/>
        <v>41272609.996800005</v>
      </c>
      <c r="O411" s="389">
        <f t="shared" si="47"/>
        <v>42923514.396672003</v>
      </c>
      <c r="P411" s="389">
        <f t="shared" si="47"/>
        <v>44640454.972538881</v>
      </c>
      <c r="Q411" s="389">
        <f t="shared" si="47"/>
        <v>46426073.171440437</v>
      </c>
      <c r="R411" s="389">
        <f t="shared" si="47"/>
        <v>48283116.098298058</v>
      </c>
      <c r="S411" s="389">
        <f t="shared" si="47"/>
        <v>50214440.742229983</v>
      </c>
      <c r="T411" s="692">
        <f t="shared" si="47"/>
        <v>52223018.371919185</v>
      </c>
      <c r="U411" s="372"/>
      <c r="V411" s="372"/>
      <c r="W411" s="372"/>
      <c r="X411" s="372"/>
      <c r="Y411" s="372"/>
    </row>
    <row r="412" spans="1:25" ht="224">
      <c r="A412" s="390">
        <v>403</v>
      </c>
      <c r="B412" s="391">
        <v>417</v>
      </c>
      <c r="C412" s="382" t="s">
        <v>321</v>
      </c>
      <c r="D412" s="395" t="s">
        <v>1116</v>
      </c>
      <c r="E412" s="405" t="s">
        <v>1117</v>
      </c>
      <c r="F412" s="429" t="s">
        <v>1613</v>
      </c>
      <c r="G412" s="396" t="s">
        <v>1614</v>
      </c>
      <c r="H412" s="387" t="s">
        <v>1525</v>
      </c>
      <c r="I412" s="397">
        <v>5775000</v>
      </c>
      <c r="J412" s="397">
        <v>68915000</v>
      </c>
      <c r="K412" s="389">
        <f t="shared" si="46"/>
        <v>71671600</v>
      </c>
      <c r="L412" s="389">
        <f t="shared" si="45"/>
        <v>74538464</v>
      </c>
      <c r="M412" s="389">
        <f t="shared" si="47"/>
        <v>77520002.560000002</v>
      </c>
      <c r="N412" s="389">
        <f t="shared" si="47"/>
        <v>80620802.662400007</v>
      </c>
      <c r="O412" s="389">
        <f t="shared" si="47"/>
        <v>83845634.768896013</v>
      </c>
      <c r="P412" s="389">
        <f t="shared" si="47"/>
        <v>87199460.159651861</v>
      </c>
      <c r="Q412" s="389">
        <f t="shared" si="47"/>
        <v>90687438.566037938</v>
      </c>
      <c r="R412" s="389">
        <f t="shared" si="47"/>
        <v>94314936.108679458</v>
      </c>
      <c r="S412" s="389">
        <f t="shared" si="47"/>
        <v>98087533.553026631</v>
      </c>
      <c r="T412" s="692">
        <f t="shared" si="47"/>
        <v>102011034.8951477</v>
      </c>
      <c r="U412" s="372"/>
      <c r="V412" s="372"/>
      <c r="W412" s="372"/>
      <c r="X412" s="372"/>
      <c r="Y412" s="372"/>
    </row>
    <row r="413" spans="1:25" ht="96">
      <c r="A413" s="390">
        <v>404</v>
      </c>
      <c r="B413" s="391">
        <v>418</v>
      </c>
      <c r="C413" s="382" t="s">
        <v>321</v>
      </c>
      <c r="D413" s="395" t="s">
        <v>1116</v>
      </c>
      <c r="E413" s="405" t="s">
        <v>1117</v>
      </c>
      <c r="F413" s="429" t="s">
        <v>1615</v>
      </c>
      <c r="G413" s="396" t="s">
        <v>1616</v>
      </c>
      <c r="H413" s="387" t="s">
        <v>1617</v>
      </c>
      <c r="I413" s="397">
        <v>4641000</v>
      </c>
      <c r="J413" s="397">
        <v>55382600</v>
      </c>
      <c r="K413" s="389">
        <f t="shared" si="46"/>
        <v>57597904</v>
      </c>
      <c r="L413" s="389">
        <f t="shared" si="45"/>
        <v>59901820.159999996</v>
      </c>
      <c r="M413" s="389">
        <f t="shared" si="47"/>
        <v>62297892.966399997</v>
      </c>
      <c r="N413" s="389">
        <f t="shared" si="47"/>
        <v>64789808.685056001</v>
      </c>
      <c r="O413" s="389">
        <f t="shared" si="47"/>
        <v>67381401.032458246</v>
      </c>
      <c r="P413" s="389">
        <f t="shared" si="47"/>
        <v>70076657.073756576</v>
      </c>
      <c r="Q413" s="389">
        <f t="shared" si="47"/>
        <v>72879723.356706843</v>
      </c>
      <c r="R413" s="389">
        <f t="shared" si="47"/>
        <v>75794912.290975124</v>
      </c>
      <c r="S413" s="389">
        <f t="shared" si="47"/>
        <v>78826708.782614127</v>
      </c>
      <c r="T413" s="692">
        <f t="shared" si="47"/>
        <v>81979777.133918688</v>
      </c>
      <c r="U413" s="372"/>
      <c r="V413" s="372"/>
      <c r="W413" s="372"/>
      <c r="X413" s="372"/>
      <c r="Y413" s="372"/>
    </row>
    <row r="414" spans="1:25" ht="160">
      <c r="A414" s="390">
        <v>405</v>
      </c>
      <c r="B414" s="391">
        <v>419</v>
      </c>
      <c r="C414" s="382" t="s">
        <v>321</v>
      </c>
      <c r="D414" s="395" t="s">
        <v>1116</v>
      </c>
      <c r="E414" s="405" t="s">
        <v>1117</v>
      </c>
      <c r="F414" s="429" t="s">
        <v>1618</v>
      </c>
      <c r="G414" s="406" t="s">
        <v>1524</v>
      </c>
      <c r="H414" s="387" t="s">
        <v>1525</v>
      </c>
      <c r="I414" s="397">
        <v>5100000</v>
      </c>
      <c r="J414" s="397">
        <v>60860000</v>
      </c>
      <c r="K414" s="389">
        <f t="shared" si="46"/>
        <v>63294400</v>
      </c>
      <c r="L414" s="389">
        <f t="shared" si="45"/>
        <v>65826176</v>
      </c>
      <c r="M414" s="389">
        <f t="shared" si="47"/>
        <v>68459223.040000007</v>
      </c>
      <c r="N414" s="389">
        <f t="shared" si="47"/>
        <v>71197591.961600006</v>
      </c>
      <c r="O414" s="389">
        <f t="shared" si="47"/>
        <v>74045495.640064001</v>
      </c>
      <c r="P414" s="389">
        <f t="shared" si="47"/>
        <v>77007315.465666562</v>
      </c>
      <c r="Q414" s="389">
        <f t="shared" si="47"/>
        <v>80087608.084293231</v>
      </c>
      <c r="R414" s="389">
        <f t="shared" si="47"/>
        <v>83291112.407664955</v>
      </c>
      <c r="S414" s="389">
        <f t="shared" si="47"/>
        <v>86622756.903971553</v>
      </c>
      <c r="T414" s="692">
        <f t="shared" si="47"/>
        <v>90087667.180130422</v>
      </c>
      <c r="U414" s="372"/>
      <c r="V414" s="372"/>
      <c r="W414" s="372"/>
      <c r="X414" s="372"/>
      <c r="Y414" s="372"/>
    </row>
    <row r="415" spans="1:25" ht="160">
      <c r="A415" s="390">
        <v>406</v>
      </c>
      <c r="B415" s="391">
        <v>420</v>
      </c>
      <c r="C415" s="382" t="s">
        <v>321</v>
      </c>
      <c r="D415" s="395" t="s">
        <v>1116</v>
      </c>
      <c r="E415" s="405" t="s">
        <v>1117</v>
      </c>
      <c r="F415" s="429" t="s">
        <v>1619</v>
      </c>
      <c r="G415" s="406" t="s">
        <v>1524</v>
      </c>
      <c r="H415" s="387" t="s">
        <v>1620</v>
      </c>
      <c r="I415" s="397">
        <v>4368000</v>
      </c>
      <c r="J415" s="397">
        <v>52124000</v>
      </c>
      <c r="K415" s="389">
        <f t="shared" si="46"/>
        <v>54208960</v>
      </c>
      <c r="L415" s="389">
        <f t="shared" si="45"/>
        <v>56377318.399999999</v>
      </c>
      <c r="M415" s="389">
        <f t="shared" si="47"/>
        <v>58632411.136</v>
      </c>
      <c r="N415" s="389">
        <f t="shared" si="47"/>
        <v>60977707.581440002</v>
      </c>
      <c r="O415" s="389">
        <f t="shared" si="47"/>
        <v>63416815.884697601</v>
      </c>
      <c r="P415" s="389">
        <f t="shared" si="47"/>
        <v>65953488.520085506</v>
      </c>
      <c r="Q415" s="389">
        <f t="shared" si="47"/>
        <v>68591628.060888931</v>
      </c>
      <c r="R415" s="389">
        <f t="shared" si="47"/>
        <v>71335293.183324486</v>
      </c>
      <c r="S415" s="389">
        <f t="shared" si="47"/>
        <v>74188704.910657465</v>
      </c>
      <c r="T415" s="692">
        <f t="shared" si="47"/>
        <v>77156253.107083768</v>
      </c>
      <c r="U415" s="372"/>
      <c r="V415" s="372"/>
      <c r="W415" s="372"/>
      <c r="X415" s="372"/>
      <c r="Y415" s="372"/>
    </row>
    <row r="416" spans="1:25" ht="64">
      <c r="A416" s="390">
        <v>407</v>
      </c>
      <c r="B416" s="391">
        <v>421</v>
      </c>
      <c r="C416" s="382" t="s">
        <v>321</v>
      </c>
      <c r="D416" s="395" t="s">
        <v>1116</v>
      </c>
      <c r="E416" s="405" t="s">
        <v>1117</v>
      </c>
      <c r="F416" s="400" t="s">
        <v>1621</v>
      </c>
      <c r="G416" s="396" t="s">
        <v>1622</v>
      </c>
      <c r="H416" s="387" t="s">
        <v>1623</v>
      </c>
      <c r="I416" s="397">
        <v>1895674</v>
      </c>
      <c r="J416" s="397">
        <v>22748088</v>
      </c>
      <c r="K416" s="389">
        <f t="shared" si="46"/>
        <v>23658011.52</v>
      </c>
      <c r="L416" s="389">
        <f t="shared" si="45"/>
        <v>24604331.980799999</v>
      </c>
      <c r="M416" s="389">
        <f t="shared" si="47"/>
        <v>25588505.260031998</v>
      </c>
      <c r="N416" s="389">
        <f t="shared" si="47"/>
        <v>26612045.47043328</v>
      </c>
      <c r="O416" s="389">
        <f t="shared" si="47"/>
        <v>27676527.289250612</v>
      </c>
      <c r="P416" s="389">
        <f t="shared" si="47"/>
        <v>28783588.380820636</v>
      </c>
      <c r="Q416" s="389">
        <f t="shared" si="47"/>
        <v>29934931.916053463</v>
      </c>
      <c r="R416" s="389">
        <f t="shared" si="47"/>
        <v>31132329.192695603</v>
      </c>
      <c r="S416" s="389">
        <f t="shared" si="47"/>
        <v>32377622.360403426</v>
      </c>
      <c r="T416" s="692">
        <f t="shared" si="47"/>
        <v>33672727.254819565</v>
      </c>
      <c r="U416" s="372"/>
      <c r="V416" s="372"/>
      <c r="W416" s="372"/>
      <c r="X416" s="372"/>
      <c r="Y416" s="372"/>
    </row>
    <row r="417" spans="1:25" ht="64">
      <c r="A417" s="390">
        <v>408</v>
      </c>
      <c r="B417" s="391">
        <v>422</v>
      </c>
      <c r="C417" s="382" t="s">
        <v>321</v>
      </c>
      <c r="D417" s="395" t="s">
        <v>1116</v>
      </c>
      <c r="E417" s="405" t="s">
        <v>1117</v>
      </c>
      <c r="F417" s="400" t="s">
        <v>1624</v>
      </c>
      <c r="G417" s="396" t="s">
        <v>1622</v>
      </c>
      <c r="H417" s="387" t="s">
        <v>1623</v>
      </c>
      <c r="I417" s="397">
        <v>1895674</v>
      </c>
      <c r="J417" s="397">
        <v>22748088</v>
      </c>
      <c r="K417" s="389">
        <f t="shared" si="46"/>
        <v>23658011.52</v>
      </c>
      <c r="L417" s="389">
        <f t="shared" si="45"/>
        <v>24604331.980799999</v>
      </c>
      <c r="M417" s="389">
        <f t="shared" si="47"/>
        <v>25588505.260031998</v>
      </c>
      <c r="N417" s="389">
        <f t="shared" si="47"/>
        <v>26612045.47043328</v>
      </c>
      <c r="O417" s="389">
        <f t="shared" si="47"/>
        <v>27676527.289250612</v>
      </c>
      <c r="P417" s="389">
        <f t="shared" si="47"/>
        <v>28783588.380820636</v>
      </c>
      <c r="Q417" s="389">
        <f t="shared" si="47"/>
        <v>29934931.916053463</v>
      </c>
      <c r="R417" s="389">
        <f t="shared" si="47"/>
        <v>31132329.192695603</v>
      </c>
      <c r="S417" s="389">
        <f t="shared" si="47"/>
        <v>32377622.360403426</v>
      </c>
      <c r="T417" s="692">
        <f t="shared" si="47"/>
        <v>33672727.254819565</v>
      </c>
      <c r="U417" s="372"/>
      <c r="V417" s="372"/>
      <c r="W417" s="372"/>
      <c r="X417" s="372"/>
      <c r="Y417" s="372"/>
    </row>
    <row r="418" spans="1:25" ht="64">
      <c r="A418" s="390">
        <v>409</v>
      </c>
      <c r="B418" s="391">
        <v>423</v>
      </c>
      <c r="C418" s="382" t="s">
        <v>321</v>
      </c>
      <c r="D418" s="395" t="s">
        <v>1116</v>
      </c>
      <c r="E418" s="405" t="s">
        <v>1117</v>
      </c>
      <c r="F418" s="400" t="s">
        <v>1625</v>
      </c>
      <c r="G418" s="396" t="s">
        <v>1622</v>
      </c>
      <c r="H418" s="387" t="s">
        <v>1623</v>
      </c>
      <c r="I418" s="397">
        <v>1895674</v>
      </c>
      <c r="J418" s="397">
        <v>22748088</v>
      </c>
      <c r="K418" s="389">
        <f t="shared" si="46"/>
        <v>23658011.52</v>
      </c>
      <c r="L418" s="389">
        <f t="shared" si="45"/>
        <v>24604331.980799999</v>
      </c>
      <c r="M418" s="389">
        <f t="shared" si="47"/>
        <v>25588505.260031998</v>
      </c>
      <c r="N418" s="389">
        <f t="shared" si="47"/>
        <v>26612045.47043328</v>
      </c>
      <c r="O418" s="389">
        <f t="shared" si="47"/>
        <v>27676527.289250612</v>
      </c>
      <c r="P418" s="389">
        <f t="shared" si="47"/>
        <v>28783588.380820636</v>
      </c>
      <c r="Q418" s="389">
        <f t="shared" si="47"/>
        <v>29934931.916053463</v>
      </c>
      <c r="R418" s="389">
        <f t="shared" si="47"/>
        <v>31132329.192695603</v>
      </c>
      <c r="S418" s="389">
        <f t="shared" si="47"/>
        <v>32377622.360403426</v>
      </c>
      <c r="T418" s="692">
        <f t="shared" si="47"/>
        <v>33672727.254819565</v>
      </c>
      <c r="U418" s="372"/>
      <c r="V418" s="372"/>
      <c r="W418" s="372"/>
      <c r="X418" s="372"/>
      <c r="Y418" s="372"/>
    </row>
    <row r="419" spans="1:25" ht="64">
      <c r="A419" s="390">
        <v>410</v>
      </c>
      <c r="B419" s="391">
        <v>424</v>
      </c>
      <c r="C419" s="382" t="s">
        <v>321</v>
      </c>
      <c r="D419" s="395" t="s">
        <v>1116</v>
      </c>
      <c r="E419" s="405" t="s">
        <v>1117</v>
      </c>
      <c r="F419" s="400" t="s">
        <v>1626</v>
      </c>
      <c r="G419" s="396" t="s">
        <v>1622</v>
      </c>
      <c r="H419" s="387" t="s">
        <v>1623</v>
      </c>
      <c r="I419" s="397">
        <v>1895674</v>
      </c>
      <c r="J419" s="397">
        <v>22748088</v>
      </c>
      <c r="K419" s="389">
        <f t="shared" si="46"/>
        <v>23658011.52</v>
      </c>
      <c r="L419" s="389">
        <f t="shared" si="45"/>
        <v>24604331.980799999</v>
      </c>
      <c r="M419" s="389">
        <f t="shared" si="47"/>
        <v>25588505.260031998</v>
      </c>
      <c r="N419" s="389">
        <f t="shared" si="47"/>
        <v>26612045.47043328</v>
      </c>
      <c r="O419" s="389">
        <f t="shared" si="47"/>
        <v>27676527.289250612</v>
      </c>
      <c r="P419" s="389">
        <f t="shared" si="47"/>
        <v>28783588.380820636</v>
      </c>
      <c r="Q419" s="389">
        <f t="shared" si="47"/>
        <v>29934931.916053463</v>
      </c>
      <c r="R419" s="389">
        <f t="shared" si="47"/>
        <v>31132329.192695603</v>
      </c>
      <c r="S419" s="389">
        <f t="shared" si="47"/>
        <v>32377622.360403426</v>
      </c>
      <c r="T419" s="692">
        <f t="shared" si="47"/>
        <v>33672727.254819565</v>
      </c>
      <c r="U419" s="372"/>
      <c r="V419" s="372"/>
      <c r="W419" s="372"/>
      <c r="X419" s="372"/>
      <c r="Y419" s="372"/>
    </row>
    <row r="420" spans="1:25" ht="64">
      <c r="A420" s="390">
        <v>411</v>
      </c>
      <c r="B420" s="391">
        <v>425</v>
      </c>
      <c r="C420" s="382" t="s">
        <v>321</v>
      </c>
      <c r="D420" s="395" t="s">
        <v>1116</v>
      </c>
      <c r="E420" s="405" t="s">
        <v>1117</v>
      </c>
      <c r="F420" s="429" t="s">
        <v>1627</v>
      </c>
      <c r="G420" s="396" t="s">
        <v>1622</v>
      </c>
      <c r="H420" s="387" t="s">
        <v>1623</v>
      </c>
      <c r="I420" s="397">
        <v>1895674</v>
      </c>
      <c r="J420" s="397">
        <v>22748088</v>
      </c>
      <c r="K420" s="389">
        <f t="shared" si="46"/>
        <v>23658011.52</v>
      </c>
      <c r="L420" s="389">
        <f t="shared" si="45"/>
        <v>24604331.980799999</v>
      </c>
      <c r="M420" s="389">
        <f t="shared" si="47"/>
        <v>25588505.260031998</v>
      </c>
      <c r="N420" s="389">
        <f t="shared" si="47"/>
        <v>26612045.47043328</v>
      </c>
      <c r="O420" s="389">
        <f t="shared" si="47"/>
        <v>27676527.289250612</v>
      </c>
      <c r="P420" s="389">
        <f t="shared" si="47"/>
        <v>28783588.380820636</v>
      </c>
      <c r="Q420" s="389">
        <f t="shared" si="47"/>
        <v>29934931.916053463</v>
      </c>
      <c r="R420" s="389">
        <f t="shared" si="47"/>
        <v>31132329.192695603</v>
      </c>
      <c r="S420" s="389">
        <f t="shared" si="47"/>
        <v>32377622.360403426</v>
      </c>
      <c r="T420" s="692">
        <f t="shared" si="47"/>
        <v>33672727.254819565</v>
      </c>
      <c r="U420" s="372"/>
      <c r="V420" s="372"/>
      <c r="W420" s="372"/>
      <c r="X420" s="372"/>
      <c r="Y420" s="372"/>
    </row>
    <row r="421" spans="1:25" ht="64">
      <c r="A421" s="390">
        <v>412</v>
      </c>
      <c r="B421" s="391">
        <v>426</v>
      </c>
      <c r="C421" s="382" t="s">
        <v>321</v>
      </c>
      <c r="D421" s="395" t="s">
        <v>1116</v>
      </c>
      <c r="E421" s="405" t="s">
        <v>1117</v>
      </c>
      <c r="F421" s="429" t="s">
        <v>1628</v>
      </c>
      <c r="G421" s="396" t="s">
        <v>1622</v>
      </c>
      <c r="H421" s="387" t="s">
        <v>1623</v>
      </c>
      <c r="I421" s="397">
        <v>1895674</v>
      </c>
      <c r="J421" s="397">
        <v>22748088</v>
      </c>
      <c r="K421" s="389">
        <f t="shared" si="46"/>
        <v>23658011.52</v>
      </c>
      <c r="L421" s="389">
        <f t="shared" si="45"/>
        <v>24604331.980799999</v>
      </c>
      <c r="M421" s="389">
        <f t="shared" si="47"/>
        <v>25588505.260031998</v>
      </c>
      <c r="N421" s="389">
        <f t="shared" si="47"/>
        <v>26612045.47043328</v>
      </c>
      <c r="O421" s="389">
        <f t="shared" si="47"/>
        <v>27676527.289250612</v>
      </c>
      <c r="P421" s="389">
        <f t="shared" si="47"/>
        <v>28783588.380820636</v>
      </c>
      <c r="Q421" s="389">
        <f t="shared" si="47"/>
        <v>29934931.916053463</v>
      </c>
      <c r="R421" s="389">
        <f t="shared" si="47"/>
        <v>31132329.192695603</v>
      </c>
      <c r="S421" s="389">
        <f t="shared" si="47"/>
        <v>32377622.360403426</v>
      </c>
      <c r="T421" s="692">
        <f t="shared" si="47"/>
        <v>33672727.254819565</v>
      </c>
      <c r="U421" s="372"/>
      <c r="V421" s="372"/>
      <c r="W421" s="372"/>
      <c r="X421" s="372"/>
      <c r="Y421" s="372"/>
    </row>
    <row r="422" spans="1:25" ht="64">
      <c r="A422" s="390">
        <v>413</v>
      </c>
      <c r="B422" s="391">
        <v>427</v>
      </c>
      <c r="C422" s="382" t="s">
        <v>321</v>
      </c>
      <c r="D422" s="395" t="s">
        <v>1116</v>
      </c>
      <c r="E422" s="405" t="s">
        <v>1117</v>
      </c>
      <c r="F422" s="429" t="s">
        <v>1629</v>
      </c>
      <c r="G422" s="396" t="s">
        <v>1622</v>
      </c>
      <c r="H422" s="387" t="s">
        <v>1623</v>
      </c>
      <c r="I422" s="397">
        <v>1895674</v>
      </c>
      <c r="J422" s="397">
        <v>22748088</v>
      </c>
      <c r="K422" s="389">
        <f t="shared" si="46"/>
        <v>23658011.52</v>
      </c>
      <c r="L422" s="389">
        <f t="shared" si="45"/>
        <v>24604331.980799999</v>
      </c>
      <c r="M422" s="389">
        <f t="shared" si="47"/>
        <v>25588505.260031998</v>
      </c>
      <c r="N422" s="389">
        <f t="shared" si="47"/>
        <v>26612045.47043328</v>
      </c>
      <c r="O422" s="389">
        <f t="shared" si="47"/>
        <v>27676527.289250612</v>
      </c>
      <c r="P422" s="389">
        <f t="shared" si="47"/>
        <v>28783588.380820636</v>
      </c>
      <c r="Q422" s="389">
        <f t="shared" si="47"/>
        <v>29934931.916053463</v>
      </c>
      <c r="R422" s="389">
        <f t="shared" si="47"/>
        <v>31132329.192695603</v>
      </c>
      <c r="S422" s="389">
        <f t="shared" si="47"/>
        <v>32377622.360403426</v>
      </c>
      <c r="T422" s="692">
        <f t="shared" si="47"/>
        <v>33672727.254819565</v>
      </c>
      <c r="U422" s="372"/>
      <c r="V422" s="372"/>
      <c r="W422" s="372"/>
      <c r="X422" s="372"/>
      <c r="Y422" s="372"/>
    </row>
    <row r="423" spans="1:25" ht="64">
      <c r="A423" s="390">
        <v>414</v>
      </c>
      <c r="B423" s="391">
        <v>428</v>
      </c>
      <c r="C423" s="382" t="s">
        <v>321</v>
      </c>
      <c r="D423" s="395" t="s">
        <v>1116</v>
      </c>
      <c r="E423" s="405" t="s">
        <v>1117</v>
      </c>
      <c r="F423" s="429" t="s">
        <v>1630</v>
      </c>
      <c r="G423" s="396" t="s">
        <v>1622</v>
      </c>
      <c r="H423" s="387" t="s">
        <v>1623</v>
      </c>
      <c r="I423" s="397">
        <v>1895674</v>
      </c>
      <c r="J423" s="397">
        <v>22748088</v>
      </c>
      <c r="K423" s="389">
        <f t="shared" si="46"/>
        <v>23658011.52</v>
      </c>
      <c r="L423" s="389">
        <f t="shared" si="45"/>
        <v>24604331.980799999</v>
      </c>
      <c r="M423" s="389">
        <f t="shared" si="47"/>
        <v>25588505.260031998</v>
      </c>
      <c r="N423" s="389">
        <f t="shared" si="47"/>
        <v>26612045.47043328</v>
      </c>
      <c r="O423" s="389">
        <f t="shared" si="47"/>
        <v>27676527.289250612</v>
      </c>
      <c r="P423" s="389">
        <f t="shared" si="47"/>
        <v>28783588.380820636</v>
      </c>
      <c r="Q423" s="389">
        <f t="shared" si="47"/>
        <v>29934931.916053463</v>
      </c>
      <c r="R423" s="389">
        <f t="shared" si="47"/>
        <v>31132329.192695603</v>
      </c>
      <c r="S423" s="389">
        <f t="shared" si="47"/>
        <v>32377622.360403426</v>
      </c>
      <c r="T423" s="692">
        <f t="shared" si="47"/>
        <v>33672727.254819565</v>
      </c>
      <c r="U423" s="372"/>
      <c r="V423" s="372"/>
      <c r="W423" s="372"/>
      <c r="X423" s="372"/>
      <c r="Y423" s="372"/>
    </row>
    <row r="424" spans="1:25" ht="64">
      <c r="A424" s="390">
        <v>415</v>
      </c>
      <c r="B424" s="391">
        <v>429</v>
      </c>
      <c r="C424" s="382" t="s">
        <v>321</v>
      </c>
      <c r="D424" s="395" t="s">
        <v>1116</v>
      </c>
      <c r="E424" s="405" t="s">
        <v>1117</v>
      </c>
      <c r="F424" s="429" t="s">
        <v>1631</v>
      </c>
      <c r="G424" s="396" t="s">
        <v>1622</v>
      </c>
      <c r="H424" s="387" t="s">
        <v>1623</v>
      </c>
      <c r="I424" s="397">
        <v>1895674</v>
      </c>
      <c r="J424" s="397">
        <v>22748088</v>
      </c>
      <c r="K424" s="389">
        <f t="shared" si="46"/>
        <v>23658011.52</v>
      </c>
      <c r="L424" s="389">
        <f t="shared" si="45"/>
        <v>24604331.980799999</v>
      </c>
      <c r="M424" s="389">
        <f t="shared" si="47"/>
        <v>25588505.260031998</v>
      </c>
      <c r="N424" s="389">
        <f t="shared" si="47"/>
        <v>26612045.47043328</v>
      </c>
      <c r="O424" s="389">
        <f t="shared" si="47"/>
        <v>27676527.289250612</v>
      </c>
      <c r="P424" s="389">
        <f t="shared" si="47"/>
        <v>28783588.380820636</v>
      </c>
      <c r="Q424" s="389">
        <f t="shared" si="47"/>
        <v>29934931.916053463</v>
      </c>
      <c r="R424" s="389">
        <f t="shared" si="47"/>
        <v>31132329.192695603</v>
      </c>
      <c r="S424" s="389">
        <f t="shared" si="47"/>
        <v>32377622.360403426</v>
      </c>
      <c r="T424" s="692">
        <f t="shared" si="47"/>
        <v>33672727.254819565</v>
      </c>
      <c r="U424" s="372"/>
      <c r="V424" s="372"/>
      <c r="W424" s="372"/>
      <c r="X424" s="372"/>
      <c r="Y424" s="372"/>
    </row>
    <row r="425" spans="1:25" ht="64">
      <c r="A425" s="390">
        <v>416</v>
      </c>
      <c r="B425" s="391">
        <v>430</v>
      </c>
      <c r="C425" s="382" t="s">
        <v>321</v>
      </c>
      <c r="D425" s="395" t="s">
        <v>1116</v>
      </c>
      <c r="E425" s="405" t="s">
        <v>1117</v>
      </c>
      <c r="F425" s="429" t="s">
        <v>1632</v>
      </c>
      <c r="G425" s="396" t="s">
        <v>1622</v>
      </c>
      <c r="H425" s="387" t="s">
        <v>1623</v>
      </c>
      <c r="I425" s="397">
        <v>1895674</v>
      </c>
      <c r="J425" s="397">
        <v>22748088</v>
      </c>
      <c r="K425" s="389">
        <f t="shared" si="46"/>
        <v>23658011.52</v>
      </c>
      <c r="L425" s="389">
        <f t="shared" si="45"/>
        <v>24604331.980799999</v>
      </c>
      <c r="M425" s="389">
        <f t="shared" si="47"/>
        <v>25588505.260031998</v>
      </c>
      <c r="N425" s="389">
        <f t="shared" si="47"/>
        <v>26612045.47043328</v>
      </c>
      <c r="O425" s="389">
        <f t="shared" si="47"/>
        <v>27676527.289250612</v>
      </c>
      <c r="P425" s="389">
        <f t="shared" si="47"/>
        <v>28783588.380820636</v>
      </c>
      <c r="Q425" s="389">
        <f t="shared" si="47"/>
        <v>29934931.916053463</v>
      </c>
      <c r="R425" s="389">
        <f t="shared" si="47"/>
        <v>31132329.192695603</v>
      </c>
      <c r="S425" s="389">
        <f t="shared" si="47"/>
        <v>32377622.360403426</v>
      </c>
      <c r="T425" s="692">
        <f t="shared" si="47"/>
        <v>33672727.254819565</v>
      </c>
      <c r="U425" s="372"/>
      <c r="V425" s="372"/>
      <c r="W425" s="372"/>
      <c r="X425" s="372"/>
      <c r="Y425" s="372"/>
    </row>
    <row r="426" spans="1:25" ht="64">
      <c r="A426" s="390">
        <v>417</v>
      </c>
      <c r="B426" s="391">
        <v>431</v>
      </c>
      <c r="C426" s="382" t="s">
        <v>321</v>
      </c>
      <c r="D426" s="395" t="s">
        <v>1116</v>
      </c>
      <c r="E426" s="405" t="s">
        <v>1117</v>
      </c>
      <c r="F426" s="429" t="s">
        <v>1633</v>
      </c>
      <c r="G426" s="396" t="s">
        <v>1622</v>
      </c>
      <c r="H426" s="387" t="s">
        <v>1623</v>
      </c>
      <c r="I426" s="397">
        <v>1895674</v>
      </c>
      <c r="J426" s="397">
        <v>22748088</v>
      </c>
      <c r="K426" s="389">
        <f t="shared" si="46"/>
        <v>23658011.52</v>
      </c>
      <c r="L426" s="389">
        <f t="shared" si="45"/>
        <v>24604331.980799999</v>
      </c>
      <c r="M426" s="389">
        <f t="shared" si="47"/>
        <v>25588505.260031998</v>
      </c>
      <c r="N426" s="389">
        <f t="shared" si="47"/>
        <v>26612045.47043328</v>
      </c>
      <c r="O426" s="389">
        <f t="shared" si="47"/>
        <v>27676527.289250612</v>
      </c>
      <c r="P426" s="389">
        <f t="shared" si="47"/>
        <v>28783588.380820636</v>
      </c>
      <c r="Q426" s="389">
        <f t="shared" si="47"/>
        <v>29934931.916053463</v>
      </c>
      <c r="R426" s="389">
        <f t="shared" si="47"/>
        <v>31132329.192695603</v>
      </c>
      <c r="S426" s="389">
        <f t="shared" si="47"/>
        <v>32377622.360403426</v>
      </c>
      <c r="T426" s="692">
        <f t="shared" si="47"/>
        <v>33672727.254819565</v>
      </c>
      <c r="U426" s="372"/>
      <c r="V426" s="372"/>
      <c r="W426" s="372"/>
      <c r="X426" s="372"/>
      <c r="Y426" s="372"/>
    </row>
    <row r="427" spans="1:25" ht="64">
      <c r="A427" s="390">
        <v>418</v>
      </c>
      <c r="B427" s="391">
        <v>432</v>
      </c>
      <c r="C427" s="382" t="s">
        <v>321</v>
      </c>
      <c r="D427" s="395" t="s">
        <v>1116</v>
      </c>
      <c r="E427" s="405" t="s">
        <v>1117</v>
      </c>
      <c r="F427" s="429" t="s">
        <v>1634</v>
      </c>
      <c r="G427" s="396" t="s">
        <v>1622</v>
      </c>
      <c r="H427" s="387" t="s">
        <v>1623</v>
      </c>
      <c r="I427" s="397">
        <v>1895674</v>
      </c>
      <c r="J427" s="397">
        <v>22748088</v>
      </c>
      <c r="K427" s="389">
        <f t="shared" si="46"/>
        <v>23658011.52</v>
      </c>
      <c r="L427" s="389">
        <f t="shared" si="45"/>
        <v>24604331.980799999</v>
      </c>
      <c r="M427" s="389">
        <f t="shared" ref="M427:T442" si="48">(L427*$L$8)+L427</f>
        <v>25588505.260031998</v>
      </c>
      <c r="N427" s="389">
        <f t="shared" si="48"/>
        <v>26612045.47043328</v>
      </c>
      <c r="O427" s="389">
        <f t="shared" si="48"/>
        <v>27676527.289250612</v>
      </c>
      <c r="P427" s="389">
        <f t="shared" si="48"/>
        <v>28783588.380820636</v>
      </c>
      <c r="Q427" s="389">
        <f t="shared" si="48"/>
        <v>29934931.916053463</v>
      </c>
      <c r="R427" s="389">
        <f t="shared" si="48"/>
        <v>31132329.192695603</v>
      </c>
      <c r="S427" s="389">
        <f t="shared" si="48"/>
        <v>32377622.360403426</v>
      </c>
      <c r="T427" s="692">
        <f t="shared" si="48"/>
        <v>33672727.254819565</v>
      </c>
      <c r="U427" s="372"/>
      <c r="V427" s="372"/>
      <c r="W427" s="372"/>
      <c r="X427" s="372"/>
      <c r="Y427" s="372"/>
    </row>
    <row r="428" spans="1:25" ht="64">
      <c r="A428" s="390">
        <v>419</v>
      </c>
      <c r="B428" s="391">
        <v>433</v>
      </c>
      <c r="C428" s="382" t="s">
        <v>321</v>
      </c>
      <c r="D428" s="395" t="s">
        <v>1116</v>
      </c>
      <c r="E428" s="405" t="s">
        <v>1117</v>
      </c>
      <c r="F428" s="429" t="s">
        <v>1635</v>
      </c>
      <c r="G428" s="396" t="s">
        <v>1622</v>
      </c>
      <c r="H428" s="387" t="s">
        <v>1623</v>
      </c>
      <c r="I428" s="397">
        <v>1895674</v>
      </c>
      <c r="J428" s="397">
        <v>22748088</v>
      </c>
      <c r="K428" s="389">
        <f t="shared" si="46"/>
        <v>23658011.52</v>
      </c>
      <c r="L428" s="389">
        <f t="shared" si="45"/>
        <v>24604331.980799999</v>
      </c>
      <c r="M428" s="389">
        <f t="shared" si="48"/>
        <v>25588505.260031998</v>
      </c>
      <c r="N428" s="389">
        <f t="shared" si="48"/>
        <v>26612045.47043328</v>
      </c>
      <c r="O428" s="389">
        <f t="shared" si="48"/>
        <v>27676527.289250612</v>
      </c>
      <c r="P428" s="389">
        <f t="shared" si="48"/>
        <v>28783588.380820636</v>
      </c>
      <c r="Q428" s="389">
        <f t="shared" si="48"/>
        <v>29934931.916053463</v>
      </c>
      <c r="R428" s="389">
        <f t="shared" si="48"/>
        <v>31132329.192695603</v>
      </c>
      <c r="S428" s="389">
        <f t="shared" si="48"/>
        <v>32377622.360403426</v>
      </c>
      <c r="T428" s="692">
        <f t="shared" si="48"/>
        <v>33672727.254819565</v>
      </c>
      <c r="U428" s="372"/>
      <c r="V428" s="372"/>
      <c r="W428" s="372"/>
      <c r="X428" s="372"/>
      <c r="Y428" s="372"/>
    </row>
    <row r="429" spans="1:25" ht="64">
      <c r="A429" s="390">
        <v>420</v>
      </c>
      <c r="B429" s="391">
        <v>434</v>
      </c>
      <c r="C429" s="382" t="s">
        <v>321</v>
      </c>
      <c r="D429" s="395" t="s">
        <v>1116</v>
      </c>
      <c r="E429" s="405" t="s">
        <v>1117</v>
      </c>
      <c r="F429" s="429" t="s">
        <v>1636</v>
      </c>
      <c r="G429" s="396" t="s">
        <v>1622</v>
      </c>
      <c r="H429" s="387" t="s">
        <v>1623</v>
      </c>
      <c r="I429" s="397">
        <v>1895674</v>
      </c>
      <c r="J429" s="397">
        <v>22748088</v>
      </c>
      <c r="K429" s="389">
        <f t="shared" si="46"/>
        <v>23658011.52</v>
      </c>
      <c r="L429" s="389">
        <f t="shared" si="45"/>
        <v>24604331.980799999</v>
      </c>
      <c r="M429" s="389">
        <f t="shared" si="48"/>
        <v>25588505.260031998</v>
      </c>
      <c r="N429" s="389">
        <f t="shared" si="48"/>
        <v>26612045.47043328</v>
      </c>
      <c r="O429" s="389">
        <f t="shared" si="48"/>
        <v>27676527.289250612</v>
      </c>
      <c r="P429" s="389">
        <f t="shared" si="48"/>
        <v>28783588.380820636</v>
      </c>
      <c r="Q429" s="389">
        <f t="shared" si="48"/>
        <v>29934931.916053463</v>
      </c>
      <c r="R429" s="389">
        <f t="shared" si="48"/>
        <v>31132329.192695603</v>
      </c>
      <c r="S429" s="389">
        <f t="shared" si="48"/>
        <v>32377622.360403426</v>
      </c>
      <c r="T429" s="692">
        <f t="shared" si="48"/>
        <v>33672727.254819565</v>
      </c>
      <c r="U429" s="372"/>
      <c r="V429" s="372"/>
      <c r="W429" s="372"/>
      <c r="X429" s="372"/>
      <c r="Y429" s="372"/>
    </row>
    <row r="430" spans="1:25" ht="64">
      <c r="A430" s="390">
        <v>421</v>
      </c>
      <c r="B430" s="391">
        <v>435</v>
      </c>
      <c r="C430" s="382" t="s">
        <v>321</v>
      </c>
      <c r="D430" s="395" t="s">
        <v>1116</v>
      </c>
      <c r="E430" s="405" t="s">
        <v>1117</v>
      </c>
      <c r="F430" s="429" t="s">
        <v>1637</v>
      </c>
      <c r="G430" s="396" t="s">
        <v>1622</v>
      </c>
      <c r="H430" s="387" t="s">
        <v>1623</v>
      </c>
      <c r="I430" s="397">
        <v>1895674</v>
      </c>
      <c r="J430" s="397">
        <v>22748088</v>
      </c>
      <c r="K430" s="389">
        <f t="shared" si="46"/>
        <v>23658011.52</v>
      </c>
      <c r="L430" s="389">
        <f t="shared" si="45"/>
        <v>24604331.980799999</v>
      </c>
      <c r="M430" s="389">
        <f t="shared" si="48"/>
        <v>25588505.260031998</v>
      </c>
      <c r="N430" s="389">
        <f t="shared" si="48"/>
        <v>26612045.47043328</v>
      </c>
      <c r="O430" s="389">
        <f t="shared" si="48"/>
        <v>27676527.289250612</v>
      </c>
      <c r="P430" s="389">
        <f t="shared" si="48"/>
        <v>28783588.380820636</v>
      </c>
      <c r="Q430" s="389">
        <f t="shared" si="48"/>
        <v>29934931.916053463</v>
      </c>
      <c r="R430" s="389">
        <f t="shared" si="48"/>
        <v>31132329.192695603</v>
      </c>
      <c r="S430" s="389">
        <f t="shared" si="48"/>
        <v>32377622.360403426</v>
      </c>
      <c r="T430" s="692">
        <f t="shared" si="48"/>
        <v>33672727.254819565</v>
      </c>
      <c r="U430" s="372"/>
      <c r="V430" s="372"/>
      <c r="W430" s="372"/>
      <c r="X430" s="372"/>
      <c r="Y430" s="372"/>
    </row>
    <row r="431" spans="1:25" ht="64">
      <c r="A431" s="390">
        <v>422</v>
      </c>
      <c r="B431" s="391">
        <v>436</v>
      </c>
      <c r="C431" s="382" t="s">
        <v>321</v>
      </c>
      <c r="D431" s="395" t="s">
        <v>1116</v>
      </c>
      <c r="E431" s="405" t="s">
        <v>1117</v>
      </c>
      <c r="F431" s="429" t="s">
        <v>1638</v>
      </c>
      <c r="G431" s="396" t="s">
        <v>1622</v>
      </c>
      <c r="H431" s="387" t="s">
        <v>1623</v>
      </c>
      <c r="I431" s="397">
        <v>1895674</v>
      </c>
      <c r="J431" s="397">
        <v>22748088</v>
      </c>
      <c r="K431" s="389">
        <f t="shared" si="46"/>
        <v>23658011.52</v>
      </c>
      <c r="L431" s="389">
        <f t="shared" si="45"/>
        <v>24604331.980799999</v>
      </c>
      <c r="M431" s="389">
        <f t="shared" si="48"/>
        <v>25588505.260031998</v>
      </c>
      <c r="N431" s="389">
        <f t="shared" si="48"/>
        <v>26612045.47043328</v>
      </c>
      <c r="O431" s="389">
        <f t="shared" si="48"/>
        <v>27676527.289250612</v>
      </c>
      <c r="P431" s="389">
        <f t="shared" si="48"/>
        <v>28783588.380820636</v>
      </c>
      <c r="Q431" s="389">
        <f t="shared" si="48"/>
        <v>29934931.916053463</v>
      </c>
      <c r="R431" s="389">
        <f t="shared" si="48"/>
        <v>31132329.192695603</v>
      </c>
      <c r="S431" s="389">
        <f t="shared" si="48"/>
        <v>32377622.360403426</v>
      </c>
      <c r="T431" s="692">
        <f t="shared" si="48"/>
        <v>33672727.254819565</v>
      </c>
      <c r="U431" s="372"/>
      <c r="V431" s="372"/>
      <c r="W431" s="372"/>
      <c r="X431" s="372"/>
      <c r="Y431" s="372"/>
    </row>
    <row r="432" spans="1:25" ht="64">
      <c r="A432" s="390">
        <v>423</v>
      </c>
      <c r="B432" s="391">
        <v>437</v>
      </c>
      <c r="C432" s="382" t="s">
        <v>321</v>
      </c>
      <c r="D432" s="395" t="s">
        <v>1116</v>
      </c>
      <c r="E432" s="405" t="s">
        <v>1117</v>
      </c>
      <c r="F432" s="429" t="s">
        <v>1639</v>
      </c>
      <c r="G432" s="396" t="s">
        <v>1622</v>
      </c>
      <c r="H432" s="387" t="s">
        <v>1623</v>
      </c>
      <c r="I432" s="397">
        <v>1895674</v>
      </c>
      <c r="J432" s="397">
        <v>22748088</v>
      </c>
      <c r="K432" s="389">
        <f t="shared" si="46"/>
        <v>23658011.52</v>
      </c>
      <c r="L432" s="389">
        <f t="shared" si="45"/>
        <v>24604331.980799999</v>
      </c>
      <c r="M432" s="389">
        <f t="shared" si="48"/>
        <v>25588505.260031998</v>
      </c>
      <c r="N432" s="389">
        <f t="shared" si="48"/>
        <v>26612045.47043328</v>
      </c>
      <c r="O432" s="389">
        <f t="shared" si="48"/>
        <v>27676527.289250612</v>
      </c>
      <c r="P432" s="389">
        <f t="shared" si="48"/>
        <v>28783588.380820636</v>
      </c>
      <c r="Q432" s="389">
        <f t="shared" si="48"/>
        <v>29934931.916053463</v>
      </c>
      <c r="R432" s="389">
        <f t="shared" si="48"/>
        <v>31132329.192695603</v>
      </c>
      <c r="S432" s="389">
        <f t="shared" si="48"/>
        <v>32377622.360403426</v>
      </c>
      <c r="T432" s="692">
        <f t="shared" si="48"/>
        <v>33672727.254819565</v>
      </c>
      <c r="U432" s="372"/>
      <c r="V432" s="372"/>
      <c r="W432" s="372"/>
      <c r="X432" s="372"/>
      <c r="Y432" s="372"/>
    </row>
    <row r="433" spans="1:25" ht="64">
      <c r="A433" s="390">
        <v>424</v>
      </c>
      <c r="B433" s="391">
        <v>438</v>
      </c>
      <c r="C433" s="382" t="s">
        <v>321</v>
      </c>
      <c r="D433" s="395" t="s">
        <v>1116</v>
      </c>
      <c r="E433" s="405" t="s">
        <v>1117</v>
      </c>
      <c r="F433" s="429" t="s">
        <v>1640</v>
      </c>
      <c r="G433" s="396" t="s">
        <v>1622</v>
      </c>
      <c r="H433" s="387" t="s">
        <v>1623</v>
      </c>
      <c r="I433" s="397">
        <v>1895674</v>
      </c>
      <c r="J433" s="397">
        <v>22748088</v>
      </c>
      <c r="K433" s="389">
        <f t="shared" si="46"/>
        <v>23658011.52</v>
      </c>
      <c r="L433" s="389">
        <f t="shared" si="45"/>
        <v>24604331.980799999</v>
      </c>
      <c r="M433" s="389">
        <f t="shared" si="48"/>
        <v>25588505.260031998</v>
      </c>
      <c r="N433" s="389">
        <f t="shared" si="48"/>
        <v>26612045.47043328</v>
      </c>
      <c r="O433" s="389">
        <f t="shared" si="48"/>
        <v>27676527.289250612</v>
      </c>
      <c r="P433" s="389">
        <f t="shared" si="48"/>
        <v>28783588.380820636</v>
      </c>
      <c r="Q433" s="389">
        <f t="shared" si="48"/>
        <v>29934931.916053463</v>
      </c>
      <c r="R433" s="389">
        <f t="shared" si="48"/>
        <v>31132329.192695603</v>
      </c>
      <c r="S433" s="389">
        <f t="shared" si="48"/>
        <v>32377622.360403426</v>
      </c>
      <c r="T433" s="692">
        <f t="shared" si="48"/>
        <v>33672727.254819565</v>
      </c>
      <c r="U433" s="372"/>
      <c r="V433" s="372"/>
      <c r="W433" s="372"/>
      <c r="X433" s="372"/>
      <c r="Y433" s="372"/>
    </row>
    <row r="434" spans="1:25" ht="64">
      <c r="A434" s="390">
        <v>425</v>
      </c>
      <c r="B434" s="391">
        <v>439</v>
      </c>
      <c r="C434" s="382" t="s">
        <v>321</v>
      </c>
      <c r="D434" s="395" t="s">
        <v>1116</v>
      </c>
      <c r="E434" s="405" t="s">
        <v>1117</v>
      </c>
      <c r="F434" s="429" t="s">
        <v>1641</v>
      </c>
      <c r="G434" s="396" t="s">
        <v>1622</v>
      </c>
      <c r="H434" s="387" t="s">
        <v>1623</v>
      </c>
      <c r="I434" s="397">
        <v>1895674</v>
      </c>
      <c r="J434" s="397">
        <v>22748088</v>
      </c>
      <c r="K434" s="389">
        <f t="shared" si="46"/>
        <v>23658011.52</v>
      </c>
      <c r="L434" s="389">
        <f t="shared" si="45"/>
        <v>24604331.980799999</v>
      </c>
      <c r="M434" s="389">
        <f t="shared" si="48"/>
        <v>25588505.260031998</v>
      </c>
      <c r="N434" s="389">
        <f t="shared" si="48"/>
        <v>26612045.47043328</v>
      </c>
      <c r="O434" s="389">
        <f t="shared" si="48"/>
        <v>27676527.289250612</v>
      </c>
      <c r="P434" s="389">
        <f t="shared" si="48"/>
        <v>28783588.380820636</v>
      </c>
      <c r="Q434" s="389">
        <f t="shared" si="48"/>
        <v>29934931.916053463</v>
      </c>
      <c r="R434" s="389">
        <f t="shared" si="48"/>
        <v>31132329.192695603</v>
      </c>
      <c r="S434" s="389">
        <f t="shared" si="48"/>
        <v>32377622.360403426</v>
      </c>
      <c r="T434" s="692">
        <f t="shared" si="48"/>
        <v>33672727.254819565</v>
      </c>
      <c r="U434" s="372"/>
      <c r="V434" s="372"/>
      <c r="W434" s="372"/>
      <c r="X434" s="372"/>
      <c r="Y434" s="372"/>
    </row>
    <row r="435" spans="1:25" ht="64">
      <c r="A435" s="390">
        <v>426</v>
      </c>
      <c r="B435" s="391">
        <v>440</v>
      </c>
      <c r="C435" s="382" t="s">
        <v>321</v>
      </c>
      <c r="D435" s="395" t="s">
        <v>1116</v>
      </c>
      <c r="E435" s="405" t="s">
        <v>1117</v>
      </c>
      <c r="F435" s="429" t="s">
        <v>1642</v>
      </c>
      <c r="G435" s="396" t="s">
        <v>1622</v>
      </c>
      <c r="H435" s="387" t="s">
        <v>1623</v>
      </c>
      <c r="I435" s="397">
        <v>1895674</v>
      </c>
      <c r="J435" s="397">
        <v>22748088</v>
      </c>
      <c r="K435" s="389">
        <f t="shared" si="46"/>
        <v>23658011.52</v>
      </c>
      <c r="L435" s="389">
        <f t="shared" si="45"/>
        <v>24604331.980799999</v>
      </c>
      <c r="M435" s="389">
        <f t="shared" si="48"/>
        <v>25588505.260031998</v>
      </c>
      <c r="N435" s="389">
        <f t="shared" si="48"/>
        <v>26612045.47043328</v>
      </c>
      <c r="O435" s="389">
        <f t="shared" si="48"/>
        <v>27676527.289250612</v>
      </c>
      <c r="P435" s="389">
        <f t="shared" si="48"/>
        <v>28783588.380820636</v>
      </c>
      <c r="Q435" s="389">
        <f t="shared" si="48"/>
        <v>29934931.916053463</v>
      </c>
      <c r="R435" s="389">
        <f t="shared" si="48"/>
        <v>31132329.192695603</v>
      </c>
      <c r="S435" s="389">
        <f t="shared" si="48"/>
        <v>32377622.360403426</v>
      </c>
      <c r="T435" s="692">
        <f t="shared" si="48"/>
        <v>33672727.254819565</v>
      </c>
      <c r="U435" s="372"/>
      <c r="V435" s="372"/>
      <c r="W435" s="372"/>
      <c r="X435" s="372"/>
      <c r="Y435" s="372"/>
    </row>
    <row r="436" spans="1:25" ht="64">
      <c r="A436" s="390">
        <v>427</v>
      </c>
      <c r="B436" s="391">
        <v>441</v>
      </c>
      <c r="C436" s="382" t="s">
        <v>321</v>
      </c>
      <c r="D436" s="395" t="s">
        <v>1116</v>
      </c>
      <c r="E436" s="405" t="s">
        <v>1117</v>
      </c>
      <c r="F436" s="429" t="s">
        <v>1643</v>
      </c>
      <c r="G436" s="396" t="s">
        <v>1622</v>
      </c>
      <c r="H436" s="387" t="s">
        <v>1623</v>
      </c>
      <c r="I436" s="397">
        <v>1895674</v>
      </c>
      <c r="J436" s="397">
        <v>22748088</v>
      </c>
      <c r="K436" s="389">
        <f t="shared" si="46"/>
        <v>23658011.52</v>
      </c>
      <c r="L436" s="389">
        <f t="shared" si="45"/>
        <v>24604331.980799999</v>
      </c>
      <c r="M436" s="389">
        <f t="shared" si="48"/>
        <v>25588505.260031998</v>
      </c>
      <c r="N436" s="389">
        <f t="shared" si="48"/>
        <v>26612045.47043328</v>
      </c>
      <c r="O436" s="389">
        <f t="shared" si="48"/>
        <v>27676527.289250612</v>
      </c>
      <c r="P436" s="389">
        <f t="shared" si="48"/>
        <v>28783588.380820636</v>
      </c>
      <c r="Q436" s="389">
        <f t="shared" si="48"/>
        <v>29934931.916053463</v>
      </c>
      <c r="R436" s="389">
        <f t="shared" si="48"/>
        <v>31132329.192695603</v>
      </c>
      <c r="S436" s="389">
        <f t="shared" si="48"/>
        <v>32377622.360403426</v>
      </c>
      <c r="T436" s="692">
        <f t="shared" si="48"/>
        <v>33672727.254819565</v>
      </c>
      <c r="U436" s="372"/>
      <c r="V436" s="372"/>
      <c r="W436" s="372"/>
      <c r="X436" s="372"/>
      <c r="Y436" s="372"/>
    </row>
    <row r="437" spans="1:25" ht="64">
      <c r="A437" s="390">
        <v>428</v>
      </c>
      <c r="B437" s="391">
        <v>442</v>
      </c>
      <c r="C437" s="382" t="s">
        <v>321</v>
      </c>
      <c r="D437" s="395" t="s">
        <v>1116</v>
      </c>
      <c r="E437" s="405" t="s">
        <v>1117</v>
      </c>
      <c r="F437" s="429" t="s">
        <v>1644</v>
      </c>
      <c r="G437" s="396" t="s">
        <v>1622</v>
      </c>
      <c r="H437" s="387" t="s">
        <v>1623</v>
      </c>
      <c r="I437" s="397">
        <v>1895674</v>
      </c>
      <c r="J437" s="397">
        <v>22748088</v>
      </c>
      <c r="K437" s="389">
        <f t="shared" si="46"/>
        <v>23658011.52</v>
      </c>
      <c r="L437" s="389">
        <f t="shared" si="45"/>
        <v>24604331.980799999</v>
      </c>
      <c r="M437" s="389">
        <f t="shared" si="48"/>
        <v>25588505.260031998</v>
      </c>
      <c r="N437" s="389">
        <f t="shared" si="48"/>
        <v>26612045.47043328</v>
      </c>
      <c r="O437" s="389">
        <f t="shared" si="48"/>
        <v>27676527.289250612</v>
      </c>
      <c r="P437" s="389">
        <f t="shared" si="48"/>
        <v>28783588.380820636</v>
      </c>
      <c r="Q437" s="389">
        <f t="shared" si="48"/>
        <v>29934931.916053463</v>
      </c>
      <c r="R437" s="389">
        <f t="shared" si="48"/>
        <v>31132329.192695603</v>
      </c>
      <c r="S437" s="389">
        <f t="shared" si="48"/>
        <v>32377622.360403426</v>
      </c>
      <c r="T437" s="692">
        <f t="shared" si="48"/>
        <v>33672727.254819565</v>
      </c>
      <c r="U437" s="372"/>
      <c r="V437" s="372"/>
      <c r="W437" s="372"/>
      <c r="X437" s="372"/>
      <c r="Y437" s="372"/>
    </row>
    <row r="438" spans="1:25" ht="64">
      <c r="A438" s="390">
        <v>429</v>
      </c>
      <c r="B438" s="391">
        <v>443</v>
      </c>
      <c r="C438" s="382" t="s">
        <v>321</v>
      </c>
      <c r="D438" s="395" t="s">
        <v>1116</v>
      </c>
      <c r="E438" s="405" t="s">
        <v>1117</v>
      </c>
      <c r="F438" s="429" t="s">
        <v>1645</v>
      </c>
      <c r="G438" s="396" t="s">
        <v>1622</v>
      </c>
      <c r="H438" s="387" t="s">
        <v>1623</v>
      </c>
      <c r="I438" s="397">
        <v>1895674</v>
      </c>
      <c r="J438" s="397">
        <v>22748088</v>
      </c>
      <c r="K438" s="389">
        <f t="shared" si="46"/>
        <v>23658011.52</v>
      </c>
      <c r="L438" s="389">
        <f t="shared" si="45"/>
        <v>24604331.980799999</v>
      </c>
      <c r="M438" s="389">
        <f t="shared" si="48"/>
        <v>25588505.260031998</v>
      </c>
      <c r="N438" s="389">
        <f t="shared" si="48"/>
        <v>26612045.47043328</v>
      </c>
      <c r="O438" s="389">
        <f t="shared" si="48"/>
        <v>27676527.289250612</v>
      </c>
      <c r="P438" s="389">
        <f t="shared" si="48"/>
        <v>28783588.380820636</v>
      </c>
      <c r="Q438" s="389">
        <f t="shared" si="48"/>
        <v>29934931.916053463</v>
      </c>
      <c r="R438" s="389">
        <f t="shared" si="48"/>
        <v>31132329.192695603</v>
      </c>
      <c r="S438" s="389">
        <f t="shared" si="48"/>
        <v>32377622.360403426</v>
      </c>
      <c r="T438" s="692">
        <f t="shared" si="48"/>
        <v>33672727.254819565</v>
      </c>
      <c r="U438" s="372"/>
      <c r="V438" s="372"/>
      <c r="W438" s="372"/>
      <c r="X438" s="372"/>
      <c r="Y438" s="372"/>
    </row>
    <row r="439" spans="1:25" ht="64">
      <c r="A439" s="390">
        <v>430</v>
      </c>
      <c r="B439" s="391">
        <v>444</v>
      </c>
      <c r="C439" s="382" t="s">
        <v>321</v>
      </c>
      <c r="D439" s="395" t="s">
        <v>1116</v>
      </c>
      <c r="E439" s="405" t="s">
        <v>1117</v>
      </c>
      <c r="F439" s="429" t="s">
        <v>1646</v>
      </c>
      <c r="G439" s="396" t="s">
        <v>1622</v>
      </c>
      <c r="H439" s="387" t="s">
        <v>1623</v>
      </c>
      <c r="I439" s="397">
        <v>1895674</v>
      </c>
      <c r="J439" s="397">
        <v>22748088</v>
      </c>
      <c r="K439" s="389">
        <f t="shared" si="46"/>
        <v>23658011.52</v>
      </c>
      <c r="L439" s="389">
        <f t="shared" si="45"/>
        <v>24604331.980799999</v>
      </c>
      <c r="M439" s="389">
        <f t="shared" si="48"/>
        <v>25588505.260031998</v>
      </c>
      <c r="N439" s="389">
        <f t="shared" si="48"/>
        <v>26612045.47043328</v>
      </c>
      <c r="O439" s="389">
        <f t="shared" si="48"/>
        <v>27676527.289250612</v>
      </c>
      <c r="P439" s="389">
        <f t="shared" si="48"/>
        <v>28783588.380820636</v>
      </c>
      <c r="Q439" s="389">
        <f t="shared" si="48"/>
        <v>29934931.916053463</v>
      </c>
      <c r="R439" s="389">
        <f t="shared" si="48"/>
        <v>31132329.192695603</v>
      </c>
      <c r="S439" s="389">
        <f t="shared" si="48"/>
        <v>32377622.360403426</v>
      </c>
      <c r="T439" s="692">
        <f t="shared" si="48"/>
        <v>33672727.254819565</v>
      </c>
      <c r="U439" s="372"/>
      <c r="V439" s="372"/>
      <c r="W439" s="372"/>
      <c r="X439" s="372"/>
      <c r="Y439" s="372"/>
    </row>
    <row r="440" spans="1:25" ht="64">
      <c r="A440" s="390">
        <v>431</v>
      </c>
      <c r="B440" s="391">
        <v>445</v>
      </c>
      <c r="C440" s="382" t="s">
        <v>321</v>
      </c>
      <c r="D440" s="395" t="s">
        <v>1116</v>
      </c>
      <c r="E440" s="405" t="s">
        <v>1117</v>
      </c>
      <c r="F440" s="429" t="s">
        <v>1647</v>
      </c>
      <c r="G440" s="396" t="s">
        <v>1622</v>
      </c>
      <c r="H440" s="387" t="s">
        <v>1623</v>
      </c>
      <c r="I440" s="397">
        <v>1895674</v>
      </c>
      <c r="J440" s="397">
        <v>22748088</v>
      </c>
      <c r="K440" s="389">
        <f t="shared" si="46"/>
        <v>23658011.52</v>
      </c>
      <c r="L440" s="389">
        <f t="shared" si="45"/>
        <v>24604331.980799999</v>
      </c>
      <c r="M440" s="389">
        <f t="shared" si="48"/>
        <v>25588505.260031998</v>
      </c>
      <c r="N440" s="389">
        <f t="shared" si="48"/>
        <v>26612045.47043328</v>
      </c>
      <c r="O440" s="389">
        <f t="shared" si="48"/>
        <v>27676527.289250612</v>
      </c>
      <c r="P440" s="389">
        <f t="shared" si="48"/>
        <v>28783588.380820636</v>
      </c>
      <c r="Q440" s="389">
        <f t="shared" si="48"/>
        <v>29934931.916053463</v>
      </c>
      <c r="R440" s="389">
        <f t="shared" si="48"/>
        <v>31132329.192695603</v>
      </c>
      <c r="S440" s="389">
        <f t="shared" si="48"/>
        <v>32377622.360403426</v>
      </c>
      <c r="T440" s="692">
        <f t="shared" si="48"/>
        <v>33672727.254819565</v>
      </c>
      <c r="U440" s="372"/>
      <c r="V440" s="372"/>
      <c r="W440" s="372"/>
      <c r="X440" s="372"/>
      <c r="Y440" s="372"/>
    </row>
    <row r="441" spans="1:25" ht="64">
      <c r="A441" s="390">
        <v>432</v>
      </c>
      <c r="B441" s="391">
        <v>446</v>
      </c>
      <c r="C441" s="382" t="s">
        <v>321</v>
      </c>
      <c r="D441" s="395" t="s">
        <v>1116</v>
      </c>
      <c r="E441" s="405" t="s">
        <v>1117</v>
      </c>
      <c r="F441" s="429" t="s">
        <v>1648</v>
      </c>
      <c r="G441" s="396" t="s">
        <v>1622</v>
      </c>
      <c r="H441" s="387" t="s">
        <v>1623</v>
      </c>
      <c r="I441" s="397">
        <v>1895674</v>
      </c>
      <c r="J441" s="397">
        <v>22748088</v>
      </c>
      <c r="K441" s="389">
        <f t="shared" si="46"/>
        <v>23658011.52</v>
      </c>
      <c r="L441" s="389">
        <f t="shared" si="45"/>
        <v>24604331.980799999</v>
      </c>
      <c r="M441" s="389">
        <f t="shared" si="48"/>
        <v>25588505.260031998</v>
      </c>
      <c r="N441" s="389">
        <f t="shared" si="48"/>
        <v>26612045.47043328</v>
      </c>
      <c r="O441" s="389">
        <f t="shared" si="48"/>
        <v>27676527.289250612</v>
      </c>
      <c r="P441" s="389">
        <f t="shared" si="48"/>
        <v>28783588.380820636</v>
      </c>
      <c r="Q441" s="389">
        <f t="shared" si="48"/>
        <v>29934931.916053463</v>
      </c>
      <c r="R441" s="389">
        <f t="shared" si="48"/>
        <v>31132329.192695603</v>
      </c>
      <c r="S441" s="389">
        <f t="shared" si="48"/>
        <v>32377622.360403426</v>
      </c>
      <c r="T441" s="692">
        <f t="shared" si="48"/>
        <v>33672727.254819565</v>
      </c>
      <c r="U441" s="372"/>
      <c r="V441" s="372"/>
      <c r="W441" s="372"/>
      <c r="X441" s="372"/>
      <c r="Y441" s="372"/>
    </row>
    <row r="442" spans="1:25" ht="80">
      <c r="A442" s="390">
        <v>433</v>
      </c>
      <c r="B442" s="391">
        <v>447</v>
      </c>
      <c r="C442" s="382" t="s">
        <v>321</v>
      </c>
      <c r="D442" s="395" t="s">
        <v>1116</v>
      </c>
      <c r="E442" s="405" t="s">
        <v>1117</v>
      </c>
      <c r="F442" s="429" t="s">
        <v>1649</v>
      </c>
      <c r="G442" s="406" t="s">
        <v>1650</v>
      </c>
      <c r="H442" s="387" t="s">
        <v>1651</v>
      </c>
      <c r="I442" s="397">
        <v>1870000</v>
      </c>
      <c r="J442" s="397">
        <v>22315333</v>
      </c>
      <c r="K442" s="389">
        <f t="shared" si="46"/>
        <v>23207946.32</v>
      </c>
      <c r="L442" s="389">
        <f t="shared" si="45"/>
        <v>24136264.172800001</v>
      </c>
      <c r="M442" s="389">
        <f t="shared" si="48"/>
        <v>25101714.739712</v>
      </c>
      <c r="N442" s="389">
        <f t="shared" si="48"/>
        <v>26105783.329300478</v>
      </c>
      <c r="O442" s="389">
        <f t="shared" si="48"/>
        <v>27150014.662472498</v>
      </c>
      <c r="P442" s="389">
        <f t="shared" si="48"/>
        <v>28236015.248971399</v>
      </c>
      <c r="Q442" s="389">
        <f t="shared" si="48"/>
        <v>29365455.858930256</v>
      </c>
      <c r="R442" s="389">
        <f t="shared" si="48"/>
        <v>30540074.093287468</v>
      </c>
      <c r="S442" s="389">
        <f t="shared" si="48"/>
        <v>31761677.057018965</v>
      </c>
      <c r="T442" s="692">
        <f t="shared" si="48"/>
        <v>33032144.139299724</v>
      </c>
      <c r="U442" s="372"/>
      <c r="V442" s="372"/>
      <c r="W442" s="372"/>
      <c r="X442" s="372"/>
      <c r="Y442" s="372"/>
    </row>
    <row r="443" spans="1:25" ht="80">
      <c r="A443" s="390">
        <v>434</v>
      </c>
      <c r="B443" s="391">
        <v>448</v>
      </c>
      <c r="C443" s="382" t="s">
        <v>321</v>
      </c>
      <c r="D443" s="395" t="s">
        <v>1116</v>
      </c>
      <c r="E443" s="405" t="s">
        <v>1117</v>
      </c>
      <c r="F443" s="429" t="s">
        <v>1652</v>
      </c>
      <c r="G443" s="396" t="s">
        <v>1653</v>
      </c>
      <c r="H443" s="387" t="s">
        <v>1651</v>
      </c>
      <c r="I443" s="397">
        <v>1870000</v>
      </c>
      <c r="J443" s="397">
        <v>22315333</v>
      </c>
      <c r="K443" s="389">
        <f t="shared" si="46"/>
        <v>23207946.32</v>
      </c>
      <c r="L443" s="389">
        <f t="shared" si="45"/>
        <v>24136264.172800001</v>
      </c>
      <c r="M443" s="389">
        <f t="shared" ref="M443:T458" si="49">(L443*$L$8)+L443</f>
        <v>25101714.739712</v>
      </c>
      <c r="N443" s="389">
        <f t="shared" si="49"/>
        <v>26105783.329300478</v>
      </c>
      <c r="O443" s="389">
        <f t="shared" si="49"/>
        <v>27150014.662472498</v>
      </c>
      <c r="P443" s="389">
        <f t="shared" si="49"/>
        <v>28236015.248971399</v>
      </c>
      <c r="Q443" s="389">
        <f t="shared" si="49"/>
        <v>29365455.858930256</v>
      </c>
      <c r="R443" s="389">
        <f t="shared" si="49"/>
        <v>30540074.093287468</v>
      </c>
      <c r="S443" s="389">
        <f t="shared" si="49"/>
        <v>31761677.057018965</v>
      </c>
      <c r="T443" s="692">
        <f t="shared" si="49"/>
        <v>33032144.139299724</v>
      </c>
      <c r="U443" s="372"/>
      <c r="V443" s="372"/>
      <c r="W443" s="372"/>
      <c r="X443" s="372"/>
      <c r="Y443" s="372"/>
    </row>
    <row r="444" spans="1:25" ht="112">
      <c r="A444" s="390">
        <v>435</v>
      </c>
      <c r="B444" s="391">
        <v>449</v>
      </c>
      <c r="C444" s="382" t="s">
        <v>321</v>
      </c>
      <c r="D444" s="395" t="s">
        <v>1116</v>
      </c>
      <c r="E444" s="405" t="s">
        <v>1117</v>
      </c>
      <c r="F444" s="429" t="s">
        <v>1654</v>
      </c>
      <c r="G444" s="396" t="s">
        <v>1655</v>
      </c>
      <c r="H444" s="387" t="s">
        <v>1656</v>
      </c>
      <c r="I444" s="397">
        <v>1870000</v>
      </c>
      <c r="J444" s="397">
        <v>22315333</v>
      </c>
      <c r="K444" s="389">
        <f t="shared" si="46"/>
        <v>23207946.32</v>
      </c>
      <c r="L444" s="389">
        <f t="shared" si="45"/>
        <v>24136264.172800001</v>
      </c>
      <c r="M444" s="389">
        <f t="shared" si="49"/>
        <v>25101714.739712</v>
      </c>
      <c r="N444" s="389">
        <f t="shared" si="49"/>
        <v>26105783.329300478</v>
      </c>
      <c r="O444" s="389">
        <f t="shared" si="49"/>
        <v>27150014.662472498</v>
      </c>
      <c r="P444" s="389">
        <f t="shared" si="49"/>
        <v>28236015.248971399</v>
      </c>
      <c r="Q444" s="389">
        <f t="shared" si="49"/>
        <v>29365455.858930256</v>
      </c>
      <c r="R444" s="389">
        <f t="shared" si="49"/>
        <v>30540074.093287468</v>
      </c>
      <c r="S444" s="389">
        <f t="shared" si="49"/>
        <v>31761677.057018965</v>
      </c>
      <c r="T444" s="692">
        <f t="shared" si="49"/>
        <v>33032144.139299724</v>
      </c>
      <c r="U444" s="372"/>
      <c r="V444" s="372"/>
      <c r="W444" s="372"/>
      <c r="X444" s="372"/>
      <c r="Y444" s="372"/>
    </row>
    <row r="445" spans="1:25" ht="96">
      <c r="A445" s="390">
        <v>436</v>
      </c>
      <c r="B445" s="391">
        <v>450</v>
      </c>
      <c r="C445" s="382" t="s">
        <v>321</v>
      </c>
      <c r="D445" s="395" t="s">
        <v>1116</v>
      </c>
      <c r="E445" s="405" t="s">
        <v>1117</v>
      </c>
      <c r="F445" s="429" t="s">
        <v>1657</v>
      </c>
      <c r="G445" s="396" t="s">
        <v>1658</v>
      </c>
      <c r="H445" s="387" t="s">
        <v>1659</v>
      </c>
      <c r="I445" s="397">
        <v>3150000</v>
      </c>
      <c r="J445" s="397">
        <v>37590000</v>
      </c>
      <c r="K445" s="389">
        <f t="shared" si="46"/>
        <v>39093600</v>
      </c>
      <c r="L445" s="389">
        <f t="shared" si="45"/>
        <v>40657344</v>
      </c>
      <c r="M445" s="389">
        <f t="shared" si="49"/>
        <v>42283637.759999998</v>
      </c>
      <c r="N445" s="389">
        <f t="shared" si="49"/>
        <v>43974983.270399995</v>
      </c>
      <c r="O445" s="389">
        <f t="shared" si="49"/>
        <v>45733982.601215996</v>
      </c>
      <c r="P445" s="389">
        <f t="shared" si="49"/>
        <v>47563341.905264638</v>
      </c>
      <c r="Q445" s="389">
        <f t="shared" si="49"/>
        <v>49465875.581475221</v>
      </c>
      <c r="R445" s="389">
        <f t="shared" si="49"/>
        <v>51444510.604734227</v>
      </c>
      <c r="S445" s="389">
        <f t="shared" si="49"/>
        <v>53502291.028923593</v>
      </c>
      <c r="T445" s="692">
        <f t="shared" si="49"/>
        <v>55642382.670080535</v>
      </c>
      <c r="U445" s="372"/>
      <c r="V445" s="372"/>
      <c r="W445" s="372"/>
      <c r="X445" s="372"/>
      <c r="Y445" s="372"/>
    </row>
    <row r="446" spans="1:25" ht="224">
      <c r="A446" s="390">
        <v>437</v>
      </c>
      <c r="B446" s="391">
        <v>451</v>
      </c>
      <c r="C446" s="382" t="s">
        <v>321</v>
      </c>
      <c r="D446" s="395" t="s">
        <v>1116</v>
      </c>
      <c r="E446" s="405" t="s">
        <v>1117</v>
      </c>
      <c r="F446" s="429" t="s">
        <v>1660</v>
      </c>
      <c r="G446" s="396" t="s">
        <v>1661</v>
      </c>
      <c r="H446" s="387" t="s">
        <v>1662</v>
      </c>
      <c r="I446" s="397">
        <v>1660000</v>
      </c>
      <c r="J446" s="397">
        <v>19809333</v>
      </c>
      <c r="K446" s="389">
        <f t="shared" si="46"/>
        <v>20601706.32</v>
      </c>
      <c r="L446" s="389">
        <f t="shared" si="45"/>
        <v>21425774.572799999</v>
      </c>
      <c r="M446" s="389">
        <f t="shared" si="49"/>
        <v>22282805.555712</v>
      </c>
      <c r="N446" s="389">
        <f t="shared" si="49"/>
        <v>23174117.777940478</v>
      </c>
      <c r="O446" s="389">
        <f t="shared" si="49"/>
        <v>24101082.489058096</v>
      </c>
      <c r="P446" s="389">
        <f t="shared" si="49"/>
        <v>25065125.78862042</v>
      </c>
      <c r="Q446" s="389">
        <f t="shared" si="49"/>
        <v>26067730.820165236</v>
      </c>
      <c r="R446" s="389">
        <f t="shared" si="49"/>
        <v>27110440.052971844</v>
      </c>
      <c r="S446" s="389">
        <f t="shared" si="49"/>
        <v>28194857.655090716</v>
      </c>
      <c r="T446" s="692">
        <f t="shared" si="49"/>
        <v>29322651.961294346</v>
      </c>
      <c r="U446" s="372"/>
      <c r="V446" s="372"/>
      <c r="W446" s="372"/>
      <c r="X446" s="372"/>
      <c r="Y446" s="372"/>
    </row>
    <row r="447" spans="1:25" ht="224">
      <c r="A447" s="390">
        <v>438</v>
      </c>
      <c r="B447" s="391">
        <v>452</v>
      </c>
      <c r="C447" s="382" t="s">
        <v>321</v>
      </c>
      <c r="D447" s="395" t="s">
        <v>1116</v>
      </c>
      <c r="E447" s="405" t="s">
        <v>1117</v>
      </c>
      <c r="F447" s="429" t="s">
        <v>1663</v>
      </c>
      <c r="G447" s="406" t="s">
        <v>1664</v>
      </c>
      <c r="H447" s="387" t="s">
        <v>1662</v>
      </c>
      <c r="I447" s="397">
        <v>1450000</v>
      </c>
      <c r="J447" s="397">
        <v>17303333</v>
      </c>
      <c r="K447" s="389">
        <f t="shared" si="46"/>
        <v>17995466.32</v>
      </c>
      <c r="L447" s="389">
        <f t="shared" si="45"/>
        <v>18715284.972800002</v>
      </c>
      <c r="M447" s="389">
        <f t="shared" si="49"/>
        <v>19463896.371712003</v>
      </c>
      <c r="N447" s="389">
        <f t="shared" si="49"/>
        <v>20242452.226580482</v>
      </c>
      <c r="O447" s="389">
        <f t="shared" si="49"/>
        <v>21052150.315643702</v>
      </c>
      <c r="P447" s="389">
        <f t="shared" si="49"/>
        <v>21894236.328269448</v>
      </c>
      <c r="Q447" s="389">
        <f t="shared" si="49"/>
        <v>22770005.781400226</v>
      </c>
      <c r="R447" s="389">
        <f t="shared" si="49"/>
        <v>23680806.012656234</v>
      </c>
      <c r="S447" s="389">
        <f t="shared" si="49"/>
        <v>24628038.253162485</v>
      </c>
      <c r="T447" s="692">
        <f t="shared" si="49"/>
        <v>25613159.783288985</v>
      </c>
      <c r="U447" s="372"/>
      <c r="V447" s="372"/>
      <c r="W447" s="372"/>
      <c r="X447" s="372"/>
      <c r="Y447" s="372"/>
    </row>
    <row r="448" spans="1:25" ht="224">
      <c r="A448" s="390">
        <v>439</v>
      </c>
      <c r="B448" s="391">
        <v>453</v>
      </c>
      <c r="C448" s="382" t="s">
        <v>321</v>
      </c>
      <c r="D448" s="395" t="s">
        <v>1116</v>
      </c>
      <c r="E448" s="405" t="s">
        <v>1117</v>
      </c>
      <c r="F448" s="429" t="s">
        <v>1665</v>
      </c>
      <c r="G448" s="406" t="s">
        <v>1664</v>
      </c>
      <c r="H448" s="387" t="s">
        <v>1662</v>
      </c>
      <c r="I448" s="397">
        <v>1450000</v>
      </c>
      <c r="J448" s="397">
        <v>17303333</v>
      </c>
      <c r="K448" s="389">
        <f t="shared" si="46"/>
        <v>17995466.32</v>
      </c>
      <c r="L448" s="389">
        <f t="shared" si="45"/>
        <v>18715284.972800002</v>
      </c>
      <c r="M448" s="389">
        <f t="shared" si="49"/>
        <v>19463896.371712003</v>
      </c>
      <c r="N448" s="389">
        <f t="shared" si="49"/>
        <v>20242452.226580482</v>
      </c>
      <c r="O448" s="389">
        <f t="shared" si="49"/>
        <v>21052150.315643702</v>
      </c>
      <c r="P448" s="389">
        <f t="shared" si="49"/>
        <v>21894236.328269448</v>
      </c>
      <c r="Q448" s="389">
        <f t="shared" si="49"/>
        <v>22770005.781400226</v>
      </c>
      <c r="R448" s="389">
        <f t="shared" si="49"/>
        <v>23680806.012656234</v>
      </c>
      <c r="S448" s="389">
        <f t="shared" si="49"/>
        <v>24628038.253162485</v>
      </c>
      <c r="T448" s="692">
        <f t="shared" si="49"/>
        <v>25613159.783288985</v>
      </c>
      <c r="U448" s="372"/>
      <c r="V448" s="372"/>
      <c r="W448" s="372"/>
      <c r="X448" s="372"/>
      <c r="Y448" s="372"/>
    </row>
    <row r="449" spans="1:25" ht="224">
      <c r="A449" s="390">
        <v>440</v>
      </c>
      <c r="B449" s="391">
        <v>454</v>
      </c>
      <c r="C449" s="382" t="s">
        <v>321</v>
      </c>
      <c r="D449" s="395" t="s">
        <v>1116</v>
      </c>
      <c r="E449" s="405" t="s">
        <v>1117</v>
      </c>
      <c r="F449" s="429" t="s">
        <v>1666</v>
      </c>
      <c r="G449" s="406" t="s">
        <v>1664</v>
      </c>
      <c r="H449" s="387" t="s">
        <v>1662</v>
      </c>
      <c r="I449" s="397">
        <v>1450000</v>
      </c>
      <c r="J449" s="397">
        <v>17303333</v>
      </c>
      <c r="K449" s="389">
        <f t="shared" si="46"/>
        <v>17995466.32</v>
      </c>
      <c r="L449" s="389">
        <f t="shared" si="45"/>
        <v>18715284.972800002</v>
      </c>
      <c r="M449" s="389">
        <f t="shared" si="49"/>
        <v>19463896.371712003</v>
      </c>
      <c r="N449" s="389">
        <f t="shared" si="49"/>
        <v>20242452.226580482</v>
      </c>
      <c r="O449" s="389">
        <f t="shared" si="49"/>
        <v>21052150.315643702</v>
      </c>
      <c r="P449" s="389">
        <f t="shared" si="49"/>
        <v>21894236.328269448</v>
      </c>
      <c r="Q449" s="389">
        <f t="shared" si="49"/>
        <v>22770005.781400226</v>
      </c>
      <c r="R449" s="389">
        <f t="shared" si="49"/>
        <v>23680806.012656234</v>
      </c>
      <c r="S449" s="389">
        <f t="shared" si="49"/>
        <v>24628038.253162485</v>
      </c>
      <c r="T449" s="692">
        <f t="shared" si="49"/>
        <v>25613159.783288985</v>
      </c>
      <c r="U449" s="372"/>
      <c r="V449" s="372"/>
      <c r="W449" s="372"/>
      <c r="X449" s="372"/>
      <c r="Y449" s="372"/>
    </row>
    <row r="450" spans="1:25" ht="224">
      <c r="A450" s="390">
        <v>441</v>
      </c>
      <c r="B450" s="391">
        <v>455</v>
      </c>
      <c r="C450" s="382" t="s">
        <v>321</v>
      </c>
      <c r="D450" s="395" t="s">
        <v>1116</v>
      </c>
      <c r="E450" s="405" t="s">
        <v>1117</v>
      </c>
      <c r="F450" s="429" t="s">
        <v>1667</v>
      </c>
      <c r="G450" s="406" t="s">
        <v>1664</v>
      </c>
      <c r="H450" s="387" t="s">
        <v>1662</v>
      </c>
      <c r="I450" s="397">
        <v>1450000</v>
      </c>
      <c r="J450" s="397">
        <v>17303333</v>
      </c>
      <c r="K450" s="389">
        <f t="shared" ref="K450:K500" si="50">(J450*$K$8)+J450</f>
        <v>17995466.32</v>
      </c>
      <c r="L450" s="389">
        <f t="shared" si="45"/>
        <v>18715284.972800002</v>
      </c>
      <c r="M450" s="389">
        <f t="shared" si="49"/>
        <v>19463896.371712003</v>
      </c>
      <c r="N450" s="389">
        <f t="shared" si="49"/>
        <v>20242452.226580482</v>
      </c>
      <c r="O450" s="389">
        <f t="shared" si="49"/>
        <v>21052150.315643702</v>
      </c>
      <c r="P450" s="389">
        <f t="shared" si="49"/>
        <v>21894236.328269448</v>
      </c>
      <c r="Q450" s="389">
        <f t="shared" si="49"/>
        <v>22770005.781400226</v>
      </c>
      <c r="R450" s="389">
        <f t="shared" si="49"/>
        <v>23680806.012656234</v>
      </c>
      <c r="S450" s="389">
        <f t="shared" si="49"/>
        <v>24628038.253162485</v>
      </c>
      <c r="T450" s="692">
        <f t="shared" si="49"/>
        <v>25613159.783288985</v>
      </c>
      <c r="U450" s="372"/>
      <c r="V450" s="372"/>
      <c r="W450" s="372"/>
      <c r="X450" s="372"/>
      <c r="Y450" s="372"/>
    </row>
    <row r="451" spans="1:25" ht="224">
      <c r="A451" s="390">
        <v>442</v>
      </c>
      <c r="B451" s="391" t="s">
        <v>1668</v>
      </c>
      <c r="C451" s="382" t="s">
        <v>321</v>
      </c>
      <c r="D451" s="395" t="s">
        <v>1116</v>
      </c>
      <c r="E451" s="405" t="s">
        <v>1117</v>
      </c>
      <c r="F451" s="429" t="s">
        <v>1669</v>
      </c>
      <c r="G451" s="406" t="s">
        <v>1664</v>
      </c>
      <c r="H451" s="387" t="s">
        <v>1662</v>
      </c>
      <c r="I451" s="397">
        <v>1450000</v>
      </c>
      <c r="J451" s="397">
        <v>2803333</v>
      </c>
      <c r="K451" s="389">
        <f t="shared" si="50"/>
        <v>2915466.32</v>
      </c>
      <c r="L451" s="389">
        <f t="shared" si="45"/>
        <v>3032084.9727999996</v>
      </c>
      <c r="M451" s="389">
        <f t="shared" si="49"/>
        <v>3153368.3717119996</v>
      </c>
      <c r="N451" s="389">
        <f t="shared" si="49"/>
        <v>3279503.1065804795</v>
      </c>
      <c r="O451" s="389">
        <f t="shared" si="49"/>
        <v>3410683.2308436986</v>
      </c>
      <c r="P451" s="389">
        <f t="shared" si="49"/>
        <v>3547110.5600774465</v>
      </c>
      <c r="Q451" s="389">
        <f t="shared" si="49"/>
        <v>3688994.9824805446</v>
      </c>
      <c r="R451" s="389">
        <f t="shared" si="49"/>
        <v>3836554.7817797665</v>
      </c>
      <c r="S451" s="389">
        <f t="shared" si="49"/>
        <v>3990016.9730509571</v>
      </c>
      <c r="T451" s="692">
        <f t="shared" si="49"/>
        <v>4149617.6519729951</v>
      </c>
      <c r="U451" s="372"/>
      <c r="V451" s="372"/>
      <c r="W451" s="372"/>
      <c r="X451" s="372"/>
      <c r="Y451" s="372"/>
    </row>
    <row r="452" spans="1:25" ht="64">
      <c r="A452" s="390">
        <v>443</v>
      </c>
      <c r="B452" s="391">
        <v>456</v>
      </c>
      <c r="C452" s="382" t="s">
        <v>321</v>
      </c>
      <c r="D452" s="395" t="s">
        <v>1116</v>
      </c>
      <c r="E452" s="405" t="s">
        <v>1117</v>
      </c>
      <c r="F452" s="429" t="s">
        <v>1670</v>
      </c>
      <c r="G452" s="396" t="s">
        <v>1671</v>
      </c>
      <c r="H452" s="387" t="s">
        <v>1497</v>
      </c>
      <c r="I452" s="397">
        <v>3276000</v>
      </c>
      <c r="J452" s="397">
        <v>39093600</v>
      </c>
      <c r="K452" s="389">
        <f t="shared" si="50"/>
        <v>40657344</v>
      </c>
      <c r="L452" s="389">
        <f t="shared" si="45"/>
        <v>42283637.759999998</v>
      </c>
      <c r="M452" s="389">
        <f t="shared" si="49"/>
        <v>43974983.270399995</v>
      </c>
      <c r="N452" s="389">
        <f t="shared" si="49"/>
        <v>45733982.601215996</v>
      </c>
      <c r="O452" s="389">
        <f t="shared" si="49"/>
        <v>47563341.905264638</v>
      </c>
      <c r="P452" s="389">
        <f t="shared" si="49"/>
        <v>49465875.581475221</v>
      </c>
      <c r="Q452" s="389">
        <f t="shared" si="49"/>
        <v>51444510.604734227</v>
      </c>
      <c r="R452" s="389">
        <f t="shared" si="49"/>
        <v>53502291.028923593</v>
      </c>
      <c r="S452" s="389">
        <f t="shared" si="49"/>
        <v>55642382.670080535</v>
      </c>
      <c r="T452" s="692">
        <f t="shared" si="49"/>
        <v>57868077.976883754</v>
      </c>
      <c r="U452" s="372"/>
      <c r="V452" s="372"/>
      <c r="W452" s="372"/>
      <c r="X452" s="372"/>
      <c r="Y452" s="372"/>
    </row>
    <row r="453" spans="1:25" ht="80">
      <c r="A453" s="390">
        <v>444</v>
      </c>
      <c r="B453" s="391">
        <v>457</v>
      </c>
      <c r="C453" s="382" t="s">
        <v>321</v>
      </c>
      <c r="D453" s="395" t="s">
        <v>1116</v>
      </c>
      <c r="E453" s="405" t="s">
        <v>1117</v>
      </c>
      <c r="F453" s="429" t="s">
        <v>1672</v>
      </c>
      <c r="G453" s="396" t="s">
        <v>1673</v>
      </c>
      <c r="H453" s="387" t="s">
        <v>1674</v>
      </c>
      <c r="I453" s="397">
        <v>1999184</v>
      </c>
      <c r="J453" s="397">
        <v>23856929</v>
      </c>
      <c r="K453" s="389">
        <f t="shared" si="50"/>
        <v>24811206.16</v>
      </c>
      <c r="L453" s="389">
        <f t="shared" si="45"/>
        <v>25803654.406399999</v>
      </c>
      <c r="M453" s="389">
        <f t="shared" si="49"/>
        <v>26835800.582656</v>
      </c>
      <c r="N453" s="389">
        <f t="shared" si="49"/>
        <v>27909232.605962239</v>
      </c>
      <c r="O453" s="389">
        <f t="shared" si="49"/>
        <v>29025601.91020073</v>
      </c>
      <c r="P453" s="389">
        <f t="shared" si="49"/>
        <v>30186625.986608759</v>
      </c>
      <c r="Q453" s="389">
        <f t="shared" si="49"/>
        <v>31394091.026073109</v>
      </c>
      <c r="R453" s="389">
        <f t="shared" si="49"/>
        <v>32649854.667116035</v>
      </c>
      <c r="S453" s="389">
        <f t="shared" si="49"/>
        <v>33955848.853800677</v>
      </c>
      <c r="T453" s="692">
        <f t="shared" si="49"/>
        <v>35314082.807952702</v>
      </c>
      <c r="U453" s="372"/>
      <c r="V453" s="372"/>
      <c r="W453" s="372"/>
      <c r="X453" s="372"/>
      <c r="Y453" s="372"/>
    </row>
    <row r="454" spans="1:25" ht="80">
      <c r="A454" s="390">
        <v>445</v>
      </c>
      <c r="B454" s="391">
        <v>458</v>
      </c>
      <c r="C454" s="382" t="s">
        <v>321</v>
      </c>
      <c r="D454" s="395" t="s">
        <v>1116</v>
      </c>
      <c r="E454" s="405" t="s">
        <v>1117</v>
      </c>
      <c r="F454" s="429" t="s">
        <v>1675</v>
      </c>
      <c r="G454" s="396" t="s">
        <v>1673</v>
      </c>
      <c r="H454" s="387" t="s">
        <v>1674</v>
      </c>
      <c r="I454" s="397">
        <v>1999184</v>
      </c>
      <c r="J454" s="397">
        <v>23856929</v>
      </c>
      <c r="K454" s="389">
        <f t="shared" si="50"/>
        <v>24811206.16</v>
      </c>
      <c r="L454" s="389">
        <f t="shared" si="45"/>
        <v>25803654.406399999</v>
      </c>
      <c r="M454" s="389">
        <f t="shared" si="49"/>
        <v>26835800.582656</v>
      </c>
      <c r="N454" s="389">
        <f t="shared" si="49"/>
        <v>27909232.605962239</v>
      </c>
      <c r="O454" s="389">
        <f t="shared" si="49"/>
        <v>29025601.91020073</v>
      </c>
      <c r="P454" s="389">
        <f t="shared" si="49"/>
        <v>30186625.986608759</v>
      </c>
      <c r="Q454" s="389">
        <f t="shared" si="49"/>
        <v>31394091.026073109</v>
      </c>
      <c r="R454" s="389">
        <f t="shared" si="49"/>
        <v>32649854.667116035</v>
      </c>
      <c r="S454" s="389">
        <f t="shared" si="49"/>
        <v>33955848.853800677</v>
      </c>
      <c r="T454" s="692">
        <f t="shared" si="49"/>
        <v>35314082.807952702</v>
      </c>
      <c r="U454" s="372"/>
      <c r="V454" s="372"/>
      <c r="W454" s="372"/>
      <c r="X454" s="372"/>
      <c r="Y454" s="372"/>
    </row>
    <row r="455" spans="1:25" ht="80">
      <c r="A455" s="390">
        <v>446</v>
      </c>
      <c r="B455" s="391">
        <v>459</v>
      </c>
      <c r="C455" s="382" t="s">
        <v>321</v>
      </c>
      <c r="D455" s="395" t="s">
        <v>1116</v>
      </c>
      <c r="E455" s="405" t="s">
        <v>1117</v>
      </c>
      <c r="F455" s="429" t="s">
        <v>1676</v>
      </c>
      <c r="G455" s="396" t="s">
        <v>1673</v>
      </c>
      <c r="H455" s="387" t="s">
        <v>1674</v>
      </c>
      <c r="I455" s="397">
        <v>1999184</v>
      </c>
      <c r="J455" s="397">
        <v>23856929</v>
      </c>
      <c r="K455" s="389">
        <f t="shared" si="50"/>
        <v>24811206.16</v>
      </c>
      <c r="L455" s="389">
        <f t="shared" si="45"/>
        <v>25803654.406399999</v>
      </c>
      <c r="M455" s="389">
        <f t="shared" si="49"/>
        <v>26835800.582656</v>
      </c>
      <c r="N455" s="389">
        <f t="shared" si="49"/>
        <v>27909232.605962239</v>
      </c>
      <c r="O455" s="389">
        <f t="shared" si="49"/>
        <v>29025601.91020073</v>
      </c>
      <c r="P455" s="389">
        <f t="shared" si="49"/>
        <v>30186625.986608759</v>
      </c>
      <c r="Q455" s="389">
        <f t="shared" si="49"/>
        <v>31394091.026073109</v>
      </c>
      <c r="R455" s="389">
        <f t="shared" si="49"/>
        <v>32649854.667116035</v>
      </c>
      <c r="S455" s="389">
        <f t="shared" si="49"/>
        <v>33955848.853800677</v>
      </c>
      <c r="T455" s="692">
        <f t="shared" si="49"/>
        <v>35314082.807952702</v>
      </c>
      <c r="U455" s="372"/>
      <c r="V455" s="372"/>
      <c r="W455" s="372"/>
      <c r="X455" s="372"/>
      <c r="Y455" s="372"/>
    </row>
    <row r="456" spans="1:25" ht="80">
      <c r="A456" s="390">
        <v>447</v>
      </c>
      <c r="B456" s="391">
        <v>460</v>
      </c>
      <c r="C456" s="382" t="s">
        <v>321</v>
      </c>
      <c r="D456" s="395" t="s">
        <v>1116</v>
      </c>
      <c r="E456" s="405" t="s">
        <v>1117</v>
      </c>
      <c r="F456" s="429" t="s">
        <v>1677</v>
      </c>
      <c r="G456" s="431" t="s">
        <v>1678</v>
      </c>
      <c r="H456" s="387" t="s">
        <v>1679</v>
      </c>
      <c r="I456" s="397">
        <v>3500000</v>
      </c>
      <c r="J456" s="397">
        <v>41766666</v>
      </c>
      <c r="K456" s="389">
        <f t="shared" si="50"/>
        <v>43437332.640000001</v>
      </c>
      <c r="L456" s="389">
        <f t="shared" si="45"/>
        <v>45174825.945600003</v>
      </c>
      <c r="M456" s="389">
        <f t="shared" si="49"/>
        <v>46981818.983424</v>
      </c>
      <c r="N456" s="389">
        <f t="shared" si="49"/>
        <v>48861091.742760964</v>
      </c>
      <c r="O456" s="389">
        <f t="shared" si="49"/>
        <v>50815535.412471399</v>
      </c>
      <c r="P456" s="389">
        <f t="shared" si="49"/>
        <v>52848156.828970253</v>
      </c>
      <c r="Q456" s="389">
        <f t="shared" si="49"/>
        <v>54962083.102129065</v>
      </c>
      <c r="R456" s="389">
        <f t="shared" si="49"/>
        <v>57160566.426214226</v>
      </c>
      <c r="S456" s="389">
        <f t="shared" si="49"/>
        <v>59446989.083262794</v>
      </c>
      <c r="T456" s="692">
        <f t="shared" si="49"/>
        <v>61824868.646593302</v>
      </c>
      <c r="U456" s="372"/>
      <c r="V456" s="372"/>
      <c r="W456" s="372"/>
      <c r="X456" s="372"/>
      <c r="Y456" s="372"/>
    </row>
    <row r="457" spans="1:25" ht="80">
      <c r="A457" s="390">
        <v>448</v>
      </c>
      <c r="B457" s="391">
        <v>461</v>
      </c>
      <c r="C457" s="382" t="s">
        <v>321</v>
      </c>
      <c r="D457" s="395" t="s">
        <v>1116</v>
      </c>
      <c r="E457" s="405" t="s">
        <v>1117</v>
      </c>
      <c r="F457" s="429" t="s">
        <v>1680</v>
      </c>
      <c r="G457" s="396" t="s">
        <v>1681</v>
      </c>
      <c r="H457" s="387" t="s">
        <v>1679</v>
      </c>
      <c r="I457" s="397">
        <v>1999184</v>
      </c>
      <c r="J457" s="397">
        <v>23856929</v>
      </c>
      <c r="K457" s="389">
        <f t="shared" si="50"/>
        <v>24811206.16</v>
      </c>
      <c r="L457" s="389">
        <f t="shared" si="45"/>
        <v>25803654.406399999</v>
      </c>
      <c r="M457" s="389">
        <f t="shared" si="49"/>
        <v>26835800.582656</v>
      </c>
      <c r="N457" s="389">
        <f t="shared" si="49"/>
        <v>27909232.605962239</v>
      </c>
      <c r="O457" s="389">
        <f t="shared" si="49"/>
        <v>29025601.91020073</v>
      </c>
      <c r="P457" s="389">
        <f t="shared" si="49"/>
        <v>30186625.986608759</v>
      </c>
      <c r="Q457" s="389">
        <f t="shared" si="49"/>
        <v>31394091.026073109</v>
      </c>
      <c r="R457" s="389">
        <f t="shared" si="49"/>
        <v>32649854.667116035</v>
      </c>
      <c r="S457" s="389">
        <f t="shared" si="49"/>
        <v>33955848.853800677</v>
      </c>
      <c r="T457" s="692">
        <f t="shared" si="49"/>
        <v>35314082.807952702</v>
      </c>
      <c r="U457" s="372"/>
      <c r="V457" s="372"/>
      <c r="W457" s="372"/>
      <c r="X457" s="372"/>
      <c r="Y457" s="372"/>
    </row>
    <row r="458" spans="1:25" ht="80">
      <c r="A458" s="390">
        <v>449</v>
      </c>
      <c r="B458" s="391">
        <v>462</v>
      </c>
      <c r="C458" s="382" t="s">
        <v>321</v>
      </c>
      <c r="D458" s="395" t="s">
        <v>1116</v>
      </c>
      <c r="E458" s="405" t="s">
        <v>1117</v>
      </c>
      <c r="F458" s="429" t="s">
        <v>1682</v>
      </c>
      <c r="G458" s="396" t="s">
        <v>1681</v>
      </c>
      <c r="H458" s="387" t="s">
        <v>1679</v>
      </c>
      <c r="I458" s="397">
        <v>1999184</v>
      </c>
      <c r="J458" s="397">
        <v>23856929</v>
      </c>
      <c r="K458" s="389">
        <f t="shared" si="50"/>
        <v>24811206.16</v>
      </c>
      <c r="L458" s="389">
        <f t="shared" si="45"/>
        <v>25803654.406399999</v>
      </c>
      <c r="M458" s="389">
        <f t="shared" si="49"/>
        <v>26835800.582656</v>
      </c>
      <c r="N458" s="389">
        <f t="shared" si="49"/>
        <v>27909232.605962239</v>
      </c>
      <c r="O458" s="389">
        <f t="shared" si="49"/>
        <v>29025601.91020073</v>
      </c>
      <c r="P458" s="389">
        <f t="shared" si="49"/>
        <v>30186625.986608759</v>
      </c>
      <c r="Q458" s="389">
        <f t="shared" si="49"/>
        <v>31394091.026073109</v>
      </c>
      <c r="R458" s="389">
        <f t="shared" si="49"/>
        <v>32649854.667116035</v>
      </c>
      <c r="S458" s="389">
        <f t="shared" si="49"/>
        <v>33955848.853800677</v>
      </c>
      <c r="T458" s="692">
        <f t="shared" si="49"/>
        <v>35314082.807952702</v>
      </c>
      <c r="U458" s="372"/>
      <c r="V458" s="372"/>
      <c r="W458" s="372"/>
      <c r="X458" s="372"/>
      <c r="Y458" s="372"/>
    </row>
    <row r="459" spans="1:25" ht="80">
      <c r="A459" s="390">
        <v>450</v>
      </c>
      <c r="B459" s="391">
        <v>463</v>
      </c>
      <c r="C459" s="382" t="s">
        <v>321</v>
      </c>
      <c r="D459" s="395" t="s">
        <v>1116</v>
      </c>
      <c r="E459" s="405" t="s">
        <v>1117</v>
      </c>
      <c r="F459" s="429" t="s">
        <v>1683</v>
      </c>
      <c r="G459" s="396" t="s">
        <v>1681</v>
      </c>
      <c r="H459" s="387" t="s">
        <v>1679</v>
      </c>
      <c r="I459" s="397">
        <v>1999184</v>
      </c>
      <c r="J459" s="397">
        <v>23856929</v>
      </c>
      <c r="K459" s="389">
        <f t="shared" si="50"/>
        <v>24811206.16</v>
      </c>
      <c r="L459" s="389">
        <f t="shared" si="45"/>
        <v>25803654.406399999</v>
      </c>
      <c r="M459" s="389">
        <f t="shared" ref="M459:T474" si="51">(L459*$L$8)+L459</f>
        <v>26835800.582656</v>
      </c>
      <c r="N459" s="389">
        <f t="shared" si="51"/>
        <v>27909232.605962239</v>
      </c>
      <c r="O459" s="389">
        <f t="shared" si="51"/>
        <v>29025601.91020073</v>
      </c>
      <c r="P459" s="389">
        <f t="shared" si="51"/>
        <v>30186625.986608759</v>
      </c>
      <c r="Q459" s="389">
        <f t="shared" si="51"/>
        <v>31394091.026073109</v>
      </c>
      <c r="R459" s="389">
        <f t="shared" si="51"/>
        <v>32649854.667116035</v>
      </c>
      <c r="S459" s="389">
        <f t="shared" si="51"/>
        <v>33955848.853800677</v>
      </c>
      <c r="T459" s="692">
        <f t="shared" si="51"/>
        <v>35314082.807952702</v>
      </c>
      <c r="U459" s="372"/>
      <c r="V459" s="372"/>
      <c r="W459" s="372"/>
      <c r="X459" s="372"/>
      <c r="Y459" s="372"/>
    </row>
    <row r="460" spans="1:25" ht="80">
      <c r="A460" s="390">
        <v>451</v>
      </c>
      <c r="B460" s="391">
        <v>464</v>
      </c>
      <c r="C460" s="382" t="s">
        <v>321</v>
      </c>
      <c r="D460" s="395" t="s">
        <v>1116</v>
      </c>
      <c r="E460" s="405" t="s">
        <v>1117</v>
      </c>
      <c r="F460" s="429" t="s">
        <v>1684</v>
      </c>
      <c r="G460" s="396" t="s">
        <v>1681</v>
      </c>
      <c r="H460" s="387" t="s">
        <v>1679</v>
      </c>
      <c r="I460" s="397">
        <v>1999184</v>
      </c>
      <c r="J460" s="397">
        <v>23856929</v>
      </c>
      <c r="K460" s="389">
        <f t="shared" si="50"/>
        <v>24811206.16</v>
      </c>
      <c r="L460" s="389">
        <f t="shared" ref="L460:L523" si="52">(K460*$L$8)+K460</f>
        <v>25803654.406399999</v>
      </c>
      <c r="M460" s="389">
        <f t="shared" si="51"/>
        <v>26835800.582656</v>
      </c>
      <c r="N460" s="389">
        <f t="shared" si="51"/>
        <v>27909232.605962239</v>
      </c>
      <c r="O460" s="389">
        <f t="shared" si="51"/>
        <v>29025601.91020073</v>
      </c>
      <c r="P460" s="389">
        <f t="shared" si="51"/>
        <v>30186625.986608759</v>
      </c>
      <c r="Q460" s="389">
        <f t="shared" si="51"/>
        <v>31394091.026073109</v>
      </c>
      <c r="R460" s="389">
        <f t="shared" si="51"/>
        <v>32649854.667116035</v>
      </c>
      <c r="S460" s="389">
        <f t="shared" si="51"/>
        <v>33955848.853800677</v>
      </c>
      <c r="T460" s="692">
        <f t="shared" si="51"/>
        <v>35314082.807952702</v>
      </c>
      <c r="U460" s="372"/>
      <c r="V460" s="372"/>
      <c r="W460" s="372"/>
      <c r="X460" s="372"/>
      <c r="Y460" s="372"/>
    </row>
    <row r="461" spans="1:25" ht="80">
      <c r="A461" s="390">
        <v>452</v>
      </c>
      <c r="B461" s="391">
        <v>465</v>
      </c>
      <c r="C461" s="382" t="s">
        <v>321</v>
      </c>
      <c r="D461" s="395" t="s">
        <v>1116</v>
      </c>
      <c r="E461" s="405" t="s">
        <v>1117</v>
      </c>
      <c r="F461" s="429" t="s">
        <v>1685</v>
      </c>
      <c r="G461" s="396" t="s">
        <v>1681</v>
      </c>
      <c r="H461" s="387" t="s">
        <v>1679</v>
      </c>
      <c r="I461" s="397">
        <v>1895674</v>
      </c>
      <c r="J461" s="397">
        <v>22621709</v>
      </c>
      <c r="K461" s="389">
        <f t="shared" si="50"/>
        <v>23526577.359999999</v>
      </c>
      <c r="L461" s="389">
        <f t="shared" si="52"/>
        <v>24467640.454399999</v>
      </c>
      <c r="M461" s="389">
        <f t="shared" si="51"/>
        <v>25446346.072575998</v>
      </c>
      <c r="N461" s="389">
        <f t="shared" si="51"/>
        <v>26464199.915479038</v>
      </c>
      <c r="O461" s="389">
        <f t="shared" si="51"/>
        <v>27522767.912098199</v>
      </c>
      <c r="P461" s="389">
        <f t="shared" si="51"/>
        <v>28623678.628582127</v>
      </c>
      <c r="Q461" s="389">
        <f t="shared" si="51"/>
        <v>29768625.773725413</v>
      </c>
      <c r="R461" s="389">
        <f t="shared" si="51"/>
        <v>30959370.804674428</v>
      </c>
      <c r="S461" s="389">
        <f t="shared" si="51"/>
        <v>32197745.636861406</v>
      </c>
      <c r="T461" s="692">
        <f t="shared" si="51"/>
        <v>33485655.462335862</v>
      </c>
      <c r="U461" s="372"/>
      <c r="V461" s="372"/>
      <c r="W461" s="372"/>
      <c r="X461" s="372"/>
      <c r="Y461" s="372"/>
    </row>
    <row r="462" spans="1:25" ht="80">
      <c r="A462" s="390">
        <v>453</v>
      </c>
      <c r="B462" s="391">
        <v>466</v>
      </c>
      <c r="C462" s="382" t="s">
        <v>321</v>
      </c>
      <c r="D462" s="395" t="s">
        <v>1116</v>
      </c>
      <c r="E462" s="405" t="s">
        <v>1117</v>
      </c>
      <c r="F462" s="429" t="s">
        <v>1686</v>
      </c>
      <c r="G462" s="396" t="s">
        <v>1681</v>
      </c>
      <c r="H462" s="425" t="s">
        <v>1679</v>
      </c>
      <c r="I462" s="432">
        <v>2131111</v>
      </c>
      <c r="J462" s="397">
        <v>25431257</v>
      </c>
      <c r="K462" s="389">
        <f t="shared" si="50"/>
        <v>26448507.280000001</v>
      </c>
      <c r="L462" s="389">
        <f t="shared" si="52"/>
        <v>27506447.571200002</v>
      </c>
      <c r="M462" s="389">
        <f t="shared" si="51"/>
        <v>28606705.474048004</v>
      </c>
      <c r="N462" s="389">
        <f t="shared" si="51"/>
        <v>29750973.693009924</v>
      </c>
      <c r="O462" s="389">
        <f t="shared" si="51"/>
        <v>30941012.640730321</v>
      </c>
      <c r="P462" s="389">
        <f t="shared" si="51"/>
        <v>32178653.146359533</v>
      </c>
      <c r="Q462" s="389">
        <f t="shared" si="51"/>
        <v>33465799.272213914</v>
      </c>
      <c r="R462" s="389">
        <f t="shared" si="51"/>
        <v>34804431.243102469</v>
      </c>
      <c r="S462" s="389">
        <f t="shared" si="51"/>
        <v>36196608.492826566</v>
      </c>
      <c r="T462" s="692">
        <f t="shared" si="51"/>
        <v>37644472.832539625</v>
      </c>
      <c r="U462" s="372"/>
      <c r="V462" s="372"/>
      <c r="W462" s="372"/>
      <c r="X462" s="372"/>
      <c r="Y462" s="372"/>
    </row>
    <row r="463" spans="1:25" ht="80">
      <c r="A463" s="390">
        <v>454</v>
      </c>
      <c r="B463" s="391">
        <v>467</v>
      </c>
      <c r="C463" s="382" t="s">
        <v>321</v>
      </c>
      <c r="D463" s="395" t="s">
        <v>1116</v>
      </c>
      <c r="E463" s="405" t="s">
        <v>1117</v>
      </c>
      <c r="F463" s="429" t="s">
        <v>1687</v>
      </c>
      <c r="G463" s="406" t="s">
        <v>1688</v>
      </c>
      <c r="H463" s="387" t="s">
        <v>1689</v>
      </c>
      <c r="I463" s="397">
        <v>3500000</v>
      </c>
      <c r="J463" s="397">
        <v>41766666</v>
      </c>
      <c r="K463" s="389">
        <f t="shared" si="50"/>
        <v>43437332.640000001</v>
      </c>
      <c r="L463" s="389">
        <f t="shared" si="52"/>
        <v>45174825.945600003</v>
      </c>
      <c r="M463" s="389">
        <f t="shared" si="51"/>
        <v>46981818.983424</v>
      </c>
      <c r="N463" s="389">
        <f t="shared" si="51"/>
        <v>48861091.742760964</v>
      </c>
      <c r="O463" s="389">
        <f t="shared" si="51"/>
        <v>50815535.412471399</v>
      </c>
      <c r="P463" s="389">
        <f t="shared" si="51"/>
        <v>52848156.828970253</v>
      </c>
      <c r="Q463" s="389">
        <f t="shared" si="51"/>
        <v>54962083.102129065</v>
      </c>
      <c r="R463" s="389">
        <f t="shared" si="51"/>
        <v>57160566.426214226</v>
      </c>
      <c r="S463" s="389">
        <f t="shared" si="51"/>
        <v>59446989.083262794</v>
      </c>
      <c r="T463" s="692">
        <f t="shared" si="51"/>
        <v>61824868.646593302</v>
      </c>
      <c r="U463" s="372"/>
      <c r="V463" s="372"/>
      <c r="W463" s="372"/>
      <c r="X463" s="372"/>
      <c r="Y463" s="372"/>
    </row>
    <row r="464" spans="1:25" ht="80">
      <c r="A464" s="390">
        <v>455</v>
      </c>
      <c r="B464" s="391">
        <v>469</v>
      </c>
      <c r="C464" s="382" t="s">
        <v>321</v>
      </c>
      <c r="D464" s="395" t="s">
        <v>1116</v>
      </c>
      <c r="E464" s="405" t="s">
        <v>1117</v>
      </c>
      <c r="F464" s="429" t="s">
        <v>1690</v>
      </c>
      <c r="G464" s="396" t="s">
        <v>1691</v>
      </c>
      <c r="H464" s="387" t="s">
        <v>1689</v>
      </c>
      <c r="I464" s="397">
        <v>1970000</v>
      </c>
      <c r="J464" s="397">
        <v>23508666</v>
      </c>
      <c r="K464" s="389">
        <f t="shared" si="50"/>
        <v>24449012.640000001</v>
      </c>
      <c r="L464" s="389">
        <f t="shared" si="52"/>
        <v>25426973.145600002</v>
      </c>
      <c r="M464" s="389">
        <f t="shared" si="51"/>
        <v>26444052.071424004</v>
      </c>
      <c r="N464" s="389">
        <f t="shared" si="51"/>
        <v>27501814.154280964</v>
      </c>
      <c r="O464" s="389">
        <f t="shared" si="51"/>
        <v>28601886.720452204</v>
      </c>
      <c r="P464" s="389">
        <f t="shared" si="51"/>
        <v>29745962.189270291</v>
      </c>
      <c r="Q464" s="389">
        <f t="shared" si="51"/>
        <v>30935800.676841103</v>
      </c>
      <c r="R464" s="389">
        <f t="shared" si="51"/>
        <v>32173232.703914747</v>
      </c>
      <c r="S464" s="389">
        <f t="shared" si="51"/>
        <v>33460162.012071338</v>
      </c>
      <c r="T464" s="692">
        <f t="shared" si="51"/>
        <v>34798568.492554188</v>
      </c>
      <c r="U464" s="372"/>
      <c r="V464" s="372"/>
      <c r="W464" s="372"/>
      <c r="X464" s="372"/>
      <c r="Y464" s="372"/>
    </row>
    <row r="465" spans="1:25" ht="112">
      <c r="A465" s="390">
        <v>456</v>
      </c>
      <c r="B465" s="391">
        <v>470</v>
      </c>
      <c r="C465" s="382" t="s">
        <v>321</v>
      </c>
      <c r="D465" s="395" t="s">
        <v>1116</v>
      </c>
      <c r="E465" s="405" t="s">
        <v>1117</v>
      </c>
      <c r="F465" s="429" t="s">
        <v>1692</v>
      </c>
      <c r="G465" s="396" t="s">
        <v>1693</v>
      </c>
      <c r="H465" s="387" t="s">
        <v>1694</v>
      </c>
      <c r="I465" s="397">
        <v>14740000</v>
      </c>
      <c r="J465" s="397">
        <v>28497333</v>
      </c>
      <c r="K465" s="389">
        <f t="shared" si="50"/>
        <v>29637226.32</v>
      </c>
      <c r="L465" s="389">
        <f t="shared" si="52"/>
        <v>30822715.3728</v>
      </c>
      <c r="M465" s="389">
        <f t="shared" si="51"/>
        <v>32055623.987712</v>
      </c>
      <c r="N465" s="389">
        <f t="shared" si="51"/>
        <v>33337848.947220478</v>
      </c>
      <c r="O465" s="389">
        <f t="shared" si="51"/>
        <v>34671362.905109294</v>
      </c>
      <c r="P465" s="389">
        <f t="shared" si="51"/>
        <v>36058217.421313666</v>
      </c>
      <c r="Q465" s="389">
        <f t="shared" si="51"/>
        <v>37500546.118166216</v>
      </c>
      <c r="R465" s="389">
        <f t="shared" si="51"/>
        <v>39000567.962892868</v>
      </c>
      <c r="S465" s="389">
        <f t="shared" si="51"/>
        <v>40560590.681408584</v>
      </c>
      <c r="T465" s="692">
        <f t="shared" si="51"/>
        <v>42183014.308664925</v>
      </c>
      <c r="U465" s="372"/>
      <c r="V465" s="372"/>
      <c r="W465" s="372"/>
      <c r="X465" s="372"/>
      <c r="Y465" s="372"/>
    </row>
    <row r="466" spans="1:25" ht="96">
      <c r="A466" s="390">
        <v>457</v>
      </c>
      <c r="B466" s="391">
        <v>471</v>
      </c>
      <c r="C466" s="382" t="s">
        <v>321</v>
      </c>
      <c r="D466" s="395" t="s">
        <v>1116</v>
      </c>
      <c r="E466" s="405" t="s">
        <v>1117</v>
      </c>
      <c r="F466" s="429" t="s">
        <v>1695</v>
      </c>
      <c r="G466" s="396" t="s">
        <v>1696</v>
      </c>
      <c r="H466" s="387" t="s">
        <v>1697</v>
      </c>
      <c r="I466" s="397">
        <v>2184000</v>
      </c>
      <c r="J466" s="397">
        <v>26062400</v>
      </c>
      <c r="K466" s="389">
        <f t="shared" si="50"/>
        <v>27104896</v>
      </c>
      <c r="L466" s="389">
        <f t="shared" si="52"/>
        <v>28189091.84</v>
      </c>
      <c r="M466" s="389">
        <f t="shared" si="51"/>
        <v>29316655.513599999</v>
      </c>
      <c r="N466" s="389">
        <f t="shared" si="51"/>
        <v>30489321.734143998</v>
      </c>
      <c r="O466" s="389">
        <f t="shared" si="51"/>
        <v>31708894.603509758</v>
      </c>
      <c r="P466" s="389">
        <f t="shared" si="51"/>
        <v>32977250.387650147</v>
      </c>
      <c r="Q466" s="389">
        <f t="shared" si="51"/>
        <v>34296340.403156154</v>
      </c>
      <c r="R466" s="389">
        <f t="shared" si="51"/>
        <v>35668194.019282401</v>
      </c>
      <c r="S466" s="389">
        <f t="shared" si="51"/>
        <v>37094921.780053698</v>
      </c>
      <c r="T466" s="692">
        <f t="shared" si="51"/>
        <v>38578718.651255846</v>
      </c>
      <c r="U466" s="372"/>
      <c r="V466" s="372"/>
      <c r="W466" s="372"/>
      <c r="X466" s="372"/>
      <c r="Y466" s="372"/>
    </row>
    <row r="467" spans="1:25" ht="80">
      <c r="A467" s="390">
        <v>458</v>
      </c>
      <c r="B467" s="391">
        <v>472</v>
      </c>
      <c r="C467" s="382" t="s">
        <v>321</v>
      </c>
      <c r="D467" s="395" t="s">
        <v>1116</v>
      </c>
      <c r="E467" s="405" t="s">
        <v>1117</v>
      </c>
      <c r="F467" s="429" t="s">
        <v>1698</v>
      </c>
      <c r="G467" s="396" t="s">
        <v>1699</v>
      </c>
      <c r="H467" s="387" t="s">
        <v>1700</v>
      </c>
      <c r="I467" s="397">
        <v>1300000</v>
      </c>
      <c r="J467" s="397">
        <v>15513333</v>
      </c>
      <c r="K467" s="389">
        <f t="shared" si="50"/>
        <v>16133866.32</v>
      </c>
      <c r="L467" s="389">
        <f t="shared" si="52"/>
        <v>16779220.972800002</v>
      </c>
      <c r="M467" s="389">
        <f t="shared" si="51"/>
        <v>17450389.811712001</v>
      </c>
      <c r="N467" s="389">
        <f t="shared" si="51"/>
        <v>18148405.404180482</v>
      </c>
      <c r="O467" s="389">
        <f t="shared" si="51"/>
        <v>18874341.620347701</v>
      </c>
      <c r="P467" s="389">
        <f t="shared" si="51"/>
        <v>19629315.285161611</v>
      </c>
      <c r="Q467" s="389">
        <f t="shared" si="51"/>
        <v>20414487.896568075</v>
      </c>
      <c r="R467" s="389">
        <f t="shared" si="51"/>
        <v>21231067.412430797</v>
      </c>
      <c r="S467" s="389">
        <f t="shared" si="51"/>
        <v>22080310.108928028</v>
      </c>
      <c r="T467" s="692">
        <f t="shared" si="51"/>
        <v>22963522.513285149</v>
      </c>
      <c r="U467" s="372"/>
      <c r="V467" s="372"/>
      <c r="W467" s="372"/>
      <c r="X467" s="372"/>
      <c r="Y467" s="372"/>
    </row>
    <row r="468" spans="1:25" ht="112">
      <c r="A468" s="390">
        <v>459</v>
      </c>
      <c r="B468" s="391">
        <v>473</v>
      </c>
      <c r="C468" s="382" t="s">
        <v>321</v>
      </c>
      <c r="D468" s="395" t="s">
        <v>1116</v>
      </c>
      <c r="E468" s="405" t="s">
        <v>1117</v>
      </c>
      <c r="F468" s="429" t="s">
        <v>1701</v>
      </c>
      <c r="G468" s="396" t="s">
        <v>1702</v>
      </c>
      <c r="H468" s="387" t="s">
        <v>1703</v>
      </c>
      <c r="I468" s="397">
        <v>1600000</v>
      </c>
      <c r="J468" s="397">
        <v>19093333</v>
      </c>
      <c r="K468" s="389">
        <f t="shared" si="50"/>
        <v>19857066.32</v>
      </c>
      <c r="L468" s="389">
        <f t="shared" si="52"/>
        <v>20651348.972800002</v>
      </c>
      <c r="M468" s="389">
        <f t="shared" si="51"/>
        <v>21477402.931712002</v>
      </c>
      <c r="N468" s="389">
        <f t="shared" si="51"/>
        <v>22336499.048980482</v>
      </c>
      <c r="O468" s="389">
        <f t="shared" si="51"/>
        <v>23229959.010939702</v>
      </c>
      <c r="P468" s="389">
        <f t="shared" si="51"/>
        <v>24159157.371377289</v>
      </c>
      <c r="Q468" s="389">
        <f t="shared" si="51"/>
        <v>25125523.666232381</v>
      </c>
      <c r="R468" s="389">
        <f t="shared" si="51"/>
        <v>26130544.612881675</v>
      </c>
      <c r="S468" s="389">
        <f t="shared" si="51"/>
        <v>27175766.397396941</v>
      </c>
      <c r="T468" s="692">
        <f t="shared" si="51"/>
        <v>28262797.053292818</v>
      </c>
      <c r="U468" s="372"/>
      <c r="V468" s="372"/>
      <c r="W468" s="372"/>
      <c r="X468" s="372"/>
      <c r="Y468" s="372"/>
    </row>
    <row r="469" spans="1:25" ht="80">
      <c r="A469" s="390">
        <v>460</v>
      </c>
      <c r="B469" s="391">
        <v>474</v>
      </c>
      <c r="C469" s="382" t="s">
        <v>321</v>
      </c>
      <c r="D469" s="395" t="s">
        <v>1116</v>
      </c>
      <c r="E469" s="405" t="s">
        <v>1117</v>
      </c>
      <c r="F469" s="429" t="s">
        <v>1704</v>
      </c>
      <c r="G469" s="433" t="s">
        <v>1705</v>
      </c>
      <c r="H469" s="387" t="s">
        <v>1706</v>
      </c>
      <c r="I469" s="397">
        <v>1450000</v>
      </c>
      <c r="J469" s="397">
        <v>17303333</v>
      </c>
      <c r="K469" s="389">
        <f t="shared" si="50"/>
        <v>17995466.32</v>
      </c>
      <c r="L469" s="389">
        <f t="shared" si="52"/>
        <v>18715284.972800002</v>
      </c>
      <c r="M469" s="389">
        <f t="shared" si="51"/>
        <v>19463896.371712003</v>
      </c>
      <c r="N469" s="389">
        <f t="shared" si="51"/>
        <v>20242452.226580482</v>
      </c>
      <c r="O469" s="389">
        <f t="shared" si="51"/>
        <v>21052150.315643702</v>
      </c>
      <c r="P469" s="389">
        <f t="shared" si="51"/>
        <v>21894236.328269448</v>
      </c>
      <c r="Q469" s="389">
        <f t="shared" si="51"/>
        <v>22770005.781400226</v>
      </c>
      <c r="R469" s="389">
        <f t="shared" si="51"/>
        <v>23680806.012656234</v>
      </c>
      <c r="S469" s="389">
        <f t="shared" si="51"/>
        <v>24628038.253162485</v>
      </c>
      <c r="T469" s="692">
        <f t="shared" si="51"/>
        <v>25613159.783288985</v>
      </c>
      <c r="U469" s="372"/>
      <c r="V469" s="372"/>
      <c r="W469" s="372"/>
      <c r="X469" s="372"/>
      <c r="Y469" s="372"/>
    </row>
    <row r="470" spans="1:25" ht="80">
      <c r="A470" s="390">
        <v>461</v>
      </c>
      <c r="B470" s="391">
        <v>475</v>
      </c>
      <c r="C470" s="382" t="s">
        <v>321</v>
      </c>
      <c r="D470" s="395" t="s">
        <v>1116</v>
      </c>
      <c r="E470" s="405" t="s">
        <v>1117</v>
      </c>
      <c r="F470" s="429" t="s">
        <v>1707</v>
      </c>
      <c r="G470" s="406" t="s">
        <v>1708</v>
      </c>
      <c r="H470" s="387" t="s">
        <v>1709</v>
      </c>
      <c r="I470" s="397">
        <v>1550000</v>
      </c>
      <c r="J470" s="397">
        <v>18496666</v>
      </c>
      <c r="K470" s="389">
        <f t="shared" si="50"/>
        <v>19236532.640000001</v>
      </c>
      <c r="L470" s="389">
        <f t="shared" si="52"/>
        <v>20005993.945599999</v>
      </c>
      <c r="M470" s="389">
        <f t="shared" si="51"/>
        <v>20806233.703423999</v>
      </c>
      <c r="N470" s="389">
        <f t="shared" si="51"/>
        <v>21638483.051560961</v>
      </c>
      <c r="O470" s="389">
        <f t="shared" si="51"/>
        <v>22504022.373623401</v>
      </c>
      <c r="P470" s="389">
        <f t="shared" si="51"/>
        <v>23404183.268568337</v>
      </c>
      <c r="Q470" s="389">
        <f t="shared" si="51"/>
        <v>24340350.599311069</v>
      </c>
      <c r="R470" s="389">
        <f t="shared" si="51"/>
        <v>25313964.623283513</v>
      </c>
      <c r="S470" s="389">
        <f t="shared" si="51"/>
        <v>26326523.208214853</v>
      </c>
      <c r="T470" s="692">
        <f t="shared" si="51"/>
        <v>27379584.136543445</v>
      </c>
      <c r="U470" s="372"/>
      <c r="V470" s="372"/>
      <c r="W470" s="372"/>
      <c r="X470" s="372"/>
      <c r="Y470" s="372"/>
    </row>
    <row r="471" spans="1:25" ht="96">
      <c r="A471" s="390">
        <v>462</v>
      </c>
      <c r="B471" s="391">
        <v>476</v>
      </c>
      <c r="C471" s="382" t="s">
        <v>321</v>
      </c>
      <c r="D471" s="395" t="s">
        <v>1116</v>
      </c>
      <c r="E471" s="405" t="s">
        <v>1117</v>
      </c>
      <c r="F471" s="429" t="s">
        <v>1710</v>
      </c>
      <c r="G471" s="396" t="s">
        <v>1711</v>
      </c>
      <c r="H471" s="387" t="s">
        <v>1712</v>
      </c>
      <c r="I471" s="397">
        <v>3500000</v>
      </c>
      <c r="J471" s="397">
        <v>41766666</v>
      </c>
      <c r="K471" s="389">
        <f t="shared" si="50"/>
        <v>43437332.640000001</v>
      </c>
      <c r="L471" s="389">
        <f t="shared" si="52"/>
        <v>45174825.945600003</v>
      </c>
      <c r="M471" s="389">
        <f t="shared" si="51"/>
        <v>46981818.983424</v>
      </c>
      <c r="N471" s="389">
        <f t="shared" si="51"/>
        <v>48861091.742760964</v>
      </c>
      <c r="O471" s="389">
        <f t="shared" si="51"/>
        <v>50815535.412471399</v>
      </c>
      <c r="P471" s="389">
        <f t="shared" si="51"/>
        <v>52848156.828970253</v>
      </c>
      <c r="Q471" s="389">
        <f t="shared" si="51"/>
        <v>54962083.102129065</v>
      </c>
      <c r="R471" s="389">
        <f t="shared" si="51"/>
        <v>57160566.426214226</v>
      </c>
      <c r="S471" s="389">
        <f t="shared" si="51"/>
        <v>59446989.083262794</v>
      </c>
      <c r="T471" s="692">
        <f t="shared" si="51"/>
        <v>61824868.646593302</v>
      </c>
      <c r="U471" s="372"/>
      <c r="V471" s="372"/>
      <c r="W471" s="372"/>
      <c r="X471" s="372"/>
      <c r="Y471" s="372"/>
    </row>
    <row r="472" spans="1:25" ht="144">
      <c r="A472" s="390">
        <v>463</v>
      </c>
      <c r="B472" s="391">
        <v>477</v>
      </c>
      <c r="C472" s="382" t="s">
        <v>321</v>
      </c>
      <c r="D472" s="395" t="s">
        <v>1116</v>
      </c>
      <c r="E472" s="405" t="s">
        <v>1117</v>
      </c>
      <c r="F472" s="429" t="s">
        <v>1713</v>
      </c>
      <c r="G472" s="396" t="s">
        <v>1714</v>
      </c>
      <c r="H472" s="387" t="s">
        <v>1715</v>
      </c>
      <c r="I472" s="397">
        <v>3500000</v>
      </c>
      <c r="J472" s="397">
        <v>41766666</v>
      </c>
      <c r="K472" s="389">
        <f t="shared" si="50"/>
        <v>43437332.640000001</v>
      </c>
      <c r="L472" s="389">
        <f t="shared" si="52"/>
        <v>45174825.945600003</v>
      </c>
      <c r="M472" s="389">
        <f t="shared" si="51"/>
        <v>46981818.983424</v>
      </c>
      <c r="N472" s="389">
        <f t="shared" si="51"/>
        <v>48861091.742760964</v>
      </c>
      <c r="O472" s="389">
        <f t="shared" si="51"/>
        <v>50815535.412471399</v>
      </c>
      <c r="P472" s="389">
        <f t="shared" si="51"/>
        <v>52848156.828970253</v>
      </c>
      <c r="Q472" s="389">
        <f t="shared" si="51"/>
        <v>54962083.102129065</v>
      </c>
      <c r="R472" s="389">
        <f t="shared" si="51"/>
        <v>57160566.426214226</v>
      </c>
      <c r="S472" s="389">
        <f t="shared" si="51"/>
        <v>59446989.083262794</v>
      </c>
      <c r="T472" s="692">
        <f t="shared" si="51"/>
        <v>61824868.646593302</v>
      </c>
      <c r="U472" s="372"/>
      <c r="V472" s="372"/>
      <c r="W472" s="372"/>
      <c r="X472" s="372"/>
      <c r="Y472" s="372"/>
    </row>
    <row r="473" spans="1:25" ht="80">
      <c r="A473" s="390">
        <v>464</v>
      </c>
      <c r="B473" s="391">
        <v>478</v>
      </c>
      <c r="C473" s="382" t="s">
        <v>321</v>
      </c>
      <c r="D473" s="395" t="s">
        <v>1116</v>
      </c>
      <c r="E473" s="405" t="s">
        <v>1117</v>
      </c>
      <c r="F473" s="429" t="s">
        <v>1716</v>
      </c>
      <c r="G473" s="396" t="s">
        <v>1717</v>
      </c>
      <c r="H473" s="387" t="s">
        <v>1718</v>
      </c>
      <c r="I473" s="397">
        <v>1450000</v>
      </c>
      <c r="J473" s="397">
        <v>17303333</v>
      </c>
      <c r="K473" s="389">
        <f t="shared" si="50"/>
        <v>17995466.32</v>
      </c>
      <c r="L473" s="389">
        <f t="shared" si="52"/>
        <v>18715284.972800002</v>
      </c>
      <c r="M473" s="389">
        <f t="shared" si="51"/>
        <v>19463896.371712003</v>
      </c>
      <c r="N473" s="389">
        <f t="shared" si="51"/>
        <v>20242452.226580482</v>
      </c>
      <c r="O473" s="389">
        <f t="shared" si="51"/>
        <v>21052150.315643702</v>
      </c>
      <c r="P473" s="389">
        <f t="shared" si="51"/>
        <v>21894236.328269448</v>
      </c>
      <c r="Q473" s="389">
        <f t="shared" si="51"/>
        <v>22770005.781400226</v>
      </c>
      <c r="R473" s="389">
        <f t="shared" si="51"/>
        <v>23680806.012656234</v>
      </c>
      <c r="S473" s="389">
        <f t="shared" si="51"/>
        <v>24628038.253162485</v>
      </c>
      <c r="T473" s="692">
        <f t="shared" si="51"/>
        <v>25613159.783288985</v>
      </c>
      <c r="U473" s="372"/>
      <c r="V473" s="372"/>
      <c r="W473" s="372"/>
      <c r="X473" s="372"/>
      <c r="Y473" s="372"/>
    </row>
    <row r="474" spans="1:25" ht="96">
      <c r="A474" s="390">
        <v>465</v>
      </c>
      <c r="B474" s="391">
        <v>479</v>
      </c>
      <c r="C474" s="382" t="s">
        <v>321</v>
      </c>
      <c r="D474" s="395" t="s">
        <v>1116</v>
      </c>
      <c r="E474" s="405" t="s">
        <v>1117</v>
      </c>
      <c r="F474" s="429" t="s">
        <v>1719</v>
      </c>
      <c r="G474" s="396" t="s">
        <v>1720</v>
      </c>
      <c r="H474" s="387" t="s">
        <v>1721</v>
      </c>
      <c r="I474" s="397">
        <v>1450000</v>
      </c>
      <c r="J474" s="397">
        <v>17303333</v>
      </c>
      <c r="K474" s="389">
        <f t="shared" si="50"/>
        <v>17995466.32</v>
      </c>
      <c r="L474" s="389">
        <f t="shared" si="52"/>
        <v>18715284.972800002</v>
      </c>
      <c r="M474" s="389">
        <f t="shared" si="51"/>
        <v>19463896.371712003</v>
      </c>
      <c r="N474" s="389">
        <f t="shared" si="51"/>
        <v>20242452.226580482</v>
      </c>
      <c r="O474" s="389">
        <f t="shared" si="51"/>
        <v>21052150.315643702</v>
      </c>
      <c r="P474" s="389">
        <f t="shared" si="51"/>
        <v>21894236.328269448</v>
      </c>
      <c r="Q474" s="389">
        <f t="shared" si="51"/>
        <v>22770005.781400226</v>
      </c>
      <c r="R474" s="389">
        <f t="shared" si="51"/>
        <v>23680806.012656234</v>
      </c>
      <c r="S474" s="389">
        <f t="shared" si="51"/>
        <v>24628038.253162485</v>
      </c>
      <c r="T474" s="692">
        <f t="shared" si="51"/>
        <v>25613159.783288985</v>
      </c>
      <c r="U474" s="372"/>
      <c r="V474" s="372"/>
      <c r="W474" s="372"/>
      <c r="X474" s="372"/>
      <c r="Y474" s="372"/>
    </row>
    <row r="475" spans="1:25" ht="64">
      <c r="A475" s="390">
        <v>466</v>
      </c>
      <c r="B475" s="391">
        <v>480</v>
      </c>
      <c r="C475" s="420" t="s">
        <v>321</v>
      </c>
      <c r="D475" s="395" t="s">
        <v>1116</v>
      </c>
      <c r="E475" s="405" t="s">
        <v>1117</v>
      </c>
      <c r="F475" s="429" t="s">
        <v>1722</v>
      </c>
      <c r="G475" s="434" t="s">
        <v>1723</v>
      </c>
      <c r="H475" s="387" t="s">
        <v>1724</v>
      </c>
      <c r="I475" s="397">
        <v>1450000</v>
      </c>
      <c r="J475" s="397">
        <v>2803333</v>
      </c>
      <c r="K475" s="389">
        <f t="shared" si="50"/>
        <v>2915466.32</v>
      </c>
      <c r="L475" s="389">
        <f t="shared" si="52"/>
        <v>3032084.9727999996</v>
      </c>
      <c r="M475" s="389">
        <f t="shared" ref="M475:T490" si="53">(L475*$L$8)+L475</f>
        <v>3153368.3717119996</v>
      </c>
      <c r="N475" s="389">
        <f t="shared" si="53"/>
        <v>3279503.1065804795</v>
      </c>
      <c r="O475" s="389">
        <f t="shared" si="53"/>
        <v>3410683.2308436986</v>
      </c>
      <c r="P475" s="389">
        <f t="shared" si="53"/>
        <v>3547110.5600774465</v>
      </c>
      <c r="Q475" s="389">
        <f t="shared" si="53"/>
        <v>3688994.9824805446</v>
      </c>
      <c r="R475" s="389">
        <f t="shared" si="53"/>
        <v>3836554.7817797665</v>
      </c>
      <c r="S475" s="389">
        <f t="shared" si="53"/>
        <v>3990016.9730509571</v>
      </c>
      <c r="T475" s="692">
        <f t="shared" si="53"/>
        <v>4149617.6519729951</v>
      </c>
      <c r="U475" s="372"/>
      <c r="V475" s="372"/>
      <c r="W475" s="372"/>
      <c r="X475" s="372"/>
      <c r="Y475" s="372"/>
    </row>
    <row r="476" spans="1:25" ht="64">
      <c r="A476" s="390">
        <v>467</v>
      </c>
      <c r="B476" s="435">
        <v>484</v>
      </c>
      <c r="C476" s="382" t="s">
        <v>321</v>
      </c>
      <c r="D476" s="383" t="s">
        <v>922</v>
      </c>
      <c r="E476" s="405" t="s">
        <v>923</v>
      </c>
      <c r="F476" s="429" t="s">
        <v>1725</v>
      </c>
      <c r="G476" s="406" t="s">
        <v>1328</v>
      </c>
      <c r="H476" s="387" t="s">
        <v>1329</v>
      </c>
      <c r="I476" s="397">
        <v>4882500</v>
      </c>
      <c r="J476" s="397">
        <v>12857250</v>
      </c>
      <c r="K476" s="389">
        <f t="shared" si="50"/>
        <v>13371540</v>
      </c>
      <c r="L476" s="389">
        <f t="shared" si="52"/>
        <v>13906401.6</v>
      </c>
      <c r="M476" s="389">
        <f t="shared" si="53"/>
        <v>14462657.663999999</v>
      </c>
      <c r="N476" s="389">
        <f t="shared" si="53"/>
        <v>15041163.970559999</v>
      </c>
      <c r="O476" s="389">
        <f t="shared" si="53"/>
        <v>15642810.5293824</v>
      </c>
      <c r="P476" s="389">
        <f t="shared" si="53"/>
        <v>16268522.950557696</v>
      </c>
      <c r="Q476" s="389">
        <f t="shared" si="53"/>
        <v>16919263.868580002</v>
      </c>
      <c r="R476" s="389">
        <f t="shared" si="53"/>
        <v>17596034.423323203</v>
      </c>
      <c r="S476" s="389">
        <f t="shared" si="53"/>
        <v>18299875.800256129</v>
      </c>
      <c r="T476" s="692">
        <f t="shared" si="53"/>
        <v>19031870.832266375</v>
      </c>
      <c r="U476" s="372"/>
      <c r="V476" s="372"/>
      <c r="W476" s="372"/>
      <c r="X476" s="372"/>
      <c r="Y476" s="372"/>
    </row>
    <row r="477" spans="1:25" ht="80">
      <c r="A477" s="390">
        <v>468</v>
      </c>
      <c r="B477" s="435">
        <v>485</v>
      </c>
      <c r="C477" s="382" t="s">
        <v>321</v>
      </c>
      <c r="D477" s="383" t="s">
        <v>922</v>
      </c>
      <c r="E477" s="405" t="s">
        <v>923</v>
      </c>
      <c r="F477" s="429" t="s">
        <v>1726</v>
      </c>
      <c r="G477" s="396" t="s">
        <v>1727</v>
      </c>
      <c r="H477" s="387" t="s">
        <v>1610</v>
      </c>
      <c r="I477" s="397" t="s">
        <v>1333</v>
      </c>
      <c r="J477" s="397">
        <v>150336666</v>
      </c>
      <c r="K477" s="389">
        <f t="shared" si="50"/>
        <v>156350132.63999999</v>
      </c>
      <c r="L477" s="389">
        <f t="shared" si="52"/>
        <v>162604137.94559997</v>
      </c>
      <c r="M477" s="389">
        <f t="shared" si="53"/>
        <v>169108303.46342397</v>
      </c>
      <c r="N477" s="389">
        <f t="shared" si="53"/>
        <v>175872635.60196093</v>
      </c>
      <c r="O477" s="389">
        <f t="shared" si="53"/>
        <v>182907541.02603936</v>
      </c>
      <c r="P477" s="389">
        <f t="shared" si="53"/>
        <v>190223842.66708094</v>
      </c>
      <c r="Q477" s="389">
        <f t="shared" si="53"/>
        <v>197832796.37376419</v>
      </c>
      <c r="R477" s="389">
        <f t="shared" si="53"/>
        <v>205746108.22871476</v>
      </c>
      <c r="S477" s="389">
        <f t="shared" si="53"/>
        <v>213975952.55786335</v>
      </c>
      <c r="T477" s="692">
        <f t="shared" si="53"/>
        <v>222534990.66017789</v>
      </c>
      <c r="U477" s="372"/>
      <c r="V477" s="372"/>
      <c r="W477" s="372"/>
      <c r="X477" s="372"/>
      <c r="Y477" s="372"/>
    </row>
    <row r="478" spans="1:25" ht="64">
      <c r="A478" s="390">
        <v>469</v>
      </c>
      <c r="B478" s="435">
        <v>486</v>
      </c>
      <c r="C478" s="382" t="s">
        <v>321</v>
      </c>
      <c r="D478" s="383" t="s">
        <v>922</v>
      </c>
      <c r="E478" s="405" t="s">
        <v>923</v>
      </c>
      <c r="F478" s="429" t="s">
        <v>1728</v>
      </c>
      <c r="G478" s="406" t="s">
        <v>1379</v>
      </c>
      <c r="H478" s="387" t="s">
        <v>1380</v>
      </c>
      <c r="I478" s="397">
        <v>2446500</v>
      </c>
      <c r="J478" s="397">
        <v>28297850</v>
      </c>
      <c r="K478" s="389">
        <f t="shared" si="50"/>
        <v>29429764</v>
      </c>
      <c r="L478" s="389">
        <f t="shared" si="52"/>
        <v>30606954.559999999</v>
      </c>
      <c r="M478" s="389">
        <f t="shared" si="53"/>
        <v>31831232.742399998</v>
      </c>
      <c r="N478" s="389">
        <f t="shared" si="53"/>
        <v>33104482.052095998</v>
      </c>
      <c r="O478" s="389">
        <f t="shared" si="53"/>
        <v>34428661.334179841</v>
      </c>
      <c r="P478" s="389">
        <f t="shared" si="53"/>
        <v>35805807.787547037</v>
      </c>
      <c r="Q478" s="389">
        <f t="shared" si="53"/>
        <v>37238040.09904892</v>
      </c>
      <c r="R478" s="389">
        <f t="shared" si="53"/>
        <v>38727561.703010879</v>
      </c>
      <c r="S478" s="389">
        <f t="shared" si="53"/>
        <v>40276664.171131313</v>
      </c>
      <c r="T478" s="692">
        <f t="shared" si="53"/>
        <v>41887730.737976566</v>
      </c>
      <c r="U478" s="372"/>
      <c r="V478" s="372"/>
      <c r="W478" s="372"/>
      <c r="X478" s="372"/>
      <c r="Y478" s="372"/>
    </row>
    <row r="479" spans="1:25" ht="64">
      <c r="A479" s="390">
        <v>470</v>
      </c>
      <c r="B479" s="436">
        <v>487</v>
      </c>
      <c r="C479" s="382" t="s">
        <v>321</v>
      </c>
      <c r="D479" s="383" t="s">
        <v>922</v>
      </c>
      <c r="E479" s="405" t="s">
        <v>923</v>
      </c>
      <c r="F479" s="437" t="s">
        <v>1729</v>
      </c>
      <c r="G479" s="438" t="s">
        <v>1328</v>
      </c>
      <c r="H479" s="439" t="s">
        <v>1329</v>
      </c>
      <c r="I479" s="440">
        <v>4882500</v>
      </c>
      <c r="J479" s="441">
        <v>55823250</v>
      </c>
      <c r="K479" s="389">
        <f t="shared" si="50"/>
        <v>58056180</v>
      </c>
      <c r="L479" s="389">
        <f t="shared" si="52"/>
        <v>60378427.200000003</v>
      </c>
      <c r="M479" s="389">
        <f t="shared" si="53"/>
        <v>62793564.288000003</v>
      </c>
      <c r="N479" s="389">
        <f t="shared" si="53"/>
        <v>65305306.859520003</v>
      </c>
      <c r="O479" s="389">
        <f t="shared" si="53"/>
        <v>67917519.133900806</v>
      </c>
      <c r="P479" s="389">
        <f t="shared" si="53"/>
        <v>70634219.89925684</v>
      </c>
      <c r="Q479" s="389">
        <f t="shared" si="53"/>
        <v>73459588.695227116</v>
      </c>
      <c r="R479" s="389">
        <f t="shared" si="53"/>
        <v>76397972.243036196</v>
      </c>
      <c r="S479" s="389">
        <f t="shared" si="53"/>
        <v>79453891.132757649</v>
      </c>
      <c r="T479" s="692">
        <f t="shared" si="53"/>
        <v>82632046.778067961</v>
      </c>
      <c r="U479" s="372"/>
      <c r="V479" s="372"/>
      <c r="W479" s="372"/>
      <c r="X479" s="372"/>
      <c r="Y479" s="372"/>
    </row>
    <row r="480" spans="1:25" ht="80">
      <c r="A480" s="390">
        <v>471</v>
      </c>
      <c r="B480" s="391">
        <v>488</v>
      </c>
      <c r="C480" s="382" t="s">
        <v>321</v>
      </c>
      <c r="D480" s="395" t="s">
        <v>1116</v>
      </c>
      <c r="E480" s="405" t="s">
        <v>1117</v>
      </c>
      <c r="F480" s="400" t="s">
        <v>1730</v>
      </c>
      <c r="G480" s="406" t="s">
        <v>1731</v>
      </c>
      <c r="H480" s="394" t="s">
        <v>1497</v>
      </c>
      <c r="I480" s="412">
        <v>5100000</v>
      </c>
      <c r="J480" s="412">
        <v>60159273</v>
      </c>
      <c r="K480" s="389">
        <f t="shared" si="50"/>
        <v>62565643.920000002</v>
      </c>
      <c r="L480" s="389">
        <f t="shared" si="52"/>
        <v>65068269.676800005</v>
      </c>
      <c r="M480" s="389">
        <f t="shared" si="53"/>
        <v>67671000.463872001</v>
      </c>
      <c r="N480" s="389">
        <f t="shared" si="53"/>
        <v>70377840.482426882</v>
      </c>
      <c r="O480" s="389">
        <f t="shared" si="53"/>
        <v>73192954.101723954</v>
      </c>
      <c r="P480" s="389">
        <f t="shared" si="53"/>
        <v>76120672.265792906</v>
      </c>
      <c r="Q480" s="389">
        <f t="shared" si="53"/>
        <v>79165499.156424627</v>
      </c>
      <c r="R480" s="389">
        <f t="shared" si="53"/>
        <v>82332119.122681618</v>
      </c>
      <c r="S480" s="389">
        <f t="shared" si="53"/>
        <v>85625403.887588888</v>
      </c>
      <c r="T480" s="692">
        <f t="shared" si="53"/>
        <v>89050420.043092445</v>
      </c>
      <c r="U480" s="372"/>
      <c r="V480" s="372"/>
      <c r="W480" s="372"/>
      <c r="X480" s="372"/>
      <c r="Y480" s="372"/>
    </row>
    <row r="481" spans="1:25" ht="96">
      <c r="A481" s="390">
        <v>472</v>
      </c>
      <c r="B481" s="442">
        <v>499</v>
      </c>
      <c r="C481" s="382" t="s">
        <v>321</v>
      </c>
      <c r="D481" s="395" t="s">
        <v>1116</v>
      </c>
      <c r="E481" s="405" t="s">
        <v>1117</v>
      </c>
      <c r="F481" s="443" t="s">
        <v>1732</v>
      </c>
      <c r="G481" s="444" t="s">
        <v>1733</v>
      </c>
      <c r="H481" s="445" t="s">
        <v>1734</v>
      </c>
      <c r="I481" s="446">
        <v>1300000</v>
      </c>
      <c r="J481" s="446">
        <v>1300000</v>
      </c>
      <c r="K481" s="389">
        <f t="shared" si="50"/>
        <v>1352000</v>
      </c>
      <c r="L481" s="389">
        <f t="shared" si="52"/>
        <v>1406080</v>
      </c>
      <c r="M481" s="389">
        <f t="shared" si="53"/>
        <v>1462323.2</v>
      </c>
      <c r="N481" s="389">
        <f t="shared" si="53"/>
        <v>1520816.128</v>
      </c>
      <c r="O481" s="389">
        <f t="shared" si="53"/>
        <v>1581648.77312</v>
      </c>
      <c r="P481" s="389">
        <f t="shared" si="53"/>
        <v>1644914.7240448</v>
      </c>
      <c r="Q481" s="389">
        <f t="shared" si="53"/>
        <v>1710711.313006592</v>
      </c>
      <c r="R481" s="389">
        <f t="shared" si="53"/>
        <v>1779139.7655268556</v>
      </c>
      <c r="S481" s="389">
        <f t="shared" si="53"/>
        <v>1850305.3561479298</v>
      </c>
      <c r="T481" s="692">
        <f t="shared" si="53"/>
        <v>1924317.5703938471</v>
      </c>
      <c r="U481" s="372"/>
      <c r="V481" s="372"/>
      <c r="W481" s="372"/>
      <c r="X481" s="372"/>
      <c r="Y481" s="372"/>
    </row>
    <row r="482" spans="1:25" ht="96">
      <c r="A482" s="390">
        <v>473</v>
      </c>
      <c r="B482" s="442">
        <v>500</v>
      </c>
      <c r="C482" s="382" t="s">
        <v>321</v>
      </c>
      <c r="D482" s="395" t="s">
        <v>1116</v>
      </c>
      <c r="E482" s="405" t="s">
        <v>1117</v>
      </c>
      <c r="F482" s="429" t="s">
        <v>1735</v>
      </c>
      <c r="G482" s="444" t="s">
        <v>1733</v>
      </c>
      <c r="H482" s="387" t="s">
        <v>1734</v>
      </c>
      <c r="I482" s="446">
        <v>1300000</v>
      </c>
      <c r="J482" s="446">
        <v>1300000</v>
      </c>
      <c r="K482" s="389">
        <f t="shared" si="50"/>
        <v>1352000</v>
      </c>
      <c r="L482" s="389">
        <f t="shared" si="52"/>
        <v>1406080</v>
      </c>
      <c r="M482" s="389">
        <f t="shared" si="53"/>
        <v>1462323.2</v>
      </c>
      <c r="N482" s="389">
        <f t="shared" si="53"/>
        <v>1520816.128</v>
      </c>
      <c r="O482" s="389">
        <f t="shared" si="53"/>
        <v>1581648.77312</v>
      </c>
      <c r="P482" s="389">
        <f t="shared" si="53"/>
        <v>1644914.7240448</v>
      </c>
      <c r="Q482" s="389">
        <f t="shared" si="53"/>
        <v>1710711.313006592</v>
      </c>
      <c r="R482" s="389">
        <f t="shared" si="53"/>
        <v>1779139.7655268556</v>
      </c>
      <c r="S482" s="389">
        <f t="shared" si="53"/>
        <v>1850305.3561479298</v>
      </c>
      <c r="T482" s="692">
        <f t="shared" si="53"/>
        <v>1924317.5703938471</v>
      </c>
      <c r="U482" s="372"/>
      <c r="V482" s="372"/>
      <c r="W482" s="372"/>
      <c r="X482" s="372"/>
      <c r="Y482" s="372"/>
    </row>
    <row r="483" spans="1:25" ht="96">
      <c r="A483" s="390">
        <v>474</v>
      </c>
      <c r="B483" s="442">
        <v>501</v>
      </c>
      <c r="C483" s="382" t="s">
        <v>321</v>
      </c>
      <c r="D483" s="395" t="s">
        <v>1116</v>
      </c>
      <c r="E483" s="405" t="s">
        <v>1117</v>
      </c>
      <c r="F483" s="429" t="s">
        <v>1736</v>
      </c>
      <c r="G483" s="444" t="s">
        <v>1733</v>
      </c>
      <c r="H483" s="387" t="s">
        <v>1734</v>
      </c>
      <c r="I483" s="446">
        <v>1300000</v>
      </c>
      <c r="J483" s="446">
        <v>1300000</v>
      </c>
      <c r="K483" s="389">
        <f t="shared" si="50"/>
        <v>1352000</v>
      </c>
      <c r="L483" s="389">
        <f t="shared" si="52"/>
        <v>1406080</v>
      </c>
      <c r="M483" s="389">
        <f t="shared" si="53"/>
        <v>1462323.2</v>
      </c>
      <c r="N483" s="389">
        <f t="shared" si="53"/>
        <v>1520816.128</v>
      </c>
      <c r="O483" s="389">
        <f t="shared" si="53"/>
        <v>1581648.77312</v>
      </c>
      <c r="P483" s="389">
        <f t="shared" si="53"/>
        <v>1644914.7240448</v>
      </c>
      <c r="Q483" s="389">
        <f t="shared" si="53"/>
        <v>1710711.313006592</v>
      </c>
      <c r="R483" s="389">
        <f t="shared" si="53"/>
        <v>1779139.7655268556</v>
      </c>
      <c r="S483" s="389">
        <f t="shared" si="53"/>
        <v>1850305.3561479298</v>
      </c>
      <c r="T483" s="692">
        <f t="shared" si="53"/>
        <v>1924317.5703938471</v>
      </c>
      <c r="U483" s="372"/>
      <c r="V483" s="372"/>
      <c r="W483" s="372"/>
      <c r="X483" s="372"/>
      <c r="Y483" s="372"/>
    </row>
    <row r="484" spans="1:25" ht="96">
      <c r="A484" s="390">
        <v>475</v>
      </c>
      <c r="B484" s="442">
        <v>502</v>
      </c>
      <c r="C484" s="382" t="s">
        <v>321</v>
      </c>
      <c r="D484" s="395" t="s">
        <v>1116</v>
      </c>
      <c r="E484" s="405" t="s">
        <v>1117</v>
      </c>
      <c r="F484" s="429" t="s">
        <v>1737</v>
      </c>
      <c r="G484" s="444" t="s">
        <v>1733</v>
      </c>
      <c r="H484" s="387" t="s">
        <v>1734</v>
      </c>
      <c r="I484" s="446">
        <v>1300000</v>
      </c>
      <c r="J484" s="446">
        <v>1300000</v>
      </c>
      <c r="K484" s="389">
        <f t="shared" si="50"/>
        <v>1352000</v>
      </c>
      <c r="L484" s="389">
        <f t="shared" si="52"/>
        <v>1406080</v>
      </c>
      <c r="M484" s="389">
        <f t="shared" si="53"/>
        <v>1462323.2</v>
      </c>
      <c r="N484" s="389">
        <f t="shared" si="53"/>
        <v>1520816.128</v>
      </c>
      <c r="O484" s="389">
        <f t="shared" si="53"/>
        <v>1581648.77312</v>
      </c>
      <c r="P484" s="389">
        <f t="shared" si="53"/>
        <v>1644914.7240448</v>
      </c>
      <c r="Q484" s="389">
        <f t="shared" si="53"/>
        <v>1710711.313006592</v>
      </c>
      <c r="R484" s="389">
        <f t="shared" si="53"/>
        <v>1779139.7655268556</v>
      </c>
      <c r="S484" s="389">
        <f t="shared" si="53"/>
        <v>1850305.3561479298</v>
      </c>
      <c r="T484" s="692">
        <f t="shared" si="53"/>
        <v>1924317.5703938471</v>
      </c>
      <c r="U484" s="372"/>
      <c r="V484" s="372"/>
      <c r="W484" s="372"/>
      <c r="X484" s="372"/>
      <c r="Y484" s="372"/>
    </row>
    <row r="485" spans="1:25" ht="96">
      <c r="A485" s="390">
        <v>476</v>
      </c>
      <c r="B485" s="442">
        <v>503</v>
      </c>
      <c r="C485" s="382" t="s">
        <v>321</v>
      </c>
      <c r="D485" s="395" t="s">
        <v>1116</v>
      </c>
      <c r="E485" s="405" t="s">
        <v>1117</v>
      </c>
      <c r="F485" s="429" t="s">
        <v>1738</v>
      </c>
      <c r="G485" s="444" t="s">
        <v>1733</v>
      </c>
      <c r="H485" s="387" t="s">
        <v>1734</v>
      </c>
      <c r="I485" s="446">
        <v>1300000</v>
      </c>
      <c r="J485" s="446">
        <v>1300000</v>
      </c>
      <c r="K485" s="389">
        <f t="shared" si="50"/>
        <v>1352000</v>
      </c>
      <c r="L485" s="389">
        <f t="shared" si="52"/>
        <v>1406080</v>
      </c>
      <c r="M485" s="389">
        <f t="shared" si="53"/>
        <v>1462323.2</v>
      </c>
      <c r="N485" s="389">
        <f t="shared" si="53"/>
        <v>1520816.128</v>
      </c>
      <c r="O485" s="389">
        <f t="shared" si="53"/>
        <v>1581648.77312</v>
      </c>
      <c r="P485" s="389">
        <f t="shared" si="53"/>
        <v>1644914.7240448</v>
      </c>
      <c r="Q485" s="389">
        <f t="shared" si="53"/>
        <v>1710711.313006592</v>
      </c>
      <c r="R485" s="389">
        <f t="shared" si="53"/>
        <v>1779139.7655268556</v>
      </c>
      <c r="S485" s="389">
        <f t="shared" si="53"/>
        <v>1850305.3561479298</v>
      </c>
      <c r="T485" s="692">
        <f t="shared" si="53"/>
        <v>1924317.5703938471</v>
      </c>
      <c r="U485" s="372"/>
      <c r="V485" s="372"/>
      <c r="W485" s="372"/>
      <c r="X485" s="372"/>
      <c r="Y485" s="372"/>
    </row>
    <row r="486" spans="1:25" ht="96">
      <c r="A486" s="390">
        <v>477</v>
      </c>
      <c r="B486" s="442">
        <v>504</v>
      </c>
      <c r="C486" s="382" t="s">
        <v>321</v>
      </c>
      <c r="D486" s="395" t="s">
        <v>1116</v>
      </c>
      <c r="E486" s="405" t="s">
        <v>1117</v>
      </c>
      <c r="F486" s="429" t="s">
        <v>1739</v>
      </c>
      <c r="G486" s="444" t="s">
        <v>1733</v>
      </c>
      <c r="H486" s="387" t="s">
        <v>1734</v>
      </c>
      <c r="I486" s="446">
        <v>1300000</v>
      </c>
      <c r="J486" s="446">
        <v>1300000</v>
      </c>
      <c r="K486" s="389">
        <f t="shared" si="50"/>
        <v>1352000</v>
      </c>
      <c r="L486" s="389">
        <f t="shared" si="52"/>
        <v>1406080</v>
      </c>
      <c r="M486" s="389">
        <f t="shared" si="53"/>
        <v>1462323.2</v>
      </c>
      <c r="N486" s="389">
        <f t="shared" si="53"/>
        <v>1520816.128</v>
      </c>
      <c r="O486" s="389">
        <f t="shared" si="53"/>
        <v>1581648.77312</v>
      </c>
      <c r="P486" s="389">
        <f t="shared" si="53"/>
        <v>1644914.7240448</v>
      </c>
      <c r="Q486" s="389">
        <f t="shared" si="53"/>
        <v>1710711.313006592</v>
      </c>
      <c r="R486" s="389">
        <f t="shared" si="53"/>
        <v>1779139.7655268556</v>
      </c>
      <c r="S486" s="389">
        <f t="shared" si="53"/>
        <v>1850305.3561479298</v>
      </c>
      <c r="T486" s="692">
        <f t="shared" si="53"/>
        <v>1924317.5703938471</v>
      </c>
      <c r="U486" s="372"/>
      <c r="V486" s="372"/>
      <c r="W486" s="372"/>
      <c r="X486" s="372"/>
      <c r="Y486" s="372"/>
    </row>
    <row r="487" spans="1:25" ht="96">
      <c r="A487" s="390">
        <v>478</v>
      </c>
      <c r="B487" s="442">
        <v>506</v>
      </c>
      <c r="C487" s="382" t="s">
        <v>321</v>
      </c>
      <c r="D487" s="395" t="s">
        <v>1116</v>
      </c>
      <c r="E487" s="405" t="s">
        <v>1117</v>
      </c>
      <c r="F487" s="429" t="s">
        <v>1740</v>
      </c>
      <c r="G487" s="444" t="s">
        <v>1733</v>
      </c>
      <c r="H487" s="387" t="s">
        <v>1734</v>
      </c>
      <c r="I487" s="446">
        <v>1300000</v>
      </c>
      <c r="J487" s="446">
        <v>1300000</v>
      </c>
      <c r="K487" s="389">
        <f t="shared" si="50"/>
        <v>1352000</v>
      </c>
      <c r="L487" s="389">
        <f t="shared" si="52"/>
        <v>1406080</v>
      </c>
      <c r="M487" s="389">
        <f t="shared" si="53"/>
        <v>1462323.2</v>
      </c>
      <c r="N487" s="389">
        <f t="shared" si="53"/>
        <v>1520816.128</v>
      </c>
      <c r="O487" s="389">
        <f t="shared" si="53"/>
        <v>1581648.77312</v>
      </c>
      <c r="P487" s="389">
        <f t="shared" si="53"/>
        <v>1644914.7240448</v>
      </c>
      <c r="Q487" s="389">
        <f t="shared" si="53"/>
        <v>1710711.313006592</v>
      </c>
      <c r="R487" s="389">
        <f t="shared" si="53"/>
        <v>1779139.7655268556</v>
      </c>
      <c r="S487" s="389">
        <f t="shared" si="53"/>
        <v>1850305.3561479298</v>
      </c>
      <c r="T487" s="692">
        <f t="shared" si="53"/>
        <v>1924317.5703938471</v>
      </c>
      <c r="U487" s="372"/>
      <c r="V487" s="372"/>
      <c r="W487" s="372"/>
      <c r="X487" s="372"/>
      <c r="Y487" s="372"/>
    </row>
    <row r="488" spans="1:25" ht="96">
      <c r="A488" s="390">
        <v>479</v>
      </c>
      <c r="B488" s="435">
        <v>507</v>
      </c>
      <c r="C488" s="382" t="s">
        <v>321</v>
      </c>
      <c r="D488" s="395" t="s">
        <v>1116</v>
      </c>
      <c r="E488" s="405" t="s">
        <v>1117</v>
      </c>
      <c r="F488" s="429" t="s">
        <v>1741</v>
      </c>
      <c r="G488" s="444" t="s">
        <v>1733</v>
      </c>
      <c r="H488" s="387" t="s">
        <v>1734</v>
      </c>
      <c r="I488" s="446">
        <v>1300000</v>
      </c>
      <c r="J488" s="446">
        <v>1300000</v>
      </c>
      <c r="K488" s="389">
        <f t="shared" si="50"/>
        <v>1352000</v>
      </c>
      <c r="L488" s="389">
        <f t="shared" si="52"/>
        <v>1406080</v>
      </c>
      <c r="M488" s="389">
        <f t="shared" si="53"/>
        <v>1462323.2</v>
      </c>
      <c r="N488" s="389">
        <f t="shared" si="53"/>
        <v>1520816.128</v>
      </c>
      <c r="O488" s="389">
        <f t="shared" si="53"/>
        <v>1581648.77312</v>
      </c>
      <c r="P488" s="389">
        <f t="shared" si="53"/>
        <v>1644914.7240448</v>
      </c>
      <c r="Q488" s="389">
        <f t="shared" si="53"/>
        <v>1710711.313006592</v>
      </c>
      <c r="R488" s="389">
        <f t="shared" si="53"/>
        <v>1779139.7655268556</v>
      </c>
      <c r="S488" s="389">
        <f t="shared" si="53"/>
        <v>1850305.3561479298</v>
      </c>
      <c r="T488" s="692">
        <f t="shared" si="53"/>
        <v>1924317.5703938471</v>
      </c>
      <c r="U488" s="372"/>
      <c r="V488" s="372"/>
      <c r="W488" s="372"/>
      <c r="X488" s="372"/>
      <c r="Y488" s="372"/>
    </row>
    <row r="489" spans="1:25" ht="96">
      <c r="A489" s="390">
        <v>480</v>
      </c>
      <c r="B489" s="447">
        <v>508</v>
      </c>
      <c r="C489" s="382" t="s">
        <v>321</v>
      </c>
      <c r="D489" s="395" t="s">
        <v>1116</v>
      </c>
      <c r="E489" s="405" t="s">
        <v>1117</v>
      </c>
      <c r="F489" s="429" t="s">
        <v>1742</v>
      </c>
      <c r="G489" s="444" t="s">
        <v>1733</v>
      </c>
      <c r="H489" s="387" t="s">
        <v>1734</v>
      </c>
      <c r="I489" s="446">
        <v>1300000</v>
      </c>
      <c r="J489" s="446">
        <v>1300000</v>
      </c>
      <c r="K489" s="389">
        <f t="shared" si="50"/>
        <v>1352000</v>
      </c>
      <c r="L489" s="389">
        <f t="shared" si="52"/>
        <v>1406080</v>
      </c>
      <c r="M489" s="389">
        <f t="shared" si="53"/>
        <v>1462323.2</v>
      </c>
      <c r="N489" s="389">
        <f t="shared" si="53"/>
        <v>1520816.128</v>
      </c>
      <c r="O489" s="389">
        <f t="shared" si="53"/>
        <v>1581648.77312</v>
      </c>
      <c r="P489" s="389">
        <f t="shared" si="53"/>
        <v>1644914.7240448</v>
      </c>
      <c r="Q489" s="389">
        <f t="shared" si="53"/>
        <v>1710711.313006592</v>
      </c>
      <c r="R489" s="389">
        <f t="shared" si="53"/>
        <v>1779139.7655268556</v>
      </c>
      <c r="S489" s="389">
        <f t="shared" si="53"/>
        <v>1850305.3561479298</v>
      </c>
      <c r="T489" s="692">
        <f t="shared" si="53"/>
        <v>1924317.5703938471</v>
      </c>
      <c r="U489" s="372"/>
      <c r="V489" s="372"/>
      <c r="W489" s="372"/>
      <c r="X489" s="372"/>
      <c r="Y489" s="372"/>
    </row>
    <row r="490" spans="1:25" ht="160">
      <c r="A490" s="390">
        <v>481</v>
      </c>
      <c r="B490" s="447">
        <v>511</v>
      </c>
      <c r="C490" s="382" t="s">
        <v>321</v>
      </c>
      <c r="D490" s="395" t="s">
        <v>1116</v>
      </c>
      <c r="E490" s="405" t="s">
        <v>1117</v>
      </c>
      <c r="F490" s="400" t="s">
        <v>1743</v>
      </c>
      <c r="G490" s="406" t="s">
        <v>1744</v>
      </c>
      <c r="H490" s="394" t="s">
        <v>1745</v>
      </c>
      <c r="I490" s="412">
        <v>4368000</v>
      </c>
      <c r="J490" s="448">
        <v>20529600</v>
      </c>
      <c r="K490" s="389">
        <f t="shared" si="50"/>
        <v>21350784</v>
      </c>
      <c r="L490" s="389">
        <f t="shared" si="52"/>
        <v>22204815.359999999</v>
      </c>
      <c r="M490" s="389">
        <f t="shared" si="53"/>
        <v>23093007.974399999</v>
      </c>
      <c r="N490" s="389">
        <f t="shared" si="53"/>
        <v>24016728.293375999</v>
      </c>
      <c r="O490" s="389">
        <f t="shared" si="53"/>
        <v>24977397.42511104</v>
      </c>
      <c r="P490" s="389">
        <f t="shared" si="53"/>
        <v>25976493.322115481</v>
      </c>
      <c r="Q490" s="389">
        <f t="shared" si="53"/>
        <v>27015553.0550001</v>
      </c>
      <c r="R490" s="389">
        <f t="shared" si="53"/>
        <v>28096175.177200105</v>
      </c>
      <c r="S490" s="389">
        <f t="shared" si="53"/>
        <v>29220022.184288111</v>
      </c>
      <c r="T490" s="692">
        <f t="shared" si="53"/>
        <v>30388823.071659636</v>
      </c>
      <c r="U490" s="372"/>
      <c r="V490" s="372"/>
      <c r="W490" s="372"/>
      <c r="X490" s="372"/>
      <c r="Y490" s="372"/>
    </row>
    <row r="491" spans="1:25" ht="64">
      <c r="A491" s="390">
        <v>482</v>
      </c>
      <c r="B491" s="435">
        <v>512</v>
      </c>
      <c r="C491" s="382" t="s">
        <v>321</v>
      </c>
      <c r="D491" s="395" t="s">
        <v>1116</v>
      </c>
      <c r="E491" s="405" t="s">
        <v>1117</v>
      </c>
      <c r="F491" s="429" t="s">
        <v>1746</v>
      </c>
      <c r="G491" s="386" t="s">
        <v>1411</v>
      </c>
      <c r="H491" s="387" t="s">
        <v>1412</v>
      </c>
      <c r="I491" s="397">
        <v>1450000</v>
      </c>
      <c r="J491" s="397">
        <v>15466000</v>
      </c>
      <c r="K491" s="389">
        <f t="shared" si="50"/>
        <v>16084640</v>
      </c>
      <c r="L491" s="389">
        <f t="shared" si="52"/>
        <v>16728025.6</v>
      </c>
      <c r="M491" s="389">
        <f t="shared" ref="M491:T506" si="54">(L491*$L$8)+L491</f>
        <v>17397146.623999998</v>
      </c>
      <c r="N491" s="389">
        <f t="shared" si="54"/>
        <v>18093032.488959998</v>
      </c>
      <c r="O491" s="389">
        <f t="shared" si="54"/>
        <v>18816753.788518399</v>
      </c>
      <c r="P491" s="389">
        <f t="shared" si="54"/>
        <v>19569423.940059137</v>
      </c>
      <c r="Q491" s="389">
        <f t="shared" si="54"/>
        <v>20352200.897661503</v>
      </c>
      <c r="R491" s="389">
        <f t="shared" si="54"/>
        <v>21166288.933567964</v>
      </c>
      <c r="S491" s="389">
        <f t="shared" si="54"/>
        <v>22012940.490910683</v>
      </c>
      <c r="T491" s="692">
        <f t="shared" si="54"/>
        <v>22893458.11054711</v>
      </c>
      <c r="U491" s="372"/>
      <c r="V491" s="372"/>
      <c r="W491" s="372"/>
      <c r="X491" s="372"/>
      <c r="Y491" s="372"/>
    </row>
    <row r="492" spans="1:25" ht="64">
      <c r="A492" s="390">
        <v>483</v>
      </c>
      <c r="B492" s="449">
        <v>513</v>
      </c>
      <c r="C492" s="382" t="s">
        <v>321</v>
      </c>
      <c r="D492" s="395" t="s">
        <v>1116</v>
      </c>
      <c r="E492" s="405" t="s">
        <v>1117</v>
      </c>
      <c r="F492" s="429" t="s">
        <v>1747</v>
      </c>
      <c r="G492" s="386" t="s">
        <v>1411</v>
      </c>
      <c r="H492" s="387" t="s">
        <v>1412</v>
      </c>
      <c r="I492" s="397">
        <v>1450000</v>
      </c>
      <c r="J492" s="397">
        <v>15466000</v>
      </c>
      <c r="K492" s="389">
        <f t="shared" si="50"/>
        <v>16084640</v>
      </c>
      <c r="L492" s="389">
        <f t="shared" si="52"/>
        <v>16728025.6</v>
      </c>
      <c r="M492" s="389">
        <f t="shared" si="54"/>
        <v>17397146.623999998</v>
      </c>
      <c r="N492" s="389">
        <f t="shared" si="54"/>
        <v>18093032.488959998</v>
      </c>
      <c r="O492" s="389">
        <f t="shared" si="54"/>
        <v>18816753.788518399</v>
      </c>
      <c r="P492" s="389">
        <f t="shared" si="54"/>
        <v>19569423.940059137</v>
      </c>
      <c r="Q492" s="389">
        <f t="shared" si="54"/>
        <v>20352200.897661503</v>
      </c>
      <c r="R492" s="389">
        <f t="shared" si="54"/>
        <v>21166288.933567964</v>
      </c>
      <c r="S492" s="389">
        <f t="shared" si="54"/>
        <v>22012940.490910683</v>
      </c>
      <c r="T492" s="692">
        <f t="shared" si="54"/>
        <v>22893458.11054711</v>
      </c>
      <c r="U492" s="372"/>
      <c r="V492" s="372"/>
      <c r="W492" s="372"/>
      <c r="X492" s="372"/>
      <c r="Y492" s="372"/>
    </row>
    <row r="493" spans="1:25" ht="224">
      <c r="A493" s="390">
        <v>484</v>
      </c>
      <c r="B493" s="435">
        <v>516</v>
      </c>
      <c r="C493" s="382" t="s">
        <v>321</v>
      </c>
      <c r="D493" s="395" t="s">
        <v>1116</v>
      </c>
      <c r="E493" s="405" t="s">
        <v>1117</v>
      </c>
      <c r="F493" s="429" t="s">
        <v>1748</v>
      </c>
      <c r="G493" s="396" t="s">
        <v>1749</v>
      </c>
      <c r="H493" s="387" t="s">
        <v>1662</v>
      </c>
      <c r="I493" s="397">
        <v>1450000</v>
      </c>
      <c r="J493" s="397">
        <v>15031666</v>
      </c>
      <c r="K493" s="389">
        <f t="shared" si="50"/>
        <v>15632932.640000001</v>
      </c>
      <c r="L493" s="389">
        <f t="shared" si="52"/>
        <v>16258249.945600001</v>
      </c>
      <c r="M493" s="389">
        <f t="shared" si="54"/>
        <v>16908579.943424001</v>
      </c>
      <c r="N493" s="389">
        <f t="shared" si="54"/>
        <v>17584923.141160961</v>
      </c>
      <c r="O493" s="389">
        <f t="shared" si="54"/>
        <v>18288320.0668074</v>
      </c>
      <c r="P493" s="389">
        <f t="shared" si="54"/>
        <v>19019852.869479697</v>
      </c>
      <c r="Q493" s="389">
        <f t="shared" si="54"/>
        <v>19780646.984258886</v>
      </c>
      <c r="R493" s="389">
        <f t="shared" si="54"/>
        <v>20571872.863629241</v>
      </c>
      <c r="S493" s="389">
        <f t="shared" si="54"/>
        <v>21394747.778174412</v>
      </c>
      <c r="T493" s="692">
        <f t="shared" si="54"/>
        <v>22250537.689301386</v>
      </c>
      <c r="U493" s="372"/>
      <c r="V493" s="372"/>
      <c r="W493" s="372"/>
      <c r="X493" s="372"/>
      <c r="Y493" s="372"/>
    </row>
    <row r="494" spans="1:25" ht="112">
      <c r="A494" s="390">
        <v>485</v>
      </c>
      <c r="B494" s="435">
        <v>521</v>
      </c>
      <c r="C494" s="382" t="s">
        <v>321</v>
      </c>
      <c r="D494" s="395" t="s">
        <v>1116</v>
      </c>
      <c r="E494" s="405" t="s">
        <v>1117</v>
      </c>
      <c r="F494" s="429" t="s">
        <v>1692</v>
      </c>
      <c r="G494" s="386" t="s">
        <v>1750</v>
      </c>
      <c r="H494" s="387" t="s">
        <v>1694</v>
      </c>
      <c r="I494" s="397">
        <v>14740000</v>
      </c>
      <c r="J494" s="397">
        <v>81070000</v>
      </c>
      <c r="K494" s="389">
        <f t="shared" si="50"/>
        <v>84312800</v>
      </c>
      <c r="L494" s="389">
        <f t="shared" si="52"/>
        <v>87685312</v>
      </c>
      <c r="M494" s="389">
        <f t="shared" si="54"/>
        <v>91192724.480000004</v>
      </c>
      <c r="N494" s="389">
        <f t="shared" si="54"/>
        <v>94840433.45920001</v>
      </c>
      <c r="O494" s="389">
        <f t="shared" si="54"/>
        <v>98634050.797568008</v>
      </c>
      <c r="P494" s="389">
        <f t="shared" si="54"/>
        <v>102579412.82947072</v>
      </c>
      <c r="Q494" s="389">
        <f t="shared" si="54"/>
        <v>106682589.34264955</v>
      </c>
      <c r="R494" s="389">
        <f t="shared" si="54"/>
        <v>110949892.91635554</v>
      </c>
      <c r="S494" s="389">
        <f t="shared" si="54"/>
        <v>115387888.63300976</v>
      </c>
      <c r="T494" s="692">
        <f t="shared" si="54"/>
        <v>120003404.17833015</v>
      </c>
      <c r="U494" s="372"/>
      <c r="V494" s="372"/>
      <c r="W494" s="372"/>
      <c r="X494" s="372"/>
      <c r="Y494" s="372"/>
    </row>
    <row r="495" spans="1:25" ht="80">
      <c r="A495" s="390">
        <v>486</v>
      </c>
      <c r="B495" s="435">
        <v>522</v>
      </c>
      <c r="C495" s="382" t="s">
        <v>321</v>
      </c>
      <c r="D495" s="383" t="s">
        <v>922</v>
      </c>
      <c r="E495" s="405" t="s">
        <v>923</v>
      </c>
      <c r="F495" s="450" t="s">
        <v>1751</v>
      </c>
      <c r="G495" s="386" t="s">
        <v>1752</v>
      </c>
      <c r="H495" s="387" t="s">
        <v>1753</v>
      </c>
      <c r="I495" s="397" t="s">
        <v>1754</v>
      </c>
      <c r="J495" s="397">
        <v>80000000</v>
      </c>
      <c r="K495" s="389">
        <f t="shared" si="50"/>
        <v>83200000</v>
      </c>
      <c r="L495" s="389">
        <f t="shared" si="52"/>
        <v>86528000</v>
      </c>
      <c r="M495" s="389">
        <f t="shared" si="54"/>
        <v>89989120</v>
      </c>
      <c r="N495" s="389">
        <f t="shared" si="54"/>
        <v>93588684.799999997</v>
      </c>
      <c r="O495" s="389">
        <f t="shared" si="54"/>
        <v>97332232.192000002</v>
      </c>
      <c r="P495" s="389">
        <f t="shared" si="54"/>
        <v>101225521.47968</v>
      </c>
      <c r="Q495" s="389">
        <f t="shared" si="54"/>
        <v>105274542.3388672</v>
      </c>
      <c r="R495" s="389">
        <f t="shared" si="54"/>
        <v>109485524.03242189</v>
      </c>
      <c r="S495" s="389">
        <f t="shared" si="54"/>
        <v>113864944.99371876</v>
      </c>
      <c r="T495" s="692">
        <f t="shared" si="54"/>
        <v>118419542.79346751</v>
      </c>
      <c r="U495" s="372"/>
      <c r="V495" s="372"/>
      <c r="W495" s="372"/>
      <c r="X495" s="372"/>
      <c r="Y495" s="372"/>
    </row>
    <row r="496" spans="1:25" ht="224">
      <c r="A496" s="390">
        <v>487</v>
      </c>
      <c r="B496" s="435">
        <v>523</v>
      </c>
      <c r="C496" s="382" t="s">
        <v>321</v>
      </c>
      <c r="D496" s="395" t="s">
        <v>1116</v>
      </c>
      <c r="E496" s="405" t="s">
        <v>1117</v>
      </c>
      <c r="F496" s="429" t="s">
        <v>1669</v>
      </c>
      <c r="G496" s="406" t="s">
        <v>1664</v>
      </c>
      <c r="H496" s="387" t="s">
        <v>1662</v>
      </c>
      <c r="I496" s="397">
        <v>1450000</v>
      </c>
      <c r="J496" s="397">
        <v>2900000</v>
      </c>
      <c r="K496" s="389">
        <f t="shared" si="50"/>
        <v>3016000</v>
      </c>
      <c r="L496" s="389">
        <f t="shared" si="52"/>
        <v>3136640</v>
      </c>
      <c r="M496" s="389">
        <f t="shared" si="54"/>
        <v>3262105.6000000001</v>
      </c>
      <c r="N496" s="389">
        <f t="shared" si="54"/>
        <v>3392589.824</v>
      </c>
      <c r="O496" s="389">
        <f t="shared" si="54"/>
        <v>3528293.4169600001</v>
      </c>
      <c r="P496" s="389">
        <f t="shared" si="54"/>
        <v>3669425.1536384001</v>
      </c>
      <c r="Q496" s="389">
        <f t="shared" si="54"/>
        <v>3816202.1597839361</v>
      </c>
      <c r="R496" s="389">
        <f t="shared" si="54"/>
        <v>3968850.2461752933</v>
      </c>
      <c r="S496" s="389">
        <f t="shared" si="54"/>
        <v>4127604.2560223052</v>
      </c>
      <c r="T496" s="692">
        <f t="shared" si="54"/>
        <v>4292708.4262631973</v>
      </c>
      <c r="U496" s="372"/>
      <c r="V496" s="372"/>
      <c r="W496" s="372"/>
      <c r="X496" s="372"/>
      <c r="Y496" s="372"/>
    </row>
    <row r="497" spans="1:25" ht="64">
      <c r="A497" s="390">
        <v>488</v>
      </c>
      <c r="B497" s="435">
        <v>524</v>
      </c>
      <c r="C497" s="382" t="s">
        <v>321</v>
      </c>
      <c r="D497" s="395" t="s">
        <v>1116</v>
      </c>
      <c r="E497" s="405" t="s">
        <v>1117</v>
      </c>
      <c r="F497" s="429" t="s">
        <v>1722</v>
      </c>
      <c r="G497" s="434" t="s">
        <v>1723</v>
      </c>
      <c r="H497" s="387" t="s">
        <v>1724</v>
      </c>
      <c r="I497" s="397">
        <v>1450000</v>
      </c>
      <c r="J497" s="397">
        <v>14500000</v>
      </c>
      <c r="K497" s="389">
        <f t="shared" si="50"/>
        <v>15080000</v>
      </c>
      <c r="L497" s="389">
        <f t="shared" si="52"/>
        <v>15683200</v>
      </c>
      <c r="M497" s="389">
        <f t="shared" si="54"/>
        <v>16310528</v>
      </c>
      <c r="N497" s="389">
        <f t="shared" si="54"/>
        <v>16962949.120000001</v>
      </c>
      <c r="O497" s="389">
        <f t="shared" si="54"/>
        <v>17641467.084800001</v>
      </c>
      <c r="P497" s="389">
        <f t="shared" si="54"/>
        <v>18347125.768192001</v>
      </c>
      <c r="Q497" s="389">
        <f t="shared" si="54"/>
        <v>19081010.798919681</v>
      </c>
      <c r="R497" s="389">
        <f t="shared" si="54"/>
        <v>19844251.230876468</v>
      </c>
      <c r="S497" s="389">
        <f t="shared" si="54"/>
        <v>20638021.280111525</v>
      </c>
      <c r="T497" s="692">
        <f t="shared" si="54"/>
        <v>21463542.131315988</v>
      </c>
      <c r="U497" s="372"/>
      <c r="V497" s="372"/>
      <c r="W497" s="372"/>
      <c r="X497" s="372"/>
      <c r="Y497" s="372"/>
    </row>
    <row r="498" spans="1:25" ht="64">
      <c r="A498" s="390">
        <v>489</v>
      </c>
      <c r="B498" s="435">
        <v>530</v>
      </c>
      <c r="C498" s="382" t="s">
        <v>321</v>
      </c>
      <c r="D498" s="383" t="s">
        <v>922</v>
      </c>
      <c r="E498" s="405" t="s">
        <v>923</v>
      </c>
      <c r="F498" s="429" t="s">
        <v>1755</v>
      </c>
      <c r="G498" s="386" t="s">
        <v>925</v>
      </c>
      <c r="H498" s="387" t="s">
        <v>926</v>
      </c>
      <c r="I498" s="397">
        <v>1600000</v>
      </c>
      <c r="J498" s="397">
        <v>15855255</v>
      </c>
      <c r="K498" s="389">
        <f t="shared" si="50"/>
        <v>16489465.199999999</v>
      </c>
      <c r="L498" s="389">
        <f t="shared" si="52"/>
        <v>17149043.807999998</v>
      </c>
      <c r="M498" s="389">
        <f t="shared" si="54"/>
        <v>17835005.560319997</v>
      </c>
      <c r="N498" s="389">
        <f t="shared" si="54"/>
        <v>18548405.782732796</v>
      </c>
      <c r="O498" s="389">
        <f t="shared" si="54"/>
        <v>19290342.014042109</v>
      </c>
      <c r="P498" s="389">
        <f t="shared" si="54"/>
        <v>20061955.694603793</v>
      </c>
      <c r="Q498" s="389">
        <f t="shared" si="54"/>
        <v>20864433.922387946</v>
      </c>
      <c r="R498" s="389">
        <f t="shared" si="54"/>
        <v>21699011.279283464</v>
      </c>
      <c r="S498" s="389">
        <f t="shared" si="54"/>
        <v>22566971.730454803</v>
      </c>
      <c r="T498" s="692">
        <f t="shared" si="54"/>
        <v>23469650.599672996</v>
      </c>
      <c r="U498" s="372"/>
      <c r="V498" s="372"/>
      <c r="W498" s="372"/>
      <c r="X498" s="372"/>
      <c r="Y498" s="372"/>
    </row>
    <row r="499" spans="1:25" ht="64">
      <c r="A499" s="390">
        <v>490</v>
      </c>
      <c r="B499" s="435">
        <v>531</v>
      </c>
      <c r="C499" s="382" t="s">
        <v>321</v>
      </c>
      <c r="D499" s="395" t="s">
        <v>1116</v>
      </c>
      <c r="E499" s="405" t="s">
        <v>1117</v>
      </c>
      <c r="F499" s="429" t="s">
        <v>1756</v>
      </c>
      <c r="G499" s="396" t="s">
        <v>1622</v>
      </c>
      <c r="H499" s="387" t="s">
        <v>1623</v>
      </c>
      <c r="I499" s="397">
        <v>1895674</v>
      </c>
      <c r="J499" s="397">
        <v>18577605</v>
      </c>
      <c r="K499" s="389">
        <f t="shared" si="50"/>
        <v>19320709.199999999</v>
      </c>
      <c r="L499" s="389">
        <f t="shared" si="52"/>
        <v>20093537.568</v>
      </c>
      <c r="M499" s="389">
        <f t="shared" si="54"/>
        <v>20897279.070719998</v>
      </c>
      <c r="N499" s="389">
        <f t="shared" si="54"/>
        <v>21733170.233548798</v>
      </c>
      <c r="O499" s="389">
        <f t="shared" si="54"/>
        <v>22602497.04289075</v>
      </c>
      <c r="P499" s="389">
        <f t="shared" si="54"/>
        <v>23506596.924606379</v>
      </c>
      <c r="Q499" s="389">
        <f t="shared" si="54"/>
        <v>24446860.801590633</v>
      </c>
      <c r="R499" s="389">
        <f t="shared" si="54"/>
        <v>25424735.233654257</v>
      </c>
      <c r="S499" s="389">
        <f t="shared" si="54"/>
        <v>26441724.643000428</v>
      </c>
      <c r="T499" s="692">
        <f t="shared" si="54"/>
        <v>27499393.628720444</v>
      </c>
      <c r="U499" s="372"/>
      <c r="V499" s="372"/>
      <c r="W499" s="372"/>
      <c r="X499" s="372"/>
      <c r="Y499" s="372"/>
    </row>
    <row r="500" spans="1:25" ht="96">
      <c r="A500" s="390">
        <v>491</v>
      </c>
      <c r="B500" s="391">
        <v>548</v>
      </c>
      <c r="C500" s="382" t="s">
        <v>321</v>
      </c>
      <c r="D500" s="395" t="s">
        <v>1116</v>
      </c>
      <c r="E500" s="405" t="s">
        <v>1117</v>
      </c>
      <c r="F500" s="429" t="s">
        <v>1732</v>
      </c>
      <c r="G500" s="444" t="s">
        <v>1733</v>
      </c>
      <c r="H500" s="445" t="s">
        <v>1734</v>
      </c>
      <c r="I500" s="446">
        <v>1300000</v>
      </c>
      <c r="J500" s="446">
        <v>1300000</v>
      </c>
      <c r="K500" s="389">
        <f t="shared" si="50"/>
        <v>1352000</v>
      </c>
      <c r="L500" s="389">
        <f t="shared" si="52"/>
        <v>1406080</v>
      </c>
      <c r="M500" s="389">
        <f t="shared" si="54"/>
        <v>1462323.2</v>
      </c>
      <c r="N500" s="389">
        <f t="shared" si="54"/>
        <v>1520816.128</v>
      </c>
      <c r="O500" s="389">
        <f t="shared" si="54"/>
        <v>1581648.77312</v>
      </c>
      <c r="P500" s="389">
        <f t="shared" si="54"/>
        <v>1644914.7240448</v>
      </c>
      <c r="Q500" s="389">
        <f t="shared" si="54"/>
        <v>1710711.313006592</v>
      </c>
      <c r="R500" s="389">
        <f t="shared" si="54"/>
        <v>1779139.7655268556</v>
      </c>
      <c r="S500" s="389">
        <f t="shared" si="54"/>
        <v>1850305.3561479298</v>
      </c>
      <c r="T500" s="692">
        <f t="shared" si="54"/>
        <v>1924317.5703938471</v>
      </c>
      <c r="U500" s="372"/>
      <c r="V500" s="372"/>
      <c r="W500" s="372"/>
      <c r="X500" s="372"/>
      <c r="Y500" s="372"/>
    </row>
    <row r="501" spans="1:25" ht="96">
      <c r="A501" s="390">
        <v>492</v>
      </c>
      <c r="B501" s="391">
        <v>549</v>
      </c>
      <c r="C501" s="382" t="s">
        <v>321</v>
      </c>
      <c r="D501" s="395" t="s">
        <v>1116</v>
      </c>
      <c r="E501" s="405" t="s">
        <v>1117</v>
      </c>
      <c r="F501" s="429" t="s">
        <v>1742</v>
      </c>
      <c r="G501" s="444" t="s">
        <v>1733</v>
      </c>
      <c r="H501" s="445" t="s">
        <v>1734</v>
      </c>
      <c r="I501" s="446">
        <v>1300000</v>
      </c>
      <c r="J501" s="446">
        <v>1300000</v>
      </c>
      <c r="K501" s="389">
        <f t="shared" ref="K501:K530" si="55">(J501*$K$8)+J501</f>
        <v>1352000</v>
      </c>
      <c r="L501" s="389">
        <f t="shared" si="52"/>
        <v>1406080</v>
      </c>
      <c r="M501" s="389">
        <f t="shared" si="54"/>
        <v>1462323.2</v>
      </c>
      <c r="N501" s="389">
        <f t="shared" si="54"/>
        <v>1520816.128</v>
      </c>
      <c r="O501" s="389">
        <f t="shared" si="54"/>
        <v>1581648.77312</v>
      </c>
      <c r="P501" s="389">
        <f t="shared" si="54"/>
        <v>1644914.7240448</v>
      </c>
      <c r="Q501" s="389">
        <f t="shared" si="54"/>
        <v>1710711.313006592</v>
      </c>
      <c r="R501" s="389">
        <f t="shared" si="54"/>
        <v>1779139.7655268556</v>
      </c>
      <c r="S501" s="389">
        <f t="shared" si="54"/>
        <v>1850305.3561479298</v>
      </c>
      <c r="T501" s="692">
        <f t="shared" si="54"/>
        <v>1924317.5703938471</v>
      </c>
      <c r="U501" s="372"/>
      <c r="V501" s="372"/>
      <c r="W501" s="372"/>
      <c r="X501" s="372"/>
      <c r="Y501" s="372"/>
    </row>
    <row r="502" spans="1:25" ht="96">
      <c r="A502" s="390">
        <v>493</v>
      </c>
      <c r="B502" s="391">
        <v>550</v>
      </c>
      <c r="C502" s="382" t="s">
        <v>321</v>
      </c>
      <c r="D502" s="395" t="s">
        <v>1116</v>
      </c>
      <c r="E502" s="405" t="s">
        <v>1117</v>
      </c>
      <c r="F502" s="429" t="s">
        <v>1735</v>
      </c>
      <c r="G502" s="444" t="s">
        <v>1733</v>
      </c>
      <c r="H502" s="445" t="s">
        <v>1734</v>
      </c>
      <c r="I502" s="446">
        <v>1300000</v>
      </c>
      <c r="J502" s="446">
        <v>1300000</v>
      </c>
      <c r="K502" s="389">
        <f t="shared" si="55"/>
        <v>1352000</v>
      </c>
      <c r="L502" s="389">
        <f t="shared" si="52"/>
        <v>1406080</v>
      </c>
      <c r="M502" s="389">
        <f t="shared" si="54"/>
        <v>1462323.2</v>
      </c>
      <c r="N502" s="389">
        <f t="shared" si="54"/>
        <v>1520816.128</v>
      </c>
      <c r="O502" s="389">
        <f t="shared" si="54"/>
        <v>1581648.77312</v>
      </c>
      <c r="P502" s="389">
        <f t="shared" si="54"/>
        <v>1644914.7240448</v>
      </c>
      <c r="Q502" s="389">
        <f t="shared" si="54"/>
        <v>1710711.313006592</v>
      </c>
      <c r="R502" s="389">
        <f t="shared" si="54"/>
        <v>1779139.7655268556</v>
      </c>
      <c r="S502" s="389">
        <f t="shared" si="54"/>
        <v>1850305.3561479298</v>
      </c>
      <c r="T502" s="692">
        <f t="shared" si="54"/>
        <v>1924317.5703938471</v>
      </c>
      <c r="U502" s="372"/>
      <c r="V502" s="372"/>
      <c r="W502" s="372"/>
      <c r="X502" s="372"/>
      <c r="Y502" s="372"/>
    </row>
    <row r="503" spans="1:25" ht="96">
      <c r="A503" s="390">
        <v>494</v>
      </c>
      <c r="B503" s="391">
        <v>551</v>
      </c>
      <c r="C503" s="382" t="s">
        <v>321</v>
      </c>
      <c r="D503" s="395" t="s">
        <v>1116</v>
      </c>
      <c r="E503" s="405" t="s">
        <v>1117</v>
      </c>
      <c r="F503" s="429" t="s">
        <v>1738</v>
      </c>
      <c r="G503" s="444" t="s">
        <v>1733</v>
      </c>
      <c r="H503" s="445" t="s">
        <v>1734</v>
      </c>
      <c r="I503" s="446">
        <v>1300000</v>
      </c>
      <c r="J503" s="446">
        <v>1300000</v>
      </c>
      <c r="K503" s="389">
        <f t="shared" si="55"/>
        <v>1352000</v>
      </c>
      <c r="L503" s="389">
        <f t="shared" si="52"/>
        <v>1406080</v>
      </c>
      <c r="M503" s="389">
        <f t="shared" si="54"/>
        <v>1462323.2</v>
      </c>
      <c r="N503" s="389">
        <f t="shared" si="54"/>
        <v>1520816.128</v>
      </c>
      <c r="O503" s="389">
        <f t="shared" si="54"/>
        <v>1581648.77312</v>
      </c>
      <c r="P503" s="389">
        <f t="shared" si="54"/>
        <v>1644914.7240448</v>
      </c>
      <c r="Q503" s="389">
        <f t="shared" si="54"/>
        <v>1710711.313006592</v>
      </c>
      <c r="R503" s="389">
        <f t="shared" si="54"/>
        <v>1779139.7655268556</v>
      </c>
      <c r="S503" s="389">
        <f t="shared" si="54"/>
        <v>1850305.3561479298</v>
      </c>
      <c r="T503" s="692">
        <f t="shared" si="54"/>
        <v>1924317.5703938471</v>
      </c>
      <c r="U503" s="372"/>
      <c r="V503" s="372"/>
      <c r="W503" s="372"/>
      <c r="X503" s="372"/>
      <c r="Y503" s="372"/>
    </row>
    <row r="504" spans="1:25" ht="96">
      <c r="A504" s="390">
        <v>495</v>
      </c>
      <c r="B504" s="391">
        <v>552</v>
      </c>
      <c r="C504" s="382" t="s">
        <v>321</v>
      </c>
      <c r="D504" s="395" t="s">
        <v>1116</v>
      </c>
      <c r="E504" s="405" t="s">
        <v>1117</v>
      </c>
      <c r="F504" s="429" t="s">
        <v>1736</v>
      </c>
      <c r="G504" s="444" t="s">
        <v>1733</v>
      </c>
      <c r="H504" s="445" t="s">
        <v>1734</v>
      </c>
      <c r="I504" s="446">
        <v>1300000</v>
      </c>
      <c r="J504" s="446">
        <v>1300000</v>
      </c>
      <c r="K504" s="389">
        <f t="shared" si="55"/>
        <v>1352000</v>
      </c>
      <c r="L504" s="389">
        <f t="shared" si="52"/>
        <v>1406080</v>
      </c>
      <c r="M504" s="389">
        <f t="shared" si="54"/>
        <v>1462323.2</v>
      </c>
      <c r="N504" s="389">
        <f t="shared" si="54"/>
        <v>1520816.128</v>
      </c>
      <c r="O504" s="389">
        <f t="shared" si="54"/>
        <v>1581648.77312</v>
      </c>
      <c r="P504" s="389">
        <f t="shared" si="54"/>
        <v>1644914.7240448</v>
      </c>
      <c r="Q504" s="389">
        <f t="shared" si="54"/>
        <v>1710711.313006592</v>
      </c>
      <c r="R504" s="389">
        <f t="shared" si="54"/>
        <v>1779139.7655268556</v>
      </c>
      <c r="S504" s="389">
        <f t="shared" si="54"/>
        <v>1850305.3561479298</v>
      </c>
      <c r="T504" s="692">
        <f t="shared" si="54"/>
        <v>1924317.5703938471</v>
      </c>
      <c r="U504" s="372"/>
      <c r="V504" s="372"/>
      <c r="W504" s="372"/>
      <c r="X504" s="372"/>
      <c r="Y504" s="372"/>
    </row>
    <row r="505" spans="1:25" ht="96">
      <c r="A505" s="390">
        <v>496</v>
      </c>
      <c r="B505" s="391">
        <v>553</v>
      </c>
      <c r="C505" s="382" t="s">
        <v>321</v>
      </c>
      <c r="D505" s="395" t="s">
        <v>1116</v>
      </c>
      <c r="E505" s="405" t="s">
        <v>1117</v>
      </c>
      <c r="F505" s="429" t="s">
        <v>1740</v>
      </c>
      <c r="G505" s="444" t="s">
        <v>1733</v>
      </c>
      <c r="H505" s="445" t="s">
        <v>1734</v>
      </c>
      <c r="I505" s="446">
        <v>1300000</v>
      </c>
      <c r="J505" s="446">
        <v>1300000</v>
      </c>
      <c r="K505" s="389">
        <f t="shared" si="55"/>
        <v>1352000</v>
      </c>
      <c r="L505" s="389">
        <f t="shared" si="52"/>
        <v>1406080</v>
      </c>
      <c r="M505" s="389">
        <f t="shared" si="54"/>
        <v>1462323.2</v>
      </c>
      <c r="N505" s="389">
        <f t="shared" si="54"/>
        <v>1520816.128</v>
      </c>
      <c r="O505" s="389">
        <f t="shared" si="54"/>
        <v>1581648.77312</v>
      </c>
      <c r="P505" s="389">
        <f t="shared" si="54"/>
        <v>1644914.7240448</v>
      </c>
      <c r="Q505" s="389">
        <f t="shared" si="54"/>
        <v>1710711.313006592</v>
      </c>
      <c r="R505" s="389">
        <f t="shared" si="54"/>
        <v>1779139.7655268556</v>
      </c>
      <c r="S505" s="389">
        <f t="shared" si="54"/>
        <v>1850305.3561479298</v>
      </c>
      <c r="T505" s="692">
        <f t="shared" si="54"/>
        <v>1924317.5703938471</v>
      </c>
      <c r="U505" s="372"/>
      <c r="V505" s="372"/>
      <c r="W505" s="372"/>
      <c r="X505" s="372"/>
      <c r="Y505" s="372"/>
    </row>
    <row r="506" spans="1:25" ht="96">
      <c r="A506" s="390">
        <v>497</v>
      </c>
      <c r="B506" s="391">
        <v>554</v>
      </c>
      <c r="C506" s="382" t="s">
        <v>321</v>
      </c>
      <c r="D506" s="395" t="s">
        <v>1116</v>
      </c>
      <c r="E506" s="405" t="s">
        <v>1117</v>
      </c>
      <c r="F506" s="429" t="s">
        <v>1741</v>
      </c>
      <c r="G506" s="444" t="s">
        <v>1733</v>
      </c>
      <c r="H506" s="445" t="s">
        <v>1734</v>
      </c>
      <c r="I506" s="446">
        <v>1300000</v>
      </c>
      <c r="J506" s="446">
        <v>1300000</v>
      </c>
      <c r="K506" s="389">
        <f t="shared" si="55"/>
        <v>1352000</v>
      </c>
      <c r="L506" s="389">
        <f t="shared" si="52"/>
        <v>1406080</v>
      </c>
      <c r="M506" s="389">
        <f t="shared" si="54"/>
        <v>1462323.2</v>
      </c>
      <c r="N506" s="389">
        <f t="shared" si="54"/>
        <v>1520816.128</v>
      </c>
      <c r="O506" s="389">
        <f t="shared" si="54"/>
        <v>1581648.77312</v>
      </c>
      <c r="P506" s="389">
        <f t="shared" si="54"/>
        <v>1644914.7240448</v>
      </c>
      <c r="Q506" s="389">
        <f t="shared" si="54"/>
        <v>1710711.313006592</v>
      </c>
      <c r="R506" s="389">
        <f t="shared" si="54"/>
        <v>1779139.7655268556</v>
      </c>
      <c r="S506" s="389">
        <f t="shared" si="54"/>
        <v>1850305.3561479298</v>
      </c>
      <c r="T506" s="692">
        <f t="shared" si="54"/>
        <v>1924317.5703938471</v>
      </c>
      <c r="U506" s="372"/>
      <c r="V506" s="372"/>
      <c r="W506" s="372"/>
      <c r="X506" s="372"/>
      <c r="Y506" s="372"/>
    </row>
    <row r="507" spans="1:25" ht="96">
      <c r="A507" s="390">
        <v>498</v>
      </c>
      <c r="B507" s="391">
        <v>555</v>
      </c>
      <c r="C507" s="382" t="s">
        <v>321</v>
      </c>
      <c r="D507" s="395" t="s">
        <v>1116</v>
      </c>
      <c r="E507" s="405" t="s">
        <v>1117</v>
      </c>
      <c r="F507" s="429" t="s">
        <v>1739</v>
      </c>
      <c r="G507" s="444" t="s">
        <v>1733</v>
      </c>
      <c r="H507" s="445" t="s">
        <v>1734</v>
      </c>
      <c r="I507" s="446">
        <v>1300000</v>
      </c>
      <c r="J507" s="446">
        <v>1300000</v>
      </c>
      <c r="K507" s="389">
        <f t="shared" si="55"/>
        <v>1352000</v>
      </c>
      <c r="L507" s="389">
        <f t="shared" si="52"/>
        <v>1406080</v>
      </c>
      <c r="M507" s="389">
        <f t="shared" ref="M507:T522" si="56">(L507*$L$8)+L507</f>
        <v>1462323.2</v>
      </c>
      <c r="N507" s="389">
        <f t="shared" si="56"/>
        <v>1520816.128</v>
      </c>
      <c r="O507" s="389">
        <f t="shared" si="56"/>
        <v>1581648.77312</v>
      </c>
      <c r="P507" s="389">
        <f t="shared" si="56"/>
        <v>1644914.7240448</v>
      </c>
      <c r="Q507" s="389">
        <f t="shared" si="56"/>
        <v>1710711.313006592</v>
      </c>
      <c r="R507" s="389">
        <f t="shared" si="56"/>
        <v>1779139.7655268556</v>
      </c>
      <c r="S507" s="389">
        <f t="shared" si="56"/>
        <v>1850305.3561479298</v>
      </c>
      <c r="T507" s="692">
        <f t="shared" si="56"/>
        <v>1924317.5703938471</v>
      </c>
      <c r="U507" s="372"/>
      <c r="V507" s="372"/>
      <c r="W507" s="372"/>
      <c r="X507" s="372"/>
      <c r="Y507" s="372"/>
    </row>
    <row r="508" spans="1:25" ht="80">
      <c r="A508" s="390">
        <v>499</v>
      </c>
      <c r="B508" s="435">
        <v>557</v>
      </c>
      <c r="C508" s="420" t="s">
        <v>321</v>
      </c>
      <c r="D508" s="421" t="s">
        <v>922</v>
      </c>
      <c r="E508" s="405" t="s">
        <v>923</v>
      </c>
      <c r="F508" s="450" t="s">
        <v>1757</v>
      </c>
      <c r="G508" s="433" t="s">
        <v>1758</v>
      </c>
      <c r="H508" s="387" t="s">
        <v>1431</v>
      </c>
      <c r="I508" s="451">
        <v>1450000</v>
      </c>
      <c r="J508" s="397">
        <v>13291666</v>
      </c>
      <c r="K508" s="389">
        <f t="shared" si="55"/>
        <v>13823332.640000001</v>
      </c>
      <c r="L508" s="389">
        <f t="shared" si="52"/>
        <v>14376265.945600001</v>
      </c>
      <c r="M508" s="389">
        <f t="shared" si="56"/>
        <v>14951316.583424002</v>
      </c>
      <c r="N508" s="389">
        <f t="shared" si="56"/>
        <v>15549369.246760963</v>
      </c>
      <c r="O508" s="389">
        <f t="shared" si="56"/>
        <v>16171344.0166314</v>
      </c>
      <c r="P508" s="389">
        <f t="shared" si="56"/>
        <v>16818197.777296655</v>
      </c>
      <c r="Q508" s="389">
        <f t="shared" si="56"/>
        <v>17490925.688388523</v>
      </c>
      <c r="R508" s="389">
        <f t="shared" si="56"/>
        <v>18190562.715924062</v>
      </c>
      <c r="S508" s="389">
        <f t="shared" si="56"/>
        <v>18918185.224561024</v>
      </c>
      <c r="T508" s="692">
        <f t="shared" si="56"/>
        <v>19674912.633543465</v>
      </c>
      <c r="U508" s="372"/>
      <c r="V508" s="372"/>
      <c r="W508" s="372"/>
      <c r="X508" s="372"/>
      <c r="Y508" s="372"/>
    </row>
    <row r="509" spans="1:25" ht="80">
      <c r="A509" s="390">
        <v>500</v>
      </c>
      <c r="B509" s="435">
        <v>560</v>
      </c>
      <c r="C509" s="382" t="s">
        <v>321</v>
      </c>
      <c r="D509" s="383" t="s">
        <v>922</v>
      </c>
      <c r="E509" s="405" t="s">
        <v>923</v>
      </c>
      <c r="F509" s="450" t="s">
        <v>1759</v>
      </c>
      <c r="G509" s="422" t="s">
        <v>1760</v>
      </c>
      <c r="H509" s="387" t="s">
        <v>1761</v>
      </c>
      <c r="I509" s="397" t="s">
        <v>1754</v>
      </c>
      <c r="J509" s="452">
        <v>72000000</v>
      </c>
      <c r="K509" s="389">
        <f t="shared" si="55"/>
        <v>74880000</v>
      </c>
      <c r="L509" s="389">
        <f t="shared" si="52"/>
        <v>77875200</v>
      </c>
      <c r="M509" s="389">
        <f t="shared" si="56"/>
        <v>80990208</v>
      </c>
      <c r="N509" s="389">
        <f t="shared" si="56"/>
        <v>84229816.319999993</v>
      </c>
      <c r="O509" s="389">
        <f t="shared" si="56"/>
        <v>87599008.972799987</v>
      </c>
      <c r="P509" s="389">
        <f t="shared" si="56"/>
        <v>91102969.331711993</v>
      </c>
      <c r="Q509" s="389">
        <f t="shared" si="56"/>
        <v>94747088.104980469</v>
      </c>
      <c r="R509" s="389">
        <f t="shared" si="56"/>
        <v>98536971.629179686</v>
      </c>
      <c r="S509" s="389">
        <f t="shared" si="56"/>
        <v>102478450.49434687</v>
      </c>
      <c r="T509" s="692">
        <f t="shared" si="56"/>
        <v>106577588.51412074</v>
      </c>
      <c r="U509" s="372"/>
      <c r="V509" s="372"/>
      <c r="W509" s="372"/>
      <c r="X509" s="372"/>
      <c r="Y509" s="372"/>
    </row>
    <row r="510" spans="1:25" ht="64">
      <c r="A510" s="390">
        <v>501</v>
      </c>
      <c r="B510" s="435">
        <v>561</v>
      </c>
      <c r="C510" s="382" t="s">
        <v>321</v>
      </c>
      <c r="D510" s="383" t="s">
        <v>922</v>
      </c>
      <c r="E510" s="405" t="s">
        <v>923</v>
      </c>
      <c r="F510" s="450" t="s">
        <v>1725</v>
      </c>
      <c r="G510" s="422" t="s">
        <v>1762</v>
      </c>
      <c r="H510" s="387" t="s">
        <v>1329</v>
      </c>
      <c r="I510" s="397">
        <v>4882500</v>
      </c>
      <c r="J510" s="452">
        <v>43942500</v>
      </c>
      <c r="K510" s="389">
        <f t="shared" si="55"/>
        <v>45700200</v>
      </c>
      <c r="L510" s="389">
        <f t="shared" si="52"/>
        <v>47528208</v>
      </c>
      <c r="M510" s="389">
        <f t="shared" si="56"/>
        <v>49429336.32</v>
      </c>
      <c r="N510" s="389">
        <f t="shared" si="56"/>
        <v>51406509.772799999</v>
      </c>
      <c r="O510" s="389">
        <f t="shared" si="56"/>
        <v>53462770.163711995</v>
      </c>
      <c r="P510" s="389">
        <f t="shared" si="56"/>
        <v>55601280.970260471</v>
      </c>
      <c r="Q510" s="389">
        <f t="shared" si="56"/>
        <v>57825332.209070891</v>
      </c>
      <c r="R510" s="389">
        <f t="shared" si="56"/>
        <v>60138345.497433729</v>
      </c>
      <c r="S510" s="389">
        <f t="shared" si="56"/>
        <v>62543879.317331076</v>
      </c>
      <c r="T510" s="692">
        <f t="shared" si="56"/>
        <v>65045634.490024321</v>
      </c>
      <c r="U510" s="372"/>
      <c r="V510" s="372"/>
      <c r="W510" s="372"/>
      <c r="X510" s="372"/>
      <c r="Y510" s="372"/>
    </row>
    <row r="511" spans="1:25" ht="64">
      <c r="A511" s="390">
        <v>502</v>
      </c>
      <c r="B511" s="391">
        <v>562</v>
      </c>
      <c r="C511" s="382" t="s">
        <v>321</v>
      </c>
      <c r="D511" s="383" t="s">
        <v>922</v>
      </c>
      <c r="E511" s="405" t="s">
        <v>923</v>
      </c>
      <c r="F511" s="450" t="s">
        <v>1307</v>
      </c>
      <c r="G511" s="422" t="s">
        <v>1763</v>
      </c>
      <c r="H511" s="387" t="s">
        <v>1293</v>
      </c>
      <c r="I511" s="397">
        <v>2992500</v>
      </c>
      <c r="J511" s="452">
        <v>26932500</v>
      </c>
      <c r="K511" s="389">
        <f t="shared" si="55"/>
        <v>28009800</v>
      </c>
      <c r="L511" s="389">
        <f t="shared" si="52"/>
        <v>29130192</v>
      </c>
      <c r="M511" s="389">
        <f t="shared" si="56"/>
        <v>30295399.68</v>
      </c>
      <c r="N511" s="389">
        <f t="shared" si="56"/>
        <v>31507215.667199999</v>
      </c>
      <c r="O511" s="389">
        <f t="shared" si="56"/>
        <v>32767504.293887999</v>
      </c>
      <c r="P511" s="389">
        <f t="shared" si="56"/>
        <v>34078204.465643518</v>
      </c>
      <c r="Q511" s="389">
        <f t="shared" si="56"/>
        <v>35441332.644269258</v>
      </c>
      <c r="R511" s="389">
        <f t="shared" si="56"/>
        <v>36858985.950040027</v>
      </c>
      <c r="S511" s="389">
        <f t="shared" si="56"/>
        <v>38333345.38804163</v>
      </c>
      <c r="T511" s="692">
        <f t="shared" si="56"/>
        <v>39866679.203563295</v>
      </c>
      <c r="U511" s="372"/>
      <c r="V511" s="372"/>
      <c r="W511" s="372"/>
      <c r="X511" s="372"/>
      <c r="Y511" s="372"/>
    </row>
    <row r="512" spans="1:25" ht="80">
      <c r="A512" s="390">
        <v>503</v>
      </c>
      <c r="B512" s="391">
        <v>563</v>
      </c>
      <c r="C512" s="382" t="s">
        <v>321</v>
      </c>
      <c r="D512" s="395" t="s">
        <v>1116</v>
      </c>
      <c r="E512" s="405" t="s">
        <v>1117</v>
      </c>
      <c r="F512" s="450" t="s">
        <v>1764</v>
      </c>
      <c r="G512" s="422" t="s">
        <v>1765</v>
      </c>
      <c r="H512" s="387" t="s">
        <v>1522</v>
      </c>
      <c r="I512" s="397">
        <v>1450000</v>
      </c>
      <c r="J512" s="452">
        <v>13050000</v>
      </c>
      <c r="K512" s="389">
        <f t="shared" si="55"/>
        <v>13572000</v>
      </c>
      <c r="L512" s="389">
        <f t="shared" si="52"/>
        <v>14114880</v>
      </c>
      <c r="M512" s="389">
        <f t="shared" si="56"/>
        <v>14679475.199999999</v>
      </c>
      <c r="N512" s="389">
        <f t="shared" si="56"/>
        <v>15266654.207999999</v>
      </c>
      <c r="O512" s="389">
        <f t="shared" si="56"/>
        <v>15877320.376319999</v>
      </c>
      <c r="P512" s="389">
        <f t="shared" si="56"/>
        <v>16512413.191372799</v>
      </c>
      <c r="Q512" s="389">
        <f t="shared" si="56"/>
        <v>17172909.719027709</v>
      </c>
      <c r="R512" s="389">
        <f t="shared" si="56"/>
        <v>17859826.107788816</v>
      </c>
      <c r="S512" s="389">
        <f t="shared" si="56"/>
        <v>18574219.152100369</v>
      </c>
      <c r="T512" s="692">
        <f t="shared" si="56"/>
        <v>19317187.918184385</v>
      </c>
      <c r="U512" s="372"/>
      <c r="V512" s="372"/>
      <c r="W512" s="372"/>
      <c r="X512" s="372"/>
      <c r="Y512" s="372"/>
    </row>
    <row r="513" spans="1:25" ht="64">
      <c r="A513" s="390">
        <v>504</v>
      </c>
      <c r="B513" s="435">
        <v>564</v>
      </c>
      <c r="C513" s="420" t="s">
        <v>321</v>
      </c>
      <c r="D513" s="421" t="s">
        <v>922</v>
      </c>
      <c r="E513" s="405" t="s">
        <v>923</v>
      </c>
      <c r="F513" s="450" t="s">
        <v>1458</v>
      </c>
      <c r="G513" s="422" t="s">
        <v>1766</v>
      </c>
      <c r="H513" s="387" t="s">
        <v>1455</v>
      </c>
      <c r="I513" s="441">
        <v>1550000</v>
      </c>
      <c r="J513" s="453">
        <v>13950000</v>
      </c>
      <c r="K513" s="389">
        <f t="shared" si="55"/>
        <v>14508000</v>
      </c>
      <c r="L513" s="389">
        <f t="shared" si="52"/>
        <v>15088320</v>
      </c>
      <c r="M513" s="389">
        <f t="shared" si="56"/>
        <v>15691852.800000001</v>
      </c>
      <c r="N513" s="389">
        <f t="shared" si="56"/>
        <v>16319526.912</v>
      </c>
      <c r="O513" s="389">
        <f t="shared" si="56"/>
        <v>16972307.988480002</v>
      </c>
      <c r="P513" s="389">
        <f t="shared" si="56"/>
        <v>17651200.308019202</v>
      </c>
      <c r="Q513" s="389">
        <f t="shared" si="56"/>
        <v>18357248.32033997</v>
      </c>
      <c r="R513" s="389">
        <f t="shared" si="56"/>
        <v>19091538.25315357</v>
      </c>
      <c r="S513" s="389">
        <f t="shared" si="56"/>
        <v>19855199.783279713</v>
      </c>
      <c r="T513" s="692">
        <f t="shared" si="56"/>
        <v>20649407.774610903</v>
      </c>
      <c r="U513" s="372"/>
      <c r="V513" s="372"/>
      <c r="W513" s="372"/>
      <c r="X513" s="372"/>
      <c r="Y513" s="372"/>
    </row>
    <row r="514" spans="1:25" ht="80">
      <c r="A514" s="390">
        <v>505</v>
      </c>
      <c r="B514" s="435">
        <v>565</v>
      </c>
      <c r="C514" s="382" t="s">
        <v>321</v>
      </c>
      <c r="D514" s="383" t="s">
        <v>922</v>
      </c>
      <c r="E514" s="405" t="s">
        <v>923</v>
      </c>
      <c r="F514" s="454" t="s">
        <v>1767</v>
      </c>
      <c r="G514" s="455" t="s">
        <v>1760</v>
      </c>
      <c r="H514" s="456" t="s">
        <v>1761</v>
      </c>
      <c r="I514" s="441" t="s">
        <v>1333</v>
      </c>
      <c r="J514" s="441">
        <v>70400000</v>
      </c>
      <c r="K514" s="389">
        <f t="shared" si="55"/>
        <v>73216000</v>
      </c>
      <c r="L514" s="389">
        <f t="shared" si="52"/>
        <v>76144640</v>
      </c>
      <c r="M514" s="389">
        <f t="shared" si="56"/>
        <v>79190425.599999994</v>
      </c>
      <c r="N514" s="389">
        <f t="shared" si="56"/>
        <v>82358042.623999998</v>
      </c>
      <c r="O514" s="389">
        <f t="shared" si="56"/>
        <v>85652364.328960001</v>
      </c>
      <c r="P514" s="389">
        <f t="shared" si="56"/>
        <v>89078458.9021184</v>
      </c>
      <c r="Q514" s="389">
        <f t="shared" si="56"/>
        <v>92641597.258203134</v>
      </c>
      <c r="R514" s="389">
        <f t="shared" si="56"/>
        <v>96347261.148531258</v>
      </c>
      <c r="S514" s="389">
        <f t="shared" si="56"/>
        <v>100201151.59447251</v>
      </c>
      <c r="T514" s="692">
        <f t="shared" si="56"/>
        <v>104209197.65825142</v>
      </c>
      <c r="U514" s="372"/>
      <c r="V514" s="372"/>
      <c r="W514" s="372"/>
      <c r="X514" s="372"/>
      <c r="Y514" s="372"/>
    </row>
    <row r="515" spans="1:25" ht="64">
      <c r="A515" s="390">
        <v>506</v>
      </c>
      <c r="B515" s="457">
        <v>567</v>
      </c>
      <c r="C515" s="382" t="s">
        <v>321</v>
      </c>
      <c r="D515" s="395" t="s">
        <v>1116</v>
      </c>
      <c r="E515" s="405" t="s">
        <v>1117</v>
      </c>
      <c r="F515" s="450" t="s">
        <v>1768</v>
      </c>
      <c r="G515" s="433" t="s">
        <v>1769</v>
      </c>
      <c r="H515" s="387" t="s">
        <v>1770</v>
      </c>
      <c r="I515" s="397">
        <v>3276000</v>
      </c>
      <c r="J515" s="397">
        <v>28719600</v>
      </c>
      <c r="K515" s="389">
        <f t="shared" si="55"/>
        <v>29868384</v>
      </c>
      <c r="L515" s="389">
        <f t="shared" si="52"/>
        <v>31063119.359999999</v>
      </c>
      <c r="M515" s="389">
        <f t="shared" si="56"/>
        <v>32305644.134399999</v>
      </c>
      <c r="N515" s="389">
        <f t="shared" si="56"/>
        <v>33597869.899775997</v>
      </c>
      <c r="O515" s="389">
        <f t="shared" si="56"/>
        <v>34941784.695767038</v>
      </c>
      <c r="P515" s="389">
        <f t="shared" si="56"/>
        <v>36339456.08359772</v>
      </c>
      <c r="Q515" s="389">
        <f t="shared" si="56"/>
        <v>37793034.326941632</v>
      </c>
      <c r="R515" s="389">
        <f t="shared" si="56"/>
        <v>39304755.7000193</v>
      </c>
      <c r="S515" s="389">
        <f t="shared" si="56"/>
        <v>40876945.928020075</v>
      </c>
      <c r="T515" s="692">
        <f t="shared" si="56"/>
        <v>42512023.765140876</v>
      </c>
      <c r="U515" s="372"/>
      <c r="V515" s="372"/>
      <c r="W515" s="372"/>
      <c r="X515" s="372"/>
      <c r="Y515" s="372"/>
    </row>
    <row r="516" spans="1:25" ht="96">
      <c r="A516" s="390">
        <v>507</v>
      </c>
      <c r="B516" s="457">
        <v>569</v>
      </c>
      <c r="C516" s="382" t="s">
        <v>321</v>
      </c>
      <c r="D516" s="395" t="s">
        <v>1116</v>
      </c>
      <c r="E516" s="405" t="s">
        <v>1117</v>
      </c>
      <c r="F516" s="458" t="s">
        <v>1732</v>
      </c>
      <c r="G516" s="444" t="s">
        <v>1733</v>
      </c>
      <c r="H516" s="445" t="s">
        <v>1734</v>
      </c>
      <c r="I516" s="446">
        <v>1300000</v>
      </c>
      <c r="J516" s="446">
        <v>1300000</v>
      </c>
      <c r="K516" s="389">
        <f t="shared" si="55"/>
        <v>1352000</v>
      </c>
      <c r="L516" s="389">
        <f t="shared" si="52"/>
        <v>1406080</v>
      </c>
      <c r="M516" s="389">
        <f t="shared" si="56"/>
        <v>1462323.2</v>
      </c>
      <c r="N516" s="389">
        <f t="shared" si="56"/>
        <v>1520816.128</v>
      </c>
      <c r="O516" s="389">
        <f t="shared" si="56"/>
        <v>1581648.77312</v>
      </c>
      <c r="P516" s="389">
        <f t="shared" si="56"/>
        <v>1644914.7240448</v>
      </c>
      <c r="Q516" s="389">
        <f t="shared" si="56"/>
        <v>1710711.313006592</v>
      </c>
      <c r="R516" s="389">
        <f t="shared" si="56"/>
        <v>1779139.7655268556</v>
      </c>
      <c r="S516" s="389">
        <f t="shared" si="56"/>
        <v>1850305.3561479298</v>
      </c>
      <c r="T516" s="692">
        <f t="shared" si="56"/>
        <v>1924317.5703938471</v>
      </c>
      <c r="U516" s="372"/>
      <c r="V516" s="372"/>
      <c r="W516" s="372"/>
      <c r="X516" s="372"/>
      <c r="Y516" s="372"/>
    </row>
    <row r="517" spans="1:25" ht="96">
      <c r="A517" s="390">
        <v>508</v>
      </c>
      <c r="B517" s="457">
        <v>570</v>
      </c>
      <c r="C517" s="382" t="s">
        <v>321</v>
      </c>
      <c r="D517" s="395" t="s">
        <v>1116</v>
      </c>
      <c r="E517" s="405" t="s">
        <v>1117</v>
      </c>
      <c r="F517" s="458" t="s">
        <v>1735</v>
      </c>
      <c r="G517" s="444" t="s">
        <v>1733</v>
      </c>
      <c r="H517" s="445" t="s">
        <v>1734</v>
      </c>
      <c r="I517" s="446">
        <v>1300000</v>
      </c>
      <c r="J517" s="446">
        <v>1300000</v>
      </c>
      <c r="K517" s="389">
        <f t="shared" si="55"/>
        <v>1352000</v>
      </c>
      <c r="L517" s="389">
        <f t="shared" si="52"/>
        <v>1406080</v>
      </c>
      <c r="M517" s="389">
        <f t="shared" si="56"/>
        <v>1462323.2</v>
      </c>
      <c r="N517" s="389">
        <f t="shared" si="56"/>
        <v>1520816.128</v>
      </c>
      <c r="O517" s="389">
        <f t="shared" si="56"/>
        <v>1581648.77312</v>
      </c>
      <c r="P517" s="389">
        <f t="shared" si="56"/>
        <v>1644914.7240448</v>
      </c>
      <c r="Q517" s="389">
        <f t="shared" si="56"/>
        <v>1710711.313006592</v>
      </c>
      <c r="R517" s="389">
        <f t="shared" si="56"/>
        <v>1779139.7655268556</v>
      </c>
      <c r="S517" s="389">
        <f t="shared" si="56"/>
        <v>1850305.3561479298</v>
      </c>
      <c r="T517" s="692">
        <f t="shared" si="56"/>
        <v>1924317.5703938471</v>
      </c>
      <c r="U517" s="372"/>
      <c r="V517" s="372"/>
      <c r="W517" s="372"/>
      <c r="X517" s="372"/>
      <c r="Y517" s="372"/>
    </row>
    <row r="518" spans="1:25" ht="96">
      <c r="A518" s="390">
        <v>509</v>
      </c>
      <c r="B518" s="457">
        <v>571</v>
      </c>
      <c r="C518" s="382" t="s">
        <v>321</v>
      </c>
      <c r="D518" s="395" t="s">
        <v>1116</v>
      </c>
      <c r="E518" s="405" t="s">
        <v>1117</v>
      </c>
      <c r="F518" s="458" t="s">
        <v>1738</v>
      </c>
      <c r="G518" s="444" t="s">
        <v>1733</v>
      </c>
      <c r="H518" s="445" t="s">
        <v>1734</v>
      </c>
      <c r="I518" s="446">
        <v>1300000</v>
      </c>
      <c r="J518" s="446">
        <v>1300000</v>
      </c>
      <c r="K518" s="389">
        <f t="shared" si="55"/>
        <v>1352000</v>
      </c>
      <c r="L518" s="389">
        <f t="shared" si="52"/>
        <v>1406080</v>
      </c>
      <c r="M518" s="389">
        <f t="shared" si="56"/>
        <v>1462323.2</v>
      </c>
      <c r="N518" s="389">
        <f t="shared" si="56"/>
        <v>1520816.128</v>
      </c>
      <c r="O518" s="389">
        <f t="shared" si="56"/>
        <v>1581648.77312</v>
      </c>
      <c r="P518" s="389">
        <f t="shared" si="56"/>
        <v>1644914.7240448</v>
      </c>
      <c r="Q518" s="389">
        <f t="shared" si="56"/>
        <v>1710711.313006592</v>
      </c>
      <c r="R518" s="389">
        <f t="shared" si="56"/>
        <v>1779139.7655268556</v>
      </c>
      <c r="S518" s="389">
        <f t="shared" si="56"/>
        <v>1850305.3561479298</v>
      </c>
      <c r="T518" s="692">
        <f t="shared" si="56"/>
        <v>1924317.5703938471</v>
      </c>
      <c r="U518" s="372"/>
      <c r="V518" s="372"/>
      <c r="W518" s="372"/>
      <c r="X518" s="372"/>
      <c r="Y518" s="372"/>
    </row>
    <row r="519" spans="1:25" ht="96">
      <c r="A519" s="390">
        <v>510</v>
      </c>
      <c r="B519" s="457">
        <v>572</v>
      </c>
      <c r="C519" s="382" t="s">
        <v>321</v>
      </c>
      <c r="D519" s="395" t="s">
        <v>1116</v>
      </c>
      <c r="E519" s="405" t="s">
        <v>1117</v>
      </c>
      <c r="F519" s="458" t="s">
        <v>1736</v>
      </c>
      <c r="G519" s="444" t="s">
        <v>1733</v>
      </c>
      <c r="H519" s="445" t="s">
        <v>1734</v>
      </c>
      <c r="I519" s="446">
        <v>1300000</v>
      </c>
      <c r="J519" s="446">
        <v>1300000</v>
      </c>
      <c r="K519" s="389">
        <f t="shared" si="55"/>
        <v>1352000</v>
      </c>
      <c r="L519" s="389">
        <f t="shared" si="52"/>
        <v>1406080</v>
      </c>
      <c r="M519" s="389">
        <f t="shared" si="56"/>
        <v>1462323.2</v>
      </c>
      <c r="N519" s="389">
        <f t="shared" si="56"/>
        <v>1520816.128</v>
      </c>
      <c r="O519" s="389">
        <f t="shared" si="56"/>
        <v>1581648.77312</v>
      </c>
      <c r="P519" s="389">
        <f t="shared" si="56"/>
        <v>1644914.7240448</v>
      </c>
      <c r="Q519" s="389">
        <f t="shared" si="56"/>
        <v>1710711.313006592</v>
      </c>
      <c r="R519" s="389">
        <f t="shared" si="56"/>
        <v>1779139.7655268556</v>
      </c>
      <c r="S519" s="389">
        <f t="shared" si="56"/>
        <v>1850305.3561479298</v>
      </c>
      <c r="T519" s="692">
        <f t="shared" si="56"/>
        <v>1924317.5703938471</v>
      </c>
      <c r="U519" s="372"/>
      <c r="V519" s="372"/>
      <c r="W519" s="372"/>
      <c r="X519" s="372"/>
      <c r="Y519" s="372"/>
    </row>
    <row r="520" spans="1:25" ht="96">
      <c r="A520" s="390">
        <v>511</v>
      </c>
      <c r="B520" s="457">
        <v>573</v>
      </c>
      <c r="C520" s="382" t="s">
        <v>321</v>
      </c>
      <c r="D520" s="395" t="s">
        <v>1116</v>
      </c>
      <c r="E520" s="405" t="s">
        <v>1117</v>
      </c>
      <c r="F520" s="458" t="s">
        <v>1740</v>
      </c>
      <c r="G520" s="444" t="s">
        <v>1733</v>
      </c>
      <c r="H520" s="445" t="s">
        <v>1734</v>
      </c>
      <c r="I520" s="446">
        <v>1300000</v>
      </c>
      <c r="J520" s="446">
        <v>1300000</v>
      </c>
      <c r="K520" s="389">
        <f t="shared" si="55"/>
        <v>1352000</v>
      </c>
      <c r="L520" s="389">
        <f t="shared" si="52"/>
        <v>1406080</v>
      </c>
      <c r="M520" s="389">
        <f t="shared" si="56"/>
        <v>1462323.2</v>
      </c>
      <c r="N520" s="389">
        <f t="shared" si="56"/>
        <v>1520816.128</v>
      </c>
      <c r="O520" s="389">
        <f t="shared" si="56"/>
        <v>1581648.77312</v>
      </c>
      <c r="P520" s="389">
        <f t="shared" si="56"/>
        <v>1644914.7240448</v>
      </c>
      <c r="Q520" s="389">
        <f t="shared" si="56"/>
        <v>1710711.313006592</v>
      </c>
      <c r="R520" s="389">
        <f t="shared" si="56"/>
        <v>1779139.7655268556</v>
      </c>
      <c r="S520" s="389">
        <f t="shared" si="56"/>
        <v>1850305.3561479298</v>
      </c>
      <c r="T520" s="692">
        <f t="shared" si="56"/>
        <v>1924317.5703938471</v>
      </c>
      <c r="U520" s="372"/>
      <c r="V520" s="372"/>
      <c r="W520" s="372"/>
      <c r="X520" s="372"/>
      <c r="Y520" s="372"/>
    </row>
    <row r="521" spans="1:25" ht="96">
      <c r="A521" s="390">
        <v>512</v>
      </c>
      <c r="B521" s="457">
        <v>574</v>
      </c>
      <c r="C521" s="382" t="s">
        <v>321</v>
      </c>
      <c r="D521" s="395" t="s">
        <v>1116</v>
      </c>
      <c r="E521" s="405" t="s">
        <v>1117</v>
      </c>
      <c r="F521" s="458" t="s">
        <v>1741</v>
      </c>
      <c r="G521" s="444" t="s">
        <v>1733</v>
      </c>
      <c r="H521" s="445" t="s">
        <v>1734</v>
      </c>
      <c r="I521" s="446">
        <v>1300000</v>
      </c>
      <c r="J521" s="446">
        <v>1300000</v>
      </c>
      <c r="K521" s="389">
        <f t="shared" si="55"/>
        <v>1352000</v>
      </c>
      <c r="L521" s="389">
        <f t="shared" si="52"/>
        <v>1406080</v>
      </c>
      <c r="M521" s="389">
        <f t="shared" si="56"/>
        <v>1462323.2</v>
      </c>
      <c r="N521" s="389">
        <f t="shared" si="56"/>
        <v>1520816.128</v>
      </c>
      <c r="O521" s="389">
        <f t="shared" si="56"/>
        <v>1581648.77312</v>
      </c>
      <c r="P521" s="389">
        <f t="shared" si="56"/>
        <v>1644914.7240448</v>
      </c>
      <c r="Q521" s="389">
        <f t="shared" si="56"/>
        <v>1710711.313006592</v>
      </c>
      <c r="R521" s="389">
        <f t="shared" si="56"/>
        <v>1779139.7655268556</v>
      </c>
      <c r="S521" s="389">
        <f t="shared" si="56"/>
        <v>1850305.3561479298</v>
      </c>
      <c r="T521" s="692">
        <f t="shared" si="56"/>
        <v>1924317.5703938471</v>
      </c>
      <c r="U521" s="372"/>
      <c r="V521" s="372"/>
      <c r="W521" s="372"/>
      <c r="X521" s="372"/>
      <c r="Y521" s="372"/>
    </row>
    <row r="522" spans="1:25" ht="96">
      <c r="A522" s="390">
        <v>513</v>
      </c>
      <c r="B522" s="459">
        <v>575</v>
      </c>
      <c r="C522" s="382" t="s">
        <v>321</v>
      </c>
      <c r="D522" s="395" t="s">
        <v>1116</v>
      </c>
      <c r="E522" s="405" t="s">
        <v>1117</v>
      </c>
      <c r="F522" s="460" t="s">
        <v>1739</v>
      </c>
      <c r="G522" s="444" t="s">
        <v>1733</v>
      </c>
      <c r="H522" s="461" t="s">
        <v>1734</v>
      </c>
      <c r="I522" s="446">
        <v>1300000</v>
      </c>
      <c r="J522" s="446">
        <v>1300000</v>
      </c>
      <c r="K522" s="389">
        <f t="shared" si="55"/>
        <v>1352000</v>
      </c>
      <c r="L522" s="389">
        <f t="shared" si="52"/>
        <v>1406080</v>
      </c>
      <c r="M522" s="389">
        <f t="shared" si="56"/>
        <v>1462323.2</v>
      </c>
      <c r="N522" s="389">
        <f t="shared" si="56"/>
        <v>1520816.128</v>
      </c>
      <c r="O522" s="389">
        <f t="shared" si="56"/>
        <v>1581648.77312</v>
      </c>
      <c r="P522" s="389">
        <f t="shared" si="56"/>
        <v>1644914.7240448</v>
      </c>
      <c r="Q522" s="389">
        <f t="shared" si="56"/>
        <v>1710711.313006592</v>
      </c>
      <c r="R522" s="389">
        <f t="shared" si="56"/>
        <v>1779139.7655268556</v>
      </c>
      <c r="S522" s="389">
        <f t="shared" si="56"/>
        <v>1850305.3561479298</v>
      </c>
      <c r="T522" s="692">
        <f t="shared" si="56"/>
        <v>1924317.5703938471</v>
      </c>
      <c r="U522" s="372"/>
      <c r="V522" s="372"/>
      <c r="W522" s="372"/>
      <c r="X522" s="372"/>
      <c r="Y522" s="372"/>
    </row>
    <row r="523" spans="1:25" ht="64">
      <c r="A523" s="390">
        <v>514</v>
      </c>
      <c r="B523" s="462">
        <v>576</v>
      </c>
      <c r="C523" s="420" t="s">
        <v>321</v>
      </c>
      <c r="D523" s="421" t="s">
        <v>922</v>
      </c>
      <c r="E523" s="405" t="s">
        <v>923</v>
      </c>
      <c r="F523" s="463" t="s">
        <v>1771</v>
      </c>
      <c r="G523" s="386" t="s">
        <v>1772</v>
      </c>
      <c r="H523" s="456" t="s">
        <v>926</v>
      </c>
      <c r="I523" s="441">
        <v>1600000</v>
      </c>
      <c r="J523" s="464">
        <v>13013333</v>
      </c>
      <c r="K523" s="389">
        <f t="shared" si="55"/>
        <v>13533866.32</v>
      </c>
      <c r="L523" s="389">
        <f t="shared" si="52"/>
        <v>14075220.9728</v>
      </c>
      <c r="M523" s="389">
        <f t="shared" ref="M523:T523" si="57">(L523*$L$8)+L523</f>
        <v>14638229.811712001</v>
      </c>
      <c r="N523" s="389">
        <f t="shared" si="57"/>
        <v>15223759.00418048</v>
      </c>
      <c r="O523" s="389">
        <f t="shared" si="57"/>
        <v>15832709.364347698</v>
      </c>
      <c r="P523" s="389">
        <f t="shared" si="57"/>
        <v>16466017.738921607</v>
      </c>
      <c r="Q523" s="389">
        <f t="shared" si="57"/>
        <v>17124658.448478471</v>
      </c>
      <c r="R523" s="389">
        <f t="shared" si="57"/>
        <v>17809644.786417611</v>
      </c>
      <c r="S523" s="389">
        <f t="shared" si="57"/>
        <v>18522030.577874314</v>
      </c>
      <c r="T523" s="692">
        <f t="shared" si="57"/>
        <v>19262911.800989285</v>
      </c>
      <c r="U523" s="372"/>
      <c r="V523" s="372"/>
      <c r="W523" s="372"/>
      <c r="X523" s="372"/>
      <c r="Y523" s="372"/>
    </row>
    <row r="524" spans="1:25" ht="224">
      <c r="A524" s="390">
        <v>515</v>
      </c>
      <c r="B524" s="435">
        <v>579</v>
      </c>
      <c r="C524" s="382" t="s">
        <v>321</v>
      </c>
      <c r="D524" s="395" t="s">
        <v>1116</v>
      </c>
      <c r="E524" s="405" t="s">
        <v>1117</v>
      </c>
      <c r="F524" s="429" t="s">
        <v>1669</v>
      </c>
      <c r="G524" s="406" t="s">
        <v>1664</v>
      </c>
      <c r="H524" s="387" t="s">
        <v>1662</v>
      </c>
      <c r="I524" s="397">
        <v>1450000</v>
      </c>
      <c r="J524" s="397">
        <v>2803333</v>
      </c>
      <c r="K524" s="389">
        <f t="shared" si="55"/>
        <v>2915466.32</v>
      </c>
      <c r="L524" s="389">
        <f t="shared" ref="L524:L530" si="58">(K524*$L$8)+K524</f>
        <v>3032084.9727999996</v>
      </c>
      <c r="M524" s="389">
        <f t="shared" ref="M524:T524" si="59">(L524*$L$8)+L524</f>
        <v>3153368.3717119996</v>
      </c>
      <c r="N524" s="389">
        <f t="shared" si="59"/>
        <v>3279503.1065804795</v>
      </c>
      <c r="O524" s="389">
        <f t="shared" si="59"/>
        <v>3410683.2308436986</v>
      </c>
      <c r="P524" s="389">
        <f t="shared" si="59"/>
        <v>3547110.5600774465</v>
      </c>
      <c r="Q524" s="389">
        <f t="shared" si="59"/>
        <v>3688994.9824805446</v>
      </c>
      <c r="R524" s="389">
        <f t="shared" si="59"/>
        <v>3836554.7817797665</v>
      </c>
      <c r="S524" s="389">
        <f t="shared" si="59"/>
        <v>3990016.9730509571</v>
      </c>
      <c r="T524" s="692">
        <f t="shared" si="59"/>
        <v>4149617.6519729951</v>
      </c>
      <c r="U524" s="372"/>
      <c r="V524" s="372"/>
      <c r="W524" s="372"/>
      <c r="X524" s="372"/>
      <c r="Y524" s="372"/>
    </row>
    <row r="525" spans="1:25" ht="64">
      <c r="A525" s="390">
        <v>516</v>
      </c>
      <c r="B525" s="435">
        <v>586</v>
      </c>
      <c r="C525" s="420" t="s">
        <v>321</v>
      </c>
      <c r="D525" s="421" t="s">
        <v>922</v>
      </c>
      <c r="E525" s="405" t="s">
        <v>923</v>
      </c>
      <c r="F525" s="450" t="s">
        <v>1773</v>
      </c>
      <c r="G525" s="422" t="s">
        <v>1772</v>
      </c>
      <c r="H525" s="387" t="s">
        <v>926</v>
      </c>
      <c r="I525" s="397">
        <v>1600000</v>
      </c>
      <c r="J525" s="397">
        <v>10933333</v>
      </c>
      <c r="K525" s="389">
        <f t="shared" si="55"/>
        <v>11370666.32</v>
      </c>
      <c r="L525" s="389">
        <f t="shared" si="58"/>
        <v>11825492.9728</v>
      </c>
      <c r="M525" s="389">
        <f t="shared" ref="M525:T525" si="60">(L525*$L$8)+L525</f>
        <v>12298512.691711999</v>
      </c>
      <c r="N525" s="389">
        <f t="shared" si="60"/>
        <v>12790453.19938048</v>
      </c>
      <c r="O525" s="389">
        <f t="shared" si="60"/>
        <v>13302071.3273557</v>
      </c>
      <c r="P525" s="389">
        <f t="shared" si="60"/>
        <v>13834154.180449927</v>
      </c>
      <c r="Q525" s="389">
        <f t="shared" si="60"/>
        <v>14387520.347667925</v>
      </c>
      <c r="R525" s="389">
        <f t="shared" si="60"/>
        <v>14963021.161574641</v>
      </c>
      <c r="S525" s="389">
        <f t="shared" si="60"/>
        <v>15561542.008037627</v>
      </c>
      <c r="T525" s="692">
        <f t="shared" si="60"/>
        <v>16184003.688359132</v>
      </c>
      <c r="U525" s="372"/>
      <c r="V525" s="372"/>
      <c r="W525" s="372"/>
      <c r="X525" s="372"/>
      <c r="Y525" s="372"/>
    </row>
    <row r="526" spans="1:25" ht="160">
      <c r="A526" s="390">
        <v>517</v>
      </c>
      <c r="B526" s="435">
        <v>588</v>
      </c>
      <c r="C526" s="382" t="s">
        <v>321</v>
      </c>
      <c r="D526" s="395" t="s">
        <v>1116</v>
      </c>
      <c r="E526" s="405" t="s">
        <v>1117</v>
      </c>
      <c r="F526" s="429" t="s">
        <v>1774</v>
      </c>
      <c r="G526" s="426" t="s">
        <v>1744</v>
      </c>
      <c r="H526" s="387" t="s">
        <v>1745</v>
      </c>
      <c r="I526" s="397">
        <v>4368000</v>
      </c>
      <c r="J526" s="397">
        <v>4368000</v>
      </c>
      <c r="K526" s="389">
        <f t="shared" si="55"/>
        <v>4542720</v>
      </c>
      <c r="L526" s="389">
        <f t="shared" si="58"/>
        <v>4724428.7999999998</v>
      </c>
      <c r="M526" s="389">
        <f t="shared" ref="M526:T526" si="61">(L526*$L$8)+L526</f>
        <v>4913405.9519999996</v>
      </c>
      <c r="N526" s="389">
        <f t="shared" si="61"/>
        <v>5109942.1900799992</v>
      </c>
      <c r="O526" s="389">
        <f t="shared" si="61"/>
        <v>5314339.877683199</v>
      </c>
      <c r="P526" s="389">
        <f t="shared" si="61"/>
        <v>5526913.4727905272</v>
      </c>
      <c r="Q526" s="389">
        <f t="shared" si="61"/>
        <v>5747990.0117021482</v>
      </c>
      <c r="R526" s="389">
        <f t="shared" si="61"/>
        <v>5977909.6121702343</v>
      </c>
      <c r="S526" s="389">
        <f t="shared" si="61"/>
        <v>6217025.9966570437</v>
      </c>
      <c r="T526" s="692">
        <f t="shared" si="61"/>
        <v>6465707.0365233254</v>
      </c>
      <c r="U526" s="372"/>
      <c r="V526" s="372"/>
      <c r="W526" s="372"/>
      <c r="X526" s="372"/>
      <c r="Y526" s="372"/>
    </row>
    <row r="527" spans="1:25" ht="64">
      <c r="A527" s="390">
        <v>518</v>
      </c>
      <c r="B527" s="435">
        <v>589</v>
      </c>
      <c r="C527" s="420" t="s">
        <v>321</v>
      </c>
      <c r="D527" s="421" t="s">
        <v>922</v>
      </c>
      <c r="E527" s="405" t="s">
        <v>923</v>
      </c>
      <c r="F527" s="429" t="s">
        <v>1775</v>
      </c>
      <c r="G527" s="422" t="s">
        <v>1762</v>
      </c>
      <c r="H527" s="387" t="s">
        <v>1776</v>
      </c>
      <c r="I527" s="465">
        <v>4882500</v>
      </c>
      <c r="J527" s="397">
        <v>29295000</v>
      </c>
      <c r="K527" s="389">
        <f t="shared" si="55"/>
        <v>30466800</v>
      </c>
      <c r="L527" s="389">
        <f t="shared" si="58"/>
        <v>31685472</v>
      </c>
      <c r="M527" s="389">
        <f t="shared" ref="M527:T527" si="62">(L527*$L$8)+L527</f>
        <v>32952890.879999999</v>
      </c>
      <c r="N527" s="389">
        <f t="shared" si="62"/>
        <v>34271006.515199997</v>
      </c>
      <c r="O527" s="389">
        <f t="shared" si="62"/>
        <v>35641846.775807999</v>
      </c>
      <c r="P527" s="389">
        <f t="shared" si="62"/>
        <v>37067520.646840319</v>
      </c>
      <c r="Q527" s="389">
        <f t="shared" si="62"/>
        <v>38550221.472713932</v>
      </c>
      <c r="R527" s="389">
        <f t="shared" si="62"/>
        <v>40092230.331622489</v>
      </c>
      <c r="S527" s="389">
        <f t="shared" si="62"/>
        <v>41695919.544887386</v>
      </c>
      <c r="T527" s="692">
        <f t="shared" si="62"/>
        <v>43363756.326682881</v>
      </c>
      <c r="U527" s="372"/>
      <c r="V527" s="372"/>
      <c r="W527" s="372"/>
      <c r="X527" s="372"/>
      <c r="Y527" s="372"/>
    </row>
    <row r="528" spans="1:25" ht="83.25" customHeight="1">
      <c r="A528" s="466">
        <v>519</v>
      </c>
      <c r="B528" s="436">
        <v>590</v>
      </c>
      <c r="C528" s="467" t="s">
        <v>321</v>
      </c>
      <c r="D528" s="395" t="s">
        <v>1116</v>
      </c>
      <c r="E528" s="405" t="s">
        <v>1117</v>
      </c>
      <c r="F528" s="437" t="s">
        <v>1722</v>
      </c>
      <c r="G528" s="433" t="s">
        <v>1777</v>
      </c>
      <c r="H528" s="456" t="s">
        <v>1724</v>
      </c>
      <c r="I528" s="468">
        <v>1450000</v>
      </c>
      <c r="J528" s="441">
        <v>8700000</v>
      </c>
      <c r="K528" s="389">
        <f t="shared" si="55"/>
        <v>9048000</v>
      </c>
      <c r="L528" s="389">
        <f t="shared" si="58"/>
        <v>9409920</v>
      </c>
      <c r="M528" s="389">
        <f t="shared" ref="M528:T528" si="63">(L528*$L$8)+L528</f>
        <v>9786316.8000000007</v>
      </c>
      <c r="N528" s="389">
        <f t="shared" si="63"/>
        <v>10177769.472000001</v>
      </c>
      <c r="O528" s="389">
        <f t="shared" si="63"/>
        <v>10584880.250880001</v>
      </c>
      <c r="P528" s="389">
        <f t="shared" si="63"/>
        <v>11008275.4609152</v>
      </c>
      <c r="Q528" s="389">
        <f t="shared" si="63"/>
        <v>11448606.479351809</v>
      </c>
      <c r="R528" s="389">
        <f t="shared" si="63"/>
        <v>11906550.738525882</v>
      </c>
      <c r="S528" s="389">
        <f t="shared" si="63"/>
        <v>12382812.768066918</v>
      </c>
      <c r="T528" s="692">
        <f t="shared" si="63"/>
        <v>12878125.278789595</v>
      </c>
      <c r="U528" s="372"/>
      <c r="V528" s="372"/>
      <c r="W528" s="372"/>
      <c r="X528" s="372"/>
      <c r="Y528" s="372"/>
    </row>
    <row r="529" spans="1:25" ht="82.5" customHeight="1">
      <c r="A529" s="421">
        <v>520</v>
      </c>
      <c r="B529" s="435">
        <v>591</v>
      </c>
      <c r="C529" s="421" t="s">
        <v>321</v>
      </c>
      <c r="D529" s="421" t="s">
        <v>922</v>
      </c>
      <c r="E529" s="469" t="s">
        <v>923</v>
      </c>
      <c r="F529" s="429" t="s">
        <v>1778</v>
      </c>
      <c r="G529" s="433" t="s">
        <v>1779</v>
      </c>
      <c r="H529" s="387" t="s">
        <v>1780</v>
      </c>
      <c r="I529" s="441">
        <v>2730000</v>
      </c>
      <c r="J529" s="441">
        <v>15379000</v>
      </c>
      <c r="K529" s="389">
        <f t="shared" si="55"/>
        <v>15994160</v>
      </c>
      <c r="L529" s="389">
        <f t="shared" si="58"/>
        <v>16633926.4</v>
      </c>
      <c r="M529" s="389">
        <f t="shared" ref="M529:T529" si="64">(L529*$L$8)+L529</f>
        <v>17299283.456</v>
      </c>
      <c r="N529" s="389">
        <f t="shared" si="64"/>
        <v>17991254.794240002</v>
      </c>
      <c r="O529" s="389">
        <f t="shared" si="64"/>
        <v>18710904.986009602</v>
      </c>
      <c r="P529" s="389">
        <f t="shared" si="64"/>
        <v>19459341.185449984</v>
      </c>
      <c r="Q529" s="389">
        <f t="shared" si="64"/>
        <v>20237714.832867984</v>
      </c>
      <c r="R529" s="389">
        <f t="shared" si="64"/>
        <v>21047223.426182702</v>
      </c>
      <c r="S529" s="389">
        <f t="shared" si="64"/>
        <v>21889112.363230009</v>
      </c>
      <c r="T529" s="692">
        <f t="shared" si="64"/>
        <v>22764676.857759207</v>
      </c>
      <c r="U529" s="372"/>
      <c r="V529" s="372"/>
      <c r="W529" s="372"/>
      <c r="X529" s="372"/>
      <c r="Y529" s="372"/>
    </row>
    <row r="530" spans="1:25" ht="118.5" customHeight="1">
      <c r="A530" s="421">
        <v>521</v>
      </c>
      <c r="B530" s="435">
        <v>595</v>
      </c>
      <c r="C530" s="421" t="s">
        <v>321</v>
      </c>
      <c r="D530" s="395" t="s">
        <v>1116</v>
      </c>
      <c r="E530" s="470" t="s">
        <v>1117</v>
      </c>
      <c r="F530" s="429" t="s">
        <v>1781</v>
      </c>
      <c r="G530" s="422" t="s">
        <v>1782</v>
      </c>
      <c r="H530" s="387" t="s">
        <v>1703</v>
      </c>
      <c r="I530" s="397">
        <v>1600000</v>
      </c>
      <c r="J530" s="452">
        <v>8693333</v>
      </c>
      <c r="K530" s="389">
        <f t="shared" si="55"/>
        <v>9041066.3200000003</v>
      </c>
      <c r="L530" s="389">
        <f t="shared" si="58"/>
        <v>9402708.9727999996</v>
      </c>
      <c r="M530" s="389">
        <f t="shared" ref="M530:S530" si="65">(L530*$L$8)+L530</f>
        <v>9778817.3317120001</v>
      </c>
      <c r="N530" s="389">
        <f t="shared" si="65"/>
        <v>10169970.02498048</v>
      </c>
      <c r="O530" s="389">
        <f t="shared" si="65"/>
        <v>10576768.825979698</v>
      </c>
      <c r="P530" s="389">
        <f t="shared" si="65"/>
        <v>10999839.579018887</v>
      </c>
      <c r="Q530" s="389">
        <f t="shared" si="65"/>
        <v>11439833.162179643</v>
      </c>
      <c r="R530" s="389">
        <f t="shared" si="65"/>
        <v>11897426.488666829</v>
      </c>
      <c r="S530" s="389">
        <f t="shared" si="65"/>
        <v>12373323.548213502</v>
      </c>
      <c r="T530" s="692">
        <f>(S530*$L$8)+S530</f>
        <v>12868256.490142042</v>
      </c>
      <c r="U530" s="372"/>
      <c r="V530" s="372"/>
      <c r="W530" s="372"/>
      <c r="X530" s="372"/>
      <c r="Y530" s="372"/>
    </row>
    <row r="531" spans="1:25" ht="16" thickBot="1">
      <c r="A531" s="1402" t="s">
        <v>1</v>
      </c>
      <c r="B531" s="1403"/>
      <c r="C531" s="1403"/>
      <c r="D531" s="1403"/>
      <c r="E531" s="1403"/>
      <c r="F531" s="1403"/>
      <c r="G531" s="1403"/>
      <c r="H531" s="1404"/>
      <c r="I531" s="471">
        <f t="shared" ref="I531:J531" si="66">SUM(I10:I528)</f>
        <v>1104958271</v>
      </c>
      <c r="J531" s="471">
        <f t="shared" si="66"/>
        <v>21890401106</v>
      </c>
      <c r="K531" s="471">
        <f>SUM(K10:K530)</f>
        <v>22791052376.560001</v>
      </c>
      <c r="L531" s="471">
        <f t="shared" ref="L531:S531" si="67">SUM(L10:L530)</f>
        <v>23702694471.622414</v>
      </c>
      <c r="M531" s="471">
        <f t="shared" si="67"/>
        <v>24650802250.48735</v>
      </c>
      <c r="N531" s="471">
        <f t="shared" si="67"/>
        <v>25636834340.506744</v>
      </c>
      <c r="O531" s="471">
        <f t="shared" si="67"/>
        <v>26662307714.12706</v>
      </c>
      <c r="P531" s="471">
        <f t="shared" si="67"/>
        <v>27728800022.692181</v>
      </c>
      <c r="Q531" s="471">
        <f t="shared" si="67"/>
        <v>28837952023.59985</v>
      </c>
      <c r="R531" s="471">
        <f t="shared" si="67"/>
        <v>29991470104.543823</v>
      </c>
      <c r="S531" s="471">
        <f t="shared" si="67"/>
        <v>31191128908.725643</v>
      </c>
      <c r="T531" s="471">
        <f>SUM(T10:T530)</f>
        <v>32438774065.074562</v>
      </c>
      <c r="U531" s="472"/>
      <c r="V531" s="472"/>
      <c r="W531" s="472"/>
      <c r="X531" s="472"/>
      <c r="Y531" s="472"/>
    </row>
    <row r="532" spans="1:25" ht="16" customHeight="1" thickBot="1">
      <c r="A532" s="372"/>
      <c r="B532" s="372"/>
      <c r="C532" s="372"/>
      <c r="D532" s="372"/>
      <c r="E532" s="373"/>
      <c r="F532" s="374"/>
      <c r="G532" s="372"/>
      <c r="H532" s="375"/>
      <c r="I532" s="375"/>
      <c r="J532" s="375"/>
      <c r="K532" s="372"/>
      <c r="L532" s="372"/>
      <c r="M532" s="372"/>
      <c r="N532" s="372"/>
      <c r="O532" s="372"/>
      <c r="P532" s="372"/>
      <c r="Q532" s="372"/>
      <c r="R532" s="372"/>
      <c r="S532" s="372"/>
      <c r="T532" s="372"/>
      <c r="U532" s="372"/>
      <c r="V532" s="372"/>
      <c r="W532" s="372"/>
      <c r="X532" s="372"/>
      <c r="Y532" s="372"/>
    </row>
    <row r="533" spans="1:25" ht="16" thickBot="1">
      <c r="A533" s="372"/>
      <c r="B533" s="372"/>
      <c r="C533" s="372"/>
      <c r="D533" s="372"/>
      <c r="E533" s="373"/>
      <c r="F533" s="374"/>
      <c r="G533" s="372"/>
      <c r="H533" s="375"/>
      <c r="I533" s="473" t="s">
        <v>13</v>
      </c>
      <c r="J533" s="473" t="s">
        <v>320</v>
      </c>
      <c r="K533" s="474">
        <v>2023</v>
      </c>
      <c r="L533" s="475">
        <v>2024</v>
      </c>
      <c r="M533" s="475">
        <v>2025</v>
      </c>
      <c r="N533" s="475">
        <v>2026</v>
      </c>
      <c r="O533" s="475">
        <v>2027</v>
      </c>
      <c r="P533" s="372"/>
      <c r="Q533" s="372"/>
      <c r="R533" s="372"/>
      <c r="S533" s="372"/>
      <c r="T533" s="372"/>
      <c r="U533" s="372"/>
      <c r="V533" s="372"/>
      <c r="W533" s="372"/>
      <c r="X533" s="372"/>
      <c r="Y533" s="372"/>
    </row>
    <row r="534" spans="1:25" ht="26">
      <c r="A534" s="372"/>
      <c r="B534" s="372"/>
      <c r="C534" s="372"/>
      <c r="D534" s="372"/>
      <c r="E534" s="373"/>
      <c r="F534" s="374"/>
      <c r="G534" s="372"/>
      <c r="H534" s="375"/>
      <c r="I534" s="476" t="s">
        <v>322</v>
      </c>
      <c r="J534" s="477">
        <f>SUMIF($D$10:$D$528,I534,$J$10:$J$528)</f>
        <v>0</v>
      </c>
      <c r="K534" s="477">
        <f>SUMIF($D$10:$D$528,I534,$K$10:$K$528)</f>
        <v>0</v>
      </c>
      <c r="L534" s="477">
        <f>SUMIF($D$10:$D$528,I534,$L$10:$L$528)</f>
        <v>0</v>
      </c>
      <c r="M534" s="477">
        <f>SUMIF($D$10:$D$528,I534,$M$10:$M$528)</f>
        <v>0</v>
      </c>
      <c r="N534" s="477">
        <f>SUMIF($D$10:$D$528,I534,$N$10:$N$528)</f>
        <v>0</v>
      </c>
      <c r="O534" s="477">
        <f>SUMIF($D$10:$D$528,I534,$O$10:$O$528)</f>
        <v>0</v>
      </c>
      <c r="P534" s="372"/>
      <c r="Q534" s="372"/>
      <c r="R534" s="372"/>
      <c r="S534" s="372"/>
      <c r="T534" s="372"/>
      <c r="U534" s="372"/>
      <c r="V534" s="372"/>
      <c r="W534" s="372"/>
      <c r="X534" s="372"/>
      <c r="Y534" s="372"/>
    </row>
    <row r="535" spans="1:25" ht="26">
      <c r="A535" s="372"/>
      <c r="B535" s="372"/>
      <c r="C535" s="372"/>
      <c r="D535" s="372"/>
      <c r="E535" s="373"/>
      <c r="F535" s="374"/>
      <c r="G535" s="372"/>
      <c r="H535" s="375"/>
      <c r="I535" s="476" t="s">
        <v>324</v>
      </c>
      <c r="J535" s="477">
        <f>SUMIF($D$10:$D$528,I535,$J$10:$J$528)</f>
        <v>0</v>
      </c>
      <c r="K535" s="477">
        <f>SUMIF($D$10:$D$528,I535,$K$10:$K$528)</f>
        <v>0</v>
      </c>
      <c r="L535" s="477">
        <f>SUMIF($D$10:$D$528,I535,$L$10:$L$528)</f>
        <v>0</v>
      </c>
      <c r="M535" s="477">
        <f>SUMIF($D$10:$D$528,I535,$M$10:$M$528)</f>
        <v>0</v>
      </c>
      <c r="N535" s="477">
        <f>SUMIF($D$10:$D$528,I535,$N$10:$N$528)</f>
        <v>0</v>
      </c>
      <c r="O535" s="477">
        <f>SUMIF($D$10:$D$528,I535,$O$10:$O$528)</f>
        <v>0</v>
      </c>
      <c r="P535" s="372"/>
      <c r="Q535" s="372"/>
      <c r="R535" s="372"/>
      <c r="S535" s="372"/>
      <c r="T535" s="372"/>
      <c r="U535" s="372"/>
      <c r="V535" s="372"/>
      <c r="W535" s="372"/>
      <c r="X535" s="372"/>
      <c r="Y535" s="372"/>
    </row>
    <row r="536" spans="1:25" ht="26">
      <c r="A536" s="372"/>
      <c r="B536" s="372"/>
      <c r="C536" s="372"/>
      <c r="D536" s="372"/>
      <c r="E536" s="373"/>
      <c r="F536" s="374"/>
      <c r="G536" s="372"/>
      <c r="H536" s="375"/>
      <c r="I536" s="476" t="s">
        <v>323</v>
      </c>
      <c r="J536" s="477">
        <f>SUMIF($D$10:$D$528,I536,$J$10:$J$528)</f>
        <v>0</v>
      </c>
      <c r="K536" s="477">
        <f>SUMIF($D$10:$D$528,I536,$K$10:$K$528)</f>
        <v>0</v>
      </c>
      <c r="L536" s="477">
        <f>SUMIF($D$10:$D$528,I536,$L$10:$L$528)</f>
        <v>0</v>
      </c>
      <c r="M536" s="477">
        <f>SUMIF($D$10:$D$528,I536,$M$10:$M$528)</f>
        <v>0</v>
      </c>
      <c r="N536" s="477">
        <f>SUMIF($D$10:$D$528,I536,$N$10:$N$528)</f>
        <v>0</v>
      </c>
      <c r="O536" s="477">
        <f>SUMIF($D$10:$D$528,I536,$O$10:$O$528)</f>
        <v>0</v>
      </c>
      <c r="P536" s="372"/>
      <c r="Q536" s="372"/>
      <c r="R536" s="372"/>
      <c r="S536" s="372"/>
      <c r="T536" s="372"/>
      <c r="U536" s="372"/>
      <c r="V536" s="372"/>
      <c r="W536" s="372"/>
      <c r="X536" s="372"/>
      <c r="Y536" s="372"/>
    </row>
    <row r="537" spans="1:25" ht="26">
      <c r="A537" s="372"/>
      <c r="B537" s="372"/>
      <c r="C537" s="372"/>
      <c r="D537" s="372"/>
      <c r="E537" s="373"/>
      <c r="F537" s="374"/>
      <c r="G537" s="372"/>
      <c r="H537" s="375"/>
      <c r="I537" s="477" t="s">
        <v>325</v>
      </c>
      <c r="J537" s="477">
        <f>SUMIF($D$10:$D$528,I537,$J$10:$J$528)</f>
        <v>0</v>
      </c>
      <c r="K537" s="477">
        <f>SUMIF($D$10:$D$528,I537,$K$10:$K$528)</f>
        <v>0</v>
      </c>
      <c r="L537" s="477">
        <f>SUMIF($D$10:$D$528,I537,$L$10:$L$528)</f>
        <v>0</v>
      </c>
      <c r="M537" s="477">
        <f>SUMIF($D$10:$D$528,I537,$M$10:$M$528)</f>
        <v>0</v>
      </c>
      <c r="N537" s="477">
        <f>SUMIF($D$10:$D$528,I537,$N$10:$N$528)</f>
        <v>0</v>
      </c>
      <c r="O537" s="477">
        <f>SUMIF($D$10:$D$528,I537,$O$10:$O$528)</f>
        <v>0</v>
      </c>
      <c r="P537" s="372"/>
      <c r="Q537" s="372"/>
      <c r="R537" s="372"/>
      <c r="S537" s="372"/>
      <c r="T537" s="372"/>
      <c r="U537" s="372"/>
      <c r="V537" s="372"/>
      <c r="W537" s="372"/>
      <c r="X537" s="372"/>
      <c r="Y537" s="372"/>
    </row>
    <row r="538" spans="1:25" ht="26">
      <c r="A538" s="372"/>
      <c r="B538" s="372"/>
      <c r="C538" s="372"/>
      <c r="D538" s="372"/>
      <c r="E538" s="373"/>
      <c r="F538" s="374"/>
      <c r="G538" s="372"/>
      <c r="H538" s="375"/>
      <c r="I538" s="477" t="s">
        <v>326</v>
      </c>
      <c r="J538" s="477">
        <f>SUMIF($D$10:$D$528,I538,$J$10:$J$528)</f>
        <v>0</v>
      </c>
      <c r="K538" s="477">
        <f>SUMIF($D$10:$D$528,I538,$K$10:$K$528)</f>
        <v>0</v>
      </c>
      <c r="L538" s="477">
        <f>SUMIF($D$10:$D$528,I538,$L$10:$L$528)</f>
        <v>0</v>
      </c>
      <c r="M538" s="477">
        <f>SUMIF($D$10:$D$528,I538,$M$10:$M$528)</f>
        <v>0</v>
      </c>
      <c r="N538" s="477">
        <f>SUMIF($D$10:$D$528,I538,$N$10:$N$528)</f>
        <v>0</v>
      </c>
      <c r="O538" s="477">
        <f>SUMIF($D$10:$D$528,I538,$O$10:$O$528)</f>
        <v>0</v>
      </c>
      <c r="P538" s="372"/>
      <c r="Q538" s="372"/>
      <c r="R538" s="372"/>
      <c r="S538" s="372"/>
      <c r="T538" s="372"/>
      <c r="U538" s="372"/>
      <c r="V538" s="372"/>
      <c r="W538" s="372"/>
      <c r="X538" s="372"/>
      <c r="Y538" s="372"/>
    </row>
    <row r="539" spans="1:25" ht="16" thickBot="1">
      <c r="A539" s="372"/>
      <c r="B539" s="372"/>
      <c r="C539" s="372"/>
      <c r="D539" s="372"/>
      <c r="E539" s="373"/>
      <c r="F539" s="374"/>
      <c r="G539" s="372"/>
      <c r="H539" s="375"/>
      <c r="I539" s="478" t="s">
        <v>327</v>
      </c>
      <c r="J539" s="478">
        <f t="shared" ref="J539:O539" si="68">SUM(J534:J538)</f>
        <v>0</v>
      </c>
      <c r="K539" s="478">
        <f t="shared" si="68"/>
        <v>0</v>
      </c>
      <c r="L539" s="478">
        <f t="shared" si="68"/>
        <v>0</v>
      </c>
      <c r="M539" s="478">
        <f t="shared" si="68"/>
        <v>0</v>
      </c>
      <c r="N539" s="478">
        <f t="shared" si="68"/>
        <v>0</v>
      </c>
      <c r="O539" s="478">
        <f t="shared" si="68"/>
        <v>0</v>
      </c>
      <c r="P539" s="372"/>
      <c r="Q539" s="372"/>
      <c r="R539" s="372"/>
      <c r="S539" s="372"/>
      <c r="T539" s="372"/>
      <c r="U539" s="372"/>
      <c r="V539" s="372"/>
      <c r="W539" s="372"/>
      <c r="X539" s="372"/>
      <c r="Y539" s="372"/>
    </row>
    <row r="540" spans="1:25">
      <c r="A540" s="372"/>
      <c r="B540" s="372"/>
      <c r="C540" s="372"/>
      <c r="D540" s="372"/>
      <c r="E540" s="373"/>
      <c r="F540" s="374"/>
      <c r="G540" s="372"/>
      <c r="H540" s="375"/>
      <c r="I540" s="375"/>
      <c r="J540" s="375"/>
      <c r="K540" s="372"/>
      <c r="L540" s="372"/>
      <c r="M540" s="372"/>
      <c r="N540" s="372"/>
      <c r="O540" s="372"/>
      <c r="P540" s="372"/>
      <c r="Q540" s="372"/>
      <c r="R540" s="372"/>
      <c r="S540" s="372"/>
      <c r="T540" s="372"/>
      <c r="U540" s="372"/>
      <c r="V540" s="372"/>
      <c r="W540" s="372"/>
      <c r="X540" s="372"/>
      <c r="Y540" s="372"/>
    </row>
    <row r="541" spans="1:25">
      <c r="A541" s="372"/>
      <c r="B541" s="372"/>
      <c r="C541" s="372"/>
      <c r="D541" s="372"/>
      <c r="E541" s="373"/>
      <c r="F541" s="374"/>
      <c r="G541" s="372"/>
      <c r="H541" s="375"/>
      <c r="I541" s="375"/>
      <c r="J541" s="375"/>
      <c r="K541" s="372"/>
      <c r="L541" s="372"/>
      <c r="M541" s="372"/>
      <c r="N541" s="372"/>
      <c r="O541" s="372"/>
      <c r="P541" s="372"/>
      <c r="Q541" s="372"/>
      <c r="R541" s="372"/>
      <c r="S541" s="372"/>
      <c r="T541" s="372"/>
      <c r="U541" s="372"/>
      <c r="V541" s="372"/>
      <c r="W541" s="372"/>
      <c r="X541" s="372"/>
      <c r="Y541" s="372"/>
    </row>
    <row r="542" spans="1:25">
      <c r="A542" s="372"/>
      <c r="B542" s="372"/>
      <c r="C542" s="372"/>
      <c r="D542" s="372"/>
      <c r="E542" s="373"/>
      <c r="F542" s="374"/>
      <c r="G542" s="372"/>
      <c r="H542" s="375"/>
      <c r="I542" s="375"/>
      <c r="J542" s="375"/>
      <c r="K542" s="372"/>
      <c r="L542" s="372"/>
      <c r="M542" s="372"/>
      <c r="N542" s="372"/>
      <c r="O542" s="372"/>
      <c r="P542" s="372"/>
      <c r="Q542" s="372"/>
      <c r="R542" s="372"/>
      <c r="S542" s="372"/>
      <c r="T542" s="372"/>
      <c r="U542" s="372"/>
      <c r="V542" s="372"/>
      <c r="W542" s="372"/>
      <c r="X542" s="372"/>
      <c r="Y542" s="372"/>
    </row>
    <row r="543" spans="1:25">
      <c r="A543" s="372"/>
      <c r="B543" s="372"/>
      <c r="C543" s="372"/>
      <c r="D543" s="372"/>
      <c r="E543" s="373"/>
      <c r="F543" s="374"/>
      <c r="G543" s="372"/>
      <c r="H543" s="375"/>
      <c r="I543" s="375"/>
      <c r="J543" s="375"/>
      <c r="K543" s="372"/>
      <c r="L543" s="372"/>
      <c r="M543" s="372"/>
      <c r="N543" s="372"/>
      <c r="O543" s="372"/>
      <c r="P543" s="372"/>
      <c r="Q543" s="372"/>
      <c r="R543" s="372"/>
      <c r="S543" s="372"/>
      <c r="T543" s="372"/>
      <c r="U543" s="372"/>
      <c r="V543" s="372"/>
      <c r="W543" s="372"/>
      <c r="X543" s="372"/>
      <c r="Y543" s="372"/>
    </row>
    <row r="544" spans="1:25">
      <c r="A544" s="372"/>
      <c r="B544" s="372"/>
      <c r="C544" s="372"/>
      <c r="D544" s="372"/>
      <c r="E544" s="373"/>
      <c r="F544" s="374"/>
      <c r="G544" s="372"/>
      <c r="H544" s="375"/>
      <c r="I544" s="375"/>
      <c r="J544" s="375"/>
      <c r="K544" s="372"/>
      <c r="L544" s="372"/>
      <c r="M544" s="372"/>
      <c r="N544" s="372"/>
      <c r="O544" s="372"/>
      <c r="P544" s="372"/>
      <c r="Q544" s="372"/>
      <c r="R544" s="372"/>
      <c r="S544" s="372"/>
      <c r="T544" s="372"/>
      <c r="U544" s="372"/>
      <c r="V544" s="372"/>
      <c r="W544" s="372"/>
      <c r="X544" s="372"/>
      <c r="Y544" s="372"/>
    </row>
    <row r="545" spans="1:25">
      <c r="A545" s="372"/>
      <c r="B545" s="372"/>
      <c r="C545" s="372"/>
      <c r="D545" s="372"/>
      <c r="E545" s="373"/>
      <c r="F545" s="374"/>
      <c r="G545" s="372"/>
      <c r="H545" s="375"/>
      <c r="I545" s="375"/>
      <c r="J545" s="375"/>
      <c r="K545" s="372"/>
      <c r="L545" s="372"/>
      <c r="M545" s="372"/>
      <c r="N545" s="372"/>
      <c r="O545" s="372"/>
      <c r="P545" s="372"/>
      <c r="Q545" s="372"/>
      <c r="R545" s="372"/>
      <c r="S545" s="372"/>
      <c r="T545" s="372"/>
      <c r="U545" s="372"/>
      <c r="V545" s="372"/>
      <c r="W545" s="372"/>
      <c r="X545" s="372"/>
      <c r="Y545" s="372"/>
    </row>
    <row r="546" spans="1:25">
      <c r="A546" s="372"/>
      <c r="B546" s="372"/>
      <c r="C546" s="372"/>
      <c r="D546" s="372"/>
      <c r="E546" s="373"/>
      <c r="F546" s="374"/>
      <c r="G546" s="372"/>
      <c r="H546" s="375"/>
      <c r="I546" s="375"/>
      <c r="J546" s="375"/>
      <c r="K546" s="372"/>
      <c r="L546" s="372"/>
      <c r="M546" s="372"/>
      <c r="N546" s="372"/>
      <c r="O546" s="372"/>
      <c r="P546" s="372"/>
      <c r="Q546" s="372"/>
      <c r="R546" s="372"/>
      <c r="S546" s="372"/>
      <c r="T546" s="372"/>
      <c r="U546" s="372"/>
      <c r="V546" s="372"/>
      <c r="W546" s="372"/>
      <c r="X546" s="372"/>
      <c r="Y546" s="372"/>
    </row>
    <row r="547" spans="1:25">
      <c r="A547" s="372"/>
      <c r="B547" s="372"/>
      <c r="C547" s="372"/>
      <c r="D547" s="372"/>
      <c r="E547" s="373"/>
      <c r="F547" s="374"/>
      <c r="G547" s="372"/>
      <c r="H547" s="375"/>
      <c r="I547" s="375"/>
      <c r="J547" s="375"/>
      <c r="K547" s="372"/>
      <c r="L547" s="372"/>
      <c r="M547" s="372"/>
      <c r="N547" s="372"/>
      <c r="O547" s="372"/>
      <c r="P547" s="372"/>
      <c r="Q547" s="372"/>
      <c r="R547" s="372"/>
      <c r="S547" s="372"/>
      <c r="T547" s="372"/>
      <c r="U547" s="372"/>
      <c r="V547" s="372"/>
      <c r="W547" s="372"/>
      <c r="X547" s="372"/>
      <c r="Y547" s="372"/>
    </row>
    <row r="548" spans="1:25">
      <c r="A548" s="372"/>
      <c r="B548" s="372"/>
      <c r="C548" s="372"/>
      <c r="D548" s="372"/>
      <c r="E548" s="373"/>
      <c r="F548" s="374"/>
      <c r="G548" s="372"/>
      <c r="H548" s="375"/>
      <c r="I548" s="375"/>
      <c r="J548" s="375"/>
      <c r="K548" s="372"/>
      <c r="L548" s="372"/>
      <c r="M548" s="372"/>
      <c r="N548" s="372"/>
      <c r="O548" s="372"/>
      <c r="P548" s="372"/>
      <c r="Q548" s="372"/>
      <c r="R548" s="372"/>
      <c r="S548" s="372"/>
      <c r="T548" s="372"/>
      <c r="U548" s="372"/>
      <c r="V548" s="372"/>
      <c r="W548" s="372"/>
      <c r="X548" s="372"/>
      <c r="Y548" s="372"/>
    </row>
    <row r="549" spans="1:25">
      <c r="A549" s="372"/>
      <c r="B549" s="372"/>
      <c r="C549" s="372"/>
      <c r="D549" s="372"/>
      <c r="E549" s="373"/>
      <c r="F549" s="374"/>
      <c r="G549" s="372"/>
      <c r="H549" s="375"/>
      <c r="I549" s="375"/>
      <c r="J549" s="375"/>
      <c r="K549" s="372"/>
      <c r="L549" s="372"/>
      <c r="M549" s="372"/>
      <c r="N549" s="372"/>
      <c r="O549" s="372"/>
      <c r="P549" s="372"/>
      <c r="Q549" s="372"/>
      <c r="R549" s="372"/>
      <c r="S549" s="372"/>
      <c r="T549" s="372"/>
      <c r="U549" s="372"/>
      <c r="V549" s="372"/>
      <c r="W549" s="372"/>
      <c r="X549" s="372"/>
      <c r="Y549" s="372"/>
    </row>
    <row r="550" spans="1:25">
      <c r="A550" s="372"/>
      <c r="B550" s="372"/>
      <c r="C550" s="372"/>
      <c r="D550" s="372"/>
      <c r="E550" s="373"/>
      <c r="F550" s="374"/>
      <c r="G550" s="372"/>
      <c r="H550" s="375"/>
      <c r="I550" s="375"/>
      <c r="J550" s="375"/>
      <c r="K550" s="372"/>
      <c r="L550" s="372"/>
      <c r="M550" s="372"/>
      <c r="N550" s="372"/>
      <c r="O550" s="372"/>
      <c r="P550" s="372"/>
      <c r="Q550" s="372"/>
      <c r="R550" s="372"/>
      <c r="S550" s="372"/>
      <c r="T550" s="372"/>
      <c r="U550" s="372"/>
      <c r="V550" s="372"/>
      <c r="W550" s="372"/>
      <c r="X550" s="372"/>
      <c r="Y550" s="372"/>
    </row>
    <row r="551" spans="1:25">
      <c r="A551" s="372"/>
      <c r="B551" s="372"/>
      <c r="C551" s="372"/>
      <c r="D551" s="372"/>
      <c r="E551" s="373"/>
      <c r="F551" s="374"/>
      <c r="G551" s="372"/>
      <c r="H551" s="375"/>
      <c r="I551" s="375"/>
      <c r="J551" s="375"/>
      <c r="K551" s="372"/>
      <c r="L551" s="372"/>
      <c r="M551" s="372"/>
      <c r="N551" s="372"/>
      <c r="O551" s="372"/>
      <c r="P551" s="372"/>
      <c r="Q551" s="372"/>
      <c r="R551" s="372"/>
      <c r="S551" s="372"/>
      <c r="T551" s="372"/>
      <c r="U551" s="372"/>
      <c r="V551" s="372"/>
      <c r="W551" s="372"/>
      <c r="X551" s="372"/>
      <c r="Y551" s="372"/>
    </row>
    <row r="552" spans="1:25">
      <c r="A552" s="372"/>
      <c r="B552" s="372"/>
      <c r="C552" s="372"/>
      <c r="D552" s="372"/>
      <c r="E552" s="373"/>
      <c r="F552" s="374"/>
      <c r="G552" s="372"/>
      <c r="H552" s="375"/>
      <c r="I552" s="375"/>
      <c r="J552" s="375"/>
      <c r="K552" s="372"/>
      <c r="L552" s="372"/>
      <c r="M552" s="372"/>
      <c r="N552" s="372"/>
      <c r="O552" s="372"/>
      <c r="P552" s="372"/>
      <c r="Q552" s="372"/>
      <c r="R552" s="372"/>
      <c r="S552" s="372"/>
      <c r="T552" s="372"/>
      <c r="U552" s="372"/>
      <c r="V552" s="372"/>
      <c r="W552" s="372"/>
      <c r="X552" s="372"/>
      <c r="Y552" s="372"/>
    </row>
    <row r="553" spans="1:25">
      <c r="A553" s="372"/>
      <c r="B553" s="372"/>
      <c r="C553" s="372"/>
      <c r="D553" s="372"/>
      <c r="E553" s="373"/>
      <c r="F553" s="374"/>
      <c r="G553" s="372"/>
      <c r="H553" s="375"/>
      <c r="I553" s="375"/>
      <c r="J553" s="375"/>
      <c r="K553" s="372"/>
      <c r="L553" s="372"/>
      <c r="M553" s="372"/>
      <c r="N553" s="372"/>
      <c r="O553" s="372"/>
      <c r="P553" s="372"/>
      <c r="Q553" s="372"/>
      <c r="R553" s="372"/>
      <c r="S553" s="372"/>
      <c r="T553" s="372"/>
      <c r="U553" s="372"/>
      <c r="V553" s="372"/>
      <c r="W553" s="372"/>
      <c r="X553" s="372"/>
      <c r="Y553" s="372"/>
    </row>
    <row r="554" spans="1:25">
      <c r="A554" s="372"/>
      <c r="B554" s="372"/>
      <c r="C554" s="372"/>
      <c r="D554" s="372"/>
      <c r="E554" s="373"/>
      <c r="F554" s="374"/>
      <c r="G554" s="372"/>
      <c r="H554" s="375"/>
      <c r="I554" s="375"/>
      <c r="J554" s="375"/>
      <c r="K554" s="372"/>
      <c r="L554" s="372"/>
      <c r="M554" s="372"/>
      <c r="N554" s="372"/>
      <c r="O554" s="372"/>
      <c r="P554" s="372"/>
      <c r="Q554" s="372"/>
      <c r="R554" s="372"/>
      <c r="S554" s="372"/>
      <c r="T554" s="372"/>
      <c r="U554" s="372"/>
      <c r="V554" s="372"/>
      <c r="W554" s="372"/>
      <c r="X554" s="372"/>
      <c r="Y554" s="372"/>
    </row>
    <row r="555" spans="1:25">
      <c r="A555" s="372"/>
      <c r="B555" s="372"/>
      <c r="C555" s="372"/>
      <c r="D555" s="372"/>
      <c r="E555" s="373"/>
      <c r="F555" s="374"/>
      <c r="G555" s="372"/>
      <c r="H555" s="375"/>
      <c r="I555" s="375"/>
      <c r="J555" s="375"/>
      <c r="K555" s="372"/>
      <c r="L555" s="372"/>
      <c r="M555" s="372"/>
      <c r="N555" s="372"/>
      <c r="O555" s="372"/>
      <c r="P555" s="372"/>
      <c r="Q555" s="372"/>
      <c r="R555" s="372"/>
      <c r="S555" s="372"/>
      <c r="T555" s="372"/>
      <c r="U555" s="372"/>
      <c r="V555" s="372"/>
      <c r="W555" s="372"/>
      <c r="X555" s="372"/>
      <c r="Y555" s="372"/>
    </row>
    <row r="556" spans="1:25">
      <c r="A556" s="372"/>
      <c r="B556" s="372"/>
      <c r="C556" s="372"/>
      <c r="D556" s="372"/>
      <c r="E556" s="373"/>
      <c r="F556" s="374"/>
      <c r="G556" s="372"/>
      <c r="H556" s="375"/>
      <c r="I556" s="375"/>
      <c r="J556" s="375"/>
      <c r="K556" s="372"/>
      <c r="L556" s="372"/>
      <c r="M556" s="372"/>
      <c r="N556" s="372"/>
      <c r="O556" s="372"/>
      <c r="P556" s="372"/>
      <c r="Q556" s="372"/>
      <c r="R556" s="372"/>
      <c r="S556" s="372"/>
      <c r="T556" s="372"/>
      <c r="U556" s="372"/>
      <c r="V556" s="372"/>
      <c r="W556" s="372"/>
      <c r="X556" s="372"/>
      <c r="Y556" s="372"/>
    </row>
    <row r="557" spans="1:25">
      <c r="A557" s="372"/>
      <c r="B557" s="372"/>
      <c r="C557" s="372"/>
      <c r="D557" s="372"/>
      <c r="E557" s="373"/>
      <c r="F557" s="374"/>
      <c r="G557" s="372"/>
      <c r="H557" s="375"/>
      <c r="I557" s="375"/>
      <c r="J557" s="375"/>
      <c r="K557" s="372"/>
      <c r="L557" s="372"/>
      <c r="M557" s="372"/>
      <c r="N557" s="372"/>
      <c r="O557" s="372"/>
      <c r="P557" s="372"/>
      <c r="Q557" s="372"/>
      <c r="R557" s="372"/>
      <c r="S557" s="372"/>
      <c r="T557" s="372"/>
      <c r="U557" s="372"/>
      <c r="V557" s="372"/>
      <c r="W557" s="372"/>
      <c r="X557" s="372"/>
      <c r="Y557" s="372"/>
    </row>
    <row r="558" spans="1:25">
      <c r="A558" s="372"/>
      <c r="B558" s="372"/>
      <c r="C558" s="372"/>
      <c r="D558" s="372"/>
      <c r="E558" s="373"/>
      <c r="F558" s="374"/>
      <c r="G558" s="372"/>
      <c r="H558" s="375"/>
      <c r="I558" s="375"/>
      <c r="J558" s="375"/>
      <c r="K558" s="372"/>
      <c r="L558" s="372"/>
      <c r="M558" s="372"/>
      <c r="N558" s="372"/>
      <c r="O558" s="372"/>
      <c r="P558" s="372"/>
      <c r="Q558" s="372"/>
      <c r="R558" s="372"/>
      <c r="S558" s="372"/>
      <c r="T558" s="372"/>
      <c r="U558" s="372"/>
      <c r="V558" s="372"/>
      <c r="W558" s="372"/>
      <c r="X558" s="372"/>
      <c r="Y558" s="372"/>
    </row>
    <row r="559" spans="1:25">
      <c r="A559" s="372"/>
      <c r="B559" s="372"/>
      <c r="C559" s="372"/>
      <c r="D559" s="372"/>
      <c r="E559" s="373"/>
      <c r="F559" s="374"/>
      <c r="G559" s="372"/>
      <c r="H559" s="375"/>
      <c r="I559" s="375"/>
      <c r="J559" s="375"/>
      <c r="K559" s="372"/>
      <c r="L559" s="372"/>
      <c r="M559" s="372"/>
      <c r="N559" s="372"/>
      <c r="O559" s="372"/>
      <c r="P559" s="372"/>
      <c r="Q559" s="372"/>
      <c r="R559" s="372"/>
      <c r="S559" s="372"/>
      <c r="T559" s="372"/>
      <c r="U559" s="372"/>
      <c r="V559" s="372"/>
      <c r="W559" s="372"/>
      <c r="X559" s="372"/>
      <c r="Y559" s="372"/>
    </row>
    <row r="560" spans="1:25">
      <c r="A560" s="372"/>
      <c r="B560" s="372"/>
      <c r="C560" s="372"/>
      <c r="D560" s="372"/>
      <c r="E560" s="373"/>
      <c r="F560" s="374"/>
      <c r="G560" s="372"/>
      <c r="H560" s="375"/>
      <c r="I560" s="375"/>
      <c r="J560" s="375"/>
      <c r="K560" s="372"/>
      <c r="L560" s="372"/>
      <c r="M560" s="372"/>
      <c r="N560" s="372"/>
      <c r="O560" s="372"/>
      <c r="P560" s="372"/>
      <c r="Q560" s="372"/>
      <c r="R560" s="372"/>
      <c r="S560" s="372"/>
      <c r="T560" s="372"/>
      <c r="U560" s="372"/>
      <c r="V560" s="372"/>
      <c r="W560" s="372"/>
      <c r="X560" s="372"/>
      <c r="Y560" s="372"/>
    </row>
    <row r="561" spans="1:25">
      <c r="A561" s="372"/>
      <c r="B561" s="372"/>
      <c r="C561" s="372"/>
      <c r="D561" s="372"/>
      <c r="E561" s="373"/>
      <c r="F561" s="374"/>
      <c r="G561" s="372"/>
      <c r="H561" s="375"/>
      <c r="I561" s="375"/>
      <c r="J561" s="375"/>
      <c r="K561" s="372"/>
      <c r="L561" s="372"/>
      <c r="M561" s="372"/>
      <c r="N561" s="372"/>
      <c r="O561" s="372"/>
      <c r="P561" s="372"/>
      <c r="Q561" s="372"/>
      <c r="R561" s="372"/>
      <c r="S561" s="372"/>
      <c r="T561" s="372"/>
      <c r="U561" s="372"/>
      <c r="V561" s="372"/>
      <c r="W561" s="372"/>
      <c r="X561" s="372"/>
      <c r="Y561" s="372"/>
    </row>
    <row r="562" spans="1:25">
      <c r="A562" s="372"/>
      <c r="B562" s="372"/>
      <c r="C562" s="372"/>
      <c r="D562" s="372"/>
      <c r="E562" s="373"/>
      <c r="F562" s="374"/>
      <c r="G562" s="372"/>
      <c r="H562" s="375"/>
      <c r="I562" s="375"/>
      <c r="J562" s="375"/>
      <c r="K562" s="372"/>
      <c r="L562" s="372"/>
      <c r="M562" s="372"/>
      <c r="N562" s="372"/>
      <c r="O562" s="372"/>
      <c r="P562" s="372"/>
      <c r="Q562" s="372"/>
      <c r="R562" s="372"/>
      <c r="S562" s="372"/>
      <c r="T562" s="372"/>
      <c r="U562" s="372"/>
      <c r="V562" s="372"/>
      <c r="W562" s="372"/>
      <c r="X562" s="372"/>
      <c r="Y562" s="372"/>
    </row>
    <row r="563" spans="1:25">
      <c r="A563" s="372"/>
      <c r="B563" s="372"/>
      <c r="C563" s="372"/>
      <c r="D563" s="372"/>
      <c r="E563" s="373"/>
      <c r="F563" s="374"/>
      <c r="G563" s="372"/>
      <c r="H563" s="375"/>
      <c r="I563" s="375"/>
      <c r="J563" s="375"/>
      <c r="K563" s="372"/>
      <c r="L563" s="372"/>
      <c r="M563" s="372"/>
      <c r="N563" s="372"/>
      <c r="O563" s="372"/>
      <c r="P563" s="372"/>
      <c r="Q563" s="372"/>
      <c r="R563" s="372"/>
      <c r="S563" s="372"/>
      <c r="T563" s="372"/>
      <c r="U563" s="372"/>
      <c r="V563" s="372"/>
      <c r="W563" s="372"/>
      <c r="X563" s="372"/>
      <c r="Y563" s="372"/>
    </row>
    <row r="564" spans="1:25">
      <c r="A564" s="372"/>
      <c r="B564" s="372"/>
      <c r="C564" s="372"/>
      <c r="D564" s="372"/>
      <c r="E564" s="373"/>
      <c r="F564" s="374"/>
      <c r="G564" s="372"/>
      <c r="H564" s="375"/>
      <c r="I564" s="375"/>
      <c r="J564" s="375"/>
      <c r="K564" s="372"/>
      <c r="L564" s="372"/>
      <c r="M564" s="372"/>
      <c r="N564" s="372"/>
      <c r="O564" s="372"/>
      <c r="P564" s="372"/>
      <c r="Q564" s="372"/>
      <c r="R564" s="372"/>
      <c r="S564" s="372"/>
      <c r="T564" s="372"/>
      <c r="U564" s="372"/>
      <c r="V564" s="372"/>
      <c r="W564" s="372"/>
      <c r="X564" s="372"/>
      <c r="Y564" s="372"/>
    </row>
    <row r="565" spans="1:25">
      <c r="A565" s="372"/>
      <c r="B565" s="372"/>
      <c r="C565" s="372"/>
      <c r="D565" s="372"/>
      <c r="E565" s="373"/>
      <c r="F565" s="374"/>
      <c r="G565" s="372"/>
      <c r="H565" s="375"/>
      <c r="I565" s="375"/>
      <c r="J565" s="375"/>
      <c r="K565" s="372"/>
      <c r="L565" s="372"/>
      <c r="M565" s="372"/>
      <c r="N565" s="372"/>
      <c r="O565" s="372"/>
      <c r="P565" s="372"/>
      <c r="Q565" s="372"/>
      <c r="R565" s="372"/>
      <c r="S565" s="372"/>
      <c r="T565" s="372"/>
      <c r="U565" s="372"/>
      <c r="V565" s="372"/>
      <c r="W565" s="372"/>
      <c r="X565" s="372"/>
      <c r="Y565" s="372"/>
    </row>
    <row r="566" spans="1:25">
      <c r="A566" s="372"/>
      <c r="B566" s="372"/>
      <c r="C566" s="372"/>
      <c r="D566" s="372"/>
      <c r="E566" s="373"/>
      <c r="F566" s="374"/>
      <c r="G566" s="372"/>
      <c r="H566" s="375"/>
      <c r="I566" s="375"/>
      <c r="J566" s="375"/>
      <c r="K566" s="372"/>
      <c r="L566" s="372"/>
      <c r="M566" s="372"/>
      <c r="N566" s="372"/>
      <c r="O566" s="372"/>
      <c r="P566" s="372"/>
      <c r="Q566" s="372"/>
      <c r="R566" s="372"/>
      <c r="S566" s="372"/>
      <c r="T566" s="372"/>
      <c r="U566" s="372"/>
      <c r="V566" s="372"/>
      <c r="W566" s="372"/>
      <c r="X566" s="372"/>
      <c r="Y566" s="372"/>
    </row>
    <row r="567" spans="1:25">
      <c r="A567" s="372"/>
      <c r="B567" s="372"/>
      <c r="C567" s="372"/>
      <c r="D567" s="372"/>
      <c r="E567" s="373"/>
      <c r="F567" s="374"/>
      <c r="G567" s="372"/>
      <c r="H567" s="375"/>
      <c r="I567" s="375"/>
      <c r="J567" s="375"/>
      <c r="K567" s="372"/>
      <c r="L567" s="372"/>
      <c r="M567" s="372"/>
      <c r="N567" s="372"/>
      <c r="O567" s="372"/>
      <c r="P567" s="372"/>
      <c r="Q567" s="372"/>
      <c r="R567" s="372"/>
      <c r="S567" s="372"/>
      <c r="T567" s="372"/>
      <c r="U567" s="372"/>
      <c r="V567" s="372"/>
      <c r="W567" s="372"/>
      <c r="X567" s="372"/>
      <c r="Y567" s="372"/>
    </row>
    <row r="568" spans="1:25">
      <c r="A568" s="372"/>
      <c r="B568" s="372"/>
      <c r="C568" s="372"/>
      <c r="D568" s="372"/>
      <c r="E568" s="373"/>
      <c r="F568" s="374"/>
      <c r="G568" s="372"/>
      <c r="H568" s="375"/>
      <c r="I568" s="375"/>
      <c r="J568" s="375"/>
      <c r="K568" s="372"/>
      <c r="L568" s="372"/>
      <c r="M568" s="372"/>
      <c r="N568" s="372"/>
      <c r="O568" s="372"/>
      <c r="P568" s="372"/>
      <c r="Q568" s="372"/>
      <c r="R568" s="372"/>
      <c r="S568" s="372"/>
      <c r="T568" s="372"/>
      <c r="U568" s="372"/>
      <c r="V568" s="372"/>
      <c r="W568" s="372"/>
      <c r="X568" s="372"/>
      <c r="Y568" s="372"/>
    </row>
    <row r="569" spans="1:25">
      <c r="A569" s="372"/>
      <c r="B569" s="372"/>
      <c r="C569" s="372"/>
      <c r="D569" s="372"/>
      <c r="E569" s="373"/>
      <c r="F569" s="374"/>
      <c r="G569" s="372"/>
      <c r="H569" s="375"/>
      <c r="I569" s="375"/>
      <c r="J569" s="375"/>
      <c r="K569" s="372"/>
      <c r="L569" s="372"/>
      <c r="M569" s="372"/>
      <c r="N569" s="372"/>
      <c r="O569" s="372"/>
      <c r="P569" s="372"/>
      <c r="Q569" s="372"/>
      <c r="R569" s="372"/>
      <c r="S569" s="372"/>
      <c r="T569" s="372"/>
      <c r="U569" s="372"/>
      <c r="V569" s="372"/>
      <c r="W569" s="372"/>
      <c r="X569" s="372"/>
      <c r="Y569" s="372"/>
    </row>
    <row r="570" spans="1:25">
      <c r="A570" s="372"/>
      <c r="B570" s="372"/>
      <c r="C570" s="372"/>
      <c r="D570" s="372"/>
      <c r="E570" s="373"/>
      <c r="F570" s="374"/>
      <c r="G570" s="372"/>
      <c r="H570" s="375"/>
      <c r="I570" s="375"/>
      <c r="J570" s="375"/>
      <c r="K570" s="372"/>
      <c r="L570" s="372"/>
      <c r="M570" s="372"/>
      <c r="N570" s="372"/>
      <c r="O570" s="372"/>
      <c r="P570" s="372"/>
      <c r="Q570" s="372"/>
      <c r="R570" s="372"/>
      <c r="S570" s="372"/>
      <c r="T570" s="372"/>
      <c r="U570" s="372"/>
      <c r="V570" s="372"/>
      <c r="W570" s="372"/>
      <c r="X570" s="372"/>
      <c r="Y570" s="372"/>
    </row>
    <row r="571" spans="1:25">
      <c r="A571" s="372"/>
      <c r="B571" s="372"/>
      <c r="C571" s="372"/>
      <c r="D571" s="372"/>
      <c r="E571" s="373"/>
      <c r="F571" s="374"/>
      <c r="G571" s="372"/>
      <c r="H571" s="375"/>
      <c r="I571" s="375"/>
      <c r="J571" s="375"/>
      <c r="K571" s="372"/>
      <c r="L571" s="372"/>
      <c r="M571" s="372"/>
      <c r="N571" s="372"/>
      <c r="O571" s="372"/>
      <c r="P571" s="372"/>
      <c r="Q571" s="372"/>
      <c r="R571" s="372"/>
      <c r="S571" s="372"/>
      <c r="T571" s="372"/>
      <c r="U571" s="372"/>
      <c r="V571" s="372"/>
      <c r="W571" s="372"/>
      <c r="X571" s="372"/>
      <c r="Y571" s="372"/>
    </row>
    <row r="572" spans="1:25">
      <c r="A572" s="372"/>
      <c r="B572" s="372"/>
      <c r="C572" s="372"/>
      <c r="D572" s="372"/>
      <c r="E572" s="373"/>
      <c r="F572" s="374"/>
      <c r="G572" s="372"/>
      <c r="H572" s="375"/>
      <c r="I572" s="375"/>
      <c r="J572" s="375"/>
      <c r="K572" s="372"/>
      <c r="L572" s="372"/>
      <c r="M572" s="372"/>
      <c r="N572" s="372"/>
      <c r="O572" s="372"/>
      <c r="P572" s="372"/>
      <c r="Q572" s="372"/>
      <c r="R572" s="372"/>
      <c r="S572" s="372"/>
      <c r="T572" s="372"/>
      <c r="U572" s="372"/>
      <c r="V572" s="372"/>
      <c r="W572" s="372"/>
      <c r="X572" s="372"/>
      <c r="Y572" s="372"/>
    </row>
    <row r="573" spans="1:25">
      <c r="A573" s="372"/>
      <c r="B573" s="372"/>
      <c r="C573" s="372"/>
      <c r="D573" s="372"/>
      <c r="E573" s="373"/>
      <c r="F573" s="374"/>
      <c r="G573" s="372"/>
      <c r="H573" s="375"/>
      <c r="I573" s="375"/>
      <c r="J573" s="375"/>
      <c r="K573" s="372"/>
      <c r="L573" s="372"/>
      <c r="M573" s="372"/>
      <c r="N573" s="372"/>
      <c r="O573" s="372"/>
      <c r="P573" s="372"/>
      <c r="Q573" s="372"/>
      <c r="R573" s="372"/>
      <c r="S573" s="372"/>
      <c r="T573" s="372"/>
      <c r="U573" s="372"/>
      <c r="V573" s="372"/>
      <c r="W573" s="372"/>
      <c r="X573" s="372"/>
      <c r="Y573" s="372"/>
    </row>
    <row r="574" spans="1:25">
      <c r="A574" s="372"/>
      <c r="B574" s="372"/>
      <c r="C574" s="372"/>
      <c r="D574" s="372"/>
      <c r="E574" s="373"/>
      <c r="F574" s="374"/>
      <c r="G574" s="372"/>
      <c r="H574" s="375"/>
      <c r="I574" s="375"/>
      <c r="J574" s="375"/>
      <c r="K574" s="372"/>
      <c r="L574" s="372"/>
      <c r="M574" s="372"/>
      <c r="N574" s="372"/>
      <c r="O574" s="372"/>
      <c r="P574" s="372"/>
      <c r="Q574" s="372"/>
      <c r="R574" s="372"/>
      <c r="S574" s="372"/>
      <c r="T574" s="372"/>
      <c r="U574" s="372"/>
      <c r="V574" s="372"/>
      <c r="W574" s="372"/>
      <c r="X574" s="372"/>
      <c r="Y574" s="372"/>
    </row>
    <row r="575" spans="1:25">
      <c r="A575" s="372"/>
      <c r="B575" s="372"/>
      <c r="C575" s="372"/>
      <c r="D575" s="372"/>
      <c r="E575" s="373"/>
      <c r="F575" s="374"/>
      <c r="G575" s="372"/>
      <c r="H575" s="375"/>
      <c r="I575" s="375"/>
      <c r="J575" s="375"/>
      <c r="K575" s="372"/>
      <c r="L575" s="372"/>
      <c r="M575" s="372"/>
      <c r="N575" s="372"/>
      <c r="O575" s="372"/>
      <c r="P575" s="372"/>
      <c r="Q575" s="372"/>
      <c r="R575" s="372"/>
      <c r="S575" s="372"/>
      <c r="T575" s="372"/>
      <c r="U575" s="372"/>
      <c r="V575" s="372"/>
      <c r="W575" s="372"/>
      <c r="X575" s="372"/>
      <c r="Y575" s="372"/>
    </row>
    <row r="576" spans="1:25">
      <c r="A576" s="372"/>
      <c r="B576" s="372"/>
      <c r="C576" s="372"/>
      <c r="D576" s="372"/>
      <c r="E576" s="373"/>
      <c r="F576" s="374"/>
      <c r="G576" s="372"/>
      <c r="H576" s="375"/>
      <c r="I576" s="375"/>
      <c r="J576" s="375"/>
      <c r="K576" s="372"/>
      <c r="L576" s="372"/>
      <c r="M576" s="372"/>
      <c r="N576" s="372"/>
      <c r="O576" s="372"/>
      <c r="P576" s="372"/>
      <c r="Q576" s="372"/>
      <c r="R576" s="372"/>
      <c r="S576" s="372"/>
      <c r="T576" s="372"/>
      <c r="U576" s="372"/>
      <c r="V576" s="372"/>
      <c r="W576" s="372"/>
      <c r="X576" s="372"/>
      <c r="Y576" s="372"/>
    </row>
    <row r="577" spans="1:25">
      <c r="A577" s="372"/>
      <c r="B577" s="372"/>
      <c r="C577" s="372"/>
      <c r="D577" s="372"/>
      <c r="E577" s="373"/>
      <c r="F577" s="374"/>
      <c r="G577" s="372"/>
      <c r="H577" s="375"/>
      <c r="I577" s="375"/>
      <c r="J577" s="375"/>
      <c r="K577" s="372"/>
      <c r="L577" s="372"/>
      <c r="M577" s="372"/>
      <c r="N577" s="372"/>
      <c r="O577" s="372"/>
      <c r="P577" s="372"/>
      <c r="Q577" s="372"/>
      <c r="R577" s="372"/>
      <c r="S577" s="372"/>
      <c r="T577" s="372"/>
      <c r="U577" s="372"/>
      <c r="V577" s="372"/>
      <c r="W577" s="372"/>
      <c r="X577" s="372"/>
      <c r="Y577" s="372"/>
    </row>
    <row r="578" spans="1:25">
      <c r="A578" s="372"/>
      <c r="B578" s="372"/>
      <c r="C578" s="372"/>
      <c r="D578" s="372"/>
      <c r="E578" s="373"/>
      <c r="F578" s="374"/>
      <c r="G578" s="372"/>
      <c r="H578" s="375"/>
      <c r="I578" s="375"/>
      <c r="J578" s="375"/>
      <c r="K578" s="372"/>
      <c r="L578" s="372"/>
      <c r="M578" s="372"/>
      <c r="N578" s="372"/>
      <c r="O578" s="372"/>
      <c r="P578" s="372"/>
      <c r="Q578" s="372"/>
      <c r="R578" s="372"/>
      <c r="S578" s="372"/>
      <c r="T578" s="372"/>
      <c r="U578" s="372"/>
      <c r="V578" s="372"/>
      <c r="W578" s="372"/>
      <c r="X578" s="372"/>
      <c r="Y578" s="372"/>
    </row>
    <row r="579" spans="1:25">
      <c r="A579" s="372"/>
      <c r="B579" s="372"/>
      <c r="C579" s="372"/>
      <c r="D579" s="372"/>
      <c r="E579" s="373"/>
      <c r="F579" s="374"/>
      <c r="G579" s="372"/>
      <c r="H579" s="375"/>
      <c r="I579" s="375"/>
      <c r="J579" s="375"/>
      <c r="K579" s="372"/>
      <c r="L579" s="372"/>
      <c r="M579" s="372"/>
      <c r="N579" s="372"/>
      <c r="O579" s="372"/>
      <c r="P579" s="372"/>
      <c r="Q579" s="372"/>
      <c r="R579" s="372"/>
      <c r="S579" s="372"/>
      <c r="T579" s="372"/>
      <c r="U579" s="372"/>
      <c r="V579" s="372"/>
      <c r="W579" s="372"/>
      <c r="X579" s="372"/>
      <c r="Y579" s="372"/>
    </row>
    <row r="580" spans="1:25">
      <c r="A580" s="372"/>
      <c r="B580" s="372"/>
      <c r="C580" s="372"/>
      <c r="D580" s="372"/>
      <c r="E580" s="373"/>
      <c r="F580" s="374"/>
      <c r="G580" s="372"/>
      <c r="H580" s="375"/>
      <c r="I580" s="375"/>
      <c r="J580" s="375"/>
      <c r="K580" s="372"/>
      <c r="L580" s="372"/>
      <c r="M580" s="372"/>
      <c r="N580" s="372"/>
      <c r="O580" s="372"/>
      <c r="P580" s="372"/>
      <c r="Q580" s="372"/>
      <c r="R580" s="372"/>
      <c r="S580" s="372"/>
      <c r="T580" s="372"/>
      <c r="U580" s="372"/>
      <c r="V580" s="372"/>
      <c r="W580" s="372"/>
      <c r="X580" s="372"/>
      <c r="Y580" s="372"/>
    </row>
    <row r="581" spans="1:25">
      <c r="A581" s="372"/>
      <c r="B581" s="372"/>
      <c r="C581" s="372"/>
      <c r="D581" s="372"/>
      <c r="E581" s="373"/>
      <c r="F581" s="374"/>
      <c r="G581" s="372"/>
      <c r="H581" s="375"/>
      <c r="I581" s="375"/>
      <c r="J581" s="375"/>
      <c r="K581" s="372"/>
      <c r="L581" s="372"/>
      <c r="M581" s="372"/>
      <c r="N581" s="372"/>
      <c r="O581" s="372"/>
      <c r="P581" s="372"/>
      <c r="Q581" s="372"/>
      <c r="R581" s="372"/>
      <c r="S581" s="372"/>
      <c r="T581" s="372"/>
      <c r="U581" s="372"/>
      <c r="V581" s="372"/>
      <c r="W581" s="372"/>
      <c r="X581" s="372"/>
      <c r="Y581" s="372"/>
    </row>
    <row r="582" spans="1:25">
      <c r="A582" s="372"/>
      <c r="B582" s="372"/>
      <c r="C582" s="372"/>
      <c r="D582" s="372"/>
      <c r="E582" s="373"/>
      <c r="F582" s="374"/>
      <c r="G582" s="372"/>
      <c r="H582" s="375"/>
      <c r="I582" s="375"/>
      <c r="J582" s="375"/>
      <c r="K582" s="372"/>
      <c r="L582" s="372"/>
      <c r="M582" s="372"/>
      <c r="N582" s="372"/>
      <c r="O582" s="372"/>
      <c r="P582" s="372"/>
      <c r="Q582" s="372"/>
      <c r="R582" s="372"/>
      <c r="S582" s="372"/>
      <c r="T582" s="372"/>
      <c r="U582" s="372"/>
      <c r="V582" s="372"/>
      <c r="W582" s="372"/>
      <c r="X582" s="372"/>
      <c r="Y582" s="372"/>
    </row>
    <row r="583" spans="1:25">
      <c r="A583" s="372"/>
      <c r="B583" s="372"/>
      <c r="C583" s="372"/>
      <c r="D583" s="372"/>
      <c r="E583" s="373"/>
      <c r="F583" s="374"/>
      <c r="G583" s="372"/>
      <c r="H583" s="375"/>
      <c r="I583" s="375"/>
      <c r="J583" s="375"/>
      <c r="K583" s="372"/>
      <c r="L583" s="372"/>
      <c r="M583" s="372"/>
      <c r="N583" s="372"/>
      <c r="O583" s="372"/>
      <c r="P583" s="372"/>
      <c r="Q583" s="372"/>
      <c r="R583" s="372"/>
      <c r="S583" s="372"/>
      <c r="T583" s="372"/>
      <c r="U583" s="372"/>
      <c r="V583" s="372"/>
      <c r="W583" s="372"/>
      <c r="X583" s="372"/>
      <c r="Y583" s="372"/>
    </row>
    <row r="584" spans="1:25">
      <c r="A584" s="372"/>
      <c r="B584" s="372"/>
      <c r="C584" s="372"/>
      <c r="D584" s="372"/>
      <c r="E584" s="373"/>
      <c r="F584" s="374"/>
      <c r="G584" s="372"/>
      <c r="H584" s="375"/>
      <c r="I584" s="375"/>
      <c r="J584" s="375"/>
      <c r="K584" s="372"/>
      <c r="L584" s="372"/>
      <c r="M584" s="372"/>
      <c r="N584" s="372"/>
      <c r="O584" s="372"/>
      <c r="P584" s="372"/>
      <c r="Q584" s="372"/>
      <c r="R584" s="372"/>
      <c r="S584" s="372"/>
      <c r="T584" s="372"/>
      <c r="U584" s="372"/>
      <c r="V584" s="372"/>
      <c r="W584" s="372"/>
      <c r="X584" s="372"/>
      <c r="Y584" s="372"/>
    </row>
    <row r="585" spans="1:25">
      <c r="A585" s="372"/>
      <c r="B585" s="372"/>
      <c r="C585" s="372"/>
      <c r="D585" s="372"/>
      <c r="E585" s="373"/>
      <c r="F585" s="374"/>
      <c r="G585" s="372"/>
      <c r="H585" s="375"/>
      <c r="I585" s="375"/>
      <c r="J585" s="375"/>
      <c r="K585" s="372"/>
      <c r="L585" s="372"/>
      <c r="M585" s="372"/>
      <c r="N585" s="372"/>
      <c r="O585" s="372"/>
      <c r="P585" s="372"/>
      <c r="Q585" s="372"/>
      <c r="R585" s="372"/>
      <c r="S585" s="372"/>
      <c r="T585" s="372"/>
      <c r="U585" s="372"/>
      <c r="V585" s="372"/>
      <c r="W585" s="372"/>
      <c r="X585" s="372"/>
      <c r="Y585" s="372"/>
    </row>
    <row r="586" spans="1:25">
      <c r="A586" s="372"/>
      <c r="B586" s="372"/>
      <c r="C586" s="372"/>
      <c r="D586" s="372"/>
      <c r="E586" s="373"/>
      <c r="F586" s="374"/>
      <c r="G586" s="372"/>
      <c r="H586" s="375"/>
      <c r="I586" s="375"/>
      <c r="J586" s="375"/>
      <c r="K586" s="372"/>
      <c r="L586" s="372"/>
      <c r="M586" s="372"/>
      <c r="N586" s="372"/>
      <c r="O586" s="372"/>
      <c r="P586" s="372"/>
      <c r="Q586" s="372"/>
      <c r="R586" s="372"/>
      <c r="S586" s="372"/>
      <c r="T586" s="372"/>
      <c r="U586" s="372"/>
      <c r="V586" s="372"/>
      <c r="W586" s="372"/>
      <c r="X586" s="372"/>
      <c r="Y586" s="372"/>
    </row>
    <row r="587" spans="1:25">
      <c r="A587" s="372"/>
      <c r="B587" s="372"/>
      <c r="C587" s="372"/>
      <c r="D587" s="372"/>
      <c r="E587" s="373"/>
      <c r="F587" s="374"/>
      <c r="G587" s="372"/>
      <c r="H587" s="375"/>
      <c r="I587" s="375"/>
      <c r="J587" s="375"/>
      <c r="K587" s="372"/>
      <c r="L587" s="372"/>
      <c r="M587" s="372"/>
      <c r="N587" s="372"/>
      <c r="O587" s="372"/>
      <c r="P587" s="372"/>
      <c r="Q587" s="372"/>
      <c r="R587" s="372"/>
      <c r="S587" s="372"/>
      <c r="T587" s="372"/>
      <c r="U587" s="372"/>
      <c r="V587" s="372"/>
      <c r="W587" s="372"/>
      <c r="X587" s="372"/>
      <c r="Y587" s="372"/>
    </row>
    <row r="588" spans="1:25">
      <c r="A588" s="372"/>
      <c r="B588" s="372"/>
      <c r="C588" s="372"/>
      <c r="D588" s="372"/>
      <c r="E588" s="373"/>
      <c r="F588" s="374"/>
      <c r="G588" s="372"/>
      <c r="H588" s="375"/>
      <c r="I588" s="375"/>
      <c r="J588" s="375"/>
      <c r="K588" s="372"/>
      <c r="L588" s="372"/>
      <c r="M588" s="372"/>
      <c r="N588" s="372"/>
      <c r="O588" s="372"/>
      <c r="P588" s="372"/>
      <c r="Q588" s="372"/>
      <c r="R588" s="372"/>
      <c r="S588" s="372"/>
      <c r="T588" s="372"/>
      <c r="U588" s="372"/>
      <c r="V588" s="372"/>
      <c r="W588" s="372"/>
      <c r="X588" s="372"/>
      <c r="Y588" s="372"/>
    </row>
    <row r="589" spans="1:25">
      <c r="A589" s="372"/>
      <c r="B589" s="372"/>
      <c r="C589" s="372"/>
      <c r="D589" s="372"/>
      <c r="E589" s="373"/>
      <c r="F589" s="374"/>
      <c r="G589" s="372"/>
      <c r="H589" s="375"/>
      <c r="I589" s="375"/>
      <c r="J589" s="375"/>
      <c r="K589" s="372"/>
      <c r="L589" s="372"/>
      <c r="M589" s="372"/>
      <c r="N589" s="372"/>
      <c r="O589" s="372"/>
      <c r="P589" s="372"/>
      <c r="Q589" s="372"/>
      <c r="R589" s="372"/>
      <c r="S589" s="372"/>
      <c r="T589" s="372"/>
      <c r="U589" s="372"/>
      <c r="V589" s="372"/>
      <c r="W589" s="372"/>
      <c r="X589" s="372"/>
      <c r="Y589" s="372"/>
    </row>
    <row r="590" spans="1:25">
      <c r="A590" s="372"/>
      <c r="B590" s="372"/>
      <c r="C590" s="372"/>
      <c r="D590" s="372"/>
      <c r="E590" s="373"/>
      <c r="F590" s="374"/>
      <c r="G590" s="372"/>
      <c r="H590" s="375"/>
      <c r="I590" s="375"/>
      <c r="J590" s="375"/>
      <c r="K590" s="372"/>
      <c r="L590" s="372"/>
      <c r="M590" s="372"/>
      <c r="N590" s="372"/>
      <c r="O590" s="372"/>
      <c r="P590" s="372"/>
      <c r="Q590" s="372"/>
      <c r="R590" s="372"/>
      <c r="S590" s="372"/>
      <c r="T590" s="372"/>
      <c r="U590" s="372"/>
      <c r="V590" s="372"/>
      <c r="W590" s="372"/>
      <c r="X590" s="372"/>
      <c r="Y590" s="372"/>
    </row>
    <row r="591" spans="1:25">
      <c r="A591" s="372"/>
      <c r="B591" s="372"/>
      <c r="C591" s="372"/>
      <c r="D591" s="372"/>
      <c r="E591" s="373"/>
      <c r="F591" s="374"/>
      <c r="G591" s="372"/>
      <c r="H591" s="375"/>
      <c r="I591" s="375"/>
      <c r="J591" s="375"/>
      <c r="K591" s="372"/>
      <c r="L591" s="372"/>
      <c r="M591" s="372"/>
      <c r="N591" s="372"/>
      <c r="O591" s="372"/>
      <c r="P591" s="372"/>
      <c r="Q591" s="372"/>
      <c r="R591" s="372"/>
      <c r="S591" s="372"/>
      <c r="T591" s="372"/>
      <c r="U591" s="372"/>
      <c r="V591" s="372"/>
      <c r="W591" s="372"/>
      <c r="X591" s="372"/>
      <c r="Y591" s="372"/>
    </row>
    <row r="592" spans="1:25">
      <c r="A592" s="372"/>
      <c r="B592" s="372"/>
      <c r="C592" s="372"/>
      <c r="D592" s="372"/>
      <c r="E592" s="373"/>
      <c r="F592" s="374"/>
      <c r="G592" s="372"/>
      <c r="H592" s="375"/>
      <c r="I592" s="375"/>
      <c r="J592" s="375"/>
      <c r="K592" s="372"/>
      <c r="L592" s="372"/>
      <c r="M592" s="372"/>
      <c r="N592" s="372"/>
      <c r="O592" s="372"/>
      <c r="P592" s="372"/>
      <c r="Q592" s="372"/>
      <c r="R592" s="372"/>
      <c r="S592" s="372"/>
      <c r="T592" s="372"/>
      <c r="U592" s="372"/>
      <c r="V592" s="372"/>
      <c r="W592" s="372"/>
      <c r="X592" s="372"/>
      <c r="Y592" s="372"/>
    </row>
    <row r="593" spans="1:25">
      <c r="A593" s="372"/>
      <c r="B593" s="372"/>
      <c r="C593" s="372"/>
      <c r="D593" s="372"/>
      <c r="E593" s="373"/>
      <c r="F593" s="374"/>
      <c r="G593" s="372"/>
      <c r="H593" s="375"/>
      <c r="I593" s="375"/>
      <c r="J593" s="375"/>
      <c r="K593" s="372"/>
      <c r="L593" s="372"/>
      <c r="M593" s="372"/>
      <c r="N593" s="372"/>
      <c r="O593" s="372"/>
      <c r="P593" s="372"/>
      <c r="Q593" s="372"/>
      <c r="R593" s="372"/>
      <c r="S593" s="372"/>
      <c r="T593" s="372"/>
      <c r="U593" s="372"/>
      <c r="V593" s="372"/>
      <c r="W593" s="372"/>
      <c r="X593" s="372"/>
      <c r="Y593" s="372"/>
    </row>
    <row r="594" spans="1:25">
      <c r="A594" s="372"/>
      <c r="B594" s="372"/>
      <c r="C594" s="372"/>
      <c r="D594" s="372"/>
      <c r="E594" s="373"/>
      <c r="F594" s="374"/>
      <c r="G594" s="372"/>
      <c r="H594" s="375"/>
      <c r="I594" s="375"/>
      <c r="J594" s="375"/>
      <c r="K594" s="372"/>
      <c r="L594" s="372"/>
      <c r="M594" s="372"/>
      <c r="N594" s="372"/>
      <c r="O594" s="372"/>
      <c r="P594" s="372"/>
      <c r="Q594" s="372"/>
      <c r="R594" s="372"/>
      <c r="S594" s="372"/>
      <c r="T594" s="372"/>
      <c r="U594" s="372"/>
      <c r="V594" s="372"/>
      <c r="W594" s="372"/>
      <c r="X594" s="372"/>
      <c r="Y594" s="372"/>
    </row>
    <row r="595" spans="1:25">
      <c r="A595" s="372"/>
      <c r="B595" s="372"/>
      <c r="C595" s="372"/>
      <c r="D595" s="372"/>
      <c r="E595" s="373"/>
      <c r="F595" s="374"/>
      <c r="G595" s="372"/>
      <c r="H595" s="375"/>
      <c r="I595" s="375"/>
      <c r="J595" s="375"/>
      <c r="K595" s="372"/>
      <c r="L595" s="372"/>
      <c r="M595" s="372"/>
      <c r="N595" s="372"/>
      <c r="O595" s="372"/>
      <c r="P595" s="372"/>
      <c r="Q595" s="372"/>
      <c r="R595" s="372"/>
      <c r="S595" s="372"/>
      <c r="T595" s="372"/>
      <c r="U595" s="372"/>
      <c r="V595" s="372"/>
      <c r="W595" s="372"/>
      <c r="X595" s="372"/>
      <c r="Y595" s="372"/>
    </row>
    <row r="596" spans="1:25">
      <c r="A596" s="372"/>
      <c r="B596" s="372"/>
      <c r="C596" s="372"/>
      <c r="D596" s="372"/>
      <c r="E596" s="373"/>
      <c r="F596" s="374"/>
      <c r="G596" s="372"/>
      <c r="H596" s="375"/>
      <c r="I596" s="375"/>
      <c r="J596" s="375"/>
      <c r="K596" s="372"/>
      <c r="L596" s="372"/>
      <c r="M596" s="372"/>
      <c r="N596" s="372"/>
      <c r="O596" s="372"/>
      <c r="P596" s="372"/>
      <c r="Q596" s="372"/>
      <c r="R596" s="372"/>
      <c r="S596" s="372"/>
      <c r="T596" s="372"/>
      <c r="U596" s="372"/>
      <c r="V596" s="372"/>
      <c r="W596" s="372"/>
      <c r="X596" s="372"/>
      <c r="Y596" s="372"/>
    </row>
    <row r="597" spans="1:25">
      <c r="A597" s="372"/>
      <c r="B597" s="372"/>
      <c r="C597" s="372"/>
      <c r="D597" s="372"/>
      <c r="E597" s="373"/>
      <c r="F597" s="374"/>
      <c r="G597" s="372"/>
      <c r="H597" s="375"/>
      <c r="I597" s="375"/>
      <c r="J597" s="375"/>
      <c r="K597" s="372"/>
      <c r="L597" s="372"/>
      <c r="M597" s="372"/>
      <c r="N597" s="372"/>
      <c r="O597" s="372"/>
      <c r="P597" s="372"/>
      <c r="Q597" s="372"/>
      <c r="R597" s="372"/>
      <c r="S597" s="372"/>
      <c r="T597" s="372"/>
      <c r="U597" s="372"/>
      <c r="V597" s="372"/>
      <c r="W597" s="372"/>
      <c r="X597" s="372"/>
      <c r="Y597" s="372"/>
    </row>
    <row r="598" spans="1:25">
      <c r="A598" s="372"/>
      <c r="B598" s="372"/>
      <c r="C598" s="372"/>
      <c r="D598" s="372"/>
      <c r="E598" s="373"/>
      <c r="F598" s="374"/>
      <c r="G598" s="372"/>
      <c r="H598" s="375"/>
      <c r="I598" s="375"/>
      <c r="J598" s="375"/>
      <c r="K598" s="372"/>
      <c r="L598" s="372"/>
      <c r="M598" s="372"/>
      <c r="N598" s="372"/>
      <c r="O598" s="372"/>
      <c r="P598" s="372"/>
      <c r="Q598" s="372"/>
      <c r="R598" s="372"/>
      <c r="S598" s="372"/>
      <c r="T598" s="372"/>
      <c r="U598" s="372"/>
      <c r="V598" s="372"/>
      <c r="W598" s="372"/>
      <c r="X598" s="372"/>
      <c r="Y598" s="372"/>
    </row>
    <row r="599" spans="1:25">
      <c r="A599" s="372"/>
      <c r="B599" s="372"/>
      <c r="C599" s="372"/>
      <c r="D599" s="372"/>
      <c r="E599" s="373"/>
      <c r="F599" s="374"/>
      <c r="G599" s="372"/>
      <c r="H599" s="375"/>
      <c r="I599" s="375"/>
      <c r="J599" s="375"/>
      <c r="K599" s="372"/>
      <c r="L599" s="372"/>
      <c r="M599" s="372"/>
      <c r="N599" s="372"/>
      <c r="O599" s="372"/>
      <c r="P599" s="372"/>
      <c r="Q599" s="372"/>
      <c r="R599" s="372"/>
      <c r="S599" s="372"/>
      <c r="T599" s="372"/>
      <c r="U599" s="372"/>
      <c r="V599" s="372"/>
      <c r="W599" s="372"/>
      <c r="X599" s="372"/>
      <c r="Y599" s="372"/>
    </row>
    <row r="600" spans="1:25">
      <c r="A600" s="372"/>
      <c r="B600" s="372"/>
      <c r="C600" s="372"/>
      <c r="D600" s="372"/>
      <c r="E600" s="373"/>
      <c r="F600" s="374"/>
      <c r="G600" s="372"/>
      <c r="H600" s="375"/>
      <c r="I600" s="375"/>
      <c r="J600" s="375"/>
      <c r="K600" s="372"/>
      <c r="L600" s="372"/>
      <c r="M600" s="372"/>
      <c r="N600" s="372"/>
      <c r="O600" s="372"/>
      <c r="P600" s="372"/>
      <c r="Q600" s="372"/>
      <c r="R600" s="372"/>
      <c r="S600" s="372"/>
      <c r="T600" s="372"/>
      <c r="U600" s="372"/>
      <c r="V600" s="372"/>
      <c r="W600" s="372"/>
      <c r="X600" s="372"/>
      <c r="Y600" s="372"/>
    </row>
    <row r="601" spans="1:25">
      <c r="A601" s="372"/>
      <c r="B601" s="372"/>
      <c r="C601" s="372"/>
      <c r="D601" s="372"/>
      <c r="E601" s="373"/>
      <c r="F601" s="374"/>
      <c r="G601" s="372"/>
      <c r="H601" s="375"/>
      <c r="I601" s="375"/>
      <c r="J601" s="375"/>
      <c r="K601" s="372"/>
      <c r="L601" s="372"/>
      <c r="M601" s="372"/>
      <c r="N601" s="372"/>
      <c r="O601" s="372"/>
      <c r="P601" s="372"/>
      <c r="Q601" s="372"/>
      <c r="R601" s="372"/>
      <c r="S601" s="372"/>
      <c r="T601" s="372"/>
      <c r="U601" s="372"/>
      <c r="V601" s="372"/>
      <c r="W601" s="372"/>
      <c r="X601" s="372"/>
      <c r="Y601" s="372"/>
    </row>
    <row r="602" spans="1:25">
      <c r="A602" s="372"/>
      <c r="B602" s="372"/>
      <c r="C602" s="372"/>
      <c r="D602" s="372"/>
      <c r="E602" s="373"/>
      <c r="F602" s="374"/>
      <c r="G602" s="372"/>
      <c r="H602" s="375"/>
      <c r="I602" s="375"/>
      <c r="J602" s="375"/>
      <c r="K602" s="372"/>
      <c r="L602" s="372"/>
      <c r="M602" s="372"/>
      <c r="N602" s="372"/>
      <c r="O602" s="372"/>
      <c r="P602" s="372"/>
      <c r="Q602" s="372"/>
      <c r="R602" s="372"/>
      <c r="S602" s="372"/>
      <c r="T602" s="372"/>
      <c r="U602" s="372"/>
      <c r="V602" s="372"/>
      <c r="W602" s="372"/>
      <c r="X602" s="372"/>
      <c r="Y602" s="372"/>
    </row>
    <row r="603" spans="1:25">
      <c r="A603" s="372"/>
      <c r="B603" s="372"/>
      <c r="C603" s="372"/>
      <c r="D603" s="372"/>
      <c r="E603" s="373"/>
      <c r="F603" s="374"/>
      <c r="G603" s="372"/>
      <c r="H603" s="375"/>
      <c r="I603" s="375"/>
      <c r="J603" s="375"/>
      <c r="K603" s="372"/>
      <c r="L603" s="372"/>
      <c r="M603" s="372"/>
      <c r="N603" s="372"/>
      <c r="O603" s="372"/>
      <c r="P603" s="372"/>
      <c r="Q603" s="372"/>
      <c r="R603" s="372"/>
      <c r="S603" s="372"/>
      <c r="T603" s="372"/>
      <c r="U603" s="372"/>
      <c r="V603" s="372"/>
      <c r="W603" s="372"/>
      <c r="X603" s="372"/>
      <c r="Y603" s="372"/>
    </row>
    <row r="604" spans="1:25">
      <c r="A604" s="372"/>
      <c r="B604" s="372"/>
      <c r="C604" s="372"/>
      <c r="D604" s="372"/>
      <c r="E604" s="373"/>
      <c r="F604" s="374"/>
      <c r="G604" s="372"/>
      <c r="H604" s="375"/>
      <c r="I604" s="375"/>
      <c r="J604" s="375"/>
      <c r="K604" s="372"/>
      <c r="L604" s="372"/>
      <c r="M604" s="372"/>
      <c r="N604" s="372"/>
      <c r="O604" s="372"/>
      <c r="P604" s="372"/>
      <c r="Q604" s="372"/>
      <c r="R604" s="372"/>
      <c r="S604" s="372"/>
      <c r="T604" s="372"/>
      <c r="U604" s="372"/>
      <c r="V604" s="372"/>
      <c r="W604" s="372"/>
      <c r="X604" s="372"/>
      <c r="Y604" s="372"/>
    </row>
    <row r="605" spans="1:25">
      <c r="A605" s="372"/>
      <c r="B605" s="372"/>
      <c r="C605" s="372"/>
      <c r="D605" s="372"/>
      <c r="E605" s="373"/>
      <c r="F605" s="374"/>
      <c r="G605" s="372"/>
      <c r="H605" s="375"/>
      <c r="I605" s="375"/>
      <c r="J605" s="375"/>
      <c r="K605" s="372"/>
      <c r="L605" s="372"/>
      <c r="M605" s="372"/>
      <c r="N605" s="372"/>
      <c r="O605" s="372"/>
      <c r="P605" s="372"/>
      <c r="Q605" s="372"/>
      <c r="R605" s="372"/>
      <c r="S605" s="372"/>
      <c r="T605" s="372"/>
      <c r="U605" s="372"/>
      <c r="V605" s="372"/>
      <c r="W605" s="372"/>
      <c r="X605" s="372"/>
      <c r="Y605" s="372"/>
    </row>
    <row r="606" spans="1:25">
      <c r="A606" s="372"/>
      <c r="B606" s="372"/>
      <c r="C606" s="372"/>
      <c r="D606" s="372"/>
      <c r="E606" s="373"/>
      <c r="F606" s="374"/>
      <c r="G606" s="372"/>
      <c r="H606" s="375"/>
      <c r="I606" s="375"/>
      <c r="J606" s="375"/>
      <c r="K606" s="372"/>
      <c r="L606" s="372"/>
      <c r="M606" s="372"/>
      <c r="N606" s="372"/>
      <c r="O606" s="372"/>
      <c r="P606" s="372"/>
      <c r="Q606" s="372"/>
      <c r="R606" s="372"/>
      <c r="S606" s="372"/>
      <c r="T606" s="372"/>
      <c r="U606" s="372"/>
      <c r="V606" s="372"/>
      <c r="W606" s="372"/>
      <c r="X606" s="372"/>
      <c r="Y606" s="372"/>
    </row>
    <row r="607" spans="1:25">
      <c r="A607" s="372"/>
      <c r="B607" s="372"/>
      <c r="C607" s="372"/>
      <c r="D607" s="372"/>
      <c r="E607" s="373"/>
      <c r="F607" s="374"/>
      <c r="G607" s="372"/>
      <c r="H607" s="375"/>
      <c r="I607" s="375"/>
      <c r="J607" s="375"/>
      <c r="K607" s="372"/>
      <c r="L607" s="372"/>
      <c r="M607" s="372"/>
      <c r="N607" s="372"/>
      <c r="O607" s="372"/>
      <c r="P607" s="372"/>
      <c r="Q607" s="372"/>
      <c r="R607" s="372"/>
      <c r="S607" s="372"/>
      <c r="T607" s="372"/>
      <c r="U607" s="372"/>
      <c r="V607" s="372"/>
      <c r="W607" s="372"/>
      <c r="X607" s="372"/>
      <c r="Y607" s="372"/>
    </row>
    <row r="608" spans="1:25">
      <c r="A608" s="372"/>
      <c r="B608" s="372"/>
      <c r="C608" s="372"/>
      <c r="D608" s="372"/>
      <c r="E608" s="373"/>
      <c r="F608" s="374"/>
      <c r="G608" s="372"/>
      <c r="H608" s="375"/>
      <c r="I608" s="375"/>
      <c r="J608" s="375"/>
      <c r="K608" s="372"/>
      <c r="L608" s="372"/>
      <c r="M608" s="372"/>
      <c r="N608" s="372"/>
      <c r="O608" s="372"/>
      <c r="P608" s="372"/>
      <c r="Q608" s="372"/>
      <c r="R608" s="372"/>
      <c r="S608" s="372"/>
      <c r="T608" s="372"/>
      <c r="U608" s="372"/>
      <c r="V608" s="372"/>
      <c r="W608" s="372"/>
      <c r="X608" s="372"/>
      <c r="Y608" s="372"/>
    </row>
    <row r="609" spans="1:25">
      <c r="A609" s="372"/>
      <c r="B609" s="372"/>
      <c r="C609" s="372"/>
      <c r="D609" s="372"/>
      <c r="E609" s="373"/>
      <c r="F609" s="374"/>
      <c r="G609" s="372"/>
      <c r="H609" s="375"/>
      <c r="I609" s="375"/>
      <c r="J609" s="375"/>
      <c r="K609" s="372"/>
      <c r="L609" s="372"/>
      <c r="M609" s="372"/>
      <c r="N609" s="372"/>
      <c r="O609" s="372"/>
      <c r="P609" s="372"/>
      <c r="Q609" s="372"/>
      <c r="R609" s="372"/>
      <c r="S609" s="372"/>
      <c r="T609" s="372"/>
      <c r="U609" s="372"/>
      <c r="V609" s="372"/>
      <c r="W609" s="372"/>
      <c r="X609" s="372"/>
      <c r="Y609" s="372"/>
    </row>
    <row r="610" spans="1:25">
      <c r="A610" s="372"/>
      <c r="B610" s="372"/>
      <c r="C610" s="372"/>
      <c r="D610" s="372"/>
      <c r="E610" s="373"/>
      <c r="F610" s="374"/>
      <c r="G610" s="372"/>
      <c r="H610" s="375"/>
      <c r="I610" s="375"/>
      <c r="J610" s="375"/>
      <c r="K610" s="372"/>
      <c r="L610" s="372"/>
      <c r="M610" s="372"/>
      <c r="N610" s="372"/>
      <c r="O610" s="372"/>
      <c r="P610" s="372"/>
      <c r="Q610" s="372"/>
      <c r="R610" s="372"/>
      <c r="S610" s="372"/>
      <c r="T610" s="372"/>
      <c r="U610" s="372"/>
      <c r="V610" s="372"/>
      <c r="W610" s="372"/>
      <c r="X610" s="372"/>
      <c r="Y610" s="372"/>
    </row>
    <row r="611" spans="1:25">
      <c r="A611" s="372"/>
      <c r="B611" s="372"/>
      <c r="C611" s="372"/>
      <c r="D611" s="372"/>
      <c r="E611" s="373"/>
      <c r="F611" s="374"/>
      <c r="G611" s="372"/>
      <c r="H611" s="375"/>
      <c r="I611" s="375"/>
      <c r="J611" s="375"/>
      <c r="K611" s="372"/>
      <c r="L611" s="372"/>
      <c r="M611" s="372"/>
      <c r="N611" s="372"/>
      <c r="O611" s="372"/>
      <c r="P611" s="372"/>
      <c r="Q611" s="372"/>
      <c r="R611" s="372"/>
      <c r="S611" s="372"/>
      <c r="T611" s="372"/>
      <c r="U611" s="372"/>
      <c r="V611" s="372"/>
      <c r="W611" s="372"/>
      <c r="X611" s="372"/>
      <c r="Y611" s="372"/>
    </row>
    <row r="612" spans="1:25">
      <c r="A612" s="372"/>
      <c r="B612" s="372"/>
      <c r="C612" s="372"/>
      <c r="D612" s="372"/>
      <c r="E612" s="373"/>
      <c r="F612" s="374"/>
      <c r="G612" s="372"/>
      <c r="H612" s="375"/>
      <c r="I612" s="375"/>
      <c r="J612" s="375"/>
      <c r="K612" s="372"/>
      <c r="L612" s="372"/>
      <c r="M612" s="372"/>
      <c r="N612" s="372"/>
      <c r="O612" s="372"/>
      <c r="P612" s="372"/>
      <c r="Q612" s="372"/>
      <c r="R612" s="372"/>
      <c r="S612" s="372"/>
      <c r="T612" s="372"/>
      <c r="U612" s="372"/>
      <c r="V612" s="372"/>
      <c r="W612" s="372"/>
      <c r="X612" s="372"/>
      <c r="Y612" s="372"/>
    </row>
    <row r="613" spans="1:25">
      <c r="A613" s="372"/>
      <c r="B613" s="372"/>
      <c r="C613" s="372"/>
      <c r="D613" s="372"/>
      <c r="E613" s="373"/>
      <c r="F613" s="374"/>
      <c r="G613" s="372"/>
      <c r="H613" s="375"/>
      <c r="I613" s="375"/>
      <c r="J613" s="375"/>
      <c r="K613" s="372"/>
      <c r="L613" s="372"/>
      <c r="M613" s="372"/>
      <c r="N613" s="372"/>
      <c r="O613" s="372"/>
      <c r="P613" s="372"/>
      <c r="Q613" s="372"/>
      <c r="R613" s="372"/>
      <c r="S613" s="372"/>
      <c r="T613" s="372"/>
      <c r="U613" s="372"/>
      <c r="V613" s="372"/>
      <c r="W613" s="372"/>
      <c r="X613" s="372"/>
      <c r="Y613" s="372"/>
    </row>
    <row r="614" spans="1:25">
      <c r="A614" s="372"/>
      <c r="B614" s="372"/>
      <c r="C614" s="372"/>
      <c r="D614" s="372"/>
      <c r="E614" s="373"/>
      <c r="F614" s="374"/>
      <c r="G614" s="372"/>
      <c r="H614" s="375"/>
      <c r="I614" s="375"/>
      <c r="J614" s="375"/>
      <c r="K614" s="372"/>
      <c r="L614" s="372"/>
      <c r="M614" s="372"/>
      <c r="N614" s="372"/>
      <c r="O614" s="372"/>
      <c r="P614" s="372"/>
      <c r="Q614" s="372"/>
      <c r="R614" s="372"/>
      <c r="S614" s="372"/>
      <c r="T614" s="372"/>
      <c r="U614" s="372"/>
      <c r="V614" s="372"/>
      <c r="W614" s="372"/>
      <c r="X614" s="372"/>
      <c r="Y614" s="372"/>
    </row>
    <row r="615" spans="1:25">
      <c r="A615" s="372"/>
      <c r="B615" s="372"/>
      <c r="C615" s="372"/>
      <c r="D615" s="372"/>
      <c r="E615" s="373"/>
      <c r="F615" s="374"/>
      <c r="G615" s="372"/>
      <c r="H615" s="375"/>
      <c r="I615" s="375"/>
      <c r="J615" s="375"/>
      <c r="K615" s="372"/>
      <c r="L615" s="372"/>
      <c r="M615" s="372"/>
      <c r="N615" s="372"/>
      <c r="O615" s="372"/>
      <c r="P615" s="372"/>
      <c r="Q615" s="372"/>
      <c r="R615" s="372"/>
      <c r="S615" s="372"/>
      <c r="T615" s="372"/>
      <c r="U615" s="372"/>
      <c r="V615" s="372"/>
      <c r="W615" s="372"/>
      <c r="X615" s="372"/>
      <c r="Y615" s="372"/>
    </row>
    <row r="616" spans="1:25">
      <c r="A616" s="372"/>
      <c r="B616" s="372"/>
      <c r="C616" s="372"/>
      <c r="D616" s="372"/>
      <c r="E616" s="373"/>
      <c r="F616" s="374"/>
      <c r="G616" s="372"/>
      <c r="H616" s="375"/>
      <c r="I616" s="375"/>
      <c r="J616" s="375"/>
      <c r="K616" s="372"/>
      <c r="L616" s="372"/>
      <c r="M616" s="372"/>
      <c r="N616" s="372"/>
      <c r="O616" s="372"/>
      <c r="P616" s="372"/>
      <c r="Q616" s="372"/>
      <c r="R616" s="372"/>
      <c r="S616" s="372"/>
      <c r="T616" s="372"/>
      <c r="U616" s="372"/>
      <c r="V616" s="372"/>
      <c r="W616" s="372"/>
      <c r="X616" s="372"/>
      <c r="Y616" s="372"/>
    </row>
    <row r="617" spans="1:25">
      <c r="A617" s="372"/>
      <c r="B617" s="372"/>
      <c r="C617" s="372"/>
      <c r="D617" s="372"/>
      <c r="E617" s="373"/>
      <c r="F617" s="374"/>
      <c r="G617" s="372"/>
      <c r="H617" s="375"/>
      <c r="I617" s="375"/>
      <c r="J617" s="375"/>
      <c r="K617" s="372"/>
      <c r="L617" s="372"/>
      <c r="M617" s="372"/>
      <c r="N617" s="372"/>
      <c r="O617" s="372"/>
      <c r="P617" s="372"/>
      <c r="Q617" s="372"/>
      <c r="R617" s="372"/>
      <c r="S617" s="372"/>
      <c r="T617" s="372"/>
      <c r="U617" s="372"/>
      <c r="V617" s="372"/>
      <c r="W617" s="372"/>
      <c r="X617" s="372"/>
      <c r="Y617" s="372"/>
    </row>
    <row r="618" spans="1:25">
      <c r="A618" s="372"/>
      <c r="B618" s="372"/>
      <c r="C618" s="372"/>
      <c r="D618" s="372"/>
      <c r="E618" s="373"/>
      <c r="F618" s="374"/>
      <c r="G618" s="372"/>
      <c r="H618" s="375"/>
      <c r="I618" s="375"/>
      <c r="J618" s="375"/>
      <c r="K618" s="372"/>
      <c r="L618" s="372"/>
      <c r="M618" s="372"/>
      <c r="N618" s="372"/>
      <c r="O618" s="372"/>
      <c r="P618" s="372"/>
      <c r="Q618" s="372"/>
      <c r="R618" s="372"/>
      <c r="S618" s="372"/>
      <c r="T618" s="372"/>
      <c r="U618" s="372"/>
      <c r="V618" s="372"/>
      <c r="W618" s="372"/>
      <c r="X618" s="372"/>
      <c r="Y618" s="372"/>
    </row>
    <row r="619" spans="1:25">
      <c r="A619" s="372"/>
      <c r="B619" s="372"/>
      <c r="C619" s="372"/>
      <c r="D619" s="372"/>
      <c r="E619" s="373"/>
      <c r="F619" s="374"/>
      <c r="G619" s="372"/>
      <c r="H619" s="375"/>
      <c r="I619" s="375"/>
      <c r="J619" s="375"/>
      <c r="K619" s="372"/>
      <c r="L619" s="372"/>
      <c r="M619" s="372"/>
      <c r="N619" s="372"/>
      <c r="O619" s="372"/>
      <c r="P619" s="372"/>
      <c r="Q619" s="372"/>
      <c r="R619" s="372"/>
      <c r="S619" s="372"/>
      <c r="T619" s="372"/>
      <c r="U619" s="372"/>
      <c r="V619" s="372"/>
      <c r="W619" s="372"/>
      <c r="X619" s="372"/>
      <c r="Y619" s="372"/>
    </row>
    <row r="620" spans="1:25">
      <c r="A620" s="372"/>
      <c r="B620" s="372"/>
      <c r="C620" s="372"/>
      <c r="D620" s="372"/>
      <c r="E620" s="373"/>
      <c r="F620" s="374"/>
      <c r="G620" s="372"/>
      <c r="H620" s="375"/>
      <c r="I620" s="375"/>
      <c r="J620" s="375"/>
      <c r="K620" s="372"/>
      <c r="L620" s="372"/>
      <c r="M620" s="372"/>
      <c r="N620" s="372"/>
      <c r="O620" s="372"/>
      <c r="P620" s="372"/>
      <c r="Q620" s="372"/>
      <c r="R620" s="372"/>
      <c r="S620" s="372"/>
      <c r="T620" s="372"/>
      <c r="U620" s="372"/>
      <c r="V620" s="372"/>
      <c r="W620" s="372"/>
      <c r="X620" s="372"/>
      <c r="Y620" s="372"/>
    </row>
    <row r="621" spans="1:25">
      <c r="A621" s="372"/>
      <c r="B621" s="372"/>
      <c r="C621" s="372"/>
      <c r="D621" s="372"/>
      <c r="E621" s="373"/>
      <c r="F621" s="374"/>
      <c r="G621" s="372"/>
      <c r="H621" s="375"/>
      <c r="I621" s="375"/>
      <c r="J621" s="375"/>
      <c r="K621" s="372"/>
      <c r="L621" s="372"/>
      <c r="M621" s="372"/>
      <c r="N621" s="372"/>
      <c r="O621" s="372"/>
      <c r="P621" s="372"/>
      <c r="Q621" s="372"/>
      <c r="R621" s="372"/>
      <c r="S621" s="372"/>
      <c r="T621" s="372"/>
      <c r="U621" s="372"/>
      <c r="V621" s="372"/>
      <c r="W621" s="372"/>
      <c r="X621" s="372"/>
      <c r="Y621" s="372"/>
    </row>
    <row r="622" spans="1:25">
      <c r="A622" s="372"/>
      <c r="B622" s="372"/>
      <c r="C622" s="372"/>
      <c r="D622" s="372"/>
      <c r="E622" s="373"/>
      <c r="F622" s="374"/>
      <c r="G622" s="372"/>
      <c r="H622" s="375"/>
      <c r="I622" s="375"/>
      <c r="J622" s="375"/>
      <c r="K622" s="372"/>
      <c r="L622" s="372"/>
      <c r="M622" s="372"/>
      <c r="N622" s="372"/>
      <c r="O622" s="372"/>
      <c r="P622" s="372"/>
      <c r="Q622" s="372"/>
      <c r="R622" s="372"/>
      <c r="S622" s="372"/>
      <c r="T622" s="372"/>
      <c r="U622" s="372"/>
      <c r="V622" s="372"/>
      <c r="W622" s="372"/>
      <c r="X622" s="372"/>
      <c r="Y622" s="372"/>
    </row>
    <row r="623" spans="1:25">
      <c r="A623" s="372"/>
      <c r="B623" s="372"/>
      <c r="C623" s="372"/>
      <c r="D623" s="372"/>
      <c r="E623" s="373"/>
      <c r="F623" s="374"/>
      <c r="G623" s="372"/>
      <c r="H623" s="375"/>
      <c r="I623" s="375"/>
      <c r="J623" s="375"/>
      <c r="K623" s="372"/>
      <c r="L623" s="372"/>
      <c r="M623" s="372"/>
      <c r="N623" s="372"/>
      <c r="O623" s="372"/>
      <c r="P623" s="372"/>
      <c r="Q623" s="372"/>
      <c r="R623" s="372"/>
      <c r="S623" s="372"/>
      <c r="T623" s="372"/>
      <c r="U623" s="372"/>
      <c r="V623" s="372"/>
      <c r="W623" s="372"/>
      <c r="X623" s="372"/>
      <c r="Y623" s="372"/>
    </row>
    <row r="624" spans="1:25">
      <c r="A624" s="372"/>
      <c r="B624" s="372"/>
      <c r="C624" s="372"/>
      <c r="D624" s="372"/>
      <c r="E624" s="373"/>
      <c r="F624" s="374"/>
      <c r="G624" s="372"/>
      <c r="H624" s="375"/>
      <c r="I624" s="375"/>
      <c r="J624" s="375"/>
      <c r="K624" s="372"/>
      <c r="L624" s="372"/>
      <c r="M624" s="372"/>
      <c r="N624" s="372"/>
      <c r="O624" s="372"/>
      <c r="P624" s="372"/>
      <c r="Q624" s="372"/>
      <c r="R624" s="372"/>
      <c r="S624" s="372"/>
      <c r="T624" s="372"/>
      <c r="U624" s="372"/>
      <c r="V624" s="372"/>
      <c r="W624" s="372"/>
      <c r="X624" s="372"/>
      <c r="Y624" s="372"/>
    </row>
    <row r="625" spans="1:25">
      <c r="A625" s="372"/>
      <c r="B625" s="372"/>
      <c r="C625" s="372"/>
      <c r="D625" s="372"/>
      <c r="E625" s="373"/>
      <c r="F625" s="374"/>
      <c r="G625" s="372"/>
      <c r="H625" s="375"/>
      <c r="I625" s="375"/>
      <c r="J625" s="375"/>
      <c r="K625" s="372"/>
      <c r="L625" s="372"/>
      <c r="M625" s="372"/>
      <c r="N625" s="372"/>
      <c r="O625" s="372"/>
      <c r="P625" s="372"/>
      <c r="Q625" s="372"/>
      <c r="R625" s="372"/>
      <c r="S625" s="372"/>
      <c r="T625" s="372"/>
      <c r="U625" s="372"/>
      <c r="V625" s="372"/>
      <c r="W625" s="372"/>
      <c r="X625" s="372"/>
      <c r="Y625" s="372"/>
    </row>
    <row r="626" spans="1:25">
      <c r="A626" s="372"/>
      <c r="B626" s="372"/>
      <c r="C626" s="372"/>
      <c r="D626" s="372"/>
      <c r="E626" s="373"/>
      <c r="F626" s="374"/>
      <c r="G626" s="372"/>
      <c r="H626" s="375"/>
      <c r="I626" s="375"/>
      <c r="J626" s="375"/>
      <c r="K626" s="372"/>
      <c r="L626" s="372"/>
      <c r="M626" s="372"/>
      <c r="N626" s="372"/>
      <c r="O626" s="372"/>
      <c r="P626" s="372"/>
      <c r="Q626" s="372"/>
      <c r="R626" s="372"/>
      <c r="S626" s="372"/>
      <c r="T626" s="372"/>
      <c r="U626" s="372"/>
      <c r="V626" s="372"/>
      <c r="W626" s="372"/>
      <c r="X626" s="372"/>
      <c r="Y626" s="372"/>
    </row>
    <row r="627" spans="1:25">
      <c r="A627" s="372"/>
      <c r="B627" s="372"/>
      <c r="C627" s="372"/>
      <c r="D627" s="372"/>
      <c r="E627" s="373"/>
      <c r="F627" s="374"/>
      <c r="G627" s="372"/>
      <c r="H627" s="375"/>
      <c r="I627" s="375"/>
      <c r="J627" s="375"/>
      <c r="K627" s="372"/>
      <c r="L627" s="372"/>
      <c r="M627" s="372"/>
      <c r="N627" s="372"/>
      <c r="O627" s="372"/>
      <c r="P627" s="372"/>
      <c r="Q627" s="372"/>
      <c r="R627" s="372"/>
      <c r="S627" s="372"/>
      <c r="T627" s="372"/>
      <c r="U627" s="372"/>
      <c r="V627" s="372"/>
      <c r="W627" s="372"/>
      <c r="X627" s="372"/>
      <c r="Y627" s="372"/>
    </row>
    <row r="628" spans="1:25">
      <c r="A628" s="372"/>
      <c r="B628" s="372"/>
      <c r="C628" s="372"/>
      <c r="D628" s="372"/>
      <c r="E628" s="373"/>
      <c r="F628" s="374"/>
      <c r="G628" s="372"/>
      <c r="H628" s="375"/>
      <c r="I628" s="375"/>
      <c r="J628" s="375"/>
      <c r="K628" s="372"/>
      <c r="L628" s="372"/>
      <c r="M628" s="372"/>
      <c r="N628" s="372"/>
      <c r="O628" s="372"/>
      <c r="P628" s="372"/>
      <c r="Q628" s="372"/>
      <c r="R628" s="372"/>
      <c r="S628" s="372"/>
      <c r="T628" s="372"/>
      <c r="U628" s="372"/>
      <c r="V628" s="372"/>
      <c r="W628" s="372"/>
      <c r="X628" s="372"/>
      <c r="Y628" s="372"/>
    </row>
    <row r="629" spans="1:25">
      <c r="A629" s="372"/>
      <c r="B629" s="372"/>
      <c r="C629" s="372"/>
      <c r="D629" s="372"/>
      <c r="E629" s="373"/>
      <c r="F629" s="374"/>
      <c r="G629" s="372"/>
      <c r="H629" s="375"/>
      <c r="I629" s="375"/>
      <c r="J629" s="375"/>
      <c r="K629" s="372"/>
      <c r="L629" s="372"/>
      <c r="M629" s="372"/>
      <c r="N629" s="372"/>
      <c r="O629" s="372"/>
      <c r="P629" s="372"/>
      <c r="Q629" s="372"/>
      <c r="R629" s="372"/>
      <c r="S629" s="372"/>
      <c r="T629" s="372"/>
      <c r="U629" s="372"/>
      <c r="V629" s="372"/>
      <c r="W629" s="372"/>
      <c r="X629" s="372"/>
      <c r="Y629" s="372"/>
    </row>
    <row r="630" spans="1:25">
      <c r="A630" s="372"/>
      <c r="B630" s="372"/>
      <c r="C630" s="372"/>
      <c r="D630" s="372"/>
      <c r="E630" s="373"/>
      <c r="F630" s="374"/>
      <c r="G630" s="372"/>
      <c r="H630" s="375"/>
      <c r="I630" s="375"/>
      <c r="J630" s="375"/>
      <c r="K630" s="372"/>
      <c r="L630" s="372"/>
      <c r="M630" s="372"/>
      <c r="N630" s="372"/>
      <c r="O630" s="372"/>
      <c r="P630" s="372"/>
      <c r="Q630" s="372"/>
      <c r="R630" s="372"/>
      <c r="S630" s="372"/>
      <c r="T630" s="372"/>
      <c r="U630" s="372"/>
      <c r="V630" s="372"/>
      <c r="W630" s="372"/>
      <c r="X630" s="372"/>
      <c r="Y630" s="372"/>
    </row>
    <row r="631" spans="1:25">
      <c r="A631" s="372"/>
      <c r="B631" s="372"/>
      <c r="C631" s="372"/>
      <c r="D631" s="372"/>
      <c r="E631" s="373"/>
      <c r="F631" s="374"/>
      <c r="G631" s="372"/>
      <c r="H631" s="375"/>
      <c r="I631" s="375"/>
      <c r="J631" s="375"/>
      <c r="K631" s="372"/>
      <c r="L631" s="372"/>
      <c r="M631" s="372"/>
      <c r="N631" s="372"/>
      <c r="O631" s="372"/>
      <c r="P631" s="372"/>
      <c r="Q631" s="372"/>
      <c r="R631" s="372"/>
      <c r="S631" s="372"/>
      <c r="T631" s="372"/>
      <c r="U631" s="372"/>
      <c r="V631" s="372"/>
      <c r="W631" s="372"/>
      <c r="X631" s="372"/>
      <c r="Y631" s="372"/>
    </row>
    <row r="632" spans="1:25">
      <c r="A632" s="372"/>
      <c r="B632" s="372"/>
      <c r="C632" s="372"/>
      <c r="D632" s="372"/>
      <c r="E632" s="373"/>
      <c r="F632" s="374"/>
      <c r="G632" s="372"/>
      <c r="H632" s="375"/>
      <c r="I632" s="375"/>
      <c r="J632" s="375"/>
      <c r="K632" s="372"/>
      <c r="L632" s="372"/>
      <c r="M632" s="372"/>
      <c r="N632" s="372"/>
      <c r="O632" s="372"/>
      <c r="P632" s="372"/>
      <c r="Q632" s="372"/>
      <c r="R632" s="372"/>
      <c r="S632" s="372"/>
      <c r="T632" s="372"/>
      <c r="U632" s="372"/>
      <c r="V632" s="372"/>
      <c r="W632" s="372"/>
      <c r="X632" s="372"/>
      <c r="Y632" s="372"/>
    </row>
    <row r="633" spans="1:25">
      <c r="A633" s="372"/>
      <c r="B633" s="372"/>
      <c r="C633" s="372"/>
      <c r="D633" s="372"/>
      <c r="E633" s="373"/>
      <c r="F633" s="374"/>
      <c r="G633" s="372"/>
      <c r="H633" s="375"/>
      <c r="I633" s="375"/>
      <c r="J633" s="375"/>
      <c r="K633" s="372"/>
      <c r="L633" s="372"/>
      <c r="M633" s="372"/>
      <c r="N633" s="372"/>
      <c r="O633" s="372"/>
      <c r="P633" s="372"/>
      <c r="Q633" s="372"/>
      <c r="R633" s="372"/>
      <c r="S633" s="372"/>
      <c r="T633" s="372"/>
      <c r="U633" s="372"/>
      <c r="V633" s="372"/>
      <c r="W633" s="372"/>
      <c r="X633" s="372"/>
      <c r="Y633" s="372"/>
    </row>
    <row r="634" spans="1:25">
      <c r="A634" s="372"/>
      <c r="B634" s="372"/>
      <c r="C634" s="372"/>
      <c r="D634" s="372"/>
      <c r="E634" s="373"/>
      <c r="F634" s="374"/>
      <c r="G634" s="372"/>
      <c r="H634" s="375"/>
      <c r="I634" s="375"/>
      <c r="J634" s="375"/>
      <c r="K634" s="372"/>
      <c r="L634" s="372"/>
      <c r="M634" s="372"/>
      <c r="N634" s="372"/>
      <c r="O634" s="372"/>
      <c r="P634" s="372"/>
      <c r="Q634" s="372"/>
      <c r="R634" s="372"/>
      <c r="S634" s="372"/>
      <c r="T634" s="372"/>
      <c r="U634" s="372"/>
      <c r="V634" s="372"/>
      <c r="W634" s="372"/>
      <c r="X634" s="372"/>
      <c r="Y634" s="372"/>
    </row>
    <row r="635" spans="1:25">
      <c r="A635" s="372"/>
      <c r="B635" s="372"/>
      <c r="C635" s="372"/>
      <c r="D635" s="372"/>
      <c r="E635" s="373"/>
      <c r="F635" s="374"/>
      <c r="G635" s="372"/>
      <c r="H635" s="375"/>
      <c r="I635" s="375"/>
      <c r="J635" s="375"/>
      <c r="K635" s="372"/>
      <c r="L635" s="372"/>
      <c r="M635" s="372"/>
      <c r="N635" s="372"/>
      <c r="O635" s="372"/>
      <c r="P635" s="372"/>
      <c r="Q635" s="372"/>
      <c r="R635" s="372"/>
      <c r="S635" s="372"/>
      <c r="T635" s="372"/>
      <c r="U635" s="372"/>
      <c r="V635" s="372"/>
      <c r="W635" s="372"/>
      <c r="X635" s="372"/>
      <c r="Y635" s="372"/>
    </row>
    <row r="636" spans="1:25">
      <c r="A636" s="372"/>
      <c r="B636" s="372"/>
      <c r="C636" s="372"/>
      <c r="D636" s="372"/>
      <c r="E636" s="373"/>
      <c r="F636" s="374"/>
      <c r="G636" s="372"/>
      <c r="H636" s="375"/>
      <c r="I636" s="375"/>
      <c r="J636" s="375"/>
      <c r="K636" s="372"/>
      <c r="L636" s="372"/>
      <c r="M636" s="372"/>
      <c r="N636" s="372"/>
      <c r="O636" s="372"/>
      <c r="P636" s="372"/>
      <c r="Q636" s="372"/>
      <c r="R636" s="372"/>
      <c r="S636" s="372"/>
      <c r="T636" s="372"/>
      <c r="U636" s="372"/>
      <c r="V636" s="372"/>
      <c r="W636" s="372"/>
      <c r="X636" s="372"/>
      <c r="Y636" s="372"/>
    </row>
    <row r="637" spans="1:25">
      <c r="A637" s="372"/>
      <c r="B637" s="372"/>
      <c r="C637" s="372"/>
      <c r="D637" s="372"/>
      <c r="E637" s="373"/>
      <c r="F637" s="374"/>
      <c r="G637" s="372"/>
      <c r="H637" s="375"/>
      <c r="I637" s="375"/>
      <c r="J637" s="375"/>
      <c r="K637" s="372"/>
      <c r="L637" s="372"/>
      <c r="M637" s="372"/>
      <c r="N637" s="372"/>
      <c r="O637" s="372"/>
      <c r="P637" s="372"/>
      <c r="Q637" s="372"/>
      <c r="R637" s="372"/>
      <c r="S637" s="372"/>
      <c r="T637" s="372"/>
      <c r="U637" s="372"/>
      <c r="V637" s="372"/>
      <c r="W637" s="372"/>
      <c r="X637" s="372"/>
      <c r="Y637" s="372"/>
    </row>
    <row r="638" spans="1:25">
      <c r="A638" s="372"/>
      <c r="B638" s="372"/>
      <c r="C638" s="372"/>
      <c r="D638" s="372"/>
      <c r="E638" s="373"/>
      <c r="F638" s="374"/>
      <c r="G638" s="372"/>
      <c r="H638" s="375"/>
      <c r="I638" s="375"/>
      <c r="J638" s="375"/>
      <c r="K638" s="372"/>
      <c r="L638" s="372"/>
      <c r="M638" s="372"/>
      <c r="N638" s="372"/>
      <c r="O638" s="372"/>
      <c r="P638" s="372"/>
      <c r="Q638" s="372"/>
      <c r="R638" s="372"/>
      <c r="S638" s="372"/>
      <c r="T638" s="372"/>
      <c r="U638" s="372"/>
      <c r="V638" s="372"/>
      <c r="W638" s="372"/>
      <c r="X638" s="372"/>
      <c r="Y638" s="372"/>
    </row>
    <row r="639" spans="1:25">
      <c r="A639" s="372"/>
      <c r="B639" s="372"/>
      <c r="C639" s="372"/>
      <c r="D639" s="372"/>
      <c r="E639" s="373"/>
      <c r="F639" s="374"/>
      <c r="G639" s="372"/>
      <c r="H639" s="375"/>
      <c r="I639" s="375"/>
      <c r="J639" s="375"/>
      <c r="K639" s="372"/>
      <c r="L639" s="372"/>
      <c r="M639" s="372"/>
      <c r="N639" s="372"/>
      <c r="O639" s="372"/>
      <c r="P639" s="372"/>
      <c r="Q639" s="372"/>
      <c r="R639" s="372"/>
      <c r="S639" s="372"/>
      <c r="T639" s="372"/>
      <c r="U639" s="372"/>
      <c r="V639" s="372"/>
      <c r="W639" s="372"/>
      <c r="X639" s="372"/>
      <c r="Y639" s="372"/>
    </row>
    <row r="640" spans="1:25">
      <c r="A640" s="372"/>
      <c r="B640" s="372"/>
      <c r="C640" s="372"/>
      <c r="D640" s="372"/>
      <c r="E640" s="373"/>
      <c r="F640" s="374"/>
      <c r="G640" s="372"/>
      <c r="H640" s="375"/>
      <c r="I640" s="375"/>
      <c r="J640" s="375"/>
      <c r="K640" s="372"/>
      <c r="L640" s="372"/>
      <c r="M640" s="372"/>
      <c r="N640" s="372"/>
      <c r="O640" s="372"/>
      <c r="P640" s="372"/>
      <c r="Q640" s="372"/>
      <c r="R640" s="372"/>
      <c r="S640" s="372"/>
      <c r="T640" s="372"/>
      <c r="U640" s="372"/>
      <c r="V640" s="372"/>
      <c r="W640" s="372"/>
      <c r="X640" s="372"/>
      <c r="Y640" s="372"/>
    </row>
    <row r="641" spans="1:25">
      <c r="A641" s="372"/>
      <c r="B641" s="372"/>
      <c r="C641" s="372"/>
      <c r="D641" s="372"/>
      <c r="E641" s="373"/>
      <c r="F641" s="374"/>
      <c r="G641" s="372"/>
      <c r="H641" s="375"/>
      <c r="I641" s="375"/>
      <c r="J641" s="375"/>
      <c r="K641" s="372"/>
      <c r="L641" s="372"/>
      <c r="M641" s="372"/>
      <c r="N641" s="372"/>
      <c r="O641" s="372"/>
      <c r="P641" s="372"/>
      <c r="Q641" s="372"/>
      <c r="R641" s="372"/>
      <c r="S641" s="372"/>
      <c r="T641" s="372"/>
      <c r="U641" s="372"/>
      <c r="V641" s="372"/>
      <c r="W641" s="372"/>
      <c r="X641" s="372"/>
      <c r="Y641" s="372"/>
    </row>
    <row r="642" spans="1:25">
      <c r="A642" s="372"/>
      <c r="B642" s="372"/>
      <c r="C642" s="372"/>
      <c r="D642" s="372"/>
      <c r="E642" s="373"/>
      <c r="F642" s="374"/>
      <c r="G642" s="372"/>
      <c r="H642" s="375"/>
      <c r="I642" s="375"/>
      <c r="J642" s="375"/>
      <c r="K642" s="372"/>
      <c r="L642" s="372"/>
      <c r="M642" s="372"/>
      <c r="N642" s="372"/>
      <c r="O642" s="372"/>
      <c r="P642" s="372"/>
      <c r="Q642" s="372"/>
      <c r="R642" s="372"/>
      <c r="S642" s="372"/>
      <c r="T642" s="372"/>
      <c r="U642" s="372"/>
      <c r="V642" s="372"/>
      <c r="W642" s="372"/>
      <c r="X642" s="372"/>
      <c r="Y642" s="372"/>
    </row>
    <row r="643" spans="1:25">
      <c r="A643" s="372"/>
      <c r="B643" s="372"/>
      <c r="C643" s="372"/>
      <c r="D643" s="372"/>
      <c r="E643" s="373"/>
      <c r="F643" s="374"/>
      <c r="G643" s="372"/>
      <c r="H643" s="375"/>
      <c r="I643" s="375"/>
      <c r="J643" s="375"/>
      <c r="K643" s="372"/>
      <c r="L643" s="372"/>
      <c r="M643" s="372"/>
      <c r="N643" s="372"/>
      <c r="O643" s="372"/>
      <c r="P643" s="372"/>
      <c r="Q643" s="372"/>
      <c r="R643" s="372"/>
      <c r="S643" s="372"/>
      <c r="T643" s="372"/>
      <c r="U643" s="372"/>
      <c r="V643" s="372"/>
      <c r="W643" s="372"/>
      <c r="X643" s="372"/>
      <c r="Y643" s="372"/>
    </row>
    <row r="644" spans="1:25">
      <c r="A644" s="372"/>
      <c r="B644" s="372"/>
      <c r="C644" s="372"/>
      <c r="D644" s="372"/>
      <c r="E644" s="373"/>
      <c r="F644" s="374"/>
      <c r="G644" s="372"/>
      <c r="H644" s="375"/>
      <c r="I644" s="375"/>
      <c r="J644" s="375"/>
      <c r="K644" s="372"/>
      <c r="L644" s="372"/>
      <c r="M644" s="372"/>
      <c r="N644" s="372"/>
      <c r="O644" s="372"/>
      <c r="P644" s="372"/>
      <c r="Q644" s="372"/>
      <c r="R644" s="372"/>
      <c r="S644" s="372"/>
      <c r="T644" s="372"/>
      <c r="U644" s="372"/>
      <c r="V644" s="372"/>
      <c r="W644" s="372"/>
      <c r="X644" s="372"/>
      <c r="Y644" s="372"/>
    </row>
    <row r="645" spans="1:25">
      <c r="A645" s="372"/>
      <c r="B645" s="372"/>
      <c r="C645" s="372"/>
      <c r="D645" s="372"/>
      <c r="E645" s="373"/>
      <c r="F645" s="374"/>
      <c r="G645" s="372"/>
      <c r="H645" s="375"/>
      <c r="I645" s="375"/>
      <c r="J645" s="375"/>
      <c r="K645" s="372"/>
      <c r="L645" s="372"/>
      <c r="M645" s="372"/>
      <c r="N645" s="372"/>
      <c r="O645" s="372"/>
      <c r="P645" s="372"/>
      <c r="Q645" s="372"/>
      <c r="R645" s="372"/>
      <c r="S645" s="372"/>
      <c r="T645" s="372"/>
      <c r="U645" s="372"/>
      <c r="V645" s="372"/>
      <c r="W645" s="372"/>
      <c r="X645" s="372"/>
      <c r="Y645" s="372"/>
    </row>
    <row r="646" spans="1:25">
      <c r="A646" s="372"/>
      <c r="B646" s="372"/>
      <c r="C646" s="372"/>
      <c r="D646" s="372"/>
      <c r="E646" s="373"/>
      <c r="F646" s="374"/>
      <c r="G646" s="372"/>
      <c r="H646" s="375"/>
      <c r="I646" s="375"/>
      <c r="J646" s="375"/>
      <c r="K646" s="372"/>
      <c r="L646" s="372"/>
      <c r="M646" s="372"/>
      <c r="N646" s="372"/>
      <c r="O646" s="372"/>
      <c r="P646" s="372"/>
      <c r="Q646" s="372"/>
      <c r="R646" s="372"/>
      <c r="S646" s="372"/>
      <c r="T646" s="372"/>
      <c r="U646" s="372"/>
      <c r="V646" s="372"/>
      <c r="W646" s="372"/>
      <c r="X646" s="372"/>
      <c r="Y646" s="372"/>
    </row>
    <row r="647" spans="1:25">
      <c r="A647" s="372"/>
      <c r="B647" s="372"/>
      <c r="C647" s="372"/>
      <c r="D647" s="372"/>
      <c r="E647" s="373"/>
      <c r="F647" s="374"/>
      <c r="G647" s="372"/>
      <c r="H647" s="375"/>
      <c r="I647" s="375"/>
      <c r="J647" s="375"/>
      <c r="K647" s="372"/>
      <c r="L647" s="372"/>
      <c r="M647" s="372"/>
      <c r="N647" s="372"/>
      <c r="O647" s="372"/>
      <c r="P647" s="372"/>
      <c r="Q647" s="372"/>
      <c r="R647" s="372"/>
      <c r="S647" s="372"/>
      <c r="T647" s="372"/>
      <c r="U647" s="372"/>
      <c r="V647" s="372"/>
      <c r="W647" s="372"/>
      <c r="X647" s="372"/>
      <c r="Y647" s="372"/>
    </row>
    <row r="648" spans="1:25">
      <c r="A648" s="372"/>
      <c r="B648" s="372"/>
      <c r="C648" s="372"/>
      <c r="D648" s="372"/>
      <c r="E648" s="373"/>
      <c r="F648" s="374"/>
      <c r="G648" s="372"/>
      <c r="H648" s="375"/>
      <c r="I648" s="375"/>
      <c r="J648" s="375"/>
      <c r="K648" s="372"/>
      <c r="L648" s="372"/>
      <c r="M648" s="372"/>
      <c r="N648" s="372"/>
      <c r="O648" s="372"/>
      <c r="P648" s="372"/>
      <c r="Q648" s="372"/>
      <c r="R648" s="372"/>
      <c r="S648" s="372"/>
      <c r="T648" s="372"/>
      <c r="U648" s="372"/>
      <c r="V648" s="372"/>
      <c r="W648" s="372"/>
      <c r="X648" s="372"/>
      <c r="Y648" s="372"/>
    </row>
    <row r="649" spans="1:25">
      <c r="A649" s="372"/>
      <c r="B649" s="372"/>
      <c r="C649" s="372"/>
      <c r="D649" s="372"/>
      <c r="E649" s="373"/>
      <c r="F649" s="374"/>
      <c r="G649" s="372"/>
      <c r="H649" s="375"/>
      <c r="I649" s="375"/>
      <c r="J649" s="375"/>
      <c r="K649" s="372"/>
      <c r="L649" s="372"/>
      <c r="M649" s="372"/>
      <c r="N649" s="372"/>
      <c r="O649" s="372"/>
      <c r="P649" s="372"/>
      <c r="Q649" s="372"/>
      <c r="R649" s="372"/>
      <c r="S649" s="372"/>
      <c r="T649" s="372"/>
      <c r="U649" s="372"/>
      <c r="V649" s="372"/>
      <c r="W649" s="372"/>
      <c r="X649" s="372"/>
      <c r="Y649" s="372"/>
    </row>
    <row r="650" spans="1:25">
      <c r="A650" s="372"/>
      <c r="B650" s="372"/>
      <c r="C650" s="372"/>
      <c r="D650" s="372"/>
      <c r="E650" s="373"/>
      <c r="F650" s="374"/>
      <c r="G650" s="372"/>
      <c r="H650" s="375"/>
      <c r="I650" s="375"/>
      <c r="J650" s="375"/>
      <c r="K650" s="372"/>
      <c r="L650" s="372"/>
      <c r="M650" s="372"/>
      <c r="N650" s="372"/>
      <c r="O650" s="372"/>
      <c r="P650" s="372"/>
      <c r="Q650" s="372"/>
      <c r="R650" s="372"/>
      <c r="S650" s="372"/>
      <c r="T650" s="372"/>
      <c r="U650" s="372"/>
      <c r="V650" s="372"/>
      <c r="W650" s="372"/>
      <c r="X650" s="372"/>
      <c r="Y650" s="372"/>
    </row>
    <row r="651" spans="1:25">
      <c r="A651" s="372"/>
      <c r="B651" s="372"/>
      <c r="C651" s="372"/>
      <c r="D651" s="372"/>
      <c r="E651" s="373"/>
      <c r="F651" s="374"/>
      <c r="G651" s="372"/>
      <c r="H651" s="375"/>
      <c r="I651" s="375"/>
      <c r="J651" s="375"/>
      <c r="K651" s="372"/>
      <c r="L651" s="372"/>
      <c r="M651" s="372"/>
      <c r="N651" s="372"/>
      <c r="O651" s="372"/>
      <c r="P651" s="372"/>
      <c r="Q651" s="372"/>
      <c r="R651" s="372"/>
      <c r="S651" s="372"/>
      <c r="T651" s="372"/>
      <c r="U651" s="372"/>
      <c r="V651" s="372"/>
      <c r="W651" s="372"/>
      <c r="X651" s="372"/>
      <c r="Y651" s="372"/>
    </row>
    <row r="652" spans="1:25">
      <c r="A652" s="372"/>
      <c r="B652" s="372"/>
      <c r="C652" s="372"/>
      <c r="D652" s="372"/>
      <c r="E652" s="373"/>
      <c r="F652" s="374"/>
      <c r="G652" s="372"/>
      <c r="H652" s="375"/>
      <c r="I652" s="375"/>
      <c r="J652" s="375"/>
      <c r="K652" s="372"/>
      <c r="L652" s="372"/>
      <c r="M652" s="372"/>
      <c r="N652" s="372"/>
      <c r="O652" s="372"/>
      <c r="P652" s="372"/>
      <c r="Q652" s="372"/>
      <c r="R652" s="372"/>
      <c r="S652" s="372"/>
      <c r="T652" s="372"/>
      <c r="U652" s="372"/>
      <c r="V652" s="372"/>
      <c r="W652" s="372"/>
      <c r="X652" s="372"/>
      <c r="Y652" s="372"/>
    </row>
    <row r="653" spans="1:25">
      <c r="A653" s="372"/>
      <c r="B653" s="372"/>
      <c r="C653" s="372"/>
      <c r="D653" s="372"/>
      <c r="E653" s="373"/>
      <c r="F653" s="374"/>
      <c r="G653" s="372"/>
      <c r="H653" s="375"/>
      <c r="I653" s="375"/>
      <c r="J653" s="375"/>
      <c r="K653" s="372"/>
      <c r="L653" s="372"/>
      <c r="M653" s="372"/>
      <c r="N653" s="372"/>
      <c r="O653" s="372"/>
      <c r="P653" s="372"/>
      <c r="Q653" s="372"/>
      <c r="R653" s="372"/>
      <c r="S653" s="372"/>
      <c r="T653" s="372"/>
      <c r="U653" s="372"/>
      <c r="V653" s="372"/>
      <c r="W653" s="372"/>
      <c r="X653" s="372"/>
      <c r="Y653" s="372"/>
    </row>
    <row r="654" spans="1:25">
      <c r="A654" s="372"/>
      <c r="B654" s="372"/>
      <c r="C654" s="372"/>
      <c r="D654" s="372"/>
      <c r="E654" s="373"/>
      <c r="F654" s="374"/>
      <c r="G654" s="372"/>
      <c r="H654" s="375"/>
      <c r="I654" s="375"/>
      <c r="J654" s="375"/>
      <c r="K654" s="372"/>
      <c r="L654" s="372"/>
      <c r="M654" s="372"/>
      <c r="N654" s="372"/>
      <c r="O654" s="372"/>
      <c r="P654" s="372"/>
      <c r="Q654" s="372"/>
      <c r="R654" s="372"/>
      <c r="S654" s="372"/>
      <c r="T654" s="372"/>
      <c r="U654" s="372"/>
      <c r="V654" s="372"/>
      <c r="W654" s="372"/>
      <c r="X654" s="372"/>
      <c r="Y654" s="372"/>
    </row>
    <row r="655" spans="1:25">
      <c r="A655" s="372"/>
      <c r="B655" s="372"/>
      <c r="C655" s="372"/>
      <c r="D655" s="372"/>
      <c r="E655" s="373"/>
      <c r="F655" s="374"/>
      <c r="G655" s="372"/>
      <c r="H655" s="375"/>
      <c r="I655" s="375"/>
      <c r="J655" s="375"/>
      <c r="K655" s="372"/>
      <c r="L655" s="372"/>
      <c r="M655" s="372"/>
      <c r="N655" s="372"/>
      <c r="O655" s="372"/>
      <c r="P655" s="372"/>
      <c r="Q655" s="372"/>
      <c r="R655" s="372"/>
      <c r="S655" s="372"/>
      <c r="T655" s="372"/>
      <c r="U655" s="372"/>
      <c r="V655" s="372"/>
      <c r="W655" s="372"/>
      <c r="X655" s="372"/>
      <c r="Y655" s="372"/>
    </row>
    <row r="656" spans="1:25">
      <c r="A656" s="372"/>
      <c r="B656" s="372"/>
      <c r="C656" s="372"/>
      <c r="D656" s="372"/>
      <c r="E656" s="373"/>
      <c r="F656" s="374"/>
      <c r="G656" s="372"/>
      <c r="H656" s="375"/>
      <c r="I656" s="375"/>
      <c r="J656" s="375"/>
      <c r="K656" s="372"/>
      <c r="L656" s="372"/>
      <c r="M656" s="372"/>
      <c r="N656" s="372"/>
      <c r="O656" s="372"/>
      <c r="P656" s="372"/>
      <c r="Q656" s="372"/>
      <c r="R656" s="372"/>
      <c r="S656" s="372"/>
      <c r="T656" s="372"/>
      <c r="U656" s="372"/>
      <c r="V656" s="372"/>
      <c r="W656" s="372"/>
      <c r="X656" s="372"/>
      <c r="Y656" s="372"/>
    </row>
    <row r="657" spans="1:25">
      <c r="A657" s="372"/>
      <c r="B657" s="372"/>
      <c r="C657" s="372"/>
      <c r="D657" s="372"/>
      <c r="E657" s="373"/>
      <c r="F657" s="374"/>
      <c r="G657" s="372"/>
      <c r="H657" s="375"/>
      <c r="I657" s="375"/>
      <c r="J657" s="375"/>
      <c r="K657" s="372"/>
      <c r="L657" s="372"/>
      <c r="M657" s="372"/>
      <c r="N657" s="372"/>
      <c r="O657" s="372"/>
      <c r="P657" s="372"/>
      <c r="Q657" s="372"/>
      <c r="R657" s="372"/>
      <c r="S657" s="372"/>
      <c r="T657" s="372"/>
      <c r="U657" s="372"/>
      <c r="V657" s="372"/>
      <c r="W657" s="372"/>
      <c r="X657" s="372"/>
      <c r="Y657" s="372"/>
    </row>
    <row r="658" spans="1:25">
      <c r="A658" s="372"/>
      <c r="B658" s="372"/>
      <c r="C658" s="372"/>
      <c r="D658" s="372"/>
      <c r="E658" s="373"/>
      <c r="F658" s="374"/>
      <c r="G658" s="372"/>
      <c r="H658" s="375"/>
      <c r="I658" s="375"/>
      <c r="J658" s="375"/>
      <c r="K658" s="372"/>
      <c r="L658" s="372"/>
      <c r="M658" s="372"/>
      <c r="N658" s="372"/>
      <c r="O658" s="372"/>
      <c r="P658" s="372"/>
      <c r="Q658" s="372"/>
      <c r="R658" s="372"/>
      <c r="S658" s="372"/>
      <c r="T658" s="372"/>
      <c r="U658" s="372"/>
      <c r="V658" s="372"/>
      <c r="W658" s="372"/>
      <c r="X658" s="372"/>
      <c r="Y658" s="372"/>
    </row>
    <row r="659" spans="1:25">
      <c r="A659" s="372"/>
      <c r="B659" s="372"/>
      <c r="C659" s="372"/>
      <c r="D659" s="372"/>
      <c r="E659" s="373"/>
      <c r="F659" s="374"/>
      <c r="G659" s="372"/>
      <c r="H659" s="375"/>
      <c r="I659" s="375"/>
      <c r="J659" s="375"/>
      <c r="K659" s="372"/>
      <c r="L659" s="372"/>
      <c r="M659" s="372"/>
      <c r="N659" s="372"/>
      <c r="O659" s="372"/>
      <c r="P659" s="372"/>
      <c r="Q659" s="372"/>
      <c r="R659" s="372"/>
      <c r="S659" s="372"/>
      <c r="T659" s="372"/>
      <c r="U659" s="372"/>
      <c r="V659" s="372"/>
      <c r="W659" s="372"/>
      <c r="X659" s="372"/>
      <c r="Y659" s="372"/>
    </row>
    <row r="660" spans="1:25">
      <c r="A660" s="372"/>
      <c r="B660" s="372"/>
      <c r="C660" s="372"/>
      <c r="D660" s="372"/>
      <c r="E660" s="373"/>
      <c r="F660" s="374"/>
      <c r="G660" s="372"/>
      <c r="H660" s="375"/>
      <c r="I660" s="375"/>
      <c r="J660" s="375"/>
      <c r="K660" s="372"/>
      <c r="L660" s="372"/>
      <c r="M660" s="372"/>
      <c r="N660" s="372"/>
      <c r="O660" s="372"/>
      <c r="P660" s="372"/>
      <c r="Q660" s="372"/>
      <c r="R660" s="372"/>
      <c r="S660" s="372"/>
      <c r="T660" s="372"/>
      <c r="U660" s="372"/>
      <c r="V660" s="372"/>
      <c r="W660" s="372"/>
      <c r="X660" s="372"/>
      <c r="Y660" s="372"/>
    </row>
    <row r="661" spans="1:25">
      <c r="A661" s="372"/>
      <c r="B661" s="372"/>
      <c r="C661" s="372"/>
      <c r="D661" s="372"/>
      <c r="E661" s="373"/>
      <c r="F661" s="374"/>
      <c r="G661" s="372"/>
      <c r="H661" s="375"/>
      <c r="I661" s="375"/>
      <c r="J661" s="375"/>
      <c r="K661" s="372"/>
      <c r="L661" s="372"/>
      <c r="M661" s="372"/>
      <c r="N661" s="372"/>
      <c r="O661" s="372"/>
      <c r="P661" s="372"/>
      <c r="Q661" s="372"/>
      <c r="R661" s="372"/>
      <c r="S661" s="372"/>
      <c r="T661" s="372"/>
      <c r="U661" s="372"/>
      <c r="V661" s="372"/>
      <c r="W661" s="372"/>
      <c r="X661" s="372"/>
      <c r="Y661" s="372"/>
    </row>
    <row r="662" spans="1:25">
      <c r="A662" s="372"/>
      <c r="B662" s="372"/>
      <c r="C662" s="372"/>
      <c r="D662" s="372"/>
      <c r="E662" s="373"/>
      <c r="F662" s="374"/>
      <c r="G662" s="372"/>
      <c r="H662" s="375"/>
      <c r="I662" s="375"/>
      <c r="J662" s="375"/>
      <c r="K662" s="372"/>
      <c r="L662" s="372"/>
      <c r="M662" s="372"/>
      <c r="N662" s="372"/>
      <c r="O662" s="372"/>
      <c r="P662" s="372"/>
      <c r="Q662" s="372"/>
      <c r="R662" s="372"/>
      <c r="S662" s="372"/>
      <c r="T662" s="372"/>
      <c r="U662" s="372"/>
      <c r="V662" s="372"/>
      <c r="W662" s="372"/>
      <c r="X662" s="372"/>
      <c r="Y662" s="372"/>
    </row>
    <row r="663" spans="1:25">
      <c r="A663" s="372"/>
      <c r="B663" s="372"/>
      <c r="C663" s="372"/>
      <c r="D663" s="372"/>
      <c r="E663" s="373"/>
      <c r="F663" s="374"/>
      <c r="G663" s="372"/>
      <c r="H663" s="375"/>
      <c r="I663" s="375"/>
      <c r="J663" s="375"/>
      <c r="K663" s="372"/>
      <c r="L663" s="372"/>
      <c r="M663" s="372"/>
      <c r="N663" s="372"/>
      <c r="O663" s="372"/>
      <c r="P663" s="372"/>
      <c r="Q663" s="372"/>
      <c r="R663" s="372"/>
      <c r="S663" s="372"/>
      <c r="T663" s="372"/>
      <c r="U663" s="372"/>
      <c r="V663" s="372"/>
      <c r="W663" s="372"/>
      <c r="X663" s="372"/>
      <c r="Y663" s="372"/>
    </row>
    <row r="664" spans="1:25">
      <c r="A664" s="372"/>
      <c r="B664" s="372"/>
      <c r="C664" s="372"/>
      <c r="D664" s="372"/>
      <c r="E664" s="373"/>
      <c r="F664" s="374"/>
      <c r="G664" s="372"/>
      <c r="H664" s="375"/>
      <c r="I664" s="375"/>
      <c r="J664" s="375"/>
      <c r="K664" s="372"/>
      <c r="L664" s="372"/>
      <c r="M664" s="372"/>
      <c r="N664" s="372"/>
      <c r="O664" s="372"/>
      <c r="P664" s="372"/>
      <c r="Q664" s="372"/>
      <c r="R664" s="372"/>
      <c r="S664" s="372"/>
      <c r="T664" s="372"/>
      <c r="U664" s="372"/>
      <c r="V664" s="372"/>
      <c r="W664" s="372"/>
      <c r="X664" s="372"/>
      <c r="Y664" s="372"/>
    </row>
    <row r="665" spans="1:25">
      <c r="A665" s="372"/>
      <c r="B665" s="372"/>
      <c r="C665" s="372"/>
      <c r="D665" s="372"/>
      <c r="E665" s="373"/>
      <c r="F665" s="374"/>
      <c r="G665" s="372"/>
      <c r="H665" s="375"/>
      <c r="I665" s="375"/>
      <c r="J665" s="375"/>
      <c r="K665" s="372"/>
      <c r="L665" s="372"/>
      <c r="M665" s="372"/>
      <c r="N665" s="372"/>
      <c r="O665" s="372"/>
      <c r="P665" s="372"/>
      <c r="Q665" s="372"/>
      <c r="R665" s="372"/>
      <c r="S665" s="372"/>
      <c r="T665" s="372"/>
      <c r="U665" s="372"/>
      <c r="V665" s="372"/>
      <c r="W665" s="372"/>
      <c r="X665" s="372"/>
      <c r="Y665" s="372"/>
    </row>
    <row r="666" spans="1:25">
      <c r="A666" s="372"/>
      <c r="B666" s="372"/>
      <c r="C666" s="372"/>
      <c r="D666" s="372"/>
      <c r="E666" s="373"/>
      <c r="F666" s="374"/>
      <c r="G666" s="372"/>
      <c r="H666" s="375"/>
      <c r="I666" s="375"/>
      <c r="J666" s="375"/>
      <c r="K666" s="372"/>
      <c r="L666" s="372"/>
      <c r="M666" s="372"/>
      <c r="N666" s="372"/>
      <c r="O666" s="372"/>
      <c r="P666" s="372"/>
      <c r="Q666" s="372"/>
      <c r="R666" s="372"/>
      <c r="S666" s="372"/>
      <c r="T666" s="372"/>
      <c r="U666" s="372"/>
      <c r="V666" s="372"/>
      <c r="W666" s="372"/>
      <c r="X666" s="372"/>
      <c r="Y666" s="372"/>
    </row>
    <row r="667" spans="1:25">
      <c r="A667" s="372"/>
      <c r="B667" s="372"/>
      <c r="C667" s="372"/>
      <c r="D667" s="372"/>
      <c r="E667" s="373"/>
      <c r="F667" s="374"/>
      <c r="G667" s="372"/>
      <c r="H667" s="375"/>
      <c r="I667" s="375"/>
      <c r="J667" s="375"/>
      <c r="K667" s="372"/>
      <c r="L667" s="372"/>
      <c r="M667" s="372"/>
      <c r="N667" s="372"/>
      <c r="O667" s="372"/>
      <c r="P667" s="372"/>
      <c r="Q667" s="372"/>
      <c r="R667" s="372"/>
      <c r="S667" s="372"/>
      <c r="T667" s="372"/>
      <c r="U667" s="372"/>
      <c r="V667" s="372"/>
      <c r="W667" s="372"/>
      <c r="X667" s="372"/>
      <c r="Y667" s="372"/>
    </row>
    <row r="668" spans="1:25">
      <c r="A668" s="372"/>
      <c r="B668" s="372"/>
      <c r="C668" s="372"/>
      <c r="D668" s="372"/>
      <c r="E668" s="373"/>
      <c r="F668" s="374"/>
      <c r="G668" s="372"/>
      <c r="H668" s="375"/>
      <c r="I668" s="375"/>
      <c r="J668" s="375"/>
      <c r="K668" s="372"/>
      <c r="L668" s="372"/>
      <c r="M668" s="372"/>
      <c r="N668" s="372"/>
      <c r="O668" s="372"/>
      <c r="P668" s="372"/>
      <c r="Q668" s="372"/>
      <c r="R668" s="372"/>
      <c r="S668" s="372"/>
      <c r="T668" s="372"/>
      <c r="U668" s="372"/>
      <c r="V668" s="372"/>
      <c r="W668" s="372"/>
      <c r="X668" s="372"/>
      <c r="Y668" s="372"/>
    </row>
    <row r="669" spans="1:25">
      <c r="A669" s="372"/>
      <c r="B669" s="372"/>
      <c r="C669" s="372"/>
      <c r="D669" s="372"/>
      <c r="E669" s="373"/>
      <c r="F669" s="374"/>
      <c r="G669" s="372"/>
      <c r="H669" s="375"/>
      <c r="I669" s="375"/>
      <c r="J669" s="375"/>
      <c r="K669" s="372"/>
      <c r="L669" s="372"/>
      <c r="M669" s="372"/>
      <c r="N669" s="372"/>
      <c r="O669" s="372"/>
      <c r="P669" s="372"/>
      <c r="Q669" s="372"/>
      <c r="R669" s="372"/>
      <c r="S669" s="372"/>
      <c r="T669" s="372"/>
      <c r="U669" s="372"/>
      <c r="V669" s="372"/>
      <c r="W669" s="372"/>
      <c r="X669" s="372"/>
      <c r="Y669" s="372"/>
    </row>
    <row r="670" spans="1:25">
      <c r="A670" s="372"/>
      <c r="B670" s="372"/>
      <c r="C670" s="372"/>
      <c r="D670" s="372"/>
      <c r="E670" s="373"/>
      <c r="F670" s="374"/>
      <c r="G670" s="372"/>
      <c r="H670" s="375"/>
      <c r="I670" s="375"/>
      <c r="J670" s="375"/>
      <c r="K670" s="372"/>
      <c r="L670" s="372"/>
      <c r="M670" s="372"/>
      <c r="N670" s="372"/>
      <c r="O670" s="372"/>
      <c r="P670" s="372"/>
      <c r="Q670" s="372"/>
      <c r="R670" s="372"/>
      <c r="S670" s="372"/>
      <c r="T670" s="372"/>
      <c r="U670" s="372"/>
      <c r="V670" s="372"/>
      <c r="W670" s="372"/>
      <c r="X670" s="372"/>
      <c r="Y670" s="372"/>
    </row>
    <row r="671" spans="1:25">
      <c r="A671" s="372"/>
      <c r="B671" s="372"/>
      <c r="C671" s="372"/>
      <c r="D671" s="372"/>
      <c r="E671" s="373"/>
      <c r="F671" s="374"/>
      <c r="G671" s="372"/>
      <c r="H671" s="375"/>
      <c r="I671" s="375"/>
      <c r="J671" s="375"/>
      <c r="K671" s="372"/>
      <c r="L671" s="372"/>
      <c r="M671" s="372"/>
      <c r="N671" s="372"/>
      <c r="O671" s="372"/>
      <c r="P671" s="372"/>
      <c r="Q671" s="372"/>
      <c r="R671" s="372"/>
      <c r="S671" s="372"/>
      <c r="T671" s="372"/>
      <c r="U671" s="372"/>
      <c r="V671" s="372"/>
      <c r="W671" s="372"/>
      <c r="X671" s="372"/>
      <c r="Y671" s="372"/>
    </row>
    <row r="672" spans="1:25">
      <c r="A672" s="372"/>
      <c r="B672" s="372"/>
      <c r="C672" s="372"/>
      <c r="D672" s="372"/>
      <c r="E672" s="373"/>
      <c r="F672" s="374"/>
      <c r="G672" s="372"/>
      <c r="H672" s="375"/>
      <c r="I672" s="375"/>
      <c r="J672" s="375"/>
      <c r="K672" s="372"/>
      <c r="L672" s="372"/>
      <c r="M672" s="372"/>
      <c r="N672" s="372"/>
      <c r="O672" s="372"/>
      <c r="P672" s="372"/>
      <c r="Q672" s="372"/>
      <c r="R672" s="372"/>
      <c r="S672" s="372"/>
      <c r="T672" s="372"/>
      <c r="U672" s="372"/>
      <c r="V672" s="372"/>
      <c r="W672" s="372"/>
      <c r="X672" s="372"/>
      <c r="Y672" s="372"/>
    </row>
    <row r="673" spans="1:25">
      <c r="A673" s="372"/>
      <c r="B673" s="372"/>
      <c r="C673" s="372"/>
      <c r="D673" s="372"/>
      <c r="E673" s="373"/>
      <c r="F673" s="374"/>
      <c r="G673" s="372"/>
      <c r="H673" s="375"/>
      <c r="I673" s="375"/>
      <c r="J673" s="375"/>
      <c r="K673" s="372"/>
      <c r="L673" s="372"/>
      <c r="M673" s="372"/>
      <c r="N673" s="372"/>
      <c r="O673" s="372"/>
      <c r="P673" s="372"/>
      <c r="Q673" s="372"/>
      <c r="R673" s="372"/>
      <c r="S673" s="372"/>
      <c r="T673" s="372"/>
      <c r="U673" s="372"/>
      <c r="V673" s="372"/>
      <c r="W673" s="372"/>
      <c r="X673" s="372"/>
      <c r="Y673" s="372"/>
    </row>
    <row r="674" spans="1:25">
      <c r="A674" s="372"/>
      <c r="B674" s="372"/>
      <c r="C674" s="372"/>
      <c r="D674" s="372"/>
      <c r="E674" s="373"/>
      <c r="F674" s="374"/>
      <c r="G674" s="372"/>
      <c r="H674" s="375"/>
      <c r="I674" s="375"/>
      <c r="J674" s="375"/>
      <c r="K674" s="372"/>
      <c r="L674" s="372"/>
      <c r="M674" s="372"/>
      <c r="N674" s="372"/>
      <c r="O674" s="372"/>
      <c r="P674" s="372"/>
      <c r="Q674" s="372"/>
      <c r="R674" s="372"/>
      <c r="S674" s="372"/>
      <c r="T674" s="372"/>
      <c r="U674" s="372"/>
      <c r="V674" s="372"/>
      <c r="W674" s="372"/>
      <c r="X674" s="372"/>
      <c r="Y674" s="372"/>
    </row>
    <row r="675" spans="1:25">
      <c r="A675" s="372"/>
      <c r="B675" s="372"/>
      <c r="C675" s="372"/>
      <c r="D675" s="372"/>
      <c r="E675" s="373"/>
      <c r="F675" s="374"/>
      <c r="G675" s="372"/>
      <c r="H675" s="375"/>
      <c r="I675" s="375"/>
      <c r="J675" s="375"/>
      <c r="K675" s="372"/>
      <c r="L675" s="372"/>
      <c r="M675" s="372"/>
      <c r="N675" s="372"/>
      <c r="O675" s="372"/>
      <c r="P675" s="372"/>
      <c r="Q675" s="372"/>
      <c r="R675" s="372"/>
      <c r="S675" s="372"/>
      <c r="T675" s="372"/>
      <c r="U675" s="372"/>
      <c r="V675" s="372"/>
      <c r="W675" s="372"/>
      <c r="X675" s="372"/>
      <c r="Y675" s="372"/>
    </row>
    <row r="676" spans="1:25">
      <c r="A676" s="372"/>
      <c r="B676" s="372"/>
      <c r="C676" s="372"/>
      <c r="D676" s="372"/>
      <c r="E676" s="373"/>
      <c r="F676" s="374"/>
      <c r="G676" s="372"/>
      <c r="H676" s="375"/>
      <c r="I676" s="375"/>
      <c r="J676" s="375"/>
      <c r="K676" s="372"/>
      <c r="L676" s="372"/>
      <c r="M676" s="372"/>
      <c r="N676" s="372"/>
      <c r="O676" s="372"/>
      <c r="P676" s="372"/>
      <c r="Q676" s="372"/>
      <c r="R676" s="372"/>
      <c r="S676" s="372"/>
      <c r="T676" s="372"/>
      <c r="U676" s="372"/>
      <c r="V676" s="372"/>
      <c r="W676" s="372"/>
      <c r="X676" s="372"/>
      <c r="Y676" s="372"/>
    </row>
    <row r="677" spans="1:25">
      <c r="A677" s="372"/>
      <c r="B677" s="372"/>
      <c r="C677" s="372"/>
      <c r="D677" s="372"/>
      <c r="E677" s="373"/>
      <c r="F677" s="374"/>
      <c r="G677" s="372"/>
      <c r="H677" s="375"/>
      <c r="I677" s="375"/>
      <c r="J677" s="375"/>
      <c r="K677" s="372"/>
      <c r="L677" s="372"/>
      <c r="M677" s="372"/>
      <c r="N677" s="372"/>
      <c r="O677" s="372"/>
      <c r="P677" s="372"/>
      <c r="Q677" s="372"/>
      <c r="R677" s="372"/>
      <c r="S677" s="372"/>
      <c r="T677" s="372"/>
      <c r="U677" s="372"/>
      <c r="V677" s="372"/>
      <c r="W677" s="372"/>
      <c r="X677" s="372"/>
      <c r="Y677" s="372"/>
    </row>
    <row r="678" spans="1:25">
      <c r="A678" s="372"/>
      <c r="B678" s="372"/>
      <c r="C678" s="372"/>
      <c r="D678" s="372"/>
      <c r="E678" s="373"/>
      <c r="F678" s="374"/>
      <c r="G678" s="372"/>
      <c r="H678" s="375"/>
      <c r="I678" s="375"/>
      <c r="J678" s="375"/>
      <c r="K678" s="372"/>
      <c r="L678" s="372"/>
      <c r="M678" s="372"/>
      <c r="N678" s="372"/>
      <c r="O678" s="372"/>
      <c r="P678" s="372"/>
      <c r="Q678" s="372"/>
      <c r="R678" s="372"/>
      <c r="S678" s="372"/>
      <c r="T678" s="372"/>
      <c r="U678" s="372"/>
      <c r="V678" s="372"/>
      <c r="W678" s="372"/>
      <c r="X678" s="372"/>
      <c r="Y678" s="372"/>
    </row>
    <row r="679" spans="1:25">
      <c r="A679" s="372"/>
      <c r="B679" s="372"/>
      <c r="C679" s="372"/>
      <c r="D679" s="372"/>
      <c r="E679" s="373"/>
      <c r="F679" s="374"/>
      <c r="G679" s="372"/>
      <c r="H679" s="375"/>
      <c r="I679" s="375"/>
      <c r="J679" s="375"/>
      <c r="K679" s="372"/>
      <c r="L679" s="372"/>
      <c r="M679" s="372"/>
      <c r="N679" s="372"/>
      <c r="O679" s="372"/>
      <c r="P679" s="372"/>
      <c r="Q679" s="372"/>
      <c r="R679" s="372"/>
      <c r="S679" s="372"/>
      <c r="T679" s="372"/>
      <c r="U679" s="372"/>
      <c r="V679" s="372"/>
      <c r="W679" s="372"/>
      <c r="X679" s="372"/>
      <c r="Y679" s="372"/>
    </row>
    <row r="680" spans="1:25">
      <c r="A680" s="372"/>
      <c r="B680" s="372"/>
      <c r="C680" s="372"/>
      <c r="D680" s="372"/>
      <c r="E680" s="373"/>
      <c r="F680" s="374"/>
      <c r="G680" s="372"/>
      <c r="H680" s="375"/>
      <c r="I680" s="375"/>
      <c r="J680" s="375"/>
      <c r="K680" s="372"/>
      <c r="L680" s="372"/>
      <c r="M680" s="372"/>
      <c r="N680" s="372"/>
      <c r="O680" s="372"/>
      <c r="P680" s="372"/>
      <c r="Q680" s="372"/>
      <c r="R680" s="372"/>
      <c r="S680" s="372"/>
      <c r="T680" s="372"/>
      <c r="U680" s="372"/>
      <c r="V680" s="372"/>
      <c r="W680" s="372"/>
      <c r="X680" s="372"/>
      <c r="Y680" s="372"/>
    </row>
    <row r="681" spans="1:25">
      <c r="A681" s="372"/>
      <c r="B681" s="372"/>
      <c r="C681" s="372"/>
      <c r="D681" s="372"/>
      <c r="E681" s="373"/>
      <c r="F681" s="374"/>
      <c r="G681" s="372"/>
      <c r="H681" s="375"/>
      <c r="I681" s="375"/>
      <c r="J681" s="375"/>
      <c r="K681" s="372"/>
      <c r="L681" s="372"/>
      <c r="M681" s="372"/>
      <c r="N681" s="372"/>
      <c r="O681" s="372"/>
      <c r="P681" s="372"/>
      <c r="Q681" s="372"/>
      <c r="R681" s="372"/>
      <c r="S681" s="372"/>
      <c r="T681" s="372"/>
      <c r="U681" s="372"/>
      <c r="V681" s="372"/>
      <c r="W681" s="372"/>
      <c r="X681" s="372"/>
      <c r="Y681" s="372"/>
    </row>
    <row r="682" spans="1:25">
      <c r="A682" s="372"/>
      <c r="B682" s="372"/>
      <c r="C682" s="372"/>
      <c r="D682" s="372"/>
      <c r="E682" s="373"/>
      <c r="F682" s="374"/>
      <c r="G682" s="372"/>
      <c r="H682" s="375"/>
      <c r="I682" s="375"/>
      <c r="J682" s="375"/>
      <c r="K682" s="372"/>
      <c r="L682" s="372"/>
      <c r="M682" s="372"/>
      <c r="N682" s="372"/>
      <c r="O682" s="372"/>
      <c r="P682" s="372"/>
      <c r="Q682" s="372"/>
      <c r="R682" s="372"/>
      <c r="S682" s="372"/>
      <c r="T682" s="372"/>
      <c r="U682" s="372"/>
      <c r="V682" s="372"/>
      <c r="W682" s="372"/>
      <c r="X682" s="372"/>
      <c r="Y682" s="372"/>
    </row>
    <row r="683" spans="1:25">
      <c r="A683" s="372"/>
      <c r="B683" s="372"/>
      <c r="C683" s="372"/>
      <c r="D683" s="372"/>
      <c r="E683" s="373"/>
      <c r="F683" s="374"/>
      <c r="G683" s="372"/>
      <c r="H683" s="375"/>
      <c r="I683" s="375"/>
      <c r="J683" s="375"/>
      <c r="K683" s="372"/>
      <c r="L683" s="372"/>
      <c r="M683" s="372"/>
      <c r="N683" s="372"/>
      <c r="O683" s="372"/>
      <c r="P683" s="372"/>
      <c r="Q683" s="372"/>
      <c r="R683" s="372"/>
      <c r="S683" s="372"/>
      <c r="T683" s="372"/>
      <c r="U683" s="372"/>
      <c r="V683" s="372"/>
      <c r="W683" s="372"/>
      <c r="X683" s="372"/>
      <c r="Y683" s="372"/>
    </row>
    <row r="684" spans="1:25">
      <c r="A684" s="372"/>
      <c r="B684" s="372"/>
      <c r="C684" s="372"/>
      <c r="D684" s="372"/>
      <c r="E684" s="373"/>
      <c r="F684" s="374"/>
      <c r="G684" s="372"/>
      <c r="H684" s="375"/>
      <c r="I684" s="375"/>
      <c r="J684" s="375"/>
      <c r="K684" s="372"/>
      <c r="L684" s="372"/>
      <c r="M684" s="372"/>
      <c r="N684" s="372"/>
      <c r="O684" s="372"/>
      <c r="P684" s="372"/>
      <c r="Q684" s="372"/>
      <c r="R684" s="372"/>
      <c r="S684" s="372"/>
      <c r="T684" s="372"/>
      <c r="U684" s="372"/>
      <c r="V684" s="372"/>
      <c r="W684" s="372"/>
      <c r="X684" s="372"/>
      <c r="Y684" s="372"/>
    </row>
    <row r="685" spans="1:25">
      <c r="A685" s="372"/>
      <c r="B685" s="372"/>
      <c r="C685" s="372"/>
      <c r="D685" s="372"/>
      <c r="E685" s="373"/>
      <c r="F685" s="374"/>
      <c r="G685" s="372"/>
      <c r="H685" s="375"/>
      <c r="I685" s="375"/>
      <c r="J685" s="375"/>
      <c r="K685" s="372"/>
      <c r="L685" s="372"/>
      <c r="M685" s="372"/>
      <c r="N685" s="372"/>
      <c r="O685" s="372"/>
      <c r="P685" s="372"/>
      <c r="Q685" s="372"/>
      <c r="R685" s="372"/>
      <c r="S685" s="372"/>
      <c r="T685" s="372"/>
      <c r="U685" s="372"/>
      <c r="V685" s="372"/>
      <c r="W685" s="372"/>
      <c r="X685" s="372"/>
      <c r="Y685" s="372"/>
    </row>
    <row r="686" spans="1:25">
      <c r="A686" s="372"/>
      <c r="B686" s="372"/>
      <c r="C686" s="372"/>
      <c r="D686" s="372"/>
      <c r="E686" s="373"/>
      <c r="F686" s="374"/>
      <c r="G686" s="372"/>
      <c r="H686" s="375"/>
      <c r="I686" s="375"/>
      <c r="J686" s="375"/>
      <c r="K686" s="372"/>
      <c r="L686" s="372"/>
      <c r="M686" s="372"/>
      <c r="N686" s="372"/>
      <c r="O686" s="372"/>
      <c r="P686" s="372"/>
      <c r="Q686" s="372"/>
      <c r="R686" s="372"/>
      <c r="S686" s="372"/>
      <c r="T686" s="372"/>
      <c r="U686" s="372"/>
      <c r="V686" s="372"/>
      <c r="W686" s="372"/>
      <c r="X686" s="372"/>
      <c r="Y686" s="372"/>
    </row>
    <row r="687" spans="1:25">
      <c r="A687" s="372"/>
      <c r="B687" s="372"/>
      <c r="C687" s="372"/>
      <c r="D687" s="372"/>
      <c r="E687" s="373"/>
      <c r="F687" s="374"/>
      <c r="G687" s="372"/>
      <c r="H687" s="375"/>
      <c r="I687" s="375"/>
      <c r="J687" s="375"/>
      <c r="K687" s="372"/>
      <c r="L687" s="372"/>
      <c r="M687" s="372"/>
      <c r="N687" s="372"/>
      <c r="O687" s="372"/>
      <c r="P687" s="372"/>
      <c r="Q687" s="372"/>
      <c r="R687" s="372"/>
      <c r="S687" s="372"/>
      <c r="T687" s="372"/>
      <c r="U687" s="372"/>
      <c r="V687" s="372"/>
      <c r="W687" s="372"/>
      <c r="X687" s="372"/>
      <c r="Y687" s="372"/>
    </row>
    <row r="688" spans="1:25">
      <c r="A688" s="372"/>
      <c r="B688" s="372"/>
      <c r="C688" s="372"/>
      <c r="D688" s="372"/>
      <c r="E688" s="373"/>
      <c r="F688" s="374"/>
      <c r="G688" s="372"/>
      <c r="H688" s="375"/>
      <c r="I688" s="375"/>
      <c r="J688" s="375"/>
      <c r="K688" s="372"/>
      <c r="L688" s="372"/>
      <c r="M688" s="372"/>
      <c r="N688" s="372"/>
      <c r="O688" s="372"/>
      <c r="P688" s="372"/>
      <c r="Q688" s="372"/>
      <c r="R688" s="372"/>
      <c r="S688" s="372"/>
      <c r="T688" s="372"/>
      <c r="U688" s="372"/>
      <c r="V688" s="372"/>
      <c r="W688" s="372"/>
      <c r="X688" s="372"/>
      <c r="Y688" s="372"/>
    </row>
    <row r="689" spans="1:25">
      <c r="A689" s="372"/>
      <c r="B689" s="372"/>
      <c r="C689" s="372"/>
      <c r="D689" s="372"/>
      <c r="E689" s="373"/>
      <c r="F689" s="374"/>
      <c r="G689" s="372"/>
      <c r="H689" s="375"/>
      <c r="I689" s="375"/>
      <c r="J689" s="375"/>
      <c r="K689" s="372"/>
      <c r="L689" s="372"/>
      <c r="M689" s="372"/>
      <c r="N689" s="372"/>
      <c r="O689" s="372"/>
      <c r="P689" s="372"/>
      <c r="Q689" s="372"/>
      <c r="R689" s="372"/>
      <c r="S689" s="372"/>
      <c r="T689" s="372"/>
      <c r="U689" s="372"/>
      <c r="V689" s="372"/>
      <c r="W689" s="372"/>
      <c r="X689" s="372"/>
      <c r="Y689" s="372"/>
    </row>
    <row r="690" spans="1:25">
      <c r="A690" s="372"/>
      <c r="B690" s="372"/>
      <c r="C690" s="372"/>
      <c r="D690" s="372"/>
      <c r="E690" s="373"/>
      <c r="F690" s="374"/>
      <c r="G690" s="372"/>
      <c r="H690" s="375"/>
      <c r="I690" s="375"/>
      <c r="J690" s="375"/>
      <c r="K690" s="372"/>
      <c r="L690" s="372"/>
      <c r="M690" s="372"/>
      <c r="N690" s="372"/>
      <c r="O690" s="372"/>
      <c r="P690" s="372"/>
      <c r="Q690" s="372"/>
      <c r="R690" s="372"/>
      <c r="S690" s="372"/>
      <c r="T690" s="372"/>
      <c r="U690" s="372"/>
      <c r="V690" s="372"/>
      <c r="W690" s="372"/>
      <c r="X690" s="372"/>
      <c r="Y690" s="372"/>
    </row>
    <row r="691" spans="1:25">
      <c r="A691" s="372"/>
      <c r="B691" s="372"/>
      <c r="C691" s="372"/>
      <c r="D691" s="372"/>
      <c r="E691" s="373"/>
      <c r="F691" s="374"/>
      <c r="G691" s="372"/>
      <c r="H691" s="375"/>
      <c r="I691" s="375"/>
      <c r="J691" s="375"/>
      <c r="K691" s="372"/>
      <c r="L691" s="372"/>
      <c r="M691" s="372"/>
      <c r="N691" s="372"/>
      <c r="O691" s="372"/>
      <c r="P691" s="372"/>
      <c r="Q691" s="372"/>
      <c r="R691" s="372"/>
      <c r="S691" s="372"/>
      <c r="T691" s="372"/>
      <c r="U691" s="372"/>
      <c r="V691" s="372"/>
      <c r="W691" s="372"/>
      <c r="X691" s="372"/>
      <c r="Y691" s="372"/>
    </row>
    <row r="692" spans="1:25">
      <c r="A692" s="372"/>
      <c r="B692" s="372"/>
      <c r="C692" s="372"/>
      <c r="D692" s="372"/>
      <c r="E692" s="373"/>
      <c r="F692" s="374"/>
      <c r="G692" s="372"/>
      <c r="H692" s="375"/>
      <c r="I692" s="375"/>
      <c r="J692" s="375"/>
      <c r="K692" s="372"/>
      <c r="L692" s="372"/>
      <c r="M692" s="372"/>
      <c r="N692" s="372"/>
      <c r="O692" s="372"/>
      <c r="P692" s="372"/>
      <c r="Q692" s="372"/>
      <c r="R692" s="372"/>
      <c r="S692" s="372"/>
      <c r="T692" s="372"/>
      <c r="U692" s="372"/>
      <c r="V692" s="372"/>
      <c r="W692" s="372"/>
      <c r="X692" s="372"/>
      <c r="Y692" s="372"/>
    </row>
    <row r="693" spans="1:25">
      <c r="A693" s="372"/>
      <c r="B693" s="372"/>
      <c r="C693" s="372"/>
      <c r="D693" s="372"/>
      <c r="E693" s="373"/>
      <c r="F693" s="374"/>
      <c r="G693" s="372"/>
      <c r="H693" s="375"/>
      <c r="I693" s="375"/>
      <c r="J693" s="375"/>
      <c r="K693" s="372"/>
      <c r="L693" s="372"/>
      <c r="M693" s="372"/>
      <c r="N693" s="372"/>
      <c r="O693" s="372"/>
      <c r="P693" s="372"/>
      <c r="Q693" s="372"/>
      <c r="R693" s="372"/>
      <c r="S693" s="372"/>
      <c r="T693" s="372"/>
      <c r="U693" s="372"/>
      <c r="V693" s="372"/>
      <c r="W693" s="372"/>
      <c r="X693" s="372"/>
      <c r="Y693" s="372"/>
    </row>
    <row r="694" spans="1:25">
      <c r="A694" s="372"/>
      <c r="B694" s="372"/>
      <c r="C694" s="372"/>
      <c r="D694" s="372"/>
      <c r="E694" s="373"/>
      <c r="F694" s="374"/>
      <c r="G694" s="372"/>
      <c r="H694" s="375"/>
      <c r="I694" s="375"/>
      <c r="J694" s="375"/>
      <c r="K694" s="372"/>
      <c r="L694" s="372"/>
      <c r="M694" s="372"/>
      <c r="N694" s="372"/>
      <c r="O694" s="372"/>
      <c r="P694" s="372"/>
      <c r="Q694" s="372"/>
      <c r="R694" s="372"/>
      <c r="S694" s="372"/>
      <c r="T694" s="372"/>
      <c r="U694" s="372"/>
      <c r="V694" s="372"/>
      <c r="W694" s="372"/>
      <c r="X694" s="372"/>
      <c r="Y694" s="372"/>
    </row>
    <row r="695" spans="1:25">
      <c r="A695" s="372"/>
      <c r="B695" s="372"/>
      <c r="C695" s="372"/>
      <c r="D695" s="372"/>
      <c r="E695" s="373"/>
      <c r="F695" s="374"/>
      <c r="G695" s="372"/>
      <c r="H695" s="375"/>
      <c r="I695" s="375"/>
      <c r="J695" s="375"/>
      <c r="K695" s="372"/>
      <c r="L695" s="372"/>
      <c r="M695" s="372"/>
      <c r="N695" s="372"/>
      <c r="O695" s="372"/>
      <c r="P695" s="372"/>
      <c r="Q695" s="372"/>
      <c r="R695" s="372"/>
      <c r="S695" s="372"/>
      <c r="T695" s="372"/>
      <c r="U695" s="372"/>
      <c r="V695" s="372"/>
      <c r="W695" s="372"/>
      <c r="X695" s="372"/>
      <c r="Y695" s="372"/>
    </row>
    <row r="696" spans="1:25">
      <c r="A696" s="372"/>
      <c r="B696" s="372"/>
      <c r="C696" s="372"/>
      <c r="D696" s="372"/>
      <c r="E696" s="373"/>
      <c r="F696" s="374"/>
      <c r="G696" s="372"/>
      <c r="H696" s="375"/>
      <c r="I696" s="375"/>
      <c r="J696" s="375"/>
      <c r="K696" s="372"/>
      <c r="L696" s="372"/>
      <c r="M696" s="372"/>
      <c r="N696" s="372"/>
      <c r="O696" s="372"/>
      <c r="P696" s="372"/>
      <c r="Q696" s="372"/>
      <c r="R696" s="372"/>
      <c r="S696" s="372"/>
      <c r="T696" s="372"/>
      <c r="U696" s="372"/>
      <c r="V696" s="372"/>
      <c r="W696" s="372"/>
      <c r="X696" s="372"/>
      <c r="Y696" s="372"/>
    </row>
    <row r="697" spans="1:25">
      <c r="A697" s="372"/>
      <c r="B697" s="372"/>
      <c r="C697" s="372"/>
      <c r="D697" s="372"/>
      <c r="E697" s="373"/>
      <c r="F697" s="374"/>
      <c r="G697" s="372"/>
      <c r="H697" s="375"/>
      <c r="I697" s="375"/>
      <c r="J697" s="375"/>
      <c r="K697" s="372"/>
      <c r="L697" s="372"/>
      <c r="M697" s="372"/>
      <c r="N697" s="372"/>
      <c r="O697" s="372"/>
      <c r="P697" s="372"/>
      <c r="Q697" s="372"/>
      <c r="R697" s="372"/>
      <c r="S697" s="372"/>
      <c r="T697" s="372"/>
      <c r="U697" s="372"/>
      <c r="V697" s="372"/>
      <c r="W697" s="372"/>
      <c r="X697" s="372"/>
      <c r="Y697" s="372"/>
    </row>
    <row r="698" spans="1:25">
      <c r="A698" s="372"/>
      <c r="B698" s="372"/>
      <c r="C698" s="372"/>
      <c r="D698" s="372"/>
      <c r="E698" s="373"/>
      <c r="F698" s="374"/>
      <c r="G698" s="372"/>
      <c r="H698" s="375"/>
      <c r="I698" s="375"/>
      <c r="J698" s="375"/>
      <c r="K698" s="372"/>
      <c r="L698" s="372"/>
      <c r="M698" s="372"/>
      <c r="N698" s="372"/>
      <c r="O698" s="372"/>
      <c r="P698" s="372"/>
      <c r="Q698" s="372"/>
      <c r="R698" s="372"/>
      <c r="S698" s="372"/>
      <c r="T698" s="372"/>
      <c r="U698" s="372"/>
      <c r="V698" s="372"/>
      <c r="W698" s="372"/>
      <c r="X698" s="372"/>
      <c r="Y698" s="372"/>
    </row>
    <row r="699" spans="1:25">
      <c r="A699" s="372"/>
      <c r="B699" s="372"/>
      <c r="C699" s="372"/>
      <c r="D699" s="372"/>
      <c r="E699" s="373"/>
      <c r="F699" s="374"/>
      <c r="G699" s="372"/>
      <c r="H699" s="375"/>
      <c r="I699" s="375"/>
      <c r="J699" s="375"/>
      <c r="K699" s="372"/>
      <c r="L699" s="372"/>
      <c r="M699" s="372"/>
      <c r="N699" s="372"/>
      <c r="O699" s="372"/>
      <c r="P699" s="372"/>
      <c r="Q699" s="372"/>
      <c r="R699" s="372"/>
      <c r="S699" s="372"/>
      <c r="T699" s="372"/>
      <c r="U699" s="372"/>
      <c r="V699" s="372"/>
      <c r="W699" s="372"/>
      <c r="X699" s="372"/>
      <c r="Y699" s="372"/>
    </row>
    <row r="700" spans="1:25">
      <c r="A700" s="372"/>
      <c r="B700" s="372"/>
      <c r="C700" s="372"/>
      <c r="D700" s="372"/>
      <c r="E700" s="373"/>
      <c r="F700" s="374"/>
      <c r="G700" s="372"/>
      <c r="H700" s="375"/>
      <c r="I700" s="375"/>
      <c r="J700" s="375"/>
      <c r="K700" s="372"/>
      <c r="L700" s="372"/>
      <c r="M700" s="372"/>
      <c r="N700" s="372"/>
      <c r="O700" s="372"/>
      <c r="P700" s="372"/>
      <c r="Q700" s="372"/>
      <c r="R700" s="372"/>
      <c r="S700" s="372"/>
      <c r="T700" s="372"/>
      <c r="U700" s="372"/>
      <c r="V700" s="372"/>
      <c r="W700" s="372"/>
      <c r="X700" s="372"/>
      <c r="Y700" s="372"/>
    </row>
    <row r="701" spans="1:25">
      <c r="A701" s="372"/>
      <c r="B701" s="372"/>
      <c r="C701" s="372"/>
      <c r="D701" s="372"/>
      <c r="E701" s="373"/>
      <c r="F701" s="374"/>
      <c r="G701" s="372"/>
      <c r="H701" s="375"/>
      <c r="I701" s="375"/>
      <c r="J701" s="375"/>
      <c r="K701" s="372"/>
      <c r="L701" s="372"/>
      <c r="M701" s="372"/>
      <c r="N701" s="372"/>
      <c r="O701" s="372"/>
      <c r="P701" s="372"/>
      <c r="Q701" s="372"/>
      <c r="R701" s="372"/>
      <c r="S701" s="372"/>
      <c r="T701" s="372"/>
      <c r="U701" s="372"/>
      <c r="V701" s="372"/>
      <c r="W701" s="372"/>
      <c r="X701" s="372"/>
      <c r="Y701" s="372"/>
    </row>
    <row r="702" spans="1:25">
      <c r="A702" s="372"/>
      <c r="B702" s="372"/>
      <c r="C702" s="372"/>
      <c r="D702" s="372"/>
      <c r="E702" s="373"/>
      <c r="F702" s="374"/>
      <c r="G702" s="372"/>
      <c r="H702" s="375"/>
      <c r="I702" s="375"/>
      <c r="J702" s="375"/>
      <c r="K702" s="372"/>
      <c r="L702" s="372"/>
      <c r="M702" s="372"/>
      <c r="N702" s="372"/>
      <c r="O702" s="372"/>
      <c r="P702" s="372"/>
      <c r="Q702" s="372"/>
      <c r="R702" s="372"/>
      <c r="S702" s="372"/>
      <c r="T702" s="372"/>
      <c r="U702" s="372"/>
      <c r="V702" s="372"/>
      <c r="W702" s="372"/>
      <c r="X702" s="372"/>
      <c r="Y702" s="372"/>
    </row>
    <row r="703" spans="1:25">
      <c r="A703" s="372"/>
      <c r="B703" s="372"/>
      <c r="C703" s="372"/>
      <c r="D703" s="372"/>
      <c r="E703" s="373"/>
      <c r="F703" s="374"/>
      <c r="G703" s="372"/>
      <c r="H703" s="375"/>
      <c r="I703" s="375"/>
      <c r="J703" s="375"/>
      <c r="K703" s="372"/>
      <c r="L703" s="372"/>
      <c r="M703" s="372"/>
      <c r="N703" s="372"/>
      <c r="O703" s="372"/>
      <c r="P703" s="372"/>
      <c r="Q703" s="372"/>
      <c r="R703" s="372"/>
      <c r="S703" s="372"/>
      <c r="T703" s="372"/>
      <c r="U703" s="372"/>
      <c r="V703" s="372"/>
      <c r="W703" s="372"/>
      <c r="X703" s="372"/>
      <c r="Y703" s="372"/>
    </row>
    <row r="704" spans="1:25">
      <c r="A704" s="372"/>
      <c r="B704" s="372"/>
      <c r="C704" s="372"/>
      <c r="D704" s="372"/>
      <c r="E704" s="373"/>
      <c r="F704" s="374"/>
      <c r="G704" s="372"/>
      <c r="H704" s="375"/>
      <c r="I704" s="375"/>
      <c r="J704" s="375"/>
      <c r="K704" s="372"/>
      <c r="L704" s="372"/>
      <c r="M704" s="372"/>
      <c r="N704" s="372"/>
      <c r="O704" s="372"/>
      <c r="P704" s="372"/>
      <c r="Q704" s="372"/>
      <c r="R704" s="372"/>
      <c r="S704" s="372"/>
      <c r="T704" s="372"/>
      <c r="U704" s="372"/>
      <c r="V704" s="372"/>
      <c r="W704" s="372"/>
      <c r="X704" s="372"/>
      <c r="Y704" s="372"/>
    </row>
    <row r="705" spans="1:25">
      <c r="A705" s="372"/>
      <c r="B705" s="372"/>
      <c r="C705" s="372"/>
      <c r="D705" s="372"/>
      <c r="E705" s="373"/>
      <c r="F705" s="374"/>
      <c r="G705" s="372"/>
      <c r="H705" s="375"/>
      <c r="I705" s="375"/>
      <c r="J705" s="375"/>
      <c r="K705" s="372"/>
      <c r="L705" s="372"/>
      <c r="M705" s="372"/>
      <c r="N705" s="372"/>
      <c r="O705" s="372"/>
      <c r="P705" s="372"/>
      <c r="Q705" s="372"/>
      <c r="R705" s="372"/>
      <c r="S705" s="372"/>
      <c r="T705" s="372"/>
      <c r="U705" s="372"/>
      <c r="V705" s="372"/>
      <c r="W705" s="372"/>
      <c r="X705" s="372"/>
      <c r="Y705" s="372"/>
    </row>
    <row r="706" spans="1:25">
      <c r="A706" s="372"/>
      <c r="B706" s="372"/>
      <c r="C706" s="372"/>
      <c r="D706" s="372"/>
      <c r="E706" s="373"/>
      <c r="F706" s="374"/>
      <c r="G706" s="372"/>
      <c r="H706" s="375"/>
      <c r="I706" s="375"/>
      <c r="J706" s="375"/>
      <c r="K706" s="372"/>
      <c r="L706" s="372"/>
      <c r="M706" s="372"/>
      <c r="N706" s="372"/>
      <c r="O706" s="372"/>
      <c r="P706" s="372"/>
      <c r="Q706" s="372"/>
      <c r="R706" s="372"/>
      <c r="S706" s="372"/>
      <c r="T706" s="372"/>
      <c r="U706" s="372"/>
      <c r="V706" s="372"/>
      <c r="W706" s="372"/>
      <c r="X706" s="372"/>
      <c r="Y706" s="372"/>
    </row>
    <row r="707" spans="1:25">
      <c r="A707" s="372"/>
      <c r="B707" s="372"/>
      <c r="C707" s="372"/>
      <c r="D707" s="372"/>
      <c r="E707" s="373"/>
      <c r="F707" s="374"/>
      <c r="G707" s="372"/>
      <c r="H707" s="375"/>
      <c r="I707" s="375"/>
      <c r="J707" s="375"/>
      <c r="K707" s="372"/>
      <c r="L707" s="372"/>
      <c r="M707" s="372"/>
      <c r="N707" s="372"/>
      <c r="O707" s="372"/>
      <c r="P707" s="372"/>
      <c r="Q707" s="372"/>
      <c r="R707" s="372"/>
      <c r="S707" s="372"/>
      <c r="T707" s="372"/>
      <c r="U707" s="372"/>
      <c r="V707" s="372"/>
      <c r="W707" s="372"/>
      <c r="X707" s="372"/>
      <c r="Y707" s="372"/>
    </row>
    <row r="708" spans="1:25">
      <c r="A708" s="372"/>
      <c r="B708" s="372"/>
      <c r="C708" s="372"/>
      <c r="D708" s="372"/>
      <c r="E708" s="373"/>
      <c r="F708" s="374"/>
      <c r="G708" s="372"/>
      <c r="H708" s="375"/>
      <c r="I708" s="375"/>
      <c r="J708" s="375"/>
      <c r="K708" s="372"/>
      <c r="L708" s="372"/>
      <c r="M708" s="372"/>
      <c r="N708" s="372"/>
      <c r="O708" s="372"/>
      <c r="P708" s="372"/>
      <c r="Q708" s="372"/>
      <c r="R708" s="372"/>
      <c r="S708" s="372"/>
      <c r="T708" s="372"/>
      <c r="U708" s="372"/>
      <c r="V708" s="372"/>
      <c r="W708" s="372"/>
      <c r="X708" s="372"/>
      <c r="Y708" s="372"/>
    </row>
    <row r="709" spans="1:25">
      <c r="A709" s="372"/>
      <c r="B709" s="372"/>
      <c r="C709" s="372"/>
      <c r="D709" s="372"/>
      <c r="E709" s="373"/>
      <c r="F709" s="374"/>
      <c r="G709" s="372"/>
      <c r="H709" s="375"/>
      <c r="I709" s="375"/>
      <c r="J709" s="375"/>
      <c r="K709" s="372"/>
      <c r="L709" s="372"/>
      <c r="M709" s="372"/>
      <c r="N709" s="372"/>
      <c r="O709" s="372"/>
      <c r="P709" s="372"/>
      <c r="Q709" s="372"/>
      <c r="R709" s="372"/>
      <c r="S709" s="372"/>
      <c r="T709" s="372"/>
      <c r="U709" s="372"/>
      <c r="V709" s="372"/>
      <c r="W709" s="372"/>
      <c r="X709" s="372"/>
      <c r="Y709" s="372"/>
    </row>
    <row r="710" spans="1:25">
      <c r="A710" s="372"/>
      <c r="B710" s="372"/>
      <c r="C710" s="372"/>
      <c r="D710" s="372"/>
      <c r="E710" s="373"/>
      <c r="F710" s="374"/>
      <c r="G710" s="372"/>
      <c r="H710" s="375"/>
      <c r="I710" s="375"/>
      <c r="J710" s="375"/>
      <c r="K710" s="372"/>
      <c r="L710" s="372"/>
      <c r="M710" s="372"/>
      <c r="N710" s="372"/>
      <c r="O710" s="372"/>
      <c r="P710" s="372"/>
      <c r="Q710" s="372"/>
      <c r="R710" s="372"/>
      <c r="S710" s="372"/>
      <c r="T710" s="372"/>
      <c r="U710" s="372"/>
      <c r="V710" s="372"/>
      <c r="W710" s="372"/>
      <c r="X710" s="372"/>
      <c r="Y710" s="372"/>
    </row>
    <row r="711" spans="1:25">
      <c r="A711" s="372"/>
      <c r="B711" s="372"/>
      <c r="C711" s="372"/>
      <c r="D711" s="372"/>
      <c r="E711" s="373"/>
      <c r="F711" s="374"/>
      <c r="G711" s="372"/>
      <c r="H711" s="375"/>
      <c r="I711" s="375"/>
      <c r="J711" s="375"/>
      <c r="K711" s="372"/>
      <c r="L711" s="372"/>
      <c r="M711" s="372"/>
      <c r="N711" s="372"/>
      <c r="O711" s="372"/>
      <c r="P711" s="372"/>
      <c r="Q711" s="372"/>
      <c r="R711" s="372"/>
      <c r="S711" s="372"/>
      <c r="T711" s="372"/>
      <c r="U711" s="372"/>
      <c r="V711" s="372"/>
      <c r="W711" s="372"/>
      <c r="X711" s="372"/>
      <c r="Y711" s="372"/>
    </row>
    <row r="712" spans="1:25">
      <c r="A712" s="372"/>
      <c r="B712" s="372"/>
      <c r="C712" s="372"/>
      <c r="D712" s="372"/>
      <c r="E712" s="373"/>
      <c r="F712" s="374"/>
      <c r="G712" s="372"/>
      <c r="H712" s="375"/>
      <c r="I712" s="375"/>
      <c r="J712" s="375"/>
      <c r="K712" s="372"/>
      <c r="L712" s="372"/>
      <c r="M712" s="372"/>
      <c r="N712" s="372"/>
      <c r="O712" s="372"/>
      <c r="P712" s="372"/>
      <c r="Q712" s="372"/>
      <c r="R712" s="372"/>
      <c r="S712" s="372"/>
      <c r="T712" s="372"/>
      <c r="U712" s="372"/>
      <c r="V712" s="372"/>
      <c r="W712" s="372"/>
      <c r="X712" s="372"/>
      <c r="Y712" s="372"/>
    </row>
    <row r="713" spans="1:25">
      <c r="A713" s="372"/>
      <c r="B713" s="372"/>
      <c r="C713" s="372"/>
      <c r="D713" s="372"/>
      <c r="E713" s="373"/>
      <c r="F713" s="374"/>
      <c r="G713" s="372"/>
      <c r="H713" s="375"/>
      <c r="I713" s="375"/>
      <c r="J713" s="375"/>
      <c r="K713" s="372"/>
      <c r="L713" s="372"/>
      <c r="M713" s="372"/>
      <c r="N713" s="372"/>
      <c r="O713" s="372"/>
      <c r="P713" s="372"/>
      <c r="Q713" s="372"/>
      <c r="R713" s="372"/>
      <c r="S713" s="372"/>
      <c r="T713" s="372"/>
      <c r="U713" s="372"/>
      <c r="V713" s="372"/>
      <c r="W713" s="372"/>
      <c r="X713" s="372"/>
      <c r="Y713" s="372"/>
    </row>
    <row r="714" spans="1:25">
      <c r="A714" s="372"/>
      <c r="B714" s="372"/>
      <c r="C714" s="372"/>
      <c r="D714" s="372"/>
      <c r="E714" s="373"/>
      <c r="F714" s="374"/>
      <c r="G714" s="372"/>
      <c r="H714" s="375"/>
      <c r="I714" s="375"/>
      <c r="J714" s="375"/>
      <c r="K714" s="372"/>
      <c r="L714" s="372"/>
      <c r="M714" s="372"/>
      <c r="N714" s="372"/>
      <c r="O714" s="372"/>
      <c r="P714" s="372"/>
      <c r="Q714" s="372"/>
      <c r="R714" s="372"/>
      <c r="S714" s="372"/>
      <c r="T714" s="372"/>
      <c r="U714" s="372"/>
      <c r="V714" s="372"/>
      <c r="W714" s="372"/>
      <c r="X714" s="372"/>
      <c r="Y714" s="372"/>
    </row>
    <row r="715" spans="1:25">
      <c r="A715" s="372"/>
      <c r="B715" s="372"/>
      <c r="C715" s="372"/>
      <c r="D715" s="372"/>
      <c r="E715" s="373"/>
      <c r="F715" s="374"/>
      <c r="G715" s="372"/>
      <c r="H715" s="375"/>
      <c r="I715" s="375"/>
      <c r="J715" s="375"/>
      <c r="K715" s="372"/>
      <c r="L715" s="372"/>
      <c r="M715" s="372"/>
      <c r="N715" s="372"/>
      <c r="O715" s="372"/>
      <c r="P715" s="372"/>
      <c r="Q715" s="372"/>
      <c r="R715" s="372"/>
      <c r="S715" s="372"/>
      <c r="T715" s="372"/>
      <c r="U715" s="372"/>
      <c r="V715" s="372"/>
      <c r="W715" s="372"/>
      <c r="X715" s="372"/>
      <c r="Y715" s="372"/>
    </row>
    <row r="716" spans="1:25">
      <c r="A716" s="372"/>
      <c r="B716" s="372"/>
      <c r="C716" s="372"/>
      <c r="D716" s="372"/>
      <c r="E716" s="373"/>
      <c r="F716" s="374"/>
      <c r="G716" s="372"/>
      <c r="H716" s="375"/>
      <c r="I716" s="375"/>
      <c r="J716" s="375"/>
      <c r="K716" s="372"/>
      <c r="L716" s="372"/>
      <c r="M716" s="372"/>
      <c r="N716" s="372"/>
      <c r="O716" s="372"/>
      <c r="P716" s="372"/>
      <c r="Q716" s="372"/>
      <c r="R716" s="372"/>
      <c r="S716" s="372"/>
      <c r="T716" s="372"/>
      <c r="U716" s="372"/>
      <c r="V716" s="372"/>
      <c r="W716" s="372"/>
      <c r="X716" s="372"/>
      <c r="Y716" s="372"/>
    </row>
    <row r="717" spans="1:25">
      <c r="A717" s="372"/>
      <c r="B717" s="372"/>
      <c r="C717" s="372"/>
      <c r="D717" s="372"/>
      <c r="E717" s="373"/>
      <c r="F717" s="374"/>
      <c r="G717" s="372"/>
      <c r="H717" s="375"/>
      <c r="I717" s="375"/>
      <c r="J717" s="375"/>
      <c r="K717" s="372"/>
      <c r="L717" s="372"/>
      <c r="M717" s="372"/>
      <c r="N717" s="372"/>
      <c r="O717" s="372"/>
      <c r="P717" s="372"/>
      <c r="Q717" s="372"/>
      <c r="R717" s="372"/>
      <c r="S717" s="372"/>
      <c r="T717" s="372"/>
      <c r="U717" s="372"/>
      <c r="V717" s="372"/>
      <c r="W717" s="372"/>
      <c r="X717" s="372"/>
      <c r="Y717" s="372"/>
    </row>
    <row r="718" spans="1:25">
      <c r="A718" s="372"/>
      <c r="B718" s="372"/>
      <c r="C718" s="372"/>
      <c r="D718" s="372"/>
      <c r="E718" s="373"/>
      <c r="F718" s="374"/>
      <c r="G718" s="372"/>
      <c r="H718" s="375"/>
      <c r="I718" s="375"/>
      <c r="J718" s="375"/>
      <c r="K718" s="372"/>
      <c r="L718" s="372"/>
      <c r="M718" s="372"/>
      <c r="N718" s="372"/>
      <c r="O718" s="372"/>
      <c r="P718" s="372"/>
      <c r="Q718" s="372"/>
      <c r="R718" s="372"/>
      <c r="S718" s="372"/>
      <c r="T718" s="372"/>
      <c r="U718" s="372"/>
      <c r="V718" s="372"/>
      <c r="W718" s="372"/>
      <c r="X718" s="372"/>
      <c r="Y718" s="372"/>
    </row>
    <row r="719" spans="1:25">
      <c r="A719" s="372"/>
      <c r="B719" s="372"/>
      <c r="C719" s="372"/>
      <c r="D719" s="372"/>
      <c r="E719" s="373"/>
      <c r="F719" s="374"/>
      <c r="G719" s="372"/>
      <c r="H719" s="375"/>
      <c r="I719" s="375"/>
      <c r="J719" s="375"/>
      <c r="K719" s="372"/>
      <c r="L719" s="372"/>
      <c r="M719" s="372"/>
      <c r="N719" s="372"/>
      <c r="O719" s="372"/>
      <c r="P719" s="372"/>
      <c r="Q719" s="372"/>
      <c r="R719" s="372"/>
      <c r="S719" s="372"/>
      <c r="T719" s="372"/>
      <c r="U719" s="372"/>
      <c r="V719" s="372"/>
      <c r="W719" s="372"/>
      <c r="X719" s="372"/>
      <c r="Y719" s="372"/>
    </row>
    <row r="720" spans="1:25">
      <c r="A720" s="372"/>
      <c r="B720" s="372"/>
      <c r="C720" s="372"/>
      <c r="D720" s="372"/>
      <c r="E720" s="373"/>
      <c r="F720" s="374"/>
      <c r="G720" s="372"/>
      <c r="H720" s="375"/>
      <c r="I720" s="375"/>
      <c r="J720" s="375"/>
      <c r="K720" s="372"/>
      <c r="L720" s="372"/>
      <c r="M720" s="372"/>
      <c r="N720" s="372"/>
      <c r="O720" s="372"/>
      <c r="P720" s="372"/>
      <c r="Q720" s="372"/>
      <c r="R720" s="372"/>
      <c r="S720" s="372"/>
      <c r="T720" s="372"/>
      <c r="U720" s="372"/>
      <c r="V720" s="372"/>
      <c r="W720" s="372"/>
      <c r="X720" s="372"/>
      <c r="Y720" s="372"/>
    </row>
    <row r="721" spans="1:25">
      <c r="A721" s="372"/>
      <c r="B721" s="372"/>
      <c r="C721" s="372"/>
      <c r="D721" s="372"/>
      <c r="E721" s="373"/>
      <c r="F721" s="374"/>
      <c r="G721" s="372"/>
      <c r="H721" s="375"/>
      <c r="I721" s="375"/>
      <c r="J721" s="375"/>
      <c r="K721" s="372"/>
      <c r="L721" s="372"/>
      <c r="M721" s="372"/>
      <c r="N721" s="372"/>
      <c r="O721" s="372"/>
      <c r="P721" s="372"/>
      <c r="Q721" s="372"/>
      <c r="R721" s="372"/>
      <c r="S721" s="372"/>
      <c r="T721" s="372"/>
      <c r="U721" s="372"/>
      <c r="V721" s="372"/>
      <c r="W721" s="372"/>
      <c r="X721" s="372"/>
      <c r="Y721" s="372"/>
    </row>
    <row r="722" spans="1:25">
      <c r="A722" s="372"/>
      <c r="B722" s="372"/>
      <c r="C722" s="372"/>
      <c r="D722" s="372"/>
      <c r="E722" s="373"/>
      <c r="F722" s="374"/>
      <c r="G722" s="372"/>
      <c r="H722" s="375"/>
      <c r="I722" s="375"/>
      <c r="J722" s="375"/>
      <c r="K722" s="372"/>
      <c r="L722" s="372"/>
      <c r="M722" s="372"/>
      <c r="N722" s="372"/>
      <c r="O722" s="372"/>
      <c r="P722" s="372"/>
      <c r="Q722" s="372"/>
      <c r="R722" s="372"/>
      <c r="S722" s="372"/>
      <c r="T722" s="372"/>
      <c r="U722" s="372"/>
      <c r="V722" s="372"/>
      <c r="W722" s="372"/>
      <c r="X722" s="372"/>
      <c r="Y722" s="372"/>
    </row>
    <row r="723" spans="1:25">
      <c r="A723" s="372"/>
      <c r="B723" s="372"/>
      <c r="C723" s="372"/>
      <c r="D723" s="372"/>
      <c r="E723" s="373"/>
      <c r="F723" s="374"/>
      <c r="G723" s="372"/>
      <c r="H723" s="375"/>
      <c r="I723" s="375"/>
      <c r="J723" s="375"/>
      <c r="K723" s="372"/>
      <c r="L723" s="372"/>
      <c r="M723" s="372"/>
      <c r="N723" s="372"/>
      <c r="O723" s="372"/>
      <c r="P723" s="372"/>
      <c r="Q723" s="372"/>
      <c r="R723" s="372"/>
      <c r="S723" s="372"/>
      <c r="T723" s="372"/>
      <c r="U723" s="372"/>
      <c r="V723" s="372"/>
      <c r="W723" s="372"/>
      <c r="X723" s="372"/>
      <c r="Y723" s="372"/>
    </row>
    <row r="724" spans="1:25">
      <c r="A724" s="372"/>
      <c r="B724" s="372"/>
      <c r="C724" s="372"/>
      <c r="D724" s="372"/>
      <c r="E724" s="373"/>
      <c r="F724" s="374"/>
      <c r="G724" s="372"/>
      <c r="H724" s="375"/>
      <c r="I724" s="375"/>
      <c r="J724" s="375"/>
      <c r="K724" s="372"/>
      <c r="L724" s="372"/>
      <c r="M724" s="372"/>
      <c r="N724" s="372"/>
      <c r="O724" s="372"/>
      <c r="P724" s="372"/>
      <c r="Q724" s="372"/>
      <c r="R724" s="372"/>
      <c r="S724" s="372"/>
      <c r="T724" s="372"/>
      <c r="U724" s="372"/>
      <c r="V724" s="372"/>
      <c r="W724" s="372"/>
      <c r="X724" s="372"/>
      <c r="Y724" s="372"/>
    </row>
    <row r="725" spans="1:25">
      <c r="A725" s="372"/>
      <c r="B725" s="372"/>
      <c r="C725" s="372"/>
      <c r="D725" s="372"/>
      <c r="E725" s="373"/>
      <c r="F725" s="374"/>
      <c r="G725" s="372"/>
      <c r="H725" s="375"/>
      <c r="I725" s="375"/>
      <c r="J725" s="375"/>
      <c r="K725" s="372"/>
      <c r="L725" s="372"/>
      <c r="M725" s="372"/>
      <c r="N725" s="372"/>
      <c r="O725" s="372"/>
      <c r="P725" s="372"/>
      <c r="Q725" s="372"/>
      <c r="R725" s="372"/>
      <c r="S725" s="372"/>
      <c r="T725" s="372"/>
      <c r="U725" s="372"/>
      <c r="V725" s="372"/>
      <c r="W725" s="372"/>
      <c r="X725" s="372"/>
      <c r="Y725" s="372"/>
    </row>
    <row r="726" spans="1:25">
      <c r="A726" s="372"/>
      <c r="B726" s="372"/>
      <c r="C726" s="372"/>
      <c r="D726" s="372"/>
      <c r="E726" s="373"/>
      <c r="F726" s="374"/>
      <c r="G726" s="372"/>
      <c r="H726" s="375"/>
      <c r="I726" s="375"/>
      <c r="J726" s="375"/>
      <c r="K726" s="372"/>
      <c r="L726" s="372"/>
      <c r="M726" s="372"/>
      <c r="N726" s="372"/>
      <c r="O726" s="372"/>
      <c r="P726" s="372"/>
      <c r="Q726" s="372"/>
      <c r="R726" s="372"/>
      <c r="S726" s="372"/>
      <c r="T726" s="372"/>
      <c r="U726" s="372"/>
      <c r="V726" s="372"/>
      <c r="W726" s="372"/>
      <c r="X726" s="372"/>
      <c r="Y726" s="372"/>
    </row>
    <row r="727" spans="1:25">
      <c r="A727" s="372"/>
      <c r="B727" s="372"/>
      <c r="C727" s="372"/>
      <c r="D727" s="372"/>
      <c r="E727" s="373"/>
      <c r="F727" s="374"/>
      <c r="G727" s="372"/>
      <c r="H727" s="375"/>
      <c r="I727" s="375"/>
      <c r="J727" s="375"/>
      <c r="K727" s="372"/>
      <c r="L727" s="372"/>
      <c r="M727" s="372"/>
      <c r="N727" s="372"/>
      <c r="O727" s="372"/>
      <c r="P727" s="372"/>
      <c r="Q727" s="372"/>
      <c r="R727" s="372"/>
      <c r="S727" s="372"/>
      <c r="T727" s="372"/>
      <c r="U727" s="372"/>
      <c r="V727" s="372"/>
      <c r="W727" s="372"/>
      <c r="X727" s="372"/>
      <c r="Y727" s="372"/>
    </row>
    <row r="728" spans="1:25">
      <c r="A728" s="372"/>
      <c r="B728" s="372"/>
      <c r="C728" s="372"/>
      <c r="D728" s="372"/>
      <c r="E728" s="373"/>
      <c r="F728" s="374"/>
      <c r="G728" s="372"/>
      <c r="H728" s="375"/>
      <c r="I728" s="375"/>
      <c r="J728" s="375"/>
      <c r="K728" s="372"/>
      <c r="L728" s="372"/>
      <c r="M728" s="372"/>
      <c r="N728" s="372"/>
      <c r="O728" s="372"/>
      <c r="P728" s="372"/>
      <c r="Q728" s="372"/>
      <c r="R728" s="372"/>
      <c r="S728" s="372"/>
      <c r="T728" s="372"/>
      <c r="U728" s="372"/>
      <c r="V728" s="372"/>
      <c r="W728" s="372"/>
      <c r="X728" s="372"/>
      <c r="Y728" s="372"/>
    </row>
    <row r="729" spans="1:25">
      <c r="A729" s="372"/>
      <c r="B729" s="372"/>
      <c r="C729" s="372"/>
      <c r="D729" s="372"/>
      <c r="E729" s="373"/>
      <c r="F729" s="374"/>
      <c r="G729" s="372"/>
      <c r="H729" s="375"/>
      <c r="I729" s="375"/>
      <c r="J729" s="375"/>
      <c r="K729" s="372"/>
      <c r="L729" s="372"/>
      <c r="M729" s="372"/>
      <c r="N729" s="372"/>
      <c r="O729" s="372"/>
      <c r="P729" s="372"/>
      <c r="Q729" s="372"/>
      <c r="R729" s="372"/>
      <c r="S729" s="372"/>
      <c r="T729" s="372"/>
      <c r="U729" s="372"/>
      <c r="V729" s="372"/>
      <c r="W729" s="372"/>
      <c r="X729" s="372"/>
      <c r="Y729" s="372"/>
    </row>
    <row r="730" spans="1:25">
      <c r="A730" s="372"/>
      <c r="B730" s="372"/>
      <c r="C730" s="372"/>
      <c r="D730" s="372"/>
      <c r="E730" s="373"/>
      <c r="F730" s="374"/>
      <c r="G730" s="372"/>
      <c r="H730" s="375"/>
      <c r="I730" s="375"/>
      <c r="J730" s="375"/>
      <c r="K730" s="372"/>
      <c r="L730" s="372"/>
      <c r="M730" s="372"/>
      <c r="N730" s="372"/>
      <c r="O730" s="372"/>
      <c r="P730" s="372"/>
      <c r="Q730" s="372"/>
      <c r="R730" s="372"/>
      <c r="S730" s="372"/>
      <c r="T730" s="372"/>
      <c r="U730" s="372"/>
      <c r="V730" s="372"/>
      <c r="W730" s="372"/>
      <c r="X730" s="372"/>
      <c r="Y730" s="372"/>
    </row>
    <row r="731" spans="1:25">
      <c r="A731" s="372"/>
      <c r="B731" s="372"/>
      <c r="C731" s="372"/>
      <c r="D731" s="372"/>
      <c r="E731" s="373"/>
      <c r="F731" s="374"/>
      <c r="G731" s="372"/>
      <c r="H731" s="375"/>
      <c r="I731" s="375"/>
      <c r="J731" s="375"/>
      <c r="K731" s="372"/>
      <c r="L731" s="372"/>
      <c r="M731" s="372"/>
      <c r="N731" s="372"/>
      <c r="O731" s="372"/>
      <c r="P731" s="372"/>
      <c r="Q731" s="372"/>
      <c r="R731" s="372"/>
      <c r="S731" s="372"/>
      <c r="T731" s="372"/>
      <c r="U731" s="372"/>
      <c r="V731" s="372"/>
      <c r="W731" s="372"/>
      <c r="X731" s="372"/>
      <c r="Y731" s="372"/>
    </row>
    <row r="732" spans="1:25">
      <c r="A732" s="372"/>
      <c r="B732" s="372"/>
      <c r="C732" s="372"/>
      <c r="D732" s="372"/>
      <c r="E732" s="373"/>
      <c r="F732" s="374"/>
      <c r="G732" s="372"/>
      <c r="H732" s="375"/>
      <c r="I732" s="375"/>
      <c r="J732" s="375"/>
      <c r="K732" s="372"/>
      <c r="L732" s="372"/>
      <c r="M732" s="372"/>
      <c r="N732" s="372"/>
      <c r="O732" s="372"/>
      <c r="P732" s="372"/>
      <c r="Q732" s="372"/>
      <c r="R732" s="372"/>
      <c r="S732" s="372"/>
      <c r="T732" s="372"/>
      <c r="U732" s="372"/>
      <c r="V732" s="372"/>
      <c r="W732" s="372"/>
      <c r="X732" s="372"/>
      <c r="Y732" s="372"/>
    </row>
    <row r="733" spans="1:25">
      <c r="A733" s="372"/>
      <c r="B733" s="372"/>
      <c r="C733" s="372"/>
      <c r="D733" s="372"/>
      <c r="E733" s="373"/>
      <c r="F733" s="374"/>
      <c r="G733" s="372"/>
      <c r="H733" s="375"/>
      <c r="I733" s="375"/>
      <c r="J733" s="375"/>
      <c r="K733" s="372"/>
      <c r="L733" s="372"/>
      <c r="M733" s="372"/>
      <c r="N733" s="372"/>
      <c r="O733" s="372"/>
      <c r="P733" s="372"/>
      <c r="Q733" s="372"/>
      <c r="R733" s="372"/>
      <c r="S733" s="372"/>
      <c r="T733" s="372"/>
      <c r="U733" s="372"/>
      <c r="V733" s="372"/>
      <c r="W733" s="372"/>
      <c r="X733" s="372"/>
      <c r="Y733" s="372"/>
    </row>
    <row r="734" spans="1:25">
      <c r="A734" s="372"/>
      <c r="B734" s="372"/>
      <c r="C734" s="372"/>
      <c r="D734" s="372"/>
      <c r="E734" s="373"/>
      <c r="F734" s="374"/>
      <c r="G734" s="372"/>
      <c r="H734" s="375"/>
      <c r="I734" s="375"/>
      <c r="J734" s="375"/>
      <c r="K734" s="372"/>
      <c r="L734" s="372"/>
      <c r="M734" s="372"/>
      <c r="N734" s="372"/>
      <c r="O734" s="372"/>
      <c r="P734" s="372"/>
      <c r="Q734" s="372"/>
      <c r="R734" s="372"/>
      <c r="S734" s="372"/>
      <c r="T734" s="372"/>
      <c r="U734" s="372"/>
      <c r="V734" s="372"/>
      <c r="W734" s="372"/>
      <c r="X734" s="372"/>
      <c r="Y734" s="372"/>
    </row>
    <row r="735" spans="1:25">
      <c r="A735" s="372"/>
      <c r="B735" s="372"/>
      <c r="C735" s="372"/>
      <c r="D735" s="372"/>
      <c r="E735" s="373"/>
      <c r="F735" s="374"/>
      <c r="G735" s="372"/>
      <c r="H735" s="375"/>
      <c r="I735" s="375"/>
      <c r="J735" s="375"/>
      <c r="K735" s="372"/>
      <c r="L735" s="372"/>
      <c r="M735" s="372"/>
      <c r="N735" s="372"/>
      <c r="O735" s="372"/>
      <c r="P735" s="372"/>
      <c r="Q735" s="372"/>
      <c r="R735" s="372"/>
      <c r="S735" s="372"/>
      <c r="T735" s="372"/>
      <c r="U735" s="372"/>
      <c r="V735" s="372"/>
      <c r="W735" s="372"/>
      <c r="X735" s="372"/>
      <c r="Y735" s="372"/>
    </row>
    <row r="736" spans="1:25">
      <c r="A736" s="372"/>
      <c r="B736" s="372"/>
      <c r="C736" s="372"/>
      <c r="D736" s="372"/>
      <c r="E736" s="373"/>
      <c r="F736" s="374"/>
      <c r="G736" s="372"/>
      <c r="H736" s="375"/>
      <c r="I736" s="375"/>
      <c r="J736" s="375"/>
      <c r="K736" s="372"/>
      <c r="L736" s="372"/>
      <c r="M736" s="372"/>
      <c r="N736" s="372"/>
      <c r="O736" s="372"/>
      <c r="P736" s="372"/>
      <c r="Q736" s="372"/>
      <c r="R736" s="372"/>
      <c r="S736" s="372"/>
      <c r="T736" s="372"/>
      <c r="U736" s="372"/>
      <c r="V736" s="372"/>
      <c r="W736" s="372"/>
      <c r="X736" s="372"/>
      <c r="Y736" s="372"/>
    </row>
    <row r="737" spans="1:25">
      <c r="A737" s="372"/>
      <c r="B737" s="372"/>
      <c r="C737" s="372"/>
      <c r="D737" s="372"/>
      <c r="E737" s="373"/>
      <c r="F737" s="374"/>
      <c r="G737" s="372"/>
      <c r="H737" s="375"/>
      <c r="I737" s="375"/>
      <c r="J737" s="375"/>
      <c r="K737" s="372"/>
      <c r="L737" s="372"/>
      <c r="M737" s="372"/>
      <c r="N737" s="372"/>
      <c r="O737" s="372"/>
      <c r="P737" s="372"/>
      <c r="Q737" s="372"/>
      <c r="R737" s="372"/>
      <c r="S737" s="372"/>
      <c r="T737" s="372"/>
      <c r="U737" s="372"/>
      <c r="V737" s="372"/>
      <c r="W737" s="372"/>
      <c r="X737" s="372"/>
      <c r="Y737" s="372"/>
    </row>
    <row r="738" spans="1:25">
      <c r="A738" s="372"/>
      <c r="B738" s="372"/>
      <c r="C738" s="372"/>
      <c r="D738" s="372"/>
      <c r="E738" s="373"/>
      <c r="F738" s="374"/>
      <c r="G738" s="372"/>
      <c r="H738" s="375"/>
      <c r="I738" s="375"/>
      <c r="J738" s="375"/>
      <c r="K738" s="372"/>
      <c r="L738" s="372"/>
      <c r="M738" s="372"/>
      <c r="N738" s="372"/>
      <c r="O738" s="372"/>
      <c r="P738" s="372"/>
      <c r="Q738" s="372"/>
      <c r="R738" s="372"/>
      <c r="S738" s="372"/>
      <c r="T738" s="372"/>
      <c r="U738" s="372"/>
      <c r="V738" s="372"/>
      <c r="W738" s="372"/>
      <c r="X738" s="372"/>
      <c r="Y738" s="372"/>
    </row>
    <row r="739" spans="1:25">
      <c r="A739" s="372"/>
      <c r="B739" s="372"/>
      <c r="C739" s="372"/>
      <c r="D739" s="372"/>
      <c r="E739" s="373"/>
      <c r="F739" s="374"/>
      <c r="G739" s="372"/>
      <c r="H739" s="375"/>
      <c r="I739" s="375"/>
      <c r="J739" s="375"/>
      <c r="K739" s="372"/>
      <c r="L739" s="372"/>
      <c r="M739" s="372"/>
      <c r="N739" s="372"/>
      <c r="O739" s="372"/>
      <c r="P739" s="372"/>
      <c r="Q739" s="372"/>
      <c r="R739" s="372"/>
      <c r="S739" s="372"/>
      <c r="T739" s="372"/>
      <c r="U739" s="372"/>
      <c r="V739" s="372"/>
      <c r="W739" s="372"/>
      <c r="X739" s="372"/>
      <c r="Y739" s="372"/>
    </row>
    <row r="740" spans="1:25">
      <c r="A740" s="372"/>
      <c r="B740" s="372"/>
      <c r="C740" s="372"/>
      <c r="D740" s="372"/>
      <c r="E740" s="373"/>
      <c r="F740" s="374"/>
      <c r="G740" s="372"/>
      <c r="H740" s="375"/>
      <c r="I740" s="375"/>
      <c r="J740" s="375"/>
      <c r="K740" s="372"/>
      <c r="L740" s="372"/>
      <c r="M740" s="372"/>
      <c r="N740" s="372"/>
      <c r="O740" s="372"/>
      <c r="P740" s="372"/>
      <c r="Q740" s="372"/>
      <c r="R740" s="372"/>
      <c r="S740" s="372"/>
      <c r="T740" s="372"/>
      <c r="U740" s="372"/>
      <c r="V740" s="372"/>
      <c r="W740" s="372"/>
      <c r="X740" s="372"/>
      <c r="Y740" s="372"/>
    </row>
    <row r="741" spans="1:25">
      <c r="A741" s="372"/>
      <c r="B741" s="372"/>
      <c r="C741" s="372"/>
      <c r="D741" s="372"/>
      <c r="E741" s="373"/>
      <c r="F741" s="374"/>
      <c r="G741" s="372"/>
      <c r="H741" s="375"/>
      <c r="I741" s="375"/>
      <c r="J741" s="375"/>
      <c r="K741" s="372"/>
      <c r="L741" s="372"/>
      <c r="M741" s="372"/>
      <c r="N741" s="372"/>
      <c r="O741" s="372"/>
      <c r="P741" s="372"/>
      <c r="Q741" s="372"/>
      <c r="R741" s="372"/>
      <c r="S741" s="372"/>
      <c r="T741" s="372"/>
      <c r="U741" s="372"/>
      <c r="V741" s="372"/>
      <c r="W741" s="372"/>
      <c r="X741" s="372"/>
      <c r="Y741" s="372"/>
    </row>
    <row r="742" spans="1:25">
      <c r="A742" s="372"/>
      <c r="B742" s="372"/>
      <c r="C742" s="372"/>
      <c r="D742" s="372"/>
      <c r="E742" s="373"/>
      <c r="F742" s="374"/>
      <c r="G742" s="372"/>
      <c r="H742" s="375"/>
      <c r="I742" s="375"/>
      <c r="J742" s="375"/>
      <c r="K742" s="372"/>
      <c r="L742" s="372"/>
      <c r="M742" s="372"/>
      <c r="N742" s="372"/>
      <c r="O742" s="372"/>
      <c r="P742" s="372"/>
      <c r="Q742" s="372"/>
      <c r="R742" s="372"/>
      <c r="S742" s="372"/>
      <c r="T742" s="372"/>
      <c r="U742" s="372"/>
      <c r="V742" s="372"/>
      <c r="W742" s="372"/>
      <c r="X742" s="372"/>
      <c r="Y742" s="372"/>
    </row>
    <row r="743" spans="1:25">
      <c r="A743" s="372"/>
      <c r="B743" s="372"/>
      <c r="C743" s="372"/>
      <c r="D743" s="372"/>
      <c r="E743" s="373"/>
      <c r="F743" s="374"/>
      <c r="G743" s="372"/>
      <c r="H743" s="375"/>
      <c r="I743" s="375"/>
      <c r="J743" s="375"/>
      <c r="K743" s="372"/>
      <c r="L743" s="372"/>
      <c r="M743" s="372"/>
      <c r="N743" s="372"/>
      <c r="O743" s="372"/>
      <c r="P743" s="372"/>
      <c r="Q743" s="372"/>
      <c r="R743" s="372"/>
      <c r="S743" s="372"/>
      <c r="T743" s="372"/>
      <c r="U743" s="372"/>
      <c r="V743" s="372"/>
      <c r="W743" s="372"/>
      <c r="X743" s="372"/>
      <c r="Y743" s="372"/>
    </row>
    <row r="744" spans="1:25">
      <c r="A744" s="372"/>
      <c r="B744" s="372"/>
      <c r="C744" s="372"/>
      <c r="D744" s="372"/>
      <c r="E744" s="373"/>
      <c r="F744" s="374"/>
      <c r="G744" s="372"/>
      <c r="H744" s="375"/>
      <c r="I744" s="375"/>
      <c r="J744" s="375"/>
      <c r="K744" s="372"/>
      <c r="L744" s="372"/>
      <c r="M744" s="372"/>
      <c r="N744" s="372"/>
      <c r="O744" s="372"/>
      <c r="P744" s="372"/>
      <c r="Q744" s="372"/>
      <c r="R744" s="372"/>
      <c r="S744" s="372"/>
      <c r="T744" s="372"/>
      <c r="U744" s="372"/>
      <c r="V744" s="372"/>
      <c r="W744" s="372"/>
      <c r="X744" s="372"/>
      <c r="Y744" s="372"/>
    </row>
    <row r="745" spans="1:25">
      <c r="A745" s="372"/>
      <c r="B745" s="372"/>
      <c r="C745" s="372"/>
      <c r="D745" s="372"/>
      <c r="E745" s="373"/>
      <c r="F745" s="374"/>
      <c r="G745" s="372"/>
      <c r="H745" s="375"/>
      <c r="I745" s="375"/>
      <c r="J745" s="375"/>
      <c r="K745" s="372"/>
      <c r="L745" s="372"/>
      <c r="M745" s="372"/>
      <c r="N745" s="372"/>
      <c r="O745" s="372"/>
      <c r="P745" s="372"/>
      <c r="Q745" s="372"/>
      <c r="R745" s="372"/>
      <c r="S745" s="372"/>
      <c r="T745" s="372"/>
      <c r="U745" s="372"/>
      <c r="V745" s="372"/>
      <c r="W745" s="372"/>
      <c r="X745" s="372"/>
      <c r="Y745" s="372"/>
    </row>
    <row r="746" spans="1:25">
      <c r="A746" s="372"/>
      <c r="B746" s="372"/>
      <c r="C746" s="372"/>
      <c r="D746" s="372"/>
      <c r="E746" s="373"/>
      <c r="F746" s="374"/>
      <c r="G746" s="372"/>
      <c r="H746" s="375"/>
      <c r="I746" s="375"/>
      <c r="J746" s="375"/>
      <c r="K746" s="372"/>
      <c r="L746" s="372"/>
      <c r="M746" s="372"/>
      <c r="N746" s="372"/>
      <c r="O746" s="372"/>
      <c r="P746" s="372"/>
      <c r="Q746" s="372"/>
      <c r="R746" s="372"/>
      <c r="S746" s="372"/>
      <c r="T746" s="372"/>
      <c r="U746" s="372"/>
      <c r="V746" s="372"/>
      <c r="W746" s="372"/>
      <c r="X746" s="372"/>
      <c r="Y746" s="372"/>
    </row>
    <row r="747" spans="1:25">
      <c r="A747" s="372"/>
      <c r="B747" s="372"/>
      <c r="C747" s="372"/>
      <c r="D747" s="372"/>
      <c r="E747" s="373"/>
      <c r="F747" s="374"/>
      <c r="G747" s="372"/>
      <c r="H747" s="375"/>
      <c r="I747" s="375"/>
      <c r="J747" s="375"/>
      <c r="K747" s="372"/>
      <c r="L747" s="372"/>
      <c r="M747" s="372"/>
      <c r="N747" s="372"/>
      <c r="O747" s="372"/>
      <c r="P747" s="372"/>
      <c r="Q747" s="372"/>
      <c r="R747" s="372"/>
      <c r="S747" s="372"/>
      <c r="T747" s="372"/>
      <c r="U747" s="372"/>
      <c r="V747" s="372"/>
      <c r="W747" s="372"/>
      <c r="X747" s="372"/>
      <c r="Y747" s="372"/>
    </row>
    <row r="748" spans="1:25">
      <c r="A748" s="372"/>
      <c r="B748" s="372"/>
      <c r="C748" s="372"/>
      <c r="D748" s="372"/>
      <c r="E748" s="373"/>
      <c r="F748" s="374"/>
      <c r="G748" s="372"/>
      <c r="H748" s="375"/>
      <c r="I748" s="375"/>
      <c r="J748" s="375"/>
      <c r="K748" s="372"/>
      <c r="L748" s="372"/>
      <c r="M748" s="372"/>
      <c r="N748" s="372"/>
      <c r="O748" s="372"/>
      <c r="P748" s="372"/>
      <c r="Q748" s="372"/>
      <c r="R748" s="372"/>
      <c r="S748" s="372"/>
      <c r="T748" s="372"/>
      <c r="U748" s="372"/>
      <c r="V748" s="372"/>
      <c r="W748" s="372"/>
      <c r="X748" s="372"/>
      <c r="Y748" s="372"/>
    </row>
    <row r="749" spans="1:25">
      <c r="A749" s="372"/>
      <c r="B749" s="372"/>
      <c r="C749" s="372"/>
      <c r="D749" s="372"/>
      <c r="E749" s="373"/>
      <c r="F749" s="374"/>
      <c r="G749" s="372"/>
      <c r="H749" s="375"/>
      <c r="I749" s="375"/>
      <c r="J749" s="375"/>
      <c r="K749" s="372"/>
      <c r="L749" s="372"/>
      <c r="M749" s="372"/>
      <c r="N749" s="372"/>
      <c r="O749" s="372"/>
      <c r="P749" s="372"/>
      <c r="Q749" s="372"/>
      <c r="R749" s="372"/>
      <c r="S749" s="372"/>
      <c r="T749" s="372"/>
      <c r="U749" s="372"/>
      <c r="V749" s="372"/>
      <c r="W749" s="372"/>
      <c r="X749" s="372"/>
      <c r="Y749" s="372"/>
    </row>
    <row r="750" spans="1:25">
      <c r="A750" s="372"/>
      <c r="B750" s="372"/>
      <c r="C750" s="372"/>
      <c r="D750" s="372"/>
      <c r="E750" s="373"/>
      <c r="F750" s="374"/>
      <c r="G750" s="372"/>
      <c r="H750" s="375"/>
      <c r="I750" s="375"/>
      <c r="J750" s="375"/>
      <c r="K750" s="372"/>
      <c r="L750" s="372"/>
      <c r="M750" s="372"/>
      <c r="N750" s="372"/>
      <c r="O750" s="372"/>
      <c r="P750" s="372"/>
      <c r="Q750" s="372"/>
      <c r="R750" s="372"/>
      <c r="S750" s="372"/>
      <c r="T750" s="372"/>
      <c r="U750" s="372"/>
      <c r="V750" s="372"/>
      <c r="W750" s="372"/>
      <c r="X750" s="372"/>
      <c r="Y750" s="372"/>
    </row>
    <row r="751" spans="1:25">
      <c r="A751" s="372"/>
      <c r="B751" s="372"/>
      <c r="C751" s="372"/>
      <c r="D751" s="372"/>
      <c r="E751" s="373"/>
      <c r="F751" s="374"/>
      <c r="G751" s="372"/>
      <c r="H751" s="375"/>
      <c r="I751" s="375"/>
      <c r="J751" s="375"/>
      <c r="K751" s="372"/>
      <c r="L751" s="372"/>
      <c r="M751" s="372"/>
      <c r="N751" s="372"/>
      <c r="O751" s="372"/>
      <c r="P751" s="372"/>
      <c r="Q751" s="372"/>
      <c r="R751" s="372"/>
      <c r="S751" s="372"/>
      <c r="T751" s="372"/>
      <c r="U751" s="372"/>
      <c r="V751" s="372"/>
      <c r="W751" s="372"/>
      <c r="X751" s="372"/>
      <c r="Y751" s="372"/>
    </row>
    <row r="752" spans="1:25">
      <c r="A752" s="372"/>
      <c r="B752" s="372"/>
      <c r="C752" s="372"/>
      <c r="D752" s="372"/>
      <c r="E752" s="373"/>
      <c r="F752" s="374"/>
      <c r="G752" s="372"/>
      <c r="H752" s="375"/>
      <c r="I752" s="375"/>
      <c r="J752" s="375"/>
      <c r="K752" s="372"/>
      <c r="L752" s="372"/>
      <c r="M752" s="372"/>
      <c r="N752" s="372"/>
      <c r="O752" s="372"/>
      <c r="P752" s="372"/>
      <c r="Q752" s="372"/>
      <c r="R752" s="372"/>
      <c r="S752" s="372"/>
      <c r="T752" s="372"/>
      <c r="U752" s="372"/>
      <c r="V752" s="372"/>
      <c r="W752" s="372"/>
      <c r="X752" s="372"/>
      <c r="Y752" s="372"/>
    </row>
    <row r="753" spans="1:25">
      <c r="A753" s="372"/>
      <c r="B753" s="372"/>
      <c r="C753" s="372"/>
      <c r="D753" s="372"/>
      <c r="E753" s="373"/>
      <c r="F753" s="374"/>
      <c r="G753" s="372"/>
      <c r="H753" s="375"/>
      <c r="I753" s="375"/>
      <c r="J753" s="375"/>
      <c r="K753" s="372"/>
      <c r="L753" s="372"/>
      <c r="M753" s="372"/>
      <c r="N753" s="372"/>
      <c r="O753" s="372"/>
      <c r="P753" s="372"/>
      <c r="Q753" s="372"/>
      <c r="R753" s="372"/>
      <c r="S753" s="372"/>
      <c r="T753" s="372"/>
      <c r="U753" s="372"/>
      <c r="V753" s="372"/>
      <c r="W753" s="372"/>
      <c r="X753" s="372"/>
      <c r="Y753" s="372"/>
    </row>
    <row r="754" spans="1:25">
      <c r="A754" s="372"/>
      <c r="B754" s="372"/>
      <c r="C754" s="372"/>
      <c r="D754" s="372"/>
      <c r="E754" s="373"/>
      <c r="F754" s="374"/>
      <c r="G754" s="372"/>
      <c r="H754" s="375"/>
      <c r="I754" s="375"/>
      <c r="J754" s="375"/>
      <c r="K754" s="372"/>
      <c r="L754" s="372"/>
      <c r="M754" s="372"/>
      <c r="N754" s="372"/>
      <c r="O754" s="372"/>
      <c r="P754" s="372"/>
      <c r="Q754" s="372"/>
      <c r="R754" s="372"/>
      <c r="S754" s="372"/>
      <c r="T754" s="372"/>
      <c r="U754" s="372"/>
      <c r="V754" s="372"/>
      <c r="W754" s="372"/>
      <c r="X754" s="372"/>
      <c r="Y754" s="372"/>
    </row>
    <row r="755" spans="1:25">
      <c r="A755" s="372"/>
      <c r="B755" s="372"/>
      <c r="C755" s="372"/>
      <c r="D755" s="372"/>
      <c r="E755" s="373"/>
      <c r="F755" s="374"/>
      <c r="G755" s="372"/>
      <c r="H755" s="375"/>
      <c r="I755" s="375"/>
      <c r="J755" s="375"/>
      <c r="K755" s="372"/>
      <c r="L755" s="372"/>
      <c r="M755" s="372"/>
      <c r="N755" s="372"/>
      <c r="O755" s="372"/>
      <c r="P755" s="372"/>
      <c r="Q755" s="372"/>
      <c r="R755" s="372"/>
      <c r="S755" s="372"/>
      <c r="T755" s="372"/>
      <c r="U755" s="372"/>
      <c r="V755" s="372"/>
      <c r="W755" s="372"/>
      <c r="X755" s="372"/>
      <c r="Y755" s="372"/>
    </row>
    <row r="756" spans="1:25">
      <c r="A756" s="372"/>
      <c r="B756" s="372"/>
      <c r="C756" s="372"/>
      <c r="D756" s="372"/>
      <c r="E756" s="373"/>
      <c r="F756" s="374"/>
      <c r="G756" s="372"/>
      <c r="H756" s="375"/>
      <c r="I756" s="375"/>
      <c r="J756" s="375"/>
      <c r="K756" s="372"/>
      <c r="L756" s="372"/>
      <c r="M756" s="372"/>
      <c r="N756" s="372"/>
      <c r="O756" s="372"/>
      <c r="P756" s="372"/>
      <c r="Q756" s="372"/>
      <c r="R756" s="372"/>
      <c r="S756" s="372"/>
      <c r="T756" s="372"/>
      <c r="U756" s="372"/>
      <c r="V756" s="372"/>
      <c r="W756" s="372"/>
      <c r="X756" s="372"/>
      <c r="Y756" s="372"/>
    </row>
    <row r="757" spans="1:25">
      <c r="A757" s="372"/>
      <c r="B757" s="372"/>
      <c r="C757" s="372"/>
      <c r="D757" s="372"/>
      <c r="E757" s="373"/>
      <c r="F757" s="374"/>
      <c r="G757" s="372"/>
      <c r="H757" s="375"/>
      <c r="I757" s="375"/>
      <c r="J757" s="375"/>
      <c r="K757" s="372"/>
      <c r="L757" s="372"/>
      <c r="M757" s="372"/>
      <c r="N757" s="372"/>
      <c r="O757" s="372"/>
      <c r="P757" s="372"/>
      <c r="Q757" s="372"/>
      <c r="R757" s="372"/>
      <c r="S757" s="372"/>
      <c r="T757" s="372"/>
      <c r="U757" s="372"/>
      <c r="V757" s="372"/>
      <c r="W757" s="372"/>
      <c r="X757" s="372"/>
      <c r="Y757" s="372"/>
    </row>
    <row r="758" spans="1:25">
      <c r="A758" s="372"/>
      <c r="B758" s="372"/>
      <c r="C758" s="372"/>
      <c r="D758" s="372"/>
      <c r="E758" s="373"/>
      <c r="F758" s="374"/>
      <c r="G758" s="372"/>
      <c r="H758" s="375"/>
      <c r="I758" s="375"/>
      <c r="J758" s="375"/>
      <c r="K758" s="372"/>
      <c r="L758" s="372"/>
      <c r="M758" s="372"/>
      <c r="N758" s="372"/>
      <c r="O758" s="372"/>
      <c r="P758" s="372"/>
      <c r="Q758" s="372"/>
      <c r="R758" s="372"/>
      <c r="S758" s="372"/>
      <c r="T758" s="372"/>
      <c r="U758" s="372"/>
      <c r="V758" s="372"/>
      <c r="W758" s="372"/>
      <c r="X758" s="372"/>
      <c r="Y758" s="372"/>
    </row>
    <row r="759" spans="1:25">
      <c r="A759" s="372"/>
      <c r="B759" s="372"/>
      <c r="C759" s="372"/>
      <c r="D759" s="372"/>
      <c r="E759" s="373"/>
      <c r="F759" s="374"/>
      <c r="G759" s="372"/>
      <c r="H759" s="375"/>
      <c r="I759" s="375"/>
      <c r="J759" s="375"/>
      <c r="K759" s="372"/>
      <c r="L759" s="372"/>
      <c r="M759" s="372"/>
      <c r="N759" s="372"/>
      <c r="O759" s="372"/>
      <c r="P759" s="372"/>
      <c r="Q759" s="372"/>
      <c r="R759" s="372"/>
      <c r="S759" s="372"/>
      <c r="T759" s="372"/>
      <c r="U759" s="372"/>
      <c r="V759" s="372"/>
      <c r="W759" s="372"/>
      <c r="X759" s="372"/>
      <c r="Y759" s="372"/>
    </row>
    <row r="760" spans="1:25">
      <c r="A760" s="372"/>
      <c r="B760" s="372"/>
      <c r="C760" s="372"/>
      <c r="D760" s="372"/>
      <c r="E760" s="373"/>
      <c r="F760" s="374"/>
      <c r="G760" s="372"/>
      <c r="H760" s="375"/>
      <c r="I760" s="375"/>
      <c r="J760" s="375"/>
      <c r="K760" s="372"/>
      <c r="L760" s="372"/>
      <c r="M760" s="372"/>
      <c r="N760" s="372"/>
      <c r="O760" s="372"/>
      <c r="P760" s="372"/>
      <c r="Q760" s="372"/>
      <c r="R760" s="372"/>
      <c r="S760" s="372"/>
      <c r="T760" s="372"/>
      <c r="U760" s="372"/>
      <c r="V760" s="372"/>
      <c r="W760" s="372"/>
      <c r="X760" s="372"/>
      <c r="Y760" s="372"/>
    </row>
    <row r="761" spans="1:25">
      <c r="A761" s="372"/>
      <c r="B761" s="372"/>
      <c r="C761" s="372"/>
      <c r="D761" s="372"/>
      <c r="E761" s="373"/>
      <c r="F761" s="374"/>
      <c r="G761" s="372"/>
      <c r="H761" s="375"/>
      <c r="I761" s="375"/>
      <c r="J761" s="375"/>
      <c r="K761" s="372"/>
      <c r="L761" s="372"/>
      <c r="M761" s="372"/>
      <c r="N761" s="372"/>
      <c r="O761" s="372"/>
      <c r="P761" s="372"/>
      <c r="Q761" s="372"/>
      <c r="R761" s="372"/>
      <c r="S761" s="372"/>
      <c r="T761" s="372"/>
      <c r="U761" s="372"/>
      <c r="V761" s="372"/>
      <c r="W761" s="372"/>
      <c r="X761" s="372"/>
      <c r="Y761" s="372"/>
    </row>
    <row r="762" spans="1:25">
      <c r="A762" s="372"/>
      <c r="B762" s="372"/>
      <c r="C762" s="372"/>
      <c r="D762" s="372"/>
      <c r="E762" s="373"/>
      <c r="F762" s="374"/>
      <c r="G762" s="372"/>
      <c r="H762" s="375"/>
      <c r="I762" s="375"/>
      <c r="J762" s="375"/>
      <c r="K762" s="372"/>
      <c r="L762" s="372"/>
      <c r="M762" s="372"/>
      <c r="N762" s="372"/>
      <c r="O762" s="372"/>
      <c r="P762" s="372"/>
      <c r="Q762" s="372"/>
      <c r="R762" s="372"/>
      <c r="S762" s="372"/>
      <c r="T762" s="372"/>
      <c r="U762" s="372"/>
      <c r="V762" s="372"/>
      <c r="W762" s="372"/>
      <c r="X762" s="372"/>
      <c r="Y762" s="372"/>
    </row>
    <row r="763" spans="1:25">
      <c r="A763" s="372"/>
      <c r="B763" s="372"/>
      <c r="C763" s="372"/>
      <c r="D763" s="372"/>
      <c r="E763" s="373"/>
      <c r="F763" s="374"/>
      <c r="G763" s="372"/>
      <c r="H763" s="375"/>
      <c r="I763" s="375"/>
      <c r="J763" s="375"/>
      <c r="K763" s="372"/>
      <c r="L763" s="372"/>
      <c r="M763" s="372"/>
      <c r="N763" s="372"/>
      <c r="O763" s="372"/>
      <c r="P763" s="372"/>
      <c r="Q763" s="372"/>
      <c r="R763" s="372"/>
      <c r="S763" s="372"/>
      <c r="T763" s="372"/>
      <c r="U763" s="372"/>
      <c r="V763" s="372"/>
      <c r="W763" s="372"/>
      <c r="X763" s="372"/>
      <c r="Y763" s="372"/>
    </row>
    <row r="764" spans="1:25">
      <c r="A764" s="372"/>
      <c r="B764" s="372"/>
      <c r="C764" s="372"/>
      <c r="D764" s="372"/>
      <c r="E764" s="373"/>
      <c r="F764" s="374"/>
      <c r="G764" s="372"/>
      <c r="H764" s="375"/>
      <c r="I764" s="375"/>
      <c r="J764" s="375"/>
      <c r="K764" s="372"/>
      <c r="L764" s="372"/>
      <c r="M764" s="372"/>
      <c r="N764" s="372"/>
      <c r="O764" s="372"/>
      <c r="P764" s="372"/>
      <c r="Q764" s="372"/>
      <c r="R764" s="372"/>
      <c r="S764" s="372"/>
      <c r="T764" s="372"/>
      <c r="U764" s="372"/>
      <c r="V764" s="372"/>
      <c r="W764" s="372"/>
      <c r="X764" s="372"/>
      <c r="Y764" s="372"/>
    </row>
    <row r="765" spans="1:25">
      <c r="A765" s="372"/>
      <c r="B765" s="372"/>
      <c r="C765" s="372"/>
      <c r="D765" s="372"/>
      <c r="E765" s="373"/>
      <c r="F765" s="374"/>
      <c r="G765" s="372"/>
      <c r="H765" s="375"/>
      <c r="I765" s="375"/>
      <c r="J765" s="375"/>
      <c r="K765" s="372"/>
      <c r="L765" s="372"/>
      <c r="M765" s="372"/>
      <c r="N765" s="372"/>
      <c r="O765" s="372"/>
      <c r="P765" s="372"/>
      <c r="Q765" s="372"/>
      <c r="R765" s="372"/>
      <c r="S765" s="372"/>
      <c r="T765" s="372"/>
      <c r="U765" s="372"/>
      <c r="V765" s="372"/>
      <c r="W765" s="372"/>
      <c r="X765" s="372"/>
      <c r="Y765" s="372"/>
    </row>
    <row r="766" spans="1:25">
      <c r="A766" s="372"/>
      <c r="B766" s="372"/>
      <c r="C766" s="372"/>
      <c r="D766" s="372"/>
      <c r="E766" s="373"/>
      <c r="F766" s="374"/>
      <c r="G766" s="372"/>
      <c r="H766" s="375"/>
      <c r="I766" s="375"/>
      <c r="J766" s="375"/>
      <c r="K766" s="372"/>
      <c r="L766" s="372"/>
      <c r="M766" s="372"/>
      <c r="N766" s="372"/>
      <c r="O766" s="372"/>
      <c r="P766" s="372"/>
      <c r="Q766" s="372"/>
      <c r="R766" s="372"/>
      <c r="S766" s="372"/>
      <c r="T766" s="372"/>
      <c r="U766" s="372"/>
      <c r="V766" s="372"/>
      <c r="W766" s="372"/>
      <c r="X766" s="372"/>
      <c r="Y766" s="372"/>
    </row>
    <row r="767" spans="1:25">
      <c r="A767" s="372"/>
      <c r="B767" s="372"/>
      <c r="C767" s="372"/>
      <c r="D767" s="372"/>
      <c r="E767" s="373"/>
      <c r="F767" s="374"/>
      <c r="G767" s="372"/>
      <c r="H767" s="375"/>
      <c r="I767" s="375"/>
      <c r="J767" s="375"/>
      <c r="K767" s="372"/>
      <c r="L767" s="372"/>
      <c r="M767" s="372"/>
      <c r="N767" s="372"/>
      <c r="O767" s="372"/>
      <c r="P767" s="372"/>
      <c r="Q767" s="372"/>
      <c r="R767" s="372"/>
      <c r="S767" s="372"/>
      <c r="T767" s="372"/>
      <c r="U767" s="372"/>
      <c r="V767" s="372"/>
      <c r="W767" s="372"/>
      <c r="X767" s="372"/>
      <c r="Y767" s="372"/>
    </row>
    <row r="768" spans="1:25">
      <c r="A768" s="372"/>
      <c r="B768" s="372"/>
      <c r="C768" s="372"/>
      <c r="D768" s="372"/>
      <c r="E768" s="373"/>
      <c r="F768" s="374"/>
      <c r="G768" s="372"/>
      <c r="H768" s="375"/>
      <c r="I768" s="375"/>
      <c r="J768" s="375"/>
      <c r="K768" s="372"/>
      <c r="L768" s="372"/>
      <c r="M768" s="372"/>
      <c r="N768" s="372"/>
      <c r="O768" s="372"/>
      <c r="P768" s="372"/>
      <c r="Q768" s="372"/>
      <c r="R768" s="372"/>
      <c r="S768" s="372"/>
      <c r="T768" s="372"/>
      <c r="U768" s="372"/>
      <c r="V768" s="372"/>
      <c r="W768" s="372"/>
      <c r="X768" s="372"/>
      <c r="Y768" s="372"/>
    </row>
    <row r="769" spans="1:25">
      <c r="A769" s="372"/>
      <c r="B769" s="372"/>
      <c r="C769" s="372"/>
      <c r="D769" s="372"/>
      <c r="E769" s="373"/>
      <c r="F769" s="374"/>
      <c r="G769" s="372"/>
      <c r="H769" s="375"/>
      <c r="I769" s="375"/>
      <c r="J769" s="375"/>
      <c r="K769" s="372"/>
      <c r="L769" s="372"/>
      <c r="M769" s="372"/>
      <c r="N769" s="372"/>
      <c r="O769" s="372"/>
      <c r="P769" s="372"/>
      <c r="Q769" s="372"/>
      <c r="R769" s="372"/>
      <c r="S769" s="372"/>
      <c r="T769" s="372"/>
      <c r="U769" s="372"/>
      <c r="V769" s="372"/>
      <c r="W769" s="372"/>
      <c r="X769" s="372"/>
      <c r="Y769" s="372"/>
    </row>
    <row r="770" spans="1:25">
      <c r="A770" s="372"/>
      <c r="B770" s="372"/>
      <c r="C770" s="372"/>
      <c r="D770" s="372"/>
      <c r="E770" s="373"/>
      <c r="F770" s="374"/>
      <c r="G770" s="372"/>
      <c r="H770" s="375"/>
      <c r="I770" s="375"/>
      <c r="J770" s="375"/>
      <c r="K770" s="372"/>
      <c r="L770" s="372"/>
      <c r="M770" s="372"/>
      <c r="N770" s="372"/>
      <c r="O770" s="372"/>
      <c r="P770" s="372"/>
      <c r="Q770" s="372"/>
      <c r="R770" s="372"/>
      <c r="S770" s="372"/>
      <c r="T770" s="372"/>
      <c r="U770" s="372"/>
      <c r="V770" s="372"/>
      <c r="W770" s="372"/>
      <c r="X770" s="372"/>
      <c r="Y770" s="372"/>
    </row>
    <row r="771" spans="1:25">
      <c r="A771" s="372"/>
      <c r="B771" s="372"/>
      <c r="C771" s="372"/>
      <c r="D771" s="372"/>
      <c r="E771" s="373"/>
      <c r="F771" s="374"/>
      <c r="G771" s="372"/>
      <c r="H771" s="375"/>
      <c r="I771" s="375"/>
      <c r="J771" s="375"/>
      <c r="K771" s="372"/>
      <c r="L771" s="372"/>
      <c r="M771" s="372"/>
      <c r="N771" s="372"/>
      <c r="O771" s="372"/>
      <c r="P771" s="372"/>
      <c r="Q771" s="372"/>
      <c r="R771" s="372"/>
      <c r="S771" s="372"/>
      <c r="T771" s="372"/>
      <c r="U771" s="372"/>
      <c r="V771" s="372"/>
      <c r="W771" s="372"/>
      <c r="X771" s="372"/>
      <c r="Y771" s="372"/>
    </row>
    <row r="772" spans="1:25">
      <c r="A772" s="372"/>
      <c r="B772" s="372"/>
      <c r="C772" s="372"/>
      <c r="D772" s="372"/>
      <c r="E772" s="373"/>
      <c r="F772" s="374"/>
      <c r="G772" s="372"/>
      <c r="H772" s="375"/>
      <c r="I772" s="375"/>
      <c r="J772" s="375"/>
      <c r="K772" s="372"/>
      <c r="L772" s="372"/>
      <c r="M772" s="372"/>
      <c r="N772" s="372"/>
      <c r="O772" s="372"/>
      <c r="P772" s="372"/>
      <c r="Q772" s="372"/>
      <c r="R772" s="372"/>
      <c r="S772" s="372"/>
      <c r="T772" s="372"/>
      <c r="U772" s="372"/>
      <c r="V772" s="372"/>
      <c r="W772" s="372"/>
      <c r="X772" s="372"/>
      <c r="Y772" s="372"/>
    </row>
    <row r="773" spans="1:25">
      <c r="A773" s="372"/>
      <c r="B773" s="372"/>
      <c r="C773" s="372"/>
      <c r="D773" s="372"/>
      <c r="E773" s="373"/>
      <c r="F773" s="374"/>
      <c r="G773" s="372"/>
      <c r="H773" s="375"/>
      <c r="I773" s="375"/>
      <c r="J773" s="375"/>
      <c r="K773" s="372"/>
      <c r="L773" s="372"/>
      <c r="M773" s="372"/>
      <c r="N773" s="372"/>
      <c r="O773" s="372"/>
      <c r="P773" s="372"/>
      <c r="Q773" s="372"/>
      <c r="R773" s="372"/>
      <c r="S773" s="372"/>
      <c r="T773" s="372"/>
      <c r="U773" s="372"/>
      <c r="V773" s="372"/>
      <c r="W773" s="372"/>
      <c r="X773" s="372"/>
      <c r="Y773" s="372"/>
    </row>
    <row r="774" spans="1:25">
      <c r="A774" s="372"/>
      <c r="B774" s="372"/>
      <c r="C774" s="372"/>
      <c r="D774" s="372"/>
      <c r="E774" s="373"/>
      <c r="F774" s="374"/>
      <c r="G774" s="372"/>
      <c r="H774" s="375"/>
      <c r="I774" s="375"/>
      <c r="J774" s="375"/>
      <c r="K774" s="372"/>
      <c r="L774" s="372"/>
      <c r="M774" s="372"/>
      <c r="N774" s="372"/>
      <c r="O774" s="372"/>
      <c r="P774" s="372"/>
      <c r="Q774" s="372"/>
      <c r="R774" s="372"/>
      <c r="S774" s="372"/>
      <c r="T774" s="372"/>
      <c r="U774" s="372"/>
      <c r="V774" s="372"/>
      <c r="W774" s="372"/>
      <c r="X774" s="372"/>
      <c r="Y774" s="372"/>
    </row>
    <row r="775" spans="1:25">
      <c r="A775" s="372"/>
      <c r="B775" s="372"/>
      <c r="C775" s="372"/>
      <c r="D775" s="372"/>
      <c r="E775" s="373"/>
      <c r="F775" s="374"/>
      <c r="G775" s="372"/>
      <c r="H775" s="375"/>
      <c r="I775" s="375"/>
      <c r="J775" s="375"/>
      <c r="K775" s="372"/>
      <c r="L775" s="372"/>
      <c r="M775" s="372"/>
      <c r="N775" s="372"/>
      <c r="O775" s="372"/>
      <c r="P775" s="372"/>
      <c r="Q775" s="372"/>
      <c r="R775" s="372"/>
      <c r="S775" s="372"/>
      <c r="T775" s="372"/>
      <c r="U775" s="372"/>
      <c r="V775" s="372"/>
      <c r="W775" s="372"/>
      <c r="X775" s="372"/>
      <c r="Y775" s="372"/>
    </row>
    <row r="776" spans="1:25">
      <c r="A776" s="372"/>
      <c r="B776" s="372"/>
      <c r="C776" s="372"/>
      <c r="D776" s="372"/>
      <c r="E776" s="373"/>
      <c r="F776" s="374"/>
      <c r="G776" s="372"/>
      <c r="H776" s="375"/>
      <c r="I776" s="375"/>
      <c r="J776" s="375"/>
      <c r="K776" s="372"/>
      <c r="L776" s="372"/>
      <c r="M776" s="372"/>
      <c r="N776" s="372"/>
      <c r="O776" s="372"/>
      <c r="P776" s="372"/>
      <c r="Q776" s="372"/>
      <c r="R776" s="372"/>
      <c r="S776" s="372"/>
      <c r="T776" s="372"/>
      <c r="U776" s="372"/>
      <c r="V776" s="372"/>
      <c r="W776" s="372"/>
      <c r="X776" s="372"/>
      <c r="Y776" s="372"/>
    </row>
    <row r="777" spans="1:25">
      <c r="A777" s="372"/>
      <c r="B777" s="372"/>
      <c r="C777" s="372"/>
      <c r="D777" s="372"/>
      <c r="E777" s="373"/>
      <c r="F777" s="374"/>
      <c r="G777" s="372"/>
      <c r="H777" s="375"/>
      <c r="I777" s="375"/>
      <c r="J777" s="375"/>
      <c r="K777" s="372"/>
      <c r="L777" s="372"/>
      <c r="M777" s="372"/>
      <c r="N777" s="372"/>
      <c r="O777" s="372"/>
      <c r="P777" s="372"/>
      <c r="Q777" s="372"/>
      <c r="R777" s="372"/>
      <c r="S777" s="372"/>
      <c r="T777" s="372"/>
      <c r="U777" s="372"/>
      <c r="V777" s="372"/>
      <c r="W777" s="372"/>
      <c r="X777" s="372"/>
      <c r="Y777" s="372"/>
    </row>
    <row r="778" spans="1:25">
      <c r="A778" s="372"/>
      <c r="B778" s="372"/>
      <c r="C778" s="372"/>
      <c r="D778" s="372"/>
      <c r="E778" s="373"/>
      <c r="F778" s="374"/>
      <c r="G778" s="372"/>
      <c r="H778" s="375"/>
      <c r="I778" s="375"/>
      <c r="J778" s="375"/>
      <c r="K778" s="372"/>
      <c r="L778" s="372"/>
      <c r="M778" s="372"/>
      <c r="N778" s="372"/>
      <c r="O778" s="372"/>
      <c r="P778" s="372"/>
      <c r="Q778" s="372"/>
      <c r="R778" s="372"/>
      <c r="S778" s="372"/>
      <c r="T778" s="372"/>
      <c r="U778" s="372"/>
      <c r="V778" s="372"/>
      <c r="W778" s="372"/>
      <c r="X778" s="372"/>
      <c r="Y778" s="372"/>
    </row>
    <row r="779" spans="1:25">
      <c r="A779" s="372"/>
      <c r="B779" s="372"/>
      <c r="C779" s="372"/>
      <c r="D779" s="372"/>
      <c r="E779" s="373"/>
      <c r="F779" s="374"/>
      <c r="G779" s="372"/>
      <c r="H779" s="375"/>
      <c r="I779" s="375"/>
      <c r="J779" s="375"/>
      <c r="K779" s="372"/>
      <c r="L779" s="372"/>
      <c r="M779" s="372"/>
      <c r="N779" s="372"/>
      <c r="O779" s="372"/>
      <c r="P779" s="372"/>
      <c r="Q779" s="372"/>
      <c r="R779" s="372"/>
      <c r="S779" s="372"/>
      <c r="T779" s="372"/>
      <c r="U779" s="372"/>
      <c r="V779" s="372"/>
      <c r="W779" s="372"/>
      <c r="X779" s="372"/>
      <c r="Y779" s="372"/>
    </row>
    <row r="780" spans="1:25">
      <c r="A780" s="372"/>
      <c r="B780" s="372"/>
      <c r="C780" s="372"/>
      <c r="D780" s="372"/>
      <c r="E780" s="373"/>
      <c r="F780" s="374"/>
      <c r="G780" s="372"/>
      <c r="H780" s="375"/>
      <c r="I780" s="375"/>
      <c r="J780" s="375"/>
      <c r="K780" s="372"/>
      <c r="L780" s="372"/>
      <c r="M780" s="372"/>
      <c r="N780" s="372"/>
      <c r="O780" s="372"/>
      <c r="P780" s="372"/>
      <c r="Q780" s="372"/>
      <c r="R780" s="372"/>
      <c r="S780" s="372"/>
      <c r="T780" s="372"/>
      <c r="U780" s="372"/>
      <c r="V780" s="372"/>
      <c r="W780" s="372"/>
      <c r="X780" s="372"/>
      <c r="Y780" s="372"/>
    </row>
    <row r="781" spans="1:25">
      <c r="A781" s="372"/>
      <c r="B781" s="372"/>
      <c r="C781" s="372"/>
      <c r="D781" s="372"/>
      <c r="E781" s="373"/>
      <c r="F781" s="374"/>
      <c r="G781" s="372"/>
      <c r="H781" s="375"/>
      <c r="I781" s="375"/>
      <c r="J781" s="375"/>
      <c r="K781" s="372"/>
      <c r="L781" s="372"/>
      <c r="M781" s="372"/>
      <c r="N781" s="372"/>
      <c r="O781" s="372"/>
      <c r="P781" s="372"/>
      <c r="Q781" s="372"/>
      <c r="R781" s="372"/>
      <c r="S781" s="372"/>
      <c r="T781" s="372"/>
      <c r="U781" s="372"/>
      <c r="V781" s="372"/>
      <c r="W781" s="372"/>
      <c r="X781" s="372"/>
      <c r="Y781" s="372"/>
    </row>
    <row r="782" spans="1:25">
      <c r="A782" s="372"/>
      <c r="B782" s="372"/>
      <c r="C782" s="372"/>
      <c r="D782" s="372"/>
      <c r="E782" s="373"/>
      <c r="F782" s="374"/>
      <c r="G782" s="372"/>
      <c r="H782" s="375"/>
      <c r="I782" s="375"/>
      <c r="J782" s="375"/>
      <c r="K782" s="372"/>
      <c r="L782" s="372"/>
      <c r="M782" s="372"/>
      <c r="N782" s="372"/>
      <c r="O782" s="372"/>
      <c r="P782" s="372"/>
      <c r="Q782" s="372"/>
      <c r="R782" s="372"/>
      <c r="S782" s="372"/>
      <c r="T782" s="372"/>
      <c r="U782" s="372"/>
      <c r="V782" s="372"/>
      <c r="W782" s="372"/>
      <c r="X782" s="372"/>
      <c r="Y782" s="372"/>
    </row>
    <row r="783" spans="1:25">
      <c r="A783" s="372"/>
      <c r="B783" s="372"/>
      <c r="C783" s="372"/>
      <c r="D783" s="372"/>
      <c r="E783" s="373"/>
      <c r="F783" s="374"/>
      <c r="G783" s="372"/>
      <c r="H783" s="375"/>
      <c r="I783" s="375"/>
      <c r="J783" s="375"/>
      <c r="K783" s="372"/>
      <c r="L783" s="372"/>
      <c r="M783" s="372"/>
      <c r="N783" s="372"/>
      <c r="O783" s="372"/>
      <c r="P783" s="372"/>
      <c r="Q783" s="372"/>
      <c r="R783" s="372"/>
      <c r="S783" s="372"/>
      <c r="T783" s="372"/>
      <c r="U783" s="372"/>
      <c r="V783" s="372"/>
      <c r="W783" s="372"/>
      <c r="X783" s="372"/>
      <c r="Y783" s="372"/>
    </row>
    <row r="784" spans="1:25">
      <c r="A784" s="372"/>
      <c r="B784" s="372"/>
      <c r="C784" s="372"/>
      <c r="D784" s="372"/>
      <c r="E784" s="373"/>
      <c r="F784" s="374"/>
      <c r="G784" s="372"/>
      <c r="H784" s="375"/>
      <c r="I784" s="375"/>
      <c r="J784" s="375"/>
      <c r="K784" s="372"/>
      <c r="L784" s="372"/>
      <c r="M784" s="372"/>
      <c r="N784" s="372"/>
      <c r="O784" s="372"/>
      <c r="P784" s="372"/>
      <c r="Q784" s="372"/>
      <c r="R784" s="372"/>
      <c r="S784" s="372"/>
      <c r="T784" s="372"/>
      <c r="U784" s="372"/>
      <c r="V784" s="372"/>
      <c r="W784" s="372"/>
      <c r="X784" s="372"/>
      <c r="Y784" s="372"/>
    </row>
    <row r="785" spans="1:25">
      <c r="A785" s="372"/>
      <c r="B785" s="372"/>
      <c r="C785" s="372"/>
      <c r="D785" s="372"/>
      <c r="E785" s="373"/>
      <c r="F785" s="374"/>
      <c r="G785" s="372"/>
      <c r="H785" s="375"/>
      <c r="I785" s="375"/>
      <c r="J785" s="375"/>
      <c r="K785" s="372"/>
      <c r="L785" s="372"/>
      <c r="M785" s="372"/>
      <c r="N785" s="372"/>
      <c r="O785" s="372"/>
      <c r="P785" s="372"/>
      <c r="Q785" s="372"/>
      <c r="R785" s="372"/>
      <c r="S785" s="372"/>
      <c r="T785" s="372"/>
      <c r="U785" s="372"/>
      <c r="V785" s="372"/>
      <c r="W785" s="372"/>
      <c r="X785" s="372"/>
      <c r="Y785" s="372"/>
    </row>
    <row r="786" spans="1:25">
      <c r="A786" s="372"/>
      <c r="B786" s="372"/>
      <c r="C786" s="372"/>
      <c r="D786" s="372"/>
      <c r="E786" s="373"/>
      <c r="F786" s="374"/>
      <c r="G786" s="372"/>
      <c r="H786" s="375"/>
      <c r="I786" s="375"/>
      <c r="J786" s="375"/>
      <c r="K786" s="372"/>
      <c r="L786" s="372"/>
      <c r="M786" s="372"/>
      <c r="N786" s="372"/>
      <c r="O786" s="372"/>
      <c r="P786" s="372"/>
      <c r="Q786" s="372"/>
      <c r="R786" s="372"/>
      <c r="S786" s="372"/>
      <c r="T786" s="372"/>
      <c r="U786" s="372"/>
      <c r="V786" s="372"/>
      <c r="W786" s="372"/>
      <c r="X786" s="372"/>
      <c r="Y786" s="372"/>
    </row>
    <row r="787" spans="1:25">
      <c r="A787" s="372"/>
      <c r="B787" s="372"/>
      <c r="C787" s="372"/>
      <c r="D787" s="372"/>
      <c r="E787" s="373"/>
      <c r="F787" s="374"/>
      <c r="G787" s="372"/>
      <c r="H787" s="375"/>
      <c r="I787" s="375"/>
      <c r="J787" s="375"/>
      <c r="K787" s="372"/>
      <c r="L787" s="372"/>
      <c r="M787" s="372"/>
      <c r="N787" s="372"/>
      <c r="O787" s="372"/>
      <c r="P787" s="372"/>
      <c r="Q787" s="372"/>
      <c r="R787" s="372"/>
      <c r="S787" s="372"/>
      <c r="T787" s="372"/>
      <c r="U787" s="372"/>
      <c r="V787" s="372"/>
      <c r="W787" s="372"/>
      <c r="X787" s="372"/>
      <c r="Y787" s="372"/>
    </row>
    <row r="788" spans="1:25">
      <c r="A788" s="372"/>
      <c r="B788" s="372"/>
      <c r="C788" s="372"/>
      <c r="D788" s="372"/>
      <c r="E788" s="373"/>
      <c r="F788" s="374"/>
      <c r="G788" s="372"/>
      <c r="H788" s="375"/>
      <c r="I788" s="375"/>
      <c r="J788" s="375"/>
      <c r="K788" s="372"/>
      <c r="L788" s="372"/>
      <c r="M788" s="372"/>
      <c r="N788" s="372"/>
      <c r="O788" s="372"/>
      <c r="P788" s="372"/>
      <c r="Q788" s="372"/>
      <c r="R788" s="372"/>
      <c r="S788" s="372"/>
      <c r="T788" s="372"/>
      <c r="U788" s="372"/>
      <c r="V788" s="372"/>
      <c r="W788" s="372"/>
      <c r="X788" s="372"/>
      <c r="Y788" s="372"/>
    </row>
    <row r="789" spans="1:25">
      <c r="A789" s="372"/>
      <c r="B789" s="372"/>
      <c r="C789" s="372"/>
      <c r="D789" s="372"/>
      <c r="E789" s="373"/>
      <c r="F789" s="374"/>
      <c r="G789" s="372"/>
      <c r="H789" s="375"/>
      <c r="I789" s="375"/>
      <c r="J789" s="375"/>
      <c r="K789" s="372"/>
      <c r="L789" s="372"/>
      <c r="M789" s="372"/>
      <c r="N789" s="372"/>
      <c r="O789" s="372"/>
      <c r="P789" s="372"/>
      <c r="Q789" s="372"/>
      <c r="R789" s="372"/>
      <c r="S789" s="372"/>
      <c r="T789" s="372"/>
      <c r="U789" s="372"/>
      <c r="V789" s="372"/>
      <c r="W789" s="372"/>
      <c r="X789" s="372"/>
      <c r="Y789" s="372"/>
    </row>
    <row r="790" spans="1:25">
      <c r="A790" s="372"/>
      <c r="B790" s="372"/>
      <c r="C790" s="372"/>
      <c r="D790" s="372"/>
      <c r="E790" s="373"/>
      <c r="F790" s="374"/>
      <c r="G790" s="372"/>
      <c r="H790" s="375"/>
      <c r="I790" s="375"/>
      <c r="J790" s="375"/>
      <c r="K790" s="372"/>
      <c r="L790" s="372"/>
      <c r="M790" s="372"/>
      <c r="N790" s="372"/>
      <c r="O790" s="372"/>
      <c r="P790" s="372"/>
      <c r="Q790" s="372"/>
      <c r="R790" s="372"/>
      <c r="S790" s="372"/>
      <c r="T790" s="372"/>
      <c r="U790" s="372"/>
      <c r="V790" s="372"/>
      <c r="W790" s="372"/>
      <c r="X790" s="372"/>
      <c r="Y790" s="372"/>
    </row>
    <row r="791" spans="1:25">
      <c r="A791" s="372"/>
      <c r="B791" s="372"/>
      <c r="C791" s="372"/>
      <c r="D791" s="372"/>
      <c r="E791" s="373"/>
      <c r="F791" s="374"/>
      <c r="G791" s="372"/>
      <c r="H791" s="375"/>
      <c r="I791" s="375"/>
      <c r="J791" s="375"/>
      <c r="K791" s="372"/>
      <c r="L791" s="372"/>
      <c r="M791" s="372"/>
      <c r="N791" s="372"/>
      <c r="O791" s="372"/>
      <c r="P791" s="372"/>
      <c r="Q791" s="372"/>
      <c r="R791" s="372"/>
      <c r="S791" s="372"/>
      <c r="T791" s="372"/>
      <c r="U791" s="372"/>
      <c r="V791" s="372"/>
      <c r="W791" s="372"/>
      <c r="X791" s="372"/>
      <c r="Y791" s="372"/>
    </row>
    <row r="792" spans="1:25">
      <c r="A792" s="372"/>
      <c r="B792" s="372"/>
      <c r="C792" s="372"/>
      <c r="D792" s="372"/>
      <c r="E792" s="373"/>
      <c r="F792" s="374"/>
      <c r="G792" s="372"/>
      <c r="H792" s="375"/>
      <c r="I792" s="375"/>
      <c r="J792" s="375"/>
      <c r="K792" s="372"/>
      <c r="L792" s="372"/>
      <c r="M792" s="372"/>
      <c r="N792" s="372"/>
      <c r="O792" s="372"/>
      <c r="P792" s="372"/>
      <c r="Q792" s="372"/>
      <c r="R792" s="372"/>
      <c r="S792" s="372"/>
      <c r="T792" s="372"/>
      <c r="U792" s="372"/>
      <c r="V792" s="372"/>
      <c r="W792" s="372"/>
      <c r="X792" s="372"/>
      <c r="Y792" s="372"/>
    </row>
    <row r="793" spans="1:25">
      <c r="A793" s="372"/>
      <c r="B793" s="372"/>
      <c r="C793" s="372"/>
      <c r="D793" s="372"/>
      <c r="E793" s="373"/>
      <c r="F793" s="374"/>
      <c r="G793" s="372"/>
      <c r="H793" s="375"/>
      <c r="I793" s="375"/>
      <c r="J793" s="375"/>
      <c r="K793" s="372"/>
      <c r="L793" s="372"/>
      <c r="M793" s="372"/>
      <c r="N793" s="372"/>
      <c r="O793" s="372"/>
      <c r="P793" s="372"/>
      <c r="Q793" s="372"/>
      <c r="R793" s="372"/>
      <c r="S793" s="372"/>
      <c r="T793" s="372"/>
      <c r="U793" s="372"/>
      <c r="V793" s="372"/>
      <c r="W793" s="372"/>
      <c r="X793" s="372"/>
      <c r="Y793" s="372"/>
    </row>
    <row r="794" spans="1:25">
      <c r="A794" s="372"/>
      <c r="B794" s="372"/>
      <c r="C794" s="372"/>
      <c r="D794" s="372"/>
      <c r="E794" s="373"/>
      <c r="F794" s="374"/>
      <c r="G794" s="372"/>
      <c r="H794" s="375"/>
      <c r="I794" s="375"/>
      <c r="J794" s="375"/>
      <c r="K794" s="372"/>
      <c r="L794" s="372"/>
      <c r="M794" s="372"/>
      <c r="N794" s="372"/>
      <c r="O794" s="372"/>
      <c r="P794" s="372"/>
      <c r="Q794" s="372"/>
      <c r="R794" s="372"/>
      <c r="S794" s="372"/>
      <c r="T794" s="372"/>
      <c r="U794" s="372"/>
      <c r="V794" s="372"/>
      <c r="W794" s="372"/>
      <c r="X794" s="372"/>
      <c r="Y794" s="372"/>
    </row>
    <row r="795" spans="1:25">
      <c r="A795" s="372"/>
      <c r="B795" s="372"/>
      <c r="C795" s="372"/>
      <c r="D795" s="372"/>
      <c r="E795" s="373"/>
      <c r="F795" s="374"/>
      <c r="G795" s="372"/>
      <c r="H795" s="375"/>
      <c r="I795" s="375"/>
      <c r="J795" s="375"/>
      <c r="K795" s="372"/>
      <c r="L795" s="372"/>
      <c r="M795" s="372"/>
      <c r="N795" s="372"/>
      <c r="O795" s="372"/>
      <c r="P795" s="372"/>
      <c r="Q795" s="372"/>
      <c r="R795" s="372"/>
      <c r="S795" s="372"/>
      <c r="T795" s="372"/>
      <c r="U795" s="372"/>
      <c r="V795" s="372"/>
      <c r="W795" s="372"/>
      <c r="X795" s="372"/>
      <c r="Y795" s="372"/>
    </row>
    <row r="796" spans="1:25">
      <c r="A796" s="372"/>
      <c r="B796" s="372"/>
      <c r="C796" s="372"/>
      <c r="D796" s="372"/>
      <c r="E796" s="373"/>
      <c r="F796" s="374"/>
      <c r="G796" s="372"/>
      <c r="H796" s="375"/>
      <c r="I796" s="375"/>
      <c r="J796" s="375"/>
      <c r="K796" s="372"/>
      <c r="L796" s="372"/>
      <c r="M796" s="372"/>
      <c r="N796" s="372"/>
      <c r="O796" s="372"/>
      <c r="P796" s="372"/>
      <c r="Q796" s="372"/>
      <c r="R796" s="372"/>
      <c r="S796" s="372"/>
      <c r="T796" s="372"/>
      <c r="U796" s="372"/>
      <c r="V796" s="372"/>
      <c r="W796" s="372"/>
      <c r="X796" s="372"/>
      <c r="Y796" s="372"/>
    </row>
    <row r="797" spans="1:25">
      <c r="A797" s="372"/>
      <c r="B797" s="372"/>
      <c r="C797" s="372"/>
      <c r="D797" s="372"/>
      <c r="E797" s="373"/>
      <c r="F797" s="374"/>
      <c r="G797" s="372"/>
      <c r="H797" s="375"/>
      <c r="I797" s="375"/>
      <c r="J797" s="375"/>
      <c r="K797" s="372"/>
      <c r="L797" s="372"/>
      <c r="M797" s="372"/>
      <c r="N797" s="372"/>
      <c r="O797" s="372"/>
      <c r="P797" s="372"/>
      <c r="Q797" s="372"/>
      <c r="R797" s="372"/>
      <c r="S797" s="372"/>
      <c r="T797" s="372"/>
      <c r="U797" s="372"/>
      <c r="V797" s="372"/>
      <c r="W797" s="372"/>
      <c r="X797" s="372"/>
      <c r="Y797" s="372"/>
    </row>
    <row r="798" spans="1:25">
      <c r="A798" s="372"/>
      <c r="B798" s="372"/>
      <c r="C798" s="372"/>
      <c r="D798" s="372"/>
      <c r="E798" s="373"/>
      <c r="F798" s="374"/>
      <c r="G798" s="372"/>
      <c r="H798" s="375"/>
      <c r="I798" s="375"/>
      <c r="J798" s="375"/>
      <c r="K798" s="372"/>
      <c r="L798" s="372"/>
      <c r="M798" s="372"/>
      <c r="N798" s="372"/>
      <c r="O798" s="372"/>
      <c r="P798" s="372"/>
      <c r="Q798" s="372"/>
      <c r="R798" s="372"/>
      <c r="S798" s="372"/>
      <c r="T798" s="372"/>
      <c r="U798" s="372"/>
      <c r="V798" s="372"/>
      <c r="W798" s="372"/>
      <c r="X798" s="372"/>
      <c r="Y798" s="372"/>
    </row>
    <row r="799" spans="1:25">
      <c r="A799" s="372"/>
      <c r="B799" s="372"/>
      <c r="C799" s="372"/>
      <c r="D799" s="372"/>
      <c r="E799" s="373"/>
      <c r="F799" s="374"/>
      <c r="G799" s="372"/>
      <c r="H799" s="375"/>
      <c r="I799" s="375"/>
      <c r="J799" s="375"/>
      <c r="K799" s="372"/>
      <c r="L799" s="372"/>
      <c r="M799" s="372"/>
      <c r="N799" s="372"/>
      <c r="O799" s="372"/>
      <c r="P799" s="372"/>
      <c r="Q799" s="372"/>
      <c r="R799" s="372"/>
      <c r="S799" s="372"/>
      <c r="T799" s="372"/>
      <c r="U799" s="372"/>
      <c r="V799" s="372"/>
      <c r="W799" s="372"/>
      <c r="X799" s="372"/>
      <c r="Y799" s="372"/>
    </row>
    <row r="800" spans="1:25">
      <c r="A800" s="372"/>
      <c r="B800" s="372"/>
      <c r="C800" s="372"/>
      <c r="D800" s="372"/>
      <c r="E800" s="373"/>
      <c r="F800" s="374"/>
      <c r="G800" s="372"/>
      <c r="H800" s="375"/>
      <c r="I800" s="375"/>
      <c r="J800" s="375"/>
      <c r="K800" s="372"/>
      <c r="L800" s="372"/>
      <c r="M800" s="372"/>
      <c r="N800" s="372"/>
      <c r="O800" s="372"/>
      <c r="P800" s="372"/>
      <c r="Q800" s="372"/>
      <c r="R800" s="372"/>
      <c r="S800" s="372"/>
      <c r="T800" s="372"/>
      <c r="U800" s="372"/>
      <c r="V800" s="372"/>
      <c r="W800" s="372"/>
      <c r="X800" s="372"/>
      <c r="Y800" s="372"/>
    </row>
    <row r="801" spans="1:25">
      <c r="A801" s="372"/>
      <c r="B801" s="372"/>
      <c r="C801" s="372"/>
      <c r="D801" s="372"/>
      <c r="E801" s="373"/>
      <c r="F801" s="374"/>
      <c r="G801" s="372"/>
      <c r="H801" s="375"/>
      <c r="I801" s="375"/>
      <c r="J801" s="375"/>
      <c r="K801" s="372"/>
      <c r="L801" s="372"/>
      <c r="M801" s="372"/>
      <c r="N801" s="372"/>
      <c r="O801" s="372"/>
      <c r="P801" s="372"/>
      <c r="Q801" s="372"/>
      <c r="R801" s="372"/>
      <c r="S801" s="372"/>
      <c r="T801" s="372"/>
      <c r="U801" s="372"/>
      <c r="V801" s="372"/>
      <c r="W801" s="372"/>
      <c r="X801" s="372"/>
      <c r="Y801" s="372"/>
    </row>
    <row r="802" spans="1:25">
      <c r="A802" s="372"/>
      <c r="B802" s="372"/>
      <c r="C802" s="372"/>
      <c r="D802" s="372"/>
      <c r="E802" s="373"/>
      <c r="F802" s="374"/>
      <c r="G802" s="372"/>
      <c r="H802" s="375"/>
      <c r="I802" s="375"/>
      <c r="J802" s="375"/>
      <c r="K802" s="372"/>
      <c r="L802" s="372"/>
      <c r="M802" s="372"/>
      <c r="N802" s="372"/>
      <c r="O802" s="372"/>
      <c r="P802" s="372"/>
      <c r="Q802" s="372"/>
      <c r="R802" s="372"/>
      <c r="S802" s="372"/>
      <c r="T802" s="372"/>
      <c r="U802" s="372"/>
      <c r="V802" s="372"/>
      <c r="W802" s="372"/>
      <c r="X802" s="372"/>
      <c r="Y802" s="372"/>
    </row>
    <row r="803" spans="1:25">
      <c r="A803" s="372"/>
      <c r="B803" s="372"/>
      <c r="C803" s="372"/>
      <c r="D803" s="372"/>
      <c r="E803" s="373"/>
      <c r="F803" s="374"/>
      <c r="G803" s="372"/>
      <c r="H803" s="375"/>
      <c r="I803" s="375"/>
      <c r="J803" s="375"/>
      <c r="K803" s="372"/>
      <c r="L803" s="372"/>
      <c r="M803" s="372"/>
      <c r="N803" s="372"/>
      <c r="O803" s="372"/>
      <c r="P803" s="372"/>
      <c r="Q803" s="372"/>
      <c r="R803" s="372"/>
      <c r="S803" s="372"/>
      <c r="T803" s="372"/>
      <c r="U803" s="372"/>
      <c r="V803" s="372"/>
      <c r="W803" s="372"/>
      <c r="X803" s="372"/>
      <c r="Y803" s="372"/>
    </row>
    <row r="804" spans="1:25">
      <c r="A804" s="372"/>
      <c r="B804" s="372"/>
      <c r="C804" s="372"/>
      <c r="D804" s="372"/>
      <c r="E804" s="373"/>
      <c r="F804" s="374"/>
      <c r="G804" s="372"/>
      <c r="H804" s="375"/>
      <c r="I804" s="375"/>
      <c r="J804" s="375"/>
      <c r="K804" s="372"/>
      <c r="L804" s="372"/>
      <c r="M804" s="372"/>
      <c r="N804" s="372"/>
      <c r="O804" s="372"/>
      <c r="P804" s="372"/>
      <c r="Q804" s="372"/>
      <c r="R804" s="372"/>
      <c r="S804" s="372"/>
      <c r="T804" s="372"/>
      <c r="U804" s="372"/>
      <c r="V804" s="372"/>
      <c r="W804" s="372"/>
      <c r="X804" s="372"/>
      <c r="Y804" s="372"/>
    </row>
    <row r="805" spans="1:25">
      <c r="A805" s="372"/>
      <c r="B805" s="372"/>
      <c r="C805" s="372"/>
      <c r="D805" s="372"/>
      <c r="E805" s="373"/>
      <c r="F805" s="374"/>
      <c r="G805" s="372"/>
      <c r="H805" s="375"/>
      <c r="I805" s="375"/>
      <c r="J805" s="375"/>
      <c r="K805" s="372"/>
      <c r="L805" s="372"/>
      <c r="M805" s="372"/>
      <c r="N805" s="372"/>
      <c r="O805" s="372"/>
      <c r="P805" s="372"/>
      <c r="Q805" s="372"/>
      <c r="R805" s="372"/>
      <c r="S805" s="372"/>
      <c r="T805" s="372"/>
      <c r="U805" s="372"/>
      <c r="V805" s="372"/>
      <c r="W805" s="372"/>
      <c r="X805" s="372"/>
      <c r="Y805" s="372"/>
    </row>
    <row r="806" spans="1:25">
      <c r="A806" s="372"/>
      <c r="B806" s="372"/>
      <c r="C806" s="372"/>
      <c r="D806" s="372"/>
      <c r="E806" s="373"/>
      <c r="F806" s="374"/>
      <c r="G806" s="372"/>
      <c r="H806" s="375"/>
      <c r="I806" s="375"/>
      <c r="J806" s="375"/>
      <c r="K806" s="372"/>
      <c r="L806" s="372"/>
      <c r="M806" s="372"/>
      <c r="N806" s="372"/>
      <c r="O806" s="372"/>
      <c r="P806" s="372"/>
      <c r="Q806" s="372"/>
      <c r="R806" s="372"/>
      <c r="S806" s="372"/>
      <c r="T806" s="372"/>
      <c r="U806" s="372"/>
      <c r="V806" s="372"/>
      <c r="W806" s="372"/>
      <c r="X806" s="372"/>
      <c r="Y806" s="372"/>
    </row>
    <row r="807" spans="1:25">
      <c r="A807" s="372"/>
      <c r="B807" s="372"/>
      <c r="C807" s="372"/>
      <c r="D807" s="372"/>
      <c r="E807" s="373"/>
      <c r="F807" s="374"/>
      <c r="G807" s="372"/>
      <c r="H807" s="375"/>
      <c r="I807" s="375"/>
      <c r="J807" s="375"/>
      <c r="K807" s="372"/>
      <c r="L807" s="372"/>
      <c r="M807" s="372"/>
      <c r="N807" s="372"/>
      <c r="O807" s="372"/>
      <c r="P807" s="372"/>
      <c r="Q807" s="372"/>
      <c r="R807" s="372"/>
      <c r="S807" s="372"/>
      <c r="T807" s="372"/>
      <c r="U807" s="372"/>
      <c r="V807" s="372"/>
      <c r="W807" s="372"/>
      <c r="X807" s="372"/>
      <c r="Y807" s="372"/>
    </row>
    <row r="808" spans="1:25">
      <c r="A808" s="372"/>
      <c r="B808" s="372"/>
      <c r="C808" s="372"/>
      <c r="D808" s="372"/>
      <c r="E808" s="373"/>
      <c r="F808" s="374"/>
      <c r="G808" s="372"/>
      <c r="H808" s="375"/>
      <c r="I808" s="375"/>
      <c r="J808" s="375"/>
      <c r="K808" s="372"/>
      <c r="L808" s="372"/>
      <c r="M808" s="372"/>
      <c r="N808" s="372"/>
      <c r="O808" s="372"/>
      <c r="P808" s="372"/>
      <c r="Q808" s="372"/>
      <c r="R808" s="372"/>
      <c r="S808" s="372"/>
      <c r="T808" s="372"/>
      <c r="U808" s="372"/>
      <c r="V808" s="372"/>
      <c r="W808" s="372"/>
      <c r="X808" s="372"/>
      <c r="Y808" s="372"/>
    </row>
    <row r="809" spans="1:25">
      <c r="A809" s="372"/>
      <c r="B809" s="372"/>
      <c r="C809" s="372"/>
      <c r="D809" s="372"/>
      <c r="E809" s="373"/>
      <c r="F809" s="374"/>
      <c r="G809" s="372"/>
      <c r="H809" s="375"/>
      <c r="I809" s="375"/>
      <c r="J809" s="375"/>
      <c r="K809" s="372"/>
      <c r="L809" s="372"/>
      <c r="M809" s="372"/>
      <c r="N809" s="372"/>
      <c r="O809" s="372"/>
      <c r="P809" s="372"/>
      <c r="Q809" s="372"/>
      <c r="R809" s="372"/>
      <c r="S809" s="372"/>
      <c r="T809" s="372"/>
      <c r="U809" s="372"/>
      <c r="V809" s="372"/>
      <c r="W809" s="372"/>
      <c r="X809" s="372"/>
      <c r="Y809" s="372"/>
    </row>
    <row r="810" spans="1:25">
      <c r="A810" s="372"/>
      <c r="B810" s="372"/>
      <c r="C810" s="372"/>
      <c r="D810" s="372"/>
      <c r="E810" s="373"/>
      <c r="F810" s="374"/>
      <c r="G810" s="372"/>
      <c r="H810" s="375"/>
      <c r="I810" s="375"/>
      <c r="J810" s="375"/>
      <c r="K810" s="372"/>
      <c r="L810" s="372"/>
      <c r="M810" s="372"/>
      <c r="N810" s="372"/>
      <c r="O810" s="372"/>
      <c r="P810" s="372"/>
      <c r="Q810" s="372"/>
      <c r="R810" s="372"/>
      <c r="S810" s="372"/>
      <c r="T810" s="372"/>
      <c r="U810" s="372"/>
      <c r="V810" s="372"/>
      <c r="W810" s="372"/>
      <c r="X810" s="372"/>
      <c r="Y810" s="372"/>
    </row>
    <row r="811" spans="1:25">
      <c r="A811" s="372"/>
      <c r="B811" s="372"/>
      <c r="C811" s="372"/>
      <c r="D811" s="372"/>
      <c r="E811" s="373"/>
      <c r="F811" s="374"/>
      <c r="G811" s="372"/>
      <c r="H811" s="375"/>
      <c r="I811" s="375"/>
      <c r="J811" s="375"/>
      <c r="K811" s="372"/>
      <c r="L811" s="372"/>
      <c r="M811" s="372"/>
      <c r="N811" s="372"/>
      <c r="O811" s="372"/>
      <c r="P811" s="372"/>
      <c r="Q811" s="372"/>
      <c r="R811" s="372"/>
      <c r="S811" s="372"/>
      <c r="T811" s="372"/>
      <c r="U811" s="372"/>
      <c r="V811" s="372"/>
      <c r="W811" s="372"/>
      <c r="X811" s="372"/>
      <c r="Y811" s="372"/>
    </row>
    <row r="812" spans="1:25">
      <c r="A812" s="372"/>
      <c r="B812" s="372"/>
      <c r="C812" s="372"/>
      <c r="D812" s="372"/>
      <c r="E812" s="373"/>
      <c r="F812" s="374"/>
      <c r="G812" s="372"/>
      <c r="H812" s="375"/>
      <c r="I812" s="375"/>
      <c r="J812" s="375"/>
      <c r="K812" s="372"/>
      <c r="L812" s="372"/>
      <c r="M812" s="372"/>
      <c r="N812" s="372"/>
      <c r="O812" s="372"/>
      <c r="P812" s="372"/>
      <c r="Q812" s="372"/>
      <c r="R812" s="372"/>
      <c r="S812" s="372"/>
      <c r="T812" s="372"/>
      <c r="U812" s="372"/>
      <c r="V812" s="372"/>
      <c r="W812" s="372"/>
      <c r="X812" s="372"/>
      <c r="Y812" s="372"/>
    </row>
    <row r="813" spans="1:25">
      <c r="A813" s="372"/>
      <c r="B813" s="372"/>
      <c r="C813" s="372"/>
      <c r="D813" s="372"/>
      <c r="E813" s="373"/>
      <c r="F813" s="374"/>
      <c r="G813" s="372"/>
      <c r="H813" s="375"/>
      <c r="I813" s="375"/>
      <c r="J813" s="375"/>
      <c r="K813" s="372"/>
      <c r="L813" s="372"/>
      <c r="M813" s="372"/>
      <c r="N813" s="372"/>
      <c r="O813" s="372"/>
      <c r="P813" s="372"/>
      <c r="Q813" s="372"/>
      <c r="R813" s="372"/>
      <c r="S813" s="372"/>
      <c r="T813" s="372"/>
      <c r="U813" s="372"/>
      <c r="V813" s="372"/>
      <c r="W813" s="372"/>
      <c r="X813" s="372"/>
      <c r="Y813" s="372"/>
    </row>
    <row r="814" spans="1:25">
      <c r="A814" s="372"/>
      <c r="B814" s="372"/>
      <c r="C814" s="372"/>
      <c r="D814" s="372"/>
      <c r="E814" s="373"/>
      <c r="F814" s="374"/>
      <c r="G814" s="372"/>
      <c r="H814" s="375"/>
      <c r="I814" s="375"/>
      <c r="J814" s="375"/>
      <c r="K814" s="372"/>
      <c r="L814" s="372"/>
      <c r="M814" s="372"/>
      <c r="N814" s="372"/>
      <c r="O814" s="372"/>
      <c r="P814" s="372"/>
      <c r="Q814" s="372"/>
      <c r="R814" s="372"/>
      <c r="S814" s="372"/>
      <c r="T814" s="372"/>
      <c r="U814" s="372"/>
      <c r="V814" s="372"/>
      <c r="W814" s="372"/>
      <c r="X814" s="372"/>
      <c r="Y814" s="372"/>
    </row>
    <row r="815" spans="1:25">
      <c r="A815" s="372"/>
      <c r="B815" s="372"/>
      <c r="C815" s="372"/>
      <c r="D815" s="372"/>
      <c r="E815" s="373"/>
      <c r="F815" s="374"/>
      <c r="G815" s="372"/>
      <c r="H815" s="375"/>
      <c r="I815" s="375"/>
      <c r="J815" s="375"/>
      <c r="K815" s="372"/>
      <c r="L815" s="372"/>
      <c r="M815" s="372"/>
      <c r="N815" s="372"/>
      <c r="O815" s="372"/>
      <c r="P815" s="372"/>
      <c r="Q815" s="372"/>
      <c r="R815" s="372"/>
      <c r="S815" s="372"/>
      <c r="T815" s="372"/>
      <c r="U815" s="372"/>
      <c r="V815" s="372"/>
      <c r="W815" s="372"/>
      <c r="X815" s="372"/>
      <c r="Y815" s="372"/>
    </row>
    <row r="816" spans="1:25">
      <c r="A816" s="372"/>
      <c r="B816" s="372"/>
      <c r="C816" s="372"/>
      <c r="D816" s="372"/>
      <c r="E816" s="373"/>
      <c r="F816" s="374"/>
      <c r="G816" s="372"/>
      <c r="H816" s="375"/>
      <c r="I816" s="375"/>
      <c r="J816" s="375"/>
      <c r="K816" s="372"/>
      <c r="L816" s="372"/>
      <c r="M816" s="372"/>
      <c r="N816" s="372"/>
      <c r="O816" s="372"/>
      <c r="P816" s="372"/>
      <c r="Q816" s="372"/>
      <c r="R816" s="372"/>
      <c r="S816" s="372"/>
      <c r="T816" s="372"/>
      <c r="U816" s="372"/>
      <c r="V816" s="372"/>
      <c r="W816" s="372"/>
      <c r="X816" s="372"/>
      <c r="Y816" s="372"/>
    </row>
    <row r="817" spans="1:25">
      <c r="A817" s="372"/>
      <c r="B817" s="372"/>
      <c r="C817" s="372"/>
      <c r="D817" s="372"/>
      <c r="E817" s="373"/>
      <c r="F817" s="374"/>
      <c r="G817" s="372"/>
      <c r="H817" s="375"/>
      <c r="I817" s="375"/>
      <c r="J817" s="375"/>
      <c r="K817" s="372"/>
      <c r="L817" s="372"/>
      <c r="M817" s="372"/>
      <c r="N817" s="372"/>
      <c r="O817" s="372"/>
      <c r="P817" s="372"/>
      <c r="Q817" s="372"/>
      <c r="R817" s="372"/>
      <c r="S817" s="372"/>
      <c r="T817" s="372"/>
      <c r="U817" s="372"/>
      <c r="V817" s="372"/>
      <c r="W817" s="372"/>
      <c r="X817" s="372"/>
      <c r="Y817" s="372"/>
    </row>
    <row r="818" spans="1:25">
      <c r="A818" s="372"/>
      <c r="B818" s="372"/>
      <c r="C818" s="372"/>
      <c r="D818" s="372"/>
      <c r="E818" s="373"/>
      <c r="F818" s="374"/>
      <c r="G818" s="372"/>
      <c r="H818" s="375"/>
      <c r="I818" s="375"/>
      <c r="J818" s="375"/>
      <c r="K818" s="372"/>
      <c r="L818" s="372"/>
      <c r="M818" s="372"/>
      <c r="N818" s="372"/>
      <c r="O818" s="372"/>
      <c r="P818" s="372"/>
      <c r="Q818" s="372"/>
      <c r="R818" s="372"/>
      <c r="S818" s="372"/>
      <c r="T818" s="372"/>
      <c r="U818" s="372"/>
      <c r="V818" s="372"/>
      <c r="W818" s="372"/>
      <c r="X818" s="372"/>
      <c r="Y818" s="372"/>
    </row>
    <row r="819" spans="1:25">
      <c r="A819" s="372"/>
      <c r="B819" s="372"/>
      <c r="C819" s="372"/>
      <c r="D819" s="372"/>
      <c r="E819" s="373"/>
      <c r="F819" s="374"/>
      <c r="G819" s="372"/>
      <c r="H819" s="375"/>
      <c r="I819" s="375"/>
      <c r="J819" s="375"/>
      <c r="K819" s="372"/>
      <c r="L819" s="372"/>
      <c r="M819" s="372"/>
      <c r="N819" s="372"/>
      <c r="O819" s="372"/>
      <c r="P819" s="372"/>
      <c r="Q819" s="372"/>
      <c r="R819" s="372"/>
      <c r="S819" s="372"/>
      <c r="T819" s="372"/>
      <c r="U819" s="372"/>
      <c r="V819" s="372"/>
      <c r="W819" s="372"/>
      <c r="X819" s="372"/>
      <c r="Y819" s="372"/>
    </row>
    <row r="820" spans="1:25">
      <c r="A820" s="372"/>
      <c r="B820" s="372"/>
      <c r="C820" s="372"/>
      <c r="D820" s="372"/>
      <c r="E820" s="373"/>
      <c r="F820" s="374"/>
      <c r="G820" s="372"/>
      <c r="H820" s="375"/>
      <c r="I820" s="375"/>
      <c r="J820" s="375"/>
      <c r="K820" s="372"/>
      <c r="L820" s="372"/>
      <c r="M820" s="372"/>
      <c r="N820" s="372"/>
      <c r="O820" s="372"/>
      <c r="P820" s="372"/>
      <c r="Q820" s="372"/>
      <c r="R820" s="372"/>
      <c r="S820" s="372"/>
      <c r="T820" s="372"/>
      <c r="U820" s="372"/>
      <c r="V820" s="372"/>
      <c r="W820" s="372"/>
      <c r="X820" s="372"/>
      <c r="Y820" s="372"/>
    </row>
    <row r="821" spans="1:25">
      <c r="A821" s="372"/>
      <c r="B821" s="372"/>
      <c r="C821" s="372"/>
      <c r="D821" s="372"/>
      <c r="E821" s="373"/>
      <c r="F821" s="374"/>
      <c r="G821" s="372"/>
      <c r="H821" s="375"/>
      <c r="I821" s="375"/>
      <c r="J821" s="375"/>
      <c r="K821" s="372"/>
      <c r="L821" s="372"/>
      <c r="M821" s="372"/>
      <c r="N821" s="372"/>
      <c r="O821" s="372"/>
      <c r="P821" s="372"/>
      <c r="Q821" s="372"/>
      <c r="R821" s="372"/>
      <c r="S821" s="372"/>
      <c r="T821" s="372"/>
      <c r="U821" s="372"/>
      <c r="V821" s="372"/>
      <c r="W821" s="372"/>
      <c r="X821" s="372"/>
      <c r="Y821" s="372"/>
    </row>
    <row r="822" spans="1:25">
      <c r="A822" s="372"/>
      <c r="B822" s="372"/>
      <c r="C822" s="372"/>
      <c r="D822" s="372"/>
      <c r="E822" s="373"/>
      <c r="F822" s="374"/>
      <c r="G822" s="372"/>
      <c r="H822" s="375"/>
      <c r="I822" s="375"/>
      <c r="J822" s="375"/>
      <c r="K822" s="372"/>
      <c r="L822" s="372"/>
      <c r="M822" s="372"/>
      <c r="N822" s="372"/>
      <c r="O822" s="372"/>
      <c r="P822" s="372"/>
      <c r="Q822" s="372"/>
      <c r="R822" s="372"/>
      <c r="S822" s="372"/>
      <c r="T822" s="372"/>
      <c r="U822" s="372"/>
      <c r="V822" s="372"/>
      <c r="W822" s="372"/>
      <c r="X822" s="372"/>
      <c r="Y822" s="372"/>
    </row>
    <row r="823" spans="1:25">
      <c r="A823" s="372"/>
      <c r="B823" s="372"/>
      <c r="C823" s="372"/>
      <c r="D823" s="372"/>
      <c r="E823" s="373"/>
      <c r="F823" s="374"/>
      <c r="G823" s="372"/>
      <c r="H823" s="375"/>
      <c r="I823" s="375"/>
      <c r="J823" s="375"/>
      <c r="K823" s="372"/>
      <c r="L823" s="372"/>
      <c r="M823" s="372"/>
      <c r="N823" s="372"/>
      <c r="O823" s="372"/>
      <c r="P823" s="372"/>
      <c r="Q823" s="372"/>
      <c r="R823" s="372"/>
      <c r="S823" s="372"/>
      <c r="T823" s="372"/>
      <c r="U823" s="372"/>
      <c r="V823" s="372"/>
      <c r="W823" s="372"/>
      <c r="X823" s="372"/>
      <c r="Y823" s="372"/>
    </row>
    <row r="824" spans="1:25">
      <c r="A824" s="372"/>
      <c r="B824" s="372"/>
      <c r="C824" s="372"/>
      <c r="D824" s="372"/>
      <c r="E824" s="373"/>
      <c r="F824" s="374"/>
      <c r="G824" s="372"/>
      <c r="H824" s="375"/>
      <c r="I824" s="375"/>
      <c r="J824" s="375"/>
      <c r="K824" s="372"/>
      <c r="L824" s="372"/>
      <c r="M824" s="372"/>
      <c r="N824" s="372"/>
      <c r="O824" s="372"/>
      <c r="P824" s="372"/>
      <c r="Q824" s="372"/>
      <c r="R824" s="372"/>
      <c r="S824" s="372"/>
      <c r="T824" s="372"/>
      <c r="U824" s="372"/>
      <c r="V824" s="372"/>
      <c r="W824" s="372"/>
      <c r="X824" s="372"/>
      <c r="Y824" s="372"/>
    </row>
    <row r="825" spans="1:25">
      <c r="A825" s="372"/>
      <c r="B825" s="372"/>
      <c r="C825" s="372"/>
      <c r="D825" s="372"/>
      <c r="E825" s="373"/>
      <c r="F825" s="374"/>
      <c r="G825" s="372"/>
      <c r="H825" s="375"/>
      <c r="I825" s="375"/>
      <c r="J825" s="375"/>
      <c r="K825" s="372"/>
      <c r="L825" s="372"/>
      <c r="M825" s="372"/>
      <c r="N825" s="372"/>
      <c r="O825" s="372"/>
      <c r="P825" s="372"/>
      <c r="Q825" s="372"/>
      <c r="R825" s="372"/>
      <c r="S825" s="372"/>
      <c r="T825" s="372"/>
      <c r="U825" s="372"/>
      <c r="V825" s="372"/>
      <c r="W825" s="372"/>
      <c r="X825" s="372"/>
      <c r="Y825" s="372"/>
    </row>
    <row r="826" spans="1:25">
      <c r="A826" s="372"/>
      <c r="B826" s="372"/>
      <c r="C826" s="372"/>
      <c r="D826" s="372"/>
      <c r="E826" s="373"/>
      <c r="F826" s="374"/>
      <c r="G826" s="372"/>
      <c r="H826" s="375"/>
      <c r="I826" s="375"/>
      <c r="J826" s="375"/>
      <c r="K826" s="372"/>
      <c r="L826" s="372"/>
      <c r="M826" s="372"/>
      <c r="N826" s="372"/>
      <c r="O826" s="372"/>
      <c r="P826" s="372"/>
      <c r="Q826" s="372"/>
      <c r="R826" s="372"/>
      <c r="S826" s="372"/>
      <c r="T826" s="372"/>
      <c r="U826" s="372"/>
      <c r="V826" s="372"/>
      <c r="W826" s="372"/>
      <c r="X826" s="372"/>
      <c r="Y826" s="372"/>
    </row>
    <row r="827" spans="1:25">
      <c r="A827" s="372"/>
      <c r="B827" s="372"/>
      <c r="C827" s="372"/>
      <c r="D827" s="372"/>
      <c r="E827" s="373"/>
      <c r="F827" s="374"/>
      <c r="G827" s="372"/>
      <c r="H827" s="375"/>
      <c r="I827" s="375"/>
      <c r="J827" s="375"/>
      <c r="K827" s="372"/>
      <c r="L827" s="372"/>
      <c r="M827" s="372"/>
      <c r="N827" s="372"/>
      <c r="O827" s="372"/>
      <c r="P827" s="372"/>
      <c r="Q827" s="372"/>
      <c r="R827" s="372"/>
      <c r="S827" s="372"/>
      <c r="T827" s="372"/>
      <c r="U827" s="372"/>
      <c r="V827" s="372"/>
      <c r="W827" s="372"/>
      <c r="X827" s="372"/>
      <c r="Y827" s="372"/>
    </row>
    <row r="828" spans="1:25">
      <c r="A828" s="372"/>
      <c r="B828" s="372"/>
      <c r="C828" s="372"/>
      <c r="D828" s="372"/>
      <c r="E828" s="373"/>
      <c r="F828" s="374"/>
      <c r="G828" s="372"/>
      <c r="H828" s="375"/>
      <c r="I828" s="375"/>
      <c r="J828" s="375"/>
      <c r="K828" s="372"/>
      <c r="L828" s="372"/>
      <c r="M828" s="372"/>
      <c r="N828" s="372"/>
      <c r="O828" s="372"/>
      <c r="P828" s="372"/>
      <c r="Q828" s="372"/>
      <c r="R828" s="372"/>
      <c r="S828" s="372"/>
      <c r="T828" s="372"/>
      <c r="U828" s="372"/>
      <c r="V828" s="372"/>
      <c r="W828" s="372"/>
      <c r="X828" s="372"/>
      <c r="Y828" s="372"/>
    </row>
    <row r="829" spans="1:25">
      <c r="A829" s="372"/>
      <c r="B829" s="372"/>
      <c r="C829" s="372"/>
      <c r="D829" s="372"/>
      <c r="E829" s="373"/>
      <c r="F829" s="374"/>
      <c r="G829" s="372"/>
      <c r="H829" s="375"/>
      <c r="I829" s="375"/>
      <c r="J829" s="375"/>
      <c r="K829" s="372"/>
      <c r="L829" s="372"/>
      <c r="M829" s="372"/>
      <c r="N829" s="372"/>
      <c r="O829" s="372"/>
      <c r="P829" s="372"/>
      <c r="Q829" s="372"/>
      <c r="R829" s="372"/>
      <c r="S829" s="372"/>
      <c r="T829" s="372"/>
      <c r="U829" s="372"/>
      <c r="V829" s="372"/>
      <c r="W829" s="372"/>
      <c r="X829" s="372"/>
      <c r="Y829" s="372"/>
    </row>
    <row r="830" spans="1:25">
      <c r="A830" s="372"/>
      <c r="B830" s="372"/>
      <c r="C830" s="372"/>
      <c r="D830" s="372"/>
      <c r="E830" s="373"/>
      <c r="F830" s="374"/>
      <c r="G830" s="372"/>
      <c r="H830" s="375"/>
      <c r="I830" s="375"/>
      <c r="J830" s="375"/>
      <c r="K830" s="372"/>
      <c r="L830" s="372"/>
      <c r="M830" s="372"/>
      <c r="N830" s="372"/>
      <c r="O830" s="372"/>
      <c r="P830" s="372"/>
      <c r="Q830" s="372"/>
      <c r="R830" s="372"/>
      <c r="S830" s="372"/>
      <c r="T830" s="372"/>
      <c r="U830" s="372"/>
      <c r="V830" s="372"/>
      <c r="W830" s="372"/>
      <c r="X830" s="372"/>
      <c r="Y830" s="372"/>
    </row>
    <row r="831" spans="1:25">
      <c r="A831" s="372"/>
      <c r="B831" s="372"/>
      <c r="C831" s="372"/>
      <c r="D831" s="372"/>
      <c r="E831" s="373"/>
      <c r="F831" s="374"/>
      <c r="G831" s="372"/>
      <c r="H831" s="375"/>
      <c r="I831" s="375"/>
      <c r="J831" s="375"/>
      <c r="K831" s="372"/>
      <c r="L831" s="372"/>
      <c r="M831" s="372"/>
      <c r="N831" s="372"/>
      <c r="O831" s="372"/>
      <c r="P831" s="372"/>
      <c r="Q831" s="372"/>
      <c r="R831" s="372"/>
      <c r="S831" s="372"/>
      <c r="T831" s="372"/>
      <c r="U831" s="372"/>
      <c r="V831" s="372"/>
      <c r="W831" s="372"/>
      <c r="X831" s="372"/>
      <c r="Y831" s="372"/>
    </row>
    <row r="832" spans="1:25">
      <c r="A832" s="372"/>
      <c r="B832" s="372"/>
      <c r="C832" s="372"/>
      <c r="D832" s="372"/>
      <c r="E832" s="373"/>
      <c r="F832" s="374"/>
      <c r="G832" s="372"/>
      <c r="H832" s="375"/>
      <c r="I832" s="375"/>
      <c r="J832" s="375"/>
      <c r="K832" s="372"/>
      <c r="L832" s="372"/>
      <c r="M832" s="372"/>
      <c r="N832" s="372"/>
      <c r="O832" s="372"/>
      <c r="P832" s="372"/>
      <c r="Q832" s="372"/>
      <c r="R832" s="372"/>
      <c r="S832" s="372"/>
      <c r="T832" s="372"/>
      <c r="U832" s="372"/>
      <c r="V832" s="372"/>
      <c r="W832" s="372"/>
      <c r="X832" s="372"/>
      <c r="Y832" s="372"/>
    </row>
    <row r="833" spans="1:25">
      <c r="A833" s="372"/>
      <c r="B833" s="372"/>
      <c r="C833" s="372"/>
      <c r="D833" s="372"/>
      <c r="E833" s="373"/>
      <c r="F833" s="374"/>
      <c r="G833" s="372"/>
      <c r="H833" s="375"/>
      <c r="I833" s="375"/>
      <c r="J833" s="375"/>
      <c r="K833" s="372"/>
      <c r="L833" s="372"/>
      <c r="M833" s="372"/>
      <c r="N833" s="372"/>
      <c r="O833" s="372"/>
      <c r="P833" s="372"/>
      <c r="Q833" s="372"/>
      <c r="R833" s="372"/>
      <c r="S833" s="372"/>
      <c r="T833" s="372"/>
      <c r="U833" s="372"/>
      <c r="V833" s="372"/>
      <c r="W833" s="372"/>
      <c r="X833" s="372"/>
      <c r="Y833" s="372"/>
    </row>
    <row r="834" spans="1:25">
      <c r="A834" s="372"/>
      <c r="B834" s="372"/>
      <c r="C834" s="372"/>
      <c r="D834" s="372"/>
      <c r="E834" s="373"/>
      <c r="F834" s="374"/>
      <c r="G834" s="372"/>
      <c r="H834" s="375"/>
      <c r="I834" s="375"/>
      <c r="J834" s="375"/>
      <c r="K834" s="372"/>
      <c r="L834" s="372"/>
      <c r="M834" s="372"/>
      <c r="N834" s="372"/>
      <c r="O834" s="372"/>
      <c r="P834" s="372"/>
      <c r="Q834" s="372"/>
      <c r="R834" s="372"/>
      <c r="S834" s="372"/>
      <c r="T834" s="372"/>
      <c r="U834" s="372"/>
      <c r="V834" s="372"/>
      <c r="W834" s="372"/>
      <c r="X834" s="372"/>
      <c r="Y834" s="372"/>
    </row>
    <row r="835" spans="1:25">
      <c r="A835" s="372"/>
      <c r="B835" s="372"/>
      <c r="C835" s="372"/>
      <c r="D835" s="372"/>
      <c r="E835" s="373"/>
      <c r="F835" s="374"/>
      <c r="G835" s="372"/>
      <c r="H835" s="375"/>
      <c r="I835" s="375"/>
      <c r="J835" s="375"/>
      <c r="K835" s="372"/>
      <c r="L835" s="372"/>
      <c r="M835" s="372"/>
      <c r="N835" s="372"/>
      <c r="O835" s="372"/>
      <c r="P835" s="372"/>
      <c r="Q835" s="372"/>
      <c r="R835" s="372"/>
      <c r="S835" s="372"/>
      <c r="T835" s="372"/>
      <c r="U835" s="372"/>
      <c r="V835" s="372"/>
      <c r="W835" s="372"/>
      <c r="X835" s="372"/>
      <c r="Y835" s="372"/>
    </row>
    <row r="836" spans="1:25">
      <c r="A836" s="372"/>
      <c r="B836" s="372"/>
      <c r="C836" s="372"/>
      <c r="D836" s="372"/>
      <c r="E836" s="373"/>
      <c r="F836" s="374"/>
      <c r="G836" s="372"/>
      <c r="H836" s="375"/>
      <c r="I836" s="375"/>
      <c r="J836" s="375"/>
      <c r="K836" s="372"/>
      <c r="L836" s="372"/>
      <c r="M836" s="372"/>
      <c r="N836" s="372"/>
      <c r="O836" s="372"/>
      <c r="P836" s="372"/>
      <c r="Q836" s="372"/>
      <c r="R836" s="372"/>
      <c r="S836" s="372"/>
      <c r="T836" s="372"/>
      <c r="U836" s="372"/>
      <c r="V836" s="372"/>
      <c r="W836" s="372"/>
      <c r="X836" s="372"/>
      <c r="Y836" s="372"/>
    </row>
    <row r="837" spans="1:25">
      <c r="A837" s="372"/>
      <c r="B837" s="372"/>
      <c r="C837" s="372"/>
      <c r="D837" s="372"/>
      <c r="E837" s="373"/>
      <c r="F837" s="374"/>
      <c r="G837" s="372"/>
      <c r="H837" s="375"/>
      <c r="I837" s="375"/>
      <c r="J837" s="375"/>
      <c r="K837" s="372"/>
      <c r="L837" s="372"/>
      <c r="M837" s="372"/>
      <c r="N837" s="372"/>
      <c r="O837" s="372"/>
      <c r="P837" s="372"/>
      <c r="Q837" s="372"/>
      <c r="R837" s="372"/>
      <c r="S837" s="372"/>
      <c r="T837" s="372"/>
      <c r="U837" s="372"/>
      <c r="V837" s="372"/>
      <c r="W837" s="372"/>
      <c r="X837" s="372"/>
      <c r="Y837" s="372"/>
    </row>
    <row r="838" spans="1:25">
      <c r="A838" s="372"/>
      <c r="B838" s="372"/>
      <c r="C838" s="372"/>
      <c r="D838" s="372"/>
      <c r="E838" s="373"/>
      <c r="F838" s="374"/>
      <c r="G838" s="372"/>
      <c r="H838" s="375"/>
      <c r="I838" s="375"/>
      <c r="J838" s="375"/>
      <c r="K838" s="372"/>
      <c r="L838" s="372"/>
      <c r="M838" s="372"/>
      <c r="N838" s="372"/>
      <c r="O838" s="372"/>
      <c r="P838" s="372"/>
      <c r="Q838" s="372"/>
      <c r="R838" s="372"/>
      <c r="S838" s="372"/>
      <c r="T838" s="372"/>
      <c r="U838" s="372"/>
      <c r="V838" s="372"/>
      <c r="W838" s="372"/>
      <c r="X838" s="372"/>
      <c r="Y838" s="372"/>
    </row>
    <row r="839" spans="1:25">
      <c r="A839" s="372"/>
      <c r="B839" s="372"/>
      <c r="C839" s="372"/>
      <c r="D839" s="372"/>
      <c r="E839" s="373"/>
      <c r="F839" s="374"/>
      <c r="G839" s="372"/>
      <c r="H839" s="375"/>
      <c r="I839" s="375"/>
      <c r="J839" s="375"/>
      <c r="K839" s="372"/>
      <c r="L839" s="372"/>
      <c r="M839" s="372"/>
      <c r="N839" s="372"/>
      <c r="O839" s="372"/>
      <c r="P839" s="372"/>
      <c r="Q839" s="372"/>
      <c r="R839" s="372"/>
      <c r="S839" s="372"/>
      <c r="T839" s="372"/>
      <c r="U839" s="372"/>
      <c r="V839" s="372"/>
      <c r="W839" s="372"/>
      <c r="X839" s="372"/>
      <c r="Y839" s="372"/>
    </row>
    <row r="840" spans="1:25">
      <c r="A840" s="372"/>
      <c r="B840" s="372"/>
      <c r="C840" s="372"/>
      <c r="D840" s="372"/>
      <c r="E840" s="373"/>
      <c r="F840" s="374"/>
      <c r="G840" s="372"/>
      <c r="H840" s="375"/>
      <c r="I840" s="375"/>
      <c r="J840" s="375"/>
      <c r="K840" s="372"/>
      <c r="L840" s="372"/>
      <c r="M840" s="372"/>
      <c r="N840" s="372"/>
      <c r="O840" s="372"/>
      <c r="P840" s="372"/>
      <c r="Q840" s="372"/>
      <c r="R840" s="372"/>
      <c r="S840" s="372"/>
      <c r="T840" s="372"/>
      <c r="U840" s="372"/>
      <c r="V840" s="372"/>
      <c r="W840" s="372"/>
      <c r="X840" s="372"/>
      <c r="Y840" s="372"/>
    </row>
    <row r="841" spans="1:25">
      <c r="A841" s="372"/>
      <c r="B841" s="372"/>
      <c r="C841" s="372"/>
      <c r="D841" s="372"/>
      <c r="E841" s="373"/>
      <c r="F841" s="374"/>
      <c r="G841" s="372"/>
      <c r="H841" s="375"/>
      <c r="I841" s="375"/>
      <c r="J841" s="375"/>
      <c r="K841" s="372"/>
      <c r="L841" s="372"/>
      <c r="M841" s="372"/>
      <c r="N841" s="372"/>
      <c r="O841" s="372"/>
      <c r="P841" s="372"/>
      <c r="Q841" s="372"/>
      <c r="R841" s="372"/>
      <c r="S841" s="372"/>
      <c r="T841" s="372"/>
      <c r="U841" s="372"/>
      <c r="V841" s="372"/>
      <c r="W841" s="372"/>
      <c r="X841" s="372"/>
      <c r="Y841" s="372"/>
    </row>
    <row r="842" spans="1:25">
      <c r="A842" s="372"/>
      <c r="B842" s="372"/>
      <c r="C842" s="372"/>
      <c r="D842" s="372"/>
      <c r="E842" s="373"/>
      <c r="F842" s="374"/>
      <c r="G842" s="372"/>
      <c r="H842" s="375"/>
      <c r="I842" s="375"/>
      <c r="J842" s="375"/>
      <c r="K842" s="372"/>
      <c r="L842" s="372"/>
      <c r="M842" s="372"/>
      <c r="N842" s="372"/>
      <c r="O842" s="372"/>
      <c r="P842" s="372"/>
      <c r="Q842" s="372"/>
      <c r="R842" s="372"/>
      <c r="S842" s="372"/>
      <c r="T842" s="372"/>
      <c r="U842" s="372"/>
      <c r="V842" s="372"/>
      <c r="W842" s="372"/>
      <c r="X842" s="372"/>
      <c r="Y842" s="372"/>
    </row>
    <row r="843" spans="1:25">
      <c r="A843" s="372"/>
      <c r="B843" s="372"/>
      <c r="C843" s="372"/>
      <c r="D843" s="372"/>
      <c r="E843" s="373"/>
      <c r="F843" s="374"/>
      <c r="G843" s="372"/>
      <c r="H843" s="375"/>
      <c r="I843" s="375"/>
      <c r="J843" s="375"/>
      <c r="K843" s="372"/>
      <c r="L843" s="372"/>
      <c r="M843" s="372"/>
      <c r="N843" s="372"/>
      <c r="O843" s="372"/>
      <c r="P843" s="372"/>
      <c r="Q843" s="372"/>
      <c r="R843" s="372"/>
      <c r="S843" s="372"/>
      <c r="T843" s="372"/>
      <c r="U843" s="372"/>
      <c r="V843" s="372"/>
      <c r="W843" s="372"/>
      <c r="X843" s="372"/>
      <c r="Y843" s="372"/>
    </row>
    <row r="844" spans="1:25">
      <c r="A844" s="372"/>
      <c r="B844" s="372"/>
      <c r="C844" s="372"/>
      <c r="D844" s="372"/>
      <c r="E844" s="373"/>
      <c r="F844" s="374"/>
      <c r="G844" s="372"/>
      <c r="H844" s="375"/>
      <c r="I844" s="375"/>
      <c r="J844" s="375"/>
      <c r="K844" s="372"/>
      <c r="L844" s="372"/>
      <c r="M844" s="372"/>
      <c r="N844" s="372"/>
      <c r="O844" s="372"/>
      <c r="P844" s="372"/>
      <c r="Q844" s="372"/>
      <c r="R844" s="372"/>
      <c r="S844" s="372"/>
      <c r="T844" s="372"/>
      <c r="U844" s="372"/>
      <c r="V844" s="372"/>
      <c r="W844" s="372"/>
      <c r="X844" s="372"/>
      <c r="Y844" s="372"/>
    </row>
    <row r="845" spans="1:25">
      <c r="A845" s="372"/>
      <c r="B845" s="372"/>
      <c r="C845" s="372"/>
      <c r="D845" s="372"/>
      <c r="E845" s="373"/>
      <c r="F845" s="374"/>
      <c r="G845" s="372"/>
      <c r="H845" s="375"/>
      <c r="I845" s="375"/>
      <c r="J845" s="375"/>
      <c r="K845" s="372"/>
      <c r="L845" s="372"/>
      <c r="M845" s="372"/>
      <c r="N845" s="372"/>
      <c r="O845" s="372"/>
      <c r="P845" s="372"/>
      <c r="Q845" s="372"/>
      <c r="R845" s="372"/>
      <c r="S845" s="372"/>
      <c r="T845" s="372"/>
      <c r="U845" s="372"/>
      <c r="V845" s="372"/>
      <c r="W845" s="372"/>
      <c r="X845" s="372"/>
      <c r="Y845" s="372"/>
    </row>
    <row r="846" spans="1:25">
      <c r="A846" s="372"/>
      <c r="B846" s="372"/>
      <c r="C846" s="372"/>
      <c r="D846" s="372"/>
      <c r="E846" s="373"/>
      <c r="F846" s="374"/>
      <c r="G846" s="372"/>
      <c r="H846" s="375"/>
      <c r="I846" s="375"/>
      <c r="J846" s="375"/>
      <c r="K846" s="372"/>
      <c r="L846" s="372"/>
      <c r="M846" s="372"/>
      <c r="N846" s="372"/>
      <c r="O846" s="372"/>
      <c r="P846" s="372"/>
      <c r="Q846" s="372"/>
      <c r="R846" s="372"/>
      <c r="S846" s="372"/>
      <c r="T846" s="372"/>
      <c r="U846" s="372"/>
      <c r="V846" s="372"/>
      <c r="W846" s="372"/>
      <c r="X846" s="372"/>
      <c r="Y846" s="372"/>
    </row>
    <row r="847" spans="1:25">
      <c r="A847" s="372"/>
      <c r="B847" s="372"/>
      <c r="C847" s="372"/>
      <c r="D847" s="372"/>
      <c r="E847" s="373"/>
      <c r="F847" s="374"/>
      <c r="G847" s="372"/>
      <c r="H847" s="375"/>
      <c r="I847" s="375"/>
      <c r="J847" s="375"/>
      <c r="K847" s="372"/>
      <c r="L847" s="372"/>
      <c r="M847" s="372"/>
      <c r="N847" s="372"/>
      <c r="O847" s="372"/>
      <c r="P847" s="372"/>
      <c r="Q847" s="372"/>
      <c r="R847" s="372"/>
      <c r="S847" s="372"/>
      <c r="T847" s="372"/>
      <c r="U847" s="372"/>
      <c r="V847" s="372"/>
      <c r="W847" s="372"/>
      <c r="X847" s="372"/>
      <c r="Y847" s="372"/>
    </row>
    <row r="848" spans="1:25">
      <c r="A848" s="372"/>
      <c r="B848" s="372"/>
      <c r="C848" s="372"/>
      <c r="D848" s="372"/>
      <c r="E848" s="373"/>
      <c r="F848" s="374"/>
      <c r="G848" s="372"/>
      <c r="H848" s="375"/>
      <c r="I848" s="375"/>
      <c r="J848" s="375"/>
      <c r="K848" s="372"/>
      <c r="L848" s="372"/>
      <c r="M848" s="372"/>
      <c r="N848" s="372"/>
      <c r="O848" s="372"/>
      <c r="P848" s="372"/>
      <c r="Q848" s="372"/>
      <c r="R848" s="372"/>
      <c r="S848" s="372"/>
      <c r="T848" s="372"/>
      <c r="U848" s="372"/>
      <c r="V848" s="372"/>
      <c r="W848" s="372"/>
      <c r="X848" s="372"/>
      <c r="Y848" s="372"/>
    </row>
    <row r="849" spans="1:25">
      <c r="A849" s="372"/>
      <c r="B849" s="372"/>
      <c r="C849" s="372"/>
      <c r="D849" s="372"/>
      <c r="E849" s="373"/>
      <c r="F849" s="374"/>
      <c r="G849" s="372"/>
      <c r="H849" s="375"/>
      <c r="I849" s="375"/>
      <c r="J849" s="375"/>
      <c r="K849" s="372"/>
      <c r="L849" s="372"/>
      <c r="M849" s="372"/>
      <c r="N849" s="372"/>
      <c r="O849" s="372"/>
      <c r="P849" s="372"/>
      <c r="Q849" s="372"/>
      <c r="R849" s="372"/>
      <c r="S849" s="372"/>
      <c r="T849" s="372"/>
      <c r="U849" s="372"/>
      <c r="V849" s="372"/>
      <c r="W849" s="372"/>
      <c r="X849" s="372"/>
      <c r="Y849" s="372"/>
    </row>
    <row r="850" spans="1:25">
      <c r="A850" s="372"/>
      <c r="B850" s="372"/>
      <c r="C850" s="372"/>
      <c r="D850" s="372"/>
      <c r="E850" s="373"/>
      <c r="F850" s="374"/>
      <c r="G850" s="372"/>
      <c r="H850" s="375"/>
      <c r="I850" s="375"/>
      <c r="J850" s="375"/>
      <c r="K850" s="372"/>
      <c r="L850" s="372"/>
      <c r="M850" s="372"/>
      <c r="N850" s="372"/>
      <c r="O850" s="372"/>
      <c r="P850" s="372"/>
      <c r="Q850" s="372"/>
      <c r="R850" s="372"/>
      <c r="S850" s="372"/>
      <c r="T850" s="372"/>
      <c r="U850" s="372"/>
      <c r="V850" s="372"/>
      <c r="W850" s="372"/>
      <c r="X850" s="372"/>
      <c r="Y850" s="372"/>
    </row>
    <row r="851" spans="1:25">
      <c r="A851" s="372"/>
      <c r="B851" s="372"/>
      <c r="C851" s="372"/>
      <c r="D851" s="372"/>
      <c r="E851" s="373"/>
      <c r="F851" s="374"/>
      <c r="G851" s="372"/>
      <c r="H851" s="375"/>
      <c r="I851" s="375"/>
      <c r="J851" s="375"/>
      <c r="K851" s="372"/>
      <c r="L851" s="372"/>
      <c r="M851" s="372"/>
      <c r="N851" s="372"/>
      <c r="O851" s="372"/>
      <c r="P851" s="372"/>
      <c r="Q851" s="372"/>
      <c r="R851" s="372"/>
      <c r="S851" s="372"/>
      <c r="T851" s="372"/>
      <c r="U851" s="372"/>
      <c r="V851" s="372"/>
      <c r="W851" s="372"/>
      <c r="X851" s="372"/>
      <c r="Y851" s="372"/>
    </row>
    <row r="852" spans="1:25">
      <c r="A852" s="372"/>
      <c r="B852" s="372"/>
      <c r="C852" s="372"/>
      <c r="D852" s="372"/>
      <c r="E852" s="373"/>
      <c r="F852" s="374"/>
      <c r="G852" s="372"/>
      <c r="H852" s="375"/>
      <c r="I852" s="375"/>
      <c r="J852" s="375"/>
      <c r="K852" s="372"/>
      <c r="L852" s="372"/>
      <c r="M852" s="372"/>
      <c r="N852" s="372"/>
      <c r="O852" s="372"/>
      <c r="P852" s="372"/>
      <c r="Q852" s="372"/>
      <c r="R852" s="372"/>
      <c r="S852" s="372"/>
      <c r="T852" s="372"/>
      <c r="U852" s="372"/>
      <c r="V852" s="372"/>
      <c r="W852" s="372"/>
      <c r="X852" s="372"/>
      <c r="Y852" s="372"/>
    </row>
    <row r="853" spans="1:25">
      <c r="A853" s="372"/>
      <c r="B853" s="372"/>
      <c r="C853" s="372"/>
      <c r="D853" s="372"/>
      <c r="E853" s="373"/>
      <c r="F853" s="374"/>
      <c r="G853" s="372"/>
      <c r="H853" s="375"/>
      <c r="I853" s="375"/>
      <c r="J853" s="375"/>
      <c r="K853" s="372"/>
      <c r="L853" s="372"/>
      <c r="M853" s="372"/>
      <c r="N853" s="372"/>
      <c r="O853" s="372"/>
      <c r="P853" s="372"/>
      <c r="Q853" s="372"/>
      <c r="R853" s="372"/>
      <c r="S853" s="372"/>
      <c r="T853" s="372"/>
      <c r="U853" s="372"/>
      <c r="V853" s="372"/>
      <c r="W853" s="372"/>
      <c r="X853" s="372"/>
      <c r="Y853" s="372"/>
    </row>
    <row r="854" spans="1:25">
      <c r="A854" s="372"/>
      <c r="B854" s="372"/>
      <c r="C854" s="372"/>
      <c r="D854" s="372"/>
      <c r="E854" s="373"/>
      <c r="F854" s="374"/>
      <c r="G854" s="372"/>
      <c r="H854" s="375"/>
      <c r="I854" s="375"/>
      <c r="J854" s="375"/>
      <c r="K854" s="372"/>
      <c r="L854" s="372"/>
      <c r="M854" s="372"/>
      <c r="N854" s="372"/>
      <c r="O854" s="372"/>
      <c r="P854" s="372"/>
      <c r="Q854" s="372"/>
      <c r="R854" s="372"/>
      <c r="S854" s="372"/>
      <c r="T854" s="372"/>
      <c r="U854" s="372"/>
      <c r="V854" s="372"/>
      <c r="W854" s="372"/>
      <c r="X854" s="372"/>
      <c r="Y854" s="372"/>
    </row>
    <row r="855" spans="1:25">
      <c r="A855" s="372"/>
      <c r="B855" s="372"/>
      <c r="C855" s="372"/>
      <c r="D855" s="372"/>
      <c r="E855" s="373"/>
      <c r="F855" s="374"/>
      <c r="G855" s="372"/>
      <c r="H855" s="375"/>
      <c r="I855" s="375"/>
      <c r="J855" s="375"/>
      <c r="K855" s="372"/>
      <c r="L855" s="372"/>
      <c r="M855" s="372"/>
      <c r="N855" s="372"/>
      <c r="O855" s="372"/>
      <c r="P855" s="372"/>
      <c r="Q855" s="372"/>
      <c r="R855" s="372"/>
      <c r="S855" s="372"/>
      <c r="T855" s="372"/>
      <c r="U855" s="372"/>
      <c r="V855" s="372"/>
      <c r="W855" s="372"/>
      <c r="X855" s="372"/>
      <c r="Y855" s="372"/>
    </row>
    <row r="856" spans="1:25">
      <c r="A856" s="372"/>
      <c r="B856" s="372"/>
      <c r="C856" s="372"/>
      <c r="D856" s="372"/>
      <c r="E856" s="373"/>
      <c r="F856" s="374"/>
      <c r="G856" s="372"/>
      <c r="H856" s="375"/>
      <c r="I856" s="375"/>
      <c r="J856" s="375"/>
      <c r="K856" s="372"/>
      <c r="L856" s="372"/>
      <c r="M856" s="372"/>
      <c r="N856" s="372"/>
      <c r="O856" s="372"/>
      <c r="P856" s="372"/>
      <c r="Q856" s="372"/>
      <c r="R856" s="372"/>
      <c r="S856" s="372"/>
      <c r="T856" s="372"/>
      <c r="U856" s="372"/>
      <c r="V856" s="372"/>
      <c r="W856" s="372"/>
      <c r="X856" s="372"/>
      <c r="Y856" s="372"/>
    </row>
    <row r="857" spans="1:25">
      <c r="A857" s="372"/>
      <c r="B857" s="372"/>
      <c r="C857" s="372"/>
      <c r="D857" s="372"/>
      <c r="E857" s="373"/>
      <c r="F857" s="374"/>
      <c r="G857" s="372"/>
      <c r="H857" s="375"/>
      <c r="I857" s="375"/>
      <c r="J857" s="375"/>
      <c r="K857" s="372"/>
      <c r="L857" s="372"/>
      <c r="M857" s="372"/>
      <c r="N857" s="372"/>
      <c r="O857" s="372"/>
      <c r="P857" s="372"/>
      <c r="Q857" s="372"/>
      <c r="R857" s="372"/>
      <c r="S857" s="372"/>
      <c r="T857" s="372"/>
      <c r="U857" s="372"/>
      <c r="V857" s="372"/>
      <c r="W857" s="372"/>
      <c r="X857" s="372"/>
      <c r="Y857" s="372"/>
    </row>
    <row r="858" spans="1:25">
      <c r="A858" s="372"/>
      <c r="B858" s="372"/>
      <c r="C858" s="372"/>
      <c r="D858" s="372"/>
      <c r="E858" s="373"/>
      <c r="F858" s="374"/>
      <c r="G858" s="372"/>
      <c r="H858" s="375"/>
      <c r="I858" s="375"/>
      <c r="J858" s="375"/>
      <c r="K858" s="372"/>
      <c r="L858" s="372"/>
      <c r="M858" s="372"/>
      <c r="N858" s="372"/>
      <c r="O858" s="372"/>
      <c r="P858" s="372"/>
      <c r="Q858" s="372"/>
      <c r="R858" s="372"/>
      <c r="S858" s="372"/>
      <c r="T858" s="372"/>
      <c r="U858" s="372"/>
      <c r="V858" s="372"/>
      <c r="W858" s="372"/>
      <c r="X858" s="372"/>
      <c r="Y858" s="372"/>
    </row>
    <row r="859" spans="1:25">
      <c r="A859" s="372"/>
      <c r="B859" s="372"/>
      <c r="C859" s="372"/>
      <c r="D859" s="372"/>
      <c r="E859" s="373"/>
      <c r="F859" s="374"/>
      <c r="G859" s="372"/>
      <c r="H859" s="375"/>
      <c r="I859" s="375"/>
      <c r="J859" s="375"/>
      <c r="K859" s="372"/>
      <c r="L859" s="372"/>
      <c r="M859" s="372"/>
      <c r="N859" s="372"/>
      <c r="O859" s="372"/>
      <c r="P859" s="372"/>
      <c r="Q859" s="372"/>
      <c r="R859" s="372"/>
      <c r="S859" s="372"/>
      <c r="T859" s="372"/>
      <c r="U859" s="372"/>
      <c r="V859" s="372"/>
      <c r="W859" s="372"/>
      <c r="X859" s="372"/>
      <c r="Y859" s="372"/>
    </row>
    <row r="860" spans="1:25">
      <c r="A860" s="372"/>
      <c r="B860" s="372"/>
      <c r="C860" s="372"/>
      <c r="D860" s="372"/>
      <c r="E860" s="373"/>
      <c r="F860" s="374"/>
      <c r="G860" s="372"/>
      <c r="H860" s="375"/>
      <c r="I860" s="375"/>
      <c r="J860" s="375"/>
      <c r="K860" s="372"/>
      <c r="L860" s="372"/>
      <c r="M860" s="372"/>
      <c r="N860" s="372"/>
      <c r="O860" s="372"/>
      <c r="P860" s="372"/>
      <c r="Q860" s="372"/>
      <c r="R860" s="372"/>
      <c r="S860" s="372"/>
      <c r="T860" s="372"/>
      <c r="U860" s="372"/>
      <c r="V860" s="372"/>
      <c r="W860" s="372"/>
      <c r="X860" s="372"/>
      <c r="Y860" s="372"/>
    </row>
    <row r="861" spans="1:25">
      <c r="A861" s="372"/>
      <c r="B861" s="372"/>
      <c r="C861" s="372"/>
      <c r="D861" s="372"/>
      <c r="E861" s="373"/>
      <c r="F861" s="374"/>
      <c r="G861" s="372"/>
      <c r="H861" s="375"/>
      <c r="I861" s="375"/>
      <c r="J861" s="375"/>
      <c r="K861" s="372"/>
      <c r="L861" s="372"/>
      <c r="M861" s="372"/>
      <c r="N861" s="372"/>
      <c r="O861" s="372"/>
      <c r="P861" s="372"/>
      <c r="Q861" s="372"/>
      <c r="R861" s="372"/>
      <c r="S861" s="372"/>
      <c r="T861" s="372"/>
      <c r="U861" s="372"/>
      <c r="V861" s="372"/>
      <c r="W861" s="372"/>
      <c r="X861" s="372"/>
      <c r="Y861" s="372"/>
    </row>
    <row r="862" spans="1:25">
      <c r="A862" s="372"/>
      <c r="B862" s="372"/>
      <c r="C862" s="372"/>
      <c r="D862" s="372"/>
      <c r="E862" s="373"/>
      <c r="F862" s="374"/>
      <c r="G862" s="372"/>
      <c r="H862" s="375"/>
      <c r="I862" s="375"/>
      <c r="J862" s="375"/>
      <c r="K862" s="372"/>
      <c r="L862" s="372"/>
      <c r="M862" s="372"/>
      <c r="N862" s="372"/>
      <c r="O862" s="372"/>
      <c r="P862" s="372"/>
      <c r="Q862" s="372"/>
      <c r="R862" s="372"/>
      <c r="S862" s="372"/>
      <c r="T862" s="372"/>
      <c r="U862" s="372"/>
      <c r="V862" s="372"/>
      <c r="W862" s="372"/>
      <c r="X862" s="372"/>
      <c r="Y862" s="372"/>
    </row>
    <row r="863" spans="1:25">
      <c r="A863" s="372"/>
      <c r="B863" s="372"/>
      <c r="C863" s="372"/>
      <c r="D863" s="372"/>
      <c r="E863" s="373"/>
      <c r="F863" s="374"/>
      <c r="G863" s="372"/>
      <c r="H863" s="375"/>
      <c r="I863" s="375"/>
      <c r="J863" s="375"/>
      <c r="K863" s="372"/>
      <c r="L863" s="372"/>
      <c r="M863" s="372"/>
      <c r="N863" s="372"/>
      <c r="O863" s="372"/>
      <c r="P863" s="372"/>
      <c r="Q863" s="372"/>
      <c r="R863" s="372"/>
      <c r="S863" s="372"/>
      <c r="T863" s="372"/>
      <c r="U863" s="372"/>
      <c r="V863" s="372"/>
      <c r="W863" s="372"/>
      <c r="X863" s="372"/>
      <c r="Y863" s="372"/>
    </row>
    <row r="864" spans="1:25">
      <c r="A864" s="372"/>
      <c r="B864" s="372"/>
      <c r="C864" s="372"/>
      <c r="D864" s="372"/>
      <c r="E864" s="373"/>
      <c r="F864" s="374"/>
      <c r="G864" s="372"/>
      <c r="H864" s="375"/>
      <c r="I864" s="375"/>
      <c r="J864" s="375"/>
      <c r="K864" s="372"/>
      <c r="L864" s="372"/>
      <c r="M864" s="372"/>
      <c r="N864" s="372"/>
      <c r="O864" s="372"/>
      <c r="P864" s="372"/>
      <c r="Q864" s="372"/>
      <c r="R864" s="372"/>
      <c r="S864" s="372"/>
      <c r="T864" s="372"/>
      <c r="U864" s="372"/>
      <c r="V864" s="372"/>
      <c r="W864" s="372"/>
      <c r="X864" s="372"/>
      <c r="Y864" s="372"/>
    </row>
    <row r="865" spans="1:25">
      <c r="A865" s="372"/>
      <c r="B865" s="372"/>
      <c r="C865" s="372"/>
      <c r="D865" s="372"/>
      <c r="E865" s="373"/>
      <c r="F865" s="374"/>
      <c r="G865" s="372"/>
      <c r="H865" s="375"/>
      <c r="I865" s="375"/>
      <c r="J865" s="375"/>
      <c r="K865" s="372"/>
      <c r="L865" s="372"/>
      <c r="M865" s="372"/>
      <c r="N865" s="372"/>
      <c r="O865" s="372"/>
      <c r="P865" s="372"/>
      <c r="Q865" s="372"/>
      <c r="R865" s="372"/>
      <c r="S865" s="372"/>
      <c r="T865" s="372"/>
      <c r="U865" s="372"/>
      <c r="V865" s="372"/>
      <c r="W865" s="372"/>
      <c r="X865" s="372"/>
      <c r="Y865" s="372"/>
    </row>
    <row r="866" spans="1:25">
      <c r="A866" s="372"/>
      <c r="B866" s="372"/>
      <c r="C866" s="372"/>
      <c r="D866" s="372"/>
      <c r="E866" s="373"/>
      <c r="F866" s="374"/>
      <c r="G866" s="372"/>
      <c r="H866" s="375"/>
      <c r="I866" s="375"/>
      <c r="J866" s="375"/>
      <c r="K866" s="372"/>
      <c r="L866" s="372"/>
      <c r="M866" s="372"/>
      <c r="N866" s="372"/>
      <c r="O866" s="372"/>
      <c r="P866" s="372"/>
      <c r="Q866" s="372"/>
      <c r="R866" s="372"/>
      <c r="S866" s="372"/>
      <c r="T866" s="372"/>
      <c r="U866" s="372"/>
      <c r="V866" s="372"/>
      <c r="W866" s="372"/>
      <c r="X866" s="372"/>
      <c r="Y866" s="372"/>
    </row>
    <row r="867" spans="1:25">
      <c r="A867" s="372"/>
      <c r="B867" s="372"/>
      <c r="C867" s="372"/>
      <c r="D867" s="372"/>
      <c r="E867" s="373"/>
      <c r="F867" s="374"/>
      <c r="G867" s="372"/>
      <c r="H867" s="375"/>
      <c r="I867" s="375"/>
      <c r="J867" s="375"/>
      <c r="K867" s="372"/>
      <c r="L867" s="372"/>
      <c r="M867" s="372"/>
      <c r="N867" s="372"/>
      <c r="O867" s="372"/>
      <c r="P867" s="372"/>
      <c r="Q867" s="372"/>
      <c r="R867" s="372"/>
      <c r="S867" s="372"/>
      <c r="T867" s="372"/>
      <c r="U867" s="372"/>
      <c r="V867" s="372"/>
      <c r="W867" s="372"/>
      <c r="X867" s="372"/>
      <c r="Y867" s="372"/>
    </row>
    <row r="868" spans="1:25">
      <c r="A868" s="372"/>
      <c r="B868" s="372"/>
      <c r="C868" s="372"/>
      <c r="D868" s="372"/>
      <c r="E868" s="373"/>
      <c r="F868" s="374"/>
      <c r="G868" s="372"/>
      <c r="H868" s="375"/>
      <c r="I868" s="375"/>
      <c r="J868" s="375"/>
      <c r="K868" s="372"/>
      <c r="L868" s="372"/>
      <c r="M868" s="372"/>
      <c r="N868" s="372"/>
      <c r="O868" s="372"/>
      <c r="P868" s="372"/>
      <c r="Q868" s="372"/>
      <c r="R868" s="372"/>
      <c r="S868" s="372"/>
      <c r="T868" s="372"/>
      <c r="U868" s="372"/>
      <c r="V868" s="372"/>
      <c r="W868" s="372"/>
      <c r="X868" s="372"/>
      <c r="Y868" s="372"/>
    </row>
    <row r="869" spans="1:25">
      <c r="A869" s="372"/>
      <c r="B869" s="372"/>
      <c r="C869" s="372"/>
      <c r="D869" s="372"/>
      <c r="E869" s="373"/>
      <c r="F869" s="374"/>
      <c r="G869" s="372"/>
      <c r="H869" s="375"/>
      <c r="I869" s="375"/>
      <c r="J869" s="375"/>
      <c r="K869" s="372"/>
      <c r="L869" s="372"/>
      <c r="M869" s="372"/>
      <c r="N869" s="372"/>
      <c r="O869" s="372"/>
      <c r="P869" s="372"/>
      <c r="Q869" s="372"/>
      <c r="R869" s="372"/>
      <c r="S869" s="372"/>
      <c r="T869" s="372"/>
      <c r="U869" s="372"/>
      <c r="V869" s="372"/>
      <c r="W869" s="372"/>
      <c r="X869" s="372"/>
      <c r="Y869" s="372"/>
    </row>
    <row r="870" spans="1:25">
      <c r="A870" s="372"/>
      <c r="B870" s="372"/>
      <c r="C870" s="372"/>
      <c r="D870" s="372"/>
      <c r="E870" s="373"/>
      <c r="F870" s="374"/>
      <c r="G870" s="372"/>
      <c r="H870" s="375"/>
      <c r="I870" s="375"/>
      <c r="J870" s="375"/>
      <c r="K870" s="372"/>
      <c r="L870" s="372"/>
      <c r="M870" s="372"/>
      <c r="N870" s="372"/>
      <c r="O870" s="372"/>
      <c r="P870" s="372"/>
      <c r="Q870" s="372"/>
      <c r="R870" s="372"/>
      <c r="S870" s="372"/>
      <c r="T870" s="372"/>
      <c r="U870" s="372"/>
      <c r="V870" s="372"/>
      <c r="W870" s="372"/>
      <c r="X870" s="372"/>
      <c r="Y870" s="372"/>
    </row>
    <row r="871" spans="1:25">
      <c r="A871" s="372"/>
      <c r="B871" s="372"/>
      <c r="C871" s="372"/>
      <c r="D871" s="372"/>
      <c r="E871" s="373"/>
      <c r="F871" s="374"/>
      <c r="G871" s="372"/>
      <c r="H871" s="375"/>
      <c r="I871" s="375"/>
      <c r="J871" s="375"/>
      <c r="K871" s="372"/>
      <c r="L871" s="372"/>
      <c r="M871" s="372"/>
      <c r="N871" s="372"/>
      <c r="O871" s="372"/>
      <c r="P871" s="372"/>
      <c r="Q871" s="372"/>
      <c r="R871" s="372"/>
      <c r="S871" s="372"/>
      <c r="T871" s="372"/>
      <c r="U871" s="372"/>
      <c r="V871" s="372"/>
      <c r="W871" s="372"/>
      <c r="X871" s="372"/>
      <c r="Y871" s="372"/>
    </row>
    <row r="872" spans="1:25">
      <c r="A872" s="372"/>
      <c r="B872" s="372"/>
      <c r="C872" s="372"/>
      <c r="D872" s="372"/>
      <c r="E872" s="373"/>
      <c r="F872" s="374"/>
      <c r="G872" s="372"/>
      <c r="H872" s="375"/>
      <c r="I872" s="375"/>
      <c r="J872" s="375"/>
      <c r="K872" s="372"/>
      <c r="L872" s="372"/>
      <c r="M872" s="372"/>
      <c r="N872" s="372"/>
      <c r="O872" s="372"/>
      <c r="P872" s="372"/>
      <c r="Q872" s="372"/>
      <c r="R872" s="372"/>
      <c r="S872" s="372"/>
      <c r="T872" s="372"/>
      <c r="U872" s="372"/>
      <c r="V872" s="372"/>
      <c r="W872" s="372"/>
      <c r="X872" s="372"/>
      <c r="Y872" s="372"/>
    </row>
    <row r="873" spans="1:25">
      <c r="A873" s="372"/>
      <c r="B873" s="372"/>
      <c r="C873" s="372"/>
      <c r="D873" s="372"/>
      <c r="E873" s="373"/>
      <c r="F873" s="374"/>
      <c r="G873" s="372"/>
      <c r="H873" s="375"/>
      <c r="I873" s="375"/>
      <c r="J873" s="375"/>
      <c r="K873" s="372"/>
      <c r="L873" s="372"/>
      <c r="M873" s="372"/>
      <c r="N873" s="372"/>
      <c r="O873" s="372"/>
      <c r="P873" s="372"/>
      <c r="Q873" s="372"/>
      <c r="R873" s="372"/>
      <c r="S873" s="372"/>
      <c r="T873" s="372"/>
      <c r="U873" s="372"/>
      <c r="V873" s="372"/>
      <c r="W873" s="372"/>
      <c r="X873" s="372"/>
      <c r="Y873" s="372"/>
    </row>
    <row r="874" spans="1:25">
      <c r="A874" s="372"/>
      <c r="B874" s="372"/>
      <c r="C874" s="372"/>
      <c r="D874" s="372"/>
      <c r="E874" s="373"/>
      <c r="F874" s="374"/>
      <c r="G874" s="372"/>
      <c r="H874" s="375"/>
      <c r="I874" s="375"/>
      <c r="J874" s="375"/>
      <c r="K874" s="372"/>
      <c r="L874" s="372"/>
      <c r="M874" s="372"/>
      <c r="N874" s="372"/>
      <c r="O874" s="372"/>
      <c r="P874" s="372"/>
      <c r="Q874" s="372"/>
      <c r="R874" s="372"/>
      <c r="S874" s="372"/>
      <c r="T874" s="372"/>
      <c r="U874" s="372"/>
      <c r="V874" s="372"/>
      <c r="W874" s="372"/>
      <c r="X874" s="372"/>
      <c r="Y874" s="372"/>
    </row>
    <row r="875" spans="1:25">
      <c r="A875" s="372"/>
      <c r="B875" s="372"/>
      <c r="C875" s="372"/>
      <c r="D875" s="372"/>
      <c r="E875" s="373"/>
      <c r="F875" s="374"/>
      <c r="G875" s="372"/>
      <c r="H875" s="375"/>
      <c r="I875" s="375"/>
      <c r="J875" s="375"/>
      <c r="K875" s="372"/>
      <c r="L875" s="372"/>
      <c r="M875" s="372"/>
      <c r="N875" s="372"/>
      <c r="O875" s="372"/>
      <c r="P875" s="372"/>
      <c r="Q875" s="372"/>
      <c r="R875" s="372"/>
      <c r="S875" s="372"/>
      <c r="T875" s="372"/>
      <c r="U875" s="372"/>
      <c r="V875" s="372"/>
      <c r="W875" s="372"/>
      <c r="X875" s="372"/>
      <c r="Y875" s="372"/>
    </row>
    <row r="876" spans="1:25">
      <c r="A876" s="372"/>
      <c r="B876" s="372"/>
      <c r="C876" s="372"/>
      <c r="D876" s="372"/>
      <c r="E876" s="373"/>
      <c r="F876" s="374"/>
      <c r="G876" s="372"/>
      <c r="H876" s="375"/>
      <c r="I876" s="375"/>
      <c r="J876" s="375"/>
      <c r="K876" s="372"/>
      <c r="L876" s="372"/>
      <c r="M876" s="372"/>
      <c r="N876" s="372"/>
      <c r="O876" s="372"/>
      <c r="P876" s="372"/>
      <c r="Q876" s="372"/>
      <c r="R876" s="372"/>
      <c r="S876" s="372"/>
      <c r="T876" s="372"/>
      <c r="U876" s="372"/>
      <c r="V876" s="372"/>
      <c r="W876" s="372"/>
      <c r="X876" s="372"/>
      <c r="Y876" s="372"/>
    </row>
    <row r="877" spans="1:25">
      <c r="A877" s="372"/>
      <c r="B877" s="372"/>
      <c r="C877" s="372"/>
      <c r="D877" s="372"/>
      <c r="E877" s="373"/>
      <c r="F877" s="374"/>
      <c r="G877" s="372"/>
      <c r="H877" s="375"/>
      <c r="I877" s="375"/>
      <c r="J877" s="375"/>
      <c r="K877" s="372"/>
      <c r="L877" s="372"/>
      <c r="M877" s="372"/>
      <c r="N877" s="372"/>
      <c r="O877" s="372"/>
      <c r="P877" s="372"/>
      <c r="Q877" s="372"/>
      <c r="R877" s="372"/>
      <c r="S877" s="372"/>
      <c r="T877" s="372"/>
      <c r="U877" s="372"/>
      <c r="V877" s="372"/>
      <c r="W877" s="372"/>
      <c r="X877" s="372"/>
      <c r="Y877" s="372"/>
    </row>
    <row r="878" spans="1:25">
      <c r="A878" s="372"/>
      <c r="B878" s="372"/>
      <c r="C878" s="372"/>
      <c r="D878" s="372"/>
      <c r="E878" s="373"/>
      <c r="F878" s="374"/>
      <c r="G878" s="372"/>
      <c r="H878" s="375"/>
      <c r="I878" s="375"/>
      <c r="J878" s="375"/>
      <c r="K878" s="372"/>
      <c r="L878" s="372"/>
      <c r="M878" s="372"/>
      <c r="N878" s="372"/>
      <c r="O878" s="372"/>
      <c r="P878" s="372"/>
      <c r="Q878" s="372"/>
      <c r="R878" s="372"/>
      <c r="S878" s="372"/>
      <c r="T878" s="372"/>
      <c r="U878" s="372"/>
      <c r="V878" s="372"/>
      <c r="W878" s="372"/>
      <c r="X878" s="372"/>
      <c r="Y878" s="372"/>
    </row>
    <row r="879" spans="1:25">
      <c r="A879" s="372"/>
      <c r="B879" s="372"/>
      <c r="C879" s="372"/>
      <c r="D879" s="372"/>
      <c r="E879" s="373"/>
      <c r="F879" s="374"/>
      <c r="G879" s="372"/>
      <c r="H879" s="375"/>
      <c r="I879" s="375"/>
      <c r="J879" s="375"/>
      <c r="K879" s="372"/>
      <c r="L879" s="372"/>
      <c r="M879" s="372"/>
      <c r="N879" s="372"/>
      <c r="O879" s="372"/>
      <c r="P879" s="372"/>
      <c r="Q879" s="372"/>
      <c r="R879" s="372"/>
      <c r="S879" s="372"/>
      <c r="T879" s="372"/>
      <c r="U879" s="372"/>
      <c r="V879" s="372"/>
      <c r="W879" s="372"/>
      <c r="X879" s="372"/>
      <c r="Y879" s="372"/>
    </row>
    <row r="880" spans="1:25">
      <c r="A880" s="372"/>
      <c r="B880" s="372"/>
      <c r="C880" s="372"/>
      <c r="D880" s="372"/>
      <c r="E880" s="373"/>
      <c r="F880" s="374"/>
      <c r="G880" s="372"/>
      <c r="H880" s="375"/>
      <c r="I880" s="375"/>
      <c r="J880" s="375"/>
      <c r="K880" s="372"/>
      <c r="L880" s="372"/>
      <c r="M880" s="372"/>
      <c r="N880" s="372"/>
      <c r="O880" s="372"/>
      <c r="P880" s="372"/>
      <c r="Q880" s="372"/>
      <c r="R880" s="372"/>
      <c r="S880" s="372"/>
      <c r="T880" s="372"/>
      <c r="U880" s="372"/>
      <c r="V880" s="372"/>
      <c r="W880" s="372"/>
      <c r="X880" s="372"/>
      <c r="Y880" s="372"/>
    </row>
    <row r="881" spans="1:25">
      <c r="A881" s="372"/>
      <c r="B881" s="372"/>
      <c r="C881" s="372"/>
      <c r="D881" s="372"/>
      <c r="E881" s="373"/>
      <c r="F881" s="374"/>
      <c r="G881" s="372"/>
      <c r="H881" s="375"/>
      <c r="I881" s="375"/>
      <c r="J881" s="375"/>
      <c r="K881" s="372"/>
      <c r="L881" s="372"/>
      <c r="M881" s="372"/>
      <c r="N881" s="372"/>
      <c r="O881" s="372"/>
      <c r="P881" s="372"/>
      <c r="Q881" s="372"/>
      <c r="R881" s="372"/>
      <c r="S881" s="372"/>
      <c r="T881" s="372"/>
      <c r="U881" s="372"/>
      <c r="V881" s="372"/>
      <c r="W881" s="372"/>
      <c r="X881" s="372"/>
      <c r="Y881" s="372"/>
    </row>
    <row r="882" spans="1:25">
      <c r="A882" s="372"/>
      <c r="B882" s="372"/>
      <c r="C882" s="372"/>
      <c r="D882" s="372"/>
      <c r="E882" s="373"/>
      <c r="F882" s="374"/>
      <c r="G882" s="372"/>
      <c r="H882" s="375"/>
      <c r="I882" s="375"/>
      <c r="J882" s="375"/>
      <c r="K882" s="372"/>
      <c r="L882" s="372"/>
      <c r="M882" s="372"/>
      <c r="N882" s="372"/>
      <c r="O882" s="372"/>
      <c r="P882" s="372"/>
      <c r="Q882" s="372"/>
      <c r="R882" s="372"/>
      <c r="S882" s="372"/>
      <c r="T882" s="372"/>
      <c r="U882" s="372"/>
      <c r="V882" s="372"/>
      <c r="W882" s="372"/>
      <c r="X882" s="372"/>
      <c r="Y882" s="372"/>
    </row>
    <row r="883" spans="1:25">
      <c r="A883" s="372"/>
      <c r="B883" s="372"/>
      <c r="C883" s="372"/>
      <c r="D883" s="372"/>
      <c r="E883" s="373"/>
      <c r="F883" s="374"/>
      <c r="G883" s="372"/>
      <c r="H883" s="375"/>
      <c r="I883" s="375"/>
      <c r="J883" s="375"/>
      <c r="K883" s="372"/>
      <c r="L883" s="372"/>
      <c r="M883" s="372"/>
      <c r="N883" s="372"/>
      <c r="O883" s="372"/>
      <c r="P883" s="372"/>
      <c r="Q883" s="372"/>
      <c r="R883" s="372"/>
      <c r="S883" s="372"/>
      <c r="T883" s="372"/>
      <c r="U883" s="372"/>
      <c r="V883" s="372"/>
      <c r="W883" s="372"/>
      <c r="X883" s="372"/>
      <c r="Y883" s="372"/>
    </row>
    <row r="884" spans="1:25">
      <c r="A884" s="372"/>
      <c r="B884" s="372"/>
      <c r="C884" s="372"/>
      <c r="D884" s="372"/>
      <c r="E884" s="373"/>
      <c r="F884" s="374"/>
      <c r="G884" s="372"/>
      <c r="H884" s="375"/>
      <c r="I884" s="375"/>
      <c r="J884" s="375"/>
      <c r="K884" s="372"/>
      <c r="L884" s="372"/>
      <c r="M884" s="372"/>
      <c r="N884" s="372"/>
      <c r="O884" s="372"/>
      <c r="P884" s="372"/>
      <c r="Q884" s="372"/>
      <c r="R884" s="372"/>
      <c r="S884" s="372"/>
      <c r="T884" s="372"/>
      <c r="U884" s="372"/>
      <c r="V884" s="372"/>
      <c r="W884" s="372"/>
      <c r="X884" s="372"/>
      <c r="Y884" s="372"/>
    </row>
    <row r="885" spans="1:25">
      <c r="A885" s="372"/>
      <c r="B885" s="372"/>
      <c r="C885" s="372"/>
      <c r="D885" s="372"/>
      <c r="E885" s="373"/>
      <c r="F885" s="374"/>
      <c r="G885" s="372"/>
      <c r="H885" s="375"/>
      <c r="I885" s="375"/>
      <c r="J885" s="375"/>
      <c r="K885" s="372"/>
      <c r="L885" s="372"/>
      <c r="M885" s="372"/>
      <c r="N885" s="372"/>
      <c r="O885" s="372"/>
      <c r="P885" s="372"/>
      <c r="Q885" s="372"/>
      <c r="R885" s="372"/>
      <c r="S885" s="372"/>
      <c r="T885" s="372"/>
      <c r="U885" s="372"/>
      <c r="V885" s="372"/>
      <c r="W885" s="372"/>
      <c r="X885" s="372"/>
      <c r="Y885" s="372"/>
    </row>
    <row r="886" spans="1:25">
      <c r="A886" s="372"/>
      <c r="B886" s="372"/>
      <c r="C886" s="372"/>
      <c r="D886" s="372"/>
      <c r="E886" s="373"/>
      <c r="F886" s="374"/>
      <c r="G886" s="372"/>
      <c r="H886" s="375"/>
      <c r="I886" s="375"/>
      <c r="J886" s="375"/>
      <c r="K886" s="372"/>
      <c r="L886" s="372"/>
      <c r="M886" s="372"/>
      <c r="N886" s="372"/>
      <c r="O886" s="372"/>
      <c r="P886" s="372"/>
      <c r="Q886" s="372"/>
      <c r="R886" s="372"/>
      <c r="S886" s="372"/>
      <c r="T886" s="372"/>
      <c r="U886" s="372"/>
      <c r="V886" s="372"/>
      <c r="W886" s="372"/>
      <c r="X886" s="372"/>
      <c r="Y886" s="372"/>
    </row>
    <row r="887" spans="1:25">
      <c r="A887" s="372"/>
      <c r="B887" s="372"/>
      <c r="C887" s="372"/>
      <c r="D887" s="372"/>
      <c r="E887" s="373"/>
      <c r="F887" s="374"/>
      <c r="G887" s="372"/>
      <c r="H887" s="375"/>
      <c r="I887" s="375"/>
      <c r="J887" s="375"/>
      <c r="K887" s="372"/>
      <c r="L887" s="372"/>
      <c r="M887" s="372"/>
      <c r="N887" s="372"/>
      <c r="O887" s="372"/>
      <c r="P887" s="372"/>
      <c r="Q887" s="372"/>
      <c r="R887" s="372"/>
      <c r="S887" s="372"/>
      <c r="T887" s="372"/>
      <c r="U887" s="372"/>
      <c r="V887" s="372"/>
      <c r="W887" s="372"/>
      <c r="X887" s="372"/>
      <c r="Y887" s="372"/>
    </row>
    <row r="888" spans="1:25">
      <c r="A888" s="372"/>
      <c r="B888" s="372"/>
      <c r="C888" s="372"/>
      <c r="D888" s="372"/>
      <c r="E888" s="373"/>
      <c r="F888" s="374"/>
      <c r="G888" s="372"/>
      <c r="H888" s="375"/>
      <c r="I888" s="375"/>
      <c r="J888" s="375"/>
      <c r="K888" s="372"/>
      <c r="L888" s="372"/>
      <c r="M888" s="372"/>
      <c r="N888" s="372"/>
      <c r="O888" s="372"/>
      <c r="P888" s="372"/>
      <c r="Q888" s="372"/>
      <c r="R888" s="372"/>
      <c r="S888" s="372"/>
      <c r="T888" s="372"/>
      <c r="U888" s="372"/>
      <c r="V888" s="372"/>
      <c r="W888" s="372"/>
      <c r="X888" s="372"/>
      <c r="Y888" s="372"/>
    </row>
    <row r="889" spans="1:25">
      <c r="A889" s="372"/>
      <c r="B889" s="372"/>
      <c r="C889" s="372"/>
      <c r="D889" s="372"/>
      <c r="E889" s="373"/>
      <c r="F889" s="374"/>
      <c r="G889" s="372"/>
      <c r="H889" s="375"/>
      <c r="I889" s="375"/>
      <c r="J889" s="375"/>
      <c r="K889" s="372"/>
      <c r="L889" s="372"/>
      <c r="M889" s="372"/>
      <c r="N889" s="372"/>
      <c r="O889" s="372"/>
      <c r="P889" s="372"/>
      <c r="Q889" s="372"/>
      <c r="R889" s="372"/>
      <c r="S889" s="372"/>
      <c r="T889" s="372"/>
      <c r="U889" s="372"/>
      <c r="V889" s="372"/>
      <c r="W889" s="372"/>
      <c r="X889" s="372"/>
      <c r="Y889" s="372"/>
    </row>
    <row r="890" spans="1:25">
      <c r="A890" s="372"/>
      <c r="B890" s="372"/>
      <c r="C890" s="372"/>
      <c r="D890" s="372"/>
      <c r="E890" s="373"/>
      <c r="F890" s="374"/>
      <c r="G890" s="372"/>
      <c r="H890" s="375"/>
      <c r="I890" s="375"/>
      <c r="J890" s="375"/>
      <c r="K890" s="372"/>
      <c r="L890" s="372"/>
      <c r="M890" s="372"/>
      <c r="N890" s="372"/>
      <c r="O890" s="372"/>
      <c r="P890" s="372"/>
      <c r="Q890" s="372"/>
      <c r="R890" s="372"/>
      <c r="S890" s="372"/>
      <c r="T890" s="372"/>
      <c r="U890" s="372"/>
      <c r="V890" s="372"/>
      <c r="W890" s="372"/>
      <c r="X890" s="372"/>
      <c r="Y890" s="372"/>
    </row>
    <row r="891" spans="1:25">
      <c r="A891" s="372"/>
      <c r="B891" s="372"/>
      <c r="C891" s="372"/>
      <c r="D891" s="372"/>
      <c r="E891" s="373"/>
      <c r="F891" s="374"/>
      <c r="G891" s="372"/>
      <c r="H891" s="375"/>
      <c r="I891" s="375"/>
      <c r="J891" s="375"/>
      <c r="K891" s="372"/>
      <c r="L891" s="372"/>
      <c r="M891" s="372"/>
      <c r="N891" s="372"/>
      <c r="O891" s="372"/>
      <c r="P891" s="372"/>
      <c r="Q891" s="372"/>
      <c r="R891" s="372"/>
      <c r="S891" s="372"/>
      <c r="T891" s="372"/>
      <c r="U891" s="372"/>
      <c r="V891" s="372"/>
      <c r="W891" s="372"/>
      <c r="X891" s="372"/>
      <c r="Y891" s="372"/>
    </row>
    <row r="892" spans="1:25">
      <c r="A892" s="372"/>
      <c r="B892" s="372"/>
      <c r="C892" s="372"/>
      <c r="D892" s="372"/>
      <c r="E892" s="373"/>
      <c r="F892" s="374"/>
      <c r="G892" s="372"/>
      <c r="H892" s="375"/>
      <c r="I892" s="375"/>
      <c r="J892" s="375"/>
      <c r="K892" s="372"/>
      <c r="L892" s="372"/>
      <c r="M892" s="372"/>
      <c r="N892" s="372"/>
      <c r="O892" s="372"/>
      <c r="P892" s="372"/>
      <c r="Q892" s="372"/>
      <c r="R892" s="372"/>
      <c r="S892" s="372"/>
      <c r="T892" s="372"/>
      <c r="U892" s="372"/>
      <c r="V892" s="372"/>
      <c r="W892" s="372"/>
      <c r="X892" s="372"/>
      <c r="Y892" s="372"/>
    </row>
    <row r="893" spans="1:25">
      <c r="A893" s="372"/>
      <c r="B893" s="372"/>
      <c r="C893" s="372"/>
      <c r="D893" s="372"/>
      <c r="E893" s="373"/>
      <c r="F893" s="374"/>
      <c r="G893" s="372"/>
      <c r="H893" s="375"/>
      <c r="I893" s="375"/>
      <c r="J893" s="375"/>
      <c r="K893" s="372"/>
      <c r="L893" s="372"/>
      <c r="M893" s="372"/>
      <c r="N893" s="372"/>
      <c r="O893" s="372"/>
      <c r="P893" s="372"/>
      <c r="Q893" s="372"/>
      <c r="R893" s="372"/>
      <c r="S893" s="372"/>
      <c r="T893" s="372"/>
      <c r="U893" s="372"/>
      <c r="V893" s="372"/>
      <c r="W893" s="372"/>
      <c r="X893" s="372"/>
      <c r="Y893" s="372"/>
    </row>
    <row r="894" spans="1:25">
      <c r="A894" s="372"/>
      <c r="B894" s="372"/>
      <c r="C894" s="372"/>
      <c r="D894" s="372"/>
      <c r="E894" s="373"/>
      <c r="F894" s="374"/>
      <c r="G894" s="372"/>
      <c r="H894" s="375"/>
      <c r="I894" s="375"/>
      <c r="J894" s="375"/>
      <c r="K894" s="372"/>
      <c r="L894" s="372"/>
      <c r="M894" s="372"/>
      <c r="N894" s="372"/>
      <c r="O894" s="372"/>
      <c r="P894" s="372"/>
      <c r="Q894" s="372"/>
      <c r="R894" s="372"/>
      <c r="S894" s="372"/>
      <c r="T894" s="372"/>
      <c r="U894" s="372"/>
      <c r="V894" s="372"/>
      <c r="W894" s="372"/>
      <c r="X894" s="372"/>
      <c r="Y894" s="372"/>
    </row>
    <row r="895" spans="1:25">
      <c r="A895" s="372"/>
      <c r="B895" s="372"/>
      <c r="C895" s="372"/>
      <c r="D895" s="372"/>
      <c r="E895" s="373"/>
      <c r="F895" s="374"/>
      <c r="G895" s="372"/>
      <c r="H895" s="375"/>
      <c r="I895" s="375"/>
      <c r="J895" s="375"/>
      <c r="K895" s="372"/>
      <c r="L895" s="372"/>
      <c r="M895" s="372"/>
      <c r="N895" s="372"/>
      <c r="O895" s="372"/>
      <c r="P895" s="372"/>
      <c r="Q895" s="372"/>
      <c r="R895" s="372"/>
      <c r="S895" s="372"/>
      <c r="T895" s="372"/>
      <c r="U895" s="372"/>
      <c r="V895" s="372"/>
      <c r="W895" s="372"/>
      <c r="X895" s="372"/>
      <c r="Y895" s="372"/>
    </row>
    <row r="896" spans="1:25">
      <c r="A896" s="372"/>
      <c r="B896" s="372"/>
      <c r="C896" s="372"/>
      <c r="D896" s="372"/>
      <c r="E896" s="373"/>
      <c r="F896" s="374"/>
      <c r="G896" s="372"/>
      <c r="H896" s="375"/>
      <c r="I896" s="375"/>
      <c r="J896" s="375"/>
      <c r="K896" s="372"/>
      <c r="L896" s="372"/>
      <c r="M896" s="372"/>
      <c r="N896" s="372"/>
      <c r="O896" s="372"/>
      <c r="P896" s="372"/>
      <c r="Q896" s="372"/>
      <c r="R896" s="372"/>
      <c r="S896" s="372"/>
      <c r="T896" s="372"/>
      <c r="U896" s="372"/>
      <c r="V896" s="372"/>
      <c r="W896" s="372"/>
      <c r="X896" s="372"/>
      <c r="Y896" s="372"/>
    </row>
    <row r="897" spans="1:25">
      <c r="A897" s="372"/>
      <c r="B897" s="372"/>
      <c r="C897" s="372"/>
      <c r="D897" s="372"/>
      <c r="E897" s="373"/>
      <c r="F897" s="374"/>
      <c r="G897" s="372"/>
      <c r="H897" s="375"/>
      <c r="I897" s="375"/>
      <c r="J897" s="375"/>
      <c r="K897" s="372"/>
      <c r="L897" s="372"/>
      <c r="M897" s="372"/>
      <c r="N897" s="372"/>
      <c r="O897" s="372"/>
      <c r="P897" s="372"/>
      <c r="Q897" s="372"/>
      <c r="R897" s="372"/>
      <c r="S897" s="372"/>
      <c r="T897" s="372"/>
      <c r="U897" s="372"/>
      <c r="V897" s="372"/>
      <c r="W897" s="372"/>
      <c r="X897" s="372"/>
      <c r="Y897" s="372"/>
    </row>
    <row r="898" spans="1:25">
      <c r="A898" s="372"/>
      <c r="B898" s="372"/>
      <c r="C898" s="372"/>
      <c r="D898" s="372"/>
      <c r="E898" s="373"/>
      <c r="F898" s="374"/>
      <c r="G898" s="372"/>
      <c r="H898" s="375"/>
      <c r="I898" s="375"/>
      <c r="J898" s="375"/>
      <c r="K898" s="372"/>
      <c r="L898" s="372"/>
      <c r="M898" s="372"/>
      <c r="N898" s="372"/>
      <c r="O898" s="372"/>
      <c r="P898" s="372"/>
      <c r="Q898" s="372"/>
      <c r="R898" s="372"/>
      <c r="S898" s="372"/>
      <c r="T898" s="372"/>
      <c r="U898" s="372"/>
      <c r="V898" s="372"/>
      <c r="W898" s="372"/>
      <c r="X898" s="372"/>
      <c r="Y898" s="372"/>
    </row>
    <row r="899" spans="1:25">
      <c r="A899" s="372"/>
      <c r="B899" s="372"/>
      <c r="C899" s="372"/>
      <c r="D899" s="372"/>
      <c r="E899" s="373"/>
      <c r="F899" s="374"/>
      <c r="G899" s="372"/>
      <c r="H899" s="375"/>
      <c r="I899" s="375"/>
      <c r="J899" s="375"/>
      <c r="K899" s="372"/>
      <c r="L899" s="372"/>
      <c r="M899" s="372"/>
      <c r="N899" s="372"/>
      <c r="O899" s="372"/>
      <c r="P899" s="372"/>
      <c r="Q899" s="372"/>
      <c r="R899" s="372"/>
      <c r="S899" s="372"/>
      <c r="T899" s="372"/>
      <c r="U899" s="372"/>
      <c r="V899" s="372"/>
      <c r="W899" s="372"/>
      <c r="X899" s="372"/>
      <c r="Y899" s="372"/>
    </row>
    <row r="900" spans="1:25">
      <c r="A900" s="372"/>
      <c r="B900" s="372"/>
      <c r="C900" s="372"/>
      <c r="D900" s="372"/>
      <c r="E900" s="373"/>
      <c r="F900" s="374"/>
      <c r="G900" s="372"/>
      <c r="H900" s="375"/>
      <c r="I900" s="375"/>
      <c r="J900" s="375"/>
      <c r="K900" s="372"/>
      <c r="L900" s="372"/>
      <c r="M900" s="372"/>
      <c r="N900" s="372"/>
      <c r="O900" s="372"/>
      <c r="P900" s="372"/>
      <c r="Q900" s="372"/>
      <c r="R900" s="372"/>
      <c r="S900" s="372"/>
      <c r="T900" s="372"/>
      <c r="U900" s="372"/>
      <c r="V900" s="372"/>
      <c r="W900" s="372"/>
      <c r="X900" s="372"/>
      <c r="Y900" s="372"/>
    </row>
    <row r="901" spans="1:25">
      <c r="A901" s="372"/>
      <c r="B901" s="372"/>
      <c r="C901" s="372"/>
      <c r="D901" s="372"/>
      <c r="E901" s="373"/>
      <c r="F901" s="374"/>
      <c r="G901" s="372"/>
      <c r="H901" s="375"/>
      <c r="I901" s="375"/>
      <c r="J901" s="375"/>
      <c r="K901" s="372"/>
      <c r="L901" s="372"/>
      <c r="M901" s="372"/>
      <c r="N901" s="372"/>
      <c r="O901" s="372"/>
      <c r="P901" s="372"/>
      <c r="Q901" s="372"/>
      <c r="R901" s="372"/>
      <c r="S901" s="372"/>
      <c r="T901" s="372"/>
      <c r="U901" s="372"/>
      <c r="V901" s="372"/>
      <c r="W901" s="372"/>
      <c r="X901" s="372"/>
      <c r="Y901" s="372"/>
    </row>
    <row r="902" spans="1:25">
      <c r="A902" s="372"/>
      <c r="B902" s="372"/>
      <c r="C902" s="372"/>
      <c r="D902" s="372"/>
      <c r="E902" s="373"/>
      <c r="F902" s="374"/>
      <c r="G902" s="372"/>
      <c r="H902" s="375"/>
      <c r="I902" s="375"/>
      <c r="J902" s="375"/>
      <c r="K902" s="372"/>
      <c r="L902" s="372"/>
      <c r="M902" s="372"/>
      <c r="N902" s="372"/>
      <c r="O902" s="372"/>
      <c r="P902" s="372"/>
      <c r="Q902" s="372"/>
      <c r="R902" s="372"/>
      <c r="S902" s="372"/>
      <c r="T902" s="372"/>
      <c r="U902" s="372"/>
      <c r="V902" s="372"/>
      <c r="W902" s="372"/>
      <c r="X902" s="372"/>
      <c r="Y902" s="372"/>
    </row>
    <row r="903" spans="1:25">
      <c r="A903" s="372"/>
      <c r="B903" s="372"/>
      <c r="C903" s="372"/>
      <c r="D903" s="372"/>
      <c r="E903" s="373"/>
      <c r="F903" s="374"/>
      <c r="G903" s="372"/>
      <c r="H903" s="375"/>
      <c r="I903" s="375"/>
      <c r="J903" s="375"/>
      <c r="K903" s="372"/>
      <c r="L903" s="372"/>
      <c r="M903" s="372"/>
      <c r="N903" s="372"/>
      <c r="O903" s="372"/>
      <c r="P903" s="372"/>
      <c r="Q903" s="372"/>
      <c r="R903" s="372"/>
      <c r="S903" s="372"/>
      <c r="T903" s="372"/>
      <c r="U903" s="372"/>
      <c r="V903" s="372"/>
      <c r="W903" s="372"/>
      <c r="X903" s="372"/>
      <c r="Y903" s="372"/>
    </row>
    <row r="904" spans="1:25">
      <c r="A904" s="372"/>
      <c r="B904" s="372"/>
      <c r="C904" s="372"/>
      <c r="D904" s="372"/>
      <c r="E904" s="373"/>
      <c r="F904" s="374"/>
      <c r="G904" s="372"/>
      <c r="H904" s="375"/>
      <c r="I904" s="375"/>
      <c r="J904" s="375"/>
      <c r="K904" s="372"/>
      <c r="L904" s="372"/>
      <c r="M904" s="372"/>
      <c r="N904" s="372"/>
      <c r="O904" s="372"/>
      <c r="P904" s="372"/>
      <c r="Q904" s="372"/>
      <c r="R904" s="372"/>
      <c r="S904" s="372"/>
      <c r="T904" s="372"/>
      <c r="U904" s="372"/>
      <c r="V904" s="372"/>
      <c r="W904" s="372"/>
      <c r="X904" s="372"/>
      <c r="Y904" s="372"/>
    </row>
    <row r="905" spans="1:25">
      <c r="A905" s="372"/>
      <c r="B905" s="372"/>
      <c r="C905" s="372"/>
      <c r="D905" s="372"/>
      <c r="E905" s="373"/>
      <c r="F905" s="374"/>
      <c r="G905" s="372"/>
      <c r="H905" s="375"/>
      <c r="I905" s="375"/>
      <c r="J905" s="375"/>
      <c r="K905" s="372"/>
      <c r="L905" s="372"/>
      <c r="M905" s="372"/>
      <c r="N905" s="372"/>
      <c r="O905" s="372"/>
      <c r="P905" s="372"/>
      <c r="Q905" s="372"/>
      <c r="R905" s="372"/>
      <c r="S905" s="372"/>
      <c r="T905" s="372"/>
      <c r="U905" s="372"/>
      <c r="V905" s="372"/>
      <c r="W905" s="372"/>
      <c r="X905" s="372"/>
      <c r="Y905" s="372"/>
    </row>
    <row r="906" spans="1:25">
      <c r="A906" s="372"/>
      <c r="B906" s="372"/>
      <c r="C906" s="372"/>
      <c r="D906" s="372"/>
      <c r="E906" s="373"/>
      <c r="F906" s="374"/>
      <c r="G906" s="372"/>
      <c r="H906" s="375"/>
      <c r="I906" s="375"/>
      <c r="J906" s="375"/>
      <c r="K906" s="372"/>
      <c r="L906" s="372"/>
      <c r="M906" s="372"/>
      <c r="N906" s="372"/>
      <c r="O906" s="372"/>
      <c r="P906" s="372"/>
      <c r="Q906" s="372"/>
      <c r="R906" s="372"/>
      <c r="S906" s="372"/>
      <c r="T906" s="372"/>
      <c r="U906" s="372"/>
      <c r="V906" s="372"/>
      <c r="W906" s="372"/>
      <c r="X906" s="372"/>
      <c r="Y906" s="372"/>
    </row>
    <row r="907" spans="1:25">
      <c r="A907" s="372"/>
      <c r="B907" s="372"/>
      <c r="C907" s="372"/>
      <c r="D907" s="372"/>
      <c r="E907" s="373"/>
      <c r="F907" s="374"/>
      <c r="G907" s="372"/>
      <c r="H907" s="375"/>
      <c r="I907" s="375"/>
      <c r="J907" s="375"/>
      <c r="K907" s="372"/>
      <c r="L907" s="372"/>
      <c r="M907" s="372"/>
      <c r="N907" s="372"/>
      <c r="O907" s="372"/>
      <c r="P907" s="372"/>
      <c r="Q907" s="372"/>
      <c r="R907" s="372"/>
      <c r="S907" s="372"/>
      <c r="T907" s="372"/>
      <c r="U907" s="372"/>
      <c r="V907" s="372"/>
      <c r="W907" s="372"/>
      <c r="X907" s="372"/>
      <c r="Y907" s="372"/>
    </row>
    <row r="908" spans="1:25">
      <c r="A908" s="372"/>
      <c r="B908" s="372"/>
      <c r="C908" s="372"/>
      <c r="D908" s="372"/>
      <c r="E908" s="373"/>
      <c r="F908" s="374"/>
      <c r="G908" s="372"/>
      <c r="H908" s="375"/>
      <c r="I908" s="375"/>
      <c r="J908" s="375"/>
      <c r="K908" s="372"/>
      <c r="L908" s="372"/>
      <c r="M908" s="372"/>
      <c r="N908" s="372"/>
      <c r="O908" s="372"/>
      <c r="P908" s="372"/>
      <c r="Q908" s="372"/>
      <c r="R908" s="372"/>
      <c r="S908" s="372"/>
      <c r="T908" s="372"/>
      <c r="U908" s="372"/>
      <c r="V908" s="372"/>
      <c r="W908" s="372"/>
      <c r="X908" s="372"/>
      <c r="Y908" s="372"/>
    </row>
    <row r="909" spans="1:25">
      <c r="A909" s="372"/>
      <c r="B909" s="372"/>
      <c r="C909" s="372"/>
      <c r="D909" s="372"/>
      <c r="E909" s="373"/>
      <c r="F909" s="374"/>
      <c r="G909" s="372"/>
      <c r="H909" s="375"/>
      <c r="I909" s="375"/>
      <c r="J909" s="375"/>
      <c r="K909" s="372"/>
      <c r="L909" s="372"/>
      <c r="M909" s="372"/>
      <c r="N909" s="372"/>
      <c r="O909" s="372"/>
      <c r="P909" s="372"/>
      <c r="Q909" s="372"/>
      <c r="R909" s="372"/>
      <c r="S909" s="372"/>
      <c r="T909" s="372"/>
      <c r="U909" s="372"/>
      <c r="V909" s="372"/>
      <c r="W909" s="372"/>
      <c r="X909" s="372"/>
      <c r="Y909" s="372"/>
    </row>
    <row r="910" spans="1:25">
      <c r="A910" s="372"/>
      <c r="B910" s="372"/>
      <c r="C910" s="372"/>
      <c r="D910" s="372"/>
      <c r="E910" s="373"/>
      <c r="F910" s="374"/>
      <c r="G910" s="372"/>
      <c r="H910" s="375"/>
      <c r="I910" s="375"/>
      <c r="J910" s="375"/>
      <c r="K910" s="372"/>
      <c r="L910" s="372"/>
      <c r="M910" s="372"/>
      <c r="N910" s="372"/>
      <c r="O910" s="372"/>
      <c r="P910" s="372"/>
      <c r="Q910" s="372"/>
      <c r="R910" s="372"/>
      <c r="S910" s="372"/>
      <c r="T910" s="372"/>
      <c r="U910" s="372"/>
      <c r="V910" s="372"/>
      <c r="W910" s="372"/>
      <c r="X910" s="372"/>
      <c r="Y910" s="372"/>
    </row>
    <row r="911" spans="1:25">
      <c r="A911" s="372"/>
      <c r="B911" s="372"/>
      <c r="C911" s="372"/>
      <c r="D911" s="372"/>
      <c r="E911" s="373"/>
      <c r="F911" s="374"/>
      <c r="G911" s="372"/>
      <c r="H911" s="375"/>
      <c r="I911" s="375"/>
      <c r="J911" s="375"/>
      <c r="K911" s="372"/>
      <c r="L911" s="372"/>
      <c r="M911" s="372"/>
      <c r="N911" s="372"/>
      <c r="O911" s="372"/>
      <c r="P911" s="372"/>
      <c r="Q911" s="372"/>
      <c r="R911" s="372"/>
      <c r="S911" s="372"/>
      <c r="T911" s="372"/>
      <c r="U911" s="372"/>
      <c r="V911" s="372"/>
      <c r="W911" s="372"/>
      <c r="X911" s="372"/>
      <c r="Y911" s="372"/>
    </row>
    <row r="912" spans="1:25">
      <c r="A912" s="372"/>
      <c r="B912" s="372"/>
      <c r="C912" s="372"/>
      <c r="D912" s="372"/>
      <c r="E912" s="373"/>
      <c r="F912" s="374"/>
      <c r="G912" s="372"/>
      <c r="H912" s="375"/>
      <c r="I912" s="375"/>
      <c r="J912" s="375"/>
      <c r="K912" s="372"/>
      <c r="L912" s="372"/>
      <c r="M912" s="372"/>
      <c r="N912" s="372"/>
      <c r="O912" s="372"/>
      <c r="P912" s="372"/>
      <c r="Q912" s="372"/>
      <c r="R912" s="372"/>
      <c r="S912" s="372"/>
      <c r="T912" s="372"/>
      <c r="U912" s="372"/>
      <c r="V912" s="372"/>
      <c r="W912" s="372"/>
      <c r="X912" s="372"/>
      <c r="Y912" s="372"/>
    </row>
    <row r="913" spans="1:25">
      <c r="A913" s="372"/>
      <c r="B913" s="372"/>
      <c r="C913" s="372"/>
      <c r="D913" s="372"/>
      <c r="E913" s="373"/>
      <c r="F913" s="374"/>
      <c r="G913" s="372"/>
      <c r="H913" s="375"/>
      <c r="I913" s="375"/>
      <c r="J913" s="375"/>
      <c r="K913" s="372"/>
      <c r="L913" s="372"/>
      <c r="M913" s="372"/>
      <c r="N913" s="372"/>
      <c r="O913" s="372"/>
      <c r="P913" s="372"/>
      <c r="Q913" s="372"/>
      <c r="R913" s="372"/>
      <c r="S913" s="372"/>
      <c r="T913" s="372"/>
      <c r="U913" s="372"/>
      <c r="V913" s="372"/>
      <c r="W913" s="372"/>
      <c r="X913" s="372"/>
      <c r="Y913" s="372"/>
    </row>
    <row r="914" spans="1:25">
      <c r="A914" s="372"/>
      <c r="B914" s="372"/>
      <c r="C914" s="372"/>
      <c r="D914" s="372"/>
      <c r="E914" s="373"/>
      <c r="F914" s="374"/>
      <c r="G914" s="372"/>
      <c r="H914" s="375"/>
      <c r="I914" s="375"/>
      <c r="J914" s="375"/>
      <c r="K914" s="372"/>
      <c r="L914" s="372"/>
      <c r="M914" s="372"/>
      <c r="N914" s="372"/>
      <c r="O914" s="372"/>
      <c r="P914" s="372"/>
      <c r="Q914" s="372"/>
      <c r="R914" s="372"/>
      <c r="S914" s="372"/>
      <c r="T914" s="372"/>
      <c r="U914" s="372"/>
      <c r="V914" s="372"/>
      <c r="W914" s="372"/>
      <c r="X914" s="372"/>
      <c r="Y914" s="372"/>
    </row>
    <row r="915" spans="1:25">
      <c r="A915" s="372"/>
      <c r="B915" s="372"/>
      <c r="C915" s="372"/>
      <c r="D915" s="372"/>
      <c r="E915" s="373"/>
      <c r="F915" s="374"/>
      <c r="G915" s="372"/>
      <c r="H915" s="375"/>
      <c r="I915" s="375"/>
      <c r="J915" s="375"/>
      <c r="K915" s="372"/>
      <c r="L915" s="372"/>
      <c r="M915" s="372"/>
      <c r="N915" s="372"/>
      <c r="O915" s="372"/>
      <c r="P915" s="372"/>
      <c r="Q915" s="372"/>
      <c r="R915" s="372"/>
      <c r="S915" s="372"/>
      <c r="T915" s="372"/>
      <c r="U915" s="372"/>
      <c r="V915" s="372"/>
      <c r="W915" s="372"/>
      <c r="X915" s="372"/>
      <c r="Y915" s="372"/>
    </row>
    <row r="916" spans="1:25">
      <c r="A916" s="372"/>
      <c r="B916" s="372"/>
      <c r="C916" s="372"/>
      <c r="D916" s="372"/>
      <c r="E916" s="373"/>
      <c r="F916" s="374"/>
      <c r="G916" s="372"/>
      <c r="H916" s="375"/>
      <c r="I916" s="375"/>
      <c r="J916" s="375"/>
      <c r="K916" s="372"/>
      <c r="L916" s="372"/>
      <c r="M916" s="372"/>
      <c r="N916" s="372"/>
      <c r="O916" s="372"/>
      <c r="P916" s="372"/>
      <c r="Q916" s="372"/>
      <c r="R916" s="372"/>
      <c r="S916" s="372"/>
      <c r="T916" s="372"/>
      <c r="U916" s="372"/>
      <c r="V916" s="372"/>
      <c r="W916" s="372"/>
      <c r="X916" s="372"/>
      <c r="Y916" s="372"/>
    </row>
    <row r="917" spans="1:25">
      <c r="A917" s="372"/>
      <c r="B917" s="372"/>
      <c r="C917" s="372"/>
      <c r="D917" s="372"/>
      <c r="E917" s="373"/>
      <c r="F917" s="374"/>
      <c r="G917" s="372"/>
      <c r="H917" s="375"/>
      <c r="I917" s="375"/>
      <c r="J917" s="375"/>
      <c r="K917" s="372"/>
      <c r="L917" s="372"/>
      <c r="M917" s="372"/>
      <c r="N917" s="372"/>
      <c r="O917" s="372"/>
      <c r="P917" s="372"/>
      <c r="Q917" s="372"/>
      <c r="R917" s="372"/>
      <c r="S917" s="372"/>
      <c r="T917" s="372"/>
      <c r="U917" s="372"/>
      <c r="V917" s="372"/>
      <c r="W917" s="372"/>
      <c r="X917" s="372"/>
      <c r="Y917" s="372"/>
    </row>
    <row r="918" spans="1:25">
      <c r="A918" s="372"/>
      <c r="B918" s="372"/>
      <c r="C918" s="372"/>
      <c r="D918" s="372"/>
      <c r="E918" s="373"/>
      <c r="F918" s="374"/>
      <c r="G918" s="372"/>
      <c r="H918" s="375"/>
      <c r="I918" s="375"/>
      <c r="J918" s="375"/>
      <c r="K918" s="372"/>
      <c r="L918" s="372"/>
      <c r="M918" s="372"/>
      <c r="N918" s="372"/>
      <c r="O918" s="372"/>
      <c r="P918" s="372"/>
      <c r="Q918" s="372"/>
      <c r="R918" s="372"/>
      <c r="S918" s="372"/>
      <c r="T918" s="372"/>
      <c r="U918" s="372"/>
      <c r="V918" s="372"/>
      <c r="W918" s="372"/>
      <c r="X918" s="372"/>
      <c r="Y918" s="372"/>
    </row>
    <row r="919" spans="1:25">
      <c r="A919" s="372"/>
      <c r="B919" s="372"/>
      <c r="C919" s="372"/>
      <c r="D919" s="372"/>
      <c r="E919" s="373"/>
      <c r="F919" s="374"/>
      <c r="G919" s="372"/>
      <c r="H919" s="375"/>
      <c r="I919" s="375"/>
      <c r="J919" s="375"/>
      <c r="K919" s="372"/>
      <c r="L919" s="372"/>
      <c r="M919" s="372"/>
      <c r="N919" s="372"/>
      <c r="O919" s="372"/>
      <c r="P919" s="372"/>
      <c r="Q919" s="372"/>
      <c r="R919" s="372"/>
      <c r="S919" s="372"/>
      <c r="T919" s="372"/>
      <c r="U919" s="372"/>
      <c r="V919" s="372"/>
      <c r="W919" s="372"/>
      <c r="X919" s="372"/>
      <c r="Y919" s="372"/>
    </row>
    <row r="920" spans="1:25">
      <c r="A920" s="372"/>
      <c r="B920" s="372"/>
      <c r="C920" s="372"/>
      <c r="D920" s="372"/>
      <c r="E920" s="373"/>
      <c r="F920" s="374"/>
      <c r="G920" s="372"/>
      <c r="H920" s="375"/>
      <c r="I920" s="375"/>
      <c r="J920" s="375"/>
      <c r="K920" s="372"/>
      <c r="L920" s="372"/>
      <c r="M920" s="372"/>
      <c r="N920" s="372"/>
      <c r="O920" s="372"/>
      <c r="P920" s="372"/>
      <c r="Q920" s="372"/>
      <c r="R920" s="372"/>
      <c r="S920" s="372"/>
      <c r="T920" s="372"/>
      <c r="U920" s="372"/>
      <c r="V920" s="372"/>
      <c r="W920" s="372"/>
      <c r="X920" s="372"/>
      <c r="Y920" s="372"/>
    </row>
    <row r="921" spans="1:25">
      <c r="A921" s="372"/>
      <c r="B921" s="372"/>
      <c r="C921" s="372"/>
      <c r="D921" s="372"/>
      <c r="E921" s="373"/>
      <c r="F921" s="374"/>
      <c r="G921" s="372"/>
      <c r="H921" s="375"/>
      <c r="I921" s="375"/>
      <c r="J921" s="375"/>
      <c r="K921" s="372"/>
      <c r="L921" s="372"/>
      <c r="M921" s="372"/>
      <c r="N921" s="372"/>
      <c r="O921" s="372"/>
      <c r="P921" s="372"/>
      <c r="Q921" s="372"/>
      <c r="R921" s="372"/>
      <c r="S921" s="372"/>
      <c r="T921" s="372"/>
      <c r="U921" s="372"/>
      <c r="V921" s="372"/>
      <c r="W921" s="372"/>
      <c r="X921" s="372"/>
      <c r="Y921" s="372"/>
    </row>
    <row r="922" spans="1:25">
      <c r="A922" s="372"/>
      <c r="B922" s="372"/>
      <c r="C922" s="372"/>
      <c r="D922" s="372"/>
      <c r="E922" s="373"/>
      <c r="F922" s="374"/>
      <c r="G922" s="372"/>
      <c r="H922" s="375"/>
      <c r="I922" s="375"/>
      <c r="J922" s="375"/>
      <c r="K922" s="372"/>
      <c r="L922" s="372"/>
      <c r="M922" s="372"/>
      <c r="N922" s="372"/>
      <c r="O922" s="372"/>
      <c r="P922" s="372"/>
      <c r="Q922" s="372"/>
      <c r="R922" s="372"/>
      <c r="S922" s="372"/>
      <c r="T922" s="372"/>
      <c r="U922" s="372"/>
      <c r="V922" s="372"/>
      <c r="W922" s="372"/>
      <c r="X922" s="372"/>
      <c r="Y922" s="372"/>
    </row>
    <row r="923" spans="1:25">
      <c r="A923" s="372"/>
      <c r="B923" s="372"/>
      <c r="C923" s="372"/>
      <c r="D923" s="372"/>
      <c r="E923" s="373"/>
      <c r="F923" s="374"/>
      <c r="G923" s="372"/>
      <c r="H923" s="375"/>
      <c r="I923" s="375"/>
      <c r="J923" s="375"/>
      <c r="K923" s="372"/>
      <c r="L923" s="372"/>
      <c r="M923" s="372"/>
      <c r="N923" s="372"/>
      <c r="O923" s="372"/>
      <c r="P923" s="372"/>
      <c r="Q923" s="372"/>
      <c r="R923" s="372"/>
      <c r="S923" s="372"/>
      <c r="T923" s="372"/>
      <c r="U923" s="372"/>
      <c r="V923" s="372"/>
      <c r="W923" s="372"/>
      <c r="X923" s="372"/>
      <c r="Y923" s="372"/>
    </row>
    <row r="924" spans="1:25">
      <c r="A924" s="372"/>
      <c r="B924" s="372"/>
      <c r="C924" s="372"/>
      <c r="D924" s="372"/>
      <c r="E924" s="373"/>
      <c r="F924" s="374"/>
      <c r="G924" s="372"/>
      <c r="H924" s="375"/>
      <c r="I924" s="375"/>
      <c r="J924" s="375"/>
      <c r="K924" s="372"/>
      <c r="L924" s="372"/>
      <c r="M924" s="372"/>
      <c r="N924" s="372"/>
      <c r="O924" s="372"/>
      <c r="P924" s="372"/>
      <c r="Q924" s="372"/>
      <c r="R924" s="372"/>
      <c r="S924" s="372"/>
      <c r="T924" s="372"/>
      <c r="U924" s="372"/>
      <c r="V924" s="372"/>
      <c r="W924" s="372"/>
      <c r="X924" s="372"/>
      <c r="Y924" s="372"/>
    </row>
    <row r="925" spans="1:25">
      <c r="A925" s="372"/>
      <c r="B925" s="372"/>
      <c r="C925" s="372"/>
      <c r="D925" s="372"/>
      <c r="E925" s="373"/>
      <c r="F925" s="374"/>
      <c r="G925" s="372"/>
      <c r="H925" s="375"/>
      <c r="I925" s="375"/>
      <c r="J925" s="375"/>
      <c r="K925" s="372"/>
      <c r="L925" s="372"/>
      <c r="M925" s="372"/>
      <c r="N925" s="372"/>
      <c r="O925" s="372"/>
      <c r="P925" s="372"/>
      <c r="Q925" s="372"/>
      <c r="R925" s="372"/>
      <c r="S925" s="372"/>
      <c r="T925" s="372"/>
      <c r="U925" s="372"/>
      <c r="V925" s="372"/>
      <c r="W925" s="372"/>
      <c r="X925" s="372"/>
      <c r="Y925" s="372"/>
    </row>
    <row r="926" spans="1:25">
      <c r="A926" s="372"/>
      <c r="B926" s="372"/>
      <c r="C926" s="372"/>
      <c r="D926" s="372"/>
      <c r="E926" s="373"/>
      <c r="F926" s="374"/>
      <c r="G926" s="372"/>
      <c r="H926" s="375"/>
      <c r="I926" s="375"/>
      <c r="J926" s="375"/>
      <c r="K926" s="372"/>
      <c r="L926" s="372"/>
      <c r="M926" s="372"/>
      <c r="N926" s="372"/>
      <c r="O926" s="372"/>
      <c r="P926" s="372"/>
      <c r="Q926" s="372"/>
      <c r="R926" s="372"/>
      <c r="S926" s="372"/>
      <c r="T926" s="372"/>
      <c r="U926" s="372"/>
      <c r="V926" s="372"/>
      <c r="W926" s="372"/>
      <c r="X926" s="372"/>
      <c r="Y926" s="372"/>
    </row>
    <row r="927" spans="1:25">
      <c r="A927" s="372"/>
      <c r="B927" s="372"/>
      <c r="C927" s="372"/>
      <c r="D927" s="372"/>
      <c r="E927" s="373"/>
      <c r="F927" s="374"/>
      <c r="G927" s="372"/>
      <c r="H927" s="375"/>
      <c r="I927" s="375"/>
      <c r="J927" s="375"/>
      <c r="K927" s="372"/>
      <c r="L927" s="372"/>
      <c r="M927" s="372"/>
      <c r="N927" s="372"/>
      <c r="O927" s="372"/>
      <c r="P927" s="372"/>
      <c r="Q927" s="372"/>
      <c r="R927" s="372"/>
      <c r="S927" s="372"/>
      <c r="T927" s="372"/>
      <c r="U927" s="372"/>
      <c r="V927" s="372"/>
      <c r="W927" s="372"/>
      <c r="X927" s="372"/>
      <c r="Y927" s="372"/>
    </row>
    <row r="928" spans="1:25">
      <c r="A928" s="372"/>
      <c r="B928" s="372"/>
      <c r="C928" s="372"/>
      <c r="D928" s="372"/>
      <c r="E928" s="373"/>
      <c r="F928" s="374"/>
      <c r="G928" s="372"/>
      <c r="H928" s="375"/>
      <c r="I928" s="375"/>
      <c r="J928" s="375"/>
      <c r="K928" s="372"/>
      <c r="L928" s="372"/>
      <c r="M928" s="372"/>
      <c r="N928" s="372"/>
      <c r="O928" s="372"/>
      <c r="P928" s="372"/>
      <c r="Q928" s="372"/>
      <c r="R928" s="372"/>
      <c r="S928" s="372"/>
      <c r="T928" s="372"/>
      <c r="U928" s="372"/>
      <c r="V928" s="372"/>
      <c r="W928" s="372"/>
      <c r="X928" s="372"/>
      <c r="Y928" s="372"/>
    </row>
    <row r="929" spans="1:25">
      <c r="A929" s="372"/>
      <c r="B929" s="372"/>
      <c r="C929" s="372"/>
      <c r="D929" s="372"/>
      <c r="E929" s="373"/>
      <c r="F929" s="374"/>
      <c r="G929" s="372"/>
      <c r="H929" s="375"/>
      <c r="I929" s="375"/>
      <c r="J929" s="375"/>
      <c r="K929" s="372"/>
      <c r="L929" s="372"/>
      <c r="M929" s="372"/>
      <c r="N929" s="372"/>
      <c r="O929" s="372"/>
      <c r="P929" s="372"/>
      <c r="Q929" s="372"/>
      <c r="R929" s="372"/>
      <c r="S929" s="372"/>
      <c r="T929" s="372"/>
      <c r="U929" s="372"/>
      <c r="V929" s="372"/>
      <c r="W929" s="372"/>
      <c r="X929" s="372"/>
      <c r="Y929" s="372"/>
    </row>
    <row r="930" spans="1:25">
      <c r="A930" s="372"/>
      <c r="B930" s="372"/>
      <c r="C930" s="372"/>
      <c r="D930" s="372"/>
      <c r="E930" s="373"/>
      <c r="F930" s="374"/>
      <c r="G930" s="372"/>
      <c r="H930" s="375"/>
      <c r="I930" s="375"/>
      <c r="J930" s="375"/>
      <c r="K930" s="372"/>
      <c r="L930" s="372"/>
      <c r="M930" s="372"/>
      <c r="N930" s="372"/>
      <c r="O930" s="372"/>
      <c r="P930" s="372"/>
      <c r="Q930" s="372"/>
      <c r="R930" s="372"/>
      <c r="S930" s="372"/>
      <c r="T930" s="372"/>
      <c r="U930" s="372"/>
      <c r="V930" s="372"/>
      <c r="W930" s="372"/>
      <c r="X930" s="372"/>
      <c r="Y930" s="372"/>
    </row>
    <row r="931" spans="1:25">
      <c r="A931" s="372"/>
      <c r="B931" s="372"/>
      <c r="C931" s="372"/>
      <c r="D931" s="372"/>
      <c r="E931" s="373"/>
      <c r="F931" s="374"/>
      <c r="G931" s="372"/>
      <c r="H931" s="375"/>
      <c r="I931" s="375"/>
      <c r="J931" s="375"/>
      <c r="K931" s="372"/>
      <c r="L931" s="372"/>
      <c r="M931" s="372"/>
      <c r="N931" s="372"/>
      <c r="O931" s="372"/>
      <c r="P931" s="372"/>
      <c r="Q931" s="372"/>
      <c r="R931" s="372"/>
      <c r="S931" s="372"/>
      <c r="T931" s="372"/>
      <c r="U931" s="372"/>
      <c r="V931" s="372"/>
      <c r="W931" s="372"/>
      <c r="X931" s="372"/>
      <c r="Y931" s="372"/>
    </row>
    <row r="932" spans="1:25">
      <c r="A932" s="372"/>
      <c r="B932" s="372"/>
      <c r="C932" s="372"/>
      <c r="D932" s="372"/>
      <c r="E932" s="373"/>
      <c r="F932" s="374"/>
      <c r="G932" s="372"/>
      <c r="H932" s="375"/>
      <c r="I932" s="375"/>
      <c r="J932" s="375"/>
      <c r="K932" s="372"/>
      <c r="L932" s="372"/>
      <c r="M932" s="372"/>
      <c r="N932" s="372"/>
      <c r="O932" s="372"/>
      <c r="P932" s="372"/>
      <c r="Q932" s="372"/>
      <c r="R932" s="372"/>
      <c r="S932" s="372"/>
      <c r="T932" s="372"/>
      <c r="U932" s="372"/>
      <c r="V932" s="372"/>
      <c r="W932" s="372"/>
      <c r="X932" s="372"/>
      <c r="Y932" s="372"/>
    </row>
    <row r="933" spans="1:25">
      <c r="A933" s="372"/>
      <c r="B933" s="372"/>
      <c r="C933" s="372"/>
      <c r="D933" s="372"/>
      <c r="E933" s="373"/>
      <c r="F933" s="374"/>
      <c r="G933" s="372"/>
      <c r="H933" s="375"/>
      <c r="I933" s="375"/>
      <c r="J933" s="375"/>
      <c r="K933" s="372"/>
      <c r="L933" s="372"/>
      <c r="M933" s="372"/>
      <c r="N933" s="372"/>
      <c r="O933" s="372"/>
      <c r="P933" s="372"/>
      <c r="Q933" s="372"/>
      <c r="R933" s="372"/>
      <c r="S933" s="372"/>
      <c r="T933" s="372"/>
      <c r="U933" s="372"/>
      <c r="V933" s="372"/>
      <c r="W933" s="372"/>
      <c r="X933" s="372"/>
      <c r="Y933" s="372"/>
    </row>
    <row r="934" spans="1:25">
      <c r="A934" s="372"/>
      <c r="B934" s="372"/>
      <c r="C934" s="372"/>
      <c r="D934" s="372"/>
      <c r="E934" s="373"/>
      <c r="F934" s="374"/>
      <c r="G934" s="372"/>
      <c r="H934" s="375"/>
      <c r="I934" s="375"/>
      <c r="J934" s="375"/>
      <c r="K934" s="372"/>
      <c r="L934" s="372"/>
      <c r="M934" s="372"/>
      <c r="N934" s="372"/>
      <c r="O934" s="372"/>
      <c r="P934" s="372"/>
      <c r="Q934" s="372"/>
      <c r="R934" s="372"/>
      <c r="S934" s="372"/>
      <c r="T934" s="372"/>
      <c r="U934" s="372"/>
      <c r="V934" s="372"/>
      <c r="W934" s="372"/>
      <c r="X934" s="372"/>
      <c r="Y934" s="372"/>
    </row>
    <row r="935" spans="1:25">
      <c r="A935" s="372"/>
      <c r="B935" s="372"/>
      <c r="C935" s="372"/>
      <c r="D935" s="372"/>
      <c r="E935" s="373"/>
      <c r="F935" s="374"/>
      <c r="G935" s="372"/>
      <c r="H935" s="375"/>
      <c r="I935" s="375"/>
      <c r="J935" s="375"/>
      <c r="K935" s="372"/>
      <c r="L935" s="372"/>
      <c r="M935" s="372"/>
      <c r="N935" s="372"/>
      <c r="O935" s="372"/>
      <c r="P935" s="372"/>
      <c r="Q935" s="372"/>
      <c r="R935" s="372"/>
      <c r="S935" s="372"/>
      <c r="T935" s="372"/>
      <c r="U935" s="372"/>
      <c r="V935" s="372"/>
      <c r="W935" s="372"/>
      <c r="X935" s="372"/>
      <c r="Y935" s="372"/>
    </row>
    <row r="936" spans="1:25">
      <c r="A936" s="372"/>
      <c r="B936" s="372"/>
      <c r="C936" s="372"/>
      <c r="D936" s="372"/>
      <c r="E936" s="373"/>
      <c r="F936" s="374"/>
      <c r="G936" s="372"/>
      <c r="H936" s="375"/>
      <c r="I936" s="375"/>
      <c r="J936" s="375"/>
      <c r="K936" s="372"/>
      <c r="L936" s="372"/>
      <c r="M936" s="372"/>
      <c r="N936" s="372"/>
      <c r="O936" s="372"/>
      <c r="P936" s="372"/>
      <c r="Q936" s="372"/>
      <c r="R936" s="372"/>
      <c r="S936" s="372"/>
      <c r="T936" s="372"/>
      <c r="U936" s="372"/>
      <c r="V936" s="372"/>
      <c r="W936" s="372"/>
      <c r="X936" s="372"/>
      <c r="Y936" s="372"/>
    </row>
    <row r="937" spans="1:25">
      <c r="A937" s="372"/>
      <c r="B937" s="372"/>
      <c r="C937" s="372"/>
      <c r="D937" s="372"/>
      <c r="E937" s="373"/>
      <c r="F937" s="374"/>
      <c r="G937" s="372"/>
      <c r="H937" s="375"/>
      <c r="I937" s="375"/>
      <c r="J937" s="375"/>
      <c r="K937" s="372"/>
      <c r="L937" s="372"/>
      <c r="M937" s="372"/>
      <c r="N937" s="372"/>
      <c r="O937" s="372"/>
      <c r="P937" s="372"/>
      <c r="Q937" s="372"/>
      <c r="R937" s="372"/>
      <c r="S937" s="372"/>
      <c r="T937" s="372"/>
      <c r="U937" s="372"/>
      <c r="V937" s="372"/>
      <c r="W937" s="372"/>
      <c r="X937" s="372"/>
      <c r="Y937" s="372"/>
    </row>
    <row r="938" spans="1:25">
      <c r="A938" s="372"/>
      <c r="B938" s="372"/>
      <c r="C938" s="372"/>
      <c r="D938" s="372"/>
      <c r="E938" s="373"/>
      <c r="F938" s="374"/>
      <c r="G938" s="372"/>
      <c r="H938" s="375"/>
      <c r="I938" s="375"/>
      <c r="J938" s="375"/>
      <c r="K938" s="372"/>
      <c r="L938" s="372"/>
      <c r="M938" s="372"/>
      <c r="N938" s="372"/>
      <c r="O938" s="372"/>
      <c r="P938" s="372"/>
      <c r="Q938" s="372"/>
      <c r="R938" s="372"/>
      <c r="S938" s="372"/>
      <c r="T938" s="372"/>
      <c r="U938" s="372"/>
      <c r="V938" s="372"/>
      <c r="W938" s="372"/>
      <c r="X938" s="372"/>
      <c r="Y938" s="372"/>
    </row>
    <row r="939" spans="1:25">
      <c r="A939" s="372"/>
      <c r="B939" s="372"/>
      <c r="C939" s="372"/>
      <c r="D939" s="372"/>
      <c r="E939" s="373"/>
      <c r="F939" s="374"/>
      <c r="G939" s="372"/>
      <c r="H939" s="375"/>
      <c r="I939" s="375"/>
      <c r="J939" s="375"/>
      <c r="K939" s="372"/>
      <c r="L939" s="372"/>
      <c r="M939" s="372"/>
      <c r="N939" s="372"/>
      <c r="O939" s="372"/>
      <c r="P939" s="372"/>
      <c r="Q939" s="372"/>
      <c r="R939" s="372"/>
      <c r="S939" s="372"/>
      <c r="T939" s="372"/>
      <c r="U939" s="372"/>
      <c r="V939" s="372"/>
      <c r="W939" s="372"/>
      <c r="X939" s="372"/>
      <c r="Y939" s="372"/>
    </row>
    <row r="940" spans="1:25">
      <c r="A940" s="372"/>
      <c r="B940" s="372"/>
      <c r="C940" s="372"/>
      <c r="D940" s="372"/>
      <c r="E940" s="373"/>
      <c r="F940" s="374"/>
      <c r="G940" s="372"/>
      <c r="H940" s="375"/>
      <c r="I940" s="375"/>
      <c r="J940" s="375"/>
      <c r="K940" s="372"/>
      <c r="L940" s="372"/>
      <c r="M940" s="372"/>
      <c r="N940" s="372"/>
      <c r="O940" s="372"/>
      <c r="P940" s="372"/>
      <c r="Q940" s="372"/>
      <c r="R940" s="372"/>
      <c r="S940" s="372"/>
      <c r="T940" s="372"/>
      <c r="U940" s="372"/>
      <c r="V940" s="372"/>
      <c r="W940" s="372"/>
      <c r="X940" s="372"/>
      <c r="Y940" s="372"/>
    </row>
    <row r="941" spans="1:25">
      <c r="A941" s="372"/>
      <c r="B941" s="372"/>
      <c r="C941" s="372"/>
      <c r="D941" s="372"/>
      <c r="E941" s="373"/>
      <c r="F941" s="374"/>
      <c r="G941" s="372"/>
      <c r="H941" s="375"/>
      <c r="I941" s="375"/>
      <c r="J941" s="375"/>
      <c r="K941" s="372"/>
      <c r="L941" s="372"/>
      <c r="M941" s="372"/>
      <c r="N941" s="372"/>
      <c r="O941" s="372"/>
      <c r="P941" s="372"/>
      <c r="Q941" s="372"/>
      <c r="R941" s="372"/>
      <c r="S941" s="372"/>
      <c r="T941" s="372"/>
      <c r="U941" s="372"/>
      <c r="V941" s="372"/>
      <c r="W941" s="372"/>
      <c r="X941" s="372"/>
      <c r="Y941" s="372"/>
    </row>
    <row r="942" spans="1:25">
      <c r="A942" s="372"/>
      <c r="B942" s="372"/>
      <c r="C942" s="372"/>
      <c r="D942" s="372"/>
      <c r="E942" s="373"/>
      <c r="F942" s="374"/>
      <c r="G942" s="372"/>
      <c r="H942" s="375"/>
      <c r="I942" s="375"/>
      <c r="J942" s="375"/>
      <c r="K942" s="372"/>
      <c r="L942" s="372"/>
      <c r="M942" s="372"/>
      <c r="N942" s="372"/>
      <c r="O942" s="372"/>
      <c r="P942" s="372"/>
      <c r="Q942" s="372"/>
      <c r="R942" s="372"/>
      <c r="S942" s="372"/>
      <c r="T942" s="372"/>
      <c r="U942" s="372"/>
      <c r="V942" s="372"/>
      <c r="W942" s="372"/>
      <c r="X942" s="372"/>
      <c r="Y942" s="372"/>
    </row>
    <row r="943" spans="1:25">
      <c r="A943" s="372"/>
      <c r="B943" s="372"/>
      <c r="C943" s="372"/>
      <c r="D943" s="372"/>
      <c r="E943" s="373"/>
      <c r="F943" s="374"/>
      <c r="G943" s="372"/>
      <c r="H943" s="375"/>
      <c r="I943" s="375"/>
      <c r="J943" s="375"/>
      <c r="K943" s="372"/>
      <c r="L943" s="372"/>
      <c r="M943" s="372"/>
      <c r="N943" s="372"/>
      <c r="O943" s="372"/>
      <c r="P943" s="372"/>
      <c r="Q943" s="372"/>
      <c r="R943" s="372"/>
      <c r="S943" s="372"/>
      <c r="T943" s="372"/>
      <c r="U943" s="372"/>
      <c r="V943" s="372"/>
      <c r="W943" s="372"/>
      <c r="X943" s="372"/>
      <c r="Y943" s="372"/>
    </row>
    <row r="944" spans="1:25">
      <c r="A944" s="372"/>
      <c r="B944" s="372"/>
      <c r="C944" s="372"/>
      <c r="D944" s="372"/>
      <c r="E944" s="373"/>
      <c r="F944" s="374"/>
      <c r="G944" s="372"/>
      <c r="H944" s="375"/>
      <c r="I944" s="375"/>
      <c r="J944" s="375"/>
      <c r="K944" s="372"/>
      <c r="L944" s="372"/>
      <c r="M944" s="372"/>
      <c r="N944" s="372"/>
      <c r="O944" s="372"/>
      <c r="P944" s="372"/>
      <c r="Q944" s="372"/>
      <c r="R944" s="372"/>
      <c r="S944" s="372"/>
      <c r="T944" s="372"/>
      <c r="U944" s="372"/>
      <c r="V944" s="372"/>
      <c r="W944" s="372"/>
      <c r="X944" s="372"/>
      <c r="Y944" s="372"/>
    </row>
    <row r="945" spans="1:25">
      <c r="A945" s="372"/>
      <c r="B945" s="372"/>
      <c r="C945" s="372"/>
      <c r="D945" s="372"/>
      <c r="E945" s="373"/>
      <c r="F945" s="374"/>
      <c r="G945" s="372"/>
      <c r="H945" s="375"/>
      <c r="I945" s="375"/>
      <c r="J945" s="375"/>
      <c r="K945" s="372"/>
      <c r="L945" s="372"/>
      <c r="M945" s="372"/>
      <c r="N945" s="372"/>
      <c r="O945" s="372"/>
      <c r="P945" s="372"/>
      <c r="Q945" s="372"/>
      <c r="R945" s="372"/>
      <c r="S945" s="372"/>
      <c r="T945" s="372"/>
      <c r="U945" s="372"/>
      <c r="V945" s="372"/>
      <c r="W945" s="372"/>
      <c r="X945" s="372"/>
      <c r="Y945" s="372"/>
    </row>
    <row r="946" spans="1:25">
      <c r="A946" s="372"/>
      <c r="B946" s="372"/>
      <c r="C946" s="372"/>
      <c r="D946" s="372"/>
      <c r="E946" s="373"/>
      <c r="F946" s="374"/>
      <c r="G946" s="372"/>
      <c r="H946" s="375"/>
      <c r="I946" s="375"/>
      <c r="J946" s="375"/>
      <c r="K946" s="372"/>
      <c r="L946" s="372"/>
      <c r="M946" s="372"/>
      <c r="N946" s="372"/>
      <c r="O946" s="372"/>
      <c r="P946" s="372"/>
      <c r="Q946" s="372"/>
      <c r="R946" s="372"/>
      <c r="S946" s="372"/>
      <c r="T946" s="372"/>
      <c r="U946" s="372"/>
      <c r="V946" s="372"/>
      <c r="W946" s="372"/>
      <c r="X946" s="372"/>
      <c r="Y946" s="372"/>
    </row>
    <row r="947" spans="1:25">
      <c r="A947" s="372"/>
      <c r="B947" s="372"/>
      <c r="C947" s="372"/>
      <c r="D947" s="372"/>
      <c r="E947" s="373"/>
      <c r="F947" s="374"/>
      <c r="G947" s="372"/>
      <c r="H947" s="375"/>
      <c r="I947" s="375"/>
      <c r="J947" s="375"/>
      <c r="K947" s="372"/>
      <c r="L947" s="372"/>
      <c r="M947" s="372"/>
      <c r="N947" s="372"/>
      <c r="O947" s="372"/>
      <c r="P947" s="372"/>
      <c r="Q947" s="372"/>
      <c r="R947" s="372"/>
      <c r="S947" s="372"/>
      <c r="T947" s="372"/>
      <c r="U947" s="372"/>
      <c r="V947" s="372"/>
      <c r="W947" s="372"/>
      <c r="X947" s="372"/>
      <c r="Y947" s="372"/>
    </row>
    <row r="948" spans="1:25">
      <c r="A948" s="372"/>
      <c r="B948" s="372"/>
      <c r="C948" s="372"/>
      <c r="D948" s="372"/>
      <c r="E948" s="373"/>
      <c r="F948" s="374"/>
      <c r="G948" s="372"/>
      <c r="H948" s="375"/>
      <c r="I948" s="375"/>
      <c r="J948" s="375"/>
      <c r="K948" s="372"/>
      <c r="L948" s="372"/>
      <c r="M948" s="372"/>
      <c r="N948" s="372"/>
      <c r="O948" s="372"/>
      <c r="P948" s="372"/>
      <c r="Q948" s="372"/>
      <c r="R948" s="372"/>
      <c r="S948" s="372"/>
      <c r="T948" s="372"/>
      <c r="U948" s="372"/>
      <c r="V948" s="372"/>
      <c r="W948" s="372"/>
      <c r="X948" s="372"/>
      <c r="Y948" s="372"/>
    </row>
    <row r="949" spans="1:25">
      <c r="A949" s="372"/>
      <c r="B949" s="372"/>
      <c r="C949" s="372"/>
      <c r="D949" s="372"/>
      <c r="E949" s="373"/>
      <c r="F949" s="374"/>
      <c r="G949" s="372"/>
      <c r="H949" s="375"/>
      <c r="I949" s="375"/>
      <c r="J949" s="375"/>
      <c r="K949" s="372"/>
      <c r="L949" s="372"/>
      <c r="M949" s="372"/>
      <c r="N949" s="372"/>
      <c r="O949" s="372"/>
      <c r="P949" s="372"/>
      <c r="Q949" s="372"/>
      <c r="R949" s="372"/>
      <c r="S949" s="372"/>
      <c r="T949" s="372"/>
      <c r="U949" s="372"/>
      <c r="V949" s="372"/>
      <c r="W949" s="372"/>
      <c r="X949" s="372"/>
      <c r="Y949" s="372"/>
    </row>
    <row r="950" spans="1:25">
      <c r="A950" s="372"/>
      <c r="B950" s="372"/>
      <c r="C950" s="372"/>
      <c r="D950" s="372"/>
      <c r="E950" s="373"/>
      <c r="F950" s="374"/>
      <c r="G950" s="372"/>
      <c r="H950" s="375"/>
      <c r="I950" s="375"/>
      <c r="J950" s="375"/>
      <c r="K950" s="372"/>
      <c r="L950" s="372"/>
      <c r="M950" s="372"/>
      <c r="N950" s="372"/>
      <c r="O950" s="372"/>
      <c r="P950" s="372"/>
      <c r="Q950" s="372"/>
      <c r="R950" s="372"/>
      <c r="S950" s="372"/>
      <c r="T950" s="372"/>
      <c r="U950" s="372"/>
      <c r="V950" s="372"/>
      <c r="W950" s="372"/>
      <c r="X950" s="372"/>
      <c r="Y950" s="372"/>
    </row>
    <row r="951" spans="1:25">
      <c r="A951" s="372"/>
      <c r="B951" s="372"/>
      <c r="C951" s="372"/>
      <c r="D951" s="372"/>
      <c r="E951" s="373"/>
      <c r="F951" s="374"/>
      <c r="G951" s="372"/>
      <c r="H951" s="375"/>
      <c r="I951" s="375"/>
      <c r="J951" s="375"/>
      <c r="K951" s="372"/>
      <c r="L951" s="372"/>
      <c r="M951" s="372"/>
      <c r="N951" s="372"/>
      <c r="O951" s="372"/>
      <c r="P951" s="372"/>
      <c r="Q951" s="372"/>
      <c r="R951" s="372"/>
      <c r="S951" s="372"/>
      <c r="T951" s="372"/>
      <c r="U951" s="372"/>
      <c r="V951" s="372"/>
      <c r="W951" s="372"/>
      <c r="X951" s="372"/>
      <c r="Y951" s="372"/>
    </row>
    <row r="952" spans="1:25">
      <c r="A952" s="372"/>
      <c r="B952" s="372"/>
      <c r="C952" s="372"/>
      <c r="D952" s="372"/>
      <c r="E952" s="373"/>
      <c r="F952" s="374"/>
      <c r="G952" s="372"/>
      <c r="H952" s="375"/>
      <c r="I952" s="375"/>
      <c r="J952" s="375"/>
      <c r="K952" s="372"/>
      <c r="L952" s="372"/>
      <c r="M952" s="372"/>
      <c r="N952" s="372"/>
      <c r="O952" s="372"/>
      <c r="P952" s="372"/>
      <c r="Q952" s="372"/>
      <c r="R952" s="372"/>
      <c r="S952" s="372"/>
      <c r="T952" s="372"/>
      <c r="U952" s="372"/>
      <c r="V952" s="372"/>
      <c r="W952" s="372"/>
      <c r="X952" s="372"/>
      <c r="Y952" s="372"/>
    </row>
    <row r="953" spans="1:25">
      <c r="A953" s="372"/>
      <c r="B953" s="372"/>
      <c r="C953" s="372"/>
      <c r="D953" s="372"/>
      <c r="E953" s="373"/>
      <c r="F953" s="374"/>
      <c r="G953" s="372"/>
      <c r="H953" s="375"/>
      <c r="I953" s="375"/>
      <c r="J953" s="375"/>
      <c r="K953" s="372"/>
      <c r="L953" s="372"/>
      <c r="M953" s="372"/>
      <c r="N953" s="372"/>
      <c r="O953" s="372"/>
      <c r="P953" s="372"/>
      <c r="Q953" s="372"/>
      <c r="R953" s="372"/>
      <c r="S953" s="372"/>
      <c r="T953" s="372"/>
      <c r="U953" s="372"/>
      <c r="V953" s="372"/>
      <c r="W953" s="372"/>
      <c r="X953" s="372"/>
      <c r="Y953" s="372"/>
    </row>
    <row r="954" spans="1:25">
      <c r="A954" s="372"/>
      <c r="B954" s="372"/>
      <c r="C954" s="372"/>
      <c r="D954" s="372"/>
      <c r="E954" s="373"/>
      <c r="F954" s="374"/>
      <c r="G954" s="372"/>
      <c r="H954" s="375"/>
      <c r="I954" s="375"/>
      <c r="J954" s="375"/>
      <c r="K954" s="372"/>
      <c r="L954" s="372"/>
      <c r="M954" s="372"/>
      <c r="N954" s="372"/>
      <c r="O954" s="372"/>
      <c r="P954" s="372"/>
      <c r="Q954" s="372"/>
      <c r="R954" s="372"/>
      <c r="S954" s="372"/>
      <c r="T954" s="372"/>
      <c r="U954" s="372"/>
      <c r="V954" s="372"/>
      <c r="W954" s="372"/>
      <c r="X954" s="372"/>
      <c r="Y954" s="372"/>
    </row>
    <row r="955" spans="1:25">
      <c r="A955" s="372"/>
      <c r="B955" s="372"/>
      <c r="C955" s="372"/>
      <c r="D955" s="372"/>
      <c r="E955" s="373"/>
      <c r="F955" s="374"/>
      <c r="G955" s="372"/>
      <c r="H955" s="375"/>
      <c r="I955" s="375"/>
      <c r="J955" s="375"/>
      <c r="K955" s="372"/>
      <c r="L955" s="372"/>
      <c r="M955" s="372"/>
      <c r="N955" s="372"/>
      <c r="O955" s="372"/>
      <c r="P955" s="372"/>
      <c r="Q955" s="372"/>
      <c r="R955" s="372"/>
      <c r="S955" s="372"/>
      <c r="T955" s="372"/>
      <c r="U955" s="372"/>
      <c r="V955" s="372"/>
      <c r="W955" s="372"/>
      <c r="X955" s="372"/>
      <c r="Y955" s="372"/>
    </row>
    <row r="956" spans="1:25">
      <c r="A956" s="372"/>
      <c r="B956" s="372"/>
      <c r="C956" s="372"/>
      <c r="D956" s="372"/>
      <c r="E956" s="373"/>
      <c r="F956" s="374"/>
      <c r="G956" s="372"/>
      <c r="H956" s="375"/>
      <c r="I956" s="375"/>
      <c r="J956" s="375"/>
      <c r="K956" s="372"/>
      <c r="L956" s="372"/>
      <c r="M956" s="372"/>
      <c r="N956" s="372"/>
      <c r="O956" s="372"/>
      <c r="P956" s="372"/>
      <c r="Q956" s="372"/>
      <c r="R956" s="372"/>
      <c r="S956" s="372"/>
      <c r="T956" s="372"/>
      <c r="U956" s="372"/>
      <c r="V956" s="372"/>
      <c r="W956" s="372"/>
      <c r="X956" s="372"/>
      <c r="Y956" s="372"/>
    </row>
    <row r="957" spans="1:25">
      <c r="A957" s="372"/>
      <c r="B957" s="372"/>
      <c r="C957" s="372"/>
      <c r="D957" s="372"/>
      <c r="E957" s="373"/>
      <c r="F957" s="374"/>
      <c r="G957" s="372"/>
      <c r="H957" s="375"/>
      <c r="I957" s="375"/>
      <c r="J957" s="375"/>
      <c r="K957" s="372"/>
      <c r="L957" s="372"/>
      <c r="M957" s="372"/>
      <c r="N957" s="372"/>
      <c r="O957" s="372"/>
      <c r="P957" s="372"/>
      <c r="Q957" s="372"/>
      <c r="R957" s="372"/>
      <c r="S957" s="372"/>
      <c r="T957" s="372"/>
      <c r="U957" s="372"/>
      <c r="V957" s="372"/>
      <c r="W957" s="372"/>
      <c r="X957" s="372"/>
      <c r="Y957" s="372"/>
    </row>
    <row r="958" spans="1:25">
      <c r="A958" s="372"/>
      <c r="B958" s="372"/>
      <c r="C958" s="372"/>
      <c r="D958" s="372"/>
      <c r="E958" s="373"/>
      <c r="F958" s="374"/>
      <c r="G958" s="372"/>
      <c r="H958" s="375"/>
      <c r="I958" s="375"/>
      <c r="J958" s="375"/>
      <c r="K958" s="372"/>
      <c r="L958" s="372"/>
      <c r="M958" s="372"/>
      <c r="N958" s="372"/>
      <c r="O958" s="372"/>
      <c r="P958" s="372"/>
      <c r="Q958" s="372"/>
      <c r="R958" s="372"/>
      <c r="S958" s="372"/>
      <c r="T958" s="372"/>
      <c r="U958" s="372"/>
      <c r="V958" s="372"/>
      <c r="W958" s="372"/>
      <c r="X958" s="372"/>
      <c r="Y958" s="372"/>
    </row>
    <row r="959" spans="1:25">
      <c r="A959" s="372"/>
      <c r="B959" s="372"/>
      <c r="C959" s="372"/>
      <c r="D959" s="372"/>
      <c r="E959" s="373"/>
      <c r="F959" s="374"/>
      <c r="G959" s="372"/>
      <c r="H959" s="375"/>
      <c r="I959" s="375"/>
      <c r="J959" s="375"/>
      <c r="K959" s="372"/>
      <c r="L959" s="372"/>
      <c r="M959" s="372"/>
      <c r="N959" s="372"/>
      <c r="O959" s="372"/>
      <c r="P959" s="372"/>
      <c r="Q959" s="372"/>
      <c r="R959" s="372"/>
      <c r="S959" s="372"/>
      <c r="T959" s="372"/>
      <c r="U959" s="372"/>
      <c r="V959" s="372"/>
      <c r="W959" s="372"/>
      <c r="X959" s="372"/>
      <c r="Y959" s="372"/>
    </row>
    <row r="960" spans="1:25">
      <c r="A960" s="372"/>
      <c r="B960" s="372"/>
      <c r="C960" s="372"/>
      <c r="D960" s="372"/>
      <c r="E960" s="373"/>
      <c r="F960" s="374"/>
      <c r="G960" s="372"/>
      <c r="H960" s="375"/>
      <c r="I960" s="375"/>
      <c r="J960" s="375"/>
      <c r="K960" s="372"/>
      <c r="L960" s="372"/>
      <c r="M960" s="372"/>
      <c r="N960" s="372"/>
      <c r="O960" s="372"/>
      <c r="P960" s="372"/>
      <c r="Q960" s="372"/>
      <c r="R960" s="372"/>
      <c r="S960" s="372"/>
      <c r="T960" s="372"/>
      <c r="U960" s="372"/>
      <c r="V960" s="372"/>
      <c r="W960" s="372"/>
      <c r="X960" s="372"/>
      <c r="Y960" s="372"/>
    </row>
    <row r="961" spans="1:25">
      <c r="A961" s="372"/>
      <c r="B961" s="372"/>
      <c r="C961" s="372"/>
      <c r="D961" s="372"/>
      <c r="E961" s="373"/>
      <c r="F961" s="374"/>
      <c r="G961" s="372"/>
      <c r="H961" s="375"/>
      <c r="I961" s="375"/>
      <c r="J961" s="375"/>
      <c r="K961" s="372"/>
      <c r="L961" s="372"/>
      <c r="M961" s="372"/>
      <c r="N961" s="372"/>
      <c r="O961" s="372"/>
      <c r="P961" s="372"/>
      <c r="Q961" s="372"/>
      <c r="R961" s="372"/>
      <c r="S961" s="372"/>
      <c r="T961" s="372"/>
      <c r="U961" s="372"/>
      <c r="V961" s="372"/>
      <c r="W961" s="372"/>
      <c r="X961" s="372"/>
      <c r="Y961" s="372"/>
    </row>
    <row r="962" spans="1:25">
      <c r="A962" s="372"/>
      <c r="B962" s="372"/>
      <c r="C962" s="372"/>
      <c r="D962" s="372"/>
      <c r="E962" s="373"/>
      <c r="F962" s="374"/>
      <c r="G962" s="372"/>
      <c r="H962" s="375"/>
      <c r="I962" s="375"/>
      <c r="J962" s="375"/>
      <c r="K962" s="372"/>
      <c r="L962" s="372"/>
      <c r="M962" s="372"/>
      <c r="N962" s="372"/>
      <c r="O962" s="372"/>
      <c r="P962" s="372"/>
      <c r="Q962" s="372"/>
      <c r="R962" s="372"/>
      <c r="S962" s="372"/>
      <c r="T962" s="372"/>
      <c r="U962" s="372"/>
      <c r="V962" s="372"/>
      <c r="W962" s="372"/>
      <c r="X962" s="372"/>
      <c r="Y962" s="372"/>
    </row>
    <row r="963" spans="1:25">
      <c r="A963" s="372"/>
      <c r="B963" s="372"/>
      <c r="C963" s="372"/>
      <c r="D963" s="372"/>
      <c r="E963" s="373"/>
      <c r="F963" s="374"/>
      <c r="G963" s="372"/>
      <c r="H963" s="375"/>
      <c r="I963" s="375"/>
      <c r="J963" s="375"/>
      <c r="K963" s="372"/>
      <c r="L963" s="372"/>
      <c r="M963" s="372"/>
      <c r="N963" s="372"/>
      <c r="O963" s="372"/>
      <c r="P963" s="372"/>
      <c r="Q963" s="372"/>
      <c r="R963" s="372"/>
      <c r="S963" s="372"/>
      <c r="T963" s="372"/>
      <c r="U963" s="372"/>
      <c r="V963" s="372"/>
      <c r="W963" s="372"/>
      <c r="X963" s="372"/>
      <c r="Y963" s="372"/>
    </row>
    <row r="964" spans="1:25">
      <c r="A964" s="372"/>
      <c r="B964" s="372"/>
      <c r="C964" s="372"/>
      <c r="D964" s="372"/>
      <c r="E964" s="373"/>
      <c r="F964" s="374"/>
      <c r="G964" s="372"/>
      <c r="H964" s="375"/>
      <c r="I964" s="375"/>
      <c r="J964" s="375"/>
      <c r="K964" s="372"/>
      <c r="L964" s="372"/>
      <c r="M964" s="372"/>
      <c r="N964" s="372"/>
      <c r="O964" s="372"/>
      <c r="P964" s="372"/>
      <c r="Q964" s="372"/>
      <c r="R964" s="372"/>
      <c r="S964" s="372"/>
      <c r="T964" s="372"/>
      <c r="U964" s="372"/>
      <c r="V964" s="372"/>
      <c r="W964" s="372"/>
      <c r="X964" s="372"/>
      <c r="Y964" s="372"/>
    </row>
    <row r="965" spans="1:25">
      <c r="A965" s="372"/>
      <c r="B965" s="372"/>
      <c r="C965" s="372"/>
      <c r="D965" s="372"/>
      <c r="E965" s="373"/>
      <c r="F965" s="374"/>
      <c r="G965" s="372"/>
      <c r="H965" s="375"/>
      <c r="I965" s="375"/>
      <c r="J965" s="375"/>
      <c r="K965" s="372"/>
      <c r="L965" s="372"/>
      <c r="M965" s="372"/>
      <c r="N965" s="372"/>
      <c r="O965" s="372"/>
      <c r="P965" s="372"/>
      <c r="Q965" s="372"/>
      <c r="R965" s="372"/>
      <c r="S965" s="372"/>
      <c r="T965" s="372"/>
      <c r="U965" s="372"/>
      <c r="V965" s="372"/>
      <c r="W965" s="372"/>
      <c r="X965" s="372"/>
      <c r="Y965" s="372"/>
    </row>
    <row r="966" spans="1:25">
      <c r="A966" s="372"/>
      <c r="B966" s="372"/>
      <c r="C966" s="372"/>
      <c r="D966" s="372"/>
      <c r="E966" s="373"/>
      <c r="F966" s="374"/>
      <c r="G966" s="372"/>
      <c r="H966" s="375"/>
      <c r="I966" s="375"/>
      <c r="J966" s="375"/>
      <c r="K966" s="372"/>
      <c r="L966" s="372"/>
      <c r="M966" s="372"/>
      <c r="N966" s="372"/>
      <c r="O966" s="372"/>
      <c r="P966" s="372"/>
      <c r="Q966" s="372"/>
      <c r="R966" s="372"/>
      <c r="S966" s="372"/>
      <c r="T966" s="372"/>
      <c r="U966" s="372"/>
      <c r="V966" s="372"/>
      <c r="W966" s="372"/>
      <c r="X966" s="372"/>
      <c r="Y966" s="372"/>
    </row>
    <row r="967" spans="1:25">
      <c r="A967" s="372"/>
      <c r="B967" s="372"/>
      <c r="C967" s="372"/>
      <c r="D967" s="372"/>
      <c r="E967" s="373"/>
      <c r="F967" s="374"/>
      <c r="G967" s="372"/>
      <c r="H967" s="375"/>
      <c r="I967" s="375"/>
      <c r="J967" s="375"/>
      <c r="K967" s="372"/>
      <c r="L967" s="372"/>
      <c r="M967" s="372"/>
      <c r="N967" s="372"/>
      <c r="O967" s="372"/>
      <c r="P967" s="372"/>
      <c r="Q967" s="372"/>
      <c r="R967" s="372"/>
      <c r="S967" s="372"/>
      <c r="T967" s="372"/>
      <c r="U967" s="372"/>
      <c r="V967" s="372"/>
      <c r="W967" s="372"/>
      <c r="X967" s="372"/>
      <c r="Y967" s="372"/>
    </row>
    <row r="968" spans="1:25">
      <c r="A968" s="372"/>
      <c r="B968" s="372"/>
      <c r="C968" s="372"/>
      <c r="D968" s="372"/>
      <c r="E968" s="373"/>
      <c r="F968" s="374"/>
      <c r="G968" s="372"/>
      <c r="H968" s="375"/>
      <c r="I968" s="375"/>
      <c r="J968" s="375"/>
      <c r="K968" s="372"/>
      <c r="L968" s="372"/>
      <c r="M968" s="372"/>
      <c r="N968" s="372"/>
      <c r="O968" s="372"/>
      <c r="P968" s="372"/>
      <c r="Q968" s="372"/>
      <c r="R968" s="372"/>
      <c r="S968" s="372"/>
      <c r="T968" s="372"/>
      <c r="U968" s="372"/>
      <c r="V968" s="372"/>
      <c r="W968" s="372"/>
      <c r="X968" s="372"/>
      <c r="Y968" s="372"/>
    </row>
    <row r="969" spans="1:25">
      <c r="A969" s="372"/>
      <c r="B969" s="372"/>
      <c r="C969" s="372"/>
      <c r="D969" s="372"/>
      <c r="E969" s="373"/>
      <c r="F969" s="374"/>
      <c r="G969" s="372"/>
      <c r="H969" s="375"/>
      <c r="I969" s="375"/>
      <c r="J969" s="375"/>
      <c r="K969" s="372"/>
      <c r="L969" s="372"/>
      <c r="M969" s="372"/>
      <c r="N969" s="372"/>
      <c r="O969" s="372"/>
      <c r="P969" s="372"/>
      <c r="Q969" s="372"/>
      <c r="R969" s="372"/>
      <c r="S969" s="372"/>
      <c r="T969" s="372"/>
      <c r="U969" s="372"/>
      <c r="V969" s="372"/>
      <c r="W969" s="372"/>
      <c r="X969" s="372"/>
      <c r="Y969" s="372"/>
    </row>
    <row r="970" spans="1:25">
      <c r="A970" s="372"/>
      <c r="B970" s="372"/>
      <c r="C970" s="372"/>
      <c r="D970" s="372"/>
      <c r="E970" s="373"/>
      <c r="F970" s="374"/>
      <c r="G970" s="372"/>
      <c r="H970" s="375"/>
      <c r="I970" s="375"/>
      <c r="J970" s="375"/>
      <c r="K970" s="372"/>
      <c r="L970" s="372"/>
      <c r="M970" s="372"/>
      <c r="N970" s="372"/>
      <c r="O970" s="372"/>
      <c r="P970" s="372"/>
      <c r="Q970" s="372"/>
      <c r="R970" s="372"/>
      <c r="S970" s="372"/>
      <c r="T970" s="372"/>
      <c r="U970" s="372"/>
      <c r="V970" s="372"/>
      <c r="W970" s="372"/>
      <c r="X970" s="372"/>
      <c r="Y970" s="372"/>
    </row>
    <row r="971" spans="1:25">
      <c r="A971" s="372"/>
      <c r="B971" s="372"/>
      <c r="C971" s="372"/>
      <c r="D971" s="372"/>
      <c r="E971" s="373"/>
      <c r="F971" s="374"/>
      <c r="G971" s="372"/>
      <c r="H971" s="375"/>
      <c r="I971" s="375"/>
      <c r="J971" s="375"/>
      <c r="K971" s="372"/>
      <c r="L971" s="372"/>
      <c r="M971" s="372"/>
      <c r="N971" s="372"/>
      <c r="O971" s="372"/>
      <c r="P971" s="372"/>
      <c r="Q971" s="372"/>
      <c r="R971" s="372"/>
      <c r="S971" s="372"/>
      <c r="T971" s="372"/>
      <c r="U971" s="372"/>
      <c r="V971" s="372"/>
      <c r="W971" s="372"/>
      <c r="X971" s="372"/>
      <c r="Y971" s="372"/>
    </row>
    <row r="972" spans="1:25">
      <c r="A972" s="372"/>
      <c r="B972" s="372"/>
      <c r="C972" s="372"/>
      <c r="D972" s="372"/>
      <c r="E972" s="373"/>
      <c r="F972" s="374"/>
      <c r="G972" s="372"/>
      <c r="H972" s="375"/>
      <c r="I972" s="375"/>
      <c r="J972" s="375"/>
      <c r="K972" s="372"/>
      <c r="L972" s="372"/>
      <c r="M972" s="372"/>
      <c r="N972" s="372"/>
      <c r="O972" s="372"/>
      <c r="P972" s="372"/>
      <c r="Q972" s="372"/>
      <c r="R972" s="372"/>
      <c r="S972" s="372"/>
      <c r="T972" s="372"/>
      <c r="U972" s="372"/>
      <c r="V972" s="372"/>
      <c r="W972" s="372"/>
      <c r="X972" s="372"/>
      <c r="Y972" s="372"/>
    </row>
    <row r="973" spans="1:25">
      <c r="A973" s="372"/>
      <c r="B973" s="372"/>
      <c r="C973" s="372"/>
      <c r="D973" s="372"/>
      <c r="E973" s="373"/>
      <c r="F973" s="374"/>
      <c r="G973" s="372"/>
      <c r="H973" s="375"/>
      <c r="I973" s="375"/>
      <c r="J973" s="375"/>
      <c r="K973" s="372"/>
      <c r="L973" s="372"/>
      <c r="M973" s="372"/>
      <c r="N973" s="372"/>
      <c r="O973" s="372"/>
      <c r="P973" s="372"/>
      <c r="Q973" s="372"/>
      <c r="R973" s="372"/>
      <c r="S973" s="372"/>
      <c r="T973" s="372"/>
      <c r="U973" s="372"/>
      <c r="V973" s="372"/>
      <c r="W973" s="372"/>
      <c r="X973" s="372"/>
      <c r="Y973" s="372"/>
    </row>
    <row r="974" spans="1:25">
      <c r="A974" s="372"/>
      <c r="B974" s="372"/>
      <c r="C974" s="372"/>
      <c r="D974" s="372"/>
      <c r="E974" s="373"/>
      <c r="F974" s="374"/>
      <c r="G974" s="372"/>
      <c r="H974" s="375"/>
      <c r="I974" s="375"/>
      <c r="J974" s="375"/>
      <c r="K974" s="372"/>
      <c r="L974" s="372"/>
      <c r="M974" s="372"/>
      <c r="N974" s="372"/>
      <c r="O974" s="372"/>
      <c r="P974" s="372"/>
      <c r="Q974" s="372"/>
      <c r="R974" s="372"/>
      <c r="S974" s="372"/>
      <c r="T974" s="372"/>
      <c r="U974" s="372"/>
      <c r="V974" s="372"/>
      <c r="W974" s="372"/>
      <c r="X974" s="372"/>
      <c r="Y974" s="372"/>
    </row>
    <row r="975" spans="1:25">
      <c r="A975" s="372"/>
      <c r="B975" s="372"/>
      <c r="C975" s="372"/>
      <c r="D975" s="372"/>
      <c r="E975" s="373"/>
      <c r="F975" s="374"/>
      <c r="G975" s="372"/>
      <c r="H975" s="375"/>
      <c r="I975" s="375"/>
      <c r="J975" s="375"/>
      <c r="K975" s="372"/>
      <c r="L975" s="372"/>
      <c r="M975" s="372"/>
      <c r="N975" s="372"/>
      <c r="O975" s="372"/>
      <c r="P975" s="372"/>
      <c r="Q975" s="372"/>
      <c r="R975" s="372"/>
      <c r="S975" s="372"/>
      <c r="T975" s="372"/>
      <c r="U975" s="372"/>
      <c r="V975" s="372"/>
      <c r="W975" s="372"/>
      <c r="X975" s="372"/>
      <c r="Y975" s="372"/>
    </row>
    <row r="976" spans="1:25">
      <c r="A976" s="372"/>
      <c r="B976" s="372"/>
      <c r="C976" s="372"/>
      <c r="D976" s="372"/>
      <c r="E976" s="373"/>
      <c r="F976" s="374"/>
      <c r="G976" s="372"/>
      <c r="H976" s="375"/>
      <c r="I976" s="375"/>
      <c r="J976" s="375"/>
      <c r="K976" s="372"/>
      <c r="L976" s="372"/>
      <c r="M976" s="372"/>
      <c r="N976" s="372"/>
      <c r="O976" s="372"/>
      <c r="P976" s="372"/>
      <c r="Q976" s="372"/>
      <c r="R976" s="372"/>
      <c r="S976" s="372"/>
      <c r="T976" s="372"/>
      <c r="U976" s="372"/>
      <c r="V976" s="372"/>
      <c r="W976" s="372"/>
      <c r="X976" s="372"/>
      <c r="Y976" s="372"/>
    </row>
    <row r="977" spans="1:25">
      <c r="A977" s="372"/>
      <c r="B977" s="372"/>
      <c r="C977" s="372"/>
      <c r="D977" s="372"/>
      <c r="E977" s="373"/>
      <c r="F977" s="374"/>
      <c r="G977" s="372"/>
      <c r="H977" s="375"/>
      <c r="I977" s="375"/>
      <c r="J977" s="375"/>
      <c r="K977" s="372"/>
      <c r="L977" s="372"/>
      <c r="M977" s="372"/>
      <c r="N977" s="372"/>
      <c r="O977" s="372"/>
      <c r="P977" s="372"/>
      <c r="Q977" s="372"/>
      <c r="R977" s="372"/>
      <c r="S977" s="372"/>
      <c r="T977" s="372"/>
      <c r="U977" s="372"/>
      <c r="V977" s="372"/>
      <c r="W977" s="372"/>
      <c r="X977" s="372"/>
      <c r="Y977" s="372"/>
    </row>
    <row r="978" spans="1:25">
      <c r="A978" s="372"/>
      <c r="B978" s="372"/>
      <c r="C978" s="372"/>
      <c r="D978" s="372"/>
      <c r="E978" s="373"/>
      <c r="F978" s="374"/>
      <c r="G978" s="372"/>
      <c r="H978" s="375"/>
      <c r="I978" s="375"/>
      <c r="J978" s="375"/>
      <c r="K978" s="372"/>
      <c r="L978" s="372"/>
      <c r="M978" s="372"/>
      <c r="N978" s="372"/>
      <c r="O978" s="372"/>
      <c r="P978" s="372"/>
      <c r="Q978" s="372"/>
      <c r="R978" s="372"/>
      <c r="S978" s="372"/>
      <c r="T978" s="372"/>
      <c r="U978" s="372"/>
      <c r="V978" s="372"/>
      <c r="W978" s="372"/>
      <c r="X978" s="372"/>
      <c r="Y978" s="372"/>
    </row>
    <row r="979" spans="1:25">
      <c r="A979" s="372"/>
      <c r="B979" s="372"/>
      <c r="C979" s="372"/>
      <c r="D979" s="372"/>
      <c r="E979" s="373"/>
      <c r="F979" s="374"/>
      <c r="G979" s="372"/>
      <c r="H979" s="375"/>
      <c r="I979" s="375"/>
      <c r="J979" s="375"/>
      <c r="K979" s="372"/>
      <c r="L979" s="372"/>
      <c r="M979" s="372"/>
      <c r="N979" s="372"/>
      <c r="O979" s="372"/>
      <c r="P979" s="372"/>
      <c r="Q979" s="372"/>
      <c r="R979" s="372"/>
      <c r="S979" s="372"/>
      <c r="T979" s="372"/>
      <c r="U979" s="372"/>
      <c r="V979" s="372"/>
      <c r="W979" s="372"/>
      <c r="X979" s="372"/>
      <c r="Y979" s="372"/>
    </row>
    <row r="980" spans="1:25">
      <c r="A980" s="372"/>
      <c r="B980" s="372"/>
      <c r="C980" s="372"/>
      <c r="D980" s="372"/>
      <c r="E980" s="373"/>
      <c r="F980" s="374"/>
      <c r="G980" s="372"/>
      <c r="H980" s="375"/>
      <c r="I980" s="375"/>
      <c r="J980" s="375"/>
      <c r="K980" s="372"/>
      <c r="L980" s="372"/>
      <c r="M980" s="372"/>
      <c r="N980" s="372"/>
      <c r="O980" s="372"/>
      <c r="P980" s="372"/>
      <c r="Q980" s="372"/>
      <c r="R980" s="372"/>
      <c r="S980" s="372"/>
      <c r="T980" s="372"/>
      <c r="U980" s="372"/>
      <c r="V980" s="372"/>
      <c r="W980" s="372"/>
      <c r="X980" s="372"/>
      <c r="Y980" s="372"/>
    </row>
    <row r="981" spans="1:25">
      <c r="A981" s="372"/>
      <c r="B981" s="372"/>
      <c r="C981" s="372"/>
      <c r="D981" s="372"/>
      <c r="E981" s="373"/>
      <c r="F981" s="374"/>
      <c r="G981" s="372"/>
      <c r="H981" s="375"/>
      <c r="I981" s="375"/>
      <c r="J981" s="375"/>
      <c r="K981" s="372"/>
      <c r="L981" s="372"/>
      <c r="M981" s="372"/>
      <c r="N981" s="372"/>
      <c r="O981" s="372"/>
      <c r="P981" s="372"/>
      <c r="Q981" s="372"/>
      <c r="R981" s="372"/>
      <c r="S981" s="372"/>
      <c r="T981" s="372"/>
      <c r="U981" s="372"/>
      <c r="V981" s="372"/>
      <c r="W981" s="372"/>
      <c r="X981" s="372"/>
      <c r="Y981" s="372"/>
    </row>
    <row r="982" spans="1:25">
      <c r="A982" s="372"/>
      <c r="B982" s="372"/>
      <c r="C982" s="372"/>
      <c r="D982" s="372"/>
      <c r="E982" s="373"/>
      <c r="F982" s="374"/>
      <c r="G982" s="372"/>
      <c r="H982" s="375"/>
      <c r="I982" s="375"/>
      <c r="J982" s="375"/>
      <c r="K982" s="372"/>
      <c r="L982" s="372"/>
      <c r="M982" s="372"/>
      <c r="N982" s="372"/>
      <c r="O982" s="372"/>
      <c r="P982" s="372"/>
      <c r="Q982" s="372"/>
      <c r="R982" s="372"/>
      <c r="S982" s="372"/>
      <c r="T982" s="372"/>
      <c r="U982" s="372"/>
      <c r="V982" s="372"/>
      <c r="W982" s="372"/>
      <c r="X982" s="372"/>
      <c r="Y982" s="372"/>
    </row>
    <row r="983" spans="1:25">
      <c r="A983" s="372"/>
      <c r="B983" s="372"/>
      <c r="C983" s="372"/>
      <c r="D983" s="372"/>
      <c r="E983" s="373"/>
      <c r="F983" s="374"/>
      <c r="G983" s="372"/>
      <c r="H983" s="375"/>
      <c r="I983" s="375"/>
      <c r="J983" s="375"/>
      <c r="K983" s="372"/>
      <c r="L983" s="372"/>
      <c r="M983" s="372"/>
      <c r="N983" s="372"/>
      <c r="O983" s="372"/>
      <c r="P983" s="372"/>
      <c r="Q983" s="372"/>
      <c r="R983" s="372"/>
      <c r="S983" s="372"/>
      <c r="T983" s="372"/>
      <c r="U983" s="372"/>
      <c r="V983" s="372"/>
      <c r="W983" s="372"/>
      <c r="X983" s="372"/>
      <c r="Y983" s="372"/>
    </row>
    <row r="984" spans="1:25">
      <c r="A984" s="372"/>
      <c r="B984" s="372"/>
      <c r="C984" s="372"/>
      <c r="D984" s="372"/>
      <c r="E984" s="373"/>
      <c r="F984" s="374"/>
      <c r="G984" s="372"/>
      <c r="H984" s="375"/>
      <c r="I984" s="375"/>
      <c r="J984" s="375"/>
      <c r="K984" s="372"/>
      <c r="L984" s="372"/>
      <c r="M984" s="372"/>
      <c r="N984" s="372"/>
      <c r="O984" s="372"/>
      <c r="P984" s="372"/>
      <c r="Q984" s="372"/>
      <c r="R984" s="372"/>
      <c r="S984" s="372"/>
      <c r="T984" s="372"/>
      <c r="U984" s="372"/>
      <c r="V984" s="372"/>
      <c r="W984" s="372"/>
      <c r="X984" s="372"/>
      <c r="Y984" s="372"/>
    </row>
    <row r="985" spans="1:25">
      <c r="A985" s="372"/>
      <c r="B985" s="372"/>
      <c r="C985" s="372"/>
      <c r="D985" s="372"/>
      <c r="E985" s="373"/>
      <c r="F985" s="374"/>
      <c r="G985" s="372"/>
      <c r="H985" s="375"/>
      <c r="I985" s="375"/>
      <c r="J985" s="375"/>
      <c r="K985" s="372"/>
      <c r="L985" s="372"/>
      <c r="M985" s="372"/>
      <c r="N985" s="372"/>
      <c r="O985" s="372"/>
      <c r="P985" s="372"/>
      <c r="Q985" s="372"/>
      <c r="R985" s="372"/>
      <c r="S985" s="372"/>
      <c r="T985" s="372"/>
      <c r="U985" s="372"/>
      <c r="V985" s="372"/>
      <c r="W985" s="372"/>
      <c r="X985" s="372"/>
      <c r="Y985" s="372"/>
    </row>
    <row r="986" spans="1:25">
      <c r="A986" s="372"/>
      <c r="B986" s="372"/>
      <c r="C986" s="372"/>
      <c r="D986" s="372"/>
      <c r="E986" s="373"/>
      <c r="F986" s="374"/>
      <c r="G986" s="372"/>
      <c r="H986" s="375"/>
      <c r="I986" s="375"/>
      <c r="J986" s="375"/>
      <c r="K986" s="372"/>
      <c r="L986" s="372"/>
      <c r="M986" s="372"/>
      <c r="N986" s="372"/>
      <c r="O986" s="372"/>
      <c r="P986" s="372"/>
      <c r="Q986" s="372"/>
      <c r="R986" s="372"/>
      <c r="S986" s="372"/>
      <c r="T986" s="372"/>
      <c r="U986" s="372"/>
      <c r="V986" s="372"/>
      <c r="W986" s="372"/>
      <c r="X986" s="372"/>
      <c r="Y986" s="372"/>
    </row>
    <row r="987" spans="1:25">
      <c r="A987" s="372"/>
      <c r="B987" s="372"/>
      <c r="C987" s="372"/>
      <c r="D987" s="372"/>
      <c r="E987" s="373"/>
      <c r="F987" s="374"/>
      <c r="G987" s="372"/>
      <c r="H987" s="375"/>
      <c r="I987" s="375"/>
      <c r="J987" s="375"/>
      <c r="K987" s="372"/>
      <c r="L987" s="372"/>
      <c r="M987" s="372"/>
      <c r="N987" s="372"/>
      <c r="O987" s="372"/>
      <c r="P987" s="372"/>
      <c r="Q987" s="372"/>
      <c r="R987" s="372"/>
      <c r="S987" s="372"/>
      <c r="T987" s="372"/>
      <c r="U987" s="372"/>
      <c r="V987" s="372"/>
      <c r="W987" s="372"/>
      <c r="X987" s="372"/>
      <c r="Y987" s="372"/>
    </row>
    <row r="988" spans="1:25">
      <c r="A988" s="372"/>
      <c r="B988" s="372"/>
      <c r="C988" s="372"/>
      <c r="D988" s="372"/>
      <c r="E988" s="373"/>
      <c r="F988" s="374"/>
      <c r="G988" s="372"/>
      <c r="H988" s="375"/>
      <c r="I988" s="375"/>
      <c r="J988" s="375"/>
      <c r="K988" s="372"/>
      <c r="L988" s="372"/>
      <c r="M988" s="372"/>
      <c r="N988" s="372"/>
      <c r="O988" s="372"/>
      <c r="P988" s="372"/>
      <c r="Q988" s="372"/>
      <c r="R988" s="372"/>
      <c r="S988" s="372"/>
      <c r="T988" s="372"/>
      <c r="U988" s="372"/>
      <c r="V988" s="372"/>
      <c r="W988" s="372"/>
      <c r="X988" s="372"/>
      <c r="Y988" s="372"/>
    </row>
    <row r="989" spans="1:25">
      <c r="A989" s="372"/>
      <c r="B989" s="372"/>
      <c r="C989" s="372"/>
      <c r="D989" s="372"/>
      <c r="E989" s="373"/>
      <c r="F989" s="374"/>
      <c r="G989" s="372"/>
      <c r="H989" s="375"/>
      <c r="I989" s="375"/>
      <c r="J989" s="375"/>
      <c r="K989" s="372"/>
      <c r="L989" s="372"/>
      <c r="M989" s="372"/>
      <c r="N989" s="372"/>
      <c r="O989" s="372"/>
      <c r="P989" s="372"/>
      <c r="Q989" s="372"/>
      <c r="R989" s="372"/>
      <c r="S989" s="372"/>
      <c r="T989" s="372"/>
      <c r="U989" s="372"/>
      <c r="V989" s="372"/>
      <c r="W989" s="372"/>
      <c r="X989" s="372"/>
      <c r="Y989" s="372"/>
    </row>
    <row r="990" spans="1:25">
      <c r="A990" s="372"/>
      <c r="B990" s="372"/>
      <c r="C990" s="372"/>
      <c r="D990" s="372"/>
      <c r="E990" s="373"/>
      <c r="F990" s="374"/>
      <c r="G990" s="372"/>
      <c r="H990" s="375"/>
      <c r="I990" s="375"/>
      <c r="J990" s="375"/>
      <c r="K990" s="372"/>
      <c r="L990" s="372"/>
      <c r="M990" s="372"/>
      <c r="N990" s="372"/>
      <c r="O990" s="372"/>
      <c r="P990" s="372"/>
      <c r="Q990" s="372"/>
      <c r="R990" s="372"/>
      <c r="S990" s="372"/>
      <c r="T990" s="372"/>
      <c r="U990" s="372"/>
      <c r="V990" s="372"/>
      <c r="W990" s="372"/>
      <c r="X990" s="372"/>
      <c r="Y990" s="372"/>
    </row>
    <row r="991" spans="1:25">
      <c r="A991" s="372"/>
      <c r="B991" s="372"/>
      <c r="C991" s="372"/>
      <c r="D991" s="372"/>
      <c r="E991" s="373"/>
      <c r="F991" s="374"/>
      <c r="G991" s="372"/>
      <c r="H991" s="375"/>
      <c r="I991" s="375"/>
      <c r="J991" s="375"/>
      <c r="K991" s="372"/>
      <c r="L991" s="372"/>
      <c r="M991" s="372"/>
      <c r="N991" s="372"/>
      <c r="O991" s="372"/>
      <c r="P991" s="372"/>
      <c r="Q991" s="372"/>
      <c r="R991" s="372"/>
      <c r="S991" s="372"/>
      <c r="T991" s="372"/>
      <c r="U991" s="372"/>
      <c r="V991" s="372"/>
      <c r="W991" s="372"/>
      <c r="X991" s="372"/>
      <c r="Y991" s="372"/>
    </row>
    <row r="992" spans="1:25">
      <c r="A992" s="372"/>
      <c r="B992" s="372"/>
      <c r="C992" s="372"/>
      <c r="D992" s="372"/>
      <c r="E992" s="373"/>
      <c r="F992" s="374"/>
      <c r="G992" s="372"/>
      <c r="H992" s="375"/>
      <c r="I992" s="375"/>
      <c r="J992" s="375"/>
      <c r="K992" s="372"/>
      <c r="L992" s="372"/>
      <c r="M992" s="372"/>
      <c r="N992" s="372"/>
      <c r="O992" s="372"/>
      <c r="P992" s="372"/>
      <c r="Q992" s="372"/>
      <c r="R992" s="372"/>
      <c r="S992" s="372"/>
      <c r="T992" s="372"/>
      <c r="U992" s="372"/>
      <c r="V992" s="372"/>
      <c r="W992" s="372"/>
      <c r="X992" s="372"/>
      <c r="Y992" s="372"/>
    </row>
    <row r="993" spans="1:25">
      <c r="A993" s="372"/>
      <c r="B993" s="372"/>
      <c r="C993" s="372"/>
      <c r="D993" s="372"/>
      <c r="E993" s="373"/>
      <c r="F993" s="374"/>
      <c r="G993" s="372"/>
      <c r="H993" s="375"/>
      <c r="I993" s="375"/>
      <c r="J993" s="375"/>
      <c r="K993" s="372"/>
      <c r="L993" s="372"/>
      <c r="M993" s="372"/>
      <c r="N993" s="372"/>
      <c r="O993" s="372"/>
      <c r="P993" s="372"/>
      <c r="Q993" s="372"/>
      <c r="R993" s="372"/>
      <c r="S993" s="372"/>
      <c r="T993" s="372"/>
      <c r="U993" s="372"/>
      <c r="V993" s="372"/>
      <c r="W993" s="372"/>
      <c r="X993" s="372"/>
      <c r="Y993" s="372"/>
    </row>
    <row r="994" spans="1:25">
      <c r="A994" s="372"/>
      <c r="B994" s="372"/>
      <c r="C994" s="372"/>
      <c r="D994" s="372"/>
      <c r="E994" s="373"/>
      <c r="F994" s="374"/>
      <c r="G994" s="372"/>
      <c r="H994" s="375"/>
      <c r="I994" s="375"/>
      <c r="J994" s="375"/>
      <c r="K994" s="372"/>
      <c r="L994" s="372"/>
      <c r="M994" s="372"/>
      <c r="N994" s="372"/>
      <c r="O994" s="372"/>
      <c r="P994" s="372"/>
      <c r="Q994" s="372"/>
      <c r="R994" s="372"/>
      <c r="S994" s="372"/>
      <c r="T994" s="372"/>
      <c r="U994" s="372"/>
      <c r="V994" s="372"/>
      <c r="W994" s="372"/>
      <c r="X994" s="372"/>
      <c r="Y994" s="372"/>
    </row>
    <row r="995" spans="1:25">
      <c r="A995" s="372"/>
      <c r="B995" s="372"/>
      <c r="C995" s="372"/>
      <c r="D995" s="372"/>
      <c r="E995" s="373"/>
      <c r="F995" s="374"/>
      <c r="G995" s="372"/>
      <c r="H995" s="375"/>
      <c r="I995" s="375"/>
      <c r="J995" s="375"/>
      <c r="K995" s="372"/>
      <c r="L995" s="372"/>
      <c r="M995" s="372"/>
      <c r="N995" s="372"/>
      <c r="O995" s="372"/>
      <c r="P995" s="372"/>
      <c r="Q995" s="372"/>
      <c r="R995" s="372"/>
      <c r="S995" s="372"/>
      <c r="T995" s="372"/>
      <c r="U995" s="372"/>
      <c r="V995" s="372"/>
      <c r="W995" s="372"/>
      <c r="X995" s="372"/>
      <c r="Y995" s="372"/>
    </row>
    <row r="996" spans="1:25">
      <c r="A996" s="372"/>
      <c r="B996" s="372"/>
      <c r="C996" s="372"/>
      <c r="D996" s="372"/>
      <c r="E996" s="373"/>
      <c r="F996" s="374"/>
      <c r="G996" s="372"/>
      <c r="H996" s="375"/>
      <c r="I996" s="375"/>
      <c r="J996" s="375"/>
      <c r="K996" s="372"/>
      <c r="L996" s="372"/>
      <c r="M996" s="372"/>
      <c r="N996" s="372"/>
      <c r="O996" s="372"/>
      <c r="P996" s="372"/>
      <c r="Q996" s="372"/>
      <c r="R996" s="372"/>
      <c r="S996" s="372"/>
      <c r="T996" s="372"/>
      <c r="U996" s="372"/>
      <c r="V996" s="372"/>
      <c r="W996" s="372"/>
      <c r="X996" s="372"/>
      <c r="Y996" s="372"/>
    </row>
    <row r="997" spans="1:25">
      <c r="A997" s="372"/>
      <c r="B997" s="372"/>
      <c r="C997" s="372"/>
      <c r="D997" s="372"/>
      <c r="E997" s="373"/>
      <c r="F997" s="374"/>
      <c r="G997" s="372"/>
      <c r="H997" s="375"/>
      <c r="I997" s="375"/>
      <c r="J997" s="375"/>
      <c r="K997" s="372"/>
      <c r="L997" s="372"/>
      <c r="M997" s="372"/>
      <c r="N997" s="372"/>
      <c r="O997" s="372"/>
      <c r="P997" s="372"/>
      <c r="Q997" s="372"/>
      <c r="R997" s="372"/>
      <c r="S997" s="372"/>
      <c r="T997" s="372"/>
      <c r="U997" s="372"/>
      <c r="V997" s="372"/>
      <c r="W997" s="372"/>
      <c r="X997" s="372"/>
      <c r="Y997" s="372"/>
    </row>
    <row r="998" spans="1:25">
      <c r="A998" s="372"/>
      <c r="B998" s="372"/>
      <c r="C998" s="372"/>
      <c r="D998" s="372"/>
      <c r="E998" s="373"/>
      <c r="F998" s="374"/>
      <c r="G998" s="372"/>
      <c r="H998" s="375"/>
      <c r="I998" s="375"/>
      <c r="J998" s="375"/>
      <c r="K998" s="372"/>
      <c r="L998" s="372"/>
      <c r="M998" s="372"/>
      <c r="N998" s="372"/>
      <c r="O998" s="372"/>
      <c r="P998" s="372"/>
      <c r="Q998" s="372"/>
      <c r="R998" s="372"/>
      <c r="S998" s="372"/>
      <c r="T998" s="372"/>
      <c r="U998" s="372"/>
      <c r="V998" s="372"/>
      <c r="W998" s="372"/>
      <c r="X998" s="372"/>
      <c r="Y998" s="372"/>
    </row>
    <row r="999" spans="1:25">
      <c r="A999" s="372"/>
      <c r="B999" s="372"/>
      <c r="C999" s="372"/>
      <c r="D999" s="372"/>
      <c r="E999" s="373"/>
      <c r="F999" s="374"/>
      <c r="G999" s="372"/>
      <c r="H999" s="375"/>
      <c r="I999" s="375"/>
      <c r="J999" s="375"/>
      <c r="K999" s="372"/>
      <c r="L999" s="372"/>
      <c r="M999" s="372"/>
      <c r="N999" s="372"/>
      <c r="O999" s="372"/>
      <c r="P999" s="372"/>
      <c r="Q999" s="372"/>
      <c r="R999" s="372"/>
      <c r="S999" s="372"/>
      <c r="T999" s="372"/>
      <c r="U999" s="372"/>
      <c r="V999" s="372"/>
      <c r="W999" s="372"/>
      <c r="X999" s="372"/>
      <c r="Y999" s="372"/>
    </row>
    <row r="1000" spans="1:25">
      <c r="A1000" s="372"/>
      <c r="B1000" s="372"/>
      <c r="C1000" s="372"/>
      <c r="D1000" s="372"/>
      <c r="E1000" s="373"/>
      <c r="F1000" s="374"/>
      <c r="G1000" s="372"/>
      <c r="H1000" s="375"/>
      <c r="I1000" s="375"/>
      <c r="J1000" s="375"/>
      <c r="K1000" s="372"/>
      <c r="L1000" s="372"/>
      <c r="M1000" s="372"/>
      <c r="N1000" s="372"/>
      <c r="O1000" s="372"/>
      <c r="P1000" s="372"/>
      <c r="Q1000" s="372"/>
      <c r="R1000" s="372"/>
      <c r="S1000" s="372"/>
      <c r="T1000" s="372"/>
      <c r="U1000" s="372"/>
      <c r="V1000" s="372"/>
      <c r="W1000" s="372"/>
      <c r="X1000" s="372"/>
      <c r="Y1000" s="372"/>
    </row>
    <row r="1001" spans="1:25">
      <c r="A1001" s="372"/>
      <c r="B1001" s="372"/>
      <c r="C1001" s="372"/>
      <c r="D1001" s="372"/>
      <c r="E1001" s="373"/>
      <c r="F1001" s="374"/>
      <c r="G1001" s="372"/>
      <c r="H1001" s="375"/>
      <c r="I1001" s="375"/>
      <c r="J1001" s="375"/>
      <c r="K1001" s="372"/>
      <c r="L1001" s="372"/>
      <c r="M1001" s="372"/>
      <c r="N1001" s="372"/>
      <c r="O1001" s="372"/>
      <c r="P1001" s="372"/>
      <c r="Q1001" s="372"/>
      <c r="R1001" s="372"/>
      <c r="S1001" s="372"/>
      <c r="T1001" s="372"/>
      <c r="U1001" s="372"/>
      <c r="V1001" s="372"/>
      <c r="W1001" s="372"/>
      <c r="X1001" s="372"/>
      <c r="Y1001" s="372"/>
    </row>
    <row r="1002" spans="1:25">
      <c r="A1002" s="372"/>
      <c r="B1002" s="372"/>
      <c r="C1002" s="372"/>
      <c r="D1002" s="372"/>
      <c r="E1002" s="373"/>
      <c r="F1002" s="374"/>
      <c r="G1002" s="372"/>
      <c r="H1002" s="375"/>
      <c r="I1002" s="375"/>
      <c r="J1002" s="375"/>
      <c r="K1002" s="372"/>
      <c r="L1002" s="372"/>
      <c r="M1002" s="372"/>
      <c r="N1002" s="372"/>
      <c r="O1002" s="372"/>
      <c r="P1002" s="372"/>
      <c r="Q1002" s="372"/>
      <c r="R1002" s="372"/>
      <c r="S1002" s="372"/>
      <c r="T1002" s="372"/>
      <c r="U1002" s="372"/>
      <c r="V1002" s="372"/>
      <c r="W1002" s="372"/>
      <c r="X1002" s="372"/>
      <c r="Y1002" s="372"/>
    </row>
    <row r="1003" spans="1:25">
      <c r="A1003" s="372"/>
      <c r="B1003" s="372"/>
      <c r="C1003" s="372"/>
      <c r="D1003" s="372"/>
      <c r="E1003" s="373"/>
      <c r="F1003" s="374"/>
      <c r="G1003" s="372"/>
      <c r="H1003" s="375"/>
      <c r="I1003" s="375"/>
      <c r="J1003" s="375"/>
      <c r="K1003" s="372"/>
      <c r="L1003" s="372"/>
      <c r="M1003" s="372"/>
      <c r="N1003" s="372"/>
      <c r="O1003" s="372"/>
      <c r="P1003" s="372"/>
      <c r="Q1003" s="372"/>
      <c r="R1003" s="372"/>
      <c r="S1003" s="372"/>
      <c r="T1003" s="372"/>
      <c r="U1003" s="372"/>
      <c r="V1003" s="372"/>
      <c r="W1003" s="372"/>
      <c r="X1003" s="372"/>
      <c r="Y1003" s="372"/>
    </row>
    <row r="1004" spans="1:25">
      <c r="A1004" s="372"/>
      <c r="B1004" s="372"/>
      <c r="C1004" s="372"/>
      <c r="D1004" s="372"/>
      <c r="E1004" s="373"/>
      <c r="F1004" s="374"/>
      <c r="G1004" s="372"/>
      <c r="H1004" s="375"/>
      <c r="I1004" s="375"/>
      <c r="J1004" s="375"/>
      <c r="K1004" s="372"/>
      <c r="L1004" s="372"/>
      <c r="M1004" s="372"/>
      <c r="N1004" s="372"/>
      <c r="O1004" s="372"/>
      <c r="P1004" s="372"/>
      <c r="Q1004" s="372"/>
      <c r="R1004" s="372"/>
      <c r="S1004" s="372"/>
      <c r="T1004" s="372"/>
      <c r="U1004" s="372"/>
      <c r="V1004" s="372"/>
      <c r="W1004" s="372"/>
      <c r="X1004" s="372"/>
      <c r="Y1004" s="372"/>
    </row>
    <row r="1005" spans="1:25">
      <c r="A1005" s="372"/>
      <c r="B1005" s="372"/>
      <c r="C1005" s="372"/>
      <c r="D1005" s="372"/>
      <c r="E1005" s="373"/>
      <c r="F1005" s="374"/>
      <c r="G1005" s="372"/>
      <c r="H1005" s="375"/>
      <c r="I1005" s="375"/>
      <c r="J1005" s="375"/>
      <c r="K1005" s="372"/>
      <c r="L1005" s="372"/>
      <c r="M1005" s="372"/>
      <c r="N1005" s="372"/>
      <c r="O1005" s="372"/>
      <c r="P1005" s="372"/>
      <c r="Q1005" s="372"/>
      <c r="R1005" s="372"/>
      <c r="S1005" s="372"/>
      <c r="T1005" s="372"/>
      <c r="U1005" s="372"/>
      <c r="V1005" s="372"/>
      <c r="W1005" s="372"/>
      <c r="X1005" s="372"/>
      <c r="Y1005" s="372"/>
    </row>
    <row r="1006" spans="1:25">
      <c r="A1006" s="372"/>
      <c r="B1006" s="372"/>
      <c r="C1006" s="372"/>
      <c r="D1006" s="372"/>
      <c r="E1006" s="373"/>
      <c r="F1006" s="374"/>
      <c r="G1006" s="372"/>
      <c r="H1006" s="375"/>
      <c r="I1006" s="375"/>
      <c r="J1006" s="375"/>
      <c r="K1006" s="372"/>
      <c r="L1006" s="372"/>
      <c r="M1006" s="372"/>
      <c r="N1006" s="372"/>
      <c r="O1006" s="372"/>
      <c r="P1006" s="372"/>
      <c r="Q1006" s="372"/>
      <c r="R1006" s="372"/>
      <c r="S1006" s="372"/>
      <c r="T1006" s="372"/>
      <c r="U1006" s="372"/>
      <c r="V1006" s="372"/>
      <c r="W1006" s="372"/>
      <c r="X1006" s="372"/>
      <c r="Y1006" s="372"/>
    </row>
    <row r="1007" spans="1:25">
      <c r="A1007" s="372"/>
      <c r="B1007" s="372"/>
      <c r="C1007" s="372"/>
      <c r="D1007" s="372"/>
      <c r="E1007" s="373"/>
      <c r="F1007" s="374"/>
      <c r="G1007" s="372"/>
      <c r="H1007" s="375"/>
      <c r="I1007" s="375"/>
      <c r="J1007" s="375"/>
      <c r="K1007" s="372"/>
      <c r="L1007" s="372"/>
      <c r="M1007" s="372"/>
      <c r="N1007" s="372"/>
      <c r="O1007" s="372"/>
      <c r="P1007" s="372"/>
      <c r="Q1007" s="372"/>
      <c r="R1007" s="372"/>
      <c r="S1007" s="372"/>
      <c r="T1007" s="372"/>
      <c r="U1007" s="372"/>
      <c r="V1007" s="372"/>
      <c r="W1007" s="372"/>
      <c r="X1007" s="372"/>
      <c r="Y1007" s="372"/>
    </row>
    <row r="1008" spans="1:25">
      <c r="A1008" s="372"/>
      <c r="B1008" s="372"/>
      <c r="C1008" s="372"/>
      <c r="D1008" s="372"/>
      <c r="E1008" s="373"/>
      <c r="F1008" s="374"/>
      <c r="G1008" s="372"/>
      <c r="H1008" s="375"/>
      <c r="I1008" s="375"/>
      <c r="J1008" s="375"/>
      <c r="K1008" s="372"/>
      <c r="L1008" s="372"/>
      <c r="M1008" s="372"/>
      <c r="N1008" s="372"/>
      <c r="O1008" s="372"/>
      <c r="P1008" s="372"/>
      <c r="Q1008" s="372"/>
      <c r="R1008" s="372"/>
      <c r="S1008" s="372"/>
      <c r="T1008" s="372"/>
      <c r="U1008" s="372"/>
      <c r="V1008" s="372"/>
      <c r="W1008" s="372"/>
      <c r="X1008" s="372"/>
      <c r="Y1008" s="372"/>
    </row>
    <row r="1009" spans="1:25">
      <c r="A1009" s="372"/>
      <c r="B1009" s="372"/>
      <c r="C1009" s="372"/>
      <c r="D1009" s="372"/>
      <c r="E1009" s="373"/>
      <c r="F1009" s="374"/>
      <c r="G1009" s="372"/>
      <c r="H1009" s="375"/>
      <c r="I1009" s="375"/>
      <c r="J1009" s="375"/>
      <c r="K1009" s="372"/>
      <c r="L1009" s="372"/>
      <c r="M1009" s="372"/>
      <c r="N1009" s="372"/>
      <c r="O1009" s="372"/>
      <c r="P1009" s="372"/>
      <c r="Q1009" s="372"/>
      <c r="R1009" s="372"/>
      <c r="S1009" s="372"/>
      <c r="T1009" s="372"/>
      <c r="U1009" s="372"/>
      <c r="V1009" s="372"/>
      <c r="W1009" s="372"/>
      <c r="X1009" s="372"/>
      <c r="Y1009" s="372"/>
    </row>
    <row r="1010" spans="1:25">
      <c r="A1010" s="372"/>
      <c r="B1010" s="372"/>
      <c r="C1010" s="372"/>
      <c r="D1010" s="372"/>
      <c r="E1010" s="373"/>
      <c r="F1010" s="374"/>
      <c r="G1010" s="372"/>
      <c r="H1010" s="375"/>
      <c r="I1010" s="375"/>
      <c r="J1010" s="375"/>
      <c r="K1010" s="372"/>
      <c r="L1010" s="372"/>
      <c r="M1010" s="372"/>
      <c r="N1010" s="372"/>
      <c r="O1010" s="372"/>
      <c r="P1010" s="372"/>
      <c r="Q1010" s="372"/>
      <c r="R1010" s="372"/>
      <c r="S1010" s="372"/>
      <c r="T1010" s="372"/>
      <c r="U1010" s="372"/>
      <c r="V1010" s="372"/>
      <c r="W1010" s="372"/>
      <c r="X1010" s="372"/>
      <c r="Y1010" s="372"/>
    </row>
    <row r="1011" spans="1:25">
      <c r="A1011" s="372"/>
      <c r="B1011" s="372"/>
      <c r="C1011" s="372"/>
      <c r="D1011" s="372"/>
      <c r="E1011" s="373"/>
      <c r="F1011" s="374"/>
      <c r="G1011" s="372"/>
      <c r="H1011" s="375"/>
      <c r="I1011" s="375"/>
      <c r="J1011" s="375"/>
      <c r="K1011" s="372"/>
      <c r="L1011" s="372"/>
      <c r="M1011" s="372"/>
      <c r="N1011" s="372"/>
      <c r="O1011" s="372"/>
      <c r="P1011" s="372"/>
      <c r="Q1011" s="372"/>
      <c r="R1011" s="372"/>
      <c r="S1011" s="372"/>
      <c r="T1011" s="372"/>
      <c r="U1011" s="372"/>
      <c r="V1011" s="372"/>
      <c r="W1011" s="372"/>
      <c r="X1011" s="372"/>
      <c r="Y1011" s="372"/>
    </row>
    <row r="1012" spans="1:25">
      <c r="A1012" s="372"/>
      <c r="B1012" s="372"/>
      <c r="C1012" s="372"/>
      <c r="D1012" s="372"/>
      <c r="E1012" s="373"/>
      <c r="F1012" s="374"/>
      <c r="G1012" s="372"/>
      <c r="H1012" s="375"/>
      <c r="I1012" s="375"/>
      <c r="J1012" s="375"/>
      <c r="K1012" s="372"/>
      <c r="L1012" s="372"/>
      <c r="M1012" s="372"/>
      <c r="N1012" s="372"/>
      <c r="O1012" s="372"/>
      <c r="P1012" s="372"/>
      <c r="Q1012" s="372"/>
      <c r="R1012" s="372"/>
      <c r="S1012" s="372"/>
      <c r="T1012" s="372"/>
      <c r="U1012" s="372"/>
      <c r="V1012" s="372"/>
      <c r="W1012" s="372"/>
      <c r="X1012" s="372"/>
      <c r="Y1012" s="372"/>
    </row>
    <row r="1013" spans="1:25">
      <c r="A1013" s="372"/>
      <c r="B1013" s="372"/>
      <c r="C1013" s="372"/>
      <c r="D1013" s="372"/>
      <c r="E1013" s="373"/>
      <c r="F1013" s="374"/>
      <c r="G1013" s="372"/>
      <c r="H1013" s="375"/>
      <c r="I1013" s="375"/>
      <c r="J1013" s="375"/>
      <c r="K1013" s="372"/>
      <c r="L1013" s="372"/>
      <c r="M1013" s="372"/>
      <c r="N1013" s="372"/>
      <c r="O1013" s="372"/>
      <c r="P1013" s="372"/>
      <c r="Q1013" s="372"/>
      <c r="R1013" s="372"/>
      <c r="S1013" s="372"/>
      <c r="T1013" s="372"/>
      <c r="U1013" s="372"/>
      <c r="V1013" s="372"/>
      <c r="W1013" s="372"/>
      <c r="X1013" s="372"/>
      <c r="Y1013" s="372"/>
    </row>
    <row r="1014" spans="1:25">
      <c r="A1014" s="372"/>
      <c r="B1014" s="372"/>
      <c r="C1014" s="372"/>
      <c r="D1014" s="372"/>
      <c r="E1014" s="373"/>
      <c r="F1014" s="374"/>
      <c r="G1014" s="372"/>
      <c r="H1014" s="375"/>
      <c r="I1014" s="375"/>
      <c r="J1014" s="375"/>
      <c r="K1014" s="372"/>
      <c r="L1014" s="372"/>
      <c r="M1014" s="372"/>
      <c r="N1014" s="372"/>
      <c r="O1014" s="372"/>
      <c r="P1014" s="372"/>
      <c r="Q1014" s="372"/>
      <c r="R1014" s="372"/>
      <c r="S1014" s="372"/>
      <c r="T1014" s="372"/>
      <c r="U1014" s="372"/>
      <c r="V1014" s="372"/>
      <c r="W1014" s="372"/>
      <c r="X1014" s="372"/>
      <c r="Y1014" s="372"/>
    </row>
    <row r="1015" spans="1:25">
      <c r="A1015" s="372"/>
      <c r="B1015" s="372"/>
      <c r="C1015" s="372"/>
      <c r="D1015" s="372"/>
      <c r="E1015" s="373"/>
      <c r="F1015" s="374"/>
      <c r="G1015" s="372"/>
      <c r="H1015" s="375"/>
      <c r="I1015" s="375"/>
      <c r="J1015" s="375"/>
      <c r="K1015" s="372"/>
      <c r="L1015" s="372"/>
      <c r="M1015" s="372"/>
      <c r="N1015" s="372"/>
      <c r="O1015" s="372"/>
      <c r="P1015" s="372"/>
      <c r="Q1015" s="372"/>
      <c r="R1015" s="372"/>
      <c r="S1015" s="372"/>
      <c r="T1015" s="372"/>
      <c r="U1015" s="372"/>
      <c r="V1015" s="372"/>
      <c r="W1015" s="372"/>
      <c r="X1015" s="372"/>
      <c r="Y1015" s="372"/>
    </row>
    <row r="1016" spans="1:25">
      <c r="A1016" s="372"/>
      <c r="B1016" s="372"/>
      <c r="C1016" s="372"/>
      <c r="D1016" s="372"/>
      <c r="E1016" s="373"/>
      <c r="F1016" s="374"/>
      <c r="G1016" s="372"/>
      <c r="H1016" s="375"/>
      <c r="I1016" s="375"/>
      <c r="J1016" s="375"/>
      <c r="K1016" s="372"/>
      <c r="L1016" s="372"/>
      <c r="M1016" s="372"/>
      <c r="N1016" s="372"/>
      <c r="O1016" s="372"/>
      <c r="P1016" s="372"/>
      <c r="Q1016" s="372"/>
      <c r="R1016" s="372"/>
      <c r="S1016" s="372"/>
      <c r="T1016" s="372"/>
      <c r="U1016" s="372"/>
      <c r="V1016" s="372"/>
      <c r="W1016" s="372"/>
      <c r="X1016" s="372"/>
      <c r="Y1016" s="372"/>
    </row>
    <row r="1017" spans="1:25">
      <c r="A1017" s="372"/>
      <c r="B1017" s="372"/>
      <c r="C1017" s="372"/>
      <c r="D1017" s="372"/>
      <c r="E1017" s="373"/>
      <c r="F1017" s="374"/>
      <c r="G1017" s="372"/>
      <c r="H1017" s="375"/>
      <c r="I1017" s="375"/>
      <c r="J1017" s="375"/>
      <c r="K1017" s="372"/>
      <c r="L1017" s="372"/>
      <c r="M1017" s="372"/>
      <c r="N1017" s="372"/>
      <c r="O1017" s="372"/>
      <c r="P1017" s="372"/>
      <c r="Q1017" s="372"/>
      <c r="R1017" s="372"/>
      <c r="S1017" s="372"/>
      <c r="T1017" s="372"/>
      <c r="U1017" s="372"/>
      <c r="V1017" s="372"/>
      <c r="W1017" s="372"/>
      <c r="X1017" s="372"/>
      <c r="Y1017" s="372"/>
    </row>
    <row r="1018" spans="1:25">
      <c r="A1018" s="372"/>
      <c r="B1018" s="372"/>
      <c r="C1018" s="372"/>
      <c r="D1018" s="372"/>
      <c r="E1018" s="373"/>
      <c r="F1018" s="374"/>
      <c r="G1018" s="372"/>
      <c r="H1018" s="375"/>
      <c r="I1018" s="375"/>
      <c r="J1018" s="375"/>
      <c r="K1018" s="372"/>
      <c r="L1018" s="372"/>
      <c r="M1018" s="372"/>
      <c r="N1018" s="372"/>
      <c r="O1018" s="372"/>
      <c r="P1018" s="372"/>
      <c r="Q1018" s="372"/>
      <c r="R1018" s="372"/>
      <c r="S1018" s="372"/>
      <c r="T1018" s="372"/>
      <c r="U1018" s="372"/>
      <c r="V1018" s="372"/>
      <c r="W1018" s="372"/>
      <c r="X1018" s="372"/>
      <c r="Y1018" s="372"/>
    </row>
    <row r="1019" spans="1:25">
      <c r="A1019" s="372"/>
      <c r="B1019" s="372"/>
      <c r="C1019" s="372"/>
      <c r="D1019" s="372"/>
      <c r="E1019" s="373"/>
      <c r="F1019" s="374"/>
      <c r="G1019" s="372"/>
      <c r="H1019" s="375"/>
      <c r="I1019" s="375"/>
      <c r="J1019" s="375"/>
      <c r="K1019" s="372"/>
      <c r="L1019" s="372"/>
      <c r="M1019" s="372"/>
      <c r="N1019" s="372"/>
      <c r="O1019" s="372"/>
      <c r="P1019" s="372"/>
      <c r="Q1019" s="372"/>
      <c r="R1019" s="372"/>
      <c r="S1019" s="372"/>
      <c r="T1019" s="372"/>
      <c r="U1019" s="372"/>
      <c r="V1019" s="372"/>
      <c r="W1019" s="372"/>
      <c r="X1019" s="372"/>
      <c r="Y1019" s="372"/>
    </row>
    <row r="1020" spans="1:25">
      <c r="A1020" s="372"/>
      <c r="B1020" s="372"/>
      <c r="C1020" s="372"/>
      <c r="D1020" s="372"/>
      <c r="E1020" s="373"/>
      <c r="F1020" s="374"/>
      <c r="G1020" s="372"/>
      <c r="H1020" s="375"/>
      <c r="I1020" s="375"/>
      <c r="J1020" s="375"/>
      <c r="K1020" s="372"/>
      <c r="L1020" s="372"/>
      <c r="M1020" s="372"/>
      <c r="N1020" s="372"/>
      <c r="O1020" s="372"/>
      <c r="P1020" s="372"/>
      <c r="Q1020" s="372"/>
      <c r="R1020" s="372"/>
      <c r="S1020" s="372"/>
      <c r="T1020" s="372"/>
      <c r="U1020" s="372"/>
      <c r="V1020" s="372"/>
      <c r="W1020" s="372"/>
      <c r="X1020" s="372"/>
      <c r="Y1020" s="372"/>
    </row>
    <row r="1021" spans="1:25">
      <c r="A1021" s="372"/>
      <c r="B1021" s="372"/>
      <c r="C1021" s="372"/>
      <c r="D1021" s="372"/>
      <c r="E1021" s="373"/>
      <c r="F1021" s="374"/>
      <c r="G1021" s="372"/>
      <c r="H1021" s="375"/>
      <c r="I1021" s="375"/>
      <c r="J1021" s="375"/>
      <c r="K1021" s="372"/>
      <c r="L1021" s="372"/>
      <c r="M1021" s="372"/>
      <c r="N1021" s="372"/>
      <c r="O1021" s="372"/>
      <c r="P1021" s="372"/>
      <c r="Q1021" s="372"/>
      <c r="R1021" s="372"/>
      <c r="S1021" s="372"/>
      <c r="T1021" s="372"/>
      <c r="U1021" s="372"/>
      <c r="V1021" s="372"/>
      <c r="W1021" s="372"/>
      <c r="X1021" s="372"/>
      <c r="Y1021" s="372"/>
    </row>
    <row r="1022" spans="1:25">
      <c r="A1022" s="372"/>
      <c r="B1022" s="372"/>
      <c r="C1022" s="372"/>
      <c r="D1022" s="372"/>
      <c r="E1022" s="373"/>
      <c r="F1022" s="374"/>
      <c r="G1022" s="372"/>
      <c r="H1022" s="375"/>
      <c r="I1022" s="375"/>
      <c r="J1022" s="375"/>
      <c r="K1022" s="372"/>
      <c r="L1022" s="372"/>
      <c r="M1022" s="372"/>
      <c r="N1022" s="372"/>
      <c r="O1022" s="372"/>
      <c r="P1022" s="372"/>
      <c r="Q1022" s="372"/>
      <c r="R1022" s="372"/>
      <c r="S1022" s="372"/>
      <c r="T1022" s="372"/>
      <c r="U1022" s="372"/>
      <c r="V1022" s="372"/>
      <c r="W1022" s="372"/>
      <c r="X1022" s="372"/>
      <c r="Y1022" s="372"/>
    </row>
    <row r="1023" spans="1:25">
      <c r="A1023" s="372"/>
      <c r="B1023" s="372"/>
      <c r="C1023" s="372"/>
      <c r="D1023" s="372"/>
      <c r="E1023" s="373"/>
      <c r="F1023" s="374"/>
      <c r="G1023" s="372"/>
      <c r="H1023" s="375"/>
      <c r="I1023" s="375"/>
      <c r="J1023" s="375"/>
      <c r="K1023" s="372"/>
      <c r="L1023" s="372"/>
      <c r="M1023" s="372"/>
      <c r="N1023" s="372"/>
      <c r="O1023" s="372"/>
      <c r="P1023" s="372"/>
      <c r="Q1023" s="372"/>
      <c r="R1023" s="372"/>
      <c r="S1023" s="372"/>
      <c r="T1023" s="372"/>
      <c r="U1023" s="372"/>
      <c r="V1023" s="372"/>
      <c r="W1023" s="372"/>
      <c r="X1023" s="372"/>
      <c r="Y1023" s="372"/>
    </row>
    <row r="1024" spans="1:25">
      <c r="A1024" s="372"/>
      <c r="B1024" s="372"/>
      <c r="C1024" s="372"/>
      <c r="D1024" s="372"/>
      <c r="E1024" s="373"/>
      <c r="F1024" s="374"/>
      <c r="G1024" s="372"/>
      <c r="H1024" s="375"/>
      <c r="I1024" s="375"/>
      <c r="J1024" s="375"/>
      <c r="K1024" s="372"/>
      <c r="L1024" s="372"/>
      <c r="M1024" s="372"/>
      <c r="N1024" s="372"/>
      <c r="O1024" s="372"/>
      <c r="P1024" s="372"/>
      <c r="Q1024" s="372"/>
      <c r="R1024" s="372"/>
      <c r="S1024" s="372"/>
      <c r="T1024" s="372"/>
      <c r="U1024" s="372"/>
      <c r="V1024" s="372"/>
      <c r="W1024" s="372"/>
      <c r="X1024" s="372"/>
      <c r="Y1024" s="372"/>
    </row>
    <row r="1025" spans="1:25">
      <c r="A1025" s="372"/>
      <c r="B1025" s="372"/>
      <c r="C1025" s="372"/>
      <c r="D1025" s="372"/>
      <c r="E1025" s="373"/>
      <c r="F1025" s="374"/>
      <c r="G1025" s="372"/>
      <c r="H1025" s="375"/>
      <c r="I1025" s="375"/>
      <c r="J1025" s="375"/>
      <c r="K1025" s="372"/>
      <c r="L1025" s="372"/>
      <c r="M1025" s="372"/>
      <c r="N1025" s="372"/>
      <c r="O1025" s="372"/>
      <c r="P1025" s="372"/>
      <c r="Q1025" s="372"/>
      <c r="R1025" s="372"/>
      <c r="S1025" s="372"/>
      <c r="T1025" s="372"/>
      <c r="U1025" s="372"/>
      <c r="V1025" s="372"/>
      <c r="W1025" s="372"/>
      <c r="X1025" s="372"/>
      <c r="Y1025" s="372"/>
    </row>
    <row r="1026" spans="1:25">
      <c r="A1026" s="372"/>
      <c r="B1026" s="372"/>
      <c r="C1026" s="372"/>
      <c r="D1026" s="372"/>
      <c r="E1026" s="373"/>
      <c r="F1026" s="374"/>
      <c r="G1026" s="372"/>
      <c r="H1026" s="375"/>
      <c r="I1026" s="375"/>
      <c r="J1026" s="375"/>
      <c r="K1026" s="372"/>
      <c r="L1026" s="372"/>
      <c r="M1026" s="372"/>
      <c r="N1026" s="372"/>
      <c r="O1026" s="372"/>
      <c r="P1026" s="372"/>
      <c r="Q1026" s="372"/>
      <c r="R1026" s="372"/>
      <c r="S1026" s="372"/>
      <c r="T1026" s="372"/>
      <c r="U1026" s="372"/>
      <c r="V1026" s="372"/>
      <c r="W1026" s="372"/>
      <c r="X1026" s="372"/>
      <c r="Y1026" s="372"/>
    </row>
    <row r="1027" spans="1:25">
      <c r="A1027" s="372"/>
      <c r="B1027" s="372"/>
      <c r="C1027" s="372"/>
      <c r="D1027" s="372"/>
      <c r="E1027" s="373"/>
      <c r="F1027" s="374"/>
      <c r="G1027" s="372"/>
      <c r="H1027" s="375"/>
      <c r="I1027" s="375"/>
      <c r="J1027" s="375"/>
      <c r="K1027" s="372"/>
      <c r="L1027" s="372"/>
      <c r="M1027" s="372"/>
      <c r="N1027" s="372"/>
      <c r="O1027" s="372"/>
      <c r="P1027" s="372"/>
      <c r="Q1027" s="372"/>
      <c r="R1027" s="372"/>
      <c r="S1027" s="372"/>
      <c r="T1027" s="372"/>
      <c r="U1027" s="372"/>
      <c r="V1027" s="372"/>
      <c r="W1027" s="372"/>
      <c r="X1027" s="372"/>
      <c r="Y1027" s="372"/>
    </row>
    <row r="1028" spans="1:25">
      <c r="A1028" s="372"/>
      <c r="B1028" s="372"/>
      <c r="C1028" s="372"/>
      <c r="D1028" s="372"/>
      <c r="E1028" s="373"/>
      <c r="F1028" s="374"/>
      <c r="G1028" s="372"/>
      <c r="H1028" s="375"/>
      <c r="I1028" s="375"/>
      <c r="J1028" s="375"/>
      <c r="K1028" s="372"/>
      <c r="L1028" s="372"/>
      <c r="M1028" s="372"/>
      <c r="N1028" s="372"/>
      <c r="O1028" s="372"/>
      <c r="P1028" s="372"/>
      <c r="Q1028" s="372"/>
      <c r="R1028" s="372"/>
      <c r="S1028" s="372"/>
      <c r="T1028" s="372"/>
      <c r="U1028" s="372"/>
      <c r="V1028" s="372"/>
      <c r="W1028" s="372"/>
      <c r="X1028" s="372"/>
      <c r="Y1028" s="372"/>
    </row>
    <row r="1029" spans="1:25">
      <c r="A1029" s="372"/>
      <c r="B1029" s="372"/>
      <c r="C1029" s="372"/>
      <c r="D1029" s="372"/>
      <c r="E1029" s="373"/>
      <c r="F1029" s="374"/>
      <c r="G1029" s="372"/>
      <c r="H1029" s="375"/>
      <c r="I1029" s="375"/>
      <c r="J1029" s="375"/>
      <c r="K1029" s="372"/>
      <c r="L1029" s="372"/>
      <c r="M1029" s="372"/>
      <c r="N1029" s="372"/>
      <c r="O1029" s="372"/>
      <c r="P1029" s="372"/>
      <c r="Q1029" s="372"/>
      <c r="R1029" s="372"/>
      <c r="S1029" s="372"/>
      <c r="T1029" s="372"/>
      <c r="U1029" s="372"/>
      <c r="V1029" s="372"/>
      <c r="W1029" s="372"/>
      <c r="X1029" s="372"/>
      <c r="Y1029" s="372"/>
    </row>
    <row r="1030" spans="1:25">
      <c r="A1030" s="372"/>
      <c r="B1030" s="372"/>
      <c r="C1030" s="372"/>
      <c r="D1030" s="372"/>
      <c r="E1030" s="373"/>
      <c r="F1030" s="374"/>
      <c r="G1030" s="372"/>
      <c r="H1030" s="375"/>
      <c r="I1030" s="375"/>
      <c r="J1030" s="375"/>
      <c r="K1030" s="372"/>
      <c r="L1030" s="372"/>
      <c r="M1030" s="372"/>
      <c r="N1030" s="372"/>
      <c r="O1030" s="372"/>
      <c r="P1030" s="372"/>
      <c r="Q1030" s="372"/>
      <c r="R1030" s="372"/>
      <c r="S1030" s="372"/>
      <c r="T1030" s="372"/>
      <c r="U1030" s="372"/>
      <c r="V1030" s="372"/>
      <c r="W1030" s="372"/>
      <c r="X1030" s="372"/>
      <c r="Y1030" s="372"/>
    </row>
    <row r="1031" spans="1:25">
      <c r="A1031" s="372"/>
      <c r="B1031" s="372"/>
      <c r="C1031" s="372"/>
      <c r="D1031" s="372"/>
      <c r="E1031" s="373"/>
      <c r="F1031" s="374"/>
      <c r="G1031" s="372"/>
      <c r="H1031" s="375"/>
      <c r="I1031" s="375"/>
      <c r="J1031" s="375"/>
      <c r="K1031" s="372"/>
      <c r="L1031" s="372"/>
      <c r="M1031" s="372"/>
      <c r="N1031" s="372"/>
      <c r="O1031" s="372"/>
      <c r="P1031" s="372"/>
      <c r="Q1031" s="372"/>
      <c r="R1031" s="372"/>
      <c r="S1031" s="372"/>
      <c r="T1031" s="372"/>
      <c r="U1031" s="372"/>
      <c r="V1031" s="372"/>
      <c r="W1031" s="372"/>
      <c r="X1031" s="372"/>
      <c r="Y1031" s="372"/>
    </row>
    <row r="1032" spans="1:25">
      <c r="A1032" s="372"/>
      <c r="B1032" s="372"/>
      <c r="C1032" s="372"/>
      <c r="D1032" s="372"/>
      <c r="E1032" s="373"/>
      <c r="F1032" s="374"/>
      <c r="G1032" s="372"/>
      <c r="H1032" s="375"/>
      <c r="I1032" s="375"/>
      <c r="J1032" s="375"/>
      <c r="K1032" s="372"/>
      <c r="L1032" s="372"/>
      <c r="M1032" s="372"/>
      <c r="N1032" s="372"/>
      <c r="O1032" s="372"/>
      <c r="P1032" s="372"/>
      <c r="Q1032" s="372"/>
      <c r="R1032" s="372"/>
      <c r="S1032" s="372"/>
      <c r="T1032" s="372"/>
      <c r="U1032" s="372"/>
      <c r="V1032" s="372"/>
      <c r="W1032" s="372"/>
      <c r="X1032" s="372"/>
      <c r="Y1032" s="372"/>
    </row>
    <row r="1033" spans="1:25">
      <c r="A1033" s="372"/>
      <c r="B1033" s="372"/>
      <c r="C1033" s="372"/>
      <c r="D1033" s="372"/>
      <c r="E1033" s="373"/>
      <c r="F1033" s="374"/>
      <c r="G1033" s="372"/>
      <c r="H1033" s="375"/>
      <c r="I1033" s="375"/>
      <c r="J1033" s="375"/>
      <c r="K1033" s="372"/>
      <c r="L1033" s="372"/>
      <c r="M1033" s="372"/>
      <c r="N1033" s="372"/>
      <c r="O1033" s="372"/>
      <c r="P1033" s="372"/>
      <c r="Q1033" s="372"/>
      <c r="R1033" s="372"/>
      <c r="S1033" s="372"/>
      <c r="T1033" s="372"/>
      <c r="U1033" s="372"/>
      <c r="V1033" s="372"/>
      <c r="W1033" s="372"/>
      <c r="X1033" s="372"/>
      <c r="Y1033" s="372"/>
    </row>
    <row r="1034" spans="1:25">
      <c r="A1034" s="372"/>
      <c r="B1034" s="372"/>
      <c r="C1034" s="372"/>
      <c r="D1034" s="372"/>
      <c r="E1034" s="373"/>
      <c r="F1034" s="374"/>
      <c r="G1034" s="372"/>
      <c r="H1034" s="375"/>
      <c r="I1034" s="375"/>
      <c r="J1034" s="375"/>
      <c r="K1034" s="372"/>
      <c r="L1034" s="372"/>
      <c r="M1034" s="372"/>
      <c r="N1034" s="372"/>
      <c r="O1034" s="372"/>
      <c r="P1034" s="372"/>
      <c r="Q1034" s="372"/>
      <c r="R1034" s="372"/>
      <c r="S1034" s="372"/>
      <c r="T1034" s="372"/>
      <c r="U1034" s="372"/>
      <c r="V1034" s="372"/>
      <c r="W1034" s="372"/>
      <c r="X1034" s="372"/>
      <c r="Y1034" s="372"/>
    </row>
    <row r="1035" spans="1:25">
      <c r="A1035" s="372"/>
      <c r="B1035" s="372"/>
      <c r="C1035" s="372"/>
      <c r="D1035" s="372"/>
      <c r="E1035" s="373"/>
      <c r="F1035" s="374"/>
      <c r="G1035" s="372"/>
      <c r="H1035" s="375"/>
      <c r="I1035" s="375"/>
      <c r="J1035" s="375"/>
      <c r="K1035" s="372"/>
      <c r="L1035" s="372"/>
      <c r="M1035" s="372"/>
      <c r="N1035" s="372"/>
      <c r="O1035" s="372"/>
      <c r="P1035" s="372"/>
      <c r="Q1035" s="372"/>
      <c r="R1035" s="372"/>
      <c r="S1035" s="372"/>
      <c r="T1035" s="372"/>
      <c r="U1035" s="372"/>
      <c r="V1035" s="372"/>
      <c r="W1035" s="372"/>
      <c r="X1035" s="372"/>
      <c r="Y1035" s="372"/>
    </row>
    <row r="1036" spans="1:25">
      <c r="A1036" s="372"/>
      <c r="B1036" s="372"/>
      <c r="C1036" s="372"/>
      <c r="D1036" s="372"/>
      <c r="E1036" s="373"/>
      <c r="F1036" s="374"/>
      <c r="G1036" s="372"/>
      <c r="H1036" s="375"/>
      <c r="I1036" s="375"/>
      <c r="J1036" s="375"/>
      <c r="K1036" s="372"/>
      <c r="L1036" s="372"/>
      <c r="M1036" s="372"/>
      <c r="N1036" s="372"/>
      <c r="O1036" s="372"/>
      <c r="P1036" s="372"/>
      <c r="Q1036" s="372"/>
      <c r="R1036" s="372"/>
      <c r="S1036" s="372"/>
      <c r="T1036" s="372"/>
      <c r="U1036" s="372"/>
      <c r="V1036" s="372"/>
      <c r="W1036" s="372"/>
      <c r="X1036" s="372"/>
      <c r="Y1036" s="372"/>
    </row>
    <row r="1037" spans="1:25">
      <c r="A1037" s="372"/>
      <c r="B1037" s="372"/>
      <c r="C1037" s="372"/>
      <c r="D1037" s="372"/>
      <c r="E1037" s="373"/>
      <c r="F1037" s="374"/>
      <c r="G1037" s="372"/>
      <c r="H1037" s="375"/>
      <c r="I1037" s="375"/>
      <c r="J1037" s="375"/>
      <c r="K1037" s="372"/>
      <c r="L1037" s="372"/>
      <c r="M1037" s="372"/>
      <c r="N1037" s="372"/>
      <c r="O1037" s="372"/>
      <c r="P1037" s="372"/>
      <c r="Q1037" s="372"/>
      <c r="R1037" s="372"/>
      <c r="S1037" s="372"/>
      <c r="T1037" s="372"/>
      <c r="U1037" s="372"/>
      <c r="V1037" s="372"/>
      <c r="W1037" s="372"/>
      <c r="X1037" s="372"/>
      <c r="Y1037" s="372"/>
    </row>
    <row r="1038" spans="1:25">
      <c r="A1038" s="372"/>
      <c r="B1038" s="372"/>
      <c r="C1038" s="372"/>
      <c r="D1038" s="372"/>
      <c r="E1038" s="373"/>
      <c r="F1038" s="374"/>
      <c r="G1038" s="372"/>
      <c r="H1038" s="375"/>
      <c r="I1038" s="375"/>
      <c r="J1038" s="375"/>
      <c r="K1038" s="372"/>
      <c r="L1038" s="372"/>
      <c r="M1038" s="372"/>
      <c r="N1038" s="372"/>
      <c r="O1038" s="372"/>
      <c r="P1038" s="372"/>
      <c r="Q1038" s="372"/>
      <c r="R1038" s="372"/>
      <c r="S1038" s="372"/>
      <c r="T1038" s="372"/>
      <c r="U1038" s="372"/>
      <c r="V1038" s="372"/>
      <c r="W1038" s="372"/>
      <c r="X1038" s="372"/>
      <c r="Y1038" s="372"/>
    </row>
    <row r="1039" spans="1:25">
      <c r="A1039" s="372"/>
      <c r="B1039" s="372"/>
      <c r="C1039" s="372"/>
      <c r="D1039" s="372"/>
      <c r="E1039" s="373"/>
      <c r="F1039" s="374"/>
      <c r="G1039" s="372"/>
      <c r="H1039" s="375"/>
      <c r="I1039" s="375"/>
      <c r="J1039" s="375"/>
      <c r="K1039" s="372"/>
      <c r="L1039" s="372"/>
      <c r="M1039" s="372"/>
      <c r="N1039" s="372"/>
      <c r="O1039" s="372"/>
      <c r="P1039" s="372"/>
      <c r="Q1039" s="372"/>
      <c r="R1039" s="372"/>
      <c r="S1039" s="372"/>
      <c r="T1039" s="372"/>
      <c r="U1039" s="372"/>
      <c r="V1039" s="372"/>
      <c r="W1039" s="372"/>
      <c r="X1039" s="372"/>
      <c r="Y1039" s="372"/>
    </row>
    <row r="1040" spans="1:25">
      <c r="A1040" s="372"/>
      <c r="B1040" s="372"/>
      <c r="C1040" s="372"/>
      <c r="D1040" s="372"/>
      <c r="E1040" s="373"/>
      <c r="F1040" s="374"/>
      <c r="G1040" s="372"/>
      <c r="H1040" s="375"/>
      <c r="I1040" s="375"/>
      <c r="J1040" s="375"/>
      <c r="K1040" s="372"/>
      <c r="L1040" s="372"/>
      <c r="M1040" s="372"/>
      <c r="N1040" s="372"/>
      <c r="O1040" s="372"/>
      <c r="P1040" s="372"/>
      <c r="Q1040" s="372"/>
      <c r="R1040" s="372"/>
      <c r="S1040" s="372"/>
      <c r="T1040" s="372"/>
      <c r="U1040" s="372"/>
      <c r="V1040" s="372"/>
      <c r="W1040" s="372"/>
      <c r="X1040" s="372"/>
      <c r="Y1040" s="372"/>
    </row>
    <row r="1041" spans="1:25">
      <c r="A1041" s="372"/>
      <c r="B1041" s="372"/>
      <c r="C1041" s="372"/>
      <c r="D1041" s="372"/>
      <c r="E1041" s="373"/>
      <c r="F1041" s="374"/>
      <c r="G1041" s="372"/>
      <c r="H1041" s="375"/>
      <c r="I1041" s="375"/>
      <c r="J1041" s="375"/>
      <c r="K1041" s="372"/>
      <c r="L1041" s="372"/>
      <c r="M1041" s="372"/>
      <c r="N1041" s="372"/>
      <c r="O1041" s="372"/>
      <c r="P1041" s="372"/>
      <c r="Q1041" s="372"/>
      <c r="R1041" s="372"/>
      <c r="S1041" s="372"/>
      <c r="T1041" s="372"/>
      <c r="U1041" s="372"/>
      <c r="V1041" s="372"/>
      <c r="W1041" s="372"/>
      <c r="X1041" s="372"/>
      <c r="Y1041" s="372"/>
    </row>
    <row r="1042" spans="1:25">
      <c r="A1042" s="372"/>
      <c r="B1042" s="372"/>
      <c r="C1042" s="372"/>
      <c r="D1042" s="372"/>
      <c r="E1042" s="373"/>
      <c r="F1042" s="374"/>
      <c r="G1042" s="372"/>
      <c r="H1042" s="375"/>
      <c r="I1042" s="375"/>
      <c r="J1042" s="375"/>
      <c r="K1042" s="372"/>
      <c r="L1042" s="372"/>
      <c r="M1042" s="372"/>
      <c r="N1042" s="372"/>
      <c r="O1042" s="372"/>
      <c r="P1042" s="372"/>
      <c r="Q1042" s="372"/>
      <c r="R1042" s="372"/>
      <c r="S1042" s="372"/>
      <c r="T1042" s="372"/>
      <c r="U1042" s="372"/>
      <c r="V1042" s="372"/>
      <c r="W1042" s="372"/>
      <c r="X1042" s="372"/>
      <c r="Y1042" s="372"/>
    </row>
    <row r="1043" spans="1:25">
      <c r="A1043" s="372"/>
      <c r="B1043" s="372"/>
      <c r="C1043" s="372"/>
      <c r="D1043" s="372"/>
      <c r="E1043" s="373"/>
      <c r="F1043" s="374"/>
      <c r="G1043" s="372"/>
      <c r="H1043" s="375"/>
      <c r="I1043" s="375"/>
      <c r="J1043" s="375"/>
      <c r="K1043" s="372"/>
      <c r="L1043" s="372"/>
      <c r="M1043" s="372"/>
      <c r="N1043" s="372"/>
      <c r="O1043" s="372"/>
      <c r="P1043" s="372"/>
      <c r="Q1043" s="372"/>
      <c r="R1043" s="372"/>
      <c r="S1043" s="372"/>
      <c r="T1043" s="372"/>
      <c r="U1043" s="372"/>
      <c r="V1043" s="372"/>
      <c r="W1043" s="372"/>
      <c r="X1043" s="372"/>
      <c r="Y1043" s="372"/>
    </row>
    <row r="1044" spans="1:25">
      <c r="A1044" s="372"/>
      <c r="B1044" s="372"/>
      <c r="C1044" s="372"/>
      <c r="D1044" s="372"/>
      <c r="E1044" s="373"/>
      <c r="F1044" s="374"/>
      <c r="G1044" s="372"/>
      <c r="H1044" s="375"/>
      <c r="I1044" s="375"/>
      <c r="J1044" s="375"/>
      <c r="K1044" s="372"/>
      <c r="L1044" s="372"/>
      <c r="M1044" s="372"/>
      <c r="N1044" s="372"/>
      <c r="O1044" s="372"/>
      <c r="P1044" s="372"/>
      <c r="Q1044" s="372"/>
      <c r="R1044" s="372"/>
      <c r="S1044" s="372"/>
      <c r="T1044" s="372"/>
      <c r="U1044" s="372"/>
      <c r="V1044" s="372"/>
      <c r="W1044" s="372"/>
      <c r="X1044" s="372"/>
      <c r="Y1044" s="372"/>
    </row>
    <row r="1045" spans="1:25">
      <c r="A1045" s="372"/>
      <c r="B1045" s="372"/>
      <c r="C1045" s="372"/>
      <c r="D1045" s="372"/>
      <c r="E1045" s="373"/>
      <c r="F1045" s="374"/>
      <c r="G1045" s="372"/>
      <c r="H1045" s="375"/>
      <c r="I1045" s="375"/>
      <c r="J1045" s="375"/>
      <c r="K1045" s="372"/>
      <c r="L1045" s="372"/>
      <c r="M1045" s="372"/>
      <c r="N1045" s="372"/>
      <c r="O1045" s="372"/>
      <c r="P1045" s="372"/>
      <c r="Q1045" s="372"/>
      <c r="R1045" s="372"/>
      <c r="S1045" s="372"/>
      <c r="T1045" s="372"/>
      <c r="U1045" s="372"/>
      <c r="V1045" s="372"/>
      <c r="W1045" s="372"/>
      <c r="X1045" s="372"/>
      <c r="Y1045" s="372"/>
    </row>
    <row r="1046" spans="1:25">
      <c r="A1046" s="372"/>
      <c r="B1046" s="372"/>
      <c r="C1046" s="372"/>
      <c r="D1046" s="372"/>
      <c r="E1046" s="373"/>
      <c r="F1046" s="374"/>
      <c r="G1046" s="372"/>
      <c r="H1046" s="375"/>
      <c r="I1046" s="375"/>
      <c r="J1046" s="375"/>
      <c r="K1046" s="372"/>
      <c r="L1046" s="372"/>
      <c r="M1046" s="372"/>
      <c r="N1046" s="372"/>
      <c r="O1046" s="372"/>
      <c r="P1046" s="372"/>
      <c r="Q1046" s="372"/>
      <c r="R1046" s="372"/>
      <c r="S1046" s="372"/>
      <c r="T1046" s="372"/>
      <c r="U1046" s="372"/>
      <c r="V1046" s="372"/>
      <c r="W1046" s="372"/>
      <c r="X1046" s="372"/>
      <c r="Y1046" s="372"/>
    </row>
    <row r="1047" spans="1:25">
      <c r="A1047" s="372"/>
      <c r="B1047" s="372"/>
      <c r="C1047" s="372"/>
      <c r="D1047" s="372"/>
      <c r="E1047" s="373"/>
      <c r="F1047" s="374"/>
      <c r="G1047" s="372"/>
      <c r="H1047" s="375"/>
      <c r="I1047" s="375"/>
      <c r="J1047" s="375"/>
      <c r="K1047" s="372"/>
      <c r="L1047" s="372"/>
      <c r="M1047" s="372"/>
      <c r="N1047" s="372"/>
      <c r="O1047" s="372"/>
      <c r="P1047" s="372"/>
      <c r="Q1047" s="372"/>
      <c r="R1047" s="372"/>
      <c r="S1047" s="372"/>
      <c r="T1047" s="372"/>
      <c r="U1047" s="372"/>
      <c r="V1047" s="372"/>
      <c r="W1047" s="372"/>
      <c r="X1047" s="372"/>
      <c r="Y1047" s="372"/>
    </row>
    <row r="1048" spans="1:25">
      <c r="A1048" s="372"/>
      <c r="B1048" s="372"/>
      <c r="C1048" s="372"/>
      <c r="D1048" s="372"/>
      <c r="E1048" s="373"/>
      <c r="F1048" s="374"/>
      <c r="G1048" s="372"/>
      <c r="H1048" s="375"/>
      <c r="I1048" s="375"/>
      <c r="J1048" s="375"/>
      <c r="K1048" s="372"/>
      <c r="L1048" s="372"/>
      <c r="M1048" s="372"/>
      <c r="N1048" s="372"/>
      <c r="O1048" s="372"/>
      <c r="P1048" s="372"/>
      <c r="Q1048" s="372"/>
      <c r="R1048" s="372"/>
      <c r="S1048" s="372"/>
      <c r="T1048" s="372"/>
      <c r="U1048" s="372"/>
      <c r="V1048" s="372"/>
      <c r="W1048" s="372"/>
      <c r="X1048" s="372"/>
      <c r="Y1048" s="372"/>
    </row>
    <row r="1049" spans="1:25">
      <c r="A1049" s="372"/>
      <c r="B1049" s="372"/>
      <c r="C1049" s="372"/>
      <c r="D1049" s="372"/>
      <c r="E1049" s="373"/>
      <c r="F1049" s="374"/>
      <c r="G1049" s="372"/>
      <c r="H1049" s="375"/>
      <c r="I1049" s="375"/>
      <c r="J1049" s="375"/>
      <c r="K1049" s="372"/>
      <c r="L1049" s="372"/>
      <c r="M1049" s="372"/>
      <c r="N1049" s="372"/>
      <c r="O1049" s="372"/>
      <c r="P1049" s="372"/>
      <c r="Q1049" s="372"/>
      <c r="R1049" s="372"/>
      <c r="S1049" s="372"/>
      <c r="T1049" s="372"/>
      <c r="U1049" s="372"/>
      <c r="V1049" s="372"/>
      <c r="W1049" s="372"/>
      <c r="X1049" s="372"/>
      <c r="Y1049" s="372"/>
    </row>
    <row r="1050" spans="1:25">
      <c r="A1050" s="372"/>
      <c r="B1050" s="372"/>
      <c r="C1050" s="372"/>
      <c r="D1050" s="372"/>
      <c r="E1050" s="373"/>
      <c r="F1050" s="374"/>
      <c r="G1050" s="372"/>
      <c r="H1050" s="375"/>
      <c r="I1050" s="375"/>
      <c r="J1050" s="375"/>
      <c r="K1050" s="372"/>
      <c r="L1050" s="372"/>
      <c r="M1050" s="372"/>
      <c r="N1050" s="372"/>
      <c r="O1050" s="372"/>
      <c r="P1050" s="372"/>
      <c r="Q1050" s="372"/>
      <c r="R1050" s="372"/>
      <c r="S1050" s="372"/>
      <c r="T1050" s="372"/>
      <c r="U1050" s="372"/>
      <c r="V1050" s="372"/>
      <c r="W1050" s="372"/>
      <c r="X1050" s="372"/>
      <c r="Y1050" s="372"/>
    </row>
    <row r="1051" spans="1:25">
      <c r="A1051" s="372"/>
      <c r="B1051" s="372"/>
      <c r="C1051" s="372"/>
      <c r="D1051" s="372"/>
      <c r="E1051" s="373"/>
      <c r="F1051" s="374"/>
      <c r="G1051" s="372"/>
      <c r="H1051" s="375"/>
      <c r="I1051" s="375"/>
      <c r="J1051" s="375"/>
      <c r="K1051" s="372"/>
      <c r="L1051" s="372"/>
      <c r="M1051" s="372"/>
      <c r="N1051" s="372"/>
      <c r="O1051" s="372"/>
      <c r="P1051" s="372"/>
      <c r="Q1051" s="372"/>
      <c r="R1051" s="372"/>
      <c r="S1051" s="372"/>
      <c r="T1051" s="372"/>
      <c r="U1051" s="372"/>
      <c r="V1051" s="372"/>
      <c r="W1051" s="372"/>
      <c r="X1051" s="372"/>
      <c r="Y1051" s="372"/>
    </row>
    <row r="1052" spans="1:25">
      <c r="A1052" s="372"/>
      <c r="B1052" s="372"/>
      <c r="C1052" s="372"/>
      <c r="D1052" s="372"/>
      <c r="E1052" s="373"/>
      <c r="F1052" s="374"/>
      <c r="G1052" s="372"/>
      <c r="H1052" s="375"/>
      <c r="I1052" s="375"/>
      <c r="J1052" s="375"/>
      <c r="K1052" s="372"/>
      <c r="L1052" s="372"/>
      <c r="M1052" s="372"/>
      <c r="N1052" s="372"/>
      <c r="O1052" s="372"/>
      <c r="P1052" s="372"/>
      <c r="Q1052" s="372"/>
      <c r="R1052" s="372"/>
      <c r="S1052" s="372"/>
      <c r="T1052" s="372"/>
      <c r="U1052" s="372"/>
      <c r="V1052" s="372"/>
      <c r="W1052" s="372"/>
      <c r="X1052" s="372"/>
      <c r="Y1052" s="372"/>
    </row>
    <row r="1053" spans="1:25">
      <c r="A1053" s="372"/>
      <c r="B1053" s="372"/>
      <c r="C1053" s="372"/>
      <c r="D1053" s="372"/>
      <c r="E1053" s="373"/>
      <c r="F1053" s="374"/>
      <c r="G1053" s="372"/>
      <c r="H1053" s="375"/>
      <c r="I1053" s="375"/>
      <c r="J1053" s="375"/>
      <c r="K1053" s="372"/>
      <c r="L1053" s="372"/>
      <c r="M1053" s="372"/>
      <c r="N1053" s="372"/>
      <c r="O1053" s="372"/>
      <c r="P1053" s="372"/>
      <c r="Q1053" s="372"/>
      <c r="R1053" s="372"/>
      <c r="S1053" s="372"/>
      <c r="T1053" s="372"/>
      <c r="U1053" s="372"/>
      <c r="V1053" s="372"/>
      <c r="W1053" s="372"/>
      <c r="X1053" s="372"/>
      <c r="Y1053" s="372"/>
    </row>
    <row r="1054" spans="1:25">
      <c r="A1054" s="372"/>
      <c r="B1054" s="372"/>
      <c r="C1054" s="372"/>
      <c r="D1054" s="372"/>
      <c r="E1054" s="373"/>
      <c r="F1054" s="374"/>
      <c r="G1054" s="372"/>
      <c r="H1054" s="375"/>
      <c r="I1054" s="375"/>
      <c r="J1054" s="375"/>
      <c r="K1054" s="372"/>
      <c r="L1054" s="372"/>
      <c r="M1054" s="372"/>
      <c r="N1054" s="372"/>
      <c r="O1054" s="372"/>
      <c r="P1054" s="372"/>
      <c r="Q1054" s="372"/>
      <c r="R1054" s="372"/>
      <c r="S1054" s="372"/>
      <c r="T1054" s="372"/>
      <c r="U1054" s="372"/>
      <c r="V1054" s="372"/>
      <c r="W1054" s="372"/>
      <c r="X1054" s="372"/>
      <c r="Y1054" s="372"/>
    </row>
    <row r="1055" spans="1:25">
      <c r="A1055" s="372"/>
      <c r="B1055" s="372"/>
      <c r="C1055" s="372"/>
      <c r="D1055" s="372"/>
      <c r="E1055" s="373"/>
      <c r="F1055" s="374"/>
      <c r="G1055" s="372"/>
      <c r="H1055" s="375"/>
      <c r="I1055" s="375"/>
      <c r="J1055" s="375"/>
      <c r="K1055" s="372"/>
      <c r="L1055" s="372"/>
      <c r="M1055" s="372"/>
      <c r="N1055" s="372"/>
      <c r="O1055" s="372"/>
      <c r="P1055" s="372"/>
      <c r="Q1055" s="372"/>
      <c r="R1055" s="372"/>
      <c r="S1055" s="372"/>
      <c r="T1055" s="372"/>
      <c r="U1055" s="372"/>
      <c r="V1055" s="372"/>
      <c r="W1055" s="372"/>
      <c r="X1055" s="372"/>
      <c r="Y1055" s="372"/>
    </row>
    <row r="1056" spans="1:25">
      <c r="A1056" s="372"/>
      <c r="B1056" s="372"/>
      <c r="C1056" s="372"/>
      <c r="D1056" s="372"/>
      <c r="E1056" s="373"/>
      <c r="F1056" s="374"/>
      <c r="G1056" s="372"/>
      <c r="H1056" s="375"/>
      <c r="I1056" s="375"/>
      <c r="J1056" s="375"/>
      <c r="K1056" s="372"/>
      <c r="L1056" s="372"/>
      <c r="M1056" s="372"/>
      <c r="N1056" s="372"/>
      <c r="O1056" s="372"/>
      <c r="P1056" s="372"/>
      <c r="Q1056" s="372"/>
      <c r="R1056" s="372"/>
      <c r="S1056" s="372"/>
      <c r="T1056" s="372"/>
      <c r="U1056" s="372"/>
      <c r="V1056" s="372"/>
      <c r="W1056" s="372"/>
      <c r="X1056" s="372"/>
      <c r="Y1056" s="372"/>
    </row>
    <row r="1057" spans="1:25">
      <c r="A1057" s="372"/>
      <c r="B1057" s="372"/>
      <c r="C1057" s="372"/>
      <c r="D1057" s="372"/>
      <c r="E1057" s="373"/>
      <c r="F1057" s="374"/>
      <c r="G1057" s="372"/>
      <c r="H1057" s="375"/>
      <c r="I1057" s="375"/>
      <c r="J1057" s="375"/>
      <c r="K1057" s="372"/>
      <c r="L1057" s="372"/>
      <c r="M1057" s="372"/>
      <c r="N1057" s="372"/>
      <c r="O1057" s="372"/>
      <c r="P1057" s="372"/>
      <c r="Q1057" s="372"/>
      <c r="R1057" s="372"/>
      <c r="S1057" s="372"/>
      <c r="T1057" s="372"/>
      <c r="U1057" s="372"/>
      <c r="V1057" s="372"/>
      <c r="W1057" s="372"/>
      <c r="X1057" s="372"/>
      <c r="Y1057" s="372"/>
    </row>
    <row r="1058" spans="1:25">
      <c r="A1058" s="372"/>
      <c r="B1058" s="372"/>
      <c r="C1058" s="372"/>
      <c r="D1058" s="372"/>
      <c r="E1058" s="373"/>
      <c r="F1058" s="374"/>
      <c r="G1058" s="372"/>
      <c r="H1058" s="375"/>
      <c r="I1058" s="375"/>
      <c r="J1058" s="375"/>
      <c r="K1058" s="372"/>
      <c r="L1058" s="372"/>
      <c r="M1058" s="372"/>
      <c r="N1058" s="372"/>
      <c r="O1058" s="372"/>
      <c r="P1058" s="372"/>
      <c r="Q1058" s="372"/>
      <c r="R1058" s="372"/>
      <c r="S1058" s="372"/>
      <c r="T1058" s="372"/>
      <c r="U1058" s="372"/>
      <c r="V1058" s="372"/>
      <c r="W1058" s="372"/>
      <c r="X1058" s="372"/>
      <c r="Y1058" s="372"/>
    </row>
    <row r="1059" spans="1:25">
      <c r="A1059" s="372"/>
      <c r="B1059" s="372"/>
      <c r="C1059" s="372"/>
      <c r="D1059" s="372"/>
      <c r="E1059" s="373"/>
      <c r="F1059" s="374"/>
      <c r="G1059" s="372"/>
      <c r="H1059" s="375"/>
      <c r="I1059" s="375"/>
      <c r="J1059" s="375"/>
      <c r="K1059" s="372"/>
      <c r="L1059" s="372"/>
      <c r="M1059" s="372"/>
      <c r="N1059" s="372"/>
      <c r="O1059" s="372"/>
      <c r="P1059" s="372"/>
      <c r="Q1059" s="372"/>
      <c r="R1059" s="372"/>
      <c r="S1059" s="372"/>
      <c r="T1059" s="372"/>
      <c r="U1059" s="372"/>
      <c r="V1059" s="372"/>
      <c r="W1059" s="372"/>
      <c r="X1059" s="372"/>
      <c r="Y1059" s="372"/>
    </row>
    <row r="1060" spans="1:25">
      <c r="A1060" s="372"/>
      <c r="B1060" s="372"/>
      <c r="C1060" s="372"/>
      <c r="D1060" s="372"/>
      <c r="E1060" s="373"/>
      <c r="F1060" s="374"/>
      <c r="G1060" s="372"/>
      <c r="H1060" s="375"/>
      <c r="I1060" s="375"/>
      <c r="J1060" s="375"/>
      <c r="K1060" s="372"/>
      <c r="L1060" s="372"/>
      <c r="M1060" s="372"/>
      <c r="N1060" s="372"/>
      <c r="O1060" s="372"/>
      <c r="P1060" s="372"/>
      <c r="Q1060" s="372"/>
      <c r="R1060" s="372"/>
      <c r="S1060" s="372"/>
      <c r="T1060" s="372"/>
      <c r="U1060" s="372"/>
      <c r="V1060" s="372"/>
      <c r="W1060" s="372"/>
      <c r="X1060" s="372"/>
      <c r="Y1060" s="372"/>
    </row>
    <row r="1061" spans="1:25">
      <c r="A1061" s="372"/>
      <c r="B1061" s="372"/>
      <c r="C1061" s="372"/>
      <c r="D1061" s="372"/>
      <c r="E1061" s="373"/>
      <c r="F1061" s="374"/>
      <c r="G1061" s="372"/>
      <c r="H1061" s="375"/>
      <c r="I1061" s="375"/>
      <c r="J1061" s="375"/>
      <c r="K1061" s="372"/>
      <c r="L1061" s="372"/>
      <c r="M1061" s="372"/>
      <c r="N1061" s="372"/>
      <c r="O1061" s="372"/>
      <c r="P1061" s="372"/>
      <c r="Q1061" s="372"/>
      <c r="R1061" s="372"/>
      <c r="S1061" s="372"/>
      <c r="T1061" s="372"/>
      <c r="U1061" s="372"/>
      <c r="V1061" s="372"/>
      <c r="W1061" s="372"/>
      <c r="X1061" s="372"/>
      <c r="Y1061" s="372"/>
    </row>
    <row r="1062" spans="1:25">
      <c r="A1062" s="372"/>
      <c r="B1062" s="372"/>
      <c r="C1062" s="372"/>
      <c r="D1062" s="372"/>
      <c r="E1062" s="373"/>
      <c r="F1062" s="374"/>
      <c r="G1062" s="372"/>
      <c r="H1062" s="375"/>
      <c r="I1062" s="375"/>
      <c r="J1062" s="375"/>
      <c r="K1062" s="372"/>
      <c r="L1062" s="372"/>
      <c r="M1062" s="372"/>
      <c r="N1062" s="372"/>
      <c r="O1062" s="372"/>
      <c r="P1062" s="372"/>
      <c r="Q1062" s="372"/>
      <c r="R1062" s="372"/>
      <c r="S1062" s="372"/>
      <c r="T1062" s="372"/>
      <c r="U1062" s="372"/>
      <c r="V1062" s="372"/>
      <c r="W1062" s="372"/>
      <c r="X1062" s="372"/>
      <c r="Y1062" s="372"/>
    </row>
    <row r="1063" spans="1:25">
      <c r="A1063" s="372"/>
      <c r="B1063" s="372"/>
      <c r="C1063" s="372"/>
      <c r="D1063" s="372"/>
      <c r="E1063" s="373"/>
      <c r="F1063" s="374"/>
      <c r="G1063" s="372"/>
      <c r="H1063" s="375"/>
      <c r="I1063" s="375"/>
      <c r="J1063" s="375"/>
      <c r="K1063" s="372"/>
      <c r="L1063" s="372"/>
      <c r="M1063" s="372"/>
      <c r="N1063" s="372"/>
      <c r="O1063" s="372"/>
      <c r="P1063" s="372"/>
      <c r="Q1063" s="372"/>
      <c r="R1063" s="372"/>
      <c r="S1063" s="372"/>
      <c r="T1063" s="372"/>
      <c r="U1063" s="372"/>
      <c r="V1063" s="372"/>
      <c r="W1063" s="372"/>
      <c r="X1063" s="372"/>
      <c r="Y1063" s="372"/>
    </row>
    <row r="1064" spans="1:25">
      <c r="A1064" s="372"/>
      <c r="B1064" s="372"/>
      <c r="C1064" s="372"/>
      <c r="D1064" s="372"/>
      <c r="E1064" s="373"/>
      <c r="F1064" s="374"/>
      <c r="G1064" s="372"/>
      <c r="H1064" s="375"/>
      <c r="I1064" s="375"/>
      <c r="J1064" s="375"/>
      <c r="K1064" s="372"/>
      <c r="L1064" s="372"/>
      <c r="M1064" s="372"/>
      <c r="N1064" s="372"/>
      <c r="O1064" s="372"/>
      <c r="P1064" s="372"/>
      <c r="Q1064" s="372"/>
      <c r="R1064" s="372"/>
      <c r="S1064" s="372"/>
      <c r="T1064" s="372"/>
      <c r="U1064" s="372"/>
      <c r="V1064" s="372"/>
      <c r="W1064" s="372"/>
      <c r="X1064" s="372"/>
      <c r="Y1064" s="372"/>
    </row>
    <row r="1065" spans="1:25">
      <c r="A1065" s="372"/>
      <c r="B1065" s="372"/>
      <c r="C1065" s="372"/>
      <c r="D1065" s="372"/>
      <c r="E1065" s="373"/>
      <c r="F1065" s="374"/>
      <c r="G1065" s="372"/>
      <c r="H1065" s="375"/>
      <c r="I1065" s="375"/>
      <c r="J1065" s="375"/>
      <c r="K1065" s="372"/>
      <c r="L1065" s="372"/>
      <c r="M1065" s="372"/>
      <c r="N1065" s="372"/>
      <c r="O1065" s="372"/>
      <c r="P1065" s="372"/>
      <c r="Q1065" s="372"/>
      <c r="R1065" s="372"/>
      <c r="S1065" s="372"/>
      <c r="T1065" s="372"/>
      <c r="U1065" s="372"/>
      <c r="V1065" s="372"/>
      <c r="W1065" s="372"/>
      <c r="X1065" s="372"/>
      <c r="Y1065" s="372"/>
    </row>
    <row r="1066" spans="1:25">
      <c r="A1066" s="372"/>
      <c r="B1066" s="372"/>
      <c r="C1066" s="372"/>
      <c r="D1066" s="372"/>
      <c r="E1066" s="373"/>
      <c r="F1066" s="374"/>
      <c r="G1066" s="372"/>
      <c r="H1066" s="375"/>
      <c r="I1066" s="375"/>
      <c r="J1066" s="375"/>
      <c r="K1066" s="372"/>
      <c r="L1066" s="372"/>
      <c r="M1066" s="372"/>
      <c r="N1066" s="372"/>
      <c r="O1066" s="372"/>
      <c r="P1066" s="372"/>
      <c r="Q1066" s="372"/>
      <c r="R1066" s="372"/>
      <c r="S1066" s="372"/>
      <c r="T1066" s="372"/>
      <c r="U1066" s="372"/>
      <c r="V1066" s="372"/>
      <c r="W1066" s="372"/>
      <c r="X1066" s="372"/>
      <c r="Y1066" s="372"/>
    </row>
    <row r="1067" spans="1:25">
      <c r="A1067" s="372"/>
      <c r="B1067" s="372"/>
      <c r="C1067" s="372"/>
      <c r="D1067" s="372"/>
      <c r="E1067" s="373"/>
      <c r="F1067" s="374"/>
      <c r="G1067" s="372"/>
      <c r="H1067" s="375"/>
      <c r="I1067" s="375"/>
      <c r="J1067" s="375"/>
      <c r="K1067" s="372"/>
      <c r="L1067" s="372"/>
      <c r="M1067" s="372"/>
      <c r="N1067" s="372"/>
      <c r="O1067" s="372"/>
      <c r="P1067" s="372"/>
      <c r="Q1067" s="372"/>
      <c r="R1067" s="372"/>
      <c r="S1067" s="372"/>
      <c r="T1067" s="372"/>
      <c r="U1067" s="372"/>
      <c r="V1067" s="372"/>
      <c r="W1067" s="372"/>
      <c r="X1067" s="372"/>
      <c r="Y1067" s="372"/>
    </row>
    <row r="1068" spans="1:25">
      <c r="A1068" s="372"/>
      <c r="B1068" s="372"/>
      <c r="C1068" s="372"/>
      <c r="D1068" s="372"/>
      <c r="E1068" s="373"/>
      <c r="F1068" s="374"/>
      <c r="G1068" s="372"/>
      <c r="H1068" s="375"/>
      <c r="I1068" s="375"/>
      <c r="J1068" s="375"/>
      <c r="K1068" s="372"/>
      <c r="L1068" s="372"/>
      <c r="M1068" s="372"/>
      <c r="N1068" s="372"/>
      <c r="O1068" s="372"/>
      <c r="P1068" s="372"/>
      <c r="Q1068" s="372"/>
      <c r="R1068" s="372"/>
      <c r="S1068" s="372"/>
      <c r="T1068" s="372"/>
      <c r="U1068" s="372"/>
      <c r="V1068" s="372"/>
      <c r="W1068" s="372"/>
      <c r="X1068" s="372"/>
      <c r="Y1068" s="372"/>
    </row>
    <row r="1069" spans="1:25">
      <c r="A1069" s="372"/>
      <c r="B1069" s="372"/>
      <c r="C1069" s="372"/>
      <c r="D1069" s="372"/>
      <c r="E1069" s="373"/>
      <c r="F1069" s="374"/>
      <c r="G1069" s="372"/>
      <c r="H1069" s="375"/>
      <c r="I1069" s="375"/>
      <c r="J1069" s="375"/>
      <c r="K1069" s="372"/>
      <c r="L1069" s="372"/>
      <c r="M1069" s="372"/>
      <c r="N1069" s="372"/>
      <c r="O1069" s="372"/>
      <c r="P1069" s="372"/>
      <c r="Q1069" s="372"/>
      <c r="R1069" s="372"/>
      <c r="S1069" s="372"/>
      <c r="T1069" s="372"/>
      <c r="U1069" s="372"/>
      <c r="V1069" s="372"/>
      <c r="W1069" s="372"/>
      <c r="X1069" s="372"/>
      <c r="Y1069" s="372"/>
    </row>
    <row r="1070" spans="1:25">
      <c r="A1070" s="372"/>
      <c r="B1070" s="372"/>
      <c r="C1070" s="372"/>
      <c r="D1070" s="372"/>
      <c r="E1070" s="373"/>
      <c r="F1070" s="374"/>
      <c r="G1070" s="372"/>
      <c r="H1070" s="375"/>
      <c r="I1070" s="375"/>
      <c r="J1070" s="375"/>
      <c r="K1070" s="372"/>
      <c r="L1070" s="372"/>
      <c r="M1070" s="372"/>
      <c r="N1070" s="372"/>
      <c r="O1070" s="372"/>
      <c r="P1070" s="372"/>
      <c r="Q1070" s="372"/>
      <c r="R1070" s="372"/>
      <c r="S1070" s="372"/>
      <c r="T1070" s="372"/>
      <c r="U1070" s="372"/>
      <c r="V1070" s="372"/>
      <c r="W1070" s="372"/>
      <c r="X1070" s="372"/>
      <c r="Y1070" s="372"/>
    </row>
    <row r="1071" spans="1:25">
      <c r="A1071" s="372"/>
      <c r="B1071" s="372"/>
      <c r="C1071" s="372"/>
      <c r="D1071" s="372"/>
      <c r="E1071" s="373"/>
      <c r="F1071" s="374"/>
      <c r="G1071" s="372"/>
      <c r="H1071" s="375"/>
      <c r="I1071" s="375"/>
      <c r="J1071" s="375"/>
      <c r="K1071" s="372"/>
      <c r="L1071" s="372"/>
      <c r="M1071" s="372"/>
      <c r="N1071" s="372"/>
      <c r="O1071" s="372"/>
      <c r="P1071" s="372"/>
      <c r="Q1071" s="372"/>
      <c r="R1071" s="372"/>
      <c r="S1071" s="372"/>
      <c r="T1071" s="372"/>
      <c r="U1071" s="372"/>
      <c r="V1071" s="372"/>
      <c r="W1071" s="372"/>
      <c r="X1071" s="372"/>
      <c r="Y1071" s="372"/>
    </row>
    <row r="1072" spans="1:25">
      <c r="A1072" s="372"/>
      <c r="B1072" s="372"/>
      <c r="C1072" s="372"/>
      <c r="D1072" s="372"/>
      <c r="E1072" s="373"/>
      <c r="F1072" s="374"/>
      <c r="G1072" s="372"/>
      <c r="H1072" s="375"/>
      <c r="I1072" s="375"/>
      <c r="J1072" s="375"/>
      <c r="K1072" s="372"/>
      <c r="L1072" s="372"/>
      <c r="M1072" s="372"/>
      <c r="N1072" s="372"/>
      <c r="O1072" s="372"/>
      <c r="P1072" s="372"/>
      <c r="Q1072" s="372"/>
      <c r="R1072" s="372"/>
      <c r="S1072" s="372"/>
      <c r="T1072" s="372"/>
      <c r="U1072" s="372"/>
      <c r="V1072" s="372"/>
      <c r="W1072" s="372"/>
      <c r="X1072" s="372"/>
      <c r="Y1072" s="372"/>
    </row>
    <row r="1073" spans="1:25">
      <c r="A1073" s="372"/>
      <c r="B1073" s="372"/>
      <c r="C1073" s="372"/>
      <c r="D1073" s="372"/>
      <c r="E1073" s="373"/>
      <c r="F1073" s="374"/>
      <c r="G1073" s="372"/>
      <c r="H1073" s="375"/>
      <c r="I1073" s="375"/>
      <c r="J1073" s="375"/>
      <c r="K1073" s="372"/>
      <c r="L1073" s="372"/>
      <c r="M1073" s="372"/>
      <c r="N1073" s="372"/>
      <c r="O1073" s="372"/>
      <c r="P1073" s="372"/>
      <c r="Q1073" s="372"/>
      <c r="R1073" s="372"/>
      <c r="S1073" s="372"/>
      <c r="T1073" s="372"/>
      <c r="U1073" s="372"/>
      <c r="V1073" s="372"/>
      <c r="W1073" s="372"/>
      <c r="X1073" s="372"/>
      <c r="Y1073" s="372"/>
    </row>
    <row r="1074" spans="1:25">
      <c r="A1074" s="372"/>
      <c r="B1074" s="372"/>
      <c r="C1074" s="372"/>
      <c r="D1074" s="372"/>
      <c r="E1074" s="373"/>
      <c r="F1074" s="374"/>
      <c r="G1074" s="372"/>
      <c r="H1074" s="375"/>
      <c r="I1074" s="375"/>
      <c r="J1074" s="375"/>
      <c r="K1074" s="372"/>
      <c r="L1074" s="372"/>
      <c r="M1074" s="372"/>
      <c r="N1074" s="372"/>
      <c r="O1074" s="372"/>
      <c r="P1074" s="372"/>
      <c r="Q1074" s="372"/>
      <c r="R1074" s="372"/>
      <c r="S1074" s="372"/>
      <c r="T1074" s="372"/>
      <c r="U1074" s="372"/>
      <c r="V1074" s="372"/>
      <c r="W1074" s="372"/>
      <c r="X1074" s="372"/>
      <c r="Y1074" s="372"/>
    </row>
    <row r="1075" spans="1:25">
      <c r="A1075" s="372"/>
      <c r="B1075" s="372"/>
      <c r="C1075" s="372"/>
      <c r="D1075" s="372"/>
      <c r="E1075" s="373"/>
      <c r="F1075" s="374"/>
      <c r="G1075" s="372"/>
      <c r="H1075" s="375"/>
      <c r="I1075" s="375"/>
      <c r="J1075" s="375"/>
      <c r="K1075" s="372"/>
      <c r="L1075" s="372"/>
      <c r="M1075" s="372"/>
      <c r="N1075" s="372"/>
      <c r="O1075" s="372"/>
      <c r="P1075" s="372"/>
      <c r="Q1075" s="372"/>
      <c r="R1075" s="372"/>
      <c r="S1075" s="372"/>
      <c r="T1075" s="372"/>
      <c r="U1075" s="372"/>
      <c r="V1075" s="372"/>
      <c r="W1075" s="372"/>
      <c r="X1075" s="372"/>
      <c r="Y1075" s="372"/>
    </row>
    <row r="1076" spans="1:25">
      <c r="A1076" s="372"/>
      <c r="B1076" s="372"/>
      <c r="C1076" s="372"/>
      <c r="D1076" s="372"/>
      <c r="E1076" s="373"/>
      <c r="F1076" s="374"/>
      <c r="G1076" s="372"/>
      <c r="H1076" s="375"/>
      <c r="I1076" s="375"/>
      <c r="J1076" s="375"/>
      <c r="K1076" s="372"/>
      <c r="L1076" s="372"/>
      <c r="M1076" s="372"/>
      <c r="N1076" s="372"/>
      <c r="O1076" s="372"/>
      <c r="P1076" s="372"/>
      <c r="Q1076" s="372"/>
      <c r="R1076" s="372"/>
      <c r="S1076" s="372"/>
      <c r="T1076" s="372"/>
      <c r="U1076" s="372"/>
      <c r="V1076" s="372"/>
      <c r="W1076" s="372"/>
      <c r="X1076" s="372"/>
      <c r="Y1076" s="372"/>
    </row>
    <row r="1077" spans="1:25">
      <c r="A1077" s="372"/>
      <c r="B1077" s="372"/>
      <c r="C1077" s="372"/>
      <c r="D1077" s="372"/>
      <c r="E1077" s="373"/>
      <c r="F1077" s="374"/>
      <c r="G1077" s="372"/>
      <c r="H1077" s="375"/>
      <c r="I1077" s="375"/>
      <c r="J1077" s="375"/>
      <c r="K1077" s="372"/>
      <c r="L1077" s="372"/>
      <c r="M1077" s="372"/>
      <c r="N1077" s="372"/>
      <c r="O1077" s="372"/>
      <c r="P1077" s="372"/>
      <c r="Q1077" s="372"/>
      <c r="R1077" s="372"/>
      <c r="S1077" s="372"/>
      <c r="T1077" s="372"/>
      <c r="U1077" s="372"/>
      <c r="V1077" s="372"/>
      <c r="W1077" s="372"/>
      <c r="X1077" s="372"/>
      <c r="Y1077" s="372"/>
    </row>
    <row r="1078" spans="1:25">
      <c r="A1078" s="372"/>
      <c r="B1078" s="372"/>
      <c r="C1078" s="372"/>
      <c r="D1078" s="372"/>
      <c r="E1078" s="373"/>
      <c r="F1078" s="374"/>
      <c r="G1078" s="372"/>
      <c r="H1078" s="375"/>
      <c r="I1078" s="375"/>
      <c r="J1078" s="375"/>
      <c r="K1078" s="372"/>
      <c r="L1078" s="372"/>
      <c r="M1078" s="372"/>
      <c r="N1078" s="372"/>
      <c r="O1078" s="372"/>
      <c r="P1078" s="372"/>
      <c r="Q1078" s="372"/>
      <c r="R1078" s="372"/>
      <c r="S1078" s="372"/>
      <c r="T1078" s="372"/>
      <c r="U1078" s="372"/>
      <c r="V1078" s="372"/>
      <c r="W1078" s="372"/>
      <c r="X1078" s="372"/>
      <c r="Y1078" s="372"/>
    </row>
    <row r="1079" spans="1:25">
      <c r="A1079" s="372"/>
      <c r="B1079" s="372"/>
      <c r="C1079" s="372"/>
      <c r="D1079" s="372"/>
      <c r="E1079" s="373"/>
      <c r="F1079" s="374"/>
      <c r="G1079" s="372"/>
      <c r="H1079" s="375"/>
      <c r="I1079" s="375"/>
      <c r="J1079" s="375"/>
      <c r="K1079" s="372"/>
      <c r="L1079" s="372"/>
      <c r="M1079" s="372"/>
      <c r="N1079" s="372"/>
      <c r="O1079" s="372"/>
      <c r="P1079" s="372"/>
      <c r="Q1079" s="372"/>
      <c r="R1079" s="372"/>
      <c r="S1079" s="372"/>
      <c r="T1079" s="372"/>
      <c r="U1079" s="372"/>
      <c r="V1079" s="372"/>
      <c r="W1079" s="372"/>
      <c r="X1079" s="372"/>
      <c r="Y1079" s="372"/>
    </row>
    <row r="1080" spans="1:25">
      <c r="A1080" s="372"/>
      <c r="B1080" s="372"/>
      <c r="C1080" s="372"/>
      <c r="D1080" s="372"/>
      <c r="E1080" s="373"/>
      <c r="F1080" s="374"/>
      <c r="G1080" s="372"/>
      <c r="H1080" s="375"/>
      <c r="I1080" s="375"/>
      <c r="J1080" s="375"/>
      <c r="K1080" s="372"/>
      <c r="L1080" s="372"/>
      <c r="M1080" s="372"/>
      <c r="N1080" s="372"/>
      <c r="O1080" s="372"/>
      <c r="P1080" s="372"/>
      <c r="Q1080" s="372"/>
      <c r="R1080" s="372"/>
      <c r="S1080" s="372"/>
      <c r="T1080" s="372"/>
      <c r="U1080" s="372"/>
      <c r="V1080" s="372"/>
      <c r="W1080" s="372"/>
      <c r="X1080" s="372"/>
      <c r="Y1080" s="372"/>
    </row>
    <row r="1081" spans="1:25">
      <c r="A1081" s="372"/>
      <c r="B1081" s="372"/>
      <c r="C1081" s="372"/>
      <c r="D1081" s="372"/>
      <c r="E1081" s="373"/>
      <c r="F1081" s="374"/>
      <c r="G1081" s="372"/>
      <c r="H1081" s="375"/>
      <c r="I1081" s="375"/>
      <c r="J1081" s="375"/>
      <c r="K1081" s="372"/>
      <c r="L1081" s="372"/>
      <c r="M1081" s="372"/>
      <c r="N1081" s="372"/>
      <c r="O1081" s="372"/>
      <c r="P1081" s="372"/>
      <c r="Q1081" s="372"/>
      <c r="R1081" s="372"/>
      <c r="S1081" s="372"/>
      <c r="T1081" s="372"/>
      <c r="U1081" s="372"/>
      <c r="V1081" s="372"/>
      <c r="W1081" s="372"/>
      <c r="X1081" s="372"/>
      <c r="Y1081" s="372"/>
    </row>
    <row r="1082" spans="1:25">
      <c r="A1082" s="372"/>
      <c r="B1082" s="372"/>
      <c r="C1082" s="372"/>
      <c r="D1082" s="372"/>
      <c r="E1082" s="373"/>
      <c r="F1082" s="374"/>
      <c r="G1082" s="372"/>
      <c r="H1082" s="375"/>
      <c r="I1082" s="375"/>
      <c r="J1082" s="375"/>
      <c r="K1082" s="372"/>
      <c r="L1082" s="372"/>
      <c r="M1082" s="372"/>
      <c r="N1082" s="372"/>
      <c r="O1082" s="372"/>
      <c r="P1082" s="372"/>
      <c r="Q1082" s="372"/>
      <c r="R1082" s="372"/>
      <c r="S1082" s="372"/>
      <c r="T1082" s="372"/>
      <c r="U1082" s="372"/>
      <c r="V1082" s="372"/>
      <c r="W1082" s="372"/>
      <c r="X1082" s="372"/>
      <c r="Y1082" s="372"/>
    </row>
    <row r="1083" spans="1:25">
      <c r="A1083" s="372"/>
      <c r="B1083" s="372"/>
      <c r="C1083" s="372"/>
      <c r="D1083" s="372"/>
      <c r="E1083" s="373"/>
      <c r="F1083" s="374"/>
      <c r="G1083" s="372"/>
      <c r="H1083" s="375"/>
      <c r="I1083" s="375"/>
      <c r="J1083" s="375"/>
      <c r="K1083" s="372"/>
      <c r="L1083" s="372"/>
      <c r="M1083" s="372"/>
      <c r="N1083" s="372"/>
      <c r="O1083" s="372"/>
      <c r="P1083" s="372"/>
      <c r="Q1083" s="372"/>
      <c r="R1083" s="372"/>
      <c r="S1083" s="372"/>
      <c r="T1083" s="372"/>
      <c r="U1083" s="372"/>
      <c r="V1083" s="372"/>
      <c r="W1083" s="372"/>
      <c r="X1083" s="372"/>
      <c r="Y1083" s="372"/>
    </row>
    <row r="1084" spans="1:25">
      <c r="A1084" s="372"/>
      <c r="B1084" s="372"/>
      <c r="C1084" s="372"/>
      <c r="D1084" s="372"/>
      <c r="E1084" s="373"/>
      <c r="F1084" s="374"/>
      <c r="G1084" s="372"/>
      <c r="H1084" s="375"/>
      <c r="I1084" s="375"/>
      <c r="J1084" s="375"/>
      <c r="K1084" s="372"/>
      <c r="L1084" s="372"/>
      <c r="M1084" s="372"/>
      <c r="N1084" s="372"/>
      <c r="O1084" s="372"/>
      <c r="P1084" s="372"/>
      <c r="Q1084" s="372"/>
      <c r="R1084" s="372"/>
      <c r="S1084" s="372"/>
      <c r="T1084" s="372"/>
      <c r="U1084" s="372"/>
      <c r="V1084" s="372"/>
      <c r="W1084" s="372"/>
      <c r="X1084" s="372"/>
      <c r="Y1084" s="372"/>
    </row>
    <row r="1085" spans="1:25">
      <c r="A1085" s="372"/>
      <c r="B1085" s="372"/>
      <c r="C1085" s="372"/>
      <c r="D1085" s="372"/>
      <c r="E1085" s="373"/>
      <c r="F1085" s="374"/>
      <c r="G1085" s="372"/>
      <c r="H1085" s="375"/>
      <c r="I1085" s="375"/>
      <c r="J1085" s="375"/>
      <c r="K1085" s="372"/>
      <c r="L1085" s="372"/>
      <c r="M1085" s="372"/>
      <c r="N1085" s="372"/>
      <c r="O1085" s="372"/>
      <c r="P1085" s="372"/>
      <c r="Q1085" s="372"/>
      <c r="R1085" s="372"/>
      <c r="S1085" s="372"/>
      <c r="T1085" s="372"/>
      <c r="U1085" s="372"/>
      <c r="V1085" s="372"/>
      <c r="W1085" s="372"/>
      <c r="X1085" s="372"/>
      <c r="Y1085" s="372"/>
    </row>
    <row r="1086" spans="1:25">
      <c r="A1086" s="372"/>
      <c r="B1086" s="372"/>
      <c r="C1086" s="372"/>
      <c r="D1086" s="372"/>
      <c r="E1086" s="373"/>
      <c r="F1086" s="374"/>
      <c r="G1086" s="372"/>
      <c r="H1086" s="375"/>
      <c r="I1086" s="375"/>
      <c r="J1086" s="375"/>
      <c r="K1086" s="372"/>
      <c r="L1086" s="372"/>
      <c r="M1086" s="372"/>
      <c r="N1086" s="372"/>
      <c r="O1086" s="372"/>
      <c r="P1086" s="372"/>
      <c r="Q1086" s="372"/>
      <c r="R1086" s="372"/>
      <c r="S1086" s="372"/>
      <c r="T1086" s="372"/>
      <c r="U1086" s="372"/>
      <c r="V1086" s="372"/>
      <c r="W1086" s="372"/>
      <c r="X1086" s="372"/>
      <c r="Y1086" s="372"/>
    </row>
    <row r="1087" spans="1:25">
      <c r="A1087" s="372"/>
      <c r="B1087" s="372"/>
      <c r="C1087" s="372"/>
      <c r="D1087" s="372"/>
      <c r="E1087" s="373"/>
      <c r="F1087" s="374"/>
      <c r="G1087" s="372"/>
      <c r="H1087" s="375"/>
      <c r="I1087" s="375"/>
      <c r="J1087" s="375"/>
      <c r="K1087" s="372"/>
      <c r="L1087" s="372"/>
      <c r="M1087" s="372"/>
      <c r="N1087" s="372"/>
      <c r="O1087" s="372"/>
      <c r="P1087" s="372"/>
      <c r="Q1087" s="372"/>
      <c r="R1087" s="372"/>
      <c r="S1087" s="372"/>
      <c r="T1087" s="372"/>
      <c r="U1087" s="372"/>
      <c r="V1087" s="372"/>
      <c r="W1087" s="372"/>
      <c r="X1087" s="372"/>
      <c r="Y1087" s="372"/>
    </row>
    <row r="1088" spans="1:25">
      <c r="A1088" s="372"/>
      <c r="B1088" s="372"/>
      <c r="C1088" s="372"/>
      <c r="D1088" s="372"/>
      <c r="E1088" s="373"/>
      <c r="F1088" s="374"/>
      <c r="G1088" s="372"/>
      <c r="H1088" s="375"/>
      <c r="I1088" s="375"/>
      <c r="J1088" s="375"/>
      <c r="K1088" s="372"/>
      <c r="L1088" s="372"/>
      <c r="M1088" s="372"/>
      <c r="N1088" s="372"/>
      <c r="O1088" s="372"/>
      <c r="P1088" s="372"/>
      <c r="Q1088" s="372"/>
      <c r="R1088" s="372"/>
      <c r="S1088" s="372"/>
      <c r="T1088" s="372"/>
      <c r="U1088" s="372"/>
      <c r="V1088" s="372"/>
      <c r="W1088" s="372"/>
      <c r="X1088" s="372"/>
      <c r="Y1088" s="372"/>
    </row>
    <row r="1089" spans="1:25">
      <c r="A1089" s="372"/>
      <c r="B1089" s="372"/>
      <c r="C1089" s="372"/>
      <c r="D1089" s="372"/>
      <c r="E1089" s="373"/>
      <c r="F1089" s="374"/>
      <c r="G1089" s="372"/>
      <c r="H1089" s="375"/>
      <c r="I1089" s="375"/>
      <c r="J1089" s="375"/>
      <c r="K1089" s="372"/>
      <c r="L1089" s="372"/>
      <c r="M1089" s="372"/>
      <c r="N1089" s="372"/>
      <c r="O1089" s="372"/>
      <c r="P1089" s="372"/>
      <c r="Q1089" s="372"/>
      <c r="R1089" s="372"/>
      <c r="S1089" s="372"/>
      <c r="T1089" s="372"/>
      <c r="U1089" s="372"/>
      <c r="V1089" s="372"/>
      <c r="W1089" s="372"/>
      <c r="X1089" s="372"/>
      <c r="Y1089" s="372"/>
    </row>
    <row r="1090" spans="1:25">
      <c r="A1090" s="372"/>
      <c r="B1090" s="372"/>
      <c r="C1090" s="372"/>
      <c r="D1090" s="372"/>
      <c r="E1090" s="373"/>
      <c r="F1090" s="374"/>
      <c r="G1090" s="372"/>
      <c r="H1090" s="375"/>
      <c r="I1090" s="375"/>
      <c r="J1090" s="375"/>
      <c r="K1090" s="372"/>
      <c r="L1090" s="372"/>
      <c r="M1090" s="372"/>
      <c r="N1090" s="372"/>
      <c r="O1090" s="372"/>
      <c r="P1090" s="372"/>
      <c r="Q1090" s="372"/>
      <c r="R1090" s="372"/>
      <c r="S1090" s="372"/>
      <c r="T1090" s="372"/>
      <c r="U1090" s="372"/>
      <c r="V1090" s="372"/>
      <c r="W1090" s="372"/>
      <c r="X1090" s="372"/>
      <c r="Y1090" s="372"/>
    </row>
    <row r="1091" spans="1:25">
      <c r="A1091" s="372"/>
      <c r="B1091" s="372"/>
      <c r="C1091" s="372"/>
      <c r="D1091" s="372"/>
      <c r="E1091" s="373"/>
      <c r="F1091" s="374"/>
      <c r="G1091" s="372"/>
      <c r="H1091" s="375"/>
      <c r="I1091" s="375"/>
      <c r="J1091" s="375"/>
      <c r="K1091" s="372"/>
      <c r="L1091" s="372"/>
      <c r="M1091" s="372"/>
      <c r="N1091" s="372"/>
      <c r="O1091" s="372"/>
      <c r="P1091" s="372"/>
      <c r="Q1091" s="372"/>
      <c r="R1091" s="372"/>
      <c r="S1091" s="372"/>
      <c r="T1091" s="372"/>
      <c r="U1091" s="372"/>
      <c r="V1091" s="372"/>
      <c r="W1091" s="372"/>
      <c r="X1091" s="372"/>
      <c r="Y1091" s="372"/>
    </row>
    <row r="1092" spans="1:25">
      <c r="A1092" s="372"/>
      <c r="B1092" s="372"/>
      <c r="C1092" s="372"/>
      <c r="D1092" s="372"/>
      <c r="E1092" s="373"/>
      <c r="F1092" s="374"/>
      <c r="G1092" s="372"/>
      <c r="H1092" s="375"/>
      <c r="I1092" s="375"/>
      <c r="J1092" s="375"/>
      <c r="K1092" s="372"/>
      <c r="L1092" s="372"/>
      <c r="M1092" s="372"/>
      <c r="N1092" s="372"/>
      <c r="O1092" s="372"/>
      <c r="P1092" s="372"/>
      <c r="Q1092" s="372"/>
      <c r="R1092" s="372"/>
      <c r="S1092" s="372"/>
      <c r="T1092" s="372"/>
      <c r="U1092" s="372"/>
      <c r="V1092" s="372"/>
      <c r="W1092" s="372"/>
      <c r="X1092" s="372"/>
      <c r="Y1092" s="372"/>
    </row>
    <row r="1093" spans="1:25">
      <c r="A1093" s="372"/>
      <c r="B1093" s="372"/>
      <c r="C1093" s="372"/>
      <c r="D1093" s="372"/>
      <c r="E1093" s="373"/>
      <c r="F1093" s="374"/>
      <c r="G1093" s="372"/>
      <c r="H1093" s="375"/>
      <c r="I1093" s="375"/>
      <c r="J1093" s="375"/>
      <c r="K1093" s="372"/>
      <c r="L1093" s="372"/>
      <c r="M1093" s="372"/>
      <c r="N1093" s="372"/>
      <c r="O1093" s="372"/>
      <c r="P1093" s="372"/>
      <c r="Q1093" s="372"/>
      <c r="R1093" s="372"/>
      <c r="S1093" s="372"/>
      <c r="T1093" s="372"/>
      <c r="U1093" s="372"/>
      <c r="V1093" s="372"/>
      <c r="W1093" s="372"/>
      <c r="X1093" s="372"/>
      <c r="Y1093" s="372"/>
    </row>
    <row r="1094" spans="1:25">
      <c r="A1094" s="372"/>
      <c r="B1094" s="372"/>
      <c r="C1094" s="372"/>
      <c r="D1094" s="372"/>
      <c r="E1094" s="373"/>
      <c r="F1094" s="374"/>
      <c r="G1094" s="372"/>
      <c r="H1094" s="375"/>
      <c r="I1094" s="375"/>
      <c r="J1094" s="375"/>
      <c r="K1094" s="372"/>
      <c r="L1094" s="372"/>
      <c r="M1094" s="372"/>
      <c r="N1094" s="372"/>
      <c r="O1094" s="372"/>
      <c r="P1094" s="372"/>
      <c r="Q1094" s="372"/>
      <c r="R1094" s="372"/>
      <c r="S1094" s="372"/>
      <c r="T1094" s="372"/>
      <c r="U1094" s="372"/>
      <c r="V1094" s="372"/>
      <c r="W1094" s="372"/>
      <c r="X1094" s="372"/>
      <c r="Y1094" s="372"/>
    </row>
    <row r="1095" spans="1:25">
      <c r="A1095" s="372"/>
      <c r="B1095" s="372"/>
      <c r="C1095" s="372"/>
      <c r="D1095" s="372"/>
      <c r="E1095" s="373"/>
      <c r="F1095" s="374"/>
      <c r="G1095" s="372"/>
      <c r="H1095" s="375"/>
      <c r="I1095" s="375"/>
      <c r="J1095" s="375"/>
      <c r="K1095" s="372"/>
      <c r="L1095" s="372"/>
      <c r="M1095" s="372"/>
      <c r="N1095" s="372"/>
      <c r="O1095" s="372"/>
      <c r="P1095" s="372"/>
      <c r="Q1095" s="372"/>
      <c r="R1095" s="372"/>
      <c r="S1095" s="372"/>
      <c r="T1095" s="372"/>
      <c r="U1095" s="372"/>
      <c r="V1095" s="372"/>
      <c r="W1095" s="372"/>
      <c r="X1095" s="372"/>
      <c r="Y1095" s="372"/>
    </row>
    <row r="1096" spans="1:25">
      <c r="A1096" s="372"/>
      <c r="B1096" s="372"/>
      <c r="C1096" s="372"/>
      <c r="D1096" s="372"/>
      <c r="E1096" s="373"/>
      <c r="F1096" s="374"/>
      <c r="G1096" s="372"/>
      <c r="H1096" s="375"/>
      <c r="I1096" s="375"/>
      <c r="J1096" s="375"/>
      <c r="K1096" s="372"/>
      <c r="L1096" s="372"/>
      <c r="M1096" s="372"/>
      <c r="N1096" s="372"/>
      <c r="O1096" s="372"/>
      <c r="P1096" s="372"/>
      <c r="Q1096" s="372"/>
      <c r="R1096" s="372"/>
      <c r="S1096" s="372"/>
      <c r="T1096" s="372"/>
      <c r="U1096" s="372"/>
      <c r="V1096" s="372"/>
      <c r="W1096" s="372"/>
      <c r="X1096" s="372"/>
      <c r="Y1096" s="372"/>
    </row>
    <row r="1097" spans="1:25">
      <c r="A1097" s="372"/>
      <c r="B1097" s="372"/>
      <c r="C1097" s="372"/>
      <c r="D1097" s="372"/>
      <c r="E1097" s="373"/>
      <c r="F1097" s="374"/>
      <c r="G1097" s="372"/>
      <c r="H1097" s="375"/>
      <c r="I1097" s="375"/>
      <c r="J1097" s="375"/>
      <c r="K1097" s="372"/>
      <c r="L1097" s="372"/>
      <c r="M1097" s="372"/>
      <c r="N1097" s="372"/>
      <c r="O1097" s="372"/>
      <c r="P1097" s="372"/>
      <c r="Q1097" s="372"/>
      <c r="R1097" s="372"/>
      <c r="S1097" s="372"/>
      <c r="T1097" s="372"/>
      <c r="U1097" s="372"/>
      <c r="V1097" s="372"/>
      <c r="W1097" s="372"/>
      <c r="X1097" s="372"/>
      <c r="Y1097" s="372"/>
    </row>
    <row r="1098" spans="1:25">
      <c r="A1098" s="372"/>
      <c r="B1098" s="372"/>
      <c r="C1098" s="372"/>
      <c r="D1098" s="372"/>
      <c r="E1098" s="373"/>
      <c r="F1098" s="374"/>
      <c r="G1098" s="372"/>
      <c r="H1098" s="375"/>
      <c r="I1098" s="375"/>
      <c r="J1098" s="375"/>
      <c r="K1098" s="372"/>
      <c r="L1098" s="372"/>
      <c r="M1098" s="372"/>
      <c r="N1098" s="372"/>
      <c r="O1098" s="372"/>
      <c r="P1098" s="372"/>
      <c r="Q1098" s="372"/>
      <c r="R1098" s="372"/>
      <c r="S1098" s="372"/>
      <c r="T1098" s="372"/>
      <c r="U1098" s="372"/>
      <c r="V1098" s="372"/>
      <c r="W1098" s="372"/>
      <c r="X1098" s="372"/>
      <c r="Y1098" s="372"/>
    </row>
    <row r="1099" spans="1:25">
      <c r="A1099" s="372"/>
      <c r="B1099" s="372"/>
      <c r="C1099" s="372"/>
      <c r="D1099" s="372"/>
      <c r="E1099" s="373"/>
      <c r="F1099" s="374"/>
      <c r="G1099" s="372"/>
      <c r="H1099" s="375"/>
      <c r="I1099" s="375"/>
      <c r="J1099" s="375"/>
      <c r="K1099" s="372"/>
      <c r="L1099" s="372"/>
      <c r="M1099" s="372"/>
      <c r="N1099" s="372"/>
      <c r="O1099" s="372"/>
      <c r="P1099" s="372"/>
      <c r="Q1099" s="372"/>
      <c r="R1099" s="372"/>
      <c r="S1099" s="372"/>
      <c r="T1099" s="372"/>
      <c r="U1099" s="372"/>
      <c r="V1099" s="372"/>
      <c r="W1099" s="372"/>
      <c r="X1099" s="372"/>
      <c r="Y1099" s="372"/>
    </row>
    <row r="1100" spans="1:25">
      <c r="A1100" s="372"/>
      <c r="B1100" s="372"/>
      <c r="C1100" s="372"/>
      <c r="D1100" s="372"/>
      <c r="E1100" s="373"/>
      <c r="F1100" s="374"/>
      <c r="G1100" s="372"/>
      <c r="H1100" s="375"/>
      <c r="I1100" s="375"/>
      <c r="J1100" s="375"/>
      <c r="K1100" s="372"/>
      <c r="L1100" s="372"/>
      <c r="M1100" s="372"/>
      <c r="N1100" s="372"/>
      <c r="O1100" s="372"/>
      <c r="P1100" s="372"/>
      <c r="Q1100" s="372"/>
      <c r="R1100" s="372"/>
      <c r="S1100" s="372"/>
      <c r="T1100" s="372"/>
      <c r="U1100" s="372"/>
      <c r="V1100" s="372"/>
      <c r="W1100" s="372"/>
      <c r="X1100" s="372"/>
      <c r="Y1100" s="372"/>
    </row>
    <row r="1101" spans="1:25">
      <c r="A1101" s="372"/>
      <c r="B1101" s="372"/>
      <c r="C1101" s="372"/>
      <c r="D1101" s="372"/>
      <c r="E1101" s="373"/>
      <c r="F1101" s="374"/>
      <c r="G1101" s="372"/>
      <c r="H1101" s="375"/>
      <c r="I1101" s="375"/>
      <c r="J1101" s="375"/>
      <c r="K1101" s="372"/>
      <c r="L1101" s="372"/>
      <c r="M1101" s="372"/>
      <c r="N1101" s="372"/>
      <c r="O1101" s="372"/>
      <c r="P1101" s="372"/>
      <c r="Q1101" s="372"/>
      <c r="R1101" s="372"/>
      <c r="S1101" s="372"/>
      <c r="T1101" s="372"/>
      <c r="U1101" s="372"/>
      <c r="V1101" s="372"/>
      <c r="W1101" s="372"/>
      <c r="X1101" s="372"/>
      <c r="Y1101" s="372"/>
    </row>
    <row r="1102" spans="1:25">
      <c r="A1102" s="372"/>
      <c r="B1102" s="372"/>
      <c r="C1102" s="372"/>
      <c r="D1102" s="372"/>
      <c r="E1102" s="373"/>
      <c r="F1102" s="374"/>
      <c r="G1102" s="372"/>
      <c r="H1102" s="375"/>
      <c r="I1102" s="375"/>
      <c r="J1102" s="375"/>
      <c r="K1102" s="372"/>
      <c r="L1102" s="372"/>
      <c r="M1102" s="372"/>
      <c r="N1102" s="372"/>
      <c r="O1102" s="372"/>
      <c r="P1102" s="372"/>
      <c r="Q1102" s="372"/>
      <c r="R1102" s="372"/>
      <c r="S1102" s="372"/>
      <c r="T1102" s="372"/>
      <c r="U1102" s="372"/>
      <c r="V1102" s="372"/>
      <c r="W1102" s="372"/>
      <c r="X1102" s="372"/>
      <c r="Y1102" s="372"/>
    </row>
    <row r="1103" spans="1:25">
      <c r="A1103" s="372"/>
      <c r="B1103" s="372"/>
      <c r="C1103" s="372"/>
      <c r="D1103" s="372"/>
      <c r="E1103" s="373"/>
      <c r="F1103" s="374"/>
      <c r="G1103" s="372"/>
      <c r="H1103" s="375"/>
      <c r="I1103" s="375"/>
      <c r="J1103" s="375"/>
      <c r="K1103" s="372"/>
      <c r="L1103" s="372"/>
      <c r="M1103" s="372"/>
      <c r="N1103" s="372"/>
      <c r="O1103" s="372"/>
      <c r="P1103" s="372"/>
      <c r="Q1103" s="372"/>
      <c r="R1103" s="372"/>
      <c r="S1103" s="372"/>
      <c r="T1103" s="372"/>
      <c r="U1103" s="372"/>
      <c r="V1103" s="372"/>
      <c r="W1103" s="372"/>
      <c r="X1103" s="372"/>
      <c r="Y1103" s="372"/>
    </row>
    <row r="1104" spans="1:25">
      <c r="A1104" s="372"/>
      <c r="B1104" s="372"/>
      <c r="C1104" s="372"/>
      <c r="D1104" s="372"/>
      <c r="E1104" s="373"/>
      <c r="F1104" s="374"/>
      <c r="G1104" s="372"/>
      <c r="H1104" s="375"/>
      <c r="I1104" s="375"/>
      <c r="J1104" s="375"/>
      <c r="K1104" s="372"/>
      <c r="L1104" s="372"/>
      <c r="M1104" s="372"/>
      <c r="N1104" s="372"/>
      <c r="O1104" s="372"/>
      <c r="P1104" s="372"/>
      <c r="Q1104" s="372"/>
      <c r="R1104" s="372"/>
      <c r="S1104" s="372"/>
      <c r="T1104" s="372"/>
      <c r="U1104" s="372"/>
      <c r="V1104" s="372"/>
      <c r="W1104" s="372"/>
      <c r="X1104" s="372"/>
      <c r="Y1104" s="372"/>
    </row>
    <row r="1105" spans="1:25">
      <c r="A1105" s="372"/>
      <c r="B1105" s="372"/>
      <c r="C1105" s="372"/>
      <c r="D1105" s="372"/>
      <c r="E1105" s="373"/>
      <c r="F1105" s="374"/>
      <c r="G1105" s="372"/>
      <c r="H1105" s="375"/>
      <c r="I1105" s="375"/>
      <c r="J1105" s="375"/>
      <c r="K1105" s="372"/>
      <c r="L1105" s="372"/>
      <c r="M1105" s="372"/>
      <c r="N1105" s="372"/>
      <c r="O1105" s="372"/>
      <c r="P1105" s="372"/>
      <c r="Q1105" s="372"/>
      <c r="R1105" s="372"/>
      <c r="S1105" s="372"/>
      <c r="T1105" s="372"/>
      <c r="U1105" s="372"/>
      <c r="V1105" s="372"/>
      <c r="W1105" s="372"/>
      <c r="X1105" s="372"/>
      <c r="Y1105" s="372"/>
    </row>
    <row r="1106" spans="1:25">
      <c r="A1106" s="372"/>
      <c r="B1106" s="372"/>
      <c r="C1106" s="372"/>
      <c r="D1106" s="372"/>
      <c r="E1106" s="373"/>
      <c r="F1106" s="374"/>
      <c r="G1106" s="372"/>
      <c r="H1106" s="375"/>
      <c r="I1106" s="375"/>
      <c r="J1106" s="375"/>
      <c r="K1106" s="372"/>
      <c r="L1106" s="372"/>
      <c r="M1106" s="372"/>
      <c r="N1106" s="372"/>
      <c r="O1106" s="372"/>
      <c r="P1106" s="372"/>
      <c r="Q1106" s="372"/>
      <c r="R1106" s="372"/>
      <c r="S1106" s="372"/>
      <c r="T1106" s="372"/>
      <c r="U1106" s="372"/>
      <c r="V1106" s="372"/>
      <c r="W1106" s="372"/>
      <c r="X1106" s="372"/>
      <c r="Y1106" s="372"/>
    </row>
    <row r="1107" spans="1:25">
      <c r="A1107" s="372"/>
      <c r="B1107" s="372"/>
      <c r="C1107" s="372"/>
      <c r="D1107" s="372"/>
      <c r="E1107" s="373"/>
      <c r="F1107" s="374"/>
      <c r="G1107" s="372"/>
      <c r="H1107" s="375"/>
      <c r="I1107" s="375"/>
      <c r="J1107" s="375"/>
      <c r="K1107" s="372"/>
      <c r="L1107" s="372"/>
      <c r="M1107" s="372"/>
      <c r="N1107" s="372"/>
      <c r="O1107" s="372"/>
      <c r="P1107" s="372"/>
      <c r="Q1107" s="372"/>
      <c r="R1107" s="372"/>
      <c r="S1107" s="372"/>
      <c r="T1107" s="372"/>
      <c r="U1107" s="372"/>
      <c r="V1107" s="372"/>
      <c r="W1107" s="372"/>
      <c r="X1107" s="372"/>
      <c r="Y1107" s="372"/>
    </row>
    <row r="1108" spans="1:25">
      <c r="A1108" s="372"/>
      <c r="B1108" s="372"/>
      <c r="C1108" s="372"/>
      <c r="D1108" s="372"/>
      <c r="E1108" s="373"/>
      <c r="F1108" s="374"/>
      <c r="G1108" s="372"/>
      <c r="H1108" s="375"/>
      <c r="I1108" s="375"/>
      <c r="J1108" s="375"/>
      <c r="K1108" s="372"/>
      <c r="L1108" s="372"/>
      <c r="M1108" s="372"/>
      <c r="N1108" s="372"/>
      <c r="O1108" s="372"/>
      <c r="P1108" s="372"/>
      <c r="Q1108" s="372"/>
      <c r="R1108" s="372"/>
      <c r="S1108" s="372"/>
      <c r="T1108" s="372"/>
      <c r="U1108" s="372"/>
      <c r="V1108" s="372"/>
      <c r="W1108" s="372"/>
      <c r="X1108" s="372"/>
      <c r="Y1108" s="372"/>
    </row>
    <row r="1109" spans="1:25">
      <c r="A1109" s="372"/>
      <c r="B1109" s="372"/>
      <c r="C1109" s="372"/>
      <c r="D1109" s="372"/>
      <c r="E1109" s="373"/>
      <c r="F1109" s="374"/>
      <c r="G1109" s="372"/>
      <c r="H1109" s="375"/>
      <c r="I1109" s="375"/>
      <c r="J1109" s="375"/>
      <c r="K1109" s="372"/>
      <c r="L1109" s="372"/>
      <c r="M1109" s="372"/>
      <c r="N1109" s="372"/>
      <c r="O1109" s="372"/>
      <c r="P1109" s="372"/>
      <c r="Q1109" s="372"/>
      <c r="R1109" s="372"/>
      <c r="S1109" s="372"/>
      <c r="T1109" s="372"/>
      <c r="U1109" s="372"/>
      <c r="V1109" s="372"/>
      <c r="W1109" s="372"/>
      <c r="X1109" s="372"/>
      <c r="Y1109" s="372"/>
    </row>
    <row r="1110" spans="1:25">
      <c r="A1110" s="372"/>
      <c r="B1110" s="372"/>
      <c r="C1110" s="372"/>
      <c r="D1110" s="372"/>
      <c r="E1110" s="373"/>
      <c r="F1110" s="374"/>
      <c r="G1110" s="372"/>
      <c r="H1110" s="375"/>
      <c r="I1110" s="375"/>
      <c r="J1110" s="375"/>
      <c r="K1110" s="372"/>
      <c r="L1110" s="372"/>
      <c r="M1110" s="372"/>
      <c r="N1110" s="372"/>
      <c r="O1110" s="372"/>
      <c r="P1110" s="372"/>
      <c r="Q1110" s="372"/>
      <c r="R1110" s="372"/>
      <c r="S1110" s="372"/>
      <c r="T1110" s="372"/>
      <c r="U1110" s="372"/>
      <c r="V1110" s="372"/>
      <c r="W1110" s="372"/>
      <c r="X1110" s="372"/>
      <c r="Y1110" s="372"/>
    </row>
    <row r="1111" spans="1:25">
      <c r="A1111" s="372"/>
      <c r="B1111" s="372"/>
      <c r="C1111" s="372"/>
      <c r="D1111" s="372"/>
      <c r="E1111" s="373"/>
      <c r="F1111" s="374"/>
      <c r="G1111" s="372"/>
      <c r="H1111" s="375"/>
      <c r="I1111" s="375"/>
      <c r="J1111" s="375"/>
      <c r="K1111" s="372"/>
      <c r="L1111" s="372"/>
      <c r="M1111" s="372"/>
      <c r="N1111" s="372"/>
      <c r="O1111" s="372"/>
      <c r="P1111" s="372"/>
      <c r="Q1111" s="372"/>
      <c r="R1111" s="372"/>
      <c r="S1111" s="372"/>
      <c r="T1111" s="372"/>
      <c r="U1111" s="372"/>
      <c r="V1111" s="372"/>
      <c r="W1111" s="372"/>
      <c r="X1111" s="372"/>
      <c r="Y1111" s="372"/>
    </row>
    <row r="1112" spans="1:25">
      <c r="A1112" s="372"/>
      <c r="B1112" s="372"/>
      <c r="C1112" s="372"/>
      <c r="D1112" s="372"/>
      <c r="E1112" s="373"/>
      <c r="F1112" s="374"/>
      <c r="G1112" s="372"/>
      <c r="H1112" s="375"/>
      <c r="I1112" s="375"/>
      <c r="J1112" s="375"/>
      <c r="K1112" s="372"/>
      <c r="L1112" s="372"/>
      <c r="M1112" s="372"/>
      <c r="N1112" s="372"/>
      <c r="O1112" s="372"/>
      <c r="P1112" s="372"/>
      <c r="Q1112" s="372"/>
      <c r="R1112" s="372"/>
      <c r="S1112" s="372"/>
      <c r="T1112" s="372"/>
      <c r="U1112" s="372"/>
      <c r="V1112" s="372"/>
      <c r="W1112" s="372"/>
      <c r="X1112" s="372"/>
      <c r="Y1112" s="372"/>
    </row>
    <row r="1113" spans="1:25">
      <c r="A1113" s="372"/>
      <c r="B1113" s="372"/>
      <c r="C1113" s="372"/>
      <c r="D1113" s="372"/>
      <c r="E1113" s="373"/>
      <c r="F1113" s="374"/>
      <c r="G1113" s="372"/>
      <c r="H1113" s="375"/>
      <c r="I1113" s="375"/>
      <c r="J1113" s="375"/>
      <c r="K1113" s="372"/>
      <c r="L1113" s="372"/>
      <c r="M1113" s="372"/>
      <c r="N1113" s="372"/>
      <c r="O1113" s="372"/>
      <c r="P1113" s="372"/>
      <c r="Q1113" s="372"/>
      <c r="R1113" s="372"/>
      <c r="S1113" s="372"/>
      <c r="T1113" s="372"/>
      <c r="U1113" s="372"/>
      <c r="V1113" s="372"/>
      <c r="W1113" s="372"/>
      <c r="X1113" s="372"/>
      <c r="Y1113" s="372"/>
    </row>
    <row r="1114" spans="1:25">
      <c r="A1114" s="372"/>
      <c r="B1114" s="372"/>
      <c r="C1114" s="372"/>
      <c r="D1114" s="372"/>
      <c r="E1114" s="373"/>
      <c r="F1114" s="374"/>
      <c r="G1114" s="372"/>
      <c r="H1114" s="375"/>
      <c r="I1114" s="375"/>
      <c r="J1114" s="375"/>
      <c r="K1114" s="372"/>
      <c r="L1114" s="372"/>
      <c r="M1114" s="372"/>
      <c r="N1114" s="372"/>
      <c r="O1114" s="372"/>
      <c r="P1114" s="372"/>
      <c r="Q1114" s="372"/>
      <c r="R1114" s="372"/>
      <c r="S1114" s="372"/>
      <c r="T1114" s="372"/>
      <c r="U1114" s="372"/>
      <c r="V1114" s="372"/>
      <c r="W1114" s="372"/>
      <c r="X1114" s="372"/>
      <c r="Y1114" s="372"/>
    </row>
    <row r="1115" spans="1:25">
      <c r="A1115" s="372"/>
      <c r="B1115" s="372"/>
      <c r="C1115" s="372"/>
      <c r="D1115" s="372"/>
      <c r="E1115" s="373"/>
      <c r="F1115" s="374"/>
      <c r="G1115" s="372"/>
      <c r="H1115" s="375"/>
      <c r="I1115" s="375"/>
      <c r="J1115" s="375"/>
      <c r="K1115" s="372"/>
      <c r="L1115" s="372"/>
      <c r="M1115" s="372"/>
      <c r="N1115" s="372"/>
      <c r="O1115" s="372"/>
      <c r="P1115" s="372"/>
      <c r="Q1115" s="372"/>
      <c r="R1115" s="372"/>
      <c r="S1115" s="372"/>
      <c r="T1115" s="372"/>
      <c r="U1115" s="372"/>
      <c r="V1115" s="372"/>
      <c r="W1115" s="372"/>
      <c r="X1115" s="372"/>
      <c r="Y1115" s="372"/>
    </row>
    <row r="1116" spans="1:25">
      <c r="A1116" s="372"/>
      <c r="B1116" s="372"/>
      <c r="C1116" s="372"/>
      <c r="D1116" s="372"/>
      <c r="E1116" s="373"/>
      <c r="F1116" s="374"/>
      <c r="G1116" s="372"/>
      <c r="H1116" s="375"/>
      <c r="I1116" s="375"/>
      <c r="J1116" s="375"/>
      <c r="K1116" s="372"/>
      <c r="L1116" s="372"/>
      <c r="M1116" s="372"/>
      <c r="N1116" s="372"/>
      <c r="O1116" s="372"/>
      <c r="P1116" s="372"/>
      <c r="Q1116" s="372"/>
      <c r="R1116" s="372"/>
      <c r="S1116" s="372"/>
      <c r="T1116" s="372"/>
      <c r="U1116" s="372"/>
      <c r="V1116" s="372"/>
      <c r="W1116" s="372"/>
      <c r="X1116" s="372"/>
      <c r="Y1116" s="372"/>
    </row>
    <row r="1117" spans="1:25">
      <c r="A1117" s="372"/>
      <c r="B1117" s="372"/>
      <c r="C1117" s="372"/>
      <c r="D1117" s="372"/>
      <c r="E1117" s="373"/>
      <c r="F1117" s="374"/>
      <c r="G1117" s="372"/>
      <c r="H1117" s="375"/>
      <c r="I1117" s="375"/>
      <c r="J1117" s="375"/>
      <c r="K1117" s="372"/>
      <c r="L1117" s="372"/>
      <c r="M1117" s="372"/>
      <c r="N1117" s="372"/>
      <c r="O1117" s="372"/>
      <c r="P1117" s="372"/>
      <c r="Q1117" s="372"/>
      <c r="R1117" s="372"/>
      <c r="S1117" s="372"/>
      <c r="T1117" s="372"/>
      <c r="U1117" s="372"/>
      <c r="V1117" s="372"/>
      <c r="W1117" s="372"/>
      <c r="X1117" s="372"/>
      <c r="Y1117" s="372"/>
    </row>
    <row r="1118" spans="1:25">
      <c r="A1118" s="372"/>
      <c r="B1118" s="372"/>
      <c r="C1118" s="372"/>
      <c r="D1118" s="372"/>
      <c r="E1118" s="373"/>
      <c r="F1118" s="374"/>
      <c r="G1118" s="372"/>
      <c r="H1118" s="375"/>
      <c r="I1118" s="375"/>
      <c r="J1118" s="375"/>
      <c r="K1118" s="372"/>
      <c r="L1118" s="372"/>
      <c r="M1118" s="372"/>
      <c r="N1118" s="372"/>
      <c r="O1118" s="372"/>
      <c r="P1118" s="372"/>
      <c r="Q1118" s="372"/>
      <c r="R1118" s="372"/>
      <c r="S1118" s="372"/>
      <c r="T1118" s="372"/>
      <c r="U1118" s="372"/>
      <c r="V1118" s="372"/>
      <c r="W1118" s="372"/>
      <c r="X1118" s="372"/>
      <c r="Y1118" s="372"/>
    </row>
    <row r="1119" spans="1:25">
      <c r="A1119" s="372"/>
      <c r="B1119" s="372"/>
      <c r="C1119" s="372"/>
      <c r="D1119" s="372"/>
      <c r="E1119" s="373"/>
      <c r="F1119" s="374"/>
      <c r="G1119" s="372"/>
      <c r="H1119" s="375"/>
      <c r="I1119" s="375"/>
      <c r="J1119" s="375"/>
      <c r="K1119" s="372"/>
      <c r="L1119" s="372"/>
      <c r="M1119" s="372"/>
      <c r="N1119" s="372"/>
      <c r="O1119" s="372"/>
      <c r="P1119" s="372"/>
      <c r="Q1119" s="372"/>
      <c r="R1119" s="372"/>
      <c r="S1119" s="372"/>
      <c r="T1119" s="372"/>
      <c r="U1119" s="372"/>
      <c r="V1119" s="372"/>
      <c r="W1119" s="372"/>
      <c r="X1119" s="372"/>
      <c r="Y1119" s="372"/>
    </row>
    <row r="1120" spans="1:25">
      <c r="A1120" s="372"/>
      <c r="B1120" s="372"/>
      <c r="C1120" s="372"/>
      <c r="D1120" s="372"/>
      <c r="E1120" s="373"/>
      <c r="F1120" s="374"/>
      <c r="G1120" s="372"/>
      <c r="H1120" s="375"/>
      <c r="I1120" s="375"/>
      <c r="J1120" s="375"/>
      <c r="K1120" s="372"/>
      <c r="L1120" s="372"/>
      <c r="M1120" s="372"/>
      <c r="N1120" s="372"/>
      <c r="O1120" s="372"/>
      <c r="P1120" s="372"/>
      <c r="Q1120" s="372"/>
      <c r="R1120" s="372"/>
      <c r="S1120" s="372"/>
      <c r="T1120" s="372"/>
      <c r="U1120" s="372"/>
      <c r="V1120" s="372"/>
      <c r="W1120" s="372"/>
      <c r="X1120" s="372"/>
      <c r="Y1120" s="372"/>
    </row>
    <row r="1121" spans="1:25">
      <c r="A1121" s="372"/>
      <c r="B1121" s="372"/>
      <c r="C1121" s="372"/>
      <c r="D1121" s="372"/>
      <c r="E1121" s="373"/>
      <c r="F1121" s="374"/>
      <c r="G1121" s="372"/>
      <c r="H1121" s="375"/>
      <c r="I1121" s="375"/>
      <c r="J1121" s="375"/>
      <c r="K1121" s="372"/>
      <c r="L1121" s="372"/>
      <c r="M1121" s="372"/>
      <c r="N1121" s="372"/>
      <c r="O1121" s="372"/>
      <c r="P1121" s="372"/>
      <c r="Q1121" s="372"/>
      <c r="R1121" s="372"/>
      <c r="S1121" s="372"/>
      <c r="T1121" s="372"/>
      <c r="U1121" s="372"/>
      <c r="V1121" s="372"/>
      <c r="W1121" s="372"/>
      <c r="X1121" s="372"/>
      <c r="Y1121" s="372"/>
    </row>
    <row r="1122" spans="1:25">
      <c r="A1122" s="372"/>
      <c r="B1122" s="372"/>
      <c r="C1122" s="372"/>
      <c r="D1122" s="372"/>
      <c r="E1122" s="373"/>
      <c r="F1122" s="374"/>
      <c r="G1122" s="372"/>
      <c r="H1122" s="375"/>
      <c r="I1122" s="375"/>
      <c r="J1122" s="375"/>
      <c r="K1122" s="372"/>
      <c r="L1122" s="372"/>
      <c r="M1122" s="372"/>
      <c r="N1122" s="372"/>
      <c r="O1122" s="372"/>
      <c r="P1122" s="372"/>
      <c r="Q1122" s="372"/>
      <c r="R1122" s="372"/>
      <c r="S1122" s="372"/>
      <c r="T1122" s="372"/>
      <c r="U1122" s="372"/>
      <c r="V1122" s="372"/>
      <c r="W1122" s="372"/>
      <c r="X1122" s="372"/>
      <c r="Y1122" s="372"/>
    </row>
    <row r="1123" spans="1:25">
      <c r="A1123" s="372"/>
      <c r="B1123" s="372"/>
      <c r="C1123" s="372"/>
      <c r="D1123" s="372"/>
      <c r="E1123" s="373"/>
      <c r="F1123" s="374"/>
      <c r="G1123" s="372"/>
      <c r="H1123" s="375"/>
      <c r="I1123" s="375"/>
      <c r="J1123" s="375"/>
      <c r="K1123" s="372"/>
      <c r="L1123" s="372"/>
      <c r="M1123" s="372"/>
      <c r="N1123" s="372"/>
      <c r="O1123" s="372"/>
      <c r="P1123" s="372"/>
      <c r="Q1123" s="372"/>
      <c r="R1123" s="372"/>
      <c r="S1123" s="372"/>
      <c r="T1123" s="372"/>
      <c r="U1123" s="372"/>
      <c r="V1123" s="372"/>
      <c r="W1123" s="372"/>
      <c r="X1123" s="372"/>
      <c r="Y1123" s="372"/>
    </row>
    <row r="1124" spans="1:25">
      <c r="A1124" s="372"/>
      <c r="B1124" s="372"/>
      <c r="C1124" s="372"/>
      <c r="D1124" s="372"/>
      <c r="E1124" s="373"/>
      <c r="F1124" s="374"/>
      <c r="G1124" s="372"/>
      <c r="H1124" s="375"/>
      <c r="I1124" s="375"/>
      <c r="J1124" s="375"/>
      <c r="K1124" s="372"/>
      <c r="L1124" s="372"/>
      <c r="M1124" s="372"/>
      <c r="N1124" s="372"/>
      <c r="O1124" s="372"/>
      <c r="P1124" s="372"/>
      <c r="Q1124" s="372"/>
      <c r="R1124" s="372"/>
      <c r="S1124" s="372"/>
      <c r="T1124" s="372"/>
      <c r="U1124" s="372"/>
      <c r="V1124" s="372"/>
      <c r="W1124" s="372"/>
      <c r="X1124" s="372"/>
      <c r="Y1124" s="372"/>
    </row>
    <row r="1125" spans="1:25">
      <c r="A1125" s="372"/>
      <c r="B1125" s="372"/>
      <c r="C1125" s="372"/>
      <c r="D1125" s="372"/>
      <c r="E1125" s="373"/>
      <c r="F1125" s="374"/>
      <c r="G1125" s="372"/>
      <c r="H1125" s="375"/>
      <c r="I1125" s="375"/>
      <c r="J1125" s="375"/>
      <c r="K1125" s="372"/>
      <c r="L1125" s="372"/>
      <c r="M1125" s="372"/>
      <c r="N1125" s="372"/>
      <c r="O1125" s="372"/>
      <c r="P1125" s="372"/>
      <c r="Q1125" s="372"/>
      <c r="R1125" s="372"/>
      <c r="S1125" s="372"/>
      <c r="T1125" s="372"/>
      <c r="U1125" s="372"/>
      <c r="V1125" s="372"/>
      <c r="W1125" s="372"/>
      <c r="X1125" s="372"/>
      <c r="Y1125" s="372"/>
    </row>
    <row r="1126" spans="1:25">
      <c r="A1126" s="372"/>
      <c r="B1126" s="372"/>
      <c r="C1126" s="372"/>
      <c r="D1126" s="372"/>
      <c r="E1126" s="373"/>
      <c r="F1126" s="374"/>
      <c r="G1126" s="372"/>
      <c r="H1126" s="375"/>
      <c r="I1126" s="375"/>
      <c r="J1126" s="375"/>
      <c r="K1126" s="372"/>
      <c r="L1126" s="372"/>
      <c r="M1126" s="372"/>
      <c r="N1126" s="372"/>
      <c r="O1126" s="372"/>
      <c r="P1126" s="372"/>
      <c r="Q1126" s="372"/>
      <c r="R1126" s="372"/>
      <c r="S1126" s="372"/>
      <c r="T1126" s="372"/>
      <c r="U1126" s="372"/>
      <c r="V1126" s="372"/>
      <c r="W1126" s="372"/>
      <c r="X1126" s="372"/>
      <c r="Y1126" s="372"/>
    </row>
    <row r="1127" spans="1:25">
      <c r="A1127" s="372"/>
      <c r="B1127" s="372"/>
      <c r="C1127" s="372"/>
      <c r="D1127" s="372"/>
      <c r="E1127" s="373"/>
      <c r="F1127" s="374"/>
      <c r="G1127" s="372"/>
      <c r="H1127" s="375"/>
      <c r="I1127" s="375"/>
      <c r="J1127" s="375"/>
      <c r="K1127" s="372"/>
      <c r="L1127" s="372"/>
      <c r="M1127" s="372"/>
      <c r="N1127" s="372"/>
      <c r="O1127" s="372"/>
      <c r="P1127" s="372"/>
      <c r="Q1127" s="372"/>
      <c r="R1127" s="372"/>
      <c r="S1127" s="372"/>
      <c r="T1127" s="372"/>
      <c r="U1127" s="372"/>
      <c r="V1127" s="372"/>
      <c r="W1127" s="372"/>
      <c r="X1127" s="372"/>
      <c r="Y1127" s="372"/>
    </row>
    <row r="1128" spans="1:25">
      <c r="A1128" s="372"/>
      <c r="B1128" s="372"/>
      <c r="C1128" s="372"/>
      <c r="D1128" s="372"/>
      <c r="E1128" s="373"/>
      <c r="F1128" s="374"/>
      <c r="G1128" s="372"/>
      <c r="H1128" s="375"/>
      <c r="I1128" s="375"/>
      <c r="J1128" s="375"/>
      <c r="K1128" s="372"/>
      <c r="L1128" s="372"/>
      <c r="M1128" s="372"/>
      <c r="N1128" s="372"/>
      <c r="O1128" s="372"/>
      <c r="P1128" s="372"/>
      <c r="Q1128" s="372"/>
      <c r="R1128" s="372"/>
      <c r="S1128" s="372"/>
      <c r="T1128" s="372"/>
      <c r="U1128" s="372"/>
      <c r="V1128" s="372"/>
      <c r="W1128" s="372"/>
      <c r="X1128" s="372"/>
      <c r="Y1128" s="372"/>
    </row>
    <row r="1129" spans="1:25">
      <c r="A1129" s="372"/>
      <c r="B1129" s="372"/>
      <c r="C1129" s="372"/>
      <c r="D1129" s="372"/>
      <c r="E1129" s="373"/>
      <c r="F1129" s="374"/>
      <c r="G1129" s="372"/>
      <c r="H1129" s="375"/>
      <c r="I1129" s="375"/>
      <c r="J1129" s="375"/>
      <c r="K1129" s="372"/>
      <c r="L1129" s="372"/>
      <c r="M1129" s="372"/>
      <c r="N1129" s="372"/>
      <c r="O1129" s="372"/>
      <c r="P1129" s="372"/>
      <c r="Q1129" s="372"/>
      <c r="R1129" s="372"/>
      <c r="S1129" s="372"/>
      <c r="T1129" s="372"/>
      <c r="U1129" s="372"/>
      <c r="V1129" s="372"/>
      <c r="W1129" s="372"/>
      <c r="X1129" s="372"/>
      <c r="Y1129" s="372"/>
    </row>
    <row r="1130" spans="1:25">
      <c r="A1130" s="372"/>
      <c r="B1130" s="372"/>
      <c r="C1130" s="372"/>
      <c r="D1130" s="372"/>
      <c r="E1130" s="373"/>
      <c r="F1130" s="374"/>
      <c r="G1130" s="372"/>
      <c r="H1130" s="375"/>
      <c r="I1130" s="375"/>
      <c r="J1130" s="375"/>
      <c r="K1130" s="372"/>
      <c r="L1130" s="372"/>
      <c r="M1130" s="372"/>
      <c r="N1130" s="372"/>
      <c r="O1130" s="372"/>
      <c r="P1130" s="372"/>
      <c r="Q1130" s="372"/>
      <c r="R1130" s="372"/>
      <c r="S1130" s="372"/>
      <c r="T1130" s="372"/>
      <c r="U1130" s="372"/>
      <c r="V1130" s="372"/>
      <c r="W1130" s="372"/>
      <c r="X1130" s="372"/>
      <c r="Y1130" s="372"/>
    </row>
    <row r="1131" spans="1:25">
      <c r="A1131" s="372"/>
      <c r="B1131" s="372"/>
      <c r="C1131" s="372"/>
      <c r="D1131" s="372"/>
      <c r="E1131" s="373"/>
      <c r="F1131" s="374"/>
      <c r="G1131" s="372"/>
      <c r="H1131" s="375"/>
      <c r="I1131" s="375"/>
      <c r="J1131" s="375"/>
      <c r="K1131" s="372"/>
      <c r="L1131" s="372"/>
      <c r="M1131" s="372"/>
      <c r="N1131" s="372"/>
      <c r="O1131" s="372"/>
      <c r="P1131" s="372"/>
      <c r="Q1131" s="372"/>
      <c r="R1131" s="372"/>
      <c r="S1131" s="372"/>
      <c r="T1131" s="372"/>
      <c r="U1131" s="372"/>
      <c r="V1131" s="372"/>
      <c r="W1131" s="372"/>
      <c r="X1131" s="372"/>
      <c r="Y1131" s="372"/>
    </row>
    <row r="1132" spans="1:25">
      <c r="A1132" s="372"/>
      <c r="B1132" s="372"/>
      <c r="C1132" s="372"/>
      <c r="D1132" s="372"/>
      <c r="E1132" s="373"/>
      <c r="F1132" s="374"/>
      <c r="G1132" s="372"/>
      <c r="H1132" s="375"/>
      <c r="I1132" s="375"/>
      <c r="J1132" s="375"/>
      <c r="K1132" s="372"/>
      <c r="L1132" s="372"/>
      <c r="M1132" s="372"/>
      <c r="N1132" s="372"/>
      <c r="O1132" s="372"/>
      <c r="P1132" s="372"/>
      <c r="Q1132" s="372"/>
      <c r="R1132" s="372"/>
      <c r="S1132" s="372"/>
      <c r="T1132" s="372"/>
      <c r="U1132" s="372"/>
      <c r="V1132" s="372"/>
      <c r="W1132" s="372"/>
      <c r="X1132" s="372"/>
      <c r="Y1132" s="372"/>
    </row>
    <row r="1133" spans="1:25">
      <c r="A1133" s="372"/>
      <c r="B1133" s="372"/>
      <c r="C1133" s="372"/>
      <c r="D1133" s="372"/>
      <c r="E1133" s="373"/>
      <c r="F1133" s="374"/>
      <c r="G1133" s="372"/>
      <c r="H1133" s="375"/>
      <c r="I1133" s="375"/>
      <c r="J1133" s="375"/>
      <c r="K1133" s="372"/>
      <c r="L1133" s="372"/>
      <c r="M1133" s="372"/>
      <c r="N1133" s="372"/>
      <c r="O1133" s="372"/>
      <c r="P1133" s="372"/>
      <c r="Q1133" s="372"/>
      <c r="R1133" s="372"/>
      <c r="S1133" s="372"/>
      <c r="T1133" s="372"/>
      <c r="U1133" s="372"/>
      <c r="V1133" s="372"/>
      <c r="W1133" s="372"/>
      <c r="X1133" s="372"/>
      <c r="Y1133" s="372"/>
    </row>
    <row r="1134" spans="1:25">
      <c r="A1134" s="372"/>
      <c r="B1134" s="372"/>
      <c r="C1134" s="372"/>
      <c r="D1134" s="372"/>
      <c r="E1134" s="373"/>
      <c r="F1134" s="374"/>
      <c r="G1134" s="372"/>
      <c r="H1134" s="375"/>
      <c r="I1134" s="375"/>
      <c r="J1134" s="375"/>
      <c r="K1134" s="372"/>
      <c r="L1134" s="372"/>
      <c r="M1134" s="372"/>
      <c r="N1134" s="372"/>
      <c r="O1134" s="372"/>
      <c r="P1134" s="372"/>
      <c r="Q1134" s="372"/>
      <c r="R1134" s="372"/>
      <c r="S1134" s="372"/>
      <c r="T1134" s="372"/>
      <c r="U1134" s="372"/>
      <c r="V1134" s="372"/>
      <c r="W1134" s="372"/>
      <c r="X1134" s="372"/>
      <c r="Y1134" s="372"/>
    </row>
    <row r="1135" spans="1:25">
      <c r="A1135" s="372"/>
      <c r="B1135" s="372"/>
      <c r="C1135" s="372"/>
      <c r="D1135" s="372"/>
      <c r="E1135" s="373"/>
      <c r="F1135" s="374"/>
      <c r="G1135" s="372"/>
      <c r="H1135" s="375"/>
      <c r="I1135" s="375"/>
      <c r="J1135" s="375"/>
      <c r="K1135" s="372"/>
      <c r="L1135" s="372"/>
      <c r="M1135" s="372"/>
      <c r="N1135" s="372"/>
      <c r="O1135" s="372"/>
      <c r="P1135" s="372"/>
      <c r="Q1135" s="372"/>
      <c r="R1135" s="372"/>
      <c r="S1135" s="372"/>
      <c r="T1135" s="372"/>
      <c r="U1135" s="372"/>
      <c r="V1135" s="372"/>
      <c r="W1135" s="372"/>
      <c r="X1135" s="372"/>
      <c r="Y1135" s="372"/>
    </row>
    <row r="1136" spans="1:25">
      <c r="A1136" s="372"/>
      <c r="B1136" s="372"/>
      <c r="C1136" s="372"/>
      <c r="D1136" s="372"/>
      <c r="E1136" s="373"/>
      <c r="F1136" s="374"/>
      <c r="G1136" s="372"/>
      <c r="H1136" s="375"/>
      <c r="I1136" s="375"/>
      <c r="J1136" s="375"/>
      <c r="K1136" s="372"/>
      <c r="L1136" s="372"/>
      <c r="M1136" s="372"/>
      <c r="N1136" s="372"/>
      <c r="O1136" s="372"/>
      <c r="P1136" s="372"/>
      <c r="Q1136" s="372"/>
      <c r="R1136" s="372"/>
      <c r="S1136" s="372"/>
      <c r="T1136" s="372"/>
      <c r="U1136" s="372"/>
      <c r="V1136" s="372"/>
      <c r="W1136" s="372"/>
      <c r="X1136" s="372"/>
      <c r="Y1136" s="372"/>
    </row>
    <row r="1137" spans="1:25">
      <c r="A1137" s="372"/>
      <c r="B1137" s="372"/>
      <c r="C1137" s="372"/>
      <c r="D1137" s="372"/>
      <c r="E1137" s="373"/>
      <c r="F1137" s="374"/>
      <c r="G1137" s="372"/>
      <c r="H1137" s="375"/>
      <c r="I1137" s="375"/>
      <c r="J1137" s="375"/>
      <c r="K1137" s="372"/>
      <c r="L1137" s="372"/>
      <c r="M1137" s="372"/>
      <c r="N1137" s="372"/>
      <c r="O1137" s="372"/>
      <c r="P1137" s="372"/>
      <c r="Q1137" s="372"/>
      <c r="R1137" s="372"/>
      <c r="S1137" s="372"/>
      <c r="T1137" s="372"/>
      <c r="U1137" s="372"/>
      <c r="V1137" s="372"/>
      <c r="W1137" s="372"/>
      <c r="X1137" s="372"/>
      <c r="Y1137" s="372"/>
    </row>
    <row r="1138" spans="1:25">
      <c r="A1138" s="372"/>
      <c r="B1138" s="372"/>
      <c r="C1138" s="372"/>
      <c r="D1138" s="372"/>
      <c r="E1138" s="373"/>
      <c r="F1138" s="374"/>
      <c r="G1138" s="372"/>
      <c r="H1138" s="375"/>
      <c r="I1138" s="375"/>
      <c r="J1138" s="375"/>
      <c r="K1138" s="372"/>
      <c r="L1138" s="372"/>
      <c r="M1138" s="372"/>
      <c r="N1138" s="372"/>
      <c r="O1138" s="372"/>
      <c r="P1138" s="372"/>
      <c r="Q1138" s="372"/>
      <c r="R1138" s="372"/>
      <c r="S1138" s="372"/>
      <c r="T1138" s="372"/>
      <c r="U1138" s="372"/>
      <c r="V1138" s="372"/>
      <c r="W1138" s="372"/>
      <c r="X1138" s="372"/>
      <c r="Y1138" s="372"/>
    </row>
    <row r="1139" spans="1:25">
      <c r="A1139" s="372"/>
      <c r="B1139" s="372"/>
      <c r="C1139" s="372"/>
      <c r="D1139" s="372"/>
      <c r="E1139" s="373"/>
      <c r="F1139" s="374"/>
      <c r="G1139" s="372"/>
      <c r="H1139" s="375"/>
      <c r="I1139" s="375"/>
      <c r="J1139" s="375"/>
      <c r="K1139" s="372"/>
      <c r="L1139" s="372"/>
      <c r="M1139" s="372"/>
      <c r="N1139" s="372"/>
      <c r="O1139" s="372"/>
      <c r="P1139" s="372"/>
      <c r="Q1139" s="372"/>
      <c r="R1139" s="372"/>
      <c r="S1139" s="372"/>
      <c r="T1139" s="372"/>
      <c r="U1139" s="372"/>
      <c r="V1139" s="372"/>
      <c r="W1139" s="372"/>
      <c r="X1139" s="372"/>
      <c r="Y1139" s="372"/>
    </row>
    <row r="1140" spans="1:25">
      <c r="A1140" s="372"/>
      <c r="B1140" s="372"/>
      <c r="C1140" s="372"/>
      <c r="D1140" s="372"/>
      <c r="E1140" s="373"/>
      <c r="F1140" s="374"/>
      <c r="G1140" s="372"/>
      <c r="H1140" s="375"/>
      <c r="I1140" s="375"/>
      <c r="J1140" s="375"/>
      <c r="K1140" s="372"/>
      <c r="L1140" s="372"/>
      <c r="M1140" s="372"/>
      <c r="N1140" s="372"/>
      <c r="O1140" s="372"/>
      <c r="P1140" s="372"/>
      <c r="Q1140" s="372"/>
      <c r="R1140" s="372"/>
      <c r="S1140" s="372"/>
      <c r="T1140" s="372"/>
      <c r="U1140" s="372"/>
      <c r="V1140" s="372"/>
      <c r="W1140" s="372"/>
      <c r="X1140" s="372"/>
      <c r="Y1140" s="372"/>
    </row>
    <row r="1141" spans="1:25">
      <c r="A1141" s="372"/>
      <c r="B1141" s="372"/>
      <c r="C1141" s="372"/>
      <c r="D1141" s="372"/>
      <c r="E1141" s="373"/>
      <c r="F1141" s="374"/>
      <c r="G1141" s="372"/>
      <c r="H1141" s="375"/>
      <c r="I1141" s="375"/>
      <c r="J1141" s="375"/>
      <c r="K1141" s="372"/>
      <c r="L1141" s="372"/>
      <c r="M1141" s="372"/>
      <c r="N1141" s="372"/>
      <c r="O1141" s="372"/>
      <c r="P1141" s="372"/>
      <c r="Q1141" s="372"/>
      <c r="R1141" s="372"/>
      <c r="S1141" s="372"/>
      <c r="T1141" s="372"/>
      <c r="U1141" s="372"/>
      <c r="V1141" s="372"/>
      <c r="W1141" s="372"/>
      <c r="X1141" s="372"/>
      <c r="Y1141" s="372"/>
    </row>
    <row r="1142" spans="1:25">
      <c r="A1142" s="372"/>
      <c r="B1142" s="372"/>
      <c r="C1142" s="372"/>
      <c r="D1142" s="372"/>
      <c r="E1142" s="373"/>
      <c r="F1142" s="374"/>
      <c r="G1142" s="372"/>
      <c r="H1142" s="375"/>
      <c r="I1142" s="375"/>
      <c r="J1142" s="375"/>
      <c r="K1142" s="372"/>
      <c r="L1142" s="372"/>
      <c r="M1142" s="372"/>
      <c r="N1142" s="372"/>
      <c r="O1142" s="372"/>
      <c r="P1142" s="372"/>
      <c r="Q1142" s="372"/>
      <c r="R1142" s="372"/>
      <c r="S1142" s="372"/>
      <c r="T1142" s="372"/>
      <c r="U1142" s="372"/>
      <c r="V1142" s="372"/>
      <c r="W1142" s="372"/>
      <c r="X1142" s="372"/>
      <c r="Y1142" s="372"/>
    </row>
    <row r="1143" spans="1:25">
      <c r="A1143" s="372"/>
      <c r="B1143" s="372"/>
      <c r="C1143" s="372"/>
      <c r="D1143" s="372"/>
      <c r="E1143" s="373"/>
      <c r="F1143" s="374"/>
      <c r="G1143" s="372"/>
      <c r="H1143" s="375"/>
      <c r="I1143" s="375"/>
      <c r="J1143" s="375"/>
      <c r="K1143" s="372"/>
      <c r="L1143" s="372"/>
      <c r="M1143" s="372"/>
      <c r="N1143" s="372"/>
      <c r="O1143" s="372"/>
      <c r="P1143" s="372"/>
      <c r="Q1143" s="372"/>
      <c r="R1143" s="372"/>
      <c r="S1143" s="372"/>
      <c r="T1143" s="372"/>
      <c r="U1143" s="372"/>
      <c r="V1143" s="372"/>
      <c r="W1143" s="372"/>
      <c r="X1143" s="372"/>
      <c r="Y1143" s="372"/>
    </row>
    <row r="1144" spans="1:25">
      <c r="A1144" s="372"/>
      <c r="B1144" s="372"/>
      <c r="C1144" s="372"/>
      <c r="D1144" s="372"/>
      <c r="E1144" s="373"/>
      <c r="F1144" s="374"/>
      <c r="G1144" s="372"/>
      <c r="H1144" s="375"/>
      <c r="I1144" s="375"/>
      <c r="J1144" s="375"/>
      <c r="K1144" s="372"/>
      <c r="L1144" s="372"/>
      <c r="M1144" s="372"/>
      <c r="N1144" s="372"/>
      <c r="O1144" s="372"/>
      <c r="P1144" s="372"/>
      <c r="Q1144" s="372"/>
      <c r="R1144" s="372"/>
      <c r="S1144" s="372"/>
      <c r="T1144" s="372"/>
      <c r="U1144" s="372"/>
      <c r="V1144" s="372"/>
      <c r="W1144" s="372"/>
      <c r="X1144" s="372"/>
      <c r="Y1144" s="372"/>
    </row>
    <row r="1145" spans="1:25">
      <c r="A1145" s="372"/>
      <c r="B1145" s="372"/>
      <c r="C1145" s="372"/>
      <c r="D1145" s="372"/>
      <c r="E1145" s="373"/>
      <c r="F1145" s="374"/>
      <c r="G1145" s="372"/>
      <c r="H1145" s="375"/>
      <c r="I1145" s="375"/>
      <c r="J1145" s="375"/>
      <c r="K1145" s="372"/>
      <c r="L1145" s="372"/>
      <c r="M1145" s="372"/>
      <c r="N1145" s="372"/>
      <c r="O1145" s="372"/>
      <c r="P1145" s="372"/>
      <c r="Q1145" s="372"/>
      <c r="R1145" s="372"/>
      <c r="S1145" s="372"/>
      <c r="T1145" s="372"/>
      <c r="U1145" s="372"/>
      <c r="V1145" s="372"/>
      <c r="W1145" s="372"/>
      <c r="X1145" s="372"/>
      <c r="Y1145" s="372"/>
    </row>
    <row r="1146" spans="1:25">
      <c r="A1146" s="372"/>
      <c r="B1146" s="372"/>
      <c r="C1146" s="372"/>
      <c r="D1146" s="372"/>
      <c r="E1146" s="373"/>
      <c r="F1146" s="374"/>
      <c r="G1146" s="372"/>
      <c r="H1146" s="375"/>
      <c r="I1146" s="375"/>
      <c r="J1146" s="375"/>
      <c r="K1146" s="372"/>
      <c r="L1146" s="372"/>
      <c r="M1146" s="372"/>
      <c r="N1146" s="372"/>
      <c r="O1146" s="372"/>
      <c r="P1146" s="372"/>
      <c r="Q1146" s="372"/>
      <c r="R1146" s="372"/>
      <c r="S1146" s="372"/>
      <c r="T1146" s="372"/>
      <c r="U1146" s="372"/>
      <c r="V1146" s="372"/>
      <c r="W1146" s="372"/>
      <c r="X1146" s="372"/>
      <c r="Y1146" s="372"/>
    </row>
    <row r="1147" spans="1:25">
      <c r="A1147" s="372"/>
      <c r="B1147" s="372"/>
      <c r="C1147" s="372"/>
      <c r="D1147" s="372"/>
      <c r="E1147" s="373"/>
      <c r="F1147" s="374"/>
      <c r="G1147" s="372"/>
      <c r="H1147" s="375"/>
      <c r="I1147" s="375"/>
      <c r="J1147" s="375"/>
      <c r="K1147" s="372"/>
      <c r="L1147" s="372"/>
      <c r="M1147" s="372"/>
      <c r="N1147" s="372"/>
      <c r="O1147" s="372"/>
      <c r="P1147" s="372"/>
      <c r="Q1147" s="372"/>
      <c r="R1147" s="372"/>
      <c r="S1147" s="372"/>
      <c r="T1147" s="372"/>
      <c r="U1147" s="372"/>
      <c r="V1147" s="372"/>
      <c r="W1147" s="372"/>
      <c r="X1147" s="372"/>
      <c r="Y1147" s="372"/>
    </row>
    <row r="1148" spans="1:25">
      <c r="A1148" s="372"/>
      <c r="B1148" s="372"/>
      <c r="C1148" s="372"/>
      <c r="D1148" s="372"/>
      <c r="E1148" s="373"/>
      <c r="F1148" s="374"/>
      <c r="G1148" s="372"/>
      <c r="H1148" s="375"/>
      <c r="I1148" s="375"/>
      <c r="J1148" s="375"/>
      <c r="K1148" s="372"/>
      <c r="L1148" s="372"/>
      <c r="M1148" s="372"/>
      <c r="N1148" s="372"/>
      <c r="O1148" s="372"/>
      <c r="P1148" s="372"/>
      <c r="Q1148" s="372"/>
      <c r="R1148" s="372"/>
      <c r="S1148" s="372"/>
      <c r="T1148" s="372"/>
      <c r="U1148" s="372"/>
      <c r="V1148" s="372"/>
      <c r="W1148" s="372"/>
      <c r="X1148" s="372"/>
      <c r="Y1148" s="372"/>
    </row>
    <row r="1149" spans="1:25">
      <c r="A1149" s="372"/>
      <c r="B1149" s="372"/>
      <c r="C1149" s="372"/>
      <c r="D1149" s="372"/>
      <c r="E1149" s="373"/>
      <c r="F1149" s="374"/>
      <c r="G1149" s="372"/>
      <c r="H1149" s="375"/>
      <c r="I1149" s="375"/>
      <c r="J1149" s="375"/>
      <c r="K1149" s="372"/>
      <c r="L1149" s="372"/>
      <c r="M1149" s="372"/>
      <c r="N1149" s="372"/>
      <c r="O1149" s="372"/>
      <c r="P1149" s="372"/>
      <c r="Q1149" s="372"/>
      <c r="R1149" s="372"/>
      <c r="S1149" s="372"/>
      <c r="T1149" s="372"/>
      <c r="U1149" s="372"/>
      <c r="V1149" s="372"/>
      <c r="W1149" s="372"/>
      <c r="X1149" s="372"/>
      <c r="Y1149" s="372"/>
    </row>
    <row r="1150" spans="1:25">
      <c r="A1150" s="372"/>
      <c r="B1150" s="372"/>
      <c r="C1150" s="372"/>
      <c r="D1150" s="372"/>
      <c r="E1150" s="373"/>
      <c r="F1150" s="374"/>
      <c r="G1150" s="372"/>
      <c r="H1150" s="375"/>
      <c r="I1150" s="375"/>
      <c r="J1150" s="375"/>
      <c r="K1150" s="372"/>
      <c r="L1150" s="372"/>
      <c r="M1150" s="372"/>
      <c r="N1150" s="372"/>
      <c r="O1150" s="372"/>
      <c r="P1150" s="372"/>
      <c r="Q1150" s="372"/>
      <c r="R1150" s="372"/>
      <c r="S1150" s="372"/>
      <c r="T1150" s="372"/>
      <c r="U1150" s="372"/>
      <c r="V1150" s="372"/>
      <c r="W1150" s="372"/>
      <c r="X1150" s="372"/>
      <c r="Y1150" s="372"/>
    </row>
    <row r="1151" spans="1:25">
      <c r="A1151" s="372"/>
      <c r="B1151" s="372"/>
      <c r="C1151" s="372"/>
      <c r="D1151" s="372"/>
      <c r="E1151" s="373"/>
      <c r="F1151" s="374"/>
      <c r="G1151" s="372"/>
      <c r="H1151" s="375"/>
      <c r="I1151" s="375"/>
      <c r="J1151" s="375"/>
      <c r="K1151" s="372"/>
      <c r="L1151" s="372"/>
      <c r="M1151" s="372"/>
      <c r="N1151" s="372"/>
      <c r="O1151" s="372"/>
      <c r="P1151" s="372"/>
      <c r="Q1151" s="372"/>
      <c r="R1151" s="372"/>
      <c r="S1151" s="372"/>
      <c r="T1151" s="372"/>
      <c r="U1151" s="372"/>
      <c r="V1151" s="372"/>
      <c r="W1151" s="372"/>
      <c r="X1151" s="372"/>
      <c r="Y1151" s="372"/>
    </row>
    <row r="1152" spans="1:25">
      <c r="A1152" s="372"/>
      <c r="B1152" s="372"/>
      <c r="C1152" s="372"/>
      <c r="D1152" s="372"/>
      <c r="E1152" s="373"/>
      <c r="F1152" s="374"/>
      <c r="G1152" s="372"/>
      <c r="H1152" s="375"/>
      <c r="I1152" s="375"/>
      <c r="J1152" s="375"/>
      <c r="K1152" s="372"/>
      <c r="L1152" s="372"/>
      <c r="M1152" s="372"/>
      <c r="N1152" s="372"/>
      <c r="O1152" s="372"/>
      <c r="P1152" s="372"/>
      <c r="Q1152" s="372"/>
      <c r="R1152" s="372"/>
      <c r="S1152" s="372"/>
      <c r="T1152" s="372"/>
      <c r="U1152" s="372"/>
      <c r="V1152" s="372"/>
      <c r="W1152" s="372"/>
      <c r="X1152" s="372"/>
      <c r="Y1152" s="372"/>
    </row>
    <row r="1153" spans="1:25">
      <c r="A1153" s="372"/>
      <c r="B1153" s="372"/>
      <c r="C1153" s="372"/>
      <c r="D1153" s="372"/>
      <c r="E1153" s="373"/>
      <c r="F1153" s="374"/>
      <c r="G1153" s="372"/>
      <c r="H1153" s="375"/>
      <c r="I1153" s="375"/>
      <c r="J1153" s="375"/>
      <c r="K1153" s="372"/>
      <c r="L1153" s="372"/>
      <c r="M1153" s="372"/>
      <c r="N1153" s="372"/>
      <c r="O1153" s="372"/>
      <c r="P1153" s="372"/>
      <c r="Q1153" s="372"/>
      <c r="R1153" s="372"/>
      <c r="S1153" s="372"/>
      <c r="T1153" s="372"/>
      <c r="U1153" s="372"/>
      <c r="V1153" s="372"/>
      <c r="W1153" s="372"/>
      <c r="X1153" s="372"/>
      <c r="Y1153" s="372"/>
    </row>
    <row r="1154" spans="1:25">
      <c r="A1154" s="372"/>
      <c r="B1154" s="372"/>
      <c r="C1154" s="372"/>
      <c r="D1154" s="372"/>
      <c r="E1154" s="373"/>
      <c r="F1154" s="374"/>
      <c r="G1154" s="372"/>
      <c r="H1154" s="375"/>
      <c r="I1154" s="375"/>
      <c r="J1154" s="375"/>
      <c r="K1154" s="372"/>
      <c r="L1154" s="372"/>
      <c r="M1154" s="372"/>
      <c r="N1154" s="372"/>
      <c r="O1154" s="372"/>
      <c r="P1154" s="372"/>
      <c r="Q1154" s="372"/>
      <c r="R1154" s="372"/>
      <c r="S1154" s="372"/>
      <c r="T1154" s="372"/>
      <c r="U1154" s="372"/>
      <c r="V1154" s="372"/>
      <c r="W1154" s="372"/>
      <c r="X1154" s="372"/>
      <c r="Y1154" s="372"/>
    </row>
    <row r="1155" spans="1:25">
      <c r="A1155" s="372"/>
      <c r="B1155" s="372"/>
      <c r="C1155" s="372"/>
      <c r="D1155" s="372"/>
      <c r="E1155" s="373"/>
      <c r="F1155" s="374"/>
      <c r="G1155" s="372"/>
      <c r="H1155" s="375"/>
      <c r="I1155" s="375"/>
      <c r="J1155" s="375"/>
      <c r="K1155" s="372"/>
      <c r="L1155" s="372"/>
      <c r="M1155" s="372"/>
      <c r="N1155" s="372"/>
      <c r="O1155" s="372"/>
      <c r="P1155" s="372"/>
      <c r="Q1155" s="372"/>
      <c r="R1155" s="372"/>
      <c r="S1155" s="372"/>
      <c r="T1155" s="372"/>
      <c r="U1155" s="372"/>
      <c r="V1155" s="372"/>
      <c r="W1155" s="372"/>
      <c r="X1155" s="372"/>
      <c r="Y1155" s="372"/>
    </row>
    <row r="1156" spans="1:25">
      <c r="A1156" s="372"/>
      <c r="B1156" s="372"/>
      <c r="C1156" s="372"/>
      <c r="D1156" s="372"/>
      <c r="E1156" s="373"/>
      <c r="F1156" s="374"/>
      <c r="G1156" s="372"/>
      <c r="H1156" s="375"/>
      <c r="I1156" s="375"/>
      <c r="J1156" s="375"/>
      <c r="K1156" s="372"/>
      <c r="L1156" s="372"/>
      <c r="M1156" s="372"/>
      <c r="N1156" s="372"/>
      <c r="O1156" s="372"/>
      <c r="P1156" s="372"/>
      <c r="Q1156" s="372"/>
      <c r="R1156" s="372"/>
      <c r="S1156" s="372"/>
      <c r="T1156" s="372"/>
      <c r="U1156" s="372"/>
      <c r="V1156" s="372"/>
      <c r="W1156" s="372"/>
      <c r="X1156" s="372"/>
      <c r="Y1156" s="372"/>
    </row>
    <row r="1157" spans="1:25">
      <c r="A1157" s="372"/>
      <c r="B1157" s="372"/>
      <c r="C1157" s="372"/>
      <c r="D1157" s="372"/>
      <c r="E1157" s="373"/>
      <c r="F1157" s="374"/>
      <c r="G1157" s="372"/>
      <c r="H1157" s="375"/>
      <c r="I1157" s="375"/>
      <c r="J1157" s="375"/>
      <c r="K1157" s="372"/>
      <c r="L1157" s="372"/>
      <c r="M1157" s="372"/>
      <c r="N1157" s="372"/>
      <c r="O1157" s="372"/>
      <c r="P1157" s="372"/>
      <c r="Q1157" s="372"/>
      <c r="R1157" s="372"/>
      <c r="S1157" s="372"/>
      <c r="T1157" s="372"/>
      <c r="U1157" s="372"/>
      <c r="V1157" s="372"/>
      <c r="W1157" s="372"/>
      <c r="X1157" s="372"/>
      <c r="Y1157" s="372"/>
    </row>
    <row r="1158" spans="1:25">
      <c r="A1158" s="372"/>
      <c r="B1158" s="372"/>
      <c r="C1158" s="372"/>
      <c r="D1158" s="372"/>
      <c r="E1158" s="373"/>
      <c r="F1158" s="374"/>
      <c r="G1158" s="372"/>
      <c r="H1158" s="375"/>
      <c r="I1158" s="375"/>
      <c r="J1158" s="375"/>
      <c r="K1158" s="372"/>
      <c r="L1158" s="372"/>
      <c r="M1158" s="372"/>
      <c r="N1158" s="372"/>
      <c r="O1158" s="372"/>
      <c r="P1158" s="372"/>
      <c r="Q1158" s="372"/>
      <c r="R1158" s="372"/>
      <c r="S1158" s="372"/>
      <c r="T1158" s="372"/>
      <c r="U1158" s="372"/>
      <c r="V1158" s="372"/>
      <c r="W1158" s="372"/>
      <c r="X1158" s="372"/>
      <c r="Y1158" s="372"/>
    </row>
    <row r="1159" spans="1:25">
      <c r="A1159" s="372"/>
      <c r="B1159" s="372"/>
      <c r="C1159" s="372"/>
      <c r="D1159" s="372"/>
      <c r="E1159" s="373"/>
      <c r="F1159" s="374"/>
      <c r="G1159" s="372"/>
      <c r="H1159" s="375"/>
      <c r="I1159" s="375"/>
      <c r="J1159" s="375"/>
      <c r="K1159" s="372"/>
      <c r="L1159" s="372"/>
      <c r="M1159" s="372"/>
      <c r="N1159" s="372"/>
      <c r="O1159" s="372"/>
      <c r="P1159" s="372"/>
      <c r="Q1159" s="372"/>
      <c r="R1159" s="372"/>
      <c r="S1159" s="372"/>
      <c r="T1159" s="372"/>
      <c r="U1159" s="372"/>
      <c r="V1159" s="372"/>
      <c r="W1159" s="372"/>
      <c r="X1159" s="372"/>
      <c r="Y1159" s="372"/>
    </row>
    <row r="1160" spans="1:25">
      <c r="A1160" s="372"/>
      <c r="B1160" s="372"/>
      <c r="C1160" s="372"/>
      <c r="D1160" s="372"/>
      <c r="E1160" s="373"/>
      <c r="F1160" s="374"/>
      <c r="G1160" s="372"/>
      <c r="H1160" s="375"/>
      <c r="I1160" s="375"/>
      <c r="J1160" s="375"/>
      <c r="K1160" s="372"/>
      <c r="L1160" s="372"/>
      <c r="M1160" s="372"/>
      <c r="N1160" s="372"/>
      <c r="O1160" s="372"/>
      <c r="P1160" s="372"/>
      <c r="Q1160" s="372"/>
      <c r="R1160" s="372"/>
      <c r="S1160" s="372"/>
      <c r="T1160" s="372"/>
      <c r="U1160" s="372"/>
      <c r="V1160" s="372"/>
      <c r="W1160" s="372"/>
      <c r="X1160" s="372"/>
      <c r="Y1160" s="372"/>
    </row>
    <row r="1161" spans="1:25">
      <c r="A1161" s="372"/>
      <c r="B1161" s="372"/>
      <c r="C1161" s="372"/>
      <c r="D1161" s="372"/>
      <c r="E1161" s="373"/>
      <c r="F1161" s="374"/>
      <c r="G1161" s="372"/>
      <c r="H1161" s="375"/>
      <c r="I1161" s="375"/>
      <c r="J1161" s="375"/>
      <c r="K1161" s="372"/>
      <c r="L1161" s="372"/>
      <c r="M1161" s="372"/>
      <c r="N1161" s="372"/>
      <c r="O1161" s="372"/>
      <c r="P1161" s="372"/>
      <c r="Q1161" s="372"/>
      <c r="R1161" s="372"/>
      <c r="S1161" s="372"/>
      <c r="T1161" s="372"/>
      <c r="U1161" s="372"/>
      <c r="V1161" s="372"/>
      <c r="W1161" s="372"/>
      <c r="X1161" s="372"/>
      <c r="Y1161" s="372"/>
    </row>
    <row r="1162" spans="1:25">
      <c r="A1162" s="372"/>
      <c r="B1162" s="372"/>
      <c r="C1162" s="372"/>
      <c r="D1162" s="372"/>
      <c r="E1162" s="373"/>
      <c r="F1162" s="374"/>
      <c r="G1162" s="372"/>
      <c r="H1162" s="375"/>
      <c r="I1162" s="375"/>
      <c r="J1162" s="375"/>
      <c r="K1162" s="372"/>
      <c r="L1162" s="372"/>
      <c r="M1162" s="372"/>
      <c r="N1162" s="372"/>
      <c r="O1162" s="372"/>
      <c r="P1162" s="372"/>
      <c r="Q1162" s="372"/>
      <c r="R1162" s="372"/>
      <c r="S1162" s="372"/>
      <c r="T1162" s="372"/>
      <c r="U1162" s="372"/>
      <c r="V1162" s="372"/>
      <c r="W1162" s="372"/>
      <c r="X1162" s="372"/>
      <c r="Y1162" s="372"/>
    </row>
    <row r="1163" spans="1:25">
      <c r="A1163" s="372"/>
      <c r="B1163" s="372"/>
      <c r="C1163" s="372"/>
      <c r="D1163" s="372"/>
      <c r="E1163" s="373"/>
      <c r="F1163" s="374"/>
      <c r="G1163" s="372"/>
      <c r="H1163" s="375"/>
      <c r="I1163" s="375"/>
      <c r="J1163" s="375"/>
      <c r="K1163" s="372"/>
      <c r="L1163" s="372"/>
      <c r="M1163" s="372"/>
      <c r="N1163" s="372"/>
      <c r="O1163" s="372"/>
      <c r="P1163" s="372"/>
      <c r="Q1163" s="372"/>
      <c r="R1163" s="372"/>
      <c r="S1163" s="372"/>
      <c r="T1163" s="372"/>
      <c r="U1163" s="372"/>
      <c r="V1163" s="372"/>
      <c r="W1163" s="372"/>
      <c r="X1163" s="372"/>
      <c r="Y1163" s="372"/>
    </row>
    <row r="1164" spans="1:25">
      <c r="A1164" s="372"/>
      <c r="B1164" s="372"/>
      <c r="C1164" s="372"/>
      <c r="D1164" s="372"/>
      <c r="E1164" s="373"/>
      <c r="F1164" s="374"/>
      <c r="G1164" s="372"/>
      <c r="H1164" s="375"/>
      <c r="I1164" s="375"/>
      <c r="J1164" s="375"/>
      <c r="K1164" s="372"/>
      <c r="L1164" s="372"/>
      <c r="M1164" s="372"/>
      <c r="N1164" s="372"/>
      <c r="O1164" s="372"/>
      <c r="P1164" s="372"/>
      <c r="Q1164" s="372"/>
      <c r="R1164" s="372"/>
      <c r="S1164" s="372"/>
      <c r="T1164" s="372"/>
      <c r="U1164" s="372"/>
      <c r="V1164" s="372"/>
      <c r="W1164" s="372"/>
      <c r="X1164" s="372"/>
      <c r="Y1164" s="372"/>
    </row>
    <row r="1165" spans="1:25">
      <c r="A1165" s="372"/>
      <c r="B1165" s="372"/>
      <c r="C1165" s="372"/>
      <c r="D1165" s="372"/>
      <c r="E1165" s="373"/>
      <c r="F1165" s="374"/>
      <c r="G1165" s="372"/>
      <c r="H1165" s="375"/>
      <c r="I1165" s="375"/>
      <c r="J1165" s="375"/>
      <c r="K1165" s="372"/>
      <c r="L1165" s="372"/>
      <c r="M1165" s="372"/>
      <c r="N1165" s="372"/>
      <c r="O1165" s="372"/>
      <c r="P1165" s="372"/>
      <c r="Q1165" s="372"/>
      <c r="R1165" s="372"/>
      <c r="S1165" s="372"/>
      <c r="T1165" s="372"/>
      <c r="U1165" s="372"/>
      <c r="V1165" s="372"/>
      <c r="W1165" s="372"/>
      <c r="X1165" s="372"/>
      <c r="Y1165" s="372"/>
    </row>
    <row r="1166" spans="1:25">
      <c r="A1166" s="372"/>
      <c r="B1166" s="372"/>
      <c r="C1166" s="372"/>
      <c r="D1166" s="372"/>
      <c r="E1166" s="373"/>
      <c r="F1166" s="374"/>
      <c r="G1166" s="372"/>
      <c r="H1166" s="375"/>
      <c r="I1166" s="375"/>
      <c r="J1166" s="375"/>
      <c r="K1166" s="372"/>
      <c r="L1166" s="372"/>
      <c r="M1166" s="372"/>
      <c r="N1166" s="372"/>
      <c r="O1166" s="372"/>
      <c r="P1166" s="372"/>
      <c r="Q1166" s="372"/>
      <c r="R1166" s="372"/>
      <c r="S1166" s="372"/>
      <c r="T1166" s="372"/>
      <c r="U1166" s="372"/>
      <c r="V1166" s="372"/>
      <c r="W1166" s="372"/>
      <c r="X1166" s="372"/>
      <c r="Y1166" s="372"/>
    </row>
    <row r="1167" spans="1:25">
      <c r="A1167" s="372"/>
      <c r="B1167" s="372"/>
      <c r="C1167" s="372"/>
      <c r="D1167" s="372"/>
      <c r="E1167" s="373"/>
      <c r="F1167" s="374"/>
      <c r="G1167" s="372"/>
      <c r="H1167" s="375"/>
      <c r="I1167" s="375"/>
      <c r="J1167" s="375"/>
      <c r="K1167" s="372"/>
      <c r="L1167" s="372"/>
      <c r="M1167" s="372"/>
      <c r="N1167" s="372"/>
      <c r="O1167" s="372"/>
      <c r="P1167" s="372"/>
      <c r="Q1167" s="372"/>
      <c r="R1167" s="372"/>
      <c r="S1167" s="372"/>
      <c r="T1167" s="372"/>
      <c r="U1167" s="372"/>
      <c r="V1167" s="372"/>
      <c r="W1167" s="372"/>
      <c r="X1167" s="372"/>
      <c r="Y1167" s="372"/>
    </row>
    <row r="1168" spans="1:25">
      <c r="A1168" s="372"/>
      <c r="B1168" s="372"/>
      <c r="C1168" s="372"/>
      <c r="D1168" s="372"/>
      <c r="E1168" s="373"/>
      <c r="F1168" s="374"/>
      <c r="G1168" s="372"/>
      <c r="H1168" s="375"/>
      <c r="I1168" s="375"/>
      <c r="J1168" s="375"/>
      <c r="K1168" s="372"/>
      <c r="L1168" s="372"/>
      <c r="M1168" s="372"/>
      <c r="N1168" s="372"/>
      <c r="O1168" s="372"/>
      <c r="P1168" s="372"/>
      <c r="Q1168" s="372"/>
      <c r="R1168" s="372"/>
      <c r="S1168" s="372"/>
      <c r="T1168" s="372"/>
      <c r="U1168" s="372"/>
      <c r="V1168" s="372"/>
      <c r="W1168" s="372"/>
      <c r="X1168" s="372"/>
      <c r="Y1168" s="372"/>
    </row>
    <row r="1169" spans="1:25">
      <c r="A1169" s="372"/>
      <c r="B1169" s="372"/>
      <c r="C1169" s="372"/>
      <c r="D1169" s="372"/>
      <c r="E1169" s="373"/>
      <c r="F1169" s="374"/>
      <c r="G1169" s="372"/>
      <c r="H1169" s="375"/>
      <c r="I1169" s="375"/>
      <c r="J1169" s="375"/>
      <c r="K1169" s="372"/>
      <c r="L1169" s="372"/>
      <c r="M1169" s="372"/>
      <c r="N1169" s="372"/>
      <c r="O1169" s="372"/>
      <c r="P1169" s="372"/>
      <c r="Q1169" s="372"/>
      <c r="R1169" s="372"/>
      <c r="S1169" s="372"/>
      <c r="T1169" s="372"/>
      <c r="U1169" s="372"/>
      <c r="V1169" s="372"/>
      <c r="W1169" s="372"/>
      <c r="X1169" s="372"/>
      <c r="Y1169" s="372"/>
    </row>
    <row r="1170" spans="1:25">
      <c r="A1170" s="372"/>
      <c r="B1170" s="372"/>
      <c r="C1170" s="372"/>
      <c r="D1170" s="372"/>
      <c r="E1170" s="373"/>
      <c r="F1170" s="374"/>
      <c r="G1170" s="372"/>
      <c r="H1170" s="375"/>
      <c r="I1170" s="375"/>
      <c r="J1170" s="375"/>
      <c r="K1170" s="372"/>
      <c r="L1170" s="372"/>
      <c r="M1170" s="372"/>
      <c r="N1170" s="372"/>
      <c r="O1170" s="372"/>
      <c r="P1170" s="372"/>
      <c r="Q1170" s="372"/>
      <c r="R1170" s="372"/>
      <c r="S1170" s="372"/>
      <c r="T1170" s="372"/>
      <c r="U1170" s="372"/>
      <c r="V1170" s="372"/>
      <c r="W1170" s="372"/>
      <c r="X1170" s="372"/>
      <c r="Y1170" s="372"/>
    </row>
    <row r="1171" spans="1:25">
      <c r="A1171" s="372"/>
      <c r="B1171" s="372"/>
      <c r="C1171" s="372"/>
      <c r="D1171" s="372"/>
      <c r="E1171" s="373"/>
      <c r="F1171" s="374"/>
      <c r="G1171" s="372"/>
      <c r="H1171" s="375"/>
      <c r="I1171" s="375"/>
      <c r="J1171" s="375"/>
      <c r="K1171" s="372"/>
      <c r="L1171" s="372"/>
      <c r="M1171" s="372"/>
      <c r="N1171" s="372"/>
      <c r="O1171" s="372"/>
      <c r="P1171" s="372"/>
      <c r="Q1171" s="372"/>
      <c r="R1171" s="372"/>
      <c r="S1171" s="372"/>
      <c r="T1171" s="372"/>
      <c r="U1171" s="372"/>
      <c r="V1171" s="372"/>
      <c r="W1171" s="372"/>
      <c r="X1171" s="372"/>
      <c r="Y1171" s="372"/>
    </row>
    <row r="1172" spans="1:25">
      <c r="A1172" s="372"/>
      <c r="B1172" s="372"/>
      <c r="C1172" s="372"/>
      <c r="D1172" s="372"/>
      <c r="E1172" s="373"/>
      <c r="F1172" s="374"/>
      <c r="G1172" s="372"/>
      <c r="H1172" s="375"/>
      <c r="I1172" s="375"/>
      <c r="J1172" s="375"/>
      <c r="K1172" s="372"/>
      <c r="L1172" s="372"/>
      <c r="M1172" s="372"/>
      <c r="N1172" s="372"/>
      <c r="O1172" s="372"/>
      <c r="P1172" s="372"/>
      <c r="Q1172" s="372"/>
      <c r="R1172" s="372"/>
      <c r="S1172" s="372"/>
      <c r="T1172" s="372"/>
      <c r="U1172" s="372"/>
      <c r="V1172" s="372"/>
      <c r="W1172" s="372"/>
      <c r="X1172" s="372"/>
      <c r="Y1172" s="372"/>
    </row>
    <row r="1173" spans="1:25">
      <c r="A1173" s="372"/>
      <c r="B1173" s="372"/>
      <c r="C1173" s="372"/>
      <c r="D1173" s="372"/>
      <c r="E1173" s="373"/>
      <c r="F1173" s="374"/>
      <c r="G1173" s="372"/>
      <c r="H1173" s="375"/>
      <c r="I1173" s="375"/>
      <c r="J1173" s="375"/>
      <c r="K1173" s="372"/>
      <c r="L1173" s="372"/>
      <c r="M1173" s="372"/>
      <c r="N1173" s="372"/>
      <c r="O1173" s="372"/>
      <c r="P1173" s="372"/>
      <c r="Q1173" s="372"/>
      <c r="R1173" s="372"/>
      <c r="S1173" s="372"/>
      <c r="T1173" s="372"/>
      <c r="U1173" s="372"/>
      <c r="V1173" s="372"/>
      <c r="W1173" s="372"/>
      <c r="X1173" s="372"/>
      <c r="Y1173" s="372"/>
    </row>
    <row r="1174" spans="1:25">
      <c r="A1174" s="372"/>
      <c r="B1174" s="372"/>
      <c r="C1174" s="372"/>
      <c r="D1174" s="372"/>
      <c r="E1174" s="373"/>
      <c r="F1174" s="374"/>
      <c r="G1174" s="372"/>
      <c r="H1174" s="375"/>
      <c r="I1174" s="375"/>
      <c r="J1174" s="375"/>
      <c r="K1174" s="372"/>
      <c r="L1174" s="372"/>
      <c r="M1174" s="372"/>
      <c r="N1174" s="372"/>
      <c r="O1174" s="372"/>
      <c r="P1174" s="372"/>
      <c r="Q1174" s="372"/>
      <c r="R1174" s="372"/>
      <c r="S1174" s="372"/>
      <c r="T1174" s="372"/>
      <c r="U1174" s="372"/>
      <c r="V1174" s="372"/>
      <c r="W1174" s="372"/>
      <c r="X1174" s="372"/>
      <c r="Y1174" s="372"/>
    </row>
    <row r="1175" spans="1:25">
      <c r="A1175" s="372"/>
      <c r="B1175" s="372"/>
      <c r="C1175" s="372"/>
      <c r="D1175" s="372"/>
      <c r="E1175" s="373"/>
      <c r="F1175" s="374"/>
      <c r="G1175" s="372"/>
      <c r="H1175" s="375"/>
      <c r="I1175" s="375"/>
      <c r="J1175" s="375"/>
      <c r="K1175" s="372"/>
      <c r="L1175" s="372"/>
      <c r="M1175" s="372"/>
      <c r="N1175" s="372"/>
      <c r="O1175" s="372"/>
      <c r="P1175" s="372"/>
      <c r="Q1175" s="372"/>
      <c r="R1175" s="372"/>
      <c r="S1175" s="372"/>
      <c r="T1175" s="372"/>
      <c r="U1175" s="372"/>
      <c r="V1175" s="372"/>
      <c r="W1175" s="372"/>
      <c r="X1175" s="372"/>
      <c r="Y1175" s="372"/>
    </row>
    <row r="1176" spans="1:25">
      <c r="A1176" s="372"/>
      <c r="B1176" s="372"/>
      <c r="C1176" s="372"/>
      <c r="D1176" s="372"/>
      <c r="E1176" s="373"/>
      <c r="F1176" s="374"/>
      <c r="G1176" s="372"/>
      <c r="H1176" s="375"/>
      <c r="I1176" s="375"/>
      <c r="J1176" s="375"/>
      <c r="K1176" s="372"/>
      <c r="L1176" s="372"/>
      <c r="M1176" s="372"/>
      <c r="N1176" s="372"/>
      <c r="O1176" s="372"/>
      <c r="P1176" s="372"/>
      <c r="Q1176" s="372"/>
      <c r="R1176" s="372"/>
      <c r="S1176" s="372"/>
      <c r="T1176" s="372"/>
      <c r="U1176" s="372"/>
      <c r="V1176" s="372"/>
      <c r="W1176" s="372"/>
      <c r="X1176" s="372"/>
      <c r="Y1176" s="372"/>
    </row>
    <row r="1177" spans="1:25">
      <c r="A1177" s="372"/>
      <c r="B1177" s="372"/>
      <c r="C1177" s="372"/>
      <c r="D1177" s="372"/>
      <c r="E1177" s="373"/>
      <c r="F1177" s="374"/>
      <c r="G1177" s="372"/>
      <c r="H1177" s="375"/>
      <c r="I1177" s="375"/>
      <c r="J1177" s="375"/>
      <c r="K1177" s="372"/>
      <c r="L1177" s="372"/>
      <c r="M1177" s="372"/>
      <c r="N1177" s="372"/>
      <c r="O1177" s="372"/>
      <c r="P1177" s="372"/>
      <c r="Q1177" s="372"/>
      <c r="R1177" s="372"/>
      <c r="S1177" s="372"/>
      <c r="T1177" s="372"/>
      <c r="U1177" s="372"/>
      <c r="V1177" s="372"/>
      <c r="W1177" s="372"/>
      <c r="X1177" s="372"/>
      <c r="Y1177" s="372"/>
    </row>
    <row r="1178" spans="1:25">
      <c r="A1178" s="372"/>
      <c r="B1178" s="372"/>
      <c r="C1178" s="372"/>
      <c r="D1178" s="372"/>
      <c r="E1178" s="373"/>
      <c r="F1178" s="374"/>
      <c r="G1178" s="372"/>
      <c r="H1178" s="375"/>
      <c r="I1178" s="375"/>
      <c r="J1178" s="375"/>
      <c r="K1178" s="372"/>
      <c r="L1178" s="372"/>
      <c r="M1178" s="372"/>
      <c r="N1178" s="372"/>
      <c r="O1178" s="372"/>
      <c r="P1178" s="372"/>
      <c r="Q1178" s="372"/>
      <c r="R1178" s="372"/>
      <c r="S1178" s="372"/>
      <c r="T1178" s="372"/>
      <c r="U1178" s="372"/>
      <c r="V1178" s="372"/>
      <c r="W1178" s="372"/>
      <c r="X1178" s="372"/>
      <c r="Y1178" s="372"/>
    </row>
    <row r="1179" spans="1:25">
      <c r="A1179" s="372"/>
      <c r="B1179" s="372"/>
      <c r="C1179" s="372"/>
      <c r="D1179" s="372"/>
      <c r="E1179" s="373"/>
      <c r="F1179" s="374"/>
      <c r="G1179" s="372"/>
      <c r="H1179" s="375"/>
      <c r="I1179" s="375"/>
      <c r="J1179" s="375"/>
      <c r="K1179" s="372"/>
      <c r="L1179" s="372"/>
      <c r="M1179" s="372"/>
      <c r="N1179" s="372"/>
      <c r="O1179" s="372"/>
      <c r="P1179" s="372"/>
      <c r="Q1179" s="372"/>
      <c r="R1179" s="372"/>
      <c r="S1179" s="372"/>
      <c r="T1179" s="372"/>
      <c r="U1179" s="372"/>
      <c r="V1179" s="372"/>
      <c r="W1179" s="372"/>
      <c r="X1179" s="372"/>
      <c r="Y1179" s="372"/>
    </row>
    <row r="1180" spans="1:25">
      <c r="A1180" s="372"/>
      <c r="B1180" s="372"/>
      <c r="C1180" s="372"/>
      <c r="D1180" s="372"/>
      <c r="E1180" s="373"/>
      <c r="F1180" s="374"/>
      <c r="G1180" s="372"/>
      <c r="H1180" s="375"/>
      <c r="I1180" s="375"/>
      <c r="J1180" s="375"/>
      <c r="K1180" s="372"/>
      <c r="L1180" s="372"/>
      <c r="M1180" s="372"/>
      <c r="N1180" s="372"/>
      <c r="O1180" s="372"/>
      <c r="P1180" s="372"/>
      <c r="Q1180" s="372"/>
      <c r="R1180" s="372"/>
      <c r="S1180" s="372"/>
      <c r="T1180" s="372"/>
      <c r="U1180" s="372"/>
      <c r="V1180" s="372"/>
      <c r="W1180" s="372"/>
      <c r="X1180" s="372"/>
      <c r="Y1180" s="372"/>
    </row>
    <row r="1181" spans="1:25">
      <c r="A1181" s="372"/>
      <c r="B1181" s="372"/>
      <c r="C1181" s="372"/>
      <c r="D1181" s="372"/>
      <c r="E1181" s="373"/>
      <c r="F1181" s="374"/>
      <c r="G1181" s="372"/>
      <c r="H1181" s="375"/>
      <c r="I1181" s="375"/>
      <c r="J1181" s="375"/>
      <c r="K1181" s="372"/>
      <c r="L1181" s="372"/>
      <c r="M1181" s="372"/>
      <c r="N1181" s="372"/>
      <c r="O1181" s="372"/>
      <c r="P1181" s="372"/>
      <c r="Q1181" s="372"/>
      <c r="R1181" s="372"/>
      <c r="S1181" s="372"/>
      <c r="T1181" s="372"/>
      <c r="U1181" s="372"/>
      <c r="V1181" s="372"/>
      <c r="W1181" s="372"/>
      <c r="X1181" s="372"/>
      <c r="Y1181" s="372"/>
    </row>
    <row r="1182" spans="1:25">
      <c r="A1182" s="372"/>
      <c r="B1182" s="372"/>
      <c r="C1182" s="372"/>
      <c r="D1182" s="372"/>
      <c r="E1182" s="373"/>
      <c r="F1182" s="374"/>
      <c r="G1182" s="372"/>
      <c r="H1182" s="375"/>
      <c r="I1182" s="375"/>
      <c r="J1182" s="375"/>
      <c r="K1182" s="372"/>
      <c r="L1182" s="372"/>
      <c r="M1182" s="372"/>
      <c r="N1182" s="372"/>
      <c r="O1182" s="372"/>
      <c r="P1182" s="372"/>
      <c r="Q1182" s="372"/>
      <c r="R1182" s="372"/>
      <c r="S1182" s="372"/>
      <c r="T1182" s="372"/>
      <c r="U1182" s="372"/>
      <c r="V1182" s="372"/>
      <c r="W1182" s="372"/>
      <c r="X1182" s="372"/>
      <c r="Y1182" s="372"/>
    </row>
    <row r="1183" spans="1:25">
      <c r="A1183" s="372"/>
      <c r="B1183" s="372"/>
      <c r="C1183" s="372"/>
      <c r="D1183" s="372"/>
      <c r="E1183" s="373"/>
      <c r="F1183" s="374"/>
      <c r="G1183" s="372"/>
      <c r="H1183" s="375"/>
      <c r="I1183" s="375"/>
      <c r="J1183" s="375"/>
      <c r="K1183" s="372"/>
      <c r="L1183" s="372"/>
      <c r="M1183" s="372"/>
      <c r="N1183" s="372"/>
      <c r="O1183" s="372"/>
      <c r="P1183" s="372"/>
      <c r="Q1183" s="372"/>
      <c r="R1183" s="372"/>
      <c r="S1183" s="372"/>
      <c r="T1183" s="372"/>
      <c r="U1183" s="372"/>
      <c r="V1183" s="372"/>
      <c r="W1183" s="372"/>
      <c r="X1183" s="372"/>
      <c r="Y1183" s="372"/>
    </row>
    <row r="1184" spans="1:25">
      <c r="A1184" s="372"/>
      <c r="B1184" s="372"/>
      <c r="C1184" s="372"/>
      <c r="D1184" s="372"/>
      <c r="E1184" s="373"/>
      <c r="F1184" s="374"/>
      <c r="G1184" s="372"/>
      <c r="H1184" s="375"/>
      <c r="I1184" s="375"/>
      <c r="J1184" s="375"/>
      <c r="K1184" s="372"/>
      <c r="L1184" s="372"/>
      <c r="M1184" s="372"/>
      <c r="N1184" s="372"/>
      <c r="O1184" s="372"/>
      <c r="P1184" s="372"/>
      <c r="Q1184" s="372"/>
      <c r="R1184" s="372"/>
      <c r="S1184" s="372"/>
      <c r="T1184" s="372"/>
      <c r="U1184" s="372"/>
      <c r="V1184" s="372"/>
      <c r="W1184" s="372"/>
      <c r="X1184" s="372"/>
      <c r="Y1184" s="372"/>
    </row>
    <row r="1185" spans="1:25">
      <c r="A1185" s="372"/>
      <c r="B1185" s="372"/>
      <c r="C1185" s="372"/>
      <c r="D1185" s="372"/>
      <c r="E1185" s="373"/>
      <c r="F1185" s="374"/>
      <c r="G1185" s="372"/>
      <c r="H1185" s="375"/>
      <c r="I1185" s="375"/>
      <c r="J1185" s="375"/>
      <c r="K1185" s="372"/>
      <c r="L1185" s="372"/>
      <c r="M1185" s="372"/>
      <c r="N1185" s="372"/>
      <c r="O1185" s="372"/>
      <c r="P1185" s="372"/>
      <c r="Q1185" s="372"/>
      <c r="R1185" s="372"/>
      <c r="S1185" s="372"/>
      <c r="T1185" s="372"/>
      <c r="U1185" s="372"/>
      <c r="V1185" s="372"/>
      <c r="W1185" s="372"/>
      <c r="X1185" s="372"/>
      <c r="Y1185" s="372"/>
    </row>
    <row r="1186" spans="1:25">
      <c r="A1186" s="372"/>
      <c r="B1186" s="372"/>
      <c r="C1186" s="372"/>
      <c r="D1186" s="372"/>
      <c r="E1186" s="373"/>
      <c r="F1186" s="374"/>
      <c r="G1186" s="372"/>
      <c r="H1186" s="375"/>
      <c r="I1186" s="375"/>
      <c r="J1186" s="375"/>
      <c r="K1186" s="372"/>
      <c r="L1186" s="372"/>
      <c r="M1186" s="372"/>
      <c r="N1186" s="372"/>
      <c r="O1186" s="372"/>
      <c r="P1186" s="372"/>
      <c r="Q1186" s="372"/>
      <c r="R1186" s="372"/>
      <c r="S1186" s="372"/>
      <c r="T1186" s="372"/>
      <c r="U1186" s="372"/>
      <c r="V1186" s="372"/>
      <c r="W1186" s="372"/>
      <c r="X1186" s="372"/>
      <c r="Y1186" s="372"/>
    </row>
    <row r="1187" spans="1:25">
      <c r="A1187" s="372"/>
      <c r="B1187" s="372"/>
      <c r="C1187" s="372"/>
      <c r="D1187" s="372"/>
      <c r="E1187" s="373"/>
      <c r="F1187" s="374"/>
      <c r="G1187" s="372"/>
      <c r="H1187" s="375"/>
      <c r="I1187" s="375"/>
      <c r="J1187" s="375"/>
      <c r="K1187" s="372"/>
      <c r="L1187" s="372"/>
      <c r="M1187" s="372"/>
      <c r="N1187" s="372"/>
      <c r="O1187" s="372"/>
      <c r="P1187" s="372"/>
      <c r="Q1187" s="372"/>
      <c r="R1187" s="372"/>
      <c r="S1187" s="372"/>
      <c r="T1187" s="372"/>
      <c r="U1187" s="372"/>
      <c r="V1187" s="372"/>
      <c r="W1187" s="372"/>
      <c r="X1187" s="372"/>
      <c r="Y1187" s="372"/>
    </row>
    <row r="1188" spans="1:25">
      <c r="A1188" s="372"/>
      <c r="B1188" s="372"/>
      <c r="C1188" s="372"/>
      <c r="D1188" s="372"/>
      <c r="E1188" s="373"/>
      <c r="F1188" s="374"/>
      <c r="G1188" s="372"/>
      <c r="H1188" s="375"/>
      <c r="I1188" s="375"/>
      <c r="J1188" s="375"/>
      <c r="K1188" s="372"/>
      <c r="L1188" s="372"/>
      <c r="M1188" s="372"/>
      <c r="N1188" s="372"/>
      <c r="O1188" s="372"/>
      <c r="P1188" s="372"/>
      <c r="Q1188" s="372"/>
      <c r="R1188" s="372"/>
      <c r="S1188" s="372"/>
      <c r="T1188" s="372"/>
      <c r="U1188" s="372"/>
      <c r="V1188" s="372"/>
      <c r="W1188" s="372"/>
      <c r="X1188" s="372"/>
      <c r="Y1188" s="372"/>
    </row>
    <row r="1189" spans="1:25">
      <c r="A1189" s="372"/>
      <c r="B1189" s="372"/>
      <c r="C1189" s="372"/>
      <c r="D1189" s="372"/>
      <c r="E1189" s="373"/>
      <c r="F1189" s="374"/>
      <c r="G1189" s="372"/>
      <c r="H1189" s="375"/>
      <c r="I1189" s="375"/>
      <c r="J1189" s="375"/>
      <c r="K1189" s="372"/>
      <c r="L1189" s="372"/>
      <c r="M1189" s="372"/>
      <c r="N1189" s="372"/>
      <c r="O1189" s="372"/>
      <c r="P1189" s="372"/>
      <c r="Q1189" s="372"/>
      <c r="R1189" s="372"/>
      <c r="S1189" s="372"/>
      <c r="T1189" s="372"/>
      <c r="U1189" s="372"/>
      <c r="V1189" s="372"/>
      <c r="W1189" s="372"/>
      <c r="X1189" s="372"/>
      <c r="Y1189" s="372"/>
    </row>
    <row r="1190" spans="1:25">
      <c r="A1190" s="372"/>
      <c r="B1190" s="372"/>
      <c r="C1190" s="372"/>
      <c r="D1190" s="372"/>
      <c r="E1190" s="373"/>
      <c r="F1190" s="374"/>
      <c r="G1190" s="372"/>
      <c r="H1190" s="375"/>
      <c r="I1190" s="375"/>
      <c r="J1190" s="375"/>
      <c r="K1190" s="372"/>
      <c r="L1190" s="372"/>
      <c r="M1190" s="372"/>
      <c r="N1190" s="372"/>
      <c r="O1190" s="372"/>
      <c r="P1190" s="372"/>
      <c r="Q1190" s="372"/>
      <c r="R1190" s="372"/>
      <c r="S1190" s="372"/>
      <c r="T1190" s="372"/>
      <c r="U1190" s="372"/>
      <c r="V1190" s="372"/>
      <c r="W1190" s="372"/>
      <c r="X1190" s="372"/>
      <c r="Y1190" s="372"/>
    </row>
    <row r="1191" spans="1:25">
      <c r="A1191" s="372"/>
      <c r="B1191" s="372"/>
      <c r="C1191" s="372"/>
      <c r="D1191" s="372"/>
      <c r="E1191" s="373"/>
      <c r="F1191" s="374"/>
      <c r="G1191" s="372"/>
      <c r="H1191" s="375"/>
      <c r="I1191" s="375"/>
      <c r="J1191" s="375"/>
      <c r="K1191" s="372"/>
      <c r="L1191" s="372"/>
      <c r="M1191" s="372"/>
      <c r="N1191" s="372"/>
      <c r="O1191" s="372"/>
      <c r="P1191" s="372"/>
      <c r="Q1191" s="372"/>
      <c r="R1191" s="372"/>
      <c r="S1191" s="372"/>
      <c r="T1191" s="372"/>
      <c r="U1191" s="372"/>
      <c r="V1191" s="372"/>
      <c r="W1191" s="372"/>
      <c r="X1191" s="372"/>
      <c r="Y1191" s="372"/>
    </row>
    <row r="1192" spans="1:25">
      <c r="A1192" s="372"/>
      <c r="B1192" s="372"/>
      <c r="C1192" s="372"/>
      <c r="D1192" s="372"/>
      <c r="E1192" s="373"/>
      <c r="F1192" s="374"/>
      <c r="G1192" s="372"/>
      <c r="H1192" s="375"/>
      <c r="I1192" s="375"/>
      <c r="J1192" s="375"/>
      <c r="K1192" s="372"/>
      <c r="L1192" s="372"/>
      <c r="M1192" s="372"/>
      <c r="N1192" s="372"/>
      <c r="O1192" s="372"/>
      <c r="P1192" s="372"/>
      <c r="Q1192" s="372"/>
      <c r="R1192" s="372"/>
      <c r="S1192" s="372"/>
      <c r="T1192" s="372"/>
      <c r="U1192" s="372"/>
      <c r="V1192" s="372"/>
      <c r="W1192" s="372"/>
      <c r="X1192" s="372"/>
      <c r="Y1192" s="372"/>
    </row>
    <row r="1193" spans="1:25">
      <c r="A1193" s="372"/>
      <c r="B1193" s="372"/>
      <c r="C1193" s="372"/>
      <c r="D1193" s="372"/>
      <c r="E1193" s="373"/>
      <c r="F1193" s="374"/>
      <c r="G1193" s="372"/>
      <c r="H1193" s="375"/>
      <c r="I1193" s="375"/>
      <c r="J1193" s="375"/>
      <c r="K1193" s="372"/>
      <c r="L1193" s="372"/>
      <c r="M1193" s="372"/>
      <c r="N1193" s="372"/>
      <c r="O1193" s="372"/>
      <c r="P1193" s="372"/>
      <c r="Q1193" s="372"/>
      <c r="R1193" s="372"/>
      <c r="S1193" s="372"/>
      <c r="T1193" s="372"/>
      <c r="U1193" s="372"/>
      <c r="V1193" s="372"/>
      <c r="W1193" s="372"/>
      <c r="X1193" s="372"/>
      <c r="Y1193" s="372"/>
    </row>
    <row r="1194" spans="1:25">
      <c r="A1194" s="372"/>
      <c r="B1194" s="372"/>
      <c r="C1194" s="372"/>
      <c r="D1194" s="372"/>
      <c r="E1194" s="373"/>
      <c r="F1194" s="374"/>
      <c r="G1194" s="372"/>
      <c r="H1194" s="375"/>
      <c r="I1194" s="375"/>
      <c r="J1194" s="375"/>
      <c r="K1194" s="372"/>
      <c r="L1194" s="372"/>
      <c r="M1194" s="372"/>
      <c r="N1194" s="372"/>
      <c r="O1194" s="372"/>
      <c r="P1194" s="372"/>
      <c r="Q1194" s="372"/>
      <c r="R1194" s="372"/>
      <c r="S1194" s="372"/>
      <c r="T1194" s="372"/>
      <c r="U1194" s="372"/>
      <c r="V1194" s="372"/>
      <c r="W1194" s="372"/>
      <c r="X1194" s="372"/>
      <c r="Y1194" s="372"/>
    </row>
    <row r="1195" spans="1:25">
      <c r="A1195" s="372"/>
      <c r="B1195" s="372"/>
      <c r="C1195" s="372"/>
      <c r="D1195" s="372"/>
      <c r="E1195" s="373"/>
      <c r="F1195" s="374"/>
      <c r="G1195" s="372"/>
      <c r="H1195" s="375"/>
      <c r="I1195" s="375"/>
      <c r="J1195" s="375"/>
      <c r="K1195" s="372"/>
      <c r="L1195" s="372"/>
      <c r="M1195" s="372"/>
      <c r="N1195" s="372"/>
      <c r="O1195" s="372"/>
      <c r="P1195" s="372"/>
      <c r="Q1195" s="372"/>
      <c r="R1195" s="372"/>
      <c r="S1195" s="372"/>
      <c r="T1195" s="372"/>
      <c r="U1195" s="372"/>
      <c r="V1195" s="372"/>
      <c r="W1195" s="372"/>
      <c r="X1195" s="372"/>
      <c r="Y1195" s="372"/>
    </row>
    <row r="1196" spans="1:25">
      <c r="A1196" s="372"/>
      <c r="B1196" s="372"/>
      <c r="C1196" s="372"/>
      <c r="D1196" s="372"/>
      <c r="E1196" s="373"/>
      <c r="F1196" s="374"/>
      <c r="G1196" s="372"/>
      <c r="H1196" s="375"/>
      <c r="I1196" s="375"/>
      <c r="J1196" s="375"/>
      <c r="K1196" s="372"/>
      <c r="L1196" s="372"/>
      <c r="M1196" s="372"/>
      <c r="N1196" s="372"/>
      <c r="O1196" s="372"/>
      <c r="P1196" s="372"/>
      <c r="Q1196" s="372"/>
      <c r="R1196" s="372"/>
      <c r="S1196" s="372"/>
      <c r="T1196" s="372"/>
      <c r="U1196" s="372"/>
      <c r="V1196" s="372"/>
      <c r="W1196" s="372"/>
      <c r="X1196" s="372"/>
      <c r="Y1196" s="372"/>
    </row>
    <row r="1197" spans="1:25">
      <c r="A1197" s="372"/>
      <c r="B1197" s="372"/>
      <c r="C1197" s="372"/>
      <c r="D1197" s="372"/>
      <c r="E1197" s="373"/>
      <c r="F1197" s="374"/>
      <c r="G1197" s="372"/>
      <c r="H1197" s="375"/>
      <c r="I1197" s="375"/>
      <c r="J1197" s="375"/>
      <c r="K1197" s="372"/>
      <c r="L1197" s="372"/>
      <c r="M1197" s="372"/>
      <c r="N1197" s="372"/>
      <c r="O1197" s="372"/>
      <c r="P1197" s="372"/>
      <c r="Q1197" s="372"/>
      <c r="R1197" s="372"/>
      <c r="S1197" s="372"/>
      <c r="T1197" s="372"/>
      <c r="U1197" s="372"/>
      <c r="V1197" s="372"/>
      <c r="W1197" s="372"/>
      <c r="X1197" s="372"/>
      <c r="Y1197" s="372"/>
    </row>
    <row r="1198" spans="1:25">
      <c r="A1198" s="372"/>
      <c r="B1198" s="372"/>
      <c r="C1198" s="372"/>
      <c r="D1198" s="372"/>
      <c r="E1198" s="373"/>
      <c r="F1198" s="374"/>
      <c r="G1198" s="372"/>
      <c r="H1198" s="375"/>
      <c r="I1198" s="375"/>
      <c r="J1198" s="375"/>
      <c r="K1198" s="372"/>
      <c r="L1198" s="372"/>
      <c r="M1198" s="372"/>
      <c r="N1198" s="372"/>
      <c r="O1198" s="372"/>
      <c r="P1198" s="372"/>
      <c r="Q1198" s="372"/>
      <c r="R1198" s="372"/>
      <c r="S1198" s="372"/>
      <c r="T1198" s="372"/>
      <c r="U1198" s="372"/>
      <c r="V1198" s="372"/>
      <c r="W1198" s="372"/>
      <c r="X1198" s="372"/>
      <c r="Y1198" s="372"/>
    </row>
    <row r="1199" spans="1:25">
      <c r="A1199" s="372"/>
      <c r="B1199" s="372"/>
      <c r="C1199" s="372"/>
      <c r="D1199" s="372"/>
      <c r="E1199" s="373"/>
      <c r="F1199" s="374"/>
      <c r="G1199" s="372"/>
      <c r="H1199" s="375"/>
      <c r="I1199" s="375"/>
      <c r="J1199" s="375"/>
      <c r="K1199" s="372"/>
      <c r="L1199" s="372"/>
      <c r="M1199" s="372"/>
      <c r="N1199" s="372"/>
      <c r="O1199" s="372"/>
      <c r="P1199" s="372"/>
      <c r="Q1199" s="372"/>
      <c r="R1199" s="372"/>
      <c r="S1199" s="372"/>
      <c r="T1199" s="372"/>
      <c r="U1199" s="372"/>
      <c r="V1199" s="372"/>
      <c r="W1199" s="372"/>
      <c r="X1199" s="372"/>
      <c r="Y1199" s="372"/>
    </row>
    <row r="1200" spans="1:25">
      <c r="A1200" s="372"/>
      <c r="B1200" s="372"/>
      <c r="C1200" s="372"/>
      <c r="D1200" s="372"/>
      <c r="E1200" s="373"/>
      <c r="F1200" s="374"/>
      <c r="G1200" s="372"/>
      <c r="H1200" s="375"/>
      <c r="I1200" s="375"/>
      <c r="J1200" s="375"/>
      <c r="K1200" s="372"/>
      <c r="L1200" s="372"/>
      <c r="M1200" s="372"/>
      <c r="N1200" s="372"/>
      <c r="O1200" s="372"/>
      <c r="P1200" s="372"/>
      <c r="Q1200" s="372"/>
      <c r="R1200" s="372"/>
      <c r="S1200" s="372"/>
      <c r="T1200" s="372"/>
      <c r="U1200" s="372"/>
      <c r="V1200" s="372"/>
      <c r="W1200" s="372"/>
      <c r="X1200" s="372"/>
      <c r="Y1200" s="372"/>
    </row>
    <row r="1201" spans="1:25">
      <c r="A1201" s="372"/>
      <c r="B1201" s="372"/>
      <c r="C1201" s="372"/>
      <c r="D1201" s="372"/>
      <c r="E1201" s="373"/>
      <c r="F1201" s="374"/>
      <c r="G1201" s="372"/>
      <c r="H1201" s="375"/>
      <c r="I1201" s="375"/>
      <c r="J1201" s="375"/>
      <c r="K1201" s="372"/>
      <c r="L1201" s="372"/>
      <c r="M1201" s="372"/>
      <c r="N1201" s="372"/>
      <c r="O1201" s="372"/>
      <c r="P1201" s="372"/>
      <c r="Q1201" s="372"/>
      <c r="R1201" s="372"/>
      <c r="S1201" s="372"/>
      <c r="T1201" s="372"/>
      <c r="U1201" s="372"/>
      <c r="V1201" s="372"/>
      <c r="W1201" s="372"/>
      <c r="X1201" s="372"/>
      <c r="Y1201" s="372"/>
    </row>
    <row r="1202" spans="1:25">
      <c r="A1202" s="372"/>
      <c r="B1202" s="372"/>
      <c r="C1202" s="372"/>
      <c r="D1202" s="372"/>
      <c r="E1202" s="373"/>
      <c r="F1202" s="374"/>
      <c r="G1202" s="372"/>
      <c r="H1202" s="375"/>
      <c r="I1202" s="375"/>
      <c r="J1202" s="375"/>
      <c r="K1202" s="372"/>
      <c r="L1202" s="372"/>
      <c r="M1202" s="372"/>
      <c r="N1202" s="372"/>
      <c r="O1202" s="372"/>
      <c r="P1202" s="372"/>
      <c r="Q1202" s="372"/>
      <c r="R1202" s="372"/>
      <c r="S1202" s="372"/>
      <c r="T1202" s="372"/>
      <c r="U1202" s="372"/>
      <c r="V1202" s="372"/>
      <c r="W1202" s="372"/>
      <c r="X1202" s="372"/>
      <c r="Y1202" s="372"/>
    </row>
    <row r="1203" spans="1:25">
      <c r="A1203" s="372"/>
      <c r="B1203" s="372"/>
      <c r="C1203" s="372"/>
      <c r="D1203" s="372"/>
      <c r="E1203" s="373"/>
      <c r="F1203" s="374"/>
      <c r="G1203" s="372"/>
      <c r="H1203" s="375"/>
      <c r="I1203" s="375"/>
      <c r="J1203" s="375"/>
      <c r="K1203" s="372"/>
      <c r="L1203" s="372"/>
      <c r="M1203" s="372"/>
      <c r="N1203" s="372"/>
      <c r="O1203" s="372"/>
      <c r="P1203" s="372"/>
      <c r="Q1203" s="372"/>
      <c r="R1203" s="372"/>
      <c r="S1203" s="372"/>
      <c r="T1203" s="372"/>
      <c r="U1203" s="372"/>
      <c r="V1203" s="372"/>
      <c r="W1203" s="372"/>
      <c r="X1203" s="372"/>
      <c r="Y1203" s="372"/>
    </row>
    <row r="1204" spans="1:25">
      <c r="A1204" s="372"/>
      <c r="B1204" s="372"/>
      <c r="C1204" s="372"/>
      <c r="D1204" s="372"/>
      <c r="E1204" s="373"/>
      <c r="F1204" s="374"/>
      <c r="G1204" s="372"/>
      <c r="H1204" s="375"/>
      <c r="I1204" s="375"/>
      <c r="J1204" s="375"/>
      <c r="K1204" s="372"/>
      <c r="L1204" s="372"/>
      <c r="M1204" s="372"/>
      <c r="N1204" s="372"/>
      <c r="O1204" s="372"/>
      <c r="P1204" s="372"/>
      <c r="Q1204" s="372"/>
      <c r="R1204" s="372"/>
      <c r="S1204" s="372"/>
      <c r="T1204" s="372"/>
      <c r="U1204" s="372"/>
      <c r="V1204" s="372"/>
      <c r="W1204" s="372"/>
      <c r="X1204" s="372"/>
      <c r="Y1204" s="372"/>
    </row>
    <row r="1205" spans="1:25">
      <c r="A1205" s="372"/>
      <c r="B1205" s="372"/>
      <c r="C1205" s="372"/>
      <c r="D1205" s="372"/>
      <c r="E1205" s="373"/>
      <c r="F1205" s="374"/>
      <c r="G1205" s="372"/>
      <c r="H1205" s="375"/>
      <c r="I1205" s="375"/>
      <c r="J1205" s="375"/>
      <c r="K1205" s="372"/>
      <c r="L1205" s="372"/>
      <c r="M1205" s="372"/>
      <c r="N1205" s="372"/>
      <c r="O1205" s="372"/>
      <c r="P1205" s="372"/>
      <c r="Q1205" s="372"/>
      <c r="R1205" s="372"/>
      <c r="S1205" s="372"/>
      <c r="T1205" s="372"/>
      <c r="U1205" s="372"/>
      <c r="V1205" s="372"/>
      <c r="W1205" s="372"/>
      <c r="X1205" s="372"/>
      <c r="Y1205" s="372"/>
    </row>
    <row r="1206" spans="1:25">
      <c r="A1206" s="372"/>
      <c r="B1206" s="372"/>
      <c r="C1206" s="372"/>
      <c r="D1206" s="372"/>
      <c r="E1206" s="373"/>
      <c r="F1206" s="374"/>
      <c r="G1206" s="372"/>
      <c r="H1206" s="375"/>
      <c r="I1206" s="375"/>
      <c r="J1206" s="375"/>
      <c r="K1206" s="372"/>
      <c r="L1206" s="372"/>
      <c r="M1206" s="372"/>
      <c r="N1206" s="372"/>
      <c r="O1206" s="372"/>
      <c r="P1206" s="372"/>
      <c r="Q1206" s="372"/>
      <c r="R1206" s="372"/>
      <c r="S1206" s="372"/>
      <c r="T1206" s="372"/>
      <c r="U1206" s="372"/>
      <c r="V1206" s="372"/>
      <c r="W1206" s="372"/>
      <c r="X1206" s="372"/>
      <c r="Y1206" s="372"/>
    </row>
    <row r="1207" spans="1:25">
      <c r="A1207" s="372"/>
      <c r="B1207" s="372"/>
      <c r="C1207" s="372"/>
      <c r="D1207" s="372"/>
      <c r="E1207" s="373"/>
      <c r="F1207" s="374"/>
      <c r="G1207" s="372"/>
      <c r="H1207" s="375"/>
      <c r="I1207" s="375"/>
      <c r="J1207" s="375"/>
      <c r="K1207" s="372"/>
      <c r="L1207" s="372"/>
      <c r="M1207" s="372"/>
      <c r="N1207" s="372"/>
      <c r="O1207" s="372"/>
      <c r="P1207" s="372"/>
      <c r="Q1207" s="372"/>
      <c r="R1207" s="372"/>
      <c r="S1207" s="372"/>
      <c r="T1207" s="372"/>
      <c r="U1207" s="372"/>
      <c r="V1207" s="372"/>
      <c r="W1207" s="372"/>
      <c r="X1207" s="372"/>
      <c r="Y1207" s="372"/>
    </row>
    <row r="1208" spans="1:25">
      <c r="A1208" s="372"/>
      <c r="B1208" s="372"/>
      <c r="C1208" s="372"/>
      <c r="D1208" s="372"/>
      <c r="E1208" s="373"/>
      <c r="F1208" s="374"/>
      <c r="G1208" s="372"/>
      <c r="H1208" s="375"/>
      <c r="I1208" s="375"/>
      <c r="J1208" s="375"/>
      <c r="K1208" s="372"/>
      <c r="L1208" s="372"/>
      <c r="M1208" s="372"/>
      <c r="N1208" s="372"/>
      <c r="O1208" s="372"/>
      <c r="P1208" s="372"/>
      <c r="Q1208" s="372"/>
      <c r="R1208" s="372"/>
      <c r="S1208" s="372"/>
      <c r="T1208" s="372"/>
      <c r="U1208" s="372"/>
      <c r="V1208" s="372"/>
      <c r="W1208" s="372"/>
      <c r="X1208" s="372"/>
      <c r="Y1208" s="372"/>
    </row>
    <row r="1209" spans="1:25">
      <c r="A1209" s="372"/>
      <c r="B1209" s="372"/>
      <c r="C1209" s="372"/>
      <c r="D1209" s="372"/>
      <c r="E1209" s="373"/>
      <c r="F1209" s="374"/>
      <c r="G1209" s="372"/>
      <c r="H1209" s="375"/>
      <c r="I1209" s="375"/>
      <c r="J1209" s="375"/>
      <c r="K1209" s="372"/>
      <c r="L1209" s="372"/>
      <c r="M1209" s="372"/>
      <c r="N1209" s="372"/>
      <c r="O1209" s="372"/>
      <c r="P1209" s="372"/>
      <c r="Q1209" s="372"/>
      <c r="R1209" s="372"/>
      <c r="S1209" s="372"/>
      <c r="T1209" s="372"/>
      <c r="U1209" s="372"/>
      <c r="V1209" s="372"/>
      <c r="W1209" s="372"/>
      <c r="X1209" s="372"/>
      <c r="Y1209" s="372"/>
    </row>
    <row r="1210" spans="1:25">
      <c r="A1210" s="372"/>
      <c r="B1210" s="372"/>
      <c r="C1210" s="372"/>
      <c r="D1210" s="372"/>
      <c r="E1210" s="373"/>
      <c r="F1210" s="374"/>
      <c r="G1210" s="372"/>
      <c r="H1210" s="375"/>
      <c r="I1210" s="375"/>
      <c r="J1210" s="375"/>
      <c r="K1210" s="372"/>
      <c r="L1210" s="372"/>
      <c r="M1210" s="372"/>
      <c r="N1210" s="372"/>
      <c r="O1210" s="372"/>
      <c r="P1210" s="372"/>
      <c r="Q1210" s="372"/>
      <c r="R1210" s="372"/>
      <c r="S1210" s="372"/>
      <c r="T1210" s="372"/>
      <c r="U1210" s="372"/>
      <c r="V1210" s="372"/>
      <c r="W1210" s="372"/>
      <c r="X1210" s="372"/>
      <c r="Y1210" s="372"/>
    </row>
    <row r="1211" spans="1:25">
      <c r="A1211" s="372"/>
      <c r="B1211" s="372"/>
      <c r="C1211" s="372"/>
      <c r="D1211" s="372"/>
      <c r="E1211" s="373"/>
      <c r="F1211" s="374"/>
      <c r="G1211" s="372"/>
      <c r="H1211" s="375"/>
      <c r="I1211" s="375"/>
      <c r="J1211" s="375"/>
      <c r="K1211" s="372"/>
      <c r="L1211" s="372"/>
      <c r="M1211" s="372"/>
      <c r="N1211" s="372"/>
      <c r="O1211" s="372"/>
      <c r="P1211" s="372"/>
      <c r="Q1211" s="372"/>
      <c r="R1211" s="372"/>
      <c r="S1211" s="372"/>
      <c r="T1211" s="372"/>
      <c r="U1211" s="372"/>
      <c r="V1211" s="372"/>
      <c r="W1211" s="372"/>
      <c r="X1211" s="372"/>
      <c r="Y1211" s="372"/>
    </row>
    <row r="1212" spans="1:25">
      <c r="A1212" s="372"/>
      <c r="B1212" s="372"/>
      <c r="C1212" s="372"/>
      <c r="D1212" s="372"/>
      <c r="E1212" s="373"/>
      <c r="F1212" s="374"/>
      <c r="G1212" s="372"/>
      <c r="H1212" s="375"/>
      <c r="I1212" s="375"/>
      <c r="J1212" s="375"/>
      <c r="K1212" s="372"/>
      <c r="L1212" s="372"/>
      <c r="M1212" s="372"/>
      <c r="N1212" s="372"/>
      <c r="O1212" s="372"/>
      <c r="P1212" s="372"/>
      <c r="Q1212" s="372"/>
      <c r="R1212" s="372"/>
      <c r="S1212" s="372"/>
      <c r="T1212" s="372"/>
      <c r="U1212" s="372"/>
      <c r="V1212" s="372"/>
      <c r="W1212" s="372"/>
      <c r="X1212" s="372"/>
      <c r="Y1212" s="372"/>
    </row>
    <row r="1213" spans="1:25">
      <c r="A1213" s="372"/>
      <c r="B1213" s="372"/>
      <c r="C1213" s="372"/>
      <c r="D1213" s="372"/>
      <c r="E1213" s="373"/>
      <c r="F1213" s="374"/>
      <c r="G1213" s="372"/>
      <c r="H1213" s="375"/>
      <c r="I1213" s="375"/>
      <c r="J1213" s="375"/>
      <c r="K1213" s="372"/>
      <c r="L1213" s="372"/>
      <c r="M1213" s="372"/>
      <c r="N1213" s="372"/>
      <c r="O1213" s="372"/>
      <c r="P1213" s="372"/>
      <c r="Q1213" s="372"/>
      <c r="R1213" s="372"/>
      <c r="S1213" s="372"/>
      <c r="T1213" s="372"/>
      <c r="U1213" s="372"/>
      <c r="V1213" s="372"/>
      <c r="W1213" s="372"/>
      <c r="X1213" s="372"/>
      <c r="Y1213" s="372"/>
    </row>
    <row r="1214" spans="1:25">
      <c r="A1214" s="372"/>
      <c r="B1214" s="372"/>
      <c r="C1214" s="372"/>
      <c r="D1214" s="372"/>
      <c r="E1214" s="373"/>
      <c r="F1214" s="374"/>
      <c r="G1214" s="372"/>
      <c r="H1214" s="375"/>
      <c r="I1214" s="375"/>
      <c r="J1214" s="375"/>
      <c r="K1214" s="372"/>
      <c r="L1214" s="372"/>
      <c r="M1214" s="372"/>
      <c r="N1214" s="372"/>
      <c r="O1214" s="372"/>
      <c r="P1214" s="372"/>
      <c r="Q1214" s="372"/>
      <c r="R1214" s="372"/>
      <c r="S1214" s="372"/>
      <c r="T1214" s="372"/>
      <c r="U1214" s="372"/>
      <c r="V1214" s="372"/>
      <c r="W1214" s="372"/>
      <c r="X1214" s="372"/>
      <c r="Y1214" s="372"/>
    </row>
    <row r="1215" spans="1:25">
      <c r="A1215" s="372"/>
      <c r="B1215" s="372"/>
      <c r="C1215" s="372"/>
      <c r="D1215" s="372"/>
      <c r="E1215" s="373"/>
      <c r="F1215" s="374"/>
      <c r="G1215" s="372"/>
      <c r="H1215" s="375"/>
      <c r="I1215" s="375"/>
      <c r="J1215" s="375"/>
      <c r="K1215" s="372"/>
      <c r="L1215" s="372"/>
      <c r="M1215" s="372"/>
      <c r="N1215" s="372"/>
      <c r="O1215" s="372"/>
      <c r="P1215" s="372"/>
      <c r="Q1215" s="372"/>
      <c r="R1215" s="372"/>
      <c r="S1215" s="372"/>
      <c r="T1215" s="372"/>
      <c r="U1215" s="372"/>
      <c r="V1215" s="372"/>
      <c r="W1215" s="372"/>
      <c r="X1215" s="372"/>
      <c r="Y1215" s="372"/>
    </row>
    <row r="1216" spans="1:25">
      <c r="A1216" s="372"/>
      <c r="B1216" s="372"/>
      <c r="C1216" s="372"/>
      <c r="D1216" s="372"/>
      <c r="E1216" s="373"/>
      <c r="F1216" s="374"/>
      <c r="G1216" s="372"/>
      <c r="H1216" s="375"/>
      <c r="I1216" s="375"/>
      <c r="J1216" s="375"/>
      <c r="K1216" s="372"/>
      <c r="L1216" s="372"/>
      <c r="M1216" s="372"/>
      <c r="N1216" s="372"/>
      <c r="O1216" s="372"/>
      <c r="P1216" s="372"/>
      <c r="Q1216" s="372"/>
      <c r="R1216" s="372"/>
      <c r="S1216" s="372"/>
      <c r="T1216" s="372"/>
      <c r="U1216" s="372"/>
      <c r="V1216" s="372"/>
      <c r="W1216" s="372"/>
      <c r="X1216" s="372"/>
      <c r="Y1216" s="372"/>
    </row>
    <row r="1217" spans="1:25">
      <c r="A1217" s="372"/>
      <c r="B1217" s="372"/>
      <c r="C1217" s="372"/>
      <c r="D1217" s="372"/>
      <c r="E1217" s="373"/>
      <c r="F1217" s="374"/>
      <c r="G1217" s="372"/>
      <c r="H1217" s="375"/>
      <c r="I1217" s="375"/>
      <c r="J1217" s="375"/>
      <c r="K1217" s="372"/>
      <c r="L1217" s="372"/>
      <c r="M1217" s="372"/>
      <c r="N1217" s="372"/>
      <c r="O1217" s="372"/>
      <c r="P1217" s="372"/>
      <c r="Q1217" s="372"/>
      <c r="R1217" s="372"/>
      <c r="S1217" s="372"/>
      <c r="T1217" s="372"/>
      <c r="U1217" s="372"/>
      <c r="V1217" s="372"/>
      <c r="W1217" s="372"/>
      <c r="X1217" s="372"/>
      <c r="Y1217" s="372"/>
    </row>
    <row r="1218" spans="1:25">
      <c r="A1218" s="372"/>
      <c r="B1218" s="372"/>
      <c r="C1218" s="372"/>
      <c r="D1218" s="372"/>
      <c r="E1218" s="373"/>
      <c r="F1218" s="374"/>
      <c r="G1218" s="372"/>
      <c r="H1218" s="375"/>
      <c r="I1218" s="375"/>
      <c r="J1218" s="375"/>
      <c r="K1218" s="372"/>
      <c r="L1218" s="372"/>
      <c r="M1218" s="372"/>
      <c r="N1218" s="372"/>
      <c r="O1218" s="372"/>
      <c r="P1218" s="372"/>
      <c r="Q1218" s="372"/>
      <c r="R1218" s="372"/>
      <c r="S1218" s="372"/>
      <c r="T1218" s="372"/>
      <c r="U1218" s="372"/>
      <c r="V1218" s="372"/>
      <c r="W1218" s="372"/>
      <c r="X1218" s="372"/>
      <c r="Y1218" s="372"/>
    </row>
    <row r="1219" spans="1:25">
      <c r="A1219" s="372"/>
      <c r="B1219" s="372"/>
      <c r="C1219" s="372"/>
      <c r="D1219" s="372"/>
      <c r="E1219" s="373"/>
      <c r="F1219" s="374"/>
      <c r="G1219" s="372"/>
      <c r="H1219" s="375"/>
      <c r="I1219" s="375"/>
      <c r="J1219" s="375"/>
      <c r="K1219" s="372"/>
      <c r="L1219" s="372"/>
      <c r="M1219" s="372"/>
      <c r="N1219" s="372"/>
      <c r="O1219" s="372"/>
      <c r="P1219" s="372"/>
      <c r="Q1219" s="372"/>
      <c r="R1219" s="372"/>
      <c r="S1219" s="372"/>
      <c r="T1219" s="372"/>
      <c r="U1219" s="372"/>
      <c r="V1219" s="372"/>
      <c r="W1219" s="372"/>
      <c r="X1219" s="372"/>
      <c r="Y1219" s="372"/>
    </row>
    <row r="1220" spans="1:25">
      <c r="A1220" s="372"/>
      <c r="B1220" s="372"/>
      <c r="C1220" s="372"/>
      <c r="D1220" s="372"/>
      <c r="E1220" s="373"/>
      <c r="F1220" s="374"/>
      <c r="G1220" s="372"/>
      <c r="H1220" s="375"/>
      <c r="I1220" s="375"/>
      <c r="J1220" s="375"/>
      <c r="K1220" s="372"/>
      <c r="L1220" s="372"/>
      <c r="M1220" s="372"/>
      <c r="N1220" s="372"/>
      <c r="O1220" s="372"/>
      <c r="P1220" s="372"/>
      <c r="Q1220" s="372"/>
      <c r="R1220" s="372"/>
      <c r="S1220" s="372"/>
      <c r="T1220" s="372"/>
      <c r="U1220" s="372"/>
      <c r="V1220" s="372"/>
      <c r="W1220" s="372"/>
      <c r="X1220" s="372"/>
      <c r="Y1220" s="372"/>
    </row>
    <row r="1221" spans="1:25">
      <c r="A1221" s="372"/>
      <c r="B1221" s="372"/>
      <c r="C1221" s="372"/>
      <c r="D1221" s="372"/>
      <c r="E1221" s="373"/>
      <c r="F1221" s="374"/>
      <c r="G1221" s="372"/>
      <c r="H1221" s="375"/>
      <c r="I1221" s="375"/>
      <c r="J1221" s="375"/>
      <c r="K1221" s="372"/>
      <c r="L1221" s="372"/>
      <c r="M1221" s="372"/>
      <c r="N1221" s="372"/>
      <c r="O1221" s="372"/>
      <c r="P1221" s="372"/>
      <c r="Q1221" s="372"/>
      <c r="R1221" s="372"/>
      <c r="S1221" s="372"/>
      <c r="T1221" s="372"/>
      <c r="U1221" s="372"/>
      <c r="V1221" s="372"/>
      <c r="W1221" s="372"/>
      <c r="X1221" s="372"/>
      <c r="Y1221" s="372"/>
    </row>
    <row r="1222" spans="1:25">
      <c r="A1222" s="372"/>
      <c r="B1222" s="372"/>
      <c r="C1222" s="372"/>
      <c r="D1222" s="372"/>
      <c r="E1222" s="373"/>
      <c r="F1222" s="374"/>
      <c r="G1222" s="372"/>
      <c r="H1222" s="375"/>
      <c r="I1222" s="375"/>
      <c r="J1222" s="375"/>
      <c r="K1222" s="372"/>
      <c r="L1222" s="372"/>
      <c r="M1222" s="372"/>
      <c r="N1222" s="372"/>
      <c r="O1222" s="372"/>
      <c r="P1222" s="372"/>
      <c r="Q1222" s="372"/>
      <c r="R1222" s="372"/>
      <c r="S1222" s="372"/>
      <c r="T1222" s="372"/>
      <c r="U1222" s="372"/>
      <c r="V1222" s="372"/>
      <c r="W1222" s="372"/>
      <c r="X1222" s="372"/>
      <c r="Y1222" s="372"/>
    </row>
    <row r="1223" spans="1:25">
      <c r="A1223" s="372"/>
      <c r="B1223" s="372"/>
      <c r="C1223" s="372"/>
      <c r="D1223" s="372"/>
      <c r="E1223" s="373"/>
      <c r="F1223" s="374"/>
      <c r="G1223" s="372"/>
      <c r="H1223" s="375"/>
      <c r="I1223" s="375"/>
      <c r="J1223" s="375"/>
      <c r="K1223" s="372"/>
      <c r="L1223" s="372"/>
      <c r="M1223" s="372"/>
      <c r="N1223" s="372"/>
      <c r="O1223" s="372"/>
      <c r="P1223" s="372"/>
      <c r="Q1223" s="372"/>
      <c r="R1223" s="372"/>
      <c r="S1223" s="372"/>
      <c r="T1223" s="372"/>
      <c r="U1223" s="372"/>
      <c r="V1223" s="372"/>
      <c r="W1223" s="372"/>
      <c r="X1223" s="372"/>
      <c r="Y1223" s="372"/>
    </row>
    <row r="1224" spans="1:25">
      <c r="A1224" s="372"/>
      <c r="B1224" s="372"/>
      <c r="C1224" s="372"/>
      <c r="D1224" s="372"/>
      <c r="E1224" s="373"/>
      <c r="F1224" s="374"/>
      <c r="G1224" s="372"/>
      <c r="H1224" s="375"/>
      <c r="I1224" s="375"/>
      <c r="J1224" s="375"/>
      <c r="K1224" s="372"/>
      <c r="L1224" s="372"/>
      <c r="M1224" s="372"/>
      <c r="N1224" s="372"/>
      <c r="O1224" s="372"/>
      <c r="P1224" s="372"/>
      <c r="Q1224" s="372"/>
      <c r="R1224" s="372"/>
      <c r="S1224" s="372"/>
      <c r="T1224" s="372"/>
      <c r="U1224" s="372"/>
      <c r="V1224" s="372"/>
      <c r="W1224" s="372"/>
      <c r="X1224" s="372"/>
      <c r="Y1224" s="372"/>
    </row>
    <row r="1225" spans="1:25">
      <c r="A1225" s="372"/>
      <c r="B1225" s="372"/>
      <c r="C1225" s="372"/>
      <c r="D1225" s="372"/>
      <c r="E1225" s="373"/>
      <c r="F1225" s="374"/>
      <c r="G1225" s="372"/>
      <c r="H1225" s="375"/>
      <c r="I1225" s="375"/>
      <c r="J1225" s="375"/>
      <c r="K1225" s="372"/>
      <c r="L1225" s="372"/>
      <c r="M1225" s="372"/>
      <c r="N1225" s="372"/>
      <c r="O1225" s="372"/>
      <c r="P1225" s="372"/>
      <c r="Q1225" s="372"/>
      <c r="R1225" s="372"/>
      <c r="S1225" s="372"/>
      <c r="T1225" s="372"/>
      <c r="U1225" s="372"/>
      <c r="V1225" s="372"/>
      <c r="W1225" s="372"/>
      <c r="X1225" s="372"/>
      <c r="Y1225" s="372"/>
    </row>
    <row r="1226" spans="1:25">
      <c r="A1226" s="372"/>
      <c r="B1226" s="372"/>
      <c r="C1226" s="372"/>
      <c r="D1226" s="372"/>
      <c r="E1226" s="373"/>
      <c r="F1226" s="374"/>
      <c r="G1226" s="372"/>
      <c r="H1226" s="375"/>
      <c r="I1226" s="375"/>
      <c r="J1226" s="375"/>
      <c r="K1226" s="372"/>
      <c r="L1226" s="372"/>
      <c r="M1226" s="372"/>
      <c r="N1226" s="372"/>
      <c r="O1226" s="372"/>
      <c r="P1226" s="372"/>
      <c r="Q1226" s="372"/>
      <c r="R1226" s="372"/>
      <c r="S1226" s="372"/>
      <c r="T1226" s="372"/>
      <c r="U1226" s="372"/>
      <c r="V1226" s="372"/>
      <c r="W1226" s="372"/>
      <c r="X1226" s="372"/>
      <c r="Y1226" s="372"/>
    </row>
    <row r="1227" spans="1:25">
      <c r="A1227" s="372"/>
      <c r="B1227" s="372"/>
      <c r="C1227" s="372"/>
      <c r="D1227" s="372"/>
      <c r="E1227" s="373"/>
      <c r="F1227" s="374"/>
      <c r="G1227" s="372"/>
      <c r="H1227" s="375"/>
      <c r="I1227" s="375"/>
      <c r="J1227" s="375"/>
      <c r="K1227" s="372"/>
      <c r="L1227" s="372"/>
      <c r="M1227" s="372"/>
      <c r="N1227" s="372"/>
      <c r="O1227" s="372"/>
      <c r="P1227" s="372"/>
      <c r="Q1227" s="372"/>
      <c r="R1227" s="372"/>
      <c r="S1227" s="372"/>
      <c r="T1227" s="372"/>
      <c r="U1227" s="372"/>
      <c r="V1227" s="372"/>
      <c r="W1227" s="372"/>
      <c r="X1227" s="372"/>
      <c r="Y1227" s="372"/>
    </row>
    <row r="1228" spans="1:25">
      <c r="A1228" s="372"/>
      <c r="B1228" s="372"/>
      <c r="C1228" s="372"/>
      <c r="D1228" s="372"/>
      <c r="E1228" s="373"/>
      <c r="F1228" s="374"/>
      <c r="G1228" s="372"/>
      <c r="H1228" s="375"/>
      <c r="I1228" s="375"/>
      <c r="J1228" s="375"/>
      <c r="K1228" s="372"/>
      <c r="L1228" s="372"/>
      <c r="M1228" s="372"/>
      <c r="N1228" s="372"/>
      <c r="O1228" s="372"/>
      <c r="P1228" s="372"/>
      <c r="Q1228" s="372"/>
      <c r="R1228" s="372"/>
      <c r="S1228" s="372"/>
      <c r="T1228" s="372"/>
      <c r="U1228" s="372"/>
      <c r="V1228" s="372"/>
      <c r="W1228" s="372"/>
      <c r="X1228" s="372"/>
      <c r="Y1228" s="372"/>
    </row>
    <row r="1229" spans="1:25">
      <c r="A1229" s="372"/>
      <c r="B1229" s="372"/>
      <c r="C1229" s="372"/>
      <c r="D1229" s="372"/>
      <c r="E1229" s="373"/>
      <c r="F1229" s="374"/>
      <c r="G1229" s="372"/>
      <c r="H1229" s="375"/>
      <c r="I1229" s="375"/>
      <c r="J1229" s="375"/>
      <c r="K1229" s="372"/>
      <c r="L1229" s="372"/>
      <c r="M1229" s="372"/>
      <c r="N1229" s="372"/>
      <c r="O1229" s="372"/>
      <c r="P1229" s="372"/>
      <c r="Q1229" s="372"/>
      <c r="R1229" s="372"/>
      <c r="S1229" s="372"/>
      <c r="T1229" s="372"/>
      <c r="U1229" s="372"/>
      <c r="V1229" s="372"/>
      <c r="W1229" s="372"/>
      <c r="X1229" s="372"/>
      <c r="Y1229" s="372"/>
    </row>
    <row r="1230" spans="1:25">
      <c r="A1230" s="372"/>
      <c r="B1230" s="372"/>
      <c r="C1230" s="372"/>
      <c r="D1230" s="372"/>
      <c r="E1230" s="373"/>
      <c r="F1230" s="374"/>
      <c r="G1230" s="372"/>
      <c r="H1230" s="375"/>
      <c r="I1230" s="375"/>
      <c r="J1230" s="375"/>
      <c r="K1230" s="372"/>
      <c r="L1230" s="372"/>
      <c r="M1230" s="372"/>
      <c r="N1230" s="372"/>
      <c r="O1230" s="372"/>
      <c r="P1230" s="372"/>
      <c r="Q1230" s="372"/>
      <c r="R1230" s="372"/>
      <c r="S1230" s="372"/>
      <c r="T1230" s="372"/>
      <c r="U1230" s="372"/>
      <c r="V1230" s="372"/>
      <c r="W1230" s="372"/>
      <c r="X1230" s="372"/>
      <c r="Y1230" s="372"/>
    </row>
    <row r="1231" spans="1:25">
      <c r="A1231" s="372"/>
      <c r="B1231" s="372"/>
      <c r="C1231" s="372"/>
      <c r="D1231" s="372"/>
      <c r="E1231" s="373"/>
      <c r="F1231" s="374"/>
      <c r="G1231" s="372"/>
      <c r="H1231" s="375"/>
      <c r="I1231" s="375"/>
      <c r="J1231" s="375"/>
      <c r="K1231" s="372"/>
      <c r="L1231" s="372"/>
      <c r="M1231" s="372"/>
      <c r="N1231" s="372"/>
      <c r="O1231" s="372"/>
      <c r="P1231" s="372"/>
      <c r="Q1231" s="372"/>
      <c r="R1231" s="372"/>
      <c r="S1231" s="372"/>
      <c r="T1231" s="372"/>
      <c r="U1231" s="372"/>
      <c r="V1231" s="372"/>
      <c r="W1231" s="372"/>
      <c r="X1231" s="372"/>
      <c r="Y1231" s="372"/>
    </row>
    <row r="1232" spans="1:25">
      <c r="A1232" s="372"/>
      <c r="B1232" s="372"/>
      <c r="C1232" s="372"/>
      <c r="D1232" s="372"/>
      <c r="E1232" s="373"/>
      <c r="F1232" s="374"/>
      <c r="G1232" s="372"/>
      <c r="H1232" s="375"/>
      <c r="I1232" s="375"/>
      <c r="J1232" s="375"/>
      <c r="K1232" s="372"/>
      <c r="L1232" s="372"/>
      <c r="M1232" s="372"/>
      <c r="N1232" s="372"/>
      <c r="O1232" s="372"/>
      <c r="P1232" s="372"/>
      <c r="Q1232" s="372"/>
      <c r="R1232" s="372"/>
      <c r="S1232" s="372"/>
      <c r="T1232" s="372"/>
      <c r="U1232" s="372"/>
      <c r="V1232" s="372"/>
      <c r="W1232" s="372"/>
      <c r="X1232" s="372"/>
      <c r="Y1232" s="372"/>
    </row>
    <row r="1233" spans="1:25">
      <c r="A1233" s="372"/>
      <c r="B1233" s="372"/>
      <c r="C1233" s="372"/>
      <c r="D1233" s="372"/>
      <c r="E1233" s="373"/>
      <c r="F1233" s="374"/>
      <c r="G1233" s="372"/>
      <c r="H1233" s="375"/>
      <c r="I1233" s="375"/>
      <c r="J1233" s="375"/>
      <c r="K1233" s="372"/>
      <c r="L1233" s="372"/>
      <c r="M1233" s="372"/>
      <c r="N1233" s="372"/>
      <c r="O1233" s="372"/>
      <c r="P1233" s="372"/>
      <c r="Q1233" s="372"/>
      <c r="R1233" s="372"/>
      <c r="S1233" s="372"/>
      <c r="T1233" s="372"/>
      <c r="U1233" s="372"/>
      <c r="V1233" s="372"/>
      <c r="W1233" s="372"/>
      <c r="X1233" s="372"/>
      <c r="Y1233" s="372"/>
    </row>
    <row r="1234" spans="1:25">
      <c r="A1234" s="372"/>
      <c r="B1234" s="372"/>
      <c r="C1234" s="372"/>
      <c r="D1234" s="372"/>
      <c r="E1234" s="373"/>
      <c r="F1234" s="374"/>
      <c r="G1234" s="372"/>
      <c r="H1234" s="375"/>
      <c r="I1234" s="375"/>
      <c r="J1234" s="375"/>
      <c r="K1234" s="372"/>
      <c r="L1234" s="372"/>
      <c r="M1234" s="372"/>
      <c r="N1234" s="372"/>
      <c r="O1234" s="372"/>
      <c r="P1234" s="372"/>
      <c r="Q1234" s="372"/>
      <c r="R1234" s="372"/>
      <c r="S1234" s="372"/>
      <c r="T1234" s="372"/>
      <c r="U1234" s="372"/>
      <c r="V1234" s="372"/>
      <c r="W1234" s="372"/>
      <c r="X1234" s="372"/>
      <c r="Y1234" s="372"/>
    </row>
    <row r="1235" spans="1:25">
      <c r="A1235" s="372"/>
      <c r="B1235" s="372"/>
      <c r="C1235" s="372"/>
      <c r="D1235" s="372"/>
      <c r="E1235" s="373"/>
      <c r="F1235" s="374"/>
      <c r="G1235" s="372"/>
      <c r="H1235" s="375"/>
      <c r="I1235" s="375"/>
      <c r="J1235" s="375"/>
      <c r="K1235" s="372"/>
      <c r="L1235" s="372"/>
      <c r="M1235" s="372"/>
      <c r="N1235" s="372"/>
      <c r="O1235" s="372"/>
      <c r="P1235" s="372"/>
      <c r="Q1235" s="372"/>
      <c r="R1235" s="372"/>
      <c r="S1235" s="372"/>
      <c r="T1235" s="372"/>
      <c r="U1235" s="372"/>
      <c r="V1235" s="372"/>
      <c r="W1235" s="372"/>
      <c r="X1235" s="372"/>
      <c r="Y1235" s="372"/>
    </row>
    <row r="1236" spans="1:25">
      <c r="A1236" s="372"/>
      <c r="B1236" s="372"/>
      <c r="C1236" s="372"/>
      <c r="D1236" s="372"/>
      <c r="E1236" s="373"/>
      <c r="F1236" s="374"/>
      <c r="G1236" s="372"/>
      <c r="H1236" s="375"/>
      <c r="I1236" s="375"/>
      <c r="J1236" s="375"/>
      <c r="K1236" s="372"/>
      <c r="L1236" s="372"/>
      <c r="M1236" s="372"/>
      <c r="N1236" s="372"/>
      <c r="O1236" s="372"/>
      <c r="P1236" s="372"/>
      <c r="Q1236" s="372"/>
      <c r="R1236" s="372"/>
      <c r="S1236" s="372"/>
      <c r="T1236" s="372"/>
      <c r="U1236" s="372"/>
      <c r="V1236" s="372"/>
      <c r="W1236" s="372"/>
      <c r="X1236" s="372"/>
      <c r="Y1236" s="372"/>
    </row>
    <row r="1237" spans="1:25">
      <c r="A1237" s="372"/>
      <c r="B1237" s="372"/>
      <c r="C1237" s="372"/>
      <c r="D1237" s="372"/>
      <c r="E1237" s="373"/>
      <c r="F1237" s="374"/>
      <c r="G1237" s="372"/>
      <c r="H1237" s="375"/>
      <c r="I1237" s="375"/>
      <c r="J1237" s="375"/>
      <c r="K1237" s="372"/>
      <c r="L1237" s="372"/>
      <c r="M1237" s="372"/>
      <c r="N1237" s="372"/>
      <c r="O1237" s="372"/>
      <c r="P1237" s="372"/>
      <c r="Q1237" s="372"/>
      <c r="R1237" s="372"/>
      <c r="S1237" s="372"/>
      <c r="T1237" s="372"/>
      <c r="U1237" s="372"/>
      <c r="V1237" s="372"/>
      <c r="W1237" s="372"/>
      <c r="X1237" s="372"/>
      <c r="Y1237" s="372"/>
    </row>
    <row r="1238" spans="1:25">
      <c r="A1238" s="372"/>
      <c r="B1238" s="372"/>
      <c r="C1238" s="372"/>
      <c r="D1238" s="372"/>
      <c r="E1238" s="373"/>
      <c r="F1238" s="374"/>
      <c r="G1238" s="372"/>
      <c r="H1238" s="375"/>
      <c r="I1238" s="375"/>
      <c r="J1238" s="375"/>
      <c r="K1238" s="372"/>
      <c r="L1238" s="372"/>
      <c r="M1238" s="372"/>
      <c r="N1238" s="372"/>
      <c r="O1238" s="372"/>
      <c r="P1238" s="372"/>
      <c r="Q1238" s="372"/>
      <c r="R1238" s="372"/>
      <c r="S1238" s="372"/>
      <c r="T1238" s="372"/>
      <c r="U1238" s="372"/>
      <c r="V1238" s="372"/>
      <c r="W1238" s="372"/>
      <c r="X1238" s="372"/>
      <c r="Y1238" s="372"/>
    </row>
    <row r="1239" spans="1:25">
      <c r="A1239" s="372"/>
      <c r="B1239" s="372"/>
      <c r="C1239" s="372"/>
      <c r="D1239" s="372"/>
      <c r="E1239" s="373"/>
      <c r="F1239" s="374"/>
      <c r="G1239" s="372"/>
      <c r="H1239" s="375"/>
      <c r="I1239" s="375"/>
      <c r="J1239" s="375"/>
      <c r="K1239" s="372"/>
      <c r="L1239" s="372"/>
      <c r="M1239" s="372"/>
      <c r="N1239" s="372"/>
      <c r="O1239" s="372"/>
      <c r="P1239" s="372"/>
      <c r="Q1239" s="372"/>
      <c r="R1239" s="372"/>
      <c r="S1239" s="372"/>
      <c r="T1239" s="372"/>
      <c r="U1239" s="372"/>
      <c r="V1239" s="372"/>
      <c r="W1239" s="372"/>
      <c r="X1239" s="372"/>
      <c r="Y1239" s="372"/>
    </row>
    <row r="1240" spans="1:25">
      <c r="A1240" s="372"/>
      <c r="B1240" s="372"/>
      <c r="C1240" s="372"/>
      <c r="D1240" s="372"/>
      <c r="E1240" s="373"/>
      <c r="F1240" s="374"/>
      <c r="G1240" s="372"/>
      <c r="H1240" s="375"/>
      <c r="I1240" s="375"/>
      <c r="J1240" s="375"/>
      <c r="K1240" s="372"/>
      <c r="L1240" s="372"/>
      <c r="M1240" s="372"/>
      <c r="N1240" s="372"/>
      <c r="O1240" s="372"/>
      <c r="P1240" s="372"/>
      <c r="Q1240" s="372"/>
      <c r="R1240" s="372"/>
      <c r="S1240" s="372"/>
      <c r="T1240" s="372"/>
      <c r="U1240" s="372"/>
      <c r="V1240" s="372"/>
      <c r="W1240" s="372"/>
      <c r="X1240" s="372"/>
      <c r="Y1240" s="372"/>
    </row>
    <row r="1241" spans="1:25">
      <c r="A1241" s="372"/>
      <c r="B1241" s="372"/>
      <c r="C1241" s="372"/>
      <c r="D1241" s="372"/>
      <c r="E1241" s="373"/>
      <c r="F1241" s="374"/>
      <c r="G1241" s="372"/>
      <c r="H1241" s="375"/>
      <c r="I1241" s="375"/>
      <c r="J1241" s="375"/>
      <c r="K1241" s="372"/>
      <c r="L1241" s="372"/>
      <c r="M1241" s="372"/>
      <c r="N1241" s="372"/>
      <c r="O1241" s="372"/>
      <c r="P1241" s="372"/>
      <c r="Q1241" s="372"/>
      <c r="R1241" s="372"/>
      <c r="S1241" s="372"/>
      <c r="T1241" s="372"/>
      <c r="U1241" s="372"/>
      <c r="V1241" s="372"/>
      <c r="W1241" s="372"/>
      <c r="X1241" s="372"/>
      <c r="Y1241" s="372"/>
    </row>
    <row r="1242" spans="1:25">
      <c r="A1242" s="372"/>
      <c r="B1242" s="372"/>
      <c r="C1242" s="372"/>
      <c r="D1242" s="372"/>
      <c r="E1242" s="373"/>
      <c r="F1242" s="374"/>
      <c r="G1242" s="372"/>
      <c r="H1242" s="375"/>
      <c r="I1242" s="375"/>
      <c r="J1242" s="375"/>
      <c r="K1242" s="372"/>
      <c r="L1242" s="372"/>
      <c r="M1242" s="372"/>
      <c r="N1242" s="372"/>
      <c r="O1242" s="372"/>
      <c r="P1242" s="372"/>
      <c r="Q1242" s="372"/>
      <c r="R1242" s="372"/>
      <c r="S1242" s="372"/>
      <c r="T1242" s="372"/>
      <c r="U1242" s="372"/>
      <c r="V1242" s="372"/>
      <c r="W1242" s="372"/>
      <c r="X1242" s="372"/>
      <c r="Y1242" s="372"/>
    </row>
    <row r="1243" spans="1:25">
      <c r="A1243" s="372"/>
      <c r="B1243" s="372"/>
      <c r="C1243" s="372"/>
      <c r="D1243" s="372"/>
      <c r="E1243" s="373"/>
      <c r="F1243" s="374"/>
      <c r="G1243" s="372"/>
      <c r="H1243" s="375"/>
      <c r="I1243" s="375"/>
      <c r="J1243" s="375"/>
      <c r="K1243" s="372"/>
      <c r="L1243" s="372"/>
      <c r="M1243" s="372"/>
      <c r="N1243" s="372"/>
      <c r="O1243" s="372"/>
      <c r="P1243" s="372"/>
      <c r="Q1243" s="372"/>
      <c r="R1243" s="372"/>
      <c r="S1243" s="372"/>
      <c r="T1243" s="372"/>
      <c r="U1243" s="372"/>
      <c r="V1243" s="372"/>
      <c r="W1243" s="372"/>
      <c r="X1243" s="372"/>
      <c r="Y1243" s="372"/>
    </row>
    <row r="1244" spans="1:25">
      <c r="A1244" s="372"/>
      <c r="B1244" s="372"/>
      <c r="C1244" s="372"/>
      <c r="D1244" s="372"/>
      <c r="E1244" s="373"/>
      <c r="F1244" s="374"/>
      <c r="G1244" s="372"/>
      <c r="H1244" s="375"/>
      <c r="I1244" s="375"/>
      <c r="J1244" s="375"/>
      <c r="K1244" s="372"/>
      <c r="L1244" s="372"/>
      <c r="M1244" s="372"/>
      <c r="N1244" s="372"/>
      <c r="O1244" s="372"/>
      <c r="P1244" s="372"/>
      <c r="Q1244" s="372"/>
      <c r="R1244" s="372"/>
      <c r="S1244" s="372"/>
      <c r="T1244" s="372"/>
      <c r="U1244" s="372"/>
      <c r="V1244" s="372"/>
      <c r="W1244" s="372"/>
      <c r="X1244" s="372"/>
      <c r="Y1244" s="372"/>
    </row>
    <row r="1245" spans="1:25">
      <c r="A1245" s="372"/>
      <c r="B1245" s="372"/>
      <c r="C1245" s="372"/>
      <c r="D1245" s="372"/>
      <c r="E1245" s="373"/>
      <c r="F1245" s="374"/>
      <c r="G1245" s="372"/>
      <c r="H1245" s="375"/>
      <c r="I1245" s="375"/>
      <c r="J1245" s="375"/>
      <c r="K1245" s="372"/>
      <c r="L1245" s="372"/>
      <c r="M1245" s="372"/>
      <c r="N1245" s="372"/>
      <c r="O1245" s="372"/>
      <c r="P1245" s="372"/>
      <c r="Q1245" s="372"/>
      <c r="R1245" s="372"/>
      <c r="S1245" s="372"/>
      <c r="T1245" s="372"/>
      <c r="U1245" s="372"/>
      <c r="V1245" s="372"/>
      <c r="W1245" s="372"/>
      <c r="X1245" s="372"/>
      <c r="Y1245" s="372"/>
    </row>
    <row r="1246" spans="1:25">
      <c r="A1246" s="372"/>
      <c r="B1246" s="372"/>
      <c r="C1246" s="372"/>
      <c r="D1246" s="372"/>
      <c r="E1246" s="373"/>
      <c r="F1246" s="374"/>
      <c r="G1246" s="372"/>
      <c r="H1246" s="375"/>
      <c r="I1246" s="375"/>
      <c r="J1246" s="375"/>
      <c r="K1246" s="372"/>
      <c r="L1246" s="372"/>
      <c r="M1246" s="372"/>
      <c r="N1246" s="372"/>
      <c r="O1246" s="372"/>
      <c r="P1246" s="372"/>
      <c r="Q1246" s="372"/>
      <c r="R1246" s="372"/>
      <c r="S1246" s="372"/>
      <c r="T1246" s="372"/>
      <c r="U1246" s="372"/>
      <c r="V1246" s="372"/>
      <c r="W1246" s="372"/>
      <c r="X1246" s="372"/>
      <c r="Y1246" s="372"/>
    </row>
    <row r="1247" spans="1:25">
      <c r="A1247" s="372"/>
      <c r="B1247" s="372"/>
      <c r="C1247" s="372"/>
      <c r="D1247" s="372"/>
      <c r="E1247" s="373"/>
      <c r="F1247" s="374"/>
      <c r="G1247" s="372"/>
      <c r="H1247" s="375"/>
      <c r="I1247" s="375"/>
      <c r="J1247" s="375"/>
      <c r="K1247" s="372"/>
      <c r="L1247" s="372"/>
      <c r="M1247" s="372"/>
      <c r="N1247" s="372"/>
      <c r="O1247" s="372"/>
      <c r="P1247" s="372"/>
      <c r="Q1247" s="372"/>
      <c r="R1247" s="372"/>
      <c r="S1247" s="372"/>
      <c r="T1247" s="372"/>
      <c r="U1247" s="372"/>
      <c r="V1247" s="372"/>
      <c r="W1247" s="372"/>
      <c r="X1247" s="372"/>
      <c r="Y1247" s="372"/>
    </row>
    <row r="1248" spans="1:25">
      <c r="A1248" s="372"/>
      <c r="B1248" s="372"/>
      <c r="C1248" s="372"/>
      <c r="D1248" s="372"/>
      <c r="E1248" s="373"/>
      <c r="F1248" s="374"/>
      <c r="G1248" s="372"/>
      <c r="H1248" s="375"/>
      <c r="I1248" s="375"/>
      <c r="J1248" s="375"/>
      <c r="K1248" s="372"/>
      <c r="L1248" s="372"/>
      <c r="M1248" s="372"/>
      <c r="N1248" s="372"/>
      <c r="O1248" s="372"/>
      <c r="P1248" s="372"/>
      <c r="Q1248" s="372"/>
      <c r="R1248" s="372"/>
      <c r="S1248" s="372"/>
      <c r="T1248" s="372"/>
      <c r="U1248" s="372"/>
      <c r="V1248" s="372"/>
      <c r="W1248" s="372"/>
      <c r="X1248" s="372"/>
      <c r="Y1248" s="372"/>
    </row>
    <row r="1249" spans="1:25">
      <c r="A1249" s="372"/>
      <c r="B1249" s="372"/>
      <c r="C1249" s="372"/>
      <c r="D1249" s="372"/>
      <c r="E1249" s="373"/>
      <c r="F1249" s="374"/>
      <c r="G1249" s="372"/>
      <c r="H1249" s="375"/>
      <c r="I1249" s="375"/>
      <c r="J1249" s="375"/>
      <c r="K1249" s="372"/>
      <c r="L1249" s="372"/>
      <c r="M1249" s="372"/>
      <c r="N1249" s="372"/>
      <c r="O1249" s="372"/>
      <c r="P1249" s="372"/>
      <c r="Q1249" s="372"/>
      <c r="R1249" s="372"/>
      <c r="S1249" s="372"/>
      <c r="T1249" s="372"/>
      <c r="U1249" s="372"/>
      <c r="V1249" s="372"/>
      <c r="W1249" s="372"/>
      <c r="X1249" s="372"/>
      <c r="Y1249" s="372"/>
    </row>
    <row r="1250" spans="1:25">
      <c r="A1250" s="372"/>
      <c r="B1250" s="372"/>
      <c r="C1250" s="372"/>
      <c r="D1250" s="372"/>
      <c r="E1250" s="373"/>
      <c r="F1250" s="374"/>
      <c r="G1250" s="372"/>
      <c r="H1250" s="375"/>
      <c r="I1250" s="375"/>
      <c r="J1250" s="375"/>
      <c r="K1250" s="372"/>
      <c r="L1250" s="372"/>
      <c r="M1250" s="372"/>
      <c r="N1250" s="372"/>
      <c r="O1250" s="372"/>
      <c r="P1250" s="372"/>
      <c r="Q1250" s="372"/>
      <c r="R1250" s="372"/>
      <c r="S1250" s="372"/>
      <c r="T1250" s="372"/>
      <c r="U1250" s="372"/>
      <c r="V1250" s="372"/>
      <c r="W1250" s="372"/>
      <c r="X1250" s="372"/>
      <c r="Y1250" s="372"/>
    </row>
    <row r="1251" spans="1:25">
      <c r="A1251" s="372"/>
      <c r="B1251" s="372"/>
      <c r="C1251" s="372"/>
      <c r="D1251" s="372"/>
      <c r="E1251" s="373"/>
      <c r="F1251" s="374"/>
      <c r="G1251" s="372"/>
      <c r="H1251" s="375"/>
      <c r="I1251" s="375"/>
      <c r="J1251" s="375"/>
      <c r="K1251" s="372"/>
      <c r="L1251" s="372"/>
      <c r="M1251" s="372"/>
      <c r="N1251" s="372"/>
      <c r="O1251" s="372"/>
      <c r="P1251" s="372"/>
      <c r="Q1251" s="372"/>
      <c r="R1251" s="372"/>
      <c r="S1251" s="372"/>
      <c r="T1251" s="372"/>
      <c r="U1251" s="372"/>
      <c r="V1251" s="372"/>
      <c r="W1251" s="372"/>
      <c r="X1251" s="372"/>
      <c r="Y1251" s="372"/>
    </row>
    <row r="1252" spans="1:25">
      <c r="A1252" s="372"/>
      <c r="B1252" s="372"/>
      <c r="C1252" s="372"/>
      <c r="D1252" s="372"/>
      <c r="E1252" s="373"/>
      <c r="F1252" s="374"/>
      <c r="G1252" s="372"/>
      <c r="H1252" s="375"/>
      <c r="I1252" s="375"/>
      <c r="J1252" s="375"/>
      <c r="K1252" s="372"/>
      <c r="L1252" s="372"/>
      <c r="M1252" s="372"/>
      <c r="N1252" s="372"/>
      <c r="O1252" s="372"/>
      <c r="P1252" s="372"/>
      <c r="Q1252" s="372"/>
      <c r="R1252" s="372"/>
      <c r="S1252" s="372"/>
      <c r="T1252" s="372"/>
      <c r="U1252" s="372"/>
      <c r="V1252" s="372"/>
      <c r="W1252" s="372"/>
      <c r="X1252" s="372"/>
      <c r="Y1252" s="372"/>
    </row>
    <row r="1253" spans="1:25">
      <c r="A1253" s="372"/>
      <c r="B1253" s="372"/>
      <c r="C1253" s="372"/>
      <c r="D1253" s="372"/>
      <c r="E1253" s="373"/>
      <c r="F1253" s="374"/>
      <c r="G1253" s="372"/>
      <c r="H1253" s="375"/>
      <c r="I1253" s="375"/>
      <c r="J1253" s="375"/>
      <c r="K1253" s="372"/>
      <c r="L1253" s="372"/>
      <c r="M1253" s="372"/>
      <c r="N1253" s="372"/>
      <c r="O1253" s="372"/>
      <c r="P1253" s="372"/>
      <c r="Q1253" s="372"/>
      <c r="R1253" s="372"/>
      <c r="S1253" s="372"/>
      <c r="T1253" s="372"/>
      <c r="U1253" s="372"/>
      <c r="V1253" s="372"/>
      <c r="W1253" s="372"/>
      <c r="X1253" s="372"/>
      <c r="Y1253" s="372"/>
    </row>
    <row r="1254" spans="1:25">
      <c r="A1254" s="372"/>
      <c r="B1254" s="372"/>
      <c r="C1254" s="372"/>
      <c r="D1254" s="372"/>
      <c r="E1254" s="373"/>
      <c r="F1254" s="374"/>
      <c r="G1254" s="372"/>
      <c r="H1254" s="375"/>
      <c r="I1254" s="375"/>
      <c r="J1254" s="375"/>
      <c r="K1254" s="372"/>
      <c r="L1254" s="372"/>
      <c r="M1254" s="372"/>
      <c r="N1254" s="372"/>
      <c r="O1254" s="372"/>
      <c r="P1254" s="372"/>
      <c r="Q1254" s="372"/>
      <c r="R1254" s="372"/>
      <c r="S1254" s="372"/>
      <c r="T1254" s="372"/>
      <c r="U1254" s="372"/>
      <c r="V1254" s="372"/>
      <c r="W1254" s="372"/>
      <c r="X1254" s="372"/>
      <c r="Y1254" s="372"/>
    </row>
    <row r="1255" spans="1:25">
      <c r="A1255" s="372"/>
      <c r="B1255" s="372"/>
      <c r="C1255" s="372"/>
      <c r="D1255" s="372"/>
      <c r="E1255" s="373"/>
      <c r="F1255" s="374"/>
      <c r="G1255" s="372"/>
      <c r="H1255" s="375"/>
      <c r="I1255" s="375"/>
      <c r="J1255" s="375"/>
      <c r="K1255" s="372"/>
      <c r="L1255" s="372"/>
      <c r="M1255" s="372"/>
      <c r="N1255" s="372"/>
      <c r="O1255" s="372"/>
      <c r="P1255" s="372"/>
      <c r="Q1255" s="372"/>
      <c r="R1255" s="372"/>
      <c r="S1255" s="372"/>
      <c r="T1255" s="372"/>
      <c r="U1255" s="372"/>
      <c r="V1255" s="372"/>
      <c r="W1255" s="372"/>
      <c r="X1255" s="372"/>
      <c r="Y1255" s="372"/>
    </row>
    <row r="1256" spans="1:25">
      <c r="A1256" s="372"/>
      <c r="B1256" s="372"/>
      <c r="C1256" s="372"/>
      <c r="D1256" s="372"/>
      <c r="E1256" s="373"/>
      <c r="F1256" s="374"/>
      <c r="G1256" s="372"/>
      <c r="H1256" s="375"/>
      <c r="I1256" s="375"/>
      <c r="J1256" s="375"/>
      <c r="K1256" s="372"/>
      <c r="L1256" s="372"/>
      <c r="M1256" s="372"/>
      <c r="N1256" s="372"/>
      <c r="O1256" s="372"/>
      <c r="P1256" s="372"/>
      <c r="Q1256" s="372"/>
      <c r="R1256" s="372"/>
      <c r="S1256" s="372"/>
      <c r="T1256" s="372"/>
      <c r="U1256" s="372"/>
      <c r="V1256" s="372"/>
      <c r="W1256" s="372"/>
      <c r="X1256" s="372"/>
      <c r="Y1256" s="372"/>
    </row>
    <row r="1257" spans="1:25">
      <c r="A1257" s="372"/>
      <c r="B1257" s="372"/>
      <c r="C1257" s="372"/>
      <c r="D1257" s="372"/>
      <c r="E1257" s="373"/>
      <c r="F1257" s="374"/>
      <c r="G1257" s="372"/>
      <c r="H1257" s="375"/>
      <c r="I1257" s="375"/>
      <c r="J1257" s="375"/>
      <c r="K1257" s="372"/>
      <c r="L1257" s="372"/>
      <c r="M1257" s="372"/>
      <c r="N1257" s="372"/>
      <c r="O1257" s="372"/>
      <c r="P1257" s="372"/>
      <c r="Q1257" s="372"/>
      <c r="R1257" s="372"/>
      <c r="S1257" s="372"/>
      <c r="T1257" s="372"/>
      <c r="U1257" s="372"/>
      <c r="V1257" s="372"/>
      <c r="W1257" s="372"/>
      <c r="X1257" s="372"/>
      <c r="Y1257" s="372"/>
    </row>
    <row r="1258" spans="1:25">
      <c r="A1258" s="372"/>
      <c r="B1258" s="372"/>
      <c r="C1258" s="372"/>
      <c r="D1258" s="372"/>
      <c r="E1258" s="373"/>
      <c r="F1258" s="374"/>
      <c r="G1258" s="372"/>
      <c r="H1258" s="375"/>
      <c r="I1258" s="375"/>
      <c r="J1258" s="375"/>
      <c r="K1258" s="372"/>
      <c r="L1258" s="372"/>
      <c r="M1258" s="372"/>
      <c r="N1258" s="372"/>
      <c r="O1258" s="372"/>
      <c r="P1258" s="372"/>
      <c r="Q1258" s="372"/>
      <c r="R1258" s="372"/>
      <c r="S1258" s="372"/>
      <c r="T1258" s="372"/>
      <c r="U1258" s="372"/>
      <c r="V1258" s="372"/>
      <c r="W1258" s="372"/>
      <c r="X1258" s="372"/>
      <c r="Y1258" s="372"/>
    </row>
    <row r="1259" spans="1:25">
      <c r="A1259" s="372"/>
      <c r="B1259" s="372"/>
      <c r="C1259" s="372"/>
      <c r="D1259" s="372"/>
      <c r="E1259" s="373"/>
      <c r="F1259" s="374"/>
      <c r="G1259" s="372"/>
      <c r="H1259" s="375"/>
      <c r="I1259" s="375"/>
      <c r="J1259" s="375"/>
      <c r="K1259" s="372"/>
      <c r="L1259" s="372"/>
      <c r="M1259" s="372"/>
      <c r="N1259" s="372"/>
      <c r="O1259" s="372"/>
      <c r="P1259" s="372"/>
      <c r="Q1259" s="372"/>
      <c r="R1259" s="372"/>
      <c r="S1259" s="372"/>
      <c r="T1259" s="372"/>
      <c r="U1259" s="372"/>
      <c r="V1259" s="372"/>
      <c r="W1259" s="372"/>
      <c r="X1259" s="372"/>
      <c r="Y1259" s="372"/>
    </row>
    <row r="1260" spans="1:25">
      <c r="A1260" s="372"/>
      <c r="B1260" s="372"/>
      <c r="C1260" s="372"/>
      <c r="D1260" s="372"/>
      <c r="E1260" s="373"/>
      <c r="F1260" s="374"/>
      <c r="G1260" s="372"/>
      <c r="H1260" s="375"/>
      <c r="I1260" s="375"/>
      <c r="J1260" s="375"/>
      <c r="K1260" s="372"/>
      <c r="L1260" s="372"/>
      <c r="M1260" s="372"/>
      <c r="N1260" s="372"/>
      <c r="O1260" s="372"/>
      <c r="P1260" s="372"/>
      <c r="Q1260" s="372"/>
      <c r="R1260" s="372"/>
      <c r="S1260" s="372"/>
      <c r="T1260" s="372"/>
      <c r="U1260" s="372"/>
      <c r="V1260" s="372"/>
      <c r="W1260" s="372"/>
      <c r="X1260" s="372"/>
      <c r="Y1260" s="372"/>
    </row>
    <row r="1261" spans="1:25">
      <c r="A1261" s="372"/>
      <c r="B1261" s="372"/>
      <c r="C1261" s="372"/>
      <c r="D1261" s="372"/>
      <c r="E1261" s="373"/>
      <c r="F1261" s="374"/>
      <c r="G1261" s="372"/>
      <c r="H1261" s="375"/>
      <c r="I1261" s="375"/>
      <c r="J1261" s="375"/>
      <c r="K1261" s="372"/>
      <c r="L1261" s="372"/>
      <c r="M1261" s="372"/>
      <c r="N1261" s="372"/>
      <c r="O1261" s="372"/>
      <c r="P1261" s="372"/>
      <c r="Q1261" s="372"/>
      <c r="R1261" s="372"/>
      <c r="S1261" s="372"/>
      <c r="T1261" s="372"/>
      <c r="U1261" s="372"/>
      <c r="V1261" s="372"/>
      <c r="W1261" s="372"/>
      <c r="X1261" s="372"/>
      <c r="Y1261" s="372"/>
    </row>
    <row r="1262" spans="1:25">
      <c r="A1262" s="372"/>
      <c r="B1262" s="372"/>
      <c r="C1262" s="372"/>
      <c r="D1262" s="372"/>
      <c r="E1262" s="373"/>
      <c r="F1262" s="374"/>
      <c r="G1262" s="372"/>
      <c r="H1262" s="375"/>
      <c r="I1262" s="375"/>
      <c r="J1262" s="375"/>
      <c r="K1262" s="372"/>
      <c r="L1262" s="372"/>
      <c r="M1262" s="372"/>
      <c r="N1262" s="372"/>
      <c r="O1262" s="372"/>
      <c r="P1262" s="372"/>
      <c r="Q1262" s="372"/>
      <c r="R1262" s="372"/>
      <c r="S1262" s="372"/>
      <c r="T1262" s="372"/>
      <c r="U1262" s="372"/>
      <c r="V1262" s="372"/>
      <c r="W1262" s="372"/>
      <c r="X1262" s="372"/>
      <c r="Y1262" s="372"/>
    </row>
    <row r="1263" spans="1:25">
      <c r="A1263" s="372"/>
      <c r="B1263" s="372"/>
      <c r="C1263" s="372"/>
      <c r="D1263" s="372"/>
      <c r="E1263" s="373"/>
      <c r="F1263" s="374"/>
      <c r="G1263" s="372"/>
      <c r="H1263" s="375"/>
      <c r="I1263" s="375"/>
      <c r="J1263" s="375"/>
      <c r="K1263" s="372"/>
      <c r="L1263" s="372"/>
      <c r="M1263" s="372"/>
      <c r="N1263" s="372"/>
      <c r="O1263" s="372"/>
      <c r="P1263" s="372"/>
      <c r="Q1263" s="372"/>
      <c r="R1263" s="372"/>
      <c r="S1263" s="372"/>
      <c r="T1263" s="372"/>
      <c r="U1263" s="372"/>
      <c r="V1263" s="372"/>
      <c r="W1263" s="372"/>
      <c r="X1263" s="372"/>
      <c r="Y1263" s="372"/>
    </row>
    <row r="1264" spans="1:25">
      <c r="A1264" s="372"/>
      <c r="B1264" s="372"/>
      <c r="C1264" s="372"/>
      <c r="D1264" s="372"/>
      <c r="E1264" s="373"/>
      <c r="F1264" s="374"/>
      <c r="G1264" s="372"/>
      <c r="H1264" s="375"/>
      <c r="I1264" s="375"/>
      <c r="J1264" s="375"/>
      <c r="K1264" s="372"/>
      <c r="L1264" s="372"/>
      <c r="M1264" s="372"/>
      <c r="N1264" s="372"/>
      <c r="O1264" s="372"/>
      <c r="P1264" s="372"/>
      <c r="Q1264" s="372"/>
      <c r="R1264" s="372"/>
      <c r="S1264" s="372"/>
      <c r="T1264" s="372"/>
      <c r="U1264" s="372"/>
      <c r="V1264" s="372"/>
      <c r="W1264" s="372"/>
      <c r="X1264" s="372"/>
      <c r="Y1264" s="372"/>
    </row>
    <row r="1265" spans="1:25">
      <c r="A1265" s="372"/>
      <c r="B1265" s="372"/>
      <c r="C1265" s="372"/>
      <c r="D1265" s="372"/>
      <c r="E1265" s="373"/>
      <c r="F1265" s="374"/>
      <c r="G1265" s="372"/>
      <c r="H1265" s="375"/>
      <c r="I1265" s="375"/>
      <c r="J1265" s="375"/>
      <c r="K1265" s="372"/>
      <c r="L1265" s="372"/>
      <c r="M1265" s="372"/>
      <c r="N1265" s="372"/>
      <c r="O1265" s="372"/>
      <c r="P1265" s="372"/>
      <c r="Q1265" s="372"/>
      <c r="R1265" s="372"/>
      <c r="S1265" s="372"/>
      <c r="T1265" s="372"/>
      <c r="U1265" s="372"/>
      <c r="V1265" s="372"/>
      <c r="W1265" s="372"/>
      <c r="X1265" s="372"/>
      <c r="Y1265" s="372"/>
    </row>
    <row r="1266" spans="1:25">
      <c r="A1266" s="372"/>
      <c r="B1266" s="372"/>
      <c r="C1266" s="372"/>
      <c r="D1266" s="372"/>
      <c r="E1266" s="373"/>
      <c r="F1266" s="374"/>
      <c r="G1266" s="372"/>
      <c r="H1266" s="375"/>
      <c r="I1266" s="375"/>
      <c r="J1266" s="375"/>
      <c r="K1266" s="372"/>
      <c r="L1266" s="372"/>
      <c r="M1266" s="372"/>
      <c r="N1266" s="372"/>
      <c r="O1266" s="372"/>
      <c r="P1266" s="372"/>
      <c r="Q1266" s="372"/>
      <c r="R1266" s="372"/>
      <c r="S1266" s="372"/>
      <c r="T1266" s="372"/>
      <c r="U1266" s="372"/>
      <c r="V1266" s="372"/>
      <c r="W1266" s="372"/>
      <c r="X1266" s="372"/>
      <c r="Y1266" s="372"/>
    </row>
    <row r="1267" spans="1:25">
      <c r="A1267" s="372"/>
      <c r="B1267" s="372"/>
      <c r="C1267" s="372"/>
      <c r="D1267" s="372"/>
      <c r="E1267" s="373"/>
      <c r="F1267" s="374"/>
      <c r="G1267" s="372"/>
      <c r="H1267" s="375"/>
      <c r="I1267" s="375"/>
      <c r="J1267" s="375"/>
      <c r="K1267" s="372"/>
      <c r="L1267" s="372"/>
      <c r="M1267" s="372"/>
      <c r="N1267" s="372"/>
      <c r="O1267" s="372"/>
      <c r="P1267" s="372"/>
      <c r="Q1267" s="372"/>
      <c r="R1267" s="372"/>
      <c r="S1267" s="372"/>
      <c r="T1267" s="372"/>
      <c r="U1267" s="372"/>
      <c r="V1267" s="372"/>
      <c r="W1267" s="372"/>
      <c r="X1267" s="372"/>
      <c r="Y1267" s="372"/>
    </row>
    <row r="1268" spans="1:25">
      <c r="A1268" s="372"/>
      <c r="B1268" s="372"/>
      <c r="C1268" s="372"/>
      <c r="D1268" s="372"/>
      <c r="E1268" s="373"/>
      <c r="F1268" s="374"/>
      <c r="G1268" s="372"/>
      <c r="H1268" s="375"/>
      <c r="I1268" s="375"/>
      <c r="J1268" s="375"/>
      <c r="K1268" s="372"/>
      <c r="L1268" s="372"/>
      <c r="M1268" s="372"/>
      <c r="N1268" s="372"/>
      <c r="O1268" s="372"/>
      <c r="P1268" s="372"/>
      <c r="Q1268" s="372"/>
      <c r="R1268" s="372"/>
      <c r="S1268" s="372"/>
      <c r="T1268" s="372"/>
      <c r="U1268" s="372"/>
      <c r="V1268" s="372"/>
      <c r="W1268" s="372"/>
      <c r="X1268" s="372"/>
      <c r="Y1268" s="372"/>
    </row>
    <row r="1269" spans="1:25">
      <c r="A1269" s="372"/>
      <c r="B1269" s="372"/>
      <c r="C1269" s="372"/>
      <c r="D1269" s="372"/>
      <c r="E1269" s="373"/>
      <c r="F1269" s="374"/>
      <c r="G1269" s="372"/>
      <c r="H1269" s="375"/>
      <c r="I1269" s="375"/>
      <c r="J1269" s="375"/>
      <c r="K1269" s="372"/>
      <c r="L1269" s="372"/>
      <c r="M1269" s="372"/>
      <c r="N1269" s="372"/>
      <c r="O1269" s="372"/>
      <c r="P1269" s="372"/>
      <c r="Q1269" s="372"/>
      <c r="R1269" s="372"/>
      <c r="S1269" s="372"/>
      <c r="T1269" s="372"/>
      <c r="U1269" s="372"/>
      <c r="V1269" s="372"/>
      <c r="W1269" s="372"/>
      <c r="X1269" s="372"/>
      <c r="Y1269" s="372"/>
    </row>
    <row r="1270" spans="1:25">
      <c r="A1270" s="372"/>
      <c r="B1270" s="372"/>
      <c r="C1270" s="372"/>
      <c r="D1270" s="372"/>
      <c r="E1270" s="373"/>
      <c r="F1270" s="374"/>
      <c r="G1270" s="372"/>
      <c r="H1270" s="375"/>
      <c r="I1270" s="375"/>
      <c r="J1270" s="375"/>
      <c r="K1270" s="372"/>
      <c r="L1270" s="372"/>
      <c r="M1270" s="372"/>
      <c r="N1270" s="372"/>
      <c r="O1270" s="372"/>
      <c r="P1270" s="372"/>
      <c r="Q1270" s="372"/>
      <c r="R1270" s="372"/>
      <c r="S1270" s="372"/>
      <c r="T1270" s="372"/>
      <c r="U1270" s="372"/>
      <c r="V1270" s="372"/>
      <c r="W1270" s="372"/>
      <c r="X1270" s="372"/>
      <c r="Y1270" s="372"/>
    </row>
    <row r="1271" spans="1:25">
      <c r="A1271" s="372"/>
      <c r="B1271" s="372"/>
      <c r="C1271" s="372"/>
      <c r="D1271" s="372"/>
      <c r="E1271" s="373"/>
      <c r="F1271" s="374"/>
      <c r="G1271" s="372"/>
      <c r="H1271" s="375"/>
      <c r="I1271" s="375"/>
      <c r="J1271" s="375"/>
      <c r="K1271" s="372"/>
      <c r="L1271" s="372"/>
      <c r="M1271" s="372"/>
      <c r="N1271" s="372"/>
      <c r="O1271" s="372"/>
      <c r="P1271" s="372"/>
      <c r="Q1271" s="372"/>
      <c r="R1271" s="372"/>
      <c r="S1271" s="372"/>
      <c r="T1271" s="372"/>
      <c r="U1271" s="372"/>
      <c r="V1271" s="372"/>
      <c r="W1271" s="372"/>
      <c r="X1271" s="372"/>
      <c r="Y1271" s="372"/>
    </row>
    <row r="1272" spans="1:25">
      <c r="A1272" s="372"/>
      <c r="B1272" s="372"/>
      <c r="C1272" s="372"/>
      <c r="D1272" s="372"/>
      <c r="E1272" s="373"/>
      <c r="F1272" s="374"/>
      <c r="G1272" s="372"/>
      <c r="H1272" s="375"/>
      <c r="I1272" s="375"/>
      <c r="J1272" s="375"/>
      <c r="K1272" s="372"/>
      <c r="L1272" s="372"/>
      <c r="M1272" s="372"/>
      <c r="N1272" s="372"/>
      <c r="O1272" s="372"/>
      <c r="P1272" s="372"/>
      <c r="Q1272" s="372"/>
      <c r="R1272" s="372"/>
      <c r="S1272" s="372"/>
      <c r="T1272" s="372"/>
      <c r="U1272" s="372"/>
      <c r="V1272" s="372"/>
      <c r="W1272" s="372"/>
      <c r="X1272" s="372"/>
      <c r="Y1272" s="372"/>
    </row>
    <row r="1273" spans="1:25">
      <c r="A1273" s="372"/>
      <c r="B1273" s="372"/>
      <c r="C1273" s="372"/>
      <c r="D1273" s="372"/>
      <c r="E1273" s="373"/>
      <c r="F1273" s="374"/>
      <c r="G1273" s="372"/>
      <c r="H1273" s="375"/>
      <c r="I1273" s="375"/>
      <c r="J1273" s="375"/>
      <c r="K1273" s="372"/>
      <c r="L1273" s="372"/>
      <c r="M1273" s="372"/>
      <c r="N1273" s="372"/>
      <c r="O1273" s="372"/>
      <c r="P1273" s="372"/>
      <c r="Q1273" s="372"/>
      <c r="R1273" s="372"/>
      <c r="S1273" s="372"/>
      <c r="T1273" s="372"/>
      <c r="U1273" s="372"/>
      <c r="V1273" s="372"/>
      <c r="W1273" s="372"/>
      <c r="X1273" s="372"/>
      <c r="Y1273" s="372"/>
    </row>
    <row r="1274" spans="1:25">
      <c r="A1274" s="372"/>
      <c r="B1274" s="372"/>
      <c r="C1274" s="372"/>
      <c r="D1274" s="372"/>
      <c r="E1274" s="373"/>
      <c r="F1274" s="374"/>
      <c r="G1274" s="372"/>
      <c r="H1274" s="375"/>
      <c r="I1274" s="375"/>
      <c r="J1274" s="375"/>
      <c r="K1274" s="372"/>
      <c r="L1274" s="372"/>
      <c r="M1274" s="372"/>
      <c r="N1274" s="372"/>
      <c r="O1274" s="372"/>
      <c r="P1274" s="372"/>
      <c r="Q1274" s="372"/>
      <c r="R1274" s="372"/>
      <c r="S1274" s="372"/>
      <c r="T1274" s="372"/>
      <c r="U1274" s="372"/>
      <c r="V1274" s="372"/>
      <c r="W1274" s="372"/>
      <c r="X1274" s="372"/>
      <c r="Y1274" s="372"/>
    </row>
    <row r="1275" spans="1:25">
      <c r="A1275" s="372"/>
      <c r="B1275" s="372"/>
      <c r="C1275" s="372"/>
      <c r="D1275" s="372"/>
      <c r="E1275" s="373"/>
      <c r="F1275" s="374"/>
      <c r="G1275" s="372"/>
      <c r="H1275" s="375"/>
      <c r="I1275" s="375"/>
      <c r="J1275" s="375"/>
      <c r="K1275" s="372"/>
      <c r="L1275" s="372"/>
      <c r="M1275" s="372"/>
      <c r="N1275" s="372"/>
      <c r="O1275" s="372"/>
      <c r="P1275" s="372"/>
      <c r="Q1275" s="372"/>
      <c r="R1275" s="372"/>
      <c r="S1275" s="372"/>
      <c r="T1275" s="372"/>
      <c r="U1275" s="372"/>
      <c r="V1275" s="372"/>
      <c r="W1275" s="372"/>
      <c r="X1275" s="372"/>
      <c r="Y1275" s="372"/>
    </row>
    <row r="1276" spans="1:25">
      <c r="A1276" s="372"/>
      <c r="B1276" s="372"/>
      <c r="C1276" s="372"/>
      <c r="D1276" s="372"/>
      <c r="E1276" s="373"/>
      <c r="F1276" s="374"/>
      <c r="G1276" s="372"/>
      <c r="H1276" s="375"/>
      <c r="I1276" s="375"/>
      <c r="J1276" s="375"/>
      <c r="K1276" s="372"/>
      <c r="L1276" s="372"/>
      <c r="M1276" s="372"/>
      <c r="N1276" s="372"/>
      <c r="O1276" s="372"/>
      <c r="P1276" s="372"/>
      <c r="Q1276" s="372"/>
      <c r="R1276" s="372"/>
      <c r="S1276" s="372"/>
      <c r="T1276" s="372"/>
      <c r="U1276" s="372"/>
      <c r="V1276" s="372"/>
      <c r="W1276" s="372"/>
      <c r="X1276" s="372"/>
      <c r="Y1276" s="372"/>
    </row>
    <row r="1277" spans="1:25">
      <c r="A1277" s="372"/>
      <c r="B1277" s="372"/>
      <c r="C1277" s="372"/>
      <c r="D1277" s="372"/>
      <c r="E1277" s="373"/>
      <c r="F1277" s="374"/>
      <c r="G1277" s="372"/>
      <c r="H1277" s="375"/>
      <c r="I1277" s="375"/>
      <c r="J1277" s="375"/>
      <c r="K1277" s="372"/>
      <c r="L1277" s="372"/>
      <c r="M1277" s="372"/>
      <c r="N1277" s="372"/>
      <c r="O1277" s="372"/>
      <c r="P1277" s="372"/>
      <c r="Q1277" s="372"/>
      <c r="R1277" s="372"/>
      <c r="S1277" s="372"/>
      <c r="T1277" s="372"/>
      <c r="U1277" s="372"/>
      <c r="V1277" s="372"/>
      <c r="W1277" s="372"/>
      <c r="X1277" s="372"/>
      <c r="Y1277" s="372"/>
    </row>
    <row r="1278" spans="1:25">
      <c r="A1278" s="372"/>
      <c r="B1278" s="372"/>
      <c r="C1278" s="372"/>
      <c r="D1278" s="372"/>
      <c r="E1278" s="373"/>
      <c r="F1278" s="374"/>
      <c r="G1278" s="372"/>
      <c r="H1278" s="375"/>
      <c r="I1278" s="375"/>
      <c r="J1278" s="375"/>
      <c r="K1278" s="372"/>
      <c r="L1278" s="372"/>
      <c r="M1278" s="372"/>
      <c r="N1278" s="372"/>
      <c r="O1278" s="372"/>
      <c r="P1278" s="372"/>
      <c r="Q1278" s="372"/>
      <c r="R1278" s="372"/>
      <c r="S1278" s="372"/>
      <c r="T1278" s="372"/>
      <c r="U1278" s="372"/>
      <c r="V1278" s="372"/>
      <c r="W1278" s="372"/>
      <c r="X1278" s="372"/>
      <c r="Y1278" s="372"/>
    </row>
    <row r="1279" spans="1:25">
      <c r="A1279" s="372"/>
      <c r="B1279" s="372"/>
      <c r="C1279" s="372"/>
      <c r="D1279" s="372"/>
      <c r="E1279" s="373"/>
      <c r="F1279" s="374"/>
      <c r="G1279" s="372"/>
      <c r="H1279" s="375"/>
      <c r="I1279" s="375"/>
      <c r="J1279" s="375"/>
      <c r="K1279" s="372"/>
      <c r="L1279" s="372"/>
      <c r="M1279" s="372"/>
      <c r="N1279" s="372"/>
      <c r="O1279" s="372"/>
      <c r="P1279" s="372"/>
      <c r="Q1279" s="372"/>
      <c r="R1279" s="372"/>
      <c r="S1279" s="372"/>
      <c r="T1279" s="372"/>
      <c r="U1279" s="372"/>
      <c r="V1279" s="372"/>
      <c r="W1279" s="372"/>
      <c r="X1279" s="372"/>
      <c r="Y1279" s="372"/>
    </row>
    <row r="1280" spans="1:25">
      <c r="A1280" s="372"/>
      <c r="B1280" s="372"/>
      <c r="C1280" s="372"/>
      <c r="D1280" s="372"/>
      <c r="E1280" s="373"/>
      <c r="F1280" s="374"/>
      <c r="G1280" s="372"/>
      <c r="H1280" s="375"/>
      <c r="I1280" s="375"/>
      <c r="J1280" s="375"/>
      <c r="K1280" s="372"/>
      <c r="L1280" s="372"/>
      <c r="M1280" s="372"/>
      <c r="N1280" s="372"/>
      <c r="O1280" s="372"/>
      <c r="P1280" s="372"/>
      <c r="Q1280" s="372"/>
      <c r="R1280" s="372"/>
      <c r="S1280" s="372"/>
      <c r="T1280" s="372"/>
      <c r="U1280" s="372"/>
      <c r="V1280" s="372"/>
      <c r="W1280" s="372"/>
      <c r="X1280" s="372"/>
      <c r="Y1280" s="372"/>
    </row>
    <row r="1281" spans="1:25">
      <c r="A1281" s="372"/>
      <c r="B1281" s="372"/>
      <c r="C1281" s="372"/>
      <c r="D1281" s="372"/>
      <c r="E1281" s="373"/>
      <c r="F1281" s="374"/>
      <c r="G1281" s="372"/>
      <c r="H1281" s="375"/>
      <c r="I1281" s="375"/>
      <c r="J1281" s="375"/>
      <c r="K1281" s="372"/>
      <c r="L1281" s="372"/>
      <c r="M1281" s="372"/>
      <c r="N1281" s="372"/>
      <c r="O1281" s="372"/>
      <c r="P1281" s="372"/>
      <c r="Q1281" s="372"/>
      <c r="R1281" s="372"/>
      <c r="S1281" s="372"/>
      <c r="T1281" s="372"/>
      <c r="U1281" s="372"/>
      <c r="V1281" s="372"/>
      <c r="W1281" s="372"/>
      <c r="X1281" s="372"/>
      <c r="Y1281" s="372"/>
    </row>
    <row r="1282" spans="1:25">
      <c r="A1282" s="372"/>
      <c r="B1282" s="372"/>
      <c r="C1282" s="372"/>
      <c r="D1282" s="372"/>
      <c r="E1282" s="373"/>
      <c r="F1282" s="374"/>
      <c r="G1282" s="372"/>
      <c r="H1282" s="375"/>
      <c r="I1282" s="375"/>
      <c r="J1282" s="375"/>
      <c r="K1282" s="372"/>
      <c r="L1282" s="372"/>
      <c r="M1282" s="372"/>
      <c r="N1282" s="372"/>
      <c r="O1282" s="372"/>
      <c r="P1282" s="372"/>
      <c r="Q1282" s="372"/>
      <c r="R1282" s="372"/>
      <c r="S1282" s="372"/>
      <c r="T1282" s="372"/>
      <c r="U1282" s="372"/>
      <c r="V1282" s="372"/>
      <c r="W1282" s="372"/>
      <c r="X1282" s="372"/>
      <c r="Y1282" s="372"/>
    </row>
    <row r="1283" spans="1:25">
      <c r="A1283" s="372"/>
      <c r="B1283" s="372"/>
      <c r="C1283" s="372"/>
      <c r="D1283" s="372"/>
      <c r="E1283" s="373"/>
      <c r="F1283" s="374"/>
      <c r="G1283" s="372"/>
      <c r="H1283" s="375"/>
      <c r="I1283" s="375"/>
      <c r="J1283" s="375"/>
      <c r="K1283" s="372"/>
      <c r="L1283" s="372"/>
      <c r="M1283" s="372"/>
      <c r="N1283" s="372"/>
      <c r="O1283" s="372"/>
      <c r="P1283" s="372"/>
      <c r="Q1283" s="372"/>
      <c r="R1283" s="372"/>
      <c r="S1283" s="372"/>
      <c r="T1283" s="372"/>
      <c r="U1283" s="372"/>
      <c r="V1283" s="372"/>
      <c r="W1283" s="372"/>
      <c r="X1283" s="372"/>
      <c r="Y1283" s="372"/>
    </row>
    <row r="1284" spans="1:25">
      <c r="A1284" s="372"/>
      <c r="B1284" s="372"/>
      <c r="C1284" s="372"/>
      <c r="D1284" s="372"/>
      <c r="E1284" s="373"/>
      <c r="F1284" s="374"/>
      <c r="G1284" s="372"/>
      <c r="H1284" s="375"/>
      <c r="I1284" s="375"/>
      <c r="J1284" s="375"/>
      <c r="K1284" s="372"/>
      <c r="L1284" s="372"/>
      <c r="M1284" s="372"/>
      <c r="N1284" s="372"/>
      <c r="O1284" s="372"/>
      <c r="P1284" s="372"/>
      <c r="Q1284" s="372"/>
      <c r="R1284" s="372"/>
      <c r="S1284" s="372"/>
      <c r="T1284" s="372"/>
      <c r="U1284" s="372"/>
      <c r="V1284" s="372"/>
      <c r="W1284" s="372"/>
      <c r="X1284" s="372"/>
      <c r="Y1284" s="372"/>
    </row>
    <row r="1285" spans="1:25">
      <c r="A1285" s="372"/>
      <c r="B1285" s="372"/>
      <c r="C1285" s="372"/>
      <c r="D1285" s="372"/>
      <c r="E1285" s="373"/>
      <c r="F1285" s="374"/>
      <c r="G1285" s="372"/>
      <c r="H1285" s="375"/>
      <c r="I1285" s="375"/>
      <c r="J1285" s="375"/>
      <c r="K1285" s="372"/>
      <c r="L1285" s="372"/>
      <c r="M1285" s="372"/>
      <c r="N1285" s="372"/>
      <c r="O1285" s="372"/>
      <c r="P1285" s="372"/>
      <c r="Q1285" s="372"/>
      <c r="R1285" s="372"/>
      <c r="S1285" s="372"/>
      <c r="T1285" s="372"/>
      <c r="U1285" s="372"/>
      <c r="V1285" s="372"/>
      <c r="W1285" s="372"/>
      <c r="X1285" s="372"/>
      <c r="Y1285" s="372"/>
    </row>
    <row r="1286" spans="1:25">
      <c r="A1286" s="372"/>
      <c r="B1286" s="372"/>
      <c r="C1286" s="372"/>
      <c r="D1286" s="372"/>
      <c r="E1286" s="373"/>
      <c r="F1286" s="374"/>
      <c r="G1286" s="372"/>
      <c r="H1286" s="375"/>
      <c r="I1286" s="375"/>
      <c r="J1286" s="375"/>
      <c r="K1286" s="372"/>
      <c r="L1286" s="372"/>
      <c r="M1286" s="372"/>
      <c r="N1286" s="372"/>
      <c r="O1286" s="372"/>
      <c r="P1286" s="372"/>
      <c r="Q1286" s="372"/>
      <c r="R1286" s="372"/>
      <c r="S1286" s="372"/>
      <c r="T1286" s="372"/>
      <c r="U1286" s="372"/>
      <c r="V1286" s="372"/>
      <c r="W1286" s="372"/>
      <c r="X1286" s="372"/>
      <c r="Y1286" s="372"/>
    </row>
    <row r="1287" spans="1:25">
      <c r="A1287" s="372"/>
      <c r="B1287" s="372"/>
      <c r="C1287" s="372"/>
      <c r="D1287" s="372"/>
      <c r="E1287" s="373"/>
      <c r="F1287" s="374"/>
      <c r="G1287" s="372"/>
      <c r="H1287" s="375"/>
      <c r="I1287" s="375"/>
      <c r="J1287" s="375"/>
      <c r="K1287" s="372"/>
      <c r="L1287" s="372"/>
      <c r="M1287" s="372"/>
      <c r="N1287" s="372"/>
      <c r="O1287" s="372"/>
      <c r="P1287" s="372"/>
      <c r="Q1287" s="372"/>
      <c r="R1287" s="372"/>
      <c r="S1287" s="372"/>
      <c r="T1287" s="372"/>
      <c r="U1287" s="372"/>
      <c r="V1287" s="372"/>
      <c r="W1287" s="372"/>
      <c r="X1287" s="372"/>
      <c r="Y1287" s="372"/>
    </row>
    <row r="1288" spans="1:25">
      <c r="A1288" s="372"/>
      <c r="B1288" s="372"/>
      <c r="C1288" s="372"/>
      <c r="D1288" s="372"/>
      <c r="E1288" s="373"/>
      <c r="F1288" s="374"/>
      <c r="G1288" s="372"/>
      <c r="H1288" s="375"/>
      <c r="I1288" s="375"/>
      <c r="J1288" s="375"/>
      <c r="K1288" s="372"/>
      <c r="L1288" s="372"/>
      <c r="M1288" s="372"/>
      <c r="N1288" s="372"/>
      <c r="O1288" s="372"/>
      <c r="P1288" s="372"/>
      <c r="Q1288" s="372"/>
      <c r="R1288" s="372"/>
      <c r="S1288" s="372"/>
      <c r="T1288" s="372"/>
      <c r="U1288" s="372"/>
      <c r="V1288" s="372"/>
      <c r="W1288" s="372"/>
      <c r="X1288" s="372"/>
      <c r="Y1288" s="372"/>
    </row>
    <row r="1289" spans="1:25">
      <c r="A1289" s="372"/>
      <c r="B1289" s="372"/>
      <c r="C1289" s="372"/>
      <c r="D1289" s="372"/>
      <c r="E1289" s="373"/>
      <c r="F1289" s="374"/>
      <c r="G1289" s="372"/>
      <c r="H1289" s="375"/>
      <c r="I1289" s="375"/>
      <c r="J1289" s="375"/>
      <c r="K1289" s="372"/>
      <c r="L1289" s="372"/>
      <c r="M1289" s="372"/>
      <c r="N1289" s="372"/>
      <c r="O1289" s="372"/>
      <c r="P1289" s="372"/>
      <c r="Q1289" s="372"/>
      <c r="R1289" s="372"/>
      <c r="S1289" s="372"/>
      <c r="T1289" s="372"/>
      <c r="U1289" s="372"/>
      <c r="V1289" s="372"/>
      <c r="W1289" s="372"/>
      <c r="X1289" s="372"/>
      <c r="Y1289" s="372"/>
    </row>
    <row r="1290" spans="1:25">
      <c r="A1290" s="372"/>
      <c r="B1290" s="372"/>
      <c r="C1290" s="372"/>
      <c r="D1290" s="372"/>
      <c r="E1290" s="373"/>
      <c r="F1290" s="374"/>
      <c r="G1290" s="372"/>
      <c r="H1290" s="375"/>
      <c r="I1290" s="375"/>
      <c r="J1290" s="375"/>
      <c r="K1290" s="372"/>
      <c r="L1290" s="372"/>
      <c r="M1290" s="372"/>
      <c r="N1290" s="372"/>
      <c r="O1290" s="372"/>
      <c r="P1290" s="372"/>
      <c r="Q1290" s="372"/>
      <c r="R1290" s="372"/>
      <c r="S1290" s="372"/>
      <c r="T1290" s="372"/>
      <c r="U1290" s="372"/>
      <c r="V1290" s="372"/>
      <c r="W1290" s="372"/>
      <c r="X1290" s="372"/>
      <c r="Y1290" s="372"/>
    </row>
    <row r="1291" spans="1:25">
      <c r="A1291" s="372"/>
      <c r="B1291" s="372"/>
      <c r="C1291" s="372"/>
      <c r="D1291" s="372"/>
      <c r="E1291" s="373"/>
      <c r="F1291" s="374"/>
      <c r="G1291" s="372"/>
      <c r="H1291" s="375"/>
      <c r="I1291" s="375"/>
      <c r="J1291" s="375"/>
      <c r="K1291" s="372"/>
      <c r="L1291" s="372"/>
      <c r="M1291" s="372"/>
      <c r="N1291" s="372"/>
      <c r="O1291" s="372"/>
      <c r="P1291" s="372"/>
      <c r="Q1291" s="372"/>
      <c r="R1291" s="372"/>
      <c r="S1291" s="372"/>
      <c r="T1291" s="372"/>
      <c r="U1291" s="372"/>
      <c r="V1291" s="372"/>
      <c r="W1291" s="372"/>
      <c r="X1291" s="372"/>
      <c r="Y1291" s="372"/>
    </row>
    <row r="1292" spans="1:25">
      <c r="A1292" s="372"/>
      <c r="B1292" s="372"/>
      <c r="C1292" s="372"/>
      <c r="D1292" s="372"/>
      <c r="E1292" s="373"/>
      <c r="F1292" s="374"/>
      <c r="G1292" s="372"/>
      <c r="H1292" s="375"/>
      <c r="I1292" s="375"/>
      <c r="J1292" s="375"/>
      <c r="K1292" s="372"/>
      <c r="L1292" s="372"/>
      <c r="M1292" s="372"/>
      <c r="N1292" s="372"/>
      <c r="O1292" s="372"/>
      <c r="P1292" s="372"/>
      <c r="Q1292" s="372"/>
      <c r="R1292" s="372"/>
      <c r="S1292" s="372"/>
      <c r="T1292" s="372"/>
      <c r="U1292" s="372"/>
      <c r="V1292" s="372"/>
      <c r="W1292" s="372"/>
      <c r="X1292" s="372"/>
      <c r="Y1292" s="372"/>
    </row>
    <row r="1293" spans="1:25">
      <c r="A1293" s="372"/>
      <c r="B1293" s="372"/>
      <c r="C1293" s="372"/>
      <c r="D1293" s="372"/>
      <c r="E1293" s="373"/>
      <c r="F1293" s="374"/>
      <c r="G1293" s="372"/>
      <c r="H1293" s="375"/>
      <c r="I1293" s="375"/>
      <c r="J1293" s="375"/>
      <c r="K1293" s="372"/>
      <c r="L1293" s="372"/>
      <c r="M1293" s="372"/>
      <c r="N1293" s="372"/>
      <c r="O1293" s="372"/>
      <c r="P1293" s="372"/>
      <c r="Q1293" s="372"/>
      <c r="R1293" s="372"/>
      <c r="S1293" s="372"/>
      <c r="T1293" s="372"/>
      <c r="U1293" s="372"/>
      <c r="V1293" s="372"/>
      <c r="W1293" s="372"/>
      <c r="X1293" s="372"/>
      <c r="Y1293" s="372"/>
    </row>
    <row r="1294" spans="1:25">
      <c r="A1294" s="372"/>
      <c r="B1294" s="372"/>
      <c r="C1294" s="372"/>
      <c r="D1294" s="372"/>
      <c r="E1294" s="373"/>
      <c r="F1294" s="374"/>
      <c r="G1294" s="372"/>
      <c r="H1294" s="375"/>
      <c r="I1294" s="375"/>
      <c r="J1294" s="375"/>
      <c r="K1294" s="372"/>
      <c r="L1294" s="372"/>
      <c r="M1294" s="372"/>
      <c r="N1294" s="372"/>
      <c r="O1294" s="372"/>
      <c r="P1294" s="372"/>
      <c r="Q1294" s="372"/>
      <c r="R1294" s="372"/>
      <c r="S1294" s="372"/>
      <c r="T1294" s="372"/>
      <c r="U1294" s="372"/>
      <c r="V1294" s="372"/>
      <c r="W1294" s="372"/>
      <c r="X1294" s="372"/>
      <c r="Y1294" s="372"/>
    </row>
    <row r="1295" spans="1:25">
      <c r="A1295" s="372"/>
      <c r="B1295" s="372"/>
      <c r="C1295" s="372"/>
      <c r="D1295" s="372"/>
      <c r="E1295" s="373"/>
      <c r="F1295" s="374"/>
      <c r="G1295" s="372"/>
      <c r="H1295" s="375"/>
      <c r="I1295" s="375"/>
      <c r="J1295" s="375"/>
      <c r="K1295" s="372"/>
      <c r="L1295" s="372"/>
      <c r="M1295" s="372"/>
      <c r="N1295" s="372"/>
      <c r="O1295" s="372"/>
      <c r="P1295" s="372"/>
      <c r="Q1295" s="372"/>
      <c r="R1295" s="372"/>
      <c r="S1295" s="372"/>
      <c r="T1295" s="372"/>
      <c r="U1295" s="372"/>
      <c r="V1295" s="372"/>
      <c r="W1295" s="372"/>
      <c r="X1295" s="372"/>
      <c r="Y1295" s="372"/>
    </row>
    <row r="1296" spans="1:25">
      <c r="A1296" s="372"/>
      <c r="B1296" s="372"/>
      <c r="C1296" s="372"/>
      <c r="D1296" s="372"/>
      <c r="E1296" s="373"/>
      <c r="F1296" s="374"/>
      <c r="G1296" s="372"/>
      <c r="H1296" s="375"/>
      <c r="I1296" s="375"/>
      <c r="J1296" s="375"/>
      <c r="K1296" s="372"/>
      <c r="L1296" s="372"/>
      <c r="M1296" s="372"/>
      <c r="N1296" s="372"/>
      <c r="O1296" s="372"/>
      <c r="P1296" s="372"/>
      <c r="Q1296" s="372"/>
      <c r="R1296" s="372"/>
      <c r="S1296" s="372"/>
      <c r="T1296" s="372"/>
      <c r="U1296" s="372"/>
      <c r="V1296" s="372"/>
      <c r="W1296" s="372"/>
      <c r="X1296" s="372"/>
      <c r="Y1296" s="372"/>
    </row>
    <row r="1297" spans="1:25">
      <c r="A1297" s="372"/>
      <c r="B1297" s="372"/>
      <c r="C1297" s="372"/>
      <c r="D1297" s="372"/>
      <c r="E1297" s="373"/>
      <c r="F1297" s="374"/>
      <c r="G1297" s="372"/>
      <c r="H1297" s="375"/>
      <c r="I1297" s="375"/>
      <c r="J1297" s="375"/>
      <c r="K1297" s="372"/>
      <c r="L1297" s="372"/>
      <c r="M1297" s="372"/>
      <c r="N1297" s="372"/>
      <c r="O1297" s="372"/>
      <c r="P1297" s="372"/>
      <c r="Q1297" s="372"/>
      <c r="R1297" s="372"/>
      <c r="S1297" s="372"/>
      <c r="T1297" s="372"/>
      <c r="U1297" s="372"/>
      <c r="V1297" s="372"/>
      <c r="W1297" s="372"/>
      <c r="X1297" s="372"/>
      <c r="Y1297" s="372"/>
    </row>
    <row r="1298" spans="1:25">
      <c r="A1298" s="372"/>
      <c r="B1298" s="372"/>
      <c r="C1298" s="372"/>
      <c r="D1298" s="372"/>
      <c r="E1298" s="373"/>
      <c r="F1298" s="374"/>
      <c r="G1298" s="372"/>
      <c r="H1298" s="375"/>
      <c r="I1298" s="375"/>
      <c r="J1298" s="375"/>
      <c r="K1298" s="372"/>
      <c r="L1298" s="372"/>
      <c r="M1298" s="372"/>
      <c r="N1298" s="372"/>
      <c r="O1298" s="372"/>
      <c r="P1298" s="372"/>
      <c r="Q1298" s="372"/>
      <c r="R1298" s="372"/>
      <c r="S1298" s="372"/>
      <c r="T1298" s="372"/>
      <c r="U1298" s="372"/>
      <c r="V1298" s="372"/>
      <c r="W1298" s="372"/>
      <c r="X1298" s="372"/>
      <c r="Y1298" s="372"/>
    </row>
    <row r="1299" spans="1:25">
      <c r="A1299" s="372"/>
      <c r="B1299" s="372"/>
      <c r="C1299" s="372"/>
      <c r="D1299" s="372"/>
      <c r="E1299" s="373"/>
      <c r="F1299" s="374"/>
      <c r="G1299" s="372"/>
      <c r="H1299" s="375"/>
      <c r="I1299" s="375"/>
      <c r="J1299" s="375"/>
      <c r="K1299" s="372"/>
      <c r="L1299" s="372"/>
      <c r="M1299" s="372"/>
      <c r="N1299" s="372"/>
      <c r="O1299" s="372"/>
      <c r="P1299" s="372"/>
      <c r="Q1299" s="372"/>
      <c r="R1299" s="372"/>
      <c r="S1299" s="372"/>
      <c r="T1299" s="372"/>
      <c r="U1299" s="372"/>
      <c r="V1299" s="372"/>
      <c r="W1299" s="372"/>
      <c r="X1299" s="372"/>
      <c r="Y1299" s="372"/>
    </row>
    <row r="1300" spans="1:25">
      <c r="A1300" s="372"/>
      <c r="B1300" s="372"/>
      <c r="C1300" s="372"/>
      <c r="D1300" s="372"/>
      <c r="E1300" s="373"/>
      <c r="F1300" s="374"/>
      <c r="G1300" s="372"/>
      <c r="H1300" s="375"/>
      <c r="I1300" s="375"/>
      <c r="J1300" s="375"/>
      <c r="K1300" s="372"/>
      <c r="L1300" s="372"/>
      <c r="M1300" s="372"/>
      <c r="N1300" s="372"/>
      <c r="O1300" s="372"/>
      <c r="P1300" s="372"/>
      <c r="Q1300" s="372"/>
      <c r="R1300" s="372"/>
      <c r="S1300" s="372"/>
      <c r="T1300" s="372"/>
      <c r="U1300" s="372"/>
      <c r="V1300" s="372"/>
      <c r="W1300" s="372"/>
      <c r="X1300" s="372"/>
      <c r="Y1300" s="372"/>
    </row>
    <row r="1301" spans="1:25">
      <c r="A1301" s="372"/>
      <c r="B1301" s="372"/>
      <c r="C1301" s="372"/>
      <c r="D1301" s="372"/>
      <c r="E1301" s="373"/>
      <c r="F1301" s="374"/>
      <c r="G1301" s="372"/>
      <c r="H1301" s="375"/>
      <c r="I1301" s="375"/>
      <c r="J1301" s="375"/>
      <c r="K1301" s="372"/>
      <c r="L1301" s="372"/>
      <c r="M1301" s="372"/>
      <c r="N1301" s="372"/>
      <c r="O1301" s="372"/>
      <c r="P1301" s="372"/>
      <c r="Q1301" s="372"/>
      <c r="R1301" s="372"/>
      <c r="S1301" s="372"/>
      <c r="T1301" s="372"/>
      <c r="U1301" s="372"/>
      <c r="V1301" s="372"/>
      <c r="W1301" s="372"/>
      <c r="X1301" s="372"/>
      <c r="Y1301" s="372"/>
    </row>
    <row r="1302" spans="1:25">
      <c r="A1302" s="372"/>
      <c r="B1302" s="372"/>
      <c r="C1302" s="372"/>
      <c r="D1302" s="372"/>
      <c r="E1302" s="373"/>
      <c r="F1302" s="374"/>
      <c r="G1302" s="372"/>
      <c r="H1302" s="375"/>
      <c r="I1302" s="375"/>
      <c r="J1302" s="375"/>
      <c r="K1302" s="372"/>
      <c r="L1302" s="372"/>
      <c r="M1302" s="372"/>
      <c r="N1302" s="372"/>
      <c r="O1302" s="372"/>
      <c r="P1302" s="372"/>
      <c r="Q1302" s="372"/>
      <c r="R1302" s="372"/>
      <c r="S1302" s="372"/>
      <c r="T1302" s="372"/>
      <c r="U1302" s="372"/>
      <c r="V1302" s="372"/>
      <c r="W1302" s="372"/>
      <c r="X1302" s="372"/>
      <c r="Y1302" s="372"/>
    </row>
    <row r="1303" spans="1:25">
      <c r="A1303" s="372"/>
      <c r="B1303" s="372"/>
      <c r="C1303" s="372"/>
      <c r="D1303" s="372"/>
      <c r="E1303" s="373"/>
      <c r="F1303" s="374"/>
      <c r="G1303" s="372"/>
      <c r="H1303" s="375"/>
      <c r="I1303" s="375"/>
      <c r="J1303" s="375"/>
      <c r="K1303" s="372"/>
      <c r="L1303" s="372"/>
      <c r="M1303" s="372"/>
      <c r="N1303" s="372"/>
      <c r="O1303" s="372"/>
      <c r="P1303" s="372"/>
      <c r="Q1303" s="372"/>
      <c r="R1303" s="372"/>
      <c r="S1303" s="372"/>
      <c r="T1303" s="372"/>
      <c r="U1303" s="372"/>
      <c r="V1303" s="372"/>
      <c r="W1303" s="372"/>
      <c r="X1303" s="372"/>
      <c r="Y1303" s="372"/>
    </row>
    <row r="1304" spans="1:25">
      <c r="A1304" s="372"/>
      <c r="B1304" s="372"/>
      <c r="C1304" s="372"/>
      <c r="D1304" s="372"/>
      <c r="E1304" s="373"/>
      <c r="F1304" s="374"/>
      <c r="G1304" s="372"/>
      <c r="H1304" s="375"/>
      <c r="I1304" s="375"/>
      <c r="J1304" s="375"/>
      <c r="K1304" s="372"/>
      <c r="L1304" s="372"/>
      <c r="M1304" s="372"/>
      <c r="N1304" s="372"/>
      <c r="O1304" s="372"/>
      <c r="P1304" s="372"/>
      <c r="Q1304" s="372"/>
      <c r="R1304" s="372"/>
      <c r="S1304" s="372"/>
      <c r="T1304" s="372"/>
      <c r="U1304" s="372"/>
      <c r="V1304" s="372"/>
      <c r="W1304" s="372"/>
      <c r="X1304" s="372"/>
      <c r="Y1304" s="372"/>
    </row>
    <row r="1305" spans="1:25">
      <c r="A1305" s="372"/>
      <c r="B1305" s="372"/>
      <c r="C1305" s="372"/>
      <c r="D1305" s="372"/>
      <c r="E1305" s="373"/>
      <c r="F1305" s="374"/>
      <c r="G1305" s="372"/>
      <c r="H1305" s="375"/>
      <c r="I1305" s="375"/>
      <c r="J1305" s="375"/>
      <c r="K1305" s="372"/>
      <c r="L1305" s="372"/>
      <c r="M1305" s="372"/>
      <c r="N1305" s="372"/>
      <c r="O1305" s="372"/>
      <c r="P1305" s="372"/>
      <c r="Q1305" s="372"/>
      <c r="R1305" s="372"/>
      <c r="S1305" s="372"/>
      <c r="T1305" s="372"/>
      <c r="U1305" s="372"/>
      <c r="V1305" s="372"/>
      <c r="W1305" s="372"/>
      <c r="X1305" s="372"/>
      <c r="Y1305" s="372"/>
    </row>
    <row r="1306" spans="1:25">
      <c r="A1306" s="372"/>
      <c r="B1306" s="372"/>
      <c r="C1306" s="372"/>
      <c r="D1306" s="372"/>
      <c r="E1306" s="373"/>
      <c r="F1306" s="374"/>
      <c r="G1306" s="372"/>
      <c r="H1306" s="375"/>
      <c r="I1306" s="375"/>
      <c r="J1306" s="375"/>
      <c r="K1306" s="372"/>
      <c r="L1306" s="372"/>
      <c r="M1306" s="372"/>
      <c r="N1306" s="372"/>
      <c r="O1306" s="372"/>
      <c r="P1306" s="372"/>
      <c r="Q1306" s="372"/>
      <c r="R1306" s="372"/>
      <c r="S1306" s="372"/>
      <c r="T1306" s="372"/>
      <c r="U1306" s="372"/>
      <c r="V1306" s="372"/>
      <c r="W1306" s="372"/>
      <c r="X1306" s="372"/>
      <c r="Y1306" s="372"/>
    </row>
    <row r="1307" spans="1:25">
      <c r="A1307" s="372"/>
      <c r="B1307" s="372"/>
      <c r="C1307" s="372"/>
      <c r="D1307" s="372"/>
      <c r="E1307" s="373"/>
      <c r="F1307" s="374"/>
      <c r="G1307" s="372"/>
      <c r="H1307" s="375"/>
      <c r="I1307" s="375"/>
      <c r="J1307" s="375"/>
      <c r="K1307" s="372"/>
      <c r="L1307" s="372"/>
      <c r="M1307" s="372"/>
      <c r="N1307" s="372"/>
      <c r="O1307" s="372"/>
      <c r="P1307" s="372"/>
      <c r="Q1307" s="372"/>
      <c r="R1307" s="372"/>
      <c r="S1307" s="372"/>
      <c r="T1307" s="372"/>
      <c r="U1307" s="372"/>
      <c r="V1307" s="372"/>
      <c r="W1307" s="372"/>
      <c r="X1307" s="372"/>
      <c r="Y1307" s="372"/>
    </row>
    <row r="1308" spans="1:25">
      <c r="A1308" s="372"/>
      <c r="B1308" s="372"/>
      <c r="C1308" s="372"/>
      <c r="D1308" s="372"/>
      <c r="E1308" s="373"/>
      <c r="F1308" s="374"/>
      <c r="G1308" s="372"/>
      <c r="H1308" s="375"/>
      <c r="I1308" s="375"/>
      <c r="J1308" s="375"/>
      <c r="K1308" s="372"/>
      <c r="L1308" s="372"/>
      <c r="M1308" s="372"/>
      <c r="N1308" s="372"/>
      <c r="O1308" s="372"/>
      <c r="P1308" s="372"/>
      <c r="Q1308" s="372"/>
      <c r="R1308" s="372"/>
      <c r="S1308" s="372"/>
      <c r="T1308" s="372"/>
      <c r="U1308" s="372"/>
      <c r="V1308" s="372"/>
      <c r="W1308" s="372"/>
      <c r="X1308" s="372"/>
      <c r="Y1308" s="372"/>
    </row>
    <row r="1309" spans="1:25">
      <c r="A1309" s="372"/>
      <c r="B1309" s="372"/>
      <c r="C1309" s="372"/>
      <c r="D1309" s="372"/>
      <c r="E1309" s="373"/>
      <c r="F1309" s="374"/>
      <c r="G1309" s="372"/>
      <c r="H1309" s="375"/>
      <c r="I1309" s="375"/>
      <c r="J1309" s="375"/>
      <c r="K1309" s="372"/>
      <c r="L1309" s="372"/>
      <c r="M1309" s="372"/>
      <c r="N1309" s="372"/>
      <c r="O1309" s="372"/>
      <c r="P1309" s="372"/>
      <c r="Q1309" s="372"/>
      <c r="R1309" s="372"/>
      <c r="S1309" s="372"/>
      <c r="T1309" s="372"/>
      <c r="U1309" s="372"/>
      <c r="V1309" s="372"/>
      <c r="W1309" s="372"/>
      <c r="X1309" s="372"/>
      <c r="Y1309" s="372"/>
    </row>
    <row r="1310" spans="1:25">
      <c r="A1310" s="372"/>
      <c r="B1310" s="372"/>
      <c r="C1310" s="372"/>
      <c r="D1310" s="372"/>
      <c r="E1310" s="373"/>
      <c r="F1310" s="374"/>
      <c r="G1310" s="372"/>
      <c r="H1310" s="375"/>
      <c r="I1310" s="375"/>
      <c r="J1310" s="375"/>
      <c r="K1310" s="372"/>
      <c r="L1310" s="372"/>
      <c r="M1310" s="372"/>
      <c r="N1310" s="372"/>
      <c r="O1310" s="372"/>
      <c r="P1310" s="372"/>
      <c r="Q1310" s="372"/>
      <c r="R1310" s="372"/>
      <c r="S1310" s="372"/>
      <c r="T1310" s="372"/>
      <c r="U1310" s="372"/>
      <c r="V1310" s="372"/>
      <c r="W1310" s="372"/>
      <c r="X1310" s="372"/>
      <c r="Y1310" s="372"/>
    </row>
    <row r="1311" spans="1:25">
      <c r="A1311" s="372"/>
      <c r="B1311" s="372"/>
      <c r="C1311" s="372"/>
      <c r="D1311" s="372"/>
      <c r="E1311" s="373"/>
      <c r="F1311" s="374"/>
      <c r="G1311" s="372"/>
      <c r="H1311" s="375"/>
      <c r="I1311" s="375"/>
      <c r="J1311" s="375"/>
      <c r="K1311" s="372"/>
      <c r="L1311" s="372"/>
      <c r="M1311" s="372"/>
      <c r="N1311" s="372"/>
      <c r="O1311" s="372"/>
      <c r="P1311" s="372"/>
      <c r="Q1311" s="372"/>
      <c r="R1311" s="372"/>
      <c r="S1311" s="372"/>
      <c r="T1311" s="372"/>
      <c r="U1311" s="372"/>
      <c r="V1311" s="372"/>
      <c r="W1311" s="372"/>
      <c r="X1311" s="372"/>
      <c r="Y1311" s="372"/>
    </row>
    <row r="1312" spans="1:25">
      <c r="A1312" s="372"/>
      <c r="B1312" s="372"/>
      <c r="C1312" s="372"/>
      <c r="D1312" s="372"/>
      <c r="E1312" s="373"/>
      <c r="F1312" s="374"/>
      <c r="G1312" s="372"/>
      <c r="H1312" s="375"/>
      <c r="I1312" s="375"/>
      <c r="J1312" s="375"/>
      <c r="K1312" s="372"/>
      <c r="L1312" s="372"/>
      <c r="M1312" s="372"/>
      <c r="N1312" s="372"/>
      <c r="O1312" s="372"/>
      <c r="P1312" s="372"/>
      <c r="Q1312" s="372"/>
      <c r="R1312" s="372"/>
      <c r="S1312" s="372"/>
      <c r="T1312" s="372"/>
      <c r="U1312" s="372"/>
      <c r="V1312" s="372"/>
      <c r="W1312" s="372"/>
      <c r="X1312" s="372"/>
      <c r="Y1312" s="372"/>
    </row>
    <row r="1313" spans="1:25">
      <c r="A1313" s="372"/>
      <c r="B1313" s="372"/>
      <c r="C1313" s="372"/>
      <c r="D1313" s="372"/>
      <c r="E1313" s="373"/>
      <c r="F1313" s="374"/>
      <c r="G1313" s="372"/>
      <c r="H1313" s="375"/>
      <c r="I1313" s="375"/>
      <c r="J1313" s="375"/>
      <c r="K1313" s="372"/>
      <c r="L1313" s="372"/>
      <c r="M1313" s="372"/>
      <c r="N1313" s="372"/>
      <c r="O1313" s="372"/>
      <c r="P1313" s="372"/>
      <c r="Q1313" s="372"/>
      <c r="R1313" s="372"/>
      <c r="S1313" s="372"/>
      <c r="T1313" s="372"/>
      <c r="U1313" s="372"/>
      <c r="V1313" s="372"/>
      <c r="W1313" s="372"/>
      <c r="X1313" s="372"/>
      <c r="Y1313" s="372"/>
    </row>
    <row r="1314" spans="1:25">
      <c r="A1314" s="372"/>
      <c r="B1314" s="372"/>
      <c r="C1314" s="372"/>
      <c r="D1314" s="372"/>
      <c r="E1314" s="373"/>
      <c r="F1314" s="374"/>
      <c r="G1314" s="372"/>
      <c r="H1314" s="375"/>
      <c r="I1314" s="375"/>
      <c r="J1314" s="375"/>
      <c r="K1314" s="372"/>
      <c r="L1314" s="372"/>
      <c r="M1314" s="372"/>
      <c r="N1314" s="372"/>
      <c r="O1314" s="372"/>
      <c r="P1314" s="372"/>
      <c r="Q1314" s="372"/>
      <c r="R1314" s="372"/>
      <c r="S1314" s="372"/>
      <c r="T1314" s="372"/>
      <c r="U1314" s="372"/>
      <c r="V1314" s="372"/>
      <c r="W1314" s="372"/>
      <c r="X1314" s="372"/>
      <c r="Y1314" s="372"/>
    </row>
    <row r="1315" spans="1:25">
      <c r="A1315" s="372"/>
      <c r="B1315" s="372"/>
      <c r="C1315" s="372"/>
      <c r="D1315" s="372"/>
      <c r="E1315" s="373"/>
      <c r="F1315" s="374"/>
      <c r="G1315" s="372"/>
      <c r="H1315" s="375"/>
      <c r="I1315" s="375"/>
      <c r="J1315" s="375"/>
      <c r="K1315" s="372"/>
      <c r="L1315" s="372"/>
      <c r="M1315" s="372"/>
      <c r="N1315" s="372"/>
      <c r="O1315" s="372"/>
      <c r="P1315" s="372"/>
      <c r="Q1315" s="372"/>
      <c r="R1315" s="372"/>
      <c r="S1315" s="372"/>
      <c r="T1315" s="372"/>
      <c r="U1315" s="372"/>
      <c r="V1315" s="372"/>
      <c r="W1315" s="372"/>
      <c r="X1315" s="372"/>
      <c r="Y1315" s="372"/>
    </row>
    <row r="1316" spans="1:25">
      <c r="A1316" s="372"/>
      <c r="B1316" s="372"/>
      <c r="C1316" s="372"/>
      <c r="D1316" s="372"/>
      <c r="E1316" s="373"/>
      <c r="F1316" s="374"/>
      <c r="G1316" s="372"/>
      <c r="H1316" s="375"/>
      <c r="I1316" s="375"/>
      <c r="J1316" s="375"/>
      <c r="K1316" s="372"/>
      <c r="L1316" s="372"/>
      <c r="M1316" s="372"/>
      <c r="N1316" s="372"/>
      <c r="O1316" s="372"/>
      <c r="P1316" s="372"/>
      <c r="Q1316" s="372"/>
      <c r="R1316" s="372"/>
      <c r="S1316" s="372"/>
      <c r="T1316" s="372"/>
      <c r="U1316" s="372"/>
      <c r="V1316" s="372"/>
      <c r="W1316" s="372"/>
      <c r="X1316" s="372"/>
      <c r="Y1316" s="372"/>
    </row>
    <row r="1317" spans="1:25">
      <c r="A1317" s="372"/>
      <c r="B1317" s="372"/>
      <c r="C1317" s="372"/>
      <c r="D1317" s="372"/>
      <c r="E1317" s="373"/>
      <c r="F1317" s="374"/>
      <c r="G1317" s="372"/>
      <c r="H1317" s="375"/>
      <c r="I1317" s="375"/>
      <c r="J1317" s="375"/>
      <c r="K1317" s="372"/>
      <c r="L1317" s="372"/>
      <c r="M1317" s="372"/>
      <c r="N1317" s="372"/>
      <c r="O1317" s="372"/>
      <c r="P1317" s="372"/>
      <c r="Q1317" s="372"/>
      <c r="R1317" s="372"/>
      <c r="S1317" s="372"/>
      <c r="T1317" s="372"/>
      <c r="U1317" s="372"/>
      <c r="V1317" s="372"/>
      <c r="W1317" s="372"/>
      <c r="X1317" s="372"/>
      <c r="Y1317" s="372"/>
    </row>
    <row r="1318" spans="1:25">
      <c r="A1318" s="372"/>
      <c r="B1318" s="372"/>
      <c r="C1318" s="372"/>
      <c r="D1318" s="372"/>
      <c r="E1318" s="373"/>
      <c r="F1318" s="374"/>
      <c r="G1318" s="372"/>
      <c r="H1318" s="375"/>
      <c r="I1318" s="375"/>
      <c r="J1318" s="375"/>
      <c r="K1318" s="372"/>
      <c r="L1318" s="372"/>
      <c r="M1318" s="372"/>
      <c r="N1318" s="372"/>
      <c r="O1318" s="372"/>
      <c r="P1318" s="372"/>
      <c r="Q1318" s="372"/>
      <c r="R1318" s="372"/>
      <c r="S1318" s="372"/>
      <c r="T1318" s="372"/>
      <c r="U1318" s="372"/>
      <c r="V1318" s="372"/>
      <c r="W1318" s="372"/>
      <c r="X1318" s="372"/>
      <c r="Y1318" s="372"/>
    </row>
    <row r="1319" spans="1:25">
      <c r="A1319" s="372"/>
      <c r="B1319" s="372"/>
      <c r="C1319" s="372"/>
      <c r="D1319" s="372"/>
      <c r="E1319" s="373"/>
      <c r="F1319" s="374"/>
      <c r="G1319" s="372"/>
      <c r="H1319" s="375"/>
      <c r="I1319" s="375"/>
      <c r="J1319" s="375"/>
      <c r="K1319" s="372"/>
      <c r="L1319" s="372"/>
      <c r="M1319" s="372"/>
      <c r="N1319" s="372"/>
      <c r="O1319" s="372"/>
      <c r="P1319" s="372"/>
      <c r="Q1319" s="372"/>
      <c r="R1319" s="372"/>
      <c r="S1319" s="372"/>
      <c r="T1319" s="372"/>
      <c r="U1319" s="372"/>
      <c r="V1319" s="372"/>
      <c r="W1319" s="372"/>
      <c r="X1319" s="372"/>
      <c r="Y1319" s="372"/>
    </row>
    <row r="1320" spans="1:25">
      <c r="A1320" s="372"/>
      <c r="B1320" s="372"/>
      <c r="C1320" s="372"/>
      <c r="D1320" s="372"/>
      <c r="E1320" s="373"/>
      <c r="F1320" s="374"/>
      <c r="G1320" s="372"/>
      <c r="H1320" s="375"/>
      <c r="I1320" s="375"/>
      <c r="J1320" s="375"/>
      <c r="K1320" s="372"/>
      <c r="L1320" s="372"/>
      <c r="M1320" s="372"/>
      <c r="N1320" s="372"/>
      <c r="O1320" s="372"/>
      <c r="P1320" s="372"/>
      <c r="Q1320" s="372"/>
      <c r="R1320" s="372"/>
      <c r="S1320" s="372"/>
      <c r="T1320" s="372"/>
      <c r="U1320" s="372"/>
      <c r="V1320" s="372"/>
      <c r="W1320" s="372"/>
      <c r="X1320" s="372"/>
      <c r="Y1320" s="372"/>
    </row>
    <row r="1321" spans="1:25">
      <c r="A1321" s="372"/>
      <c r="B1321" s="372"/>
      <c r="C1321" s="372"/>
      <c r="D1321" s="372"/>
      <c r="E1321" s="373"/>
      <c r="F1321" s="374"/>
      <c r="G1321" s="372"/>
      <c r="H1321" s="375"/>
      <c r="I1321" s="375"/>
      <c r="J1321" s="375"/>
      <c r="K1321" s="372"/>
      <c r="L1321" s="372"/>
      <c r="M1321" s="372"/>
      <c r="N1321" s="372"/>
      <c r="O1321" s="372"/>
      <c r="P1321" s="372"/>
      <c r="Q1321" s="372"/>
      <c r="R1321" s="372"/>
      <c r="S1321" s="372"/>
      <c r="T1321" s="372"/>
      <c r="U1321" s="372"/>
      <c r="V1321" s="372"/>
      <c r="W1321" s="372"/>
      <c r="X1321" s="372"/>
      <c r="Y1321" s="372"/>
    </row>
    <row r="1322" spans="1:25">
      <c r="A1322" s="372"/>
      <c r="B1322" s="372"/>
      <c r="C1322" s="372"/>
      <c r="D1322" s="372"/>
      <c r="E1322" s="373"/>
      <c r="F1322" s="374"/>
      <c r="G1322" s="372"/>
      <c r="H1322" s="375"/>
      <c r="I1322" s="375"/>
      <c r="J1322" s="375"/>
      <c r="K1322" s="372"/>
      <c r="L1322" s="372"/>
      <c r="M1322" s="372"/>
      <c r="N1322" s="372"/>
      <c r="O1322" s="372"/>
      <c r="P1322" s="372"/>
      <c r="Q1322" s="372"/>
      <c r="R1322" s="372"/>
      <c r="S1322" s="372"/>
      <c r="T1322" s="372"/>
      <c r="U1322" s="372"/>
      <c r="V1322" s="372"/>
      <c r="W1322" s="372"/>
      <c r="X1322" s="372"/>
      <c r="Y1322" s="372"/>
    </row>
    <row r="1323" spans="1:25">
      <c r="A1323" s="372"/>
      <c r="B1323" s="372"/>
      <c r="C1323" s="372"/>
      <c r="D1323" s="372"/>
      <c r="E1323" s="373"/>
      <c r="F1323" s="374"/>
      <c r="G1323" s="372"/>
      <c r="H1323" s="375"/>
      <c r="I1323" s="375"/>
      <c r="J1323" s="375"/>
      <c r="K1323" s="372"/>
      <c r="L1323" s="372"/>
      <c r="M1323" s="372"/>
      <c r="N1323" s="372"/>
      <c r="O1323" s="372"/>
      <c r="P1323" s="372"/>
      <c r="Q1323" s="372"/>
      <c r="R1323" s="372"/>
      <c r="S1323" s="372"/>
      <c r="T1323" s="372"/>
      <c r="U1323" s="372"/>
      <c r="V1323" s="372"/>
      <c r="W1323" s="372"/>
      <c r="X1323" s="372"/>
      <c r="Y1323" s="372"/>
    </row>
    <row r="1324" spans="1:25">
      <c r="A1324" s="372"/>
      <c r="B1324" s="372"/>
      <c r="C1324" s="372"/>
      <c r="D1324" s="372"/>
      <c r="E1324" s="373"/>
      <c r="F1324" s="374"/>
      <c r="G1324" s="372"/>
      <c r="H1324" s="375"/>
      <c r="I1324" s="375"/>
      <c r="J1324" s="375"/>
      <c r="K1324" s="372"/>
      <c r="L1324" s="372"/>
      <c r="M1324" s="372"/>
      <c r="N1324" s="372"/>
      <c r="O1324" s="372"/>
      <c r="P1324" s="372"/>
      <c r="Q1324" s="372"/>
      <c r="R1324" s="372"/>
      <c r="S1324" s="372"/>
      <c r="T1324" s="372"/>
      <c r="U1324" s="372"/>
      <c r="V1324" s="372"/>
      <c r="W1324" s="372"/>
      <c r="X1324" s="372"/>
      <c r="Y1324" s="372"/>
    </row>
    <row r="1325" spans="1:25">
      <c r="A1325" s="372"/>
      <c r="B1325" s="372"/>
      <c r="C1325" s="372"/>
      <c r="D1325" s="372"/>
      <c r="E1325" s="373"/>
      <c r="F1325" s="374"/>
      <c r="G1325" s="372"/>
      <c r="H1325" s="375"/>
      <c r="I1325" s="375"/>
      <c r="J1325" s="375"/>
      <c r="K1325" s="372"/>
      <c r="L1325" s="372"/>
      <c r="M1325" s="372"/>
      <c r="N1325" s="372"/>
      <c r="O1325" s="372"/>
      <c r="P1325" s="372"/>
      <c r="Q1325" s="372"/>
      <c r="R1325" s="372"/>
      <c r="S1325" s="372"/>
      <c r="T1325" s="372"/>
      <c r="U1325" s="372"/>
      <c r="V1325" s="372"/>
      <c r="W1325" s="372"/>
      <c r="X1325" s="372"/>
      <c r="Y1325" s="372"/>
    </row>
    <row r="1326" spans="1:25">
      <c r="A1326" s="372"/>
      <c r="B1326" s="372"/>
      <c r="C1326" s="372"/>
      <c r="D1326" s="372"/>
      <c r="E1326" s="373"/>
      <c r="F1326" s="374"/>
      <c r="G1326" s="372"/>
      <c r="H1326" s="375"/>
      <c r="I1326" s="375"/>
      <c r="J1326" s="375"/>
      <c r="K1326" s="372"/>
      <c r="L1326" s="372"/>
      <c r="M1326" s="372"/>
      <c r="N1326" s="372"/>
      <c r="O1326" s="372"/>
      <c r="P1326" s="372"/>
      <c r="Q1326" s="372"/>
      <c r="R1326" s="372"/>
      <c r="S1326" s="372"/>
      <c r="T1326" s="372"/>
      <c r="U1326" s="372"/>
      <c r="V1326" s="372"/>
      <c r="W1326" s="372"/>
      <c r="X1326" s="372"/>
      <c r="Y1326" s="372"/>
    </row>
    <row r="1327" spans="1:25">
      <c r="A1327" s="372"/>
      <c r="B1327" s="372"/>
      <c r="C1327" s="372"/>
      <c r="D1327" s="372"/>
      <c r="E1327" s="373"/>
      <c r="F1327" s="374"/>
      <c r="G1327" s="372"/>
      <c r="H1327" s="375"/>
      <c r="I1327" s="375"/>
      <c r="J1327" s="375"/>
      <c r="K1327" s="372"/>
      <c r="L1327" s="372"/>
      <c r="M1327" s="372"/>
      <c r="N1327" s="372"/>
      <c r="O1327" s="372"/>
      <c r="P1327" s="372"/>
      <c r="Q1327" s="372"/>
      <c r="R1327" s="372"/>
      <c r="S1327" s="372"/>
      <c r="T1327" s="372"/>
      <c r="U1327" s="372"/>
      <c r="V1327" s="372"/>
      <c r="W1327" s="372"/>
      <c r="X1327" s="372"/>
      <c r="Y1327" s="372"/>
    </row>
    <row r="1328" spans="1:25">
      <c r="A1328" s="372"/>
      <c r="B1328" s="372"/>
      <c r="C1328" s="372"/>
      <c r="D1328" s="372"/>
      <c r="E1328" s="373"/>
      <c r="F1328" s="374"/>
      <c r="G1328" s="372"/>
      <c r="H1328" s="375"/>
      <c r="I1328" s="375"/>
      <c r="J1328" s="375"/>
      <c r="K1328" s="372"/>
      <c r="L1328" s="372"/>
      <c r="M1328" s="372"/>
      <c r="N1328" s="372"/>
      <c r="O1328" s="372"/>
      <c r="P1328" s="372"/>
      <c r="Q1328" s="372"/>
      <c r="R1328" s="372"/>
      <c r="S1328" s="372"/>
      <c r="T1328" s="372"/>
      <c r="U1328" s="372"/>
      <c r="V1328" s="372"/>
      <c r="W1328" s="372"/>
      <c r="X1328" s="372"/>
      <c r="Y1328" s="372"/>
    </row>
    <row r="1329" spans="1:25">
      <c r="A1329" s="372"/>
      <c r="B1329" s="372"/>
      <c r="C1329" s="372"/>
      <c r="D1329" s="372"/>
      <c r="E1329" s="373"/>
      <c r="F1329" s="374"/>
      <c r="G1329" s="372"/>
      <c r="H1329" s="375"/>
      <c r="I1329" s="375"/>
      <c r="J1329" s="375"/>
      <c r="K1329" s="372"/>
      <c r="L1329" s="372"/>
      <c r="M1329" s="372"/>
      <c r="N1329" s="372"/>
      <c r="O1329" s="372"/>
      <c r="P1329" s="372"/>
      <c r="Q1329" s="372"/>
      <c r="R1329" s="372"/>
      <c r="S1329" s="372"/>
      <c r="T1329" s="372"/>
      <c r="U1329" s="372"/>
      <c r="V1329" s="372"/>
      <c r="W1329" s="372"/>
      <c r="X1329" s="372"/>
      <c r="Y1329" s="372"/>
    </row>
    <row r="1330" spans="1:25">
      <c r="A1330" s="372"/>
      <c r="B1330" s="372"/>
      <c r="C1330" s="372"/>
      <c r="D1330" s="372"/>
      <c r="E1330" s="373"/>
      <c r="F1330" s="374"/>
      <c r="G1330" s="372"/>
      <c r="H1330" s="375"/>
      <c r="I1330" s="375"/>
      <c r="J1330" s="375"/>
      <c r="K1330" s="372"/>
      <c r="L1330" s="372"/>
      <c r="M1330" s="372"/>
      <c r="N1330" s="372"/>
      <c r="O1330" s="372"/>
      <c r="P1330" s="372"/>
      <c r="Q1330" s="372"/>
      <c r="R1330" s="372"/>
      <c r="S1330" s="372"/>
      <c r="T1330" s="372"/>
      <c r="U1330" s="372"/>
      <c r="V1330" s="372"/>
      <c r="W1330" s="372"/>
      <c r="X1330" s="372"/>
      <c r="Y1330" s="372"/>
    </row>
    <row r="1331" spans="1:25">
      <c r="A1331" s="372"/>
      <c r="B1331" s="372"/>
      <c r="C1331" s="372"/>
      <c r="D1331" s="372"/>
      <c r="E1331" s="373"/>
      <c r="F1331" s="374"/>
      <c r="G1331" s="372"/>
      <c r="H1331" s="375"/>
      <c r="I1331" s="375"/>
      <c r="J1331" s="375"/>
      <c r="K1331" s="372"/>
      <c r="L1331" s="372"/>
      <c r="M1331" s="372"/>
      <c r="N1331" s="372"/>
      <c r="O1331" s="372"/>
      <c r="P1331" s="372"/>
      <c r="Q1331" s="372"/>
      <c r="R1331" s="372"/>
      <c r="S1331" s="372"/>
      <c r="T1331" s="372"/>
      <c r="U1331" s="372"/>
      <c r="V1331" s="372"/>
      <c r="W1331" s="372"/>
      <c r="X1331" s="372"/>
      <c r="Y1331" s="372"/>
    </row>
    <row r="1332" spans="1:25">
      <c r="A1332" s="372"/>
      <c r="B1332" s="372"/>
      <c r="C1332" s="372"/>
      <c r="D1332" s="372"/>
      <c r="E1332" s="373"/>
      <c r="F1332" s="374"/>
      <c r="G1332" s="372"/>
      <c r="H1332" s="375"/>
      <c r="I1332" s="375"/>
      <c r="J1332" s="375"/>
      <c r="K1332" s="372"/>
      <c r="L1332" s="372"/>
      <c r="M1332" s="372"/>
      <c r="N1332" s="372"/>
      <c r="O1332" s="372"/>
      <c r="P1332" s="372"/>
      <c r="Q1332" s="372"/>
      <c r="R1332" s="372"/>
      <c r="S1332" s="372"/>
      <c r="T1332" s="372"/>
      <c r="U1332" s="372"/>
      <c r="V1332" s="372"/>
      <c r="W1332" s="372"/>
      <c r="X1332" s="372"/>
      <c r="Y1332" s="372"/>
    </row>
    <row r="1333" spans="1:25">
      <c r="A1333" s="372"/>
      <c r="B1333" s="372"/>
      <c r="C1333" s="372"/>
      <c r="D1333" s="372"/>
      <c r="E1333" s="373"/>
      <c r="F1333" s="374"/>
      <c r="G1333" s="372"/>
      <c r="H1333" s="375"/>
      <c r="I1333" s="375"/>
      <c r="J1333" s="375"/>
      <c r="K1333" s="372"/>
      <c r="L1333" s="372"/>
      <c r="M1333" s="372"/>
      <c r="N1333" s="372"/>
      <c r="O1333" s="372"/>
      <c r="P1333" s="372"/>
      <c r="Q1333" s="372"/>
      <c r="R1333" s="372"/>
      <c r="S1333" s="372"/>
      <c r="T1333" s="372"/>
      <c r="U1333" s="372"/>
      <c r="V1333" s="372"/>
      <c r="W1333" s="372"/>
      <c r="X1333" s="372"/>
      <c r="Y1333" s="372"/>
    </row>
    <row r="1334" spans="1:25">
      <c r="A1334" s="372"/>
      <c r="B1334" s="372"/>
      <c r="C1334" s="372"/>
      <c r="D1334" s="372"/>
      <c r="E1334" s="373"/>
      <c r="F1334" s="374"/>
      <c r="G1334" s="372"/>
      <c r="H1334" s="375"/>
      <c r="I1334" s="375"/>
      <c r="J1334" s="375"/>
      <c r="K1334" s="372"/>
      <c r="L1334" s="372"/>
      <c r="M1334" s="372"/>
      <c r="N1334" s="372"/>
      <c r="O1334" s="372"/>
      <c r="P1334" s="372"/>
      <c r="Q1334" s="372"/>
      <c r="R1334" s="372"/>
      <c r="S1334" s="372"/>
      <c r="T1334" s="372"/>
      <c r="U1334" s="372"/>
      <c r="V1334" s="372"/>
      <c r="W1334" s="372"/>
      <c r="X1334" s="372"/>
      <c r="Y1334" s="372"/>
    </row>
    <row r="1335" spans="1:25">
      <c r="A1335" s="372"/>
      <c r="B1335" s="372"/>
      <c r="C1335" s="372"/>
      <c r="D1335" s="372"/>
      <c r="E1335" s="373"/>
      <c r="F1335" s="374"/>
      <c r="G1335" s="372"/>
      <c r="H1335" s="375"/>
      <c r="I1335" s="375"/>
      <c r="J1335" s="375"/>
      <c r="K1335" s="372"/>
      <c r="L1335" s="372"/>
      <c r="M1335" s="372"/>
      <c r="N1335" s="372"/>
      <c r="O1335" s="372"/>
      <c r="P1335" s="372"/>
      <c r="Q1335" s="372"/>
      <c r="R1335" s="372"/>
      <c r="S1335" s="372"/>
      <c r="T1335" s="372"/>
      <c r="U1335" s="372"/>
      <c r="V1335" s="372"/>
      <c r="W1335" s="372"/>
      <c r="X1335" s="372"/>
      <c r="Y1335" s="372"/>
    </row>
    <row r="1336" spans="1:25">
      <c r="A1336" s="372"/>
      <c r="B1336" s="372"/>
      <c r="C1336" s="372"/>
      <c r="D1336" s="372"/>
      <c r="E1336" s="373"/>
      <c r="F1336" s="374"/>
      <c r="G1336" s="372"/>
      <c r="H1336" s="375"/>
      <c r="I1336" s="375"/>
      <c r="J1336" s="375"/>
      <c r="K1336" s="372"/>
      <c r="L1336" s="372"/>
      <c r="M1336" s="372"/>
      <c r="N1336" s="372"/>
      <c r="O1336" s="372"/>
      <c r="P1336" s="372"/>
      <c r="Q1336" s="372"/>
      <c r="R1336" s="372"/>
      <c r="S1336" s="372"/>
      <c r="T1336" s="372"/>
      <c r="U1336" s="372"/>
      <c r="V1336" s="372"/>
      <c r="W1336" s="372"/>
      <c r="X1336" s="372"/>
      <c r="Y1336" s="372"/>
    </row>
    <row r="1337" spans="1:25">
      <c r="A1337" s="372"/>
      <c r="B1337" s="372"/>
      <c r="C1337" s="372"/>
      <c r="D1337" s="372"/>
      <c r="E1337" s="373"/>
      <c r="F1337" s="374"/>
      <c r="G1337" s="372"/>
      <c r="H1337" s="375"/>
      <c r="I1337" s="375"/>
      <c r="J1337" s="375"/>
      <c r="K1337" s="372"/>
      <c r="L1337" s="372"/>
      <c r="M1337" s="372"/>
      <c r="N1337" s="372"/>
      <c r="O1337" s="372"/>
      <c r="P1337" s="372"/>
      <c r="Q1337" s="372"/>
      <c r="R1337" s="372"/>
      <c r="S1337" s="372"/>
      <c r="T1337" s="372"/>
      <c r="U1337" s="372"/>
      <c r="V1337" s="372"/>
      <c r="W1337" s="372"/>
      <c r="X1337" s="372"/>
      <c r="Y1337" s="372"/>
    </row>
    <row r="1338" spans="1:25">
      <c r="A1338" s="372"/>
      <c r="B1338" s="372"/>
      <c r="C1338" s="372"/>
      <c r="D1338" s="372"/>
      <c r="E1338" s="373"/>
      <c r="F1338" s="374"/>
      <c r="G1338" s="372"/>
      <c r="H1338" s="375"/>
      <c r="I1338" s="375"/>
      <c r="J1338" s="375"/>
      <c r="K1338" s="372"/>
      <c r="L1338" s="372"/>
      <c r="M1338" s="372"/>
      <c r="N1338" s="372"/>
      <c r="O1338" s="372"/>
      <c r="P1338" s="372"/>
      <c r="Q1338" s="372"/>
      <c r="R1338" s="372"/>
      <c r="S1338" s="372"/>
      <c r="T1338" s="372"/>
      <c r="U1338" s="372"/>
      <c r="V1338" s="372"/>
      <c r="W1338" s="372"/>
      <c r="X1338" s="372"/>
      <c r="Y1338" s="372"/>
    </row>
    <row r="1339" spans="1:25">
      <c r="A1339" s="372"/>
      <c r="B1339" s="372"/>
      <c r="C1339" s="372"/>
      <c r="D1339" s="372"/>
      <c r="E1339" s="373"/>
      <c r="F1339" s="374"/>
      <c r="G1339" s="372"/>
      <c r="H1339" s="375"/>
      <c r="I1339" s="375"/>
      <c r="J1339" s="375"/>
      <c r="K1339" s="372"/>
      <c r="L1339" s="372"/>
      <c r="M1339" s="372"/>
      <c r="N1339" s="372"/>
      <c r="O1339" s="372"/>
      <c r="P1339" s="372"/>
      <c r="Q1339" s="372"/>
      <c r="R1339" s="372"/>
      <c r="S1339" s="372"/>
      <c r="T1339" s="372"/>
      <c r="U1339" s="372"/>
      <c r="V1339" s="372"/>
      <c r="W1339" s="372"/>
      <c r="X1339" s="372"/>
      <c r="Y1339" s="372"/>
    </row>
    <row r="1340" spans="1:25">
      <c r="A1340" s="372"/>
      <c r="B1340" s="372"/>
      <c r="C1340" s="372"/>
      <c r="D1340" s="372"/>
      <c r="E1340" s="373"/>
      <c r="F1340" s="374"/>
      <c r="G1340" s="372"/>
      <c r="H1340" s="375"/>
      <c r="I1340" s="375"/>
      <c r="J1340" s="375"/>
      <c r="K1340" s="372"/>
      <c r="L1340" s="372"/>
      <c r="M1340" s="372"/>
      <c r="N1340" s="372"/>
      <c r="O1340" s="372"/>
      <c r="P1340" s="372"/>
      <c r="Q1340" s="372"/>
      <c r="R1340" s="372"/>
      <c r="S1340" s="372"/>
      <c r="T1340" s="372"/>
      <c r="U1340" s="372"/>
      <c r="V1340" s="372"/>
      <c r="W1340" s="372"/>
      <c r="X1340" s="372"/>
      <c r="Y1340" s="372"/>
    </row>
    <row r="1341" spans="1:25">
      <c r="A1341" s="372"/>
      <c r="B1341" s="372"/>
      <c r="C1341" s="372"/>
      <c r="D1341" s="372"/>
      <c r="E1341" s="373"/>
      <c r="F1341" s="374"/>
      <c r="G1341" s="372"/>
      <c r="H1341" s="375"/>
      <c r="I1341" s="375"/>
      <c r="J1341" s="375"/>
      <c r="K1341" s="372"/>
      <c r="L1341" s="372"/>
      <c r="M1341" s="372"/>
      <c r="N1341" s="372"/>
      <c r="O1341" s="372"/>
      <c r="P1341" s="372"/>
      <c r="Q1341" s="372"/>
      <c r="R1341" s="372"/>
      <c r="S1341" s="372"/>
      <c r="T1341" s="372"/>
      <c r="U1341" s="372"/>
      <c r="V1341" s="372"/>
      <c r="W1341" s="372"/>
      <c r="X1341" s="372"/>
      <c r="Y1341" s="372"/>
    </row>
    <row r="1342" spans="1:25">
      <c r="A1342" s="372"/>
      <c r="B1342" s="372"/>
      <c r="C1342" s="372"/>
      <c r="D1342" s="372"/>
      <c r="E1342" s="373"/>
      <c r="F1342" s="374"/>
      <c r="G1342" s="372"/>
      <c r="H1342" s="375"/>
      <c r="I1342" s="375"/>
      <c r="J1342" s="375"/>
      <c r="K1342" s="372"/>
      <c r="L1342" s="372"/>
      <c r="M1342" s="372"/>
      <c r="N1342" s="372"/>
      <c r="O1342" s="372"/>
      <c r="P1342" s="372"/>
      <c r="Q1342" s="372"/>
      <c r="R1342" s="372"/>
      <c r="S1342" s="372"/>
      <c r="T1342" s="372"/>
      <c r="U1342" s="372"/>
      <c r="V1342" s="372"/>
      <c r="W1342" s="372"/>
      <c r="X1342" s="372"/>
      <c r="Y1342" s="372"/>
    </row>
    <row r="1343" spans="1:25">
      <c r="A1343" s="372"/>
      <c r="B1343" s="372"/>
      <c r="C1343" s="372"/>
      <c r="D1343" s="372"/>
      <c r="E1343" s="373"/>
      <c r="F1343" s="374"/>
      <c r="G1343" s="372"/>
      <c r="H1343" s="375"/>
      <c r="I1343" s="375"/>
      <c r="J1343" s="375"/>
      <c r="K1343" s="372"/>
      <c r="L1343" s="372"/>
      <c r="M1343" s="372"/>
      <c r="N1343" s="372"/>
      <c r="O1343" s="372"/>
      <c r="P1343" s="372"/>
      <c r="Q1343" s="372"/>
      <c r="R1343" s="372"/>
      <c r="S1343" s="372"/>
      <c r="T1343" s="372"/>
      <c r="U1343" s="372"/>
      <c r="V1343" s="372"/>
      <c r="W1343" s="372"/>
      <c r="X1343" s="372"/>
      <c r="Y1343" s="372"/>
    </row>
    <row r="1344" spans="1:25">
      <c r="A1344" s="372"/>
      <c r="B1344" s="372"/>
      <c r="C1344" s="372"/>
      <c r="D1344" s="372"/>
      <c r="E1344" s="373"/>
      <c r="F1344" s="374"/>
      <c r="G1344" s="372"/>
      <c r="H1344" s="375"/>
      <c r="I1344" s="375"/>
      <c r="J1344" s="375"/>
      <c r="K1344" s="372"/>
      <c r="L1344" s="372"/>
      <c r="M1344" s="372"/>
      <c r="N1344" s="372"/>
      <c r="O1344" s="372"/>
      <c r="P1344" s="372"/>
      <c r="Q1344" s="372"/>
      <c r="R1344" s="372"/>
      <c r="S1344" s="372"/>
      <c r="T1344" s="372"/>
      <c r="U1344" s="372"/>
      <c r="V1344" s="372"/>
      <c r="W1344" s="372"/>
      <c r="X1344" s="372"/>
      <c r="Y1344" s="372"/>
    </row>
    <row r="1345" spans="1:25">
      <c r="A1345" s="372"/>
      <c r="B1345" s="372"/>
      <c r="C1345" s="372"/>
      <c r="D1345" s="372"/>
      <c r="E1345" s="373"/>
      <c r="F1345" s="374"/>
      <c r="G1345" s="372"/>
      <c r="H1345" s="375"/>
      <c r="I1345" s="375"/>
      <c r="J1345" s="375"/>
      <c r="K1345" s="372"/>
      <c r="L1345" s="372"/>
      <c r="M1345" s="372"/>
      <c r="N1345" s="372"/>
      <c r="O1345" s="372"/>
      <c r="P1345" s="372"/>
      <c r="Q1345" s="372"/>
      <c r="R1345" s="372"/>
      <c r="S1345" s="372"/>
      <c r="T1345" s="372"/>
      <c r="U1345" s="372"/>
      <c r="V1345" s="372"/>
      <c r="W1345" s="372"/>
      <c r="X1345" s="372"/>
      <c r="Y1345" s="372"/>
    </row>
  </sheetData>
  <mergeCells count="2">
    <mergeCell ref="A531:H531"/>
    <mergeCell ref="L8:T8"/>
  </mergeCells>
  <pageMargins left="0.7" right="0.7" top="0.75" bottom="0.75" header="0" footer="0"/>
  <pageSetup paperSize="9" orientation="portrait" r:id="rId1"/>
  <ignoredErrors>
    <ignoredError sqref="L10:L11 K531"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B91C2-5225-AE49-BEFA-7391484D92B3}">
  <sheetPr>
    <tabColor rgb="FF8496B0"/>
  </sheetPr>
  <dimension ref="A1:E58"/>
  <sheetViews>
    <sheetView showGridLines="0" zoomScale="75" zoomScaleNormal="75" workbookViewId="0">
      <selection activeCell="E57" sqref="A1:E57"/>
    </sheetView>
  </sheetViews>
  <sheetFormatPr baseColWidth="10" defaultColWidth="14.5" defaultRowHeight="15" customHeight="1"/>
  <cols>
    <col min="1" max="1" width="14.5" style="1285"/>
    <col min="2" max="2" width="49.33203125" style="1285" bestFit="1" customWidth="1"/>
    <col min="3" max="3" width="12.83203125" style="1285" bestFit="1" customWidth="1"/>
    <col min="4" max="4" width="11.1640625" style="1285" bestFit="1" customWidth="1"/>
    <col min="5" max="5" width="19.5" style="1285" bestFit="1" customWidth="1"/>
    <col min="6" max="16384" width="14.5" style="1285"/>
  </cols>
  <sheetData>
    <row r="1" spans="1:5" ht="15" customHeight="1">
      <c r="A1" s="1410" t="s">
        <v>1951</v>
      </c>
      <c r="B1" s="1410"/>
      <c r="C1" s="1410"/>
      <c r="D1" s="1410"/>
      <c r="E1" s="1410"/>
    </row>
    <row r="2" spans="1:5" ht="15" customHeight="1">
      <c r="A2" s="1410" t="s">
        <v>1952</v>
      </c>
      <c r="B2" s="1410"/>
      <c r="C2" s="1410"/>
      <c r="D2" s="1410"/>
      <c r="E2" s="1410"/>
    </row>
    <row r="3" spans="1:5" ht="15" customHeight="1">
      <c r="A3" s="1410" t="s">
        <v>1953</v>
      </c>
      <c r="B3" s="1410"/>
      <c r="C3" s="1410"/>
      <c r="D3" s="1410"/>
      <c r="E3" s="1410"/>
    </row>
    <row r="4" spans="1:5" ht="15" customHeight="1">
      <c r="A4" s="1410" t="s">
        <v>1954</v>
      </c>
      <c r="B4" s="1410"/>
      <c r="C4" s="1410"/>
      <c r="D4" s="1410"/>
      <c r="E4" s="1410"/>
    </row>
    <row r="5" spans="1:5" ht="15" customHeight="1">
      <c r="C5" s="1317"/>
      <c r="D5" s="1317"/>
      <c r="E5" s="1318"/>
    </row>
    <row r="6" spans="1:5" ht="15" customHeight="1">
      <c r="A6" s="1411" t="s">
        <v>1955</v>
      </c>
      <c r="B6" s="1411"/>
      <c r="C6" s="1411"/>
      <c r="D6" s="1411"/>
      <c r="E6" s="1411"/>
    </row>
    <row r="7" spans="1:5" ht="15" customHeight="1">
      <c r="A7" s="1319" t="s">
        <v>328</v>
      </c>
      <c r="B7" s="1320" t="s">
        <v>329</v>
      </c>
      <c r="C7" s="1321" t="s">
        <v>330</v>
      </c>
      <c r="D7" s="1319" t="s">
        <v>331</v>
      </c>
      <c r="E7" s="1322" t="s">
        <v>1</v>
      </c>
    </row>
    <row r="8" spans="1:5" ht="15" customHeight="1">
      <c r="A8" s="1323"/>
      <c r="B8" s="1324"/>
      <c r="C8" s="1323"/>
      <c r="D8" s="1323"/>
      <c r="E8" s="1323"/>
    </row>
    <row r="9" spans="1:5" ht="15" customHeight="1">
      <c r="A9" s="1325">
        <v>23</v>
      </c>
      <c r="B9" s="1326" t="s">
        <v>3515</v>
      </c>
      <c r="C9" s="1327">
        <f>C10</f>
        <v>0</v>
      </c>
      <c r="D9" s="1327">
        <f t="shared" ref="D9:E9" si="0">D10</f>
        <v>0</v>
      </c>
      <c r="E9" s="1327">
        <f t="shared" si="0"/>
        <v>111886818.83</v>
      </c>
    </row>
    <row r="10" spans="1:5" ht="15" customHeight="1">
      <c r="A10" s="1323" t="s">
        <v>3516</v>
      </c>
      <c r="B10" s="1328" t="s">
        <v>3517</v>
      </c>
      <c r="C10" s="1329"/>
      <c r="D10" s="1330"/>
      <c r="E10" s="1330">
        <v>111886818.83</v>
      </c>
    </row>
    <row r="11" spans="1:5" ht="15" customHeight="1">
      <c r="A11" s="1323"/>
      <c r="B11" s="1331"/>
      <c r="C11" s="1329"/>
      <c r="D11" s="1330"/>
      <c r="E11" s="1330"/>
    </row>
    <row r="12" spans="1:5" ht="15" customHeight="1">
      <c r="A12" s="1325">
        <v>24</v>
      </c>
      <c r="B12" s="1326" t="s">
        <v>332</v>
      </c>
      <c r="C12" s="1327">
        <f>SUM(C13:C29)</f>
        <v>0</v>
      </c>
      <c r="D12" s="1327">
        <f>SUM(D13:D29)</f>
        <v>0</v>
      </c>
      <c r="E12" s="1327">
        <f>SUM(E13:E39)</f>
        <v>54503283298.529999</v>
      </c>
    </row>
    <row r="13" spans="1:5" ht="15" customHeight="1">
      <c r="A13" s="1323" t="s">
        <v>1956</v>
      </c>
      <c r="B13" s="1328" t="s">
        <v>1957</v>
      </c>
      <c r="C13" s="1329"/>
      <c r="D13" s="1330"/>
      <c r="E13" s="1330">
        <v>28396972739</v>
      </c>
    </row>
    <row r="14" spans="1:5" ht="15" customHeight="1">
      <c r="A14" s="1323" t="s">
        <v>1958</v>
      </c>
      <c r="B14" s="1331" t="s">
        <v>1959</v>
      </c>
      <c r="C14" s="1329"/>
      <c r="D14" s="1330"/>
      <c r="E14" s="1330">
        <v>24955520</v>
      </c>
    </row>
    <row r="15" spans="1:5" ht="15" customHeight="1">
      <c r="A15" s="1323" t="s">
        <v>1960</v>
      </c>
      <c r="B15" s="1328" t="s">
        <v>1961</v>
      </c>
      <c r="C15" s="1329"/>
      <c r="D15" s="1329"/>
      <c r="E15" s="1330">
        <v>19036020</v>
      </c>
    </row>
    <row r="16" spans="1:5" ht="15" customHeight="1">
      <c r="A16" s="1323" t="s">
        <v>1962</v>
      </c>
      <c r="B16" s="1328" t="s">
        <v>1963</v>
      </c>
      <c r="C16" s="1329"/>
      <c r="D16" s="1329"/>
      <c r="E16" s="1330">
        <v>1331503</v>
      </c>
    </row>
    <row r="17" spans="1:5" ht="15" customHeight="1">
      <c r="A17" s="1323" t="s">
        <v>1964</v>
      </c>
      <c r="B17" s="1328" t="s">
        <v>1965</v>
      </c>
      <c r="C17" s="1329"/>
      <c r="D17" s="1329"/>
      <c r="E17" s="1330">
        <v>21871221</v>
      </c>
    </row>
    <row r="18" spans="1:5" ht="15" customHeight="1">
      <c r="A18" s="1323" t="s">
        <v>1966</v>
      </c>
      <c r="B18" s="1328" t="s">
        <v>1967</v>
      </c>
      <c r="C18" s="782"/>
      <c r="D18" s="1329"/>
      <c r="E18" s="1330">
        <v>15819523</v>
      </c>
    </row>
    <row r="19" spans="1:5" ht="15" customHeight="1">
      <c r="A19" s="1323" t="s">
        <v>1968</v>
      </c>
      <c r="B19" s="1328" t="s">
        <v>1969</v>
      </c>
      <c r="C19" s="1329"/>
      <c r="D19" s="1330"/>
      <c r="E19" s="1330">
        <v>172687507</v>
      </c>
    </row>
    <row r="20" spans="1:5" ht="15" customHeight="1">
      <c r="A20" s="1323" t="s">
        <v>1970</v>
      </c>
      <c r="B20" s="1328" t="s">
        <v>1971</v>
      </c>
      <c r="C20" s="1329"/>
      <c r="D20" s="1330"/>
      <c r="E20" s="1330">
        <v>1550000</v>
      </c>
    </row>
    <row r="21" spans="1:5" ht="15" customHeight="1">
      <c r="A21" s="1323" t="s">
        <v>1972</v>
      </c>
      <c r="B21" s="1328" t="s">
        <v>1973</v>
      </c>
      <c r="C21" s="1329"/>
      <c r="D21" s="1329"/>
      <c r="E21" s="1330">
        <v>1294346</v>
      </c>
    </row>
    <row r="22" spans="1:5" ht="15" customHeight="1">
      <c r="A22" s="1323" t="s">
        <v>1974</v>
      </c>
      <c r="B22" s="1328" t="s">
        <v>1887</v>
      </c>
      <c r="C22" s="1329"/>
      <c r="D22" s="1329"/>
      <c r="E22" s="1330">
        <v>3444541</v>
      </c>
    </row>
    <row r="23" spans="1:5" ht="15" customHeight="1">
      <c r="A23" s="1323" t="s">
        <v>1975</v>
      </c>
      <c r="B23" s="1328" t="s">
        <v>1976</v>
      </c>
      <c r="C23" s="1329"/>
      <c r="D23" s="1329"/>
      <c r="E23" s="1330">
        <v>418237971.37</v>
      </c>
    </row>
    <row r="24" spans="1:5" ht="15" customHeight="1">
      <c r="A24" s="1323" t="s">
        <v>1977</v>
      </c>
      <c r="B24" s="1328" t="s">
        <v>1978</v>
      </c>
      <c r="C24" s="1329"/>
      <c r="D24" s="1329"/>
      <c r="E24" s="1330">
        <v>52230722</v>
      </c>
    </row>
    <row r="25" spans="1:5" ht="15" customHeight="1">
      <c r="A25" s="1323" t="s">
        <v>1979</v>
      </c>
      <c r="B25" s="1328" t="s">
        <v>1980</v>
      </c>
      <c r="C25" s="1329"/>
      <c r="D25" s="1329"/>
      <c r="E25" s="1330">
        <v>19524283</v>
      </c>
    </row>
    <row r="26" spans="1:5" ht="15" customHeight="1">
      <c r="A26" s="1323" t="s">
        <v>1981</v>
      </c>
      <c r="B26" s="1328" t="s">
        <v>1982</v>
      </c>
      <c r="C26" s="1329"/>
      <c r="D26" s="1329"/>
      <c r="E26" s="1330">
        <v>20533900</v>
      </c>
    </row>
    <row r="27" spans="1:5" ht="15" customHeight="1">
      <c r="A27" s="1323" t="s">
        <v>1983</v>
      </c>
      <c r="B27" s="1328" t="s">
        <v>1984</v>
      </c>
      <c r="C27" s="1329"/>
      <c r="D27" s="1330"/>
      <c r="E27" s="1330">
        <v>371638</v>
      </c>
    </row>
    <row r="28" spans="1:5" ht="15" customHeight="1">
      <c r="A28" s="1323" t="s">
        <v>1985</v>
      </c>
      <c r="B28" s="1328" t="s">
        <v>1986</v>
      </c>
      <c r="C28" s="1329"/>
      <c r="D28" s="1330"/>
      <c r="E28" s="1330">
        <v>260264600</v>
      </c>
    </row>
    <row r="29" spans="1:5" ht="15" customHeight="1">
      <c r="A29" s="1323" t="s">
        <v>1987</v>
      </c>
      <c r="B29" s="1328" t="s">
        <v>1988</v>
      </c>
      <c r="C29" s="1329"/>
      <c r="D29" s="1330"/>
      <c r="E29" s="1330">
        <v>11390688</v>
      </c>
    </row>
    <row r="30" spans="1:5" ht="15" customHeight="1">
      <c r="A30" s="1323" t="s">
        <v>1989</v>
      </c>
      <c r="B30" s="1328" t="s">
        <v>1990</v>
      </c>
      <c r="C30" s="1329"/>
      <c r="D30" s="1330"/>
      <c r="E30" s="1330">
        <v>8701991726.1599998</v>
      </c>
    </row>
    <row r="31" spans="1:5" ht="15" customHeight="1">
      <c r="A31" s="1323" t="s">
        <v>1991</v>
      </c>
      <c r="B31" s="1328" t="s">
        <v>1992</v>
      </c>
      <c r="C31" s="1329"/>
      <c r="D31" s="1330"/>
      <c r="E31" s="1330">
        <v>5547000</v>
      </c>
    </row>
    <row r="32" spans="1:5" ht="15" customHeight="1">
      <c r="A32" s="1323" t="s">
        <v>1993</v>
      </c>
      <c r="B32" s="1328" t="s">
        <v>1884</v>
      </c>
      <c r="C32" s="1329"/>
      <c r="D32" s="1330"/>
      <c r="E32" s="1330">
        <v>351717903</v>
      </c>
    </row>
    <row r="33" spans="1:5" ht="15" customHeight="1">
      <c r="A33" s="1323" t="s">
        <v>1994</v>
      </c>
      <c r="B33" s="1328" t="s">
        <v>1995</v>
      </c>
      <c r="C33" s="1329"/>
      <c r="D33" s="1330"/>
      <c r="E33" s="1330">
        <v>5906090825</v>
      </c>
    </row>
    <row r="34" spans="1:5" ht="15" customHeight="1">
      <c r="A34" s="1323" t="s">
        <v>1996</v>
      </c>
      <c r="B34" s="1328" t="s">
        <v>1997</v>
      </c>
      <c r="C34" s="1329"/>
      <c r="D34" s="1330"/>
      <c r="E34" s="1330">
        <v>21728600</v>
      </c>
    </row>
    <row r="35" spans="1:5" ht="15" customHeight="1">
      <c r="A35" s="1323" t="s">
        <v>1998</v>
      </c>
      <c r="B35" s="1328" t="s">
        <v>1999</v>
      </c>
      <c r="C35" s="1329"/>
      <c r="D35" s="1330"/>
      <c r="E35" s="1330">
        <v>1017338216</v>
      </c>
    </row>
    <row r="36" spans="1:5" ht="15" customHeight="1">
      <c r="A36" s="1323" t="s">
        <v>2000</v>
      </c>
      <c r="B36" s="1328" t="s">
        <v>1971</v>
      </c>
      <c r="C36" s="1329"/>
      <c r="D36" s="1330"/>
      <c r="E36" s="1330">
        <v>3476348</v>
      </c>
    </row>
    <row r="37" spans="1:5" ht="15" customHeight="1">
      <c r="A37" s="1323" t="s">
        <v>2001</v>
      </c>
      <c r="B37" s="1328" t="s">
        <v>1969</v>
      </c>
      <c r="C37" s="1329"/>
      <c r="D37" s="1330"/>
      <c r="E37" s="1330">
        <v>4325983913</v>
      </c>
    </row>
    <row r="38" spans="1:5" ht="15" customHeight="1">
      <c r="A38" s="1323" t="s">
        <v>2002</v>
      </c>
      <c r="B38" s="1328" t="s">
        <v>1973</v>
      </c>
      <c r="C38" s="1329"/>
      <c r="D38" s="1330"/>
      <c r="E38" s="1330">
        <v>4683265110</v>
      </c>
    </row>
    <row r="39" spans="1:5" ht="15" customHeight="1">
      <c r="A39" s="1323" t="s">
        <v>2003</v>
      </c>
      <c r="B39" s="1328" t="s">
        <v>2004</v>
      </c>
      <c r="C39" s="1329"/>
      <c r="D39" s="1330"/>
      <c r="E39" s="1330">
        <v>44626935</v>
      </c>
    </row>
    <row r="40" spans="1:5" ht="15" customHeight="1">
      <c r="A40" s="1328"/>
      <c r="B40" s="1328"/>
      <c r="C40" s="1329"/>
      <c r="D40" s="1330"/>
      <c r="E40" s="1330"/>
    </row>
    <row r="41" spans="1:5" ht="15" customHeight="1">
      <c r="A41" s="1332">
        <v>25</v>
      </c>
      <c r="B41" s="1326" t="s">
        <v>333</v>
      </c>
      <c r="C41" s="1333">
        <f>SUM(C42:C56)</f>
        <v>0</v>
      </c>
      <c r="D41" s="1333">
        <f>SUM(D42:D56)</f>
        <v>0</v>
      </c>
      <c r="E41" s="1333">
        <f>SUM(E42:E56)</f>
        <v>3187339548.3400002</v>
      </c>
    </row>
    <row r="42" spans="1:5" ht="15" customHeight="1">
      <c r="A42" s="1323" t="s">
        <v>2005</v>
      </c>
      <c r="B42" s="1328" t="s">
        <v>2006</v>
      </c>
      <c r="C42" s="1329"/>
      <c r="D42" s="1330"/>
      <c r="E42" s="1330">
        <v>7502159</v>
      </c>
    </row>
    <row r="43" spans="1:5" ht="15" customHeight="1">
      <c r="A43" s="1323" t="s">
        <v>2007</v>
      </c>
      <c r="B43" s="1328" t="s">
        <v>2008</v>
      </c>
      <c r="C43" s="1329"/>
      <c r="D43" s="1330"/>
      <c r="E43" s="1330">
        <v>225748841.18000001</v>
      </c>
    </row>
    <row r="44" spans="1:5" ht="15" customHeight="1">
      <c r="A44" s="1323" t="s">
        <v>2009</v>
      </c>
      <c r="B44" s="1328" t="s">
        <v>2010</v>
      </c>
      <c r="C44" s="1329"/>
      <c r="D44" s="1330"/>
      <c r="E44" s="1330">
        <v>27099614.18</v>
      </c>
    </row>
    <row r="45" spans="1:5" ht="15" customHeight="1">
      <c r="A45" s="1323" t="s">
        <v>2011</v>
      </c>
      <c r="B45" s="1328" t="s">
        <v>2012</v>
      </c>
      <c r="C45" s="1329"/>
      <c r="D45" s="1330"/>
      <c r="E45" s="1330">
        <v>149215721.78</v>
      </c>
    </row>
    <row r="46" spans="1:5" ht="15" customHeight="1">
      <c r="A46" s="1323" t="s">
        <v>2013</v>
      </c>
      <c r="B46" s="1328" t="s">
        <v>2014</v>
      </c>
      <c r="C46" s="1329"/>
      <c r="D46" s="1330"/>
      <c r="E46" s="1330">
        <v>149974430.71000001</v>
      </c>
    </row>
    <row r="47" spans="1:5" ht="15" customHeight="1">
      <c r="A47" s="1323" t="s">
        <v>2015</v>
      </c>
      <c r="B47" s="1328" t="s">
        <v>2016</v>
      </c>
      <c r="C47" s="1329"/>
      <c r="D47" s="1330"/>
      <c r="E47" s="1330">
        <v>12843756</v>
      </c>
    </row>
    <row r="48" spans="1:5" ht="15" customHeight="1">
      <c r="A48" s="1323" t="s">
        <v>2017</v>
      </c>
      <c r="B48" s="1328" t="s">
        <v>2018</v>
      </c>
      <c r="C48" s="1329"/>
      <c r="D48" s="1330"/>
      <c r="E48" s="1330">
        <v>208199980</v>
      </c>
    </row>
    <row r="49" spans="1:5" ht="15" customHeight="1">
      <c r="A49" s="1323" t="s">
        <v>2019</v>
      </c>
      <c r="B49" s="1328" t="s">
        <v>2020</v>
      </c>
      <c r="C49" s="1329"/>
      <c r="D49" s="1330"/>
      <c r="E49" s="1330">
        <v>198461533.90000001</v>
      </c>
    </row>
    <row r="50" spans="1:5" ht="15" customHeight="1">
      <c r="A50" s="1323" t="s">
        <v>2021</v>
      </c>
      <c r="B50" s="1328" t="s">
        <v>2022</v>
      </c>
      <c r="C50" s="1329"/>
      <c r="D50" s="1330"/>
      <c r="E50" s="1330">
        <v>7299600</v>
      </c>
    </row>
    <row r="51" spans="1:5" ht="15" customHeight="1">
      <c r="A51" s="1323" t="s">
        <v>2023</v>
      </c>
      <c r="B51" s="1328" t="s">
        <v>2024</v>
      </c>
      <c r="C51" s="1329"/>
      <c r="D51" s="1330"/>
      <c r="E51" s="1330">
        <v>20766666</v>
      </c>
    </row>
    <row r="52" spans="1:5" ht="15" customHeight="1">
      <c r="A52" s="1323" t="s">
        <v>2025</v>
      </c>
      <c r="B52" s="1328" t="s">
        <v>2026</v>
      </c>
      <c r="C52" s="1329"/>
      <c r="D52" s="1330"/>
      <c r="E52" s="1330">
        <v>48361980</v>
      </c>
    </row>
    <row r="53" spans="1:5" ht="15" customHeight="1">
      <c r="A53" s="1323" t="s">
        <v>2027</v>
      </c>
      <c r="B53" s="1328" t="s">
        <v>2028</v>
      </c>
      <c r="C53" s="1329"/>
      <c r="D53" s="1330"/>
      <c r="E53" s="1330">
        <v>35589080</v>
      </c>
    </row>
    <row r="54" spans="1:5" ht="15" customHeight="1">
      <c r="A54" s="1323" t="s">
        <v>2029</v>
      </c>
      <c r="B54" s="1328" t="s">
        <v>2030</v>
      </c>
      <c r="C54" s="1329"/>
      <c r="D54" s="1330"/>
      <c r="E54" s="1330">
        <v>17380000</v>
      </c>
    </row>
    <row r="55" spans="1:5" ht="15" customHeight="1">
      <c r="A55" s="1323" t="s">
        <v>2031</v>
      </c>
      <c r="B55" s="1328" t="s">
        <v>2032</v>
      </c>
      <c r="C55" s="1329"/>
      <c r="D55" s="1330"/>
      <c r="E55" s="1330">
        <v>2078896185.5899999</v>
      </c>
    </row>
    <row r="56" spans="1:5" ht="15" customHeight="1">
      <c r="C56" s="1334"/>
      <c r="D56" s="1335"/>
      <c r="E56" s="1335"/>
    </row>
    <row r="57" spans="1:5" ht="15" customHeight="1" thickBot="1">
      <c r="A57" s="1408" t="s">
        <v>327</v>
      </c>
      <c r="B57" s="1409"/>
      <c r="C57" s="1336">
        <f t="shared" ref="C57:D57" si="1">C9+C12+C41</f>
        <v>0</v>
      </c>
      <c r="D57" s="1336">
        <f t="shared" si="1"/>
        <v>0</v>
      </c>
      <c r="E57" s="1336">
        <f>E9+E12+E41</f>
        <v>57802509665.699997</v>
      </c>
    </row>
    <row r="58" spans="1:5" ht="15" customHeight="1" thickTop="1"/>
  </sheetData>
  <mergeCells count="6">
    <mergeCell ref="A57:B57"/>
    <mergeCell ref="A1:E1"/>
    <mergeCell ref="A2:E2"/>
    <mergeCell ref="A3:E3"/>
    <mergeCell ref="A4:E4"/>
    <mergeCell ref="A6:E6"/>
  </mergeCells>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8330D-D829-8149-A372-D1ACD8B3C079}">
  <dimension ref="A1:AA1007"/>
  <sheetViews>
    <sheetView topLeftCell="A11" zoomScale="176" workbookViewId="0">
      <selection activeCell="E26" sqref="E26"/>
    </sheetView>
  </sheetViews>
  <sheetFormatPr baseColWidth="10" defaultColWidth="14.5" defaultRowHeight="15"/>
  <cols>
    <col min="1" max="1" width="37.6640625" style="718" customWidth="1"/>
    <col min="2" max="2" width="17" style="718" customWidth="1"/>
    <col min="3" max="3" width="12.83203125" style="718" customWidth="1"/>
    <col min="4" max="4" width="18.83203125" style="718" customWidth="1"/>
    <col min="5" max="7" width="16.5" style="718" customWidth="1"/>
    <col min="8" max="8" width="19.5" style="718" customWidth="1"/>
    <col min="9" max="9" width="15.83203125" style="718" customWidth="1"/>
    <col min="10" max="10" width="18.33203125" style="718" customWidth="1"/>
    <col min="11" max="11" width="17.5" style="718" customWidth="1"/>
    <col min="12" max="12" width="15.5" style="718" customWidth="1"/>
    <col min="13" max="27" width="11.5" style="718" customWidth="1"/>
    <col min="28" max="16384" width="14.5" style="718"/>
  </cols>
  <sheetData>
    <row r="1" spans="1:27" ht="13.5" customHeight="1">
      <c r="A1" s="928"/>
      <c r="B1" s="929"/>
      <c r="C1" s="928"/>
      <c r="D1" s="928"/>
      <c r="E1" s="930"/>
      <c r="F1" s="928"/>
      <c r="G1" s="928"/>
      <c r="H1" s="928"/>
      <c r="I1" s="930"/>
      <c r="J1" s="928"/>
      <c r="K1" s="930"/>
      <c r="L1" s="928"/>
      <c r="M1" s="928"/>
      <c r="N1" s="928"/>
      <c r="O1" s="928"/>
      <c r="P1" s="928"/>
      <c r="Q1" s="928"/>
      <c r="R1" s="928"/>
      <c r="S1" s="928"/>
      <c r="T1" s="928"/>
      <c r="U1" s="928"/>
      <c r="V1" s="928"/>
      <c r="W1" s="928"/>
      <c r="X1" s="928"/>
      <c r="Y1" s="928"/>
      <c r="Z1" s="928"/>
      <c r="AA1" s="928"/>
    </row>
    <row r="2" spans="1:27" ht="18">
      <c r="A2" s="931" t="e">
        <f>+#REF!</f>
        <v>#REF!</v>
      </c>
      <c r="B2" s="929"/>
      <c r="C2" s="928"/>
      <c r="D2" s="928"/>
      <c r="E2" s="930"/>
      <c r="F2" s="928"/>
      <c r="G2" s="928"/>
      <c r="H2" s="928"/>
      <c r="I2" s="930"/>
      <c r="J2" s="928"/>
      <c r="K2" s="930"/>
      <c r="L2" s="928"/>
      <c r="M2" s="928"/>
      <c r="N2" s="928"/>
      <c r="O2" s="928"/>
      <c r="P2" s="928"/>
      <c r="Q2" s="928"/>
      <c r="R2" s="928"/>
      <c r="S2" s="928"/>
      <c r="T2" s="928"/>
      <c r="U2" s="928"/>
      <c r="V2" s="928"/>
      <c r="W2" s="928"/>
      <c r="X2" s="928"/>
      <c r="Y2" s="928"/>
      <c r="Z2" s="928"/>
      <c r="AA2" s="928"/>
    </row>
    <row r="3" spans="1:27" ht="18">
      <c r="A3" s="931" t="e">
        <f>+#REF!</f>
        <v>#REF!</v>
      </c>
      <c r="B3" s="929"/>
      <c r="C3" s="928"/>
      <c r="D3" s="928"/>
      <c r="E3" s="930"/>
      <c r="F3" s="928"/>
      <c r="G3" s="928"/>
      <c r="H3" s="928"/>
      <c r="I3" s="930"/>
      <c r="J3" s="928"/>
      <c r="K3" s="930"/>
      <c r="L3" s="928"/>
      <c r="M3" s="928"/>
      <c r="N3" s="928"/>
      <c r="O3" s="928"/>
      <c r="P3" s="928"/>
      <c r="Q3" s="928"/>
      <c r="R3" s="928"/>
      <c r="S3" s="928"/>
      <c r="T3" s="928"/>
      <c r="U3" s="928"/>
      <c r="V3" s="928"/>
      <c r="W3" s="928"/>
      <c r="X3" s="928"/>
      <c r="Y3" s="928"/>
      <c r="Z3" s="928"/>
      <c r="AA3" s="928"/>
    </row>
    <row r="4" spans="1:27" ht="18">
      <c r="A4" s="931" t="s">
        <v>456</v>
      </c>
      <c r="B4" s="929"/>
      <c r="C4" s="928"/>
      <c r="D4" s="928"/>
      <c r="E4" s="930"/>
      <c r="F4" s="928"/>
      <c r="G4" s="928"/>
      <c r="H4" s="928"/>
      <c r="I4" s="930"/>
      <c r="J4" s="928"/>
      <c r="K4" s="930"/>
      <c r="L4" s="928"/>
      <c r="M4" s="928"/>
      <c r="N4" s="928"/>
      <c r="O4" s="928"/>
      <c r="P4" s="928"/>
      <c r="Q4" s="928"/>
      <c r="R4" s="928"/>
      <c r="S4" s="928"/>
      <c r="T4" s="928"/>
      <c r="U4" s="928"/>
      <c r="V4" s="928"/>
      <c r="W4" s="928"/>
      <c r="X4" s="928"/>
      <c r="Y4" s="928"/>
      <c r="Z4" s="928"/>
      <c r="AA4" s="928"/>
    </row>
    <row r="5" spans="1:27" ht="13.5" customHeight="1">
      <c r="A5" s="928"/>
      <c r="B5" s="929"/>
      <c r="C5" s="928"/>
      <c r="D5" s="932"/>
      <c r="E5" s="930"/>
      <c r="F5" s="928"/>
      <c r="G5" s="928"/>
      <c r="H5" s="928"/>
      <c r="I5" s="930"/>
      <c r="J5" s="928"/>
      <c r="K5" s="930"/>
      <c r="L5" s="928"/>
      <c r="M5" s="928"/>
      <c r="N5" s="928"/>
      <c r="O5" s="928"/>
      <c r="P5" s="928"/>
      <c r="Q5" s="928"/>
      <c r="R5" s="928"/>
      <c r="S5" s="928"/>
      <c r="T5" s="928"/>
      <c r="U5" s="928"/>
      <c r="V5" s="928"/>
      <c r="W5" s="928"/>
      <c r="X5" s="928"/>
      <c r="Y5" s="928"/>
      <c r="Z5" s="928"/>
      <c r="AA5" s="928"/>
    </row>
    <row r="6" spans="1:27" ht="13.5" customHeight="1">
      <c r="A6" s="928"/>
      <c r="B6" s="929"/>
      <c r="C6" s="928"/>
      <c r="D6" s="932"/>
      <c r="E6" s="930"/>
      <c r="F6" s="928"/>
      <c r="G6" s="928"/>
      <c r="H6" s="928"/>
      <c r="I6" s="930"/>
      <c r="J6" s="932"/>
      <c r="K6" s="930"/>
      <c r="L6" s="928"/>
      <c r="M6" s="928"/>
      <c r="N6" s="928"/>
      <c r="O6" s="928"/>
      <c r="P6" s="928"/>
      <c r="Q6" s="928"/>
      <c r="R6" s="928"/>
      <c r="S6" s="928"/>
      <c r="T6" s="928"/>
      <c r="U6" s="928"/>
      <c r="V6" s="928"/>
      <c r="W6" s="928"/>
      <c r="X6" s="928"/>
      <c r="Y6" s="928"/>
      <c r="Z6" s="928"/>
      <c r="AA6" s="928"/>
    </row>
    <row r="7" spans="1:27" ht="13.5" customHeight="1">
      <c r="A7" s="933" t="s">
        <v>2042</v>
      </c>
      <c r="B7" s="929"/>
      <c r="C7" s="928"/>
      <c r="D7" s="928"/>
      <c r="E7" s="930"/>
      <c r="F7" s="928"/>
      <c r="G7" s="928"/>
      <c r="H7" s="928"/>
      <c r="I7" s="930"/>
      <c r="J7" s="932"/>
      <c r="K7" s="930"/>
      <c r="L7" s="928"/>
      <c r="M7" s="928"/>
      <c r="N7" s="928"/>
      <c r="O7" s="928"/>
      <c r="P7" s="928"/>
      <c r="Q7" s="928"/>
      <c r="R7" s="928"/>
      <c r="S7" s="928"/>
      <c r="T7" s="928"/>
      <c r="U7" s="928"/>
      <c r="V7" s="928"/>
      <c r="W7" s="928"/>
      <c r="X7" s="928"/>
      <c r="Y7" s="928"/>
      <c r="Z7" s="928"/>
      <c r="AA7" s="928"/>
    </row>
    <row r="8" spans="1:27" ht="13.5" customHeight="1">
      <c r="A8" s="928"/>
      <c r="B8" s="929"/>
      <c r="C8" s="928"/>
      <c r="D8" s="932"/>
      <c r="E8" s="930"/>
      <c r="F8" s="932"/>
      <c r="G8" s="928"/>
      <c r="H8" s="928"/>
      <c r="I8" s="930"/>
      <c r="J8" s="928"/>
      <c r="K8" s="930"/>
      <c r="L8" s="928"/>
      <c r="M8" s="928"/>
      <c r="N8" s="928"/>
      <c r="O8" s="928"/>
      <c r="P8" s="928"/>
      <c r="Q8" s="928"/>
      <c r="R8" s="928"/>
      <c r="S8" s="928"/>
      <c r="T8" s="928"/>
      <c r="U8" s="928"/>
      <c r="V8" s="928"/>
      <c r="W8" s="928"/>
      <c r="X8" s="928"/>
      <c r="Y8" s="928"/>
      <c r="Z8" s="928"/>
      <c r="AA8" s="928"/>
    </row>
    <row r="9" spans="1:27" ht="13.5" customHeight="1" thickBot="1">
      <c r="A9" s="928"/>
      <c r="B9" s="929"/>
      <c r="C9" s="928"/>
      <c r="D9" s="928"/>
      <c r="E9" s="930"/>
      <c r="F9" s="928"/>
      <c r="G9" s="928"/>
      <c r="H9" s="928"/>
      <c r="I9" s="930"/>
      <c r="J9" s="928"/>
      <c r="K9" s="930"/>
      <c r="L9" s="928"/>
      <c r="M9" s="928"/>
      <c r="N9" s="928"/>
      <c r="O9" s="928"/>
      <c r="P9" s="928"/>
      <c r="Q9" s="928"/>
      <c r="R9" s="928"/>
      <c r="S9" s="928"/>
      <c r="T9" s="928"/>
      <c r="U9" s="928"/>
      <c r="V9" s="928"/>
      <c r="W9" s="928"/>
      <c r="X9" s="928"/>
      <c r="Y9" s="928"/>
      <c r="Z9" s="928"/>
      <c r="AA9" s="928"/>
    </row>
    <row r="10" spans="1:27" ht="13.5" customHeight="1" thickBot="1">
      <c r="A10" s="1412" t="s">
        <v>2043</v>
      </c>
      <c r="B10" s="1413"/>
      <c r="C10" s="1413"/>
      <c r="D10" s="1414"/>
      <c r="E10" s="1414"/>
      <c r="F10" s="1414"/>
      <c r="G10" s="1414"/>
      <c r="H10" s="1414"/>
      <c r="I10" s="1414"/>
      <c r="J10" s="1413"/>
      <c r="K10" s="1415"/>
      <c r="L10" s="928"/>
      <c r="M10" s="928"/>
      <c r="N10" s="928"/>
      <c r="O10" s="928"/>
      <c r="P10" s="928"/>
      <c r="Q10" s="928"/>
      <c r="R10" s="928"/>
      <c r="S10" s="928"/>
      <c r="T10" s="928"/>
      <c r="U10" s="928"/>
      <c r="V10" s="928"/>
      <c r="W10" s="928"/>
      <c r="X10" s="928"/>
      <c r="Y10" s="928"/>
      <c r="Z10" s="928"/>
      <c r="AA10" s="928"/>
    </row>
    <row r="11" spans="1:27" ht="72.75" customHeight="1" thickBot="1">
      <c r="A11" s="934" t="s">
        <v>2044</v>
      </c>
      <c r="B11" s="935" t="s">
        <v>2045</v>
      </c>
      <c r="C11" s="936" t="s">
        <v>2046</v>
      </c>
      <c r="D11" s="937" t="s">
        <v>2047</v>
      </c>
      <c r="E11" s="938" t="s">
        <v>2048</v>
      </c>
      <c r="F11" s="939" t="s">
        <v>2049</v>
      </c>
      <c r="G11" s="940" t="s">
        <v>2050</v>
      </c>
      <c r="H11" s="940" t="s">
        <v>2051</v>
      </c>
      <c r="I11" s="941" t="s">
        <v>2052</v>
      </c>
      <c r="J11" s="942" t="s">
        <v>2053</v>
      </c>
      <c r="K11" s="943" t="s">
        <v>1</v>
      </c>
      <c r="L11" s="944"/>
      <c r="M11" s="944"/>
      <c r="N11" s="944"/>
      <c r="O11" s="944"/>
      <c r="P11" s="944"/>
      <c r="Q11" s="944"/>
      <c r="R11" s="944"/>
      <c r="S11" s="944"/>
      <c r="T11" s="944"/>
      <c r="U11" s="944"/>
      <c r="V11" s="944"/>
      <c r="W11" s="944"/>
      <c r="X11" s="944"/>
      <c r="Y11" s="944"/>
      <c r="Z11" s="944"/>
      <c r="AA11" s="944"/>
    </row>
    <row r="12" spans="1:27" ht="13.5" customHeight="1">
      <c r="A12" s="945" t="s">
        <v>2054</v>
      </c>
      <c r="B12" s="946" t="s">
        <v>2055</v>
      </c>
      <c r="C12" s="947">
        <v>82</v>
      </c>
      <c r="D12" s="948">
        <v>64277231319</v>
      </c>
      <c r="E12" s="947">
        <v>29</v>
      </c>
      <c r="F12" s="949">
        <v>14528973659.178745</v>
      </c>
      <c r="G12" s="950">
        <v>0</v>
      </c>
      <c r="H12" s="950">
        <v>735140739.08793485</v>
      </c>
      <c r="I12" s="951">
        <v>49</v>
      </c>
      <c r="J12" s="952">
        <v>15275852802.529724</v>
      </c>
      <c r="K12" s="953">
        <f>F12+J12+G12+H12</f>
        <v>30539967200.796406</v>
      </c>
      <c r="L12" s="928"/>
      <c r="M12" s="928"/>
      <c r="N12" s="928"/>
      <c r="O12" s="928"/>
      <c r="P12" s="928"/>
      <c r="Q12" s="928"/>
      <c r="R12" s="928"/>
      <c r="S12" s="928"/>
      <c r="T12" s="928"/>
      <c r="U12" s="928"/>
      <c r="V12" s="928"/>
      <c r="W12" s="928"/>
      <c r="X12" s="928"/>
      <c r="Y12" s="928"/>
      <c r="Z12" s="928"/>
      <c r="AA12" s="928"/>
    </row>
    <row r="13" spans="1:27" ht="13.5" customHeight="1">
      <c r="A13" s="954" t="s">
        <v>2056</v>
      </c>
      <c r="B13" s="955" t="s">
        <v>2057</v>
      </c>
      <c r="C13" s="956">
        <v>22</v>
      </c>
      <c r="D13" s="957">
        <v>13471381914</v>
      </c>
      <c r="E13" s="958">
        <v>22</v>
      </c>
      <c r="F13" s="959">
        <v>3544566673.9847202</v>
      </c>
      <c r="G13" s="960">
        <v>4032547749</v>
      </c>
      <c r="H13" s="960">
        <v>0</v>
      </c>
      <c r="I13" s="961">
        <v>0</v>
      </c>
      <c r="J13" s="962">
        <v>0</v>
      </c>
      <c r="K13" s="953">
        <f>F13+J13+G13+H13</f>
        <v>7577114422.9847202</v>
      </c>
      <c r="L13" s="963"/>
      <c r="M13" s="928"/>
      <c r="N13" s="928"/>
      <c r="O13" s="928"/>
      <c r="P13" s="928"/>
      <c r="Q13" s="928"/>
      <c r="R13" s="928"/>
      <c r="S13" s="928"/>
      <c r="T13" s="928"/>
      <c r="U13" s="928"/>
      <c r="V13" s="928"/>
      <c r="W13" s="928"/>
      <c r="X13" s="928"/>
      <c r="Y13" s="928"/>
      <c r="Z13" s="928"/>
      <c r="AA13" s="928"/>
    </row>
    <row r="14" spans="1:27" ht="13.5" customHeight="1">
      <c r="A14" s="954" t="s">
        <v>2058</v>
      </c>
      <c r="B14" s="955" t="s">
        <v>2055</v>
      </c>
      <c r="C14" s="956">
        <v>59</v>
      </c>
      <c r="D14" s="957">
        <v>4534727473</v>
      </c>
      <c r="E14" s="956">
        <v>49</v>
      </c>
      <c r="F14" s="959">
        <v>2692116873.408524</v>
      </c>
      <c r="G14" s="960">
        <v>0</v>
      </c>
      <c r="H14" s="960">
        <v>17188464.909886032</v>
      </c>
      <c r="I14" s="961">
        <v>0</v>
      </c>
      <c r="J14" s="962">
        <v>0</v>
      </c>
      <c r="K14" s="953">
        <f>F14+J14+G14+H14</f>
        <v>2709305338.3184099</v>
      </c>
      <c r="L14" s="963"/>
      <c r="M14" s="928"/>
      <c r="N14" s="928"/>
      <c r="O14" s="928"/>
      <c r="P14" s="928"/>
      <c r="Q14" s="928"/>
      <c r="R14" s="928"/>
      <c r="S14" s="928"/>
      <c r="T14" s="928"/>
      <c r="U14" s="928"/>
      <c r="V14" s="928"/>
      <c r="W14" s="928"/>
      <c r="X14" s="928"/>
      <c r="Y14" s="928"/>
      <c r="Z14" s="928"/>
      <c r="AA14" s="928"/>
    </row>
    <row r="15" spans="1:27" ht="13.5" customHeight="1">
      <c r="A15" s="964" t="s">
        <v>2059</v>
      </c>
      <c r="B15" s="955" t="s">
        <v>2055</v>
      </c>
      <c r="C15" s="956">
        <v>14</v>
      </c>
      <c r="D15" s="957">
        <v>1074147602</v>
      </c>
      <c r="E15" s="956">
        <v>5</v>
      </c>
      <c r="F15" s="959">
        <v>320015726</v>
      </c>
      <c r="G15" s="960">
        <v>0</v>
      </c>
      <c r="H15" s="960">
        <v>0</v>
      </c>
      <c r="I15" s="961">
        <v>9</v>
      </c>
      <c r="J15" s="962">
        <v>298111663.5</v>
      </c>
      <c r="K15" s="953">
        <f>F15+J15+G15+H15</f>
        <v>618127389.5</v>
      </c>
      <c r="L15" s="963"/>
      <c r="M15" s="928"/>
      <c r="N15" s="928"/>
      <c r="O15" s="928"/>
      <c r="P15" s="928"/>
      <c r="Q15" s="928"/>
      <c r="R15" s="928"/>
      <c r="S15" s="928"/>
      <c r="T15" s="928"/>
      <c r="U15" s="928"/>
      <c r="V15" s="928"/>
      <c r="W15" s="928"/>
      <c r="X15" s="928"/>
      <c r="Y15" s="928"/>
      <c r="Z15" s="928"/>
      <c r="AA15" s="928"/>
    </row>
    <row r="16" spans="1:27" ht="13.5" customHeight="1">
      <c r="A16" s="954" t="s">
        <v>2060</v>
      </c>
      <c r="B16" s="955" t="s">
        <v>2055</v>
      </c>
      <c r="C16" s="956">
        <v>2</v>
      </c>
      <c r="D16" s="957">
        <v>974674756</v>
      </c>
      <c r="E16" s="956">
        <v>2</v>
      </c>
      <c r="F16" s="959">
        <v>16733321</v>
      </c>
      <c r="G16" s="960">
        <v>908730573</v>
      </c>
      <c r="H16" s="960">
        <v>0</v>
      </c>
      <c r="I16" s="961">
        <v>0</v>
      </c>
      <c r="J16" s="962">
        <v>0</v>
      </c>
      <c r="K16" s="953">
        <f>F16+J16+G16+H16</f>
        <v>925463894</v>
      </c>
      <c r="L16" s="963"/>
      <c r="M16" s="928"/>
      <c r="N16" s="928"/>
      <c r="O16" s="928"/>
      <c r="P16" s="928"/>
      <c r="Q16" s="928"/>
      <c r="R16" s="928"/>
      <c r="S16" s="928"/>
      <c r="T16" s="928"/>
      <c r="U16" s="928"/>
      <c r="V16" s="928"/>
      <c r="W16" s="928"/>
      <c r="X16" s="928"/>
      <c r="Y16" s="928"/>
      <c r="Z16" s="928"/>
      <c r="AA16" s="928"/>
    </row>
    <row r="17" spans="1:27" ht="13.5" customHeight="1" thickBot="1">
      <c r="A17" s="964" t="s">
        <v>2061</v>
      </c>
      <c r="B17" s="965" t="s">
        <v>2055</v>
      </c>
      <c r="C17" s="966">
        <v>1</v>
      </c>
      <c r="D17" s="967">
        <v>43891106</v>
      </c>
      <c r="E17" s="968">
        <v>1</v>
      </c>
      <c r="F17" s="969">
        <v>5036230.0764449984</v>
      </c>
      <c r="G17" s="970">
        <v>0</v>
      </c>
      <c r="H17" s="960">
        <v>0</v>
      </c>
      <c r="I17" s="971">
        <v>0</v>
      </c>
      <c r="J17" s="972">
        <v>0</v>
      </c>
      <c r="K17" s="953">
        <f t="shared" ref="K17:K18" si="0">F17+J17+G17+H17</f>
        <v>5036230.0764449984</v>
      </c>
      <c r="L17" s="963"/>
      <c r="M17" s="928"/>
      <c r="N17" s="928"/>
      <c r="O17" s="928"/>
      <c r="P17" s="928"/>
      <c r="Q17" s="928"/>
      <c r="R17" s="928"/>
      <c r="S17" s="928"/>
      <c r="T17" s="928"/>
      <c r="U17" s="928"/>
      <c r="V17" s="928"/>
      <c r="W17" s="928"/>
      <c r="X17" s="928"/>
      <c r="Y17" s="928"/>
      <c r="Z17" s="928"/>
      <c r="AA17" s="928"/>
    </row>
    <row r="18" spans="1:27" ht="13.5" customHeight="1" thickBot="1">
      <c r="A18" s="973" t="s">
        <v>2062</v>
      </c>
      <c r="B18" s="974" t="s">
        <v>2055</v>
      </c>
      <c r="C18" s="975">
        <v>1</v>
      </c>
      <c r="D18" s="976">
        <v>58855982</v>
      </c>
      <c r="E18" s="977">
        <v>1</v>
      </c>
      <c r="F18" s="978">
        <v>0</v>
      </c>
      <c r="G18" s="970">
        <v>58855982</v>
      </c>
      <c r="H18" s="960">
        <v>0</v>
      </c>
      <c r="I18" s="979">
        <v>0</v>
      </c>
      <c r="J18" s="980">
        <v>0</v>
      </c>
      <c r="K18" s="953">
        <f t="shared" si="0"/>
        <v>58855982</v>
      </c>
      <c r="L18" s="963"/>
      <c r="M18" s="928"/>
      <c r="N18" s="928"/>
      <c r="O18" s="928"/>
      <c r="P18" s="928"/>
      <c r="Q18" s="928"/>
      <c r="R18" s="928"/>
      <c r="S18" s="928"/>
      <c r="T18" s="928"/>
      <c r="U18" s="928"/>
      <c r="V18" s="928"/>
      <c r="W18" s="928"/>
      <c r="X18" s="928"/>
      <c r="Y18" s="928"/>
      <c r="Z18" s="928"/>
      <c r="AA18" s="928"/>
    </row>
    <row r="19" spans="1:27" ht="13.5" customHeight="1" thickBot="1">
      <c r="A19" s="1416" t="s">
        <v>327</v>
      </c>
      <c r="B19" s="1417"/>
      <c r="C19" s="981">
        <f t="shared" ref="C19:K19" si="1">SUM(C12:C18)</f>
        <v>181</v>
      </c>
      <c r="D19" s="982">
        <f t="shared" si="1"/>
        <v>84434910152</v>
      </c>
      <c r="E19" s="983">
        <f t="shared" si="1"/>
        <v>109</v>
      </c>
      <c r="F19" s="984">
        <f t="shared" si="1"/>
        <v>21107442483.648438</v>
      </c>
      <c r="G19" s="985">
        <f>SUM(G12:G18)</f>
        <v>5000134304</v>
      </c>
      <c r="H19" s="986">
        <f>SUM(H12:H18)</f>
        <v>752329203.99782085</v>
      </c>
      <c r="I19" s="987">
        <f t="shared" si="1"/>
        <v>58</v>
      </c>
      <c r="J19" s="988">
        <f t="shared" si="1"/>
        <v>15573964466.029724</v>
      </c>
      <c r="K19" s="989">
        <f t="shared" si="1"/>
        <v>42433870457.675987</v>
      </c>
      <c r="L19" s="990"/>
      <c r="M19" s="991"/>
      <c r="N19" s="991"/>
      <c r="O19" s="991"/>
      <c r="P19" s="991"/>
      <c r="Q19" s="991"/>
      <c r="R19" s="991"/>
      <c r="S19" s="991"/>
      <c r="T19" s="991"/>
      <c r="U19" s="991"/>
      <c r="V19" s="991"/>
      <c r="W19" s="991"/>
      <c r="X19" s="991"/>
      <c r="Y19" s="991"/>
      <c r="Z19" s="991"/>
      <c r="AA19" s="991"/>
    </row>
    <row r="20" spans="1:27" ht="16.5" customHeight="1">
      <c r="A20" s="992"/>
      <c r="B20" s="992"/>
      <c r="C20" s="992"/>
      <c r="D20" s="992"/>
      <c r="E20" s="992"/>
      <c r="F20" s="992"/>
      <c r="G20" s="992"/>
      <c r="H20" s="992"/>
      <c r="I20" s="992"/>
      <c r="J20" s="992"/>
      <c r="K20" s="992"/>
      <c r="O20" s="928"/>
      <c r="P20" s="928"/>
      <c r="Q20" s="928"/>
      <c r="R20" s="928"/>
      <c r="S20" s="928"/>
      <c r="T20" s="928"/>
      <c r="U20" s="928"/>
      <c r="V20" s="928"/>
      <c r="W20" s="928"/>
      <c r="X20" s="928"/>
      <c r="Y20" s="928"/>
      <c r="Z20" s="928"/>
      <c r="AA20" s="928"/>
    </row>
    <row r="21" spans="1:27" ht="13.5" customHeight="1">
      <c r="A21" s="991"/>
      <c r="B21" s="993"/>
      <c r="C21" s="991"/>
      <c r="D21" s="991"/>
      <c r="E21" s="994"/>
      <c r="F21" s="991"/>
      <c r="G21" s="991"/>
      <c r="H21" s="991"/>
      <c r="I21" s="994"/>
      <c r="J21" s="991"/>
      <c r="K21" s="994"/>
      <c r="L21" s="928"/>
      <c r="M21" s="928"/>
      <c r="N21" s="928"/>
      <c r="O21" s="928"/>
      <c r="P21" s="928"/>
      <c r="Q21" s="928"/>
      <c r="R21" s="928"/>
      <c r="S21" s="928"/>
      <c r="T21" s="928"/>
      <c r="U21" s="928"/>
      <c r="V21" s="928"/>
      <c r="W21" s="928"/>
      <c r="X21" s="928"/>
      <c r="Y21" s="928"/>
      <c r="Z21" s="928"/>
      <c r="AA21" s="928"/>
    </row>
    <row r="22" spans="1:27" ht="13.5" customHeight="1">
      <c r="A22" s="995" t="s">
        <v>2063</v>
      </c>
      <c r="B22" s="993"/>
      <c r="C22" s="991"/>
      <c r="D22" s="991"/>
      <c r="E22" s="994"/>
      <c r="F22" s="991"/>
      <c r="G22" s="991"/>
      <c r="H22" s="991"/>
      <c r="I22" s="994"/>
      <c r="J22" s="991"/>
      <c r="K22" s="994"/>
      <c r="L22" s="928"/>
      <c r="M22" s="928"/>
      <c r="N22" s="928"/>
      <c r="O22" s="928"/>
      <c r="P22" s="928"/>
      <c r="Q22" s="928"/>
      <c r="R22" s="928"/>
      <c r="S22" s="928"/>
      <c r="T22" s="928"/>
      <c r="U22" s="928"/>
      <c r="V22" s="928"/>
      <c r="W22" s="928"/>
      <c r="X22" s="928"/>
      <c r="Y22" s="928"/>
      <c r="Z22" s="928"/>
      <c r="AA22" s="928"/>
    </row>
    <row r="23" spans="1:27" ht="13.5" customHeight="1" thickBot="1">
      <c r="A23" s="991"/>
      <c r="B23" s="993"/>
      <c r="C23" s="991"/>
      <c r="D23" s="991"/>
      <c r="E23" s="994"/>
      <c r="F23" s="991"/>
      <c r="G23" s="991"/>
      <c r="I23" s="994"/>
      <c r="J23" s="991"/>
      <c r="K23" s="994"/>
      <c r="L23" s="928"/>
      <c r="M23" s="928"/>
      <c r="N23" s="928"/>
      <c r="O23" s="928"/>
      <c r="P23" s="928"/>
      <c r="Q23" s="928"/>
      <c r="R23" s="928"/>
      <c r="S23" s="928"/>
      <c r="T23" s="928"/>
      <c r="U23" s="928"/>
      <c r="V23" s="928"/>
      <c r="W23" s="928"/>
      <c r="X23" s="928"/>
      <c r="Y23" s="928"/>
      <c r="Z23" s="928"/>
      <c r="AA23" s="928"/>
    </row>
    <row r="24" spans="1:27" ht="54.75" customHeight="1" thickBot="1">
      <c r="A24" s="996" t="s">
        <v>2044</v>
      </c>
      <c r="B24" s="997" t="s">
        <v>2045</v>
      </c>
      <c r="C24" s="998" t="s">
        <v>2046</v>
      </c>
      <c r="D24" s="999" t="s">
        <v>2064</v>
      </c>
      <c r="E24" s="1000" t="s">
        <v>2065</v>
      </c>
      <c r="F24" s="1001" t="s">
        <v>1</v>
      </c>
      <c r="I24" s="1002"/>
      <c r="J24" s="1002"/>
      <c r="K24" s="991"/>
      <c r="L24" s="928"/>
      <c r="M24" s="928"/>
      <c r="N24" s="928"/>
      <c r="O24" s="928"/>
      <c r="P24" s="928"/>
      <c r="Q24" s="928"/>
      <c r="R24" s="928"/>
      <c r="S24" s="928"/>
      <c r="T24" s="928"/>
      <c r="U24" s="928"/>
      <c r="V24" s="928"/>
      <c r="W24" s="928"/>
      <c r="X24" s="928"/>
      <c r="Y24" s="928"/>
      <c r="Z24" s="928"/>
      <c r="AA24" s="928"/>
    </row>
    <row r="25" spans="1:27" ht="13.5" customHeight="1">
      <c r="A25" s="1003" t="s">
        <v>2054</v>
      </c>
      <c r="B25" s="1004" t="s">
        <v>2066</v>
      </c>
      <c r="C25" s="1005">
        <v>7</v>
      </c>
      <c r="D25" s="1006">
        <v>2471105385.6149578</v>
      </c>
      <c r="E25" s="1007">
        <v>0</v>
      </c>
      <c r="F25" s="1008">
        <f>+D25+E25</f>
        <v>2471105385.6149578</v>
      </c>
      <c r="I25" s="1009"/>
      <c r="J25" s="1010"/>
      <c r="K25" s="991"/>
      <c r="L25" s="928"/>
      <c r="M25" s="928"/>
      <c r="N25" s="928"/>
      <c r="O25" s="928"/>
      <c r="P25" s="928"/>
      <c r="Q25" s="928"/>
      <c r="R25" s="928"/>
      <c r="S25" s="928"/>
      <c r="T25" s="928"/>
      <c r="U25" s="928"/>
      <c r="V25" s="928"/>
      <c r="W25" s="928"/>
      <c r="X25" s="928"/>
      <c r="Y25" s="928"/>
      <c r="Z25" s="928"/>
      <c r="AA25" s="928"/>
    </row>
    <row r="26" spans="1:27" ht="13.5" customHeight="1">
      <c r="A26" s="1011" t="s">
        <v>2067</v>
      </c>
      <c r="B26" s="1012" t="s">
        <v>2066</v>
      </c>
      <c r="C26" s="1013">
        <v>21</v>
      </c>
      <c r="D26" s="1014">
        <v>5437142475.9986334</v>
      </c>
      <c r="E26" s="1007">
        <v>4029858560.949122</v>
      </c>
      <c r="F26" s="1008">
        <f t="shared" ref="F26:F29" si="2">+D26+E26</f>
        <v>9467001036.9477558</v>
      </c>
      <c r="I26" s="1009"/>
      <c r="J26" s="1010"/>
      <c r="K26" s="991"/>
      <c r="L26" s="928"/>
      <c r="M26" s="928"/>
      <c r="N26" s="928"/>
      <c r="O26" s="928"/>
      <c r="P26" s="928"/>
      <c r="Q26" s="928"/>
      <c r="R26" s="928"/>
      <c r="S26" s="928"/>
      <c r="T26" s="928"/>
      <c r="U26" s="928"/>
      <c r="V26" s="928"/>
      <c r="W26" s="928"/>
      <c r="X26" s="928"/>
      <c r="Y26" s="928"/>
      <c r="Z26" s="928"/>
      <c r="AA26" s="928"/>
    </row>
    <row r="27" spans="1:27" ht="13.5" customHeight="1">
      <c r="A27" s="1015" t="s">
        <v>2058</v>
      </c>
      <c r="B27" s="1012" t="s">
        <v>2066</v>
      </c>
      <c r="C27" s="1013">
        <v>1</v>
      </c>
      <c r="D27" s="1014">
        <v>138263877.40989009</v>
      </c>
      <c r="E27" s="1007">
        <v>0</v>
      </c>
      <c r="F27" s="1008">
        <f t="shared" si="2"/>
        <v>138263877.40989009</v>
      </c>
      <c r="I27" s="1009"/>
      <c r="J27" s="1010"/>
      <c r="K27" s="991"/>
      <c r="L27" s="928"/>
      <c r="M27" s="928"/>
      <c r="N27" s="928"/>
      <c r="O27" s="928"/>
      <c r="P27" s="928"/>
      <c r="Q27" s="928"/>
      <c r="R27" s="928"/>
      <c r="S27" s="928"/>
      <c r="T27" s="928"/>
      <c r="U27" s="928"/>
      <c r="V27" s="928"/>
      <c r="W27" s="928"/>
      <c r="X27" s="928"/>
      <c r="Y27" s="928"/>
      <c r="Z27" s="928"/>
      <c r="AA27" s="928"/>
    </row>
    <row r="28" spans="1:27" ht="13.5" customHeight="1">
      <c r="A28" s="1011" t="s">
        <v>2059</v>
      </c>
      <c r="B28" s="1012" t="s">
        <v>2066</v>
      </c>
      <c r="C28" s="1013">
        <v>6</v>
      </c>
      <c r="D28" s="1014">
        <v>102317219</v>
      </c>
      <c r="E28" s="1007">
        <v>0</v>
      </c>
      <c r="F28" s="1008">
        <f t="shared" si="2"/>
        <v>102317219</v>
      </c>
      <c r="I28" s="1009"/>
      <c r="J28" s="1010"/>
      <c r="K28" s="991"/>
      <c r="L28" s="928"/>
      <c r="M28" s="928"/>
      <c r="N28" s="928"/>
      <c r="O28" s="928"/>
      <c r="P28" s="928"/>
      <c r="Q28" s="928"/>
      <c r="R28" s="928"/>
      <c r="S28" s="928"/>
      <c r="T28" s="928"/>
      <c r="U28" s="928"/>
      <c r="V28" s="928"/>
      <c r="W28" s="928"/>
      <c r="X28" s="928"/>
      <c r="Y28" s="928"/>
      <c r="Z28" s="928"/>
      <c r="AA28" s="928"/>
    </row>
    <row r="29" spans="1:27" ht="13.5" customHeight="1">
      <c r="A29" s="1016" t="s">
        <v>2068</v>
      </c>
      <c r="B29" s="1017" t="s">
        <v>2066</v>
      </c>
      <c r="C29" s="1018">
        <v>2</v>
      </c>
      <c r="D29" s="1019">
        <v>12147226</v>
      </c>
      <c r="E29" s="1007">
        <v>225465106</v>
      </c>
      <c r="F29" s="1008">
        <f t="shared" si="2"/>
        <v>237612332</v>
      </c>
      <c r="I29" s="1009"/>
      <c r="J29" s="1010"/>
      <c r="K29" s="991"/>
      <c r="L29" s="928"/>
      <c r="M29" s="928"/>
      <c r="N29" s="928"/>
      <c r="O29" s="928"/>
      <c r="P29" s="928"/>
      <c r="Q29" s="928"/>
      <c r="R29" s="928"/>
      <c r="S29" s="928"/>
      <c r="T29" s="928"/>
      <c r="U29" s="928"/>
      <c r="V29" s="928"/>
      <c r="W29" s="928"/>
      <c r="X29" s="928"/>
      <c r="Y29" s="928"/>
      <c r="Z29" s="928"/>
      <c r="AA29" s="928"/>
    </row>
    <row r="30" spans="1:27" ht="13.5" customHeight="1" thickBot="1">
      <c r="A30" s="1020" t="s">
        <v>2069</v>
      </c>
      <c r="B30" s="1021" t="s">
        <v>2066</v>
      </c>
      <c r="C30" s="1022">
        <v>87</v>
      </c>
      <c r="D30" s="1023">
        <v>541015542</v>
      </c>
      <c r="E30" s="1024"/>
      <c r="F30" s="1025">
        <f>+D30+E30</f>
        <v>541015542</v>
      </c>
      <c r="I30" s="1009"/>
      <c r="J30" s="1010"/>
      <c r="K30" s="991"/>
      <c r="L30" s="928"/>
      <c r="M30" s="928"/>
      <c r="N30" s="928"/>
      <c r="O30" s="928"/>
      <c r="P30" s="928"/>
      <c r="Q30" s="928"/>
      <c r="R30" s="928"/>
      <c r="S30" s="928"/>
      <c r="T30" s="928"/>
      <c r="U30" s="928"/>
      <c r="V30" s="928"/>
      <c r="W30" s="928"/>
      <c r="X30" s="928"/>
      <c r="Y30" s="928"/>
      <c r="Z30" s="928"/>
      <c r="AA30" s="928"/>
    </row>
    <row r="31" spans="1:27" ht="13.5" customHeight="1" thickBot="1">
      <c r="A31" s="1026"/>
      <c r="B31" s="1027" t="s">
        <v>327</v>
      </c>
      <c r="C31" s="1028">
        <f>SUM(C25:C30)</f>
        <v>124</v>
      </c>
      <c r="D31" s="1029">
        <f>SUM(D25:D30)</f>
        <v>8701991726.0234814</v>
      </c>
      <c r="E31" s="1030">
        <f>SUM(E25:E30)</f>
        <v>4255323666.949122</v>
      </c>
      <c r="F31" s="1031">
        <f>SUM(F25:F30)</f>
        <v>12957315392.972603</v>
      </c>
      <c r="I31" s="1032"/>
      <c r="J31" s="1032"/>
      <c r="K31" s="991"/>
      <c r="L31" s="928"/>
      <c r="M31" s="928"/>
      <c r="N31" s="928"/>
      <c r="O31" s="928"/>
      <c r="P31" s="928"/>
      <c r="Q31" s="928"/>
      <c r="R31" s="928"/>
      <c r="S31" s="928"/>
      <c r="T31" s="928"/>
      <c r="U31" s="928"/>
      <c r="V31" s="928"/>
      <c r="W31" s="928"/>
      <c r="X31" s="928"/>
      <c r="Y31" s="928"/>
      <c r="Z31" s="928"/>
      <c r="AA31" s="928"/>
    </row>
    <row r="32" spans="1:27" ht="13.5" customHeight="1">
      <c r="A32" s="928"/>
      <c r="B32" s="929"/>
      <c r="C32" s="928"/>
      <c r="D32" s="928"/>
      <c r="E32" s="930"/>
      <c r="F32" s="928"/>
      <c r="G32" s="928"/>
      <c r="I32" s="930"/>
      <c r="J32" s="928"/>
      <c r="K32" s="930"/>
      <c r="L32" s="928"/>
      <c r="M32" s="928"/>
      <c r="N32" s="928"/>
      <c r="O32" s="928"/>
      <c r="P32" s="928"/>
      <c r="Q32" s="928"/>
      <c r="R32" s="928"/>
      <c r="S32" s="928"/>
      <c r="T32" s="928"/>
      <c r="U32" s="928"/>
      <c r="V32" s="928"/>
      <c r="W32" s="928"/>
      <c r="X32" s="928"/>
      <c r="Y32" s="928"/>
      <c r="Z32" s="928"/>
      <c r="AA32" s="928"/>
    </row>
    <row r="33" spans="1:27">
      <c r="A33" s="1033"/>
      <c r="B33" s="929"/>
      <c r="I33" s="930"/>
      <c r="J33" s="928"/>
      <c r="K33" s="930"/>
      <c r="L33" s="928"/>
      <c r="M33" s="928"/>
      <c r="N33" s="928"/>
      <c r="O33" s="928"/>
      <c r="P33" s="928"/>
      <c r="Q33" s="928"/>
      <c r="R33" s="928"/>
      <c r="S33" s="928"/>
      <c r="T33" s="928"/>
      <c r="U33" s="928"/>
      <c r="V33" s="928"/>
      <c r="W33" s="928"/>
      <c r="X33" s="928"/>
      <c r="Y33" s="928"/>
      <c r="Z33" s="928"/>
      <c r="AA33" s="928"/>
    </row>
    <row r="34" spans="1:27" ht="13.5" customHeight="1">
      <c r="A34" s="928"/>
      <c r="B34" s="929"/>
      <c r="C34" s="928"/>
      <c r="D34" s="928"/>
      <c r="E34" s="930"/>
      <c r="F34" s="928"/>
      <c r="G34" s="928"/>
      <c r="H34" s="928"/>
      <c r="I34" s="930"/>
      <c r="J34" s="928"/>
      <c r="K34" s="930"/>
      <c r="L34" s="928"/>
      <c r="M34" s="928"/>
      <c r="N34" s="928"/>
      <c r="O34" s="928"/>
      <c r="P34" s="928"/>
      <c r="Q34" s="928"/>
      <c r="R34" s="928"/>
      <c r="S34" s="928"/>
      <c r="T34" s="928"/>
      <c r="U34" s="928"/>
      <c r="V34" s="928"/>
      <c r="W34" s="928"/>
      <c r="X34" s="928"/>
      <c r="Y34" s="928"/>
      <c r="Z34" s="928"/>
      <c r="AA34" s="928"/>
    </row>
    <row r="35" spans="1:27" ht="13.5" customHeight="1">
      <c r="A35" s="928"/>
      <c r="B35" s="929"/>
      <c r="C35" s="928"/>
      <c r="D35" s="963"/>
      <c r="E35" s="930"/>
      <c r="F35" s="928"/>
      <c r="G35" s="928"/>
      <c r="H35" s="928"/>
      <c r="I35" s="930"/>
      <c r="J35" s="928"/>
      <c r="K35" s="930"/>
      <c r="L35" s="928"/>
      <c r="M35" s="928"/>
      <c r="N35" s="928"/>
      <c r="O35" s="928"/>
      <c r="P35" s="928"/>
      <c r="Q35" s="928"/>
      <c r="R35" s="928"/>
      <c r="S35" s="928"/>
      <c r="T35" s="928"/>
      <c r="U35" s="928"/>
      <c r="V35" s="928"/>
      <c r="W35" s="928"/>
      <c r="X35" s="928"/>
      <c r="Y35" s="928"/>
      <c r="Z35" s="928"/>
      <c r="AA35" s="928"/>
    </row>
    <row r="36" spans="1:27" ht="13.5" customHeight="1">
      <c r="A36" s="928"/>
      <c r="B36" s="929"/>
      <c r="C36" s="928"/>
      <c r="D36" s="928"/>
      <c r="E36" s="930"/>
      <c r="F36" s="928"/>
      <c r="G36" s="928"/>
      <c r="H36" s="928"/>
      <c r="I36" s="930"/>
      <c r="J36" s="928"/>
      <c r="K36" s="930"/>
      <c r="L36" s="1034"/>
      <c r="M36" s="928"/>
      <c r="N36" s="928"/>
      <c r="O36" s="928"/>
      <c r="P36" s="928"/>
      <c r="Q36" s="928"/>
      <c r="R36" s="928"/>
      <c r="S36" s="928"/>
      <c r="T36" s="928"/>
      <c r="U36" s="928"/>
      <c r="V36" s="928"/>
      <c r="W36" s="928"/>
      <c r="X36" s="928"/>
      <c r="Y36" s="928"/>
      <c r="Z36" s="928"/>
      <c r="AA36" s="928"/>
    </row>
    <row r="37" spans="1:27" ht="13.5" customHeight="1">
      <c r="A37" s="928"/>
      <c r="B37" s="929"/>
      <c r="C37" s="928"/>
      <c r="D37" s="928"/>
      <c r="E37" s="930"/>
      <c r="F37" s="928"/>
      <c r="G37" s="928"/>
      <c r="H37" s="928"/>
      <c r="I37" s="930"/>
      <c r="J37" s="928"/>
      <c r="K37" s="930"/>
      <c r="L37" s="928"/>
      <c r="M37" s="928"/>
      <c r="N37" s="928"/>
      <c r="O37" s="928"/>
      <c r="P37" s="928"/>
      <c r="Q37" s="928"/>
      <c r="R37" s="928"/>
      <c r="S37" s="928"/>
      <c r="T37" s="928"/>
      <c r="U37" s="928"/>
      <c r="V37" s="928"/>
      <c r="W37" s="928"/>
      <c r="X37" s="928"/>
      <c r="Y37" s="928"/>
      <c r="Z37" s="928"/>
      <c r="AA37" s="928"/>
    </row>
    <row r="38" spans="1:27" ht="13.5" customHeight="1">
      <c r="A38" s="928"/>
      <c r="B38" s="929"/>
      <c r="C38" s="928"/>
      <c r="D38" s="928"/>
      <c r="E38" s="930"/>
      <c r="F38" s="928"/>
      <c r="G38" s="928"/>
      <c r="H38" s="928"/>
      <c r="I38" s="930"/>
      <c r="J38" s="928"/>
      <c r="K38" s="930"/>
      <c r="L38" s="928"/>
      <c r="M38" s="928"/>
      <c r="N38" s="928"/>
      <c r="O38" s="928"/>
      <c r="P38" s="928"/>
      <c r="Q38" s="928"/>
      <c r="R38" s="928"/>
      <c r="S38" s="928"/>
      <c r="T38" s="928"/>
      <c r="U38" s="928"/>
      <c r="V38" s="928"/>
      <c r="W38" s="928"/>
      <c r="X38" s="928"/>
      <c r="Y38" s="928"/>
      <c r="Z38" s="928"/>
      <c r="AA38" s="928"/>
    </row>
    <row r="39" spans="1:27" ht="13.5" customHeight="1">
      <c r="A39" s="928"/>
      <c r="B39" s="929"/>
      <c r="C39" s="928"/>
      <c r="D39" s="928"/>
      <c r="E39" s="930"/>
      <c r="F39" s="928"/>
      <c r="G39" s="928"/>
      <c r="H39" s="928"/>
      <c r="I39" s="930"/>
      <c r="J39" s="928"/>
      <c r="K39" s="930"/>
      <c r="L39" s="928"/>
      <c r="M39" s="928"/>
      <c r="N39" s="928"/>
      <c r="O39" s="928"/>
      <c r="P39" s="928"/>
      <c r="Q39" s="928"/>
      <c r="R39" s="928"/>
      <c r="S39" s="928"/>
      <c r="T39" s="928"/>
      <c r="U39" s="928"/>
      <c r="V39" s="928"/>
      <c r="W39" s="928"/>
      <c r="X39" s="928"/>
      <c r="Y39" s="928"/>
      <c r="Z39" s="928"/>
      <c r="AA39" s="928"/>
    </row>
    <row r="40" spans="1:27" ht="13.5" customHeight="1">
      <c r="A40" s="928"/>
      <c r="B40" s="929"/>
      <c r="C40" s="928"/>
      <c r="D40" s="928"/>
      <c r="E40" s="930"/>
      <c r="F40" s="928"/>
      <c r="G40" s="928"/>
      <c r="H40" s="928"/>
      <c r="I40" s="930"/>
      <c r="J40" s="928"/>
      <c r="K40" s="930"/>
      <c r="L40" s="928"/>
      <c r="M40" s="928"/>
      <c r="N40" s="928"/>
      <c r="O40" s="928"/>
      <c r="P40" s="928"/>
      <c r="Q40" s="928"/>
      <c r="R40" s="928"/>
      <c r="S40" s="928"/>
      <c r="T40" s="928"/>
      <c r="U40" s="928"/>
      <c r="V40" s="928"/>
      <c r="W40" s="928"/>
      <c r="X40" s="928"/>
      <c r="Y40" s="928"/>
      <c r="Z40" s="928"/>
      <c r="AA40" s="928"/>
    </row>
    <row r="41" spans="1:27" ht="13.5" customHeight="1">
      <c r="A41" s="928"/>
      <c r="B41" s="929"/>
      <c r="C41" s="928"/>
      <c r="D41" s="928"/>
      <c r="E41" s="930"/>
      <c r="F41" s="928"/>
      <c r="G41" s="928"/>
      <c r="H41" s="928"/>
      <c r="I41" s="930"/>
      <c r="J41" s="928"/>
      <c r="K41" s="930"/>
      <c r="L41" s="928"/>
      <c r="M41" s="928"/>
      <c r="N41" s="928"/>
      <c r="O41" s="928"/>
      <c r="P41" s="928"/>
      <c r="Q41" s="928"/>
      <c r="R41" s="928"/>
      <c r="S41" s="928"/>
      <c r="T41" s="928"/>
      <c r="U41" s="928"/>
      <c r="V41" s="928"/>
      <c r="W41" s="928"/>
      <c r="X41" s="928"/>
      <c r="Y41" s="928"/>
      <c r="Z41" s="928"/>
      <c r="AA41" s="928"/>
    </row>
    <row r="42" spans="1:27" ht="13.5" customHeight="1">
      <c r="A42" s="928"/>
      <c r="B42" s="929"/>
      <c r="C42" s="928"/>
      <c r="D42" s="928"/>
      <c r="E42" s="930"/>
      <c r="F42" s="928"/>
      <c r="G42" s="928"/>
      <c r="H42" s="928"/>
      <c r="I42" s="930"/>
      <c r="J42" s="928"/>
      <c r="K42" s="930"/>
      <c r="L42" s="928"/>
      <c r="M42" s="928"/>
      <c r="N42" s="928"/>
      <c r="O42" s="928"/>
      <c r="P42" s="928"/>
      <c r="Q42" s="928"/>
      <c r="R42" s="928"/>
      <c r="S42" s="928"/>
      <c r="T42" s="928"/>
      <c r="U42" s="928"/>
      <c r="V42" s="928"/>
      <c r="W42" s="928"/>
      <c r="X42" s="928"/>
      <c r="Y42" s="928"/>
      <c r="Z42" s="928"/>
      <c r="AA42" s="928"/>
    </row>
    <row r="43" spans="1:27" ht="13.5" customHeight="1">
      <c r="A43" s="928"/>
      <c r="B43" s="929"/>
      <c r="C43" s="928"/>
      <c r="D43" s="928"/>
      <c r="E43" s="930"/>
      <c r="F43" s="928"/>
      <c r="G43" s="928"/>
      <c r="H43" s="928"/>
      <c r="I43" s="930"/>
      <c r="J43" s="928"/>
      <c r="K43" s="930"/>
      <c r="L43" s="928"/>
      <c r="M43" s="928"/>
      <c r="N43" s="928"/>
      <c r="O43" s="928"/>
      <c r="P43" s="928"/>
      <c r="Q43" s="928"/>
      <c r="R43" s="928"/>
      <c r="S43" s="928"/>
      <c r="T43" s="928"/>
      <c r="U43" s="928"/>
      <c r="V43" s="928"/>
      <c r="W43" s="928"/>
      <c r="X43" s="928"/>
      <c r="Y43" s="928"/>
      <c r="Z43" s="928"/>
      <c r="AA43" s="928"/>
    </row>
    <row r="44" spans="1:27" ht="13.5" customHeight="1">
      <c r="A44" s="928"/>
      <c r="B44" s="929"/>
      <c r="C44" s="928"/>
      <c r="D44" s="928"/>
      <c r="E44" s="930"/>
      <c r="F44" s="928"/>
      <c r="G44" s="928"/>
      <c r="H44" s="928"/>
      <c r="I44" s="930"/>
      <c r="J44" s="928"/>
      <c r="K44" s="930"/>
      <c r="L44" s="928"/>
      <c r="M44" s="928"/>
      <c r="N44" s="928"/>
      <c r="O44" s="928"/>
      <c r="P44" s="928"/>
      <c r="Q44" s="928"/>
      <c r="R44" s="928"/>
      <c r="S44" s="928"/>
      <c r="T44" s="928"/>
      <c r="U44" s="928"/>
      <c r="V44" s="928"/>
      <c r="W44" s="928"/>
      <c r="X44" s="928"/>
      <c r="Y44" s="928"/>
      <c r="Z44" s="928"/>
      <c r="AA44" s="928"/>
    </row>
    <row r="45" spans="1:27" ht="13.5" customHeight="1">
      <c r="A45" s="928"/>
      <c r="B45" s="929"/>
      <c r="C45" s="928"/>
      <c r="D45" s="928"/>
      <c r="E45" s="930"/>
      <c r="F45" s="928"/>
      <c r="G45" s="928"/>
      <c r="H45" s="928"/>
      <c r="I45" s="930"/>
      <c r="J45" s="928"/>
      <c r="K45" s="930"/>
      <c r="L45" s="928"/>
      <c r="M45" s="928"/>
      <c r="N45" s="928"/>
      <c r="O45" s="928"/>
      <c r="P45" s="928"/>
      <c r="Q45" s="928"/>
      <c r="R45" s="928"/>
      <c r="S45" s="928"/>
      <c r="T45" s="928"/>
      <c r="U45" s="928"/>
      <c r="V45" s="928"/>
      <c r="W45" s="928"/>
      <c r="X45" s="928"/>
      <c r="Y45" s="928"/>
      <c r="Z45" s="928"/>
      <c r="AA45" s="928"/>
    </row>
    <row r="46" spans="1:27" ht="13.5" customHeight="1">
      <c r="A46" s="928"/>
      <c r="B46" s="929"/>
      <c r="C46" s="928"/>
      <c r="D46" s="928"/>
      <c r="E46" s="930"/>
      <c r="F46" s="928"/>
      <c r="G46" s="928"/>
      <c r="H46" s="928"/>
      <c r="I46" s="930"/>
      <c r="J46" s="928"/>
      <c r="K46" s="930"/>
      <c r="L46" s="928"/>
      <c r="M46" s="928"/>
      <c r="N46" s="928"/>
      <c r="O46" s="928"/>
      <c r="P46" s="928"/>
      <c r="Q46" s="928"/>
      <c r="R46" s="928"/>
      <c r="S46" s="928"/>
      <c r="T46" s="928"/>
      <c r="U46" s="928"/>
      <c r="V46" s="928"/>
      <c r="W46" s="928"/>
      <c r="X46" s="928"/>
      <c r="Y46" s="928"/>
      <c r="Z46" s="928"/>
      <c r="AA46" s="928"/>
    </row>
    <row r="47" spans="1:27" ht="13.5" customHeight="1">
      <c r="A47" s="928"/>
      <c r="B47" s="929"/>
      <c r="C47" s="928"/>
      <c r="D47" s="928"/>
      <c r="E47" s="930"/>
      <c r="F47" s="928"/>
      <c r="G47" s="928"/>
      <c r="H47" s="928"/>
      <c r="I47" s="930"/>
      <c r="J47" s="928"/>
      <c r="K47" s="930"/>
      <c r="L47" s="928"/>
      <c r="M47" s="928"/>
      <c r="N47" s="928"/>
      <c r="O47" s="928"/>
      <c r="P47" s="928"/>
      <c r="Q47" s="928"/>
      <c r="R47" s="928"/>
      <c r="S47" s="928"/>
      <c r="T47" s="928"/>
      <c r="U47" s="928"/>
      <c r="V47" s="928"/>
      <c r="W47" s="928"/>
      <c r="X47" s="928"/>
      <c r="Y47" s="928"/>
      <c r="Z47" s="928"/>
      <c r="AA47" s="928"/>
    </row>
    <row r="48" spans="1:27" ht="13.5" customHeight="1">
      <c r="A48" s="928"/>
      <c r="B48" s="929"/>
      <c r="C48" s="928"/>
      <c r="D48" s="928"/>
      <c r="E48" s="930"/>
      <c r="F48" s="928"/>
      <c r="G48" s="928"/>
      <c r="H48" s="928"/>
      <c r="I48" s="930"/>
      <c r="J48" s="928"/>
      <c r="K48" s="930"/>
      <c r="L48" s="928"/>
      <c r="M48" s="928"/>
      <c r="N48" s="928"/>
      <c r="O48" s="928"/>
      <c r="P48" s="928"/>
      <c r="Q48" s="928"/>
      <c r="R48" s="928"/>
      <c r="S48" s="928"/>
      <c r="T48" s="928"/>
      <c r="U48" s="928"/>
      <c r="V48" s="928"/>
      <c r="W48" s="928"/>
      <c r="X48" s="928"/>
      <c r="Y48" s="928"/>
      <c r="Z48" s="928"/>
      <c r="AA48" s="928"/>
    </row>
    <row r="49" spans="1:27" ht="13.5" customHeight="1">
      <c r="A49" s="928"/>
      <c r="B49" s="929"/>
      <c r="C49" s="928"/>
      <c r="D49" s="928"/>
      <c r="E49" s="930"/>
      <c r="F49" s="928"/>
      <c r="G49" s="928"/>
      <c r="H49" s="928"/>
      <c r="I49" s="930"/>
      <c r="J49" s="928"/>
      <c r="K49" s="930"/>
      <c r="L49" s="928"/>
      <c r="M49" s="928"/>
      <c r="N49" s="928"/>
      <c r="O49" s="928"/>
      <c r="P49" s="928"/>
      <c r="Q49" s="928"/>
      <c r="R49" s="928"/>
      <c r="S49" s="928"/>
      <c r="T49" s="928"/>
      <c r="U49" s="928"/>
      <c r="V49" s="928"/>
      <c r="W49" s="928"/>
      <c r="X49" s="928"/>
      <c r="Y49" s="928"/>
      <c r="Z49" s="928"/>
      <c r="AA49" s="928"/>
    </row>
    <row r="50" spans="1:27" ht="13.5" customHeight="1">
      <c r="A50" s="928"/>
      <c r="B50" s="929"/>
      <c r="C50" s="928"/>
      <c r="D50" s="928"/>
      <c r="E50" s="930"/>
      <c r="F50" s="928"/>
      <c r="G50" s="928"/>
      <c r="H50" s="928"/>
      <c r="I50" s="930"/>
      <c r="J50" s="928"/>
      <c r="K50" s="930"/>
      <c r="L50" s="928"/>
      <c r="M50" s="928"/>
      <c r="N50" s="928"/>
      <c r="O50" s="928"/>
      <c r="P50" s="928"/>
      <c r="Q50" s="928"/>
      <c r="R50" s="928"/>
      <c r="S50" s="928"/>
      <c r="T50" s="928"/>
      <c r="U50" s="928"/>
      <c r="V50" s="928"/>
      <c r="W50" s="928"/>
      <c r="X50" s="928"/>
      <c r="Y50" s="928"/>
      <c r="Z50" s="928"/>
      <c r="AA50" s="928"/>
    </row>
    <row r="51" spans="1:27" ht="13.5" customHeight="1">
      <c r="A51" s="928"/>
      <c r="B51" s="929"/>
      <c r="C51" s="928"/>
      <c r="D51" s="928"/>
      <c r="E51" s="930"/>
      <c r="F51" s="928"/>
      <c r="G51" s="928"/>
      <c r="H51" s="928"/>
      <c r="I51" s="930"/>
      <c r="J51" s="928"/>
      <c r="K51" s="930"/>
      <c r="L51" s="928"/>
      <c r="M51" s="928"/>
      <c r="N51" s="928"/>
      <c r="O51" s="928"/>
      <c r="P51" s="928"/>
      <c r="Q51" s="928"/>
      <c r="R51" s="928"/>
      <c r="S51" s="928"/>
      <c r="T51" s="928"/>
      <c r="U51" s="928"/>
      <c r="V51" s="928"/>
      <c r="W51" s="928"/>
      <c r="X51" s="928"/>
      <c r="Y51" s="928"/>
      <c r="Z51" s="928"/>
      <c r="AA51" s="928"/>
    </row>
    <row r="52" spans="1:27" ht="13.5" customHeight="1">
      <c r="A52" s="928"/>
      <c r="B52" s="929"/>
      <c r="C52" s="928"/>
      <c r="D52" s="928"/>
      <c r="E52" s="930"/>
      <c r="F52" s="928"/>
      <c r="G52" s="928"/>
      <c r="H52" s="928"/>
      <c r="I52" s="930"/>
      <c r="J52" s="928"/>
      <c r="K52" s="930"/>
      <c r="L52" s="928"/>
      <c r="M52" s="928"/>
      <c r="N52" s="928"/>
      <c r="O52" s="928"/>
      <c r="P52" s="928"/>
      <c r="Q52" s="928"/>
      <c r="R52" s="928"/>
      <c r="S52" s="928"/>
      <c r="T52" s="928"/>
      <c r="U52" s="928"/>
      <c r="V52" s="928"/>
      <c r="W52" s="928"/>
      <c r="X52" s="928"/>
      <c r="Y52" s="928"/>
      <c r="Z52" s="928"/>
      <c r="AA52" s="928"/>
    </row>
    <row r="53" spans="1:27" ht="13.5" customHeight="1">
      <c r="A53" s="928"/>
      <c r="B53" s="929"/>
      <c r="C53" s="928"/>
      <c r="D53" s="928"/>
      <c r="E53" s="930"/>
      <c r="F53" s="928"/>
      <c r="G53" s="928"/>
      <c r="H53" s="928"/>
      <c r="I53" s="930"/>
      <c r="J53" s="928"/>
      <c r="K53" s="930"/>
      <c r="L53" s="928"/>
      <c r="M53" s="928"/>
      <c r="N53" s="928"/>
      <c r="O53" s="928"/>
      <c r="P53" s="928"/>
      <c r="Q53" s="928"/>
      <c r="R53" s="928"/>
      <c r="S53" s="928"/>
      <c r="T53" s="928"/>
      <c r="U53" s="928"/>
      <c r="V53" s="928"/>
      <c r="W53" s="928"/>
      <c r="X53" s="928"/>
      <c r="Y53" s="928"/>
      <c r="Z53" s="928"/>
      <c r="AA53" s="928"/>
    </row>
    <row r="54" spans="1:27" ht="13.5" customHeight="1">
      <c r="A54" s="928"/>
      <c r="B54" s="929"/>
      <c r="C54" s="928"/>
      <c r="D54" s="928"/>
      <c r="E54" s="930"/>
      <c r="F54" s="928"/>
      <c r="G54" s="928"/>
      <c r="H54" s="928"/>
      <c r="I54" s="930"/>
      <c r="J54" s="928"/>
      <c r="K54" s="930"/>
      <c r="L54" s="928"/>
      <c r="M54" s="928"/>
      <c r="N54" s="928"/>
      <c r="O54" s="928"/>
      <c r="P54" s="928"/>
      <c r="Q54" s="928"/>
      <c r="R54" s="928"/>
      <c r="S54" s="928"/>
      <c r="T54" s="928"/>
      <c r="U54" s="928"/>
      <c r="V54" s="928"/>
      <c r="W54" s="928"/>
      <c r="X54" s="928"/>
      <c r="Y54" s="928"/>
      <c r="Z54" s="928"/>
      <c r="AA54" s="928"/>
    </row>
    <row r="55" spans="1:27" ht="13.5" customHeight="1">
      <c r="A55" s="928"/>
      <c r="B55" s="929"/>
      <c r="C55" s="928"/>
      <c r="D55" s="928"/>
      <c r="E55" s="930"/>
      <c r="F55" s="928"/>
      <c r="G55" s="928"/>
      <c r="H55" s="928"/>
      <c r="I55" s="930"/>
      <c r="J55" s="928"/>
      <c r="K55" s="930"/>
      <c r="L55" s="928"/>
      <c r="M55" s="928"/>
      <c r="N55" s="928"/>
      <c r="O55" s="928"/>
      <c r="P55" s="928"/>
      <c r="Q55" s="928"/>
      <c r="R55" s="928"/>
      <c r="S55" s="928"/>
      <c r="T55" s="928"/>
      <c r="U55" s="928"/>
      <c r="V55" s="928"/>
      <c r="W55" s="928"/>
      <c r="X55" s="928"/>
      <c r="Y55" s="928"/>
      <c r="Z55" s="928"/>
      <c r="AA55" s="928"/>
    </row>
    <row r="56" spans="1:27" ht="13.5" customHeight="1">
      <c r="A56" s="928"/>
      <c r="B56" s="929"/>
      <c r="C56" s="928"/>
      <c r="D56" s="928"/>
      <c r="E56" s="930"/>
      <c r="F56" s="928"/>
      <c r="G56" s="928"/>
      <c r="H56" s="928"/>
      <c r="I56" s="930"/>
      <c r="J56" s="928"/>
      <c r="K56" s="930"/>
      <c r="L56" s="928"/>
      <c r="M56" s="928"/>
      <c r="N56" s="928"/>
      <c r="O56" s="928"/>
      <c r="P56" s="928"/>
      <c r="Q56" s="928"/>
      <c r="R56" s="928"/>
      <c r="S56" s="928"/>
      <c r="T56" s="928"/>
      <c r="U56" s="928"/>
      <c r="V56" s="928"/>
      <c r="W56" s="928"/>
      <c r="X56" s="928"/>
      <c r="Y56" s="928"/>
      <c r="Z56" s="928"/>
      <c r="AA56" s="928"/>
    </row>
    <row r="57" spans="1:27" ht="13.5" customHeight="1">
      <c r="A57" s="928"/>
      <c r="B57" s="929"/>
      <c r="C57" s="928"/>
      <c r="D57" s="928"/>
      <c r="E57" s="930"/>
      <c r="F57" s="928"/>
      <c r="G57" s="928"/>
      <c r="H57" s="928"/>
      <c r="I57" s="930"/>
      <c r="J57" s="928"/>
      <c r="K57" s="930"/>
      <c r="L57" s="928"/>
      <c r="M57" s="928"/>
      <c r="N57" s="928"/>
      <c r="O57" s="928"/>
      <c r="P57" s="928"/>
      <c r="Q57" s="928"/>
      <c r="R57" s="928"/>
      <c r="S57" s="928"/>
      <c r="T57" s="928"/>
      <c r="U57" s="928"/>
      <c r="V57" s="928"/>
      <c r="W57" s="928"/>
      <c r="X57" s="928"/>
      <c r="Y57" s="928"/>
      <c r="Z57" s="928"/>
      <c r="AA57" s="928"/>
    </row>
    <row r="58" spans="1:27" ht="13.5" customHeight="1">
      <c r="A58" s="928"/>
      <c r="B58" s="929"/>
      <c r="C58" s="928"/>
      <c r="D58" s="928"/>
      <c r="E58" s="930"/>
      <c r="F58" s="928"/>
      <c r="G58" s="928"/>
      <c r="H58" s="928"/>
      <c r="I58" s="930"/>
      <c r="J58" s="928"/>
      <c r="K58" s="930"/>
      <c r="L58" s="928"/>
      <c r="M58" s="928"/>
      <c r="N58" s="928"/>
      <c r="O58" s="928"/>
      <c r="P58" s="928"/>
      <c r="Q58" s="928"/>
      <c r="R58" s="928"/>
      <c r="S58" s="928"/>
      <c r="T58" s="928"/>
      <c r="U58" s="928"/>
      <c r="V58" s="928"/>
      <c r="W58" s="928"/>
      <c r="X58" s="928"/>
      <c r="Y58" s="928"/>
      <c r="Z58" s="928"/>
      <c r="AA58" s="928"/>
    </row>
    <row r="59" spans="1:27" ht="13.5" customHeight="1">
      <c r="A59" s="928"/>
      <c r="B59" s="929"/>
      <c r="C59" s="928"/>
      <c r="D59" s="928"/>
      <c r="E59" s="930"/>
      <c r="F59" s="928"/>
      <c r="G59" s="928"/>
      <c r="H59" s="928"/>
      <c r="I59" s="930"/>
      <c r="J59" s="928"/>
      <c r="K59" s="930"/>
      <c r="L59" s="928"/>
      <c r="M59" s="928"/>
      <c r="N59" s="928"/>
      <c r="O59" s="928"/>
      <c r="P59" s="928"/>
      <c r="Q59" s="928"/>
      <c r="R59" s="928"/>
      <c r="S59" s="928"/>
      <c r="T59" s="928"/>
      <c r="U59" s="928"/>
      <c r="V59" s="928"/>
      <c r="W59" s="928"/>
      <c r="X59" s="928"/>
      <c r="Y59" s="928"/>
      <c r="Z59" s="928"/>
      <c r="AA59" s="928"/>
    </row>
    <row r="60" spans="1:27" ht="13.5" customHeight="1">
      <c r="A60" s="928"/>
      <c r="B60" s="929"/>
      <c r="C60" s="928"/>
      <c r="D60" s="928"/>
      <c r="E60" s="930"/>
      <c r="F60" s="928"/>
      <c r="G60" s="928"/>
      <c r="H60" s="928"/>
      <c r="I60" s="930"/>
      <c r="J60" s="928"/>
      <c r="K60" s="930"/>
      <c r="L60" s="928"/>
      <c r="M60" s="928"/>
      <c r="N60" s="928"/>
      <c r="O60" s="928"/>
      <c r="P60" s="928"/>
      <c r="Q60" s="928"/>
      <c r="R60" s="928"/>
      <c r="S60" s="928"/>
      <c r="T60" s="928"/>
      <c r="U60" s="928"/>
      <c r="V60" s="928"/>
      <c r="W60" s="928"/>
      <c r="X60" s="928"/>
      <c r="Y60" s="928"/>
      <c r="Z60" s="928"/>
      <c r="AA60" s="928"/>
    </row>
    <row r="61" spans="1:27" ht="13.5" customHeight="1">
      <c r="A61" s="928"/>
      <c r="B61" s="929"/>
      <c r="C61" s="928"/>
      <c r="D61" s="928"/>
      <c r="E61" s="930"/>
      <c r="F61" s="928"/>
      <c r="G61" s="928"/>
      <c r="H61" s="928"/>
      <c r="I61" s="930"/>
      <c r="J61" s="928"/>
      <c r="K61" s="930"/>
      <c r="L61" s="928"/>
      <c r="M61" s="928"/>
      <c r="N61" s="928"/>
      <c r="O61" s="928"/>
      <c r="P61" s="928"/>
      <c r="Q61" s="928"/>
      <c r="R61" s="928"/>
      <c r="S61" s="928"/>
      <c r="T61" s="928"/>
      <c r="U61" s="928"/>
      <c r="V61" s="928"/>
      <c r="W61" s="928"/>
      <c r="X61" s="928"/>
      <c r="Y61" s="928"/>
      <c r="Z61" s="928"/>
      <c r="AA61" s="928"/>
    </row>
    <row r="62" spans="1:27" ht="13.5" customHeight="1">
      <c r="A62" s="928"/>
      <c r="B62" s="929"/>
      <c r="C62" s="928"/>
      <c r="D62" s="928"/>
      <c r="E62" s="930"/>
      <c r="F62" s="928"/>
      <c r="G62" s="928"/>
      <c r="H62" s="928"/>
      <c r="I62" s="930"/>
      <c r="J62" s="928"/>
      <c r="K62" s="930"/>
      <c r="L62" s="928"/>
      <c r="M62" s="928"/>
      <c r="N62" s="928"/>
      <c r="O62" s="928"/>
      <c r="P62" s="928"/>
      <c r="Q62" s="928"/>
      <c r="R62" s="928"/>
      <c r="S62" s="928"/>
      <c r="T62" s="928"/>
      <c r="U62" s="928"/>
      <c r="V62" s="928"/>
      <c r="W62" s="928"/>
      <c r="X62" s="928"/>
      <c r="Y62" s="928"/>
      <c r="Z62" s="928"/>
      <c r="AA62" s="928"/>
    </row>
    <row r="63" spans="1:27" ht="13.5" customHeight="1">
      <c r="A63" s="928"/>
      <c r="B63" s="929"/>
      <c r="C63" s="928"/>
      <c r="D63" s="928"/>
      <c r="E63" s="930"/>
      <c r="F63" s="928"/>
      <c r="G63" s="928"/>
      <c r="H63" s="928"/>
      <c r="I63" s="930"/>
      <c r="J63" s="928"/>
      <c r="K63" s="930"/>
      <c r="L63" s="928"/>
      <c r="M63" s="928"/>
      <c r="N63" s="928"/>
      <c r="O63" s="928"/>
      <c r="P63" s="928"/>
      <c r="Q63" s="928"/>
      <c r="R63" s="928"/>
      <c r="S63" s="928"/>
      <c r="T63" s="928"/>
      <c r="U63" s="928"/>
      <c r="V63" s="928"/>
      <c r="W63" s="928"/>
      <c r="X63" s="928"/>
      <c r="Y63" s="928"/>
      <c r="Z63" s="928"/>
      <c r="AA63" s="928"/>
    </row>
    <row r="64" spans="1:27" ht="13.5" customHeight="1">
      <c r="A64" s="928"/>
      <c r="B64" s="929"/>
      <c r="C64" s="928"/>
      <c r="D64" s="928"/>
      <c r="E64" s="930"/>
      <c r="F64" s="928"/>
      <c r="G64" s="928"/>
      <c r="H64" s="928"/>
      <c r="I64" s="930"/>
      <c r="J64" s="928"/>
      <c r="K64" s="930"/>
      <c r="L64" s="928"/>
      <c r="M64" s="928"/>
      <c r="N64" s="928"/>
      <c r="O64" s="928"/>
      <c r="P64" s="928"/>
      <c r="Q64" s="928"/>
      <c r="R64" s="928"/>
      <c r="S64" s="928"/>
      <c r="T64" s="928"/>
      <c r="U64" s="928"/>
      <c r="V64" s="928"/>
      <c r="W64" s="928"/>
      <c r="X64" s="928"/>
      <c r="Y64" s="928"/>
      <c r="Z64" s="928"/>
      <c r="AA64" s="928"/>
    </row>
    <row r="65" spans="1:27" ht="13.5" customHeight="1">
      <c r="A65" s="928"/>
      <c r="B65" s="929"/>
      <c r="C65" s="928"/>
      <c r="D65" s="928"/>
      <c r="E65" s="930"/>
      <c r="F65" s="928"/>
      <c r="G65" s="928"/>
      <c r="H65" s="928"/>
      <c r="I65" s="930"/>
      <c r="J65" s="928"/>
      <c r="K65" s="930"/>
      <c r="L65" s="928"/>
      <c r="M65" s="928"/>
      <c r="N65" s="928"/>
      <c r="O65" s="928"/>
      <c r="P65" s="928"/>
      <c r="Q65" s="928"/>
      <c r="R65" s="928"/>
      <c r="S65" s="928"/>
      <c r="T65" s="928"/>
      <c r="U65" s="928"/>
      <c r="V65" s="928"/>
      <c r="W65" s="928"/>
      <c r="X65" s="928"/>
      <c r="Y65" s="928"/>
      <c r="Z65" s="928"/>
      <c r="AA65" s="928"/>
    </row>
    <row r="66" spans="1:27" ht="13.5" customHeight="1">
      <c r="A66" s="928"/>
      <c r="B66" s="929"/>
      <c r="C66" s="928"/>
      <c r="D66" s="928"/>
      <c r="E66" s="930"/>
      <c r="F66" s="928"/>
      <c r="G66" s="928"/>
      <c r="H66" s="928"/>
      <c r="I66" s="930"/>
      <c r="J66" s="928"/>
      <c r="K66" s="930"/>
      <c r="L66" s="928"/>
      <c r="M66" s="928"/>
      <c r="N66" s="928"/>
      <c r="O66" s="928"/>
      <c r="P66" s="928"/>
      <c r="Q66" s="928"/>
      <c r="R66" s="928"/>
      <c r="S66" s="928"/>
      <c r="T66" s="928"/>
      <c r="U66" s="928"/>
      <c r="V66" s="928"/>
      <c r="W66" s="928"/>
      <c r="X66" s="928"/>
      <c r="Y66" s="928"/>
      <c r="Z66" s="928"/>
      <c r="AA66" s="928"/>
    </row>
    <row r="67" spans="1:27" ht="13.5" customHeight="1">
      <c r="A67" s="928"/>
      <c r="B67" s="929"/>
      <c r="C67" s="928"/>
      <c r="D67" s="928"/>
      <c r="E67" s="930"/>
      <c r="F67" s="928"/>
      <c r="G67" s="928"/>
      <c r="H67" s="928"/>
      <c r="I67" s="930"/>
      <c r="J67" s="928"/>
      <c r="K67" s="930"/>
      <c r="L67" s="928"/>
      <c r="M67" s="928"/>
      <c r="N67" s="928"/>
      <c r="O67" s="928"/>
      <c r="P67" s="928"/>
      <c r="Q67" s="928"/>
      <c r="R67" s="928"/>
      <c r="S67" s="928"/>
      <c r="T67" s="928"/>
      <c r="U67" s="928"/>
      <c r="V67" s="928"/>
      <c r="W67" s="928"/>
      <c r="X67" s="928"/>
      <c r="Y67" s="928"/>
      <c r="Z67" s="928"/>
      <c r="AA67" s="928"/>
    </row>
    <row r="68" spans="1:27" ht="13.5" customHeight="1">
      <c r="A68" s="928"/>
      <c r="B68" s="929"/>
      <c r="C68" s="928"/>
      <c r="D68" s="928"/>
      <c r="E68" s="930"/>
      <c r="F68" s="928"/>
      <c r="G68" s="928"/>
      <c r="H68" s="928"/>
      <c r="I68" s="930"/>
      <c r="J68" s="928"/>
      <c r="K68" s="930"/>
      <c r="L68" s="928"/>
      <c r="M68" s="928"/>
      <c r="N68" s="928"/>
      <c r="O68" s="928"/>
      <c r="P68" s="928"/>
      <c r="Q68" s="928"/>
      <c r="R68" s="928"/>
      <c r="S68" s="928"/>
      <c r="T68" s="928"/>
      <c r="U68" s="928"/>
      <c r="V68" s="928"/>
      <c r="W68" s="928"/>
      <c r="X68" s="928"/>
      <c r="Y68" s="928"/>
      <c r="Z68" s="928"/>
      <c r="AA68" s="928"/>
    </row>
    <row r="69" spans="1:27" ht="13.5" customHeight="1">
      <c r="A69" s="928"/>
      <c r="B69" s="929"/>
      <c r="C69" s="928"/>
      <c r="D69" s="928"/>
      <c r="E69" s="930"/>
      <c r="F69" s="928"/>
      <c r="G69" s="928"/>
      <c r="H69" s="928"/>
      <c r="I69" s="930"/>
      <c r="J69" s="928"/>
      <c r="K69" s="930"/>
      <c r="L69" s="928"/>
      <c r="M69" s="928"/>
      <c r="N69" s="928"/>
      <c r="O69" s="928"/>
      <c r="P69" s="928"/>
      <c r="Q69" s="928"/>
      <c r="R69" s="928"/>
      <c r="S69" s="928"/>
      <c r="T69" s="928"/>
      <c r="U69" s="928"/>
      <c r="V69" s="928"/>
      <c r="W69" s="928"/>
      <c r="X69" s="928"/>
      <c r="Y69" s="928"/>
      <c r="Z69" s="928"/>
      <c r="AA69" s="928"/>
    </row>
    <row r="70" spans="1:27" ht="13.5" customHeight="1">
      <c r="A70" s="928"/>
      <c r="B70" s="929"/>
      <c r="C70" s="928"/>
      <c r="D70" s="928"/>
      <c r="E70" s="930"/>
      <c r="F70" s="928"/>
      <c r="G70" s="928"/>
      <c r="H70" s="928"/>
      <c r="I70" s="930"/>
      <c r="J70" s="928"/>
      <c r="K70" s="930"/>
      <c r="L70" s="928"/>
      <c r="M70" s="928"/>
      <c r="N70" s="928"/>
      <c r="O70" s="928"/>
      <c r="P70" s="928"/>
      <c r="Q70" s="928"/>
      <c r="R70" s="928"/>
      <c r="S70" s="928"/>
      <c r="T70" s="928"/>
      <c r="U70" s="928"/>
      <c r="V70" s="928"/>
      <c r="W70" s="928"/>
      <c r="X70" s="928"/>
      <c r="Y70" s="928"/>
      <c r="Z70" s="928"/>
      <c r="AA70" s="928"/>
    </row>
    <row r="71" spans="1:27" ht="13.5" customHeight="1">
      <c r="A71" s="928"/>
      <c r="B71" s="929"/>
      <c r="C71" s="928"/>
      <c r="D71" s="928"/>
      <c r="E71" s="930"/>
      <c r="F71" s="928"/>
      <c r="G71" s="928"/>
      <c r="H71" s="928"/>
      <c r="I71" s="930"/>
      <c r="J71" s="928"/>
      <c r="K71" s="930"/>
      <c r="L71" s="928"/>
      <c r="M71" s="928"/>
      <c r="N71" s="928"/>
      <c r="O71" s="928"/>
      <c r="P71" s="928"/>
      <c r="Q71" s="928"/>
      <c r="R71" s="928"/>
      <c r="S71" s="928"/>
      <c r="T71" s="928"/>
      <c r="U71" s="928"/>
      <c r="V71" s="928"/>
      <c r="W71" s="928"/>
      <c r="X71" s="928"/>
      <c r="Y71" s="928"/>
      <c r="Z71" s="928"/>
      <c r="AA71" s="928"/>
    </row>
    <row r="72" spans="1:27" ht="13.5" customHeight="1">
      <c r="A72" s="928"/>
      <c r="B72" s="929"/>
      <c r="C72" s="928"/>
      <c r="D72" s="928"/>
      <c r="E72" s="930"/>
      <c r="F72" s="928"/>
      <c r="G72" s="928"/>
      <c r="H72" s="928"/>
      <c r="I72" s="930"/>
      <c r="J72" s="928"/>
      <c r="K72" s="930"/>
      <c r="L72" s="928"/>
      <c r="M72" s="928"/>
      <c r="N72" s="928"/>
      <c r="O72" s="928"/>
      <c r="P72" s="928"/>
      <c r="Q72" s="928"/>
      <c r="R72" s="928"/>
      <c r="S72" s="928"/>
      <c r="T72" s="928"/>
      <c r="U72" s="928"/>
      <c r="V72" s="928"/>
      <c r="W72" s="928"/>
      <c r="X72" s="928"/>
      <c r="Y72" s="928"/>
      <c r="Z72" s="928"/>
      <c r="AA72" s="928"/>
    </row>
    <row r="73" spans="1:27" ht="13.5" customHeight="1">
      <c r="A73" s="928"/>
      <c r="B73" s="929"/>
      <c r="C73" s="928"/>
      <c r="D73" s="928"/>
      <c r="E73" s="930"/>
      <c r="F73" s="928"/>
      <c r="G73" s="928"/>
      <c r="H73" s="928"/>
      <c r="I73" s="930"/>
      <c r="J73" s="928"/>
      <c r="K73" s="930"/>
      <c r="L73" s="928"/>
      <c r="M73" s="928"/>
      <c r="N73" s="928"/>
      <c r="O73" s="928"/>
      <c r="P73" s="928"/>
      <c r="Q73" s="928"/>
      <c r="R73" s="928"/>
      <c r="S73" s="928"/>
      <c r="T73" s="928"/>
      <c r="U73" s="928"/>
      <c r="V73" s="928"/>
      <c r="W73" s="928"/>
      <c r="X73" s="928"/>
      <c r="Y73" s="928"/>
      <c r="Z73" s="928"/>
      <c r="AA73" s="928"/>
    </row>
    <row r="74" spans="1:27" ht="13.5" customHeight="1">
      <c r="A74" s="928"/>
      <c r="B74" s="929"/>
      <c r="C74" s="928"/>
      <c r="D74" s="928"/>
      <c r="E74" s="930"/>
      <c r="F74" s="928"/>
      <c r="G74" s="928"/>
      <c r="H74" s="928"/>
      <c r="I74" s="930"/>
      <c r="J74" s="928"/>
      <c r="K74" s="930"/>
      <c r="L74" s="928"/>
      <c r="M74" s="928"/>
      <c r="N74" s="928"/>
      <c r="O74" s="928"/>
      <c r="P74" s="928"/>
      <c r="Q74" s="928"/>
      <c r="R74" s="928"/>
      <c r="S74" s="928"/>
      <c r="T74" s="928"/>
      <c r="U74" s="928"/>
      <c r="V74" s="928"/>
      <c r="W74" s="928"/>
      <c r="X74" s="928"/>
      <c r="Y74" s="928"/>
      <c r="Z74" s="928"/>
      <c r="AA74" s="928"/>
    </row>
    <row r="75" spans="1:27" ht="13.5" customHeight="1">
      <c r="A75" s="928"/>
      <c r="B75" s="929"/>
      <c r="C75" s="928"/>
      <c r="D75" s="928"/>
      <c r="E75" s="930"/>
      <c r="F75" s="928"/>
      <c r="G75" s="928"/>
      <c r="H75" s="928"/>
      <c r="I75" s="930"/>
      <c r="J75" s="928"/>
      <c r="K75" s="930"/>
      <c r="L75" s="928"/>
      <c r="M75" s="928"/>
      <c r="N75" s="928"/>
      <c r="O75" s="928"/>
      <c r="P75" s="928"/>
      <c r="Q75" s="928"/>
      <c r="R75" s="928"/>
      <c r="S75" s="928"/>
      <c r="T75" s="928"/>
      <c r="U75" s="928"/>
      <c r="V75" s="928"/>
      <c r="W75" s="928"/>
      <c r="X75" s="928"/>
      <c r="Y75" s="928"/>
      <c r="Z75" s="928"/>
      <c r="AA75" s="928"/>
    </row>
    <row r="76" spans="1:27" ht="13.5" customHeight="1">
      <c r="A76" s="928"/>
      <c r="B76" s="929"/>
      <c r="C76" s="928"/>
      <c r="D76" s="928"/>
      <c r="E76" s="930"/>
      <c r="F76" s="928"/>
      <c r="G76" s="928"/>
      <c r="H76" s="928"/>
      <c r="I76" s="930"/>
      <c r="J76" s="928"/>
      <c r="K76" s="930"/>
      <c r="L76" s="928"/>
      <c r="M76" s="928"/>
      <c r="N76" s="928"/>
      <c r="O76" s="928"/>
      <c r="P76" s="928"/>
      <c r="Q76" s="928"/>
      <c r="R76" s="928"/>
      <c r="S76" s="928"/>
      <c r="T76" s="928"/>
      <c r="U76" s="928"/>
      <c r="V76" s="928"/>
      <c r="W76" s="928"/>
      <c r="X76" s="928"/>
      <c r="Y76" s="928"/>
      <c r="Z76" s="928"/>
      <c r="AA76" s="928"/>
    </row>
    <row r="77" spans="1:27" ht="13.5" customHeight="1">
      <c r="A77" s="928"/>
      <c r="B77" s="929"/>
      <c r="C77" s="928"/>
      <c r="D77" s="928"/>
      <c r="E77" s="930"/>
      <c r="F77" s="928"/>
      <c r="G77" s="928"/>
      <c r="H77" s="928"/>
      <c r="I77" s="930"/>
      <c r="J77" s="928"/>
      <c r="K77" s="930"/>
      <c r="L77" s="928"/>
      <c r="M77" s="928"/>
      <c r="N77" s="928"/>
      <c r="O77" s="928"/>
      <c r="P77" s="928"/>
      <c r="Q77" s="928"/>
      <c r="R77" s="928"/>
      <c r="S77" s="928"/>
      <c r="T77" s="928"/>
      <c r="U77" s="928"/>
      <c r="V77" s="928"/>
      <c r="W77" s="928"/>
      <c r="X77" s="928"/>
      <c r="Y77" s="928"/>
      <c r="Z77" s="928"/>
      <c r="AA77" s="928"/>
    </row>
    <row r="78" spans="1:27" ht="13.5" customHeight="1">
      <c r="A78" s="928"/>
      <c r="B78" s="929"/>
      <c r="C78" s="928"/>
      <c r="D78" s="928"/>
      <c r="E78" s="930"/>
      <c r="F78" s="928"/>
      <c r="G78" s="928"/>
      <c r="H78" s="928"/>
      <c r="I78" s="930"/>
      <c r="J78" s="928"/>
      <c r="K78" s="930"/>
      <c r="L78" s="928"/>
      <c r="M78" s="928"/>
      <c r="N78" s="928"/>
      <c r="O78" s="928"/>
      <c r="P78" s="928"/>
      <c r="Q78" s="928"/>
      <c r="R78" s="928"/>
      <c r="S78" s="928"/>
      <c r="T78" s="928"/>
      <c r="U78" s="928"/>
      <c r="V78" s="928"/>
      <c r="W78" s="928"/>
      <c r="X78" s="928"/>
      <c r="Y78" s="928"/>
      <c r="Z78" s="928"/>
      <c r="AA78" s="928"/>
    </row>
    <row r="79" spans="1:27" ht="13.5" customHeight="1">
      <c r="A79" s="928"/>
      <c r="B79" s="929"/>
      <c r="C79" s="928"/>
      <c r="D79" s="928"/>
      <c r="E79" s="930"/>
      <c r="F79" s="928"/>
      <c r="G79" s="928"/>
      <c r="H79" s="928"/>
      <c r="I79" s="930"/>
      <c r="J79" s="928"/>
      <c r="K79" s="930"/>
      <c r="L79" s="928"/>
      <c r="M79" s="928"/>
      <c r="N79" s="928"/>
      <c r="O79" s="928"/>
      <c r="P79" s="928"/>
      <c r="Q79" s="928"/>
      <c r="R79" s="928"/>
      <c r="S79" s="928"/>
      <c r="T79" s="928"/>
      <c r="U79" s="928"/>
      <c r="V79" s="928"/>
      <c r="W79" s="928"/>
      <c r="X79" s="928"/>
      <c r="Y79" s="928"/>
      <c r="Z79" s="928"/>
      <c r="AA79" s="928"/>
    </row>
    <row r="80" spans="1:27" ht="13.5" customHeight="1">
      <c r="A80" s="928"/>
      <c r="B80" s="929"/>
      <c r="C80" s="928"/>
      <c r="D80" s="928"/>
      <c r="E80" s="930"/>
      <c r="F80" s="928"/>
      <c r="G80" s="928"/>
      <c r="H80" s="928"/>
      <c r="I80" s="930"/>
      <c r="J80" s="928"/>
      <c r="K80" s="930"/>
      <c r="L80" s="928"/>
      <c r="M80" s="928"/>
      <c r="N80" s="928"/>
      <c r="O80" s="928"/>
      <c r="P80" s="928"/>
      <c r="Q80" s="928"/>
      <c r="R80" s="928"/>
      <c r="S80" s="928"/>
      <c r="T80" s="928"/>
      <c r="U80" s="928"/>
      <c r="V80" s="928"/>
      <c r="W80" s="928"/>
      <c r="X80" s="928"/>
      <c r="Y80" s="928"/>
      <c r="Z80" s="928"/>
      <c r="AA80" s="928"/>
    </row>
    <row r="81" spans="1:27" ht="13.5" customHeight="1">
      <c r="A81" s="928"/>
      <c r="B81" s="929"/>
      <c r="C81" s="928"/>
      <c r="D81" s="928"/>
      <c r="E81" s="930"/>
      <c r="F81" s="928"/>
      <c r="G81" s="928"/>
      <c r="H81" s="928"/>
      <c r="I81" s="930"/>
      <c r="J81" s="928"/>
      <c r="K81" s="930"/>
      <c r="L81" s="928"/>
      <c r="M81" s="928"/>
      <c r="N81" s="928"/>
      <c r="O81" s="928"/>
      <c r="P81" s="928"/>
      <c r="Q81" s="928"/>
      <c r="R81" s="928"/>
      <c r="S81" s="928"/>
      <c r="T81" s="928"/>
      <c r="U81" s="928"/>
      <c r="V81" s="928"/>
      <c r="W81" s="928"/>
      <c r="X81" s="928"/>
      <c r="Y81" s="928"/>
      <c r="Z81" s="928"/>
      <c r="AA81" s="928"/>
    </row>
    <row r="82" spans="1:27" ht="13.5" customHeight="1">
      <c r="A82" s="928"/>
      <c r="B82" s="929"/>
      <c r="C82" s="928"/>
      <c r="D82" s="928"/>
      <c r="E82" s="930"/>
      <c r="F82" s="928"/>
      <c r="G82" s="928"/>
      <c r="H82" s="928"/>
      <c r="I82" s="930"/>
      <c r="J82" s="928"/>
      <c r="K82" s="930"/>
      <c r="L82" s="928"/>
      <c r="M82" s="928"/>
      <c r="N82" s="928"/>
      <c r="O82" s="928"/>
      <c r="P82" s="928"/>
      <c r="Q82" s="928"/>
      <c r="R82" s="928"/>
      <c r="S82" s="928"/>
      <c r="T82" s="928"/>
      <c r="U82" s="928"/>
      <c r="V82" s="928"/>
      <c r="W82" s="928"/>
      <c r="X82" s="928"/>
      <c r="Y82" s="928"/>
      <c r="Z82" s="928"/>
      <c r="AA82" s="928"/>
    </row>
    <row r="83" spans="1:27" ht="13.5" customHeight="1">
      <c r="A83" s="928"/>
      <c r="B83" s="929"/>
      <c r="C83" s="928"/>
      <c r="D83" s="928"/>
      <c r="E83" s="930"/>
      <c r="F83" s="928"/>
      <c r="G83" s="928"/>
      <c r="H83" s="928"/>
      <c r="I83" s="930"/>
      <c r="J83" s="928"/>
      <c r="K83" s="930"/>
      <c r="L83" s="928"/>
      <c r="M83" s="928"/>
      <c r="N83" s="928"/>
      <c r="O83" s="928"/>
      <c r="P83" s="928"/>
      <c r="Q83" s="928"/>
      <c r="R83" s="928"/>
      <c r="S83" s="928"/>
      <c r="T83" s="928"/>
      <c r="U83" s="928"/>
      <c r="V83" s="928"/>
      <c r="W83" s="928"/>
      <c r="X83" s="928"/>
      <c r="Y83" s="928"/>
      <c r="Z83" s="928"/>
      <c r="AA83" s="928"/>
    </row>
    <row r="84" spans="1:27" ht="13.5" customHeight="1">
      <c r="A84" s="928"/>
      <c r="B84" s="929"/>
      <c r="C84" s="928"/>
      <c r="D84" s="928"/>
      <c r="E84" s="930"/>
      <c r="F84" s="928"/>
      <c r="G84" s="928"/>
      <c r="H84" s="928"/>
      <c r="I84" s="930"/>
      <c r="J84" s="928"/>
      <c r="K84" s="930"/>
      <c r="L84" s="928"/>
      <c r="M84" s="928"/>
      <c r="N84" s="928"/>
      <c r="O84" s="928"/>
      <c r="P84" s="928"/>
      <c r="Q84" s="928"/>
      <c r="R84" s="928"/>
      <c r="S84" s="928"/>
      <c r="T84" s="928"/>
      <c r="U84" s="928"/>
      <c r="V84" s="928"/>
      <c r="W84" s="928"/>
      <c r="X84" s="928"/>
      <c r="Y84" s="928"/>
      <c r="Z84" s="928"/>
      <c r="AA84" s="928"/>
    </row>
    <row r="85" spans="1:27" ht="13.5" customHeight="1">
      <c r="A85" s="928"/>
      <c r="B85" s="929"/>
      <c r="C85" s="928"/>
      <c r="D85" s="928"/>
      <c r="E85" s="930"/>
      <c r="F85" s="928"/>
      <c r="G85" s="928"/>
      <c r="H85" s="928"/>
      <c r="I85" s="930"/>
      <c r="J85" s="928"/>
      <c r="K85" s="930"/>
      <c r="L85" s="928"/>
      <c r="M85" s="928"/>
      <c r="N85" s="928"/>
      <c r="O85" s="928"/>
      <c r="P85" s="928"/>
      <c r="Q85" s="928"/>
      <c r="R85" s="928"/>
      <c r="S85" s="928"/>
      <c r="T85" s="928"/>
      <c r="U85" s="928"/>
      <c r="V85" s="928"/>
      <c r="W85" s="928"/>
      <c r="X85" s="928"/>
      <c r="Y85" s="928"/>
      <c r="Z85" s="928"/>
      <c r="AA85" s="928"/>
    </row>
    <row r="86" spans="1:27" ht="13.5" customHeight="1">
      <c r="A86" s="928"/>
      <c r="B86" s="929"/>
      <c r="C86" s="928"/>
      <c r="D86" s="928"/>
      <c r="E86" s="930"/>
      <c r="F86" s="928"/>
      <c r="G86" s="928"/>
      <c r="H86" s="928"/>
      <c r="I86" s="930"/>
      <c r="J86" s="928"/>
      <c r="K86" s="930"/>
      <c r="L86" s="928"/>
      <c r="M86" s="928"/>
      <c r="N86" s="928"/>
      <c r="O86" s="928"/>
      <c r="P86" s="928"/>
      <c r="Q86" s="928"/>
      <c r="R86" s="928"/>
      <c r="S86" s="928"/>
      <c r="T86" s="928"/>
      <c r="U86" s="928"/>
      <c r="V86" s="928"/>
      <c r="W86" s="928"/>
      <c r="X86" s="928"/>
      <c r="Y86" s="928"/>
      <c r="Z86" s="928"/>
      <c r="AA86" s="928"/>
    </row>
    <row r="87" spans="1:27" ht="13.5" customHeight="1">
      <c r="A87" s="928"/>
      <c r="B87" s="929"/>
      <c r="C87" s="928"/>
      <c r="D87" s="928"/>
      <c r="E87" s="930"/>
      <c r="F87" s="928"/>
      <c r="G87" s="928"/>
      <c r="H87" s="928"/>
      <c r="I87" s="930"/>
      <c r="J87" s="928"/>
      <c r="K87" s="930"/>
      <c r="L87" s="928"/>
      <c r="M87" s="928"/>
      <c r="N87" s="928"/>
      <c r="O87" s="928"/>
      <c r="P87" s="928"/>
      <c r="Q87" s="928"/>
      <c r="R87" s="928"/>
      <c r="S87" s="928"/>
      <c r="T87" s="928"/>
      <c r="U87" s="928"/>
      <c r="V87" s="928"/>
      <c r="W87" s="928"/>
      <c r="X87" s="928"/>
      <c r="Y87" s="928"/>
      <c r="Z87" s="928"/>
      <c r="AA87" s="928"/>
    </row>
    <row r="88" spans="1:27" ht="13.5" customHeight="1">
      <c r="A88" s="928"/>
      <c r="B88" s="929"/>
      <c r="C88" s="928"/>
      <c r="D88" s="928"/>
      <c r="E88" s="930"/>
      <c r="F88" s="928"/>
      <c r="G88" s="928"/>
      <c r="H88" s="928"/>
      <c r="I88" s="930"/>
      <c r="J88" s="928"/>
      <c r="K88" s="930"/>
      <c r="L88" s="928"/>
      <c r="M88" s="928"/>
      <c r="N88" s="928"/>
      <c r="O88" s="928"/>
      <c r="P88" s="928"/>
      <c r="Q88" s="928"/>
      <c r="R88" s="928"/>
      <c r="S88" s="928"/>
      <c r="T88" s="928"/>
      <c r="U88" s="928"/>
      <c r="V88" s="928"/>
      <c r="W88" s="928"/>
      <c r="X88" s="928"/>
      <c r="Y88" s="928"/>
      <c r="Z88" s="928"/>
      <c r="AA88" s="928"/>
    </row>
    <row r="89" spans="1:27" ht="13.5" customHeight="1">
      <c r="A89" s="928"/>
      <c r="B89" s="929"/>
      <c r="C89" s="928"/>
      <c r="D89" s="928"/>
      <c r="E89" s="930"/>
      <c r="F89" s="928"/>
      <c r="G89" s="928"/>
      <c r="H89" s="928"/>
      <c r="I89" s="930"/>
      <c r="J89" s="928"/>
      <c r="K89" s="930"/>
      <c r="L89" s="928"/>
      <c r="M89" s="928"/>
      <c r="N89" s="928"/>
      <c r="O89" s="928"/>
      <c r="P89" s="928"/>
      <c r="Q89" s="928"/>
      <c r="R89" s="928"/>
      <c r="S89" s="928"/>
      <c r="T89" s="928"/>
      <c r="U89" s="928"/>
      <c r="V89" s="928"/>
      <c r="W89" s="928"/>
      <c r="X89" s="928"/>
      <c r="Y89" s="928"/>
      <c r="Z89" s="928"/>
      <c r="AA89" s="928"/>
    </row>
    <row r="90" spans="1:27" ht="13.5" customHeight="1">
      <c r="A90" s="928"/>
      <c r="B90" s="929"/>
      <c r="C90" s="928"/>
      <c r="D90" s="928"/>
      <c r="E90" s="930"/>
      <c r="F90" s="928"/>
      <c r="G90" s="928"/>
      <c r="H90" s="928"/>
      <c r="I90" s="930"/>
      <c r="J90" s="928"/>
      <c r="K90" s="930"/>
      <c r="L90" s="928"/>
      <c r="M90" s="928"/>
      <c r="N90" s="928"/>
      <c r="O90" s="928"/>
      <c r="P90" s="928"/>
      <c r="Q90" s="928"/>
      <c r="R90" s="928"/>
      <c r="S90" s="928"/>
      <c r="T90" s="928"/>
      <c r="U90" s="928"/>
      <c r="V90" s="928"/>
      <c r="W90" s="928"/>
      <c r="X90" s="928"/>
      <c r="Y90" s="928"/>
      <c r="Z90" s="928"/>
      <c r="AA90" s="928"/>
    </row>
    <row r="91" spans="1:27" ht="13.5" customHeight="1">
      <c r="A91" s="928"/>
      <c r="B91" s="929"/>
      <c r="C91" s="928"/>
      <c r="D91" s="928"/>
      <c r="E91" s="930"/>
      <c r="F91" s="928"/>
      <c r="G91" s="928"/>
      <c r="H91" s="928"/>
      <c r="I91" s="930"/>
      <c r="J91" s="928"/>
      <c r="K91" s="930"/>
      <c r="L91" s="928"/>
      <c r="M91" s="928"/>
      <c r="N91" s="928"/>
      <c r="O91" s="928"/>
      <c r="P91" s="928"/>
      <c r="Q91" s="928"/>
      <c r="R91" s="928"/>
      <c r="S91" s="928"/>
      <c r="T91" s="928"/>
      <c r="U91" s="928"/>
      <c r="V91" s="928"/>
      <c r="W91" s="928"/>
      <c r="X91" s="928"/>
      <c r="Y91" s="928"/>
      <c r="Z91" s="928"/>
      <c r="AA91" s="928"/>
    </row>
    <row r="92" spans="1:27" ht="13.5" customHeight="1">
      <c r="A92" s="928"/>
      <c r="B92" s="929"/>
      <c r="C92" s="928"/>
      <c r="D92" s="928"/>
      <c r="E92" s="930"/>
      <c r="F92" s="928"/>
      <c r="G92" s="928"/>
      <c r="H92" s="928"/>
      <c r="I92" s="930"/>
      <c r="J92" s="928"/>
      <c r="K92" s="930"/>
      <c r="L92" s="928"/>
      <c r="M92" s="928"/>
      <c r="N92" s="928"/>
      <c r="O92" s="928"/>
      <c r="P92" s="928"/>
      <c r="Q92" s="928"/>
      <c r="R92" s="928"/>
      <c r="S92" s="928"/>
      <c r="T92" s="928"/>
      <c r="U92" s="928"/>
      <c r="V92" s="928"/>
      <c r="W92" s="928"/>
      <c r="X92" s="928"/>
      <c r="Y92" s="928"/>
      <c r="Z92" s="928"/>
      <c r="AA92" s="928"/>
    </row>
    <row r="93" spans="1:27" ht="13.5" customHeight="1">
      <c r="A93" s="928"/>
      <c r="B93" s="929"/>
      <c r="C93" s="928"/>
      <c r="D93" s="928"/>
      <c r="E93" s="930"/>
      <c r="F93" s="928"/>
      <c r="G93" s="928"/>
      <c r="H93" s="928"/>
      <c r="I93" s="930"/>
      <c r="J93" s="928"/>
      <c r="K93" s="930"/>
      <c r="L93" s="928"/>
      <c r="M93" s="928"/>
      <c r="N93" s="928"/>
      <c r="O93" s="928"/>
      <c r="P93" s="928"/>
      <c r="Q93" s="928"/>
      <c r="R93" s="928"/>
      <c r="S93" s="928"/>
      <c r="T93" s="928"/>
      <c r="U93" s="928"/>
      <c r="V93" s="928"/>
      <c r="W93" s="928"/>
      <c r="X93" s="928"/>
      <c r="Y93" s="928"/>
      <c r="Z93" s="928"/>
      <c r="AA93" s="928"/>
    </row>
    <row r="94" spans="1:27" ht="13.5" customHeight="1">
      <c r="A94" s="928"/>
      <c r="B94" s="929"/>
      <c r="C94" s="928"/>
      <c r="D94" s="928"/>
      <c r="E94" s="930"/>
      <c r="F94" s="928"/>
      <c r="G94" s="928"/>
      <c r="H94" s="928"/>
      <c r="I94" s="930"/>
      <c r="J94" s="928"/>
      <c r="K94" s="930"/>
      <c r="L94" s="928"/>
      <c r="M94" s="928"/>
      <c r="N94" s="928"/>
      <c r="O94" s="928"/>
      <c r="P94" s="928"/>
      <c r="Q94" s="928"/>
      <c r="R94" s="928"/>
      <c r="S94" s="928"/>
      <c r="T94" s="928"/>
      <c r="U94" s="928"/>
      <c r="V94" s="928"/>
      <c r="W94" s="928"/>
      <c r="X94" s="928"/>
      <c r="Y94" s="928"/>
      <c r="Z94" s="928"/>
      <c r="AA94" s="928"/>
    </row>
    <row r="95" spans="1:27" ht="13.5" customHeight="1">
      <c r="A95" s="928"/>
      <c r="B95" s="929"/>
      <c r="C95" s="928"/>
      <c r="D95" s="928"/>
      <c r="E95" s="930"/>
      <c r="F95" s="928"/>
      <c r="G95" s="928"/>
      <c r="H95" s="928"/>
      <c r="I95" s="930"/>
      <c r="J95" s="928"/>
      <c r="K95" s="930"/>
      <c r="L95" s="928"/>
      <c r="M95" s="928"/>
      <c r="N95" s="928"/>
      <c r="O95" s="928"/>
      <c r="P95" s="928"/>
      <c r="Q95" s="928"/>
      <c r="R95" s="928"/>
      <c r="S95" s="928"/>
      <c r="T95" s="928"/>
      <c r="U95" s="928"/>
      <c r="V95" s="928"/>
      <c r="W95" s="928"/>
      <c r="X95" s="928"/>
      <c r="Y95" s="928"/>
      <c r="Z95" s="928"/>
      <c r="AA95" s="928"/>
    </row>
    <row r="96" spans="1:27" ht="13.5" customHeight="1">
      <c r="A96" s="928"/>
      <c r="B96" s="929"/>
      <c r="C96" s="928"/>
      <c r="D96" s="928"/>
      <c r="E96" s="930"/>
      <c r="F96" s="928"/>
      <c r="G96" s="928"/>
      <c r="H96" s="928"/>
      <c r="I96" s="930"/>
      <c r="J96" s="928"/>
      <c r="K96" s="930"/>
      <c r="L96" s="928"/>
      <c r="M96" s="928"/>
      <c r="N96" s="928"/>
      <c r="O96" s="928"/>
      <c r="P96" s="928"/>
      <c r="Q96" s="928"/>
      <c r="R96" s="928"/>
      <c r="S96" s="928"/>
      <c r="T96" s="928"/>
      <c r="U96" s="928"/>
      <c r="V96" s="928"/>
      <c r="W96" s="928"/>
      <c r="X96" s="928"/>
      <c r="Y96" s="928"/>
      <c r="Z96" s="928"/>
      <c r="AA96" s="928"/>
    </row>
    <row r="97" spans="1:27" ht="13.5" customHeight="1">
      <c r="A97" s="928"/>
      <c r="B97" s="929"/>
      <c r="C97" s="928"/>
      <c r="D97" s="928"/>
      <c r="E97" s="930"/>
      <c r="F97" s="928"/>
      <c r="G97" s="928"/>
      <c r="H97" s="928"/>
      <c r="I97" s="930"/>
      <c r="J97" s="928"/>
      <c r="K97" s="930"/>
      <c r="L97" s="928"/>
      <c r="M97" s="928"/>
      <c r="N97" s="928"/>
      <c r="O97" s="928"/>
      <c r="P97" s="928"/>
      <c r="Q97" s="928"/>
      <c r="R97" s="928"/>
      <c r="S97" s="928"/>
      <c r="T97" s="928"/>
      <c r="U97" s="928"/>
      <c r="V97" s="928"/>
      <c r="W97" s="928"/>
      <c r="X97" s="928"/>
      <c r="Y97" s="928"/>
      <c r="Z97" s="928"/>
      <c r="AA97" s="928"/>
    </row>
    <row r="98" spans="1:27" ht="13.5" customHeight="1">
      <c r="A98" s="928"/>
      <c r="B98" s="929"/>
      <c r="C98" s="928"/>
      <c r="D98" s="928"/>
      <c r="E98" s="930"/>
      <c r="F98" s="928"/>
      <c r="G98" s="928"/>
      <c r="H98" s="928"/>
      <c r="I98" s="930"/>
      <c r="J98" s="928"/>
      <c r="K98" s="930"/>
      <c r="L98" s="928"/>
      <c r="M98" s="928"/>
      <c r="N98" s="928"/>
      <c r="O98" s="928"/>
      <c r="P98" s="928"/>
      <c r="Q98" s="928"/>
      <c r="R98" s="928"/>
      <c r="S98" s="928"/>
      <c r="T98" s="928"/>
      <c r="U98" s="928"/>
      <c r="V98" s="928"/>
      <c r="W98" s="928"/>
      <c r="X98" s="928"/>
      <c r="Y98" s="928"/>
      <c r="Z98" s="928"/>
      <c r="AA98" s="928"/>
    </row>
    <row r="99" spans="1:27" ht="13.5" customHeight="1">
      <c r="A99" s="928"/>
      <c r="B99" s="929"/>
      <c r="C99" s="928"/>
      <c r="D99" s="928"/>
      <c r="E99" s="930"/>
      <c r="F99" s="928"/>
      <c r="G99" s="928"/>
      <c r="H99" s="928"/>
      <c r="I99" s="930"/>
      <c r="J99" s="928"/>
      <c r="K99" s="930"/>
      <c r="L99" s="928"/>
      <c r="M99" s="928"/>
      <c r="N99" s="928"/>
      <c r="O99" s="928"/>
      <c r="P99" s="928"/>
      <c r="Q99" s="928"/>
      <c r="R99" s="928"/>
      <c r="S99" s="928"/>
      <c r="T99" s="928"/>
      <c r="U99" s="928"/>
      <c r="V99" s="928"/>
      <c r="W99" s="928"/>
      <c r="X99" s="928"/>
      <c r="Y99" s="928"/>
      <c r="Z99" s="928"/>
      <c r="AA99" s="928"/>
    </row>
    <row r="100" spans="1:27" ht="13.5" customHeight="1">
      <c r="A100" s="928"/>
      <c r="B100" s="929"/>
      <c r="C100" s="928"/>
      <c r="D100" s="928"/>
      <c r="E100" s="930"/>
      <c r="F100" s="928"/>
      <c r="G100" s="928"/>
      <c r="H100" s="928"/>
      <c r="I100" s="930"/>
      <c r="J100" s="928"/>
      <c r="K100" s="930"/>
      <c r="L100" s="928"/>
      <c r="M100" s="928"/>
      <c r="N100" s="928"/>
      <c r="O100" s="928"/>
      <c r="P100" s="928"/>
      <c r="Q100" s="928"/>
      <c r="R100" s="928"/>
      <c r="S100" s="928"/>
      <c r="T100" s="928"/>
      <c r="U100" s="928"/>
      <c r="V100" s="928"/>
      <c r="W100" s="928"/>
      <c r="X100" s="928"/>
      <c r="Y100" s="928"/>
      <c r="Z100" s="928"/>
      <c r="AA100" s="928"/>
    </row>
    <row r="101" spans="1:27" ht="13.5" customHeight="1">
      <c r="A101" s="928"/>
      <c r="B101" s="929"/>
      <c r="C101" s="928"/>
      <c r="D101" s="928"/>
      <c r="E101" s="930"/>
      <c r="F101" s="928"/>
      <c r="G101" s="928"/>
      <c r="H101" s="928"/>
      <c r="I101" s="930"/>
      <c r="J101" s="928"/>
      <c r="K101" s="930"/>
      <c r="L101" s="928"/>
      <c r="M101" s="928"/>
      <c r="N101" s="928"/>
      <c r="O101" s="928"/>
      <c r="P101" s="928"/>
      <c r="Q101" s="928"/>
      <c r="R101" s="928"/>
      <c r="S101" s="928"/>
      <c r="T101" s="928"/>
      <c r="U101" s="928"/>
      <c r="V101" s="928"/>
      <c r="W101" s="928"/>
      <c r="X101" s="928"/>
      <c r="Y101" s="928"/>
      <c r="Z101" s="928"/>
      <c r="AA101" s="928"/>
    </row>
    <row r="102" spans="1:27" ht="13.5" customHeight="1">
      <c r="A102" s="928"/>
      <c r="B102" s="929"/>
      <c r="C102" s="928"/>
      <c r="D102" s="928"/>
      <c r="E102" s="930"/>
      <c r="F102" s="928"/>
      <c r="G102" s="928"/>
      <c r="H102" s="928"/>
      <c r="I102" s="930"/>
      <c r="J102" s="928"/>
      <c r="K102" s="930"/>
      <c r="L102" s="928"/>
      <c r="M102" s="928"/>
      <c r="N102" s="928"/>
      <c r="O102" s="928"/>
      <c r="P102" s="928"/>
      <c r="Q102" s="928"/>
      <c r="R102" s="928"/>
      <c r="S102" s="928"/>
      <c r="T102" s="928"/>
      <c r="U102" s="928"/>
      <c r="V102" s="928"/>
      <c r="W102" s="928"/>
      <c r="X102" s="928"/>
      <c r="Y102" s="928"/>
      <c r="Z102" s="928"/>
      <c r="AA102" s="928"/>
    </row>
    <row r="103" spans="1:27" ht="13.5" customHeight="1">
      <c r="A103" s="928"/>
      <c r="B103" s="929"/>
      <c r="C103" s="928"/>
      <c r="D103" s="928"/>
      <c r="E103" s="930"/>
      <c r="F103" s="928"/>
      <c r="G103" s="928"/>
      <c r="H103" s="928"/>
      <c r="I103" s="930"/>
      <c r="J103" s="928"/>
      <c r="K103" s="930"/>
      <c r="L103" s="928"/>
      <c r="M103" s="928"/>
      <c r="N103" s="928"/>
      <c r="O103" s="928"/>
      <c r="P103" s="928"/>
      <c r="Q103" s="928"/>
      <c r="R103" s="928"/>
      <c r="S103" s="928"/>
      <c r="T103" s="928"/>
      <c r="U103" s="928"/>
      <c r="V103" s="928"/>
      <c r="W103" s="928"/>
      <c r="X103" s="928"/>
      <c r="Y103" s="928"/>
      <c r="Z103" s="928"/>
      <c r="AA103" s="928"/>
    </row>
    <row r="104" spans="1:27" ht="13.5" customHeight="1">
      <c r="A104" s="928"/>
      <c r="B104" s="929"/>
      <c r="C104" s="928"/>
      <c r="D104" s="928"/>
      <c r="E104" s="930"/>
      <c r="F104" s="928"/>
      <c r="G104" s="928"/>
      <c r="H104" s="928"/>
      <c r="I104" s="930"/>
      <c r="J104" s="928"/>
      <c r="K104" s="930"/>
      <c r="L104" s="928"/>
      <c r="M104" s="928"/>
      <c r="N104" s="928"/>
      <c r="O104" s="928"/>
      <c r="P104" s="928"/>
      <c r="Q104" s="928"/>
      <c r="R104" s="928"/>
      <c r="S104" s="928"/>
      <c r="T104" s="928"/>
      <c r="U104" s="928"/>
      <c r="V104" s="928"/>
      <c r="W104" s="928"/>
      <c r="X104" s="928"/>
      <c r="Y104" s="928"/>
      <c r="Z104" s="928"/>
      <c r="AA104" s="928"/>
    </row>
    <row r="105" spans="1:27" ht="13.5" customHeight="1">
      <c r="A105" s="928"/>
      <c r="B105" s="929"/>
      <c r="C105" s="928"/>
      <c r="D105" s="928"/>
      <c r="E105" s="930"/>
      <c r="F105" s="928"/>
      <c r="G105" s="928"/>
      <c r="H105" s="928"/>
      <c r="I105" s="930"/>
      <c r="J105" s="928"/>
      <c r="K105" s="930"/>
      <c r="L105" s="928"/>
      <c r="M105" s="928"/>
      <c r="N105" s="928"/>
      <c r="O105" s="928"/>
      <c r="P105" s="928"/>
      <c r="Q105" s="928"/>
      <c r="R105" s="928"/>
      <c r="S105" s="928"/>
      <c r="T105" s="928"/>
      <c r="U105" s="928"/>
      <c r="V105" s="928"/>
      <c r="W105" s="928"/>
      <c r="X105" s="928"/>
      <c r="Y105" s="928"/>
      <c r="Z105" s="928"/>
      <c r="AA105" s="928"/>
    </row>
    <row r="106" spans="1:27" ht="13.5" customHeight="1">
      <c r="A106" s="928"/>
      <c r="B106" s="929"/>
      <c r="C106" s="928"/>
      <c r="D106" s="928"/>
      <c r="E106" s="930"/>
      <c r="F106" s="928"/>
      <c r="G106" s="928"/>
      <c r="H106" s="928"/>
      <c r="I106" s="930"/>
      <c r="J106" s="928"/>
      <c r="K106" s="930"/>
      <c r="L106" s="928"/>
      <c r="M106" s="928"/>
      <c r="N106" s="928"/>
      <c r="O106" s="928"/>
      <c r="P106" s="928"/>
      <c r="Q106" s="928"/>
      <c r="R106" s="928"/>
      <c r="S106" s="928"/>
      <c r="T106" s="928"/>
      <c r="U106" s="928"/>
      <c r="V106" s="928"/>
      <c r="W106" s="928"/>
      <c r="X106" s="928"/>
      <c r="Y106" s="928"/>
      <c r="Z106" s="928"/>
      <c r="AA106" s="928"/>
    </row>
    <row r="107" spans="1:27" ht="13.5" customHeight="1">
      <c r="A107" s="928"/>
      <c r="B107" s="929"/>
      <c r="C107" s="928"/>
      <c r="D107" s="928"/>
      <c r="E107" s="930"/>
      <c r="F107" s="928"/>
      <c r="G107" s="928"/>
      <c r="H107" s="928"/>
      <c r="I107" s="930"/>
      <c r="J107" s="928"/>
      <c r="K107" s="930"/>
      <c r="L107" s="928"/>
      <c r="M107" s="928"/>
      <c r="N107" s="928"/>
      <c r="O107" s="928"/>
      <c r="P107" s="928"/>
      <c r="Q107" s="928"/>
      <c r="R107" s="928"/>
      <c r="S107" s="928"/>
      <c r="T107" s="928"/>
      <c r="U107" s="928"/>
      <c r="V107" s="928"/>
      <c r="W107" s="928"/>
      <c r="X107" s="928"/>
      <c r="Y107" s="928"/>
      <c r="Z107" s="928"/>
      <c r="AA107" s="928"/>
    </row>
    <row r="108" spans="1:27" ht="13.5" customHeight="1">
      <c r="A108" s="928"/>
      <c r="B108" s="929"/>
      <c r="C108" s="928"/>
      <c r="D108" s="928"/>
      <c r="E108" s="930"/>
      <c r="F108" s="928"/>
      <c r="G108" s="928"/>
      <c r="H108" s="928"/>
      <c r="I108" s="930"/>
      <c r="J108" s="928"/>
      <c r="K108" s="930"/>
      <c r="L108" s="928"/>
      <c r="M108" s="928"/>
      <c r="N108" s="928"/>
      <c r="O108" s="928"/>
      <c r="P108" s="928"/>
      <c r="Q108" s="928"/>
      <c r="R108" s="928"/>
      <c r="S108" s="928"/>
      <c r="T108" s="928"/>
      <c r="U108" s="928"/>
      <c r="V108" s="928"/>
      <c r="W108" s="928"/>
      <c r="X108" s="928"/>
      <c r="Y108" s="928"/>
      <c r="Z108" s="928"/>
      <c r="AA108" s="928"/>
    </row>
    <row r="109" spans="1:27" ht="13.5" customHeight="1">
      <c r="A109" s="928"/>
      <c r="B109" s="929"/>
      <c r="C109" s="928"/>
      <c r="D109" s="928"/>
      <c r="E109" s="930"/>
      <c r="F109" s="928"/>
      <c r="G109" s="928"/>
      <c r="H109" s="928"/>
      <c r="I109" s="930"/>
      <c r="J109" s="928"/>
      <c r="K109" s="930"/>
      <c r="L109" s="928"/>
      <c r="M109" s="928"/>
      <c r="N109" s="928"/>
      <c r="O109" s="928"/>
      <c r="P109" s="928"/>
      <c r="Q109" s="928"/>
      <c r="R109" s="928"/>
      <c r="S109" s="928"/>
      <c r="T109" s="928"/>
      <c r="U109" s="928"/>
      <c r="V109" s="928"/>
      <c r="W109" s="928"/>
      <c r="X109" s="928"/>
      <c r="Y109" s="928"/>
      <c r="Z109" s="928"/>
      <c r="AA109" s="928"/>
    </row>
    <row r="110" spans="1:27" ht="13.5" customHeight="1">
      <c r="A110" s="928"/>
      <c r="B110" s="929"/>
      <c r="C110" s="928"/>
      <c r="D110" s="928"/>
      <c r="E110" s="930"/>
      <c r="F110" s="928"/>
      <c r="G110" s="928"/>
      <c r="H110" s="928"/>
      <c r="I110" s="930"/>
      <c r="J110" s="928"/>
      <c r="K110" s="930"/>
      <c r="L110" s="928"/>
      <c r="M110" s="928"/>
      <c r="N110" s="928"/>
      <c r="O110" s="928"/>
      <c r="P110" s="928"/>
      <c r="Q110" s="928"/>
      <c r="R110" s="928"/>
      <c r="S110" s="928"/>
      <c r="T110" s="928"/>
      <c r="U110" s="928"/>
      <c r="V110" s="928"/>
      <c r="W110" s="928"/>
      <c r="X110" s="928"/>
      <c r="Y110" s="928"/>
      <c r="Z110" s="928"/>
      <c r="AA110" s="928"/>
    </row>
    <row r="111" spans="1:27" ht="13.5" customHeight="1">
      <c r="A111" s="928"/>
      <c r="B111" s="929"/>
      <c r="C111" s="928"/>
      <c r="D111" s="928"/>
      <c r="E111" s="930"/>
      <c r="F111" s="928"/>
      <c r="G111" s="928"/>
      <c r="H111" s="928"/>
      <c r="I111" s="930"/>
      <c r="J111" s="928"/>
      <c r="K111" s="930"/>
      <c r="L111" s="928"/>
      <c r="M111" s="928"/>
      <c r="N111" s="928"/>
      <c r="O111" s="928"/>
      <c r="P111" s="928"/>
      <c r="Q111" s="928"/>
      <c r="R111" s="928"/>
      <c r="S111" s="928"/>
      <c r="T111" s="928"/>
      <c r="U111" s="928"/>
      <c r="V111" s="928"/>
      <c r="W111" s="928"/>
      <c r="X111" s="928"/>
      <c r="Y111" s="928"/>
      <c r="Z111" s="928"/>
      <c r="AA111" s="928"/>
    </row>
    <row r="112" spans="1:27" ht="13.5" customHeight="1">
      <c r="A112" s="928"/>
      <c r="B112" s="929"/>
      <c r="C112" s="928"/>
      <c r="D112" s="928"/>
      <c r="E112" s="930"/>
      <c r="F112" s="928"/>
      <c r="G112" s="928"/>
      <c r="H112" s="928"/>
      <c r="I112" s="930"/>
      <c r="J112" s="928"/>
      <c r="K112" s="930"/>
      <c r="L112" s="928"/>
      <c r="M112" s="928"/>
      <c r="N112" s="928"/>
      <c r="O112" s="928"/>
      <c r="P112" s="928"/>
      <c r="Q112" s="928"/>
      <c r="R112" s="928"/>
      <c r="S112" s="928"/>
      <c r="T112" s="928"/>
      <c r="U112" s="928"/>
      <c r="V112" s="928"/>
      <c r="W112" s="928"/>
      <c r="X112" s="928"/>
      <c r="Y112" s="928"/>
      <c r="Z112" s="928"/>
      <c r="AA112" s="928"/>
    </row>
    <row r="113" spans="1:27" ht="13.5" customHeight="1">
      <c r="A113" s="928"/>
      <c r="B113" s="929"/>
      <c r="C113" s="928"/>
      <c r="D113" s="928"/>
      <c r="E113" s="930"/>
      <c r="F113" s="928"/>
      <c r="G113" s="928"/>
      <c r="H113" s="928"/>
      <c r="I113" s="930"/>
      <c r="J113" s="928"/>
      <c r="K113" s="930"/>
      <c r="L113" s="928"/>
      <c r="M113" s="928"/>
      <c r="N113" s="928"/>
      <c r="O113" s="928"/>
      <c r="P113" s="928"/>
      <c r="Q113" s="928"/>
      <c r="R113" s="928"/>
      <c r="S113" s="928"/>
      <c r="T113" s="928"/>
      <c r="U113" s="928"/>
      <c r="V113" s="928"/>
      <c r="W113" s="928"/>
      <c r="X113" s="928"/>
      <c r="Y113" s="928"/>
      <c r="Z113" s="928"/>
      <c r="AA113" s="928"/>
    </row>
    <row r="114" spans="1:27" ht="13.5" customHeight="1">
      <c r="A114" s="928"/>
      <c r="B114" s="929"/>
      <c r="C114" s="928"/>
      <c r="D114" s="928"/>
      <c r="E114" s="930"/>
      <c r="F114" s="928"/>
      <c r="G114" s="928"/>
      <c r="H114" s="928"/>
      <c r="I114" s="930"/>
      <c r="J114" s="928"/>
      <c r="K114" s="930"/>
      <c r="L114" s="928"/>
      <c r="M114" s="928"/>
      <c r="N114" s="928"/>
      <c r="O114" s="928"/>
      <c r="P114" s="928"/>
      <c r="Q114" s="928"/>
      <c r="R114" s="928"/>
      <c r="S114" s="928"/>
      <c r="T114" s="928"/>
      <c r="U114" s="928"/>
      <c r="V114" s="928"/>
      <c r="W114" s="928"/>
      <c r="X114" s="928"/>
      <c r="Y114" s="928"/>
      <c r="Z114" s="928"/>
      <c r="AA114" s="928"/>
    </row>
    <row r="115" spans="1:27" ht="13.5" customHeight="1">
      <c r="A115" s="928"/>
      <c r="B115" s="929"/>
      <c r="C115" s="928"/>
      <c r="D115" s="928"/>
      <c r="E115" s="930"/>
      <c r="F115" s="928"/>
      <c r="G115" s="928"/>
      <c r="H115" s="928"/>
      <c r="I115" s="930"/>
      <c r="J115" s="928"/>
      <c r="K115" s="930"/>
      <c r="L115" s="928"/>
      <c r="M115" s="928"/>
      <c r="N115" s="928"/>
      <c r="O115" s="928"/>
      <c r="P115" s="928"/>
      <c r="Q115" s="928"/>
      <c r="R115" s="928"/>
      <c r="S115" s="928"/>
      <c r="T115" s="928"/>
      <c r="U115" s="928"/>
      <c r="V115" s="928"/>
      <c r="W115" s="928"/>
      <c r="X115" s="928"/>
      <c r="Y115" s="928"/>
      <c r="Z115" s="928"/>
      <c r="AA115" s="928"/>
    </row>
    <row r="116" spans="1:27" ht="13.5" customHeight="1">
      <c r="A116" s="928"/>
      <c r="B116" s="929"/>
      <c r="C116" s="928"/>
      <c r="D116" s="928"/>
      <c r="E116" s="930"/>
      <c r="F116" s="928"/>
      <c r="G116" s="928"/>
      <c r="H116" s="928"/>
      <c r="I116" s="930"/>
      <c r="J116" s="928"/>
      <c r="K116" s="930"/>
      <c r="L116" s="928"/>
      <c r="M116" s="928"/>
      <c r="N116" s="928"/>
      <c r="O116" s="928"/>
      <c r="P116" s="928"/>
      <c r="Q116" s="928"/>
      <c r="R116" s="928"/>
      <c r="S116" s="928"/>
      <c r="T116" s="928"/>
      <c r="U116" s="928"/>
      <c r="V116" s="928"/>
      <c r="W116" s="928"/>
      <c r="X116" s="928"/>
      <c r="Y116" s="928"/>
      <c r="Z116" s="928"/>
      <c r="AA116" s="928"/>
    </row>
    <row r="117" spans="1:27" ht="13.5" customHeight="1">
      <c r="A117" s="928"/>
      <c r="B117" s="929"/>
      <c r="C117" s="928"/>
      <c r="D117" s="928"/>
      <c r="E117" s="930"/>
      <c r="F117" s="928"/>
      <c r="G117" s="928"/>
      <c r="H117" s="928"/>
      <c r="I117" s="930"/>
      <c r="J117" s="928"/>
      <c r="K117" s="930"/>
      <c r="L117" s="928"/>
      <c r="M117" s="928"/>
      <c r="N117" s="928"/>
      <c r="O117" s="928"/>
      <c r="P117" s="928"/>
      <c r="Q117" s="928"/>
      <c r="R117" s="928"/>
      <c r="S117" s="928"/>
      <c r="T117" s="928"/>
      <c r="U117" s="928"/>
      <c r="V117" s="928"/>
      <c r="W117" s="928"/>
      <c r="X117" s="928"/>
      <c r="Y117" s="928"/>
      <c r="Z117" s="928"/>
      <c r="AA117" s="928"/>
    </row>
    <row r="118" spans="1:27" ht="13.5" customHeight="1">
      <c r="A118" s="928"/>
      <c r="B118" s="929"/>
      <c r="C118" s="928"/>
      <c r="D118" s="928"/>
      <c r="E118" s="930"/>
      <c r="F118" s="928"/>
      <c r="G118" s="928"/>
      <c r="H118" s="928"/>
      <c r="I118" s="930"/>
      <c r="J118" s="928"/>
      <c r="K118" s="930"/>
      <c r="L118" s="928"/>
      <c r="M118" s="928"/>
      <c r="N118" s="928"/>
      <c r="O118" s="928"/>
      <c r="P118" s="928"/>
      <c r="Q118" s="928"/>
      <c r="R118" s="928"/>
      <c r="S118" s="928"/>
      <c r="T118" s="928"/>
      <c r="U118" s="928"/>
      <c r="V118" s="928"/>
      <c r="W118" s="928"/>
      <c r="X118" s="928"/>
      <c r="Y118" s="928"/>
      <c r="Z118" s="928"/>
      <c r="AA118" s="928"/>
    </row>
    <row r="119" spans="1:27" ht="13.5" customHeight="1">
      <c r="A119" s="928"/>
      <c r="B119" s="929"/>
      <c r="C119" s="928"/>
      <c r="D119" s="928"/>
      <c r="E119" s="930"/>
      <c r="F119" s="928"/>
      <c r="G119" s="928"/>
      <c r="H119" s="928"/>
      <c r="I119" s="930"/>
      <c r="J119" s="928"/>
      <c r="K119" s="930"/>
      <c r="L119" s="928"/>
      <c r="M119" s="928"/>
      <c r="N119" s="928"/>
      <c r="O119" s="928"/>
      <c r="P119" s="928"/>
      <c r="Q119" s="928"/>
      <c r="R119" s="928"/>
      <c r="S119" s="928"/>
      <c r="T119" s="928"/>
      <c r="U119" s="928"/>
      <c r="V119" s="928"/>
      <c r="W119" s="928"/>
      <c r="X119" s="928"/>
      <c r="Y119" s="928"/>
      <c r="Z119" s="928"/>
      <c r="AA119" s="928"/>
    </row>
    <row r="120" spans="1:27" ht="13.5" customHeight="1">
      <c r="A120" s="928"/>
      <c r="B120" s="929"/>
      <c r="C120" s="928"/>
      <c r="D120" s="928"/>
      <c r="E120" s="930"/>
      <c r="F120" s="928"/>
      <c r="G120" s="928"/>
      <c r="H120" s="928"/>
      <c r="I120" s="930"/>
      <c r="J120" s="928"/>
      <c r="K120" s="930"/>
      <c r="L120" s="928"/>
      <c r="M120" s="928"/>
      <c r="N120" s="928"/>
      <c r="O120" s="928"/>
      <c r="P120" s="928"/>
      <c r="Q120" s="928"/>
      <c r="R120" s="928"/>
      <c r="S120" s="928"/>
      <c r="T120" s="928"/>
      <c r="U120" s="928"/>
      <c r="V120" s="928"/>
      <c r="W120" s="928"/>
      <c r="X120" s="928"/>
      <c r="Y120" s="928"/>
      <c r="Z120" s="928"/>
      <c r="AA120" s="928"/>
    </row>
    <row r="121" spans="1:27" ht="13.5" customHeight="1">
      <c r="A121" s="928"/>
      <c r="B121" s="929"/>
      <c r="C121" s="928"/>
      <c r="D121" s="928"/>
      <c r="E121" s="930"/>
      <c r="F121" s="928"/>
      <c r="G121" s="928"/>
      <c r="H121" s="928"/>
      <c r="I121" s="930"/>
      <c r="J121" s="928"/>
      <c r="K121" s="930"/>
      <c r="L121" s="928"/>
      <c r="M121" s="928"/>
      <c r="N121" s="928"/>
      <c r="O121" s="928"/>
      <c r="P121" s="928"/>
      <c r="Q121" s="928"/>
      <c r="R121" s="928"/>
      <c r="S121" s="928"/>
      <c r="T121" s="928"/>
      <c r="U121" s="928"/>
      <c r="V121" s="928"/>
      <c r="W121" s="928"/>
      <c r="X121" s="928"/>
      <c r="Y121" s="928"/>
      <c r="Z121" s="928"/>
      <c r="AA121" s="928"/>
    </row>
    <row r="122" spans="1:27" ht="13.5" customHeight="1">
      <c r="A122" s="928"/>
      <c r="B122" s="929"/>
      <c r="C122" s="928"/>
      <c r="D122" s="928"/>
      <c r="E122" s="930"/>
      <c r="F122" s="928"/>
      <c r="G122" s="928"/>
      <c r="H122" s="928"/>
      <c r="I122" s="930"/>
      <c r="J122" s="928"/>
      <c r="K122" s="930"/>
      <c r="L122" s="928"/>
      <c r="M122" s="928"/>
      <c r="N122" s="928"/>
      <c r="O122" s="928"/>
      <c r="P122" s="928"/>
      <c r="Q122" s="928"/>
      <c r="R122" s="928"/>
      <c r="S122" s="928"/>
      <c r="T122" s="928"/>
      <c r="U122" s="928"/>
      <c r="V122" s="928"/>
      <c r="W122" s="928"/>
      <c r="X122" s="928"/>
      <c r="Y122" s="928"/>
      <c r="Z122" s="928"/>
      <c r="AA122" s="928"/>
    </row>
    <row r="123" spans="1:27" ht="13.5" customHeight="1">
      <c r="A123" s="928"/>
      <c r="B123" s="929"/>
      <c r="C123" s="928"/>
      <c r="D123" s="928"/>
      <c r="E123" s="930"/>
      <c r="F123" s="928"/>
      <c r="G123" s="928"/>
      <c r="H123" s="928"/>
      <c r="I123" s="930"/>
      <c r="J123" s="928"/>
      <c r="K123" s="930"/>
      <c r="L123" s="928"/>
      <c r="M123" s="928"/>
      <c r="N123" s="928"/>
      <c r="O123" s="928"/>
      <c r="P123" s="928"/>
      <c r="Q123" s="928"/>
      <c r="R123" s="928"/>
      <c r="S123" s="928"/>
      <c r="T123" s="928"/>
      <c r="U123" s="928"/>
      <c r="V123" s="928"/>
      <c r="W123" s="928"/>
      <c r="X123" s="928"/>
      <c r="Y123" s="928"/>
      <c r="Z123" s="928"/>
      <c r="AA123" s="928"/>
    </row>
    <row r="124" spans="1:27" ht="13.5" customHeight="1">
      <c r="A124" s="928"/>
      <c r="B124" s="929"/>
      <c r="C124" s="928"/>
      <c r="D124" s="928"/>
      <c r="E124" s="930"/>
      <c r="F124" s="928"/>
      <c r="G124" s="928"/>
      <c r="H124" s="928"/>
      <c r="I124" s="930"/>
      <c r="J124" s="928"/>
      <c r="K124" s="930"/>
      <c r="L124" s="928"/>
      <c r="M124" s="928"/>
      <c r="N124" s="928"/>
      <c r="O124" s="928"/>
      <c r="P124" s="928"/>
      <c r="Q124" s="928"/>
      <c r="R124" s="928"/>
      <c r="S124" s="928"/>
      <c r="T124" s="928"/>
      <c r="U124" s="928"/>
      <c r="V124" s="928"/>
      <c r="W124" s="928"/>
      <c r="X124" s="928"/>
      <c r="Y124" s="928"/>
      <c r="Z124" s="928"/>
      <c r="AA124" s="928"/>
    </row>
    <row r="125" spans="1:27" ht="13.5" customHeight="1">
      <c r="A125" s="928"/>
      <c r="B125" s="929"/>
      <c r="C125" s="928"/>
      <c r="D125" s="928"/>
      <c r="E125" s="930"/>
      <c r="F125" s="928"/>
      <c r="G125" s="928"/>
      <c r="H125" s="928"/>
      <c r="I125" s="930"/>
      <c r="J125" s="928"/>
      <c r="K125" s="930"/>
      <c r="L125" s="928"/>
      <c r="M125" s="928"/>
      <c r="N125" s="928"/>
      <c r="O125" s="928"/>
      <c r="P125" s="928"/>
      <c r="Q125" s="928"/>
      <c r="R125" s="928"/>
      <c r="S125" s="928"/>
      <c r="T125" s="928"/>
      <c r="U125" s="928"/>
      <c r="V125" s="928"/>
      <c r="W125" s="928"/>
      <c r="X125" s="928"/>
      <c r="Y125" s="928"/>
      <c r="Z125" s="928"/>
      <c r="AA125" s="928"/>
    </row>
    <row r="126" spans="1:27" ht="13.5" customHeight="1">
      <c r="A126" s="928"/>
      <c r="B126" s="929"/>
      <c r="C126" s="928"/>
      <c r="D126" s="928"/>
      <c r="E126" s="930"/>
      <c r="F126" s="928"/>
      <c r="G126" s="928"/>
      <c r="H126" s="928"/>
      <c r="I126" s="930"/>
      <c r="J126" s="928"/>
      <c r="K126" s="930"/>
      <c r="L126" s="928"/>
      <c r="M126" s="928"/>
      <c r="N126" s="928"/>
      <c r="O126" s="928"/>
      <c r="P126" s="928"/>
      <c r="Q126" s="928"/>
      <c r="R126" s="928"/>
      <c r="S126" s="928"/>
      <c r="T126" s="928"/>
      <c r="U126" s="928"/>
      <c r="V126" s="928"/>
      <c r="W126" s="928"/>
      <c r="X126" s="928"/>
      <c r="Y126" s="928"/>
      <c r="Z126" s="928"/>
      <c r="AA126" s="928"/>
    </row>
    <row r="127" spans="1:27" ht="13.5" customHeight="1">
      <c r="A127" s="928"/>
      <c r="B127" s="929"/>
      <c r="C127" s="928"/>
      <c r="D127" s="928"/>
      <c r="E127" s="930"/>
      <c r="F127" s="928"/>
      <c r="G127" s="928"/>
      <c r="H127" s="928"/>
      <c r="I127" s="930"/>
      <c r="J127" s="928"/>
      <c r="K127" s="930"/>
      <c r="L127" s="928"/>
      <c r="M127" s="928"/>
      <c r="N127" s="928"/>
      <c r="O127" s="928"/>
      <c r="P127" s="928"/>
      <c r="Q127" s="928"/>
      <c r="R127" s="928"/>
      <c r="S127" s="928"/>
      <c r="T127" s="928"/>
      <c r="U127" s="928"/>
      <c r="V127" s="928"/>
      <c r="W127" s="928"/>
      <c r="X127" s="928"/>
      <c r="Y127" s="928"/>
      <c r="Z127" s="928"/>
      <c r="AA127" s="928"/>
    </row>
    <row r="128" spans="1:27" ht="13.5" customHeight="1">
      <c r="A128" s="928"/>
      <c r="B128" s="929"/>
      <c r="C128" s="928"/>
      <c r="D128" s="928"/>
      <c r="E128" s="930"/>
      <c r="F128" s="928"/>
      <c r="G128" s="928"/>
      <c r="H128" s="928"/>
      <c r="I128" s="930"/>
      <c r="J128" s="928"/>
      <c r="K128" s="930"/>
      <c r="L128" s="928"/>
      <c r="M128" s="928"/>
      <c r="N128" s="928"/>
      <c r="O128" s="928"/>
      <c r="P128" s="928"/>
      <c r="Q128" s="928"/>
      <c r="R128" s="928"/>
      <c r="S128" s="928"/>
      <c r="T128" s="928"/>
      <c r="U128" s="928"/>
      <c r="V128" s="928"/>
      <c r="W128" s="928"/>
      <c r="X128" s="928"/>
      <c r="Y128" s="928"/>
      <c r="Z128" s="928"/>
      <c r="AA128" s="928"/>
    </row>
    <row r="129" spans="1:27" ht="13.5" customHeight="1">
      <c r="A129" s="928"/>
      <c r="B129" s="929"/>
      <c r="C129" s="928"/>
      <c r="D129" s="928"/>
      <c r="E129" s="930"/>
      <c r="F129" s="928"/>
      <c r="G129" s="928"/>
      <c r="H129" s="928"/>
      <c r="I129" s="930"/>
      <c r="J129" s="928"/>
      <c r="K129" s="930"/>
      <c r="L129" s="928"/>
      <c r="M129" s="928"/>
      <c r="N129" s="928"/>
      <c r="O129" s="928"/>
      <c r="P129" s="928"/>
      <c r="Q129" s="928"/>
      <c r="R129" s="928"/>
      <c r="S129" s="928"/>
      <c r="T129" s="928"/>
      <c r="U129" s="928"/>
      <c r="V129" s="928"/>
      <c r="W129" s="928"/>
      <c r="X129" s="928"/>
      <c r="Y129" s="928"/>
      <c r="Z129" s="928"/>
      <c r="AA129" s="928"/>
    </row>
    <row r="130" spans="1:27" ht="13.5" customHeight="1">
      <c r="A130" s="928"/>
      <c r="B130" s="929"/>
      <c r="C130" s="928"/>
      <c r="D130" s="928"/>
      <c r="E130" s="930"/>
      <c r="F130" s="928"/>
      <c r="G130" s="928"/>
      <c r="H130" s="928"/>
      <c r="I130" s="930"/>
      <c r="J130" s="928"/>
      <c r="K130" s="930"/>
      <c r="L130" s="928"/>
      <c r="M130" s="928"/>
      <c r="N130" s="928"/>
      <c r="O130" s="928"/>
      <c r="P130" s="928"/>
      <c r="Q130" s="928"/>
      <c r="R130" s="928"/>
      <c r="S130" s="928"/>
      <c r="T130" s="928"/>
      <c r="U130" s="928"/>
      <c r="V130" s="928"/>
      <c r="W130" s="928"/>
      <c r="X130" s="928"/>
      <c r="Y130" s="928"/>
      <c r="Z130" s="928"/>
      <c r="AA130" s="928"/>
    </row>
    <row r="131" spans="1:27" ht="13.5" customHeight="1">
      <c r="A131" s="928"/>
      <c r="B131" s="929"/>
      <c r="C131" s="928"/>
      <c r="D131" s="928"/>
      <c r="E131" s="930"/>
      <c r="F131" s="928"/>
      <c r="G131" s="928"/>
      <c r="H131" s="928"/>
      <c r="I131" s="930"/>
      <c r="J131" s="928"/>
      <c r="K131" s="930"/>
      <c r="L131" s="928"/>
      <c r="M131" s="928"/>
      <c r="N131" s="928"/>
      <c r="O131" s="928"/>
      <c r="P131" s="928"/>
      <c r="Q131" s="928"/>
      <c r="R131" s="928"/>
      <c r="S131" s="928"/>
      <c r="T131" s="928"/>
      <c r="U131" s="928"/>
      <c r="V131" s="928"/>
      <c r="W131" s="928"/>
      <c r="X131" s="928"/>
      <c r="Y131" s="928"/>
      <c r="Z131" s="928"/>
      <c r="AA131" s="928"/>
    </row>
    <row r="132" spans="1:27" ht="13.5" customHeight="1">
      <c r="A132" s="928"/>
      <c r="B132" s="929"/>
      <c r="C132" s="928"/>
      <c r="D132" s="928"/>
      <c r="E132" s="930"/>
      <c r="F132" s="928"/>
      <c r="G132" s="928"/>
      <c r="H132" s="928"/>
      <c r="I132" s="930"/>
      <c r="J132" s="928"/>
      <c r="K132" s="930"/>
      <c r="L132" s="928"/>
      <c r="M132" s="928"/>
      <c r="N132" s="928"/>
      <c r="O132" s="928"/>
      <c r="P132" s="928"/>
      <c r="Q132" s="928"/>
      <c r="R132" s="928"/>
      <c r="S132" s="928"/>
      <c r="T132" s="928"/>
      <c r="U132" s="928"/>
      <c r="V132" s="928"/>
      <c r="W132" s="928"/>
      <c r="X132" s="928"/>
      <c r="Y132" s="928"/>
      <c r="Z132" s="928"/>
      <c r="AA132" s="928"/>
    </row>
    <row r="133" spans="1:27" ht="13.5" customHeight="1">
      <c r="A133" s="928"/>
      <c r="B133" s="929"/>
      <c r="C133" s="928"/>
      <c r="D133" s="928"/>
      <c r="E133" s="930"/>
      <c r="F133" s="928"/>
      <c r="G133" s="928"/>
      <c r="H133" s="928"/>
      <c r="I133" s="930"/>
      <c r="J133" s="928"/>
      <c r="K133" s="930"/>
      <c r="L133" s="928"/>
      <c r="M133" s="928"/>
      <c r="N133" s="928"/>
      <c r="O133" s="928"/>
      <c r="P133" s="928"/>
      <c r="Q133" s="928"/>
      <c r="R133" s="928"/>
      <c r="S133" s="928"/>
      <c r="T133" s="928"/>
      <c r="U133" s="928"/>
      <c r="V133" s="928"/>
      <c r="W133" s="928"/>
      <c r="X133" s="928"/>
      <c r="Y133" s="928"/>
      <c r="Z133" s="928"/>
      <c r="AA133" s="928"/>
    </row>
    <row r="134" spans="1:27" ht="13.5" customHeight="1">
      <c r="A134" s="928"/>
      <c r="B134" s="929"/>
      <c r="C134" s="928"/>
      <c r="D134" s="928"/>
      <c r="E134" s="930"/>
      <c r="F134" s="928"/>
      <c r="G134" s="928"/>
      <c r="H134" s="928"/>
      <c r="I134" s="930"/>
      <c r="J134" s="928"/>
      <c r="K134" s="930"/>
      <c r="L134" s="928"/>
      <c r="M134" s="928"/>
      <c r="N134" s="928"/>
      <c r="O134" s="928"/>
      <c r="P134" s="928"/>
      <c r="Q134" s="928"/>
      <c r="R134" s="928"/>
      <c r="S134" s="928"/>
      <c r="T134" s="928"/>
      <c r="U134" s="928"/>
      <c r="V134" s="928"/>
      <c r="W134" s="928"/>
      <c r="X134" s="928"/>
      <c r="Y134" s="928"/>
      <c r="Z134" s="928"/>
      <c r="AA134" s="928"/>
    </row>
    <row r="135" spans="1:27" ht="13.5" customHeight="1">
      <c r="A135" s="928"/>
      <c r="B135" s="929"/>
      <c r="C135" s="928"/>
      <c r="D135" s="928"/>
      <c r="E135" s="930"/>
      <c r="F135" s="928"/>
      <c r="G135" s="928"/>
      <c r="H135" s="928"/>
      <c r="I135" s="930"/>
      <c r="J135" s="928"/>
      <c r="K135" s="930"/>
      <c r="L135" s="928"/>
      <c r="M135" s="928"/>
      <c r="N135" s="928"/>
      <c r="O135" s="928"/>
      <c r="P135" s="928"/>
      <c r="Q135" s="928"/>
      <c r="R135" s="928"/>
      <c r="S135" s="928"/>
      <c r="T135" s="928"/>
      <c r="U135" s="928"/>
      <c r="V135" s="928"/>
      <c r="W135" s="928"/>
      <c r="X135" s="928"/>
      <c r="Y135" s="928"/>
      <c r="Z135" s="928"/>
      <c r="AA135" s="928"/>
    </row>
    <row r="136" spans="1:27" ht="13.5" customHeight="1">
      <c r="A136" s="928"/>
      <c r="B136" s="929"/>
      <c r="C136" s="928"/>
      <c r="D136" s="928"/>
      <c r="E136" s="930"/>
      <c r="F136" s="928"/>
      <c r="G136" s="928"/>
      <c r="H136" s="928"/>
      <c r="I136" s="930"/>
      <c r="J136" s="928"/>
      <c r="K136" s="930"/>
      <c r="L136" s="928"/>
      <c r="M136" s="928"/>
      <c r="N136" s="928"/>
      <c r="O136" s="928"/>
      <c r="P136" s="928"/>
      <c r="Q136" s="928"/>
      <c r="R136" s="928"/>
      <c r="S136" s="928"/>
      <c r="T136" s="928"/>
      <c r="U136" s="928"/>
      <c r="V136" s="928"/>
      <c r="W136" s="928"/>
      <c r="X136" s="928"/>
      <c r="Y136" s="928"/>
      <c r="Z136" s="928"/>
      <c r="AA136" s="928"/>
    </row>
    <row r="137" spans="1:27" ht="13.5" customHeight="1">
      <c r="A137" s="928"/>
      <c r="B137" s="929"/>
      <c r="C137" s="928"/>
      <c r="D137" s="928"/>
      <c r="E137" s="930"/>
      <c r="F137" s="928"/>
      <c r="G137" s="928"/>
      <c r="H137" s="928"/>
      <c r="I137" s="930"/>
      <c r="J137" s="928"/>
      <c r="K137" s="930"/>
      <c r="L137" s="928"/>
      <c r="M137" s="928"/>
      <c r="N137" s="928"/>
      <c r="O137" s="928"/>
      <c r="P137" s="928"/>
      <c r="Q137" s="928"/>
      <c r="R137" s="928"/>
      <c r="S137" s="928"/>
      <c r="T137" s="928"/>
      <c r="U137" s="928"/>
      <c r="V137" s="928"/>
      <c r="W137" s="928"/>
      <c r="X137" s="928"/>
      <c r="Y137" s="928"/>
      <c r="Z137" s="928"/>
      <c r="AA137" s="928"/>
    </row>
    <row r="138" spans="1:27" ht="13.5" customHeight="1">
      <c r="A138" s="928"/>
      <c r="B138" s="929"/>
      <c r="C138" s="928"/>
      <c r="D138" s="928"/>
      <c r="E138" s="930"/>
      <c r="F138" s="928"/>
      <c r="G138" s="928"/>
      <c r="H138" s="928"/>
      <c r="I138" s="930"/>
      <c r="J138" s="928"/>
      <c r="K138" s="930"/>
      <c r="L138" s="928"/>
      <c r="M138" s="928"/>
      <c r="N138" s="928"/>
      <c r="O138" s="928"/>
      <c r="P138" s="928"/>
      <c r="Q138" s="928"/>
      <c r="R138" s="928"/>
      <c r="S138" s="928"/>
      <c r="T138" s="928"/>
      <c r="U138" s="928"/>
      <c r="V138" s="928"/>
      <c r="W138" s="928"/>
      <c r="X138" s="928"/>
      <c r="Y138" s="928"/>
      <c r="Z138" s="928"/>
      <c r="AA138" s="928"/>
    </row>
    <row r="139" spans="1:27" ht="13.5" customHeight="1">
      <c r="A139" s="928"/>
      <c r="B139" s="929"/>
      <c r="C139" s="928"/>
      <c r="D139" s="928"/>
      <c r="E139" s="930"/>
      <c r="F139" s="928"/>
      <c r="G139" s="928"/>
      <c r="H139" s="928"/>
      <c r="I139" s="930"/>
      <c r="J139" s="928"/>
      <c r="K139" s="930"/>
      <c r="L139" s="928"/>
      <c r="M139" s="928"/>
      <c r="N139" s="928"/>
      <c r="O139" s="928"/>
      <c r="P139" s="928"/>
      <c r="Q139" s="928"/>
      <c r="R139" s="928"/>
      <c r="S139" s="928"/>
      <c r="T139" s="928"/>
      <c r="U139" s="928"/>
      <c r="V139" s="928"/>
      <c r="W139" s="928"/>
      <c r="X139" s="928"/>
      <c r="Y139" s="928"/>
      <c r="Z139" s="928"/>
      <c r="AA139" s="928"/>
    </row>
    <row r="140" spans="1:27" ht="13.5" customHeight="1">
      <c r="A140" s="928"/>
      <c r="B140" s="929"/>
      <c r="C140" s="928"/>
      <c r="D140" s="928"/>
      <c r="E140" s="930"/>
      <c r="F140" s="928"/>
      <c r="G140" s="928"/>
      <c r="H140" s="928"/>
      <c r="I140" s="930"/>
      <c r="J140" s="928"/>
      <c r="K140" s="930"/>
      <c r="L140" s="928"/>
      <c r="M140" s="928"/>
      <c r="N140" s="928"/>
      <c r="O140" s="928"/>
      <c r="P140" s="928"/>
      <c r="Q140" s="928"/>
      <c r="R140" s="928"/>
      <c r="S140" s="928"/>
      <c r="T140" s="928"/>
      <c r="U140" s="928"/>
      <c r="V140" s="928"/>
      <c r="W140" s="928"/>
      <c r="X140" s="928"/>
      <c r="Y140" s="928"/>
      <c r="Z140" s="928"/>
      <c r="AA140" s="928"/>
    </row>
    <row r="141" spans="1:27" ht="13.5" customHeight="1">
      <c r="A141" s="928"/>
      <c r="B141" s="929"/>
      <c r="C141" s="928"/>
      <c r="D141" s="928"/>
      <c r="E141" s="930"/>
      <c r="F141" s="928"/>
      <c r="G141" s="928"/>
      <c r="H141" s="928"/>
      <c r="I141" s="930"/>
      <c r="J141" s="928"/>
      <c r="K141" s="930"/>
      <c r="L141" s="928"/>
      <c r="M141" s="928"/>
      <c r="N141" s="928"/>
      <c r="O141" s="928"/>
      <c r="P141" s="928"/>
      <c r="Q141" s="928"/>
      <c r="R141" s="928"/>
      <c r="S141" s="928"/>
      <c r="T141" s="928"/>
      <c r="U141" s="928"/>
      <c r="V141" s="928"/>
      <c r="W141" s="928"/>
      <c r="X141" s="928"/>
      <c r="Y141" s="928"/>
      <c r="Z141" s="928"/>
      <c r="AA141" s="928"/>
    </row>
    <row r="142" spans="1:27" ht="13.5" customHeight="1">
      <c r="A142" s="928"/>
      <c r="B142" s="929"/>
      <c r="C142" s="928"/>
      <c r="D142" s="928"/>
      <c r="E142" s="930"/>
      <c r="F142" s="928"/>
      <c r="G142" s="928"/>
      <c r="H142" s="928"/>
      <c r="I142" s="930"/>
      <c r="J142" s="928"/>
      <c r="K142" s="930"/>
      <c r="L142" s="928"/>
      <c r="M142" s="928"/>
      <c r="N142" s="928"/>
      <c r="O142" s="928"/>
      <c r="P142" s="928"/>
      <c r="Q142" s="928"/>
      <c r="R142" s="928"/>
      <c r="S142" s="928"/>
      <c r="T142" s="928"/>
      <c r="U142" s="928"/>
      <c r="V142" s="928"/>
      <c r="W142" s="928"/>
      <c r="X142" s="928"/>
      <c r="Y142" s="928"/>
      <c r="Z142" s="928"/>
      <c r="AA142" s="928"/>
    </row>
    <row r="143" spans="1:27" ht="13.5" customHeight="1">
      <c r="A143" s="928"/>
      <c r="B143" s="929"/>
      <c r="C143" s="928"/>
      <c r="D143" s="928"/>
      <c r="E143" s="930"/>
      <c r="F143" s="928"/>
      <c r="G143" s="928"/>
      <c r="H143" s="928"/>
      <c r="I143" s="930"/>
      <c r="J143" s="928"/>
      <c r="K143" s="930"/>
      <c r="L143" s="928"/>
      <c r="M143" s="928"/>
      <c r="N143" s="928"/>
      <c r="O143" s="928"/>
      <c r="P143" s="928"/>
      <c r="Q143" s="928"/>
      <c r="R143" s="928"/>
      <c r="S143" s="928"/>
      <c r="T143" s="928"/>
      <c r="U143" s="928"/>
      <c r="V143" s="928"/>
      <c r="W143" s="928"/>
      <c r="X143" s="928"/>
      <c r="Y143" s="928"/>
      <c r="Z143" s="928"/>
      <c r="AA143" s="928"/>
    </row>
    <row r="144" spans="1:27" ht="13.5" customHeight="1">
      <c r="A144" s="928"/>
      <c r="B144" s="929"/>
      <c r="C144" s="928"/>
      <c r="D144" s="928"/>
      <c r="E144" s="930"/>
      <c r="F144" s="928"/>
      <c r="G144" s="928"/>
      <c r="H144" s="928"/>
      <c r="I144" s="930"/>
      <c r="J144" s="928"/>
      <c r="K144" s="930"/>
      <c r="L144" s="928"/>
      <c r="M144" s="928"/>
      <c r="N144" s="928"/>
      <c r="O144" s="928"/>
      <c r="P144" s="928"/>
      <c r="Q144" s="928"/>
      <c r="R144" s="928"/>
      <c r="S144" s="928"/>
      <c r="T144" s="928"/>
      <c r="U144" s="928"/>
      <c r="V144" s="928"/>
      <c r="W144" s="928"/>
      <c r="X144" s="928"/>
      <c r="Y144" s="928"/>
      <c r="Z144" s="928"/>
      <c r="AA144" s="928"/>
    </row>
    <row r="145" spans="1:27" ht="13.5" customHeight="1">
      <c r="A145" s="928"/>
      <c r="B145" s="929"/>
      <c r="C145" s="928"/>
      <c r="D145" s="928"/>
      <c r="E145" s="930"/>
      <c r="F145" s="928"/>
      <c r="G145" s="928"/>
      <c r="H145" s="928"/>
      <c r="I145" s="930"/>
      <c r="J145" s="928"/>
      <c r="K145" s="930"/>
      <c r="L145" s="928"/>
      <c r="M145" s="928"/>
      <c r="N145" s="928"/>
      <c r="O145" s="928"/>
      <c r="P145" s="928"/>
      <c r="Q145" s="928"/>
      <c r="R145" s="928"/>
      <c r="S145" s="928"/>
      <c r="T145" s="928"/>
      <c r="U145" s="928"/>
      <c r="V145" s="928"/>
      <c r="W145" s="928"/>
      <c r="X145" s="928"/>
      <c r="Y145" s="928"/>
      <c r="Z145" s="928"/>
      <c r="AA145" s="928"/>
    </row>
    <row r="146" spans="1:27" ht="13.5" customHeight="1">
      <c r="A146" s="928"/>
      <c r="B146" s="929"/>
      <c r="C146" s="928"/>
      <c r="D146" s="928"/>
      <c r="E146" s="930"/>
      <c r="F146" s="928"/>
      <c r="G146" s="928"/>
      <c r="H146" s="928"/>
      <c r="I146" s="930"/>
      <c r="J146" s="928"/>
      <c r="K146" s="930"/>
      <c r="L146" s="928"/>
      <c r="M146" s="928"/>
      <c r="N146" s="928"/>
      <c r="O146" s="928"/>
      <c r="P146" s="928"/>
      <c r="Q146" s="928"/>
      <c r="R146" s="928"/>
      <c r="S146" s="928"/>
      <c r="T146" s="928"/>
      <c r="U146" s="928"/>
      <c r="V146" s="928"/>
      <c r="W146" s="928"/>
      <c r="X146" s="928"/>
      <c r="Y146" s="928"/>
      <c r="Z146" s="928"/>
      <c r="AA146" s="928"/>
    </row>
    <row r="147" spans="1:27" ht="13.5" customHeight="1">
      <c r="A147" s="928"/>
      <c r="B147" s="929"/>
      <c r="C147" s="928"/>
      <c r="D147" s="928"/>
      <c r="E147" s="930"/>
      <c r="F147" s="928"/>
      <c r="G147" s="928"/>
      <c r="H147" s="928"/>
      <c r="I147" s="930"/>
      <c r="J147" s="928"/>
      <c r="K147" s="930"/>
      <c r="L147" s="928"/>
      <c r="M147" s="928"/>
      <c r="N147" s="928"/>
      <c r="O147" s="928"/>
      <c r="P147" s="928"/>
      <c r="Q147" s="928"/>
      <c r="R147" s="928"/>
      <c r="S147" s="928"/>
      <c r="T147" s="928"/>
      <c r="U147" s="928"/>
      <c r="V147" s="928"/>
      <c r="W147" s="928"/>
      <c r="X147" s="928"/>
      <c r="Y147" s="928"/>
      <c r="Z147" s="928"/>
      <c r="AA147" s="928"/>
    </row>
    <row r="148" spans="1:27" ht="13.5" customHeight="1">
      <c r="A148" s="928"/>
      <c r="B148" s="929"/>
      <c r="C148" s="928"/>
      <c r="D148" s="928"/>
      <c r="E148" s="930"/>
      <c r="F148" s="928"/>
      <c r="G148" s="928"/>
      <c r="H148" s="928"/>
      <c r="I148" s="930"/>
      <c r="J148" s="928"/>
      <c r="K148" s="930"/>
      <c r="L148" s="928"/>
      <c r="M148" s="928"/>
      <c r="N148" s="928"/>
      <c r="O148" s="928"/>
      <c r="P148" s="928"/>
      <c r="Q148" s="928"/>
      <c r="R148" s="928"/>
      <c r="S148" s="928"/>
      <c r="T148" s="928"/>
      <c r="U148" s="928"/>
      <c r="V148" s="928"/>
      <c r="W148" s="928"/>
      <c r="X148" s="928"/>
      <c r="Y148" s="928"/>
      <c r="Z148" s="928"/>
      <c r="AA148" s="928"/>
    </row>
    <row r="149" spans="1:27" ht="13.5" customHeight="1">
      <c r="A149" s="928"/>
      <c r="B149" s="929"/>
      <c r="C149" s="928"/>
      <c r="D149" s="928"/>
      <c r="E149" s="930"/>
      <c r="F149" s="928"/>
      <c r="G149" s="928"/>
      <c r="H149" s="928"/>
      <c r="I149" s="930"/>
      <c r="J149" s="928"/>
      <c r="K149" s="930"/>
      <c r="L149" s="928"/>
      <c r="M149" s="928"/>
      <c r="N149" s="928"/>
      <c r="O149" s="928"/>
      <c r="P149" s="928"/>
      <c r="Q149" s="928"/>
      <c r="R149" s="928"/>
      <c r="S149" s="928"/>
      <c r="T149" s="928"/>
      <c r="U149" s="928"/>
      <c r="V149" s="928"/>
      <c r="W149" s="928"/>
      <c r="X149" s="928"/>
      <c r="Y149" s="928"/>
      <c r="Z149" s="928"/>
      <c r="AA149" s="928"/>
    </row>
    <row r="150" spans="1:27" ht="13.5" customHeight="1">
      <c r="A150" s="928"/>
      <c r="B150" s="929"/>
      <c r="C150" s="928"/>
      <c r="D150" s="928"/>
      <c r="E150" s="930"/>
      <c r="F150" s="928"/>
      <c r="G150" s="928"/>
      <c r="H150" s="928"/>
      <c r="I150" s="930"/>
      <c r="J150" s="928"/>
      <c r="K150" s="930"/>
      <c r="L150" s="928"/>
      <c r="M150" s="928"/>
      <c r="N150" s="928"/>
      <c r="O150" s="928"/>
      <c r="P150" s="928"/>
      <c r="Q150" s="928"/>
      <c r="R150" s="928"/>
      <c r="S150" s="928"/>
      <c r="T150" s="928"/>
      <c r="U150" s="928"/>
      <c r="V150" s="928"/>
      <c r="W150" s="928"/>
      <c r="X150" s="928"/>
      <c r="Y150" s="928"/>
      <c r="Z150" s="928"/>
      <c r="AA150" s="928"/>
    </row>
    <row r="151" spans="1:27" ht="13.5" customHeight="1">
      <c r="A151" s="928"/>
      <c r="B151" s="929"/>
      <c r="C151" s="928"/>
      <c r="D151" s="928"/>
      <c r="E151" s="930"/>
      <c r="F151" s="928"/>
      <c r="G151" s="928"/>
      <c r="H151" s="928"/>
      <c r="I151" s="930"/>
      <c r="J151" s="928"/>
      <c r="K151" s="930"/>
      <c r="L151" s="928"/>
      <c r="M151" s="928"/>
      <c r="N151" s="928"/>
      <c r="O151" s="928"/>
      <c r="P151" s="928"/>
      <c r="Q151" s="928"/>
      <c r="R151" s="928"/>
      <c r="S151" s="928"/>
      <c r="T151" s="928"/>
      <c r="U151" s="928"/>
      <c r="V151" s="928"/>
      <c r="W151" s="928"/>
      <c r="X151" s="928"/>
      <c r="Y151" s="928"/>
      <c r="Z151" s="928"/>
      <c r="AA151" s="928"/>
    </row>
    <row r="152" spans="1:27" ht="13.5" customHeight="1">
      <c r="A152" s="928"/>
      <c r="B152" s="929"/>
      <c r="C152" s="928"/>
      <c r="D152" s="928"/>
      <c r="E152" s="930"/>
      <c r="F152" s="928"/>
      <c r="G152" s="928"/>
      <c r="H152" s="928"/>
      <c r="I152" s="930"/>
      <c r="J152" s="928"/>
      <c r="K152" s="930"/>
      <c r="L152" s="928"/>
      <c r="M152" s="928"/>
      <c r="N152" s="928"/>
      <c r="O152" s="928"/>
      <c r="P152" s="928"/>
      <c r="Q152" s="928"/>
      <c r="R152" s="928"/>
      <c r="S152" s="928"/>
      <c r="T152" s="928"/>
      <c r="U152" s="928"/>
      <c r="V152" s="928"/>
      <c r="W152" s="928"/>
      <c r="X152" s="928"/>
      <c r="Y152" s="928"/>
      <c r="Z152" s="928"/>
      <c r="AA152" s="928"/>
    </row>
    <row r="153" spans="1:27" ht="13.5" customHeight="1">
      <c r="A153" s="928"/>
      <c r="B153" s="929"/>
      <c r="C153" s="928"/>
      <c r="D153" s="928"/>
      <c r="E153" s="930"/>
      <c r="F153" s="928"/>
      <c r="G153" s="928"/>
      <c r="H153" s="928"/>
      <c r="I153" s="930"/>
      <c r="J153" s="928"/>
      <c r="K153" s="930"/>
      <c r="L153" s="928"/>
      <c r="M153" s="928"/>
      <c r="N153" s="928"/>
      <c r="O153" s="928"/>
      <c r="P153" s="928"/>
      <c r="Q153" s="928"/>
      <c r="R153" s="928"/>
      <c r="S153" s="928"/>
      <c r="T153" s="928"/>
      <c r="U153" s="928"/>
      <c r="V153" s="928"/>
      <c r="W153" s="928"/>
      <c r="X153" s="928"/>
      <c r="Y153" s="928"/>
      <c r="Z153" s="928"/>
      <c r="AA153" s="928"/>
    </row>
    <row r="154" spans="1:27" ht="13.5" customHeight="1">
      <c r="A154" s="928"/>
      <c r="B154" s="929"/>
      <c r="C154" s="928"/>
      <c r="D154" s="928"/>
      <c r="E154" s="930"/>
      <c r="F154" s="928"/>
      <c r="G154" s="928"/>
      <c r="H154" s="928"/>
      <c r="I154" s="930"/>
      <c r="J154" s="928"/>
      <c r="K154" s="930"/>
      <c r="L154" s="928"/>
      <c r="M154" s="928"/>
      <c r="N154" s="928"/>
      <c r="O154" s="928"/>
      <c r="P154" s="928"/>
      <c r="Q154" s="928"/>
      <c r="R154" s="928"/>
      <c r="S154" s="928"/>
      <c r="T154" s="928"/>
      <c r="U154" s="928"/>
      <c r="V154" s="928"/>
      <c r="W154" s="928"/>
      <c r="X154" s="928"/>
      <c r="Y154" s="928"/>
      <c r="Z154" s="928"/>
      <c r="AA154" s="928"/>
    </row>
    <row r="155" spans="1:27" ht="13.5" customHeight="1">
      <c r="A155" s="928"/>
      <c r="B155" s="929"/>
      <c r="C155" s="928"/>
      <c r="D155" s="928"/>
      <c r="E155" s="930"/>
      <c r="F155" s="928"/>
      <c r="G155" s="928"/>
      <c r="H155" s="928"/>
      <c r="I155" s="930"/>
      <c r="J155" s="928"/>
      <c r="K155" s="930"/>
      <c r="L155" s="928"/>
      <c r="M155" s="928"/>
      <c r="N155" s="928"/>
      <c r="O155" s="928"/>
      <c r="P155" s="928"/>
      <c r="Q155" s="928"/>
      <c r="R155" s="928"/>
      <c r="S155" s="928"/>
      <c r="T155" s="928"/>
      <c r="U155" s="928"/>
      <c r="V155" s="928"/>
      <c r="W155" s="928"/>
      <c r="X155" s="928"/>
      <c r="Y155" s="928"/>
      <c r="Z155" s="928"/>
      <c r="AA155" s="928"/>
    </row>
    <row r="156" spans="1:27" ht="13.5" customHeight="1">
      <c r="A156" s="928"/>
      <c r="B156" s="929"/>
      <c r="C156" s="928"/>
      <c r="D156" s="928"/>
      <c r="E156" s="930"/>
      <c r="F156" s="928"/>
      <c r="G156" s="928"/>
      <c r="H156" s="928"/>
      <c r="I156" s="930"/>
      <c r="J156" s="928"/>
      <c r="K156" s="930"/>
      <c r="L156" s="928"/>
      <c r="M156" s="928"/>
      <c r="N156" s="928"/>
      <c r="O156" s="928"/>
      <c r="P156" s="928"/>
      <c r="Q156" s="928"/>
      <c r="R156" s="928"/>
      <c r="S156" s="928"/>
      <c r="T156" s="928"/>
      <c r="U156" s="928"/>
      <c r="V156" s="928"/>
      <c r="W156" s="928"/>
      <c r="X156" s="928"/>
      <c r="Y156" s="928"/>
      <c r="Z156" s="928"/>
      <c r="AA156" s="928"/>
    </row>
    <row r="157" spans="1:27" ht="13.5" customHeight="1">
      <c r="A157" s="928"/>
      <c r="B157" s="929"/>
      <c r="C157" s="928"/>
      <c r="D157" s="928"/>
      <c r="E157" s="930"/>
      <c r="F157" s="928"/>
      <c r="G157" s="928"/>
      <c r="H157" s="928"/>
      <c r="I157" s="930"/>
      <c r="J157" s="928"/>
      <c r="K157" s="930"/>
      <c r="L157" s="928"/>
      <c r="M157" s="928"/>
      <c r="N157" s="928"/>
      <c r="O157" s="928"/>
      <c r="P157" s="928"/>
      <c r="Q157" s="928"/>
      <c r="R157" s="928"/>
      <c r="S157" s="928"/>
      <c r="T157" s="928"/>
      <c r="U157" s="928"/>
      <c r="V157" s="928"/>
      <c r="W157" s="928"/>
      <c r="X157" s="928"/>
      <c r="Y157" s="928"/>
      <c r="Z157" s="928"/>
      <c r="AA157" s="928"/>
    </row>
    <row r="158" spans="1:27" ht="13.5" customHeight="1">
      <c r="A158" s="928"/>
      <c r="B158" s="929"/>
      <c r="C158" s="928"/>
      <c r="D158" s="928"/>
      <c r="E158" s="930"/>
      <c r="F158" s="928"/>
      <c r="G158" s="928"/>
      <c r="H158" s="928"/>
      <c r="I158" s="930"/>
      <c r="J158" s="928"/>
      <c r="K158" s="930"/>
      <c r="L158" s="928"/>
      <c r="M158" s="928"/>
      <c r="N158" s="928"/>
      <c r="O158" s="928"/>
      <c r="P158" s="928"/>
      <c r="Q158" s="928"/>
      <c r="R158" s="928"/>
      <c r="S158" s="928"/>
      <c r="T158" s="928"/>
      <c r="U158" s="928"/>
      <c r="V158" s="928"/>
      <c r="W158" s="928"/>
      <c r="X158" s="928"/>
      <c r="Y158" s="928"/>
      <c r="Z158" s="928"/>
      <c r="AA158" s="928"/>
    </row>
    <row r="159" spans="1:27" ht="13.5" customHeight="1">
      <c r="A159" s="928"/>
      <c r="B159" s="929"/>
      <c r="C159" s="928"/>
      <c r="D159" s="928"/>
      <c r="E159" s="930"/>
      <c r="F159" s="928"/>
      <c r="G159" s="928"/>
      <c r="H159" s="928"/>
      <c r="I159" s="930"/>
      <c r="J159" s="928"/>
      <c r="K159" s="930"/>
      <c r="L159" s="928"/>
      <c r="M159" s="928"/>
      <c r="N159" s="928"/>
      <c r="O159" s="928"/>
      <c r="P159" s="928"/>
      <c r="Q159" s="928"/>
      <c r="R159" s="928"/>
      <c r="S159" s="928"/>
      <c r="T159" s="928"/>
      <c r="U159" s="928"/>
      <c r="V159" s="928"/>
      <c r="W159" s="928"/>
      <c r="X159" s="928"/>
      <c r="Y159" s="928"/>
      <c r="Z159" s="928"/>
      <c r="AA159" s="928"/>
    </row>
    <row r="160" spans="1:27" ht="13.5" customHeight="1">
      <c r="A160" s="928"/>
      <c r="B160" s="929"/>
      <c r="C160" s="928"/>
      <c r="D160" s="928"/>
      <c r="E160" s="930"/>
      <c r="F160" s="928"/>
      <c r="G160" s="928"/>
      <c r="H160" s="928"/>
      <c r="I160" s="930"/>
      <c r="J160" s="928"/>
      <c r="K160" s="930"/>
      <c r="L160" s="928"/>
      <c r="M160" s="928"/>
      <c r="N160" s="928"/>
      <c r="O160" s="928"/>
      <c r="P160" s="928"/>
      <c r="Q160" s="928"/>
      <c r="R160" s="928"/>
      <c r="S160" s="928"/>
      <c r="T160" s="928"/>
      <c r="U160" s="928"/>
      <c r="V160" s="928"/>
      <c r="W160" s="928"/>
      <c r="X160" s="928"/>
      <c r="Y160" s="928"/>
      <c r="Z160" s="928"/>
      <c r="AA160" s="928"/>
    </row>
    <row r="161" spans="1:27" ht="13.5" customHeight="1">
      <c r="A161" s="928"/>
      <c r="B161" s="929"/>
      <c r="C161" s="928"/>
      <c r="D161" s="928"/>
      <c r="E161" s="930"/>
      <c r="F161" s="928"/>
      <c r="G161" s="928"/>
      <c r="H161" s="928"/>
      <c r="I161" s="930"/>
      <c r="J161" s="928"/>
      <c r="K161" s="930"/>
      <c r="L161" s="928"/>
      <c r="M161" s="928"/>
      <c r="N161" s="928"/>
      <c r="O161" s="928"/>
      <c r="P161" s="928"/>
      <c r="Q161" s="928"/>
      <c r="R161" s="928"/>
      <c r="S161" s="928"/>
      <c r="T161" s="928"/>
      <c r="U161" s="928"/>
      <c r="V161" s="928"/>
      <c r="W161" s="928"/>
      <c r="X161" s="928"/>
      <c r="Y161" s="928"/>
      <c r="Z161" s="928"/>
      <c r="AA161" s="928"/>
    </row>
    <row r="162" spans="1:27" ht="13.5" customHeight="1">
      <c r="A162" s="928"/>
      <c r="B162" s="929"/>
      <c r="C162" s="928"/>
      <c r="D162" s="928"/>
      <c r="E162" s="930"/>
      <c r="F162" s="928"/>
      <c r="G162" s="928"/>
      <c r="H162" s="928"/>
      <c r="I162" s="930"/>
      <c r="J162" s="928"/>
      <c r="K162" s="930"/>
      <c r="L162" s="928"/>
      <c r="M162" s="928"/>
      <c r="N162" s="928"/>
      <c r="O162" s="928"/>
      <c r="P162" s="928"/>
      <c r="Q162" s="928"/>
      <c r="R162" s="928"/>
      <c r="S162" s="928"/>
      <c r="T162" s="928"/>
      <c r="U162" s="928"/>
      <c r="V162" s="928"/>
      <c r="W162" s="928"/>
      <c r="X162" s="928"/>
      <c r="Y162" s="928"/>
      <c r="Z162" s="928"/>
      <c r="AA162" s="928"/>
    </row>
    <row r="163" spans="1:27" ht="13.5" customHeight="1">
      <c r="A163" s="928"/>
      <c r="B163" s="929"/>
      <c r="C163" s="928"/>
      <c r="D163" s="928"/>
      <c r="E163" s="930"/>
      <c r="F163" s="928"/>
      <c r="G163" s="928"/>
      <c r="H163" s="928"/>
      <c r="I163" s="930"/>
      <c r="J163" s="928"/>
      <c r="K163" s="930"/>
      <c r="L163" s="928"/>
      <c r="M163" s="928"/>
      <c r="N163" s="928"/>
      <c r="O163" s="928"/>
      <c r="P163" s="928"/>
      <c r="Q163" s="928"/>
      <c r="R163" s="928"/>
      <c r="S163" s="928"/>
      <c r="T163" s="928"/>
      <c r="U163" s="928"/>
      <c r="V163" s="928"/>
      <c r="W163" s="928"/>
      <c r="X163" s="928"/>
      <c r="Y163" s="928"/>
      <c r="Z163" s="928"/>
      <c r="AA163" s="928"/>
    </row>
    <row r="164" spans="1:27" ht="13.5" customHeight="1">
      <c r="A164" s="928"/>
      <c r="B164" s="929"/>
      <c r="C164" s="928"/>
      <c r="D164" s="928"/>
      <c r="E164" s="930"/>
      <c r="F164" s="928"/>
      <c r="G164" s="928"/>
      <c r="H164" s="928"/>
      <c r="I164" s="930"/>
      <c r="J164" s="928"/>
      <c r="K164" s="930"/>
      <c r="L164" s="928"/>
      <c r="M164" s="928"/>
      <c r="N164" s="928"/>
      <c r="O164" s="928"/>
      <c r="P164" s="928"/>
      <c r="Q164" s="928"/>
      <c r="R164" s="928"/>
      <c r="S164" s="928"/>
      <c r="T164" s="928"/>
      <c r="U164" s="928"/>
      <c r="V164" s="928"/>
      <c r="W164" s="928"/>
      <c r="X164" s="928"/>
      <c r="Y164" s="928"/>
      <c r="Z164" s="928"/>
      <c r="AA164" s="928"/>
    </row>
    <row r="165" spans="1:27" ht="13.5" customHeight="1">
      <c r="A165" s="928"/>
      <c r="B165" s="929"/>
      <c r="C165" s="928"/>
      <c r="D165" s="928"/>
      <c r="E165" s="930"/>
      <c r="F165" s="928"/>
      <c r="G165" s="928"/>
      <c r="H165" s="928"/>
      <c r="I165" s="930"/>
      <c r="J165" s="928"/>
      <c r="K165" s="930"/>
      <c r="L165" s="928"/>
      <c r="M165" s="928"/>
      <c r="N165" s="928"/>
      <c r="O165" s="928"/>
      <c r="P165" s="928"/>
      <c r="Q165" s="928"/>
      <c r="R165" s="928"/>
      <c r="S165" s="928"/>
      <c r="T165" s="928"/>
      <c r="U165" s="928"/>
      <c r="V165" s="928"/>
      <c r="W165" s="928"/>
      <c r="X165" s="928"/>
      <c r="Y165" s="928"/>
      <c r="Z165" s="928"/>
      <c r="AA165" s="928"/>
    </row>
    <row r="166" spans="1:27" ht="13.5" customHeight="1">
      <c r="A166" s="928"/>
      <c r="B166" s="929"/>
      <c r="C166" s="928"/>
      <c r="D166" s="928"/>
      <c r="E166" s="930"/>
      <c r="F166" s="928"/>
      <c r="G166" s="928"/>
      <c r="H166" s="928"/>
      <c r="I166" s="930"/>
      <c r="J166" s="928"/>
      <c r="K166" s="930"/>
      <c r="L166" s="928"/>
      <c r="M166" s="928"/>
      <c r="N166" s="928"/>
      <c r="O166" s="928"/>
      <c r="P166" s="928"/>
      <c r="Q166" s="928"/>
      <c r="R166" s="928"/>
      <c r="S166" s="928"/>
      <c r="T166" s="928"/>
      <c r="U166" s="928"/>
      <c r="V166" s="928"/>
      <c r="W166" s="928"/>
      <c r="X166" s="928"/>
      <c r="Y166" s="928"/>
      <c r="Z166" s="928"/>
      <c r="AA166" s="928"/>
    </row>
    <row r="167" spans="1:27" ht="13.5" customHeight="1">
      <c r="A167" s="928"/>
      <c r="B167" s="929"/>
      <c r="C167" s="928"/>
      <c r="D167" s="928"/>
      <c r="E167" s="930"/>
      <c r="F167" s="928"/>
      <c r="G167" s="928"/>
      <c r="H167" s="928"/>
      <c r="I167" s="930"/>
      <c r="J167" s="928"/>
      <c r="K167" s="930"/>
      <c r="L167" s="928"/>
      <c r="M167" s="928"/>
      <c r="N167" s="928"/>
      <c r="O167" s="928"/>
      <c r="P167" s="928"/>
      <c r="Q167" s="928"/>
      <c r="R167" s="928"/>
      <c r="S167" s="928"/>
      <c r="T167" s="928"/>
      <c r="U167" s="928"/>
      <c r="V167" s="928"/>
      <c r="W167" s="928"/>
      <c r="X167" s="928"/>
      <c r="Y167" s="928"/>
      <c r="Z167" s="928"/>
      <c r="AA167" s="928"/>
    </row>
    <row r="168" spans="1:27" ht="13.5" customHeight="1">
      <c r="A168" s="928"/>
      <c r="B168" s="929"/>
      <c r="C168" s="928"/>
      <c r="D168" s="928"/>
      <c r="E168" s="930"/>
      <c r="F168" s="928"/>
      <c r="G168" s="928"/>
      <c r="H168" s="928"/>
      <c r="I168" s="930"/>
      <c r="J168" s="928"/>
      <c r="K168" s="930"/>
      <c r="L168" s="928"/>
      <c r="M168" s="928"/>
      <c r="N168" s="928"/>
      <c r="O168" s="928"/>
      <c r="P168" s="928"/>
      <c r="Q168" s="928"/>
      <c r="R168" s="928"/>
      <c r="S168" s="928"/>
      <c r="T168" s="928"/>
      <c r="U168" s="928"/>
      <c r="V168" s="928"/>
      <c r="W168" s="928"/>
      <c r="X168" s="928"/>
      <c r="Y168" s="928"/>
      <c r="Z168" s="928"/>
      <c r="AA168" s="928"/>
    </row>
    <row r="169" spans="1:27" ht="13.5" customHeight="1">
      <c r="A169" s="928"/>
      <c r="B169" s="929"/>
      <c r="C169" s="928"/>
      <c r="D169" s="928"/>
      <c r="E169" s="930"/>
      <c r="F169" s="928"/>
      <c r="G169" s="928"/>
      <c r="H169" s="928"/>
      <c r="I169" s="930"/>
      <c r="J169" s="928"/>
      <c r="K169" s="930"/>
      <c r="L169" s="928"/>
      <c r="M169" s="928"/>
      <c r="N169" s="928"/>
      <c r="O169" s="928"/>
      <c r="P169" s="928"/>
      <c r="Q169" s="928"/>
      <c r="R169" s="928"/>
      <c r="S169" s="928"/>
      <c r="T169" s="928"/>
      <c r="U169" s="928"/>
      <c r="V169" s="928"/>
      <c r="W169" s="928"/>
      <c r="X169" s="928"/>
      <c r="Y169" s="928"/>
      <c r="Z169" s="928"/>
      <c r="AA169" s="928"/>
    </row>
    <row r="170" spans="1:27" ht="13.5" customHeight="1">
      <c r="A170" s="928"/>
      <c r="B170" s="929"/>
      <c r="C170" s="928"/>
      <c r="D170" s="928"/>
      <c r="E170" s="930"/>
      <c r="F170" s="928"/>
      <c r="G170" s="928"/>
      <c r="H170" s="928"/>
      <c r="I170" s="930"/>
      <c r="J170" s="928"/>
      <c r="K170" s="930"/>
      <c r="L170" s="928"/>
      <c r="M170" s="928"/>
      <c r="N170" s="928"/>
      <c r="O170" s="928"/>
      <c r="P170" s="928"/>
      <c r="Q170" s="928"/>
      <c r="R170" s="928"/>
      <c r="S170" s="928"/>
      <c r="T170" s="928"/>
      <c r="U170" s="928"/>
      <c r="V170" s="928"/>
      <c r="W170" s="928"/>
      <c r="X170" s="928"/>
      <c r="Y170" s="928"/>
      <c r="Z170" s="928"/>
      <c r="AA170" s="928"/>
    </row>
    <row r="171" spans="1:27" ht="13.5" customHeight="1">
      <c r="A171" s="928"/>
      <c r="B171" s="929"/>
      <c r="C171" s="928"/>
      <c r="D171" s="928"/>
      <c r="E171" s="930"/>
      <c r="F171" s="928"/>
      <c r="G171" s="928"/>
      <c r="H171" s="928"/>
      <c r="I171" s="930"/>
      <c r="J171" s="928"/>
      <c r="K171" s="930"/>
      <c r="L171" s="928"/>
      <c r="M171" s="928"/>
      <c r="N171" s="928"/>
      <c r="O171" s="928"/>
      <c r="P171" s="928"/>
      <c r="Q171" s="928"/>
      <c r="R171" s="928"/>
      <c r="S171" s="928"/>
      <c r="T171" s="928"/>
      <c r="U171" s="928"/>
      <c r="V171" s="928"/>
      <c r="W171" s="928"/>
      <c r="X171" s="928"/>
      <c r="Y171" s="928"/>
      <c r="Z171" s="928"/>
      <c r="AA171" s="928"/>
    </row>
    <row r="172" spans="1:27" ht="13.5" customHeight="1">
      <c r="A172" s="928"/>
      <c r="B172" s="929"/>
      <c r="C172" s="928"/>
      <c r="D172" s="928"/>
      <c r="E172" s="930"/>
      <c r="F172" s="928"/>
      <c r="G172" s="928"/>
      <c r="H172" s="928"/>
      <c r="I172" s="930"/>
      <c r="J172" s="928"/>
      <c r="K172" s="930"/>
      <c r="L172" s="928"/>
      <c r="M172" s="928"/>
      <c r="N172" s="928"/>
      <c r="O172" s="928"/>
      <c r="P172" s="928"/>
      <c r="Q172" s="928"/>
      <c r="R172" s="928"/>
      <c r="S172" s="928"/>
      <c r="T172" s="928"/>
      <c r="U172" s="928"/>
      <c r="V172" s="928"/>
      <c r="W172" s="928"/>
      <c r="X172" s="928"/>
      <c r="Y172" s="928"/>
      <c r="Z172" s="928"/>
      <c r="AA172" s="928"/>
    </row>
    <row r="173" spans="1:27" ht="13.5" customHeight="1">
      <c r="A173" s="928"/>
      <c r="B173" s="929"/>
      <c r="C173" s="928"/>
      <c r="D173" s="928"/>
      <c r="E173" s="930"/>
      <c r="F173" s="928"/>
      <c r="G173" s="928"/>
      <c r="H173" s="928"/>
      <c r="I173" s="930"/>
      <c r="J173" s="928"/>
      <c r="K173" s="930"/>
      <c r="L173" s="928"/>
      <c r="M173" s="928"/>
      <c r="N173" s="928"/>
      <c r="O173" s="928"/>
      <c r="P173" s="928"/>
      <c r="Q173" s="928"/>
      <c r="R173" s="928"/>
      <c r="S173" s="928"/>
      <c r="T173" s="928"/>
      <c r="U173" s="928"/>
      <c r="V173" s="928"/>
      <c r="W173" s="928"/>
      <c r="X173" s="928"/>
      <c r="Y173" s="928"/>
      <c r="Z173" s="928"/>
      <c r="AA173" s="928"/>
    </row>
    <row r="174" spans="1:27" ht="13.5" customHeight="1">
      <c r="A174" s="928"/>
      <c r="B174" s="929"/>
      <c r="C174" s="928"/>
      <c r="D174" s="928"/>
      <c r="E174" s="930"/>
      <c r="F174" s="928"/>
      <c r="G174" s="928"/>
      <c r="H174" s="928"/>
      <c r="I174" s="930"/>
      <c r="J174" s="928"/>
      <c r="K174" s="930"/>
      <c r="L174" s="928"/>
      <c r="M174" s="928"/>
      <c r="N174" s="928"/>
      <c r="O174" s="928"/>
      <c r="P174" s="928"/>
      <c r="Q174" s="928"/>
      <c r="R174" s="928"/>
      <c r="S174" s="928"/>
      <c r="T174" s="928"/>
      <c r="U174" s="928"/>
      <c r="V174" s="928"/>
      <c r="W174" s="928"/>
      <c r="X174" s="928"/>
      <c r="Y174" s="928"/>
      <c r="Z174" s="928"/>
      <c r="AA174" s="928"/>
    </row>
    <row r="175" spans="1:27" ht="13.5" customHeight="1">
      <c r="A175" s="928"/>
      <c r="B175" s="929"/>
      <c r="C175" s="928"/>
      <c r="D175" s="928"/>
      <c r="E175" s="930"/>
      <c r="F175" s="928"/>
      <c r="G175" s="928"/>
      <c r="H175" s="928"/>
      <c r="I175" s="930"/>
      <c r="J175" s="928"/>
      <c r="K175" s="930"/>
      <c r="L175" s="928"/>
      <c r="M175" s="928"/>
      <c r="N175" s="928"/>
      <c r="O175" s="928"/>
      <c r="P175" s="928"/>
      <c r="Q175" s="928"/>
      <c r="R175" s="928"/>
      <c r="S175" s="928"/>
      <c r="T175" s="928"/>
      <c r="U175" s="928"/>
      <c r="V175" s="928"/>
      <c r="W175" s="928"/>
      <c r="X175" s="928"/>
      <c r="Y175" s="928"/>
      <c r="Z175" s="928"/>
      <c r="AA175" s="928"/>
    </row>
    <row r="176" spans="1:27" ht="13.5" customHeight="1">
      <c r="A176" s="928"/>
      <c r="B176" s="929"/>
      <c r="C176" s="928"/>
      <c r="D176" s="928"/>
      <c r="E176" s="930"/>
      <c r="F176" s="928"/>
      <c r="G176" s="928"/>
      <c r="H176" s="928"/>
      <c r="I176" s="930"/>
      <c r="J176" s="928"/>
      <c r="K176" s="930"/>
      <c r="L176" s="928"/>
      <c r="M176" s="928"/>
      <c r="N176" s="928"/>
      <c r="O176" s="928"/>
      <c r="P176" s="928"/>
      <c r="Q176" s="928"/>
      <c r="R176" s="928"/>
      <c r="S176" s="928"/>
      <c r="T176" s="928"/>
      <c r="U176" s="928"/>
      <c r="V176" s="928"/>
      <c r="W176" s="928"/>
      <c r="X176" s="928"/>
      <c r="Y176" s="928"/>
      <c r="Z176" s="928"/>
      <c r="AA176" s="928"/>
    </row>
    <row r="177" spans="1:27" ht="13.5" customHeight="1">
      <c r="A177" s="928"/>
      <c r="B177" s="929"/>
      <c r="C177" s="928"/>
      <c r="D177" s="928"/>
      <c r="E177" s="930"/>
      <c r="F177" s="928"/>
      <c r="G177" s="928"/>
      <c r="H177" s="928"/>
      <c r="I177" s="930"/>
      <c r="J177" s="928"/>
      <c r="K177" s="930"/>
      <c r="L177" s="928"/>
      <c r="M177" s="928"/>
      <c r="N177" s="928"/>
      <c r="O177" s="928"/>
      <c r="P177" s="928"/>
      <c r="Q177" s="928"/>
      <c r="R177" s="928"/>
      <c r="S177" s="928"/>
      <c r="T177" s="928"/>
      <c r="U177" s="928"/>
      <c r="V177" s="928"/>
      <c r="W177" s="928"/>
      <c r="X177" s="928"/>
      <c r="Y177" s="928"/>
      <c r="Z177" s="928"/>
      <c r="AA177" s="928"/>
    </row>
    <row r="178" spans="1:27" ht="13.5" customHeight="1">
      <c r="A178" s="928"/>
      <c r="B178" s="929"/>
      <c r="C178" s="928"/>
      <c r="D178" s="928"/>
      <c r="E178" s="930"/>
      <c r="F178" s="928"/>
      <c r="G178" s="928"/>
      <c r="H178" s="928"/>
      <c r="I178" s="930"/>
      <c r="J178" s="928"/>
      <c r="K178" s="930"/>
      <c r="L178" s="928"/>
      <c r="M178" s="928"/>
      <c r="N178" s="928"/>
      <c r="O178" s="928"/>
      <c r="P178" s="928"/>
      <c r="Q178" s="928"/>
      <c r="R178" s="928"/>
      <c r="S178" s="928"/>
      <c r="T178" s="928"/>
      <c r="U178" s="928"/>
      <c r="V178" s="928"/>
      <c r="W178" s="928"/>
      <c r="X178" s="928"/>
      <c r="Y178" s="928"/>
      <c r="Z178" s="928"/>
      <c r="AA178" s="928"/>
    </row>
    <row r="179" spans="1:27" ht="13.5" customHeight="1">
      <c r="A179" s="928"/>
      <c r="B179" s="929"/>
      <c r="C179" s="928"/>
      <c r="D179" s="928"/>
      <c r="E179" s="930"/>
      <c r="F179" s="928"/>
      <c r="G179" s="928"/>
      <c r="H179" s="928"/>
      <c r="I179" s="930"/>
      <c r="J179" s="928"/>
      <c r="K179" s="930"/>
      <c r="L179" s="928"/>
      <c r="M179" s="928"/>
      <c r="N179" s="928"/>
      <c r="O179" s="928"/>
      <c r="P179" s="928"/>
      <c r="Q179" s="928"/>
      <c r="R179" s="928"/>
      <c r="S179" s="928"/>
      <c r="T179" s="928"/>
      <c r="U179" s="928"/>
      <c r="V179" s="928"/>
      <c r="W179" s="928"/>
      <c r="X179" s="928"/>
      <c r="Y179" s="928"/>
      <c r="Z179" s="928"/>
      <c r="AA179" s="928"/>
    </row>
    <row r="180" spans="1:27" ht="13.5" customHeight="1">
      <c r="A180" s="928"/>
      <c r="B180" s="929"/>
      <c r="C180" s="928"/>
      <c r="D180" s="928"/>
      <c r="E180" s="930"/>
      <c r="F180" s="928"/>
      <c r="G180" s="928"/>
      <c r="H180" s="928"/>
      <c r="I180" s="930"/>
      <c r="J180" s="928"/>
      <c r="K180" s="930"/>
      <c r="L180" s="928"/>
      <c r="M180" s="928"/>
      <c r="N180" s="928"/>
      <c r="O180" s="928"/>
      <c r="P180" s="928"/>
      <c r="Q180" s="928"/>
      <c r="R180" s="928"/>
      <c r="S180" s="928"/>
      <c r="T180" s="928"/>
      <c r="U180" s="928"/>
      <c r="V180" s="928"/>
      <c r="W180" s="928"/>
      <c r="X180" s="928"/>
      <c r="Y180" s="928"/>
      <c r="Z180" s="928"/>
      <c r="AA180" s="928"/>
    </row>
    <row r="181" spans="1:27" ht="13.5" customHeight="1">
      <c r="A181" s="928"/>
      <c r="B181" s="929"/>
      <c r="C181" s="928"/>
      <c r="D181" s="928"/>
      <c r="E181" s="930"/>
      <c r="F181" s="928"/>
      <c r="G181" s="928"/>
      <c r="H181" s="928"/>
      <c r="I181" s="930"/>
      <c r="J181" s="928"/>
      <c r="K181" s="930"/>
      <c r="L181" s="928"/>
      <c r="M181" s="928"/>
      <c r="N181" s="928"/>
      <c r="O181" s="928"/>
      <c r="P181" s="928"/>
      <c r="Q181" s="928"/>
      <c r="R181" s="928"/>
      <c r="S181" s="928"/>
      <c r="T181" s="928"/>
      <c r="U181" s="928"/>
      <c r="V181" s="928"/>
      <c r="W181" s="928"/>
      <c r="X181" s="928"/>
      <c r="Y181" s="928"/>
      <c r="Z181" s="928"/>
      <c r="AA181" s="928"/>
    </row>
    <row r="182" spans="1:27" ht="13.5" customHeight="1">
      <c r="A182" s="928"/>
      <c r="B182" s="929"/>
      <c r="C182" s="928"/>
      <c r="D182" s="928"/>
      <c r="E182" s="930"/>
      <c r="F182" s="928"/>
      <c r="G182" s="928"/>
      <c r="H182" s="928"/>
      <c r="I182" s="930"/>
      <c r="J182" s="928"/>
      <c r="K182" s="930"/>
      <c r="L182" s="928"/>
      <c r="M182" s="928"/>
      <c r="N182" s="928"/>
      <c r="O182" s="928"/>
      <c r="P182" s="928"/>
      <c r="Q182" s="928"/>
      <c r="R182" s="928"/>
      <c r="S182" s="928"/>
      <c r="T182" s="928"/>
      <c r="U182" s="928"/>
      <c r="V182" s="928"/>
      <c r="W182" s="928"/>
      <c r="X182" s="928"/>
      <c r="Y182" s="928"/>
      <c r="Z182" s="928"/>
      <c r="AA182" s="928"/>
    </row>
    <row r="183" spans="1:27" ht="13.5" customHeight="1">
      <c r="A183" s="928"/>
      <c r="B183" s="929"/>
      <c r="C183" s="928"/>
      <c r="D183" s="928"/>
      <c r="E183" s="930"/>
      <c r="F183" s="928"/>
      <c r="G183" s="928"/>
      <c r="H183" s="928"/>
      <c r="I183" s="930"/>
      <c r="J183" s="928"/>
      <c r="K183" s="930"/>
      <c r="L183" s="928"/>
      <c r="M183" s="928"/>
      <c r="N183" s="928"/>
      <c r="O183" s="928"/>
      <c r="P183" s="928"/>
      <c r="Q183" s="928"/>
      <c r="R183" s="928"/>
      <c r="S183" s="928"/>
      <c r="T183" s="928"/>
      <c r="U183" s="928"/>
      <c r="V183" s="928"/>
      <c r="W183" s="928"/>
      <c r="X183" s="928"/>
      <c r="Y183" s="928"/>
      <c r="Z183" s="928"/>
      <c r="AA183" s="928"/>
    </row>
    <row r="184" spans="1:27" ht="13.5" customHeight="1">
      <c r="A184" s="928"/>
      <c r="B184" s="929"/>
      <c r="C184" s="928"/>
      <c r="D184" s="928"/>
      <c r="E184" s="930"/>
      <c r="F184" s="928"/>
      <c r="G184" s="928"/>
      <c r="H184" s="928"/>
      <c r="I184" s="930"/>
      <c r="J184" s="928"/>
      <c r="K184" s="930"/>
      <c r="L184" s="928"/>
      <c r="M184" s="928"/>
      <c r="N184" s="928"/>
      <c r="O184" s="928"/>
      <c r="P184" s="928"/>
      <c r="Q184" s="928"/>
      <c r="R184" s="928"/>
      <c r="S184" s="928"/>
      <c r="T184" s="928"/>
      <c r="U184" s="928"/>
      <c r="V184" s="928"/>
      <c r="W184" s="928"/>
      <c r="X184" s="928"/>
      <c r="Y184" s="928"/>
      <c r="Z184" s="928"/>
      <c r="AA184" s="928"/>
    </row>
    <row r="185" spans="1:27" ht="13.5" customHeight="1">
      <c r="A185" s="928"/>
      <c r="B185" s="929"/>
      <c r="C185" s="928"/>
      <c r="D185" s="928"/>
      <c r="E185" s="930"/>
      <c r="F185" s="928"/>
      <c r="G185" s="928"/>
      <c r="H185" s="928"/>
      <c r="I185" s="930"/>
      <c r="J185" s="928"/>
      <c r="K185" s="930"/>
      <c r="L185" s="928"/>
      <c r="M185" s="928"/>
      <c r="N185" s="928"/>
      <c r="O185" s="928"/>
      <c r="P185" s="928"/>
      <c r="Q185" s="928"/>
      <c r="R185" s="928"/>
      <c r="S185" s="928"/>
      <c r="T185" s="928"/>
      <c r="U185" s="928"/>
      <c r="V185" s="928"/>
      <c r="W185" s="928"/>
      <c r="X185" s="928"/>
      <c r="Y185" s="928"/>
      <c r="Z185" s="928"/>
      <c r="AA185" s="928"/>
    </row>
    <row r="186" spans="1:27" ht="13.5" customHeight="1">
      <c r="A186" s="928"/>
      <c r="B186" s="929"/>
      <c r="C186" s="928"/>
      <c r="D186" s="928"/>
      <c r="E186" s="930"/>
      <c r="F186" s="928"/>
      <c r="G186" s="928"/>
      <c r="H186" s="928"/>
      <c r="I186" s="930"/>
      <c r="J186" s="928"/>
      <c r="K186" s="930"/>
      <c r="L186" s="928"/>
      <c r="M186" s="928"/>
      <c r="N186" s="928"/>
      <c r="O186" s="928"/>
      <c r="P186" s="928"/>
      <c r="Q186" s="928"/>
      <c r="R186" s="928"/>
      <c r="S186" s="928"/>
      <c r="T186" s="928"/>
      <c r="U186" s="928"/>
      <c r="V186" s="928"/>
      <c r="W186" s="928"/>
      <c r="X186" s="928"/>
      <c r="Y186" s="928"/>
      <c r="Z186" s="928"/>
      <c r="AA186" s="928"/>
    </row>
    <row r="187" spans="1:27" ht="13.5" customHeight="1">
      <c r="A187" s="928"/>
      <c r="B187" s="929"/>
      <c r="C187" s="928"/>
      <c r="D187" s="928"/>
      <c r="E187" s="930"/>
      <c r="F187" s="928"/>
      <c r="G187" s="928"/>
      <c r="H187" s="928"/>
      <c r="I187" s="930"/>
      <c r="J187" s="928"/>
      <c r="K187" s="930"/>
      <c r="L187" s="928"/>
      <c r="M187" s="928"/>
      <c r="N187" s="928"/>
      <c r="O187" s="928"/>
      <c r="P187" s="928"/>
      <c r="Q187" s="928"/>
      <c r="R187" s="928"/>
      <c r="S187" s="928"/>
      <c r="T187" s="928"/>
      <c r="U187" s="928"/>
      <c r="V187" s="928"/>
      <c r="W187" s="928"/>
      <c r="X187" s="928"/>
      <c r="Y187" s="928"/>
      <c r="Z187" s="928"/>
      <c r="AA187" s="928"/>
    </row>
    <row r="188" spans="1:27" ht="13.5" customHeight="1">
      <c r="A188" s="928"/>
      <c r="B188" s="929"/>
      <c r="C188" s="928"/>
      <c r="D188" s="928"/>
      <c r="E188" s="930"/>
      <c r="F188" s="928"/>
      <c r="G188" s="928"/>
      <c r="H188" s="928"/>
      <c r="I188" s="930"/>
      <c r="J188" s="928"/>
      <c r="K188" s="930"/>
      <c r="L188" s="928"/>
      <c r="M188" s="928"/>
      <c r="N188" s="928"/>
      <c r="O188" s="928"/>
      <c r="P188" s="928"/>
      <c r="Q188" s="928"/>
      <c r="R188" s="928"/>
      <c r="S188" s="928"/>
      <c r="T188" s="928"/>
      <c r="U188" s="928"/>
      <c r="V188" s="928"/>
      <c r="W188" s="928"/>
      <c r="X188" s="928"/>
      <c r="Y188" s="928"/>
      <c r="Z188" s="928"/>
      <c r="AA188" s="928"/>
    </row>
    <row r="189" spans="1:27" ht="13.5" customHeight="1">
      <c r="A189" s="928"/>
      <c r="B189" s="929"/>
      <c r="C189" s="928"/>
      <c r="D189" s="928"/>
      <c r="E189" s="930"/>
      <c r="F189" s="928"/>
      <c r="G189" s="928"/>
      <c r="H189" s="928"/>
      <c r="I189" s="930"/>
      <c r="J189" s="928"/>
      <c r="K189" s="930"/>
      <c r="L189" s="928"/>
      <c r="M189" s="928"/>
      <c r="N189" s="928"/>
      <c r="O189" s="928"/>
      <c r="P189" s="928"/>
      <c r="Q189" s="928"/>
      <c r="R189" s="928"/>
      <c r="S189" s="928"/>
      <c r="T189" s="928"/>
      <c r="U189" s="928"/>
      <c r="V189" s="928"/>
      <c r="W189" s="928"/>
      <c r="X189" s="928"/>
      <c r="Y189" s="928"/>
      <c r="Z189" s="928"/>
      <c r="AA189" s="928"/>
    </row>
    <row r="190" spans="1:27" ht="13.5" customHeight="1">
      <c r="A190" s="928"/>
      <c r="B190" s="929"/>
      <c r="C190" s="928"/>
      <c r="D190" s="928"/>
      <c r="E190" s="930"/>
      <c r="F190" s="928"/>
      <c r="G190" s="928"/>
      <c r="H190" s="928"/>
      <c r="I190" s="930"/>
      <c r="J190" s="928"/>
      <c r="K190" s="930"/>
      <c r="L190" s="928"/>
      <c r="M190" s="928"/>
      <c r="N190" s="928"/>
      <c r="O190" s="928"/>
      <c r="P190" s="928"/>
      <c r="Q190" s="928"/>
      <c r="R190" s="928"/>
      <c r="S190" s="928"/>
      <c r="T190" s="928"/>
      <c r="U190" s="928"/>
      <c r="V190" s="928"/>
      <c r="W190" s="928"/>
      <c r="X190" s="928"/>
      <c r="Y190" s="928"/>
      <c r="Z190" s="928"/>
      <c r="AA190" s="928"/>
    </row>
    <row r="191" spans="1:27" ht="13.5" customHeight="1">
      <c r="A191" s="928"/>
      <c r="B191" s="929"/>
      <c r="C191" s="928"/>
      <c r="D191" s="928"/>
      <c r="E191" s="930"/>
      <c r="F191" s="928"/>
      <c r="G191" s="928"/>
      <c r="H191" s="928"/>
      <c r="I191" s="930"/>
      <c r="J191" s="928"/>
      <c r="K191" s="930"/>
      <c r="L191" s="928"/>
      <c r="M191" s="928"/>
      <c r="N191" s="928"/>
      <c r="O191" s="928"/>
      <c r="P191" s="928"/>
      <c r="Q191" s="928"/>
      <c r="R191" s="928"/>
      <c r="S191" s="928"/>
      <c r="T191" s="928"/>
      <c r="U191" s="928"/>
      <c r="V191" s="928"/>
      <c r="W191" s="928"/>
      <c r="X191" s="928"/>
      <c r="Y191" s="928"/>
      <c r="Z191" s="928"/>
      <c r="AA191" s="928"/>
    </row>
    <row r="192" spans="1:27" ht="13.5" customHeight="1">
      <c r="A192" s="928"/>
      <c r="B192" s="929"/>
      <c r="C192" s="928"/>
      <c r="D192" s="928"/>
      <c r="E192" s="930"/>
      <c r="F192" s="928"/>
      <c r="G192" s="928"/>
      <c r="H192" s="928"/>
      <c r="I192" s="930"/>
      <c r="J192" s="928"/>
      <c r="K192" s="930"/>
      <c r="L192" s="928"/>
      <c r="M192" s="928"/>
      <c r="N192" s="928"/>
      <c r="O192" s="928"/>
      <c r="P192" s="928"/>
      <c r="Q192" s="928"/>
      <c r="R192" s="928"/>
      <c r="S192" s="928"/>
      <c r="T192" s="928"/>
      <c r="U192" s="928"/>
      <c r="V192" s="928"/>
      <c r="W192" s="928"/>
      <c r="X192" s="928"/>
      <c r="Y192" s="928"/>
      <c r="Z192" s="928"/>
      <c r="AA192" s="928"/>
    </row>
    <row r="193" spans="1:27" ht="13.5" customHeight="1">
      <c r="A193" s="928"/>
      <c r="B193" s="929"/>
      <c r="C193" s="928"/>
      <c r="D193" s="928"/>
      <c r="E193" s="930"/>
      <c r="F193" s="928"/>
      <c r="G193" s="928"/>
      <c r="H193" s="928"/>
      <c r="I193" s="930"/>
      <c r="J193" s="928"/>
      <c r="K193" s="930"/>
      <c r="L193" s="928"/>
      <c r="M193" s="928"/>
      <c r="N193" s="928"/>
      <c r="O193" s="928"/>
      <c r="P193" s="928"/>
      <c r="Q193" s="928"/>
      <c r="R193" s="928"/>
      <c r="S193" s="928"/>
      <c r="T193" s="928"/>
      <c r="U193" s="928"/>
      <c r="V193" s="928"/>
      <c r="W193" s="928"/>
      <c r="X193" s="928"/>
      <c r="Y193" s="928"/>
      <c r="Z193" s="928"/>
      <c r="AA193" s="928"/>
    </row>
    <row r="194" spans="1:27" ht="13.5" customHeight="1">
      <c r="A194" s="928"/>
      <c r="B194" s="929"/>
      <c r="C194" s="928"/>
      <c r="D194" s="928"/>
      <c r="E194" s="930"/>
      <c r="F194" s="928"/>
      <c r="G194" s="928"/>
      <c r="H194" s="928"/>
      <c r="I194" s="930"/>
      <c r="J194" s="928"/>
      <c r="K194" s="930"/>
      <c r="L194" s="928"/>
      <c r="M194" s="928"/>
      <c r="N194" s="928"/>
      <c r="O194" s="928"/>
      <c r="P194" s="928"/>
      <c r="Q194" s="928"/>
      <c r="R194" s="928"/>
      <c r="S194" s="928"/>
      <c r="T194" s="928"/>
      <c r="U194" s="928"/>
      <c r="V194" s="928"/>
      <c r="W194" s="928"/>
      <c r="X194" s="928"/>
      <c r="Y194" s="928"/>
      <c r="Z194" s="928"/>
      <c r="AA194" s="928"/>
    </row>
    <row r="195" spans="1:27" ht="13.5" customHeight="1">
      <c r="A195" s="928"/>
      <c r="B195" s="929"/>
      <c r="C195" s="928"/>
      <c r="D195" s="928"/>
      <c r="E195" s="930"/>
      <c r="F195" s="928"/>
      <c r="G195" s="928"/>
      <c r="H195" s="928"/>
      <c r="I195" s="930"/>
      <c r="J195" s="928"/>
      <c r="K195" s="930"/>
      <c r="L195" s="928"/>
      <c r="M195" s="928"/>
      <c r="N195" s="928"/>
      <c r="O195" s="928"/>
      <c r="P195" s="928"/>
      <c r="Q195" s="928"/>
      <c r="R195" s="928"/>
      <c r="S195" s="928"/>
      <c r="T195" s="928"/>
      <c r="U195" s="928"/>
      <c r="V195" s="928"/>
      <c r="W195" s="928"/>
      <c r="X195" s="928"/>
      <c r="Y195" s="928"/>
      <c r="Z195" s="928"/>
      <c r="AA195" s="928"/>
    </row>
    <row r="196" spans="1:27" ht="13.5" customHeight="1">
      <c r="A196" s="928"/>
      <c r="B196" s="929"/>
      <c r="C196" s="928"/>
      <c r="D196" s="928"/>
      <c r="E196" s="930"/>
      <c r="F196" s="928"/>
      <c r="G196" s="928"/>
      <c r="H196" s="928"/>
      <c r="I196" s="930"/>
      <c r="J196" s="928"/>
      <c r="K196" s="930"/>
      <c r="L196" s="928"/>
      <c r="M196" s="928"/>
      <c r="N196" s="928"/>
      <c r="O196" s="928"/>
      <c r="P196" s="928"/>
      <c r="Q196" s="928"/>
      <c r="R196" s="928"/>
      <c r="S196" s="928"/>
      <c r="T196" s="928"/>
      <c r="U196" s="928"/>
      <c r="V196" s="928"/>
      <c r="W196" s="928"/>
      <c r="X196" s="928"/>
      <c r="Y196" s="928"/>
      <c r="Z196" s="928"/>
      <c r="AA196" s="928"/>
    </row>
    <row r="197" spans="1:27" ht="13.5" customHeight="1">
      <c r="A197" s="928"/>
      <c r="B197" s="929"/>
      <c r="C197" s="928"/>
      <c r="D197" s="928"/>
      <c r="E197" s="930"/>
      <c r="F197" s="928"/>
      <c r="G197" s="928"/>
      <c r="H197" s="928"/>
      <c r="I197" s="930"/>
      <c r="J197" s="928"/>
      <c r="K197" s="930"/>
      <c r="L197" s="928"/>
      <c r="M197" s="928"/>
      <c r="N197" s="928"/>
      <c r="O197" s="928"/>
      <c r="P197" s="928"/>
      <c r="Q197" s="928"/>
      <c r="R197" s="928"/>
      <c r="S197" s="928"/>
      <c r="T197" s="928"/>
      <c r="U197" s="928"/>
      <c r="V197" s="928"/>
      <c r="W197" s="928"/>
      <c r="X197" s="928"/>
      <c r="Y197" s="928"/>
      <c r="Z197" s="928"/>
      <c r="AA197" s="928"/>
    </row>
    <row r="198" spans="1:27" ht="13.5" customHeight="1">
      <c r="A198" s="928"/>
      <c r="B198" s="929"/>
      <c r="C198" s="928"/>
      <c r="D198" s="928"/>
      <c r="E198" s="930"/>
      <c r="F198" s="928"/>
      <c r="G198" s="928"/>
      <c r="H198" s="928"/>
      <c r="I198" s="930"/>
      <c r="J198" s="928"/>
      <c r="K198" s="930"/>
      <c r="L198" s="928"/>
      <c r="M198" s="928"/>
      <c r="N198" s="928"/>
      <c r="O198" s="928"/>
      <c r="P198" s="928"/>
      <c r="Q198" s="928"/>
      <c r="R198" s="928"/>
      <c r="S198" s="928"/>
      <c r="T198" s="928"/>
      <c r="U198" s="928"/>
      <c r="V198" s="928"/>
      <c r="W198" s="928"/>
      <c r="X198" s="928"/>
      <c r="Y198" s="928"/>
      <c r="Z198" s="928"/>
      <c r="AA198" s="928"/>
    </row>
    <row r="199" spans="1:27" ht="13.5" customHeight="1">
      <c r="A199" s="928"/>
      <c r="B199" s="929"/>
      <c r="C199" s="928"/>
      <c r="D199" s="928"/>
      <c r="E199" s="930"/>
      <c r="F199" s="928"/>
      <c r="G199" s="928"/>
      <c r="H199" s="928"/>
      <c r="I199" s="930"/>
      <c r="J199" s="928"/>
      <c r="K199" s="930"/>
      <c r="L199" s="928"/>
      <c r="M199" s="928"/>
      <c r="N199" s="928"/>
      <c r="O199" s="928"/>
      <c r="P199" s="928"/>
      <c r="Q199" s="928"/>
      <c r="R199" s="928"/>
      <c r="S199" s="928"/>
      <c r="T199" s="928"/>
      <c r="U199" s="928"/>
      <c r="V199" s="928"/>
      <c r="W199" s="928"/>
      <c r="X199" s="928"/>
      <c r="Y199" s="928"/>
      <c r="Z199" s="928"/>
      <c r="AA199" s="928"/>
    </row>
    <row r="200" spans="1:27" ht="13.5" customHeight="1">
      <c r="A200" s="928"/>
      <c r="B200" s="929"/>
      <c r="C200" s="928"/>
      <c r="D200" s="928"/>
      <c r="E200" s="930"/>
      <c r="F200" s="928"/>
      <c r="G200" s="928"/>
      <c r="H200" s="928"/>
      <c r="I200" s="930"/>
      <c r="J200" s="928"/>
      <c r="K200" s="930"/>
      <c r="L200" s="928"/>
      <c r="M200" s="928"/>
      <c r="N200" s="928"/>
      <c r="O200" s="928"/>
      <c r="P200" s="928"/>
      <c r="Q200" s="928"/>
      <c r="R200" s="928"/>
      <c r="S200" s="928"/>
      <c r="T200" s="928"/>
      <c r="U200" s="928"/>
      <c r="V200" s="928"/>
      <c r="W200" s="928"/>
      <c r="X200" s="928"/>
      <c r="Y200" s="928"/>
      <c r="Z200" s="928"/>
      <c r="AA200" s="928"/>
    </row>
    <row r="201" spans="1:27" ht="13.5" customHeight="1">
      <c r="A201" s="928"/>
      <c r="B201" s="929"/>
      <c r="C201" s="928"/>
      <c r="D201" s="928"/>
      <c r="E201" s="930"/>
      <c r="F201" s="928"/>
      <c r="G201" s="928"/>
      <c r="H201" s="928"/>
      <c r="I201" s="930"/>
      <c r="J201" s="928"/>
      <c r="K201" s="930"/>
      <c r="L201" s="928"/>
      <c r="M201" s="928"/>
      <c r="N201" s="928"/>
      <c r="O201" s="928"/>
      <c r="P201" s="928"/>
      <c r="Q201" s="928"/>
      <c r="R201" s="928"/>
      <c r="S201" s="928"/>
      <c r="T201" s="928"/>
      <c r="U201" s="928"/>
      <c r="V201" s="928"/>
      <c r="W201" s="928"/>
      <c r="X201" s="928"/>
      <c r="Y201" s="928"/>
      <c r="Z201" s="928"/>
      <c r="AA201" s="928"/>
    </row>
    <row r="202" spans="1:27" ht="13.5" customHeight="1">
      <c r="A202" s="928"/>
      <c r="B202" s="929"/>
      <c r="C202" s="928"/>
      <c r="D202" s="928"/>
      <c r="E202" s="930"/>
      <c r="F202" s="928"/>
      <c r="G202" s="928"/>
      <c r="H202" s="928"/>
      <c r="I202" s="930"/>
      <c r="J202" s="928"/>
      <c r="K202" s="930"/>
      <c r="L202" s="928"/>
      <c r="M202" s="928"/>
      <c r="N202" s="928"/>
      <c r="O202" s="928"/>
      <c r="P202" s="928"/>
      <c r="Q202" s="928"/>
      <c r="R202" s="928"/>
      <c r="S202" s="928"/>
      <c r="T202" s="928"/>
      <c r="U202" s="928"/>
      <c r="V202" s="928"/>
      <c r="W202" s="928"/>
      <c r="X202" s="928"/>
      <c r="Y202" s="928"/>
      <c r="Z202" s="928"/>
      <c r="AA202" s="928"/>
    </row>
    <row r="203" spans="1:27" ht="13.5" customHeight="1">
      <c r="A203" s="928"/>
      <c r="B203" s="929"/>
      <c r="C203" s="928"/>
      <c r="D203" s="928"/>
      <c r="E203" s="930"/>
      <c r="F203" s="928"/>
      <c r="G203" s="928"/>
      <c r="H203" s="928"/>
      <c r="I203" s="930"/>
      <c r="J203" s="928"/>
      <c r="K203" s="930"/>
      <c r="L203" s="928"/>
      <c r="M203" s="928"/>
      <c r="N203" s="928"/>
      <c r="O203" s="928"/>
      <c r="P203" s="928"/>
      <c r="Q203" s="928"/>
      <c r="R203" s="928"/>
      <c r="S203" s="928"/>
      <c r="T203" s="928"/>
      <c r="U203" s="928"/>
      <c r="V203" s="928"/>
      <c r="W203" s="928"/>
      <c r="X203" s="928"/>
      <c r="Y203" s="928"/>
      <c r="Z203" s="928"/>
      <c r="AA203" s="928"/>
    </row>
    <row r="204" spans="1:27" ht="13.5" customHeight="1">
      <c r="A204" s="928"/>
      <c r="B204" s="929"/>
      <c r="C204" s="928"/>
      <c r="D204" s="928"/>
      <c r="E204" s="930"/>
      <c r="F204" s="928"/>
      <c r="G204" s="928"/>
      <c r="H204" s="928"/>
      <c r="I204" s="930"/>
      <c r="J204" s="928"/>
      <c r="K204" s="930"/>
      <c r="L204" s="928"/>
      <c r="M204" s="928"/>
      <c r="N204" s="928"/>
      <c r="O204" s="928"/>
      <c r="P204" s="928"/>
      <c r="Q204" s="928"/>
      <c r="R204" s="928"/>
      <c r="S204" s="928"/>
      <c r="T204" s="928"/>
      <c r="U204" s="928"/>
      <c r="V204" s="928"/>
      <c r="W204" s="928"/>
      <c r="X204" s="928"/>
      <c r="Y204" s="928"/>
      <c r="Z204" s="928"/>
      <c r="AA204" s="928"/>
    </row>
    <row r="205" spans="1:27" ht="13.5" customHeight="1">
      <c r="A205" s="928"/>
      <c r="B205" s="929"/>
      <c r="C205" s="928"/>
      <c r="D205" s="928"/>
      <c r="E205" s="930"/>
      <c r="F205" s="928"/>
      <c r="G205" s="928"/>
      <c r="H205" s="928"/>
      <c r="I205" s="930"/>
      <c r="J205" s="928"/>
      <c r="K205" s="930"/>
      <c r="L205" s="928"/>
      <c r="M205" s="928"/>
      <c r="N205" s="928"/>
      <c r="O205" s="928"/>
      <c r="P205" s="928"/>
      <c r="Q205" s="928"/>
      <c r="R205" s="928"/>
      <c r="S205" s="928"/>
      <c r="T205" s="928"/>
      <c r="U205" s="928"/>
      <c r="V205" s="928"/>
      <c r="W205" s="928"/>
      <c r="X205" s="928"/>
      <c r="Y205" s="928"/>
      <c r="Z205" s="928"/>
      <c r="AA205" s="928"/>
    </row>
    <row r="206" spans="1:27" ht="13.5" customHeight="1">
      <c r="A206" s="928"/>
      <c r="B206" s="929"/>
      <c r="C206" s="928"/>
      <c r="D206" s="928"/>
      <c r="E206" s="930"/>
      <c r="F206" s="928"/>
      <c r="G206" s="928"/>
      <c r="H206" s="928"/>
      <c r="I206" s="930"/>
      <c r="J206" s="928"/>
      <c r="K206" s="930"/>
      <c r="L206" s="928"/>
      <c r="M206" s="928"/>
      <c r="N206" s="928"/>
      <c r="O206" s="928"/>
      <c r="P206" s="928"/>
      <c r="Q206" s="928"/>
      <c r="R206" s="928"/>
      <c r="S206" s="928"/>
      <c r="T206" s="928"/>
      <c r="U206" s="928"/>
      <c r="V206" s="928"/>
      <c r="W206" s="928"/>
      <c r="X206" s="928"/>
      <c r="Y206" s="928"/>
      <c r="Z206" s="928"/>
      <c r="AA206" s="928"/>
    </row>
    <row r="207" spans="1:27" ht="13.5" customHeight="1">
      <c r="A207" s="928"/>
      <c r="B207" s="929"/>
      <c r="C207" s="928"/>
      <c r="D207" s="928"/>
      <c r="E207" s="930"/>
      <c r="F207" s="928"/>
      <c r="G207" s="928"/>
      <c r="H207" s="928"/>
      <c r="I207" s="930"/>
      <c r="J207" s="928"/>
      <c r="K207" s="930"/>
      <c r="L207" s="928"/>
      <c r="M207" s="928"/>
      <c r="N207" s="928"/>
      <c r="O207" s="928"/>
      <c r="P207" s="928"/>
      <c r="Q207" s="928"/>
      <c r="R207" s="928"/>
      <c r="S207" s="928"/>
      <c r="T207" s="928"/>
      <c r="U207" s="928"/>
      <c r="V207" s="928"/>
      <c r="W207" s="928"/>
      <c r="X207" s="928"/>
      <c r="Y207" s="928"/>
      <c r="Z207" s="928"/>
      <c r="AA207" s="928"/>
    </row>
    <row r="208" spans="1:27" ht="13.5" customHeight="1">
      <c r="A208" s="928"/>
      <c r="B208" s="929"/>
      <c r="C208" s="928"/>
      <c r="D208" s="928"/>
      <c r="E208" s="930"/>
      <c r="F208" s="928"/>
      <c r="G208" s="928"/>
      <c r="H208" s="928"/>
      <c r="I208" s="930"/>
      <c r="J208" s="928"/>
      <c r="K208" s="930"/>
      <c r="L208" s="928"/>
      <c r="M208" s="928"/>
      <c r="N208" s="928"/>
      <c r="O208" s="928"/>
      <c r="P208" s="928"/>
      <c r="Q208" s="928"/>
      <c r="R208" s="928"/>
      <c r="S208" s="928"/>
      <c r="T208" s="928"/>
      <c r="U208" s="928"/>
      <c r="V208" s="928"/>
      <c r="W208" s="928"/>
      <c r="X208" s="928"/>
      <c r="Y208" s="928"/>
      <c r="Z208" s="928"/>
      <c r="AA208" s="928"/>
    </row>
    <row r="209" spans="1:27" ht="13.5" customHeight="1">
      <c r="A209" s="928"/>
      <c r="B209" s="929"/>
      <c r="C209" s="928"/>
      <c r="D209" s="928"/>
      <c r="E209" s="930"/>
      <c r="F209" s="928"/>
      <c r="G209" s="928"/>
      <c r="H209" s="928"/>
      <c r="I209" s="930"/>
      <c r="J209" s="928"/>
      <c r="K209" s="930"/>
      <c r="L209" s="928"/>
      <c r="M209" s="928"/>
      <c r="N209" s="928"/>
      <c r="O209" s="928"/>
      <c r="P209" s="928"/>
      <c r="Q209" s="928"/>
      <c r="R209" s="928"/>
      <c r="S209" s="928"/>
      <c r="T209" s="928"/>
      <c r="U209" s="928"/>
      <c r="V209" s="928"/>
      <c r="W209" s="928"/>
      <c r="X209" s="928"/>
      <c r="Y209" s="928"/>
      <c r="Z209" s="928"/>
      <c r="AA209" s="928"/>
    </row>
    <row r="210" spans="1:27" ht="13.5" customHeight="1">
      <c r="A210" s="928"/>
      <c r="B210" s="929"/>
      <c r="C210" s="928"/>
      <c r="D210" s="928"/>
      <c r="E210" s="930"/>
      <c r="F210" s="928"/>
      <c r="G210" s="928"/>
      <c r="H210" s="928"/>
      <c r="I210" s="930"/>
      <c r="J210" s="928"/>
      <c r="K210" s="930"/>
      <c r="L210" s="928"/>
      <c r="M210" s="928"/>
      <c r="N210" s="928"/>
      <c r="O210" s="928"/>
      <c r="P210" s="928"/>
      <c r="Q210" s="928"/>
      <c r="R210" s="928"/>
      <c r="S210" s="928"/>
      <c r="T210" s="928"/>
      <c r="U210" s="928"/>
      <c r="V210" s="928"/>
      <c r="W210" s="928"/>
      <c r="X210" s="928"/>
      <c r="Y210" s="928"/>
      <c r="Z210" s="928"/>
      <c r="AA210" s="928"/>
    </row>
    <row r="211" spans="1:27" ht="13.5" customHeight="1">
      <c r="A211" s="928"/>
      <c r="B211" s="929"/>
      <c r="C211" s="928"/>
      <c r="D211" s="928"/>
      <c r="E211" s="930"/>
      <c r="F211" s="928"/>
      <c r="G211" s="928"/>
      <c r="H211" s="928"/>
      <c r="I211" s="930"/>
      <c r="J211" s="928"/>
      <c r="K211" s="930"/>
      <c r="L211" s="928"/>
      <c r="M211" s="928"/>
      <c r="N211" s="928"/>
      <c r="O211" s="928"/>
      <c r="P211" s="928"/>
      <c r="Q211" s="928"/>
      <c r="R211" s="928"/>
      <c r="S211" s="928"/>
      <c r="T211" s="928"/>
      <c r="U211" s="928"/>
      <c r="V211" s="928"/>
      <c r="W211" s="928"/>
      <c r="X211" s="928"/>
      <c r="Y211" s="928"/>
      <c r="Z211" s="928"/>
      <c r="AA211" s="928"/>
    </row>
    <row r="212" spans="1:27" ht="13.5" customHeight="1">
      <c r="A212" s="928"/>
      <c r="B212" s="929"/>
      <c r="C212" s="928"/>
      <c r="D212" s="928"/>
      <c r="E212" s="930"/>
      <c r="F212" s="928"/>
      <c r="G212" s="928"/>
      <c r="H212" s="928"/>
      <c r="I212" s="930"/>
      <c r="J212" s="928"/>
      <c r="K212" s="930"/>
      <c r="L212" s="928"/>
      <c r="M212" s="928"/>
      <c r="N212" s="928"/>
      <c r="O212" s="928"/>
      <c r="P212" s="928"/>
      <c r="Q212" s="928"/>
      <c r="R212" s="928"/>
      <c r="S212" s="928"/>
      <c r="T212" s="928"/>
      <c r="U212" s="928"/>
      <c r="V212" s="928"/>
      <c r="W212" s="928"/>
      <c r="X212" s="928"/>
      <c r="Y212" s="928"/>
      <c r="Z212" s="928"/>
      <c r="AA212" s="928"/>
    </row>
    <row r="213" spans="1:27" ht="13.5" customHeight="1">
      <c r="A213" s="928"/>
      <c r="B213" s="929"/>
      <c r="C213" s="928"/>
      <c r="D213" s="928"/>
      <c r="E213" s="930"/>
      <c r="F213" s="928"/>
      <c r="G213" s="928"/>
      <c r="H213" s="928"/>
      <c r="I213" s="930"/>
      <c r="J213" s="928"/>
      <c r="K213" s="930"/>
      <c r="L213" s="928"/>
      <c r="M213" s="928"/>
      <c r="N213" s="928"/>
      <c r="O213" s="928"/>
      <c r="P213" s="928"/>
      <c r="Q213" s="928"/>
      <c r="R213" s="928"/>
      <c r="S213" s="928"/>
      <c r="T213" s="928"/>
      <c r="U213" s="928"/>
      <c r="V213" s="928"/>
      <c r="W213" s="928"/>
      <c r="X213" s="928"/>
      <c r="Y213" s="928"/>
      <c r="Z213" s="928"/>
      <c r="AA213" s="928"/>
    </row>
    <row r="214" spans="1:27" ht="13.5" customHeight="1">
      <c r="A214" s="928"/>
      <c r="B214" s="929"/>
      <c r="C214" s="928"/>
      <c r="D214" s="928"/>
      <c r="E214" s="930"/>
      <c r="F214" s="928"/>
      <c r="G214" s="928"/>
      <c r="H214" s="928"/>
      <c r="I214" s="930"/>
      <c r="J214" s="928"/>
      <c r="K214" s="930"/>
      <c r="L214" s="928"/>
      <c r="M214" s="928"/>
      <c r="N214" s="928"/>
      <c r="O214" s="928"/>
      <c r="P214" s="928"/>
      <c r="Q214" s="928"/>
      <c r="R214" s="928"/>
      <c r="S214" s="928"/>
      <c r="T214" s="928"/>
      <c r="U214" s="928"/>
      <c r="V214" s="928"/>
      <c r="W214" s="928"/>
      <c r="X214" s="928"/>
      <c r="Y214" s="928"/>
      <c r="Z214" s="928"/>
      <c r="AA214" s="928"/>
    </row>
    <row r="215" spans="1:27" ht="13.5" customHeight="1">
      <c r="A215" s="928"/>
      <c r="B215" s="929"/>
      <c r="C215" s="928"/>
      <c r="D215" s="928"/>
      <c r="E215" s="930"/>
      <c r="F215" s="928"/>
      <c r="G215" s="928"/>
      <c r="H215" s="928"/>
      <c r="I215" s="930"/>
      <c r="J215" s="928"/>
      <c r="K215" s="930"/>
      <c r="L215" s="928"/>
      <c r="M215" s="928"/>
      <c r="N215" s="928"/>
      <c r="O215" s="928"/>
      <c r="P215" s="928"/>
      <c r="Q215" s="928"/>
      <c r="R215" s="928"/>
      <c r="S215" s="928"/>
      <c r="T215" s="928"/>
      <c r="U215" s="928"/>
      <c r="V215" s="928"/>
      <c r="W215" s="928"/>
      <c r="X215" s="928"/>
      <c r="Y215" s="928"/>
      <c r="Z215" s="928"/>
      <c r="AA215" s="928"/>
    </row>
    <row r="216" spans="1:27" ht="13.5" customHeight="1">
      <c r="A216" s="928"/>
      <c r="B216" s="929"/>
      <c r="C216" s="928"/>
      <c r="D216" s="928"/>
      <c r="E216" s="930"/>
      <c r="F216" s="928"/>
      <c r="G216" s="928"/>
      <c r="H216" s="928"/>
      <c r="I216" s="930"/>
      <c r="J216" s="928"/>
      <c r="K216" s="930"/>
      <c r="L216" s="928"/>
      <c r="M216" s="928"/>
      <c r="N216" s="928"/>
      <c r="O216" s="928"/>
      <c r="P216" s="928"/>
      <c r="Q216" s="928"/>
      <c r="R216" s="928"/>
      <c r="S216" s="928"/>
      <c r="T216" s="928"/>
      <c r="U216" s="928"/>
      <c r="V216" s="928"/>
      <c r="W216" s="928"/>
      <c r="X216" s="928"/>
      <c r="Y216" s="928"/>
      <c r="Z216" s="928"/>
      <c r="AA216" s="928"/>
    </row>
    <row r="217" spans="1:27" ht="13.5" customHeight="1">
      <c r="A217" s="928"/>
      <c r="B217" s="929"/>
      <c r="C217" s="928"/>
      <c r="D217" s="928"/>
      <c r="E217" s="930"/>
      <c r="F217" s="928"/>
      <c r="G217" s="928"/>
      <c r="H217" s="928"/>
      <c r="I217" s="930"/>
      <c r="J217" s="928"/>
      <c r="K217" s="930"/>
      <c r="L217" s="928"/>
      <c r="M217" s="928"/>
      <c r="N217" s="928"/>
      <c r="O217" s="928"/>
      <c r="P217" s="928"/>
      <c r="Q217" s="928"/>
      <c r="R217" s="928"/>
      <c r="S217" s="928"/>
      <c r="T217" s="928"/>
      <c r="U217" s="928"/>
      <c r="V217" s="928"/>
      <c r="W217" s="928"/>
      <c r="X217" s="928"/>
      <c r="Y217" s="928"/>
      <c r="Z217" s="928"/>
      <c r="AA217" s="928"/>
    </row>
    <row r="218" spans="1:27" ht="13.5" customHeight="1">
      <c r="A218" s="928"/>
      <c r="B218" s="929"/>
      <c r="C218" s="928"/>
      <c r="D218" s="928"/>
      <c r="E218" s="930"/>
      <c r="F218" s="928"/>
      <c r="G218" s="928"/>
      <c r="H218" s="928"/>
      <c r="I218" s="930"/>
      <c r="J218" s="928"/>
      <c r="K218" s="930"/>
      <c r="L218" s="928"/>
      <c r="M218" s="928"/>
      <c r="N218" s="928"/>
      <c r="O218" s="928"/>
      <c r="P218" s="928"/>
      <c r="Q218" s="928"/>
      <c r="R218" s="928"/>
      <c r="S218" s="928"/>
      <c r="T218" s="928"/>
      <c r="U218" s="928"/>
      <c r="V218" s="928"/>
      <c r="W218" s="928"/>
      <c r="X218" s="928"/>
      <c r="Y218" s="928"/>
      <c r="Z218" s="928"/>
      <c r="AA218" s="928"/>
    </row>
    <row r="219" spans="1:27" ht="13.5" customHeight="1">
      <c r="A219" s="928"/>
      <c r="B219" s="929"/>
      <c r="C219" s="928"/>
      <c r="D219" s="928"/>
      <c r="E219" s="930"/>
      <c r="F219" s="928"/>
      <c r="G219" s="928"/>
      <c r="H219" s="928"/>
      <c r="I219" s="930"/>
      <c r="J219" s="928"/>
      <c r="K219" s="930"/>
      <c r="L219" s="928"/>
      <c r="M219" s="928"/>
      <c r="N219" s="928"/>
      <c r="O219" s="928"/>
      <c r="P219" s="928"/>
      <c r="Q219" s="928"/>
      <c r="R219" s="928"/>
      <c r="S219" s="928"/>
      <c r="T219" s="928"/>
      <c r="U219" s="928"/>
      <c r="V219" s="928"/>
      <c r="W219" s="928"/>
      <c r="X219" s="928"/>
      <c r="Y219" s="928"/>
      <c r="Z219" s="928"/>
      <c r="AA219" s="928"/>
    </row>
    <row r="220" spans="1:27" ht="13.5" customHeight="1">
      <c r="A220" s="928"/>
      <c r="B220" s="929"/>
      <c r="C220" s="928"/>
      <c r="D220" s="928"/>
      <c r="E220" s="930"/>
      <c r="F220" s="928"/>
      <c r="G220" s="928"/>
      <c r="H220" s="928"/>
      <c r="I220" s="930"/>
      <c r="J220" s="928"/>
      <c r="K220" s="930"/>
      <c r="L220" s="928"/>
      <c r="M220" s="928"/>
      <c r="N220" s="928"/>
      <c r="O220" s="928"/>
      <c r="P220" s="928"/>
      <c r="Q220" s="928"/>
      <c r="R220" s="928"/>
      <c r="S220" s="928"/>
      <c r="T220" s="928"/>
      <c r="U220" s="928"/>
      <c r="V220" s="928"/>
      <c r="W220" s="928"/>
      <c r="X220" s="928"/>
      <c r="Y220" s="928"/>
      <c r="Z220" s="928"/>
      <c r="AA220" s="928"/>
    </row>
    <row r="221" spans="1:27" ht="13.5" customHeight="1">
      <c r="A221" s="928"/>
      <c r="B221" s="929"/>
      <c r="C221" s="928"/>
      <c r="D221" s="928"/>
      <c r="E221" s="930"/>
      <c r="F221" s="928"/>
      <c r="G221" s="928"/>
      <c r="H221" s="928"/>
      <c r="I221" s="930"/>
      <c r="J221" s="928"/>
      <c r="K221" s="930"/>
      <c r="L221" s="928"/>
      <c r="M221" s="928"/>
      <c r="N221" s="928"/>
      <c r="O221" s="928"/>
      <c r="P221" s="928"/>
      <c r="Q221" s="928"/>
      <c r="R221" s="928"/>
      <c r="S221" s="928"/>
      <c r="T221" s="928"/>
      <c r="U221" s="928"/>
      <c r="V221" s="928"/>
      <c r="W221" s="928"/>
      <c r="X221" s="928"/>
      <c r="Y221" s="928"/>
      <c r="Z221" s="928"/>
      <c r="AA221" s="928"/>
    </row>
    <row r="222" spans="1:27" ht="13.5" customHeight="1">
      <c r="A222" s="928"/>
      <c r="B222" s="929"/>
      <c r="C222" s="928"/>
      <c r="D222" s="928"/>
      <c r="E222" s="930"/>
      <c r="F222" s="928"/>
      <c r="G222" s="928"/>
      <c r="H222" s="928"/>
      <c r="I222" s="930"/>
      <c r="J222" s="928"/>
      <c r="K222" s="930"/>
      <c r="L222" s="928"/>
      <c r="M222" s="928"/>
      <c r="N222" s="928"/>
      <c r="O222" s="928"/>
      <c r="P222" s="928"/>
      <c r="Q222" s="928"/>
      <c r="R222" s="928"/>
      <c r="S222" s="928"/>
      <c r="T222" s="928"/>
      <c r="U222" s="928"/>
      <c r="V222" s="928"/>
      <c r="W222" s="928"/>
      <c r="X222" s="928"/>
      <c r="Y222" s="928"/>
      <c r="Z222" s="928"/>
      <c r="AA222" s="928"/>
    </row>
    <row r="223" spans="1:27" ht="13.5" customHeight="1">
      <c r="A223" s="928"/>
      <c r="B223" s="929"/>
      <c r="C223" s="928"/>
      <c r="D223" s="928"/>
      <c r="E223" s="930"/>
      <c r="F223" s="928"/>
      <c r="G223" s="928"/>
      <c r="H223" s="928"/>
      <c r="I223" s="930"/>
      <c r="J223" s="928"/>
      <c r="K223" s="930"/>
      <c r="L223" s="928"/>
      <c r="M223" s="928"/>
      <c r="N223" s="928"/>
      <c r="O223" s="928"/>
      <c r="P223" s="928"/>
      <c r="Q223" s="928"/>
      <c r="R223" s="928"/>
      <c r="S223" s="928"/>
      <c r="T223" s="928"/>
      <c r="U223" s="928"/>
      <c r="V223" s="928"/>
      <c r="W223" s="928"/>
      <c r="X223" s="928"/>
      <c r="Y223" s="928"/>
      <c r="Z223" s="928"/>
      <c r="AA223" s="928"/>
    </row>
    <row r="224" spans="1:27" ht="13.5" customHeight="1">
      <c r="A224" s="928"/>
      <c r="B224" s="929"/>
      <c r="C224" s="928"/>
      <c r="D224" s="928"/>
      <c r="E224" s="930"/>
      <c r="F224" s="928"/>
      <c r="G224" s="928"/>
      <c r="H224" s="928"/>
      <c r="I224" s="930"/>
      <c r="J224" s="928"/>
      <c r="K224" s="930"/>
      <c r="L224" s="928"/>
      <c r="M224" s="928"/>
      <c r="N224" s="928"/>
      <c r="O224" s="928"/>
      <c r="P224" s="928"/>
      <c r="Q224" s="928"/>
      <c r="R224" s="928"/>
      <c r="S224" s="928"/>
      <c r="T224" s="928"/>
      <c r="U224" s="928"/>
      <c r="V224" s="928"/>
      <c r="W224" s="928"/>
      <c r="X224" s="928"/>
      <c r="Y224" s="928"/>
      <c r="Z224" s="928"/>
      <c r="AA224" s="928"/>
    </row>
    <row r="225" spans="1:27" ht="13.5" customHeight="1">
      <c r="A225" s="928"/>
      <c r="B225" s="929"/>
      <c r="C225" s="928"/>
      <c r="D225" s="928"/>
      <c r="E225" s="930"/>
      <c r="F225" s="928"/>
      <c r="G225" s="928"/>
      <c r="H225" s="928"/>
      <c r="I225" s="930"/>
      <c r="J225" s="928"/>
      <c r="K225" s="930"/>
      <c r="L225" s="928"/>
      <c r="M225" s="928"/>
      <c r="N225" s="928"/>
      <c r="O225" s="928"/>
      <c r="P225" s="928"/>
      <c r="Q225" s="928"/>
      <c r="R225" s="928"/>
      <c r="S225" s="928"/>
      <c r="T225" s="928"/>
      <c r="U225" s="928"/>
      <c r="V225" s="928"/>
      <c r="W225" s="928"/>
      <c r="X225" s="928"/>
      <c r="Y225" s="928"/>
      <c r="Z225" s="928"/>
      <c r="AA225" s="928"/>
    </row>
    <row r="226" spans="1:27" ht="13.5" customHeight="1">
      <c r="A226" s="928"/>
      <c r="B226" s="929"/>
      <c r="C226" s="928"/>
      <c r="D226" s="928"/>
      <c r="E226" s="930"/>
      <c r="F226" s="928"/>
      <c r="G226" s="928"/>
      <c r="H226" s="928"/>
      <c r="I226" s="930"/>
      <c r="J226" s="928"/>
      <c r="K226" s="930"/>
      <c r="L226" s="928"/>
      <c r="M226" s="928"/>
      <c r="N226" s="928"/>
      <c r="O226" s="928"/>
      <c r="P226" s="928"/>
      <c r="Q226" s="928"/>
      <c r="R226" s="928"/>
      <c r="S226" s="928"/>
      <c r="T226" s="928"/>
      <c r="U226" s="928"/>
      <c r="V226" s="928"/>
      <c r="W226" s="928"/>
      <c r="X226" s="928"/>
      <c r="Y226" s="928"/>
      <c r="Z226" s="928"/>
      <c r="AA226" s="928"/>
    </row>
    <row r="227" spans="1:27" ht="13.5" customHeight="1">
      <c r="A227" s="928"/>
      <c r="B227" s="929"/>
      <c r="C227" s="928"/>
      <c r="D227" s="928"/>
      <c r="E227" s="930"/>
      <c r="F227" s="928"/>
      <c r="G227" s="928"/>
      <c r="H227" s="928"/>
      <c r="I227" s="930"/>
      <c r="J227" s="928"/>
      <c r="K227" s="930"/>
      <c r="L227" s="928"/>
      <c r="M227" s="928"/>
      <c r="N227" s="928"/>
      <c r="O227" s="928"/>
      <c r="P227" s="928"/>
      <c r="Q227" s="928"/>
      <c r="R227" s="928"/>
      <c r="S227" s="928"/>
      <c r="T227" s="928"/>
      <c r="U227" s="928"/>
      <c r="V227" s="928"/>
      <c r="W227" s="928"/>
      <c r="X227" s="928"/>
      <c r="Y227" s="928"/>
      <c r="Z227" s="928"/>
      <c r="AA227" s="928"/>
    </row>
    <row r="228" spans="1:27" ht="13.5" customHeight="1">
      <c r="A228" s="928"/>
      <c r="B228" s="929"/>
      <c r="C228" s="928"/>
      <c r="D228" s="928"/>
      <c r="E228" s="930"/>
      <c r="F228" s="928"/>
      <c r="G228" s="928"/>
      <c r="H228" s="928"/>
      <c r="I228" s="930"/>
      <c r="J228" s="928"/>
      <c r="K228" s="930"/>
      <c r="L228" s="928"/>
      <c r="M228" s="928"/>
      <c r="N228" s="928"/>
      <c r="O228" s="928"/>
      <c r="P228" s="928"/>
      <c r="Q228" s="928"/>
      <c r="R228" s="928"/>
      <c r="S228" s="928"/>
      <c r="T228" s="928"/>
      <c r="U228" s="928"/>
      <c r="V228" s="928"/>
      <c r="W228" s="928"/>
      <c r="X228" s="928"/>
      <c r="Y228" s="928"/>
      <c r="Z228" s="928"/>
      <c r="AA228" s="928"/>
    </row>
    <row r="229" spans="1:27" ht="13.5" customHeight="1">
      <c r="A229" s="928"/>
      <c r="B229" s="929"/>
      <c r="C229" s="928"/>
      <c r="D229" s="928"/>
      <c r="E229" s="930"/>
      <c r="F229" s="928"/>
      <c r="G229" s="928"/>
      <c r="H229" s="928"/>
      <c r="I229" s="930"/>
      <c r="J229" s="928"/>
      <c r="K229" s="930"/>
      <c r="L229" s="928"/>
      <c r="M229" s="928"/>
      <c r="N229" s="928"/>
      <c r="O229" s="928"/>
      <c r="P229" s="928"/>
      <c r="Q229" s="928"/>
      <c r="R229" s="928"/>
      <c r="S229" s="928"/>
      <c r="T229" s="928"/>
      <c r="U229" s="928"/>
      <c r="V229" s="928"/>
      <c r="W229" s="928"/>
      <c r="X229" s="928"/>
      <c r="Y229" s="928"/>
      <c r="Z229" s="928"/>
      <c r="AA229" s="928"/>
    </row>
    <row r="230" spans="1:27" ht="13.5" customHeight="1">
      <c r="A230" s="928"/>
      <c r="B230" s="929"/>
      <c r="C230" s="928"/>
      <c r="D230" s="928"/>
      <c r="E230" s="930"/>
      <c r="F230" s="928"/>
      <c r="G230" s="928"/>
      <c r="H230" s="928"/>
      <c r="I230" s="930"/>
      <c r="J230" s="928"/>
      <c r="K230" s="930"/>
      <c r="L230" s="928"/>
      <c r="M230" s="928"/>
      <c r="N230" s="928"/>
      <c r="O230" s="928"/>
      <c r="P230" s="928"/>
      <c r="Q230" s="928"/>
      <c r="R230" s="928"/>
      <c r="S230" s="928"/>
      <c r="T230" s="928"/>
      <c r="U230" s="928"/>
      <c r="V230" s="928"/>
      <c r="W230" s="928"/>
      <c r="X230" s="928"/>
      <c r="Y230" s="928"/>
      <c r="Z230" s="928"/>
      <c r="AA230" s="928"/>
    </row>
    <row r="231" spans="1:27" ht="13.5" customHeight="1">
      <c r="A231" s="928"/>
      <c r="B231" s="929"/>
      <c r="C231" s="928"/>
      <c r="D231" s="928"/>
      <c r="E231" s="930"/>
      <c r="F231" s="928"/>
      <c r="G231" s="928"/>
      <c r="H231" s="928"/>
      <c r="I231" s="930"/>
      <c r="J231" s="928"/>
      <c r="K231" s="930"/>
      <c r="L231" s="928"/>
      <c r="M231" s="928"/>
      <c r="N231" s="928"/>
      <c r="O231" s="928"/>
      <c r="P231" s="928"/>
      <c r="Q231" s="928"/>
      <c r="R231" s="928"/>
      <c r="S231" s="928"/>
      <c r="T231" s="928"/>
      <c r="U231" s="928"/>
      <c r="V231" s="928"/>
      <c r="W231" s="928"/>
      <c r="X231" s="928"/>
      <c r="Y231" s="928"/>
      <c r="Z231" s="928"/>
      <c r="AA231" s="928"/>
    </row>
    <row r="232" spans="1:27" ht="13.5" customHeight="1">
      <c r="A232" s="928"/>
      <c r="B232" s="929"/>
      <c r="C232" s="928"/>
      <c r="D232" s="928"/>
      <c r="E232" s="930"/>
      <c r="F232" s="928"/>
      <c r="G232" s="928"/>
      <c r="H232" s="928"/>
      <c r="I232" s="930"/>
      <c r="J232" s="928"/>
      <c r="K232" s="930"/>
      <c r="L232" s="928"/>
      <c r="M232" s="928"/>
      <c r="N232" s="928"/>
      <c r="O232" s="928"/>
      <c r="P232" s="928"/>
      <c r="Q232" s="928"/>
      <c r="R232" s="928"/>
      <c r="S232" s="928"/>
      <c r="T232" s="928"/>
      <c r="U232" s="928"/>
      <c r="V232" s="928"/>
      <c r="W232" s="928"/>
      <c r="X232" s="928"/>
      <c r="Y232" s="928"/>
      <c r="Z232" s="928"/>
      <c r="AA232" s="928"/>
    </row>
    <row r="233" spans="1:27" ht="13.5" customHeight="1">
      <c r="A233" s="928"/>
      <c r="B233" s="929"/>
      <c r="C233" s="928"/>
      <c r="D233" s="928"/>
      <c r="E233" s="930"/>
      <c r="F233" s="928"/>
      <c r="G233" s="928"/>
      <c r="H233" s="928"/>
      <c r="I233" s="930"/>
      <c r="J233" s="928"/>
      <c r="K233" s="930"/>
      <c r="L233" s="928"/>
      <c r="M233" s="928"/>
      <c r="N233" s="928"/>
      <c r="O233" s="928"/>
      <c r="P233" s="928"/>
      <c r="Q233" s="928"/>
      <c r="R233" s="928"/>
      <c r="S233" s="928"/>
      <c r="T233" s="928"/>
      <c r="U233" s="928"/>
      <c r="V233" s="928"/>
      <c r="W233" s="928"/>
      <c r="X233" s="928"/>
      <c r="Y233" s="928"/>
      <c r="Z233" s="928"/>
      <c r="AA233" s="928"/>
    </row>
    <row r="234" spans="1:27" ht="13.5" customHeight="1">
      <c r="A234" s="928"/>
      <c r="B234" s="929"/>
      <c r="C234" s="928"/>
      <c r="D234" s="928"/>
      <c r="E234" s="930"/>
      <c r="F234" s="928"/>
      <c r="G234" s="928"/>
      <c r="H234" s="928"/>
      <c r="I234" s="930"/>
      <c r="J234" s="928"/>
      <c r="K234" s="930"/>
      <c r="L234" s="928"/>
      <c r="M234" s="928"/>
      <c r="N234" s="928"/>
      <c r="O234" s="928"/>
      <c r="P234" s="928"/>
      <c r="Q234" s="928"/>
      <c r="R234" s="928"/>
      <c r="S234" s="928"/>
      <c r="T234" s="928"/>
      <c r="U234" s="928"/>
      <c r="V234" s="928"/>
      <c r="W234" s="928"/>
      <c r="X234" s="928"/>
      <c r="Y234" s="928"/>
      <c r="Z234" s="928"/>
      <c r="AA234" s="928"/>
    </row>
    <row r="235" spans="1:27" ht="13.5" customHeight="1">
      <c r="A235" s="928"/>
      <c r="B235" s="929"/>
      <c r="C235" s="928"/>
      <c r="D235" s="928"/>
      <c r="E235" s="930"/>
      <c r="F235" s="928"/>
      <c r="G235" s="928"/>
      <c r="H235" s="928"/>
      <c r="I235" s="930"/>
      <c r="J235" s="928"/>
      <c r="K235" s="930"/>
      <c r="L235" s="928"/>
      <c r="M235" s="928"/>
      <c r="N235" s="928"/>
      <c r="O235" s="928"/>
      <c r="P235" s="928"/>
      <c r="Q235" s="928"/>
      <c r="R235" s="928"/>
      <c r="S235" s="928"/>
      <c r="T235" s="928"/>
      <c r="U235" s="928"/>
      <c r="V235" s="928"/>
      <c r="W235" s="928"/>
      <c r="X235" s="928"/>
      <c r="Y235" s="928"/>
      <c r="Z235" s="928"/>
      <c r="AA235" s="928"/>
    </row>
    <row r="236" spans="1:27" ht="13.5" customHeight="1">
      <c r="A236" s="928"/>
      <c r="B236" s="929"/>
      <c r="C236" s="928"/>
      <c r="D236" s="928"/>
      <c r="E236" s="930"/>
      <c r="F236" s="928"/>
      <c r="G236" s="928"/>
      <c r="H236" s="928"/>
      <c r="I236" s="930"/>
      <c r="J236" s="928"/>
      <c r="K236" s="930"/>
      <c r="L236" s="928"/>
      <c r="M236" s="928"/>
      <c r="N236" s="928"/>
      <c r="O236" s="928"/>
      <c r="P236" s="928"/>
      <c r="Q236" s="928"/>
      <c r="R236" s="928"/>
      <c r="S236" s="928"/>
      <c r="T236" s="928"/>
      <c r="U236" s="928"/>
      <c r="V236" s="928"/>
      <c r="W236" s="928"/>
      <c r="X236" s="928"/>
      <c r="Y236" s="928"/>
      <c r="Z236" s="928"/>
      <c r="AA236" s="928"/>
    </row>
    <row r="237" spans="1:27" ht="13.5" customHeight="1">
      <c r="A237" s="928"/>
      <c r="B237" s="929"/>
      <c r="C237" s="928"/>
      <c r="D237" s="928"/>
      <c r="E237" s="930"/>
      <c r="F237" s="928"/>
      <c r="G237" s="928"/>
      <c r="H237" s="928"/>
      <c r="I237" s="930"/>
      <c r="J237" s="928"/>
      <c r="K237" s="930"/>
      <c r="L237" s="928"/>
      <c r="M237" s="928"/>
      <c r="N237" s="928"/>
      <c r="O237" s="928"/>
      <c r="P237" s="928"/>
      <c r="Q237" s="928"/>
      <c r="R237" s="928"/>
      <c r="S237" s="928"/>
      <c r="T237" s="928"/>
      <c r="U237" s="928"/>
      <c r="V237" s="928"/>
      <c r="W237" s="928"/>
      <c r="X237" s="928"/>
      <c r="Y237" s="928"/>
      <c r="Z237" s="928"/>
      <c r="AA237" s="928"/>
    </row>
    <row r="238" spans="1:27" ht="13.5" customHeight="1">
      <c r="A238" s="928"/>
      <c r="B238" s="929"/>
      <c r="C238" s="928"/>
      <c r="D238" s="928"/>
      <c r="E238" s="930"/>
      <c r="F238" s="928"/>
      <c r="G238" s="928"/>
      <c r="H238" s="928"/>
      <c r="I238" s="930"/>
      <c r="J238" s="928"/>
      <c r="K238" s="930"/>
      <c r="L238" s="928"/>
      <c r="M238" s="928"/>
      <c r="N238" s="928"/>
      <c r="O238" s="928"/>
      <c r="P238" s="928"/>
      <c r="Q238" s="928"/>
      <c r="R238" s="928"/>
      <c r="S238" s="928"/>
      <c r="T238" s="928"/>
      <c r="U238" s="928"/>
      <c r="V238" s="928"/>
      <c r="W238" s="928"/>
      <c r="X238" s="928"/>
      <c r="Y238" s="928"/>
      <c r="Z238" s="928"/>
      <c r="AA238" s="928"/>
    </row>
    <row r="239" spans="1:27" ht="13.5" customHeight="1">
      <c r="A239" s="928"/>
      <c r="B239" s="929"/>
      <c r="C239" s="928"/>
      <c r="D239" s="928"/>
      <c r="E239" s="930"/>
      <c r="F239" s="928"/>
      <c r="G239" s="928"/>
      <c r="H239" s="928"/>
      <c r="I239" s="930"/>
      <c r="J239" s="928"/>
      <c r="K239" s="930"/>
      <c r="L239" s="928"/>
      <c r="M239" s="928"/>
      <c r="N239" s="928"/>
      <c r="O239" s="928"/>
      <c r="P239" s="928"/>
      <c r="Q239" s="928"/>
      <c r="R239" s="928"/>
      <c r="S239" s="928"/>
      <c r="T239" s="928"/>
      <c r="U239" s="928"/>
      <c r="V239" s="928"/>
      <c r="W239" s="928"/>
      <c r="X239" s="928"/>
      <c r="Y239" s="928"/>
      <c r="Z239" s="928"/>
      <c r="AA239" s="928"/>
    </row>
    <row r="240" spans="1:27" ht="13.5" customHeight="1">
      <c r="A240" s="928"/>
      <c r="B240" s="929"/>
      <c r="C240" s="928"/>
      <c r="D240" s="928"/>
      <c r="E240" s="930"/>
      <c r="F240" s="928"/>
      <c r="G240" s="928"/>
      <c r="H240" s="928"/>
      <c r="I240" s="930"/>
      <c r="J240" s="928"/>
      <c r="K240" s="930"/>
      <c r="L240" s="928"/>
      <c r="M240" s="928"/>
      <c r="N240" s="928"/>
      <c r="O240" s="928"/>
      <c r="P240" s="928"/>
      <c r="Q240" s="928"/>
      <c r="R240" s="928"/>
      <c r="S240" s="928"/>
      <c r="T240" s="928"/>
      <c r="U240" s="928"/>
      <c r="V240" s="928"/>
      <c r="W240" s="928"/>
      <c r="X240" s="928"/>
      <c r="Y240" s="928"/>
      <c r="Z240" s="928"/>
      <c r="AA240" s="928"/>
    </row>
    <row r="241" spans="1:27" ht="13.5" customHeight="1">
      <c r="A241" s="928"/>
      <c r="B241" s="929"/>
      <c r="C241" s="928"/>
      <c r="D241" s="928"/>
      <c r="E241" s="930"/>
      <c r="F241" s="928"/>
      <c r="G241" s="928"/>
      <c r="H241" s="928"/>
      <c r="I241" s="930"/>
      <c r="J241" s="928"/>
      <c r="K241" s="930"/>
      <c r="L241" s="928"/>
      <c r="M241" s="928"/>
      <c r="N241" s="928"/>
      <c r="O241" s="928"/>
      <c r="P241" s="928"/>
      <c r="Q241" s="928"/>
      <c r="R241" s="928"/>
      <c r="S241" s="928"/>
      <c r="T241" s="928"/>
      <c r="U241" s="928"/>
      <c r="V241" s="928"/>
      <c r="W241" s="928"/>
      <c r="X241" s="928"/>
      <c r="Y241" s="928"/>
      <c r="Z241" s="928"/>
      <c r="AA241" s="928"/>
    </row>
    <row r="242" spans="1:27" ht="13.5" customHeight="1">
      <c r="A242" s="928"/>
      <c r="B242" s="929"/>
      <c r="C242" s="928"/>
      <c r="D242" s="928"/>
      <c r="E242" s="930"/>
      <c r="F242" s="928"/>
      <c r="G242" s="928"/>
      <c r="H242" s="928"/>
      <c r="I242" s="930"/>
      <c r="J242" s="928"/>
      <c r="K242" s="930"/>
      <c r="L242" s="928"/>
      <c r="M242" s="928"/>
      <c r="N242" s="928"/>
      <c r="O242" s="928"/>
      <c r="P242" s="928"/>
      <c r="Q242" s="928"/>
      <c r="R242" s="928"/>
      <c r="S242" s="928"/>
      <c r="T242" s="928"/>
      <c r="U242" s="928"/>
      <c r="V242" s="928"/>
      <c r="W242" s="928"/>
      <c r="X242" s="928"/>
      <c r="Y242" s="928"/>
      <c r="Z242" s="928"/>
      <c r="AA242" s="928"/>
    </row>
    <row r="243" spans="1:27" ht="13.5" customHeight="1">
      <c r="A243" s="928"/>
      <c r="B243" s="929"/>
      <c r="C243" s="928"/>
      <c r="D243" s="928"/>
      <c r="E243" s="930"/>
      <c r="F243" s="928"/>
      <c r="G243" s="928"/>
      <c r="H243" s="928"/>
      <c r="I243" s="930"/>
      <c r="J243" s="928"/>
      <c r="K243" s="930"/>
      <c r="L243" s="928"/>
      <c r="M243" s="928"/>
      <c r="N243" s="928"/>
      <c r="O243" s="928"/>
      <c r="P243" s="928"/>
      <c r="Q243" s="928"/>
      <c r="R243" s="928"/>
      <c r="S243" s="928"/>
      <c r="T243" s="928"/>
      <c r="U243" s="928"/>
      <c r="V243" s="928"/>
      <c r="W243" s="928"/>
      <c r="X243" s="928"/>
      <c r="Y243" s="928"/>
      <c r="Z243" s="928"/>
      <c r="AA243" s="928"/>
    </row>
    <row r="244" spans="1:27" ht="13.5" customHeight="1">
      <c r="A244" s="928"/>
      <c r="B244" s="929"/>
      <c r="C244" s="928"/>
      <c r="D244" s="928"/>
      <c r="E244" s="930"/>
      <c r="F244" s="928"/>
      <c r="G244" s="928"/>
      <c r="H244" s="928"/>
      <c r="I244" s="930"/>
      <c r="J244" s="928"/>
      <c r="K244" s="930"/>
      <c r="L244" s="928"/>
      <c r="M244" s="928"/>
      <c r="N244" s="928"/>
      <c r="O244" s="928"/>
      <c r="P244" s="928"/>
      <c r="Q244" s="928"/>
      <c r="R244" s="928"/>
      <c r="S244" s="928"/>
      <c r="T244" s="928"/>
      <c r="U244" s="928"/>
      <c r="V244" s="928"/>
      <c r="W244" s="928"/>
      <c r="X244" s="928"/>
      <c r="Y244" s="928"/>
      <c r="Z244" s="928"/>
      <c r="AA244" s="928"/>
    </row>
    <row r="245" spans="1:27" ht="13.5" customHeight="1">
      <c r="A245" s="928"/>
      <c r="B245" s="929"/>
      <c r="C245" s="928"/>
      <c r="D245" s="928"/>
      <c r="E245" s="930"/>
      <c r="F245" s="928"/>
      <c r="G245" s="928"/>
      <c r="H245" s="928"/>
      <c r="I245" s="930"/>
      <c r="J245" s="928"/>
      <c r="K245" s="930"/>
      <c r="L245" s="928"/>
      <c r="M245" s="928"/>
      <c r="N245" s="928"/>
      <c r="O245" s="928"/>
      <c r="P245" s="928"/>
      <c r="Q245" s="928"/>
      <c r="R245" s="928"/>
      <c r="S245" s="928"/>
      <c r="T245" s="928"/>
      <c r="U245" s="928"/>
      <c r="V245" s="928"/>
      <c r="W245" s="928"/>
      <c r="X245" s="928"/>
      <c r="Y245" s="928"/>
      <c r="Z245" s="928"/>
      <c r="AA245" s="928"/>
    </row>
    <row r="246" spans="1:27" ht="13.5" customHeight="1">
      <c r="A246" s="928"/>
      <c r="B246" s="929"/>
      <c r="C246" s="928"/>
      <c r="D246" s="928"/>
      <c r="E246" s="930"/>
      <c r="F246" s="928"/>
      <c r="G246" s="928"/>
      <c r="H246" s="928"/>
      <c r="I246" s="930"/>
      <c r="J246" s="928"/>
      <c r="K246" s="930"/>
      <c r="L246" s="928"/>
      <c r="M246" s="928"/>
      <c r="N246" s="928"/>
      <c r="O246" s="928"/>
      <c r="P246" s="928"/>
      <c r="Q246" s="928"/>
      <c r="R246" s="928"/>
      <c r="S246" s="928"/>
      <c r="T246" s="928"/>
      <c r="U246" s="928"/>
      <c r="V246" s="928"/>
      <c r="W246" s="928"/>
      <c r="X246" s="928"/>
      <c r="Y246" s="928"/>
      <c r="Z246" s="928"/>
      <c r="AA246" s="928"/>
    </row>
    <row r="247" spans="1:27" ht="13.5" customHeight="1">
      <c r="A247" s="928"/>
      <c r="B247" s="929"/>
      <c r="C247" s="928"/>
      <c r="D247" s="928"/>
      <c r="E247" s="930"/>
      <c r="F247" s="928"/>
      <c r="G247" s="928"/>
      <c r="H247" s="928"/>
      <c r="I247" s="930"/>
      <c r="J247" s="928"/>
      <c r="K247" s="930"/>
      <c r="L247" s="928"/>
      <c r="M247" s="928"/>
      <c r="N247" s="928"/>
      <c r="O247" s="928"/>
      <c r="P247" s="928"/>
      <c r="Q247" s="928"/>
      <c r="R247" s="928"/>
      <c r="S247" s="928"/>
      <c r="T247" s="928"/>
      <c r="U247" s="928"/>
      <c r="V247" s="928"/>
      <c r="W247" s="928"/>
      <c r="X247" s="928"/>
      <c r="Y247" s="928"/>
      <c r="Z247" s="928"/>
      <c r="AA247" s="928"/>
    </row>
    <row r="248" spans="1:27" ht="13.5" customHeight="1">
      <c r="A248" s="928"/>
      <c r="B248" s="929"/>
      <c r="C248" s="928"/>
      <c r="D248" s="928"/>
      <c r="E248" s="930"/>
      <c r="F248" s="928"/>
      <c r="G248" s="928"/>
      <c r="H248" s="928"/>
      <c r="I248" s="930"/>
      <c r="J248" s="928"/>
      <c r="K248" s="930"/>
      <c r="L248" s="928"/>
      <c r="M248" s="928"/>
      <c r="N248" s="928"/>
      <c r="O248" s="928"/>
      <c r="P248" s="928"/>
      <c r="Q248" s="928"/>
      <c r="R248" s="928"/>
      <c r="S248" s="928"/>
      <c r="T248" s="928"/>
      <c r="U248" s="928"/>
      <c r="V248" s="928"/>
      <c r="W248" s="928"/>
      <c r="X248" s="928"/>
      <c r="Y248" s="928"/>
      <c r="Z248" s="928"/>
      <c r="AA248" s="928"/>
    </row>
    <row r="249" spans="1:27" ht="13.5" customHeight="1">
      <c r="A249" s="928"/>
      <c r="B249" s="929"/>
      <c r="C249" s="928"/>
      <c r="D249" s="928"/>
      <c r="E249" s="930"/>
      <c r="F249" s="928"/>
      <c r="G249" s="928"/>
      <c r="H249" s="928"/>
      <c r="I249" s="930"/>
      <c r="J249" s="928"/>
      <c r="K249" s="930"/>
      <c r="L249" s="928"/>
      <c r="M249" s="928"/>
      <c r="N249" s="928"/>
      <c r="O249" s="928"/>
      <c r="P249" s="928"/>
      <c r="Q249" s="928"/>
      <c r="R249" s="928"/>
      <c r="S249" s="928"/>
      <c r="T249" s="928"/>
      <c r="U249" s="928"/>
      <c r="V249" s="928"/>
      <c r="W249" s="928"/>
      <c r="X249" s="928"/>
      <c r="Y249" s="928"/>
      <c r="Z249" s="928"/>
      <c r="AA249" s="928"/>
    </row>
    <row r="250" spans="1:27" ht="13.5" customHeight="1">
      <c r="A250" s="928"/>
      <c r="B250" s="929"/>
      <c r="C250" s="928"/>
      <c r="D250" s="928"/>
      <c r="E250" s="930"/>
      <c r="F250" s="928"/>
      <c r="G250" s="928"/>
      <c r="H250" s="928"/>
      <c r="I250" s="930"/>
      <c r="J250" s="928"/>
      <c r="K250" s="930"/>
      <c r="L250" s="928"/>
      <c r="M250" s="928"/>
      <c r="N250" s="928"/>
      <c r="O250" s="928"/>
      <c r="P250" s="928"/>
      <c r="Q250" s="928"/>
      <c r="R250" s="928"/>
      <c r="S250" s="928"/>
      <c r="T250" s="928"/>
      <c r="U250" s="928"/>
      <c r="V250" s="928"/>
      <c r="W250" s="928"/>
      <c r="X250" s="928"/>
      <c r="Y250" s="928"/>
      <c r="Z250" s="928"/>
      <c r="AA250" s="928"/>
    </row>
    <row r="251" spans="1:27" ht="13.5" customHeight="1">
      <c r="A251" s="928"/>
      <c r="B251" s="929"/>
      <c r="C251" s="928"/>
      <c r="D251" s="928"/>
      <c r="E251" s="930"/>
      <c r="F251" s="928"/>
      <c r="G251" s="928"/>
      <c r="H251" s="928"/>
      <c r="I251" s="930"/>
      <c r="J251" s="928"/>
      <c r="K251" s="930"/>
      <c r="L251" s="928"/>
      <c r="M251" s="928"/>
      <c r="N251" s="928"/>
      <c r="O251" s="928"/>
      <c r="P251" s="928"/>
      <c r="Q251" s="928"/>
      <c r="R251" s="928"/>
      <c r="S251" s="928"/>
      <c r="T251" s="928"/>
      <c r="U251" s="928"/>
      <c r="V251" s="928"/>
      <c r="W251" s="928"/>
      <c r="X251" s="928"/>
      <c r="Y251" s="928"/>
      <c r="Z251" s="928"/>
      <c r="AA251" s="928"/>
    </row>
    <row r="252" spans="1:27" ht="13.5" customHeight="1">
      <c r="A252" s="928"/>
      <c r="B252" s="929"/>
      <c r="C252" s="928"/>
      <c r="D252" s="928"/>
      <c r="E252" s="930"/>
      <c r="F252" s="928"/>
      <c r="G252" s="928"/>
      <c r="H252" s="928"/>
      <c r="I252" s="930"/>
      <c r="J252" s="928"/>
      <c r="K252" s="930"/>
      <c r="L252" s="928"/>
      <c r="M252" s="928"/>
      <c r="N252" s="928"/>
      <c r="O252" s="928"/>
      <c r="P252" s="928"/>
      <c r="Q252" s="928"/>
      <c r="R252" s="928"/>
      <c r="S252" s="928"/>
      <c r="T252" s="928"/>
      <c r="U252" s="928"/>
      <c r="V252" s="928"/>
      <c r="W252" s="928"/>
      <c r="X252" s="928"/>
      <c r="Y252" s="928"/>
      <c r="Z252" s="928"/>
      <c r="AA252" s="928"/>
    </row>
    <row r="253" spans="1:27" ht="13.5" customHeight="1">
      <c r="A253" s="928"/>
      <c r="B253" s="929"/>
      <c r="C253" s="928"/>
      <c r="D253" s="928"/>
      <c r="E253" s="930"/>
      <c r="F253" s="928"/>
      <c r="G253" s="928"/>
      <c r="H253" s="928"/>
      <c r="I253" s="930"/>
      <c r="J253" s="928"/>
      <c r="K253" s="930"/>
      <c r="L253" s="928"/>
      <c r="M253" s="928"/>
      <c r="N253" s="928"/>
      <c r="O253" s="928"/>
      <c r="P253" s="928"/>
      <c r="Q253" s="928"/>
      <c r="R253" s="928"/>
      <c r="S253" s="928"/>
      <c r="T253" s="928"/>
      <c r="U253" s="928"/>
      <c r="V253" s="928"/>
      <c r="W253" s="928"/>
      <c r="X253" s="928"/>
      <c r="Y253" s="928"/>
      <c r="Z253" s="928"/>
      <c r="AA253" s="928"/>
    </row>
    <row r="254" spans="1:27" ht="13.5" customHeight="1">
      <c r="A254" s="928"/>
      <c r="B254" s="929"/>
      <c r="C254" s="928"/>
      <c r="D254" s="928"/>
      <c r="E254" s="930"/>
      <c r="F254" s="928"/>
      <c r="G254" s="928"/>
      <c r="H254" s="928"/>
      <c r="I254" s="930"/>
      <c r="J254" s="928"/>
      <c r="K254" s="930"/>
      <c r="L254" s="928"/>
      <c r="M254" s="928"/>
      <c r="N254" s="928"/>
      <c r="O254" s="928"/>
      <c r="P254" s="928"/>
      <c r="Q254" s="928"/>
      <c r="R254" s="928"/>
      <c r="S254" s="928"/>
      <c r="T254" s="928"/>
      <c r="U254" s="928"/>
      <c r="V254" s="928"/>
      <c r="W254" s="928"/>
      <c r="X254" s="928"/>
      <c r="Y254" s="928"/>
      <c r="Z254" s="928"/>
      <c r="AA254" s="928"/>
    </row>
    <row r="255" spans="1:27" ht="13.5" customHeight="1">
      <c r="A255" s="928"/>
      <c r="B255" s="929"/>
      <c r="C255" s="928"/>
      <c r="D255" s="928"/>
      <c r="E255" s="930"/>
      <c r="F255" s="928"/>
      <c r="G255" s="928"/>
      <c r="H255" s="928"/>
      <c r="I255" s="930"/>
      <c r="J255" s="928"/>
      <c r="K255" s="930"/>
      <c r="L255" s="928"/>
      <c r="M255" s="928"/>
      <c r="N255" s="928"/>
      <c r="O255" s="928"/>
      <c r="P255" s="928"/>
      <c r="Q255" s="928"/>
      <c r="R255" s="928"/>
      <c r="S255" s="928"/>
      <c r="T255" s="928"/>
      <c r="U255" s="928"/>
      <c r="V255" s="928"/>
      <c r="W255" s="928"/>
      <c r="X255" s="928"/>
      <c r="Y255" s="928"/>
      <c r="Z255" s="928"/>
      <c r="AA255" s="928"/>
    </row>
    <row r="256" spans="1:27" ht="13.5" customHeight="1">
      <c r="A256" s="928"/>
      <c r="B256" s="929"/>
      <c r="C256" s="928"/>
      <c r="D256" s="928"/>
      <c r="E256" s="930"/>
      <c r="F256" s="928"/>
      <c r="G256" s="928"/>
      <c r="H256" s="928"/>
      <c r="I256" s="930"/>
      <c r="J256" s="928"/>
      <c r="K256" s="930"/>
      <c r="L256" s="928"/>
      <c r="M256" s="928"/>
      <c r="N256" s="928"/>
      <c r="O256" s="928"/>
      <c r="P256" s="928"/>
      <c r="Q256" s="928"/>
      <c r="R256" s="928"/>
      <c r="S256" s="928"/>
      <c r="T256" s="928"/>
      <c r="U256" s="928"/>
      <c r="V256" s="928"/>
      <c r="W256" s="928"/>
      <c r="X256" s="928"/>
      <c r="Y256" s="928"/>
      <c r="Z256" s="928"/>
      <c r="AA256" s="928"/>
    </row>
    <row r="257" spans="1:27" ht="13.5" customHeight="1">
      <c r="A257" s="928"/>
      <c r="B257" s="929"/>
      <c r="C257" s="928"/>
      <c r="D257" s="928"/>
      <c r="E257" s="930"/>
      <c r="F257" s="928"/>
      <c r="G257" s="928"/>
      <c r="H257" s="928"/>
      <c r="I257" s="930"/>
      <c r="J257" s="928"/>
      <c r="K257" s="930"/>
      <c r="L257" s="928"/>
      <c r="M257" s="928"/>
      <c r="N257" s="928"/>
      <c r="O257" s="928"/>
      <c r="P257" s="928"/>
      <c r="Q257" s="928"/>
      <c r="R257" s="928"/>
      <c r="S257" s="928"/>
      <c r="T257" s="928"/>
      <c r="U257" s="928"/>
      <c r="V257" s="928"/>
      <c r="W257" s="928"/>
      <c r="X257" s="928"/>
      <c r="Y257" s="928"/>
      <c r="Z257" s="928"/>
      <c r="AA257" s="928"/>
    </row>
    <row r="258" spans="1:27" ht="13.5" customHeight="1">
      <c r="A258" s="928"/>
      <c r="B258" s="929"/>
      <c r="C258" s="928"/>
      <c r="D258" s="928"/>
      <c r="E258" s="930"/>
      <c r="F258" s="928"/>
      <c r="G258" s="928"/>
      <c r="H258" s="928"/>
      <c r="I258" s="930"/>
      <c r="J258" s="928"/>
      <c r="K258" s="930"/>
      <c r="L258" s="928"/>
      <c r="M258" s="928"/>
      <c r="N258" s="928"/>
      <c r="O258" s="928"/>
      <c r="P258" s="928"/>
      <c r="Q258" s="928"/>
      <c r="R258" s="928"/>
      <c r="S258" s="928"/>
      <c r="T258" s="928"/>
      <c r="U258" s="928"/>
      <c r="V258" s="928"/>
      <c r="W258" s="928"/>
      <c r="X258" s="928"/>
      <c r="Y258" s="928"/>
      <c r="Z258" s="928"/>
      <c r="AA258" s="928"/>
    </row>
    <row r="259" spans="1:27" ht="13.5" customHeight="1">
      <c r="A259" s="928"/>
      <c r="B259" s="929"/>
      <c r="C259" s="928"/>
      <c r="D259" s="928"/>
      <c r="E259" s="930"/>
      <c r="F259" s="928"/>
      <c r="G259" s="928"/>
      <c r="H259" s="928"/>
      <c r="I259" s="930"/>
      <c r="J259" s="928"/>
      <c r="K259" s="930"/>
      <c r="L259" s="928"/>
      <c r="M259" s="928"/>
      <c r="N259" s="928"/>
      <c r="O259" s="928"/>
      <c r="P259" s="928"/>
      <c r="Q259" s="928"/>
      <c r="R259" s="928"/>
      <c r="S259" s="928"/>
      <c r="T259" s="928"/>
      <c r="U259" s="928"/>
      <c r="V259" s="928"/>
      <c r="W259" s="928"/>
      <c r="X259" s="928"/>
      <c r="Y259" s="928"/>
      <c r="Z259" s="928"/>
      <c r="AA259" s="928"/>
    </row>
    <row r="260" spans="1:27" ht="13.5" customHeight="1">
      <c r="A260" s="928"/>
      <c r="B260" s="929"/>
      <c r="C260" s="928"/>
      <c r="D260" s="928"/>
      <c r="E260" s="930"/>
      <c r="F260" s="928"/>
      <c r="G260" s="928"/>
      <c r="H260" s="928"/>
      <c r="I260" s="930"/>
      <c r="J260" s="928"/>
      <c r="K260" s="930"/>
      <c r="L260" s="928"/>
      <c r="M260" s="928"/>
      <c r="N260" s="928"/>
      <c r="O260" s="928"/>
      <c r="P260" s="928"/>
      <c r="Q260" s="928"/>
      <c r="R260" s="928"/>
      <c r="S260" s="928"/>
      <c r="T260" s="928"/>
      <c r="U260" s="928"/>
      <c r="V260" s="928"/>
      <c r="W260" s="928"/>
      <c r="X260" s="928"/>
      <c r="Y260" s="928"/>
      <c r="Z260" s="928"/>
      <c r="AA260" s="928"/>
    </row>
    <row r="261" spans="1:27" ht="13.5" customHeight="1">
      <c r="A261" s="928"/>
      <c r="B261" s="929"/>
      <c r="C261" s="928"/>
      <c r="D261" s="928"/>
      <c r="E261" s="930"/>
      <c r="F261" s="928"/>
      <c r="G261" s="928"/>
      <c r="H261" s="928"/>
      <c r="I261" s="930"/>
      <c r="J261" s="928"/>
      <c r="K261" s="930"/>
      <c r="L261" s="928"/>
      <c r="M261" s="928"/>
      <c r="N261" s="928"/>
      <c r="O261" s="928"/>
      <c r="P261" s="928"/>
      <c r="Q261" s="928"/>
      <c r="R261" s="928"/>
      <c r="S261" s="928"/>
      <c r="T261" s="928"/>
      <c r="U261" s="928"/>
      <c r="V261" s="928"/>
      <c r="W261" s="928"/>
      <c r="X261" s="928"/>
      <c r="Y261" s="928"/>
      <c r="Z261" s="928"/>
      <c r="AA261" s="928"/>
    </row>
    <row r="262" spans="1:27" ht="13.5" customHeight="1">
      <c r="A262" s="928"/>
      <c r="B262" s="929"/>
      <c r="C262" s="928"/>
      <c r="D262" s="928"/>
      <c r="E262" s="930"/>
      <c r="F262" s="928"/>
      <c r="G262" s="928"/>
      <c r="H262" s="928"/>
      <c r="I262" s="930"/>
      <c r="J262" s="928"/>
      <c r="K262" s="930"/>
      <c r="L262" s="928"/>
      <c r="M262" s="928"/>
      <c r="N262" s="928"/>
      <c r="O262" s="928"/>
      <c r="P262" s="928"/>
      <c r="Q262" s="928"/>
      <c r="R262" s="928"/>
      <c r="S262" s="928"/>
      <c r="T262" s="928"/>
      <c r="U262" s="928"/>
      <c r="V262" s="928"/>
      <c r="W262" s="928"/>
      <c r="X262" s="928"/>
      <c r="Y262" s="928"/>
      <c r="Z262" s="928"/>
      <c r="AA262" s="928"/>
    </row>
    <row r="263" spans="1:27" ht="13.5" customHeight="1">
      <c r="A263" s="928"/>
      <c r="B263" s="929"/>
      <c r="C263" s="928"/>
      <c r="D263" s="928"/>
      <c r="E263" s="930"/>
      <c r="F263" s="928"/>
      <c r="G263" s="928"/>
      <c r="H263" s="928"/>
      <c r="I263" s="930"/>
      <c r="J263" s="928"/>
      <c r="K263" s="930"/>
      <c r="L263" s="928"/>
      <c r="M263" s="928"/>
      <c r="N263" s="928"/>
      <c r="O263" s="928"/>
      <c r="P263" s="928"/>
      <c r="Q263" s="928"/>
      <c r="R263" s="928"/>
      <c r="S263" s="928"/>
      <c r="T263" s="928"/>
      <c r="U263" s="928"/>
      <c r="V263" s="928"/>
      <c r="W263" s="928"/>
      <c r="X263" s="928"/>
      <c r="Y263" s="928"/>
      <c r="Z263" s="928"/>
      <c r="AA263" s="928"/>
    </row>
    <row r="264" spans="1:27" ht="13.5" customHeight="1">
      <c r="A264" s="928"/>
      <c r="B264" s="929"/>
      <c r="C264" s="928"/>
      <c r="D264" s="928"/>
      <c r="E264" s="930"/>
      <c r="F264" s="928"/>
      <c r="G264" s="928"/>
      <c r="H264" s="928"/>
      <c r="I264" s="930"/>
      <c r="J264" s="928"/>
      <c r="K264" s="930"/>
      <c r="L264" s="928"/>
      <c r="M264" s="928"/>
      <c r="N264" s="928"/>
      <c r="O264" s="928"/>
      <c r="P264" s="928"/>
      <c r="Q264" s="928"/>
      <c r="R264" s="928"/>
      <c r="S264" s="928"/>
      <c r="T264" s="928"/>
      <c r="U264" s="928"/>
      <c r="V264" s="928"/>
      <c r="W264" s="928"/>
      <c r="X264" s="928"/>
      <c r="Y264" s="928"/>
      <c r="Z264" s="928"/>
      <c r="AA264" s="928"/>
    </row>
    <row r="265" spans="1:27" ht="13.5" customHeight="1">
      <c r="A265" s="928"/>
      <c r="B265" s="929"/>
      <c r="C265" s="928"/>
      <c r="D265" s="928"/>
      <c r="E265" s="930"/>
      <c r="F265" s="928"/>
      <c r="G265" s="928"/>
      <c r="H265" s="928"/>
      <c r="I265" s="930"/>
      <c r="J265" s="928"/>
      <c r="K265" s="930"/>
      <c r="L265" s="928"/>
      <c r="M265" s="928"/>
      <c r="N265" s="928"/>
      <c r="O265" s="928"/>
      <c r="P265" s="928"/>
      <c r="Q265" s="928"/>
      <c r="R265" s="928"/>
      <c r="S265" s="928"/>
      <c r="T265" s="928"/>
      <c r="U265" s="928"/>
      <c r="V265" s="928"/>
      <c r="W265" s="928"/>
      <c r="X265" s="928"/>
      <c r="Y265" s="928"/>
      <c r="Z265" s="928"/>
      <c r="AA265" s="928"/>
    </row>
    <row r="266" spans="1:27" ht="13.5" customHeight="1">
      <c r="A266" s="928"/>
      <c r="B266" s="929"/>
      <c r="C266" s="928"/>
      <c r="D266" s="928"/>
      <c r="E266" s="930"/>
      <c r="F266" s="928"/>
      <c r="G266" s="928"/>
      <c r="H266" s="928"/>
      <c r="I266" s="930"/>
      <c r="J266" s="928"/>
      <c r="K266" s="930"/>
      <c r="L266" s="928"/>
      <c r="M266" s="928"/>
      <c r="N266" s="928"/>
      <c r="O266" s="928"/>
      <c r="P266" s="928"/>
      <c r="Q266" s="928"/>
      <c r="R266" s="928"/>
      <c r="S266" s="928"/>
      <c r="T266" s="928"/>
      <c r="U266" s="928"/>
      <c r="V266" s="928"/>
      <c r="W266" s="928"/>
      <c r="X266" s="928"/>
      <c r="Y266" s="928"/>
      <c r="Z266" s="928"/>
      <c r="AA266" s="928"/>
    </row>
    <row r="267" spans="1:27" ht="13.5" customHeight="1">
      <c r="A267" s="928"/>
      <c r="B267" s="929"/>
      <c r="C267" s="928"/>
      <c r="D267" s="928"/>
      <c r="E267" s="930"/>
      <c r="F267" s="928"/>
      <c r="G267" s="928"/>
      <c r="H267" s="928"/>
      <c r="I267" s="930"/>
      <c r="J267" s="928"/>
      <c r="K267" s="930"/>
      <c r="L267" s="928"/>
      <c r="M267" s="928"/>
      <c r="N267" s="928"/>
      <c r="O267" s="928"/>
      <c r="P267" s="928"/>
      <c r="Q267" s="928"/>
      <c r="R267" s="928"/>
      <c r="S267" s="928"/>
      <c r="T267" s="928"/>
      <c r="U267" s="928"/>
      <c r="V267" s="928"/>
      <c r="W267" s="928"/>
      <c r="X267" s="928"/>
      <c r="Y267" s="928"/>
      <c r="Z267" s="928"/>
      <c r="AA267" s="928"/>
    </row>
    <row r="268" spans="1:27" ht="13.5" customHeight="1">
      <c r="A268" s="928"/>
      <c r="B268" s="929"/>
      <c r="C268" s="928"/>
      <c r="D268" s="928"/>
      <c r="E268" s="930"/>
      <c r="F268" s="928"/>
      <c r="G268" s="928"/>
      <c r="H268" s="928"/>
      <c r="I268" s="930"/>
      <c r="J268" s="928"/>
      <c r="K268" s="930"/>
      <c r="L268" s="928"/>
      <c r="M268" s="928"/>
      <c r="N268" s="928"/>
      <c r="O268" s="928"/>
      <c r="P268" s="928"/>
      <c r="Q268" s="928"/>
      <c r="R268" s="928"/>
      <c r="S268" s="928"/>
      <c r="T268" s="928"/>
      <c r="U268" s="928"/>
      <c r="V268" s="928"/>
      <c r="W268" s="928"/>
      <c r="X268" s="928"/>
      <c r="Y268" s="928"/>
      <c r="Z268" s="928"/>
      <c r="AA268" s="928"/>
    </row>
    <row r="269" spans="1:27" ht="13.5" customHeight="1">
      <c r="A269" s="928"/>
      <c r="B269" s="929"/>
      <c r="C269" s="928"/>
      <c r="D269" s="928"/>
      <c r="E269" s="930"/>
      <c r="F269" s="928"/>
      <c r="G269" s="928"/>
      <c r="H269" s="928"/>
      <c r="I269" s="930"/>
      <c r="J269" s="928"/>
      <c r="K269" s="930"/>
      <c r="L269" s="928"/>
      <c r="M269" s="928"/>
      <c r="N269" s="928"/>
      <c r="O269" s="928"/>
      <c r="P269" s="928"/>
      <c r="Q269" s="928"/>
      <c r="R269" s="928"/>
      <c r="S269" s="928"/>
      <c r="T269" s="928"/>
      <c r="U269" s="928"/>
      <c r="V269" s="928"/>
      <c r="W269" s="928"/>
      <c r="X269" s="928"/>
      <c r="Y269" s="928"/>
      <c r="Z269" s="928"/>
      <c r="AA269" s="928"/>
    </row>
    <row r="270" spans="1:27" ht="13.5" customHeight="1">
      <c r="A270" s="928"/>
      <c r="B270" s="929"/>
      <c r="C270" s="928"/>
      <c r="D270" s="928"/>
      <c r="E270" s="930"/>
      <c r="F270" s="928"/>
      <c r="G270" s="928"/>
      <c r="H270" s="928"/>
      <c r="I270" s="930"/>
      <c r="J270" s="928"/>
      <c r="K270" s="930"/>
      <c r="L270" s="928"/>
      <c r="M270" s="928"/>
      <c r="N270" s="928"/>
      <c r="O270" s="928"/>
      <c r="P270" s="928"/>
      <c r="Q270" s="928"/>
      <c r="R270" s="928"/>
      <c r="S270" s="928"/>
      <c r="T270" s="928"/>
      <c r="U270" s="928"/>
      <c r="V270" s="928"/>
      <c r="W270" s="928"/>
      <c r="X270" s="928"/>
      <c r="Y270" s="928"/>
      <c r="Z270" s="928"/>
      <c r="AA270" s="928"/>
    </row>
    <row r="271" spans="1:27" ht="13.5" customHeight="1">
      <c r="A271" s="928"/>
      <c r="B271" s="929"/>
      <c r="C271" s="928"/>
      <c r="D271" s="928"/>
      <c r="E271" s="930"/>
      <c r="F271" s="928"/>
      <c r="G271" s="928"/>
      <c r="H271" s="928"/>
      <c r="I271" s="930"/>
      <c r="J271" s="928"/>
      <c r="K271" s="930"/>
      <c r="L271" s="928"/>
      <c r="M271" s="928"/>
      <c r="N271" s="928"/>
      <c r="O271" s="928"/>
      <c r="P271" s="928"/>
      <c r="Q271" s="928"/>
      <c r="R271" s="928"/>
      <c r="S271" s="928"/>
      <c r="T271" s="928"/>
      <c r="U271" s="928"/>
      <c r="V271" s="928"/>
      <c r="W271" s="928"/>
      <c r="X271" s="928"/>
      <c r="Y271" s="928"/>
      <c r="Z271" s="928"/>
      <c r="AA271" s="928"/>
    </row>
    <row r="272" spans="1:27" ht="13.5" customHeight="1">
      <c r="A272" s="928"/>
      <c r="B272" s="929"/>
      <c r="C272" s="928"/>
      <c r="D272" s="928"/>
      <c r="E272" s="930"/>
      <c r="F272" s="928"/>
      <c r="G272" s="928"/>
      <c r="H272" s="928"/>
      <c r="I272" s="930"/>
      <c r="J272" s="928"/>
      <c r="K272" s="930"/>
      <c r="L272" s="928"/>
      <c r="M272" s="928"/>
      <c r="N272" s="928"/>
      <c r="O272" s="928"/>
      <c r="P272" s="928"/>
      <c r="Q272" s="928"/>
      <c r="R272" s="928"/>
      <c r="S272" s="928"/>
      <c r="T272" s="928"/>
      <c r="U272" s="928"/>
      <c r="V272" s="928"/>
      <c r="W272" s="928"/>
      <c r="X272" s="928"/>
      <c r="Y272" s="928"/>
      <c r="Z272" s="928"/>
      <c r="AA272" s="928"/>
    </row>
    <row r="273" spans="1:27" ht="13.5" customHeight="1">
      <c r="A273" s="928"/>
      <c r="B273" s="929"/>
      <c r="C273" s="928"/>
      <c r="D273" s="928"/>
      <c r="E273" s="930"/>
      <c r="F273" s="928"/>
      <c r="G273" s="928"/>
      <c r="H273" s="928"/>
      <c r="I273" s="930"/>
      <c r="J273" s="928"/>
      <c r="K273" s="930"/>
      <c r="L273" s="928"/>
      <c r="M273" s="928"/>
      <c r="N273" s="928"/>
      <c r="O273" s="928"/>
      <c r="P273" s="928"/>
      <c r="Q273" s="928"/>
      <c r="R273" s="928"/>
      <c r="S273" s="928"/>
      <c r="T273" s="928"/>
      <c r="U273" s="928"/>
      <c r="V273" s="928"/>
      <c r="W273" s="928"/>
      <c r="X273" s="928"/>
      <c r="Y273" s="928"/>
      <c r="Z273" s="928"/>
      <c r="AA273" s="928"/>
    </row>
    <row r="274" spans="1:27" ht="13.5" customHeight="1">
      <c r="A274" s="928"/>
      <c r="B274" s="929"/>
      <c r="C274" s="928"/>
      <c r="D274" s="928"/>
      <c r="E274" s="930"/>
      <c r="F274" s="928"/>
      <c r="G274" s="928"/>
      <c r="H274" s="928"/>
      <c r="I274" s="930"/>
      <c r="J274" s="928"/>
      <c r="K274" s="930"/>
      <c r="L274" s="928"/>
      <c r="M274" s="928"/>
      <c r="N274" s="928"/>
      <c r="O274" s="928"/>
      <c r="P274" s="928"/>
      <c r="Q274" s="928"/>
      <c r="R274" s="928"/>
      <c r="S274" s="928"/>
      <c r="T274" s="928"/>
      <c r="U274" s="928"/>
      <c r="V274" s="928"/>
      <c r="W274" s="928"/>
      <c r="X274" s="928"/>
      <c r="Y274" s="928"/>
      <c r="Z274" s="928"/>
      <c r="AA274" s="928"/>
    </row>
    <row r="275" spans="1:27" ht="13.5" customHeight="1">
      <c r="A275" s="928"/>
      <c r="B275" s="929"/>
      <c r="C275" s="928"/>
      <c r="D275" s="928"/>
      <c r="E275" s="930"/>
      <c r="F275" s="928"/>
      <c r="G275" s="928"/>
      <c r="H275" s="928"/>
      <c r="I275" s="930"/>
      <c r="J275" s="928"/>
      <c r="K275" s="930"/>
      <c r="L275" s="928"/>
      <c r="M275" s="928"/>
      <c r="N275" s="928"/>
      <c r="O275" s="928"/>
      <c r="P275" s="928"/>
      <c r="Q275" s="928"/>
      <c r="R275" s="928"/>
      <c r="S275" s="928"/>
      <c r="T275" s="928"/>
      <c r="U275" s="928"/>
      <c r="V275" s="928"/>
      <c r="W275" s="928"/>
      <c r="X275" s="928"/>
      <c r="Y275" s="928"/>
      <c r="Z275" s="928"/>
      <c r="AA275" s="928"/>
    </row>
    <row r="276" spans="1:27" ht="13.5" customHeight="1">
      <c r="A276" s="928"/>
      <c r="B276" s="929"/>
      <c r="C276" s="928"/>
      <c r="D276" s="928"/>
      <c r="E276" s="930"/>
      <c r="F276" s="928"/>
      <c r="G276" s="928"/>
      <c r="H276" s="928"/>
      <c r="I276" s="930"/>
      <c r="J276" s="928"/>
      <c r="K276" s="930"/>
      <c r="L276" s="928"/>
      <c r="M276" s="928"/>
      <c r="N276" s="928"/>
      <c r="O276" s="928"/>
      <c r="P276" s="928"/>
      <c r="Q276" s="928"/>
      <c r="R276" s="928"/>
      <c r="S276" s="928"/>
      <c r="T276" s="928"/>
      <c r="U276" s="928"/>
      <c r="V276" s="928"/>
      <c r="W276" s="928"/>
      <c r="X276" s="928"/>
      <c r="Y276" s="928"/>
      <c r="Z276" s="928"/>
      <c r="AA276" s="928"/>
    </row>
    <row r="277" spans="1:27" ht="13.5" customHeight="1">
      <c r="A277" s="928"/>
      <c r="B277" s="929"/>
      <c r="C277" s="928"/>
      <c r="D277" s="928"/>
      <c r="E277" s="930"/>
      <c r="F277" s="928"/>
      <c r="G277" s="928"/>
      <c r="H277" s="928"/>
      <c r="I277" s="930"/>
      <c r="J277" s="928"/>
      <c r="K277" s="930"/>
      <c r="L277" s="928"/>
      <c r="M277" s="928"/>
      <c r="N277" s="928"/>
      <c r="O277" s="928"/>
      <c r="P277" s="928"/>
      <c r="Q277" s="928"/>
      <c r="R277" s="928"/>
      <c r="S277" s="928"/>
      <c r="T277" s="928"/>
      <c r="U277" s="928"/>
      <c r="V277" s="928"/>
      <c r="W277" s="928"/>
      <c r="X277" s="928"/>
      <c r="Y277" s="928"/>
      <c r="Z277" s="928"/>
      <c r="AA277" s="928"/>
    </row>
    <row r="278" spans="1:27" ht="13.5" customHeight="1">
      <c r="A278" s="928"/>
      <c r="B278" s="929"/>
      <c r="C278" s="928"/>
      <c r="D278" s="928"/>
      <c r="E278" s="930"/>
      <c r="F278" s="928"/>
      <c r="G278" s="928"/>
      <c r="H278" s="928"/>
      <c r="I278" s="930"/>
      <c r="J278" s="928"/>
      <c r="K278" s="930"/>
      <c r="L278" s="928"/>
      <c r="M278" s="928"/>
      <c r="N278" s="928"/>
      <c r="O278" s="928"/>
      <c r="P278" s="928"/>
      <c r="Q278" s="928"/>
      <c r="R278" s="928"/>
      <c r="S278" s="928"/>
      <c r="T278" s="928"/>
      <c r="U278" s="928"/>
      <c r="V278" s="928"/>
      <c r="W278" s="928"/>
      <c r="X278" s="928"/>
      <c r="Y278" s="928"/>
      <c r="Z278" s="928"/>
      <c r="AA278" s="928"/>
    </row>
    <row r="279" spans="1:27" ht="13.5" customHeight="1">
      <c r="A279" s="928"/>
      <c r="B279" s="929"/>
      <c r="C279" s="928"/>
      <c r="D279" s="928"/>
      <c r="E279" s="930"/>
      <c r="F279" s="928"/>
      <c r="G279" s="928"/>
      <c r="H279" s="928"/>
      <c r="I279" s="930"/>
      <c r="J279" s="928"/>
      <c r="K279" s="930"/>
      <c r="L279" s="928"/>
      <c r="M279" s="928"/>
      <c r="N279" s="928"/>
      <c r="O279" s="928"/>
      <c r="P279" s="928"/>
      <c r="Q279" s="928"/>
      <c r="R279" s="928"/>
      <c r="S279" s="928"/>
      <c r="T279" s="928"/>
      <c r="U279" s="928"/>
      <c r="V279" s="928"/>
      <c r="W279" s="928"/>
      <c r="X279" s="928"/>
      <c r="Y279" s="928"/>
      <c r="Z279" s="928"/>
      <c r="AA279" s="928"/>
    </row>
    <row r="280" spans="1:27" ht="13.5" customHeight="1">
      <c r="A280" s="928"/>
      <c r="B280" s="929"/>
      <c r="C280" s="928"/>
      <c r="D280" s="928"/>
      <c r="E280" s="930"/>
      <c r="F280" s="928"/>
      <c r="G280" s="928"/>
      <c r="H280" s="928"/>
      <c r="I280" s="930"/>
      <c r="J280" s="928"/>
      <c r="K280" s="930"/>
      <c r="L280" s="928"/>
      <c r="M280" s="928"/>
      <c r="N280" s="928"/>
      <c r="O280" s="928"/>
      <c r="P280" s="928"/>
      <c r="Q280" s="928"/>
      <c r="R280" s="928"/>
      <c r="S280" s="928"/>
      <c r="T280" s="928"/>
      <c r="U280" s="928"/>
      <c r="V280" s="928"/>
      <c r="W280" s="928"/>
      <c r="X280" s="928"/>
      <c r="Y280" s="928"/>
      <c r="Z280" s="928"/>
      <c r="AA280" s="928"/>
    </row>
    <row r="281" spans="1:27" ht="13.5" customHeight="1">
      <c r="A281" s="928"/>
      <c r="B281" s="929"/>
      <c r="C281" s="928"/>
      <c r="D281" s="928"/>
      <c r="E281" s="930"/>
      <c r="F281" s="928"/>
      <c r="G281" s="928"/>
      <c r="H281" s="928"/>
      <c r="I281" s="930"/>
      <c r="J281" s="928"/>
      <c r="K281" s="930"/>
      <c r="L281" s="928"/>
      <c r="M281" s="928"/>
      <c r="N281" s="928"/>
      <c r="O281" s="928"/>
      <c r="P281" s="928"/>
      <c r="Q281" s="928"/>
      <c r="R281" s="928"/>
      <c r="S281" s="928"/>
      <c r="T281" s="928"/>
      <c r="U281" s="928"/>
      <c r="V281" s="928"/>
      <c r="W281" s="928"/>
      <c r="X281" s="928"/>
      <c r="Y281" s="928"/>
      <c r="Z281" s="928"/>
      <c r="AA281" s="928"/>
    </row>
    <row r="282" spans="1:27" ht="13.5" customHeight="1">
      <c r="A282" s="928"/>
      <c r="B282" s="929"/>
      <c r="C282" s="928"/>
      <c r="D282" s="928"/>
      <c r="E282" s="930"/>
      <c r="F282" s="928"/>
      <c r="G282" s="928"/>
      <c r="H282" s="928"/>
      <c r="I282" s="930"/>
      <c r="J282" s="928"/>
      <c r="K282" s="930"/>
      <c r="L282" s="928"/>
      <c r="M282" s="928"/>
      <c r="N282" s="928"/>
      <c r="O282" s="928"/>
      <c r="P282" s="928"/>
      <c r="Q282" s="928"/>
      <c r="R282" s="928"/>
      <c r="S282" s="928"/>
      <c r="T282" s="928"/>
      <c r="U282" s="928"/>
      <c r="V282" s="928"/>
      <c r="W282" s="928"/>
      <c r="X282" s="928"/>
      <c r="Y282" s="928"/>
      <c r="Z282" s="928"/>
      <c r="AA282" s="928"/>
    </row>
    <row r="283" spans="1:27" ht="13.5" customHeight="1">
      <c r="A283" s="928"/>
      <c r="B283" s="929"/>
      <c r="C283" s="928"/>
      <c r="D283" s="928"/>
      <c r="E283" s="930"/>
      <c r="F283" s="928"/>
      <c r="G283" s="928"/>
      <c r="H283" s="928"/>
      <c r="I283" s="930"/>
      <c r="J283" s="928"/>
      <c r="K283" s="930"/>
      <c r="L283" s="928"/>
      <c r="M283" s="928"/>
      <c r="N283" s="928"/>
      <c r="O283" s="928"/>
      <c r="P283" s="928"/>
      <c r="Q283" s="928"/>
      <c r="R283" s="928"/>
      <c r="S283" s="928"/>
      <c r="T283" s="928"/>
      <c r="U283" s="928"/>
      <c r="V283" s="928"/>
      <c r="W283" s="928"/>
      <c r="X283" s="928"/>
      <c r="Y283" s="928"/>
      <c r="Z283" s="928"/>
      <c r="AA283" s="928"/>
    </row>
    <row r="284" spans="1:27" ht="13.5" customHeight="1">
      <c r="A284" s="928"/>
      <c r="B284" s="929"/>
      <c r="C284" s="928"/>
      <c r="D284" s="928"/>
      <c r="E284" s="930"/>
      <c r="F284" s="928"/>
      <c r="G284" s="928"/>
      <c r="H284" s="928"/>
      <c r="I284" s="930"/>
      <c r="J284" s="928"/>
      <c r="K284" s="930"/>
      <c r="L284" s="928"/>
      <c r="M284" s="928"/>
      <c r="N284" s="928"/>
      <c r="O284" s="928"/>
      <c r="P284" s="928"/>
      <c r="Q284" s="928"/>
      <c r="R284" s="928"/>
      <c r="S284" s="928"/>
      <c r="T284" s="928"/>
      <c r="U284" s="928"/>
      <c r="V284" s="928"/>
      <c r="W284" s="928"/>
      <c r="X284" s="928"/>
      <c r="Y284" s="928"/>
      <c r="Z284" s="928"/>
      <c r="AA284" s="928"/>
    </row>
    <row r="285" spans="1:27" ht="13.5" customHeight="1">
      <c r="A285" s="928"/>
      <c r="B285" s="929"/>
      <c r="C285" s="928"/>
      <c r="D285" s="928"/>
      <c r="E285" s="930"/>
      <c r="F285" s="928"/>
      <c r="G285" s="928"/>
      <c r="H285" s="928"/>
      <c r="I285" s="930"/>
      <c r="J285" s="928"/>
      <c r="K285" s="930"/>
      <c r="L285" s="928"/>
      <c r="M285" s="928"/>
      <c r="N285" s="928"/>
      <c r="O285" s="928"/>
      <c r="P285" s="928"/>
      <c r="Q285" s="928"/>
      <c r="R285" s="928"/>
      <c r="S285" s="928"/>
      <c r="T285" s="928"/>
      <c r="U285" s="928"/>
      <c r="V285" s="928"/>
      <c r="W285" s="928"/>
      <c r="X285" s="928"/>
      <c r="Y285" s="928"/>
      <c r="Z285" s="928"/>
      <c r="AA285" s="928"/>
    </row>
    <row r="286" spans="1:27" ht="13.5" customHeight="1">
      <c r="A286" s="928"/>
      <c r="B286" s="929"/>
      <c r="C286" s="928"/>
      <c r="D286" s="928"/>
      <c r="E286" s="930"/>
      <c r="F286" s="928"/>
      <c r="G286" s="928"/>
      <c r="H286" s="928"/>
      <c r="I286" s="930"/>
      <c r="J286" s="928"/>
      <c r="K286" s="930"/>
      <c r="L286" s="928"/>
      <c r="M286" s="928"/>
      <c r="N286" s="928"/>
      <c r="O286" s="928"/>
      <c r="P286" s="928"/>
      <c r="Q286" s="928"/>
      <c r="R286" s="928"/>
      <c r="S286" s="928"/>
      <c r="T286" s="928"/>
      <c r="U286" s="928"/>
      <c r="V286" s="928"/>
      <c r="W286" s="928"/>
      <c r="X286" s="928"/>
      <c r="Y286" s="928"/>
      <c r="Z286" s="928"/>
      <c r="AA286" s="928"/>
    </row>
    <row r="287" spans="1:27" ht="13.5" customHeight="1">
      <c r="A287" s="928"/>
      <c r="B287" s="929"/>
      <c r="C287" s="928"/>
      <c r="D287" s="928"/>
      <c r="E287" s="930"/>
      <c r="F287" s="928"/>
      <c r="G287" s="928"/>
      <c r="H287" s="928"/>
      <c r="I287" s="930"/>
      <c r="J287" s="928"/>
      <c r="K287" s="930"/>
      <c r="L287" s="928"/>
      <c r="M287" s="928"/>
      <c r="N287" s="928"/>
      <c r="O287" s="928"/>
      <c r="P287" s="928"/>
      <c r="Q287" s="928"/>
      <c r="R287" s="928"/>
      <c r="S287" s="928"/>
      <c r="T287" s="928"/>
      <c r="U287" s="928"/>
      <c r="V287" s="928"/>
      <c r="W287" s="928"/>
      <c r="X287" s="928"/>
      <c r="Y287" s="928"/>
      <c r="Z287" s="928"/>
      <c r="AA287" s="928"/>
    </row>
    <row r="288" spans="1:27" ht="13.5" customHeight="1">
      <c r="A288" s="928"/>
      <c r="B288" s="929"/>
      <c r="C288" s="928"/>
      <c r="D288" s="928"/>
      <c r="E288" s="930"/>
      <c r="F288" s="928"/>
      <c r="G288" s="928"/>
      <c r="H288" s="928"/>
      <c r="I288" s="930"/>
      <c r="J288" s="928"/>
      <c r="K288" s="930"/>
      <c r="L288" s="928"/>
      <c r="M288" s="928"/>
      <c r="N288" s="928"/>
      <c r="O288" s="928"/>
      <c r="P288" s="928"/>
      <c r="Q288" s="928"/>
      <c r="R288" s="928"/>
      <c r="S288" s="928"/>
      <c r="T288" s="928"/>
      <c r="U288" s="928"/>
      <c r="V288" s="928"/>
      <c r="W288" s="928"/>
      <c r="X288" s="928"/>
      <c r="Y288" s="928"/>
      <c r="Z288" s="928"/>
      <c r="AA288" s="928"/>
    </row>
    <row r="289" spans="1:27" ht="13.5" customHeight="1">
      <c r="A289" s="928"/>
      <c r="B289" s="929"/>
      <c r="C289" s="928"/>
      <c r="D289" s="928"/>
      <c r="E289" s="930"/>
      <c r="F289" s="928"/>
      <c r="G289" s="928"/>
      <c r="H289" s="928"/>
      <c r="I289" s="930"/>
      <c r="J289" s="928"/>
      <c r="K289" s="930"/>
      <c r="L289" s="928"/>
      <c r="M289" s="928"/>
      <c r="N289" s="928"/>
      <c r="O289" s="928"/>
      <c r="P289" s="928"/>
      <c r="Q289" s="928"/>
      <c r="R289" s="928"/>
      <c r="S289" s="928"/>
      <c r="T289" s="928"/>
      <c r="U289" s="928"/>
      <c r="V289" s="928"/>
      <c r="W289" s="928"/>
      <c r="X289" s="928"/>
      <c r="Y289" s="928"/>
      <c r="Z289" s="928"/>
      <c r="AA289" s="928"/>
    </row>
    <row r="290" spans="1:27" ht="13.5" customHeight="1">
      <c r="A290" s="928"/>
      <c r="B290" s="929"/>
      <c r="C290" s="928"/>
      <c r="D290" s="928"/>
      <c r="E290" s="930"/>
      <c r="F290" s="928"/>
      <c r="G290" s="928"/>
      <c r="H290" s="928"/>
      <c r="I290" s="930"/>
      <c r="J290" s="928"/>
      <c r="K290" s="930"/>
      <c r="L290" s="928"/>
      <c r="M290" s="928"/>
      <c r="N290" s="928"/>
      <c r="O290" s="928"/>
      <c r="P290" s="928"/>
      <c r="Q290" s="928"/>
      <c r="R290" s="928"/>
      <c r="S290" s="928"/>
      <c r="T290" s="928"/>
      <c r="U290" s="928"/>
      <c r="V290" s="928"/>
      <c r="W290" s="928"/>
      <c r="X290" s="928"/>
      <c r="Y290" s="928"/>
      <c r="Z290" s="928"/>
      <c r="AA290" s="928"/>
    </row>
    <row r="291" spans="1:27" ht="13.5" customHeight="1">
      <c r="A291" s="928"/>
      <c r="B291" s="929"/>
      <c r="C291" s="928"/>
      <c r="D291" s="928"/>
      <c r="E291" s="930"/>
      <c r="F291" s="928"/>
      <c r="G291" s="928"/>
      <c r="H291" s="928"/>
      <c r="I291" s="930"/>
      <c r="J291" s="928"/>
      <c r="K291" s="930"/>
      <c r="L291" s="928"/>
      <c r="M291" s="928"/>
      <c r="N291" s="928"/>
      <c r="O291" s="928"/>
      <c r="P291" s="928"/>
      <c r="Q291" s="928"/>
      <c r="R291" s="928"/>
      <c r="S291" s="928"/>
      <c r="T291" s="928"/>
      <c r="U291" s="928"/>
      <c r="V291" s="928"/>
      <c r="W291" s="928"/>
      <c r="X291" s="928"/>
      <c r="Y291" s="928"/>
      <c r="Z291" s="928"/>
      <c r="AA291" s="928"/>
    </row>
    <row r="292" spans="1:27" ht="13.5" customHeight="1">
      <c r="A292" s="928"/>
      <c r="B292" s="929"/>
      <c r="C292" s="928"/>
      <c r="D292" s="928"/>
      <c r="E292" s="930"/>
      <c r="F292" s="928"/>
      <c r="G292" s="928"/>
      <c r="H292" s="928"/>
      <c r="I292" s="930"/>
      <c r="J292" s="928"/>
      <c r="K292" s="930"/>
      <c r="L292" s="928"/>
      <c r="M292" s="928"/>
      <c r="N292" s="928"/>
      <c r="O292" s="928"/>
      <c r="P292" s="928"/>
      <c r="Q292" s="928"/>
      <c r="R292" s="928"/>
      <c r="S292" s="928"/>
      <c r="T292" s="928"/>
      <c r="U292" s="928"/>
      <c r="V292" s="928"/>
      <c r="W292" s="928"/>
      <c r="X292" s="928"/>
      <c r="Y292" s="928"/>
      <c r="Z292" s="928"/>
      <c r="AA292" s="928"/>
    </row>
    <row r="293" spans="1:27" ht="13.5" customHeight="1">
      <c r="A293" s="928"/>
      <c r="B293" s="929"/>
      <c r="C293" s="928"/>
      <c r="D293" s="928"/>
      <c r="E293" s="930"/>
      <c r="F293" s="928"/>
      <c r="G293" s="928"/>
      <c r="H293" s="928"/>
      <c r="I293" s="930"/>
      <c r="J293" s="928"/>
      <c r="K293" s="930"/>
      <c r="L293" s="928"/>
      <c r="M293" s="928"/>
      <c r="N293" s="928"/>
      <c r="O293" s="928"/>
      <c r="P293" s="928"/>
      <c r="Q293" s="928"/>
      <c r="R293" s="928"/>
      <c r="S293" s="928"/>
      <c r="T293" s="928"/>
      <c r="U293" s="928"/>
      <c r="V293" s="928"/>
      <c r="W293" s="928"/>
      <c r="X293" s="928"/>
      <c r="Y293" s="928"/>
      <c r="Z293" s="928"/>
      <c r="AA293" s="928"/>
    </row>
    <row r="294" spans="1:27" ht="13.5" customHeight="1">
      <c r="A294" s="928"/>
      <c r="B294" s="929"/>
      <c r="C294" s="928"/>
      <c r="D294" s="928"/>
      <c r="E294" s="930"/>
      <c r="F294" s="928"/>
      <c r="G294" s="928"/>
      <c r="H294" s="928"/>
      <c r="I294" s="930"/>
      <c r="J294" s="928"/>
      <c r="K294" s="930"/>
      <c r="L294" s="928"/>
      <c r="M294" s="928"/>
      <c r="N294" s="928"/>
      <c r="O294" s="928"/>
      <c r="P294" s="928"/>
      <c r="Q294" s="928"/>
      <c r="R294" s="928"/>
      <c r="S294" s="928"/>
      <c r="T294" s="928"/>
      <c r="U294" s="928"/>
      <c r="V294" s="928"/>
      <c r="W294" s="928"/>
      <c r="X294" s="928"/>
      <c r="Y294" s="928"/>
      <c r="Z294" s="928"/>
      <c r="AA294" s="928"/>
    </row>
    <row r="295" spans="1:27" ht="13.5" customHeight="1">
      <c r="A295" s="928"/>
      <c r="B295" s="929"/>
      <c r="C295" s="928"/>
      <c r="D295" s="928"/>
      <c r="E295" s="930"/>
      <c r="F295" s="928"/>
      <c r="G295" s="928"/>
      <c r="H295" s="928"/>
      <c r="I295" s="930"/>
      <c r="J295" s="928"/>
      <c r="K295" s="930"/>
      <c r="L295" s="928"/>
      <c r="M295" s="928"/>
      <c r="N295" s="928"/>
      <c r="O295" s="928"/>
      <c r="P295" s="928"/>
      <c r="Q295" s="928"/>
      <c r="R295" s="928"/>
      <c r="S295" s="928"/>
      <c r="T295" s="928"/>
      <c r="U295" s="928"/>
      <c r="V295" s="928"/>
      <c r="W295" s="928"/>
      <c r="X295" s="928"/>
      <c r="Y295" s="928"/>
      <c r="Z295" s="928"/>
      <c r="AA295" s="928"/>
    </row>
    <row r="296" spans="1:27" ht="13.5" customHeight="1">
      <c r="A296" s="928"/>
      <c r="B296" s="929"/>
      <c r="C296" s="928"/>
      <c r="D296" s="928"/>
      <c r="E296" s="930"/>
      <c r="F296" s="928"/>
      <c r="G296" s="928"/>
      <c r="H296" s="928"/>
      <c r="I296" s="930"/>
      <c r="J296" s="928"/>
      <c r="K296" s="930"/>
      <c r="L296" s="928"/>
      <c r="M296" s="928"/>
      <c r="N296" s="928"/>
      <c r="O296" s="928"/>
      <c r="P296" s="928"/>
      <c r="Q296" s="928"/>
      <c r="R296" s="928"/>
      <c r="S296" s="928"/>
      <c r="T296" s="928"/>
      <c r="U296" s="928"/>
      <c r="V296" s="928"/>
      <c r="W296" s="928"/>
      <c r="X296" s="928"/>
      <c r="Y296" s="928"/>
      <c r="Z296" s="928"/>
      <c r="AA296" s="928"/>
    </row>
    <row r="297" spans="1:27" ht="13.5" customHeight="1">
      <c r="A297" s="928"/>
      <c r="B297" s="929"/>
      <c r="C297" s="928"/>
      <c r="D297" s="928"/>
      <c r="E297" s="930"/>
      <c r="F297" s="928"/>
      <c r="G297" s="928"/>
      <c r="H297" s="928"/>
      <c r="I297" s="930"/>
      <c r="J297" s="928"/>
      <c r="K297" s="930"/>
      <c r="L297" s="928"/>
      <c r="M297" s="928"/>
      <c r="N297" s="928"/>
      <c r="O297" s="928"/>
      <c r="P297" s="928"/>
      <c r="Q297" s="928"/>
      <c r="R297" s="928"/>
      <c r="S297" s="928"/>
      <c r="T297" s="928"/>
      <c r="U297" s="928"/>
      <c r="V297" s="928"/>
      <c r="W297" s="928"/>
      <c r="X297" s="928"/>
      <c r="Y297" s="928"/>
      <c r="Z297" s="928"/>
      <c r="AA297" s="928"/>
    </row>
    <row r="298" spans="1:27" ht="13.5" customHeight="1">
      <c r="A298" s="928"/>
      <c r="B298" s="929"/>
      <c r="C298" s="928"/>
      <c r="D298" s="928"/>
      <c r="E298" s="930"/>
      <c r="F298" s="928"/>
      <c r="G298" s="928"/>
      <c r="H298" s="928"/>
      <c r="I298" s="930"/>
      <c r="J298" s="928"/>
      <c r="K298" s="930"/>
      <c r="L298" s="928"/>
      <c r="M298" s="928"/>
      <c r="N298" s="928"/>
      <c r="O298" s="928"/>
      <c r="P298" s="928"/>
      <c r="Q298" s="928"/>
      <c r="R298" s="928"/>
      <c r="S298" s="928"/>
      <c r="T298" s="928"/>
      <c r="U298" s="928"/>
      <c r="V298" s="928"/>
      <c r="W298" s="928"/>
      <c r="X298" s="928"/>
      <c r="Y298" s="928"/>
      <c r="Z298" s="928"/>
      <c r="AA298" s="928"/>
    </row>
    <row r="299" spans="1:27" ht="13.5" customHeight="1">
      <c r="A299" s="928"/>
      <c r="B299" s="929"/>
      <c r="C299" s="928"/>
      <c r="D299" s="928"/>
      <c r="E299" s="930"/>
      <c r="F299" s="928"/>
      <c r="G299" s="928"/>
      <c r="H299" s="928"/>
      <c r="I299" s="930"/>
      <c r="J299" s="928"/>
      <c r="K299" s="930"/>
      <c r="L299" s="928"/>
      <c r="M299" s="928"/>
      <c r="N299" s="928"/>
      <c r="O299" s="928"/>
      <c r="P299" s="928"/>
      <c r="Q299" s="928"/>
      <c r="R299" s="928"/>
      <c r="S299" s="928"/>
      <c r="T299" s="928"/>
      <c r="U299" s="928"/>
      <c r="V299" s="928"/>
      <c r="W299" s="928"/>
      <c r="X299" s="928"/>
      <c r="Y299" s="928"/>
      <c r="Z299" s="928"/>
      <c r="AA299" s="928"/>
    </row>
    <row r="300" spans="1:27" ht="13.5" customHeight="1">
      <c r="A300" s="928"/>
      <c r="B300" s="929"/>
      <c r="C300" s="928"/>
      <c r="D300" s="928"/>
      <c r="E300" s="930"/>
      <c r="F300" s="928"/>
      <c r="G300" s="928"/>
      <c r="H300" s="928"/>
      <c r="I300" s="930"/>
      <c r="J300" s="928"/>
      <c r="K300" s="930"/>
      <c r="L300" s="928"/>
      <c r="M300" s="928"/>
      <c r="N300" s="928"/>
      <c r="O300" s="928"/>
      <c r="P300" s="928"/>
      <c r="Q300" s="928"/>
      <c r="R300" s="928"/>
      <c r="S300" s="928"/>
      <c r="T300" s="928"/>
      <c r="U300" s="928"/>
      <c r="V300" s="928"/>
      <c r="W300" s="928"/>
      <c r="X300" s="928"/>
      <c r="Y300" s="928"/>
      <c r="Z300" s="928"/>
      <c r="AA300" s="928"/>
    </row>
    <row r="301" spans="1:27" ht="13.5" customHeight="1">
      <c r="A301" s="928"/>
      <c r="B301" s="929"/>
      <c r="C301" s="928"/>
      <c r="D301" s="928"/>
      <c r="E301" s="930"/>
      <c r="F301" s="928"/>
      <c r="G301" s="928"/>
      <c r="H301" s="928"/>
      <c r="I301" s="930"/>
      <c r="J301" s="928"/>
      <c r="K301" s="930"/>
      <c r="L301" s="928"/>
      <c r="M301" s="928"/>
      <c r="N301" s="928"/>
      <c r="O301" s="928"/>
      <c r="P301" s="928"/>
      <c r="Q301" s="928"/>
      <c r="R301" s="928"/>
      <c r="S301" s="928"/>
      <c r="T301" s="928"/>
      <c r="U301" s="928"/>
      <c r="V301" s="928"/>
      <c r="W301" s="928"/>
      <c r="X301" s="928"/>
      <c r="Y301" s="928"/>
      <c r="Z301" s="928"/>
      <c r="AA301" s="928"/>
    </row>
    <row r="302" spans="1:27" ht="13.5" customHeight="1">
      <c r="A302" s="928"/>
      <c r="B302" s="929"/>
      <c r="C302" s="928"/>
      <c r="D302" s="928"/>
      <c r="E302" s="930"/>
      <c r="F302" s="928"/>
      <c r="G302" s="928"/>
      <c r="H302" s="928"/>
      <c r="I302" s="930"/>
      <c r="J302" s="928"/>
      <c r="K302" s="930"/>
      <c r="L302" s="928"/>
      <c r="M302" s="928"/>
      <c r="N302" s="928"/>
      <c r="O302" s="928"/>
      <c r="P302" s="928"/>
      <c r="Q302" s="928"/>
      <c r="R302" s="928"/>
      <c r="S302" s="928"/>
      <c r="T302" s="928"/>
      <c r="U302" s="928"/>
      <c r="V302" s="928"/>
      <c r="W302" s="928"/>
      <c r="X302" s="928"/>
      <c r="Y302" s="928"/>
      <c r="Z302" s="928"/>
      <c r="AA302" s="928"/>
    </row>
    <row r="303" spans="1:27" ht="13.5" customHeight="1">
      <c r="A303" s="928"/>
      <c r="B303" s="929"/>
      <c r="C303" s="928"/>
      <c r="D303" s="928"/>
      <c r="E303" s="930"/>
      <c r="F303" s="928"/>
      <c r="G303" s="928"/>
      <c r="H303" s="928"/>
      <c r="I303" s="930"/>
      <c r="J303" s="928"/>
      <c r="K303" s="930"/>
      <c r="L303" s="928"/>
      <c r="M303" s="928"/>
      <c r="N303" s="928"/>
      <c r="O303" s="928"/>
      <c r="P303" s="928"/>
      <c r="Q303" s="928"/>
      <c r="R303" s="928"/>
      <c r="S303" s="928"/>
      <c r="T303" s="928"/>
      <c r="U303" s="928"/>
      <c r="V303" s="928"/>
      <c r="W303" s="928"/>
      <c r="X303" s="928"/>
      <c r="Y303" s="928"/>
      <c r="Z303" s="928"/>
      <c r="AA303" s="928"/>
    </row>
    <row r="304" spans="1:27" ht="13.5" customHeight="1">
      <c r="A304" s="928"/>
      <c r="B304" s="929"/>
      <c r="C304" s="928"/>
      <c r="D304" s="928"/>
      <c r="E304" s="930"/>
      <c r="F304" s="928"/>
      <c r="G304" s="928"/>
      <c r="H304" s="928"/>
      <c r="I304" s="930"/>
      <c r="J304" s="928"/>
      <c r="K304" s="930"/>
      <c r="L304" s="928"/>
      <c r="M304" s="928"/>
      <c r="N304" s="928"/>
      <c r="O304" s="928"/>
      <c r="P304" s="928"/>
      <c r="Q304" s="928"/>
      <c r="R304" s="928"/>
      <c r="S304" s="928"/>
      <c r="T304" s="928"/>
      <c r="U304" s="928"/>
      <c r="V304" s="928"/>
      <c r="W304" s="928"/>
      <c r="X304" s="928"/>
      <c r="Y304" s="928"/>
      <c r="Z304" s="928"/>
      <c r="AA304" s="928"/>
    </row>
    <row r="305" spans="1:27" ht="13.5" customHeight="1">
      <c r="A305" s="928"/>
      <c r="B305" s="929"/>
      <c r="C305" s="928"/>
      <c r="D305" s="928"/>
      <c r="E305" s="930"/>
      <c r="F305" s="928"/>
      <c r="G305" s="928"/>
      <c r="H305" s="928"/>
      <c r="I305" s="930"/>
      <c r="J305" s="928"/>
      <c r="K305" s="930"/>
      <c r="L305" s="928"/>
      <c r="M305" s="928"/>
      <c r="N305" s="928"/>
      <c r="O305" s="928"/>
      <c r="P305" s="928"/>
      <c r="Q305" s="928"/>
      <c r="R305" s="928"/>
      <c r="S305" s="928"/>
      <c r="T305" s="928"/>
      <c r="U305" s="928"/>
      <c r="V305" s="928"/>
      <c r="W305" s="928"/>
      <c r="X305" s="928"/>
      <c r="Y305" s="928"/>
      <c r="Z305" s="928"/>
      <c r="AA305" s="928"/>
    </row>
    <row r="306" spans="1:27" ht="13.5" customHeight="1">
      <c r="A306" s="928"/>
      <c r="B306" s="929"/>
      <c r="C306" s="928"/>
      <c r="D306" s="928"/>
      <c r="E306" s="930"/>
      <c r="F306" s="928"/>
      <c r="G306" s="928"/>
      <c r="H306" s="928"/>
      <c r="I306" s="930"/>
      <c r="J306" s="928"/>
      <c r="K306" s="930"/>
      <c r="L306" s="928"/>
      <c r="M306" s="928"/>
      <c r="N306" s="928"/>
      <c r="O306" s="928"/>
      <c r="P306" s="928"/>
      <c r="Q306" s="928"/>
      <c r="R306" s="928"/>
      <c r="S306" s="928"/>
      <c r="T306" s="928"/>
      <c r="U306" s="928"/>
      <c r="V306" s="928"/>
      <c r="W306" s="928"/>
      <c r="X306" s="928"/>
      <c r="Y306" s="928"/>
      <c r="Z306" s="928"/>
      <c r="AA306" s="928"/>
    </row>
    <row r="307" spans="1:27" ht="13.5" customHeight="1">
      <c r="A307" s="928"/>
      <c r="B307" s="929"/>
      <c r="C307" s="928"/>
      <c r="D307" s="928"/>
      <c r="E307" s="930"/>
      <c r="F307" s="928"/>
      <c r="G307" s="928"/>
      <c r="H307" s="928"/>
      <c r="I307" s="930"/>
      <c r="J307" s="928"/>
      <c r="K307" s="930"/>
      <c r="L307" s="928"/>
      <c r="M307" s="928"/>
      <c r="N307" s="928"/>
      <c r="O307" s="928"/>
      <c r="P307" s="928"/>
      <c r="Q307" s="928"/>
      <c r="R307" s="928"/>
      <c r="S307" s="928"/>
      <c r="T307" s="928"/>
      <c r="U307" s="928"/>
      <c r="V307" s="928"/>
      <c r="W307" s="928"/>
      <c r="X307" s="928"/>
      <c r="Y307" s="928"/>
      <c r="Z307" s="928"/>
      <c r="AA307" s="928"/>
    </row>
    <row r="308" spans="1:27" ht="13.5" customHeight="1">
      <c r="A308" s="928"/>
      <c r="B308" s="929"/>
      <c r="C308" s="928"/>
      <c r="D308" s="928"/>
      <c r="E308" s="930"/>
      <c r="F308" s="928"/>
      <c r="G308" s="928"/>
      <c r="H308" s="928"/>
      <c r="I308" s="930"/>
      <c r="J308" s="928"/>
      <c r="K308" s="930"/>
      <c r="L308" s="928"/>
      <c r="M308" s="928"/>
      <c r="N308" s="928"/>
      <c r="O308" s="928"/>
      <c r="P308" s="928"/>
      <c r="Q308" s="928"/>
      <c r="R308" s="928"/>
      <c r="S308" s="928"/>
      <c r="T308" s="928"/>
      <c r="U308" s="928"/>
      <c r="V308" s="928"/>
      <c r="W308" s="928"/>
      <c r="X308" s="928"/>
      <c r="Y308" s="928"/>
      <c r="Z308" s="928"/>
      <c r="AA308" s="928"/>
    </row>
    <row r="309" spans="1:27" ht="13.5" customHeight="1">
      <c r="A309" s="928"/>
      <c r="B309" s="929"/>
      <c r="C309" s="928"/>
      <c r="D309" s="928"/>
      <c r="E309" s="930"/>
      <c r="F309" s="928"/>
      <c r="G309" s="928"/>
      <c r="H309" s="928"/>
      <c r="I309" s="930"/>
      <c r="J309" s="928"/>
      <c r="K309" s="930"/>
      <c r="L309" s="928"/>
      <c r="M309" s="928"/>
      <c r="N309" s="928"/>
      <c r="O309" s="928"/>
      <c r="P309" s="928"/>
      <c r="Q309" s="928"/>
      <c r="R309" s="928"/>
      <c r="S309" s="928"/>
      <c r="T309" s="928"/>
      <c r="U309" s="928"/>
      <c r="V309" s="928"/>
      <c r="W309" s="928"/>
      <c r="X309" s="928"/>
      <c r="Y309" s="928"/>
      <c r="Z309" s="928"/>
      <c r="AA309" s="928"/>
    </row>
    <row r="310" spans="1:27" ht="13.5" customHeight="1">
      <c r="A310" s="928"/>
      <c r="B310" s="929"/>
      <c r="C310" s="928"/>
      <c r="D310" s="928"/>
      <c r="E310" s="930"/>
      <c r="F310" s="928"/>
      <c r="G310" s="928"/>
      <c r="H310" s="928"/>
      <c r="I310" s="930"/>
      <c r="J310" s="928"/>
      <c r="K310" s="930"/>
      <c r="L310" s="928"/>
      <c r="M310" s="928"/>
      <c r="N310" s="928"/>
      <c r="O310" s="928"/>
      <c r="P310" s="928"/>
      <c r="Q310" s="928"/>
      <c r="R310" s="928"/>
      <c r="S310" s="928"/>
      <c r="T310" s="928"/>
      <c r="U310" s="928"/>
      <c r="V310" s="928"/>
      <c r="W310" s="928"/>
      <c r="X310" s="928"/>
      <c r="Y310" s="928"/>
      <c r="Z310" s="928"/>
      <c r="AA310" s="928"/>
    </row>
    <row r="311" spans="1:27" ht="13.5" customHeight="1">
      <c r="A311" s="928"/>
      <c r="B311" s="929"/>
      <c r="C311" s="928"/>
      <c r="D311" s="928"/>
      <c r="E311" s="930"/>
      <c r="F311" s="928"/>
      <c r="G311" s="928"/>
      <c r="H311" s="928"/>
      <c r="I311" s="930"/>
      <c r="J311" s="928"/>
      <c r="K311" s="930"/>
      <c r="L311" s="928"/>
      <c r="M311" s="928"/>
      <c r="N311" s="928"/>
      <c r="O311" s="928"/>
      <c r="P311" s="928"/>
      <c r="Q311" s="928"/>
      <c r="R311" s="928"/>
      <c r="S311" s="928"/>
      <c r="T311" s="928"/>
      <c r="U311" s="928"/>
      <c r="V311" s="928"/>
      <c r="W311" s="928"/>
      <c r="X311" s="928"/>
      <c r="Y311" s="928"/>
      <c r="Z311" s="928"/>
      <c r="AA311" s="928"/>
    </row>
    <row r="312" spans="1:27" ht="13.5" customHeight="1">
      <c r="A312" s="928"/>
      <c r="B312" s="929"/>
      <c r="C312" s="928"/>
      <c r="D312" s="928"/>
      <c r="E312" s="930"/>
      <c r="F312" s="928"/>
      <c r="G312" s="928"/>
      <c r="H312" s="928"/>
      <c r="I312" s="930"/>
      <c r="J312" s="928"/>
      <c r="K312" s="930"/>
      <c r="L312" s="928"/>
      <c r="M312" s="928"/>
      <c r="N312" s="928"/>
      <c r="O312" s="928"/>
      <c r="P312" s="928"/>
      <c r="Q312" s="928"/>
      <c r="R312" s="928"/>
      <c r="S312" s="928"/>
      <c r="T312" s="928"/>
      <c r="U312" s="928"/>
      <c r="V312" s="928"/>
      <c r="W312" s="928"/>
      <c r="X312" s="928"/>
      <c r="Y312" s="928"/>
      <c r="Z312" s="928"/>
      <c r="AA312" s="928"/>
    </row>
    <row r="313" spans="1:27" ht="13.5" customHeight="1">
      <c r="A313" s="928"/>
      <c r="B313" s="929"/>
      <c r="C313" s="928"/>
      <c r="D313" s="928"/>
      <c r="E313" s="930"/>
      <c r="F313" s="928"/>
      <c r="G313" s="928"/>
      <c r="H313" s="928"/>
      <c r="I313" s="930"/>
      <c r="J313" s="928"/>
      <c r="K313" s="930"/>
      <c r="L313" s="928"/>
      <c r="M313" s="928"/>
      <c r="N313" s="928"/>
      <c r="O313" s="928"/>
      <c r="P313" s="928"/>
      <c r="Q313" s="928"/>
      <c r="R313" s="928"/>
      <c r="S313" s="928"/>
      <c r="T313" s="928"/>
      <c r="U313" s="928"/>
      <c r="V313" s="928"/>
      <c r="W313" s="928"/>
      <c r="X313" s="928"/>
      <c r="Y313" s="928"/>
      <c r="Z313" s="928"/>
      <c r="AA313" s="928"/>
    </row>
    <row r="314" spans="1:27" ht="13.5" customHeight="1">
      <c r="A314" s="928"/>
      <c r="B314" s="929"/>
      <c r="C314" s="928"/>
      <c r="D314" s="928"/>
      <c r="E314" s="930"/>
      <c r="F314" s="928"/>
      <c r="G314" s="928"/>
      <c r="H314" s="928"/>
      <c r="I314" s="930"/>
      <c r="J314" s="928"/>
      <c r="K314" s="930"/>
      <c r="L314" s="928"/>
      <c r="M314" s="928"/>
      <c r="N314" s="928"/>
      <c r="O314" s="928"/>
      <c r="P314" s="928"/>
      <c r="Q314" s="928"/>
      <c r="R314" s="928"/>
      <c r="S314" s="928"/>
      <c r="T314" s="928"/>
      <c r="U314" s="928"/>
      <c r="V314" s="928"/>
      <c r="W314" s="928"/>
      <c r="X314" s="928"/>
      <c r="Y314" s="928"/>
      <c r="Z314" s="928"/>
      <c r="AA314" s="928"/>
    </row>
    <row r="315" spans="1:27" ht="13.5" customHeight="1">
      <c r="A315" s="928"/>
      <c r="B315" s="929"/>
      <c r="C315" s="928"/>
      <c r="D315" s="928"/>
      <c r="E315" s="930"/>
      <c r="F315" s="928"/>
      <c r="G315" s="928"/>
      <c r="H315" s="928"/>
      <c r="I315" s="930"/>
      <c r="J315" s="928"/>
      <c r="K315" s="930"/>
      <c r="L315" s="928"/>
      <c r="M315" s="928"/>
      <c r="N315" s="928"/>
      <c r="O315" s="928"/>
      <c r="P315" s="928"/>
      <c r="Q315" s="928"/>
      <c r="R315" s="928"/>
      <c r="S315" s="928"/>
      <c r="T315" s="928"/>
      <c r="U315" s="928"/>
      <c r="V315" s="928"/>
      <c r="W315" s="928"/>
      <c r="X315" s="928"/>
      <c r="Y315" s="928"/>
      <c r="Z315" s="928"/>
      <c r="AA315" s="928"/>
    </row>
    <row r="316" spans="1:27" ht="13.5" customHeight="1">
      <c r="A316" s="928"/>
      <c r="B316" s="929"/>
      <c r="C316" s="928"/>
      <c r="D316" s="928"/>
      <c r="E316" s="930"/>
      <c r="F316" s="928"/>
      <c r="G316" s="928"/>
      <c r="H316" s="928"/>
      <c r="I316" s="930"/>
      <c r="J316" s="928"/>
      <c r="K316" s="930"/>
      <c r="L316" s="928"/>
      <c r="M316" s="928"/>
      <c r="N316" s="928"/>
      <c r="O316" s="928"/>
      <c r="P316" s="928"/>
      <c r="Q316" s="928"/>
      <c r="R316" s="928"/>
      <c r="S316" s="928"/>
      <c r="T316" s="928"/>
      <c r="U316" s="928"/>
      <c r="V316" s="928"/>
      <c r="W316" s="928"/>
      <c r="X316" s="928"/>
      <c r="Y316" s="928"/>
      <c r="Z316" s="928"/>
      <c r="AA316" s="928"/>
    </row>
    <row r="317" spans="1:27" ht="13.5" customHeight="1">
      <c r="A317" s="928"/>
      <c r="B317" s="929"/>
      <c r="C317" s="928"/>
      <c r="D317" s="928"/>
      <c r="E317" s="930"/>
      <c r="F317" s="928"/>
      <c r="G317" s="928"/>
      <c r="H317" s="928"/>
      <c r="I317" s="930"/>
      <c r="J317" s="928"/>
      <c r="K317" s="930"/>
      <c r="L317" s="928"/>
      <c r="M317" s="928"/>
      <c r="N317" s="928"/>
      <c r="O317" s="928"/>
      <c r="P317" s="928"/>
      <c r="Q317" s="928"/>
      <c r="R317" s="928"/>
      <c r="S317" s="928"/>
      <c r="T317" s="928"/>
      <c r="U317" s="928"/>
      <c r="V317" s="928"/>
      <c r="W317" s="928"/>
      <c r="X317" s="928"/>
      <c r="Y317" s="928"/>
      <c r="Z317" s="928"/>
      <c r="AA317" s="928"/>
    </row>
    <row r="318" spans="1:27" ht="13.5" customHeight="1">
      <c r="A318" s="928"/>
      <c r="B318" s="929"/>
      <c r="C318" s="928"/>
      <c r="D318" s="928"/>
      <c r="E318" s="930"/>
      <c r="F318" s="928"/>
      <c r="G318" s="928"/>
      <c r="H318" s="928"/>
      <c r="I318" s="930"/>
      <c r="J318" s="928"/>
      <c r="K318" s="930"/>
      <c r="L318" s="928"/>
      <c r="M318" s="928"/>
      <c r="N318" s="928"/>
      <c r="O318" s="928"/>
      <c r="P318" s="928"/>
      <c r="Q318" s="928"/>
      <c r="R318" s="928"/>
      <c r="S318" s="928"/>
      <c r="T318" s="928"/>
      <c r="U318" s="928"/>
      <c r="V318" s="928"/>
      <c r="W318" s="928"/>
      <c r="X318" s="928"/>
      <c r="Y318" s="928"/>
      <c r="Z318" s="928"/>
      <c r="AA318" s="928"/>
    </row>
    <row r="319" spans="1:27" ht="13.5" customHeight="1">
      <c r="A319" s="928"/>
      <c r="B319" s="929"/>
      <c r="C319" s="928"/>
      <c r="D319" s="928"/>
      <c r="E319" s="930"/>
      <c r="F319" s="928"/>
      <c r="G319" s="928"/>
      <c r="H319" s="928"/>
      <c r="I319" s="930"/>
      <c r="J319" s="928"/>
      <c r="K319" s="930"/>
      <c r="L319" s="928"/>
      <c r="M319" s="928"/>
      <c r="N319" s="928"/>
      <c r="O319" s="928"/>
      <c r="P319" s="928"/>
      <c r="Q319" s="928"/>
      <c r="R319" s="928"/>
      <c r="S319" s="928"/>
      <c r="T319" s="928"/>
      <c r="U319" s="928"/>
      <c r="V319" s="928"/>
      <c r="W319" s="928"/>
      <c r="X319" s="928"/>
      <c r="Y319" s="928"/>
      <c r="Z319" s="928"/>
      <c r="AA319" s="928"/>
    </row>
    <row r="320" spans="1:27" ht="13.5" customHeight="1">
      <c r="A320" s="928"/>
      <c r="B320" s="929"/>
      <c r="C320" s="928"/>
      <c r="D320" s="928"/>
      <c r="E320" s="930"/>
      <c r="F320" s="928"/>
      <c r="G320" s="928"/>
      <c r="H320" s="928"/>
      <c r="I320" s="930"/>
      <c r="J320" s="928"/>
      <c r="K320" s="930"/>
      <c r="L320" s="928"/>
      <c r="M320" s="928"/>
      <c r="N320" s="928"/>
      <c r="O320" s="928"/>
      <c r="P320" s="928"/>
      <c r="Q320" s="928"/>
      <c r="R320" s="928"/>
      <c r="S320" s="928"/>
      <c r="T320" s="928"/>
      <c r="U320" s="928"/>
      <c r="V320" s="928"/>
      <c r="W320" s="928"/>
      <c r="X320" s="928"/>
      <c r="Y320" s="928"/>
      <c r="Z320" s="928"/>
      <c r="AA320" s="928"/>
    </row>
    <row r="321" spans="1:27" ht="13.5" customHeight="1">
      <c r="A321" s="928"/>
      <c r="B321" s="929"/>
      <c r="C321" s="928"/>
      <c r="D321" s="928"/>
      <c r="E321" s="930"/>
      <c r="F321" s="928"/>
      <c r="G321" s="928"/>
      <c r="H321" s="928"/>
      <c r="I321" s="930"/>
      <c r="J321" s="928"/>
      <c r="K321" s="930"/>
      <c r="L321" s="928"/>
      <c r="M321" s="928"/>
      <c r="N321" s="928"/>
      <c r="O321" s="928"/>
      <c r="P321" s="928"/>
      <c r="Q321" s="928"/>
      <c r="R321" s="928"/>
      <c r="S321" s="928"/>
      <c r="T321" s="928"/>
      <c r="U321" s="928"/>
      <c r="V321" s="928"/>
      <c r="W321" s="928"/>
      <c r="X321" s="928"/>
      <c r="Y321" s="928"/>
      <c r="Z321" s="928"/>
      <c r="AA321" s="928"/>
    </row>
    <row r="322" spans="1:27" ht="13.5" customHeight="1">
      <c r="A322" s="928"/>
      <c r="B322" s="929"/>
      <c r="C322" s="928"/>
      <c r="D322" s="928"/>
      <c r="E322" s="930"/>
      <c r="F322" s="928"/>
      <c r="G322" s="928"/>
      <c r="H322" s="928"/>
      <c r="I322" s="930"/>
      <c r="J322" s="928"/>
      <c r="K322" s="930"/>
      <c r="L322" s="928"/>
      <c r="M322" s="928"/>
      <c r="N322" s="928"/>
      <c r="O322" s="928"/>
      <c r="P322" s="928"/>
      <c r="Q322" s="928"/>
      <c r="R322" s="928"/>
      <c r="S322" s="928"/>
      <c r="T322" s="928"/>
      <c r="U322" s="928"/>
      <c r="V322" s="928"/>
      <c r="W322" s="928"/>
      <c r="X322" s="928"/>
      <c r="Y322" s="928"/>
      <c r="Z322" s="928"/>
      <c r="AA322" s="928"/>
    </row>
    <row r="323" spans="1:27" ht="13.5" customHeight="1">
      <c r="A323" s="928"/>
      <c r="B323" s="929"/>
      <c r="C323" s="928"/>
      <c r="D323" s="928"/>
      <c r="E323" s="930"/>
      <c r="F323" s="928"/>
      <c r="G323" s="928"/>
      <c r="H323" s="928"/>
      <c r="I323" s="930"/>
      <c r="J323" s="928"/>
      <c r="K323" s="930"/>
      <c r="L323" s="928"/>
      <c r="M323" s="928"/>
      <c r="N323" s="928"/>
      <c r="O323" s="928"/>
      <c r="P323" s="928"/>
      <c r="Q323" s="928"/>
      <c r="R323" s="928"/>
      <c r="S323" s="928"/>
      <c r="T323" s="928"/>
      <c r="U323" s="928"/>
      <c r="V323" s="928"/>
      <c r="W323" s="928"/>
      <c r="X323" s="928"/>
      <c r="Y323" s="928"/>
      <c r="Z323" s="928"/>
      <c r="AA323" s="928"/>
    </row>
    <row r="324" spans="1:27" ht="13.5" customHeight="1">
      <c r="A324" s="928"/>
      <c r="B324" s="929"/>
      <c r="C324" s="928"/>
      <c r="D324" s="928"/>
      <c r="E324" s="930"/>
      <c r="F324" s="928"/>
      <c r="G324" s="928"/>
      <c r="H324" s="928"/>
      <c r="I324" s="930"/>
      <c r="J324" s="928"/>
      <c r="K324" s="930"/>
      <c r="L324" s="928"/>
      <c r="M324" s="928"/>
      <c r="N324" s="928"/>
      <c r="O324" s="928"/>
      <c r="P324" s="928"/>
      <c r="Q324" s="928"/>
      <c r="R324" s="928"/>
      <c r="S324" s="928"/>
      <c r="T324" s="928"/>
      <c r="U324" s="928"/>
      <c r="V324" s="928"/>
      <c r="W324" s="928"/>
      <c r="X324" s="928"/>
      <c r="Y324" s="928"/>
      <c r="Z324" s="928"/>
      <c r="AA324" s="928"/>
    </row>
    <row r="325" spans="1:27" ht="13.5" customHeight="1">
      <c r="A325" s="928"/>
      <c r="B325" s="929"/>
      <c r="C325" s="928"/>
      <c r="D325" s="928"/>
      <c r="E325" s="930"/>
      <c r="F325" s="928"/>
      <c r="G325" s="928"/>
      <c r="H325" s="928"/>
      <c r="I325" s="930"/>
      <c r="J325" s="928"/>
      <c r="K325" s="930"/>
      <c r="L325" s="928"/>
      <c r="M325" s="928"/>
      <c r="N325" s="928"/>
      <c r="O325" s="928"/>
      <c r="P325" s="928"/>
      <c r="Q325" s="928"/>
      <c r="R325" s="928"/>
      <c r="S325" s="928"/>
      <c r="T325" s="928"/>
      <c r="U325" s="928"/>
      <c r="V325" s="928"/>
      <c r="W325" s="928"/>
      <c r="X325" s="928"/>
      <c r="Y325" s="928"/>
      <c r="Z325" s="928"/>
      <c r="AA325" s="928"/>
    </row>
    <row r="326" spans="1:27" ht="13.5" customHeight="1">
      <c r="A326" s="928"/>
      <c r="B326" s="929"/>
      <c r="C326" s="928"/>
      <c r="D326" s="928"/>
      <c r="E326" s="930"/>
      <c r="F326" s="928"/>
      <c r="G326" s="928"/>
      <c r="H326" s="928"/>
      <c r="I326" s="930"/>
      <c r="J326" s="928"/>
      <c r="K326" s="930"/>
      <c r="L326" s="928"/>
      <c r="M326" s="928"/>
      <c r="N326" s="928"/>
      <c r="O326" s="928"/>
      <c r="P326" s="928"/>
      <c r="Q326" s="928"/>
      <c r="R326" s="928"/>
      <c r="S326" s="928"/>
      <c r="T326" s="928"/>
      <c r="U326" s="928"/>
      <c r="V326" s="928"/>
      <c r="W326" s="928"/>
      <c r="X326" s="928"/>
      <c r="Y326" s="928"/>
      <c r="Z326" s="928"/>
      <c r="AA326" s="928"/>
    </row>
    <row r="327" spans="1:27" ht="13.5" customHeight="1">
      <c r="A327" s="928"/>
      <c r="B327" s="929"/>
      <c r="C327" s="928"/>
      <c r="D327" s="928"/>
      <c r="E327" s="930"/>
      <c r="F327" s="928"/>
      <c r="G327" s="928"/>
      <c r="H327" s="928"/>
      <c r="I327" s="930"/>
      <c r="J327" s="928"/>
      <c r="K327" s="930"/>
      <c r="L327" s="928"/>
      <c r="M327" s="928"/>
      <c r="N327" s="928"/>
      <c r="O327" s="928"/>
      <c r="P327" s="928"/>
      <c r="Q327" s="928"/>
      <c r="R327" s="928"/>
      <c r="S327" s="928"/>
      <c r="T327" s="928"/>
      <c r="U327" s="928"/>
      <c r="V327" s="928"/>
      <c r="W327" s="928"/>
      <c r="X327" s="928"/>
      <c r="Y327" s="928"/>
      <c r="Z327" s="928"/>
      <c r="AA327" s="928"/>
    </row>
    <row r="328" spans="1:27" ht="13.5" customHeight="1">
      <c r="A328" s="928"/>
      <c r="B328" s="929"/>
      <c r="C328" s="928"/>
      <c r="D328" s="928"/>
      <c r="E328" s="930"/>
      <c r="F328" s="928"/>
      <c r="G328" s="928"/>
      <c r="H328" s="928"/>
      <c r="I328" s="930"/>
      <c r="J328" s="928"/>
      <c r="K328" s="930"/>
      <c r="L328" s="928"/>
      <c r="M328" s="928"/>
      <c r="N328" s="928"/>
      <c r="O328" s="928"/>
      <c r="P328" s="928"/>
      <c r="Q328" s="928"/>
      <c r="R328" s="928"/>
      <c r="S328" s="928"/>
      <c r="T328" s="928"/>
      <c r="U328" s="928"/>
      <c r="V328" s="928"/>
      <c r="W328" s="928"/>
      <c r="X328" s="928"/>
      <c r="Y328" s="928"/>
      <c r="Z328" s="928"/>
      <c r="AA328" s="928"/>
    </row>
    <row r="329" spans="1:27" ht="13.5" customHeight="1">
      <c r="A329" s="928"/>
      <c r="B329" s="929"/>
      <c r="C329" s="928"/>
      <c r="D329" s="928"/>
      <c r="E329" s="930"/>
      <c r="F329" s="928"/>
      <c r="G329" s="928"/>
      <c r="H329" s="928"/>
      <c r="I329" s="930"/>
      <c r="J329" s="928"/>
      <c r="K329" s="930"/>
      <c r="L329" s="928"/>
      <c r="M329" s="928"/>
      <c r="N329" s="928"/>
      <c r="O329" s="928"/>
      <c r="P329" s="928"/>
      <c r="Q329" s="928"/>
      <c r="R329" s="928"/>
      <c r="S329" s="928"/>
      <c r="T329" s="928"/>
      <c r="U329" s="928"/>
      <c r="V329" s="928"/>
      <c r="W329" s="928"/>
      <c r="X329" s="928"/>
      <c r="Y329" s="928"/>
      <c r="Z329" s="928"/>
      <c r="AA329" s="928"/>
    </row>
    <row r="330" spans="1:27" ht="13.5" customHeight="1">
      <c r="A330" s="928"/>
      <c r="B330" s="929"/>
      <c r="C330" s="928"/>
      <c r="D330" s="928"/>
      <c r="E330" s="930"/>
      <c r="F330" s="928"/>
      <c r="G330" s="928"/>
      <c r="H330" s="928"/>
      <c r="I330" s="930"/>
      <c r="J330" s="928"/>
      <c r="K330" s="930"/>
      <c r="L330" s="928"/>
      <c r="M330" s="928"/>
      <c r="N330" s="928"/>
      <c r="O330" s="928"/>
      <c r="P330" s="928"/>
      <c r="Q330" s="928"/>
      <c r="R330" s="928"/>
      <c r="S330" s="928"/>
      <c r="T330" s="928"/>
      <c r="U330" s="928"/>
      <c r="V330" s="928"/>
      <c r="W330" s="928"/>
      <c r="X330" s="928"/>
      <c r="Y330" s="928"/>
      <c r="Z330" s="928"/>
      <c r="AA330" s="928"/>
    </row>
    <row r="331" spans="1:27" ht="13.5" customHeight="1">
      <c r="A331" s="928"/>
      <c r="B331" s="929"/>
      <c r="C331" s="928"/>
      <c r="D331" s="928"/>
      <c r="E331" s="930"/>
      <c r="F331" s="928"/>
      <c r="G331" s="928"/>
      <c r="H331" s="928"/>
      <c r="I331" s="930"/>
      <c r="J331" s="928"/>
      <c r="K331" s="930"/>
      <c r="L331" s="928"/>
      <c r="M331" s="928"/>
      <c r="N331" s="928"/>
      <c r="O331" s="928"/>
      <c r="P331" s="928"/>
      <c r="Q331" s="928"/>
      <c r="R331" s="928"/>
      <c r="S331" s="928"/>
      <c r="T331" s="928"/>
      <c r="U331" s="928"/>
      <c r="V331" s="928"/>
      <c r="W331" s="928"/>
      <c r="X331" s="928"/>
      <c r="Y331" s="928"/>
      <c r="Z331" s="928"/>
      <c r="AA331" s="928"/>
    </row>
    <row r="332" spans="1:27" ht="13.5" customHeight="1">
      <c r="A332" s="928"/>
      <c r="B332" s="929"/>
      <c r="C332" s="928"/>
      <c r="D332" s="928"/>
      <c r="E332" s="930"/>
      <c r="F332" s="928"/>
      <c r="G332" s="928"/>
      <c r="H332" s="928"/>
      <c r="I332" s="930"/>
      <c r="J332" s="928"/>
      <c r="K332" s="930"/>
      <c r="L332" s="928"/>
      <c r="M332" s="928"/>
      <c r="N332" s="928"/>
      <c r="O332" s="928"/>
      <c r="P332" s="928"/>
      <c r="Q332" s="928"/>
      <c r="R332" s="928"/>
      <c r="S332" s="928"/>
      <c r="T332" s="928"/>
      <c r="U332" s="928"/>
      <c r="V332" s="928"/>
      <c r="W332" s="928"/>
      <c r="X332" s="928"/>
      <c r="Y332" s="928"/>
      <c r="Z332" s="928"/>
      <c r="AA332" s="928"/>
    </row>
    <row r="333" spans="1:27" ht="13.5" customHeight="1">
      <c r="A333" s="928"/>
      <c r="B333" s="929"/>
      <c r="C333" s="928"/>
      <c r="D333" s="928"/>
      <c r="E333" s="930"/>
      <c r="F333" s="928"/>
      <c r="G333" s="928"/>
      <c r="H333" s="928"/>
      <c r="I333" s="930"/>
      <c r="J333" s="928"/>
      <c r="K333" s="930"/>
      <c r="L333" s="928"/>
      <c r="M333" s="928"/>
      <c r="N333" s="928"/>
      <c r="O333" s="928"/>
      <c r="P333" s="928"/>
      <c r="Q333" s="928"/>
      <c r="R333" s="928"/>
      <c r="S333" s="928"/>
      <c r="T333" s="928"/>
      <c r="U333" s="928"/>
      <c r="V333" s="928"/>
      <c r="W333" s="928"/>
      <c r="X333" s="928"/>
      <c r="Y333" s="928"/>
      <c r="Z333" s="928"/>
      <c r="AA333" s="928"/>
    </row>
    <row r="334" spans="1:27" ht="13.5" customHeight="1">
      <c r="A334" s="928"/>
      <c r="B334" s="929"/>
      <c r="C334" s="928"/>
      <c r="D334" s="928"/>
      <c r="E334" s="930"/>
      <c r="F334" s="928"/>
      <c r="G334" s="928"/>
      <c r="H334" s="928"/>
      <c r="I334" s="930"/>
      <c r="J334" s="928"/>
      <c r="K334" s="930"/>
      <c r="L334" s="928"/>
      <c r="M334" s="928"/>
      <c r="N334" s="928"/>
      <c r="O334" s="928"/>
      <c r="P334" s="928"/>
      <c r="Q334" s="928"/>
      <c r="R334" s="928"/>
      <c r="S334" s="928"/>
      <c r="T334" s="928"/>
      <c r="U334" s="928"/>
      <c r="V334" s="928"/>
      <c r="W334" s="928"/>
      <c r="X334" s="928"/>
      <c r="Y334" s="928"/>
      <c r="Z334" s="928"/>
      <c r="AA334" s="928"/>
    </row>
    <row r="335" spans="1:27" ht="13.5" customHeight="1">
      <c r="A335" s="928"/>
      <c r="B335" s="929"/>
      <c r="C335" s="928"/>
      <c r="D335" s="928"/>
      <c r="E335" s="930"/>
      <c r="F335" s="928"/>
      <c r="G335" s="928"/>
      <c r="H335" s="928"/>
      <c r="I335" s="930"/>
      <c r="J335" s="928"/>
      <c r="K335" s="930"/>
      <c r="L335" s="928"/>
      <c r="M335" s="928"/>
      <c r="N335" s="928"/>
      <c r="O335" s="928"/>
      <c r="P335" s="928"/>
      <c r="Q335" s="928"/>
      <c r="R335" s="928"/>
      <c r="S335" s="928"/>
      <c r="T335" s="928"/>
      <c r="U335" s="928"/>
      <c r="V335" s="928"/>
      <c r="W335" s="928"/>
      <c r="X335" s="928"/>
      <c r="Y335" s="928"/>
      <c r="Z335" s="928"/>
      <c r="AA335" s="928"/>
    </row>
    <row r="336" spans="1:27" ht="13.5" customHeight="1">
      <c r="A336" s="928"/>
      <c r="B336" s="929"/>
      <c r="C336" s="928"/>
      <c r="D336" s="928"/>
      <c r="E336" s="930"/>
      <c r="F336" s="928"/>
      <c r="G336" s="928"/>
      <c r="H336" s="928"/>
      <c r="I336" s="930"/>
      <c r="J336" s="928"/>
      <c r="K336" s="930"/>
      <c r="L336" s="928"/>
      <c r="M336" s="928"/>
      <c r="N336" s="928"/>
      <c r="O336" s="928"/>
      <c r="P336" s="928"/>
      <c r="Q336" s="928"/>
      <c r="R336" s="928"/>
      <c r="S336" s="928"/>
      <c r="T336" s="928"/>
      <c r="U336" s="928"/>
      <c r="V336" s="928"/>
      <c r="W336" s="928"/>
      <c r="X336" s="928"/>
      <c r="Y336" s="928"/>
      <c r="Z336" s="928"/>
      <c r="AA336" s="928"/>
    </row>
    <row r="337" spans="1:27" ht="13.5" customHeight="1">
      <c r="A337" s="928"/>
      <c r="B337" s="929"/>
      <c r="C337" s="928"/>
      <c r="D337" s="928"/>
      <c r="E337" s="930"/>
      <c r="F337" s="928"/>
      <c r="G337" s="928"/>
      <c r="H337" s="928"/>
      <c r="I337" s="930"/>
      <c r="J337" s="928"/>
      <c r="K337" s="930"/>
      <c r="L337" s="928"/>
      <c r="M337" s="928"/>
      <c r="N337" s="928"/>
      <c r="O337" s="928"/>
      <c r="P337" s="928"/>
      <c r="Q337" s="928"/>
      <c r="R337" s="928"/>
      <c r="S337" s="928"/>
      <c r="T337" s="928"/>
      <c r="U337" s="928"/>
      <c r="V337" s="928"/>
      <c r="W337" s="928"/>
      <c r="X337" s="928"/>
      <c r="Y337" s="928"/>
      <c r="Z337" s="928"/>
      <c r="AA337" s="928"/>
    </row>
    <row r="338" spans="1:27" ht="13.5" customHeight="1">
      <c r="A338" s="928"/>
      <c r="B338" s="929"/>
      <c r="C338" s="928"/>
      <c r="D338" s="928"/>
      <c r="E338" s="930"/>
      <c r="F338" s="928"/>
      <c r="G338" s="928"/>
      <c r="H338" s="928"/>
      <c r="I338" s="930"/>
      <c r="J338" s="928"/>
      <c r="K338" s="930"/>
      <c r="L338" s="928"/>
      <c r="M338" s="928"/>
      <c r="N338" s="928"/>
      <c r="O338" s="928"/>
      <c r="P338" s="928"/>
      <c r="Q338" s="928"/>
      <c r="R338" s="928"/>
      <c r="S338" s="928"/>
      <c r="T338" s="928"/>
      <c r="U338" s="928"/>
      <c r="V338" s="928"/>
      <c r="W338" s="928"/>
      <c r="X338" s="928"/>
      <c r="Y338" s="928"/>
      <c r="Z338" s="928"/>
      <c r="AA338" s="928"/>
    </row>
    <row r="339" spans="1:27" ht="13.5" customHeight="1">
      <c r="A339" s="928"/>
      <c r="B339" s="929"/>
      <c r="C339" s="928"/>
      <c r="D339" s="928"/>
      <c r="E339" s="930"/>
      <c r="F339" s="928"/>
      <c r="G339" s="928"/>
      <c r="H339" s="928"/>
      <c r="I339" s="930"/>
      <c r="J339" s="928"/>
      <c r="K339" s="930"/>
      <c r="L339" s="928"/>
      <c r="M339" s="928"/>
      <c r="N339" s="928"/>
      <c r="O339" s="928"/>
      <c r="P339" s="928"/>
      <c r="Q339" s="928"/>
      <c r="R339" s="928"/>
      <c r="S339" s="928"/>
      <c r="T339" s="928"/>
      <c r="U339" s="928"/>
      <c r="V339" s="928"/>
      <c r="W339" s="928"/>
      <c r="X339" s="928"/>
      <c r="Y339" s="928"/>
      <c r="Z339" s="928"/>
      <c r="AA339" s="928"/>
    </row>
    <row r="340" spans="1:27" ht="13.5" customHeight="1">
      <c r="A340" s="928"/>
      <c r="B340" s="929"/>
      <c r="C340" s="928"/>
      <c r="D340" s="928"/>
      <c r="E340" s="930"/>
      <c r="F340" s="928"/>
      <c r="G340" s="928"/>
      <c r="H340" s="928"/>
      <c r="I340" s="930"/>
      <c r="J340" s="928"/>
      <c r="K340" s="930"/>
      <c r="L340" s="928"/>
      <c r="M340" s="928"/>
      <c r="N340" s="928"/>
      <c r="O340" s="928"/>
      <c r="P340" s="928"/>
      <c r="Q340" s="928"/>
      <c r="R340" s="928"/>
      <c r="S340" s="928"/>
      <c r="T340" s="928"/>
      <c r="U340" s="928"/>
      <c r="V340" s="928"/>
      <c r="W340" s="928"/>
      <c r="X340" s="928"/>
      <c r="Y340" s="928"/>
      <c r="Z340" s="928"/>
      <c r="AA340" s="928"/>
    </row>
    <row r="341" spans="1:27" ht="13.5" customHeight="1">
      <c r="A341" s="928"/>
      <c r="B341" s="929"/>
      <c r="C341" s="928"/>
      <c r="D341" s="928"/>
      <c r="E341" s="930"/>
      <c r="F341" s="928"/>
      <c r="G341" s="928"/>
      <c r="H341" s="928"/>
      <c r="I341" s="930"/>
      <c r="J341" s="928"/>
      <c r="K341" s="930"/>
      <c r="L341" s="928"/>
      <c r="M341" s="928"/>
      <c r="N341" s="928"/>
      <c r="O341" s="928"/>
      <c r="P341" s="928"/>
      <c r="Q341" s="928"/>
      <c r="R341" s="928"/>
      <c r="S341" s="928"/>
      <c r="T341" s="928"/>
      <c r="U341" s="928"/>
      <c r="V341" s="928"/>
      <c r="W341" s="928"/>
      <c r="X341" s="928"/>
      <c r="Y341" s="928"/>
      <c r="Z341" s="928"/>
      <c r="AA341" s="928"/>
    </row>
    <row r="342" spans="1:27" ht="13.5" customHeight="1">
      <c r="A342" s="928"/>
      <c r="B342" s="929"/>
      <c r="C342" s="928"/>
      <c r="D342" s="928"/>
      <c r="E342" s="930"/>
      <c r="F342" s="928"/>
      <c r="G342" s="928"/>
      <c r="H342" s="928"/>
      <c r="I342" s="930"/>
      <c r="J342" s="928"/>
      <c r="K342" s="930"/>
      <c r="L342" s="928"/>
      <c r="M342" s="928"/>
      <c r="N342" s="928"/>
      <c r="O342" s="928"/>
      <c r="P342" s="928"/>
      <c r="Q342" s="928"/>
      <c r="R342" s="928"/>
      <c r="S342" s="928"/>
      <c r="T342" s="928"/>
      <c r="U342" s="928"/>
      <c r="V342" s="928"/>
      <c r="W342" s="928"/>
      <c r="X342" s="928"/>
      <c r="Y342" s="928"/>
      <c r="Z342" s="928"/>
      <c r="AA342" s="928"/>
    </row>
    <row r="343" spans="1:27" ht="13.5" customHeight="1">
      <c r="A343" s="928"/>
      <c r="B343" s="929"/>
      <c r="C343" s="928"/>
      <c r="D343" s="928"/>
      <c r="E343" s="930"/>
      <c r="F343" s="928"/>
      <c r="G343" s="928"/>
      <c r="H343" s="928"/>
      <c r="I343" s="930"/>
      <c r="J343" s="928"/>
      <c r="K343" s="930"/>
      <c r="L343" s="928"/>
      <c r="M343" s="928"/>
      <c r="N343" s="928"/>
      <c r="O343" s="928"/>
      <c r="P343" s="928"/>
      <c r="Q343" s="928"/>
      <c r="R343" s="928"/>
      <c r="S343" s="928"/>
      <c r="T343" s="928"/>
      <c r="U343" s="928"/>
      <c r="V343" s="928"/>
      <c r="W343" s="928"/>
      <c r="X343" s="928"/>
      <c r="Y343" s="928"/>
      <c r="Z343" s="928"/>
      <c r="AA343" s="928"/>
    </row>
    <row r="344" spans="1:27" ht="13.5" customHeight="1">
      <c r="A344" s="928"/>
      <c r="B344" s="929"/>
      <c r="C344" s="928"/>
      <c r="D344" s="928"/>
      <c r="E344" s="930"/>
      <c r="F344" s="928"/>
      <c r="G344" s="928"/>
      <c r="H344" s="928"/>
      <c r="I344" s="930"/>
      <c r="J344" s="928"/>
      <c r="K344" s="930"/>
      <c r="L344" s="928"/>
      <c r="M344" s="928"/>
      <c r="N344" s="928"/>
      <c r="O344" s="928"/>
      <c r="P344" s="928"/>
      <c r="Q344" s="928"/>
      <c r="R344" s="928"/>
      <c r="S344" s="928"/>
      <c r="T344" s="928"/>
      <c r="U344" s="928"/>
      <c r="V344" s="928"/>
      <c r="W344" s="928"/>
      <c r="X344" s="928"/>
      <c r="Y344" s="928"/>
      <c r="Z344" s="928"/>
      <c r="AA344" s="928"/>
    </row>
    <row r="345" spans="1:27" ht="13.5" customHeight="1">
      <c r="A345" s="928"/>
      <c r="B345" s="929"/>
      <c r="C345" s="928"/>
      <c r="D345" s="928"/>
      <c r="E345" s="930"/>
      <c r="F345" s="928"/>
      <c r="G345" s="928"/>
      <c r="H345" s="928"/>
      <c r="I345" s="930"/>
      <c r="J345" s="928"/>
      <c r="K345" s="930"/>
      <c r="L345" s="928"/>
      <c r="M345" s="928"/>
      <c r="N345" s="928"/>
      <c r="O345" s="928"/>
      <c r="P345" s="928"/>
      <c r="Q345" s="928"/>
      <c r="R345" s="928"/>
      <c r="S345" s="928"/>
      <c r="T345" s="928"/>
      <c r="U345" s="928"/>
      <c r="V345" s="928"/>
      <c r="W345" s="928"/>
      <c r="X345" s="928"/>
      <c r="Y345" s="928"/>
      <c r="Z345" s="928"/>
      <c r="AA345" s="928"/>
    </row>
    <row r="346" spans="1:27" ht="13.5" customHeight="1">
      <c r="A346" s="928"/>
      <c r="B346" s="929"/>
      <c r="C346" s="928"/>
      <c r="D346" s="928"/>
      <c r="E346" s="930"/>
      <c r="F346" s="928"/>
      <c r="G346" s="928"/>
      <c r="H346" s="928"/>
      <c r="I346" s="930"/>
      <c r="J346" s="928"/>
      <c r="K346" s="930"/>
      <c r="L346" s="928"/>
      <c r="M346" s="928"/>
      <c r="N346" s="928"/>
      <c r="O346" s="928"/>
      <c r="P346" s="928"/>
      <c r="Q346" s="928"/>
      <c r="R346" s="928"/>
      <c r="S346" s="928"/>
      <c r="T346" s="928"/>
      <c r="U346" s="928"/>
      <c r="V346" s="928"/>
      <c r="W346" s="928"/>
      <c r="X346" s="928"/>
      <c r="Y346" s="928"/>
      <c r="Z346" s="928"/>
      <c r="AA346" s="928"/>
    </row>
    <row r="347" spans="1:27" ht="13.5" customHeight="1">
      <c r="A347" s="928"/>
      <c r="B347" s="929"/>
      <c r="C347" s="928"/>
      <c r="D347" s="928"/>
      <c r="E347" s="930"/>
      <c r="F347" s="928"/>
      <c r="G347" s="928"/>
      <c r="H347" s="928"/>
      <c r="I347" s="930"/>
      <c r="J347" s="928"/>
      <c r="K347" s="930"/>
      <c r="L347" s="928"/>
      <c r="M347" s="928"/>
      <c r="N347" s="928"/>
      <c r="O347" s="928"/>
      <c r="P347" s="928"/>
      <c r="Q347" s="928"/>
      <c r="R347" s="928"/>
      <c r="S347" s="928"/>
      <c r="T347" s="928"/>
      <c r="U347" s="928"/>
      <c r="V347" s="928"/>
      <c r="W347" s="928"/>
      <c r="X347" s="928"/>
      <c r="Y347" s="928"/>
      <c r="Z347" s="928"/>
      <c r="AA347" s="928"/>
    </row>
    <row r="348" spans="1:27" ht="13.5" customHeight="1">
      <c r="A348" s="928"/>
      <c r="B348" s="929"/>
      <c r="C348" s="928"/>
      <c r="D348" s="928"/>
      <c r="E348" s="930"/>
      <c r="F348" s="928"/>
      <c r="G348" s="928"/>
      <c r="H348" s="928"/>
      <c r="I348" s="930"/>
      <c r="J348" s="928"/>
      <c r="K348" s="930"/>
      <c r="L348" s="928"/>
      <c r="M348" s="928"/>
      <c r="N348" s="928"/>
      <c r="O348" s="928"/>
      <c r="P348" s="928"/>
      <c r="Q348" s="928"/>
      <c r="R348" s="928"/>
      <c r="S348" s="928"/>
      <c r="T348" s="928"/>
      <c r="U348" s="928"/>
      <c r="V348" s="928"/>
      <c r="W348" s="928"/>
      <c r="X348" s="928"/>
      <c r="Y348" s="928"/>
      <c r="Z348" s="928"/>
      <c r="AA348" s="928"/>
    </row>
    <row r="349" spans="1:27" ht="13.5" customHeight="1">
      <c r="A349" s="928"/>
      <c r="B349" s="929"/>
      <c r="C349" s="928"/>
      <c r="D349" s="928"/>
      <c r="E349" s="930"/>
      <c r="F349" s="928"/>
      <c r="G349" s="928"/>
      <c r="H349" s="928"/>
      <c r="I349" s="930"/>
      <c r="J349" s="928"/>
      <c r="K349" s="930"/>
      <c r="L349" s="928"/>
      <c r="M349" s="928"/>
      <c r="N349" s="928"/>
      <c r="O349" s="928"/>
      <c r="P349" s="928"/>
      <c r="Q349" s="928"/>
      <c r="R349" s="928"/>
      <c r="S349" s="928"/>
      <c r="T349" s="928"/>
      <c r="U349" s="928"/>
      <c r="V349" s="928"/>
      <c r="W349" s="928"/>
      <c r="X349" s="928"/>
      <c r="Y349" s="928"/>
      <c r="Z349" s="928"/>
      <c r="AA349" s="928"/>
    </row>
    <row r="350" spans="1:27" ht="13.5" customHeight="1">
      <c r="A350" s="928"/>
      <c r="B350" s="929"/>
      <c r="C350" s="928"/>
      <c r="D350" s="928"/>
      <c r="E350" s="930"/>
      <c r="F350" s="928"/>
      <c r="G350" s="928"/>
      <c r="H350" s="928"/>
      <c r="I350" s="930"/>
      <c r="J350" s="928"/>
      <c r="K350" s="930"/>
      <c r="L350" s="928"/>
      <c r="M350" s="928"/>
      <c r="N350" s="928"/>
      <c r="O350" s="928"/>
      <c r="P350" s="928"/>
      <c r="Q350" s="928"/>
      <c r="R350" s="928"/>
      <c r="S350" s="928"/>
      <c r="T350" s="928"/>
      <c r="U350" s="928"/>
      <c r="V350" s="928"/>
      <c r="W350" s="928"/>
      <c r="X350" s="928"/>
      <c r="Y350" s="928"/>
      <c r="Z350" s="928"/>
      <c r="AA350" s="928"/>
    </row>
    <row r="351" spans="1:27" ht="13.5" customHeight="1">
      <c r="A351" s="928"/>
      <c r="B351" s="929"/>
      <c r="C351" s="928"/>
      <c r="D351" s="928"/>
      <c r="E351" s="930"/>
      <c r="F351" s="928"/>
      <c r="G351" s="928"/>
      <c r="H351" s="928"/>
      <c r="I351" s="930"/>
      <c r="J351" s="928"/>
      <c r="K351" s="930"/>
      <c r="L351" s="928"/>
      <c r="M351" s="928"/>
      <c r="N351" s="928"/>
      <c r="O351" s="928"/>
      <c r="P351" s="928"/>
      <c r="Q351" s="928"/>
      <c r="R351" s="928"/>
      <c r="S351" s="928"/>
      <c r="T351" s="928"/>
      <c r="U351" s="928"/>
      <c r="V351" s="928"/>
      <c r="W351" s="928"/>
      <c r="X351" s="928"/>
      <c r="Y351" s="928"/>
      <c r="Z351" s="928"/>
      <c r="AA351" s="928"/>
    </row>
    <row r="352" spans="1:27" ht="13.5" customHeight="1">
      <c r="A352" s="928"/>
      <c r="B352" s="929"/>
      <c r="C352" s="928"/>
      <c r="D352" s="928"/>
      <c r="E352" s="930"/>
      <c r="F352" s="928"/>
      <c r="G352" s="928"/>
      <c r="H352" s="928"/>
      <c r="I352" s="930"/>
      <c r="J352" s="928"/>
      <c r="K352" s="930"/>
      <c r="L352" s="928"/>
      <c r="M352" s="928"/>
      <c r="N352" s="928"/>
      <c r="O352" s="928"/>
      <c r="P352" s="928"/>
      <c r="Q352" s="928"/>
      <c r="R352" s="928"/>
      <c r="S352" s="928"/>
      <c r="T352" s="928"/>
      <c r="U352" s="928"/>
      <c r="V352" s="928"/>
      <c r="W352" s="928"/>
      <c r="X352" s="928"/>
      <c r="Y352" s="928"/>
      <c r="Z352" s="928"/>
      <c r="AA352" s="928"/>
    </row>
    <row r="353" spans="1:27" ht="13.5" customHeight="1">
      <c r="A353" s="928"/>
      <c r="B353" s="929"/>
      <c r="C353" s="928"/>
      <c r="D353" s="928"/>
      <c r="E353" s="930"/>
      <c r="F353" s="928"/>
      <c r="G353" s="928"/>
      <c r="H353" s="928"/>
      <c r="I353" s="930"/>
      <c r="J353" s="928"/>
      <c r="K353" s="930"/>
      <c r="L353" s="928"/>
      <c r="M353" s="928"/>
      <c r="N353" s="928"/>
      <c r="O353" s="928"/>
      <c r="P353" s="928"/>
      <c r="Q353" s="928"/>
      <c r="R353" s="928"/>
      <c r="S353" s="928"/>
      <c r="T353" s="928"/>
      <c r="U353" s="928"/>
      <c r="V353" s="928"/>
      <c r="W353" s="928"/>
      <c r="X353" s="928"/>
      <c r="Y353" s="928"/>
      <c r="Z353" s="928"/>
      <c r="AA353" s="928"/>
    </row>
    <row r="354" spans="1:27" ht="13.5" customHeight="1">
      <c r="A354" s="928"/>
      <c r="B354" s="929"/>
      <c r="C354" s="928"/>
      <c r="D354" s="928"/>
      <c r="E354" s="930"/>
      <c r="F354" s="928"/>
      <c r="G354" s="928"/>
      <c r="H354" s="928"/>
      <c r="I354" s="930"/>
      <c r="J354" s="928"/>
      <c r="K354" s="930"/>
      <c r="L354" s="928"/>
      <c r="M354" s="928"/>
      <c r="N354" s="928"/>
      <c r="O354" s="928"/>
      <c r="P354" s="928"/>
      <c r="Q354" s="928"/>
      <c r="R354" s="928"/>
      <c r="S354" s="928"/>
      <c r="T354" s="928"/>
      <c r="U354" s="928"/>
      <c r="V354" s="928"/>
      <c r="W354" s="928"/>
      <c r="X354" s="928"/>
      <c r="Y354" s="928"/>
      <c r="Z354" s="928"/>
      <c r="AA354" s="928"/>
    </row>
    <row r="355" spans="1:27" ht="13.5" customHeight="1">
      <c r="A355" s="928"/>
      <c r="B355" s="929"/>
      <c r="C355" s="928"/>
      <c r="D355" s="928"/>
      <c r="E355" s="930"/>
      <c r="F355" s="928"/>
      <c r="G355" s="928"/>
      <c r="H355" s="928"/>
      <c r="I355" s="930"/>
      <c r="J355" s="928"/>
      <c r="K355" s="930"/>
      <c r="L355" s="928"/>
      <c r="M355" s="928"/>
      <c r="N355" s="928"/>
      <c r="O355" s="928"/>
      <c r="P355" s="928"/>
      <c r="Q355" s="928"/>
      <c r="R355" s="928"/>
      <c r="S355" s="928"/>
      <c r="T355" s="928"/>
      <c r="U355" s="928"/>
      <c r="V355" s="928"/>
      <c r="W355" s="928"/>
      <c r="X355" s="928"/>
      <c r="Y355" s="928"/>
      <c r="Z355" s="928"/>
      <c r="AA355" s="928"/>
    </row>
    <row r="356" spans="1:27" ht="13.5" customHeight="1">
      <c r="A356" s="928"/>
      <c r="B356" s="929"/>
      <c r="C356" s="928"/>
      <c r="D356" s="928"/>
      <c r="E356" s="930"/>
      <c r="F356" s="928"/>
      <c r="G356" s="928"/>
      <c r="H356" s="928"/>
      <c r="I356" s="930"/>
      <c r="J356" s="928"/>
      <c r="K356" s="930"/>
      <c r="L356" s="928"/>
      <c r="M356" s="928"/>
      <c r="N356" s="928"/>
      <c r="O356" s="928"/>
      <c r="P356" s="928"/>
      <c r="Q356" s="928"/>
      <c r="R356" s="928"/>
      <c r="S356" s="928"/>
      <c r="T356" s="928"/>
      <c r="U356" s="928"/>
      <c r="V356" s="928"/>
      <c r="W356" s="928"/>
      <c r="X356" s="928"/>
      <c r="Y356" s="928"/>
      <c r="Z356" s="928"/>
      <c r="AA356" s="928"/>
    </row>
    <row r="357" spans="1:27" ht="13.5" customHeight="1">
      <c r="A357" s="928"/>
      <c r="B357" s="929"/>
      <c r="C357" s="928"/>
      <c r="D357" s="928"/>
      <c r="E357" s="930"/>
      <c r="F357" s="928"/>
      <c r="G357" s="928"/>
      <c r="H357" s="928"/>
      <c r="I357" s="930"/>
      <c r="J357" s="928"/>
      <c r="K357" s="930"/>
      <c r="L357" s="928"/>
      <c r="M357" s="928"/>
      <c r="N357" s="928"/>
      <c r="O357" s="928"/>
      <c r="P357" s="928"/>
      <c r="Q357" s="928"/>
      <c r="R357" s="928"/>
      <c r="S357" s="928"/>
      <c r="T357" s="928"/>
      <c r="U357" s="928"/>
      <c r="V357" s="928"/>
      <c r="W357" s="928"/>
      <c r="X357" s="928"/>
      <c r="Y357" s="928"/>
      <c r="Z357" s="928"/>
      <c r="AA357" s="928"/>
    </row>
    <row r="358" spans="1:27" ht="13.5" customHeight="1">
      <c r="A358" s="928"/>
      <c r="B358" s="929"/>
      <c r="C358" s="928"/>
      <c r="D358" s="928"/>
      <c r="E358" s="930"/>
      <c r="F358" s="928"/>
      <c r="G358" s="928"/>
      <c r="H358" s="928"/>
      <c r="I358" s="930"/>
      <c r="J358" s="928"/>
      <c r="K358" s="930"/>
      <c r="L358" s="928"/>
      <c r="M358" s="928"/>
      <c r="N358" s="928"/>
      <c r="O358" s="928"/>
      <c r="P358" s="928"/>
      <c r="Q358" s="928"/>
      <c r="R358" s="928"/>
      <c r="S358" s="928"/>
      <c r="T358" s="928"/>
      <c r="U358" s="928"/>
      <c r="V358" s="928"/>
      <c r="W358" s="928"/>
      <c r="X358" s="928"/>
      <c r="Y358" s="928"/>
      <c r="Z358" s="928"/>
      <c r="AA358" s="928"/>
    </row>
    <row r="359" spans="1:27" ht="13.5" customHeight="1">
      <c r="A359" s="928"/>
      <c r="B359" s="929"/>
      <c r="C359" s="928"/>
      <c r="D359" s="928"/>
      <c r="E359" s="930"/>
      <c r="F359" s="928"/>
      <c r="G359" s="928"/>
      <c r="H359" s="928"/>
      <c r="I359" s="930"/>
      <c r="J359" s="928"/>
      <c r="K359" s="930"/>
      <c r="L359" s="928"/>
      <c r="M359" s="928"/>
      <c r="N359" s="928"/>
      <c r="O359" s="928"/>
      <c r="P359" s="928"/>
      <c r="Q359" s="928"/>
      <c r="R359" s="928"/>
      <c r="S359" s="928"/>
      <c r="T359" s="928"/>
      <c r="U359" s="928"/>
      <c r="V359" s="928"/>
      <c r="W359" s="928"/>
      <c r="X359" s="928"/>
      <c r="Y359" s="928"/>
      <c r="Z359" s="928"/>
      <c r="AA359" s="928"/>
    </row>
    <row r="360" spans="1:27" ht="13.5" customHeight="1">
      <c r="A360" s="928"/>
      <c r="B360" s="929"/>
      <c r="C360" s="928"/>
      <c r="D360" s="928"/>
      <c r="E360" s="930"/>
      <c r="F360" s="928"/>
      <c r="G360" s="928"/>
      <c r="H360" s="928"/>
      <c r="I360" s="930"/>
      <c r="J360" s="928"/>
      <c r="K360" s="930"/>
      <c r="L360" s="928"/>
      <c r="M360" s="928"/>
      <c r="N360" s="928"/>
      <c r="O360" s="928"/>
      <c r="P360" s="928"/>
      <c r="Q360" s="928"/>
      <c r="R360" s="928"/>
      <c r="S360" s="928"/>
      <c r="T360" s="928"/>
      <c r="U360" s="928"/>
      <c r="V360" s="928"/>
      <c r="W360" s="928"/>
      <c r="X360" s="928"/>
      <c r="Y360" s="928"/>
      <c r="Z360" s="928"/>
      <c r="AA360" s="928"/>
    </row>
    <row r="361" spans="1:27" ht="13.5" customHeight="1">
      <c r="A361" s="928"/>
      <c r="B361" s="929"/>
      <c r="C361" s="928"/>
      <c r="D361" s="928"/>
      <c r="E361" s="930"/>
      <c r="F361" s="928"/>
      <c r="G361" s="928"/>
      <c r="H361" s="928"/>
      <c r="I361" s="930"/>
      <c r="J361" s="928"/>
      <c r="K361" s="930"/>
      <c r="L361" s="928"/>
      <c r="M361" s="928"/>
      <c r="N361" s="928"/>
      <c r="O361" s="928"/>
      <c r="P361" s="928"/>
      <c r="Q361" s="928"/>
      <c r="R361" s="928"/>
      <c r="S361" s="928"/>
      <c r="T361" s="928"/>
      <c r="U361" s="928"/>
      <c r="V361" s="928"/>
      <c r="W361" s="928"/>
      <c r="X361" s="928"/>
      <c r="Y361" s="928"/>
      <c r="Z361" s="928"/>
      <c r="AA361" s="928"/>
    </row>
    <row r="362" spans="1:27" ht="13.5" customHeight="1">
      <c r="A362" s="928"/>
      <c r="B362" s="929"/>
      <c r="C362" s="928"/>
      <c r="D362" s="928"/>
      <c r="E362" s="930"/>
      <c r="F362" s="928"/>
      <c r="G362" s="928"/>
      <c r="H362" s="928"/>
      <c r="I362" s="930"/>
      <c r="J362" s="928"/>
      <c r="K362" s="930"/>
      <c r="L362" s="928"/>
      <c r="M362" s="928"/>
      <c r="N362" s="928"/>
      <c r="O362" s="928"/>
      <c r="P362" s="928"/>
      <c r="Q362" s="928"/>
      <c r="R362" s="928"/>
      <c r="S362" s="928"/>
      <c r="T362" s="928"/>
      <c r="U362" s="928"/>
      <c r="V362" s="928"/>
      <c r="W362" s="928"/>
      <c r="X362" s="928"/>
      <c r="Y362" s="928"/>
      <c r="Z362" s="928"/>
      <c r="AA362" s="928"/>
    </row>
    <row r="363" spans="1:27" ht="13.5" customHeight="1">
      <c r="A363" s="928"/>
      <c r="B363" s="929"/>
      <c r="C363" s="928"/>
      <c r="D363" s="928"/>
      <c r="E363" s="930"/>
      <c r="F363" s="928"/>
      <c r="G363" s="928"/>
      <c r="H363" s="928"/>
      <c r="I363" s="930"/>
      <c r="J363" s="928"/>
      <c r="K363" s="930"/>
      <c r="L363" s="928"/>
      <c r="M363" s="928"/>
      <c r="N363" s="928"/>
      <c r="O363" s="928"/>
      <c r="P363" s="928"/>
      <c r="Q363" s="928"/>
      <c r="R363" s="928"/>
      <c r="S363" s="928"/>
      <c r="T363" s="928"/>
      <c r="U363" s="928"/>
      <c r="V363" s="928"/>
      <c r="W363" s="928"/>
      <c r="X363" s="928"/>
      <c r="Y363" s="928"/>
      <c r="Z363" s="928"/>
      <c r="AA363" s="928"/>
    </row>
    <row r="364" spans="1:27" ht="13.5" customHeight="1">
      <c r="A364" s="928"/>
      <c r="B364" s="929"/>
      <c r="C364" s="928"/>
      <c r="D364" s="928"/>
      <c r="E364" s="930"/>
      <c r="F364" s="928"/>
      <c r="G364" s="928"/>
      <c r="H364" s="928"/>
      <c r="I364" s="930"/>
      <c r="J364" s="928"/>
      <c r="K364" s="930"/>
      <c r="L364" s="928"/>
      <c r="M364" s="928"/>
      <c r="N364" s="928"/>
      <c r="O364" s="928"/>
      <c r="P364" s="928"/>
      <c r="Q364" s="928"/>
      <c r="R364" s="928"/>
      <c r="S364" s="928"/>
      <c r="T364" s="928"/>
      <c r="U364" s="928"/>
      <c r="V364" s="928"/>
      <c r="W364" s="928"/>
      <c r="X364" s="928"/>
      <c r="Y364" s="928"/>
      <c r="Z364" s="928"/>
      <c r="AA364" s="928"/>
    </row>
    <row r="365" spans="1:27" ht="13.5" customHeight="1">
      <c r="A365" s="928"/>
      <c r="B365" s="929"/>
      <c r="C365" s="928"/>
      <c r="D365" s="928"/>
      <c r="E365" s="930"/>
      <c r="F365" s="928"/>
      <c r="G365" s="928"/>
      <c r="H365" s="928"/>
      <c r="I365" s="930"/>
      <c r="J365" s="928"/>
      <c r="K365" s="930"/>
      <c r="L365" s="928"/>
      <c r="M365" s="928"/>
      <c r="N365" s="928"/>
      <c r="O365" s="928"/>
      <c r="P365" s="928"/>
      <c r="Q365" s="928"/>
      <c r="R365" s="928"/>
      <c r="S365" s="928"/>
      <c r="T365" s="928"/>
      <c r="U365" s="928"/>
      <c r="V365" s="928"/>
      <c r="W365" s="928"/>
      <c r="X365" s="928"/>
      <c r="Y365" s="928"/>
      <c r="Z365" s="928"/>
      <c r="AA365" s="928"/>
    </row>
    <row r="366" spans="1:27" ht="13.5" customHeight="1">
      <c r="A366" s="928"/>
      <c r="B366" s="929"/>
      <c r="C366" s="928"/>
      <c r="D366" s="928"/>
      <c r="E366" s="930"/>
      <c r="F366" s="928"/>
      <c r="G366" s="928"/>
      <c r="H366" s="928"/>
      <c r="I366" s="930"/>
      <c r="J366" s="928"/>
      <c r="K366" s="930"/>
      <c r="L366" s="928"/>
      <c r="M366" s="928"/>
      <c r="N366" s="928"/>
      <c r="O366" s="928"/>
      <c r="P366" s="928"/>
      <c r="Q366" s="928"/>
      <c r="R366" s="928"/>
      <c r="S366" s="928"/>
      <c r="T366" s="928"/>
      <c r="U366" s="928"/>
      <c r="V366" s="928"/>
      <c r="W366" s="928"/>
      <c r="X366" s="928"/>
      <c r="Y366" s="928"/>
      <c r="Z366" s="928"/>
      <c r="AA366" s="928"/>
    </row>
    <row r="367" spans="1:27" ht="13.5" customHeight="1">
      <c r="A367" s="928"/>
      <c r="B367" s="929"/>
      <c r="C367" s="928"/>
      <c r="D367" s="928"/>
      <c r="E367" s="930"/>
      <c r="F367" s="928"/>
      <c r="G367" s="928"/>
      <c r="H367" s="928"/>
      <c r="I367" s="930"/>
      <c r="J367" s="928"/>
      <c r="K367" s="930"/>
      <c r="L367" s="928"/>
      <c r="M367" s="928"/>
      <c r="N367" s="928"/>
      <c r="O367" s="928"/>
      <c r="P367" s="928"/>
      <c r="Q367" s="928"/>
      <c r="R367" s="928"/>
      <c r="S367" s="928"/>
      <c r="T367" s="928"/>
      <c r="U367" s="928"/>
      <c r="V367" s="928"/>
      <c r="W367" s="928"/>
      <c r="X367" s="928"/>
      <c r="Y367" s="928"/>
      <c r="Z367" s="928"/>
      <c r="AA367" s="928"/>
    </row>
    <row r="368" spans="1:27" ht="13.5" customHeight="1">
      <c r="A368" s="928"/>
      <c r="B368" s="929"/>
      <c r="C368" s="928"/>
      <c r="D368" s="928"/>
      <c r="E368" s="930"/>
      <c r="F368" s="928"/>
      <c r="G368" s="928"/>
      <c r="H368" s="928"/>
      <c r="I368" s="930"/>
      <c r="J368" s="928"/>
      <c r="K368" s="930"/>
      <c r="L368" s="928"/>
      <c r="M368" s="928"/>
      <c r="N368" s="928"/>
      <c r="O368" s="928"/>
      <c r="P368" s="928"/>
      <c r="Q368" s="928"/>
      <c r="R368" s="928"/>
      <c r="S368" s="928"/>
      <c r="T368" s="928"/>
      <c r="U368" s="928"/>
      <c r="V368" s="928"/>
      <c r="W368" s="928"/>
      <c r="X368" s="928"/>
      <c r="Y368" s="928"/>
      <c r="Z368" s="928"/>
      <c r="AA368" s="928"/>
    </row>
    <row r="369" spans="1:27" ht="13.5" customHeight="1">
      <c r="A369" s="928"/>
      <c r="B369" s="929"/>
      <c r="C369" s="928"/>
      <c r="D369" s="928"/>
      <c r="E369" s="930"/>
      <c r="F369" s="928"/>
      <c r="G369" s="928"/>
      <c r="H369" s="928"/>
      <c r="I369" s="930"/>
      <c r="J369" s="928"/>
      <c r="K369" s="930"/>
      <c r="L369" s="928"/>
      <c r="M369" s="928"/>
      <c r="N369" s="928"/>
      <c r="O369" s="928"/>
      <c r="P369" s="928"/>
      <c r="Q369" s="928"/>
      <c r="R369" s="928"/>
      <c r="S369" s="928"/>
      <c r="T369" s="928"/>
      <c r="U369" s="928"/>
      <c r="V369" s="928"/>
      <c r="W369" s="928"/>
      <c r="X369" s="928"/>
      <c r="Y369" s="928"/>
      <c r="Z369" s="928"/>
      <c r="AA369" s="928"/>
    </row>
    <row r="370" spans="1:27" ht="13.5" customHeight="1">
      <c r="A370" s="928"/>
      <c r="B370" s="929"/>
      <c r="C370" s="928"/>
      <c r="D370" s="928"/>
      <c r="E370" s="930"/>
      <c r="F370" s="928"/>
      <c r="G370" s="928"/>
      <c r="H370" s="928"/>
      <c r="I370" s="930"/>
      <c r="J370" s="928"/>
      <c r="K370" s="930"/>
      <c r="L370" s="928"/>
      <c r="M370" s="928"/>
      <c r="N370" s="928"/>
      <c r="O370" s="928"/>
      <c r="P370" s="928"/>
      <c r="Q370" s="928"/>
      <c r="R370" s="928"/>
      <c r="S370" s="928"/>
      <c r="T370" s="928"/>
      <c r="U370" s="928"/>
      <c r="V370" s="928"/>
      <c r="W370" s="928"/>
      <c r="X370" s="928"/>
      <c r="Y370" s="928"/>
      <c r="Z370" s="928"/>
      <c r="AA370" s="928"/>
    </row>
    <row r="371" spans="1:27" ht="13.5" customHeight="1">
      <c r="A371" s="928"/>
      <c r="B371" s="929"/>
      <c r="C371" s="928"/>
      <c r="D371" s="928"/>
      <c r="E371" s="930"/>
      <c r="F371" s="928"/>
      <c r="G371" s="928"/>
      <c r="H371" s="928"/>
      <c r="I371" s="930"/>
      <c r="J371" s="928"/>
      <c r="K371" s="930"/>
      <c r="L371" s="928"/>
      <c r="M371" s="928"/>
      <c r="N371" s="928"/>
      <c r="O371" s="928"/>
      <c r="P371" s="928"/>
      <c r="Q371" s="928"/>
      <c r="R371" s="928"/>
      <c r="S371" s="928"/>
      <c r="T371" s="928"/>
      <c r="U371" s="928"/>
      <c r="V371" s="928"/>
      <c r="W371" s="928"/>
      <c r="X371" s="928"/>
      <c r="Y371" s="928"/>
      <c r="Z371" s="928"/>
      <c r="AA371" s="928"/>
    </row>
    <row r="372" spans="1:27" ht="13.5" customHeight="1">
      <c r="A372" s="928"/>
      <c r="B372" s="929"/>
      <c r="C372" s="928"/>
      <c r="D372" s="928"/>
      <c r="E372" s="930"/>
      <c r="F372" s="928"/>
      <c r="G372" s="928"/>
      <c r="H372" s="928"/>
      <c r="I372" s="930"/>
      <c r="J372" s="928"/>
      <c r="K372" s="930"/>
      <c r="L372" s="928"/>
      <c r="M372" s="928"/>
      <c r="N372" s="928"/>
      <c r="O372" s="928"/>
      <c r="P372" s="928"/>
      <c r="Q372" s="928"/>
      <c r="R372" s="928"/>
      <c r="S372" s="928"/>
      <c r="T372" s="928"/>
      <c r="U372" s="928"/>
      <c r="V372" s="928"/>
      <c r="W372" s="928"/>
      <c r="X372" s="928"/>
      <c r="Y372" s="928"/>
      <c r="Z372" s="928"/>
      <c r="AA372" s="928"/>
    </row>
    <row r="373" spans="1:27" ht="13.5" customHeight="1">
      <c r="A373" s="928"/>
      <c r="B373" s="929"/>
      <c r="C373" s="928"/>
      <c r="D373" s="928"/>
      <c r="E373" s="930"/>
      <c r="F373" s="928"/>
      <c r="G373" s="928"/>
      <c r="H373" s="928"/>
      <c r="I373" s="930"/>
      <c r="J373" s="928"/>
      <c r="K373" s="930"/>
      <c r="L373" s="928"/>
      <c r="M373" s="928"/>
      <c r="N373" s="928"/>
      <c r="O373" s="928"/>
      <c r="P373" s="928"/>
      <c r="Q373" s="928"/>
      <c r="R373" s="928"/>
      <c r="S373" s="928"/>
      <c r="T373" s="928"/>
      <c r="U373" s="928"/>
      <c r="V373" s="928"/>
      <c r="W373" s="928"/>
      <c r="X373" s="928"/>
      <c r="Y373" s="928"/>
      <c r="Z373" s="928"/>
      <c r="AA373" s="928"/>
    </row>
    <row r="374" spans="1:27" ht="13.5" customHeight="1">
      <c r="A374" s="928"/>
      <c r="B374" s="929"/>
      <c r="C374" s="928"/>
      <c r="D374" s="928"/>
      <c r="E374" s="930"/>
      <c r="F374" s="928"/>
      <c r="G374" s="928"/>
      <c r="H374" s="928"/>
      <c r="I374" s="930"/>
      <c r="J374" s="928"/>
      <c r="K374" s="930"/>
      <c r="L374" s="928"/>
      <c r="M374" s="928"/>
      <c r="N374" s="928"/>
      <c r="O374" s="928"/>
      <c r="P374" s="928"/>
      <c r="Q374" s="928"/>
      <c r="R374" s="928"/>
      <c r="S374" s="928"/>
      <c r="T374" s="928"/>
      <c r="U374" s="928"/>
      <c r="V374" s="928"/>
      <c r="W374" s="928"/>
      <c r="X374" s="928"/>
      <c r="Y374" s="928"/>
      <c r="Z374" s="928"/>
      <c r="AA374" s="928"/>
    </row>
    <row r="375" spans="1:27" ht="13.5" customHeight="1">
      <c r="A375" s="928"/>
      <c r="B375" s="929"/>
      <c r="C375" s="928"/>
      <c r="D375" s="928"/>
      <c r="E375" s="930"/>
      <c r="F375" s="928"/>
      <c r="G375" s="928"/>
      <c r="H375" s="928"/>
      <c r="I375" s="930"/>
      <c r="J375" s="928"/>
      <c r="K375" s="930"/>
      <c r="L375" s="928"/>
      <c r="M375" s="928"/>
      <c r="N375" s="928"/>
      <c r="O375" s="928"/>
      <c r="P375" s="928"/>
      <c r="Q375" s="928"/>
      <c r="R375" s="928"/>
      <c r="S375" s="928"/>
      <c r="T375" s="928"/>
      <c r="U375" s="928"/>
      <c r="V375" s="928"/>
      <c r="W375" s="928"/>
      <c r="X375" s="928"/>
      <c r="Y375" s="928"/>
      <c r="Z375" s="928"/>
      <c r="AA375" s="928"/>
    </row>
    <row r="376" spans="1:27" ht="13.5" customHeight="1">
      <c r="A376" s="928"/>
      <c r="B376" s="929"/>
      <c r="C376" s="928"/>
      <c r="D376" s="928"/>
      <c r="E376" s="930"/>
      <c r="F376" s="928"/>
      <c r="G376" s="928"/>
      <c r="H376" s="928"/>
      <c r="I376" s="930"/>
      <c r="J376" s="928"/>
      <c r="K376" s="930"/>
      <c r="L376" s="928"/>
      <c r="M376" s="928"/>
      <c r="N376" s="928"/>
      <c r="O376" s="928"/>
      <c r="P376" s="928"/>
      <c r="Q376" s="928"/>
      <c r="R376" s="928"/>
      <c r="S376" s="928"/>
      <c r="T376" s="928"/>
      <c r="U376" s="928"/>
      <c r="V376" s="928"/>
      <c r="W376" s="928"/>
      <c r="X376" s="928"/>
      <c r="Y376" s="928"/>
      <c r="Z376" s="928"/>
      <c r="AA376" s="928"/>
    </row>
    <row r="377" spans="1:27" ht="13.5" customHeight="1">
      <c r="A377" s="928"/>
      <c r="B377" s="929"/>
      <c r="C377" s="928"/>
      <c r="D377" s="928"/>
      <c r="E377" s="930"/>
      <c r="F377" s="928"/>
      <c r="G377" s="928"/>
      <c r="H377" s="928"/>
      <c r="I377" s="930"/>
      <c r="J377" s="928"/>
      <c r="K377" s="930"/>
      <c r="L377" s="928"/>
      <c r="M377" s="928"/>
      <c r="N377" s="928"/>
      <c r="O377" s="928"/>
      <c r="P377" s="928"/>
      <c r="Q377" s="928"/>
      <c r="R377" s="928"/>
      <c r="S377" s="928"/>
      <c r="T377" s="928"/>
      <c r="U377" s="928"/>
      <c r="V377" s="928"/>
      <c r="W377" s="928"/>
      <c r="X377" s="928"/>
      <c r="Y377" s="928"/>
      <c r="Z377" s="928"/>
      <c r="AA377" s="928"/>
    </row>
    <row r="378" spans="1:27" ht="13.5" customHeight="1">
      <c r="A378" s="928"/>
      <c r="B378" s="929"/>
      <c r="C378" s="928"/>
      <c r="D378" s="928"/>
      <c r="E378" s="930"/>
      <c r="F378" s="928"/>
      <c r="G378" s="928"/>
      <c r="H378" s="928"/>
      <c r="I378" s="930"/>
      <c r="J378" s="928"/>
      <c r="K378" s="930"/>
      <c r="L378" s="928"/>
      <c r="M378" s="928"/>
      <c r="N378" s="928"/>
      <c r="O378" s="928"/>
      <c r="P378" s="928"/>
      <c r="Q378" s="928"/>
      <c r="R378" s="928"/>
      <c r="S378" s="928"/>
      <c r="T378" s="928"/>
      <c r="U378" s="928"/>
      <c r="V378" s="928"/>
      <c r="W378" s="928"/>
      <c r="X378" s="928"/>
      <c r="Y378" s="928"/>
      <c r="Z378" s="928"/>
      <c r="AA378" s="928"/>
    </row>
    <row r="379" spans="1:27" ht="13.5" customHeight="1">
      <c r="A379" s="928"/>
      <c r="B379" s="929"/>
      <c r="C379" s="928"/>
      <c r="D379" s="928"/>
      <c r="E379" s="930"/>
      <c r="F379" s="928"/>
      <c r="G379" s="928"/>
      <c r="H379" s="928"/>
      <c r="I379" s="930"/>
      <c r="J379" s="928"/>
      <c r="K379" s="930"/>
      <c r="L379" s="928"/>
      <c r="M379" s="928"/>
      <c r="N379" s="928"/>
      <c r="O379" s="928"/>
      <c r="P379" s="928"/>
      <c r="Q379" s="928"/>
      <c r="R379" s="928"/>
      <c r="S379" s="928"/>
      <c r="T379" s="928"/>
      <c r="U379" s="928"/>
      <c r="V379" s="928"/>
      <c r="W379" s="928"/>
      <c r="X379" s="928"/>
      <c r="Y379" s="928"/>
      <c r="Z379" s="928"/>
      <c r="AA379" s="928"/>
    </row>
    <row r="380" spans="1:27" ht="13.5" customHeight="1">
      <c r="A380" s="928"/>
      <c r="B380" s="929"/>
      <c r="C380" s="928"/>
      <c r="D380" s="928"/>
      <c r="E380" s="930"/>
      <c r="F380" s="928"/>
      <c r="G380" s="928"/>
      <c r="H380" s="928"/>
      <c r="I380" s="930"/>
      <c r="J380" s="928"/>
      <c r="K380" s="930"/>
      <c r="L380" s="928"/>
      <c r="M380" s="928"/>
      <c r="N380" s="928"/>
      <c r="O380" s="928"/>
      <c r="P380" s="928"/>
      <c r="Q380" s="928"/>
      <c r="R380" s="928"/>
      <c r="S380" s="928"/>
      <c r="T380" s="928"/>
      <c r="U380" s="928"/>
      <c r="V380" s="928"/>
      <c r="W380" s="928"/>
      <c r="X380" s="928"/>
      <c r="Y380" s="928"/>
      <c r="Z380" s="928"/>
      <c r="AA380" s="928"/>
    </row>
    <row r="381" spans="1:27" ht="13.5" customHeight="1">
      <c r="A381" s="928"/>
      <c r="B381" s="929"/>
      <c r="C381" s="928"/>
      <c r="D381" s="928"/>
      <c r="E381" s="930"/>
      <c r="F381" s="928"/>
      <c r="G381" s="928"/>
      <c r="H381" s="928"/>
      <c r="I381" s="930"/>
      <c r="J381" s="928"/>
      <c r="K381" s="930"/>
      <c r="L381" s="928"/>
      <c r="M381" s="928"/>
      <c r="N381" s="928"/>
      <c r="O381" s="928"/>
      <c r="P381" s="928"/>
      <c r="Q381" s="928"/>
      <c r="R381" s="928"/>
      <c r="S381" s="928"/>
      <c r="T381" s="928"/>
      <c r="U381" s="928"/>
      <c r="V381" s="928"/>
      <c r="W381" s="928"/>
      <c r="X381" s="928"/>
      <c r="Y381" s="928"/>
      <c r="Z381" s="928"/>
      <c r="AA381" s="928"/>
    </row>
    <row r="382" spans="1:27" ht="13.5" customHeight="1">
      <c r="A382" s="928"/>
      <c r="B382" s="929"/>
      <c r="C382" s="928"/>
      <c r="D382" s="928"/>
      <c r="E382" s="930"/>
      <c r="F382" s="928"/>
      <c r="G382" s="928"/>
      <c r="H382" s="928"/>
      <c r="I382" s="930"/>
      <c r="J382" s="928"/>
      <c r="K382" s="930"/>
      <c r="L382" s="928"/>
      <c r="M382" s="928"/>
      <c r="N382" s="928"/>
      <c r="O382" s="928"/>
      <c r="P382" s="928"/>
      <c r="Q382" s="928"/>
      <c r="R382" s="928"/>
      <c r="S382" s="928"/>
      <c r="T382" s="928"/>
      <c r="U382" s="928"/>
      <c r="V382" s="928"/>
      <c r="W382" s="928"/>
      <c r="X382" s="928"/>
      <c r="Y382" s="928"/>
      <c r="Z382" s="928"/>
      <c r="AA382" s="928"/>
    </row>
    <row r="383" spans="1:27" ht="13.5" customHeight="1">
      <c r="A383" s="928"/>
      <c r="B383" s="929"/>
      <c r="C383" s="928"/>
      <c r="D383" s="928"/>
      <c r="E383" s="930"/>
      <c r="F383" s="928"/>
      <c r="G383" s="928"/>
      <c r="H383" s="928"/>
      <c r="I383" s="930"/>
      <c r="J383" s="928"/>
      <c r="K383" s="930"/>
      <c r="L383" s="928"/>
      <c r="M383" s="928"/>
      <c r="N383" s="928"/>
      <c r="O383" s="928"/>
      <c r="P383" s="928"/>
      <c r="Q383" s="928"/>
      <c r="R383" s="928"/>
      <c r="S383" s="928"/>
      <c r="T383" s="928"/>
      <c r="U383" s="928"/>
      <c r="V383" s="928"/>
      <c r="W383" s="928"/>
      <c r="X383" s="928"/>
      <c r="Y383" s="928"/>
      <c r="Z383" s="928"/>
      <c r="AA383" s="928"/>
    </row>
    <row r="384" spans="1:27" ht="13.5" customHeight="1">
      <c r="A384" s="928"/>
      <c r="B384" s="929"/>
      <c r="C384" s="928"/>
      <c r="D384" s="928"/>
      <c r="E384" s="930"/>
      <c r="F384" s="928"/>
      <c r="G384" s="928"/>
      <c r="H384" s="928"/>
      <c r="I384" s="930"/>
      <c r="J384" s="928"/>
      <c r="K384" s="930"/>
      <c r="L384" s="928"/>
      <c r="M384" s="928"/>
      <c r="N384" s="928"/>
      <c r="O384" s="928"/>
      <c r="P384" s="928"/>
      <c r="Q384" s="928"/>
      <c r="R384" s="928"/>
      <c r="S384" s="928"/>
      <c r="T384" s="928"/>
      <c r="U384" s="928"/>
      <c r="V384" s="928"/>
      <c r="W384" s="928"/>
      <c r="X384" s="928"/>
      <c r="Y384" s="928"/>
      <c r="Z384" s="928"/>
      <c r="AA384" s="928"/>
    </row>
    <row r="385" spans="1:27" ht="13.5" customHeight="1">
      <c r="A385" s="928"/>
      <c r="B385" s="929"/>
      <c r="C385" s="928"/>
      <c r="D385" s="928"/>
      <c r="E385" s="930"/>
      <c r="F385" s="928"/>
      <c r="G385" s="928"/>
      <c r="H385" s="928"/>
      <c r="I385" s="930"/>
      <c r="J385" s="928"/>
      <c r="K385" s="930"/>
      <c r="L385" s="928"/>
      <c r="M385" s="928"/>
      <c r="N385" s="928"/>
      <c r="O385" s="928"/>
      <c r="P385" s="928"/>
      <c r="Q385" s="928"/>
      <c r="R385" s="928"/>
      <c r="S385" s="928"/>
      <c r="T385" s="928"/>
      <c r="U385" s="928"/>
      <c r="V385" s="928"/>
      <c r="W385" s="928"/>
      <c r="X385" s="928"/>
      <c r="Y385" s="928"/>
      <c r="Z385" s="928"/>
      <c r="AA385" s="928"/>
    </row>
    <row r="386" spans="1:27" ht="13.5" customHeight="1">
      <c r="A386" s="928"/>
      <c r="B386" s="929"/>
      <c r="C386" s="928"/>
      <c r="D386" s="928"/>
      <c r="E386" s="930"/>
      <c r="F386" s="928"/>
      <c r="G386" s="928"/>
      <c r="H386" s="928"/>
      <c r="I386" s="930"/>
      <c r="J386" s="928"/>
      <c r="K386" s="930"/>
      <c r="L386" s="928"/>
      <c r="M386" s="928"/>
      <c r="N386" s="928"/>
      <c r="O386" s="928"/>
      <c r="P386" s="928"/>
      <c r="Q386" s="928"/>
      <c r="R386" s="928"/>
      <c r="S386" s="928"/>
      <c r="T386" s="928"/>
      <c r="U386" s="928"/>
      <c r="V386" s="928"/>
      <c r="W386" s="928"/>
      <c r="X386" s="928"/>
      <c r="Y386" s="928"/>
      <c r="Z386" s="928"/>
      <c r="AA386" s="928"/>
    </row>
    <row r="387" spans="1:27" ht="13.5" customHeight="1">
      <c r="A387" s="928"/>
      <c r="B387" s="929"/>
      <c r="C387" s="928"/>
      <c r="D387" s="928"/>
      <c r="E387" s="930"/>
      <c r="F387" s="928"/>
      <c r="G387" s="928"/>
      <c r="H387" s="928"/>
      <c r="I387" s="930"/>
      <c r="J387" s="928"/>
      <c r="K387" s="930"/>
      <c r="L387" s="928"/>
      <c r="M387" s="928"/>
      <c r="N387" s="928"/>
      <c r="O387" s="928"/>
      <c r="P387" s="928"/>
      <c r="Q387" s="928"/>
      <c r="R387" s="928"/>
      <c r="S387" s="928"/>
      <c r="T387" s="928"/>
      <c r="U387" s="928"/>
      <c r="V387" s="928"/>
      <c r="W387" s="928"/>
      <c r="X387" s="928"/>
      <c r="Y387" s="928"/>
      <c r="Z387" s="928"/>
      <c r="AA387" s="928"/>
    </row>
    <row r="388" spans="1:27" ht="13.5" customHeight="1">
      <c r="A388" s="928"/>
      <c r="B388" s="929"/>
      <c r="C388" s="928"/>
      <c r="D388" s="928"/>
      <c r="E388" s="930"/>
      <c r="F388" s="928"/>
      <c r="G388" s="928"/>
      <c r="H388" s="928"/>
      <c r="I388" s="930"/>
      <c r="J388" s="928"/>
      <c r="K388" s="930"/>
      <c r="L388" s="928"/>
      <c r="M388" s="928"/>
      <c r="N388" s="928"/>
      <c r="O388" s="928"/>
      <c r="P388" s="928"/>
      <c r="Q388" s="928"/>
      <c r="R388" s="928"/>
      <c r="S388" s="928"/>
      <c r="T388" s="928"/>
      <c r="U388" s="928"/>
      <c r="V388" s="928"/>
      <c r="W388" s="928"/>
      <c r="X388" s="928"/>
      <c r="Y388" s="928"/>
      <c r="Z388" s="928"/>
      <c r="AA388" s="928"/>
    </row>
    <row r="389" spans="1:27" ht="13.5" customHeight="1">
      <c r="A389" s="928"/>
      <c r="B389" s="929"/>
      <c r="C389" s="928"/>
      <c r="D389" s="928"/>
      <c r="E389" s="930"/>
      <c r="F389" s="928"/>
      <c r="G389" s="928"/>
      <c r="H389" s="928"/>
      <c r="I389" s="930"/>
      <c r="J389" s="928"/>
      <c r="K389" s="930"/>
      <c r="L389" s="928"/>
      <c r="M389" s="928"/>
      <c r="N389" s="928"/>
      <c r="O389" s="928"/>
      <c r="P389" s="928"/>
      <c r="Q389" s="928"/>
      <c r="R389" s="928"/>
      <c r="S389" s="928"/>
      <c r="T389" s="928"/>
      <c r="U389" s="928"/>
      <c r="V389" s="928"/>
      <c r="W389" s="928"/>
      <c r="X389" s="928"/>
      <c r="Y389" s="928"/>
      <c r="Z389" s="928"/>
      <c r="AA389" s="928"/>
    </row>
    <row r="390" spans="1:27" ht="13.5" customHeight="1">
      <c r="A390" s="928"/>
      <c r="B390" s="929"/>
      <c r="C390" s="928"/>
      <c r="D390" s="928"/>
      <c r="E390" s="930"/>
      <c r="F390" s="928"/>
      <c r="G390" s="928"/>
      <c r="H390" s="928"/>
      <c r="I390" s="930"/>
      <c r="J390" s="928"/>
      <c r="K390" s="930"/>
      <c r="L390" s="928"/>
      <c r="M390" s="928"/>
      <c r="N390" s="928"/>
      <c r="O390" s="928"/>
      <c r="P390" s="928"/>
      <c r="Q390" s="928"/>
      <c r="R390" s="928"/>
      <c r="S390" s="928"/>
      <c r="T390" s="928"/>
      <c r="U390" s="928"/>
      <c r="V390" s="928"/>
      <c r="W390" s="928"/>
      <c r="X390" s="928"/>
      <c r="Y390" s="928"/>
      <c r="Z390" s="928"/>
      <c r="AA390" s="928"/>
    </row>
    <row r="391" spans="1:27" ht="13.5" customHeight="1">
      <c r="A391" s="928"/>
      <c r="B391" s="929"/>
      <c r="C391" s="928"/>
      <c r="D391" s="928"/>
      <c r="E391" s="930"/>
      <c r="F391" s="928"/>
      <c r="G391" s="928"/>
      <c r="H391" s="928"/>
      <c r="I391" s="930"/>
      <c r="J391" s="928"/>
      <c r="K391" s="930"/>
      <c r="L391" s="928"/>
      <c r="M391" s="928"/>
      <c r="N391" s="928"/>
      <c r="O391" s="928"/>
      <c r="P391" s="928"/>
      <c r="Q391" s="928"/>
      <c r="R391" s="928"/>
      <c r="S391" s="928"/>
      <c r="T391" s="928"/>
      <c r="U391" s="928"/>
      <c r="V391" s="928"/>
      <c r="W391" s="928"/>
      <c r="X391" s="928"/>
      <c r="Y391" s="928"/>
      <c r="Z391" s="928"/>
      <c r="AA391" s="928"/>
    </row>
    <row r="392" spans="1:27" ht="13.5" customHeight="1">
      <c r="A392" s="928"/>
      <c r="B392" s="929"/>
      <c r="C392" s="928"/>
      <c r="D392" s="928"/>
      <c r="E392" s="930"/>
      <c r="F392" s="928"/>
      <c r="G392" s="928"/>
      <c r="H392" s="928"/>
      <c r="I392" s="930"/>
      <c r="J392" s="928"/>
      <c r="K392" s="930"/>
      <c r="L392" s="928"/>
      <c r="M392" s="928"/>
      <c r="N392" s="928"/>
      <c r="O392" s="928"/>
      <c r="P392" s="928"/>
      <c r="Q392" s="928"/>
      <c r="R392" s="928"/>
      <c r="S392" s="928"/>
      <c r="T392" s="928"/>
      <c r="U392" s="928"/>
      <c r="V392" s="928"/>
      <c r="W392" s="928"/>
      <c r="X392" s="928"/>
      <c r="Y392" s="928"/>
      <c r="Z392" s="928"/>
      <c r="AA392" s="928"/>
    </row>
    <row r="393" spans="1:27" ht="13.5" customHeight="1">
      <c r="A393" s="928"/>
      <c r="B393" s="929"/>
      <c r="C393" s="928"/>
      <c r="D393" s="928"/>
      <c r="E393" s="930"/>
      <c r="F393" s="928"/>
      <c r="G393" s="928"/>
      <c r="H393" s="928"/>
      <c r="I393" s="930"/>
      <c r="J393" s="928"/>
      <c r="K393" s="930"/>
      <c r="L393" s="928"/>
      <c r="M393" s="928"/>
      <c r="N393" s="928"/>
      <c r="O393" s="928"/>
      <c r="P393" s="928"/>
      <c r="Q393" s="928"/>
      <c r="R393" s="928"/>
      <c r="S393" s="928"/>
      <c r="T393" s="928"/>
      <c r="U393" s="928"/>
      <c r="V393" s="928"/>
      <c r="W393" s="928"/>
      <c r="X393" s="928"/>
      <c r="Y393" s="928"/>
      <c r="Z393" s="928"/>
      <c r="AA393" s="928"/>
    </row>
    <row r="394" spans="1:27" ht="13.5" customHeight="1">
      <c r="A394" s="928"/>
      <c r="B394" s="929"/>
      <c r="C394" s="928"/>
      <c r="D394" s="928"/>
      <c r="E394" s="930"/>
      <c r="F394" s="928"/>
      <c r="G394" s="928"/>
      <c r="H394" s="928"/>
      <c r="I394" s="930"/>
      <c r="J394" s="928"/>
      <c r="K394" s="930"/>
      <c r="L394" s="928"/>
      <c r="M394" s="928"/>
      <c r="N394" s="928"/>
      <c r="O394" s="928"/>
      <c r="P394" s="928"/>
      <c r="Q394" s="928"/>
      <c r="R394" s="928"/>
      <c r="S394" s="928"/>
      <c r="T394" s="928"/>
      <c r="U394" s="928"/>
      <c r="V394" s="928"/>
      <c r="W394" s="928"/>
      <c r="X394" s="928"/>
      <c r="Y394" s="928"/>
      <c r="Z394" s="928"/>
      <c r="AA394" s="928"/>
    </row>
    <row r="395" spans="1:27" ht="13.5" customHeight="1">
      <c r="A395" s="928"/>
      <c r="B395" s="929"/>
      <c r="C395" s="928"/>
      <c r="D395" s="928"/>
      <c r="E395" s="930"/>
      <c r="F395" s="928"/>
      <c r="G395" s="928"/>
      <c r="H395" s="928"/>
      <c r="I395" s="930"/>
      <c r="J395" s="928"/>
      <c r="K395" s="930"/>
      <c r="L395" s="928"/>
      <c r="M395" s="928"/>
      <c r="N395" s="928"/>
      <c r="O395" s="928"/>
      <c r="P395" s="928"/>
      <c r="Q395" s="928"/>
      <c r="R395" s="928"/>
      <c r="S395" s="928"/>
      <c r="T395" s="928"/>
      <c r="U395" s="928"/>
      <c r="V395" s="928"/>
      <c r="W395" s="928"/>
      <c r="X395" s="928"/>
      <c r="Y395" s="928"/>
      <c r="Z395" s="928"/>
      <c r="AA395" s="928"/>
    </row>
    <row r="396" spans="1:27" ht="13.5" customHeight="1">
      <c r="A396" s="928"/>
      <c r="B396" s="929"/>
      <c r="C396" s="928"/>
      <c r="D396" s="928"/>
      <c r="E396" s="930"/>
      <c r="F396" s="928"/>
      <c r="G396" s="928"/>
      <c r="H396" s="928"/>
      <c r="I396" s="930"/>
      <c r="J396" s="928"/>
      <c r="K396" s="930"/>
      <c r="L396" s="928"/>
      <c r="M396" s="928"/>
      <c r="N396" s="928"/>
      <c r="O396" s="928"/>
      <c r="P396" s="928"/>
      <c r="Q396" s="928"/>
      <c r="R396" s="928"/>
      <c r="S396" s="928"/>
      <c r="T396" s="928"/>
      <c r="U396" s="928"/>
      <c r="V396" s="928"/>
      <c r="W396" s="928"/>
      <c r="X396" s="928"/>
      <c r="Y396" s="928"/>
      <c r="Z396" s="928"/>
      <c r="AA396" s="928"/>
    </row>
    <row r="397" spans="1:27" ht="13.5" customHeight="1">
      <c r="A397" s="928"/>
      <c r="B397" s="929"/>
      <c r="C397" s="928"/>
      <c r="D397" s="928"/>
      <c r="E397" s="930"/>
      <c r="F397" s="928"/>
      <c r="G397" s="928"/>
      <c r="H397" s="928"/>
      <c r="I397" s="930"/>
      <c r="J397" s="928"/>
      <c r="K397" s="930"/>
      <c r="L397" s="928"/>
      <c r="M397" s="928"/>
      <c r="N397" s="928"/>
      <c r="O397" s="928"/>
      <c r="P397" s="928"/>
      <c r="Q397" s="928"/>
      <c r="R397" s="928"/>
      <c r="S397" s="928"/>
      <c r="T397" s="928"/>
      <c r="U397" s="928"/>
      <c r="V397" s="928"/>
      <c r="W397" s="928"/>
      <c r="X397" s="928"/>
      <c r="Y397" s="928"/>
      <c r="Z397" s="928"/>
      <c r="AA397" s="928"/>
    </row>
    <row r="398" spans="1:27" ht="13.5" customHeight="1">
      <c r="A398" s="928"/>
      <c r="B398" s="929"/>
      <c r="C398" s="928"/>
      <c r="D398" s="928"/>
      <c r="E398" s="930"/>
      <c r="F398" s="928"/>
      <c r="G398" s="928"/>
      <c r="H398" s="928"/>
      <c r="I398" s="930"/>
      <c r="J398" s="928"/>
      <c r="K398" s="930"/>
      <c r="L398" s="928"/>
      <c r="M398" s="928"/>
      <c r="N398" s="928"/>
      <c r="O398" s="928"/>
      <c r="P398" s="928"/>
      <c r="Q398" s="928"/>
      <c r="R398" s="928"/>
      <c r="S398" s="928"/>
      <c r="T398" s="928"/>
      <c r="U398" s="928"/>
      <c r="V398" s="928"/>
      <c r="W398" s="928"/>
      <c r="X398" s="928"/>
      <c r="Y398" s="928"/>
      <c r="Z398" s="928"/>
      <c r="AA398" s="928"/>
    </row>
    <row r="399" spans="1:27" ht="13.5" customHeight="1">
      <c r="A399" s="928"/>
      <c r="B399" s="929"/>
      <c r="C399" s="928"/>
      <c r="D399" s="928"/>
      <c r="E399" s="930"/>
      <c r="F399" s="928"/>
      <c r="G399" s="928"/>
      <c r="H399" s="928"/>
      <c r="I399" s="930"/>
      <c r="J399" s="928"/>
      <c r="K399" s="930"/>
      <c r="L399" s="928"/>
      <c r="M399" s="928"/>
      <c r="N399" s="928"/>
      <c r="O399" s="928"/>
      <c r="P399" s="928"/>
      <c r="Q399" s="928"/>
      <c r="R399" s="928"/>
      <c r="S399" s="928"/>
      <c r="T399" s="928"/>
      <c r="U399" s="928"/>
      <c r="V399" s="928"/>
      <c r="W399" s="928"/>
      <c r="X399" s="928"/>
      <c r="Y399" s="928"/>
      <c r="Z399" s="928"/>
      <c r="AA399" s="928"/>
    </row>
    <row r="400" spans="1:27" ht="13.5" customHeight="1">
      <c r="A400" s="928"/>
      <c r="B400" s="929"/>
      <c r="C400" s="928"/>
      <c r="D400" s="928"/>
      <c r="E400" s="930"/>
      <c r="F400" s="928"/>
      <c r="G400" s="928"/>
      <c r="H400" s="928"/>
      <c r="I400" s="930"/>
      <c r="J400" s="928"/>
      <c r="K400" s="930"/>
      <c r="L400" s="928"/>
      <c r="M400" s="928"/>
      <c r="N400" s="928"/>
      <c r="O400" s="928"/>
      <c r="P400" s="928"/>
      <c r="Q400" s="928"/>
      <c r="R400" s="928"/>
      <c r="S400" s="928"/>
      <c r="T400" s="928"/>
      <c r="U400" s="928"/>
      <c r="V400" s="928"/>
      <c r="W400" s="928"/>
      <c r="X400" s="928"/>
      <c r="Y400" s="928"/>
      <c r="Z400" s="928"/>
      <c r="AA400" s="928"/>
    </row>
    <row r="401" spans="1:27" ht="13.5" customHeight="1">
      <c r="A401" s="928"/>
      <c r="B401" s="929"/>
      <c r="C401" s="928"/>
      <c r="D401" s="928"/>
      <c r="E401" s="930"/>
      <c r="F401" s="928"/>
      <c r="G401" s="928"/>
      <c r="H401" s="928"/>
      <c r="I401" s="930"/>
      <c r="J401" s="928"/>
      <c r="K401" s="930"/>
      <c r="L401" s="928"/>
      <c r="M401" s="928"/>
      <c r="N401" s="928"/>
      <c r="O401" s="928"/>
      <c r="P401" s="928"/>
      <c r="Q401" s="928"/>
      <c r="R401" s="928"/>
      <c r="S401" s="928"/>
      <c r="T401" s="928"/>
      <c r="U401" s="928"/>
      <c r="V401" s="928"/>
      <c r="W401" s="928"/>
      <c r="X401" s="928"/>
      <c r="Y401" s="928"/>
      <c r="Z401" s="928"/>
      <c r="AA401" s="928"/>
    </row>
    <row r="402" spans="1:27" ht="13.5" customHeight="1">
      <c r="A402" s="928"/>
      <c r="B402" s="929"/>
      <c r="C402" s="928"/>
      <c r="D402" s="928"/>
      <c r="E402" s="930"/>
      <c r="F402" s="928"/>
      <c r="G402" s="928"/>
      <c r="H402" s="928"/>
      <c r="I402" s="930"/>
      <c r="J402" s="928"/>
      <c r="K402" s="930"/>
      <c r="L402" s="928"/>
      <c r="M402" s="928"/>
      <c r="N402" s="928"/>
      <c r="O402" s="928"/>
      <c r="P402" s="928"/>
      <c r="Q402" s="928"/>
      <c r="R402" s="928"/>
      <c r="S402" s="928"/>
      <c r="T402" s="928"/>
      <c r="U402" s="928"/>
      <c r="V402" s="928"/>
      <c r="W402" s="928"/>
      <c r="X402" s="928"/>
      <c r="Y402" s="928"/>
      <c r="Z402" s="928"/>
      <c r="AA402" s="928"/>
    </row>
    <row r="403" spans="1:27" ht="13.5" customHeight="1">
      <c r="A403" s="928"/>
      <c r="B403" s="929"/>
      <c r="C403" s="928"/>
      <c r="D403" s="928"/>
      <c r="E403" s="930"/>
      <c r="F403" s="928"/>
      <c r="G403" s="928"/>
      <c r="H403" s="928"/>
      <c r="I403" s="930"/>
      <c r="J403" s="928"/>
      <c r="K403" s="930"/>
      <c r="L403" s="928"/>
      <c r="M403" s="928"/>
      <c r="N403" s="928"/>
      <c r="O403" s="928"/>
      <c r="P403" s="928"/>
      <c r="Q403" s="928"/>
      <c r="R403" s="928"/>
      <c r="S403" s="928"/>
      <c r="T403" s="928"/>
      <c r="U403" s="928"/>
      <c r="V403" s="928"/>
      <c r="W403" s="928"/>
      <c r="X403" s="928"/>
      <c r="Y403" s="928"/>
      <c r="Z403" s="928"/>
      <c r="AA403" s="928"/>
    </row>
    <row r="404" spans="1:27" ht="13.5" customHeight="1">
      <c r="A404" s="928"/>
      <c r="B404" s="929"/>
      <c r="C404" s="928"/>
      <c r="D404" s="928"/>
      <c r="E404" s="930"/>
      <c r="F404" s="928"/>
      <c r="G404" s="928"/>
      <c r="H404" s="928"/>
      <c r="I404" s="930"/>
      <c r="J404" s="928"/>
      <c r="K404" s="930"/>
      <c r="L404" s="928"/>
      <c r="M404" s="928"/>
      <c r="N404" s="928"/>
      <c r="O404" s="928"/>
      <c r="P404" s="928"/>
      <c r="Q404" s="928"/>
      <c r="R404" s="928"/>
      <c r="S404" s="928"/>
      <c r="T404" s="928"/>
      <c r="U404" s="928"/>
      <c r="V404" s="928"/>
      <c r="W404" s="928"/>
      <c r="X404" s="928"/>
      <c r="Y404" s="928"/>
      <c r="Z404" s="928"/>
      <c r="AA404" s="928"/>
    </row>
    <row r="405" spans="1:27" ht="13.5" customHeight="1">
      <c r="A405" s="928"/>
      <c r="B405" s="929"/>
      <c r="C405" s="928"/>
      <c r="D405" s="928"/>
      <c r="E405" s="930"/>
      <c r="F405" s="928"/>
      <c r="G405" s="928"/>
      <c r="H405" s="928"/>
      <c r="I405" s="930"/>
      <c r="J405" s="928"/>
      <c r="K405" s="930"/>
      <c r="L405" s="928"/>
      <c r="M405" s="928"/>
      <c r="N405" s="928"/>
      <c r="O405" s="928"/>
      <c r="P405" s="928"/>
      <c r="Q405" s="928"/>
      <c r="R405" s="928"/>
      <c r="S405" s="928"/>
      <c r="T405" s="928"/>
      <c r="U405" s="928"/>
      <c r="V405" s="928"/>
      <c r="W405" s="928"/>
      <c r="X405" s="928"/>
      <c r="Y405" s="928"/>
      <c r="Z405" s="928"/>
      <c r="AA405" s="928"/>
    </row>
    <row r="406" spans="1:27" ht="13.5" customHeight="1">
      <c r="A406" s="928"/>
      <c r="B406" s="929"/>
      <c r="C406" s="928"/>
      <c r="D406" s="928"/>
      <c r="E406" s="930"/>
      <c r="F406" s="928"/>
      <c r="G406" s="928"/>
      <c r="H406" s="928"/>
      <c r="I406" s="930"/>
      <c r="J406" s="928"/>
      <c r="K406" s="930"/>
      <c r="L406" s="928"/>
      <c r="M406" s="928"/>
      <c r="N406" s="928"/>
      <c r="O406" s="928"/>
      <c r="P406" s="928"/>
      <c r="Q406" s="928"/>
      <c r="R406" s="928"/>
      <c r="S406" s="928"/>
      <c r="T406" s="928"/>
      <c r="U406" s="928"/>
      <c r="V406" s="928"/>
      <c r="W406" s="928"/>
      <c r="X406" s="928"/>
      <c r="Y406" s="928"/>
      <c r="Z406" s="928"/>
      <c r="AA406" s="928"/>
    </row>
    <row r="407" spans="1:27" ht="13.5" customHeight="1">
      <c r="A407" s="928"/>
      <c r="B407" s="929"/>
      <c r="C407" s="928"/>
      <c r="D407" s="928"/>
      <c r="E407" s="930"/>
      <c r="F407" s="928"/>
      <c r="G407" s="928"/>
      <c r="H407" s="928"/>
      <c r="I407" s="930"/>
      <c r="J407" s="928"/>
      <c r="K407" s="930"/>
      <c r="L407" s="928"/>
      <c r="M407" s="928"/>
      <c r="N407" s="928"/>
      <c r="O407" s="928"/>
      <c r="P407" s="928"/>
      <c r="Q407" s="928"/>
      <c r="R407" s="928"/>
      <c r="S407" s="928"/>
      <c r="T407" s="928"/>
      <c r="U407" s="928"/>
      <c r="V407" s="928"/>
      <c r="W407" s="928"/>
      <c r="X407" s="928"/>
      <c r="Y407" s="928"/>
      <c r="Z407" s="928"/>
      <c r="AA407" s="928"/>
    </row>
    <row r="408" spans="1:27" ht="13.5" customHeight="1">
      <c r="A408" s="928"/>
      <c r="B408" s="929"/>
      <c r="C408" s="928"/>
      <c r="D408" s="928"/>
      <c r="E408" s="930"/>
      <c r="F408" s="928"/>
      <c r="G408" s="928"/>
      <c r="H408" s="928"/>
      <c r="I408" s="930"/>
      <c r="J408" s="928"/>
      <c r="K408" s="930"/>
      <c r="L408" s="928"/>
      <c r="M408" s="928"/>
      <c r="N408" s="928"/>
      <c r="O408" s="928"/>
      <c r="P408" s="928"/>
      <c r="Q408" s="928"/>
      <c r="R408" s="928"/>
      <c r="S408" s="928"/>
      <c r="T408" s="928"/>
      <c r="U408" s="928"/>
      <c r="V408" s="928"/>
      <c r="W408" s="928"/>
      <c r="X408" s="928"/>
      <c r="Y408" s="928"/>
      <c r="Z408" s="928"/>
      <c r="AA408" s="928"/>
    </row>
    <row r="409" spans="1:27" ht="13.5" customHeight="1">
      <c r="A409" s="928"/>
      <c r="B409" s="929"/>
      <c r="C409" s="928"/>
      <c r="D409" s="928"/>
      <c r="E409" s="930"/>
      <c r="F409" s="928"/>
      <c r="G409" s="928"/>
      <c r="H409" s="928"/>
      <c r="I409" s="930"/>
      <c r="J409" s="928"/>
      <c r="K409" s="930"/>
      <c r="L409" s="928"/>
      <c r="M409" s="928"/>
      <c r="N409" s="928"/>
      <c r="O409" s="928"/>
      <c r="P409" s="928"/>
      <c r="Q409" s="928"/>
      <c r="R409" s="928"/>
      <c r="S409" s="928"/>
      <c r="T409" s="928"/>
      <c r="U409" s="928"/>
      <c r="V409" s="928"/>
      <c r="W409" s="928"/>
      <c r="X409" s="928"/>
      <c r="Y409" s="928"/>
      <c r="Z409" s="928"/>
      <c r="AA409" s="928"/>
    </row>
    <row r="410" spans="1:27" ht="13.5" customHeight="1">
      <c r="A410" s="928"/>
      <c r="B410" s="929"/>
      <c r="C410" s="928"/>
      <c r="D410" s="928"/>
      <c r="E410" s="930"/>
      <c r="F410" s="928"/>
      <c r="G410" s="928"/>
      <c r="H410" s="928"/>
      <c r="I410" s="930"/>
      <c r="J410" s="928"/>
      <c r="K410" s="930"/>
      <c r="L410" s="928"/>
      <c r="M410" s="928"/>
      <c r="N410" s="928"/>
      <c r="O410" s="928"/>
      <c r="P410" s="928"/>
      <c r="Q410" s="928"/>
      <c r="R410" s="928"/>
      <c r="S410" s="928"/>
      <c r="T410" s="928"/>
      <c r="U410" s="928"/>
      <c r="V410" s="928"/>
      <c r="W410" s="928"/>
      <c r="X410" s="928"/>
      <c r="Y410" s="928"/>
      <c r="Z410" s="928"/>
      <c r="AA410" s="928"/>
    </row>
    <row r="411" spans="1:27" ht="13.5" customHeight="1">
      <c r="A411" s="928"/>
      <c r="B411" s="929"/>
      <c r="C411" s="928"/>
      <c r="D411" s="928"/>
      <c r="E411" s="930"/>
      <c r="F411" s="928"/>
      <c r="G411" s="928"/>
      <c r="H411" s="928"/>
      <c r="I411" s="930"/>
      <c r="J411" s="928"/>
      <c r="K411" s="930"/>
      <c r="L411" s="928"/>
      <c r="M411" s="928"/>
      <c r="N411" s="928"/>
      <c r="O411" s="928"/>
      <c r="P411" s="928"/>
      <c r="Q411" s="928"/>
      <c r="R411" s="928"/>
      <c r="S411" s="928"/>
      <c r="T411" s="928"/>
      <c r="U411" s="928"/>
      <c r="V411" s="928"/>
      <c r="W411" s="928"/>
      <c r="X411" s="928"/>
      <c r="Y411" s="928"/>
      <c r="Z411" s="928"/>
      <c r="AA411" s="928"/>
    </row>
    <row r="412" spans="1:27" ht="13.5" customHeight="1">
      <c r="A412" s="928"/>
      <c r="B412" s="929"/>
      <c r="C412" s="928"/>
      <c r="D412" s="928"/>
      <c r="E412" s="930"/>
      <c r="F412" s="928"/>
      <c r="G412" s="928"/>
      <c r="H412" s="928"/>
      <c r="I412" s="930"/>
      <c r="J412" s="928"/>
      <c r="K412" s="930"/>
      <c r="L412" s="928"/>
      <c r="M412" s="928"/>
      <c r="N412" s="928"/>
      <c r="O412" s="928"/>
      <c r="P412" s="928"/>
      <c r="Q412" s="928"/>
      <c r="R412" s="928"/>
      <c r="S412" s="928"/>
      <c r="T412" s="928"/>
      <c r="U412" s="928"/>
      <c r="V412" s="928"/>
      <c r="W412" s="928"/>
      <c r="X412" s="928"/>
      <c r="Y412" s="928"/>
      <c r="Z412" s="928"/>
      <c r="AA412" s="928"/>
    </row>
    <row r="413" spans="1:27" ht="13.5" customHeight="1">
      <c r="A413" s="928"/>
      <c r="B413" s="929"/>
      <c r="C413" s="928"/>
      <c r="D413" s="928"/>
      <c r="E413" s="930"/>
      <c r="F413" s="928"/>
      <c r="G413" s="928"/>
      <c r="H413" s="928"/>
      <c r="I413" s="930"/>
      <c r="J413" s="928"/>
      <c r="K413" s="930"/>
      <c r="L413" s="928"/>
      <c r="M413" s="928"/>
      <c r="N413" s="928"/>
      <c r="O413" s="928"/>
      <c r="P413" s="928"/>
      <c r="Q413" s="928"/>
      <c r="R413" s="928"/>
      <c r="S413" s="928"/>
      <c r="T413" s="928"/>
      <c r="U413" s="928"/>
      <c r="V413" s="928"/>
      <c r="W413" s="928"/>
      <c r="X413" s="928"/>
      <c r="Y413" s="928"/>
      <c r="Z413" s="928"/>
      <c r="AA413" s="928"/>
    </row>
    <row r="414" spans="1:27" ht="13.5" customHeight="1">
      <c r="A414" s="928"/>
      <c r="B414" s="929"/>
      <c r="C414" s="928"/>
      <c r="D414" s="928"/>
      <c r="E414" s="930"/>
      <c r="F414" s="928"/>
      <c r="G414" s="928"/>
      <c r="H414" s="928"/>
      <c r="I414" s="930"/>
      <c r="J414" s="928"/>
      <c r="K414" s="930"/>
      <c r="L414" s="928"/>
      <c r="M414" s="928"/>
      <c r="N414" s="928"/>
      <c r="O414" s="928"/>
      <c r="P414" s="928"/>
      <c r="Q414" s="928"/>
      <c r="R414" s="928"/>
      <c r="S414" s="928"/>
      <c r="T414" s="928"/>
      <c r="U414" s="928"/>
      <c r="V414" s="928"/>
      <c r="W414" s="928"/>
      <c r="X414" s="928"/>
      <c r="Y414" s="928"/>
      <c r="Z414" s="928"/>
      <c r="AA414" s="928"/>
    </row>
    <row r="415" spans="1:27" ht="13.5" customHeight="1">
      <c r="A415" s="928"/>
      <c r="B415" s="929"/>
      <c r="C415" s="928"/>
      <c r="D415" s="928"/>
      <c r="E415" s="930"/>
      <c r="F415" s="928"/>
      <c r="G415" s="928"/>
      <c r="H415" s="928"/>
      <c r="I415" s="930"/>
      <c r="J415" s="928"/>
      <c r="K415" s="930"/>
      <c r="L415" s="928"/>
      <c r="M415" s="928"/>
      <c r="N415" s="928"/>
      <c r="O415" s="928"/>
      <c r="P415" s="928"/>
      <c r="Q415" s="928"/>
      <c r="R415" s="928"/>
      <c r="S415" s="928"/>
      <c r="T415" s="928"/>
      <c r="U415" s="928"/>
      <c r="V415" s="928"/>
      <c r="W415" s="928"/>
      <c r="X415" s="928"/>
      <c r="Y415" s="928"/>
      <c r="Z415" s="928"/>
      <c r="AA415" s="928"/>
    </row>
    <row r="416" spans="1:27" ht="13.5" customHeight="1">
      <c r="A416" s="928"/>
      <c r="B416" s="929"/>
      <c r="C416" s="928"/>
      <c r="D416" s="928"/>
      <c r="E416" s="930"/>
      <c r="F416" s="928"/>
      <c r="G416" s="928"/>
      <c r="H416" s="928"/>
      <c r="I416" s="930"/>
      <c r="J416" s="928"/>
      <c r="K416" s="930"/>
      <c r="L416" s="928"/>
      <c r="M416" s="928"/>
      <c r="N416" s="928"/>
      <c r="O416" s="928"/>
      <c r="P416" s="928"/>
      <c r="Q416" s="928"/>
      <c r="R416" s="928"/>
      <c r="S416" s="928"/>
      <c r="T416" s="928"/>
      <c r="U416" s="928"/>
      <c r="V416" s="928"/>
      <c r="W416" s="928"/>
      <c r="X416" s="928"/>
      <c r="Y416" s="928"/>
      <c r="Z416" s="928"/>
      <c r="AA416" s="928"/>
    </row>
    <row r="417" spans="1:27" ht="13.5" customHeight="1">
      <c r="A417" s="928"/>
      <c r="B417" s="929"/>
      <c r="C417" s="928"/>
      <c r="D417" s="928"/>
      <c r="E417" s="930"/>
      <c r="F417" s="928"/>
      <c r="G417" s="928"/>
      <c r="H417" s="928"/>
      <c r="I417" s="930"/>
      <c r="J417" s="928"/>
      <c r="K417" s="930"/>
      <c r="L417" s="928"/>
      <c r="M417" s="928"/>
      <c r="N417" s="928"/>
      <c r="O417" s="928"/>
      <c r="P417" s="928"/>
      <c r="Q417" s="928"/>
      <c r="R417" s="928"/>
      <c r="S417" s="928"/>
      <c r="T417" s="928"/>
      <c r="U417" s="928"/>
      <c r="V417" s="928"/>
      <c r="W417" s="928"/>
      <c r="X417" s="928"/>
      <c r="Y417" s="928"/>
      <c r="Z417" s="928"/>
      <c r="AA417" s="928"/>
    </row>
    <row r="418" spans="1:27" ht="13.5" customHeight="1">
      <c r="A418" s="928"/>
      <c r="B418" s="929"/>
      <c r="C418" s="928"/>
      <c r="D418" s="928"/>
      <c r="E418" s="930"/>
      <c r="F418" s="928"/>
      <c r="G418" s="928"/>
      <c r="H418" s="928"/>
      <c r="I418" s="930"/>
      <c r="J418" s="928"/>
      <c r="K418" s="930"/>
      <c r="L418" s="928"/>
      <c r="M418" s="928"/>
      <c r="N418" s="928"/>
      <c r="O418" s="928"/>
      <c r="P418" s="928"/>
      <c r="Q418" s="928"/>
      <c r="R418" s="928"/>
      <c r="S418" s="928"/>
      <c r="T418" s="928"/>
      <c r="U418" s="928"/>
      <c r="V418" s="928"/>
      <c r="W418" s="928"/>
      <c r="X418" s="928"/>
      <c r="Y418" s="928"/>
      <c r="Z418" s="928"/>
      <c r="AA418" s="928"/>
    </row>
    <row r="419" spans="1:27" ht="13.5" customHeight="1">
      <c r="A419" s="928"/>
      <c r="B419" s="929"/>
      <c r="C419" s="928"/>
      <c r="D419" s="928"/>
      <c r="E419" s="930"/>
      <c r="F419" s="928"/>
      <c r="G419" s="928"/>
      <c r="H419" s="928"/>
      <c r="I419" s="930"/>
      <c r="J419" s="928"/>
      <c r="K419" s="930"/>
      <c r="L419" s="928"/>
      <c r="M419" s="928"/>
      <c r="N419" s="928"/>
      <c r="O419" s="928"/>
      <c r="P419" s="928"/>
      <c r="Q419" s="928"/>
      <c r="R419" s="928"/>
      <c r="S419" s="928"/>
      <c r="T419" s="928"/>
      <c r="U419" s="928"/>
      <c r="V419" s="928"/>
      <c r="W419" s="928"/>
      <c r="X419" s="928"/>
      <c r="Y419" s="928"/>
      <c r="Z419" s="928"/>
      <c r="AA419" s="928"/>
    </row>
    <row r="420" spans="1:27" ht="13.5" customHeight="1">
      <c r="A420" s="928"/>
      <c r="B420" s="929"/>
      <c r="C420" s="928"/>
      <c r="D420" s="928"/>
      <c r="E420" s="930"/>
      <c r="F420" s="928"/>
      <c r="G420" s="928"/>
      <c r="H420" s="928"/>
      <c r="I420" s="930"/>
      <c r="J420" s="928"/>
      <c r="K420" s="930"/>
      <c r="L420" s="928"/>
      <c r="M420" s="928"/>
      <c r="N420" s="928"/>
      <c r="O420" s="928"/>
      <c r="P420" s="928"/>
      <c r="Q420" s="928"/>
      <c r="R420" s="928"/>
      <c r="S420" s="928"/>
      <c r="T420" s="928"/>
      <c r="U420" s="928"/>
      <c r="V420" s="928"/>
      <c r="W420" s="928"/>
      <c r="X420" s="928"/>
      <c r="Y420" s="928"/>
      <c r="Z420" s="928"/>
      <c r="AA420" s="928"/>
    </row>
    <row r="421" spans="1:27" ht="13.5" customHeight="1">
      <c r="A421" s="928"/>
      <c r="B421" s="929"/>
      <c r="C421" s="928"/>
      <c r="D421" s="928"/>
      <c r="E421" s="930"/>
      <c r="F421" s="928"/>
      <c r="G421" s="928"/>
      <c r="H421" s="928"/>
      <c r="I421" s="930"/>
      <c r="J421" s="928"/>
      <c r="K421" s="930"/>
      <c r="L421" s="928"/>
      <c r="M421" s="928"/>
      <c r="N421" s="928"/>
      <c r="O421" s="928"/>
      <c r="P421" s="928"/>
      <c r="Q421" s="928"/>
      <c r="R421" s="928"/>
      <c r="S421" s="928"/>
      <c r="T421" s="928"/>
      <c r="U421" s="928"/>
      <c r="V421" s="928"/>
      <c r="W421" s="928"/>
      <c r="X421" s="928"/>
      <c r="Y421" s="928"/>
      <c r="Z421" s="928"/>
      <c r="AA421" s="928"/>
    </row>
    <row r="422" spans="1:27" ht="13.5" customHeight="1">
      <c r="A422" s="928"/>
      <c r="B422" s="929"/>
      <c r="C422" s="928"/>
      <c r="D422" s="928"/>
      <c r="E422" s="930"/>
      <c r="F422" s="928"/>
      <c r="G422" s="928"/>
      <c r="H422" s="928"/>
      <c r="I422" s="930"/>
      <c r="J422" s="928"/>
      <c r="K422" s="930"/>
      <c r="L422" s="928"/>
      <c r="M422" s="928"/>
      <c r="N422" s="928"/>
      <c r="O422" s="928"/>
      <c r="P422" s="928"/>
      <c r="Q422" s="928"/>
      <c r="R422" s="928"/>
      <c r="S422" s="928"/>
      <c r="T422" s="928"/>
      <c r="U422" s="928"/>
      <c r="V422" s="928"/>
      <c r="W422" s="928"/>
      <c r="X422" s="928"/>
      <c r="Y422" s="928"/>
      <c r="Z422" s="928"/>
      <c r="AA422" s="928"/>
    </row>
    <row r="423" spans="1:27" ht="13.5" customHeight="1">
      <c r="A423" s="928"/>
      <c r="B423" s="929"/>
      <c r="C423" s="928"/>
      <c r="D423" s="928"/>
      <c r="E423" s="930"/>
      <c r="F423" s="928"/>
      <c r="G423" s="928"/>
      <c r="H423" s="928"/>
      <c r="I423" s="930"/>
      <c r="J423" s="928"/>
      <c r="K423" s="930"/>
      <c r="L423" s="928"/>
      <c r="M423" s="928"/>
      <c r="N423" s="928"/>
      <c r="O423" s="928"/>
      <c r="P423" s="928"/>
      <c r="Q423" s="928"/>
      <c r="R423" s="928"/>
      <c r="S423" s="928"/>
      <c r="T423" s="928"/>
      <c r="U423" s="928"/>
      <c r="V423" s="928"/>
      <c r="W423" s="928"/>
      <c r="X423" s="928"/>
      <c r="Y423" s="928"/>
      <c r="Z423" s="928"/>
      <c r="AA423" s="928"/>
    </row>
    <row r="424" spans="1:27" ht="13.5" customHeight="1">
      <c r="A424" s="928"/>
      <c r="B424" s="929"/>
      <c r="C424" s="928"/>
      <c r="D424" s="928"/>
      <c r="E424" s="930"/>
      <c r="F424" s="928"/>
      <c r="G424" s="928"/>
      <c r="H424" s="928"/>
      <c r="I424" s="930"/>
      <c r="J424" s="928"/>
      <c r="K424" s="930"/>
      <c r="L424" s="928"/>
      <c r="M424" s="928"/>
      <c r="N424" s="928"/>
      <c r="O424" s="928"/>
      <c r="P424" s="928"/>
      <c r="Q424" s="928"/>
      <c r="R424" s="928"/>
      <c r="S424" s="928"/>
      <c r="T424" s="928"/>
      <c r="U424" s="928"/>
      <c r="V424" s="928"/>
      <c r="W424" s="928"/>
      <c r="X424" s="928"/>
      <c r="Y424" s="928"/>
      <c r="Z424" s="928"/>
      <c r="AA424" s="928"/>
    </row>
    <row r="425" spans="1:27" ht="13.5" customHeight="1">
      <c r="A425" s="928"/>
      <c r="B425" s="929"/>
      <c r="C425" s="928"/>
      <c r="D425" s="928"/>
      <c r="E425" s="930"/>
      <c r="F425" s="928"/>
      <c r="G425" s="928"/>
      <c r="H425" s="928"/>
      <c r="I425" s="930"/>
      <c r="J425" s="928"/>
      <c r="K425" s="930"/>
      <c r="L425" s="928"/>
      <c r="M425" s="928"/>
      <c r="N425" s="928"/>
      <c r="O425" s="928"/>
      <c r="P425" s="928"/>
      <c r="Q425" s="928"/>
      <c r="R425" s="928"/>
      <c r="S425" s="928"/>
      <c r="T425" s="928"/>
      <c r="U425" s="928"/>
      <c r="V425" s="928"/>
      <c r="W425" s="928"/>
      <c r="X425" s="928"/>
      <c r="Y425" s="928"/>
      <c r="Z425" s="928"/>
      <c r="AA425" s="928"/>
    </row>
    <row r="426" spans="1:27" ht="13.5" customHeight="1">
      <c r="A426" s="928"/>
      <c r="B426" s="929"/>
      <c r="C426" s="928"/>
      <c r="D426" s="928"/>
      <c r="E426" s="930"/>
      <c r="F426" s="928"/>
      <c r="G426" s="928"/>
      <c r="H426" s="928"/>
      <c r="I426" s="930"/>
      <c r="J426" s="928"/>
      <c r="K426" s="930"/>
      <c r="L426" s="928"/>
      <c r="M426" s="928"/>
      <c r="N426" s="928"/>
      <c r="O426" s="928"/>
      <c r="P426" s="928"/>
      <c r="Q426" s="928"/>
      <c r="R426" s="928"/>
      <c r="S426" s="928"/>
      <c r="T426" s="928"/>
      <c r="U426" s="928"/>
      <c r="V426" s="928"/>
      <c r="W426" s="928"/>
      <c r="X426" s="928"/>
      <c r="Y426" s="928"/>
      <c r="Z426" s="928"/>
      <c r="AA426" s="928"/>
    </row>
    <row r="427" spans="1:27" ht="13.5" customHeight="1">
      <c r="A427" s="928"/>
      <c r="B427" s="929"/>
      <c r="C427" s="928"/>
      <c r="D427" s="928"/>
      <c r="E427" s="930"/>
      <c r="F427" s="928"/>
      <c r="G427" s="928"/>
      <c r="H427" s="928"/>
      <c r="I427" s="930"/>
      <c r="J427" s="928"/>
      <c r="K427" s="930"/>
      <c r="L427" s="928"/>
      <c r="M427" s="928"/>
      <c r="N427" s="928"/>
      <c r="O427" s="928"/>
      <c r="P427" s="928"/>
      <c r="Q427" s="928"/>
      <c r="R427" s="928"/>
      <c r="S427" s="928"/>
      <c r="T427" s="928"/>
      <c r="U427" s="928"/>
      <c r="V427" s="928"/>
      <c r="W427" s="928"/>
      <c r="X427" s="928"/>
      <c r="Y427" s="928"/>
      <c r="Z427" s="928"/>
      <c r="AA427" s="928"/>
    </row>
    <row r="428" spans="1:27" ht="13.5" customHeight="1">
      <c r="A428" s="928"/>
      <c r="B428" s="929"/>
      <c r="C428" s="928"/>
      <c r="D428" s="928"/>
      <c r="E428" s="930"/>
      <c r="F428" s="928"/>
      <c r="G428" s="928"/>
      <c r="H428" s="928"/>
      <c r="I428" s="930"/>
      <c r="J428" s="928"/>
      <c r="K428" s="930"/>
      <c r="L428" s="928"/>
      <c r="M428" s="928"/>
      <c r="N428" s="928"/>
      <c r="O428" s="928"/>
      <c r="P428" s="928"/>
      <c r="Q428" s="928"/>
      <c r="R428" s="928"/>
      <c r="S428" s="928"/>
      <c r="T428" s="928"/>
      <c r="U428" s="928"/>
      <c r="V428" s="928"/>
      <c r="W428" s="928"/>
      <c r="X428" s="928"/>
      <c r="Y428" s="928"/>
      <c r="Z428" s="928"/>
      <c r="AA428" s="928"/>
    </row>
    <row r="429" spans="1:27" ht="13.5" customHeight="1">
      <c r="A429" s="928"/>
      <c r="B429" s="929"/>
      <c r="C429" s="928"/>
      <c r="D429" s="928"/>
      <c r="E429" s="930"/>
      <c r="F429" s="928"/>
      <c r="G429" s="928"/>
      <c r="H429" s="928"/>
      <c r="I429" s="930"/>
      <c r="J429" s="928"/>
      <c r="K429" s="930"/>
      <c r="L429" s="928"/>
      <c r="M429" s="928"/>
      <c r="N429" s="928"/>
      <c r="O429" s="928"/>
      <c r="P429" s="928"/>
      <c r="Q429" s="928"/>
      <c r="R429" s="928"/>
      <c r="S429" s="928"/>
      <c r="T429" s="928"/>
      <c r="U429" s="928"/>
      <c r="V429" s="928"/>
      <c r="W429" s="928"/>
      <c r="X429" s="928"/>
      <c r="Y429" s="928"/>
      <c r="Z429" s="928"/>
      <c r="AA429" s="928"/>
    </row>
    <row r="430" spans="1:27" ht="13.5" customHeight="1">
      <c r="A430" s="928"/>
      <c r="B430" s="929"/>
      <c r="C430" s="928"/>
      <c r="D430" s="928"/>
      <c r="E430" s="930"/>
      <c r="F430" s="928"/>
      <c r="G430" s="928"/>
      <c r="H430" s="928"/>
      <c r="I430" s="930"/>
      <c r="J430" s="928"/>
      <c r="K430" s="930"/>
      <c r="L430" s="928"/>
      <c r="M430" s="928"/>
      <c r="N430" s="928"/>
      <c r="O430" s="928"/>
      <c r="P430" s="928"/>
      <c r="Q430" s="928"/>
      <c r="R430" s="928"/>
      <c r="S430" s="928"/>
      <c r="T430" s="928"/>
      <c r="U430" s="928"/>
      <c r="V430" s="928"/>
      <c r="W430" s="928"/>
      <c r="X430" s="928"/>
      <c r="Y430" s="928"/>
      <c r="Z430" s="928"/>
      <c r="AA430" s="928"/>
    </row>
    <row r="431" spans="1:27" ht="13.5" customHeight="1">
      <c r="A431" s="928"/>
      <c r="B431" s="929"/>
      <c r="C431" s="928"/>
      <c r="D431" s="928"/>
      <c r="E431" s="930"/>
      <c r="F431" s="928"/>
      <c r="G431" s="928"/>
      <c r="H431" s="928"/>
      <c r="I431" s="930"/>
      <c r="J431" s="928"/>
      <c r="K431" s="930"/>
      <c r="L431" s="928"/>
      <c r="M431" s="928"/>
      <c r="N431" s="928"/>
      <c r="O431" s="928"/>
      <c r="P431" s="928"/>
      <c r="Q431" s="928"/>
      <c r="R431" s="928"/>
      <c r="S431" s="928"/>
      <c r="T431" s="928"/>
      <c r="U431" s="928"/>
      <c r="V431" s="928"/>
      <c r="W431" s="928"/>
      <c r="X431" s="928"/>
      <c r="Y431" s="928"/>
      <c r="Z431" s="928"/>
      <c r="AA431" s="928"/>
    </row>
    <row r="432" spans="1:27" ht="13.5" customHeight="1">
      <c r="A432" s="928"/>
      <c r="B432" s="929"/>
      <c r="C432" s="928"/>
      <c r="D432" s="928"/>
      <c r="E432" s="930"/>
      <c r="F432" s="928"/>
      <c r="G432" s="928"/>
      <c r="H432" s="928"/>
      <c r="I432" s="930"/>
      <c r="J432" s="928"/>
      <c r="K432" s="930"/>
      <c r="L432" s="928"/>
      <c r="M432" s="928"/>
      <c r="N432" s="928"/>
      <c r="O432" s="928"/>
      <c r="P432" s="928"/>
      <c r="Q432" s="928"/>
      <c r="R432" s="928"/>
      <c r="S432" s="928"/>
      <c r="T432" s="928"/>
      <c r="U432" s="928"/>
      <c r="V432" s="928"/>
      <c r="W432" s="928"/>
      <c r="X432" s="928"/>
      <c r="Y432" s="928"/>
      <c r="Z432" s="928"/>
      <c r="AA432" s="928"/>
    </row>
    <row r="433" spans="1:27" ht="13.5" customHeight="1">
      <c r="A433" s="928"/>
      <c r="B433" s="929"/>
      <c r="C433" s="928"/>
      <c r="D433" s="928"/>
      <c r="E433" s="930"/>
      <c r="F433" s="928"/>
      <c r="G433" s="928"/>
      <c r="H433" s="928"/>
      <c r="I433" s="930"/>
      <c r="J433" s="928"/>
      <c r="K433" s="930"/>
      <c r="L433" s="928"/>
      <c r="M433" s="928"/>
      <c r="N433" s="928"/>
      <c r="O433" s="928"/>
      <c r="P433" s="928"/>
      <c r="Q433" s="928"/>
      <c r="R433" s="928"/>
      <c r="S433" s="928"/>
      <c r="T433" s="928"/>
      <c r="U433" s="928"/>
      <c r="V433" s="928"/>
      <c r="W433" s="928"/>
      <c r="X433" s="928"/>
      <c r="Y433" s="928"/>
      <c r="Z433" s="928"/>
      <c r="AA433" s="928"/>
    </row>
    <row r="434" spans="1:27" ht="13.5" customHeight="1">
      <c r="A434" s="928"/>
      <c r="B434" s="929"/>
      <c r="C434" s="928"/>
      <c r="D434" s="928"/>
      <c r="E434" s="930"/>
      <c r="F434" s="928"/>
      <c r="G434" s="928"/>
      <c r="H434" s="928"/>
      <c r="I434" s="930"/>
      <c r="J434" s="928"/>
      <c r="K434" s="930"/>
      <c r="L434" s="928"/>
      <c r="M434" s="928"/>
      <c r="N434" s="928"/>
      <c r="O434" s="928"/>
      <c r="P434" s="928"/>
      <c r="Q434" s="928"/>
      <c r="R434" s="928"/>
      <c r="S434" s="928"/>
      <c r="T434" s="928"/>
      <c r="U434" s="928"/>
      <c r="V434" s="928"/>
      <c r="W434" s="928"/>
      <c r="X434" s="928"/>
      <c r="Y434" s="928"/>
      <c r="Z434" s="928"/>
      <c r="AA434" s="928"/>
    </row>
    <row r="435" spans="1:27" ht="13.5" customHeight="1">
      <c r="A435" s="928"/>
      <c r="B435" s="929"/>
      <c r="C435" s="928"/>
      <c r="D435" s="928"/>
      <c r="E435" s="930"/>
      <c r="F435" s="928"/>
      <c r="G435" s="928"/>
      <c r="H435" s="928"/>
      <c r="I435" s="930"/>
      <c r="J435" s="928"/>
      <c r="K435" s="930"/>
      <c r="L435" s="928"/>
      <c r="M435" s="928"/>
      <c r="N435" s="928"/>
      <c r="O435" s="928"/>
      <c r="P435" s="928"/>
      <c r="Q435" s="928"/>
      <c r="R435" s="928"/>
      <c r="S435" s="928"/>
      <c r="T435" s="928"/>
      <c r="U435" s="928"/>
      <c r="V435" s="928"/>
      <c r="W435" s="928"/>
      <c r="X435" s="928"/>
      <c r="Y435" s="928"/>
      <c r="Z435" s="928"/>
      <c r="AA435" s="928"/>
    </row>
    <row r="436" spans="1:27" ht="13.5" customHeight="1">
      <c r="A436" s="928"/>
      <c r="B436" s="929"/>
      <c r="C436" s="928"/>
      <c r="D436" s="928"/>
      <c r="E436" s="930"/>
      <c r="F436" s="928"/>
      <c r="G436" s="928"/>
      <c r="H436" s="928"/>
      <c r="I436" s="930"/>
      <c r="J436" s="928"/>
      <c r="K436" s="930"/>
      <c r="L436" s="928"/>
      <c r="M436" s="928"/>
      <c r="N436" s="928"/>
      <c r="O436" s="928"/>
      <c r="P436" s="928"/>
      <c r="Q436" s="928"/>
      <c r="R436" s="928"/>
      <c r="S436" s="928"/>
      <c r="T436" s="928"/>
      <c r="U436" s="928"/>
      <c r="V436" s="928"/>
      <c r="W436" s="928"/>
      <c r="X436" s="928"/>
      <c r="Y436" s="928"/>
      <c r="Z436" s="928"/>
      <c r="AA436" s="928"/>
    </row>
    <row r="437" spans="1:27" ht="13.5" customHeight="1">
      <c r="A437" s="928"/>
      <c r="B437" s="929"/>
      <c r="C437" s="928"/>
      <c r="D437" s="928"/>
      <c r="E437" s="930"/>
      <c r="F437" s="928"/>
      <c r="G437" s="928"/>
      <c r="H437" s="928"/>
      <c r="I437" s="930"/>
      <c r="J437" s="928"/>
      <c r="K437" s="930"/>
      <c r="L437" s="928"/>
      <c r="M437" s="928"/>
      <c r="N437" s="928"/>
      <c r="O437" s="928"/>
      <c r="P437" s="928"/>
      <c r="Q437" s="928"/>
      <c r="R437" s="928"/>
      <c r="S437" s="928"/>
      <c r="T437" s="928"/>
      <c r="U437" s="928"/>
      <c r="V437" s="928"/>
      <c r="W437" s="928"/>
      <c r="X437" s="928"/>
      <c r="Y437" s="928"/>
      <c r="Z437" s="928"/>
      <c r="AA437" s="928"/>
    </row>
    <row r="438" spans="1:27" ht="13.5" customHeight="1">
      <c r="A438" s="928"/>
      <c r="B438" s="929"/>
      <c r="C438" s="928"/>
      <c r="D438" s="928"/>
      <c r="E438" s="930"/>
      <c r="F438" s="928"/>
      <c r="G438" s="928"/>
      <c r="H438" s="928"/>
      <c r="I438" s="930"/>
      <c r="J438" s="928"/>
      <c r="K438" s="930"/>
      <c r="L438" s="928"/>
      <c r="M438" s="928"/>
      <c r="N438" s="928"/>
      <c r="O438" s="928"/>
      <c r="P438" s="928"/>
      <c r="Q438" s="928"/>
      <c r="R438" s="928"/>
      <c r="S438" s="928"/>
      <c r="T438" s="928"/>
      <c r="U438" s="928"/>
      <c r="V438" s="928"/>
      <c r="W438" s="928"/>
      <c r="X438" s="928"/>
      <c r="Y438" s="928"/>
      <c r="Z438" s="928"/>
      <c r="AA438" s="928"/>
    </row>
    <row r="439" spans="1:27" ht="13.5" customHeight="1">
      <c r="A439" s="928"/>
      <c r="B439" s="929"/>
      <c r="C439" s="928"/>
      <c r="D439" s="928"/>
      <c r="E439" s="930"/>
      <c r="F439" s="928"/>
      <c r="G439" s="928"/>
      <c r="H439" s="928"/>
      <c r="I439" s="930"/>
      <c r="J439" s="928"/>
      <c r="K439" s="930"/>
      <c r="L439" s="928"/>
      <c r="M439" s="928"/>
      <c r="N439" s="928"/>
      <c r="O439" s="928"/>
      <c r="P439" s="928"/>
      <c r="Q439" s="928"/>
      <c r="R439" s="928"/>
      <c r="S439" s="928"/>
      <c r="T439" s="928"/>
      <c r="U439" s="928"/>
      <c r="V439" s="928"/>
      <c r="W439" s="928"/>
      <c r="X439" s="928"/>
      <c r="Y439" s="928"/>
      <c r="Z439" s="928"/>
      <c r="AA439" s="928"/>
    </row>
    <row r="440" spans="1:27" ht="13.5" customHeight="1">
      <c r="A440" s="928"/>
      <c r="B440" s="929"/>
      <c r="C440" s="928"/>
      <c r="D440" s="928"/>
      <c r="E440" s="930"/>
      <c r="F440" s="928"/>
      <c r="G440" s="928"/>
      <c r="H440" s="928"/>
      <c r="I440" s="930"/>
      <c r="J440" s="928"/>
      <c r="K440" s="930"/>
      <c r="L440" s="928"/>
      <c r="M440" s="928"/>
      <c r="N440" s="928"/>
      <c r="O440" s="928"/>
      <c r="P440" s="928"/>
      <c r="Q440" s="928"/>
      <c r="R440" s="928"/>
      <c r="S440" s="928"/>
      <c r="T440" s="928"/>
      <c r="U440" s="928"/>
      <c r="V440" s="928"/>
      <c r="W440" s="928"/>
      <c r="X440" s="928"/>
      <c r="Y440" s="928"/>
      <c r="Z440" s="928"/>
      <c r="AA440" s="928"/>
    </row>
    <row r="441" spans="1:27" ht="13.5" customHeight="1">
      <c r="A441" s="928"/>
      <c r="B441" s="929"/>
      <c r="C441" s="928"/>
      <c r="D441" s="928"/>
      <c r="E441" s="930"/>
      <c r="F441" s="928"/>
      <c r="G441" s="928"/>
      <c r="H441" s="928"/>
      <c r="I441" s="930"/>
      <c r="J441" s="928"/>
      <c r="K441" s="930"/>
      <c r="L441" s="928"/>
      <c r="M441" s="928"/>
      <c r="N441" s="928"/>
      <c r="O441" s="928"/>
      <c r="P441" s="928"/>
      <c r="Q441" s="928"/>
      <c r="R441" s="928"/>
      <c r="S441" s="928"/>
      <c r="T441" s="928"/>
      <c r="U441" s="928"/>
      <c r="V441" s="928"/>
      <c r="W441" s="928"/>
      <c r="X441" s="928"/>
      <c r="Y441" s="928"/>
      <c r="Z441" s="928"/>
      <c r="AA441" s="928"/>
    </row>
    <row r="442" spans="1:27" ht="13.5" customHeight="1">
      <c r="A442" s="928"/>
      <c r="B442" s="929"/>
      <c r="C442" s="928"/>
      <c r="D442" s="928"/>
      <c r="E442" s="930"/>
      <c r="F442" s="928"/>
      <c r="G442" s="928"/>
      <c r="H442" s="928"/>
      <c r="I442" s="930"/>
      <c r="J442" s="928"/>
      <c r="K442" s="930"/>
      <c r="L442" s="928"/>
      <c r="M442" s="928"/>
      <c r="N442" s="928"/>
      <c r="O442" s="928"/>
      <c r="P442" s="928"/>
      <c r="Q442" s="928"/>
      <c r="R442" s="928"/>
      <c r="S442" s="928"/>
      <c r="T442" s="928"/>
      <c r="U442" s="928"/>
      <c r="V442" s="928"/>
      <c r="W442" s="928"/>
      <c r="X442" s="928"/>
      <c r="Y442" s="928"/>
      <c r="Z442" s="928"/>
      <c r="AA442" s="928"/>
    </row>
    <row r="443" spans="1:27" ht="13.5" customHeight="1">
      <c r="A443" s="928"/>
      <c r="B443" s="929"/>
      <c r="C443" s="928"/>
      <c r="D443" s="928"/>
      <c r="E443" s="930"/>
      <c r="F443" s="928"/>
      <c r="G443" s="928"/>
      <c r="H443" s="928"/>
      <c r="I443" s="930"/>
      <c r="J443" s="928"/>
      <c r="K443" s="930"/>
      <c r="L443" s="928"/>
      <c r="M443" s="928"/>
      <c r="N443" s="928"/>
      <c r="O443" s="928"/>
      <c r="P443" s="928"/>
      <c r="Q443" s="928"/>
      <c r="R443" s="928"/>
      <c r="S443" s="928"/>
      <c r="T443" s="928"/>
      <c r="U443" s="928"/>
      <c r="V443" s="928"/>
      <c r="W443" s="928"/>
      <c r="X443" s="928"/>
      <c r="Y443" s="928"/>
      <c r="Z443" s="928"/>
      <c r="AA443" s="928"/>
    </row>
    <row r="444" spans="1:27" ht="13.5" customHeight="1">
      <c r="A444" s="928"/>
      <c r="B444" s="929"/>
      <c r="C444" s="928"/>
      <c r="D444" s="928"/>
      <c r="E444" s="930"/>
      <c r="F444" s="928"/>
      <c r="G444" s="928"/>
      <c r="H444" s="928"/>
      <c r="I444" s="930"/>
      <c r="J444" s="928"/>
      <c r="K444" s="930"/>
      <c r="L444" s="928"/>
      <c r="M444" s="928"/>
      <c r="N444" s="928"/>
      <c r="O444" s="928"/>
      <c r="P444" s="928"/>
      <c r="Q444" s="928"/>
      <c r="R444" s="928"/>
      <c r="S444" s="928"/>
      <c r="T444" s="928"/>
      <c r="U444" s="928"/>
      <c r="V444" s="928"/>
      <c r="W444" s="928"/>
      <c r="X444" s="928"/>
      <c r="Y444" s="928"/>
      <c r="Z444" s="928"/>
      <c r="AA444" s="928"/>
    </row>
    <row r="445" spans="1:27" ht="13.5" customHeight="1">
      <c r="A445" s="928"/>
      <c r="B445" s="929"/>
      <c r="C445" s="928"/>
      <c r="D445" s="928"/>
      <c r="E445" s="930"/>
      <c r="F445" s="928"/>
      <c r="G445" s="928"/>
      <c r="H445" s="928"/>
      <c r="I445" s="930"/>
      <c r="J445" s="928"/>
      <c r="K445" s="930"/>
      <c r="L445" s="928"/>
      <c r="M445" s="928"/>
      <c r="N445" s="928"/>
      <c r="O445" s="928"/>
      <c r="P445" s="928"/>
      <c r="Q445" s="928"/>
      <c r="R445" s="928"/>
      <c r="S445" s="928"/>
      <c r="T445" s="928"/>
      <c r="U445" s="928"/>
      <c r="V445" s="928"/>
      <c r="W445" s="928"/>
      <c r="X445" s="928"/>
      <c r="Y445" s="928"/>
      <c r="Z445" s="928"/>
      <c r="AA445" s="928"/>
    </row>
    <row r="446" spans="1:27" ht="13.5" customHeight="1">
      <c r="A446" s="928"/>
      <c r="B446" s="929"/>
      <c r="C446" s="928"/>
      <c r="D446" s="928"/>
      <c r="E446" s="930"/>
      <c r="F446" s="928"/>
      <c r="G446" s="928"/>
      <c r="H446" s="928"/>
      <c r="I446" s="930"/>
      <c r="J446" s="928"/>
      <c r="K446" s="930"/>
      <c r="L446" s="928"/>
      <c r="M446" s="928"/>
      <c r="N446" s="928"/>
      <c r="O446" s="928"/>
      <c r="P446" s="928"/>
      <c r="Q446" s="928"/>
      <c r="R446" s="928"/>
      <c r="S446" s="928"/>
      <c r="T446" s="928"/>
      <c r="U446" s="928"/>
      <c r="V446" s="928"/>
      <c r="W446" s="928"/>
      <c r="X446" s="928"/>
      <c r="Y446" s="928"/>
      <c r="Z446" s="928"/>
      <c r="AA446" s="928"/>
    </row>
    <row r="447" spans="1:27" ht="13.5" customHeight="1">
      <c r="A447" s="928"/>
      <c r="B447" s="929"/>
      <c r="C447" s="928"/>
      <c r="D447" s="928"/>
      <c r="E447" s="930"/>
      <c r="F447" s="928"/>
      <c r="G447" s="928"/>
      <c r="H447" s="928"/>
      <c r="I447" s="930"/>
      <c r="J447" s="928"/>
      <c r="K447" s="930"/>
      <c r="L447" s="928"/>
      <c r="M447" s="928"/>
      <c r="N447" s="928"/>
      <c r="O447" s="928"/>
      <c r="P447" s="928"/>
      <c r="Q447" s="928"/>
      <c r="R447" s="928"/>
      <c r="S447" s="928"/>
      <c r="T447" s="928"/>
      <c r="U447" s="928"/>
      <c r="V447" s="928"/>
      <c r="W447" s="928"/>
      <c r="X447" s="928"/>
      <c r="Y447" s="928"/>
      <c r="Z447" s="928"/>
      <c r="AA447" s="928"/>
    </row>
    <row r="448" spans="1:27" ht="13.5" customHeight="1">
      <c r="A448" s="928"/>
      <c r="B448" s="929"/>
      <c r="C448" s="928"/>
      <c r="D448" s="928"/>
      <c r="E448" s="930"/>
      <c r="F448" s="928"/>
      <c r="G448" s="928"/>
      <c r="H448" s="928"/>
      <c r="I448" s="930"/>
      <c r="J448" s="928"/>
      <c r="K448" s="930"/>
      <c r="L448" s="928"/>
      <c r="M448" s="928"/>
      <c r="N448" s="928"/>
      <c r="O448" s="928"/>
      <c r="P448" s="928"/>
      <c r="Q448" s="928"/>
      <c r="R448" s="928"/>
      <c r="S448" s="928"/>
      <c r="T448" s="928"/>
      <c r="U448" s="928"/>
      <c r="V448" s="928"/>
      <c r="W448" s="928"/>
      <c r="X448" s="928"/>
      <c r="Y448" s="928"/>
      <c r="Z448" s="928"/>
      <c r="AA448" s="928"/>
    </row>
    <row r="449" spans="1:27" ht="13.5" customHeight="1">
      <c r="A449" s="928"/>
      <c r="B449" s="929"/>
      <c r="C449" s="928"/>
      <c r="D449" s="928"/>
      <c r="E449" s="930"/>
      <c r="F449" s="928"/>
      <c r="G449" s="928"/>
      <c r="H449" s="928"/>
      <c r="I449" s="930"/>
      <c r="J449" s="928"/>
      <c r="K449" s="930"/>
      <c r="L449" s="928"/>
      <c r="M449" s="928"/>
      <c r="N449" s="928"/>
      <c r="O449" s="928"/>
      <c r="P449" s="928"/>
      <c r="Q449" s="928"/>
      <c r="R449" s="928"/>
      <c r="S449" s="928"/>
      <c r="T449" s="928"/>
      <c r="U449" s="928"/>
      <c r="V449" s="928"/>
      <c r="W449" s="928"/>
      <c r="X449" s="928"/>
      <c r="Y449" s="928"/>
      <c r="Z449" s="928"/>
      <c r="AA449" s="928"/>
    </row>
    <row r="450" spans="1:27" ht="13.5" customHeight="1">
      <c r="A450" s="928"/>
      <c r="B450" s="929"/>
      <c r="C450" s="928"/>
      <c r="D450" s="928"/>
      <c r="E450" s="930"/>
      <c r="F450" s="928"/>
      <c r="G450" s="928"/>
      <c r="H450" s="928"/>
      <c r="I450" s="930"/>
      <c r="J450" s="928"/>
      <c r="K450" s="930"/>
      <c r="L450" s="928"/>
      <c r="M450" s="928"/>
      <c r="N450" s="928"/>
      <c r="O450" s="928"/>
      <c r="P450" s="928"/>
      <c r="Q450" s="928"/>
      <c r="R450" s="928"/>
      <c r="S450" s="928"/>
      <c r="T450" s="928"/>
      <c r="U450" s="928"/>
      <c r="V450" s="928"/>
      <c r="W450" s="928"/>
      <c r="X450" s="928"/>
      <c r="Y450" s="928"/>
      <c r="Z450" s="928"/>
      <c r="AA450" s="928"/>
    </row>
    <row r="451" spans="1:27" ht="13.5" customHeight="1">
      <c r="A451" s="928"/>
      <c r="B451" s="929"/>
      <c r="C451" s="928"/>
      <c r="D451" s="928"/>
      <c r="E451" s="930"/>
      <c r="F451" s="928"/>
      <c r="G451" s="928"/>
      <c r="H451" s="928"/>
      <c r="I451" s="930"/>
      <c r="J451" s="928"/>
      <c r="K451" s="930"/>
      <c r="L451" s="928"/>
      <c r="M451" s="928"/>
      <c r="N451" s="928"/>
      <c r="O451" s="928"/>
      <c r="P451" s="928"/>
      <c r="Q451" s="928"/>
      <c r="R451" s="928"/>
      <c r="S451" s="928"/>
      <c r="T451" s="928"/>
      <c r="U451" s="928"/>
      <c r="V451" s="928"/>
      <c r="W451" s="928"/>
      <c r="X451" s="928"/>
      <c r="Y451" s="928"/>
      <c r="Z451" s="928"/>
      <c r="AA451" s="928"/>
    </row>
    <row r="452" spans="1:27" ht="13.5" customHeight="1">
      <c r="A452" s="928"/>
      <c r="B452" s="929"/>
      <c r="C452" s="928"/>
      <c r="D452" s="928"/>
      <c r="E452" s="930"/>
      <c r="F452" s="928"/>
      <c r="G452" s="928"/>
      <c r="H452" s="928"/>
      <c r="I452" s="930"/>
      <c r="J452" s="928"/>
      <c r="K452" s="930"/>
      <c r="L452" s="928"/>
      <c r="M452" s="928"/>
      <c r="N452" s="928"/>
      <c r="O452" s="928"/>
      <c r="P452" s="928"/>
      <c r="Q452" s="928"/>
      <c r="R452" s="928"/>
      <c r="S452" s="928"/>
      <c r="T452" s="928"/>
      <c r="U452" s="928"/>
      <c r="V452" s="928"/>
      <c r="W452" s="928"/>
      <c r="X452" s="928"/>
      <c r="Y452" s="928"/>
      <c r="Z452" s="928"/>
      <c r="AA452" s="928"/>
    </row>
    <row r="453" spans="1:27" ht="13.5" customHeight="1">
      <c r="A453" s="928"/>
      <c r="B453" s="929"/>
      <c r="C453" s="928"/>
      <c r="D453" s="928"/>
      <c r="E453" s="930"/>
      <c r="F453" s="928"/>
      <c r="G453" s="928"/>
      <c r="H453" s="928"/>
      <c r="I453" s="930"/>
      <c r="J453" s="928"/>
      <c r="K453" s="930"/>
      <c r="L453" s="928"/>
      <c r="M453" s="928"/>
      <c r="N453" s="928"/>
      <c r="O453" s="928"/>
      <c r="P453" s="928"/>
      <c r="Q453" s="928"/>
      <c r="R453" s="928"/>
      <c r="S453" s="928"/>
      <c r="T453" s="928"/>
      <c r="U453" s="928"/>
      <c r="V453" s="928"/>
      <c r="W453" s="928"/>
      <c r="X453" s="928"/>
      <c r="Y453" s="928"/>
      <c r="Z453" s="928"/>
      <c r="AA453" s="928"/>
    </row>
    <row r="454" spans="1:27" ht="13.5" customHeight="1">
      <c r="A454" s="928"/>
      <c r="B454" s="929"/>
      <c r="C454" s="928"/>
      <c r="D454" s="928"/>
      <c r="E454" s="930"/>
      <c r="F454" s="928"/>
      <c r="G454" s="928"/>
      <c r="H454" s="928"/>
      <c r="I454" s="930"/>
      <c r="J454" s="928"/>
      <c r="K454" s="930"/>
      <c r="L454" s="928"/>
      <c r="M454" s="928"/>
      <c r="N454" s="928"/>
      <c r="O454" s="928"/>
      <c r="P454" s="928"/>
      <c r="Q454" s="928"/>
      <c r="R454" s="928"/>
      <c r="S454" s="928"/>
      <c r="T454" s="928"/>
      <c r="U454" s="928"/>
      <c r="V454" s="928"/>
      <c r="W454" s="928"/>
      <c r="X454" s="928"/>
      <c r="Y454" s="928"/>
      <c r="Z454" s="928"/>
      <c r="AA454" s="928"/>
    </row>
    <row r="455" spans="1:27" ht="13.5" customHeight="1">
      <c r="A455" s="928"/>
      <c r="B455" s="929"/>
      <c r="C455" s="928"/>
      <c r="D455" s="928"/>
      <c r="E455" s="930"/>
      <c r="F455" s="928"/>
      <c r="G455" s="928"/>
      <c r="H455" s="928"/>
      <c r="I455" s="930"/>
      <c r="J455" s="928"/>
      <c r="K455" s="930"/>
      <c r="L455" s="928"/>
      <c r="M455" s="928"/>
      <c r="N455" s="928"/>
      <c r="O455" s="928"/>
      <c r="P455" s="928"/>
      <c r="Q455" s="928"/>
      <c r="R455" s="928"/>
      <c r="S455" s="928"/>
      <c r="T455" s="928"/>
      <c r="U455" s="928"/>
      <c r="V455" s="928"/>
      <c r="W455" s="928"/>
      <c r="X455" s="928"/>
      <c r="Y455" s="928"/>
      <c r="Z455" s="928"/>
      <c r="AA455" s="928"/>
    </row>
    <row r="456" spans="1:27" ht="13.5" customHeight="1">
      <c r="A456" s="928"/>
      <c r="B456" s="929"/>
      <c r="C456" s="928"/>
      <c r="D456" s="928"/>
      <c r="E456" s="930"/>
      <c r="F456" s="928"/>
      <c r="G456" s="928"/>
      <c r="H456" s="928"/>
      <c r="I456" s="930"/>
      <c r="J456" s="928"/>
      <c r="K456" s="930"/>
      <c r="L456" s="928"/>
      <c r="M456" s="928"/>
      <c r="N456" s="928"/>
      <c r="O456" s="928"/>
      <c r="P456" s="928"/>
      <c r="Q456" s="928"/>
      <c r="R456" s="928"/>
      <c r="S456" s="928"/>
      <c r="T456" s="928"/>
      <c r="U456" s="928"/>
      <c r="V456" s="928"/>
      <c r="W456" s="928"/>
      <c r="X456" s="928"/>
      <c r="Y456" s="928"/>
      <c r="Z456" s="928"/>
      <c r="AA456" s="928"/>
    </row>
    <row r="457" spans="1:27" ht="13.5" customHeight="1">
      <c r="A457" s="928"/>
      <c r="B457" s="929"/>
      <c r="C457" s="928"/>
      <c r="D457" s="928"/>
      <c r="E457" s="930"/>
      <c r="F457" s="928"/>
      <c r="G457" s="928"/>
      <c r="H457" s="928"/>
      <c r="I457" s="930"/>
      <c r="J457" s="928"/>
      <c r="K457" s="930"/>
      <c r="L457" s="928"/>
      <c r="M457" s="928"/>
      <c r="N457" s="928"/>
      <c r="O457" s="928"/>
      <c r="P457" s="928"/>
      <c r="Q457" s="928"/>
      <c r="R457" s="928"/>
      <c r="S457" s="928"/>
      <c r="T457" s="928"/>
      <c r="U457" s="928"/>
      <c r="V457" s="928"/>
      <c r="W457" s="928"/>
      <c r="X457" s="928"/>
      <c r="Y457" s="928"/>
      <c r="Z457" s="928"/>
      <c r="AA457" s="928"/>
    </row>
    <row r="458" spans="1:27" ht="13.5" customHeight="1">
      <c r="A458" s="928"/>
      <c r="B458" s="929"/>
      <c r="C458" s="928"/>
      <c r="D458" s="928"/>
      <c r="E458" s="930"/>
      <c r="F458" s="928"/>
      <c r="G458" s="928"/>
      <c r="H458" s="928"/>
      <c r="I458" s="930"/>
      <c r="J458" s="928"/>
      <c r="K458" s="930"/>
      <c r="L458" s="928"/>
      <c r="M458" s="928"/>
      <c r="N458" s="928"/>
      <c r="O458" s="928"/>
      <c r="P458" s="928"/>
      <c r="Q458" s="928"/>
      <c r="R458" s="928"/>
      <c r="S458" s="928"/>
      <c r="T458" s="928"/>
      <c r="U458" s="928"/>
      <c r="V458" s="928"/>
      <c r="W458" s="928"/>
      <c r="X458" s="928"/>
      <c r="Y458" s="928"/>
      <c r="Z458" s="928"/>
      <c r="AA458" s="928"/>
    </row>
    <row r="459" spans="1:27" ht="13.5" customHeight="1">
      <c r="A459" s="928"/>
      <c r="B459" s="929"/>
      <c r="C459" s="928"/>
      <c r="D459" s="928"/>
      <c r="E459" s="930"/>
      <c r="F459" s="928"/>
      <c r="G459" s="928"/>
      <c r="H459" s="928"/>
      <c r="I459" s="930"/>
      <c r="J459" s="928"/>
      <c r="K459" s="930"/>
      <c r="L459" s="928"/>
      <c r="M459" s="928"/>
      <c r="N459" s="928"/>
      <c r="O459" s="928"/>
      <c r="P459" s="928"/>
      <c r="Q459" s="928"/>
      <c r="R459" s="928"/>
      <c r="S459" s="928"/>
      <c r="T459" s="928"/>
      <c r="U459" s="928"/>
      <c r="V459" s="928"/>
      <c r="W459" s="928"/>
      <c r="X459" s="928"/>
      <c r="Y459" s="928"/>
      <c r="Z459" s="928"/>
      <c r="AA459" s="928"/>
    </row>
    <row r="460" spans="1:27" ht="13.5" customHeight="1">
      <c r="A460" s="928"/>
      <c r="B460" s="929"/>
      <c r="C460" s="928"/>
      <c r="D460" s="928"/>
      <c r="E460" s="930"/>
      <c r="F460" s="928"/>
      <c r="G460" s="928"/>
      <c r="H460" s="928"/>
      <c r="I460" s="930"/>
      <c r="J460" s="928"/>
      <c r="K460" s="930"/>
      <c r="L460" s="928"/>
      <c r="M460" s="928"/>
      <c r="N460" s="928"/>
      <c r="O460" s="928"/>
      <c r="P460" s="928"/>
      <c r="Q460" s="928"/>
      <c r="R460" s="928"/>
      <c r="S460" s="928"/>
      <c r="T460" s="928"/>
      <c r="U460" s="928"/>
      <c r="V460" s="928"/>
      <c r="W460" s="928"/>
      <c r="X460" s="928"/>
      <c r="Y460" s="928"/>
      <c r="Z460" s="928"/>
      <c r="AA460" s="928"/>
    </row>
    <row r="461" spans="1:27" ht="13.5" customHeight="1">
      <c r="A461" s="928"/>
      <c r="B461" s="929"/>
      <c r="C461" s="928"/>
      <c r="D461" s="928"/>
      <c r="E461" s="930"/>
      <c r="F461" s="928"/>
      <c r="G461" s="928"/>
      <c r="H461" s="928"/>
      <c r="I461" s="930"/>
      <c r="J461" s="928"/>
      <c r="K461" s="930"/>
      <c r="L461" s="928"/>
      <c r="M461" s="928"/>
      <c r="N461" s="928"/>
      <c r="O461" s="928"/>
      <c r="P461" s="928"/>
      <c r="Q461" s="928"/>
      <c r="R461" s="928"/>
      <c r="S461" s="928"/>
      <c r="T461" s="928"/>
      <c r="U461" s="928"/>
      <c r="V461" s="928"/>
      <c r="W461" s="928"/>
      <c r="X461" s="928"/>
      <c r="Y461" s="928"/>
      <c r="Z461" s="928"/>
      <c r="AA461" s="928"/>
    </row>
    <row r="462" spans="1:27" ht="13.5" customHeight="1">
      <c r="A462" s="928"/>
      <c r="B462" s="929"/>
      <c r="C462" s="928"/>
      <c r="D462" s="928"/>
      <c r="E462" s="930"/>
      <c r="F462" s="928"/>
      <c r="G462" s="928"/>
      <c r="H462" s="928"/>
      <c r="I462" s="930"/>
      <c r="J462" s="928"/>
      <c r="K462" s="930"/>
      <c r="L462" s="928"/>
      <c r="M462" s="928"/>
      <c r="N462" s="928"/>
      <c r="O462" s="928"/>
      <c r="P462" s="928"/>
      <c r="Q462" s="928"/>
      <c r="R462" s="928"/>
      <c r="S462" s="928"/>
      <c r="T462" s="928"/>
      <c r="U462" s="928"/>
      <c r="V462" s="928"/>
      <c r="W462" s="928"/>
      <c r="X462" s="928"/>
      <c r="Y462" s="928"/>
      <c r="Z462" s="928"/>
      <c r="AA462" s="928"/>
    </row>
    <row r="463" spans="1:27" ht="13.5" customHeight="1">
      <c r="A463" s="928"/>
      <c r="B463" s="929"/>
      <c r="C463" s="928"/>
      <c r="D463" s="928"/>
      <c r="E463" s="930"/>
      <c r="F463" s="928"/>
      <c r="G463" s="928"/>
      <c r="H463" s="928"/>
      <c r="I463" s="930"/>
      <c r="J463" s="928"/>
      <c r="K463" s="930"/>
      <c r="L463" s="928"/>
      <c r="M463" s="928"/>
      <c r="N463" s="928"/>
      <c r="O463" s="928"/>
      <c r="P463" s="928"/>
      <c r="Q463" s="928"/>
      <c r="R463" s="928"/>
      <c r="S463" s="928"/>
      <c r="T463" s="928"/>
      <c r="U463" s="928"/>
      <c r="V463" s="928"/>
      <c r="W463" s="928"/>
      <c r="X463" s="928"/>
      <c r="Y463" s="928"/>
      <c r="Z463" s="928"/>
      <c r="AA463" s="928"/>
    </row>
    <row r="464" spans="1:27" ht="13.5" customHeight="1">
      <c r="A464" s="928"/>
      <c r="B464" s="929"/>
      <c r="C464" s="928"/>
      <c r="D464" s="928"/>
      <c r="E464" s="930"/>
      <c r="F464" s="928"/>
      <c r="G464" s="928"/>
      <c r="H464" s="928"/>
      <c r="I464" s="930"/>
      <c r="J464" s="928"/>
      <c r="K464" s="930"/>
      <c r="L464" s="928"/>
      <c r="M464" s="928"/>
      <c r="N464" s="928"/>
      <c r="O464" s="928"/>
      <c r="P464" s="928"/>
      <c r="Q464" s="928"/>
      <c r="R464" s="928"/>
      <c r="S464" s="928"/>
      <c r="T464" s="928"/>
      <c r="U464" s="928"/>
      <c r="V464" s="928"/>
      <c r="W464" s="928"/>
      <c r="X464" s="928"/>
      <c r="Y464" s="928"/>
      <c r="Z464" s="928"/>
      <c r="AA464" s="928"/>
    </row>
    <row r="465" spans="1:27" ht="13.5" customHeight="1">
      <c r="A465" s="928"/>
      <c r="B465" s="929"/>
      <c r="C465" s="928"/>
      <c r="D465" s="928"/>
      <c r="E465" s="930"/>
      <c r="F465" s="928"/>
      <c r="G465" s="928"/>
      <c r="H465" s="928"/>
      <c r="I465" s="930"/>
      <c r="J465" s="928"/>
      <c r="K465" s="930"/>
      <c r="L465" s="928"/>
      <c r="M465" s="928"/>
      <c r="N465" s="928"/>
      <c r="O465" s="928"/>
      <c r="P465" s="928"/>
      <c r="Q465" s="928"/>
      <c r="R465" s="928"/>
      <c r="S465" s="928"/>
      <c r="T465" s="928"/>
      <c r="U465" s="928"/>
      <c r="V465" s="928"/>
      <c r="W465" s="928"/>
      <c r="X465" s="928"/>
      <c r="Y465" s="928"/>
      <c r="Z465" s="928"/>
      <c r="AA465" s="928"/>
    </row>
    <row r="466" spans="1:27" ht="13.5" customHeight="1">
      <c r="A466" s="928"/>
      <c r="B466" s="929"/>
      <c r="C466" s="928"/>
      <c r="D466" s="928"/>
      <c r="E466" s="930"/>
      <c r="F466" s="928"/>
      <c r="G466" s="928"/>
      <c r="H466" s="928"/>
      <c r="I466" s="930"/>
      <c r="J466" s="928"/>
      <c r="K466" s="930"/>
      <c r="L466" s="928"/>
      <c r="M466" s="928"/>
      <c r="N466" s="928"/>
      <c r="O466" s="928"/>
      <c r="P466" s="928"/>
      <c r="Q466" s="928"/>
      <c r="R466" s="928"/>
      <c r="S466" s="928"/>
      <c r="T466" s="928"/>
      <c r="U466" s="928"/>
      <c r="V466" s="928"/>
      <c r="W466" s="928"/>
      <c r="X466" s="928"/>
      <c r="Y466" s="928"/>
      <c r="Z466" s="928"/>
      <c r="AA466" s="928"/>
    </row>
    <row r="467" spans="1:27" ht="13.5" customHeight="1">
      <c r="A467" s="928"/>
      <c r="B467" s="929"/>
      <c r="C467" s="928"/>
      <c r="D467" s="928"/>
      <c r="E467" s="930"/>
      <c r="F467" s="928"/>
      <c r="G467" s="928"/>
      <c r="H467" s="928"/>
      <c r="I467" s="930"/>
      <c r="J467" s="928"/>
      <c r="K467" s="930"/>
      <c r="L467" s="928"/>
      <c r="M467" s="928"/>
      <c r="N467" s="928"/>
      <c r="O467" s="928"/>
      <c r="P467" s="928"/>
      <c r="Q467" s="928"/>
      <c r="R467" s="928"/>
      <c r="S467" s="928"/>
      <c r="T467" s="928"/>
      <c r="U467" s="928"/>
      <c r="V467" s="928"/>
      <c r="W467" s="928"/>
      <c r="X467" s="928"/>
      <c r="Y467" s="928"/>
      <c r="Z467" s="928"/>
      <c r="AA467" s="928"/>
    </row>
    <row r="468" spans="1:27" ht="13.5" customHeight="1">
      <c r="A468" s="928"/>
      <c r="B468" s="929"/>
      <c r="C468" s="928"/>
      <c r="D468" s="928"/>
      <c r="E468" s="930"/>
      <c r="F468" s="928"/>
      <c r="G468" s="928"/>
      <c r="H468" s="928"/>
      <c r="I468" s="930"/>
      <c r="J468" s="928"/>
      <c r="K468" s="930"/>
      <c r="L468" s="928"/>
      <c r="M468" s="928"/>
      <c r="N468" s="928"/>
      <c r="O468" s="928"/>
      <c r="P468" s="928"/>
      <c r="Q468" s="928"/>
      <c r="R468" s="928"/>
      <c r="S468" s="928"/>
      <c r="T468" s="928"/>
      <c r="U468" s="928"/>
      <c r="V468" s="928"/>
      <c r="W468" s="928"/>
      <c r="X468" s="928"/>
      <c r="Y468" s="928"/>
      <c r="Z468" s="928"/>
      <c r="AA468" s="928"/>
    </row>
    <row r="469" spans="1:27" ht="13.5" customHeight="1">
      <c r="A469" s="928"/>
      <c r="B469" s="929"/>
      <c r="C469" s="928"/>
      <c r="D469" s="928"/>
      <c r="E469" s="930"/>
      <c r="F469" s="928"/>
      <c r="G469" s="928"/>
      <c r="H469" s="928"/>
      <c r="I469" s="930"/>
      <c r="J469" s="928"/>
      <c r="K469" s="930"/>
      <c r="L469" s="928"/>
      <c r="M469" s="928"/>
      <c r="N469" s="928"/>
      <c r="O469" s="928"/>
      <c r="P469" s="928"/>
      <c r="Q469" s="928"/>
      <c r="R469" s="928"/>
      <c r="S469" s="928"/>
      <c r="T469" s="928"/>
      <c r="U469" s="928"/>
      <c r="V469" s="928"/>
      <c r="W469" s="928"/>
      <c r="X469" s="928"/>
      <c r="Y469" s="928"/>
      <c r="Z469" s="928"/>
      <c r="AA469" s="928"/>
    </row>
    <row r="470" spans="1:27" ht="13.5" customHeight="1">
      <c r="A470" s="928"/>
      <c r="B470" s="929"/>
      <c r="C470" s="928"/>
      <c r="D470" s="928"/>
      <c r="E470" s="930"/>
      <c r="F470" s="928"/>
      <c r="G470" s="928"/>
      <c r="H470" s="928"/>
      <c r="I470" s="930"/>
      <c r="J470" s="928"/>
      <c r="K470" s="930"/>
      <c r="L470" s="928"/>
      <c r="M470" s="928"/>
      <c r="N470" s="928"/>
      <c r="O470" s="928"/>
      <c r="P470" s="928"/>
      <c r="Q470" s="928"/>
      <c r="R470" s="928"/>
      <c r="S470" s="928"/>
      <c r="T470" s="928"/>
      <c r="U470" s="928"/>
      <c r="V470" s="928"/>
      <c r="W470" s="928"/>
      <c r="X470" s="928"/>
      <c r="Y470" s="928"/>
      <c r="Z470" s="928"/>
      <c r="AA470" s="928"/>
    </row>
    <row r="471" spans="1:27" ht="13.5" customHeight="1">
      <c r="A471" s="928"/>
      <c r="B471" s="929"/>
      <c r="C471" s="928"/>
      <c r="D471" s="928"/>
      <c r="E471" s="930"/>
      <c r="F471" s="928"/>
      <c r="G471" s="928"/>
      <c r="H471" s="928"/>
      <c r="I471" s="930"/>
      <c r="J471" s="928"/>
      <c r="K471" s="930"/>
      <c r="L471" s="928"/>
      <c r="M471" s="928"/>
      <c r="N471" s="928"/>
      <c r="O471" s="928"/>
      <c r="P471" s="928"/>
      <c r="Q471" s="928"/>
      <c r="R471" s="928"/>
      <c r="S471" s="928"/>
      <c r="T471" s="928"/>
      <c r="U471" s="928"/>
      <c r="V471" s="928"/>
      <c r="W471" s="928"/>
      <c r="X471" s="928"/>
      <c r="Y471" s="928"/>
      <c r="Z471" s="928"/>
      <c r="AA471" s="928"/>
    </row>
    <row r="472" spans="1:27" ht="13.5" customHeight="1">
      <c r="A472" s="928"/>
      <c r="B472" s="929"/>
      <c r="C472" s="928"/>
      <c r="D472" s="928"/>
      <c r="E472" s="930"/>
      <c r="F472" s="928"/>
      <c r="G472" s="928"/>
      <c r="H472" s="928"/>
      <c r="I472" s="930"/>
      <c r="J472" s="928"/>
      <c r="K472" s="930"/>
      <c r="L472" s="928"/>
      <c r="M472" s="928"/>
      <c r="N472" s="928"/>
      <c r="O472" s="928"/>
      <c r="P472" s="928"/>
      <c r="Q472" s="928"/>
      <c r="R472" s="928"/>
      <c r="S472" s="928"/>
      <c r="T472" s="928"/>
      <c r="U472" s="928"/>
      <c r="V472" s="928"/>
      <c r="W472" s="928"/>
      <c r="X472" s="928"/>
      <c r="Y472" s="928"/>
      <c r="Z472" s="928"/>
      <c r="AA472" s="928"/>
    </row>
    <row r="473" spans="1:27" ht="13.5" customHeight="1">
      <c r="A473" s="928"/>
      <c r="B473" s="929"/>
      <c r="C473" s="928"/>
      <c r="D473" s="928"/>
      <c r="E473" s="930"/>
      <c r="F473" s="928"/>
      <c r="G473" s="928"/>
      <c r="H473" s="928"/>
      <c r="I473" s="930"/>
      <c r="J473" s="928"/>
      <c r="K473" s="930"/>
      <c r="L473" s="928"/>
      <c r="M473" s="928"/>
      <c r="N473" s="928"/>
      <c r="O473" s="928"/>
      <c r="P473" s="928"/>
      <c r="Q473" s="928"/>
      <c r="R473" s="928"/>
      <c r="S473" s="928"/>
      <c r="T473" s="928"/>
      <c r="U473" s="928"/>
      <c r="V473" s="928"/>
      <c r="W473" s="928"/>
      <c r="X473" s="928"/>
      <c r="Y473" s="928"/>
      <c r="Z473" s="928"/>
      <c r="AA473" s="928"/>
    </row>
    <row r="474" spans="1:27" ht="13.5" customHeight="1">
      <c r="A474" s="928"/>
      <c r="B474" s="929"/>
      <c r="C474" s="928"/>
      <c r="D474" s="928"/>
      <c r="E474" s="930"/>
      <c r="F474" s="928"/>
      <c r="G474" s="928"/>
      <c r="H474" s="928"/>
      <c r="I474" s="930"/>
      <c r="J474" s="928"/>
      <c r="K474" s="930"/>
      <c r="L474" s="928"/>
      <c r="M474" s="928"/>
      <c r="N474" s="928"/>
      <c r="O474" s="928"/>
      <c r="P474" s="928"/>
      <c r="Q474" s="928"/>
      <c r="R474" s="928"/>
      <c r="S474" s="928"/>
      <c r="T474" s="928"/>
      <c r="U474" s="928"/>
      <c r="V474" s="928"/>
      <c r="W474" s="928"/>
      <c r="X474" s="928"/>
      <c r="Y474" s="928"/>
      <c r="Z474" s="928"/>
      <c r="AA474" s="928"/>
    </row>
    <row r="475" spans="1:27" ht="13.5" customHeight="1">
      <c r="A475" s="928"/>
      <c r="B475" s="929"/>
      <c r="C475" s="928"/>
      <c r="D475" s="928"/>
      <c r="E475" s="930"/>
      <c r="F475" s="928"/>
      <c r="G475" s="928"/>
      <c r="H475" s="928"/>
      <c r="I475" s="930"/>
      <c r="J475" s="928"/>
      <c r="K475" s="930"/>
      <c r="L475" s="928"/>
      <c r="M475" s="928"/>
      <c r="N475" s="928"/>
      <c r="O475" s="928"/>
      <c r="P475" s="928"/>
      <c r="Q475" s="928"/>
      <c r="R475" s="928"/>
      <c r="S475" s="928"/>
      <c r="T475" s="928"/>
      <c r="U475" s="928"/>
      <c r="V475" s="928"/>
      <c r="W475" s="928"/>
      <c r="X475" s="928"/>
      <c r="Y475" s="928"/>
      <c r="Z475" s="928"/>
      <c r="AA475" s="928"/>
    </row>
    <row r="476" spans="1:27" ht="13.5" customHeight="1">
      <c r="A476" s="928"/>
      <c r="B476" s="929"/>
      <c r="C476" s="928"/>
      <c r="D476" s="928"/>
      <c r="E476" s="930"/>
      <c r="F476" s="928"/>
      <c r="G476" s="928"/>
      <c r="H476" s="928"/>
      <c r="I476" s="930"/>
      <c r="J476" s="928"/>
      <c r="K476" s="930"/>
      <c r="L476" s="928"/>
      <c r="M476" s="928"/>
      <c r="N476" s="928"/>
      <c r="O476" s="928"/>
      <c r="P476" s="928"/>
      <c r="Q476" s="928"/>
      <c r="R476" s="928"/>
      <c r="S476" s="928"/>
      <c r="T476" s="928"/>
      <c r="U476" s="928"/>
      <c r="V476" s="928"/>
      <c r="W476" s="928"/>
      <c r="X476" s="928"/>
      <c r="Y476" s="928"/>
      <c r="Z476" s="928"/>
      <c r="AA476" s="928"/>
    </row>
    <row r="477" spans="1:27" ht="13.5" customHeight="1">
      <c r="A477" s="928"/>
      <c r="B477" s="929"/>
      <c r="C477" s="928"/>
      <c r="D477" s="928"/>
      <c r="E477" s="930"/>
      <c r="F477" s="928"/>
      <c r="G477" s="928"/>
      <c r="H477" s="928"/>
      <c r="I477" s="930"/>
      <c r="J477" s="928"/>
      <c r="K477" s="930"/>
      <c r="L477" s="928"/>
      <c r="M477" s="928"/>
      <c r="N477" s="928"/>
      <c r="O477" s="928"/>
      <c r="P477" s="928"/>
      <c r="Q477" s="928"/>
      <c r="R477" s="928"/>
      <c r="S477" s="928"/>
      <c r="T477" s="928"/>
      <c r="U477" s="928"/>
      <c r="V477" s="928"/>
      <c r="W477" s="928"/>
      <c r="X477" s="928"/>
      <c r="Y477" s="928"/>
      <c r="Z477" s="928"/>
      <c r="AA477" s="928"/>
    </row>
    <row r="478" spans="1:27" ht="13.5" customHeight="1">
      <c r="A478" s="928"/>
      <c r="B478" s="929"/>
      <c r="C478" s="928"/>
      <c r="D478" s="928"/>
      <c r="E478" s="930"/>
      <c r="F478" s="928"/>
      <c r="G478" s="928"/>
      <c r="H478" s="928"/>
      <c r="I478" s="930"/>
      <c r="J478" s="928"/>
      <c r="K478" s="930"/>
      <c r="L478" s="928"/>
      <c r="M478" s="928"/>
      <c r="N478" s="928"/>
      <c r="O478" s="928"/>
      <c r="P478" s="928"/>
      <c r="Q478" s="928"/>
      <c r="R478" s="928"/>
      <c r="S478" s="928"/>
      <c r="T478" s="928"/>
      <c r="U478" s="928"/>
      <c r="V478" s="928"/>
      <c r="W478" s="928"/>
      <c r="X478" s="928"/>
      <c r="Y478" s="928"/>
      <c r="Z478" s="928"/>
      <c r="AA478" s="928"/>
    </row>
    <row r="479" spans="1:27" ht="13.5" customHeight="1">
      <c r="A479" s="928"/>
      <c r="B479" s="929"/>
      <c r="C479" s="928"/>
      <c r="D479" s="928"/>
      <c r="E479" s="930"/>
      <c r="F479" s="928"/>
      <c r="G479" s="928"/>
      <c r="H479" s="928"/>
      <c r="I479" s="930"/>
      <c r="J479" s="928"/>
      <c r="K479" s="930"/>
      <c r="L479" s="928"/>
      <c r="M479" s="928"/>
      <c r="N479" s="928"/>
      <c r="O479" s="928"/>
      <c r="P479" s="928"/>
      <c r="Q479" s="928"/>
      <c r="R479" s="928"/>
      <c r="S479" s="928"/>
      <c r="T479" s="928"/>
      <c r="U479" s="928"/>
      <c r="V479" s="928"/>
      <c r="W479" s="928"/>
      <c r="X479" s="928"/>
      <c r="Y479" s="928"/>
      <c r="Z479" s="928"/>
      <c r="AA479" s="928"/>
    </row>
    <row r="480" spans="1:27" ht="13.5" customHeight="1">
      <c r="A480" s="928"/>
      <c r="B480" s="929"/>
      <c r="C480" s="928"/>
      <c r="D480" s="928"/>
      <c r="E480" s="930"/>
      <c r="F480" s="928"/>
      <c r="G480" s="928"/>
      <c r="H480" s="928"/>
      <c r="I480" s="930"/>
      <c r="J480" s="928"/>
      <c r="K480" s="930"/>
      <c r="L480" s="928"/>
      <c r="M480" s="928"/>
      <c r="N480" s="928"/>
      <c r="O480" s="928"/>
      <c r="P480" s="928"/>
      <c r="Q480" s="928"/>
      <c r="R480" s="928"/>
      <c r="S480" s="928"/>
      <c r="T480" s="928"/>
      <c r="U480" s="928"/>
      <c r="V480" s="928"/>
      <c r="W480" s="928"/>
      <c r="X480" s="928"/>
      <c r="Y480" s="928"/>
      <c r="Z480" s="928"/>
      <c r="AA480" s="928"/>
    </row>
    <row r="481" spans="1:27" ht="13.5" customHeight="1">
      <c r="A481" s="928"/>
      <c r="B481" s="929"/>
      <c r="C481" s="928"/>
      <c r="D481" s="928"/>
      <c r="E481" s="930"/>
      <c r="F481" s="928"/>
      <c r="G481" s="928"/>
      <c r="H481" s="928"/>
      <c r="I481" s="930"/>
      <c r="J481" s="928"/>
      <c r="K481" s="930"/>
      <c r="L481" s="928"/>
      <c r="M481" s="928"/>
      <c r="N481" s="928"/>
      <c r="O481" s="928"/>
      <c r="P481" s="928"/>
      <c r="Q481" s="928"/>
      <c r="R481" s="928"/>
      <c r="S481" s="928"/>
      <c r="T481" s="928"/>
      <c r="U481" s="928"/>
      <c r="V481" s="928"/>
      <c r="W481" s="928"/>
      <c r="X481" s="928"/>
      <c r="Y481" s="928"/>
      <c r="Z481" s="928"/>
      <c r="AA481" s="928"/>
    </row>
    <row r="482" spans="1:27" ht="13.5" customHeight="1">
      <c r="A482" s="928"/>
      <c r="B482" s="929"/>
      <c r="C482" s="928"/>
      <c r="D482" s="928"/>
      <c r="E482" s="930"/>
      <c r="F482" s="928"/>
      <c r="G482" s="928"/>
      <c r="H482" s="928"/>
      <c r="I482" s="930"/>
      <c r="J482" s="928"/>
      <c r="K482" s="930"/>
      <c r="L482" s="928"/>
      <c r="M482" s="928"/>
      <c r="N482" s="928"/>
      <c r="O482" s="928"/>
      <c r="P482" s="928"/>
      <c r="Q482" s="928"/>
      <c r="R482" s="928"/>
      <c r="S482" s="928"/>
      <c r="T482" s="928"/>
      <c r="U482" s="928"/>
      <c r="V482" s="928"/>
      <c r="W482" s="928"/>
      <c r="X482" s="928"/>
      <c r="Y482" s="928"/>
      <c r="Z482" s="928"/>
      <c r="AA482" s="928"/>
    </row>
    <row r="483" spans="1:27" ht="13.5" customHeight="1">
      <c r="A483" s="928"/>
      <c r="B483" s="929"/>
      <c r="C483" s="928"/>
      <c r="D483" s="928"/>
      <c r="E483" s="930"/>
      <c r="F483" s="928"/>
      <c r="G483" s="928"/>
      <c r="H483" s="928"/>
      <c r="I483" s="930"/>
      <c r="J483" s="928"/>
      <c r="K483" s="930"/>
      <c r="L483" s="928"/>
      <c r="M483" s="928"/>
      <c r="N483" s="928"/>
      <c r="O483" s="928"/>
      <c r="P483" s="928"/>
      <c r="Q483" s="928"/>
      <c r="R483" s="928"/>
      <c r="S483" s="928"/>
      <c r="T483" s="928"/>
      <c r="U483" s="928"/>
      <c r="V483" s="928"/>
      <c r="W483" s="928"/>
      <c r="X483" s="928"/>
      <c r="Y483" s="928"/>
      <c r="Z483" s="928"/>
      <c r="AA483" s="928"/>
    </row>
    <row r="484" spans="1:27" ht="13.5" customHeight="1">
      <c r="A484" s="928"/>
      <c r="B484" s="929"/>
      <c r="C484" s="928"/>
      <c r="D484" s="928"/>
      <c r="E484" s="930"/>
      <c r="F484" s="928"/>
      <c r="G484" s="928"/>
      <c r="H484" s="928"/>
      <c r="I484" s="930"/>
      <c r="J484" s="928"/>
      <c r="K484" s="930"/>
      <c r="L484" s="928"/>
      <c r="M484" s="928"/>
      <c r="N484" s="928"/>
      <c r="O484" s="928"/>
      <c r="P484" s="928"/>
      <c r="Q484" s="928"/>
      <c r="R484" s="928"/>
      <c r="S484" s="928"/>
      <c r="T484" s="928"/>
      <c r="U484" s="928"/>
      <c r="V484" s="928"/>
      <c r="W484" s="928"/>
      <c r="X484" s="928"/>
      <c r="Y484" s="928"/>
      <c r="Z484" s="928"/>
      <c r="AA484" s="928"/>
    </row>
    <row r="485" spans="1:27" ht="13.5" customHeight="1">
      <c r="A485" s="928"/>
      <c r="B485" s="929"/>
      <c r="C485" s="928"/>
      <c r="D485" s="928"/>
      <c r="E485" s="930"/>
      <c r="F485" s="928"/>
      <c r="G485" s="928"/>
      <c r="H485" s="928"/>
      <c r="I485" s="930"/>
      <c r="J485" s="928"/>
      <c r="K485" s="930"/>
      <c r="L485" s="928"/>
      <c r="M485" s="928"/>
      <c r="N485" s="928"/>
      <c r="O485" s="928"/>
      <c r="P485" s="928"/>
      <c r="Q485" s="928"/>
      <c r="R485" s="928"/>
      <c r="S485" s="928"/>
      <c r="T485" s="928"/>
      <c r="U485" s="928"/>
      <c r="V485" s="928"/>
      <c r="W485" s="928"/>
      <c r="X485" s="928"/>
      <c r="Y485" s="928"/>
      <c r="Z485" s="928"/>
      <c r="AA485" s="928"/>
    </row>
    <row r="486" spans="1:27" ht="13.5" customHeight="1">
      <c r="A486" s="928"/>
      <c r="B486" s="929"/>
      <c r="C486" s="928"/>
      <c r="D486" s="928"/>
      <c r="E486" s="930"/>
      <c r="F486" s="928"/>
      <c r="G486" s="928"/>
      <c r="H486" s="928"/>
      <c r="I486" s="930"/>
      <c r="J486" s="928"/>
      <c r="K486" s="930"/>
      <c r="L486" s="928"/>
      <c r="M486" s="928"/>
      <c r="N486" s="928"/>
      <c r="O486" s="928"/>
      <c r="P486" s="928"/>
      <c r="Q486" s="928"/>
      <c r="R486" s="928"/>
      <c r="S486" s="928"/>
      <c r="T486" s="928"/>
      <c r="U486" s="928"/>
      <c r="V486" s="928"/>
      <c r="W486" s="928"/>
      <c r="X486" s="928"/>
      <c r="Y486" s="928"/>
      <c r="Z486" s="928"/>
      <c r="AA486" s="928"/>
    </row>
    <row r="487" spans="1:27" ht="13.5" customHeight="1">
      <c r="A487" s="928"/>
      <c r="B487" s="929"/>
      <c r="C487" s="928"/>
      <c r="D487" s="928"/>
      <c r="E487" s="930"/>
      <c r="F487" s="928"/>
      <c r="G487" s="928"/>
      <c r="H487" s="928"/>
      <c r="I487" s="930"/>
      <c r="J487" s="928"/>
      <c r="K487" s="930"/>
      <c r="L487" s="928"/>
      <c r="M487" s="928"/>
      <c r="N487" s="928"/>
      <c r="O487" s="928"/>
      <c r="P487" s="928"/>
      <c r="Q487" s="928"/>
      <c r="R487" s="928"/>
      <c r="S487" s="928"/>
      <c r="T487" s="928"/>
      <c r="U487" s="928"/>
      <c r="V487" s="928"/>
      <c r="W487" s="928"/>
      <c r="X487" s="928"/>
      <c r="Y487" s="928"/>
      <c r="Z487" s="928"/>
      <c r="AA487" s="928"/>
    </row>
    <row r="488" spans="1:27" ht="13.5" customHeight="1">
      <c r="A488" s="928"/>
      <c r="B488" s="929"/>
      <c r="C488" s="928"/>
      <c r="D488" s="928"/>
      <c r="E488" s="930"/>
      <c r="F488" s="928"/>
      <c r="G488" s="928"/>
      <c r="H488" s="928"/>
      <c r="I488" s="930"/>
      <c r="J488" s="928"/>
      <c r="K488" s="930"/>
      <c r="L488" s="928"/>
      <c r="M488" s="928"/>
      <c r="N488" s="928"/>
      <c r="O488" s="928"/>
      <c r="P488" s="928"/>
      <c r="Q488" s="928"/>
      <c r="R488" s="928"/>
      <c r="S488" s="928"/>
      <c r="T488" s="928"/>
      <c r="U488" s="928"/>
      <c r="V488" s="928"/>
      <c r="W488" s="928"/>
      <c r="X488" s="928"/>
      <c r="Y488" s="928"/>
      <c r="Z488" s="928"/>
      <c r="AA488" s="928"/>
    </row>
    <row r="489" spans="1:27" ht="13.5" customHeight="1">
      <c r="A489" s="928"/>
      <c r="B489" s="929"/>
      <c r="C489" s="928"/>
      <c r="D489" s="928"/>
      <c r="E489" s="930"/>
      <c r="F489" s="928"/>
      <c r="G489" s="928"/>
      <c r="H489" s="928"/>
      <c r="I489" s="930"/>
      <c r="J489" s="928"/>
      <c r="K489" s="930"/>
      <c r="L489" s="928"/>
      <c r="M489" s="928"/>
      <c r="N489" s="928"/>
      <c r="O489" s="928"/>
      <c r="P489" s="928"/>
      <c r="Q489" s="928"/>
      <c r="R489" s="928"/>
      <c r="S489" s="928"/>
      <c r="T489" s="928"/>
      <c r="U489" s="928"/>
      <c r="V489" s="928"/>
      <c r="W489" s="928"/>
      <c r="X489" s="928"/>
      <c r="Y489" s="928"/>
      <c r="Z489" s="928"/>
      <c r="AA489" s="928"/>
    </row>
    <row r="490" spans="1:27" ht="13.5" customHeight="1">
      <c r="A490" s="928"/>
      <c r="B490" s="929"/>
      <c r="C490" s="928"/>
      <c r="D490" s="928"/>
      <c r="E490" s="930"/>
      <c r="F490" s="928"/>
      <c r="G490" s="928"/>
      <c r="H490" s="928"/>
      <c r="I490" s="930"/>
      <c r="J490" s="928"/>
      <c r="K490" s="930"/>
      <c r="L490" s="928"/>
      <c r="M490" s="928"/>
      <c r="N490" s="928"/>
      <c r="O490" s="928"/>
      <c r="P490" s="928"/>
      <c r="Q490" s="928"/>
      <c r="R490" s="928"/>
      <c r="S490" s="928"/>
      <c r="T490" s="928"/>
      <c r="U490" s="928"/>
      <c r="V490" s="928"/>
      <c r="W490" s="928"/>
      <c r="X490" s="928"/>
      <c r="Y490" s="928"/>
      <c r="Z490" s="928"/>
      <c r="AA490" s="928"/>
    </row>
    <row r="491" spans="1:27" ht="13.5" customHeight="1">
      <c r="A491" s="928"/>
      <c r="B491" s="929"/>
      <c r="C491" s="928"/>
      <c r="D491" s="928"/>
      <c r="E491" s="930"/>
      <c r="F491" s="928"/>
      <c r="G491" s="928"/>
      <c r="H491" s="928"/>
      <c r="I491" s="930"/>
      <c r="J491" s="928"/>
      <c r="K491" s="930"/>
      <c r="L491" s="928"/>
      <c r="M491" s="928"/>
      <c r="N491" s="928"/>
      <c r="O491" s="928"/>
      <c r="P491" s="928"/>
      <c r="Q491" s="928"/>
      <c r="R491" s="928"/>
      <c r="S491" s="928"/>
      <c r="T491" s="928"/>
      <c r="U491" s="928"/>
      <c r="V491" s="928"/>
      <c r="W491" s="928"/>
      <c r="X491" s="928"/>
      <c r="Y491" s="928"/>
      <c r="Z491" s="928"/>
      <c r="AA491" s="928"/>
    </row>
    <row r="492" spans="1:27" ht="13.5" customHeight="1">
      <c r="A492" s="928"/>
      <c r="B492" s="929"/>
      <c r="C492" s="928"/>
      <c r="D492" s="928"/>
      <c r="E492" s="930"/>
      <c r="F492" s="928"/>
      <c r="G492" s="928"/>
      <c r="H492" s="928"/>
      <c r="I492" s="930"/>
      <c r="J492" s="928"/>
      <c r="K492" s="930"/>
      <c r="L492" s="928"/>
      <c r="M492" s="928"/>
      <c r="N492" s="928"/>
      <c r="O492" s="928"/>
      <c r="P492" s="928"/>
      <c r="Q492" s="928"/>
      <c r="R492" s="928"/>
      <c r="S492" s="928"/>
      <c r="T492" s="928"/>
      <c r="U492" s="928"/>
      <c r="V492" s="928"/>
      <c r="W492" s="928"/>
      <c r="X492" s="928"/>
      <c r="Y492" s="928"/>
      <c r="Z492" s="928"/>
      <c r="AA492" s="928"/>
    </row>
    <row r="493" spans="1:27" ht="13.5" customHeight="1">
      <c r="A493" s="928"/>
      <c r="B493" s="929"/>
      <c r="C493" s="928"/>
      <c r="D493" s="928"/>
      <c r="E493" s="930"/>
      <c r="F493" s="928"/>
      <c r="G493" s="928"/>
      <c r="H493" s="928"/>
      <c r="I493" s="930"/>
      <c r="J493" s="928"/>
      <c r="K493" s="930"/>
      <c r="L493" s="928"/>
      <c r="M493" s="928"/>
      <c r="N493" s="928"/>
      <c r="O493" s="928"/>
      <c r="P493" s="928"/>
      <c r="Q493" s="928"/>
      <c r="R493" s="928"/>
      <c r="S493" s="928"/>
      <c r="T493" s="928"/>
      <c r="U493" s="928"/>
      <c r="V493" s="928"/>
      <c r="W493" s="928"/>
      <c r="X493" s="928"/>
      <c r="Y493" s="928"/>
      <c r="Z493" s="928"/>
      <c r="AA493" s="928"/>
    </row>
    <row r="494" spans="1:27" ht="13.5" customHeight="1">
      <c r="A494" s="928"/>
      <c r="B494" s="929"/>
      <c r="C494" s="928"/>
      <c r="D494" s="928"/>
      <c r="E494" s="930"/>
      <c r="F494" s="928"/>
      <c r="G494" s="928"/>
      <c r="H494" s="928"/>
      <c r="I494" s="930"/>
      <c r="J494" s="928"/>
      <c r="K494" s="930"/>
      <c r="L494" s="928"/>
      <c r="M494" s="928"/>
      <c r="N494" s="928"/>
      <c r="O494" s="928"/>
      <c r="P494" s="928"/>
      <c r="Q494" s="928"/>
      <c r="R494" s="928"/>
      <c r="S494" s="928"/>
      <c r="T494" s="928"/>
      <c r="U494" s="928"/>
      <c r="V494" s="928"/>
      <c r="W494" s="928"/>
      <c r="X494" s="928"/>
      <c r="Y494" s="928"/>
      <c r="Z494" s="928"/>
      <c r="AA494" s="928"/>
    </row>
    <row r="495" spans="1:27" ht="13.5" customHeight="1">
      <c r="A495" s="928"/>
      <c r="B495" s="929"/>
      <c r="C495" s="928"/>
      <c r="D495" s="928"/>
      <c r="E495" s="930"/>
      <c r="F495" s="928"/>
      <c r="G495" s="928"/>
      <c r="H495" s="928"/>
      <c r="I495" s="930"/>
      <c r="J495" s="928"/>
      <c r="K495" s="930"/>
      <c r="L495" s="928"/>
      <c r="M495" s="928"/>
      <c r="N495" s="928"/>
      <c r="O495" s="928"/>
      <c r="P495" s="928"/>
      <c r="Q495" s="928"/>
      <c r="R495" s="928"/>
      <c r="S495" s="928"/>
      <c r="T495" s="928"/>
      <c r="U495" s="928"/>
      <c r="V495" s="928"/>
      <c r="W495" s="928"/>
      <c r="X495" s="928"/>
      <c r="Y495" s="928"/>
      <c r="Z495" s="928"/>
      <c r="AA495" s="928"/>
    </row>
    <row r="496" spans="1:27" ht="13.5" customHeight="1">
      <c r="A496" s="928"/>
      <c r="B496" s="929"/>
      <c r="C496" s="928"/>
      <c r="D496" s="928"/>
      <c r="E496" s="930"/>
      <c r="F496" s="928"/>
      <c r="G496" s="928"/>
      <c r="H496" s="928"/>
      <c r="I496" s="930"/>
      <c r="J496" s="928"/>
      <c r="K496" s="930"/>
      <c r="L496" s="928"/>
      <c r="M496" s="928"/>
      <c r="N496" s="928"/>
      <c r="O496" s="928"/>
      <c r="P496" s="928"/>
      <c r="Q496" s="928"/>
      <c r="R496" s="928"/>
      <c r="S496" s="928"/>
      <c r="T496" s="928"/>
      <c r="U496" s="928"/>
      <c r="V496" s="928"/>
      <c r="W496" s="928"/>
      <c r="X496" s="928"/>
      <c r="Y496" s="928"/>
      <c r="Z496" s="928"/>
      <c r="AA496" s="928"/>
    </row>
    <row r="497" spans="1:27" ht="13.5" customHeight="1">
      <c r="A497" s="928"/>
      <c r="B497" s="929"/>
      <c r="C497" s="928"/>
      <c r="D497" s="928"/>
      <c r="E497" s="930"/>
      <c r="F497" s="928"/>
      <c r="G497" s="928"/>
      <c r="H497" s="928"/>
      <c r="I497" s="930"/>
      <c r="J497" s="928"/>
      <c r="K497" s="930"/>
      <c r="L497" s="928"/>
      <c r="M497" s="928"/>
      <c r="N497" s="928"/>
      <c r="O497" s="928"/>
      <c r="P497" s="928"/>
      <c r="Q497" s="928"/>
      <c r="R497" s="928"/>
      <c r="S497" s="928"/>
      <c r="T497" s="928"/>
      <c r="U497" s="928"/>
      <c r="V497" s="928"/>
      <c r="W497" s="928"/>
      <c r="X497" s="928"/>
      <c r="Y497" s="928"/>
      <c r="Z497" s="928"/>
      <c r="AA497" s="928"/>
    </row>
    <row r="498" spans="1:27" ht="13.5" customHeight="1">
      <c r="A498" s="928"/>
      <c r="B498" s="929"/>
      <c r="C498" s="928"/>
      <c r="D498" s="928"/>
      <c r="E498" s="930"/>
      <c r="F498" s="928"/>
      <c r="G498" s="928"/>
      <c r="H498" s="928"/>
      <c r="I498" s="930"/>
      <c r="J498" s="928"/>
      <c r="K498" s="930"/>
      <c r="L498" s="928"/>
      <c r="M498" s="928"/>
      <c r="N498" s="928"/>
      <c r="O498" s="928"/>
      <c r="P498" s="928"/>
      <c r="Q498" s="928"/>
      <c r="R498" s="928"/>
      <c r="S498" s="928"/>
      <c r="T498" s="928"/>
      <c r="U498" s="928"/>
      <c r="V498" s="928"/>
      <c r="W498" s="928"/>
      <c r="X498" s="928"/>
      <c r="Y498" s="928"/>
      <c r="Z498" s="928"/>
      <c r="AA498" s="928"/>
    </row>
    <row r="499" spans="1:27" ht="13.5" customHeight="1">
      <c r="A499" s="928"/>
      <c r="B499" s="929"/>
      <c r="C499" s="928"/>
      <c r="D499" s="928"/>
      <c r="E499" s="930"/>
      <c r="F499" s="928"/>
      <c r="G499" s="928"/>
      <c r="H499" s="928"/>
      <c r="I499" s="930"/>
      <c r="J499" s="928"/>
      <c r="K499" s="930"/>
      <c r="L499" s="928"/>
      <c r="M499" s="928"/>
      <c r="N499" s="928"/>
      <c r="O499" s="928"/>
      <c r="P499" s="928"/>
      <c r="Q499" s="928"/>
      <c r="R499" s="928"/>
      <c r="S499" s="928"/>
      <c r="T499" s="928"/>
      <c r="U499" s="928"/>
      <c r="V499" s="928"/>
      <c r="W499" s="928"/>
      <c r="X499" s="928"/>
      <c r="Y499" s="928"/>
      <c r="Z499" s="928"/>
      <c r="AA499" s="928"/>
    </row>
    <row r="500" spans="1:27" ht="13.5" customHeight="1">
      <c r="A500" s="928"/>
      <c r="B500" s="929"/>
      <c r="C500" s="928"/>
      <c r="D500" s="928"/>
      <c r="E500" s="930"/>
      <c r="F500" s="928"/>
      <c r="G500" s="928"/>
      <c r="H500" s="928"/>
      <c r="I500" s="930"/>
      <c r="J500" s="928"/>
      <c r="K500" s="930"/>
      <c r="L500" s="928"/>
      <c r="M500" s="928"/>
      <c r="N500" s="928"/>
      <c r="O500" s="928"/>
      <c r="P500" s="928"/>
      <c r="Q500" s="928"/>
      <c r="R500" s="928"/>
      <c r="S500" s="928"/>
      <c r="T500" s="928"/>
      <c r="U500" s="928"/>
      <c r="V500" s="928"/>
      <c r="W500" s="928"/>
      <c r="X500" s="928"/>
      <c r="Y500" s="928"/>
      <c r="Z500" s="928"/>
      <c r="AA500" s="928"/>
    </row>
    <row r="501" spans="1:27" ht="13.5" customHeight="1">
      <c r="A501" s="928"/>
      <c r="B501" s="929"/>
      <c r="C501" s="928"/>
      <c r="D501" s="928"/>
      <c r="E501" s="930"/>
      <c r="F501" s="928"/>
      <c r="G501" s="928"/>
      <c r="H501" s="928"/>
      <c r="I501" s="930"/>
      <c r="J501" s="928"/>
      <c r="K501" s="930"/>
      <c r="L501" s="928"/>
      <c r="M501" s="928"/>
      <c r="N501" s="928"/>
      <c r="O501" s="928"/>
      <c r="P501" s="928"/>
      <c r="Q501" s="928"/>
      <c r="R501" s="928"/>
      <c r="S501" s="928"/>
      <c r="T501" s="928"/>
      <c r="U501" s="928"/>
      <c r="V501" s="928"/>
      <c r="W501" s="928"/>
      <c r="X501" s="928"/>
      <c r="Y501" s="928"/>
      <c r="Z501" s="928"/>
      <c r="AA501" s="928"/>
    </row>
    <row r="502" spans="1:27" ht="13.5" customHeight="1">
      <c r="A502" s="928"/>
      <c r="B502" s="929"/>
      <c r="C502" s="928"/>
      <c r="D502" s="928"/>
      <c r="E502" s="930"/>
      <c r="F502" s="928"/>
      <c r="G502" s="928"/>
      <c r="H502" s="928"/>
      <c r="I502" s="930"/>
      <c r="J502" s="928"/>
      <c r="K502" s="930"/>
      <c r="L502" s="928"/>
      <c r="M502" s="928"/>
      <c r="N502" s="928"/>
      <c r="O502" s="928"/>
      <c r="P502" s="928"/>
      <c r="Q502" s="928"/>
      <c r="R502" s="928"/>
      <c r="S502" s="928"/>
      <c r="T502" s="928"/>
      <c r="U502" s="928"/>
      <c r="V502" s="928"/>
      <c r="W502" s="928"/>
      <c r="X502" s="928"/>
      <c r="Y502" s="928"/>
      <c r="Z502" s="928"/>
      <c r="AA502" s="928"/>
    </row>
    <row r="503" spans="1:27" ht="13.5" customHeight="1">
      <c r="A503" s="928"/>
      <c r="B503" s="929"/>
      <c r="C503" s="928"/>
      <c r="D503" s="928"/>
      <c r="E503" s="930"/>
      <c r="F503" s="928"/>
      <c r="G503" s="928"/>
      <c r="H503" s="928"/>
      <c r="I503" s="930"/>
      <c r="J503" s="928"/>
      <c r="K503" s="930"/>
      <c r="L503" s="928"/>
      <c r="M503" s="928"/>
      <c r="N503" s="928"/>
      <c r="O503" s="928"/>
      <c r="P503" s="928"/>
      <c r="Q503" s="928"/>
      <c r="R503" s="928"/>
      <c r="S503" s="928"/>
      <c r="T503" s="928"/>
      <c r="U503" s="928"/>
      <c r="V503" s="928"/>
      <c r="W503" s="928"/>
      <c r="X503" s="928"/>
      <c r="Y503" s="928"/>
      <c r="Z503" s="928"/>
      <c r="AA503" s="928"/>
    </row>
    <row r="504" spans="1:27" ht="13.5" customHeight="1">
      <c r="A504" s="928"/>
      <c r="B504" s="929"/>
      <c r="C504" s="928"/>
      <c r="D504" s="928"/>
      <c r="E504" s="930"/>
      <c r="F504" s="928"/>
      <c r="G504" s="928"/>
      <c r="H504" s="928"/>
      <c r="I504" s="930"/>
      <c r="J504" s="928"/>
      <c r="K504" s="930"/>
      <c r="L504" s="928"/>
      <c r="M504" s="928"/>
      <c r="N504" s="928"/>
      <c r="O504" s="928"/>
      <c r="P504" s="928"/>
      <c r="Q504" s="928"/>
      <c r="R504" s="928"/>
      <c r="S504" s="928"/>
      <c r="T504" s="928"/>
      <c r="U504" s="928"/>
      <c r="V504" s="928"/>
      <c r="W504" s="928"/>
      <c r="X504" s="928"/>
      <c r="Y504" s="928"/>
      <c r="Z504" s="928"/>
      <c r="AA504" s="928"/>
    </row>
    <row r="505" spans="1:27" ht="13.5" customHeight="1">
      <c r="A505" s="928"/>
      <c r="B505" s="929"/>
      <c r="C505" s="928"/>
      <c r="D505" s="928"/>
      <c r="E505" s="930"/>
      <c r="F505" s="928"/>
      <c r="G505" s="928"/>
      <c r="H505" s="928"/>
      <c r="I505" s="930"/>
      <c r="J505" s="928"/>
      <c r="K505" s="930"/>
      <c r="L505" s="928"/>
      <c r="M505" s="928"/>
      <c r="N505" s="928"/>
      <c r="O505" s="928"/>
      <c r="P505" s="928"/>
      <c r="Q505" s="928"/>
      <c r="R505" s="928"/>
      <c r="S505" s="928"/>
      <c r="T505" s="928"/>
      <c r="U505" s="928"/>
      <c r="V505" s="928"/>
      <c r="W505" s="928"/>
      <c r="X505" s="928"/>
      <c r="Y505" s="928"/>
      <c r="Z505" s="928"/>
      <c r="AA505" s="928"/>
    </row>
    <row r="506" spans="1:27" ht="13.5" customHeight="1">
      <c r="A506" s="928"/>
      <c r="B506" s="929"/>
      <c r="C506" s="928"/>
      <c r="D506" s="928"/>
      <c r="E506" s="930"/>
      <c r="F506" s="928"/>
      <c r="G506" s="928"/>
      <c r="H506" s="928"/>
      <c r="I506" s="930"/>
      <c r="J506" s="928"/>
      <c r="K506" s="930"/>
      <c r="L506" s="928"/>
      <c r="M506" s="928"/>
      <c r="N506" s="928"/>
      <c r="O506" s="928"/>
      <c r="P506" s="928"/>
      <c r="Q506" s="928"/>
      <c r="R506" s="928"/>
      <c r="S506" s="928"/>
      <c r="T506" s="928"/>
      <c r="U506" s="928"/>
      <c r="V506" s="928"/>
      <c r="W506" s="928"/>
      <c r="X506" s="928"/>
      <c r="Y506" s="928"/>
      <c r="Z506" s="928"/>
      <c r="AA506" s="928"/>
    </row>
    <row r="507" spans="1:27" ht="13.5" customHeight="1">
      <c r="A507" s="928"/>
      <c r="B507" s="929"/>
      <c r="C507" s="928"/>
      <c r="D507" s="928"/>
      <c r="E507" s="930"/>
      <c r="F507" s="928"/>
      <c r="G507" s="928"/>
      <c r="H507" s="928"/>
      <c r="I507" s="930"/>
      <c r="J507" s="928"/>
      <c r="K507" s="930"/>
      <c r="L507" s="928"/>
      <c r="M507" s="928"/>
      <c r="N507" s="928"/>
      <c r="O507" s="928"/>
      <c r="P507" s="928"/>
      <c r="Q507" s="928"/>
      <c r="R507" s="928"/>
      <c r="S507" s="928"/>
      <c r="T507" s="928"/>
      <c r="U507" s="928"/>
      <c r="V507" s="928"/>
      <c r="W507" s="928"/>
      <c r="X507" s="928"/>
      <c r="Y507" s="928"/>
      <c r="Z507" s="928"/>
      <c r="AA507" s="928"/>
    </row>
    <row r="508" spans="1:27" ht="13.5" customHeight="1">
      <c r="A508" s="928"/>
      <c r="B508" s="929"/>
      <c r="C508" s="928"/>
      <c r="D508" s="928"/>
      <c r="E508" s="930"/>
      <c r="F508" s="928"/>
      <c r="G508" s="928"/>
      <c r="H508" s="928"/>
      <c r="I508" s="930"/>
      <c r="J508" s="928"/>
      <c r="K508" s="930"/>
      <c r="L508" s="928"/>
      <c r="M508" s="928"/>
      <c r="N508" s="928"/>
      <c r="O508" s="928"/>
      <c r="P508" s="928"/>
      <c r="Q508" s="928"/>
      <c r="R508" s="928"/>
      <c r="S508" s="928"/>
      <c r="T508" s="928"/>
      <c r="U508" s="928"/>
      <c r="V508" s="928"/>
      <c r="W508" s="928"/>
      <c r="X508" s="928"/>
      <c r="Y508" s="928"/>
      <c r="Z508" s="928"/>
      <c r="AA508" s="928"/>
    </row>
    <row r="509" spans="1:27" ht="13.5" customHeight="1">
      <c r="A509" s="928"/>
      <c r="B509" s="929"/>
      <c r="C509" s="928"/>
      <c r="D509" s="928"/>
      <c r="E509" s="930"/>
      <c r="F509" s="928"/>
      <c r="G509" s="928"/>
      <c r="H509" s="928"/>
      <c r="I509" s="930"/>
      <c r="J509" s="928"/>
      <c r="K509" s="930"/>
      <c r="L509" s="928"/>
      <c r="M509" s="928"/>
      <c r="N509" s="928"/>
      <c r="O509" s="928"/>
      <c r="P509" s="928"/>
      <c r="Q509" s="928"/>
      <c r="R509" s="928"/>
      <c r="S509" s="928"/>
      <c r="T509" s="928"/>
      <c r="U509" s="928"/>
      <c r="V509" s="928"/>
      <c r="W509" s="928"/>
      <c r="X509" s="928"/>
      <c r="Y509" s="928"/>
      <c r="Z509" s="928"/>
      <c r="AA509" s="928"/>
    </row>
    <row r="510" spans="1:27" ht="13.5" customHeight="1">
      <c r="A510" s="928"/>
      <c r="B510" s="929"/>
      <c r="C510" s="928"/>
      <c r="D510" s="928"/>
      <c r="E510" s="930"/>
      <c r="F510" s="928"/>
      <c r="G510" s="928"/>
      <c r="H510" s="928"/>
      <c r="I510" s="930"/>
      <c r="J510" s="928"/>
      <c r="K510" s="930"/>
      <c r="L510" s="928"/>
      <c r="M510" s="928"/>
      <c r="N510" s="928"/>
      <c r="O510" s="928"/>
      <c r="P510" s="928"/>
      <c r="Q510" s="928"/>
      <c r="R510" s="928"/>
      <c r="S510" s="928"/>
      <c r="T510" s="928"/>
      <c r="U510" s="928"/>
      <c r="V510" s="928"/>
      <c r="W510" s="928"/>
      <c r="X510" s="928"/>
      <c r="Y510" s="928"/>
      <c r="Z510" s="928"/>
      <c r="AA510" s="928"/>
    </row>
    <row r="511" spans="1:27" ht="13.5" customHeight="1">
      <c r="A511" s="928"/>
      <c r="B511" s="929"/>
      <c r="C511" s="928"/>
      <c r="D511" s="928"/>
      <c r="E511" s="930"/>
      <c r="F511" s="928"/>
      <c r="G511" s="928"/>
      <c r="H511" s="928"/>
      <c r="I511" s="930"/>
      <c r="J511" s="928"/>
      <c r="K511" s="930"/>
      <c r="L511" s="928"/>
      <c r="M511" s="928"/>
      <c r="N511" s="928"/>
      <c r="O511" s="928"/>
      <c r="P511" s="928"/>
      <c r="Q511" s="928"/>
      <c r="R511" s="928"/>
      <c r="S511" s="928"/>
      <c r="T511" s="928"/>
      <c r="U511" s="928"/>
      <c r="V511" s="928"/>
      <c r="W511" s="928"/>
      <c r="X511" s="928"/>
      <c r="Y511" s="928"/>
      <c r="Z511" s="928"/>
      <c r="AA511" s="928"/>
    </row>
    <row r="512" spans="1:27" ht="13.5" customHeight="1">
      <c r="A512" s="928"/>
      <c r="B512" s="929"/>
      <c r="C512" s="928"/>
      <c r="D512" s="928"/>
      <c r="E512" s="930"/>
      <c r="F512" s="928"/>
      <c r="G512" s="928"/>
      <c r="H512" s="928"/>
      <c r="I512" s="930"/>
      <c r="J512" s="928"/>
      <c r="K512" s="930"/>
      <c r="L512" s="928"/>
      <c r="M512" s="928"/>
      <c r="N512" s="928"/>
      <c r="O512" s="928"/>
      <c r="P512" s="928"/>
      <c r="Q512" s="928"/>
      <c r="R512" s="928"/>
      <c r="S512" s="928"/>
      <c r="T512" s="928"/>
      <c r="U512" s="928"/>
      <c r="V512" s="928"/>
      <c r="W512" s="928"/>
      <c r="X512" s="928"/>
      <c r="Y512" s="928"/>
      <c r="Z512" s="928"/>
      <c r="AA512" s="928"/>
    </row>
    <row r="513" spans="1:27" ht="13.5" customHeight="1">
      <c r="A513" s="928"/>
      <c r="B513" s="929"/>
      <c r="C513" s="928"/>
      <c r="D513" s="928"/>
      <c r="E513" s="930"/>
      <c r="F513" s="928"/>
      <c r="G513" s="928"/>
      <c r="H513" s="928"/>
      <c r="I513" s="930"/>
      <c r="J513" s="928"/>
      <c r="K513" s="930"/>
      <c r="L513" s="928"/>
      <c r="M513" s="928"/>
      <c r="N513" s="928"/>
      <c r="O513" s="928"/>
      <c r="P513" s="928"/>
      <c r="Q513" s="928"/>
      <c r="R513" s="928"/>
      <c r="S513" s="928"/>
      <c r="T513" s="928"/>
      <c r="U513" s="928"/>
      <c r="V513" s="928"/>
      <c r="W513" s="928"/>
      <c r="X513" s="928"/>
      <c r="Y513" s="928"/>
      <c r="Z513" s="928"/>
      <c r="AA513" s="928"/>
    </row>
    <row r="514" spans="1:27" ht="13.5" customHeight="1">
      <c r="A514" s="928"/>
      <c r="B514" s="929"/>
      <c r="C514" s="928"/>
      <c r="D514" s="928"/>
      <c r="E514" s="930"/>
      <c r="F514" s="928"/>
      <c r="G514" s="928"/>
      <c r="H514" s="928"/>
      <c r="I514" s="930"/>
      <c r="J514" s="928"/>
      <c r="K514" s="930"/>
      <c r="L514" s="928"/>
      <c r="M514" s="928"/>
      <c r="N514" s="928"/>
      <c r="O514" s="928"/>
      <c r="P514" s="928"/>
      <c r="Q514" s="928"/>
      <c r="R514" s="928"/>
      <c r="S514" s="928"/>
      <c r="T514" s="928"/>
      <c r="U514" s="928"/>
      <c r="V514" s="928"/>
      <c r="W514" s="928"/>
      <c r="X514" s="928"/>
      <c r="Y514" s="928"/>
      <c r="Z514" s="928"/>
      <c r="AA514" s="928"/>
    </row>
    <row r="515" spans="1:27" ht="13.5" customHeight="1">
      <c r="A515" s="928"/>
      <c r="B515" s="929"/>
      <c r="C515" s="928"/>
      <c r="D515" s="928"/>
      <c r="E515" s="930"/>
      <c r="F515" s="928"/>
      <c r="G515" s="928"/>
      <c r="H515" s="928"/>
      <c r="I515" s="930"/>
      <c r="J515" s="928"/>
      <c r="K515" s="930"/>
      <c r="L515" s="928"/>
      <c r="M515" s="928"/>
      <c r="N515" s="928"/>
      <c r="O515" s="928"/>
      <c r="P515" s="928"/>
      <c r="Q515" s="928"/>
      <c r="R515" s="928"/>
      <c r="S515" s="928"/>
      <c r="T515" s="928"/>
      <c r="U515" s="928"/>
      <c r="V515" s="928"/>
      <c r="W515" s="928"/>
      <c r="X515" s="928"/>
      <c r="Y515" s="928"/>
      <c r="Z515" s="928"/>
      <c r="AA515" s="928"/>
    </row>
    <row r="516" spans="1:27" ht="13.5" customHeight="1">
      <c r="A516" s="928"/>
      <c r="B516" s="929"/>
      <c r="C516" s="928"/>
      <c r="D516" s="928"/>
      <c r="E516" s="930"/>
      <c r="F516" s="928"/>
      <c r="G516" s="928"/>
      <c r="H516" s="928"/>
      <c r="I516" s="930"/>
      <c r="J516" s="928"/>
      <c r="K516" s="930"/>
      <c r="L516" s="928"/>
      <c r="M516" s="928"/>
      <c r="N516" s="928"/>
      <c r="O516" s="928"/>
      <c r="P516" s="928"/>
      <c r="Q516" s="928"/>
      <c r="R516" s="928"/>
      <c r="S516" s="928"/>
      <c r="T516" s="928"/>
      <c r="U516" s="928"/>
      <c r="V516" s="928"/>
      <c r="W516" s="928"/>
      <c r="X516" s="928"/>
      <c r="Y516" s="928"/>
      <c r="Z516" s="928"/>
      <c r="AA516" s="928"/>
    </row>
    <row r="517" spans="1:27" ht="13.5" customHeight="1">
      <c r="A517" s="928"/>
      <c r="B517" s="929"/>
      <c r="C517" s="928"/>
      <c r="D517" s="928"/>
      <c r="E517" s="930"/>
      <c r="F517" s="928"/>
      <c r="G517" s="928"/>
      <c r="H517" s="928"/>
      <c r="I517" s="930"/>
      <c r="J517" s="928"/>
      <c r="K517" s="930"/>
      <c r="L517" s="928"/>
      <c r="M517" s="928"/>
      <c r="N517" s="928"/>
      <c r="O517" s="928"/>
      <c r="P517" s="928"/>
      <c r="Q517" s="928"/>
      <c r="R517" s="928"/>
      <c r="S517" s="928"/>
      <c r="T517" s="928"/>
      <c r="U517" s="928"/>
      <c r="V517" s="928"/>
      <c r="W517" s="928"/>
      <c r="X517" s="928"/>
      <c r="Y517" s="928"/>
      <c r="Z517" s="928"/>
      <c r="AA517" s="928"/>
    </row>
    <row r="518" spans="1:27" ht="13.5" customHeight="1">
      <c r="A518" s="928"/>
      <c r="B518" s="929"/>
      <c r="C518" s="928"/>
      <c r="D518" s="928"/>
      <c r="E518" s="930"/>
      <c r="F518" s="928"/>
      <c r="G518" s="928"/>
      <c r="H518" s="928"/>
      <c r="I518" s="930"/>
      <c r="J518" s="928"/>
      <c r="K518" s="930"/>
      <c r="L518" s="928"/>
      <c r="M518" s="928"/>
      <c r="N518" s="928"/>
      <c r="O518" s="928"/>
      <c r="P518" s="928"/>
      <c r="Q518" s="928"/>
      <c r="R518" s="928"/>
      <c r="S518" s="928"/>
      <c r="T518" s="928"/>
      <c r="U518" s="928"/>
      <c r="V518" s="928"/>
      <c r="W518" s="928"/>
      <c r="X518" s="928"/>
      <c r="Y518" s="928"/>
      <c r="Z518" s="928"/>
      <c r="AA518" s="928"/>
    </row>
    <row r="519" spans="1:27" ht="13.5" customHeight="1">
      <c r="A519" s="928"/>
      <c r="B519" s="929"/>
      <c r="C519" s="928"/>
      <c r="D519" s="928"/>
      <c r="E519" s="930"/>
      <c r="F519" s="928"/>
      <c r="G519" s="928"/>
      <c r="H519" s="928"/>
      <c r="I519" s="930"/>
      <c r="J519" s="928"/>
      <c r="K519" s="930"/>
      <c r="L519" s="928"/>
      <c r="M519" s="928"/>
      <c r="N519" s="928"/>
      <c r="O519" s="928"/>
      <c r="P519" s="928"/>
      <c r="Q519" s="928"/>
      <c r="R519" s="928"/>
      <c r="S519" s="928"/>
      <c r="T519" s="928"/>
      <c r="U519" s="928"/>
      <c r="V519" s="928"/>
      <c r="W519" s="928"/>
      <c r="X519" s="928"/>
      <c r="Y519" s="928"/>
      <c r="Z519" s="928"/>
      <c r="AA519" s="928"/>
    </row>
    <row r="520" spans="1:27" ht="13.5" customHeight="1">
      <c r="A520" s="928"/>
      <c r="B520" s="929"/>
      <c r="C520" s="928"/>
      <c r="D520" s="928"/>
      <c r="E520" s="930"/>
      <c r="F520" s="928"/>
      <c r="G520" s="928"/>
      <c r="H520" s="928"/>
      <c r="I520" s="930"/>
      <c r="J520" s="928"/>
      <c r="K520" s="930"/>
      <c r="L520" s="928"/>
      <c r="M520" s="928"/>
      <c r="N520" s="928"/>
      <c r="O520" s="928"/>
      <c r="P520" s="928"/>
      <c r="Q520" s="928"/>
      <c r="R520" s="928"/>
      <c r="S520" s="928"/>
      <c r="T520" s="928"/>
      <c r="U520" s="928"/>
      <c r="V520" s="928"/>
      <c r="W520" s="928"/>
      <c r="X520" s="928"/>
      <c r="Y520" s="928"/>
      <c r="Z520" s="928"/>
      <c r="AA520" s="928"/>
    </row>
    <row r="521" spans="1:27" ht="13.5" customHeight="1">
      <c r="A521" s="928"/>
      <c r="B521" s="929"/>
      <c r="C521" s="928"/>
      <c r="D521" s="928"/>
      <c r="E521" s="930"/>
      <c r="F521" s="928"/>
      <c r="G521" s="928"/>
      <c r="H521" s="928"/>
      <c r="I521" s="930"/>
      <c r="J521" s="928"/>
      <c r="K521" s="930"/>
      <c r="L521" s="928"/>
      <c r="M521" s="928"/>
      <c r="N521" s="928"/>
      <c r="O521" s="928"/>
      <c r="P521" s="928"/>
      <c r="Q521" s="928"/>
      <c r="R521" s="928"/>
      <c r="S521" s="928"/>
      <c r="T521" s="928"/>
      <c r="U521" s="928"/>
      <c r="V521" s="928"/>
      <c r="W521" s="928"/>
      <c r="X521" s="928"/>
      <c r="Y521" s="928"/>
      <c r="Z521" s="928"/>
      <c r="AA521" s="928"/>
    </row>
    <row r="522" spans="1:27" ht="13.5" customHeight="1">
      <c r="A522" s="928"/>
      <c r="B522" s="929"/>
      <c r="C522" s="928"/>
      <c r="D522" s="928"/>
      <c r="E522" s="930"/>
      <c r="F522" s="928"/>
      <c r="G522" s="928"/>
      <c r="H522" s="928"/>
      <c r="I522" s="930"/>
      <c r="J522" s="928"/>
      <c r="K522" s="930"/>
      <c r="L522" s="928"/>
      <c r="M522" s="928"/>
      <c r="N522" s="928"/>
      <c r="O522" s="928"/>
      <c r="P522" s="928"/>
      <c r="Q522" s="928"/>
      <c r="R522" s="928"/>
      <c r="S522" s="928"/>
      <c r="T522" s="928"/>
      <c r="U522" s="928"/>
      <c r="V522" s="928"/>
      <c r="W522" s="928"/>
      <c r="X522" s="928"/>
      <c r="Y522" s="928"/>
      <c r="Z522" s="928"/>
      <c r="AA522" s="928"/>
    </row>
    <row r="523" spans="1:27" ht="13.5" customHeight="1">
      <c r="A523" s="928"/>
      <c r="B523" s="929"/>
      <c r="C523" s="928"/>
      <c r="D523" s="928"/>
      <c r="E523" s="930"/>
      <c r="F523" s="928"/>
      <c r="G523" s="928"/>
      <c r="H523" s="928"/>
      <c r="I523" s="930"/>
      <c r="J523" s="928"/>
      <c r="K523" s="930"/>
      <c r="L523" s="928"/>
      <c r="M523" s="928"/>
      <c r="N523" s="928"/>
      <c r="O523" s="928"/>
      <c r="P523" s="928"/>
      <c r="Q523" s="928"/>
      <c r="R523" s="928"/>
      <c r="S523" s="928"/>
      <c r="T523" s="928"/>
      <c r="U523" s="928"/>
      <c r="V523" s="928"/>
      <c r="W523" s="928"/>
      <c r="X523" s="928"/>
      <c r="Y523" s="928"/>
      <c r="Z523" s="928"/>
      <c r="AA523" s="928"/>
    </row>
    <row r="524" spans="1:27" ht="13.5" customHeight="1">
      <c r="A524" s="928"/>
      <c r="B524" s="929"/>
      <c r="C524" s="928"/>
      <c r="D524" s="928"/>
      <c r="E524" s="930"/>
      <c r="F524" s="928"/>
      <c r="G524" s="928"/>
      <c r="H524" s="928"/>
      <c r="I524" s="930"/>
      <c r="J524" s="928"/>
      <c r="K524" s="930"/>
      <c r="L524" s="928"/>
      <c r="M524" s="928"/>
      <c r="N524" s="928"/>
      <c r="O524" s="928"/>
      <c r="P524" s="928"/>
      <c r="Q524" s="928"/>
      <c r="R524" s="928"/>
      <c r="S524" s="928"/>
      <c r="T524" s="928"/>
      <c r="U524" s="928"/>
      <c r="V524" s="928"/>
      <c r="W524" s="928"/>
      <c r="X524" s="928"/>
      <c r="Y524" s="928"/>
      <c r="Z524" s="928"/>
      <c r="AA524" s="928"/>
    </row>
    <row r="525" spans="1:27" ht="13.5" customHeight="1">
      <c r="A525" s="928"/>
      <c r="B525" s="929"/>
      <c r="C525" s="928"/>
      <c r="D525" s="928"/>
      <c r="E525" s="930"/>
      <c r="F525" s="928"/>
      <c r="G525" s="928"/>
      <c r="H525" s="928"/>
      <c r="I525" s="930"/>
      <c r="J525" s="928"/>
      <c r="K525" s="930"/>
      <c r="L525" s="928"/>
      <c r="M525" s="928"/>
      <c r="N525" s="928"/>
      <c r="O525" s="928"/>
      <c r="P525" s="928"/>
      <c r="Q525" s="928"/>
      <c r="R525" s="928"/>
      <c r="S525" s="928"/>
      <c r="T525" s="928"/>
      <c r="U525" s="928"/>
      <c r="V525" s="928"/>
      <c r="W525" s="928"/>
      <c r="X525" s="928"/>
      <c r="Y525" s="928"/>
      <c r="Z525" s="928"/>
      <c r="AA525" s="928"/>
    </row>
    <row r="526" spans="1:27" ht="13.5" customHeight="1">
      <c r="A526" s="928"/>
      <c r="B526" s="929"/>
      <c r="C526" s="928"/>
      <c r="D526" s="928"/>
      <c r="E526" s="930"/>
      <c r="F526" s="928"/>
      <c r="G526" s="928"/>
      <c r="H526" s="928"/>
      <c r="I526" s="930"/>
      <c r="J526" s="928"/>
      <c r="K526" s="930"/>
      <c r="L526" s="928"/>
      <c r="M526" s="928"/>
      <c r="N526" s="928"/>
      <c r="O526" s="928"/>
      <c r="P526" s="928"/>
      <c r="Q526" s="928"/>
      <c r="R526" s="928"/>
      <c r="S526" s="928"/>
      <c r="T526" s="928"/>
      <c r="U526" s="928"/>
      <c r="V526" s="928"/>
      <c r="W526" s="928"/>
      <c r="X526" s="928"/>
      <c r="Y526" s="928"/>
      <c r="Z526" s="928"/>
      <c r="AA526" s="928"/>
    </row>
    <row r="527" spans="1:27" ht="13.5" customHeight="1">
      <c r="A527" s="928"/>
      <c r="B527" s="929"/>
      <c r="C527" s="928"/>
      <c r="D527" s="928"/>
      <c r="E527" s="930"/>
      <c r="F527" s="928"/>
      <c r="G527" s="928"/>
      <c r="H527" s="928"/>
      <c r="I527" s="930"/>
      <c r="J527" s="928"/>
      <c r="K527" s="930"/>
      <c r="L527" s="928"/>
      <c r="M527" s="928"/>
      <c r="N527" s="928"/>
      <c r="O527" s="928"/>
      <c r="P527" s="928"/>
      <c r="Q527" s="928"/>
      <c r="R527" s="928"/>
      <c r="S527" s="928"/>
      <c r="T527" s="928"/>
      <c r="U527" s="928"/>
      <c r="V527" s="928"/>
      <c r="W527" s="928"/>
      <c r="X527" s="928"/>
      <c r="Y527" s="928"/>
      <c r="Z527" s="928"/>
      <c r="AA527" s="928"/>
    </row>
    <row r="528" spans="1:27" ht="13.5" customHeight="1">
      <c r="A528" s="928"/>
      <c r="B528" s="929"/>
      <c r="C528" s="928"/>
      <c r="D528" s="928"/>
      <c r="E528" s="930"/>
      <c r="F528" s="928"/>
      <c r="G528" s="928"/>
      <c r="H528" s="928"/>
      <c r="I528" s="930"/>
      <c r="J528" s="928"/>
      <c r="K528" s="930"/>
      <c r="L528" s="928"/>
      <c r="M528" s="928"/>
      <c r="N528" s="928"/>
      <c r="O528" s="928"/>
      <c r="P528" s="928"/>
      <c r="Q528" s="928"/>
      <c r="R528" s="928"/>
      <c r="S528" s="928"/>
      <c r="T528" s="928"/>
      <c r="U528" s="928"/>
      <c r="V528" s="928"/>
      <c r="W528" s="928"/>
      <c r="X528" s="928"/>
      <c r="Y528" s="928"/>
      <c r="Z528" s="928"/>
      <c r="AA528" s="928"/>
    </row>
    <row r="529" spans="1:27" ht="13.5" customHeight="1">
      <c r="A529" s="928"/>
      <c r="B529" s="929"/>
      <c r="C529" s="928"/>
      <c r="D529" s="928"/>
      <c r="E529" s="930"/>
      <c r="F529" s="928"/>
      <c r="G529" s="928"/>
      <c r="H529" s="928"/>
      <c r="I529" s="930"/>
      <c r="J529" s="928"/>
      <c r="K529" s="930"/>
      <c r="L529" s="928"/>
      <c r="M529" s="928"/>
      <c r="N529" s="928"/>
      <c r="O529" s="928"/>
      <c r="P529" s="928"/>
      <c r="Q529" s="928"/>
      <c r="R529" s="928"/>
      <c r="S529" s="928"/>
      <c r="T529" s="928"/>
      <c r="U529" s="928"/>
      <c r="V529" s="928"/>
      <c r="W529" s="928"/>
      <c r="X529" s="928"/>
      <c r="Y529" s="928"/>
      <c r="Z529" s="928"/>
      <c r="AA529" s="928"/>
    </row>
    <row r="530" spans="1:27" ht="13.5" customHeight="1">
      <c r="A530" s="928"/>
      <c r="B530" s="929"/>
      <c r="C530" s="928"/>
      <c r="D530" s="928"/>
      <c r="E530" s="930"/>
      <c r="F530" s="928"/>
      <c r="G530" s="928"/>
      <c r="H530" s="928"/>
      <c r="I530" s="930"/>
      <c r="J530" s="928"/>
      <c r="K530" s="930"/>
      <c r="L530" s="928"/>
      <c r="M530" s="928"/>
      <c r="N530" s="928"/>
      <c r="O530" s="928"/>
      <c r="P530" s="928"/>
      <c r="Q530" s="928"/>
      <c r="R530" s="928"/>
      <c r="S530" s="928"/>
      <c r="T530" s="928"/>
      <c r="U530" s="928"/>
      <c r="V530" s="928"/>
      <c r="W530" s="928"/>
      <c r="X530" s="928"/>
      <c r="Y530" s="928"/>
      <c r="Z530" s="928"/>
      <c r="AA530" s="928"/>
    </row>
    <row r="531" spans="1:27" ht="13.5" customHeight="1">
      <c r="A531" s="928"/>
      <c r="B531" s="929"/>
      <c r="C531" s="928"/>
      <c r="D531" s="928"/>
      <c r="E531" s="930"/>
      <c r="F531" s="928"/>
      <c r="G531" s="928"/>
      <c r="H531" s="928"/>
      <c r="I531" s="930"/>
      <c r="J531" s="928"/>
      <c r="K531" s="930"/>
      <c r="L531" s="928"/>
      <c r="M531" s="928"/>
      <c r="N531" s="928"/>
      <c r="O531" s="928"/>
      <c r="P531" s="928"/>
      <c r="Q531" s="928"/>
      <c r="R531" s="928"/>
      <c r="S531" s="928"/>
      <c r="T531" s="928"/>
      <c r="U531" s="928"/>
      <c r="V531" s="928"/>
      <c r="W531" s="928"/>
      <c r="X531" s="928"/>
      <c r="Y531" s="928"/>
      <c r="Z531" s="928"/>
      <c r="AA531" s="928"/>
    </row>
    <row r="532" spans="1:27" ht="13.5" customHeight="1">
      <c r="A532" s="928"/>
      <c r="B532" s="929"/>
      <c r="C532" s="928"/>
      <c r="D532" s="928"/>
      <c r="E532" s="930"/>
      <c r="F532" s="928"/>
      <c r="G532" s="928"/>
      <c r="H532" s="928"/>
      <c r="I532" s="930"/>
      <c r="J532" s="928"/>
      <c r="K532" s="930"/>
      <c r="L532" s="928"/>
      <c r="M532" s="928"/>
      <c r="N532" s="928"/>
      <c r="O532" s="928"/>
      <c r="P532" s="928"/>
      <c r="Q532" s="928"/>
      <c r="R532" s="928"/>
      <c r="S532" s="928"/>
      <c r="T532" s="928"/>
      <c r="U532" s="928"/>
      <c r="V532" s="928"/>
      <c r="W532" s="928"/>
      <c r="X532" s="928"/>
      <c r="Y532" s="928"/>
      <c r="Z532" s="928"/>
      <c r="AA532" s="928"/>
    </row>
    <row r="533" spans="1:27" ht="13.5" customHeight="1">
      <c r="A533" s="928"/>
      <c r="B533" s="929"/>
      <c r="C533" s="928"/>
      <c r="D533" s="928"/>
      <c r="E533" s="930"/>
      <c r="F533" s="928"/>
      <c r="G533" s="928"/>
      <c r="H533" s="928"/>
      <c r="I533" s="930"/>
      <c r="J533" s="928"/>
      <c r="K533" s="930"/>
      <c r="L533" s="928"/>
      <c r="M533" s="928"/>
      <c r="N533" s="928"/>
      <c r="O533" s="928"/>
      <c r="P533" s="928"/>
      <c r="Q533" s="928"/>
      <c r="R533" s="928"/>
      <c r="S533" s="928"/>
      <c r="T533" s="928"/>
      <c r="U533" s="928"/>
      <c r="V533" s="928"/>
      <c r="W533" s="928"/>
      <c r="X533" s="928"/>
      <c r="Y533" s="928"/>
      <c r="Z533" s="928"/>
      <c r="AA533" s="928"/>
    </row>
    <row r="534" spans="1:27" ht="13.5" customHeight="1">
      <c r="A534" s="928"/>
      <c r="B534" s="929"/>
      <c r="C534" s="928"/>
      <c r="D534" s="928"/>
      <c r="E534" s="930"/>
      <c r="F534" s="928"/>
      <c r="G534" s="928"/>
      <c r="H534" s="928"/>
      <c r="I534" s="930"/>
      <c r="J534" s="928"/>
      <c r="K534" s="930"/>
      <c r="L534" s="928"/>
      <c r="M534" s="928"/>
      <c r="N534" s="928"/>
      <c r="O534" s="928"/>
      <c r="P534" s="928"/>
      <c r="Q534" s="928"/>
      <c r="R534" s="928"/>
      <c r="S534" s="928"/>
      <c r="T534" s="928"/>
      <c r="U534" s="928"/>
      <c r="V534" s="928"/>
      <c r="W534" s="928"/>
      <c r="X534" s="928"/>
      <c r="Y534" s="928"/>
      <c r="Z534" s="928"/>
      <c r="AA534" s="928"/>
    </row>
    <row r="535" spans="1:27" ht="13.5" customHeight="1">
      <c r="A535" s="928"/>
      <c r="B535" s="929"/>
      <c r="C535" s="928"/>
      <c r="D535" s="928"/>
      <c r="E535" s="930"/>
      <c r="F535" s="928"/>
      <c r="G535" s="928"/>
      <c r="H535" s="928"/>
      <c r="I535" s="930"/>
      <c r="J535" s="928"/>
      <c r="K535" s="930"/>
      <c r="L535" s="928"/>
      <c r="M535" s="928"/>
      <c r="N535" s="928"/>
      <c r="O535" s="928"/>
      <c r="P535" s="928"/>
      <c r="Q535" s="928"/>
      <c r="R535" s="928"/>
      <c r="S535" s="928"/>
      <c r="T535" s="928"/>
      <c r="U535" s="928"/>
      <c r="V535" s="928"/>
      <c r="W535" s="928"/>
      <c r="X535" s="928"/>
      <c r="Y535" s="928"/>
      <c r="Z535" s="928"/>
      <c r="AA535" s="928"/>
    </row>
    <row r="536" spans="1:27" ht="13.5" customHeight="1">
      <c r="A536" s="928"/>
      <c r="B536" s="929"/>
      <c r="C536" s="928"/>
      <c r="D536" s="928"/>
      <c r="E536" s="930"/>
      <c r="F536" s="928"/>
      <c r="G536" s="928"/>
      <c r="H536" s="928"/>
      <c r="I536" s="930"/>
      <c r="J536" s="928"/>
      <c r="K536" s="930"/>
      <c r="L536" s="928"/>
      <c r="M536" s="928"/>
      <c r="N536" s="928"/>
      <c r="O536" s="928"/>
      <c r="P536" s="928"/>
      <c r="Q536" s="928"/>
      <c r="R536" s="928"/>
      <c r="S536" s="928"/>
      <c r="T536" s="928"/>
      <c r="U536" s="928"/>
      <c r="V536" s="928"/>
      <c r="W536" s="928"/>
      <c r="X536" s="928"/>
      <c r="Y536" s="928"/>
      <c r="Z536" s="928"/>
      <c r="AA536" s="928"/>
    </row>
    <row r="537" spans="1:27" ht="13.5" customHeight="1">
      <c r="A537" s="928"/>
      <c r="B537" s="929"/>
      <c r="C537" s="928"/>
      <c r="D537" s="928"/>
      <c r="E537" s="930"/>
      <c r="F537" s="928"/>
      <c r="G537" s="928"/>
      <c r="H537" s="928"/>
      <c r="I537" s="930"/>
      <c r="J537" s="928"/>
      <c r="K537" s="930"/>
      <c r="L537" s="928"/>
      <c r="M537" s="928"/>
      <c r="N537" s="928"/>
      <c r="O537" s="928"/>
      <c r="P537" s="928"/>
      <c r="Q537" s="928"/>
      <c r="R537" s="928"/>
      <c r="S537" s="928"/>
      <c r="T537" s="928"/>
      <c r="U537" s="928"/>
      <c r="V537" s="928"/>
      <c r="W537" s="928"/>
      <c r="X537" s="928"/>
      <c r="Y537" s="928"/>
      <c r="Z537" s="928"/>
      <c r="AA537" s="928"/>
    </row>
    <row r="538" spans="1:27" ht="13.5" customHeight="1">
      <c r="A538" s="928"/>
      <c r="B538" s="929"/>
      <c r="C538" s="928"/>
      <c r="D538" s="928"/>
      <c r="E538" s="930"/>
      <c r="F538" s="928"/>
      <c r="G538" s="928"/>
      <c r="H538" s="928"/>
      <c r="I538" s="930"/>
      <c r="J538" s="928"/>
      <c r="K538" s="930"/>
      <c r="L538" s="928"/>
      <c r="M538" s="928"/>
      <c r="N538" s="928"/>
      <c r="O538" s="928"/>
      <c r="P538" s="928"/>
      <c r="Q538" s="928"/>
      <c r="R538" s="928"/>
      <c r="S538" s="928"/>
      <c r="T538" s="928"/>
      <c r="U538" s="928"/>
      <c r="V538" s="928"/>
      <c r="W538" s="928"/>
      <c r="X538" s="928"/>
      <c r="Y538" s="928"/>
      <c r="Z538" s="928"/>
      <c r="AA538" s="928"/>
    </row>
    <row r="539" spans="1:27" ht="13.5" customHeight="1">
      <c r="A539" s="928"/>
      <c r="B539" s="929"/>
      <c r="C539" s="928"/>
      <c r="D539" s="928"/>
      <c r="E539" s="930"/>
      <c r="F539" s="928"/>
      <c r="G539" s="928"/>
      <c r="H539" s="928"/>
      <c r="I539" s="930"/>
      <c r="J539" s="928"/>
      <c r="K539" s="930"/>
      <c r="L539" s="928"/>
      <c r="M539" s="928"/>
      <c r="N539" s="928"/>
      <c r="O539" s="928"/>
      <c r="P539" s="928"/>
      <c r="Q539" s="928"/>
      <c r="R539" s="928"/>
      <c r="S539" s="928"/>
      <c r="T539" s="928"/>
      <c r="U539" s="928"/>
      <c r="V539" s="928"/>
      <c r="W539" s="928"/>
      <c r="X539" s="928"/>
      <c r="Y539" s="928"/>
      <c r="Z539" s="928"/>
      <c r="AA539" s="928"/>
    </row>
    <row r="540" spans="1:27" ht="13.5" customHeight="1">
      <c r="A540" s="928"/>
      <c r="B540" s="929"/>
      <c r="C540" s="928"/>
      <c r="D540" s="928"/>
      <c r="E540" s="930"/>
      <c r="F540" s="928"/>
      <c r="G540" s="928"/>
      <c r="H540" s="928"/>
      <c r="I540" s="930"/>
      <c r="J540" s="928"/>
      <c r="K540" s="930"/>
      <c r="L540" s="928"/>
      <c r="M540" s="928"/>
      <c r="N540" s="928"/>
      <c r="O540" s="928"/>
      <c r="P540" s="928"/>
      <c r="Q540" s="928"/>
      <c r="R540" s="928"/>
      <c r="S540" s="928"/>
      <c r="T540" s="928"/>
      <c r="U540" s="928"/>
      <c r="V540" s="928"/>
      <c r="W540" s="928"/>
      <c r="X540" s="928"/>
      <c r="Y540" s="928"/>
      <c r="Z540" s="928"/>
      <c r="AA540" s="928"/>
    </row>
    <row r="541" spans="1:27" ht="13.5" customHeight="1">
      <c r="A541" s="928"/>
      <c r="B541" s="929"/>
      <c r="C541" s="928"/>
      <c r="D541" s="928"/>
      <c r="E541" s="930"/>
      <c r="F541" s="928"/>
      <c r="G541" s="928"/>
      <c r="H541" s="928"/>
      <c r="I541" s="930"/>
      <c r="J541" s="928"/>
      <c r="K541" s="930"/>
      <c r="L541" s="928"/>
      <c r="M541" s="928"/>
      <c r="N541" s="928"/>
      <c r="O541" s="928"/>
      <c r="P541" s="928"/>
      <c r="Q541" s="928"/>
      <c r="R541" s="928"/>
      <c r="S541" s="928"/>
      <c r="T541" s="928"/>
      <c r="U541" s="928"/>
      <c r="V541" s="928"/>
      <c r="W541" s="928"/>
      <c r="X541" s="928"/>
      <c r="Y541" s="928"/>
      <c r="Z541" s="928"/>
      <c r="AA541" s="928"/>
    </row>
    <row r="542" spans="1:27" ht="13.5" customHeight="1">
      <c r="A542" s="928"/>
      <c r="B542" s="929"/>
      <c r="C542" s="928"/>
      <c r="D542" s="928"/>
      <c r="E542" s="930"/>
      <c r="F542" s="928"/>
      <c r="G542" s="928"/>
      <c r="H542" s="928"/>
      <c r="I542" s="930"/>
      <c r="J542" s="928"/>
      <c r="K542" s="930"/>
      <c r="L542" s="928"/>
      <c r="M542" s="928"/>
      <c r="N542" s="928"/>
      <c r="O542" s="928"/>
      <c r="P542" s="928"/>
      <c r="Q542" s="928"/>
      <c r="R542" s="928"/>
      <c r="S542" s="928"/>
      <c r="T542" s="928"/>
      <c r="U542" s="928"/>
      <c r="V542" s="928"/>
      <c r="W542" s="928"/>
      <c r="X542" s="928"/>
      <c r="Y542" s="928"/>
      <c r="Z542" s="928"/>
      <c r="AA542" s="928"/>
    </row>
    <row r="543" spans="1:27" ht="13.5" customHeight="1">
      <c r="A543" s="928"/>
      <c r="B543" s="929"/>
      <c r="C543" s="928"/>
      <c r="D543" s="928"/>
      <c r="E543" s="930"/>
      <c r="F543" s="928"/>
      <c r="G543" s="928"/>
      <c r="H543" s="928"/>
      <c r="I543" s="930"/>
      <c r="J543" s="928"/>
      <c r="K543" s="930"/>
      <c r="L543" s="928"/>
      <c r="M543" s="928"/>
      <c r="N543" s="928"/>
      <c r="O543" s="928"/>
      <c r="P543" s="928"/>
      <c r="Q543" s="928"/>
      <c r="R543" s="928"/>
      <c r="S543" s="928"/>
      <c r="T543" s="928"/>
      <c r="U543" s="928"/>
      <c r="V543" s="928"/>
      <c r="W543" s="928"/>
      <c r="X543" s="928"/>
      <c r="Y543" s="928"/>
      <c r="Z543" s="928"/>
      <c r="AA543" s="928"/>
    </row>
    <row r="544" spans="1:27" ht="13.5" customHeight="1">
      <c r="A544" s="928"/>
      <c r="B544" s="929"/>
      <c r="C544" s="928"/>
      <c r="D544" s="928"/>
      <c r="E544" s="930"/>
      <c r="F544" s="928"/>
      <c r="G544" s="928"/>
      <c r="H544" s="928"/>
      <c r="I544" s="930"/>
      <c r="J544" s="928"/>
      <c r="K544" s="930"/>
      <c r="L544" s="928"/>
      <c r="M544" s="928"/>
      <c r="N544" s="928"/>
      <c r="O544" s="928"/>
      <c r="P544" s="928"/>
      <c r="Q544" s="928"/>
      <c r="R544" s="928"/>
      <c r="S544" s="928"/>
      <c r="T544" s="928"/>
      <c r="U544" s="928"/>
      <c r="V544" s="928"/>
      <c r="W544" s="928"/>
      <c r="X544" s="928"/>
      <c r="Y544" s="928"/>
      <c r="Z544" s="928"/>
      <c r="AA544" s="928"/>
    </row>
    <row r="545" spans="1:27" ht="13.5" customHeight="1">
      <c r="A545" s="928"/>
      <c r="B545" s="929"/>
      <c r="C545" s="928"/>
      <c r="D545" s="928"/>
      <c r="E545" s="930"/>
      <c r="F545" s="928"/>
      <c r="G545" s="928"/>
      <c r="H545" s="928"/>
      <c r="I545" s="930"/>
      <c r="J545" s="928"/>
      <c r="K545" s="930"/>
      <c r="L545" s="928"/>
      <c r="M545" s="928"/>
      <c r="N545" s="928"/>
      <c r="O545" s="928"/>
      <c r="P545" s="928"/>
      <c r="Q545" s="928"/>
      <c r="R545" s="928"/>
      <c r="S545" s="928"/>
      <c r="T545" s="928"/>
      <c r="U545" s="928"/>
      <c r="V545" s="928"/>
      <c r="W545" s="928"/>
      <c r="X545" s="928"/>
      <c r="Y545" s="928"/>
      <c r="Z545" s="928"/>
      <c r="AA545" s="928"/>
    </row>
    <row r="546" spans="1:27" ht="13.5" customHeight="1">
      <c r="A546" s="928"/>
      <c r="B546" s="929"/>
      <c r="C546" s="928"/>
      <c r="D546" s="928"/>
      <c r="E546" s="930"/>
      <c r="F546" s="928"/>
      <c r="G546" s="928"/>
      <c r="H546" s="928"/>
      <c r="I546" s="930"/>
      <c r="J546" s="928"/>
      <c r="K546" s="930"/>
      <c r="L546" s="928"/>
      <c r="M546" s="928"/>
      <c r="N546" s="928"/>
      <c r="O546" s="928"/>
      <c r="P546" s="928"/>
      <c r="Q546" s="928"/>
      <c r="R546" s="928"/>
      <c r="S546" s="928"/>
      <c r="T546" s="928"/>
      <c r="U546" s="928"/>
      <c r="V546" s="928"/>
      <c r="W546" s="928"/>
      <c r="X546" s="928"/>
      <c r="Y546" s="928"/>
      <c r="Z546" s="928"/>
      <c r="AA546" s="928"/>
    </row>
    <row r="547" spans="1:27" ht="13.5" customHeight="1">
      <c r="A547" s="928"/>
      <c r="B547" s="929"/>
      <c r="C547" s="928"/>
      <c r="D547" s="928"/>
      <c r="E547" s="930"/>
      <c r="F547" s="928"/>
      <c r="G547" s="928"/>
      <c r="H547" s="928"/>
      <c r="I547" s="930"/>
      <c r="J547" s="928"/>
      <c r="K547" s="930"/>
      <c r="L547" s="928"/>
      <c r="M547" s="928"/>
      <c r="N547" s="928"/>
      <c r="O547" s="928"/>
      <c r="P547" s="928"/>
      <c r="Q547" s="928"/>
      <c r="R547" s="928"/>
      <c r="S547" s="928"/>
      <c r="T547" s="928"/>
      <c r="U547" s="928"/>
      <c r="V547" s="928"/>
      <c r="W547" s="928"/>
      <c r="X547" s="928"/>
      <c r="Y547" s="928"/>
      <c r="Z547" s="928"/>
      <c r="AA547" s="928"/>
    </row>
    <row r="548" spans="1:27" ht="13.5" customHeight="1">
      <c r="A548" s="928"/>
      <c r="B548" s="929"/>
      <c r="C548" s="928"/>
      <c r="D548" s="928"/>
      <c r="E548" s="930"/>
      <c r="F548" s="928"/>
      <c r="G548" s="928"/>
      <c r="H548" s="928"/>
      <c r="I548" s="930"/>
      <c r="J548" s="928"/>
      <c r="K548" s="930"/>
      <c r="L548" s="928"/>
      <c r="M548" s="928"/>
      <c r="N548" s="928"/>
      <c r="O548" s="928"/>
      <c r="P548" s="928"/>
      <c r="Q548" s="928"/>
      <c r="R548" s="928"/>
      <c r="S548" s="928"/>
      <c r="T548" s="928"/>
      <c r="U548" s="928"/>
      <c r="V548" s="928"/>
      <c r="W548" s="928"/>
      <c r="X548" s="928"/>
      <c r="Y548" s="928"/>
      <c r="Z548" s="928"/>
      <c r="AA548" s="928"/>
    </row>
    <row r="549" spans="1:27" ht="13.5" customHeight="1">
      <c r="A549" s="928"/>
      <c r="B549" s="929"/>
      <c r="C549" s="928"/>
      <c r="D549" s="928"/>
      <c r="E549" s="930"/>
      <c r="F549" s="928"/>
      <c r="G549" s="928"/>
      <c r="H549" s="928"/>
      <c r="I549" s="930"/>
      <c r="J549" s="928"/>
      <c r="K549" s="930"/>
      <c r="L549" s="928"/>
      <c r="M549" s="928"/>
      <c r="N549" s="928"/>
      <c r="O549" s="928"/>
      <c r="P549" s="928"/>
      <c r="Q549" s="928"/>
      <c r="R549" s="928"/>
      <c r="S549" s="928"/>
      <c r="T549" s="928"/>
      <c r="U549" s="928"/>
      <c r="V549" s="928"/>
      <c r="W549" s="928"/>
      <c r="X549" s="928"/>
      <c r="Y549" s="928"/>
      <c r="Z549" s="928"/>
      <c r="AA549" s="928"/>
    </row>
    <row r="550" spans="1:27" ht="13.5" customHeight="1">
      <c r="A550" s="928"/>
      <c r="B550" s="929"/>
      <c r="C550" s="928"/>
      <c r="D550" s="928"/>
      <c r="E550" s="930"/>
      <c r="F550" s="928"/>
      <c r="G550" s="928"/>
      <c r="H550" s="928"/>
      <c r="I550" s="930"/>
      <c r="J550" s="928"/>
      <c r="K550" s="930"/>
      <c r="L550" s="928"/>
      <c r="M550" s="928"/>
      <c r="N550" s="928"/>
      <c r="O550" s="928"/>
      <c r="P550" s="928"/>
      <c r="Q550" s="928"/>
      <c r="R550" s="928"/>
      <c r="S550" s="928"/>
      <c r="T550" s="928"/>
      <c r="U550" s="928"/>
      <c r="V550" s="928"/>
      <c r="W550" s="928"/>
      <c r="X550" s="928"/>
      <c r="Y550" s="928"/>
      <c r="Z550" s="928"/>
      <c r="AA550" s="928"/>
    </row>
    <row r="551" spans="1:27" ht="13.5" customHeight="1">
      <c r="A551" s="928"/>
      <c r="B551" s="929"/>
      <c r="C551" s="928"/>
      <c r="D551" s="928"/>
      <c r="E551" s="930"/>
      <c r="F551" s="928"/>
      <c r="G551" s="928"/>
      <c r="H551" s="928"/>
      <c r="I551" s="930"/>
      <c r="J551" s="928"/>
      <c r="K551" s="930"/>
      <c r="L551" s="928"/>
      <c r="M551" s="928"/>
      <c r="N551" s="928"/>
      <c r="O551" s="928"/>
      <c r="P551" s="928"/>
      <c r="Q551" s="928"/>
      <c r="R551" s="928"/>
      <c r="S551" s="928"/>
      <c r="T551" s="928"/>
      <c r="U551" s="928"/>
      <c r="V551" s="928"/>
      <c r="W551" s="928"/>
      <c r="X551" s="928"/>
      <c r="Y551" s="928"/>
      <c r="Z551" s="928"/>
      <c r="AA551" s="928"/>
    </row>
    <row r="552" spans="1:27" ht="13.5" customHeight="1">
      <c r="A552" s="928"/>
      <c r="B552" s="929"/>
      <c r="C552" s="928"/>
      <c r="D552" s="928"/>
      <c r="E552" s="930"/>
      <c r="F552" s="928"/>
      <c r="G552" s="928"/>
      <c r="H552" s="928"/>
      <c r="I552" s="930"/>
      <c r="J552" s="928"/>
      <c r="K552" s="930"/>
      <c r="L552" s="928"/>
      <c r="M552" s="928"/>
      <c r="N552" s="928"/>
      <c r="O552" s="928"/>
      <c r="P552" s="928"/>
      <c r="Q552" s="928"/>
      <c r="R552" s="928"/>
      <c r="S552" s="928"/>
      <c r="T552" s="928"/>
      <c r="U552" s="928"/>
      <c r="V552" s="928"/>
      <c r="W552" s="928"/>
      <c r="X552" s="928"/>
      <c r="Y552" s="928"/>
      <c r="Z552" s="928"/>
      <c r="AA552" s="928"/>
    </row>
    <row r="553" spans="1:27" ht="13.5" customHeight="1">
      <c r="A553" s="928"/>
      <c r="B553" s="929"/>
      <c r="C553" s="928"/>
      <c r="D553" s="928"/>
      <c r="E553" s="930"/>
      <c r="F553" s="928"/>
      <c r="G553" s="928"/>
      <c r="H553" s="928"/>
      <c r="I553" s="930"/>
      <c r="J553" s="928"/>
      <c r="K553" s="930"/>
      <c r="L553" s="928"/>
      <c r="M553" s="928"/>
      <c r="N553" s="928"/>
      <c r="O553" s="928"/>
      <c r="P553" s="928"/>
      <c r="Q553" s="928"/>
      <c r="R553" s="928"/>
      <c r="S553" s="928"/>
      <c r="T553" s="928"/>
      <c r="U553" s="928"/>
      <c r="V553" s="928"/>
      <c r="W553" s="928"/>
      <c r="X553" s="928"/>
      <c r="Y553" s="928"/>
      <c r="Z553" s="928"/>
      <c r="AA553" s="928"/>
    </row>
    <row r="554" spans="1:27" ht="13.5" customHeight="1">
      <c r="A554" s="928"/>
      <c r="B554" s="929"/>
      <c r="C554" s="928"/>
      <c r="D554" s="928"/>
      <c r="E554" s="930"/>
      <c r="F554" s="928"/>
      <c r="G554" s="928"/>
      <c r="H554" s="928"/>
      <c r="I554" s="930"/>
      <c r="J554" s="928"/>
      <c r="K554" s="930"/>
      <c r="L554" s="928"/>
      <c r="M554" s="928"/>
      <c r="N554" s="928"/>
      <c r="O554" s="928"/>
      <c r="P554" s="928"/>
      <c r="Q554" s="928"/>
      <c r="R554" s="928"/>
      <c r="S554" s="928"/>
      <c r="T554" s="928"/>
      <c r="U554" s="928"/>
      <c r="V554" s="928"/>
      <c r="W554" s="928"/>
      <c r="X554" s="928"/>
      <c r="Y554" s="928"/>
      <c r="Z554" s="928"/>
      <c r="AA554" s="928"/>
    </row>
    <row r="555" spans="1:27" ht="13.5" customHeight="1">
      <c r="A555" s="928"/>
      <c r="B555" s="929"/>
      <c r="C555" s="928"/>
      <c r="D555" s="928"/>
      <c r="E555" s="930"/>
      <c r="F555" s="928"/>
      <c r="G555" s="928"/>
      <c r="H555" s="928"/>
      <c r="I555" s="930"/>
      <c r="J555" s="928"/>
      <c r="K555" s="930"/>
      <c r="L555" s="928"/>
      <c r="M555" s="928"/>
      <c r="N555" s="928"/>
      <c r="O555" s="928"/>
      <c r="P555" s="928"/>
      <c r="Q555" s="928"/>
      <c r="R555" s="928"/>
      <c r="S555" s="928"/>
      <c r="T555" s="928"/>
      <c r="U555" s="928"/>
      <c r="V555" s="928"/>
      <c r="W555" s="928"/>
      <c r="X555" s="928"/>
      <c r="Y555" s="928"/>
      <c r="Z555" s="928"/>
      <c r="AA555" s="928"/>
    </row>
    <row r="556" spans="1:27" ht="13.5" customHeight="1">
      <c r="A556" s="928"/>
      <c r="B556" s="929"/>
      <c r="C556" s="928"/>
      <c r="D556" s="928"/>
      <c r="E556" s="930"/>
      <c r="F556" s="928"/>
      <c r="G556" s="928"/>
      <c r="H556" s="928"/>
      <c r="I556" s="930"/>
      <c r="J556" s="928"/>
      <c r="K556" s="930"/>
      <c r="L556" s="928"/>
      <c r="M556" s="928"/>
      <c r="N556" s="928"/>
      <c r="O556" s="928"/>
      <c r="P556" s="928"/>
      <c r="Q556" s="928"/>
      <c r="R556" s="928"/>
      <c r="S556" s="928"/>
      <c r="T556" s="928"/>
      <c r="U556" s="928"/>
      <c r="V556" s="928"/>
      <c r="W556" s="928"/>
      <c r="X556" s="928"/>
      <c r="Y556" s="928"/>
      <c r="Z556" s="928"/>
      <c r="AA556" s="928"/>
    </row>
    <row r="557" spans="1:27" ht="13.5" customHeight="1">
      <c r="A557" s="928"/>
      <c r="B557" s="929"/>
      <c r="C557" s="928"/>
      <c r="D557" s="928"/>
      <c r="E557" s="930"/>
      <c r="F557" s="928"/>
      <c r="G557" s="928"/>
      <c r="H557" s="928"/>
      <c r="I557" s="930"/>
      <c r="J557" s="928"/>
      <c r="K557" s="930"/>
      <c r="L557" s="928"/>
      <c r="M557" s="928"/>
      <c r="N557" s="928"/>
      <c r="O557" s="928"/>
      <c r="P557" s="928"/>
      <c r="Q557" s="928"/>
      <c r="R557" s="928"/>
      <c r="S557" s="928"/>
      <c r="T557" s="928"/>
      <c r="U557" s="928"/>
      <c r="V557" s="928"/>
      <c r="W557" s="928"/>
      <c r="X557" s="928"/>
      <c r="Y557" s="928"/>
      <c r="Z557" s="928"/>
      <c r="AA557" s="928"/>
    </row>
    <row r="558" spans="1:27" ht="13.5" customHeight="1">
      <c r="A558" s="928"/>
      <c r="B558" s="929"/>
      <c r="C558" s="928"/>
      <c r="D558" s="928"/>
      <c r="E558" s="930"/>
      <c r="F558" s="928"/>
      <c r="G558" s="928"/>
      <c r="H558" s="928"/>
      <c r="I558" s="930"/>
      <c r="J558" s="928"/>
      <c r="K558" s="930"/>
      <c r="L558" s="928"/>
      <c r="M558" s="928"/>
      <c r="N558" s="928"/>
      <c r="O558" s="928"/>
      <c r="P558" s="928"/>
      <c r="Q558" s="928"/>
      <c r="R558" s="928"/>
      <c r="S558" s="928"/>
      <c r="T558" s="928"/>
      <c r="U558" s="928"/>
      <c r="V558" s="928"/>
      <c r="W558" s="928"/>
      <c r="X558" s="928"/>
      <c r="Y558" s="928"/>
      <c r="Z558" s="928"/>
      <c r="AA558" s="928"/>
    </row>
    <row r="559" spans="1:27" ht="13.5" customHeight="1">
      <c r="A559" s="928"/>
      <c r="B559" s="929"/>
      <c r="C559" s="928"/>
      <c r="D559" s="928"/>
      <c r="E559" s="930"/>
      <c r="F559" s="928"/>
      <c r="G559" s="928"/>
      <c r="H559" s="928"/>
      <c r="I559" s="930"/>
      <c r="J559" s="928"/>
      <c r="K559" s="930"/>
      <c r="L559" s="928"/>
      <c r="M559" s="928"/>
      <c r="N559" s="928"/>
      <c r="O559" s="928"/>
      <c r="P559" s="928"/>
      <c r="Q559" s="928"/>
      <c r="R559" s="928"/>
      <c r="S559" s="928"/>
      <c r="T559" s="928"/>
      <c r="U559" s="928"/>
      <c r="V559" s="928"/>
      <c r="W559" s="928"/>
      <c r="X559" s="928"/>
      <c r="Y559" s="928"/>
      <c r="Z559" s="928"/>
      <c r="AA559" s="928"/>
    </row>
    <row r="560" spans="1:27" ht="13.5" customHeight="1">
      <c r="A560" s="928"/>
      <c r="B560" s="929"/>
      <c r="C560" s="928"/>
      <c r="D560" s="928"/>
      <c r="E560" s="930"/>
      <c r="F560" s="928"/>
      <c r="G560" s="928"/>
      <c r="H560" s="928"/>
      <c r="I560" s="930"/>
      <c r="J560" s="928"/>
      <c r="K560" s="930"/>
      <c r="L560" s="928"/>
      <c r="M560" s="928"/>
      <c r="N560" s="928"/>
      <c r="O560" s="928"/>
      <c r="P560" s="928"/>
      <c r="Q560" s="928"/>
      <c r="R560" s="928"/>
      <c r="S560" s="928"/>
      <c r="T560" s="928"/>
      <c r="U560" s="928"/>
      <c r="V560" s="928"/>
      <c r="W560" s="928"/>
      <c r="X560" s="928"/>
      <c r="Y560" s="928"/>
      <c r="Z560" s="928"/>
      <c r="AA560" s="928"/>
    </row>
    <row r="561" spans="1:27" ht="13.5" customHeight="1">
      <c r="A561" s="928"/>
      <c r="B561" s="929"/>
      <c r="C561" s="928"/>
      <c r="D561" s="928"/>
      <c r="E561" s="930"/>
      <c r="F561" s="928"/>
      <c r="G561" s="928"/>
      <c r="H561" s="928"/>
      <c r="I561" s="930"/>
      <c r="J561" s="928"/>
      <c r="K561" s="930"/>
      <c r="L561" s="928"/>
      <c r="M561" s="928"/>
      <c r="N561" s="928"/>
      <c r="O561" s="928"/>
      <c r="P561" s="928"/>
      <c r="Q561" s="928"/>
      <c r="R561" s="928"/>
      <c r="S561" s="928"/>
      <c r="T561" s="928"/>
      <c r="U561" s="928"/>
      <c r="V561" s="928"/>
      <c r="W561" s="928"/>
      <c r="X561" s="928"/>
      <c r="Y561" s="928"/>
      <c r="Z561" s="928"/>
      <c r="AA561" s="928"/>
    </row>
    <row r="562" spans="1:27" ht="13.5" customHeight="1">
      <c r="A562" s="928"/>
      <c r="B562" s="929"/>
      <c r="C562" s="928"/>
      <c r="D562" s="928"/>
      <c r="E562" s="930"/>
      <c r="F562" s="928"/>
      <c r="G562" s="928"/>
      <c r="H562" s="928"/>
      <c r="I562" s="930"/>
      <c r="J562" s="928"/>
      <c r="K562" s="930"/>
      <c r="L562" s="928"/>
      <c r="M562" s="928"/>
      <c r="N562" s="928"/>
      <c r="O562" s="928"/>
      <c r="P562" s="928"/>
      <c r="Q562" s="928"/>
      <c r="R562" s="928"/>
      <c r="S562" s="928"/>
      <c r="T562" s="928"/>
      <c r="U562" s="928"/>
      <c r="V562" s="928"/>
      <c r="W562" s="928"/>
      <c r="X562" s="928"/>
      <c r="Y562" s="928"/>
      <c r="Z562" s="928"/>
      <c r="AA562" s="928"/>
    </row>
    <row r="563" spans="1:27" ht="13.5" customHeight="1">
      <c r="A563" s="928"/>
      <c r="B563" s="929"/>
      <c r="C563" s="928"/>
      <c r="D563" s="928"/>
      <c r="E563" s="930"/>
      <c r="F563" s="928"/>
      <c r="G563" s="928"/>
      <c r="H563" s="928"/>
      <c r="I563" s="930"/>
      <c r="J563" s="928"/>
      <c r="K563" s="930"/>
      <c r="L563" s="928"/>
      <c r="M563" s="928"/>
      <c r="N563" s="928"/>
      <c r="O563" s="928"/>
      <c r="P563" s="928"/>
      <c r="Q563" s="928"/>
      <c r="R563" s="928"/>
      <c r="S563" s="928"/>
      <c r="T563" s="928"/>
      <c r="U563" s="928"/>
      <c r="V563" s="928"/>
      <c r="W563" s="928"/>
      <c r="X563" s="928"/>
      <c r="Y563" s="928"/>
      <c r="Z563" s="928"/>
      <c r="AA563" s="928"/>
    </row>
    <row r="564" spans="1:27" ht="13.5" customHeight="1">
      <c r="A564" s="928"/>
      <c r="B564" s="929"/>
      <c r="C564" s="928"/>
      <c r="D564" s="928"/>
      <c r="E564" s="930"/>
      <c r="F564" s="928"/>
      <c r="G564" s="928"/>
      <c r="H564" s="928"/>
      <c r="I564" s="930"/>
      <c r="J564" s="928"/>
      <c r="K564" s="930"/>
      <c r="L564" s="928"/>
      <c r="M564" s="928"/>
      <c r="N564" s="928"/>
      <c r="O564" s="928"/>
      <c r="P564" s="928"/>
      <c r="Q564" s="928"/>
      <c r="R564" s="928"/>
      <c r="S564" s="928"/>
      <c r="T564" s="928"/>
      <c r="U564" s="928"/>
      <c r="V564" s="928"/>
      <c r="W564" s="928"/>
      <c r="X564" s="928"/>
      <c r="Y564" s="928"/>
      <c r="Z564" s="928"/>
      <c r="AA564" s="928"/>
    </row>
    <row r="565" spans="1:27" ht="13.5" customHeight="1">
      <c r="A565" s="928"/>
      <c r="B565" s="929"/>
      <c r="C565" s="928"/>
      <c r="D565" s="928"/>
      <c r="E565" s="930"/>
      <c r="F565" s="928"/>
      <c r="G565" s="928"/>
      <c r="H565" s="928"/>
      <c r="I565" s="930"/>
      <c r="J565" s="928"/>
      <c r="K565" s="930"/>
      <c r="L565" s="928"/>
      <c r="M565" s="928"/>
      <c r="N565" s="928"/>
      <c r="O565" s="928"/>
      <c r="P565" s="928"/>
      <c r="Q565" s="928"/>
      <c r="R565" s="928"/>
      <c r="S565" s="928"/>
      <c r="T565" s="928"/>
      <c r="U565" s="928"/>
      <c r="V565" s="928"/>
      <c r="W565" s="928"/>
      <c r="X565" s="928"/>
      <c r="Y565" s="928"/>
      <c r="Z565" s="928"/>
      <c r="AA565" s="928"/>
    </row>
    <row r="566" spans="1:27" ht="13.5" customHeight="1">
      <c r="A566" s="928"/>
      <c r="B566" s="929"/>
      <c r="C566" s="928"/>
      <c r="D566" s="928"/>
      <c r="E566" s="930"/>
      <c r="F566" s="928"/>
      <c r="G566" s="928"/>
      <c r="H566" s="928"/>
      <c r="I566" s="930"/>
      <c r="J566" s="928"/>
      <c r="K566" s="930"/>
      <c r="L566" s="928"/>
      <c r="M566" s="928"/>
      <c r="N566" s="928"/>
      <c r="O566" s="928"/>
      <c r="P566" s="928"/>
      <c r="Q566" s="928"/>
      <c r="R566" s="928"/>
      <c r="S566" s="928"/>
      <c r="T566" s="928"/>
      <c r="U566" s="928"/>
      <c r="V566" s="928"/>
      <c r="W566" s="928"/>
      <c r="X566" s="928"/>
      <c r="Y566" s="928"/>
      <c r="Z566" s="928"/>
      <c r="AA566" s="928"/>
    </row>
    <row r="567" spans="1:27" ht="13.5" customHeight="1">
      <c r="A567" s="928"/>
      <c r="B567" s="929"/>
      <c r="C567" s="928"/>
      <c r="D567" s="928"/>
      <c r="E567" s="930"/>
      <c r="F567" s="928"/>
      <c r="G567" s="928"/>
      <c r="H567" s="928"/>
      <c r="I567" s="930"/>
      <c r="J567" s="928"/>
      <c r="K567" s="930"/>
      <c r="L567" s="928"/>
      <c r="M567" s="928"/>
      <c r="N567" s="928"/>
      <c r="O567" s="928"/>
      <c r="P567" s="928"/>
      <c r="Q567" s="928"/>
      <c r="R567" s="928"/>
      <c r="S567" s="928"/>
      <c r="T567" s="928"/>
      <c r="U567" s="928"/>
      <c r="V567" s="928"/>
      <c r="W567" s="928"/>
      <c r="X567" s="928"/>
      <c r="Y567" s="928"/>
      <c r="Z567" s="928"/>
      <c r="AA567" s="928"/>
    </row>
    <row r="568" spans="1:27" ht="13.5" customHeight="1">
      <c r="A568" s="928"/>
      <c r="B568" s="929"/>
      <c r="C568" s="928"/>
      <c r="D568" s="928"/>
      <c r="E568" s="930"/>
      <c r="F568" s="928"/>
      <c r="G568" s="928"/>
      <c r="H568" s="928"/>
      <c r="I568" s="930"/>
      <c r="J568" s="928"/>
      <c r="K568" s="930"/>
      <c r="L568" s="928"/>
      <c r="M568" s="928"/>
      <c r="N568" s="928"/>
      <c r="O568" s="928"/>
      <c r="P568" s="928"/>
      <c r="Q568" s="928"/>
      <c r="R568" s="928"/>
      <c r="S568" s="928"/>
      <c r="T568" s="928"/>
      <c r="U568" s="928"/>
      <c r="V568" s="928"/>
      <c r="W568" s="928"/>
      <c r="X568" s="928"/>
      <c r="Y568" s="928"/>
      <c r="Z568" s="928"/>
      <c r="AA568" s="928"/>
    </row>
    <row r="569" spans="1:27" ht="13.5" customHeight="1">
      <c r="A569" s="928"/>
      <c r="B569" s="929"/>
      <c r="C569" s="928"/>
      <c r="D569" s="928"/>
      <c r="E569" s="930"/>
      <c r="F569" s="928"/>
      <c r="G569" s="928"/>
      <c r="H569" s="928"/>
      <c r="I569" s="930"/>
      <c r="J569" s="928"/>
      <c r="K569" s="930"/>
      <c r="L569" s="928"/>
      <c r="M569" s="928"/>
      <c r="N569" s="928"/>
      <c r="O569" s="928"/>
      <c r="P569" s="928"/>
      <c r="Q569" s="928"/>
      <c r="R569" s="928"/>
      <c r="S569" s="928"/>
      <c r="T569" s="928"/>
      <c r="U569" s="928"/>
      <c r="V569" s="928"/>
      <c r="W569" s="928"/>
      <c r="X569" s="928"/>
      <c r="Y569" s="928"/>
      <c r="Z569" s="928"/>
      <c r="AA569" s="928"/>
    </row>
    <row r="570" spans="1:27" ht="13.5" customHeight="1">
      <c r="A570" s="928"/>
      <c r="B570" s="929"/>
      <c r="C570" s="928"/>
      <c r="D570" s="928"/>
      <c r="E570" s="930"/>
      <c r="F570" s="928"/>
      <c r="G570" s="928"/>
      <c r="H570" s="928"/>
      <c r="I570" s="930"/>
      <c r="J570" s="928"/>
      <c r="K570" s="930"/>
      <c r="L570" s="928"/>
      <c r="M570" s="928"/>
      <c r="N570" s="928"/>
      <c r="O570" s="928"/>
      <c r="P570" s="928"/>
      <c r="Q570" s="928"/>
      <c r="R570" s="928"/>
      <c r="S570" s="928"/>
      <c r="T570" s="928"/>
      <c r="U570" s="928"/>
      <c r="V570" s="928"/>
      <c r="W570" s="928"/>
      <c r="X570" s="928"/>
      <c r="Y570" s="928"/>
      <c r="Z570" s="928"/>
      <c r="AA570" s="928"/>
    </row>
    <row r="571" spans="1:27" ht="13.5" customHeight="1">
      <c r="A571" s="928"/>
      <c r="B571" s="929"/>
      <c r="C571" s="928"/>
      <c r="D571" s="928"/>
      <c r="E571" s="930"/>
      <c r="F571" s="928"/>
      <c r="G571" s="928"/>
      <c r="H571" s="928"/>
      <c r="I571" s="930"/>
      <c r="J571" s="928"/>
      <c r="K571" s="930"/>
      <c r="L571" s="928"/>
      <c r="M571" s="928"/>
      <c r="N571" s="928"/>
      <c r="O571" s="928"/>
      <c r="P571" s="928"/>
      <c r="Q571" s="928"/>
      <c r="R571" s="928"/>
      <c r="S571" s="928"/>
      <c r="T571" s="928"/>
      <c r="U571" s="928"/>
      <c r="V571" s="928"/>
      <c r="W571" s="928"/>
      <c r="X571" s="928"/>
      <c r="Y571" s="928"/>
      <c r="Z571" s="928"/>
      <c r="AA571" s="928"/>
    </row>
    <row r="572" spans="1:27" ht="13.5" customHeight="1">
      <c r="A572" s="928"/>
      <c r="B572" s="929"/>
      <c r="C572" s="928"/>
      <c r="D572" s="928"/>
      <c r="E572" s="930"/>
      <c r="F572" s="928"/>
      <c r="G572" s="928"/>
      <c r="H572" s="928"/>
      <c r="I572" s="930"/>
      <c r="J572" s="928"/>
      <c r="K572" s="930"/>
      <c r="L572" s="928"/>
      <c r="M572" s="928"/>
      <c r="N572" s="928"/>
      <c r="O572" s="928"/>
      <c r="P572" s="928"/>
      <c r="Q572" s="928"/>
      <c r="R572" s="928"/>
      <c r="S572" s="928"/>
      <c r="T572" s="928"/>
      <c r="U572" s="928"/>
      <c r="V572" s="928"/>
      <c r="W572" s="928"/>
      <c r="X572" s="928"/>
      <c r="Y572" s="928"/>
      <c r="Z572" s="928"/>
      <c r="AA572" s="928"/>
    </row>
    <row r="573" spans="1:27" ht="13.5" customHeight="1">
      <c r="A573" s="928"/>
      <c r="B573" s="929"/>
      <c r="C573" s="928"/>
      <c r="D573" s="928"/>
      <c r="E573" s="930"/>
      <c r="F573" s="928"/>
      <c r="G573" s="928"/>
      <c r="H573" s="928"/>
      <c r="I573" s="930"/>
      <c r="J573" s="928"/>
      <c r="K573" s="930"/>
      <c r="L573" s="928"/>
      <c r="M573" s="928"/>
      <c r="N573" s="928"/>
      <c r="O573" s="928"/>
      <c r="P573" s="928"/>
      <c r="Q573" s="928"/>
      <c r="R573" s="928"/>
      <c r="S573" s="928"/>
      <c r="T573" s="928"/>
      <c r="U573" s="928"/>
      <c r="V573" s="928"/>
      <c r="W573" s="928"/>
      <c r="X573" s="928"/>
      <c r="Y573" s="928"/>
      <c r="Z573" s="928"/>
      <c r="AA573" s="928"/>
    </row>
    <row r="574" spans="1:27" ht="13.5" customHeight="1">
      <c r="A574" s="928"/>
      <c r="B574" s="929"/>
      <c r="C574" s="928"/>
      <c r="D574" s="928"/>
      <c r="E574" s="930"/>
      <c r="F574" s="928"/>
      <c r="G574" s="928"/>
      <c r="H574" s="928"/>
      <c r="I574" s="930"/>
      <c r="J574" s="928"/>
      <c r="K574" s="930"/>
      <c r="L574" s="928"/>
      <c r="M574" s="928"/>
      <c r="N574" s="928"/>
      <c r="O574" s="928"/>
      <c r="P574" s="928"/>
      <c r="Q574" s="928"/>
      <c r="R574" s="928"/>
      <c r="S574" s="928"/>
      <c r="T574" s="928"/>
      <c r="U574" s="928"/>
      <c r="V574" s="928"/>
      <c r="W574" s="928"/>
      <c r="X574" s="928"/>
      <c r="Y574" s="928"/>
      <c r="Z574" s="928"/>
      <c r="AA574" s="928"/>
    </row>
    <row r="575" spans="1:27" ht="13.5" customHeight="1">
      <c r="A575" s="928"/>
      <c r="B575" s="929"/>
      <c r="C575" s="928"/>
      <c r="D575" s="928"/>
      <c r="E575" s="930"/>
      <c r="F575" s="928"/>
      <c r="G575" s="928"/>
      <c r="H575" s="928"/>
      <c r="I575" s="930"/>
      <c r="J575" s="928"/>
      <c r="K575" s="930"/>
      <c r="L575" s="928"/>
      <c r="M575" s="928"/>
      <c r="N575" s="928"/>
      <c r="O575" s="928"/>
      <c r="P575" s="928"/>
      <c r="Q575" s="928"/>
      <c r="R575" s="928"/>
      <c r="S575" s="928"/>
      <c r="T575" s="928"/>
      <c r="U575" s="928"/>
      <c r="V575" s="928"/>
      <c r="W575" s="928"/>
      <c r="X575" s="928"/>
      <c r="Y575" s="928"/>
      <c r="Z575" s="928"/>
      <c r="AA575" s="928"/>
    </row>
    <row r="576" spans="1:27" ht="13.5" customHeight="1">
      <c r="A576" s="928"/>
      <c r="B576" s="929"/>
      <c r="C576" s="928"/>
      <c r="D576" s="928"/>
      <c r="E576" s="930"/>
      <c r="F576" s="928"/>
      <c r="G576" s="928"/>
      <c r="H576" s="928"/>
      <c r="I576" s="930"/>
      <c r="J576" s="928"/>
      <c r="K576" s="930"/>
      <c r="L576" s="928"/>
      <c r="M576" s="928"/>
      <c r="N576" s="928"/>
      <c r="O576" s="928"/>
      <c r="P576" s="928"/>
      <c r="Q576" s="928"/>
      <c r="R576" s="928"/>
      <c r="S576" s="928"/>
      <c r="T576" s="928"/>
      <c r="U576" s="928"/>
      <c r="V576" s="928"/>
      <c r="W576" s="928"/>
      <c r="X576" s="928"/>
      <c r="Y576" s="928"/>
      <c r="Z576" s="928"/>
      <c r="AA576" s="928"/>
    </row>
    <row r="577" spans="1:27" ht="13.5" customHeight="1">
      <c r="A577" s="928"/>
      <c r="B577" s="929"/>
      <c r="C577" s="928"/>
      <c r="D577" s="928"/>
      <c r="E577" s="930"/>
      <c r="F577" s="928"/>
      <c r="G577" s="928"/>
      <c r="H577" s="928"/>
      <c r="I577" s="930"/>
      <c r="J577" s="928"/>
      <c r="K577" s="930"/>
      <c r="L577" s="928"/>
      <c r="M577" s="928"/>
      <c r="N577" s="928"/>
      <c r="O577" s="928"/>
      <c r="P577" s="928"/>
      <c r="Q577" s="928"/>
      <c r="R577" s="928"/>
      <c r="S577" s="928"/>
      <c r="T577" s="928"/>
      <c r="U577" s="928"/>
      <c r="V577" s="928"/>
      <c r="W577" s="928"/>
      <c r="X577" s="928"/>
      <c r="Y577" s="928"/>
      <c r="Z577" s="928"/>
      <c r="AA577" s="928"/>
    </row>
    <row r="578" spans="1:27" ht="13.5" customHeight="1">
      <c r="A578" s="928"/>
      <c r="B578" s="929"/>
      <c r="C578" s="928"/>
      <c r="D578" s="928"/>
      <c r="E578" s="930"/>
      <c r="F578" s="928"/>
      <c r="G578" s="928"/>
      <c r="H578" s="928"/>
      <c r="I578" s="930"/>
      <c r="J578" s="928"/>
      <c r="K578" s="930"/>
      <c r="L578" s="928"/>
      <c r="M578" s="928"/>
      <c r="N578" s="928"/>
      <c r="O578" s="928"/>
      <c r="P578" s="928"/>
      <c r="Q578" s="928"/>
      <c r="R578" s="928"/>
      <c r="S578" s="928"/>
      <c r="T578" s="928"/>
      <c r="U578" s="928"/>
      <c r="V578" s="928"/>
      <c r="W578" s="928"/>
      <c r="X578" s="928"/>
      <c r="Y578" s="928"/>
      <c r="Z578" s="928"/>
      <c r="AA578" s="928"/>
    </row>
    <row r="579" spans="1:27" ht="13.5" customHeight="1">
      <c r="A579" s="928"/>
      <c r="B579" s="929"/>
      <c r="C579" s="928"/>
      <c r="D579" s="928"/>
      <c r="E579" s="930"/>
      <c r="F579" s="928"/>
      <c r="G579" s="928"/>
      <c r="H579" s="928"/>
      <c r="I579" s="930"/>
      <c r="J579" s="928"/>
      <c r="K579" s="930"/>
      <c r="L579" s="928"/>
      <c r="M579" s="928"/>
      <c r="N579" s="928"/>
      <c r="O579" s="928"/>
      <c r="P579" s="928"/>
      <c r="Q579" s="928"/>
      <c r="R579" s="928"/>
      <c r="S579" s="928"/>
      <c r="T579" s="928"/>
      <c r="U579" s="928"/>
      <c r="V579" s="928"/>
      <c r="W579" s="928"/>
      <c r="X579" s="928"/>
      <c r="Y579" s="928"/>
      <c r="Z579" s="928"/>
      <c r="AA579" s="928"/>
    </row>
    <row r="580" spans="1:27" ht="13.5" customHeight="1">
      <c r="A580" s="928"/>
      <c r="B580" s="929"/>
      <c r="C580" s="928"/>
      <c r="D580" s="928"/>
      <c r="E580" s="930"/>
      <c r="F580" s="928"/>
      <c r="G580" s="928"/>
      <c r="H580" s="928"/>
      <c r="I580" s="930"/>
      <c r="J580" s="928"/>
      <c r="K580" s="930"/>
      <c r="L580" s="928"/>
      <c r="M580" s="928"/>
      <c r="N580" s="928"/>
      <c r="O580" s="928"/>
      <c r="P580" s="928"/>
      <c r="Q580" s="928"/>
      <c r="R580" s="928"/>
      <c r="S580" s="928"/>
      <c r="T580" s="928"/>
      <c r="U580" s="928"/>
      <c r="V580" s="928"/>
      <c r="W580" s="928"/>
      <c r="X580" s="928"/>
      <c r="Y580" s="928"/>
      <c r="Z580" s="928"/>
      <c r="AA580" s="928"/>
    </row>
    <row r="581" spans="1:27" ht="13.5" customHeight="1">
      <c r="A581" s="928"/>
      <c r="B581" s="929"/>
      <c r="C581" s="928"/>
      <c r="D581" s="928"/>
      <c r="E581" s="930"/>
      <c r="F581" s="928"/>
      <c r="G581" s="928"/>
      <c r="H581" s="928"/>
      <c r="I581" s="930"/>
      <c r="J581" s="928"/>
      <c r="K581" s="930"/>
      <c r="L581" s="928"/>
      <c r="M581" s="928"/>
      <c r="N581" s="928"/>
      <c r="O581" s="928"/>
      <c r="P581" s="928"/>
      <c r="Q581" s="928"/>
      <c r="R581" s="928"/>
      <c r="S581" s="928"/>
      <c r="T581" s="928"/>
      <c r="U581" s="928"/>
      <c r="V581" s="928"/>
      <c r="W581" s="928"/>
      <c r="X581" s="928"/>
      <c r="Y581" s="928"/>
      <c r="Z581" s="928"/>
      <c r="AA581" s="928"/>
    </row>
    <row r="582" spans="1:27" ht="13.5" customHeight="1">
      <c r="A582" s="928"/>
      <c r="B582" s="929"/>
      <c r="C582" s="928"/>
      <c r="D582" s="928"/>
      <c r="E582" s="930"/>
      <c r="F582" s="928"/>
      <c r="G582" s="928"/>
      <c r="H582" s="928"/>
      <c r="I582" s="930"/>
      <c r="J582" s="928"/>
      <c r="K582" s="930"/>
      <c r="L582" s="928"/>
      <c r="M582" s="928"/>
      <c r="N582" s="928"/>
      <c r="O582" s="928"/>
      <c r="P582" s="928"/>
      <c r="Q582" s="928"/>
      <c r="R582" s="928"/>
      <c r="S582" s="928"/>
      <c r="T582" s="928"/>
      <c r="U582" s="928"/>
      <c r="V582" s="928"/>
      <c r="W582" s="928"/>
      <c r="X582" s="928"/>
      <c r="Y582" s="928"/>
      <c r="Z582" s="928"/>
      <c r="AA582" s="928"/>
    </row>
    <row r="583" spans="1:27" ht="13.5" customHeight="1">
      <c r="A583" s="928"/>
      <c r="B583" s="929"/>
      <c r="C583" s="928"/>
      <c r="D583" s="928"/>
      <c r="E583" s="930"/>
      <c r="F583" s="928"/>
      <c r="G583" s="928"/>
      <c r="H583" s="928"/>
      <c r="I583" s="930"/>
      <c r="J583" s="928"/>
      <c r="K583" s="930"/>
      <c r="L583" s="928"/>
      <c r="M583" s="928"/>
      <c r="N583" s="928"/>
      <c r="O583" s="928"/>
      <c r="P583" s="928"/>
      <c r="Q583" s="928"/>
      <c r="R583" s="928"/>
      <c r="S583" s="928"/>
      <c r="T583" s="928"/>
      <c r="U583" s="928"/>
      <c r="V583" s="928"/>
      <c r="W583" s="928"/>
      <c r="X583" s="928"/>
      <c r="Y583" s="928"/>
      <c r="Z583" s="928"/>
      <c r="AA583" s="928"/>
    </row>
    <row r="584" spans="1:27" ht="13.5" customHeight="1">
      <c r="A584" s="928"/>
      <c r="B584" s="929"/>
      <c r="C584" s="928"/>
      <c r="D584" s="928"/>
      <c r="E584" s="930"/>
      <c r="F584" s="928"/>
      <c r="G584" s="928"/>
      <c r="H584" s="928"/>
      <c r="I584" s="930"/>
      <c r="J584" s="928"/>
      <c r="K584" s="930"/>
      <c r="L584" s="928"/>
      <c r="M584" s="928"/>
      <c r="N584" s="928"/>
      <c r="O584" s="928"/>
      <c r="P584" s="928"/>
      <c r="Q584" s="928"/>
      <c r="R584" s="928"/>
      <c r="S584" s="928"/>
      <c r="T584" s="928"/>
      <c r="U584" s="928"/>
      <c r="V584" s="928"/>
      <c r="W584" s="928"/>
      <c r="X584" s="928"/>
      <c r="Y584" s="928"/>
      <c r="Z584" s="928"/>
      <c r="AA584" s="928"/>
    </row>
    <row r="585" spans="1:27" ht="13.5" customHeight="1">
      <c r="A585" s="928"/>
      <c r="B585" s="929"/>
      <c r="C585" s="928"/>
      <c r="D585" s="928"/>
      <c r="E585" s="930"/>
      <c r="F585" s="928"/>
      <c r="G585" s="928"/>
      <c r="H585" s="928"/>
      <c r="I585" s="930"/>
      <c r="J585" s="928"/>
      <c r="K585" s="930"/>
      <c r="L585" s="928"/>
      <c r="M585" s="928"/>
      <c r="N585" s="928"/>
      <c r="O585" s="928"/>
      <c r="P585" s="928"/>
      <c r="Q585" s="928"/>
      <c r="R585" s="928"/>
      <c r="S585" s="928"/>
      <c r="T585" s="928"/>
      <c r="U585" s="928"/>
      <c r="V585" s="928"/>
      <c r="W585" s="928"/>
      <c r="X585" s="928"/>
      <c r="Y585" s="928"/>
      <c r="Z585" s="928"/>
      <c r="AA585" s="928"/>
    </row>
    <row r="586" spans="1:27" ht="13.5" customHeight="1">
      <c r="A586" s="928"/>
      <c r="B586" s="929"/>
      <c r="C586" s="928"/>
      <c r="D586" s="928"/>
      <c r="E586" s="930"/>
      <c r="F586" s="928"/>
      <c r="G586" s="928"/>
      <c r="H586" s="928"/>
      <c r="I586" s="930"/>
      <c r="J586" s="928"/>
      <c r="K586" s="930"/>
      <c r="L586" s="928"/>
      <c r="M586" s="928"/>
      <c r="N586" s="928"/>
      <c r="O586" s="928"/>
      <c r="P586" s="928"/>
      <c r="Q586" s="928"/>
      <c r="R586" s="928"/>
      <c r="S586" s="928"/>
      <c r="T586" s="928"/>
      <c r="U586" s="928"/>
      <c r="V586" s="928"/>
      <c r="W586" s="928"/>
      <c r="X586" s="928"/>
      <c r="Y586" s="928"/>
      <c r="Z586" s="928"/>
      <c r="AA586" s="928"/>
    </row>
    <row r="587" spans="1:27" ht="13.5" customHeight="1">
      <c r="A587" s="928"/>
      <c r="B587" s="929"/>
      <c r="C587" s="928"/>
      <c r="D587" s="928"/>
      <c r="E587" s="930"/>
      <c r="F587" s="928"/>
      <c r="G587" s="928"/>
      <c r="H587" s="928"/>
      <c r="I587" s="930"/>
      <c r="J587" s="928"/>
      <c r="K587" s="930"/>
      <c r="L587" s="928"/>
      <c r="M587" s="928"/>
      <c r="N587" s="928"/>
      <c r="O587" s="928"/>
      <c r="P587" s="928"/>
      <c r="Q587" s="928"/>
      <c r="R587" s="928"/>
      <c r="S587" s="928"/>
      <c r="T587" s="928"/>
      <c r="U587" s="928"/>
      <c r="V587" s="928"/>
      <c r="W587" s="928"/>
      <c r="X587" s="928"/>
      <c r="Y587" s="928"/>
      <c r="Z587" s="928"/>
      <c r="AA587" s="928"/>
    </row>
    <row r="588" spans="1:27" ht="13.5" customHeight="1">
      <c r="A588" s="928"/>
      <c r="B588" s="929"/>
      <c r="C588" s="928"/>
      <c r="D588" s="928"/>
      <c r="E588" s="930"/>
      <c r="F588" s="928"/>
      <c r="G588" s="928"/>
      <c r="H588" s="928"/>
      <c r="I588" s="930"/>
      <c r="J588" s="928"/>
      <c r="K588" s="930"/>
      <c r="L588" s="928"/>
      <c r="M588" s="928"/>
      <c r="N588" s="928"/>
      <c r="O588" s="928"/>
      <c r="P588" s="928"/>
      <c r="Q588" s="928"/>
      <c r="R588" s="928"/>
      <c r="S588" s="928"/>
      <c r="T588" s="928"/>
      <c r="U588" s="928"/>
      <c r="V588" s="928"/>
      <c r="W588" s="928"/>
      <c r="X588" s="928"/>
      <c r="Y588" s="928"/>
      <c r="Z588" s="928"/>
      <c r="AA588" s="928"/>
    </row>
    <row r="589" spans="1:27" ht="13.5" customHeight="1">
      <c r="A589" s="928"/>
      <c r="B589" s="929"/>
      <c r="C589" s="928"/>
      <c r="D589" s="928"/>
      <c r="E589" s="930"/>
      <c r="F589" s="928"/>
      <c r="G589" s="928"/>
      <c r="H589" s="928"/>
      <c r="I589" s="930"/>
      <c r="J589" s="928"/>
      <c r="K589" s="930"/>
      <c r="L589" s="928"/>
      <c r="M589" s="928"/>
      <c r="N589" s="928"/>
      <c r="O589" s="928"/>
      <c r="P589" s="928"/>
      <c r="Q589" s="928"/>
      <c r="R589" s="928"/>
      <c r="S589" s="928"/>
      <c r="T589" s="928"/>
      <c r="U589" s="928"/>
      <c r="V589" s="928"/>
      <c r="W589" s="928"/>
      <c r="X589" s="928"/>
      <c r="Y589" s="928"/>
      <c r="Z589" s="928"/>
      <c r="AA589" s="928"/>
    </row>
    <row r="590" spans="1:27" ht="13.5" customHeight="1">
      <c r="A590" s="928"/>
      <c r="B590" s="929"/>
      <c r="C590" s="928"/>
      <c r="D590" s="928"/>
      <c r="E590" s="930"/>
      <c r="F590" s="928"/>
      <c r="G590" s="928"/>
      <c r="H590" s="928"/>
      <c r="I590" s="930"/>
      <c r="J590" s="928"/>
      <c r="K590" s="930"/>
      <c r="L590" s="928"/>
      <c r="M590" s="928"/>
      <c r="N590" s="928"/>
      <c r="O590" s="928"/>
      <c r="P590" s="928"/>
      <c r="Q590" s="928"/>
      <c r="R590" s="928"/>
      <c r="S590" s="928"/>
      <c r="T590" s="928"/>
      <c r="U590" s="928"/>
      <c r="V590" s="928"/>
      <c r="W590" s="928"/>
      <c r="X590" s="928"/>
      <c r="Y590" s="928"/>
      <c r="Z590" s="928"/>
      <c r="AA590" s="928"/>
    </row>
    <row r="591" spans="1:27" ht="13.5" customHeight="1">
      <c r="A591" s="928"/>
      <c r="B591" s="929"/>
      <c r="C591" s="928"/>
      <c r="D591" s="928"/>
      <c r="E591" s="930"/>
      <c r="F591" s="928"/>
      <c r="G591" s="928"/>
      <c r="H591" s="928"/>
      <c r="I591" s="930"/>
      <c r="J591" s="928"/>
      <c r="K591" s="930"/>
      <c r="L591" s="928"/>
      <c r="M591" s="928"/>
      <c r="N591" s="928"/>
      <c r="O591" s="928"/>
      <c r="P591" s="928"/>
      <c r="Q591" s="928"/>
      <c r="R591" s="928"/>
      <c r="S591" s="928"/>
      <c r="T591" s="928"/>
      <c r="U591" s="928"/>
      <c r="V591" s="928"/>
      <c r="W591" s="928"/>
      <c r="X591" s="928"/>
      <c r="Y591" s="928"/>
      <c r="Z591" s="928"/>
      <c r="AA591" s="928"/>
    </row>
    <row r="592" spans="1:27" ht="13.5" customHeight="1">
      <c r="A592" s="928"/>
      <c r="B592" s="929"/>
      <c r="C592" s="928"/>
      <c r="D592" s="928"/>
      <c r="E592" s="930"/>
      <c r="F592" s="928"/>
      <c r="G592" s="928"/>
      <c r="H592" s="928"/>
      <c r="I592" s="930"/>
      <c r="J592" s="928"/>
      <c r="K592" s="930"/>
      <c r="L592" s="928"/>
      <c r="M592" s="928"/>
      <c r="N592" s="928"/>
      <c r="O592" s="928"/>
      <c r="P592" s="928"/>
      <c r="Q592" s="928"/>
      <c r="R592" s="928"/>
      <c r="S592" s="928"/>
      <c r="T592" s="928"/>
      <c r="U592" s="928"/>
      <c r="V592" s="928"/>
      <c r="W592" s="928"/>
      <c r="X592" s="928"/>
      <c r="Y592" s="928"/>
      <c r="Z592" s="928"/>
      <c r="AA592" s="928"/>
    </row>
    <row r="593" spans="1:27" ht="13.5" customHeight="1">
      <c r="A593" s="928"/>
      <c r="B593" s="929"/>
      <c r="C593" s="928"/>
      <c r="D593" s="928"/>
      <c r="E593" s="930"/>
      <c r="F593" s="928"/>
      <c r="G593" s="928"/>
      <c r="H593" s="928"/>
      <c r="I593" s="930"/>
      <c r="J593" s="928"/>
      <c r="K593" s="930"/>
      <c r="L593" s="928"/>
      <c r="M593" s="928"/>
      <c r="N593" s="928"/>
      <c r="O593" s="928"/>
      <c r="P593" s="928"/>
      <c r="Q593" s="928"/>
      <c r="R593" s="928"/>
      <c r="S593" s="928"/>
      <c r="T593" s="928"/>
      <c r="U593" s="928"/>
      <c r="V593" s="928"/>
      <c r="W593" s="928"/>
      <c r="X593" s="928"/>
      <c r="Y593" s="928"/>
      <c r="Z593" s="928"/>
      <c r="AA593" s="928"/>
    </row>
    <row r="594" spans="1:27" ht="13.5" customHeight="1">
      <c r="A594" s="928"/>
      <c r="B594" s="929"/>
      <c r="C594" s="928"/>
      <c r="D594" s="928"/>
      <c r="E594" s="930"/>
      <c r="F594" s="928"/>
      <c r="G594" s="928"/>
      <c r="H594" s="928"/>
      <c r="I594" s="930"/>
      <c r="J594" s="928"/>
      <c r="K594" s="930"/>
      <c r="L594" s="928"/>
      <c r="M594" s="928"/>
      <c r="N594" s="928"/>
      <c r="O594" s="928"/>
      <c r="P594" s="928"/>
      <c r="Q594" s="928"/>
      <c r="R594" s="928"/>
      <c r="S594" s="928"/>
      <c r="T594" s="928"/>
      <c r="U594" s="928"/>
      <c r="V594" s="928"/>
      <c r="W594" s="928"/>
      <c r="X594" s="928"/>
      <c r="Y594" s="928"/>
      <c r="Z594" s="928"/>
      <c r="AA594" s="928"/>
    </row>
    <row r="595" spans="1:27" ht="13.5" customHeight="1">
      <c r="A595" s="928"/>
      <c r="B595" s="929"/>
      <c r="C595" s="928"/>
      <c r="D595" s="928"/>
      <c r="E595" s="930"/>
      <c r="F595" s="928"/>
      <c r="G595" s="928"/>
      <c r="H595" s="928"/>
      <c r="I595" s="930"/>
      <c r="J595" s="928"/>
      <c r="K595" s="930"/>
      <c r="L595" s="928"/>
      <c r="M595" s="928"/>
      <c r="N595" s="928"/>
      <c r="O595" s="928"/>
      <c r="P595" s="928"/>
      <c r="Q595" s="928"/>
      <c r="R595" s="928"/>
      <c r="S595" s="928"/>
      <c r="T595" s="928"/>
      <c r="U595" s="928"/>
      <c r="V595" s="928"/>
      <c r="W595" s="928"/>
      <c r="X595" s="928"/>
      <c r="Y595" s="928"/>
      <c r="Z595" s="928"/>
      <c r="AA595" s="928"/>
    </row>
    <row r="596" spans="1:27" ht="13.5" customHeight="1">
      <c r="A596" s="928"/>
      <c r="B596" s="929"/>
      <c r="C596" s="928"/>
      <c r="D596" s="928"/>
      <c r="E596" s="930"/>
      <c r="F596" s="928"/>
      <c r="G596" s="928"/>
      <c r="H596" s="928"/>
      <c r="I596" s="930"/>
      <c r="J596" s="928"/>
      <c r="K596" s="930"/>
      <c r="L596" s="928"/>
      <c r="M596" s="928"/>
      <c r="N596" s="928"/>
      <c r="O596" s="928"/>
      <c r="P596" s="928"/>
      <c r="Q596" s="928"/>
      <c r="R596" s="928"/>
      <c r="S596" s="928"/>
      <c r="T596" s="928"/>
      <c r="U596" s="928"/>
      <c r="V596" s="928"/>
      <c r="W596" s="928"/>
      <c r="X596" s="928"/>
      <c r="Y596" s="928"/>
      <c r="Z596" s="928"/>
      <c r="AA596" s="928"/>
    </row>
    <row r="597" spans="1:27" ht="13.5" customHeight="1">
      <c r="A597" s="928"/>
      <c r="B597" s="929"/>
      <c r="C597" s="928"/>
      <c r="D597" s="928"/>
      <c r="E597" s="930"/>
      <c r="F597" s="928"/>
      <c r="G597" s="928"/>
      <c r="H597" s="928"/>
      <c r="I597" s="930"/>
      <c r="J597" s="928"/>
      <c r="K597" s="930"/>
      <c r="L597" s="928"/>
      <c r="M597" s="928"/>
      <c r="N597" s="928"/>
      <c r="O597" s="928"/>
      <c r="P597" s="928"/>
      <c r="Q597" s="928"/>
      <c r="R597" s="928"/>
      <c r="S597" s="928"/>
      <c r="T597" s="928"/>
      <c r="U597" s="928"/>
      <c r="V597" s="928"/>
      <c r="W597" s="928"/>
      <c r="X597" s="928"/>
      <c r="Y597" s="928"/>
      <c r="Z597" s="928"/>
      <c r="AA597" s="928"/>
    </row>
    <row r="598" spans="1:27" ht="13.5" customHeight="1">
      <c r="A598" s="928"/>
      <c r="B598" s="929"/>
      <c r="C598" s="928"/>
      <c r="D598" s="928"/>
      <c r="E598" s="930"/>
      <c r="F598" s="928"/>
      <c r="G598" s="928"/>
      <c r="H598" s="928"/>
      <c r="I598" s="930"/>
      <c r="J598" s="928"/>
      <c r="K598" s="930"/>
      <c r="L598" s="928"/>
      <c r="M598" s="928"/>
      <c r="N598" s="928"/>
      <c r="O598" s="928"/>
      <c r="P598" s="928"/>
      <c r="Q598" s="928"/>
      <c r="R598" s="928"/>
      <c r="S598" s="928"/>
      <c r="T598" s="928"/>
      <c r="U598" s="928"/>
      <c r="V598" s="928"/>
      <c r="W598" s="928"/>
      <c r="X598" s="928"/>
      <c r="Y598" s="928"/>
      <c r="Z598" s="928"/>
      <c r="AA598" s="928"/>
    </row>
    <row r="599" spans="1:27" ht="13.5" customHeight="1">
      <c r="A599" s="928"/>
      <c r="B599" s="929"/>
      <c r="C599" s="928"/>
      <c r="D599" s="928"/>
      <c r="E599" s="930"/>
      <c r="F599" s="928"/>
      <c r="G599" s="928"/>
      <c r="H599" s="928"/>
      <c r="I599" s="930"/>
      <c r="J599" s="928"/>
      <c r="K599" s="930"/>
      <c r="L599" s="928"/>
      <c r="M599" s="928"/>
      <c r="N599" s="928"/>
      <c r="O599" s="928"/>
      <c r="P599" s="928"/>
      <c r="Q599" s="928"/>
      <c r="R599" s="928"/>
      <c r="S599" s="928"/>
      <c r="T599" s="928"/>
      <c r="U599" s="928"/>
      <c r="V599" s="928"/>
      <c r="W599" s="928"/>
      <c r="X599" s="928"/>
      <c r="Y599" s="928"/>
      <c r="Z599" s="928"/>
      <c r="AA599" s="928"/>
    </row>
    <row r="600" spans="1:27" ht="13.5" customHeight="1">
      <c r="A600" s="928"/>
      <c r="B600" s="929"/>
      <c r="C600" s="928"/>
      <c r="D600" s="928"/>
      <c r="E600" s="930"/>
      <c r="F600" s="928"/>
      <c r="G600" s="928"/>
      <c r="H600" s="928"/>
      <c r="I600" s="930"/>
      <c r="J600" s="928"/>
      <c r="K600" s="930"/>
      <c r="L600" s="928"/>
      <c r="M600" s="928"/>
      <c r="N600" s="928"/>
      <c r="O600" s="928"/>
      <c r="P600" s="928"/>
      <c r="Q600" s="928"/>
      <c r="R600" s="928"/>
      <c r="S600" s="928"/>
      <c r="T600" s="928"/>
      <c r="U600" s="928"/>
      <c r="V600" s="928"/>
      <c r="W600" s="928"/>
      <c r="X600" s="928"/>
      <c r="Y600" s="928"/>
      <c r="Z600" s="928"/>
      <c r="AA600" s="928"/>
    </row>
    <row r="601" spans="1:27" ht="13.5" customHeight="1">
      <c r="A601" s="928"/>
      <c r="B601" s="929"/>
      <c r="C601" s="928"/>
      <c r="D601" s="928"/>
      <c r="E601" s="930"/>
      <c r="F601" s="928"/>
      <c r="G601" s="928"/>
      <c r="H601" s="928"/>
      <c r="I601" s="930"/>
      <c r="J601" s="928"/>
      <c r="K601" s="930"/>
      <c r="L601" s="928"/>
      <c r="M601" s="928"/>
      <c r="N601" s="928"/>
      <c r="O601" s="928"/>
      <c r="P601" s="928"/>
      <c r="Q601" s="928"/>
      <c r="R601" s="928"/>
      <c r="S601" s="928"/>
      <c r="T601" s="928"/>
      <c r="U601" s="928"/>
      <c r="V601" s="928"/>
      <c r="W601" s="928"/>
      <c r="X601" s="928"/>
      <c r="Y601" s="928"/>
      <c r="Z601" s="928"/>
      <c r="AA601" s="928"/>
    </row>
    <row r="602" spans="1:27" ht="13.5" customHeight="1">
      <c r="A602" s="928"/>
      <c r="B602" s="929"/>
      <c r="C602" s="928"/>
      <c r="D602" s="928"/>
      <c r="E602" s="930"/>
      <c r="F602" s="928"/>
      <c r="G602" s="928"/>
      <c r="H602" s="928"/>
      <c r="I602" s="930"/>
      <c r="J602" s="928"/>
      <c r="K602" s="930"/>
      <c r="L602" s="928"/>
      <c r="M602" s="928"/>
      <c r="N602" s="928"/>
      <c r="O602" s="928"/>
      <c r="P602" s="928"/>
      <c r="Q602" s="928"/>
      <c r="R602" s="928"/>
      <c r="S602" s="928"/>
      <c r="T602" s="928"/>
      <c r="U602" s="928"/>
      <c r="V602" s="928"/>
      <c r="W602" s="928"/>
      <c r="X602" s="928"/>
      <c r="Y602" s="928"/>
      <c r="Z602" s="928"/>
      <c r="AA602" s="928"/>
    </row>
    <row r="603" spans="1:27" ht="13.5" customHeight="1">
      <c r="A603" s="928"/>
      <c r="B603" s="929"/>
      <c r="C603" s="928"/>
      <c r="D603" s="928"/>
      <c r="E603" s="930"/>
      <c r="F603" s="928"/>
      <c r="G603" s="928"/>
      <c r="H603" s="928"/>
      <c r="I603" s="930"/>
      <c r="J603" s="928"/>
      <c r="K603" s="930"/>
      <c r="L603" s="928"/>
      <c r="M603" s="928"/>
      <c r="N603" s="928"/>
      <c r="O603" s="928"/>
      <c r="P603" s="928"/>
      <c r="Q603" s="928"/>
      <c r="R603" s="928"/>
      <c r="S603" s="928"/>
      <c r="T603" s="928"/>
      <c r="U603" s="928"/>
      <c r="V603" s="928"/>
      <c r="W603" s="928"/>
      <c r="X603" s="928"/>
      <c r="Y603" s="928"/>
      <c r="Z603" s="928"/>
      <c r="AA603" s="928"/>
    </row>
    <row r="604" spans="1:27" ht="13.5" customHeight="1">
      <c r="A604" s="928"/>
      <c r="B604" s="929"/>
      <c r="C604" s="928"/>
      <c r="D604" s="928"/>
      <c r="E604" s="930"/>
      <c r="F604" s="928"/>
      <c r="G604" s="928"/>
      <c r="H604" s="928"/>
      <c r="I604" s="930"/>
      <c r="J604" s="928"/>
      <c r="K604" s="930"/>
      <c r="L604" s="928"/>
      <c r="M604" s="928"/>
      <c r="N604" s="928"/>
      <c r="O604" s="928"/>
      <c r="P604" s="928"/>
      <c r="Q604" s="928"/>
      <c r="R604" s="928"/>
      <c r="S604" s="928"/>
      <c r="T604" s="928"/>
      <c r="U604" s="928"/>
      <c r="V604" s="928"/>
      <c r="W604" s="928"/>
      <c r="X604" s="928"/>
      <c r="Y604" s="928"/>
      <c r="Z604" s="928"/>
      <c r="AA604" s="928"/>
    </row>
    <row r="605" spans="1:27" ht="13.5" customHeight="1">
      <c r="A605" s="928"/>
      <c r="B605" s="929"/>
      <c r="C605" s="928"/>
      <c r="D605" s="928"/>
      <c r="E605" s="930"/>
      <c r="F605" s="928"/>
      <c r="G605" s="928"/>
      <c r="H605" s="928"/>
      <c r="I605" s="930"/>
      <c r="J605" s="928"/>
      <c r="K605" s="930"/>
      <c r="L605" s="928"/>
      <c r="M605" s="928"/>
      <c r="N605" s="928"/>
      <c r="O605" s="928"/>
      <c r="P605" s="928"/>
      <c r="Q605" s="928"/>
      <c r="R605" s="928"/>
      <c r="S605" s="928"/>
      <c r="T605" s="928"/>
      <c r="U605" s="928"/>
      <c r="V605" s="928"/>
      <c r="W605" s="928"/>
      <c r="X605" s="928"/>
      <c r="Y605" s="928"/>
      <c r="Z605" s="928"/>
      <c r="AA605" s="928"/>
    </row>
    <row r="606" spans="1:27" ht="13.5" customHeight="1">
      <c r="A606" s="928"/>
      <c r="B606" s="929"/>
      <c r="C606" s="928"/>
      <c r="D606" s="928"/>
      <c r="E606" s="930"/>
      <c r="F606" s="928"/>
      <c r="G606" s="928"/>
      <c r="H606" s="928"/>
      <c r="I606" s="930"/>
      <c r="J606" s="928"/>
      <c r="K606" s="930"/>
      <c r="L606" s="928"/>
      <c r="M606" s="928"/>
      <c r="N606" s="928"/>
      <c r="O606" s="928"/>
      <c r="P606" s="928"/>
      <c r="Q606" s="928"/>
      <c r="R606" s="928"/>
      <c r="S606" s="928"/>
      <c r="T606" s="928"/>
      <c r="U606" s="928"/>
      <c r="V606" s="928"/>
      <c r="W606" s="928"/>
      <c r="X606" s="928"/>
      <c r="Y606" s="928"/>
      <c r="Z606" s="928"/>
      <c r="AA606" s="928"/>
    </row>
    <row r="607" spans="1:27" ht="13.5" customHeight="1">
      <c r="A607" s="928"/>
      <c r="B607" s="929"/>
      <c r="C607" s="928"/>
      <c r="D607" s="928"/>
      <c r="E607" s="930"/>
      <c r="F607" s="928"/>
      <c r="G607" s="928"/>
      <c r="H607" s="928"/>
      <c r="I607" s="930"/>
      <c r="J607" s="928"/>
      <c r="K607" s="930"/>
      <c r="L607" s="928"/>
      <c r="M607" s="928"/>
      <c r="N607" s="928"/>
      <c r="O607" s="928"/>
      <c r="P607" s="928"/>
      <c r="Q607" s="928"/>
      <c r="R607" s="928"/>
      <c r="S607" s="928"/>
      <c r="T607" s="928"/>
      <c r="U607" s="928"/>
      <c r="V607" s="928"/>
      <c r="W607" s="928"/>
      <c r="X607" s="928"/>
      <c r="Y607" s="928"/>
      <c r="Z607" s="928"/>
      <c r="AA607" s="928"/>
    </row>
    <row r="608" spans="1:27" ht="13.5" customHeight="1">
      <c r="A608" s="928"/>
      <c r="B608" s="929"/>
      <c r="C608" s="928"/>
      <c r="D608" s="928"/>
      <c r="E608" s="930"/>
      <c r="F608" s="928"/>
      <c r="G608" s="928"/>
      <c r="H608" s="928"/>
      <c r="I608" s="930"/>
      <c r="J608" s="928"/>
      <c r="K608" s="930"/>
      <c r="L608" s="928"/>
      <c r="M608" s="928"/>
      <c r="N608" s="928"/>
      <c r="O608" s="928"/>
      <c r="P608" s="928"/>
      <c r="Q608" s="928"/>
      <c r="R608" s="928"/>
      <c r="S608" s="928"/>
      <c r="T608" s="928"/>
      <c r="U608" s="928"/>
      <c r="V608" s="928"/>
      <c r="W608" s="928"/>
      <c r="X608" s="928"/>
      <c r="Y608" s="928"/>
      <c r="Z608" s="928"/>
      <c r="AA608" s="928"/>
    </row>
    <row r="609" spans="1:27" ht="13.5" customHeight="1">
      <c r="A609" s="928"/>
      <c r="B609" s="929"/>
      <c r="C609" s="928"/>
      <c r="D609" s="928"/>
      <c r="E609" s="930"/>
      <c r="F609" s="928"/>
      <c r="G609" s="928"/>
      <c r="H609" s="928"/>
      <c r="I609" s="930"/>
      <c r="J609" s="928"/>
      <c r="K609" s="930"/>
      <c r="L609" s="928"/>
      <c r="M609" s="928"/>
      <c r="N609" s="928"/>
      <c r="O609" s="928"/>
      <c r="P609" s="928"/>
      <c r="Q609" s="928"/>
      <c r="R609" s="928"/>
      <c r="S609" s="928"/>
      <c r="T609" s="928"/>
      <c r="U609" s="928"/>
      <c r="V609" s="928"/>
      <c r="W609" s="928"/>
      <c r="X609" s="928"/>
      <c r="Y609" s="928"/>
      <c r="Z609" s="928"/>
      <c r="AA609" s="928"/>
    </row>
    <row r="610" spans="1:27" ht="13.5" customHeight="1">
      <c r="A610" s="928"/>
      <c r="B610" s="929"/>
      <c r="C610" s="928"/>
      <c r="D610" s="928"/>
      <c r="E610" s="930"/>
      <c r="F610" s="928"/>
      <c r="G610" s="928"/>
      <c r="H610" s="928"/>
      <c r="I610" s="930"/>
      <c r="J610" s="928"/>
      <c r="K610" s="930"/>
      <c r="L610" s="928"/>
      <c r="M610" s="928"/>
      <c r="N610" s="928"/>
      <c r="O610" s="928"/>
      <c r="P610" s="928"/>
      <c r="Q610" s="928"/>
      <c r="R610" s="928"/>
      <c r="S610" s="928"/>
      <c r="T610" s="928"/>
      <c r="U610" s="928"/>
      <c r="V610" s="928"/>
      <c r="W610" s="928"/>
      <c r="X610" s="928"/>
      <c r="Y610" s="928"/>
      <c r="Z610" s="928"/>
      <c r="AA610" s="928"/>
    </row>
    <row r="611" spans="1:27" ht="13.5" customHeight="1">
      <c r="A611" s="928"/>
      <c r="B611" s="929"/>
      <c r="C611" s="928"/>
      <c r="D611" s="928"/>
      <c r="E611" s="930"/>
      <c r="F611" s="928"/>
      <c r="G611" s="928"/>
      <c r="H611" s="928"/>
      <c r="I611" s="930"/>
      <c r="J611" s="928"/>
      <c r="K611" s="930"/>
      <c r="L611" s="928"/>
      <c r="M611" s="928"/>
      <c r="N611" s="928"/>
      <c r="O611" s="928"/>
      <c r="P611" s="928"/>
      <c r="Q611" s="928"/>
      <c r="R611" s="928"/>
      <c r="S611" s="928"/>
      <c r="T611" s="928"/>
      <c r="U611" s="928"/>
      <c r="V611" s="928"/>
      <c r="W611" s="928"/>
      <c r="X611" s="928"/>
      <c r="Y611" s="928"/>
      <c r="Z611" s="928"/>
      <c r="AA611" s="928"/>
    </row>
    <row r="612" spans="1:27" ht="13.5" customHeight="1">
      <c r="A612" s="928"/>
      <c r="B612" s="929"/>
      <c r="C612" s="928"/>
      <c r="D612" s="928"/>
      <c r="E612" s="930"/>
      <c r="F612" s="928"/>
      <c r="G612" s="928"/>
      <c r="H612" s="928"/>
      <c r="I612" s="930"/>
      <c r="J612" s="928"/>
      <c r="K612" s="930"/>
      <c r="L612" s="928"/>
      <c r="M612" s="928"/>
      <c r="N612" s="928"/>
      <c r="O612" s="928"/>
      <c r="P612" s="928"/>
      <c r="Q612" s="928"/>
      <c r="R612" s="928"/>
      <c r="S612" s="928"/>
      <c r="T612" s="928"/>
      <c r="U612" s="928"/>
      <c r="V612" s="928"/>
      <c r="W612" s="928"/>
      <c r="X612" s="928"/>
      <c r="Y612" s="928"/>
      <c r="Z612" s="928"/>
      <c r="AA612" s="928"/>
    </row>
    <row r="613" spans="1:27" ht="13.5" customHeight="1">
      <c r="A613" s="928"/>
      <c r="B613" s="929"/>
      <c r="C613" s="928"/>
      <c r="D613" s="928"/>
      <c r="E613" s="930"/>
      <c r="F613" s="928"/>
      <c r="G613" s="928"/>
      <c r="H613" s="928"/>
      <c r="I613" s="930"/>
      <c r="J613" s="928"/>
      <c r="K613" s="930"/>
      <c r="L613" s="928"/>
      <c r="M613" s="928"/>
      <c r="N613" s="928"/>
      <c r="O613" s="928"/>
      <c r="P613" s="928"/>
      <c r="Q613" s="928"/>
      <c r="R613" s="928"/>
      <c r="S613" s="928"/>
      <c r="T613" s="928"/>
      <c r="U613" s="928"/>
      <c r="V613" s="928"/>
      <c r="W613" s="928"/>
      <c r="X613" s="928"/>
      <c r="Y613" s="928"/>
      <c r="Z613" s="928"/>
      <c r="AA613" s="928"/>
    </row>
    <row r="614" spans="1:27" ht="13.5" customHeight="1">
      <c r="A614" s="928"/>
      <c r="B614" s="929"/>
      <c r="C614" s="928"/>
      <c r="D614" s="928"/>
      <c r="E614" s="930"/>
      <c r="F614" s="928"/>
      <c r="G614" s="928"/>
      <c r="H614" s="928"/>
      <c r="I614" s="930"/>
      <c r="J614" s="928"/>
      <c r="K614" s="930"/>
      <c r="L614" s="928"/>
      <c r="M614" s="928"/>
      <c r="N614" s="928"/>
      <c r="O614" s="928"/>
      <c r="P614" s="928"/>
      <c r="Q614" s="928"/>
      <c r="R614" s="928"/>
      <c r="S614" s="928"/>
      <c r="T614" s="928"/>
      <c r="U614" s="928"/>
      <c r="V614" s="928"/>
      <c r="W614" s="928"/>
      <c r="X614" s="928"/>
      <c r="Y614" s="928"/>
      <c r="Z614" s="928"/>
      <c r="AA614" s="928"/>
    </row>
    <row r="615" spans="1:27" ht="13.5" customHeight="1">
      <c r="A615" s="928"/>
      <c r="B615" s="929"/>
      <c r="C615" s="928"/>
      <c r="D615" s="928"/>
      <c r="E615" s="930"/>
      <c r="F615" s="928"/>
      <c r="G615" s="928"/>
      <c r="H615" s="928"/>
      <c r="I615" s="930"/>
      <c r="J615" s="928"/>
      <c r="K615" s="930"/>
      <c r="L615" s="928"/>
      <c r="M615" s="928"/>
      <c r="N615" s="928"/>
      <c r="O615" s="928"/>
      <c r="P615" s="928"/>
      <c r="Q615" s="928"/>
      <c r="R615" s="928"/>
      <c r="S615" s="928"/>
      <c r="T615" s="928"/>
      <c r="U615" s="928"/>
      <c r="V615" s="928"/>
      <c r="W615" s="928"/>
      <c r="X615" s="928"/>
      <c r="Y615" s="928"/>
      <c r="Z615" s="928"/>
      <c r="AA615" s="928"/>
    </row>
    <row r="616" spans="1:27" ht="13.5" customHeight="1">
      <c r="A616" s="928"/>
      <c r="B616" s="929"/>
      <c r="C616" s="928"/>
      <c r="D616" s="928"/>
      <c r="E616" s="930"/>
      <c r="F616" s="928"/>
      <c r="G616" s="928"/>
      <c r="H616" s="928"/>
      <c r="I616" s="930"/>
      <c r="J616" s="928"/>
      <c r="K616" s="930"/>
      <c r="L616" s="928"/>
      <c r="M616" s="928"/>
      <c r="N616" s="928"/>
      <c r="O616" s="928"/>
      <c r="P616" s="928"/>
      <c r="Q616" s="928"/>
      <c r="R616" s="928"/>
      <c r="S616" s="928"/>
      <c r="T616" s="928"/>
      <c r="U616" s="928"/>
      <c r="V616" s="928"/>
      <c r="W616" s="928"/>
      <c r="X616" s="928"/>
      <c r="Y616" s="928"/>
      <c r="Z616" s="928"/>
      <c r="AA616" s="928"/>
    </row>
    <row r="617" spans="1:27" ht="13.5" customHeight="1">
      <c r="A617" s="928"/>
      <c r="B617" s="929"/>
      <c r="C617" s="928"/>
      <c r="D617" s="928"/>
      <c r="E617" s="930"/>
      <c r="F617" s="928"/>
      <c r="G617" s="928"/>
      <c r="H617" s="928"/>
      <c r="I617" s="930"/>
      <c r="J617" s="928"/>
      <c r="K617" s="930"/>
      <c r="L617" s="928"/>
      <c r="M617" s="928"/>
      <c r="N617" s="928"/>
      <c r="O617" s="928"/>
      <c r="P617" s="928"/>
      <c r="Q617" s="928"/>
      <c r="R617" s="928"/>
      <c r="S617" s="928"/>
      <c r="T617" s="928"/>
      <c r="U617" s="928"/>
      <c r="V617" s="928"/>
      <c r="W617" s="928"/>
      <c r="X617" s="928"/>
      <c r="Y617" s="928"/>
      <c r="Z617" s="928"/>
      <c r="AA617" s="928"/>
    </row>
    <row r="618" spans="1:27" ht="13.5" customHeight="1">
      <c r="A618" s="928"/>
      <c r="B618" s="929"/>
      <c r="C618" s="928"/>
      <c r="D618" s="928"/>
      <c r="E618" s="930"/>
      <c r="F618" s="928"/>
      <c r="G618" s="928"/>
      <c r="H618" s="928"/>
      <c r="I618" s="930"/>
      <c r="J618" s="928"/>
      <c r="K618" s="930"/>
      <c r="L618" s="928"/>
      <c r="M618" s="928"/>
      <c r="N618" s="928"/>
      <c r="O618" s="928"/>
      <c r="P618" s="928"/>
      <c r="Q618" s="928"/>
      <c r="R618" s="928"/>
      <c r="S618" s="928"/>
      <c r="T618" s="928"/>
      <c r="U618" s="928"/>
      <c r="V618" s="928"/>
      <c r="W618" s="928"/>
      <c r="X618" s="928"/>
      <c r="Y618" s="928"/>
      <c r="Z618" s="928"/>
      <c r="AA618" s="928"/>
    </row>
    <row r="619" spans="1:27" ht="13.5" customHeight="1">
      <c r="A619" s="928"/>
      <c r="B619" s="929"/>
      <c r="C619" s="928"/>
      <c r="D619" s="928"/>
      <c r="E619" s="930"/>
      <c r="F619" s="928"/>
      <c r="G619" s="928"/>
      <c r="H619" s="928"/>
      <c r="I619" s="930"/>
      <c r="J619" s="928"/>
      <c r="K619" s="930"/>
      <c r="L619" s="928"/>
      <c r="M619" s="928"/>
      <c r="N619" s="928"/>
      <c r="O619" s="928"/>
      <c r="P619" s="928"/>
      <c r="Q619" s="928"/>
      <c r="R619" s="928"/>
      <c r="S619" s="928"/>
      <c r="T619" s="928"/>
      <c r="U619" s="928"/>
      <c r="V619" s="928"/>
      <c r="W619" s="928"/>
      <c r="X619" s="928"/>
      <c r="Y619" s="928"/>
      <c r="Z619" s="928"/>
      <c r="AA619" s="928"/>
    </row>
    <row r="620" spans="1:27" ht="13.5" customHeight="1">
      <c r="A620" s="928"/>
      <c r="B620" s="929"/>
      <c r="C620" s="928"/>
      <c r="D620" s="928"/>
      <c r="E620" s="930"/>
      <c r="F620" s="928"/>
      <c r="G620" s="928"/>
      <c r="H620" s="928"/>
      <c r="I620" s="930"/>
      <c r="J620" s="928"/>
      <c r="K620" s="930"/>
      <c r="L620" s="928"/>
      <c r="M620" s="928"/>
      <c r="N620" s="928"/>
      <c r="O620" s="928"/>
      <c r="P620" s="928"/>
      <c r="Q620" s="928"/>
      <c r="R620" s="928"/>
      <c r="S620" s="928"/>
      <c r="T620" s="928"/>
      <c r="U620" s="928"/>
      <c r="V620" s="928"/>
      <c r="W620" s="928"/>
      <c r="X620" s="928"/>
      <c r="Y620" s="928"/>
      <c r="Z620" s="928"/>
      <c r="AA620" s="928"/>
    </row>
    <row r="621" spans="1:27" ht="13.5" customHeight="1">
      <c r="A621" s="928"/>
      <c r="B621" s="929"/>
      <c r="C621" s="928"/>
      <c r="D621" s="928"/>
      <c r="E621" s="930"/>
      <c r="F621" s="928"/>
      <c r="G621" s="928"/>
      <c r="H621" s="928"/>
      <c r="I621" s="930"/>
      <c r="J621" s="928"/>
      <c r="K621" s="930"/>
      <c r="L621" s="928"/>
      <c r="M621" s="928"/>
      <c r="N621" s="928"/>
      <c r="O621" s="928"/>
      <c r="P621" s="928"/>
      <c r="Q621" s="928"/>
      <c r="R621" s="928"/>
      <c r="S621" s="928"/>
      <c r="T621" s="928"/>
      <c r="U621" s="928"/>
      <c r="V621" s="928"/>
      <c r="W621" s="928"/>
      <c r="X621" s="928"/>
      <c r="Y621" s="928"/>
      <c r="Z621" s="928"/>
      <c r="AA621" s="928"/>
    </row>
    <row r="622" spans="1:27" ht="13.5" customHeight="1">
      <c r="A622" s="928"/>
      <c r="B622" s="929"/>
      <c r="C622" s="928"/>
      <c r="D622" s="928"/>
      <c r="E622" s="930"/>
      <c r="F622" s="928"/>
      <c r="G622" s="928"/>
      <c r="H622" s="928"/>
      <c r="I622" s="930"/>
      <c r="J622" s="928"/>
      <c r="K622" s="930"/>
      <c r="L622" s="928"/>
      <c r="M622" s="928"/>
      <c r="N622" s="928"/>
      <c r="O622" s="928"/>
      <c r="P622" s="928"/>
      <c r="Q622" s="928"/>
      <c r="R622" s="928"/>
      <c r="S622" s="928"/>
      <c r="T622" s="928"/>
      <c r="U622" s="928"/>
      <c r="V622" s="928"/>
      <c r="W622" s="928"/>
      <c r="X622" s="928"/>
      <c r="Y622" s="928"/>
      <c r="Z622" s="928"/>
      <c r="AA622" s="928"/>
    </row>
    <row r="623" spans="1:27" ht="13.5" customHeight="1">
      <c r="A623" s="928"/>
      <c r="B623" s="929"/>
      <c r="C623" s="928"/>
      <c r="D623" s="928"/>
      <c r="E623" s="930"/>
      <c r="F623" s="928"/>
      <c r="G623" s="928"/>
      <c r="H623" s="928"/>
      <c r="I623" s="930"/>
      <c r="J623" s="928"/>
      <c r="K623" s="930"/>
      <c r="L623" s="928"/>
      <c r="M623" s="928"/>
      <c r="N623" s="928"/>
      <c r="O623" s="928"/>
      <c r="P623" s="928"/>
      <c r="Q623" s="928"/>
      <c r="R623" s="928"/>
      <c r="S623" s="928"/>
      <c r="T623" s="928"/>
      <c r="U623" s="928"/>
      <c r="V623" s="928"/>
      <c r="W623" s="928"/>
      <c r="X623" s="928"/>
      <c r="Y623" s="928"/>
      <c r="Z623" s="928"/>
      <c r="AA623" s="928"/>
    </row>
    <row r="624" spans="1:27" ht="13.5" customHeight="1">
      <c r="A624" s="928"/>
      <c r="B624" s="929"/>
      <c r="C624" s="928"/>
      <c r="D624" s="928"/>
      <c r="E624" s="930"/>
      <c r="F624" s="928"/>
      <c r="G624" s="928"/>
      <c r="H624" s="928"/>
      <c r="I624" s="930"/>
      <c r="J624" s="928"/>
      <c r="K624" s="930"/>
      <c r="L624" s="928"/>
      <c r="M624" s="928"/>
      <c r="N624" s="928"/>
      <c r="O624" s="928"/>
      <c r="P624" s="928"/>
      <c r="Q624" s="928"/>
      <c r="R624" s="928"/>
      <c r="S624" s="928"/>
      <c r="T624" s="928"/>
      <c r="U624" s="928"/>
      <c r="V624" s="928"/>
      <c r="W624" s="928"/>
      <c r="X624" s="928"/>
      <c r="Y624" s="928"/>
      <c r="Z624" s="928"/>
      <c r="AA624" s="928"/>
    </row>
    <row r="625" spans="1:27" ht="13.5" customHeight="1">
      <c r="A625" s="928"/>
      <c r="B625" s="929"/>
      <c r="C625" s="928"/>
      <c r="D625" s="928"/>
      <c r="E625" s="930"/>
      <c r="F625" s="928"/>
      <c r="G625" s="928"/>
      <c r="H625" s="928"/>
      <c r="I625" s="930"/>
      <c r="J625" s="928"/>
      <c r="K625" s="930"/>
      <c r="L625" s="928"/>
      <c r="M625" s="928"/>
      <c r="N625" s="928"/>
      <c r="O625" s="928"/>
      <c r="P625" s="928"/>
      <c r="Q625" s="928"/>
      <c r="R625" s="928"/>
      <c r="S625" s="928"/>
      <c r="T625" s="928"/>
      <c r="U625" s="928"/>
      <c r="V625" s="928"/>
      <c r="W625" s="928"/>
      <c r="X625" s="928"/>
      <c r="Y625" s="928"/>
      <c r="Z625" s="928"/>
      <c r="AA625" s="928"/>
    </row>
    <row r="626" spans="1:27" ht="13.5" customHeight="1">
      <c r="A626" s="928"/>
      <c r="B626" s="929"/>
      <c r="C626" s="928"/>
      <c r="D626" s="928"/>
      <c r="E626" s="930"/>
      <c r="F626" s="928"/>
      <c r="G626" s="928"/>
      <c r="H626" s="928"/>
      <c r="I626" s="930"/>
      <c r="J626" s="928"/>
      <c r="K626" s="930"/>
      <c r="L626" s="928"/>
      <c r="M626" s="928"/>
      <c r="N626" s="928"/>
      <c r="O626" s="928"/>
      <c r="P626" s="928"/>
      <c r="Q626" s="928"/>
      <c r="R626" s="928"/>
      <c r="S626" s="928"/>
      <c r="T626" s="928"/>
      <c r="U626" s="928"/>
      <c r="V626" s="928"/>
      <c r="W626" s="928"/>
      <c r="X626" s="928"/>
      <c r="Y626" s="928"/>
      <c r="Z626" s="928"/>
      <c r="AA626" s="928"/>
    </row>
    <row r="627" spans="1:27" ht="13.5" customHeight="1">
      <c r="A627" s="928"/>
      <c r="B627" s="929"/>
      <c r="C627" s="928"/>
      <c r="D627" s="928"/>
      <c r="E627" s="930"/>
      <c r="F627" s="928"/>
      <c r="G627" s="928"/>
      <c r="H627" s="928"/>
      <c r="I627" s="930"/>
      <c r="J627" s="928"/>
      <c r="K627" s="930"/>
      <c r="L627" s="928"/>
      <c r="M627" s="928"/>
      <c r="N627" s="928"/>
      <c r="O627" s="928"/>
      <c r="P627" s="928"/>
      <c r="Q627" s="928"/>
      <c r="R627" s="928"/>
      <c r="S627" s="928"/>
      <c r="T627" s="928"/>
      <c r="U627" s="928"/>
      <c r="V627" s="928"/>
      <c r="W627" s="928"/>
      <c r="X627" s="928"/>
      <c r="Y627" s="928"/>
      <c r="Z627" s="928"/>
      <c r="AA627" s="928"/>
    </row>
    <row r="628" spans="1:27" ht="13.5" customHeight="1">
      <c r="A628" s="928"/>
      <c r="B628" s="929"/>
      <c r="C628" s="928"/>
      <c r="D628" s="928"/>
      <c r="E628" s="930"/>
      <c r="F628" s="928"/>
      <c r="G628" s="928"/>
      <c r="H628" s="928"/>
      <c r="I628" s="930"/>
      <c r="J628" s="928"/>
      <c r="K628" s="930"/>
      <c r="L628" s="928"/>
      <c r="M628" s="928"/>
      <c r="N628" s="928"/>
      <c r="O628" s="928"/>
      <c r="P628" s="928"/>
      <c r="Q628" s="928"/>
      <c r="R628" s="928"/>
      <c r="S628" s="928"/>
      <c r="T628" s="928"/>
      <c r="U628" s="928"/>
      <c r="V628" s="928"/>
      <c r="W628" s="928"/>
      <c r="X628" s="928"/>
      <c r="Y628" s="928"/>
      <c r="Z628" s="928"/>
      <c r="AA628" s="928"/>
    </row>
    <row r="629" spans="1:27" ht="13.5" customHeight="1">
      <c r="A629" s="928"/>
      <c r="B629" s="929"/>
      <c r="C629" s="928"/>
      <c r="D629" s="928"/>
      <c r="E629" s="930"/>
      <c r="F629" s="928"/>
      <c r="G629" s="928"/>
      <c r="H629" s="928"/>
      <c r="I629" s="930"/>
      <c r="J629" s="928"/>
      <c r="K629" s="930"/>
      <c r="L629" s="928"/>
      <c r="M629" s="928"/>
      <c r="N629" s="928"/>
      <c r="O629" s="928"/>
      <c r="P629" s="928"/>
      <c r="Q629" s="928"/>
      <c r="R629" s="928"/>
      <c r="S629" s="928"/>
      <c r="T629" s="928"/>
      <c r="U629" s="928"/>
      <c r="V629" s="928"/>
      <c r="W629" s="928"/>
      <c r="X629" s="928"/>
      <c r="Y629" s="928"/>
      <c r="Z629" s="928"/>
      <c r="AA629" s="928"/>
    </row>
    <row r="630" spans="1:27" ht="13.5" customHeight="1">
      <c r="A630" s="928"/>
      <c r="B630" s="929"/>
      <c r="C630" s="928"/>
      <c r="D630" s="928"/>
      <c r="E630" s="930"/>
      <c r="F630" s="928"/>
      <c r="G630" s="928"/>
      <c r="H630" s="928"/>
      <c r="I630" s="930"/>
      <c r="J630" s="928"/>
      <c r="K630" s="930"/>
      <c r="L630" s="928"/>
      <c r="M630" s="928"/>
      <c r="N630" s="928"/>
      <c r="O630" s="928"/>
      <c r="P630" s="928"/>
      <c r="Q630" s="928"/>
      <c r="R630" s="928"/>
      <c r="S630" s="928"/>
      <c r="T630" s="928"/>
      <c r="U630" s="928"/>
      <c r="V630" s="928"/>
      <c r="W630" s="928"/>
      <c r="X630" s="928"/>
      <c r="Y630" s="928"/>
      <c r="Z630" s="928"/>
      <c r="AA630" s="928"/>
    </row>
    <row r="631" spans="1:27" ht="13.5" customHeight="1">
      <c r="A631" s="928"/>
      <c r="B631" s="929"/>
      <c r="C631" s="928"/>
      <c r="D631" s="928"/>
      <c r="E631" s="930"/>
      <c r="F631" s="928"/>
      <c r="G631" s="928"/>
      <c r="H631" s="928"/>
      <c r="I631" s="930"/>
      <c r="J631" s="928"/>
      <c r="K631" s="930"/>
      <c r="L631" s="928"/>
      <c r="M631" s="928"/>
      <c r="N631" s="928"/>
      <c r="O631" s="928"/>
      <c r="P631" s="928"/>
      <c r="Q631" s="928"/>
      <c r="R631" s="928"/>
      <c r="S631" s="928"/>
      <c r="T631" s="928"/>
      <c r="U631" s="928"/>
      <c r="V631" s="928"/>
      <c r="W631" s="928"/>
      <c r="X631" s="928"/>
      <c r="Y631" s="928"/>
      <c r="Z631" s="928"/>
      <c r="AA631" s="928"/>
    </row>
    <row r="632" spans="1:27" ht="13.5" customHeight="1">
      <c r="A632" s="928"/>
      <c r="B632" s="929"/>
      <c r="C632" s="928"/>
      <c r="D632" s="928"/>
      <c r="E632" s="930"/>
      <c r="F632" s="928"/>
      <c r="G632" s="928"/>
      <c r="H632" s="928"/>
      <c r="I632" s="930"/>
      <c r="J632" s="928"/>
      <c r="K632" s="930"/>
      <c r="L632" s="928"/>
      <c r="M632" s="928"/>
      <c r="N632" s="928"/>
      <c r="O632" s="928"/>
      <c r="P632" s="928"/>
      <c r="Q632" s="928"/>
      <c r="R632" s="928"/>
      <c r="S632" s="928"/>
      <c r="T632" s="928"/>
      <c r="U632" s="928"/>
      <c r="V632" s="928"/>
      <c r="W632" s="928"/>
      <c r="X632" s="928"/>
      <c r="Y632" s="928"/>
      <c r="Z632" s="928"/>
      <c r="AA632" s="928"/>
    </row>
    <row r="633" spans="1:27" ht="13.5" customHeight="1">
      <c r="A633" s="928"/>
      <c r="B633" s="929"/>
      <c r="C633" s="928"/>
      <c r="D633" s="928"/>
      <c r="E633" s="930"/>
      <c r="F633" s="928"/>
      <c r="G633" s="928"/>
      <c r="H633" s="928"/>
      <c r="I633" s="930"/>
      <c r="J633" s="928"/>
      <c r="K633" s="930"/>
      <c r="L633" s="928"/>
      <c r="M633" s="928"/>
      <c r="N633" s="928"/>
      <c r="O633" s="928"/>
      <c r="P633" s="928"/>
      <c r="Q633" s="928"/>
      <c r="R633" s="928"/>
      <c r="S633" s="928"/>
      <c r="T633" s="928"/>
      <c r="U633" s="928"/>
      <c r="V633" s="928"/>
      <c r="W633" s="928"/>
      <c r="X633" s="928"/>
      <c r="Y633" s="928"/>
      <c r="Z633" s="928"/>
      <c r="AA633" s="928"/>
    </row>
    <row r="634" spans="1:27" ht="13.5" customHeight="1">
      <c r="A634" s="928"/>
      <c r="B634" s="929"/>
      <c r="C634" s="928"/>
      <c r="D634" s="928"/>
      <c r="E634" s="930"/>
      <c r="F634" s="928"/>
      <c r="G634" s="928"/>
      <c r="H634" s="928"/>
      <c r="I634" s="930"/>
      <c r="J634" s="928"/>
      <c r="K634" s="930"/>
      <c r="L634" s="928"/>
      <c r="M634" s="928"/>
      <c r="N634" s="928"/>
      <c r="O634" s="928"/>
      <c r="P634" s="928"/>
      <c r="Q634" s="928"/>
      <c r="R634" s="928"/>
      <c r="S634" s="928"/>
      <c r="T634" s="928"/>
      <c r="U634" s="928"/>
      <c r="V634" s="928"/>
      <c r="W634" s="928"/>
      <c r="X634" s="928"/>
      <c r="Y634" s="928"/>
      <c r="Z634" s="928"/>
      <c r="AA634" s="928"/>
    </row>
    <row r="635" spans="1:27" ht="13.5" customHeight="1">
      <c r="A635" s="928"/>
      <c r="B635" s="929"/>
      <c r="C635" s="928"/>
      <c r="D635" s="928"/>
      <c r="E635" s="930"/>
      <c r="F635" s="928"/>
      <c r="G635" s="928"/>
      <c r="H635" s="928"/>
      <c r="I635" s="930"/>
      <c r="J635" s="928"/>
      <c r="K635" s="930"/>
      <c r="L635" s="928"/>
      <c r="M635" s="928"/>
      <c r="N635" s="928"/>
      <c r="O635" s="928"/>
      <c r="P635" s="928"/>
      <c r="Q635" s="928"/>
      <c r="R635" s="928"/>
      <c r="S635" s="928"/>
      <c r="T635" s="928"/>
      <c r="U635" s="928"/>
      <c r="V635" s="928"/>
      <c r="W635" s="928"/>
      <c r="X635" s="928"/>
      <c r="Y635" s="928"/>
      <c r="Z635" s="928"/>
      <c r="AA635" s="928"/>
    </row>
    <row r="636" spans="1:27" ht="13.5" customHeight="1">
      <c r="A636" s="928"/>
      <c r="B636" s="929"/>
      <c r="C636" s="928"/>
      <c r="D636" s="928"/>
      <c r="E636" s="930"/>
      <c r="F636" s="928"/>
      <c r="G636" s="928"/>
      <c r="H636" s="928"/>
      <c r="I636" s="930"/>
      <c r="J636" s="928"/>
      <c r="K636" s="930"/>
      <c r="L636" s="928"/>
      <c r="M636" s="928"/>
      <c r="N636" s="928"/>
      <c r="O636" s="928"/>
      <c r="P636" s="928"/>
      <c r="Q636" s="928"/>
      <c r="R636" s="928"/>
      <c r="S636" s="928"/>
      <c r="T636" s="928"/>
      <c r="U636" s="928"/>
      <c r="V636" s="928"/>
      <c r="W636" s="928"/>
      <c r="X636" s="928"/>
      <c r="Y636" s="928"/>
      <c r="Z636" s="928"/>
      <c r="AA636" s="928"/>
    </row>
    <row r="637" spans="1:27" ht="13.5" customHeight="1">
      <c r="A637" s="928"/>
      <c r="B637" s="929"/>
      <c r="C637" s="928"/>
      <c r="D637" s="928"/>
      <c r="E637" s="930"/>
      <c r="F637" s="928"/>
      <c r="G637" s="928"/>
      <c r="H637" s="928"/>
      <c r="I637" s="930"/>
      <c r="J637" s="928"/>
      <c r="K637" s="930"/>
      <c r="L637" s="928"/>
      <c r="M637" s="928"/>
      <c r="N637" s="928"/>
      <c r="O637" s="928"/>
      <c r="P637" s="928"/>
      <c r="Q637" s="928"/>
      <c r="R637" s="928"/>
      <c r="S637" s="928"/>
      <c r="T637" s="928"/>
      <c r="U637" s="928"/>
      <c r="V637" s="928"/>
      <c r="W637" s="928"/>
      <c r="X637" s="928"/>
      <c r="Y637" s="928"/>
      <c r="Z637" s="928"/>
      <c r="AA637" s="928"/>
    </row>
    <row r="638" spans="1:27" ht="13.5" customHeight="1">
      <c r="A638" s="928"/>
      <c r="B638" s="929"/>
      <c r="C638" s="928"/>
      <c r="D638" s="928"/>
      <c r="E638" s="930"/>
      <c r="F638" s="928"/>
      <c r="G638" s="928"/>
      <c r="H638" s="928"/>
      <c r="I638" s="930"/>
      <c r="J638" s="928"/>
      <c r="K638" s="930"/>
      <c r="L638" s="928"/>
      <c r="M638" s="928"/>
      <c r="N638" s="928"/>
      <c r="O638" s="928"/>
      <c r="P638" s="928"/>
      <c r="Q638" s="928"/>
      <c r="R638" s="928"/>
      <c r="S638" s="928"/>
      <c r="T638" s="928"/>
      <c r="U638" s="928"/>
      <c r="V638" s="928"/>
      <c r="W638" s="928"/>
      <c r="X638" s="928"/>
      <c r="Y638" s="928"/>
      <c r="Z638" s="928"/>
      <c r="AA638" s="928"/>
    </row>
    <row r="639" spans="1:27" ht="13.5" customHeight="1">
      <c r="A639" s="928"/>
      <c r="B639" s="929"/>
      <c r="C639" s="928"/>
      <c r="D639" s="928"/>
      <c r="E639" s="930"/>
      <c r="F639" s="928"/>
      <c r="G639" s="928"/>
      <c r="H639" s="928"/>
      <c r="I639" s="930"/>
      <c r="J639" s="928"/>
      <c r="K639" s="930"/>
      <c r="L639" s="928"/>
      <c r="M639" s="928"/>
      <c r="N639" s="928"/>
      <c r="O639" s="928"/>
      <c r="P639" s="928"/>
      <c r="Q639" s="928"/>
      <c r="R639" s="928"/>
      <c r="S639" s="928"/>
      <c r="T639" s="928"/>
      <c r="U639" s="928"/>
      <c r="V639" s="928"/>
      <c r="W639" s="928"/>
      <c r="X639" s="928"/>
      <c r="Y639" s="928"/>
      <c r="Z639" s="928"/>
      <c r="AA639" s="928"/>
    </row>
    <row r="640" spans="1:27" ht="13.5" customHeight="1">
      <c r="A640" s="928"/>
      <c r="B640" s="929"/>
      <c r="C640" s="928"/>
      <c r="D640" s="928"/>
      <c r="E640" s="930"/>
      <c r="F640" s="928"/>
      <c r="G640" s="928"/>
      <c r="H640" s="928"/>
      <c r="I640" s="930"/>
      <c r="J640" s="928"/>
      <c r="K640" s="930"/>
      <c r="L640" s="928"/>
      <c r="M640" s="928"/>
      <c r="N640" s="928"/>
      <c r="O640" s="928"/>
      <c r="P640" s="928"/>
      <c r="Q640" s="928"/>
      <c r="R640" s="928"/>
      <c r="S640" s="928"/>
      <c r="T640" s="928"/>
      <c r="U640" s="928"/>
      <c r="V640" s="928"/>
      <c r="W640" s="928"/>
      <c r="X640" s="928"/>
      <c r="Y640" s="928"/>
      <c r="Z640" s="928"/>
      <c r="AA640" s="928"/>
    </row>
    <row r="641" spans="1:27" ht="13.5" customHeight="1">
      <c r="A641" s="928"/>
      <c r="B641" s="929"/>
      <c r="C641" s="928"/>
      <c r="D641" s="928"/>
      <c r="E641" s="930"/>
      <c r="F641" s="928"/>
      <c r="G641" s="928"/>
      <c r="H641" s="928"/>
      <c r="I641" s="930"/>
      <c r="J641" s="928"/>
      <c r="K641" s="930"/>
      <c r="L641" s="928"/>
      <c r="M641" s="928"/>
      <c r="N641" s="928"/>
      <c r="O641" s="928"/>
      <c r="P641" s="928"/>
      <c r="Q641" s="928"/>
      <c r="R641" s="928"/>
      <c r="S641" s="928"/>
      <c r="T641" s="928"/>
      <c r="U641" s="928"/>
      <c r="V641" s="928"/>
      <c r="W641" s="928"/>
      <c r="X641" s="928"/>
      <c r="Y641" s="928"/>
      <c r="Z641" s="928"/>
      <c r="AA641" s="928"/>
    </row>
    <row r="642" spans="1:27" ht="13.5" customHeight="1">
      <c r="A642" s="928"/>
      <c r="B642" s="929"/>
      <c r="C642" s="928"/>
      <c r="D642" s="928"/>
      <c r="E642" s="930"/>
      <c r="F642" s="928"/>
      <c r="G642" s="928"/>
      <c r="H642" s="928"/>
      <c r="I642" s="930"/>
      <c r="J642" s="928"/>
      <c r="K642" s="930"/>
      <c r="L642" s="928"/>
      <c r="M642" s="928"/>
      <c r="N642" s="928"/>
      <c r="O642" s="928"/>
      <c r="P642" s="928"/>
      <c r="Q642" s="928"/>
      <c r="R642" s="928"/>
      <c r="S642" s="928"/>
      <c r="T642" s="928"/>
      <c r="U642" s="928"/>
      <c r="V642" s="928"/>
      <c r="W642" s="928"/>
      <c r="X642" s="928"/>
      <c r="Y642" s="928"/>
      <c r="Z642" s="928"/>
      <c r="AA642" s="928"/>
    </row>
    <row r="643" spans="1:27" ht="13.5" customHeight="1">
      <c r="A643" s="928"/>
      <c r="B643" s="929"/>
      <c r="C643" s="928"/>
      <c r="D643" s="928"/>
      <c r="E643" s="930"/>
      <c r="F643" s="928"/>
      <c r="G643" s="928"/>
      <c r="H643" s="928"/>
      <c r="I643" s="930"/>
      <c r="J643" s="928"/>
      <c r="K643" s="930"/>
      <c r="L643" s="928"/>
      <c r="M643" s="928"/>
      <c r="N643" s="928"/>
      <c r="O643" s="928"/>
      <c r="P643" s="928"/>
      <c r="Q643" s="928"/>
      <c r="R643" s="928"/>
      <c r="S643" s="928"/>
      <c r="T643" s="928"/>
      <c r="U643" s="928"/>
      <c r="V643" s="928"/>
      <c r="W643" s="928"/>
      <c r="X643" s="928"/>
      <c r="Y643" s="928"/>
      <c r="Z643" s="928"/>
      <c r="AA643" s="928"/>
    </row>
    <row r="644" spans="1:27" ht="13.5" customHeight="1">
      <c r="A644" s="928"/>
      <c r="B644" s="929"/>
      <c r="C644" s="928"/>
      <c r="D644" s="928"/>
      <c r="E644" s="930"/>
      <c r="F644" s="928"/>
      <c r="G644" s="928"/>
      <c r="H644" s="928"/>
      <c r="I644" s="930"/>
      <c r="J644" s="928"/>
      <c r="K644" s="930"/>
      <c r="L644" s="928"/>
      <c r="M644" s="928"/>
      <c r="N644" s="928"/>
      <c r="O644" s="928"/>
      <c r="P644" s="928"/>
      <c r="Q644" s="928"/>
      <c r="R644" s="928"/>
      <c r="S644" s="928"/>
      <c r="T644" s="928"/>
      <c r="U644" s="928"/>
      <c r="V644" s="928"/>
      <c r="W644" s="928"/>
      <c r="X644" s="928"/>
      <c r="Y644" s="928"/>
      <c r="Z644" s="928"/>
      <c r="AA644" s="928"/>
    </row>
    <row r="645" spans="1:27" ht="13.5" customHeight="1">
      <c r="A645" s="928"/>
      <c r="B645" s="929"/>
      <c r="C645" s="928"/>
      <c r="D645" s="928"/>
      <c r="E645" s="930"/>
      <c r="F645" s="928"/>
      <c r="G645" s="928"/>
      <c r="H645" s="928"/>
      <c r="I645" s="930"/>
      <c r="J645" s="928"/>
      <c r="K645" s="930"/>
      <c r="L645" s="928"/>
      <c r="M645" s="928"/>
      <c r="N645" s="928"/>
      <c r="O645" s="928"/>
      <c r="P645" s="928"/>
      <c r="Q645" s="928"/>
      <c r="R645" s="928"/>
      <c r="S645" s="928"/>
      <c r="T645" s="928"/>
      <c r="U645" s="928"/>
      <c r="V645" s="928"/>
      <c r="W645" s="928"/>
      <c r="X645" s="928"/>
      <c r="Y645" s="928"/>
      <c r="Z645" s="928"/>
      <c r="AA645" s="928"/>
    </row>
    <row r="646" spans="1:27" ht="13.5" customHeight="1">
      <c r="A646" s="928"/>
      <c r="B646" s="929"/>
      <c r="C646" s="928"/>
      <c r="D646" s="928"/>
      <c r="E646" s="930"/>
      <c r="F646" s="928"/>
      <c r="G646" s="928"/>
      <c r="H646" s="928"/>
      <c r="I646" s="930"/>
      <c r="J646" s="928"/>
      <c r="K646" s="930"/>
      <c r="L646" s="928"/>
      <c r="M646" s="928"/>
      <c r="N646" s="928"/>
      <c r="O646" s="928"/>
      <c r="P646" s="928"/>
      <c r="Q646" s="928"/>
      <c r="R646" s="928"/>
      <c r="S646" s="928"/>
      <c r="T646" s="928"/>
      <c r="U646" s="928"/>
      <c r="V646" s="928"/>
      <c r="W646" s="928"/>
      <c r="X646" s="928"/>
      <c r="Y646" s="928"/>
      <c r="Z646" s="928"/>
      <c r="AA646" s="928"/>
    </row>
    <row r="647" spans="1:27" ht="13.5" customHeight="1">
      <c r="A647" s="928"/>
      <c r="B647" s="929"/>
      <c r="C647" s="928"/>
      <c r="D647" s="928"/>
      <c r="E647" s="930"/>
      <c r="F647" s="928"/>
      <c r="G647" s="928"/>
      <c r="H647" s="928"/>
      <c r="I647" s="930"/>
      <c r="J647" s="928"/>
      <c r="K647" s="930"/>
      <c r="L647" s="928"/>
      <c r="M647" s="928"/>
      <c r="N647" s="928"/>
      <c r="O647" s="928"/>
      <c r="P647" s="928"/>
      <c r="Q647" s="928"/>
      <c r="R647" s="928"/>
      <c r="S647" s="928"/>
      <c r="T647" s="928"/>
      <c r="U647" s="928"/>
      <c r="V647" s="928"/>
      <c r="W647" s="928"/>
      <c r="X647" s="928"/>
      <c r="Y647" s="928"/>
      <c r="Z647" s="928"/>
      <c r="AA647" s="928"/>
    </row>
    <row r="648" spans="1:27" ht="13.5" customHeight="1">
      <c r="A648" s="928"/>
      <c r="B648" s="929"/>
      <c r="C648" s="928"/>
      <c r="D648" s="928"/>
      <c r="E648" s="930"/>
      <c r="F648" s="928"/>
      <c r="G648" s="928"/>
      <c r="H648" s="928"/>
      <c r="I648" s="930"/>
      <c r="J648" s="928"/>
      <c r="K648" s="930"/>
      <c r="L648" s="928"/>
      <c r="M648" s="928"/>
      <c r="N648" s="928"/>
      <c r="O648" s="928"/>
      <c r="P648" s="928"/>
      <c r="Q648" s="928"/>
      <c r="R648" s="928"/>
      <c r="S648" s="928"/>
      <c r="T648" s="928"/>
      <c r="U648" s="928"/>
      <c r="V648" s="928"/>
      <c r="W648" s="928"/>
      <c r="X648" s="928"/>
      <c r="Y648" s="928"/>
      <c r="Z648" s="928"/>
      <c r="AA648" s="928"/>
    </row>
    <row r="649" spans="1:27" ht="13.5" customHeight="1">
      <c r="A649" s="928"/>
      <c r="B649" s="929"/>
      <c r="C649" s="928"/>
      <c r="D649" s="928"/>
      <c r="E649" s="930"/>
      <c r="F649" s="928"/>
      <c r="G649" s="928"/>
      <c r="H649" s="928"/>
      <c r="I649" s="930"/>
      <c r="J649" s="928"/>
      <c r="K649" s="930"/>
      <c r="L649" s="928"/>
      <c r="M649" s="928"/>
      <c r="N649" s="928"/>
      <c r="O649" s="928"/>
      <c r="P649" s="928"/>
      <c r="Q649" s="928"/>
      <c r="R649" s="928"/>
      <c r="S649" s="928"/>
      <c r="T649" s="928"/>
      <c r="U649" s="928"/>
      <c r="V649" s="928"/>
      <c r="W649" s="928"/>
      <c r="X649" s="928"/>
      <c r="Y649" s="928"/>
      <c r="Z649" s="928"/>
      <c r="AA649" s="928"/>
    </row>
    <row r="650" spans="1:27" ht="13.5" customHeight="1">
      <c r="A650" s="928"/>
      <c r="B650" s="929"/>
      <c r="C650" s="928"/>
      <c r="D650" s="928"/>
      <c r="E650" s="930"/>
      <c r="F650" s="928"/>
      <c r="G650" s="928"/>
      <c r="H650" s="928"/>
      <c r="I650" s="930"/>
      <c r="J650" s="928"/>
      <c r="K650" s="930"/>
      <c r="L650" s="928"/>
      <c r="M650" s="928"/>
      <c r="N650" s="928"/>
      <c r="O650" s="928"/>
      <c r="P650" s="928"/>
      <c r="Q650" s="928"/>
      <c r="R650" s="928"/>
      <c r="S650" s="928"/>
      <c r="T650" s="928"/>
      <c r="U650" s="928"/>
      <c r="V650" s="928"/>
      <c r="W650" s="928"/>
      <c r="X650" s="928"/>
      <c r="Y650" s="928"/>
      <c r="Z650" s="928"/>
      <c r="AA650" s="928"/>
    </row>
    <row r="651" spans="1:27" ht="13.5" customHeight="1">
      <c r="A651" s="928"/>
      <c r="B651" s="929"/>
      <c r="C651" s="928"/>
      <c r="D651" s="928"/>
      <c r="E651" s="930"/>
      <c r="F651" s="928"/>
      <c r="G651" s="928"/>
      <c r="H651" s="928"/>
      <c r="I651" s="930"/>
      <c r="J651" s="928"/>
      <c r="K651" s="930"/>
      <c r="L651" s="928"/>
      <c r="M651" s="928"/>
      <c r="N651" s="928"/>
      <c r="O651" s="928"/>
      <c r="P651" s="928"/>
      <c r="Q651" s="928"/>
      <c r="R651" s="928"/>
      <c r="S651" s="928"/>
      <c r="T651" s="928"/>
      <c r="U651" s="928"/>
      <c r="V651" s="928"/>
      <c r="W651" s="928"/>
      <c r="X651" s="928"/>
      <c r="Y651" s="928"/>
      <c r="Z651" s="928"/>
      <c r="AA651" s="928"/>
    </row>
    <row r="652" spans="1:27" ht="13.5" customHeight="1">
      <c r="A652" s="928"/>
      <c r="B652" s="929"/>
      <c r="C652" s="928"/>
      <c r="D652" s="928"/>
      <c r="E652" s="930"/>
      <c r="F652" s="928"/>
      <c r="G652" s="928"/>
      <c r="H652" s="928"/>
      <c r="I652" s="930"/>
      <c r="J652" s="928"/>
      <c r="K652" s="930"/>
      <c r="L652" s="928"/>
      <c r="M652" s="928"/>
      <c r="N652" s="928"/>
      <c r="O652" s="928"/>
      <c r="P652" s="928"/>
      <c r="Q652" s="928"/>
      <c r="R652" s="928"/>
      <c r="S652" s="928"/>
      <c r="T652" s="928"/>
      <c r="U652" s="928"/>
      <c r="V652" s="928"/>
      <c r="W652" s="928"/>
      <c r="X652" s="928"/>
      <c r="Y652" s="928"/>
      <c r="Z652" s="928"/>
      <c r="AA652" s="928"/>
    </row>
    <row r="653" spans="1:27" ht="13.5" customHeight="1">
      <c r="A653" s="928"/>
      <c r="B653" s="929"/>
      <c r="C653" s="928"/>
      <c r="D653" s="928"/>
      <c r="E653" s="930"/>
      <c r="F653" s="928"/>
      <c r="G653" s="928"/>
      <c r="H653" s="928"/>
      <c r="I653" s="930"/>
      <c r="J653" s="928"/>
      <c r="K653" s="930"/>
      <c r="L653" s="928"/>
      <c r="M653" s="928"/>
      <c r="N653" s="928"/>
      <c r="O653" s="928"/>
      <c r="P653" s="928"/>
      <c r="Q653" s="928"/>
      <c r="R653" s="928"/>
      <c r="S653" s="928"/>
      <c r="T653" s="928"/>
      <c r="U653" s="928"/>
      <c r="V653" s="928"/>
      <c r="W653" s="928"/>
      <c r="X653" s="928"/>
      <c r="Y653" s="928"/>
      <c r="Z653" s="928"/>
      <c r="AA653" s="928"/>
    </row>
    <row r="654" spans="1:27" ht="13.5" customHeight="1">
      <c r="A654" s="928"/>
      <c r="B654" s="929"/>
      <c r="C654" s="928"/>
      <c r="D654" s="928"/>
      <c r="E654" s="930"/>
      <c r="F654" s="928"/>
      <c r="G654" s="928"/>
      <c r="H654" s="928"/>
      <c r="I654" s="930"/>
      <c r="J654" s="928"/>
      <c r="K654" s="930"/>
      <c r="L654" s="928"/>
      <c r="M654" s="928"/>
      <c r="N654" s="928"/>
      <c r="O654" s="928"/>
      <c r="P654" s="928"/>
      <c r="Q654" s="928"/>
      <c r="R654" s="928"/>
      <c r="S654" s="928"/>
      <c r="T654" s="928"/>
      <c r="U654" s="928"/>
      <c r="V654" s="928"/>
      <c r="W654" s="928"/>
      <c r="X654" s="928"/>
      <c r="Y654" s="928"/>
      <c r="Z654" s="928"/>
      <c r="AA654" s="928"/>
    </row>
    <row r="655" spans="1:27" ht="13.5" customHeight="1">
      <c r="A655" s="928"/>
      <c r="B655" s="929"/>
      <c r="C655" s="928"/>
      <c r="D655" s="928"/>
      <c r="E655" s="930"/>
      <c r="F655" s="928"/>
      <c r="G655" s="928"/>
      <c r="H655" s="928"/>
      <c r="I655" s="930"/>
      <c r="J655" s="928"/>
      <c r="K655" s="930"/>
      <c r="L655" s="928"/>
      <c r="M655" s="928"/>
      <c r="N655" s="928"/>
      <c r="O655" s="928"/>
      <c r="P655" s="928"/>
      <c r="Q655" s="928"/>
      <c r="R655" s="928"/>
      <c r="S655" s="928"/>
      <c r="T655" s="928"/>
      <c r="U655" s="928"/>
      <c r="V655" s="928"/>
      <c r="W655" s="928"/>
      <c r="X655" s="928"/>
      <c r="Y655" s="928"/>
      <c r="Z655" s="928"/>
      <c r="AA655" s="928"/>
    </row>
    <row r="656" spans="1:27" ht="13.5" customHeight="1">
      <c r="A656" s="928"/>
      <c r="B656" s="929"/>
      <c r="C656" s="928"/>
      <c r="D656" s="928"/>
      <c r="E656" s="930"/>
      <c r="F656" s="928"/>
      <c r="G656" s="928"/>
      <c r="H656" s="928"/>
      <c r="I656" s="930"/>
      <c r="J656" s="928"/>
      <c r="K656" s="930"/>
      <c r="L656" s="928"/>
      <c r="M656" s="928"/>
      <c r="N656" s="928"/>
      <c r="O656" s="928"/>
      <c r="P656" s="928"/>
      <c r="Q656" s="928"/>
      <c r="R656" s="928"/>
      <c r="S656" s="928"/>
      <c r="T656" s="928"/>
      <c r="U656" s="928"/>
      <c r="V656" s="928"/>
      <c r="W656" s="928"/>
      <c r="X656" s="928"/>
      <c r="Y656" s="928"/>
      <c r="Z656" s="928"/>
      <c r="AA656" s="928"/>
    </row>
    <row r="657" spans="1:27" ht="13.5" customHeight="1">
      <c r="A657" s="928"/>
      <c r="B657" s="929"/>
      <c r="C657" s="928"/>
      <c r="D657" s="928"/>
      <c r="E657" s="930"/>
      <c r="F657" s="928"/>
      <c r="G657" s="928"/>
      <c r="H657" s="928"/>
      <c r="I657" s="930"/>
      <c r="J657" s="928"/>
      <c r="K657" s="930"/>
      <c r="L657" s="928"/>
      <c r="M657" s="928"/>
      <c r="N657" s="928"/>
      <c r="O657" s="928"/>
      <c r="P657" s="928"/>
      <c r="Q657" s="928"/>
      <c r="R657" s="928"/>
      <c r="S657" s="928"/>
      <c r="T657" s="928"/>
      <c r="U657" s="928"/>
      <c r="V657" s="928"/>
      <c r="W657" s="928"/>
      <c r="X657" s="928"/>
      <c r="Y657" s="928"/>
      <c r="Z657" s="928"/>
      <c r="AA657" s="928"/>
    </row>
    <row r="658" spans="1:27" ht="13.5" customHeight="1">
      <c r="A658" s="928"/>
      <c r="B658" s="929"/>
      <c r="C658" s="928"/>
      <c r="D658" s="928"/>
      <c r="E658" s="930"/>
      <c r="F658" s="928"/>
      <c r="G658" s="928"/>
      <c r="H658" s="928"/>
      <c r="I658" s="930"/>
      <c r="J658" s="928"/>
      <c r="K658" s="930"/>
      <c r="L658" s="928"/>
      <c r="M658" s="928"/>
      <c r="N658" s="928"/>
      <c r="O658" s="928"/>
      <c r="P658" s="928"/>
      <c r="Q658" s="928"/>
      <c r="R658" s="928"/>
      <c r="S658" s="928"/>
      <c r="T658" s="928"/>
      <c r="U658" s="928"/>
      <c r="V658" s="928"/>
      <c r="W658" s="928"/>
      <c r="X658" s="928"/>
      <c r="Y658" s="928"/>
      <c r="Z658" s="928"/>
      <c r="AA658" s="928"/>
    </row>
    <row r="659" spans="1:27" ht="13.5" customHeight="1">
      <c r="A659" s="928"/>
      <c r="B659" s="929"/>
      <c r="C659" s="928"/>
      <c r="D659" s="928"/>
      <c r="E659" s="930"/>
      <c r="F659" s="928"/>
      <c r="G659" s="928"/>
      <c r="H659" s="928"/>
      <c r="I659" s="930"/>
      <c r="J659" s="928"/>
      <c r="K659" s="930"/>
      <c r="L659" s="928"/>
      <c r="M659" s="928"/>
      <c r="N659" s="928"/>
      <c r="O659" s="928"/>
      <c r="P659" s="928"/>
      <c r="Q659" s="928"/>
      <c r="R659" s="928"/>
      <c r="S659" s="928"/>
      <c r="T659" s="928"/>
      <c r="U659" s="928"/>
      <c r="V659" s="928"/>
      <c r="W659" s="928"/>
      <c r="X659" s="928"/>
      <c r="Y659" s="928"/>
      <c r="Z659" s="928"/>
      <c r="AA659" s="928"/>
    </row>
    <row r="660" spans="1:27" ht="13.5" customHeight="1">
      <c r="A660" s="928"/>
      <c r="B660" s="929"/>
      <c r="C660" s="928"/>
      <c r="D660" s="928"/>
      <c r="E660" s="930"/>
      <c r="F660" s="928"/>
      <c r="G660" s="928"/>
      <c r="H660" s="928"/>
      <c r="I660" s="930"/>
      <c r="J660" s="928"/>
      <c r="K660" s="930"/>
      <c r="L660" s="928"/>
      <c r="M660" s="928"/>
      <c r="N660" s="928"/>
      <c r="O660" s="928"/>
      <c r="P660" s="928"/>
      <c r="Q660" s="928"/>
      <c r="R660" s="928"/>
      <c r="S660" s="928"/>
      <c r="T660" s="928"/>
      <c r="U660" s="928"/>
      <c r="V660" s="928"/>
      <c r="W660" s="928"/>
      <c r="X660" s="928"/>
      <c r="Y660" s="928"/>
      <c r="Z660" s="928"/>
      <c r="AA660" s="928"/>
    </row>
    <row r="661" spans="1:27" ht="13.5" customHeight="1">
      <c r="A661" s="928"/>
      <c r="B661" s="929"/>
      <c r="C661" s="928"/>
      <c r="D661" s="928"/>
      <c r="E661" s="930"/>
      <c r="F661" s="928"/>
      <c r="G661" s="928"/>
      <c r="H661" s="928"/>
      <c r="I661" s="930"/>
      <c r="J661" s="928"/>
      <c r="K661" s="930"/>
      <c r="L661" s="928"/>
      <c r="M661" s="928"/>
      <c r="N661" s="928"/>
      <c r="O661" s="928"/>
      <c r="P661" s="928"/>
      <c r="Q661" s="928"/>
      <c r="R661" s="928"/>
      <c r="S661" s="928"/>
      <c r="T661" s="928"/>
      <c r="U661" s="928"/>
      <c r="V661" s="928"/>
      <c r="W661" s="928"/>
      <c r="X661" s="928"/>
      <c r="Y661" s="928"/>
      <c r="Z661" s="928"/>
      <c r="AA661" s="928"/>
    </row>
    <row r="662" spans="1:27" ht="13.5" customHeight="1">
      <c r="A662" s="928"/>
      <c r="B662" s="929"/>
      <c r="C662" s="928"/>
      <c r="D662" s="928"/>
      <c r="E662" s="930"/>
      <c r="F662" s="928"/>
      <c r="G662" s="928"/>
      <c r="H662" s="928"/>
      <c r="I662" s="930"/>
      <c r="J662" s="928"/>
      <c r="K662" s="930"/>
      <c r="L662" s="928"/>
      <c r="M662" s="928"/>
      <c r="N662" s="928"/>
      <c r="O662" s="928"/>
      <c r="P662" s="928"/>
      <c r="Q662" s="928"/>
      <c r="R662" s="928"/>
      <c r="S662" s="928"/>
      <c r="T662" s="928"/>
      <c r="U662" s="928"/>
      <c r="V662" s="928"/>
      <c r="W662" s="928"/>
      <c r="X662" s="928"/>
      <c r="Y662" s="928"/>
      <c r="Z662" s="928"/>
      <c r="AA662" s="928"/>
    </row>
    <row r="663" spans="1:27" ht="13.5" customHeight="1">
      <c r="A663" s="928"/>
      <c r="B663" s="929"/>
      <c r="C663" s="928"/>
      <c r="D663" s="928"/>
      <c r="E663" s="930"/>
      <c r="F663" s="928"/>
      <c r="G663" s="928"/>
      <c r="H663" s="928"/>
      <c r="I663" s="930"/>
      <c r="J663" s="928"/>
      <c r="K663" s="930"/>
      <c r="L663" s="928"/>
      <c r="M663" s="928"/>
      <c r="N663" s="928"/>
      <c r="O663" s="928"/>
      <c r="P663" s="928"/>
      <c r="Q663" s="928"/>
      <c r="R663" s="928"/>
      <c r="S663" s="928"/>
      <c r="T663" s="928"/>
      <c r="U663" s="928"/>
      <c r="V663" s="928"/>
      <c r="W663" s="928"/>
      <c r="X663" s="928"/>
      <c r="Y663" s="928"/>
      <c r="Z663" s="928"/>
      <c r="AA663" s="928"/>
    </row>
    <row r="664" spans="1:27" ht="13.5" customHeight="1">
      <c r="A664" s="928"/>
      <c r="B664" s="929"/>
      <c r="C664" s="928"/>
      <c r="D664" s="928"/>
      <c r="E664" s="930"/>
      <c r="F664" s="928"/>
      <c r="G664" s="928"/>
      <c r="H664" s="928"/>
      <c r="I664" s="930"/>
      <c r="J664" s="928"/>
      <c r="K664" s="930"/>
      <c r="L664" s="928"/>
      <c r="M664" s="928"/>
      <c r="N664" s="928"/>
      <c r="O664" s="928"/>
      <c r="P664" s="928"/>
      <c r="Q664" s="928"/>
      <c r="R664" s="928"/>
      <c r="S664" s="928"/>
      <c r="T664" s="928"/>
      <c r="U664" s="928"/>
      <c r="V664" s="928"/>
      <c r="W664" s="928"/>
      <c r="X664" s="928"/>
      <c r="Y664" s="928"/>
      <c r="Z664" s="928"/>
      <c r="AA664" s="928"/>
    </row>
    <row r="665" spans="1:27" ht="13.5" customHeight="1">
      <c r="A665" s="928"/>
      <c r="B665" s="929"/>
      <c r="C665" s="928"/>
      <c r="D665" s="928"/>
      <c r="E665" s="930"/>
      <c r="F665" s="928"/>
      <c r="G665" s="928"/>
      <c r="H665" s="928"/>
      <c r="I665" s="930"/>
      <c r="J665" s="928"/>
      <c r="K665" s="930"/>
      <c r="L665" s="928"/>
      <c r="M665" s="928"/>
      <c r="N665" s="928"/>
      <c r="O665" s="928"/>
      <c r="P665" s="928"/>
      <c r="Q665" s="928"/>
      <c r="R665" s="928"/>
      <c r="S665" s="928"/>
      <c r="T665" s="928"/>
      <c r="U665" s="928"/>
      <c r="V665" s="928"/>
      <c r="W665" s="928"/>
      <c r="X665" s="928"/>
      <c r="Y665" s="928"/>
      <c r="Z665" s="928"/>
      <c r="AA665" s="928"/>
    </row>
    <row r="666" spans="1:27" ht="13.5" customHeight="1">
      <c r="A666" s="928"/>
      <c r="B666" s="929"/>
      <c r="C666" s="928"/>
      <c r="D666" s="928"/>
      <c r="E666" s="930"/>
      <c r="F666" s="928"/>
      <c r="G666" s="928"/>
      <c r="H666" s="928"/>
      <c r="I666" s="930"/>
      <c r="J666" s="928"/>
      <c r="K666" s="930"/>
      <c r="L666" s="928"/>
      <c r="M666" s="928"/>
      <c r="N666" s="928"/>
      <c r="O666" s="928"/>
      <c r="P666" s="928"/>
      <c r="Q666" s="928"/>
      <c r="R666" s="928"/>
      <c r="S666" s="928"/>
      <c r="T666" s="928"/>
      <c r="U666" s="928"/>
      <c r="V666" s="928"/>
      <c r="W666" s="928"/>
      <c r="X666" s="928"/>
      <c r="Y666" s="928"/>
      <c r="Z666" s="928"/>
      <c r="AA666" s="928"/>
    </row>
    <row r="667" spans="1:27" ht="13.5" customHeight="1">
      <c r="A667" s="928"/>
      <c r="B667" s="929"/>
      <c r="C667" s="928"/>
      <c r="D667" s="928"/>
      <c r="E667" s="930"/>
      <c r="F667" s="928"/>
      <c r="G667" s="928"/>
      <c r="H667" s="928"/>
      <c r="I667" s="930"/>
      <c r="J667" s="928"/>
      <c r="K667" s="930"/>
      <c r="L667" s="928"/>
      <c r="M667" s="928"/>
      <c r="N667" s="928"/>
      <c r="O667" s="928"/>
      <c r="P667" s="928"/>
      <c r="Q667" s="928"/>
      <c r="R667" s="928"/>
      <c r="S667" s="928"/>
      <c r="T667" s="928"/>
      <c r="U667" s="928"/>
      <c r="V667" s="928"/>
      <c r="W667" s="928"/>
      <c r="X667" s="928"/>
      <c r="Y667" s="928"/>
      <c r="Z667" s="928"/>
      <c r="AA667" s="928"/>
    </row>
    <row r="668" spans="1:27" ht="13.5" customHeight="1">
      <c r="A668" s="928"/>
      <c r="B668" s="929"/>
      <c r="C668" s="928"/>
      <c r="D668" s="928"/>
      <c r="E668" s="930"/>
      <c r="F668" s="928"/>
      <c r="G668" s="928"/>
      <c r="H668" s="928"/>
      <c r="I668" s="930"/>
      <c r="J668" s="928"/>
      <c r="K668" s="930"/>
      <c r="L668" s="928"/>
      <c r="M668" s="928"/>
      <c r="N668" s="928"/>
      <c r="O668" s="928"/>
      <c r="P668" s="928"/>
      <c r="Q668" s="928"/>
      <c r="R668" s="928"/>
      <c r="S668" s="928"/>
      <c r="T668" s="928"/>
      <c r="U668" s="928"/>
      <c r="V668" s="928"/>
      <c r="W668" s="928"/>
      <c r="X668" s="928"/>
      <c r="Y668" s="928"/>
      <c r="Z668" s="928"/>
      <c r="AA668" s="928"/>
    </row>
    <row r="669" spans="1:27" ht="13.5" customHeight="1">
      <c r="A669" s="928"/>
      <c r="B669" s="929"/>
      <c r="C669" s="928"/>
      <c r="D669" s="928"/>
      <c r="E669" s="930"/>
      <c r="F669" s="928"/>
      <c r="G669" s="928"/>
      <c r="H669" s="928"/>
      <c r="I669" s="930"/>
      <c r="J669" s="928"/>
      <c r="K669" s="930"/>
      <c r="L669" s="928"/>
      <c r="M669" s="928"/>
      <c r="N669" s="928"/>
      <c r="O669" s="928"/>
      <c r="P669" s="928"/>
      <c r="Q669" s="928"/>
      <c r="R669" s="928"/>
      <c r="S669" s="928"/>
      <c r="T669" s="928"/>
      <c r="U669" s="928"/>
      <c r="V669" s="928"/>
      <c r="W669" s="928"/>
      <c r="X669" s="928"/>
      <c r="Y669" s="928"/>
      <c r="Z669" s="928"/>
      <c r="AA669" s="928"/>
    </row>
    <row r="670" spans="1:27" ht="13.5" customHeight="1">
      <c r="A670" s="928"/>
      <c r="B670" s="929"/>
      <c r="C670" s="928"/>
      <c r="D670" s="928"/>
      <c r="E670" s="930"/>
      <c r="F670" s="928"/>
      <c r="G670" s="928"/>
      <c r="H670" s="928"/>
      <c r="I670" s="930"/>
      <c r="J670" s="928"/>
      <c r="K670" s="930"/>
      <c r="L670" s="928"/>
      <c r="M670" s="928"/>
      <c r="N670" s="928"/>
      <c r="O670" s="928"/>
      <c r="P670" s="928"/>
      <c r="Q670" s="928"/>
      <c r="R670" s="928"/>
      <c r="S670" s="928"/>
      <c r="T670" s="928"/>
      <c r="U670" s="928"/>
      <c r="V670" s="928"/>
      <c r="W670" s="928"/>
      <c r="X670" s="928"/>
      <c r="Y670" s="928"/>
      <c r="Z670" s="928"/>
      <c r="AA670" s="928"/>
    </row>
    <row r="671" spans="1:27" ht="13.5" customHeight="1">
      <c r="A671" s="928"/>
      <c r="B671" s="929"/>
      <c r="C671" s="928"/>
      <c r="D671" s="928"/>
      <c r="E671" s="930"/>
      <c r="F671" s="928"/>
      <c r="G671" s="928"/>
      <c r="H671" s="928"/>
      <c r="I671" s="930"/>
      <c r="J671" s="928"/>
      <c r="K671" s="930"/>
      <c r="L671" s="928"/>
      <c r="M671" s="928"/>
      <c r="N671" s="928"/>
      <c r="O671" s="928"/>
      <c r="P671" s="928"/>
      <c r="Q671" s="928"/>
      <c r="R671" s="928"/>
      <c r="S671" s="928"/>
      <c r="T671" s="928"/>
      <c r="U671" s="928"/>
      <c r="V671" s="928"/>
      <c r="W671" s="928"/>
      <c r="X671" s="928"/>
      <c r="Y671" s="928"/>
      <c r="Z671" s="928"/>
      <c r="AA671" s="928"/>
    </row>
    <row r="672" spans="1:27" ht="13.5" customHeight="1">
      <c r="A672" s="928"/>
      <c r="B672" s="929"/>
      <c r="C672" s="928"/>
      <c r="D672" s="928"/>
      <c r="E672" s="930"/>
      <c r="F672" s="928"/>
      <c r="G672" s="928"/>
      <c r="H672" s="928"/>
      <c r="I672" s="930"/>
      <c r="J672" s="928"/>
      <c r="K672" s="930"/>
      <c r="L672" s="928"/>
      <c r="M672" s="928"/>
      <c r="N672" s="928"/>
      <c r="O672" s="928"/>
      <c r="P672" s="928"/>
      <c r="Q672" s="928"/>
      <c r="R672" s="928"/>
      <c r="S672" s="928"/>
      <c r="T672" s="928"/>
      <c r="U672" s="928"/>
      <c r="V672" s="928"/>
      <c r="W672" s="928"/>
      <c r="X672" s="928"/>
      <c r="Y672" s="928"/>
      <c r="Z672" s="928"/>
      <c r="AA672" s="928"/>
    </row>
    <row r="673" spans="1:27" ht="13.5" customHeight="1">
      <c r="A673" s="928"/>
      <c r="B673" s="929"/>
      <c r="C673" s="928"/>
      <c r="D673" s="928"/>
      <c r="E673" s="930"/>
      <c r="F673" s="928"/>
      <c r="G673" s="928"/>
      <c r="H673" s="928"/>
      <c r="I673" s="930"/>
      <c r="J673" s="928"/>
      <c r="K673" s="930"/>
      <c r="L673" s="928"/>
      <c r="M673" s="928"/>
      <c r="N673" s="928"/>
      <c r="O673" s="928"/>
      <c r="P673" s="928"/>
      <c r="Q673" s="928"/>
      <c r="R673" s="928"/>
      <c r="S673" s="928"/>
      <c r="T673" s="928"/>
      <c r="U673" s="928"/>
      <c r="V673" s="928"/>
      <c r="W673" s="928"/>
      <c r="X673" s="928"/>
      <c r="Y673" s="928"/>
      <c r="Z673" s="928"/>
      <c r="AA673" s="928"/>
    </row>
    <row r="674" spans="1:27" ht="13.5" customHeight="1">
      <c r="A674" s="928"/>
      <c r="B674" s="929"/>
      <c r="C674" s="928"/>
      <c r="D674" s="928"/>
      <c r="E674" s="930"/>
      <c r="F674" s="928"/>
      <c r="G674" s="928"/>
      <c r="H674" s="928"/>
      <c r="I674" s="930"/>
      <c r="J674" s="928"/>
      <c r="K674" s="930"/>
      <c r="L674" s="928"/>
      <c r="M674" s="928"/>
      <c r="N674" s="928"/>
      <c r="O674" s="928"/>
      <c r="P674" s="928"/>
      <c r="Q674" s="928"/>
      <c r="R674" s="928"/>
      <c r="S674" s="928"/>
      <c r="T674" s="928"/>
      <c r="U674" s="928"/>
      <c r="V674" s="928"/>
      <c r="W674" s="928"/>
      <c r="X674" s="928"/>
      <c r="Y674" s="928"/>
      <c r="Z674" s="928"/>
      <c r="AA674" s="928"/>
    </row>
    <row r="675" spans="1:27" ht="13.5" customHeight="1">
      <c r="A675" s="928"/>
      <c r="B675" s="929"/>
      <c r="C675" s="928"/>
      <c r="D675" s="928"/>
      <c r="E675" s="930"/>
      <c r="F675" s="928"/>
      <c r="G675" s="928"/>
      <c r="H675" s="928"/>
      <c r="I675" s="930"/>
      <c r="J675" s="928"/>
      <c r="K675" s="930"/>
      <c r="L675" s="928"/>
      <c r="M675" s="928"/>
      <c r="N675" s="928"/>
      <c r="O675" s="928"/>
      <c r="P675" s="928"/>
      <c r="Q675" s="928"/>
      <c r="R675" s="928"/>
      <c r="S675" s="928"/>
      <c r="T675" s="928"/>
      <c r="U675" s="928"/>
      <c r="V675" s="928"/>
      <c r="W675" s="928"/>
      <c r="X675" s="928"/>
      <c r="Y675" s="928"/>
      <c r="Z675" s="928"/>
      <c r="AA675" s="928"/>
    </row>
    <row r="676" spans="1:27" ht="13.5" customHeight="1">
      <c r="A676" s="928"/>
      <c r="B676" s="929"/>
      <c r="C676" s="928"/>
      <c r="D676" s="928"/>
      <c r="E676" s="930"/>
      <c r="F676" s="928"/>
      <c r="G676" s="928"/>
      <c r="H676" s="928"/>
      <c r="I676" s="930"/>
      <c r="J676" s="928"/>
      <c r="K676" s="930"/>
      <c r="L676" s="928"/>
      <c r="M676" s="928"/>
      <c r="N676" s="928"/>
      <c r="O676" s="928"/>
      <c r="P676" s="928"/>
      <c r="Q676" s="928"/>
      <c r="R676" s="928"/>
      <c r="S676" s="928"/>
      <c r="T676" s="928"/>
      <c r="U676" s="928"/>
      <c r="V676" s="928"/>
      <c r="W676" s="928"/>
      <c r="X676" s="928"/>
      <c r="Y676" s="928"/>
      <c r="Z676" s="928"/>
      <c r="AA676" s="928"/>
    </row>
    <row r="677" spans="1:27" ht="13.5" customHeight="1">
      <c r="A677" s="928"/>
      <c r="B677" s="929"/>
      <c r="C677" s="928"/>
      <c r="D677" s="928"/>
      <c r="E677" s="930"/>
      <c r="F677" s="928"/>
      <c r="G677" s="928"/>
      <c r="H677" s="928"/>
      <c r="I677" s="930"/>
      <c r="J677" s="928"/>
      <c r="K677" s="930"/>
      <c r="L677" s="928"/>
      <c r="M677" s="928"/>
      <c r="N677" s="928"/>
      <c r="O677" s="928"/>
      <c r="P677" s="928"/>
      <c r="Q677" s="928"/>
      <c r="R677" s="928"/>
      <c r="S677" s="928"/>
      <c r="T677" s="928"/>
      <c r="U677" s="928"/>
      <c r="V677" s="928"/>
      <c r="W677" s="928"/>
      <c r="X677" s="928"/>
      <c r="Y677" s="928"/>
      <c r="Z677" s="928"/>
      <c r="AA677" s="928"/>
    </row>
    <row r="678" spans="1:27" ht="13.5" customHeight="1">
      <c r="A678" s="928"/>
      <c r="B678" s="929"/>
      <c r="C678" s="928"/>
      <c r="D678" s="928"/>
      <c r="E678" s="930"/>
      <c r="F678" s="928"/>
      <c r="G678" s="928"/>
      <c r="H678" s="928"/>
      <c r="I678" s="930"/>
      <c r="J678" s="928"/>
      <c r="K678" s="930"/>
      <c r="L678" s="928"/>
      <c r="M678" s="928"/>
      <c r="N678" s="928"/>
      <c r="O678" s="928"/>
      <c r="P678" s="928"/>
      <c r="Q678" s="928"/>
      <c r="R678" s="928"/>
      <c r="S678" s="928"/>
      <c r="T678" s="928"/>
      <c r="U678" s="928"/>
      <c r="V678" s="928"/>
      <c r="W678" s="928"/>
      <c r="X678" s="928"/>
      <c r="Y678" s="928"/>
      <c r="Z678" s="928"/>
      <c r="AA678" s="928"/>
    </row>
    <row r="679" spans="1:27" ht="13.5" customHeight="1">
      <c r="A679" s="928"/>
      <c r="B679" s="929"/>
      <c r="C679" s="928"/>
      <c r="D679" s="928"/>
      <c r="E679" s="930"/>
      <c r="F679" s="928"/>
      <c r="G679" s="928"/>
      <c r="H679" s="928"/>
      <c r="I679" s="930"/>
      <c r="J679" s="928"/>
      <c r="K679" s="930"/>
      <c r="L679" s="928"/>
      <c r="M679" s="928"/>
      <c r="N679" s="928"/>
      <c r="O679" s="928"/>
      <c r="P679" s="928"/>
      <c r="Q679" s="928"/>
      <c r="R679" s="928"/>
      <c r="S679" s="928"/>
      <c r="T679" s="928"/>
      <c r="U679" s="928"/>
      <c r="V679" s="928"/>
      <c r="W679" s="928"/>
      <c r="X679" s="928"/>
      <c r="Y679" s="928"/>
      <c r="Z679" s="928"/>
      <c r="AA679" s="928"/>
    </row>
    <row r="680" spans="1:27" ht="13.5" customHeight="1">
      <c r="A680" s="928"/>
      <c r="B680" s="929"/>
      <c r="C680" s="928"/>
      <c r="D680" s="928"/>
      <c r="E680" s="930"/>
      <c r="F680" s="928"/>
      <c r="G680" s="928"/>
      <c r="H680" s="928"/>
      <c r="I680" s="930"/>
      <c r="J680" s="928"/>
      <c r="K680" s="930"/>
      <c r="L680" s="928"/>
      <c r="M680" s="928"/>
      <c r="N680" s="928"/>
      <c r="O680" s="928"/>
      <c r="P680" s="928"/>
      <c r="Q680" s="928"/>
      <c r="R680" s="928"/>
      <c r="S680" s="928"/>
      <c r="T680" s="928"/>
      <c r="U680" s="928"/>
      <c r="V680" s="928"/>
      <c r="W680" s="928"/>
      <c r="X680" s="928"/>
      <c r="Y680" s="928"/>
      <c r="Z680" s="928"/>
      <c r="AA680" s="928"/>
    </row>
    <row r="681" spans="1:27" ht="13.5" customHeight="1">
      <c r="A681" s="928"/>
      <c r="B681" s="929"/>
      <c r="C681" s="928"/>
      <c r="D681" s="928"/>
      <c r="E681" s="930"/>
      <c r="F681" s="928"/>
      <c r="G681" s="928"/>
      <c r="H681" s="928"/>
      <c r="I681" s="930"/>
      <c r="J681" s="928"/>
      <c r="K681" s="930"/>
      <c r="L681" s="928"/>
      <c r="M681" s="928"/>
      <c r="N681" s="928"/>
      <c r="O681" s="928"/>
      <c r="P681" s="928"/>
      <c r="Q681" s="928"/>
      <c r="R681" s="928"/>
      <c r="S681" s="928"/>
      <c r="T681" s="928"/>
      <c r="U681" s="928"/>
      <c r="V681" s="928"/>
      <c r="W681" s="928"/>
      <c r="X681" s="928"/>
      <c r="Y681" s="928"/>
      <c r="Z681" s="928"/>
      <c r="AA681" s="928"/>
    </row>
    <row r="682" spans="1:27" ht="13.5" customHeight="1">
      <c r="A682" s="928"/>
      <c r="B682" s="929"/>
      <c r="C682" s="928"/>
      <c r="D682" s="928"/>
      <c r="E682" s="930"/>
      <c r="F682" s="928"/>
      <c r="G682" s="928"/>
      <c r="H682" s="928"/>
      <c r="I682" s="930"/>
      <c r="J682" s="928"/>
      <c r="K682" s="930"/>
      <c r="L682" s="928"/>
      <c r="M682" s="928"/>
      <c r="N682" s="928"/>
      <c r="O682" s="928"/>
      <c r="P682" s="928"/>
      <c r="Q682" s="928"/>
      <c r="R682" s="928"/>
      <c r="S682" s="928"/>
      <c r="T682" s="928"/>
      <c r="U682" s="928"/>
      <c r="V682" s="928"/>
      <c r="W682" s="928"/>
      <c r="X682" s="928"/>
      <c r="Y682" s="928"/>
      <c r="Z682" s="928"/>
      <c r="AA682" s="928"/>
    </row>
    <row r="683" spans="1:27" ht="13.5" customHeight="1">
      <c r="A683" s="928"/>
      <c r="B683" s="929"/>
      <c r="C683" s="928"/>
      <c r="D683" s="928"/>
      <c r="E683" s="930"/>
      <c r="F683" s="928"/>
      <c r="G683" s="928"/>
      <c r="H683" s="928"/>
      <c r="I683" s="930"/>
      <c r="J683" s="928"/>
      <c r="K683" s="930"/>
      <c r="L683" s="928"/>
      <c r="M683" s="928"/>
      <c r="N683" s="928"/>
      <c r="O683" s="928"/>
      <c r="P683" s="928"/>
      <c r="Q683" s="928"/>
      <c r="R683" s="928"/>
      <c r="S683" s="928"/>
      <c r="T683" s="928"/>
      <c r="U683" s="928"/>
      <c r="V683" s="928"/>
      <c r="W683" s="928"/>
      <c r="X683" s="928"/>
      <c r="Y683" s="928"/>
      <c r="Z683" s="928"/>
      <c r="AA683" s="928"/>
    </row>
    <row r="684" spans="1:27" ht="13.5" customHeight="1">
      <c r="A684" s="928"/>
      <c r="B684" s="929"/>
      <c r="C684" s="928"/>
      <c r="D684" s="928"/>
      <c r="E684" s="930"/>
      <c r="F684" s="928"/>
      <c r="G684" s="928"/>
      <c r="H684" s="928"/>
      <c r="I684" s="930"/>
      <c r="J684" s="928"/>
      <c r="K684" s="930"/>
      <c r="L684" s="928"/>
      <c r="M684" s="928"/>
      <c r="N684" s="928"/>
      <c r="O684" s="928"/>
      <c r="P684" s="928"/>
      <c r="Q684" s="928"/>
      <c r="R684" s="928"/>
      <c r="S684" s="928"/>
      <c r="T684" s="928"/>
      <c r="U684" s="928"/>
      <c r="V684" s="928"/>
      <c r="W684" s="928"/>
      <c r="X684" s="928"/>
      <c r="Y684" s="928"/>
      <c r="Z684" s="928"/>
      <c r="AA684" s="928"/>
    </row>
    <row r="685" spans="1:27" ht="13.5" customHeight="1">
      <c r="A685" s="928"/>
      <c r="B685" s="929"/>
      <c r="C685" s="928"/>
      <c r="D685" s="928"/>
      <c r="E685" s="930"/>
      <c r="F685" s="928"/>
      <c r="G685" s="928"/>
      <c r="H685" s="928"/>
      <c r="I685" s="930"/>
      <c r="J685" s="928"/>
      <c r="K685" s="930"/>
      <c r="L685" s="928"/>
      <c r="M685" s="928"/>
      <c r="N685" s="928"/>
      <c r="O685" s="928"/>
      <c r="P685" s="928"/>
      <c r="Q685" s="928"/>
      <c r="R685" s="928"/>
      <c r="S685" s="928"/>
      <c r="T685" s="928"/>
      <c r="U685" s="928"/>
      <c r="V685" s="928"/>
      <c r="W685" s="928"/>
      <c r="X685" s="928"/>
      <c r="Y685" s="928"/>
      <c r="Z685" s="928"/>
      <c r="AA685" s="928"/>
    </row>
    <row r="686" spans="1:27" ht="13.5" customHeight="1">
      <c r="A686" s="928"/>
      <c r="B686" s="929"/>
      <c r="C686" s="928"/>
      <c r="D686" s="928"/>
      <c r="E686" s="930"/>
      <c r="F686" s="928"/>
      <c r="G686" s="928"/>
      <c r="H686" s="928"/>
      <c r="I686" s="930"/>
      <c r="J686" s="928"/>
      <c r="K686" s="930"/>
      <c r="L686" s="928"/>
      <c r="M686" s="928"/>
      <c r="N686" s="928"/>
      <c r="O686" s="928"/>
      <c r="P686" s="928"/>
      <c r="Q686" s="928"/>
      <c r="R686" s="928"/>
      <c r="S686" s="928"/>
      <c r="T686" s="928"/>
      <c r="U686" s="928"/>
      <c r="V686" s="928"/>
      <c r="W686" s="928"/>
      <c r="X686" s="928"/>
      <c r="Y686" s="928"/>
      <c r="Z686" s="928"/>
      <c r="AA686" s="928"/>
    </row>
    <row r="687" spans="1:27" ht="13.5" customHeight="1">
      <c r="A687" s="928"/>
      <c r="B687" s="929"/>
      <c r="C687" s="928"/>
      <c r="D687" s="928"/>
      <c r="E687" s="930"/>
      <c r="F687" s="928"/>
      <c r="G687" s="928"/>
      <c r="H687" s="928"/>
      <c r="I687" s="930"/>
      <c r="J687" s="928"/>
      <c r="K687" s="930"/>
      <c r="L687" s="928"/>
      <c r="M687" s="928"/>
      <c r="N687" s="928"/>
      <c r="O687" s="928"/>
      <c r="P687" s="928"/>
      <c r="Q687" s="928"/>
      <c r="R687" s="928"/>
      <c r="S687" s="928"/>
      <c r="T687" s="928"/>
      <c r="U687" s="928"/>
      <c r="V687" s="928"/>
      <c r="W687" s="928"/>
      <c r="X687" s="928"/>
      <c r="Y687" s="928"/>
      <c r="Z687" s="928"/>
      <c r="AA687" s="928"/>
    </row>
    <row r="688" spans="1:27" ht="13.5" customHeight="1">
      <c r="A688" s="928"/>
      <c r="B688" s="929"/>
      <c r="C688" s="928"/>
      <c r="D688" s="928"/>
      <c r="E688" s="930"/>
      <c r="F688" s="928"/>
      <c r="G688" s="928"/>
      <c r="H688" s="928"/>
      <c r="I688" s="930"/>
      <c r="J688" s="928"/>
      <c r="K688" s="930"/>
      <c r="L688" s="928"/>
      <c r="M688" s="928"/>
      <c r="N688" s="928"/>
      <c r="O688" s="928"/>
      <c r="P688" s="928"/>
      <c r="Q688" s="928"/>
      <c r="R688" s="928"/>
      <c r="S688" s="928"/>
      <c r="T688" s="928"/>
      <c r="U688" s="928"/>
      <c r="V688" s="928"/>
      <c r="W688" s="928"/>
      <c r="X688" s="928"/>
      <c r="Y688" s="928"/>
      <c r="Z688" s="928"/>
      <c r="AA688" s="928"/>
    </row>
    <row r="689" spans="1:27" ht="13.5" customHeight="1">
      <c r="A689" s="928"/>
      <c r="B689" s="929"/>
      <c r="C689" s="928"/>
      <c r="D689" s="928"/>
      <c r="E689" s="930"/>
      <c r="F689" s="928"/>
      <c r="G689" s="928"/>
      <c r="H689" s="928"/>
      <c r="I689" s="930"/>
      <c r="J689" s="928"/>
      <c r="K689" s="930"/>
      <c r="L689" s="928"/>
      <c r="M689" s="928"/>
      <c r="N689" s="928"/>
      <c r="O689" s="928"/>
      <c r="P689" s="928"/>
      <c r="Q689" s="928"/>
      <c r="R689" s="928"/>
      <c r="S689" s="928"/>
      <c r="T689" s="928"/>
      <c r="U689" s="928"/>
      <c r="V689" s="928"/>
      <c r="W689" s="928"/>
      <c r="X689" s="928"/>
      <c r="Y689" s="928"/>
      <c r="Z689" s="928"/>
      <c r="AA689" s="928"/>
    </row>
    <row r="690" spans="1:27" ht="13.5" customHeight="1">
      <c r="A690" s="928"/>
      <c r="B690" s="929"/>
      <c r="C690" s="928"/>
      <c r="D690" s="928"/>
      <c r="E690" s="930"/>
      <c r="F690" s="928"/>
      <c r="G690" s="928"/>
      <c r="H690" s="928"/>
      <c r="I690" s="930"/>
      <c r="J690" s="928"/>
      <c r="K690" s="930"/>
      <c r="L690" s="928"/>
      <c r="M690" s="928"/>
      <c r="N690" s="928"/>
      <c r="O690" s="928"/>
      <c r="P690" s="928"/>
      <c r="Q690" s="928"/>
      <c r="R690" s="928"/>
      <c r="S690" s="928"/>
      <c r="T690" s="928"/>
      <c r="U690" s="928"/>
      <c r="V690" s="928"/>
      <c r="W690" s="928"/>
      <c r="X690" s="928"/>
      <c r="Y690" s="928"/>
      <c r="Z690" s="928"/>
      <c r="AA690" s="928"/>
    </row>
    <row r="691" spans="1:27" ht="13.5" customHeight="1">
      <c r="A691" s="928"/>
      <c r="B691" s="929"/>
      <c r="C691" s="928"/>
      <c r="D691" s="928"/>
      <c r="E691" s="930"/>
      <c r="F691" s="928"/>
      <c r="G691" s="928"/>
      <c r="H691" s="928"/>
      <c r="I691" s="930"/>
      <c r="J691" s="928"/>
      <c r="K691" s="930"/>
      <c r="L691" s="928"/>
      <c r="M691" s="928"/>
      <c r="N691" s="928"/>
      <c r="O691" s="928"/>
      <c r="P691" s="928"/>
      <c r="Q691" s="928"/>
      <c r="R691" s="928"/>
      <c r="S691" s="928"/>
      <c r="T691" s="928"/>
      <c r="U691" s="928"/>
      <c r="V691" s="928"/>
      <c r="W691" s="928"/>
      <c r="X691" s="928"/>
      <c r="Y691" s="928"/>
      <c r="Z691" s="928"/>
      <c r="AA691" s="928"/>
    </row>
    <row r="692" spans="1:27" ht="13.5" customHeight="1">
      <c r="A692" s="928"/>
      <c r="B692" s="929"/>
      <c r="C692" s="928"/>
      <c r="D692" s="928"/>
      <c r="E692" s="930"/>
      <c r="F692" s="928"/>
      <c r="G692" s="928"/>
      <c r="H692" s="928"/>
      <c r="I692" s="930"/>
      <c r="J692" s="928"/>
      <c r="K692" s="930"/>
      <c r="L692" s="928"/>
      <c r="M692" s="928"/>
      <c r="N692" s="928"/>
      <c r="O692" s="928"/>
      <c r="P692" s="928"/>
      <c r="Q692" s="928"/>
      <c r="R692" s="928"/>
      <c r="S692" s="928"/>
      <c r="T692" s="928"/>
      <c r="U692" s="928"/>
      <c r="V692" s="928"/>
      <c r="W692" s="928"/>
      <c r="X692" s="928"/>
      <c r="Y692" s="928"/>
      <c r="Z692" s="928"/>
      <c r="AA692" s="928"/>
    </row>
    <row r="693" spans="1:27" ht="13.5" customHeight="1">
      <c r="A693" s="928"/>
      <c r="B693" s="929"/>
      <c r="C693" s="928"/>
      <c r="D693" s="928"/>
      <c r="E693" s="930"/>
      <c r="F693" s="928"/>
      <c r="G693" s="928"/>
      <c r="H693" s="928"/>
      <c r="I693" s="930"/>
      <c r="J693" s="928"/>
      <c r="K693" s="930"/>
      <c r="L693" s="928"/>
      <c r="M693" s="928"/>
      <c r="N693" s="928"/>
      <c r="O693" s="928"/>
      <c r="P693" s="928"/>
      <c r="Q693" s="928"/>
      <c r="R693" s="928"/>
      <c r="S693" s="928"/>
      <c r="T693" s="928"/>
      <c r="U693" s="928"/>
      <c r="V693" s="928"/>
      <c r="W693" s="928"/>
      <c r="X693" s="928"/>
      <c r="Y693" s="928"/>
      <c r="Z693" s="928"/>
      <c r="AA693" s="928"/>
    </row>
    <row r="694" spans="1:27" ht="13.5" customHeight="1">
      <c r="A694" s="928"/>
      <c r="B694" s="929"/>
      <c r="C694" s="928"/>
      <c r="D694" s="928"/>
      <c r="E694" s="930"/>
      <c r="F694" s="928"/>
      <c r="G694" s="928"/>
      <c r="H694" s="928"/>
      <c r="I694" s="930"/>
      <c r="J694" s="928"/>
      <c r="K694" s="930"/>
      <c r="L694" s="928"/>
      <c r="M694" s="928"/>
      <c r="N694" s="928"/>
      <c r="O694" s="928"/>
      <c r="P694" s="928"/>
      <c r="Q694" s="928"/>
      <c r="R694" s="928"/>
      <c r="S694" s="928"/>
      <c r="T694" s="928"/>
      <c r="U694" s="928"/>
      <c r="V694" s="928"/>
      <c r="W694" s="928"/>
      <c r="X694" s="928"/>
      <c r="Y694" s="928"/>
      <c r="Z694" s="928"/>
      <c r="AA694" s="928"/>
    </row>
    <row r="695" spans="1:27" ht="13.5" customHeight="1">
      <c r="A695" s="928"/>
      <c r="B695" s="929"/>
      <c r="C695" s="928"/>
      <c r="D695" s="928"/>
      <c r="E695" s="930"/>
      <c r="F695" s="928"/>
      <c r="G695" s="928"/>
      <c r="H695" s="928"/>
      <c r="I695" s="930"/>
      <c r="J695" s="928"/>
      <c r="K695" s="930"/>
      <c r="L695" s="928"/>
      <c r="M695" s="928"/>
      <c r="N695" s="928"/>
      <c r="O695" s="928"/>
      <c r="P695" s="928"/>
      <c r="Q695" s="928"/>
      <c r="R695" s="928"/>
      <c r="S695" s="928"/>
      <c r="T695" s="928"/>
      <c r="U695" s="928"/>
      <c r="V695" s="928"/>
      <c r="W695" s="928"/>
      <c r="X695" s="928"/>
      <c r="Y695" s="928"/>
      <c r="Z695" s="928"/>
      <c r="AA695" s="928"/>
    </row>
    <row r="696" spans="1:27" ht="13.5" customHeight="1">
      <c r="A696" s="928"/>
      <c r="B696" s="929"/>
      <c r="C696" s="928"/>
      <c r="D696" s="928"/>
      <c r="E696" s="930"/>
      <c r="F696" s="928"/>
      <c r="G696" s="928"/>
      <c r="H696" s="928"/>
      <c r="I696" s="930"/>
      <c r="J696" s="928"/>
      <c r="K696" s="930"/>
      <c r="L696" s="928"/>
      <c r="M696" s="928"/>
      <c r="N696" s="928"/>
      <c r="O696" s="928"/>
      <c r="P696" s="928"/>
      <c r="Q696" s="928"/>
      <c r="R696" s="928"/>
      <c r="S696" s="928"/>
      <c r="T696" s="928"/>
      <c r="U696" s="928"/>
      <c r="V696" s="928"/>
      <c r="W696" s="928"/>
      <c r="X696" s="928"/>
      <c r="Y696" s="928"/>
      <c r="Z696" s="928"/>
      <c r="AA696" s="928"/>
    </row>
    <row r="697" spans="1:27" ht="13.5" customHeight="1">
      <c r="A697" s="928"/>
      <c r="B697" s="929"/>
      <c r="C697" s="928"/>
      <c r="D697" s="928"/>
      <c r="E697" s="930"/>
      <c r="F697" s="928"/>
      <c r="G697" s="928"/>
      <c r="H697" s="928"/>
      <c r="I697" s="930"/>
      <c r="J697" s="928"/>
      <c r="K697" s="930"/>
      <c r="L697" s="928"/>
      <c r="M697" s="928"/>
      <c r="N697" s="928"/>
      <c r="O697" s="928"/>
      <c r="P697" s="928"/>
      <c r="Q697" s="928"/>
      <c r="R697" s="928"/>
      <c r="S697" s="928"/>
      <c r="T697" s="928"/>
      <c r="U697" s="928"/>
      <c r="V697" s="928"/>
      <c r="W697" s="928"/>
      <c r="X697" s="928"/>
      <c r="Y697" s="928"/>
      <c r="Z697" s="928"/>
      <c r="AA697" s="928"/>
    </row>
    <row r="698" spans="1:27" ht="13.5" customHeight="1">
      <c r="A698" s="928"/>
      <c r="B698" s="929"/>
      <c r="C698" s="928"/>
      <c r="D698" s="928"/>
      <c r="E698" s="930"/>
      <c r="F698" s="928"/>
      <c r="G698" s="928"/>
      <c r="H698" s="928"/>
      <c r="I698" s="930"/>
      <c r="J698" s="928"/>
      <c r="K698" s="930"/>
      <c r="L698" s="928"/>
      <c r="M698" s="928"/>
      <c r="N698" s="928"/>
      <c r="O698" s="928"/>
      <c r="P698" s="928"/>
      <c r="Q698" s="928"/>
      <c r="R698" s="928"/>
      <c r="S698" s="928"/>
      <c r="T698" s="928"/>
      <c r="U698" s="928"/>
      <c r="V698" s="928"/>
      <c r="W698" s="928"/>
      <c r="X698" s="928"/>
      <c r="Y698" s="928"/>
      <c r="Z698" s="928"/>
      <c r="AA698" s="928"/>
    </row>
    <row r="699" spans="1:27" ht="13.5" customHeight="1">
      <c r="A699" s="928"/>
      <c r="B699" s="929"/>
      <c r="C699" s="928"/>
      <c r="D699" s="928"/>
      <c r="E699" s="930"/>
      <c r="F699" s="928"/>
      <c r="G699" s="928"/>
      <c r="H699" s="928"/>
      <c r="I699" s="930"/>
      <c r="J699" s="928"/>
      <c r="K699" s="930"/>
      <c r="L699" s="928"/>
      <c r="M699" s="928"/>
      <c r="N699" s="928"/>
      <c r="O699" s="928"/>
      <c r="P699" s="928"/>
      <c r="Q699" s="928"/>
      <c r="R699" s="928"/>
      <c r="S699" s="928"/>
      <c r="T699" s="928"/>
      <c r="U699" s="928"/>
      <c r="V699" s="928"/>
      <c r="W699" s="928"/>
      <c r="X699" s="928"/>
      <c r="Y699" s="928"/>
      <c r="Z699" s="928"/>
      <c r="AA699" s="928"/>
    </row>
    <row r="700" spans="1:27" ht="13.5" customHeight="1">
      <c r="A700" s="928"/>
      <c r="B700" s="929"/>
      <c r="C700" s="928"/>
      <c r="D700" s="928"/>
      <c r="E700" s="930"/>
      <c r="F700" s="928"/>
      <c r="G700" s="928"/>
      <c r="H700" s="928"/>
      <c r="I700" s="930"/>
      <c r="J700" s="928"/>
      <c r="K700" s="930"/>
      <c r="L700" s="928"/>
      <c r="M700" s="928"/>
      <c r="N700" s="928"/>
      <c r="O700" s="928"/>
      <c r="P700" s="928"/>
      <c r="Q700" s="928"/>
      <c r="R700" s="928"/>
      <c r="S700" s="928"/>
      <c r="T700" s="928"/>
      <c r="U700" s="928"/>
      <c r="V700" s="928"/>
      <c r="W700" s="928"/>
      <c r="X700" s="928"/>
      <c r="Y700" s="928"/>
      <c r="Z700" s="928"/>
      <c r="AA700" s="928"/>
    </row>
    <row r="701" spans="1:27" ht="13.5" customHeight="1">
      <c r="A701" s="928"/>
      <c r="B701" s="929"/>
      <c r="C701" s="928"/>
      <c r="D701" s="928"/>
      <c r="E701" s="930"/>
      <c r="F701" s="928"/>
      <c r="G701" s="928"/>
      <c r="H701" s="928"/>
      <c r="I701" s="930"/>
      <c r="J701" s="928"/>
      <c r="K701" s="930"/>
      <c r="L701" s="928"/>
      <c r="M701" s="928"/>
      <c r="N701" s="928"/>
      <c r="O701" s="928"/>
      <c r="P701" s="928"/>
      <c r="Q701" s="928"/>
      <c r="R701" s="928"/>
      <c r="S701" s="928"/>
      <c r="T701" s="928"/>
      <c r="U701" s="928"/>
      <c r="V701" s="928"/>
      <c r="W701" s="928"/>
      <c r="X701" s="928"/>
      <c r="Y701" s="928"/>
      <c r="Z701" s="928"/>
      <c r="AA701" s="928"/>
    </row>
    <row r="702" spans="1:27" ht="13.5" customHeight="1">
      <c r="A702" s="928"/>
      <c r="B702" s="929"/>
      <c r="C702" s="928"/>
      <c r="D702" s="928"/>
      <c r="E702" s="930"/>
      <c r="F702" s="928"/>
      <c r="G702" s="928"/>
      <c r="H702" s="928"/>
      <c r="I702" s="930"/>
      <c r="J702" s="928"/>
      <c r="K702" s="930"/>
      <c r="L702" s="928"/>
      <c r="M702" s="928"/>
      <c r="N702" s="928"/>
      <c r="O702" s="928"/>
      <c r="P702" s="928"/>
      <c r="Q702" s="928"/>
      <c r="R702" s="928"/>
      <c r="S702" s="928"/>
      <c r="T702" s="928"/>
      <c r="U702" s="928"/>
      <c r="V702" s="928"/>
      <c r="W702" s="928"/>
      <c r="X702" s="928"/>
      <c r="Y702" s="928"/>
      <c r="Z702" s="928"/>
      <c r="AA702" s="928"/>
    </row>
    <row r="703" spans="1:27" ht="13.5" customHeight="1">
      <c r="A703" s="928"/>
      <c r="B703" s="929"/>
      <c r="C703" s="928"/>
      <c r="D703" s="928"/>
      <c r="E703" s="930"/>
      <c r="F703" s="928"/>
      <c r="G703" s="928"/>
      <c r="H703" s="928"/>
      <c r="I703" s="930"/>
      <c r="J703" s="928"/>
      <c r="K703" s="930"/>
      <c r="L703" s="928"/>
      <c r="M703" s="928"/>
      <c r="N703" s="928"/>
      <c r="O703" s="928"/>
      <c r="P703" s="928"/>
      <c r="Q703" s="928"/>
      <c r="R703" s="928"/>
      <c r="S703" s="928"/>
      <c r="T703" s="928"/>
      <c r="U703" s="928"/>
      <c r="V703" s="928"/>
      <c r="W703" s="928"/>
      <c r="X703" s="928"/>
      <c r="Y703" s="928"/>
      <c r="Z703" s="928"/>
      <c r="AA703" s="928"/>
    </row>
    <row r="704" spans="1:27" ht="13.5" customHeight="1">
      <c r="A704" s="928"/>
      <c r="B704" s="929"/>
      <c r="C704" s="928"/>
      <c r="D704" s="928"/>
      <c r="E704" s="930"/>
      <c r="F704" s="928"/>
      <c r="G704" s="928"/>
      <c r="H704" s="928"/>
      <c r="I704" s="930"/>
      <c r="J704" s="928"/>
      <c r="K704" s="930"/>
      <c r="L704" s="928"/>
      <c r="M704" s="928"/>
      <c r="N704" s="928"/>
      <c r="O704" s="928"/>
      <c r="P704" s="928"/>
      <c r="Q704" s="928"/>
      <c r="R704" s="928"/>
      <c r="S704" s="928"/>
      <c r="T704" s="928"/>
      <c r="U704" s="928"/>
      <c r="V704" s="928"/>
      <c r="W704" s="928"/>
      <c r="X704" s="928"/>
      <c r="Y704" s="928"/>
      <c r="Z704" s="928"/>
      <c r="AA704" s="928"/>
    </row>
    <row r="705" spans="1:27" ht="13.5" customHeight="1">
      <c r="A705" s="928"/>
      <c r="B705" s="929"/>
      <c r="C705" s="928"/>
      <c r="D705" s="928"/>
      <c r="E705" s="930"/>
      <c r="F705" s="928"/>
      <c r="G705" s="928"/>
      <c r="H705" s="928"/>
      <c r="I705" s="930"/>
      <c r="J705" s="928"/>
      <c r="K705" s="930"/>
      <c r="L705" s="928"/>
      <c r="M705" s="928"/>
      <c r="N705" s="928"/>
      <c r="O705" s="928"/>
      <c r="P705" s="928"/>
      <c r="Q705" s="928"/>
      <c r="R705" s="928"/>
      <c r="S705" s="928"/>
      <c r="T705" s="928"/>
      <c r="U705" s="928"/>
      <c r="V705" s="928"/>
      <c r="W705" s="928"/>
      <c r="X705" s="928"/>
      <c r="Y705" s="928"/>
      <c r="Z705" s="928"/>
      <c r="AA705" s="928"/>
    </row>
    <row r="706" spans="1:27" ht="13.5" customHeight="1">
      <c r="A706" s="928"/>
      <c r="B706" s="929"/>
      <c r="C706" s="928"/>
      <c r="D706" s="928"/>
      <c r="E706" s="930"/>
      <c r="F706" s="928"/>
      <c r="G706" s="928"/>
      <c r="H706" s="928"/>
      <c r="I706" s="930"/>
      <c r="J706" s="928"/>
      <c r="K706" s="930"/>
      <c r="L706" s="928"/>
      <c r="M706" s="928"/>
      <c r="N706" s="928"/>
      <c r="O706" s="928"/>
      <c r="P706" s="928"/>
      <c r="Q706" s="928"/>
      <c r="R706" s="928"/>
      <c r="S706" s="928"/>
      <c r="T706" s="928"/>
      <c r="U706" s="928"/>
      <c r="V706" s="928"/>
      <c r="W706" s="928"/>
      <c r="X706" s="928"/>
      <c r="Y706" s="928"/>
      <c r="Z706" s="928"/>
      <c r="AA706" s="928"/>
    </row>
    <row r="707" spans="1:27" ht="13.5" customHeight="1">
      <c r="A707" s="928"/>
      <c r="B707" s="929"/>
      <c r="C707" s="928"/>
      <c r="D707" s="928"/>
      <c r="E707" s="930"/>
      <c r="F707" s="928"/>
      <c r="G707" s="928"/>
      <c r="H707" s="928"/>
      <c r="I707" s="930"/>
      <c r="J707" s="928"/>
      <c r="K707" s="930"/>
      <c r="L707" s="928"/>
      <c r="M707" s="928"/>
      <c r="N707" s="928"/>
      <c r="O707" s="928"/>
      <c r="P707" s="928"/>
      <c r="Q707" s="928"/>
      <c r="R707" s="928"/>
      <c r="S707" s="928"/>
      <c r="T707" s="928"/>
      <c r="U707" s="928"/>
      <c r="V707" s="928"/>
      <c r="W707" s="928"/>
      <c r="X707" s="928"/>
      <c r="Y707" s="928"/>
      <c r="Z707" s="928"/>
      <c r="AA707" s="928"/>
    </row>
    <row r="708" spans="1:27" ht="13.5" customHeight="1">
      <c r="A708" s="928"/>
      <c r="B708" s="929"/>
      <c r="C708" s="928"/>
      <c r="D708" s="928"/>
      <c r="E708" s="930"/>
      <c r="F708" s="928"/>
      <c r="G708" s="928"/>
      <c r="H708" s="928"/>
      <c r="I708" s="930"/>
      <c r="J708" s="928"/>
      <c r="K708" s="930"/>
      <c r="L708" s="928"/>
      <c r="M708" s="928"/>
      <c r="N708" s="928"/>
      <c r="O708" s="928"/>
      <c r="P708" s="928"/>
      <c r="Q708" s="928"/>
      <c r="R708" s="928"/>
      <c r="S708" s="928"/>
      <c r="T708" s="928"/>
      <c r="U708" s="928"/>
      <c r="V708" s="928"/>
      <c r="W708" s="928"/>
      <c r="X708" s="928"/>
      <c r="Y708" s="928"/>
      <c r="Z708" s="928"/>
      <c r="AA708" s="928"/>
    </row>
    <row r="709" spans="1:27" ht="13.5" customHeight="1">
      <c r="A709" s="928"/>
      <c r="B709" s="929"/>
      <c r="C709" s="928"/>
      <c r="D709" s="928"/>
      <c r="E709" s="930"/>
      <c r="F709" s="928"/>
      <c r="G709" s="928"/>
      <c r="H709" s="928"/>
      <c r="I709" s="930"/>
      <c r="J709" s="928"/>
      <c r="K709" s="930"/>
      <c r="L709" s="928"/>
      <c r="M709" s="928"/>
      <c r="N709" s="928"/>
      <c r="O709" s="928"/>
      <c r="P709" s="928"/>
      <c r="Q709" s="928"/>
      <c r="R709" s="928"/>
      <c r="S709" s="928"/>
      <c r="T709" s="928"/>
      <c r="U709" s="928"/>
      <c r="V709" s="928"/>
      <c r="W709" s="928"/>
      <c r="X709" s="928"/>
      <c r="Y709" s="928"/>
      <c r="Z709" s="928"/>
      <c r="AA709" s="928"/>
    </row>
    <row r="710" spans="1:27" ht="13.5" customHeight="1">
      <c r="A710" s="928"/>
      <c r="B710" s="929"/>
      <c r="C710" s="928"/>
      <c r="D710" s="928"/>
      <c r="E710" s="930"/>
      <c r="F710" s="928"/>
      <c r="G710" s="928"/>
      <c r="H710" s="928"/>
      <c r="I710" s="930"/>
      <c r="J710" s="928"/>
      <c r="K710" s="930"/>
      <c r="L710" s="928"/>
      <c r="M710" s="928"/>
      <c r="N710" s="928"/>
      <c r="O710" s="928"/>
      <c r="P710" s="928"/>
      <c r="Q710" s="928"/>
      <c r="R710" s="928"/>
      <c r="S710" s="928"/>
      <c r="T710" s="928"/>
      <c r="U710" s="928"/>
      <c r="V710" s="928"/>
      <c r="W710" s="928"/>
      <c r="X710" s="928"/>
      <c r="Y710" s="928"/>
      <c r="Z710" s="928"/>
      <c r="AA710" s="928"/>
    </row>
    <row r="711" spans="1:27" ht="13.5" customHeight="1">
      <c r="A711" s="928"/>
      <c r="B711" s="929"/>
      <c r="C711" s="928"/>
      <c r="D711" s="928"/>
      <c r="E711" s="930"/>
      <c r="F711" s="928"/>
      <c r="G711" s="928"/>
      <c r="H711" s="928"/>
      <c r="I711" s="930"/>
      <c r="J711" s="928"/>
      <c r="K711" s="930"/>
      <c r="L711" s="928"/>
      <c r="M711" s="928"/>
      <c r="N711" s="928"/>
      <c r="O711" s="928"/>
      <c r="P711" s="928"/>
      <c r="Q711" s="928"/>
      <c r="R711" s="928"/>
      <c r="S711" s="928"/>
      <c r="T711" s="928"/>
      <c r="U711" s="928"/>
      <c r="V711" s="928"/>
      <c r="W711" s="928"/>
      <c r="X711" s="928"/>
      <c r="Y711" s="928"/>
      <c r="Z711" s="928"/>
      <c r="AA711" s="928"/>
    </row>
    <row r="712" spans="1:27" ht="13.5" customHeight="1">
      <c r="A712" s="928"/>
      <c r="B712" s="929"/>
      <c r="C712" s="928"/>
      <c r="D712" s="928"/>
      <c r="E712" s="930"/>
      <c r="F712" s="928"/>
      <c r="G712" s="928"/>
      <c r="H712" s="928"/>
      <c r="I712" s="930"/>
      <c r="J712" s="928"/>
      <c r="K712" s="930"/>
      <c r="L712" s="928"/>
      <c r="M712" s="928"/>
      <c r="N712" s="928"/>
      <c r="O712" s="928"/>
      <c r="P712" s="928"/>
      <c r="Q712" s="928"/>
      <c r="R712" s="928"/>
      <c r="S712" s="928"/>
      <c r="T712" s="928"/>
      <c r="U712" s="928"/>
      <c r="V712" s="928"/>
      <c r="W712" s="928"/>
      <c r="X712" s="928"/>
      <c r="Y712" s="928"/>
      <c r="Z712" s="928"/>
      <c r="AA712" s="928"/>
    </row>
    <row r="713" spans="1:27" ht="13.5" customHeight="1">
      <c r="A713" s="928"/>
      <c r="B713" s="929"/>
      <c r="C713" s="928"/>
      <c r="D713" s="928"/>
      <c r="E713" s="930"/>
      <c r="F713" s="928"/>
      <c r="G713" s="928"/>
      <c r="H713" s="928"/>
      <c r="I713" s="930"/>
      <c r="J713" s="928"/>
      <c r="K713" s="930"/>
      <c r="L713" s="928"/>
      <c r="M713" s="928"/>
      <c r="N713" s="928"/>
      <c r="O713" s="928"/>
      <c r="P713" s="928"/>
      <c r="Q713" s="928"/>
      <c r="R713" s="928"/>
      <c r="S713" s="928"/>
      <c r="T713" s="928"/>
      <c r="U713" s="928"/>
      <c r="V713" s="928"/>
      <c r="W713" s="928"/>
      <c r="X713" s="928"/>
      <c r="Y713" s="928"/>
      <c r="Z713" s="928"/>
      <c r="AA713" s="928"/>
    </row>
    <row r="714" spans="1:27" ht="13.5" customHeight="1">
      <c r="A714" s="928"/>
      <c r="B714" s="929"/>
      <c r="C714" s="928"/>
      <c r="D714" s="928"/>
      <c r="E714" s="930"/>
      <c r="F714" s="928"/>
      <c r="G714" s="928"/>
      <c r="H714" s="928"/>
      <c r="I714" s="930"/>
      <c r="J714" s="928"/>
      <c r="K714" s="930"/>
      <c r="L714" s="928"/>
      <c r="M714" s="928"/>
      <c r="N714" s="928"/>
      <c r="O714" s="928"/>
      <c r="P714" s="928"/>
      <c r="Q714" s="928"/>
      <c r="R714" s="928"/>
      <c r="S714" s="928"/>
      <c r="T714" s="928"/>
      <c r="U714" s="928"/>
      <c r="V714" s="928"/>
      <c r="W714" s="928"/>
      <c r="X714" s="928"/>
      <c r="Y714" s="928"/>
      <c r="Z714" s="928"/>
      <c r="AA714" s="928"/>
    </row>
    <row r="715" spans="1:27" ht="13.5" customHeight="1">
      <c r="A715" s="928"/>
      <c r="B715" s="929"/>
      <c r="C715" s="928"/>
      <c r="D715" s="928"/>
      <c r="E715" s="930"/>
      <c r="F715" s="928"/>
      <c r="G715" s="928"/>
      <c r="H715" s="928"/>
      <c r="I715" s="930"/>
      <c r="J715" s="928"/>
      <c r="K715" s="930"/>
      <c r="L715" s="928"/>
      <c r="M715" s="928"/>
      <c r="N715" s="928"/>
      <c r="O715" s="928"/>
      <c r="P715" s="928"/>
      <c r="Q715" s="928"/>
      <c r="R715" s="928"/>
      <c r="S715" s="928"/>
      <c r="T715" s="928"/>
      <c r="U715" s="928"/>
      <c r="V715" s="928"/>
      <c r="W715" s="928"/>
      <c r="X715" s="928"/>
      <c r="Y715" s="928"/>
      <c r="Z715" s="928"/>
      <c r="AA715" s="928"/>
    </row>
    <row r="716" spans="1:27" ht="13.5" customHeight="1">
      <c r="A716" s="928"/>
      <c r="B716" s="929"/>
      <c r="C716" s="928"/>
      <c r="D716" s="928"/>
      <c r="E716" s="930"/>
      <c r="F716" s="928"/>
      <c r="G716" s="928"/>
      <c r="H716" s="928"/>
      <c r="I716" s="930"/>
      <c r="J716" s="928"/>
      <c r="K716" s="930"/>
      <c r="L716" s="928"/>
      <c r="M716" s="928"/>
      <c r="N716" s="928"/>
      <c r="O716" s="928"/>
      <c r="P716" s="928"/>
      <c r="Q716" s="928"/>
      <c r="R716" s="928"/>
      <c r="S716" s="928"/>
      <c r="T716" s="928"/>
      <c r="U716" s="928"/>
      <c r="V716" s="928"/>
      <c r="W716" s="928"/>
      <c r="X716" s="928"/>
      <c r="Y716" s="928"/>
      <c r="Z716" s="928"/>
      <c r="AA716" s="928"/>
    </row>
    <row r="717" spans="1:27" ht="13.5" customHeight="1">
      <c r="A717" s="928"/>
      <c r="B717" s="929"/>
      <c r="C717" s="928"/>
      <c r="D717" s="928"/>
      <c r="E717" s="930"/>
      <c r="F717" s="928"/>
      <c r="G717" s="928"/>
      <c r="H717" s="928"/>
      <c r="I717" s="930"/>
      <c r="J717" s="928"/>
      <c r="K717" s="930"/>
      <c r="L717" s="928"/>
      <c r="M717" s="928"/>
      <c r="N717" s="928"/>
      <c r="O717" s="928"/>
      <c r="P717" s="928"/>
      <c r="Q717" s="928"/>
      <c r="R717" s="928"/>
      <c r="S717" s="928"/>
      <c r="T717" s="928"/>
      <c r="U717" s="928"/>
      <c r="V717" s="928"/>
      <c r="W717" s="928"/>
      <c r="X717" s="928"/>
      <c r="Y717" s="928"/>
      <c r="Z717" s="928"/>
      <c r="AA717" s="928"/>
    </row>
    <row r="718" spans="1:27" ht="13.5" customHeight="1">
      <c r="A718" s="928"/>
      <c r="B718" s="929"/>
      <c r="C718" s="928"/>
      <c r="D718" s="928"/>
      <c r="E718" s="930"/>
      <c r="F718" s="928"/>
      <c r="G718" s="928"/>
      <c r="H718" s="928"/>
      <c r="I718" s="930"/>
      <c r="J718" s="928"/>
      <c r="K718" s="930"/>
      <c r="L718" s="928"/>
      <c r="M718" s="928"/>
      <c r="N718" s="928"/>
      <c r="O718" s="928"/>
      <c r="P718" s="928"/>
      <c r="Q718" s="928"/>
      <c r="R718" s="928"/>
      <c r="S718" s="928"/>
      <c r="T718" s="928"/>
      <c r="U718" s="928"/>
      <c r="V718" s="928"/>
      <c r="W718" s="928"/>
      <c r="X718" s="928"/>
      <c r="Y718" s="928"/>
      <c r="Z718" s="928"/>
      <c r="AA718" s="928"/>
    </row>
    <row r="719" spans="1:27" ht="13.5" customHeight="1">
      <c r="A719" s="928"/>
      <c r="B719" s="929"/>
      <c r="C719" s="928"/>
      <c r="D719" s="928"/>
      <c r="E719" s="930"/>
      <c r="F719" s="928"/>
      <c r="G719" s="928"/>
      <c r="H719" s="928"/>
      <c r="I719" s="930"/>
      <c r="J719" s="928"/>
      <c r="K719" s="930"/>
      <c r="L719" s="928"/>
      <c r="M719" s="928"/>
      <c r="N719" s="928"/>
      <c r="O719" s="928"/>
      <c r="P719" s="928"/>
      <c r="Q719" s="928"/>
      <c r="R719" s="928"/>
      <c r="S719" s="928"/>
      <c r="T719" s="928"/>
      <c r="U719" s="928"/>
      <c r="V719" s="928"/>
      <c r="W719" s="928"/>
      <c r="X719" s="928"/>
      <c r="Y719" s="928"/>
      <c r="Z719" s="928"/>
      <c r="AA719" s="928"/>
    </row>
    <row r="720" spans="1:27" ht="13.5" customHeight="1">
      <c r="A720" s="928"/>
      <c r="B720" s="929"/>
      <c r="C720" s="928"/>
      <c r="D720" s="928"/>
      <c r="E720" s="930"/>
      <c r="F720" s="928"/>
      <c r="G720" s="928"/>
      <c r="H720" s="928"/>
      <c r="I720" s="930"/>
      <c r="J720" s="928"/>
      <c r="K720" s="930"/>
      <c r="L720" s="928"/>
      <c r="M720" s="928"/>
      <c r="N720" s="928"/>
      <c r="O720" s="928"/>
      <c r="P720" s="928"/>
      <c r="Q720" s="928"/>
      <c r="R720" s="928"/>
      <c r="S720" s="928"/>
      <c r="T720" s="928"/>
      <c r="U720" s="928"/>
      <c r="V720" s="928"/>
      <c r="W720" s="928"/>
      <c r="X720" s="928"/>
      <c r="Y720" s="928"/>
      <c r="Z720" s="928"/>
      <c r="AA720" s="928"/>
    </row>
    <row r="721" spans="1:27" ht="13.5" customHeight="1">
      <c r="A721" s="928"/>
      <c r="B721" s="929"/>
      <c r="C721" s="928"/>
      <c r="D721" s="928"/>
      <c r="E721" s="930"/>
      <c r="F721" s="928"/>
      <c r="G721" s="928"/>
      <c r="H721" s="928"/>
      <c r="I721" s="930"/>
      <c r="J721" s="928"/>
      <c r="K721" s="930"/>
      <c r="L721" s="928"/>
      <c r="M721" s="928"/>
      <c r="N721" s="928"/>
      <c r="O721" s="928"/>
      <c r="P721" s="928"/>
      <c r="Q721" s="928"/>
      <c r="R721" s="928"/>
      <c r="S721" s="928"/>
      <c r="T721" s="928"/>
      <c r="U721" s="928"/>
      <c r="V721" s="928"/>
      <c r="W721" s="928"/>
      <c r="X721" s="928"/>
      <c r="Y721" s="928"/>
      <c r="Z721" s="928"/>
      <c r="AA721" s="928"/>
    </row>
    <row r="722" spans="1:27" ht="13.5" customHeight="1">
      <c r="A722" s="928"/>
      <c r="B722" s="929"/>
      <c r="C722" s="928"/>
      <c r="D722" s="928"/>
      <c r="E722" s="930"/>
      <c r="F722" s="928"/>
      <c r="G722" s="928"/>
      <c r="H722" s="928"/>
      <c r="I722" s="930"/>
      <c r="J722" s="928"/>
      <c r="K722" s="930"/>
      <c r="L722" s="928"/>
      <c r="M722" s="928"/>
      <c r="N722" s="928"/>
      <c r="O722" s="928"/>
      <c r="P722" s="928"/>
      <c r="Q722" s="928"/>
      <c r="R722" s="928"/>
      <c r="S722" s="928"/>
      <c r="T722" s="928"/>
      <c r="U722" s="928"/>
      <c r="V722" s="928"/>
      <c r="W722" s="928"/>
      <c r="X722" s="928"/>
      <c r="Y722" s="928"/>
      <c r="Z722" s="928"/>
      <c r="AA722" s="928"/>
    </row>
    <row r="723" spans="1:27" ht="13.5" customHeight="1">
      <c r="A723" s="928"/>
      <c r="B723" s="929"/>
      <c r="C723" s="928"/>
      <c r="D723" s="928"/>
      <c r="E723" s="930"/>
      <c r="F723" s="928"/>
      <c r="G723" s="928"/>
      <c r="H723" s="928"/>
      <c r="I723" s="930"/>
      <c r="J723" s="928"/>
      <c r="K723" s="930"/>
      <c r="L723" s="928"/>
      <c r="M723" s="928"/>
      <c r="N723" s="928"/>
      <c r="O723" s="928"/>
      <c r="P723" s="928"/>
      <c r="Q723" s="928"/>
      <c r="R723" s="928"/>
      <c r="S723" s="928"/>
      <c r="T723" s="928"/>
      <c r="U723" s="928"/>
      <c r="V723" s="928"/>
      <c r="W723" s="928"/>
      <c r="X723" s="928"/>
      <c r="Y723" s="928"/>
      <c r="Z723" s="928"/>
      <c r="AA723" s="928"/>
    </row>
    <row r="724" spans="1:27" ht="13.5" customHeight="1">
      <c r="A724" s="928"/>
      <c r="B724" s="929"/>
      <c r="C724" s="928"/>
      <c r="D724" s="928"/>
      <c r="E724" s="930"/>
      <c r="F724" s="928"/>
      <c r="G724" s="928"/>
      <c r="H724" s="928"/>
      <c r="I724" s="930"/>
      <c r="J724" s="928"/>
      <c r="K724" s="930"/>
      <c r="L724" s="928"/>
      <c r="M724" s="928"/>
      <c r="N724" s="928"/>
      <c r="O724" s="928"/>
      <c r="P724" s="928"/>
      <c r="Q724" s="928"/>
      <c r="R724" s="928"/>
      <c r="S724" s="928"/>
      <c r="T724" s="928"/>
      <c r="U724" s="928"/>
      <c r="V724" s="928"/>
      <c r="W724" s="928"/>
      <c r="X724" s="928"/>
      <c r="Y724" s="928"/>
      <c r="Z724" s="928"/>
      <c r="AA724" s="928"/>
    </row>
    <row r="725" spans="1:27" ht="13.5" customHeight="1">
      <c r="A725" s="928"/>
      <c r="B725" s="929"/>
      <c r="C725" s="928"/>
      <c r="D725" s="928"/>
      <c r="E725" s="930"/>
      <c r="F725" s="928"/>
      <c r="G725" s="928"/>
      <c r="H725" s="928"/>
      <c r="I725" s="930"/>
      <c r="J725" s="928"/>
      <c r="K725" s="930"/>
      <c r="L725" s="928"/>
      <c r="M725" s="928"/>
      <c r="N725" s="928"/>
      <c r="O725" s="928"/>
      <c r="P725" s="928"/>
      <c r="Q725" s="928"/>
      <c r="R725" s="928"/>
      <c r="S725" s="928"/>
      <c r="T725" s="928"/>
      <c r="U725" s="928"/>
      <c r="V725" s="928"/>
      <c r="W725" s="928"/>
      <c r="X725" s="928"/>
      <c r="Y725" s="928"/>
      <c r="Z725" s="928"/>
      <c r="AA725" s="928"/>
    </row>
    <row r="726" spans="1:27" ht="13.5" customHeight="1">
      <c r="A726" s="928"/>
      <c r="B726" s="929"/>
      <c r="C726" s="928"/>
      <c r="D726" s="928"/>
      <c r="E726" s="930"/>
      <c r="F726" s="928"/>
      <c r="G726" s="928"/>
      <c r="H726" s="928"/>
      <c r="I726" s="930"/>
      <c r="J726" s="928"/>
      <c r="K726" s="930"/>
      <c r="L726" s="928"/>
      <c r="M726" s="928"/>
      <c r="N726" s="928"/>
      <c r="O726" s="928"/>
      <c r="P726" s="928"/>
      <c r="Q726" s="928"/>
      <c r="R726" s="928"/>
      <c r="S726" s="928"/>
      <c r="T726" s="928"/>
      <c r="U726" s="928"/>
      <c r="V726" s="928"/>
      <c r="W726" s="928"/>
      <c r="X726" s="928"/>
      <c r="Y726" s="928"/>
      <c r="Z726" s="928"/>
      <c r="AA726" s="928"/>
    </row>
    <row r="727" spans="1:27" ht="13.5" customHeight="1">
      <c r="A727" s="928"/>
      <c r="B727" s="929"/>
      <c r="C727" s="928"/>
      <c r="D727" s="928"/>
      <c r="E727" s="930"/>
      <c r="F727" s="928"/>
      <c r="G727" s="928"/>
      <c r="H727" s="928"/>
      <c r="I727" s="930"/>
      <c r="J727" s="928"/>
      <c r="K727" s="930"/>
      <c r="L727" s="928"/>
      <c r="M727" s="928"/>
      <c r="N727" s="928"/>
      <c r="O727" s="928"/>
      <c r="P727" s="928"/>
      <c r="Q727" s="928"/>
      <c r="R727" s="928"/>
      <c r="S727" s="928"/>
      <c r="T727" s="928"/>
      <c r="U727" s="928"/>
      <c r="V727" s="928"/>
      <c r="W727" s="928"/>
      <c r="X727" s="928"/>
      <c r="Y727" s="928"/>
      <c r="Z727" s="928"/>
      <c r="AA727" s="928"/>
    </row>
    <row r="728" spans="1:27" ht="13.5" customHeight="1">
      <c r="A728" s="928"/>
      <c r="B728" s="929"/>
      <c r="C728" s="928"/>
      <c r="D728" s="928"/>
      <c r="E728" s="930"/>
      <c r="F728" s="928"/>
      <c r="G728" s="928"/>
      <c r="H728" s="928"/>
      <c r="I728" s="930"/>
      <c r="J728" s="928"/>
      <c r="K728" s="930"/>
      <c r="L728" s="928"/>
      <c r="M728" s="928"/>
      <c r="N728" s="928"/>
      <c r="O728" s="928"/>
      <c r="P728" s="928"/>
      <c r="Q728" s="928"/>
      <c r="R728" s="928"/>
      <c r="S728" s="928"/>
      <c r="T728" s="928"/>
      <c r="U728" s="928"/>
      <c r="V728" s="928"/>
      <c r="W728" s="928"/>
      <c r="X728" s="928"/>
      <c r="Y728" s="928"/>
      <c r="Z728" s="928"/>
      <c r="AA728" s="928"/>
    </row>
    <row r="729" spans="1:27" ht="13.5" customHeight="1">
      <c r="A729" s="928"/>
      <c r="B729" s="929"/>
      <c r="C729" s="928"/>
      <c r="D729" s="928"/>
      <c r="E729" s="930"/>
      <c r="F729" s="928"/>
      <c r="G729" s="928"/>
      <c r="H729" s="928"/>
      <c r="I729" s="930"/>
      <c r="J729" s="928"/>
      <c r="K729" s="930"/>
      <c r="L729" s="928"/>
      <c r="M729" s="928"/>
      <c r="N729" s="928"/>
      <c r="O729" s="928"/>
      <c r="P729" s="928"/>
      <c r="Q729" s="928"/>
      <c r="R729" s="928"/>
      <c r="S729" s="928"/>
      <c r="T729" s="928"/>
      <c r="U729" s="928"/>
      <c r="V729" s="928"/>
      <c r="W729" s="928"/>
      <c r="X729" s="928"/>
      <c r="Y729" s="928"/>
      <c r="Z729" s="928"/>
      <c r="AA729" s="928"/>
    </row>
    <row r="730" spans="1:27" ht="13.5" customHeight="1">
      <c r="A730" s="928"/>
      <c r="B730" s="929"/>
      <c r="C730" s="928"/>
      <c r="D730" s="928"/>
      <c r="E730" s="930"/>
      <c r="F730" s="928"/>
      <c r="G730" s="928"/>
      <c r="H730" s="928"/>
      <c r="I730" s="930"/>
      <c r="J730" s="928"/>
      <c r="K730" s="930"/>
      <c r="L730" s="928"/>
      <c r="M730" s="928"/>
      <c r="N730" s="928"/>
      <c r="O730" s="928"/>
      <c r="P730" s="928"/>
      <c r="Q730" s="928"/>
      <c r="R730" s="928"/>
      <c r="S730" s="928"/>
      <c r="T730" s="928"/>
      <c r="U730" s="928"/>
      <c r="V730" s="928"/>
      <c r="W730" s="928"/>
      <c r="X730" s="928"/>
      <c r="Y730" s="928"/>
      <c r="Z730" s="928"/>
      <c r="AA730" s="928"/>
    </row>
    <row r="731" spans="1:27" ht="13.5" customHeight="1">
      <c r="A731" s="928"/>
      <c r="B731" s="929"/>
      <c r="C731" s="928"/>
      <c r="D731" s="928"/>
      <c r="E731" s="930"/>
      <c r="F731" s="928"/>
      <c r="G731" s="928"/>
      <c r="H731" s="928"/>
      <c r="I731" s="930"/>
      <c r="J731" s="928"/>
      <c r="K731" s="930"/>
      <c r="L731" s="928"/>
      <c r="M731" s="928"/>
      <c r="N731" s="928"/>
      <c r="O731" s="928"/>
      <c r="P731" s="928"/>
      <c r="Q731" s="928"/>
      <c r="R731" s="928"/>
      <c r="S731" s="928"/>
      <c r="T731" s="928"/>
      <c r="U731" s="928"/>
      <c r="V731" s="928"/>
      <c r="W731" s="928"/>
      <c r="X731" s="928"/>
      <c r="Y731" s="928"/>
      <c r="Z731" s="928"/>
      <c r="AA731" s="928"/>
    </row>
    <row r="732" spans="1:27" ht="13.5" customHeight="1">
      <c r="A732" s="928"/>
      <c r="B732" s="929"/>
      <c r="C732" s="928"/>
      <c r="D732" s="928"/>
      <c r="E732" s="930"/>
      <c r="F732" s="928"/>
      <c r="G732" s="928"/>
      <c r="H732" s="928"/>
      <c r="I732" s="930"/>
      <c r="J732" s="928"/>
      <c r="K732" s="930"/>
      <c r="L732" s="928"/>
      <c r="M732" s="928"/>
      <c r="N732" s="928"/>
      <c r="O732" s="928"/>
      <c r="P732" s="928"/>
      <c r="Q732" s="928"/>
      <c r="R732" s="928"/>
      <c r="S732" s="928"/>
      <c r="T732" s="928"/>
      <c r="U732" s="928"/>
      <c r="V732" s="928"/>
      <c r="W732" s="928"/>
      <c r="X732" s="928"/>
      <c r="Y732" s="928"/>
      <c r="Z732" s="928"/>
      <c r="AA732" s="928"/>
    </row>
    <row r="733" spans="1:27" ht="13.5" customHeight="1">
      <c r="A733" s="928"/>
      <c r="B733" s="929"/>
      <c r="C733" s="928"/>
      <c r="D733" s="928"/>
      <c r="E733" s="930"/>
      <c r="F733" s="928"/>
      <c r="G733" s="928"/>
      <c r="H733" s="928"/>
      <c r="I733" s="930"/>
      <c r="J733" s="928"/>
      <c r="K733" s="930"/>
      <c r="L733" s="928"/>
      <c r="M733" s="928"/>
      <c r="N733" s="928"/>
      <c r="O733" s="928"/>
      <c r="P733" s="928"/>
      <c r="Q733" s="928"/>
      <c r="R733" s="928"/>
      <c r="S733" s="928"/>
      <c r="T733" s="928"/>
      <c r="U733" s="928"/>
      <c r="V733" s="928"/>
      <c r="W733" s="928"/>
      <c r="X733" s="928"/>
      <c r="Y733" s="928"/>
      <c r="Z733" s="928"/>
      <c r="AA733" s="928"/>
    </row>
    <row r="734" spans="1:27" ht="13.5" customHeight="1">
      <c r="A734" s="928"/>
      <c r="B734" s="929"/>
      <c r="C734" s="928"/>
      <c r="D734" s="928"/>
      <c r="E734" s="930"/>
      <c r="F734" s="928"/>
      <c r="G734" s="928"/>
      <c r="H734" s="928"/>
      <c r="I734" s="930"/>
      <c r="J734" s="928"/>
      <c r="K734" s="930"/>
      <c r="L734" s="928"/>
      <c r="M734" s="928"/>
      <c r="N734" s="928"/>
      <c r="O734" s="928"/>
      <c r="P734" s="928"/>
      <c r="Q734" s="928"/>
      <c r="R734" s="928"/>
      <c r="S734" s="928"/>
      <c r="T734" s="928"/>
      <c r="U734" s="928"/>
      <c r="V734" s="928"/>
      <c r="W734" s="928"/>
      <c r="X734" s="928"/>
      <c r="Y734" s="928"/>
      <c r="Z734" s="928"/>
      <c r="AA734" s="928"/>
    </row>
    <row r="735" spans="1:27" ht="13.5" customHeight="1">
      <c r="A735" s="928"/>
      <c r="B735" s="929"/>
      <c r="C735" s="928"/>
      <c r="D735" s="928"/>
      <c r="E735" s="930"/>
      <c r="F735" s="928"/>
      <c r="G735" s="928"/>
      <c r="H735" s="928"/>
      <c r="I735" s="930"/>
      <c r="J735" s="928"/>
      <c r="K735" s="930"/>
      <c r="L735" s="928"/>
      <c r="M735" s="928"/>
      <c r="N735" s="928"/>
      <c r="O735" s="928"/>
      <c r="P735" s="928"/>
      <c r="Q735" s="928"/>
      <c r="R735" s="928"/>
      <c r="S735" s="928"/>
      <c r="T735" s="928"/>
      <c r="U735" s="928"/>
      <c r="V735" s="928"/>
      <c r="W735" s="928"/>
      <c r="X735" s="928"/>
      <c r="Y735" s="928"/>
      <c r="Z735" s="928"/>
      <c r="AA735" s="928"/>
    </row>
    <row r="736" spans="1:27" ht="13.5" customHeight="1">
      <c r="A736" s="928"/>
      <c r="B736" s="929"/>
      <c r="C736" s="928"/>
      <c r="D736" s="928"/>
      <c r="E736" s="930"/>
      <c r="F736" s="928"/>
      <c r="G736" s="928"/>
      <c r="H736" s="928"/>
      <c r="I736" s="930"/>
      <c r="J736" s="928"/>
      <c r="K736" s="930"/>
      <c r="L736" s="928"/>
      <c r="M736" s="928"/>
      <c r="N736" s="928"/>
      <c r="O736" s="928"/>
      <c r="P736" s="928"/>
      <c r="Q736" s="928"/>
      <c r="R736" s="928"/>
      <c r="S736" s="928"/>
      <c r="T736" s="928"/>
      <c r="U736" s="928"/>
      <c r="V736" s="928"/>
      <c r="W736" s="928"/>
      <c r="X736" s="928"/>
      <c r="Y736" s="928"/>
      <c r="Z736" s="928"/>
      <c r="AA736" s="928"/>
    </row>
    <row r="737" spans="1:27" ht="13.5" customHeight="1">
      <c r="A737" s="928"/>
      <c r="B737" s="929"/>
      <c r="C737" s="928"/>
      <c r="D737" s="928"/>
      <c r="E737" s="930"/>
      <c r="F737" s="928"/>
      <c r="G737" s="928"/>
      <c r="H737" s="928"/>
      <c r="I737" s="930"/>
      <c r="J737" s="928"/>
      <c r="K737" s="930"/>
      <c r="L737" s="928"/>
      <c r="M737" s="928"/>
      <c r="N737" s="928"/>
      <c r="O737" s="928"/>
      <c r="P737" s="928"/>
      <c r="Q737" s="928"/>
      <c r="R737" s="928"/>
      <c r="S737" s="928"/>
      <c r="T737" s="928"/>
      <c r="U737" s="928"/>
      <c r="V737" s="928"/>
      <c r="W737" s="928"/>
      <c r="X737" s="928"/>
      <c r="Y737" s="928"/>
      <c r="Z737" s="928"/>
      <c r="AA737" s="928"/>
    </row>
    <row r="738" spans="1:27" ht="13.5" customHeight="1">
      <c r="A738" s="928"/>
      <c r="B738" s="929"/>
      <c r="C738" s="928"/>
      <c r="D738" s="928"/>
      <c r="E738" s="930"/>
      <c r="F738" s="928"/>
      <c r="G738" s="928"/>
      <c r="H738" s="928"/>
      <c r="I738" s="930"/>
      <c r="J738" s="928"/>
      <c r="K738" s="930"/>
      <c r="L738" s="928"/>
      <c r="M738" s="928"/>
      <c r="N738" s="928"/>
      <c r="O738" s="928"/>
      <c r="P738" s="928"/>
      <c r="Q738" s="928"/>
      <c r="R738" s="928"/>
      <c r="S738" s="928"/>
      <c r="T738" s="928"/>
      <c r="U738" s="928"/>
      <c r="V738" s="928"/>
      <c r="W738" s="928"/>
      <c r="X738" s="928"/>
      <c r="Y738" s="928"/>
      <c r="Z738" s="928"/>
      <c r="AA738" s="928"/>
    </row>
    <row r="739" spans="1:27" ht="13.5" customHeight="1">
      <c r="A739" s="928"/>
      <c r="B739" s="929"/>
      <c r="C739" s="928"/>
      <c r="D739" s="928"/>
      <c r="E739" s="930"/>
      <c r="F739" s="928"/>
      <c r="G739" s="928"/>
      <c r="H739" s="928"/>
      <c r="I739" s="930"/>
      <c r="J739" s="928"/>
      <c r="K739" s="930"/>
      <c r="L739" s="928"/>
      <c r="M739" s="928"/>
      <c r="N739" s="928"/>
      <c r="O739" s="928"/>
      <c r="P739" s="928"/>
      <c r="Q739" s="928"/>
      <c r="R739" s="928"/>
      <c r="S739" s="928"/>
      <c r="T739" s="928"/>
      <c r="U739" s="928"/>
      <c r="V739" s="928"/>
      <c r="W739" s="928"/>
      <c r="X739" s="928"/>
      <c r="Y739" s="928"/>
      <c r="Z739" s="928"/>
      <c r="AA739" s="928"/>
    </row>
    <row r="740" spans="1:27" ht="13.5" customHeight="1">
      <c r="A740" s="928"/>
      <c r="B740" s="929"/>
      <c r="C740" s="928"/>
      <c r="D740" s="928"/>
      <c r="E740" s="930"/>
      <c r="F740" s="928"/>
      <c r="G740" s="928"/>
      <c r="H740" s="928"/>
      <c r="I740" s="930"/>
      <c r="J740" s="928"/>
      <c r="K740" s="930"/>
      <c r="L740" s="928"/>
      <c r="M740" s="928"/>
      <c r="N740" s="928"/>
      <c r="O740" s="928"/>
      <c r="P740" s="928"/>
      <c r="Q740" s="928"/>
      <c r="R740" s="928"/>
      <c r="S740" s="928"/>
      <c r="T740" s="928"/>
      <c r="U740" s="928"/>
      <c r="V740" s="928"/>
      <c r="W740" s="928"/>
      <c r="X740" s="928"/>
      <c r="Y740" s="928"/>
      <c r="Z740" s="928"/>
      <c r="AA740" s="928"/>
    </row>
    <row r="741" spans="1:27" ht="13.5" customHeight="1">
      <c r="A741" s="928"/>
      <c r="B741" s="929"/>
      <c r="C741" s="928"/>
      <c r="D741" s="928"/>
      <c r="E741" s="930"/>
      <c r="F741" s="928"/>
      <c r="G741" s="928"/>
      <c r="H741" s="928"/>
      <c r="I741" s="930"/>
      <c r="J741" s="928"/>
      <c r="K741" s="930"/>
      <c r="L741" s="928"/>
      <c r="M741" s="928"/>
      <c r="N741" s="928"/>
      <c r="O741" s="928"/>
      <c r="P741" s="928"/>
      <c r="Q741" s="928"/>
      <c r="R741" s="928"/>
      <c r="S741" s="928"/>
      <c r="T741" s="928"/>
      <c r="U741" s="928"/>
      <c r="V741" s="928"/>
      <c r="W741" s="928"/>
      <c r="X741" s="928"/>
      <c r="Y741" s="928"/>
      <c r="Z741" s="928"/>
      <c r="AA741" s="928"/>
    </row>
    <row r="742" spans="1:27" ht="13.5" customHeight="1">
      <c r="A742" s="928"/>
      <c r="B742" s="929"/>
      <c r="C742" s="928"/>
      <c r="D742" s="928"/>
      <c r="E742" s="930"/>
      <c r="F742" s="928"/>
      <c r="G742" s="928"/>
      <c r="H742" s="928"/>
      <c r="I742" s="930"/>
      <c r="J742" s="928"/>
      <c r="K742" s="930"/>
      <c r="L742" s="928"/>
      <c r="M742" s="928"/>
      <c r="N742" s="928"/>
      <c r="O742" s="928"/>
      <c r="P742" s="928"/>
      <c r="Q742" s="928"/>
      <c r="R742" s="928"/>
      <c r="S742" s="928"/>
      <c r="T742" s="928"/>
      <c r="U742" s="928"/>
      <c r="V742" s="928"/>
      <c r="W742" s="928"/>
      <c r="X742" s="928"/>
      <c r="Y742" s="928"/>
      <c r="Z742" s="928"/>
      <c r="AA742" s="928"/>
    </row>
    <row r="743" spans="1:27" ht="13.5" customHeight="1">
      <c r="A743" s="928"/>
      <c r="B743" s="929"/>
      <c r="C743" s="928"/>
      <c r="D743" s="928"/>
      <c r="E743" s="930"/>
      <c r="F743" s="928"/>
      <c r="G743" s="928"/>
      <c r="H743" s="928"/>
      <c r="I743" s="930"/>
      <c r="J743" s="928"/>
      <c r="K743" s="930"/>
      <c r="L743" s="928"/>
      <c r="M743" s="928"/>
      <c r="N743" s="928"/>
      <c r="O743" s="928"/>
      <c r="P743" s="928"/>
      <c r="Q743" s="928"/>
      <c r="R743" s="928"/>
      <c r="S743" s="928"/>
      <c r="T743" s="928"/>
      <c r="U743" s="928"/>
      <c r="V743" s="928"/>
      <c r="W743" s="928"/>
      <c r="X743" s="928"/>
      <c r="Y743" s="928"/>
      <c r="Z743" s="928"/>
      <c r="AA743" s="928"/>
    </row>
    <row r="744" spans="1:27" ht="13.5" customHeight="1">
      <c r="A744" s="928"/>
      <c r="B744" s="929"/>
      <c r="C744" s="928"/>
      <c r="D744" s="928"/>
      <c r="E744" s="930"/>
      <c r="F744" s="928"/>
      <c r="G744" s="928"/>
      <c r="H744" s="928"/>
      <c r="I744" s="930"/>
      <c r="J744" s="928"/>
      <c r="K744" s="930"/>
      <c r="L744" s="928"/>
      <c r="M744" s="928"/>
      <c r="N744" s="928"/>
      <c r="O744" s="928"/>
      <c r="P744" s="928"/>
      <c r="Q744" s="928"/>
      <c r="R744" s="928"/>
      <c r="S744" s="928"/>
      <c r="T744" s="928"/>
      <c r="U744" s="928"/>
      <c r="V744" s="928"/>
      <c r="W744" s="928"/>
      <c r="X744" s="928"/>
      <c r="Y744" s="928"/>
      <c r="Z744" s="928"/>
      <c r="AA744" s="928"/>
    </row>
    <row r="745" spans="1:27" ht="13.5" customHeight="1">
      <c r="A745" s="928"/>
      <c r="B745" s="929"/>
      <c r="C745" s="928"/>
      <c r="D745" s="928"/>
      <c r="E745" s="930"/>
      <c r="F745" s="928"/>
      <c r="G745" s="928"/>
      <c r="H745" s="928"/>
      <c r="I745" s="930"/>
      <c r="J745" s="928"/>
      <c r="K745" s="930"/>
      <c r="L745" s="928"/>
      <c r="M745" s="928"/>
      <c r="N745" s="928"/>
      <c r="O745" s="928"/>
      <c r="P745" s="928"/>
      <c r="Q745" s="928"/>
      <c r="R745" s="928"/>
      <c r="S745" s="928"/>
      <c r="T745" s="928"/>
      <c r="U745" s="928"/>
      <c r="V745" s="928"/>
      <c r="W745" s="928"/>
      <c r="X745" s="928"/>
      <c r="Y745" s="928"/>
      <c r="Z745" s="928"/>
      <c r="AA745" s="928"/>
    </row>
    <row r="746" spans="1:27" ht="13.5" customHeight="1">
      <c r="A746" s="928"/>
      <c r="B746" s="929"/>
      <c r="C746" s="928"/>
      <c r="D746" s="928"/>
      <c r="E746" s="930"/>
      <c r="F746" s="928"/>
      <c r="G746" s="928"/>
      <c r="H746" s="928"/>
      <c r="I746" s="930"/>
      <c r="J746" s="928"/>
      <c r="K746" s="930"/>
      <c r="L746" s="928"/>
      <c r="M746" s="928"/>
      <c r="N746" s="928"/>
      <c r="O746" s="928"/>
      <c r="P746" s="928"/>
      <c r="Q746" s="928"/>
      <c r="R746" s="928"/>
      <c r="S746" s="928"/>
      <c r="T746" s="928"/>
      <c r="U746" s="928"/>
      <c r="V746" s="928"/>
      <c r="W746" s="928"/>
      <c r="X746" s="928"/>
      <c r="Y746" s="928"/>
      <c r="Z746" s="928"/>
      <c r="AA746" s="928"/>
    </row>
    <row r="747" spans="1:27" ht="13.5" customHeight="1">
      <c r="A747" s="928"/>
      <c r="B747" s="929"/>
      <c r="C747" s="928"/>
      <c r="D747" s="928"/>
      <c r="E747" s="930"/>
      <c r="F747" s="928"/>
      <c r="G747" s="928"/>
      <c r="H747" s="928"/>
      <c r="I747" s="930"/>
      <c r="J747" s="928"/>
      <c r="K747" s="930"/>
      <c r="L747" s="928"/>
      <c r="M747" s="928"/>
      <c r="N747" s="928"/>
      <c r="O747" s="928"/>
      <c r="P747" s="928"/>
      <c r="Q747" s="928"/>
      <c r="R747" s="928"/>
      <c r="S747" s="928"/>
      <c r="T747" s="928"/>
      <c r="U747" s="928"/>
      <c r="V747" s="928"/>
      <c r="W747" s="928"/>
      <c r="X747" s="928"/>
      <c r="Y747" s="928"/>
      <c r="Z747" s="928"/>
      <c r="AA747" s="928"/>
    </row>
    <row r="748" spans="1:27" ht="13.5" customHeight="1">
      <c r="A748" s="928"/>
      <c r="B748" s="929"/>
      <c r="C748" s="928"/>
      <c r="D748" s="928"/>
      <c r="E748" s="930"/>
      <c r="F748" s="928"/>
      <c r="G748" s="928"/>
      <c r="H748" s="928"/>
      <c r="I748" s="930"/>
      <c r="J748" s="928"/>
      <c r="K748" s="930"/>
      <c r="L748" s="928"/>
      <c r="M748" s="928"/>
      <c r="N748" s="928"/>
      <c r="O748" s="928"/>
      <c r="P748" s="928"/>
      <c r="Q748" s="928"/>
      <c r="R748" s="928"/>
      <c r="S748" s="928"/>
      <c r="T748" s="928"/>
      <c r="U748" s="928"/>
      <c r="V748" s="928"/>
      <c r="W748" s="928"/>
      <c r="X748" s="928"/>
      <c r="Y748" s="928"/>
      <c r="Z748" s="928"/>
      <c r="AA748" s="928"/>
    </row>
    <row r="749" spans="1:27" ht="13.5" customHeight="1">
      <c r="A749" s="928"/>
      <c r="B749" s="929"/>
      <c r="C749" s="928"/>
      <c r="D749" s="928"/>
      <c r="E749" s="930"/>
      <c r="F749" s="928"/>
      <c r="G749" s="928"/>
      <c r="H749" s="928"/>
      <c r="I749" s="930"/>
      <c r="J749" s="928"/>
      <c r="K749" s="930"/>
      <c r="L749" s="928"/>
      <c r="M749" s="928"/>
      <c r="N749" s="928"/>
      <c r="O749" s="928"/>
      <c r="P749" s="928"/>
      <c r="Q749" s="928"/>
      <c r="R749" s="928"/>
      <c r="S749" s="928"/>
      <c r="T749" s="928"/>
      <c r="U749" s="928"/>
      <c r="V749" s="928"/>
      <c r="W749" s="928"/>
      <c r="X749" s="928"/>
      <c r="Y749" s="928"/>
      <c r="Z749" s="928"/>
      <c r="AA749" s="928"/>
    </row>
    <row r="750" spans="1:27" ht="13.5" customHeight="1">
      <c r="A750" s="928"/>
      <c r="B750" s="929"/>
      <c r="C750" s="928"/>
      <c r="D750" s="928"/>
      <c r="E750" s="930"/>
      <c r="F750" s="928"/>
      <c r="G750" s="928"/>
      <c r="H750" s="928"/>
      <c r="I750" s="930"/>
      <c r="J750" s="928"/>
      <c r="K750" s="930"/>
      <c r="L750" s="928"/>
      <c r="M750" s="928"/>
      <c r="N750" s="928"/>
      <c r="O750" s="928"/>
      <c r="P750" s="928"/>
      <c r="Q750" s="928"/>
      <c r="R750" s="928"/>
      <c r="S750" s="928"/>
      <c r="T750" s="928"/>
      <c r="U750" s="928"/>
      <c r="V750" s="928"/>
      <c r="W750" s="928"/>
      <c r="X750" s="928"/>
      <c r="Y750" s="928"/>
      <c r="Z750" s="928"/>
      <c r="AA750" s="928"/>
    </row>
    <row r="751" spans="1:27" ht="13.5" customHeight="1">
      <c r="A751" s="928"/>
      <c r="B751" s="929"/>
      <c r="C751" s="928"/>
      <c r="D751" s="928"/>
      <c r="E751" s="930"/>
      <c r="F751" s="928"/>
      <c r="G751" s="928"/>
      <c r="H751" s="928"/>
      <c r="I751" s="930"/>
      <c r="J751" s="928"/>
      <c r="K751" s="930"/>
      <c r="L751" s="928"/>
      <c r="M751" s="928"/>
      <c r="N751" s="928"/>
      <c r="O751" s="928"/>
      <c r="P751" s="928"/>
      <c r="Q751" s="928"/>
      <c r="R751" s="928"/>
      <c r="S751" s="928"/>
      <c r="T751" s="928"/>
      <c r="U751" s="928"/>
      <c r="V751" s="928"/>
      <c r="W751" s="928"/>
      <c r="X751" s="928"/>
      <c r="Y751" s="928"/>
      <c r="Z751" s="928"/>
      <c r="AA751" s="928"/>
    </row>
    <row r="752" spans="1:27" ht="13.5" customHeight="1">
      <c r="A752" s="928"/>
      <c r="B752" s="929"/>
      <c r="C752" s="928"/>
      <c r="D752" s="928"/>
      <c r="E752" s="930"/>
      <c r="F752" s="928"/>
      <c r="G752" s="928"/>
      <c r="H752" s="928"/>
      <c r="I752" s="930"/>
      <c r="J752" s="928"/>
      <c r="K752" s="930"/>
      <c r="L752" s="928"/>
      <c r="M752" s="928"/>
      <c r="N752" s="928"/>
      <c r="O752" s="928"/>
      <c r="P752" s="928"/>
      <c r="Q752" s="928"/>
      <c r="R752" s="928"/>
      <c r="S752" s="928"/>
      <c r="T752" s="928"/>
      <c r="U752" s="928"/>
      <c r="V752" s="928"/>
      <c r="W752" s="928"/>
      <c r="X752" s="928"/>
      <c r="Y752" s="928"/>
      <c r="Z752" s="928"/>
      <c r="AA752" s="928"/>
    </row>
    <row r="753" spans="1:27" ht="13.5" customHeight="1">
      <c r="A753" s="928"/>
      <c r="B753" s="929"/>
      <c r="C753" s="928"/>
      <c r="D753" s="928"/>
      <c r="E753" s="930"/>
      <c r="F753" s="928"/>
      <c r="G753" s="928"/>
      <c r="H753" s="928"/>
      <c r="I753" s="930"/>
      <c r="J753" s="928"/>
      <c r="K753" s="930"/>
      <c r="L753" s="928"/>
      <c r="M753" s="928"/>
      <c r="N753" s="928"/>
      <c r="O753" s="928"/>
      <c r="P753" s="928"/>
      <c r="Q753" s="928"/>
      <c r="R753" s="928"/>
      <c r="S753" s="928"/>
      <c r="T753" s="928"/>
      <c r="U753" s="928"/>
      <c r="V753" s="928"/>
      <c r="W753" s="928"/>
      <c r="X753" s="928"/>
      <c r="Y753" s="928"/>
      <c r="Z753" s="928"/>
      <c r="AA753" s="928"/>
    </row>
    <row r="754" spans="1:27" ht="13.5" customHeight="1">
      <c r="A754" s="928"/>
      <c r="B754" s="929"/>
      <c r="C754" s="928"/>
      <c r="D754" s="928"/>
      <c r="E754" s="930"/>
      <c r="F754" s="928"/>
      <c r="G754" s="928"/>
      <c r="H754" s="928"/>
      <c r="I754" s="930"/>
      <c r="J754" s="928"/>
      <c r="K754" s="930"/>
      <c r="L754" s="928"/>
      <c r="M754" s="928"/>
      <c r="N754" s="928"/>
      <c r="O754" s="928"/>
      <c r="P754" s="928"/>
      <c r="Q754" s="928"/>
      <c r="R754" s="928"/>
      <c r="S754" s="928"/>
      <c r="T754" s="928"/>
      <c r="U754" s="928"/>
      <c r="V754" s="928"/>
      <c r="W754" s="928"/>
      <c r="X754" s="928"/>
      <c r="Y754" s="928"/>
      <c r="Z754" s="928"/>
      <c r="AA754" s="928"/>
    </row>
    <row r="755" spans="1:27" ht="13.5" customHeight="1">
      <c r="A755" s="928"/>
      <c r="B755" s="929"/>
      <c r="C755" s="928"/>
      <c r="D755" s="928"/>
      <c r="E755" s="930"/>
      <c r="F755" s="928"/>
      <c r="G755" s="928"/>
      <c r="H755" s="928"/>
      <c r="I755" s="930"/>
      <c r="J755" s="928"/>
      <c r="K755" s="930"/>
      <c r="L755" s="928"/>
      <c r="M755" s="928"/>
      <c r="N755" s="928"/>
      <c r="O755" s="928"/>
      <c r="P755" s="928"/>
      <c r="Q755" s="928"/>
      <c r="R755" s="928"/>
      <c r="S755" s="928"/>
      <c r="T755" s="928"/>
      <c r="U755" s="928"/>
      <c r="V755" s="928"/>
      <c r="W755" s="928"/>
      <c r="X755" s="928"/>
      <c r="Y755" s="928"/>
      <c r="Z755" s="928"/>
      <c r="AA755" s="928"/>
    </row>
    <row r="756" spans="1:27" ht="13.5" customHeight="1">
      <c r="A756" s="928"/>
      <c r="B756" s="929"/>
      <c r="C756" s="928"/>
      <c r="D756" s="928"/>
      <c r="E756" s="930"/>
      <c r="F756" s="928"/>
      <c r="G756" s="928"/>
      <c r="H756" s="928"/>
      <c r="I756" s="930"/>
      <c r="J756" s="928"/>
      <c r="K756" s="930"/>
      <c r="L756" s="928"/>
      <c r="M756" s="928"/>
      <c r="N756" s="928"/>
      <c r="O756" s="928"/>
      <c r="P756" s="928"/>
      <c r="Q756" s="928"/>
      <c r="R756" s="928"/>
      <c r="S756" s="928"/>
      <c r="T756" s="928"/>
      <c r="U756" s="928"/>
      <c r="V756" s="928"/>
      <c r="W756" s="928"/>
      <c r="X756" s="928"/>
      <c r="Y756" s="928"/>
      <c r="Z756" s="928"/>
      <c r="AA756" s="928"/>
    </row>
    <row r="757" spans="1:27" ht="13.5" customHeight="1">
      <c r="A757" s="928"/>
      <c r="B757" s="929"/>
      <c r="C757" s="928"/>
      <c r="D757" s="928"/>
      <c r="E757" s="930"/>
      <c r="F757" s="928"/>
      <c r="G757" s="928"/>
      <c r="H757" s="928"/>
      <c r="I757" s="930"/>
      <c r="J757" s="928"/>
      <c r="K757" s="930"/>
      <c r="L757" s="928"/>
      <c r="M757" s="928"/>
      <c r="N757" s="928"/>
      <c r="O757" s="928"/>
      <c r="P757" s="928"/>
      <c r="Q757" s="928"/>
      <c r="R757" s="928"/>
      <c r="S757" s="928"/>
      <c r="T757" s="928"/>
      <c r="U757" s="928"/>
      <c r="V757" s="928"/>
      <c r="W757" s="928"/>
      <c r="X757" s="928"/>
      <c r="Y757" s="928"/>
      <c r="Z757" s="928"/>
      <c r="AA757" s="928"/>
    </row>
    <row r="758" spans="1:27" ht="13.5" customHeight="1">
      <c r="A758" s="928"/>
      <c r="B758" s="929"/>
      <c r="C758" s="928"/>
      <c r="D758" s="928"/>
      <c r="E758" s="930"/>
      <c r="F758" s="928"/>
      <c r="G758" s="928"/>
      <c r="H758" s="928"/>
      <c r="I758" s="930"/>
      <c r="J758" s="928"/>
      <c r="K758" s="930"/>
      <c r="L758" s="928"/>
      <c r="M758" s="928"/>
      <c r="N758" s="928"/>
      <c r="O758" s="928"/>
      <c r="P758" s="928"/>
      <c r="Q758" s="928"/>
      <c r="R758" s="928"/>
      <c r="S758" s="928"/>
      <c r="T758" s="928"/>
      <c r="U758" s="928"/>
      <c r="V758" s="928"/>
      <c r="W758" s="928"/>
      <c r="X758" s="928"/>
      <c r="Y758" s="928"/>
      <c r="Z758" s="928"/>
      <c r="AA758" s="928"/>
    </row>
    <row r="759" spans="1:27" ht="13.5" customHeight="1">
      <c r="A759" s="928"/>
      <c r="B759" s="929"/>
      <c r="C759" s="928"/>
      <c r="D759" s="928"/>
      <c r="E759" s="930"/>
      <c r="F759" s="928"/>
      <c r="G759" s="928"/>
      <c r="H759" s="928"/>
      <c r="I759" s="930"/>
      <c r="J759" s="928"/>
      <c r="K759" s="930"/>
      <c r="L759" s="928"/>
      <c r="M759" s="928"/>
      <c r="N759" s="928"/>
      <c r="O759" s="928"/>
      <c r="P759" s="928"/>
      <c r="Q759" s="928"/>
      <c r="R759" s="928"/>
      <c r="S759" s="928"/>
      <c r="T759" s="928"/>
      <c r="U759" s="928"/>
      <c r="V759" s="928"/>
      <c r="W759" s="928"/>
      <c r="X759" s="928"/>
      <c r="Y759" s="928"/>
      <c r="Z759" s="928"/>
      <c r="AA759" s="928"/>
    </row>
    <row r="760" spans="1:27" ht="13.5" customHeight="1">
      <c r="A760" s="928"/>
      <c r="B760" s="929"/>
      <c r="C760" s="928"/>
      <c r="D760" s="928"/>
      <c r="E760" s="930"/>
      <c r="F760" s="928"/>
      <c r="G760" s="928"/>
      <c r="H760" s="928"/>
      <c r="I760" s="930"/>
      <c r="J760" s="928"/>
      <c r="K760" s="930"/>
      <c r="L760" s="928"/>
      <c r="M760" s="928"/>
      <c r="N760" s="928"/>
      <c r="O760" s="928"/>
      <c r="P760" s="928"/>
      <c r="Q760" s="928"/>
      <c r="R760" s="928"/>
      <c r="S760" s="928"/>
      <c r="T760" s="928"/>
      <c r="U760" s="928"/>
      <c r="V760" s="928"/>
      <c r="W760" s="928"/>
      <c r="X760" s="928"/>
      <c r="Y760" s="928"/>
      <c r="Z760" s="928"/>
      <c r="AA760" s="928"/>
    </row>
    <row r="761" spans="1:27" ht="13.5" customHeight="1">
      <c r="A761" s="928"/>
      <c r="B761" s="929"/>
      <c r="C761" s="928"/>
      <c r="D761" s="928"/>
      <c r="E761" s="930"/>
      <c r="F761" s="928"/>
      <c r="G761" s="928"/>
      <c r="H761" s="928"/>
      <c r="I761" s="930"/>
      <c r="J761" s="928"/>
      <c r="K761" s="930"/>
      <c r="L761" s="928"/>
      <c r="M761" s="928"/>
      <c r="N761" s="928"/>
      <c r="O761" s="928"/>
      <c r="P761" s="928"/>
      <c r="Q761" s="928"/>
      <c r="R761" s="928"/>
      <c r="S761" s="928"/>
      <c r="T761" s="928"/>
      <c r="U761" s="928"/>
      <c r="V761" s="928"/>
      <c r="W761" s="928"/>
      <c r="X761" s="928"/>
      <c r="Y761" s="928"/>
      <c r="Z761" s="928"/>
      <c r="AA761" s="928"/>
    </row>
    <row r="762" spans="1:27" ht="13.5" customHeight="1">
      <c r="A762" s="928"/>
      <c r="B762" s="929"/>
      <c r="C762" s="928"/>
      <c r="D762" s="928"/>
      <c r="E762" s="930"/>
      <c r="F762" s="928"/>
      <c r="G762" s="928"/>
      <c r="H762" s="928"/>
      <c r="I762" s="930"/>
      <c r="J762" s="928"/>
      <c r="K762" s="930"/>
      <c r="L762" s="928"/>
      <c r="M762" s="928"/>
      <c r="N762" s="928"/>
      <c r="O762" s="928"/>
      <c r="P762" s="928"/>
      <c r="Q762" s="928"/>
      <c r="R762" s="928"/>
      <c r="S762" s="928"/>
      <c r="T762" s="928"/>
      <c r="U762" s="928"/>
      <c r="V762" s="928"/>
      <c r="W762" s="928"/>
      <c r="X762" s="928"/>
      <c r="Y762" s="928"/>
      <c r="Z762" s="928"/>
      <c r="AA762" s="928"/>
    </row>
    <row r="763" spans="1:27" ht="13.5" customHeight="1">
      <c r="A763" s="928"/>
      <c r="B763" s="929"/>
      <c r="C763" s="928"/>
      <c r="D763" s="928"/>
      <c r="E763" s="930"/>
      <c r="F763" s="928"/>
      <c r="G763" s="928"/>
      <c r="H763" s="928"/>
      <c r="I763" s="930"/>
      <c r="J763" s="928"/>
      <c r="K763" s="930"/>
      <c r="L763" s="928"/>
      <c r="M763" s="928"/>
      <c r="N763" s="928"/>
      <c r="O763" s="928"/>
      <c r="P763" s="928"/>
      <c r="Q763" s="928"/>
      <c r="R763" s="928"/>
      <c r="S763" s="928"/>
      <c r="T763" s="928"/>
      <c r="U763" s="928"/>
      <c r="V763" s="928"/>
      <c r="W763" s="928"/>
      <c r="X763" s="928"/>
      <c r="Y763" s="928"/>
      <c r="Z763" s="928"/>
      <c r="AA763" s="928"/>
    </row>
    <row r="764" spans="1:27" ht="13.5" customHeight="1">
      <c r="A764" s="928"/>
      <c r="B764" s="929"/>
      <c r="C764" s="928"/>
      <c r="D764" s="928"/>
      <c r="E764" s="930"/>
      <c r="F764" s="928"/>
      <c r="G764" s="928"/>
      <c r="H764" s="928"/>
      <c r="I764" s="930"/>
      <c r="J764" s="928"/>
      <c r="K764" s="930"/>
      <c r="L764" s="928"/>
      <c r="M764" s="928"/>
      <c r="N764" s="928"/>
      <c r="O764" s="928"/>
      <c r="P764" s="928"/>
      <c r="Q764" s="928"/>
      <c r="R764" s="928"/>
      <c r="S764" s="928"/>
      <c r="T764" s="928"/>
      <c r="U764" s="928"/>
      <c r="V764" s="928"/>
      <c r="W764" s="928"/>
      <c r="X764" s="928"/>
      <c r="Y764" s="928"/>
      <c r="Z764" s="928"/>
      <c r="AA764" s="928"/>
    </row>
    <row r="765" spans="1:27" ht="13.5" customHeight="1">
      <c r="A765" s="928"/>
      <c r="B765" s="929"/>
      <c r="C765" s="928"/>
      <c r="D765" s="928"/>
      <c r="E765" s="930"/>
      <c r="F765" s="928"/>
      <c r="G765" s="928"/>
      <c r="H765" s="928"/>
      <c r="I765" s="930"/>
      <c r="J765" s="928"/>
      <c r="K765" s="930"/>
      <c r="L765" s="928"/>
      <c r="M765" s="928"/>
      <c r="N765" s="928"/>
      <c r="O765" s="928"/>
      <c r="P765" s="928"/>
      <c r="Q765" s="928"/>
      <c r="R765" s="928"/>
      <c r="S765" s="928"/>
      <c r="T765" s="928"/>
      <c r="U765" s="928"/>
      <c r="V765" s="928"/>
      <c r="W765" s="928"/>
      <c r="X765" s="928"/>
      <c r="Y765" s="928"/>
      <c r="Z765" s="928"/>
      <c r="AA765" s="928"/>
    </row>
    <row r="766" spans="1:27" ht="13.5" customHeight="1">
      <c r="A766" s="928"/>
      <c r="B766" s="929"/>
      <c r="C766" s="928"/>
      <c r="D766" s="928"/>
      <c r="E766" s="930"/>
      <c r="F766" s="928"/>
      <c r="G766" s="928"/>
      <c r="H766" s="928"/>
      <c r="I766" s="930"/>
      <c r="J766" s="928"/>
      <c r="K766" s="930"/>
      <c r="L766" s="928"/>
      <c r="M766" s="928"/>
      <c r="N766" s="928"/>
      <c r="O766" s="928"/>
      <c r="P766" s="928"/>
      <c r="Q766" s="928"/>
      <c r="R766" s="928"/>
      <c r="S766" s="928"/>
      <c r="T766" s="928"/>
      <c r="U766" s="928"/>
      <c r="V766" s="928"/>
      <c r="W766" s="928"/>
      <c r="X766" s="928"/>
      <c r="Y766" s="928"/>
      <c r="Z766" s="928"/>
      <c r="AA766" s="928"/>
    </row>
    <row r="767" spans="1:27" ht="13.5" customHeight="1">
      <c r="A767" s="928"/>
      <c r="B767" s="929"/>
      <c r="C767" s="928"/>
      <c r="D767" s="928"/>
      <c r="E767" s="930"/>
      <c r="F767" s="928"/>
      <c r="G767" s="928"/>
      <c r="H767" s="928"/>
      <c r="I767" s="930"/>
      <c r="J767" s="928"/>
      <c r="K767" s="930"/>
      <c r="L767" s="928"/>
      <c r="M767" s="928"/>
      <c r="N767" s="928"/>
      <c r="O767" s="928"/>
      <c r="P767" s="928"/>
      <c r="Q767" s="928"/>
      <c r="R767" s="928"/>
      <c r="S767" s="928"/>
      <c r="T767" s="928"/>
      <c r="U767" s="928"/>
      <c r="V767" s="928"/>
      <c r="W767" s="928"/>
      <c r="X767" s="928"/>
      <c r="Y767" s="928"/>
      <c r="Z767" s="928"/>
      <c r="AA767" s="928"/>
    </row>
    <row r="768" spans="1:27" ht="13.5" customHeight="1">
      <c r="A768" s="928"/>
      <c r="B768" s="929"/>
      <c r="C768" s="928"/>
      <c r="D768" s="928"/>
      <c r="E768" s="930"/>
      <c r="F768" s="928"/>
      <c r="G768" s="928"/>
      <c r="H768" s="928"/>
      <c r="I768" s="930"/>
      <c r="J768" s="928"/>
      <c r="K768" s="930"/>
      <c r="L768" s="928"/>
      <c r="M768" s="928"/>
      <c r="N768" s="928"/>
      <c r="O768" s="928"/>
      <c r="P768" s="928"/>
      <c r="Q768" s="928"/>
      <c r="R768" s="928"/>
      <c r="S768" s="928"/>
      <c r="T768" s="928"/>
      <c r="U768" s="928"/>
      <c r="V768" s="928"/>
      <c r="W768" s="928"/>
      <c r="X768" s="928"/>
      <c r="Y768" s="928"/>
      <c r="Z768" s="928"/>
      <c r="AA768" s="928"/>
    </row>
    <row r="769" spans="1:27" ht="13.5" customHeight="1">
      <c r="A769" s="928"/>
      <c r="B769" s="929"/>
      <c r="C769" s="928"/>
      <c r="D769" s="928"/>
      <c r="E769" s="930"/>
      <c r="F769" s="928"/>
      <c r="G769" s="928"/>
      <c r="H769" s="928"/>
      <c r="I769" s="930"/>
      <c r="J769" s="928"/>
      <c r="K769" s="930"/>
      <c r="L769" s="928"/>
      <c r="M769" s="928"/>
      <c r="N769" s="928"/>
      <c r="O769" s="928"/>
      <c r="P769" s="928"/>
      <c r="Q769" s="928"/>
      <c r="R769" s="928"/>
      <c r="S769" s="928"/>
      <c r="T769" s="928"/>
      <c r="U769" s="928"/>
      <c r="V769" s="928"/>
      <c r="W769" s="928"/>
      <c r="X769" s="928"/>
      <c r="Y769" s="928"/>
      <c r="Z769" s="928"/>
      <c r="AA769" s="928"/>
    </row>
    <row r="770" spans="1:27" ht="13.5" customHeight="1">
      <c r="A770" s="928"/>
      <c r="B770" s="929"/>
      <c r="C770" s="928"/>
      <c r="D770" s="928"/>
      <c r="E770" s="930"/>
      <c r="F770" s="928"/>
      <c r="G770" s="928"/>
      <c r="H770" s="928"/>
      <c r="I770" s="930"/>
      <c r="J770" s="928"/>
      <c r="K770" s="930"/>
      <c r="L770" s="928"/>
      <c r="M770" s="928"/>
      <c r="N770" s="928"/>
      <c r="O770" s="928"/>
      <c r="P770" s="928"/>
      <c r="Q770" s="928"/>
      <c r="R770" s="928"/>
      <c r="S770" s="928"/>
      <c r="T770" s="928"/>
      <c r="U770" s="928"/>
      <c r="V770" s="928"/>
      <c r="W770" s="928"/>
      <c r="X770" s="928"/>
      <c r="Y770" s="928"/>
      <c r="Z770" s="928"/>
      <c r="AA770" s="928"/>
    </row>
    <row r="771" spans="1:27" ht="13.5" customHeight="1">
      <c r="A771" s="928"/>
      <c r="B771" s="929"/>
      <c r="C771" s="928"/>
      <c r="D771" s="928"/>
      <c r="E771" s="930"/>
      <c r="F771" s="928"/>
      <c r="G771" s="928"/>
      <c r="H771" s="928"/>
      <c r="I771" s="930"/>
      <c r="J771" s="928"/>
      <c r="K771" s="930"/>
      <c r="L771" s="928"/>
      <c r="M771" s="928"/>
      <c r="N771" s="928"/>
      <c r="O771" s="928"/>
      <c r="P771" s="928"/>
      <c r="Q771" s="928"/>
      <c r="R771" s="928"/>
      <c r="S771" s="928"/>
      <c r="T771" s="928"/>
      <c r="U771" s="928"/>
      <c r="V771" s="928"/>
      <c r="W771" s="928"/>
      <c r="X771" s="928"/>
      <c r="Y771" s="928"/>
      <c r="Z771" s="928"/>
      <c r="AA771" s="928"/>
    </row>
    <row r="772" spans="1:27" ht="13.5" customHeight="1">
      <c r="A772" s="928"/>
      <c r="B772" s="929"/>
      <c r="C772" s="928"/>
      <c r="D772" s="928"/>
      <c r="E772" s="930"/>
      <c r="F772" s="928"/>
      <c r="G772" s="928"/>
      <c r="H772" s="928"/>
      <c r="I772" s="930"/>
      <c r="J772" s="928"/>
      <c r="K772" s="930"/>
      <c r="L772" s="928"/>
      <c r="M772" s="928"/>
      <c r="N772" s="928"/>
      <c r="O772" s="928"/>
      <c r="P772" s="928"/>
      <c r="Q772" s="928"/>
      <c r="R772" s="928"/>
      <c r="S772" s="928"/>
      <c r="T772" s="928"/>
      <c r="U772" s="928"/>
      <c r="V772" s="928"/>
      <c r="W772" s="928"/>
      <c r="X772" s="928"/>
      <c r="Y772" s="928"/>
      <c r="Z772" s="928"/>
      <c r="AA772" s="928"/>
    </row>
    <row r="773" spans="1:27" ht="13.5" customHeight="1">
      <c r="A773" s="928"/>
      <c r="B773" s="929"/>
      <c r="C773" s="928"/>
      <c r="D773" s="928"/>
      <c r="E773" s="930"/>
      <c r="F773" s="928"/>
      <c r="G773" s="928"/>
      <c r="H773" s="928"/>
      <c r="I773" s="930"/>
      <c r="J773" s="928"/>
      <c r="K773" s="930"/>
      <c r="L773" s="928"/>
      <c r="M773" s="928"/>
      <c r="N773" s="928"/>
      <c r="O773" s="928"/>
      <c r="P773" s="928"/>
      <c r="Q773" s="928"/>
      <c r="R773" s="928"/>
      <c r="S773" s="928"/>
      <c r="T773" s="928"/>
      <c r="U773" s="928"/>
      <c r="V773" s="928"/>
      <c r="W773" s="928"/>
      <c r="X773" s="928"/>
      <c r="Y773" s="928"/>
      <c r="Z773" s="928"/>
      <c r="AA773" s="928"/>
    </row>
    <row r="774" spans="1:27" ht="13.5" customHeight="1">
      <c r="A774" s="928"/>
      <c r="B774" s="929"/>
      <c r="C774" s="928"/>
      <c r="D774" s="928"/>
      <c r="E774" s="930"/>
      <c r="F774" s="928"/>
      <c r="G774" s="928"/>
      <c r="H774" s="928"/>
      <c r="I774" s="930"/>
      <c r="J774" s="928"/>
      <c r="K774" s="930"/>
      <c r="L774" s="928"/>
      <c r="M774" s="928"/>
      <c r="N774" s="928"/>
      <c r="O774" s="928"/>
      <c r="P774" s="928"/>
      <c r="Q774" s="928"/>
      <c r="R774" s="928"/>
      <c r="S774" s="928"/>
      <c r="T774" s="928"/>
      <c r="U774" s="928"/>
      <c r="V774" s="928"/>
      <c r="W774" s="928"/>
      <c r="X774" s="928"/>
      <c r="Y774" s="928"/>
      <c r="Z774" s="928"/>
      <c r="AA774" s="928"/>
    </row>
    <row r="775" spans="1:27" ht="13.5" customHeight="1">
      <c r="A775" s="928"/>
      <c r="B775" s="929"/>
      <c r="C775" s="928"/>
      <c r="D775" s="928"/>
      <c r="E775" s="930"/>
      <c r="F775" s="928"/>
      <c r="G775" s="928"/>
      <c r="H775" s="928"/>
      <c r="I775" s="930"/>
      <c r="J775" s="928"/>
      <c r="K775" s="930"/>
      <c r="L775" s="928"/>
      <c r="M775" s="928"/>
      <c r="N775" s="928"/>
      <c r="O775" s="928"/>
      <c r="P775" s="928"/>
      <c r="Q775" s="928"/>
      <c r="R775" s="928"/>
      <c r="S775" s="928"/>
      <c r="T775" s="928"/>
      <c r="U775" s="928"/>
      <c r="V775" s="928"/>
      <c r="W775" s="928"/>
      <c r="X775" s="928"/>
      <c r="Y775" s="928"/>
      <c r="Z775" s="928"/>
      <c r="AA775" s="928"/>
    </row>
    <row r="776" spans="1:27" ht="13.5" customHeight="1">
      <c r="A776" s="928"/>
      <c r="B776" s="929"/>
      <c r="C776" s="928"/>
      <c r="D776" s="928"/>
      <c r="E776" s="930"/>
      <c r="F776" s="928"/>
      <c r="G776" s="928"/>
      <c r="H776" s="928"/>
      <c r="I776" s="930"/>
      <c r="J776" s="928"/>
      <c r="K776" s="930"/>
      <c r="L776" s="928"/>
      <c r="M776" s="928"/>
      <c r="N776" s="928"/>
      <c r="O776" s="928"/>
      <c r="P776" s="928"/>
      <c r="Q776" s="928"/>
      <c r="R776" s="928"/>
      <c r="S776" s="928"/>
      <c r="T776" s="928"/>
      <c r="U776" s="928"/>
      <c r="V776" s="928"/>
      <c r="W776" s="928"/>
      <c r="X776" s="928"/>
      <c r="Y776" s="928"/>
      <c r="Z776" s="928"/>
      <c r="AA776" s="928"/>
    </row>
    <row r="777" spans="1:27" ht="13.5" customHeight="1">
      <c r="A777" s="928"/>
      <c r="B777" s="929"/>
      <c r="C777" s="928"/>
      <c r="D777" s="928"/>
      <c r="E777" s="930"/>
      <c r="F777" s="928"/>
      <c r="G777" s="928"/>
      <c r="H777" s="928"/>
      <c r="I777" s="930"/>
      <c r="J777" s="928"/>
      <c r="K777" s="930"/>
      <c r="L777" s="928"/>
      <c r="M777" s="928"/>
      <c r="N777" s="928"/>
      <c r="O777" s="928"/>
      <c r="P777" s="928"/>
      <c r="Q777" s="928"/>
      <c r="R777" s="928"/>
      <c r="S777" s="928"/>
      <c r="T777" s="928"/>
      <c r="U777" s="928"/>
      <c r="V777" s="928"/>
      <c r="W777" s="928"/>
      <c r="X777" s="928"/>
      <c r="Y777" s="928"/>
      <c r="Z777" s="928"/>
      <c r="AA777" s="928"/>
    </row>
    <row r="778" spans="1:27" ht="13.5" customHeight="1">
      <c r="A778" s="928"/>
      <c r="B778" s="929"/>
      <c r="C778" s="928"/>
      <c r="D778" s="928"/>
      <c r="E778" s="930"/>
      <c r="F778" s="928"/>
      <c r="G778" s="928"/>
      <c r="H778" s="928"/>
      <c r="I778" s="930"/>
      <c r="J778" s="928"/>
      <c r="K778" s="930"/>
      <c r="L778" s="928"/>
      <c r="M778" s="928"/>
      <c r="N778" s="928"/>
      <c r="O778" s="928"/>
      <c r="P778" s="928"/>
      <c r="Q778" s="928"/>
      <c r="R778" s="928"/>
      <c r="S778" s="928"/>
      <c r="T778" s="928"/>
      <c r="U778" s="928"/>
      <c r="V778" s="928"/>
      <c r="W778" s="928"/>
      <c r="X778" s="928"/>
      <c r="Y778" s="928"/>
      <c r="Z778" s="928"/>
      <c r="AA778" s="928"/>
    </row>
    <row r="779" spans="1:27" ht="13.5" customHeight="1">
      <c r="A779" s="928"/>
      <c r="B779" s="929"/>
      <c r="C779" s="928"/>
      <c r="D779" s="928"/>
      <c r="E779" s="930"/>
      <c r="F779" s="928"/>
      <c r="G779" s="928"/>
      <c r="H779" s="928"/>
      <c r="I779" s="930"/>
      <c r="J779" s="928"/>
      <c r="K779" s="930"/>
      <c r="L779" s="928"/>
      <c r="M779" s="928"/>
      <c r="N779" s="928"/>
      <c r="O779" s="928"/>
      <c r="P779" s="928"/>
      <c r="Q779" s="928"/>
      <c r="R779" s="928"/>
      <c r="S779" s="928"/>
      <c r="T779" s="928"/>
      <c r="U779" s="928"/>
      <c r="V779" s="928"/>
      <c r="W779" s="928"/>
      <c r="X779" s="928"/>
      <c r="Y779" s="928"/>
      <c r="Z779" s="928"/>
      <c r="AA779" s="928"/>
    </row>
    <row r="780" spans="1:27" ht="13.5" customHeight="1">
      <c r="A780" s="928"/>
      <c r="B780" s="929"/>
      <c r="C780" s="928"/>
      <c r="D780" s="928"/>
      <c r="E780" s="930"/>
      <c r="F780" s="928"/>
      <c r="G780" s="928"/>
      <c r="H780" s="928"/>
      <c r="I780" s="930"/>
      <c r="J780" s="928"/>
      <c r="K780" s="930"/>
      <c r="L780" s="928"/>
      <c r="M780" s="928"/>
      <c r="N780" s="928"/>
      <c r="O780" s="928"/>
      <c r="P780" s="928"/>
      <c r="Q780" s="928"/>
      <c r="R780" s="928"/>
      <c r="S780" s="928"/>
      <c r="T780" s="928"/>
      <c r="U780" s="928"/>
      <c r="V780" s="928"/>
      <c r="W780" s="928"/>
      <c r="X780" s="928"/>
      <c r="Y780" s="928"/>
      <c r="Z780" s="928"/>
      <c r="AA780" s="928"/>
    </row>
    <row r="781" spans="1:27" ht="13.5" customHeight="1">
      <c r="A781" s="928"/>
      <c r="B781" s="929"/>
      <c r="C781" s="928"/>
      <c r="D781" s="928"/>
      <c r="E781" s="930"/>
      <c r="F781" s="928"/>
      <c r="G781" s="928"/>
      <c r="H781" s="928"/>
      <c r="I781" s="930"/>
      <c r="J781" s="928"/>
      <c r="K781" s="930"/>
      <c r="L781" s="928"/>
      <c r="M781" s="928"/>
      <c r="N781" s="928"/>
      <c r="O781" s="928"/>
      <c r="P781" s="928"/>
      <c r="Q781" s="928"/>
      <c r="R781" s="928"/>
      <c r="S781" s="928"/>
      <c r="T781" s="928"/>
      <c r="U781" s="928"/>
      <c r="V781" s="928"/>
      <c r="W781" s="928"/>
      <c r="X781" s="928"/>
      <c r="Y781" s="928"/>
      <c r="Z781" s="928"/>
      <c r="AA781" s="928"/>
    </row>
    <row r="782" spans="1:27" ht="13.5" customHeight="1">
      <c r="A782" s="928"/>
      <c r="B782" s="929"/>
      <c r="C782" s="928"/>
      <c r="D782" s="928"/>
      <c r="E782" s="930"/>
      <c r="F782" s="928"/>
      <c r="G782" s="928"/>
      <c r="H782" s="928"/>
      <c r="I782" s="930"/>
      <c r="J782" s="928"/>
      <c r="K782" s="930"/>
      <c r="L782" s="928"/>
      <c r="M782" s="928"/>
      <c r="N782" s="928"/>
      <c r="O782" s="928"/>
      <c r="P782" s="928"/>
      <c r="Q782" s="928"/>
      <c r="R782" s="928"/>
      <c r="S782" s="928"/>
      <c r="T782" s="928"/>
      <c r="U782" s="928"/>
      <c r="V782" s="928"/>
      <c r="W782" s="928"/>
      <c r="X782" s="928"/>
      <c r="Y782" s="928"/>
      <c r="Z782" s="928"/>
      <c r="AA782" s="928"/>
    </row>
    <row r="783" spans="1:27" ht="13.5" customHeight="1">
      <c r="A783" s="928"/>
      <c r="B783" s="929"/>
      <c r="C783" s="928"/>
      <c r="D783" s="928"/>
      <c r="E783" s="930"/>
      <c r="F783" s="928"/>
      <c r="G783" s="928"/>
      <c r="H783" s="928"/>
      <c r="I783" s="930"/>
      <c r="J783" s="928"/>
      <c r="K783" s="930"/>
      <c r="L783" s="928"/>
      <c r="M783" s="928"/>
      <c r="N783" s="928"/>
      <c r="O783" s="928"/>
      <c r="P783" s="928"/>
      <c r="Q783" s="928"/>
      <c r="R783" s="928"/>
      <c r="S783" s="928"/>
      <c r="T783" s="928"/>
      <c r="U783" s="928"/>
      <c r="V783" s="928"/>
      <c r="W783" s="928"/>
      <c r="X783" s="928"/>
      <c r="Y783" s="928"/>
      <c r="Z783" s="928"/>
      <c r="AA783" s="928"/>
    </row>
    <row r="784" spans="1:27" ht="13.5" customHeight="1">
      <c r="A784" s="928"/>
      <c r="B784" s="929"/>
      <c r="C784" s="928"/>
      <c r="D784" s="928"/>
      <c r="E784" s="930"/>
      <c r="F784" s="928"/>
      <c r="G784" s="928"/>
      <c r="H784" s="928"/>
      <c r="I784" s="930"/>
      <c r="J784" s="928"/>
      <c r="K784" s="930"/>
      <c r="L784" s="928"/>
      <c r="M784" s="928"/>
      <c r="N784" s="928"/>
      <c r="O784" s="928"/>
      <c r="P784" s="928"/>
      <c r="Q784" s="928"/>
      <c r="R784" s="928"/>
      <c r="S784" s="928"/>
      <c r="T784" s="928"/>
      <c r="U784" s="928"/>
      <c r="V784" s="928"/>
      <c r="W784" s="928"/>
      <c r="X784" s="928"/>
      <c r="Y784" s="928"/>
      <c r="Z784" s="928"/>
      <c r="AA784" s="928"/>
    </row>
    <row r="785" spans="1:27" ht="13.5" customHeight="1">
      <c r="A785" s="928"/>
      <c r="B785" s="929"/>
      <c r="C785" s="928"/>
      <c r="D785" s="928"/>
      <c r="E785" s="930"/>
      <c r="F785" s="928"/>
      <c r="G785" s="928"/>
      <c r="H785" s="928"/>
      <c r="I785" s="930"/>
      <c r="J785" s="928"/>
      <c r="K785" s="930"/>
      <c r="L785" s="928"/>
      <c r="M785" s="928"/>
      <c r="N785" s="928"/>
      <c r="O785" s="928"/>
      <c r="P785" s="928"/>
      <c r="Q785" s="928"/>
      <c r="R785" s="928"/>
      <c r="S785" s="928"/>
      <c r="T785" s="928"/>
      <c r="U785" s="928"/>
      <c r="V785" s="928"/>
      <c r="W785" s="928"/>
      <c r="X785" s="928"/>
      <c r="Y785" s="928"/>
      <c r="Z785" s="928"/>
      <c r="AA785" s="928"/>
    </row>
    <row r="786" spans="1:27" ht="13.5" customHeight="1">
      <c r="A786" s="928"/>
      <c r="B786" s="929"/>
      <c r="C786" s="928"/>
      <c r="D786" s="928"/>
      <c r="E786" s="930"/>
      <c r="F786" s="928"/>
      <c r="G786" s="928"/>
      <c r="H786" s="928"/>
      <c r="I786" s="930"/>
      <c r="J786" s="928"/>
      <c r="K786" s="930"/>
      <c r="L786" s="928"/>
      <c r="M786" s="928"/>
      <c r="N786" s="928"/>
      <c r="O786" s="928"/>
      <c r="P786" s="928"/>
      <c r="Q786" s="928"/>
      <c r="R786" s="928"/>
      <c r="S786" s="928"/>
      <c r="T786" s="928"/>
      <c r="U786" s="928"/>
      <c r="V786" s="928"/>
      <c r="W786" s="928"/>
      <c r="X786" s="928"/>
      <c r="Y786" s="928"/>
      <c r="Z786" s="928"/>
      <c r="AA786" s="928"/>
    </row>
    <row r="787" spans="1:27" ht="13.5" customHeight="1">
      <c r="A787" s="928"/>
      <c r="B787" s="929"/>
      <c r="C787" s="928"/>
      <c r="D787" s="928"/>
      <c r="E787" s="930"/>
      <c r="F787" s="928"/>
      <c r="G787" s="928"/>
      <c r="H787" s="928"/>
      <c r="I787" s="930"/>
      <c r="J787" s="928"/>
      <c r="K787" s="930"/>
      <c r="L787" s="928"/>
      <c r="M787" s="928"/>
      <c r="N787" s="928"/>
      <c r="O787" s="928"/>
      <c r="P787" s="928"/>
      <c r="Q787" s="928"/>
      <c r="R787" s="928"/>
      <c r="S787" s="928"/>
      <c r="T787" s="928"/>
      <c r="U787" s="928"/>
      <c r="V787" s="928"/>
      <c r="W787" s="928"/>
      <c r="X787" s="928"/>
      <c r="Y787" s="928"/>
      <c r="Z787" s="928"/>
      <c r="AA787" s="928"/>
    </row>
    <row r="788" spans="1:27" ht="13.5" customHeight="1">
      <c r="A788" s="928"/>
      <c r="B788" s="929"/>
      <c r="C788" s="928"/>
      <c r="D788" s="928"/>
      <c r="E788" s="930"/>
      <c r="F788" s="928"/>
      <c r="G788" s="928"/>
      <c r="H788" s="928"/>
      <c r="I788" s="930"/>
      <c r="J788" s="928"/>
      <c r="K788" s="930"/>
      <c r="L788" s="928"/>
      <c r="M788" s="928"/>
      <c r="N788" s="928"/>
      <c r="O788" s="928"/>
      <c r="P788" s="928"/>
      <c r="Q788" s="928"/>
      <c r="R788" s="928"/>
      <c r="S788" s="928"/>
      <c r="T788" s="928"/>
      <c r="U788" s="928"/>
      <c r="V788" s="928"/>
      <c r="W788" s="928"/>
      <c r="X788" s="928"/>
      <c r="Y788" s="928"/>
      <c r="Z788" s="928"/>
      <c r="AA788" s="928"/>
    </row>
    <row r="789" spans="1:27" ht="13.5" customHeight="1">
      <c r="A789" s="928"/>
      <c r="B789" s="929"/>
      <c r="C789" s="928"/>
      <c r="D789" s="928"/>
      <c r="E789" s="930"/>
      <c r="F789" s="928"/>
      <c r="G789" s="928"/>
      <c r="H789" s="928"/>
      <c r="I789" s="930"/>
      <c r="J789" s="928"/>
      <c r="K789" s="930"/>
      <c r="L789" s="928"/>
      <c r="M789" s="928"/>
      <c r="N789" s="928"/>
      <c r="O789" s="928"/>
      <c r="P789" s="928"/>
      <c r="Q789" s="928"/>
      <c r="R789" s="928"/>
      <c r="S789" s="928"/>
      <c r="T789" s="928"/>
      <c r="U789" s="928"/>
      <c r="V789" s="928"/>
      <c r="W789" s="928"/>
      <c r="X789" s="928"/>
      <c r="Y789" s="928"/>
      <c r="Z789" s="928"/>
      <c r="AA789" s="928"/>
    </row>
    <row r="790" spans="1:27" ht="13.5" customHeight="1">
      <c r="A790" s="928"/>
      <c r="B790" s="929"/>
      <c r="C790" s="928"/>
      <c r="D790" s="928"/>
      <c r="E790" s="930"/>
      <c r="F790" s="928"/>
      <c r="G790" s="928"/>
      <c r="H790" s="928"/>
      <c r="I790" s="930"/>
      <c r="J790" s="928"/>
      <c r="K790" s="930"/>
      <c r="L790" s="928"/>
      <c r="M790" s="928"/>
      <c r="N790" s="928"/>
      <c r="O790" s="928"/>
      <c r="P790" s="928"/>
      <c r="Q790" s="928"/>
      <c r="R790" s="928"/>
      <c r="S790" s="928"/>
      <c r="T790" s="928"/>
      <c r="U790" s="928"/>
      <c r="V790" s="928"/>
      <c r="W790" s="928"/>
      <c r="X790" s="928"/>
      <c r="Y790" s="928"/>
      <c r="Z790" s="928"/>
      <c r="AA790" s="928"/>
    </row>
    <row r="791" spans="1:27" ht="13.5" customHeight="1">
      <c r="A791" s="928"/>
      <c r="B791" s="929"/>
      <c r="C791" s="928"/>
      <c r="D791" s="928"/>
      <c r="E791" s="930"/>
      <c r="F791" s="928"/>
      <c r="G791" s="928"/>
      <c r="H791" s="928"/>
      <c r="I791" s="930"/>
      <c r="J791" s="928"/>
      <c r="K791" s="930"/>
      <c r="L791" s="928"/>
      <c r="M791" s="928"/>
      <c r="N791" s="928"/>
      <c r="O791" s="928"/>
      <c r="P791" s="928"/>
      <c r="Q791" s="928"/>
      <c r="R791" s="928"/>
      <c r="S791" s="928"/>
      <c r="T791" s="928"/>
      <c r="U791" s="928"/>
      <c r="V791" s="928"/>
      <c r="W791" s="928"/>
      <c r="X791" s="928"/>
      <c r="Y791" s="928"/>
      <c r="Z791" s="928"/>
      <c r="AA791" s="928"/>
    </row>
    <row r="792" spans="1:27" ht="13.5" customHeight="1">
      <c r="A792" s="928"/>
      <c r="B792" s="929"/>
      <c r="C792" s="928"/>
      <c r="D792" s="928"/>
      <c r="E792" s="930"/>
      <c r="F792" s="928"/>
      <c r="G792" s="928"/>
      <c r="H792" s="928"/>
      <c r="I792" s="930"/>
      <c r="J792" s="928"/>
      <c r="K792" s="930"/>
      <c r="L792" s="928"/>
      <c r="M792" s="928"/>
      <c r="N792" s="928"/>
      <c r="O792" s="928"/>
      <c r="P792" s="928"/>
      <c r="Q792" s="928"/>
      <c r="R792" s="928"/>
      <c r="S792" s="928"/>
      <c r="T792" s="928"/>
      <c r="U792" s="928"/>
      <c r="V792" s="928"/>
      <c r="W792" s="928"/>
      <c r="X792" s="928"/>
      <c r="Y792" s="928"/>
      <c r="Z792" s="928"/>
      <c r="AA792" s="928"/>
    </row>
    <row r="793" spans="1:27" ht="13.5" customHeight="1">
      <c r="A793" s="928"/>
      <c r="B793" s="929"/>
      <c r="C793" s="928"/>
      <c r="D793" s="928"/>
      <c r="E793" s="930"/>
      <c r="F793" s="928"/>
      <c r="G793" s="928"/>
      <c r="H793" s="928"/>
      <c r="I793" s="930"/>
      <c r="J793" s="928"/>
      <c r="K793" s="930"/>
      <c r="L793" s="928"/>
      <c r="M793" s="928"/>
      <c r="N793" s="928"/>
      <c r="O793" s="928"/>
      <c r="P793" s="928"/>
      <c r="Q793" s="928"/>
      <c r="R793" s="928"/>
      <c r="S793" s="928"/>
      <c r="T793" s="928"/>
      <c r="U793" s="928"/>
      <c r="V793" s="928"/>
      <c r="W793" s="928"/>
      <c r="X793" s="928"/>
      <c r="Y793" s="928"/>
      <c r="Z793" s="928"/>
      <c r="AA793" s="928"/>
    </row>
    <row r="794" spans="1:27" ht="13.5" customHeight="1">
      <c r="A794" s="928"/>
      <c r="B794" s="929"/>
      <c r="C794" s="928"/>
      <c r="D794" s="928"/>
      <c r="E794" s="930"/>
      <c r="F794" s="928"/>
      <c r="G794" s="928"/>
      <c r="H794" s="928"/>
      <c r="I794" s="930"/>
      <c r="J794" s="928"/>
      <c r="K794" s="930"/>
      <c r="L794" s="928"/>
      <c r="M794" s="928"/>
      <c r="N794" s="928"/>
      <c r="O794" s="928"/>
      <c r="P794" s="928"/>
      <c r="Q794" s="928"/>
      <c r="R794" s="928"/>
      <c r="S794" s="928"/>
      <c r="T794" s="928"/>
      <c r="U794" s="928"/>
      <c r="V794" s="928"/>
      <c r="W794" s="928"/>
      <c r="X794" s="928"/>
      <c r="Y794" s="928"/>
      <c r="Z794" s="928"/>
      <c r="AA794" s="928"/>
    </row>
    <row r="795" spans="1:27" ht="13.5" customHeight="1">
      <c r="A795" s="928"/>
      <c r="B795" s="929"/>
      <c r="C795" s="928"/>
      <c r="D795" s="928"/>
      <c r="E795" s="930"/>
      <c r="F795" s="928"/>
      <c r="G795" s="928"/>
      <c r="H795" s="928"/>
      <c r="I795" s="930"/>
      <c r="J795" s="928"/>
      <c r="K795" s="930"/>
      <c r="L795" s="928"/>
      <c r="M795" s="928"/>
      <c r="N795" s="928"/>
      <c r="O795" s="928"/>
      <c r="P795" s="928"/>
      <c r="Q795" s="928"/>
      <c r="R795" s="928"/>
      <c r="S795" s="928"/>
      <c r="T795" s="928"/>
      <c r="U795" s="928"/>
      <c r="V795" s="928"/>
      <c r="W795" s="928"/>
      <c r="X795" s="928"/>
      <c r="Y795" s="928"/>
      <c r="Z795" s="928"/>
      <c r="AA795" s="928"/>
    </row>
    <row r="796" spans="1:27" ht="13.5" customHeight="1">
      <c r="A796" s="928"/>
      <c r="B796" s="929"/>
      <c r="C796" s="928"/>
      <c r="D796" s="928"/>
      <c r="E796" s="930"/>
      <c r="F796" s="928"/>
      <c r="G796" s="928"/>
      <c r="H796" s="928"/>
      <c r="I796" s="930"/>
      <c r="J796" s="928"/>
      <c r="K796" s="930"/>
      <c r="L796" s="928"/>
      <c r="M796" s="928"/>
      <c r="N796" s="928"/>
      <c r="O796" s="928"/>
      <c r="P796" s="928"/>
      <c r="Q796" s="928"/>
      <c r="R796" s="928"/>
      <c r="S796" s="928"/>
      <c r="T796" s="928"/>
      <c r="U796" s="928"/>
      <c r="V796" s="928"/>
      <c r="W796" s="928"/>
      <c r="X796" s="928"/>
      <c r="Y796" s="928"/>
      <c r="Z796" s="928"/>
      <c r="AA796" s="928"/>
    </row>
    <row r="797" spans="1:27" ht="13.5" customHeight="1">
      <c r="A797" s="928"/>
      <c r="B797" s="929"/>
      <c r="C797" s="928"/>
      <c r="D797" s="928"/>
      <c r="E797" s="930"/>
      <c r="F797" s="928"/>
      <c r="G797" s="928"/>
      <c r="H797" s="928"/>
      <c r="I797" s="930"/>
      <c r="J797" s="928"/>
      <c r="K797" s="930"/>
      <c r="L797" s="928"/>
      <c r="M797" s="928"/>
      <c r="N797" s="928"/>
      <c r="O797" s="928"/>
      <c r="P797" s="928"/>
      <c r="Q797" s="928"/>
      <c r="R797" s="928"/>
      <c r="S797" s="928"/>
      <c r="T797" s="928"/>
      <c r="U797" s="928"/>
      <c r="V797" s="928"/>
      <c r="W797" s="928"/>
      <c r="X797" s="928"/>
      <c r="Y797" s="928"/>
      <c r="Z797" s="928"/>
      <c r="AA797" s="928"/>
    </row>
    <row r="798" spans="1:27" ht="13.5" customHeight="1">
      <c r="A798" s="928"/>
      <c r="B798" s="929"/>
      <c r="C798" s="928"/>
      <c r="D798" s="928"/>
      <c r="E798" s="930"/>
      <c r="F798" s="928"/>
      <c r="G798" s="928"/>
      <c r="H798" s="928"/>
      <c r="I798" s="930"/>
      <c r="J798" s="928"/>
      <c r="K798" s="930"/>
      <c r="L798" s="928"/>
      <c r="M798" s="928"/>
      <c r="N798" s="928"/>
      <c r="O798" s="928"/>
      <c r="P798" s="928"/>
      <c r="Q798" s="928"/>
      <c r="R798" s="928"/>
      <c r="S798" s="928"/>
      <c r="T798" s="928"/>
      <c r="U798" s="928"/>
      <c r="V798" s="928"/>
      <c r="W798" s="928"/>
      <c r="X798" s="928"/>
      <c r="Y798" s="928"/>
      <c r="Z798" s="928"/>
      <c r="AA798" s="928"/>
    </row>
    <row r="799" spans="1:27" ht="13.5" customHeight="1">
      <c r="A799" s="928"/>
      <c r="B799" s="929"/>
      <c r="C799" s="928"/>
      <c r="D799" s="928"/>
      <c r="E799" s="930"/>
      <c r="F799" s="928"/>
      <c r="G799" s="928"/>
      <c r="H799" s="928"/>
      <c r="I799" s="930"/>
      <c r="J799" s="928"/>
      <c r="K799" s="930"/>
      <c r="L799" s="928"/>
      <c r="M799" s="928"/>
      <c r="N799" s="928"/>
      <c r="O799" s="928"/>
      <c r="P799" s="928"/>
      <c r="Q799" s="928"/>
      <c r="R799" s="928"/>
      <c r="S799" s="928"/>
      <c r="T799" s="928"/>
      <c r="U799" s="928"/>
      <c r="V799" s="928"/>
      <c r="W799" s="928"/>
      <c r="X799" s="928"/>
      <c r="Y799" s="928"/>
      <c r="Z799" s="928"/>
      <c r="AA799" s="928"/>
    </row>
    <row r="800" spans="1:27" ht="13.5" customHeight="1">
      <c r="A800" s="928"/>
      <c r="B800" s="929"/>
      <c r="C800" s="928"/>
      <c r="D800" s="928"/>
      <c r="E800" s="930"/>
      <c r="F800" s="928"/>
      <c r="G800" s="928"/>
      <c r="H800" s="928"/>
      <c r="I800" s="930"/>
      <c r="J800" s="928"/>
      <c r="K800" s="930"/>
      <c r="L800" s="928"/>
      <c r="M800" s="928"/>
      <c r="N800" s="928"/>
      <c r="O800" s="928"/>
      <c r="P800" s="928"/>
      <c r="Q800" s="928"/>
      <c r="R800" s="928"/>
      <c r="S800" s="928"/>
      <c r="T800" s="928"/>
      <c r="U800" s="928"/>
      <c r="V800" s="928"/>
      <c r="W800" s="928"/>
      <c r="X800" s="928"/>
      <c r="Y800" s="928"/>
      <c r="Z800" s="928"/>
      <c r="AA800" s="928"/>
    </row>
    <row r="801" spans="1:27" ht="13.5" customHeight="1">
      <c r="A801" s="928"/>
      <c r="B801" s="929"/>
      <c r="C801" s="928"/>
      <c r="D801" s="928"/>
      <c r="E801" s="930"/>
      <c r="F801" s="928"/>
      <c r="G801" s="928"/>
      <c r="H801" s="928"/>
      <c r="I801" s="930"/>
      <c r="J801" s="928"/>
      <c r="K801" s="930"/>
      <c r="L801" s="928"/>
      <c r="M801" s="928"/>
      <c r="N801" s="928"/>
      <c r="O801" s="928"/>
      <c r="P801" s="928"/>
      <c r="Q801" s="928"/>
      <c r="R801" s="928"/>
      <c r="S801" s="928"/>
      <c r="T801" s="928"/>
      <c r="U801" s="928"/>
      <c r="V801" s="928"/>
      <c r="W801" s="928"/>
      <c r="X801" s="928"/>
      <c r="Y801" s="928"/>
      <c r="Z801" s="928"/>
      <c r="AA801" s="928"/>
    </row>
    <row r="802" spans="1:27" ht="13.5" customHeight="1">
      <c r="A802" s="928"/>
      <c r="B802" s="929"/>
      <c r="C802" s="928"/>
      <c r="D802" s="928"/>
      <c r="E802" s="930"/>
      <c r="F802" s="928"/>
      <c r="G802" s="928"/>
      <c r="H802" s="928"/>
      <c r="I802" s="930"/>
      <c r="J802" s="928"/>
      <c r="K802" s="930"/>
      <c r="L802" s="928"/>
      <c r="M802" s="928"/>
      <c r="N802" s="928"/>
      <c r="O802" s="928"/>
      <c r="P802" s="928"/>
      <c r="Q802" s="928"/>
      <c r="R802" s="928"/>
      <c r="S802" s="928"/>
      <c r="T802" s="928"/>
      <c r="U802" s="928"/>
      <c r="V802" s="928"/>
      <c r="W802" s="928"/>
      <c r="X802" s="928"/>
      <c r="Y802" s="928"/>
      <c r="Z802" s="928"/>
      <c r="AA802" s="928"/>
    </row>
    <row r="803" spans="1:27" ht="13.5" customHeight="1">
      <c r="A803" s="928"/>
      <c r="B803" s="929"/>
      <c r="C803" s="928"/>
      <c r="D803" s="928"/>
      <c r="E803" s="930"/>
      <c r="F803" s="928"/>
      <c r="G803" s="928"/>
      <c r="H803" s="928"/>
      <c r="I803" s="930"/>
      <c r="J803" s="928"/>
      <c r="K803" s="930"/>
      <c r="L803" s="928"/>
      <c r="M803" s="928"/>
      <c r="N803" s="928"/>
      <c r="O803" s="928"/>
      <c r="P803" s="928"/>
      <c r="Q803" s="928"/>
      <c r="R803" s="928"/>
      <c r="S803" s="928"/>
      <c r="T803" s="928"/>
      <c r="U803" s="928"/>
      <c r="V803" s="928"/>
      <c r="W803" s="928"/>
      <c r="X803" s="928"/>
      <c r="Y803" s="928"/>
      <c r="Z803" s="928"/>
      <c r="AA803" s="928"/>
    </row>
    <row r="804" spans="1:27" ht="13.5" customHeight="1">
      <c r="A804" s="928"/>
      <c r="B804" s="929"/>
      <c r="C804" s="928"/>
      <c r="D804" s="928"/>
      <c r="E804" s="930"/>
      <c r="F804" s="928"/>
      <c r="G804" s="928"/>
      <c r="H804" s="928"/>
      <c r="I804" s="930"/>
      <c r="J804" s="928"/>
      <c r="K804" s="930"/>
      <c r="L804" s="928"/>
      <c r="M804" s="928"/>
      <c r="N804" s="928"/>
      <c r="O804" s="928"/>
      <c r="P804" s="928"/>
      <c r="Q804" s="928"/>
      <c r="R804" s="928"/>
      <c r="S804" s="928"/>
      <c r="T804" s="928"/>
      <c r="U804" s="928"/>
      <c r="V804" s="928"/>
      <c r="W804" s="928"/>
      <c r="X804" s="928"/>
      <c r="Y804" s="928"/>
      <c r="Z804" s="928"/>
      <c r="AA804" s="928"/>
    </row>
    <row r="805" spans="1:27" ht="13.5" customHeight="1">
      <c r="A805" s="928"/>
      <c r="B805" s="929"/>
      <c r="C805" s="928"/>
      <c r="D805" s="928"/>
      <c r="E805" s="930"/>
      <c r="F805" s="928"/>
      <c r="G805" s="928"/>
      <c r="H805" s="928"/>
      <c r="I805" s="930"/>
      <c r="J805" s="928"/>
      <c r="K805" s="930"/>
      <c r="L805" s="928"/>
      <c r="M805" s="928"/>
      <c r="N805" s="928"/>
      <c r="O805" s="928"/>
      <c r="P805" s="928"/>
      <c r="Q805" s="928"/>
      <c r="R805" s="928"/>
      <c r="S805" s="928"/>
      <c r="T805" s="928"/>
      <c r="U805" s="928"/>
      <c r="V805" s="928"/>
      <c r="W805" s="928"/>
      <c r="X805" s="928"/>
      <c r="Y805" s="928"/>
      <c r="Z805" s="928"/>
      <c r="AA805" s="928"/>
    </row>
    <row r="806" spans="1:27" ht="13.5" customHeight="1">
      <c r="A806" s="928"/>
      <c r="B806" s="929"/>
      <c r="C806" s="928"/>
      <c r="D806" s="928"/>
      <c r="E806" s="930"/>
      <c r="F806" s="928"/>
      <c r="G806" s="928"/>
      <c r="H806" s="928"/>
      <c r="I806" s="930"/>
      <c r="J806" s="928"/>
      <c r="K806" s="930"/>
      <c r="L806" s="928"/>
      <c r="M806" s="928"/>
      <c r="N806" s="928"/>
      <c r="O806" s="928"/>
      <c r="P806" s="928"/>
      <c r="Q806" s="928"/>
      <c r="R806" s="928"/>
      <c r="S806" s="928"/>
      <c r="T806" s="928"/>
      <c r="U806" s="928"/>
      <c r="V806" s="928"/>
      <c r="W806" s="928"/>
      <c r="X806" s="928"/>
      <c r="Y806" s="928"/>
      <c r="Z806" s="928"/>
      <c r="AA806" s="928"/>
    </row>
    <row r="807" spans="1:27" ht="13.5" customHeight="1">
      <c r="A807" s="928"/>
      <c r="B807" s="929"/>
      <c r="C807" s="928"/>
      <c r="D807" s="928"/>
      <c r="E807" s="930"/>
      <c r="F807" s="928"/>
      <c r="G807" s="928"/>
      <c r="H807" s="928"/>
      <c r="I807" s="930"/>
      <c r="J807" s="928"/>
      <c r="K807" s="930"/>
      <c r="L807" s="928"/>
      <c r="M807" s="928"/>
      <c r="N807" s="928"/>
      <c r="O807" s="928"/>
      <c r="P807" s="928"/>
      <c r="Q807" s="928"/>
      <c r="R807" s="928"/>
      <c r="S807" s="928"/>
      <c r="T807" s="928"/>
      <c r="U807" s="928"/>
      <c r="V807" s="928"/>
      <c r="W807" s="928"/>
      <c r="X807" s="928"/>
      <c r="Y807" s="928"/>
      <c r="Z807" s="928"/>
      <c r="AA807" s="928"/>
    </row>
    <row r="808" spans="1:27" ht="13.5" customHeight="1">
      <c r="A808" s="928"/>
      <c r="B808" s="929"/>
      <c r="C808" s="928"/>
      <c r="D808" s="928"/>
      <c r="E808" s="930"/>
      <c r="F808" s="928"/>
      <c r="G808" s="928"/>
      <c r="H808" s="928"/>
      <c r="I808" s="930"/>
      <c r="J808" s="928"/>
      <c r="K808" s="930"/>
      <c r="L808" s="928"/>
      <c r="M808" s="928"/>
      <c r="N808" s="928"/>
      <c r="O808" s="928"/>
      <c r="P808" s="928"/>
      <c r="Q808" s="928"/>
      <c r="R808" s="928"/>
      <c r="S808" s="928"/>
      <c r="T808" s="928"/>
      <c r="U808" s="928"/>
      <c r="V808" s="928"/>
      <c r="W808" s="928"/>
      <c r="X808" s="928"/>
      <c r="Y808" s="928"/>
      <c r="Z808" s="928"/>
      <c r="AA808" s="928"/>
    </row>
    <row r="809" spans="1:27" ht="13.5" customHeight="1">
      <c r="A809" s="928"/>
      <c r="B809" s="929"/>
      <c r="C809" s="928"/>
      <c r="D809" s="928"/>
      <c r="E809" s="930"/>
      <c r="F809" s="928"/>
      <c r="G809" s="928"/>
      <c r="H809" s="928"/>
      <c r="I809" s="930"/>
      <c r="J809" s="928"/>
      <c r="K809" s="930"/>
      <c r="L809" s="928"/>
      <c r="M809" s="928"/>
      <c r="N809" s="928"/>
      <c r="O809" s="928"/>
      <c r="P809" s="928"/>
      <c r="Q809" s="928"/>
      <c r="R809" s="928"/>
      <c r="S809" s="928"/>
      <c r="T809" s="928"/>
      <c r="U809" s="928"/>
      <c r="V809" s="928"/>
      <c r="W809" s="928"/>
      <c r="X809" s="928"/>
      <c r="Y809" s="928"/>
      <c r="Z809" s="928"/>
      <c r="AA809" s="928"/>
    </row>
    <row r="810" spans="1:27" ht="13.5" customHeight="1">
      <c r="A810" s="928"/>
      <c r="B810" s="929"/>
      <c r="C810" s="928"/>
      <c r="D810" s="928"/>
      <c r="E810" s="930"/>
      <c r="F810" s="928"/>
      <c r="G810" s="928"/>
      <c r="H810" s="928"/>
      <c r="I810" s="930"/>
      <c r="J810" s="928"/>
      <c r="K810" s="930"/>
      <c r="L810" s="928"/>
      <c r="M810" s="928"/>
      <c r="N810" s="928"/>
      <c r="O810" s="928"/>
      <c r="P810" s="928"/>
      <c r="Q810" s="928"/>
      <c r="R810" s="928"/>
      <c r="S810" s="928"/>
      <c r="T810" s="928"/>
      <c r="U810" s="928"/>
      <c r="V810" s="928"/>
      <c r="W810" s="928"/>
      <c r="X810" s="928"/>
      <c r="Y810" s="928"/>
      <c r="Z810" s="928"/>
      <c r="AA810" s="928"/>
    </row>
    <row r="811" spans="1:27" ht="13.5" customHeight="1">
      <c r="A811" s="928"/>
      <c r="B811" s="929"/>
      <c r="C811" s="928"/>
      <c r="D811" s="928"/>
      <c r="E811" s="930"/>
      <c r="F811" s="928"/>
      <c r="G811" s="928"/>
      <c r="H811" s="928"/>
      <c r="I811" s="930"/>
      <c r="J811" s="928"/>
      <c r="K811" s="930"/>
      <c r="L811" s="928"/>
      <c r="M811" s="928"/>
      <c r="N811" s="928"/>
      <c r="O811" s="928"/>
      <c r="P811" s="928"/>
      <c r="Q811" s="928"/>
      <c r="R811" s="928"/>
      <c r="S811" s="928"/>
      <c r="T811" s="928"/>
      <c r="U811" s="928"/>
      <c r="V811" s="928"/>
      <c r="W811" s="928"/>
      <c r="X811" s="928"/>
      <c r="Y811" s="928"/>
      <c r="Z811" s="928"/>
      <c r="AA811" s="928"/>
    </row>
    <row r="812" spans="1:27" ht="13.5" customHeight="1">
      <c r="A812" s="928"/>
      <c r="B812" s="929"/>
      <c r="C812" s="928"/>
      <c r="D812" s="928"/>
      <c r="E812" s="930"/>
      <c r="F812" s="928"/>
      <c r="G812" s="928"/>
      <c r="H812" s="928"/>
      <c r="I812" s="930"/>
      <c r="J812" s="928"/>
      <c r="K812" s="930"/>
      <c r="L812" s="928"/>
      <c r="M812" s="928"/>
      <c r="N812" s="928"/>
      <c r="O812" s="928"/>
      <c r="P812" s="928"/>
      <c r="Q812" s="928"/>
      <c r="R812" s="928"/>
      <c r="S812" s="928"/>
      <c r="T812" s="928"/>
      <c r="U812" s="928"/>
      <c r="V812" s="928"/>
      <c r="W812" s="928"/>
      <c r="X812" s="928"/>
      <c r="Y812" s="928"/>
      <c r="Z812" s="928"/>
      <c r="AA812" s="928"/>
    </row>
    <row r="813" spans="1:27" ht="13.5" customHeight="1">
      <c r="A813" s="928"/>
      <c r="B813" s="929"/>
      <c r="C813" s="928"/>
      <c r="D813" s="928"/>
      <c r="E813" s="930"/>
      <c r="F813" s="928"/>
      <c r="G813" s="928"/>
      <c r="H813" s="928"/>
      <c r="I813" s="930"/>
      <c r="J813" s="928"/>
      <c r="K813" s="930"/>
      <c r="L813" s="928"/>
      <c r="M813" s="928"/>
      <c r="N813" s="928"/>
      <c r="O813" s="928"/>
      <c r="P813" s="928"/>
      <c r="Q813" s="928"/>
      <c r="R813" s="928"/>
      <c r="S813" s="928"/>
      <c r="T813" s="928"/>
      <c r="U813" s="928"/>
      <c r="V813" s="928"/>
      <c r="W813" s="928"/>
      <c r="X813" s="928"/>
      <c r="Y813" s="928"/>
      <c r="Z813" s="928"/>
      <c r="AA813" s="928"/>
    </row>
    <row r="814" spans="1:27" ht="13.5" customHeight="1">
      <c r="A814" s="928"/>
      <c r="B814" s="929"/>
      <c r="C814" s="928"/>
      <c r="D814" s="928"/>
      <c r="E814" s="930"/>
      <c r="F814" s="928"/>
      <c r="G814" s="928"/>
      <c r="H814" s="928"/>
      <c r="I814" s="930"/>
      <c r="J814" s="928"/>
      <c r="K814" s="930"/>
      <c r="L814" s="928"/>
      <c r="M814" s="928"/>
      <c r="N814" s="928"/>
      <c r="O814" s="928"/>
      <c r="P814" s="928"/>
      <c r="Q814" s="928"/>
      <c r="R814" s="928"/>
      <c r="S814" s="928"/>
      <c r="T814" s="928"/>
      <c r="U814" s="928"/>
      <c r="V814" s="928"/>
      <c r="W814" s="928"/>
      <c r="X814" s="928"/>
      <c r="Y814" s="928"/>
      <c r="Z814" s="928"/>
      <c r="AA814" s="928"/>
    </row>
    <row r="815" spans="1:27" ht="13.5" customHeight="1">
      <c r="A815" s="928"/>
      <c r="B815" s="929"/>
      <c r="C815" s="928"/>
      <c r="D815" s="928"/>
      <c r="E815" s="930"/>
      <c r="F815" s="928"/>
      <c r="G815" s="928"/>
      <c r="H815" s="928"/>
      <c r="I815" s="930"/>
      <c r="J815" s="928"/>
      <c r="K815" s="930"/>
      <c r="L815" s="928"/>
      <c r="M815" s="928"/>
      <c r="N815" s="928"/>
      <c r="O815" s="928"/>
      <c r="P815" s="928"/>
      <c r="Q815" s="928"/>
      <c r="R815" s="928"/>
      <c r="S815" s="928"/>
      <c r="T815" s="928"/>
      <c r="U815" s="928"/>
      <c r="V815" s="928"/>
      <c r="W815" s="928"/>
      <c r="X815" s="928"/>
      <c r="Y815" s="928"/>
      <c r="Z815" s="928"/>
      <c r="AA815" s="928"/>
    </row>
    <row r="816" spans="1:27" ht="13.5" customHeight="1">
      <c r="A816" s="928"/>
      <c r="B816" s="929"/>
      <c r="C816" s="928"/>
      <c r="D816" s="928"/>
      <c r="E816" s="930"/>
      <c r="F816" s="928"/>
      <c r="G816" s="928"/>
      <c r="H816" s="928"/>
      <c r="I816" s="930"/>
      <c r="J816" s="928"/>
      <c r="K816" s="930"/>
      <c r="L816" s="928"/>
      <c r="M816" s="928"/>
      <c r="N816" s="928"/>
      <c r="O816" s="928"/>
      <c r="P816" s="928"/>
      <c r="Q816" s="928"/>
      <c r="R816" s="928"/>
      <c r="S816" s="928"/>
      <c r="T816" s="928"/>
      <c r="U816" s="928"/>
      <c r="V816" s="928"/>
      <c r="W816" s="928"/>
      <c r="X816" s="928"/>
      <c r="Y816" s="928"/>
      <c r="Z816" s="928"/>
      <c r="AA816" s="928"/>
    </row>
    <row r="817" spans="1:27" ht="13.5" customHeight="1">
      <c r="A817" s="928"/>
      <c r="B817" s="929"/>
      <c r="C817" s="928"/>
      <c r="D817" s="928"/>
      <c r="E817" s="930"/>
      <c r="F817" s="928"/>
      <c r="G817" s="928"/>
      <c r="H817" s="928"/>
      <c r="I817" s="930"/>
      <c r="J817" s="928"/>
      <c r="K817" s="930"/>
      <c r="L817" s="928"/>
      <c r="M817" s="928"/>
      <c r="N817" s="928"/>
      <c r="O817" s="928"/>
      <c r="P817" s="928"/>
      <c r="Q817" s="928"/>
      <c r="R817" s="928"/>
      <c r="S817" s="928"/>
      <c r="T817" s="928"/>
      <c r="U817" s="928"/>
      <c r="V817" s="928"/>
      <c r="W817" s="928"/>
      <c r="X817" s="928"/>
      <c r="Y817" s="928"/>
      <c r="Z817" s="928"/>
      <c r="AA817" s="928"/>
    </row>
    <row r="818" spans="1:27" ht="13.5" customHeight="1">
      <c r="A818" s="928"/>
      <c r="B818" s="929"/>
      <c r="C818" s="928"/>
      <c r="D818" s="928"/>
      <c r="E818" s="930"/>
      <c r="F818" s="928"/>
      <c r="G818" s="928"/>
      <c r="H818" s="928"/>
      <c r="I818" s="930"/>
      <c r="J818" s="928"/>
      <c r="K818" s="930"/>
      <c r="L818" s="928"/>
      <c r="M818" s="928"/>
      <c r="N818" s="928"/>
      <c r="O818" s="928"/>
      <c r="P818" s="928"/>
      <c r="Q818" s="928"/>
      <c r="R818" s="928"/>
      <c r="S818" s="928"/>
      <c r="T818" s="928"/>
      <c r="U818" s="928"/>
      <c r="V818" s="928"/>
      <c r="W818" s="928"/>
      <c r="X818" s="928"/>
      <c r="Y818" s="928"/>
      <c r="Z818" s="928"/>
      <c r="AA818" s="928"/>
    </row>
    <row r="819" spans="1:27" ht="13.5" customHeight="1">
      <c r="A819" s="928"/>
      <c r="B819" s="929"/>
      <c r="C819" s="928"/>
      <c r="D819" s="928"/>
      <c r="E819" s="930"/>
      <c r="F819" s="928"/>
      <c r="G819" s="928"/>
      <c r="H819" s="928"/>
      <c r="I819" s="930"/>
      <c r="J819" s="928"/>
      <c r="K819" s="930"/>
      <c r="L819" s="928"/>
      <c r="M819" s="928"/>
      <c r="N819" s="928"/>
      <c r="O819" s="928"/>
      <c r="P819" s="928"/>
      <c r="Q819" s="928"/>
      <c r="R819" s="928"/>
      <c r="S819" s="928"/>
      <c r="T819" s="928"/>
      <c r="U819" s="928"/>
      <c r="V819" s="928"/>
      <c r="W819" s="928"/>
      <c r="X819" s="928"/>
      <c r="Y819" s="928"/>
      <c r="Z819" s="928"/>
      <c r="AA819" s="928"/>
    </row>
    <row r="820" spans="1:27" ht="13.5" customHeight="1">
      <c r="A820" s="928"/>
      <c r="B820" s="929"/>
      <c r="C820" s="928"/>
      <c r="D820" s="928"/>
      <c r="E820" s="930"/>
      <c r="F820" s="928"/>
      <c r="G820" s="928"/>
      <c r="H820" s="928"/>
      <c r="I820" s="930"/>
      <c r="J820" s="928"/>
      <c r="K820" s="930"/>
      <c r="L820" s="928"/>
      <c r="M820" s="928"/>
      <c r="N820" s="928"/>
      <c r="O820" s="928"/>
      <c r="P820" s="928"/>
      <c r="Q820" s="928"/>
      <c r="R820" s="928"/>
      <c r="S820" s="928"/>
      <c r="T820" s="928"/>
      <c r="U820" s="928"/>
      <c r="V820" s="928"/>
      <c r="W820" s="928"/>
      <c r="X820" s="928"/>
      <c r="Y820" s="928"/>
      <c r="Z820" s="928"/>
      <c r="AA820" s="928"/>
    </row>
    <row r="821" spans="1:27" ht="13.5" customHeight="1">
      <c r="A821" s="928"/>
      <c r="B821" s="929"/>
      <c r="C821" s="928"/>
      <c r="D821" s="928"/>
      <c r="E821" s="930"/>
      <c r="F821" s="928"/>
      <c r="G821" s="928"/>
      <c r="H821" s="928"/>
      <c r="I821" s="930"/>
      <c r="J821" s="928"/>
      <c r="K821" s="930"/>
      <c r="L821" s="928"/>
      <c r="M821" s="928"/>
      <c r="N821" s="928"/>
      <c r="O821" s="928"/>
      <c r="P821" s="928"/>
      <c r="Q821" s="928"/>
      <c r="R821" s="928"/>
      <c r="S821" s="928"/>
      <c r="T821" s="928"/>
      <c r="U821" s="928"/>
      <c r="V821" s="928"/>
      <c r="W821" s="928"/>
      <c r="X821" s="928"/>
      <c r="Y821" s="928"/>
      <c r="Z821" s="928"/>
      <c r="AA821" s="928"/>
    </row>
    <row r="822" spans="1:27" ht="13.5" customHeight="1">
      <c r="A822" s="928"/>
      <c r="B822" s="929"/>
      <c r="C822" s="928"/>
      <c r="D822" s="928"/>
      <c r="E822" s="930"/>
      <c r="F822" s="928"/>
      <c r="G822" s="928"/>
      <c r="H822" s="928"/>
      <c r="I822" s="930"/>
      <c r="J822" s="928"/>
      <c r="K822" s="930"/>
      <c r="L822" s="928"/>
      <c r="M822" s="928"/>
      <c r="N822" s="928"/>
      <c r="O822" s="928"/>
      <c r="P822" s="928"/>
      <c r="Q822" s="928"/>
      <c r="R822" s="928"/>
      <c r="S822" s="928"/>
      <c r="T822" s="928"/>
      <c r="U822" s="928"/>
      <c r="V822" s="928"/>
      <c r="W822" s="928"/>
      <c r="X822" s="928"/>
      <c r="Y822" s="928"/>
      <c r="Z822" s="928"/>
      <c r="AA822" s="928"/>
    </row>
    <row r="823" spans="1:27" ht="13.5" customHeight="1">
      <c r="A823" s="928"/>
      <c r="B823" s="929"/>
      <c r="C823" s="928"/>
      <c r="D823" s="928"/>
      <c r="E823" s="930"/>
      <c r="F823" s="928"/>
      <c r="G823" s="928"/>
      <c r="H823" s="928"/>
      <c r="I823" s="930"/>
      <c r="J823" s="928"/>
      <c r="K823" s="930"/>
      <c r="L823" s="928"/>
      <c r="M823" s="928"/>
      <c r="N823" s="928"/>
      <c r="O823" s="928"/>
      <c r="P823" s="928"/>
      <c r="Q823" s="928"/>
      <c r="R823" s="928"/>
      <c r="S823" s="928"/>
      <c r="T823" s="928"/>
      <c r="U823" s="928"/>
      <c r="V823" s="928"/>
      <c r="W823" s="928"/>
      <c r="X823" s="928"/>
      <c r="Y823" s="928"/>
      <c r="Z823" s="928"/>
      <c r="AA823" s="928"/>
    </row>
    <row r="824" spans="1:27" ht="13.5" customHeight="1">
      <c r="A824" s="928"/>
      <c r="B824" s="929"/>
      <c r="C824" s="928"/>
      <c r="D824" s="928"/>
      <c r="E824" s="930"/>
      <c r="F824" s="928"/>
      <c r="G824" s="928"/>
      <c r="H824" s="928"/>
      <c r="I824" s="930"/>
      <c r="J824" s="928"/>
      <c r="K824" s="930"/>
      <c r="L824" s="928"/>
      <c r="M824" s="928"/>
      <c r="N824" s="928"/>
      <c r="O824" s="928"/>
      <c r="P824" s="928"/>
      <c r="Q824" s="928"/>
      <c r="R824" s="928"/>
      <c r="S824" s="928"/>
      <c r="T824" s="928"/>
      <c r="U824" s="928"/>
      <c r="V824" s="928"/>
      <c r="W824" s="928"/>
      <c r="X824" s="928"/>
      <c r="Y824" s="928"/>
      <c r="Z824" s="928"/>
      <c r="AA824" s="928"/>
    </row>
    <row r="825" spans="1:27" ht="13.5" customHeight="1">
      <c r="A825" s="928"/>
      <c r="B825" s="929"/>
      <c r="C825" s="928"/>
      <c r="D825" s="928"/>
      <c r="E825" s="930"/>
      <c r="F825" s="928"/>
      <c r="G825" s="928"/>
      <c r="H825" s="928"/>
      <c r="I825" s="930"/>
      <c r="J825" s="928"/>
      <c r="K825" s="930"/>
      <c r="L825" s="928"/>
      <c r="M825" s="928"/>
      <c r="N825" s="928"/>
      <c r="O825" s="928"/>
      <c r="P825" s="928"/>
      <c r="Q825" s="928"/>
      <c r="R825" s="928"/>
      <c r="S825" s="928"/>
      <c r="T825" s="928"/>
      <c r="U825" s="928"/>
      <c r="V825" s="928"/>
      <c r="W825" s="928"/>
      <c r="X825" s="928"/>
      <c r="Y825" s="928"/>
      <c r="Z825" s="928"/>
      <c r="AA825" s="928"/>
    </row>
    <row r="826" spans="1:27" ht="13.5" customHeight="1">
      <c r="A826" s="928"/>
      <c r="B826" s="929"/>
      <c r="C826" s="928"/>
      <c r="D826" s="928"/>
      <c r="E826" s="930"/>
      <c r="F826" s="928"/>
      <c r="G826" s="928"/>
      <c r="H826" s="928"/>
      <c r="I826" s="930"/>
      <c r="J826" s="928"/>
      <c r="K826" s="930"/>
      <c r="L826" s="928"/>
      <c r="M826" s="928"/>
      <c r="N826" s="928"/>
      <c r="O826" s="928"/>
      <c r="P826" s="928"/>
      <c r="Q826" s="928"/>
      <c r="R826" s="928"/>
      <c r="S826" s="928"/>
      <c r="T826" s="928"/>
      <c r="U826" s="928"/>
      <c r="V826" s="928"/>
      <c r="W826" s="928"/>
      <c r="X826" s="928"/>
      <c r="Y826" s="928"/>
      <c r="Z826" s="928"/>
      <c r="AA826" s="928"/>
    </row>
    <row r="827" spans="1:27" ht="13.5" customHeight="1">
      <c r="A827" s="928"/>
      <c r="B827" s="929"/>
      <c r="C827" s="928"/>
      <c r="D827" s="928"/>
      <c r="E827" s="930"/>
      <c r="F827" s="928"/>
      <c r="G827" s="928"/>
      <c r="H827" s="928"/>
      <c r="I827" s="930"/>
      <c r="J827" s="928"/>
      <c r="K827" s="930"/>
      <c r="L827" s="928"/>
      <c r="M827" s="928"/>
      <c r="N827" s="928"/>
      <c r="O827" s="928"/>
      <c r="P827" s="928"/>
      <c r="Q827" s="928"/>
      <c r="R827" s="928"/>
      <c r="S827" s="928"/>
      <c r="T827" s="928"/>
      <c r="U827" s="928"/>
      <c r="V827" s="928"/>
      <c r="W827" s="928"/>
      <c r="X827" s="928"/>
      <c r="Y827" s="928"/>
      <c r="Z827" s="928"/>
      <c r="AA827" s="928"/>
    </row>
    <row r="828" spans="1:27" ht="13.5" customHeight="1">
      <c r="A828" s="928"/>
      <c r="B828" s="929"/>
      <c r="C828" s="928"/>
      <c r="D828" s="928"/>
      <c r="E828" s="930"/>
      <c r="F828" s="928"/>
      <c r="G828" s="928"/>
      <c r="H828" s="928"/>
      <c r="I828" s="930"/>
      <c r="J828" s="928"/>
      <c r="K828" s="930"/>
      <c r="L828" s="928"/>
      <c r="M828" s="928"/>
      <c r="N828" s="928"/>
      <c r="O828" s="928"/>
      <c r="P828" s="928"/>
      <c r="Q828" s="928"/>
      <c r="R828" s="928"/>
      <c r="S828" s="928"/>
      <c r="T828" s="928"/>
      <c r="U828" s="928"/>
      <c r="V828" s="928"/>
      <c r="W828" s="928"/>
      <c r="X828" s="928"/>
      <c r="Y828" s="928"/>
      <c r="Z828" s="928"/>
      <c r="AA828" s="928"/>
    </row>
    <row r="829" spans="1:27" ht="13.5" customHeight="1">
      <c r="A829" s="928"/>
      <c r="B829" s="929"/>
      <c r="C829" s="928"/>
      <c r="D829" s="928"/>
      <c r="E829" s="930"/>
      <c r="F829" s="928"/>
      <c r="G829" s="928"/>
      <c r="H829" s="928"/>
      <c r="I829" s="930"/>
      <c r="J829" s="928"/>
      <c r="K829" s="930"/>
      <c r="L829" s="928"/>
      <c r="M829" s="928"/>
      <c r="N829" s="928"/>
      <c r="O829" s="928"/>
      <c r="P829" s="928"/>
      <c r="Q829" s="928"/>
      <c r="R829" s="928"/>
      <c r="S829" s="928"/>
      <c r="T829" s="928"/>
      <c r="U829" s="928"/>
      <c r="V829" s="928"/>
      <c r="W829" s="928"/>
      <c r="X829" s="928"/>
      <c r="Y829" s="928"/>
      <c r="Z829" s="928"/>
      <c r="AA829" s="928"/>
    </row>
    <row r="830" spans="1:27" ht="13.5" customHeight="1">
      <c r="A830" s="928"/>
      <c r="B830" s="929"/>
      <c r="C830" s="928"/>
      <c r="D830" s="928"/>
      <c r="E830" s="930"/>
      <c r="F830" s="928"/>
      <c r="G830" s="928"/>
      <c r="H830" s="928"/>
      <c r="I830" s="930"/>
      <c r="J830" s="928"/>
      <c r="K830" s="930"/>
      <c r="L830" s="928"/>
      <c r="M830" s="928"/>
      <c r="N830" s="928"/>
      <c r="O830" s="928"/>
      <c r="P830" s="928"/>
      <c r="Q830" s="928"/>
      <c r="R830" s="928"/>
      <c r="S830" s="928"/>
      <c r="T830" s="928"/>
      <c r="U830" s="928"/>
      <c r="V830" s="928"/>
      <c r="W830" s="928"/>
      <c r="X830" s="928"/>
      <c r="Y830" s="928"/>
      <c r="Z830" s="928"/>
      <c r="AA830" s="928"/>
    </row>
    <row r="831" spans="1:27" ht="13.5" customHeight="1">
      <c r="A831" s="928"/>
      <c r="B831" s="929"/>
      <c r="C831" s="928"/>
      <c r="D831" s="928"/>
      <c r="E831" s="930"/>
      <c r="F831" s="928"/>
      <c r="G831" s="928"/>
      <c r="H831" s="928"/>
      <c r="I831" s="930"/>
      <c r="J831" s="928"/>
      <c r="K831" s="930"/>
      <c r="L831" s="928"/>
      <c r="M831" s="928"/>
      <c r="N831" s="928"/>
      <c r="O831" s="928"/>
      <c r="P831" s="928"/>
      <c r="Q831" s="928"/>
      <c r="R831" s="928"/>
      <c r="S831" s="928"/>
      <c r="T831" s="928"/>
      <c r="U831" s="928"/>
      <c r="V831" s="928"/>
      <c r="W831" s="928"/>
      <c r="X831" s="928"/>
      <c r="Y831" s="928"/>
      <c r="Z831" s="928"/>
      <c r="AA831" s="928"/>
    </row>
    <row r="832" spans="1:27" ht="13.5" customHeight="1">
      <c r="A832" s="928"/>
      <c r="B832" s="929"/>
      <c r="C832" s="928"/>
      <c r="D832" s="928"/>
      <c r="E832" s="930"/>
      <c r="F832" s="928"/>
      <c r="G832" s="928"/>
      <c r="H832" s="928"/>
      <c r="I832" s="930"/>
      <c r="J832" s="928"/>
      <c r="K832" s="930"/>
      <c r="L832" s="928"/>
      <c r="M832" s="928"/>
      <c r="N832" s="928"/>
      <c r="O832" s="928"/>
      <c r="P832" s="928"/>
      <c r="Q832" s="928"/>
      <c r="R832" s="928"/>
      <c r="S832" s="928"/>
      <c r="T832" s="928"/>
      <c r="U832" s="928"/>
      <c r="V832" s="928"/>
      <c r="W832" s="928"/>
      <c r="X832" s="928"/>
      <c r="Y832" s="928"/>
      <c r="Z832" s="928"/>
      <c r="AA832" s="928"/>
    </row>
    <row r="833" spans="1:27" ht="13.5" customHeight="1">
      <c r="A833" s="928"/>
      <c r="B833" s="929"/>
      <c r="C833" s="928"/>
      <c r="D833" s="928"/>
      <c r="E833" s="930"/>
      <c r="F833" s="928"/>
      <c r="G833" s="928"/>
      <c r="H833" s="928"/>
      <c r="I833" s="930"/>
      <c r="J833" s="928"/>
      <c r="K833" s="930"/>
      <c r="L833" s="928"/>
      <c r="M833" s="928"/>
      <c r="N833" s="928"/>
      <c r="O833" s="928"/>
      <c r="P833" s="928"/>
      <c r="Q833" s="928"/>
      <c r="R833" s="928"/>
      <c r="S833" s="928"/>
      <c r="T833" s="928"/>
      <c r="U833" s="928"/>
      <c r="V833" s="928"/>
      <c r="W833" s="928"/>
      <c r="X833" s="928"/>
      <c r="Y833" s="928"/>
      <c r="Z833" s="928"/>
      <c r="AA833" s="928"/>
    </row>
    <row r="834" spans="1:27" ht="13.5" customHeight="1">
      <c r="A834" s="928"/>
      <c r="B834" s="929"/>
      <c r="C834" s="928"/>
      <c r="D834" s="928"/>
      <c r="E834" s="930"/>
      <c r="F834" s="928"/>
      <c r="G834" s="928"/>
      <c r="H834" s="928"/>
      <c r="I834" s="930"/>
      <c r="J834" s="928"/>
      <c r="K834" s="930"/>
      <c r="L834" s="928"/>
      <c r="M834" s="928"/>
      <c r="N834" s="928"/>
      <c r="O834" s="928"/>
      <c r="P834" s="928"/>
      <c r="Q834" s="928"/>
      <c r="R834" s="928"/>
      <c r="S834" s="928"/>
      <c r="T834" s="928"/>
      <c r="U834" s="928"/>
      <c r="V834" s="928"/>
      <c r="W834" s="928"/>
      <c r="X834" s="928"/>
      <c r="Y834" s="928"/>
      <c r="Z834" s="928"/>
      <c r="AA834" s="928"/>
    </row>
    <row r="835" spans="1:27" ht="13.5" customHeight="1">
      <c r="A835" s="928"/>
      <c r="B835" s="929"/>
      <c r="C835" s="928"/>
      <c r="D835" s="928"/>
      <c r="E835" s="930"/>
      <c r="F835" s="928"/>
      <c r="G835" s="928"/>
      <c r="H835" s="928"/>
      <c r="I835" s="930"/>
      <c r="J835" s="928"/>
      <c r="K835" s="930"/>
      <c r="L835" s="928"/>
      <c r="M835" s="928"/>
      <c r="N835" s="928"/>
      <c r="O835" s="928"/>
      <c r="P835" s="928"/>
      <c r="Q835" s="928"/>
      <c r="R835" s="928"/>
      <c r="S835" s="928"/>
      <c r="T835" s="928"/>
      <c r="U835" s="928"/>
      <c r="V835" s="928"/>
      <c r="W835" s="928"/>
      <c r="X835" s="928"/>
      <c r="Y835" s="928"/>
      <c r="Z835" s="928"/>
      <c r="AA835" s="928"/>
    </row>
    <row r="836" spans="1:27" ht="13.5" customHeight="1">
      <c r="A836" s="928"/>
      <c r="B836" s="929"/>
      <c r="C836" s="928"/>
      <c r="D836" s="928"/>
      <c r="E836" s="930"/>
      <c r="F836" s="928"/>
      <c r="G836" s="928"/>
      <c r="H836" s="928"/>
      <c r="I836" s="930"/>
      <c r="J836" s="928"/>
      <c r="K836" s="930"/>
      <c r="L836" s="928"/>
      <c r="M836" s="928"/>
      <c r="N836" s="928"/>
      <c r="O836" s="928"/>
      <c r="P836" s="928"/>
      <c r="Q836" s="928"/>
      <c r="R836" s="928"/>
      <c r="S836" s="928"/>
      <c r="T836" s="928"/>
      <c r="U836" s="928"/>
      <c r="V836" s="928"/>
      <c r="W836" s="928"/>
      <c r="X836" s="928"/>
      <c r="Y836" s="928"/>
      <c r="Z836" s="928"/>
      <c r="AA836" s="928"/>
    </row>
    <row r="837" spans="1:27" ht="13.5" customHeight="1">
      <c r="A837" s="928"/>
      <c r="B837" s="929"/>
      <c r="C837" s="928"/>
      <c r="D837" s="928"/>
      <c r="E837" s="930"/>
      <c r="F837" s="928"/>
      <c r="G837" s="928"/>
      <c r="H837" s="928"/>
      <c r="I837" s="930"/>
      <c r="J837" s="928"/>
      <c r="K837" s="930"/>
      <c r="L837" s="928"/>
      <c r="M837" s="928"/>
      <c r="N837" s="928"/>
      <c r="O837" s="928"/>
      <c r="P837" s="928"/>
      <c r="Q837" s="928"/>
      <c r="R837" s="928"/>
      <c r="S837" s="928"/>
      <c r="T837" s="928"/>
      <c r="U837" s="928"/>
      <c r="V837" s="928"/>
      <c r="W837" s="928"/>
      <c r="X837" s="928"/>
      <c r="Y837" s="928"/>
      <c r="Z837" s="928"/>
      <c r="AA837" s="928"/>
    </row>
    <row r="838" spans="1:27" ht="13.5" customHeight="1">
      <c r="A838" s="928"/>
      <c r="B838" s="929"/>
      <c r="C838" s="928"/>
      <c r="D838" s="928"/>
      <c r="E838" s="930"/>
      <c r="F838" s="928"/>
      <c r="G838" s="928"/>
      <c r="H838" s="928"/>
      <c r="I838" s="930"/>
      <c r="J838" s="928"/>
      <c r="K838" s="930"/>
      <c r="L838" s="928"/>
      <c r="M838" s="928"/>
      <c r="N838" s="928"/>
      <c r="O838" s="928"/>
      <c r="P838" s="928"/>
      <c r="Q838" s="928"/>
      <c r="R838" s="928"/>
      <c r="S838" s="928"/>
      <c r="T838" s="928"/>
      <c r="U838" s="928"/>
      <c r="V838" s="928"/>
      <c r="W838" s="928"/>
      <c r="X838" s="928"/>
      <c r="Y838" s="928"/>
      <c r="Z838" s="928"/>
      <c r="AA838" s="928"/>
    </row>
    <row r="839" spans="1:27" ht="13.5" customHeight="1">
      <c r="A839" s="928"/>
      <c r="B839" s="929"/>
      <c r="C839" s="928"/>
      <c r="D839" s="928"/>
      <c r="E839" s="930"/>
      <c r="F839" s="928"/>
      <c r="G839" s="928"/>
      <c r="H839" s="928"/>
      <c r="I839" s="930"/>
      <c r="J839" s="928"/>
      <c r="K839" s="930"/>
      <c r="L839" s="928"/>
      <c r="M839" s="928"/>
      <c r="N839" s="928"/>
      <c r="O839" s="928"/>
      <c r="P839" s="928"/>
      <c r="Q839" s="928"/>
      <c r="R839" s="928"/>
      <c r="S839" s="928"/>
      <c r="T839" s="928"/>
      <c r="U839" s="928"/>
      <c r="V839" s="928"/>
      <c r="W839" s="928"/>
      <c r="X839" s="928"/>
      <c r="Y839" s="928"/>
      <c r="Z839" s="928"/>
      <c r="AA839" s="928"/>
    </row>
    <row r="840" spans="1:27" ht="13.5" customHeight="1">
      <c r="A840" s="928"/>
      <c r="B840" s="929"/>
      <c r="C840" s="928"/>
      <c r="D840" s="928"/>
      <c r="E840" s="930"/>
      <c r="F840" s="928"/>
      <c r="G840" s="928"/>
      <c r="H840" s="928"/>
      <c r="I840" s="930"/>
      <c r="J840" s="928"/>
      <c r="K840" s="930"/>
      <c r="L840" s="928"/>
      <c r="M840" s="928"/>
      <c r="N840" s="928"/>
      <c r="O840" s="928"/>
      <c r="P840" s="928"/>
      <c r="Q840" s="928"/>
      <c r="R840" s="928"/>
      <c r="S840" s="928"/>
      <c r="T840" s="928"/>
      <c r="U840" s="928"/>
      <c r="V840" s="928"/>
      <c r="W840" s="928"/>
      <c r="X840" s="928"/>
      <c r="Y840" s="928"/>
      <c r="Z840" s="928"/>
      <c r="AA840" s="928"/>
    </row>
    <row r="841" spans="1:27" ht="13.5" customHeight="1">
      <c r="A841" s="928"/>
      <c r="B841" s="929"/>
      <c r="C841" s="928"/>
      <c r="D841" s="928"/>
      <c r="E841" s="930"/>
      <c r="F841" s="928"/>
      <c r="G841" s="928"/>
      <c r="H841" s="928"/>
      <c r="I841" s="930"/>
      <c r="J841" s="928"/>
      <c r="K841" s="930"/>
      <c r="L841" s="928"/>
      <c r="M841" s="928"/>
      <c r="N841" s="928"/>
      <c r="O841" s="928"/>
      <c r="P841" s="928"/>
      <c r="Q841" s="928"/>
      <c r="R841" s="928"/>
      <c r="S841" s="928"/>
      <c r="T841" s="928"/>
      <c r="U841" s="928"/>
      <c r="V841" s="928"/>
      <c r="W841" s="928"/>
      <c r="X841" s="928"/>
      <c r="Y841" s="928"/>
      <c r="Z841" s="928"/>
      <c r="AA841" s="928"/>
    </row>
    <row r="842" spans="1:27" ht="13.5" customHeight="1">
      <c r="A842" s="928"/>
      <c r="B842" s="929"/>
      <c r="C842" s="928"/>
      <c r="D842" s="928"/>
      <c r="E842" s="930"/>
      <c r="F842" s="928"/>
      <c r="G842" s="928"/>
      <c r="H842" s="928"/>
      <c r="I842" s="930"/>
      <c r="J842" s="928"/>
      <c r="K842" s="930"/>
      <c r="L842" s="928"/>
      <c r="M842" s="928"/>
      <c r="N842" s="928"/>
      <c r="O842" s="928"/>
      <c r="P842" s="928"/>
      <c r="Q842" s="928"/>
      <c r="R842" s="928"/>
      <c r="S842" s="928"/>
      <c r="T842" s="928"/>
      <c r="U842" s="928"/>
      <c r="V842" s="928"/>
      <c r="W842" s="928"/>
      <c r="X842" s="928"/>
      <c r="Y842" s="928"/>
      <c r="Z842" s="928"/>
      <c r="AA842" s="928"/>
    </row>
    <row r="843" spans="1:27" ht="13.5" customHeight="1">
      <c r="A843" s="928"/>
      <c r="B843" s="929"/>
      <c r="C843" s="928"/>
      <c r="D843" s="928"/>
      <c r="E843" s="930"/>
      <c r="F843" s="928"/>
      <c r="G843" s="928"/>
      <c r="H843" s="928"/>
      <c r="I843" s="930"/>
      <c r="J843" s="928"/>
      <c r="K843" s="930"/>
      <c r="L843" s="928"/>
      <c r="M843" s="928"/>
      <c r="N843" s="928"/>
      <c r="O843" s="928"/>
      <c r="P843" s="928"/>
      <c r="Q843" s="928"/>
      <c r="R843" s="928"/>
      <c r="S843" s="928"/>
      <c r="T843" s="928"/>
      <c r="U843" s="928"/>
      <c r="V843" s="928"/>
      <c r="W843" s="928"/>
      <c r="X843" s="928"/>
      <c r="Y843" s="928"/>
      <c r="Z843" s="928"/>
      <c r="AA843" s="928"/>
    </row>
    <row r="844" spans="1:27" ht="13.5" customHeight="1">
      <c r="A844" s="928"/>
      <c r="B844" s="929"/>
      <c r="C844" s="928"/>
      <c r="D844" s="928"/>
      <c r="E844" s="930"/>
      <c r="F844" s="928"/>
      <c r="G844" s="928"/>
      <c r="H844" s="928"/>
      <c r="I844" s="930"/>
      <c r="J844" s="928"/>
      <c r="K844" s="930"/>
      <c r="L844" s="928"/>
      <c r="M844" s="928"/>
      <c r="N844" s="928"/>
      <c r="O844" s="928"/>
      <c r="P844" s="928"/>
      <c r="Q844" s="928"/>
      <c r="R844" s="928"/>
      <c r="S844" s="928"/>
      <c r="T844" s="928"/>
      <c r="U844" s="928"/>
      <c r="V844" s="928"/>
      <c r="W844" s="928"/>
      <c r="X844" s="928"/>
      <c r="Y844" s="928"/>
      <c r="Z844" s="928"/>
      <c r="AA844" s="928"/>
    </row>
    <row r="845" spans="1:27" ht="13.5" customHeight="1">
      <c r="A845" s="928"/>
      <c r="B845" s="929"/>
      <c r="C845" s="928"/>
      <c r="D845" s="928"/>
      <c r="E845" s="930"/>
      <c r="F845" s="928"/>
      <c r="G845" s="928"/>
      <c r="H845" s="928"/>
      <c r="I845" s="930"/>
      <c r="J845" s="928"/>
      <c r="K845" s="930"/>
      <c r="L845" s="928"/>
      <c r="M845" s="928"/>
      <c r="N845" s="928"/>
      <c r="O845" s="928"/>
      <c r="P845" s="928"/>
      <c r="Q845" s="928"/>
      <c r="R845" s="928"/>
      <c r="S845" s="928"/>
      <c r="T845" s="928"/>
      <c r="U845" s="928"/>
      <c r="V845" s="928"/>
      <c r="W845" s="928"/>
      <c r="X845" s="928"/>
      <c r="Y845" s="928"/>
      <c r="Z845" s="928"/>
      <c r="AA845" s="928"/>
    </row>
    <row r="846" spans="1:27" ht="13.5" customHeight="1">
      <c r="A846" s="928"/>
      <c r="B846" s="929"/>
      <c r="C846" s="928"/>
      <c r="D846" s="928"/>
      <c r="E846" s="930"/>
      <c r="F846" s="928"/>
      <c r="G846" s="928"/>
      <c r="H846" s="928"/>
      <c r="I846" s="930"/>
      <c r="J846" s="928"/>
      <c r="K846" s="930"/>
      <c r="L846" s="928"/>
      <c r="M846" s="928"/>
      <c r="N846" s="928"/>
      <c r="O846" s="928"/>
      <c r="P846" s="928"/>
      <c r="Q846" s="928"/>
      <c r="R846" s="928"/>
      <c r="S846" s="928"/>
      <c r="T846" s="928"/>
      <c r="U846" s="928"/>
      <c r="V846" s="928"/>
      <c r="W846" s="928"/>
      <c r="X846" s="928"/>
      <c r="Y846" s="928"/>
      <c r="Z846" s="928"/>
      <c r="AA846" s="928"/>
    </row>
    <row r="847" spans="1:27" ht="13.5" customHeight="1">
      <c r="A847" s="928"/>
      <c r="B847" s="929"/>
      <c r="C847" s="928"/>
      <c r="D847" s="928"/>
      <c r="E847" s="930"/>
      <c r="F847" s="928"/>
      <c r="G847" s="928"/>
      <c r="H847" s="928"/>
      <c r="I847" s="930"/>
      <c r="J847" s="928"/>
      <c r="K847" s="930"/>
      <c r="L847" s="928"/>
      <c r="M847" s="928"/>
      <c r="N847" s="928"/>
      <c r="O847" s="928"/>
      <c r="P847" s="928"/>
      <c r="Q847" s="928"/>
      <c r="R847" s="928"/>
      <c r="S847" s="928"/>
      <c r="T847" s="928"/>
      <c r="U847" s="928"/>
      <c r="V847" s="928"/>
      <c r="W847" s="928"/>
      <c r="X847" s="928"/>
      <c r="Y847" s="928"/>
      <c r="Z847" s="928"/>
      <c r="AA847" s="928"/>
    </row>
    <row r="848" spans="1:27" ht="13.5" customHeight="1">
      <c r="A848" s="928"/>
      <c r="B848" s="929"/>
      <c r="C848" s="928"/>
      <c r="D848" s="928"/>
      <c r="E848" s="930"/>
      <c r="F848" s="928"/>
      <c r="G848" s="928"/>
      <c r="H848" s="928"/>
      <c r="I848" s="930"/>
      <c r="J848" s="928"/>
      <c r="K848" s="930"/>
      <c r="L848" s="928"/>
      <c r="M848" s="928"/>
      <c r="N848" s="928"/>
      <c r="O848" s="928"/>
      <c r="P848" s="928"/>
      <c r="Q848" s="928"/>
      <c r="R848" s="928"/>
      <c r="S848" s="928"/>
      <c r="T848" s="928"/>
      <c r="U848" s="928"/>
      <c r="V848" s="928"/>
      <c r="W848" s="928"/>
      <c r="X848" s="928"/>
      <c r="Y848" s="928"/>
      <c r="Z848" s="928"/>
      <c r="AA848" s="928"/>
    </row>
    <row r="849" spans="1:27" ht="13.5" customHeight="1">
      <c r="A849" s="928"/>
      <c r="B849" s="929"/>
      <c r="C849" s="928"/>
      <c r="D849" s="928"/>
      <c r="E849" s="930"/>
      <c r="F849" s="928"/>
      <c r="G849" s="928"/>
      <c r="H849" s="928"/>
      <c r="I849" s="930"/>
      <c r="J849" s="928"/>
      <c r="K849" s="930"/>
      <c r="L849" s="928"/>
      <c r="M849" s="928"/>
      <c r="N849" s="928"/>
      <c r="O849" s="928"/>
      <c r="P849" s="928"/>
      <c r="Q849" s="928"/>
      <c r="R849" s="928"/>
      <c r="S849" s="928"/>
      <c r="T849" s="928"/>
      <c r="U849" s="928"/>
      <c r="V849" s="928"/>
      <c r="W849" s="928"/>
      <c r="X849" s="928"/>
      <c r="Y849" s="928"/>
      <c r="Z849" s="928"/>
      <c r="AA849" s="928"/>
    </row>
    <row r="850" spans="1:27" ht="13.5" customHeight="1">
      <c r="A850" s="928"/>
      <c r="B850" s="929"/>
      <c r="C850" s="928"/>
      <c r="D850" s="928"/>
      <c r="E850" s="930"/>
      <c r="F850" s="928"/>
      <c r="G850" s="928"/>
      <c r="H850" s="928"/>
      <c r="I850" s="930"/>
      <c r="J850" s="928"/>
      <c r="K850" s="930"/>
      <c r="L850" s="928"/>
      <c r="M850" s="928"/>
      <c r="N850" s="928"/>
      <c r="O850" s="928"/>
      <c r="P850" s="928"/>
      <c r="Q850" s="928"/>
      <c r="R850" s="928"/>
      <c r="S850" s="928"/>
      <c r="T850" s="928"/>
      <c r="U850" s="928"/>
      <c r="V850" s="928"/>
      <c r="W850" s="928"/>
      <c r="X850" s="928"/>
      <c r="Y850" s="928"/>
      <c r="Z850" s="928"/>
      <c r="AA850" s="928"/>
    </row>
    <row r="851" spans="1:27" ht="13.5" customHeight="1">
      <c r="A851" s="928"/>
      <c r="B851" s="929"/>
      <c r="C851" s="928"/>
      <c r="D851" s="928"/>
      <c r="E851" s="930"/>
      <c r="F851" s="928"/>
      <c r="G851" s="928"/>
      <c r="H851" s="928"/>
      <c r="I851" s="930"/>
      <c r="J851" s="928"/>
      <c r="K851" s="930"/>
      <c r="L851" s="928"/>
      <c r="M851" s="928"/>
      <c r="N851" s="928"/>
      <c r="O851" s="928"/>
      <c r="P851" s="928"/>
      <c r="Q851" s="928"/>
      <c r="R851" s="928"/>
      <c r="S851" s="928"/>
      <c r="T851" s="928"/>
      <c r="U851" s="928"/>
      <c r="V851" s="928"/>
      <c r="W851" s="928"/>
      <c r="X851" s="928"/>
      <c r="Y851" s="928"/>
      <c r="Z851" s="928"/>
      <c r="AA851" s="928"/>
    </row>
    <row r="852" spans="1:27" ht="13.5" customHeight="1">
      <c r="A852" s="928"/>
      <c r="B852" s="929"/>
      <c r="C852" s="928"/>
      <c r="D852" s="928"/>
      <c r="E852" s="930"/>
      <c r="F852" s="928"/>
      <c r="G852" s="928"/>
      <c r="H852" s="928"/>
      <c r="I852" s="930"/>
      <c r="J852" s="928"/>
      <c r="K852" s="930"/>
      <c r="L852" s="928"/>
      <c r="M852" s="928"/>
      <c r="N852" s="928"/>
      <c r="O852" s="928"/>
      <c r="P852" s="928"/>
      <c r="Q852" s="928"/>
      <c r="R852" s="928"/>
      <c r="S852" s="928"/>
      <c r="T852" s="928"/>
      <c r="U852" s="928"/>
      <c r="V852" s="928"/>
      <c r="W852" s="928"/>
      <c r="X852" s="928"/>
      <c r="Y852" s="928"/>
      <c r="Z852" s="928"/>
      <c r="AA852" s="928"/>
    </row>
    <row r="853" spans="1:27" ht="13.5" customHeight="1">
      <c r="A853" s="928"/>
      <c r="B853" s="929"/>
      <c r="C853" s="928"/>
      <c r="D853" s="928"/>
      <c r="E853" s="930"/>
      <c r="F853" s="928"/>
      <c r="G853" s="928"/>
      <c r="H853" s="928"/>
      <c r="I853" s="930"/>
      <c r="J853" s="928"/>
      <c r="K853" s="930"/>
      <c r="L853" s="928"/>
      <c r="M853" s="928"/>
      <c r="N853" s="928"/>
      <c r="O853" s="928"/>
      <c r="P853" s="928"/>
      <c r="Q853" s="928"/>
      <c r="R853" s="928"/>
      <c r="S853" s="928"/>
      <c r="T853" s="928"/>
      <c r="U853" s="928"/>
      <c r="V853" s="928"/>
      <c r="W853" s="928"/>
      <c r="X853" s="928"/>
      <c r="Y853" s="928"/>
      <c r="Z853" s="928"/>
      <c r="AA853" s="928"/>
    </row>
    <row r="854" spans="1:27" ht="13.5" customHeight="1">
      <c r="A854" s="928"/>
      <c r="B854" s="929"/>
      <c r="C854" s="928"/>
      <c r="D854" s="928"/>
      <c r="E854" s="930"/>
      <c r="F854" s="928"/>
      <c r="G854" s="928"/>
      <c r="H854" s="928"/>
      <c r="I854" s="930"/>
      <c r="J854" s="928"/>
      <c r="K854" s="930"/>
      <c r="L854" s="928"/>
      <c r="M854" s="928"/>
      <c r="N854" s="928"/>
      <c r="O854" s="928"/>
      <c r="P854" s="928"/>
      <c r="Q854" s="928"/>
      <c r="R854" s="928"/>
      <c r="S854" s="928"/>
      <c r="T854" s="928"/>
      <c r="U854" s="928"/>
      <c r="V854" s="928"/>
      <c r="W854" s="928"/>
      <c r="X854" s="928"/>
      <c r="Y854" s="928"/>
      <c r="Z854" s="928"/>
      <c r="AA854" s="928"/>
    </row>
    <row r="855" spans="1:27" ht="13.5" customHeight="1">
      <c r="A855" s="928"/>
      <c r="B855" s="929"/>
      <c r="C855" s="928"/>
      <c r="D855" s="928"/>
      <c r="E855" s="930"/>
      <c r="F855" s="928"/>
      <c r="G855" s="928"/>
      <c r="H855" s="928"/>
      <c r="I855" s="930"/>
      <c r="J855" s="928"/>
      <c r="K855" s="930"/>
      <c r="L855" s="928"/>
      <c r="M855" s="928"/>
      <c r="N855" s="928"/>
      <c r="O855" s="928"/>
      <c r="P855" s="928"/>
      <c r="Q855" s="928"/>
      <c r="R855" s="928"/>
      <c r="S855" s="928"/>
      <c r="T855" s="928"/>
      <c r="U855" s="928"/>
      <c r="V855" s="928"/>
      <c r="W855" s="928"/>
      <c r="X855" s="928"/>
      <c r="Y855" s="928"/>
      <c r="Z855" s="928"/>
      <c r="AA855" s="928"/>
    </row>
    <row r="856" spans="1:27" ht="13.5" customHeight="1">
      <c r="A856" s="928"/>
      <c r="B856" s="929"/>
      <c r="C856" s="928"/>
      <c r="D856" s="928"/>
      <c r="E856" s="930"/>
      <c r="F856" s="928"/>
      <c r="G856" s="928"/>
      <c r="H856" s="928"/>
      <c r="I856" s="930"/>
      <c r="J856" s="928"/>
      <c r="K856" s="930"/>
      <c r="L856" s="928"/>
      <c r="M856" s="928"/>
      <c r="N856" s="928"/>
      <c r="O856" s="928"/>
      <c r="P856" s="928"/>
      <c r="Q856" s="928"/>
      <c r="R856" s="928"/>
      <c r="S856" s="928"/>
      <c r="T856" s="928"/>
      <c r="U856" s="928"/>
      <c r="V856" s="928"/>
      <c r="W856" s="928"/>
      <c r="X856" s="928"/>
      <c r="Y856" s="928"/>
      <c r="Z856" s="928"/>
      <c r="AA856" s="928"/>
    </row>
    <row r="857" spans="1:27" ht="13.5" customHeight="1">
      <c r="A857" s="928"/>
      <c r="B857" s="929"/>
      <c r="C857" s="928"/>
      <c r="D857" s="928"/>
      <c r="E857" s="930"/>
      <c r="F857" s="928"/>
      <c r="G857" s="928"/>
      <c r="H857" s="928"/>
      <c r="I857" s="930"/>
      <c r="J857" s="928"/>
      <c r="K857" s="930"/>
      <c r="L857" s="928"/>
      <c r="M857" s="928"/>
      <c r="N857" s="928"/>
      <c r="O857" s="928"/>
      <c r="P857" s="928"/>
      <c r="Q857" s="928"/>
      <c r="R857" s="928"/>
      <c r="S857" s="928"/>
      <c r="T857" s="928"/>
      <c r="U857" s="928"/>
      <c r="V857" s="928"/>
      <c r="W857" s="928"/>
      <c r="X857" s="928"/>
      <c r="Y857" s="928"/>
      <c r="Z857" s="928"/>
      <c r="AA857" s="928"/>
    </row>
    <row r="858" spans="1:27" ht="13.5" customHeight="1">
      <c r="A858" s="928"/>
      <c r="B858" s="929"/>
      <c r="C858" s="928"/>
      <c r="D858" s="928"/>
      <c r="E858" s="930"/>
      <c r="F858" s="928"/>
      <c r="G858" s="928"/>
      <c r="H858" s="928"/>
      <c r="I858" s="930"/>
      <c r="J858" s="928"/>
      <c r="K858" s="930"/>
      <c r="L858" s="928"/>
      <c r="M858" s="928"/>
      <c r="N858" s="928"/>
      <c r="O858" s="928"/>
      <c r="P858" s="928"/>
      <c r="Q858" s="928"/>
      <c r="R858" s="928"/>
      <c r="S858" s="928"/>
      <c r="T858" s="928"/>
      <c r="U858" s="928"/>
      <c r="V858" s="928"/>
      <c r="W858" s="928"/>
      <c r="X858" s="928"/>
      <c r="Y858" s="928"/>
      <c r="Z858" s="928"/>
      <c r="AA858" s="928"/>
    </row>
    <row r="859" spans="1:27" ht="13.5" customHeight="1">
      <c r="A859" s="928"/>
      <c r="B859" s="929"/>
      <c r="C859" s="928"/>
      <c r="D859" s="928"/>
      <c r="E859" s="930"/>
      <c r="F859" s="928"/>
      <c r="G859" s="928"/>
      <c r="H859" s="928"/>
      <c r="I859" s="930"/>
      <c r="J859" s="928"/>
      <c r="K859" s="930"/>
      <c r="L859" s="928"/>
      <c r="M859" s="928"/>
      <c r="N859" s="928"/>
      <c r="O859" s="928"/>
      <c r="P859" s="928"/>
      <c r="Q859" s="928"/>
      <c r="R859" s="928"/>
      <c r="S859" s="928"/>
      <c r="T859" s="928"/>
      <c r="U859" s="928"/>
      <c r="V859" s="928"/>
      <c r="W859" s="928"/>
      <c r="X859" s="928"/>
      <c r="Y859" s="928"/>
      <c r="Z859" s="928"/>
      <c r="AA859" s="928"/>
    </row>
    <row r="860" spans="1:27" ht="13.5" customHeight="1">
      <c r="A860" s="928"/>
      <c r="B860" s="929"/>
      <c r="C860" s="928"/>
      <c r="D860" s="928"/>
      <c r="E860" s="930"/>
      <c r="F860" s="928"/>
      <c r="G860" s="928"/>
      <c r="H860" s="928"/>
      <c r="I860" s="930"/>
      <c r="J860" s="928"/>
      <c r="K860" s="930"/>
      <c r="L860" s="928"/>
      <c r="M860" s="928"/>
      <c r="N860" s="928"/>
      <c r="O860" s="928"/>
      <c r="P860" s="928"/>
      <c r="Q860" s="928"/>
      <c r="R860" s="928"/>
      <c r="S860" s="928"/>
      <c r="T860" s="928"/>
      <c r="U860" s="928"/>
      <c r="V860" s="928"/>
      <c r="W860" s="928"/>
      <c r="X860" s="928"/>
      <c r="Y860" s="928"/>
      <c r="Z860" s="928"/>
      <c r="AA860" s="928"/>
    </row>
    <row r="861" spans="1:27" ht="13.5" customHeight="1">
      <c r="A861" s="928"/>
      <c r="B861" s="929"/>
      <c r="C861" s="928"/>
      <c r="D861" s="928"/>
      <c r="E861" s="930"/>
      <c r="F861" s="928"/>
      <c r="G861" s="928"/>
      <c r="H861" s="928"/>
      <c r="I861" s="930"/>
      <c r="J861" s="928"/>
      <c r="K861" s="930"/>
      <c r="L861" s="928"/>
      <c r="M861" s="928"/>
      <c r="N861" s="928"/>
      <c r="O861" s="928"/>
      <c r="P861" s="928"/>
      <c r="Q861" s="928"/>
      <c r="R861" s="928"/>
      <c r="S861" s="928"/>
      <c r="T861" s="928"/>
      <c r="U861" s="928"/>
      <c r="V861" s="928"/>
      <c r="W861" s="928"/>
      <c r="X861" s="928"/>
      <c r="Y861" s="928"/>
      <c r="Z861" s="928"/>
      <c r="AA861" s="928"/>
    </row>
    <row r="862" spans="1:27" ht="13.5" customHeight="1">
      <c r="A862" s="928"/>
      <c r="B862" s="929"/>
      <c r="C862" s="928"/>
      <c r="D862" s="928"/>
      <c r="E862" s="930"/>
      <c r="F862" s="928"/>
      <c r="G862" s="928"/>
      <c r="H862" s="928"/>
      <c r="I862" s="930"/>
      <c r="J862" s="928"/>
      <c r="K862" s="930"/>
      <c r="L862" s="928"/>
      <c r="M862" s="928"/>
      <c r="N862" s="928"/>
      <c r="O862" s="928"/>
      <c r="P862" s="928"/>
      <c r="Q862" s="928"/>
      <c r="R862" s="928"/>
      <c r="S862" s="928"/>
      <c r="T862" s="928"/>
      <c r="U862" s="928"/>
      <c r="V862" s="928"/>
      <c r="W862" s="928"/>
      <c r="X862" s="928"/>
      <c r="Y862" s="928"/>
      <c r="Z862" s="928"/>
      <c r="AA862" s="928"/>
    </row>
    <row r="863" spans="1:27" ht="13.5" customHeight="1">
      <c r="A863" s="928"/>
      <c r="B863" s="929"/>
      <c r="C863" s="928"/>
      <c r="D863" s="928"/>
      <c r="E863" s="930"/>
      <c r="F863" s="928"/>
      <c r="G863" s="928"/>
      <c r="H863" s="928"/>
      <c r="I863" s="930"/>
      <c r="J863" s="928"/>
      <c r="K863" s="930"/>
      <c r="L863" s="928"/>
      <c r="M863" s="928"/>
      <c r="N863" s="928"/>
      <c r="O863" s="928"/>
      <c r="P863" s="928"/>
      <c r="Q863" s="928"/>
      <c r="R863" s="928"/>
      <c r="S863" s="928"/>
      <c r="T863" s="928"/>
      <c r="U863" s="928"/>
      <c r="V863" s="928"/>
      <c r="W863" s="928"/>
      <c r="X863" s="928"/>
      <c r="Y863" s="928"/>
      <c r="Z863" s="928"/>
      <c r="AA863" s="928"/>
    </row>
    <row r="864" spans="1:27" ht="13.5" customHeight="1">
      <c r="A864" s="928"/>
      <c r="B864" s="929"/>
      <c r="C864" s="928"/>
      <c r="D864" s="928"/>
      <c r="E864" s="930"/>
      <c r="F864" s="928"/>
      <c r="G864" s="928"/>
      <c r="H864" s="928"/>
      <c r="I864" s="930"/>
      <c r="J864" s="928"/>
      <c r="K864" s="930"/>
      <c r="L864" s="928"/>
      <c r="M864" s="928"/>
      <c r="N864" s="928"/>
      <c r="O864" s="928"/>
      <c r="P864" s="928"/>
      <c r="Q864" s="928"/>
      <c r="R864" s="928"/>
      <c r="S864" s="928"/>
      <c r="T864" s="928"/>
      <c r="U864" s="928"/>
      <c r="V864" s="928"/>
      <c r="W864" s="928"/>
      <c r="X864" s="928"/>
      <c r="Y864" s="928"/>
      <c r="Z864" s="928"/>
      <c r="AA864" s="928"/>
    </row>
    <row r="865" spans="1:27" ht="13.5" customHeight="1">
      <c r="A865" s="928"/>
      <c r="B865" s="929"/>
      <c r="C865" s="928"/>
      <c r="D865" s="928"/>
      <c r="E865" s="930"/>
      <c r="F865" s="928"/>
      <c r="G865" s="928"/>
      <c r="H865" s="928"/>
      <c r="I865" s="930"/>
      <c r="J865" s="928"/>
      <c r="K865" s="930"/>
      <c r="L865" s="928"/>
      <c r="M865" s="928"/>
      <c r="N865" s="928"/>
      <c r="O865" s="928"/>
      <c r="P865" s="928"/>
      <c r="Q865" s="928"/>
      <c r="R865" s="928"/>
      <c r="S865" s="928"/>
      <c r="T865" s="928"/>
      <c r="U865" s="928"/>
      <c r="V865" s="928"/>
      <c r="W865" s="928"/>
      <c r="X865" s="928"/>
      <c r="Y865" s="928"/>
      <c r="Z865" s="928"/>
      <c r="AA865" s="928"/>
    </row>
    <row r="866" spans="1:27" ht="13.5" customHeight="1">
      <c r="A866" s="928"/>
      <c r="B866" s="929"/>
      <c r="C866" s="928"/>
      <c r="D866" s="928"/>
      <c r="E866" s="930"/>
      <c r="F866" s="928"/>
      <c r="G866" s="928"/>
      <c r="H866" s="928"/>
      <c r="I866" s="930"/>
      <c r="J866" s="928"/>
      <c r="K866" s="930"/>
      <c r="L866" s="928"/>
      <c r="M866" s="928"/>
      <c r="N866" s="928"/>
      <c r="O866" s="928"/>
      <c r="P866" s="928"/>
      <c r="Q866" s="928"/>
      <c r="R866" s="928"/>
      <c r="S866" s="928"/>
      <c r="T866" s="928"/>
      <c r="U866" s="928"/>
      <c r="V866" s="928"/>
      <c r="W866" s="928"/>
      <c r="X866" s="928"/>
      <c r="Y866" s="928"/>
      <c r="Z866" s="928"/>
      <c r="AA866" s="928"/>
    </row>
    <row r="867" spans="1:27" ht="13.5" customHeight="1">
      <c r="A867" s="928"/>
      <c r="B867" s="929"/>
      <c r="C867" s="928"/>
      <c r="D867" s="928"/>
      <c r="E867" s="930"/>
      <c r="F867" s="928"/>
      <c r="G867" s="928"/>
      <c r="H867" s="928"/>
      <c r="I867" s="930"/>
      <c r="J867" s="928"/>
      <c r="K867" s="930"/>
      <c r="L867" s="928"/>
      <c r="M867" s="928"/>
      <c r="N867" s="928"/>
      <c r="O867" s="928"/>
      <c r="P867" s="928"/>
      <c r="Q867" s="928"/>
      <c r="R867" s="928"/>
      <c r="S867" s="928"/>
      <c r="T867" s="928"/>
      <c r="U867" s="928"/>
      <c r="V867" s="928"/>
      <c r="W867" s="928"/>
      <c r="X867" s="928"/>
      <c r="Y867" s="928"/>
      <c r="Z867" s="928"/>
      <c r="AA867" s="928"/>
    </row>
    <row r="868" spans="1:27" ht="13.5" customHeight="1">
      <c r="A868" s="928"/>
      <c r="B868" s="929"/>
      <c r="C868" s="928"/>
      <c r="D868" s="928"/>
      <c r="E868" s="930"/>
      <c r="F868" s="928"/>
      <c r="G868" s="928"/>
      <c r="H868" s="928"/>
      <c r="I868" s="930"/>
      <c r="J868" s="928"/>
      <c r="K868" s="930"/>
      <c r="L868" s="928"/>
      <c r="M868" s="928"/>
      <c r="N868" s="928"/>
      <c r="O868" s="928"/>
      <c r="P868" s="928"/>
      <c r="Q868" s="928"/>
      <c r="R868" s="928"/>
      <c r="S868" s="928"/>
      <c r="T868" s="928"/>
      <c r="U868" s="928"/>
      <c r="V868" s="928"/>
      <c r="W868" s="928"/>
      <c r="X868" s="928"/>
      <c r="Y868" s="928"/>
      <c r="Z868" s="928"/>
      <c r="AA868" s="928"/>
    </row>
    <row r="869" spans="1:27" ht="13.5" customHeight="1">
      <c r="A869" s="928"/>
      <c r="B869" s="929"/>
      <c r="C869" s="928"/>
      <c r="D869" s="928"/>
      <c r="E869" s="930"/>
      <c r="F869" s="928"/>
      <c r="G869" s="928"/>
      <c r="H869" s="928"/>
      <c r="I869" s="930"/>
      <c r="J869" s="928"/>
      <c r="K869" s="930"/>
      <c r="L869" s="928"/>
      <c r="M869" s="928"/>
      <c r="N869" s="928"/>
      <c r="O869" s="928"/>
      <c r="P869" s="928"/>
      <c r="Q869" s="928"/>
      <c r="R869" s="928"/>
      <c r="S869" s="928"/>
      <c r="T869" s="928"/>
      <c r="U869" s="928"/>
      <c r="V869" s="928"/>
      <c r="W869" s="928"/>
      <c r="X869" s="928"/>
      <c r="Y869" s="928"/>
      <c r="Z869" s="928"/>
      <c r="AA869" s="928"/>
    </row>
    <row r="870" spans="1:27" ht="13.5" customHeight="1">
      <c r="A870" s="928"/>
      <c r="B870" s="929"/>
      <c r="C870" s="928"/>
      <c r="D870" s="928"/>
      <c r="E870" s="930"/>
      <c r="F870" s="928"/>
      <c r="G870" s="928"/>
      <c r="H870" s="928"/>
      <c r="I870" s="930"/>
      <c r="J870" s="928"/>
      <c r="K870" s="930"/>
      <c r="L870" s="928"/>
      <c r="M870" s="928"/>
      <c r="N870" s="928"/>
      <c r="O870" s="928"/>
      <c r="P870" s="928"/>
      <c r="Q870" s="928"/>
      <c r="R870" s="928"/>
      <c r="S870" s="928"/>
      <c r="T870" s="928"/>
      <c r="U870" s="928"/>
      <c r="V870" s="928"/>
      <c r="W870" s="928"/>
      <c r="X870" s="928"/>
      <c r="Y870" s="928"/>
      <c r="Z870" s="928"/>
      <c r="AA870" s="928"/>
    </row>
    <row r="871" spans="1:27" ht="13.5" customHeight="1">
      <c r="A871" s="928"/>
      <c r="B871" s="929"/>
      <c r="C871" s="928"/>
      <c r="D871" s="928"/>
      <c r="E871" s="930"/>
      <c r="F871" s="928"/>
      <c r="G871" s="928"/>
      <c r="H871" s="928"/>
      <c r="I871" s="930"/>
      <c r="J871" s="928"/>
      <c r="K871" s="930"/>
      <c r="L871" s="928"/>
      <c r="M871" s="928"/>
      <c r="N871" s="928"/>
      <c r="O871" s="928"/>
      <c r="P871" s="928"/>
      <c r="Q871" s="928"/>
      <c r="R871" s="928"/>
      <c r="S871" s="928"/>
      <c r="T871" s="928"/>
      <c r="U871" s="928"/>
      <c r="V871" s="928"/>
      <c r="W871" s="928"/>
      <c r="X871" s="928"/>
      <c r="Y871" s="928"/>
      <c r="Z871" s="928"/>
      <c r="AA871" s="928"/>
    </row>
    <row r="872" spans="1:27" ht="13.5" customHeight="1">
      <c r="A872" s="928"/>
      <c r="B872" s="929"/>
      <c r="C872" s="928"/>
      <c r="D872" s="928"/>
      <c r="E872" s="930"/>
      <c r="F872" s="928"/>
      <c r="G872" s="928"/>
      <c r="H872" s="928"/>
      <c r="I872" s="930"/>
      <c r="J872" s="928"/>
      <c r="K872" s="930"/>
      <c r="L872" s="928"/>
      <c r="M872" s="928"/>
      <c r="N872" s="928"/>
      <c r="O872" s="928"/>
      <c r="P872" s="928"/>
      <c r="Q872" s="928"/>
      <c r="R872" s="928"/>
      <c r="S872" s="928"/>
      <c r="T872" s="928"/>
      <c r="U872" s="928"/>
      <c r="V872" s="928"/>
      <c r="W872" s="928"/>
      <c r="X872" s="928"/>
      <c r="Y872" s="928"/>
      <c r="Z872" s="928"/>
      <c r="AA872" s="928"/>
    </row>
    <row r="873" spans="1:27" ht="13.5" customHeight="1">
      <c r="A873" s="928"/>
      <c r="B873" s="929"/>
      <c r="C873" s="928"/>
      <c r="D873" s="928"/>
      <c r="E873" s="930"/>
      <c r="F873" s="928"/>
      <c r="G873" s="928"/>
      <c r="H873" s="928"/>
      <c r="I873" s="930"/>
      <c r="J873" s="928"/>
      <c r="K873" s="930"/>
      <c r="L873" s="928"/>
      <c r="M873" s="928"/>
      <c r="N873" s="928"/>
      <c r="O873" s="928"/>
      <c r="P873" s="928"/>
      <c r="Q873" s="928"/>
      <c r="R873" s="928"/>
      <c r="S873" s="928"/>
      <c r="T873" s="928"/>
      <c r="U873" s="928"/>
      <c r="V873" s="928"/>
      <c r="W873" s="928"/>
      <c r="X873" s="928"/>
      <c r="Y873" s="928"/>
      <c r="Z873" s="928"/>
      <c r="AA873" s="928"/>
    </row>
    <row r="874" spans="1:27" ht="13.5" customHeight="1">
      <c r="A874" s="928"/>
      <c r="B874" s="929"/>
      <c r="C874" s="928"/>
      <c r="D874" s="928"/>
      <c r="E874" s="930"/>
      <c r="F874" s="928"/>
      <c r="G874" s="928"/>
      <c r="H874" s="928"/>
      <c r="I874" s="930"/>
      <c r="J874" s="928"/>
      <c r="K874" s="930"/>
      <c r="L874" s="928"/>
      <c r="M874" s="928"/>
      <c r="N874" s="928"/>
      <c r="O874" s="928"/>
      <c r="P874" s="928"/>
      <c r="Q874" s="928"/>
      <c r="R874" s="928"/>
      <c r="S874" s="928"/>
      <c r="T874" s="928"/>
      <c r="U874" s="928"/>
      <c r="V874" s="928"/>
      <c r="W874" s="928"/>
      <c r="X874" s="928"/>
      <c r="Y874" s="928"/>
      <c r="Z874" s="928"/>
      <c r="AA874" s="928"/>
    </row>
    <row r="875" spans="1:27" ht="13.5" customHeight="1">
      <c r="A875" s="928"/>
      <c r="B875" s="929"/>
      <c r="C875" s="928"/>
      <c r="D875" s="928"/>
      <c r="E875" s="930"/>
      <c r="F875" s="928"/>
      <c r="G875" s="928"/>
      <c r="H875" s="928"/>
      <c r="I875" s="930"/>
      <c r="J875" s="928"/>
      <c r="K875" s="930"/>
      <c r="L875" s="928"/>
      <c r="M875" s="928"/>
      <c r="N875" s="928"/>
      <c r="O875" s="928"/>
      <c r="P875" s="928"/>
      <c r="Q875" s="928"/>
      <c r="R875" s="928"/>
      <c r="S875" s="928"/>
      <c r="T875" s="928"/>
      <c r="U875" s="928"/>
      <c r="V875" s="928"/>
      <c r="W875" s="928"/>
      <c r="X875" s="928"/>
      <c r="Y875" s="928"/>
      <c r="Z875" s="928"/>
      <c r="AA875" s="928"/>
    </row>
    <row r="876" spans="1:27" ht="13.5" customHeight="1">
      <c r="A876" s="928"/>
      <c r="B876" s="929"/>
      <c r="C876" s="928"/>
      <c r="D876" s="928"/>
      <c r="E876" s="930"/>
      <c r="F876" s="928"/>
      <c r="G876" s="928"/>
      <c r="H876" s="928"/>
      <c r="I876" s="930"/>
      <c r="J876" s="928"/>
      <c r="K876" s="930"/>
      <c r="L876" s="928"/>
      <c r="M876" s="928"/>
      <c r="N876" s="928"/>
      <c r="O876" s="928"/>
      <c r="P876" s="928"/>
      <c r="Q876" s="928"/>
      <c r="R876" s="928"/>
      <c r="S876" s="928"/>
      <c r="T876" s="928"/>
      <c r="U876" s="928"/>
      <c r="V876" s="928"/>
      <c r="W876" s="928"/>
      <c r="X876" s="928"/>
      <c r="Y876" s="928"/>
      <c r="Z876" s="928"/>
      <c r="AA876" s="928"/>
    </row>
    <row r="877" spans="1:27" ht="13.5" customHeight="1">
      <c r="A877" s="928"/>
      <c r="B877" s="929"/>
      <c r="C877" s="928"/>
      <c r="D877" s="928"/>
      <c r="E877" s="930"/>
      <c r="F877" s="928"/>
      <c r="G877" s="928"/>
      <c r="H877" s="928"/>
      <c r="I877" s="930"/>
      <c r="J877" s="928"/>
      <c r="K877" s="930"/>
      <c r="L877" s="928"/>
      <c r="M877" s="928"/>
      <c r="N877" s="928"/>
      <c r="O877" s="928"/>
      <c r="P877" s="928"/>
      <c r="Q877" s="928"/>
      <c r="R877" s="928"/>
      <c r="S877" s="928"/>
      <c r="T877" s="928"/>
      <c r="U877" s="928"/>
      <c r="V877" s="928"/>
      <c r="W877" s="928"/>
      <c r="X877" s="928"/>
      <c r="Y877" s="928"/>
      <c r="Z877" s="928"/>
      <c r="AA877" s="928"/>
    </row>
    <row r="878" spans="1:27" ht="13.5" customHeight="1">
      <c r="A878" s="928"/>
      <c r="B878" s="929"/>
      <c r="C878" s="928"/>
      <c r="D878" s="928"/>
      <c r="E878" s="930"/>
      <c r="F878" s="928"/>
      <c r="G878" s="928"/>
      <c r="H878" s="928"/>
      <c r="I878" s="930"/>
      <c r="J878" s="928"/>
      <c r="K878" s="930"/>
      <c r="L878" s="928"/>
      <c r="M878" s="928"/>
      <c r="N878" s="928"/>
      <c r="O878" s="928"/>
      <c r="P878" s="928"/>
      <c r="Q878" s="928"/>
      <c r="R878" s="928"/>
      <c r="S878" s="928"/>
      <c r="T878" s="928"/>
      <c r="U878" s="928"/>
      <c r="V878" s="928"/>
      <c r="W878" s="928"/>
      <c r="X878" s="928"/>
      <c r="Y878" s="928"/>
      <c r="Z878" s="928"/>
      <c r="AA878" s="928"/>
    </row>
    <row r="879" spans="1:27" ht="13.5" customHeight="1">
      <c r="A879" s="928"/>
      <c r="B879" s="929"/>
      <c r="C879" s="928"/>
      <c r="D879" s="928"/>
      <c r="E879" s="930"/>
      <c r="F879" s="928"/>
      <c r="G879" s="928"/>
      <c r="H879" s="928"/>
      <c r="I879" s="930"/>
      <c r="J879" s="928"/>
      <c r="K879" s="930"/>
      <c r="L879" s="928"/>
      <c r="M879" s="928"/>
      <c r="N879" s="928"/>
      <c r="O879" s="928"/>
      <c r="P879" s="928"/>
      <c r="Q879" s="928"/>
      <c r="R879" s="928"/>
      <c r="S879" s="928"/>
      <c r="T879" s="928"/>
      <c r="U879" s="928"/>
      <c r="V879" s="928"/>
      <c r="W879" s="928"/>
      <c r="X879" s="928"/>
      <c r="Y879" s="928"/>
      <c r="Z879" s="928"/>
      <c r="AA879" s="928"/>
    </row>
    <row r="880" spans="1:27" ht="13.5" customHeight="1">
      <c r="A880" s="928"/>
      <c r="B880" s="929"/>
      <c r="C880" s="928"/>
      <c r="D880" s="928"/>
      <c r="E880" s="930"/>
      <c r="F880" s="928"/>
      <c r="G880" s="928"/>
      <c r="H880" s="928"/>
      <c r="I880" s="930"/>
      <c r="J880" s="928"/>
      <c r="K880" s="930"/>
      <c r="L880" s="928"/>
      <c r="M880" s="928"/>
      <c r="N880" s="928"/>
      <c r="O880" s="928"/>
      <c r="P880" s="928"/>
      <c r="Q880" s="928"/>
      <c r="R880" s="928"/>
      <c r="S880" s="928"/>
      <c r="T880" s="928"/>
      <c r="U880" s="928"/>
      <c r="V880" s="928"/>
      <c r="W880" s="928"/>
      <c r="X880" s="928"/>
      <c r="Y880" s="928"/>
      <c r="Z880" s="928"/>
      <c r="AA880" s="928"/>
    </row>
    <row r="881" spans="1:27" ht="13.5" customHeight="1">
      <c r="A881" s="928"/>
      <c r="B881" s="929"/>
      <c r="C881" s="928"/>
      <c r="D881" s="928"/>
      <c r="E881" s="930"/>
      <c r="F881" s="928"/>
      <c r="G881" s="928"/>
      <c r="H881" s="928"/>
      <c r="I881" s="930"/>
      <c r="J881" s="928"/>
      <c r="K881" s="930"/>
      <c r="L881" s="928"/>
      <c r="M881" s="928"/>
      <c r="N881" s="928"/>
      <c r="O881" s="928"/>
      <c r="P881" s="928"/>
      <c r="Q881" s="928"/>
      <c r="R881" s="928"/>
      <c r="S881" s="928"/>
      <c r="T881" s="928"/>
      <c r="U881" s="928"/>
      <c r="V881" s="928"/>
      <c r="W881" s="928"/>
      <c r="X881" s="928"/>
      <c r="Y881" s="928"/>
      <c r="Z881" s="928"/>
      <c r="AA881" s="928"/>
    </row>
    <row r="882" spans="1:27" ht="13.5" customHeight="1">
      <c r="A882" s="928"/>
      <c r="B882" s="929"/>
      <c r="C882" s="928"/>
      <c r="D882" s="928"/>
      <c r="E882" s="930"/>
      <c r="F882" s="928"/>
      <c r="G882" s="928"/>
      <c r="H882" s="928"/>
      <c r="I882" s="930"/>
      <c r="J882" s="928"/>
      <c r="K882" s="930"/>
      <c r="L882" s="928"/>
      <c r="M882" s="928"/>
      <c r="N882" s="928"/>
      <c r="O882" s="928"/>
      <c r="P882" s="928"/>
      <c r="Q882" s="928"/>
      <c r="R882" s="928"/>
      <c r="S882" s="928"/>
      <c r="T882" s="928"/>
      <c r="U882" s="928"/>
      <c r="V882" s="928"/>
      <c r="W882" s="928"/>
      <c r="X882" s="928"/>
      <c r="Y882" s="928"/>
      <c r="Z882" s="928"/>
      <c r="AA882" s="928"/>
    </row>
    <row r="883" spans="1:27" ht="13.5" customHeight="1">
      <c r="A883" s="928"/>
      <c r="B883" s="929"/>
      <c r="C883" s="928"/>
      <c r="D883" s="928"/>
      <c r="E883" s="930"/>
      <c r="F883" s="928"/>
      <c r="G883" s="928"/>
      <c r="H883" s="928"/>
      <c r="I883" s="930"/>
      <c r="J883" s="928"/>
      <c r="K883" s="930"/>
      <c r="L883" s="928"/>
      <c r="M883" s="928"/>
      <c r="N883" s="928"/>
      <c r="O883" s="928"/>
      <c r="P883" s="928"/>
      <c r="Q883" s="928"/>
      <c r="R883" s="928"/>
      <c r="S883" s="928"/>
      <c r="T883" s="928"/>
      <c r="U883" s="928"/>
      <c r="V883" s="928"/>
      <c r="W883" s="928"/>
      <c r="X883" s="928"/>
      <c r="Y883" s="928"/>
      <c r="Z883" s="928"/>
      <c r="AA883" s="928"/>
    </row>
    <row r="884" spans="1:27" ht="13.5" customHeight="1">
      <c r="A884" s="928"/>
      <c r="B884" s="929"/>
      <c r="C884" s="928"/>
      <c r="D884" s="928"/>
      <c r="E884" s="930"/>
      <c r="F884" s="928"/>
      <c r="G884" s="928"/>
      <c r="H884" s="928"/>
      <c r="I884" s="930"/>
      <c r="J884" s="928"/>
      <c r="K884" s="930"/>
      <c r="L884" s="928"/>
      <c r="M884" s="928"/>
      <c r="N884" s="928"/>
      <c r="O884" s="928"/>
      <c r="P884" s="928"/>
      <c r="Q884" s="928"/>
      <c r="R884" s="928"/>
      <c r="S884" s="928"/>
      <c r="T884" s="928"/>
      <c r="U884" s="928"/>
      <c r="V884" s="928"/>
      <c r="W884" s="928"/>
      <c r="X884" s="928"/>
      <c r="Y884" s="928"/>
      <c r="Z884" s="928"/>
      <c r="AA884" s="928"/>
    </row>
    <row r="885" spans="1:27" ht="13.5" customHeight="1">
      <c r="A885" s="928"/>
      <c r="B885" s="929"/>
      <c r="C885" s="928"/>
      <c r="D885" s="928"/>
      <c r="E885" s="930"/>
      <c r="F885" s="928"/>
      <c r="G885" s="928"/>
      <c r="H885" s="928"/>
      <c r="I885" s="930"/>
      <c r="J885" s="928"/>
      <c r="K885" s="930"/>
      <c r="L885" s="928"/>
      <c r="M885" s="928"/>
      <c r="N885" s="928"/>
      <c r="O885" s="928"/>
      <c r="P885" s="928"/>
      <c r="Q885" s="928"/>
      <c r="R885" s="928"/>
      <c r="S885" s="928"/>
      <c r="T885" s="928"/>
      <c r="U885" s="928"/>
      <c r="V885" s="928"/>
      <c r="W885" s="928"/>
      <c r="X885" s="928"/>
      <c r="Y885" s="928"/>
      <c r="Z885" s="928"/>
      <c r="AA885" s="928"/>
    </row>
    <row r="886" spans="1:27" ht="13.5" customHeight="1">
      <c r="A886" s="928"/>
      <c r="B886" s="929"/>
      <c r="C886" s="928"/>
      <c r="D886" s="928"/>
      <c r="E886" s="930"/>
      <c r="F886" s="928"/>
      <c r="G886" s="928"/>
      <c r="H886" s="928"/>
      <c r="I886" s="930"/>
      <c r="J886" s="928"/>
      <c r="K886" s="930"/>
      <c r="L886" s="928"/>
      <c r="M886" s="928"/>
      <c r="N886" s="928"/>
      <c r="O886" s="928"/>
      <c r="P886" s="928"/>
      <c r="Q886" s="928"/>
      <c r="R886" s="928"/>
      <c r="S886" s="928"/>
      <c r="T886" s="928"/>
      <c r="U886" s="928"/>
      <c r="V886" s="928"/>
      <c r="W886" s="928"/>
      <c r="X886" s="928"/>
      <c r="Y886" s="928"/>
      <c r="Z886" s="928"/>
      <c r="AA886" s="928"/>
    </row>
    <row r="887" spans="1:27" ht="13.5" customHeight="1">
      <c r="A887" s="928"/>
      <c r="B887" s="929"/>
      <c r="C887" s="928"/>
      <c r="D887" s="928"/>
      <c r="E887" s="930"/>
      <c r="F887" s="928"/>
      <c r="G887" s="928"/>
      <c r="H887" s="928"/>
      <c r="I887" s="930"/>
      <c r="J887" s="928"/>
      <c r="K887" s="930"/>
      <c r="L887" s="928"/>
      <c r="M887" s="928"/>
      <c r="N887" s="928"/>
      <c r="O887" s="928"/>
      <c r="P887" s="928"/>
      <c r="Q887" s="928"/>
      <c r="R887" s="928"/>
      <c r="S887" s="928"/>
      <c r="T887" s="928"/>
      <c r="U887" s="928"/>
      <c r="V887" s="928"/>
      <c r="W887" s="928"/>
      <c r="X887" s="928"/>
      <c r="Y887" s="928"/>
      <c r="Z887" s="928"/>
      <c r="AA887" s="928"/>
    </row>
    <row r="888" spans="1:27" ht="13.5" customHeight="1">
      <c r="A888" s="928"/>
      <c r="B888" s="929"/>
      <c r="C888" s="928"/>
      <c r="D888" s="928"/>
      <c r="E888" s="930"/>
      <c r="F888" s="928"/>
      <c r="G888" s="928"/>
      <c r="H888" s="928"/>
      <c r="I888" s="930"/>
      <c r="J888" s="928"/>
      <c r="K888" s="930"/>
      <c r="L888" s="928"/>
      <c r="M888" s="928"/>
      <c r="N888" s="928"/>
      <c r="O888" s="928"/>
      <c r="P888" s="928"/>
      <c r="Q888" s="928"/>
      <c r="R888" s="928"/>
      <c r="S888" s="928"/>
      <c r="T888" s="928"/>
      <c r="U888" s="928"/>
      <c r="V888" s="928"/>
      <c r="W888" s="928"/>
      <c r="X888" s="928"/>
      <c r="Y888" s="928"/>
      <c r="Z888" s="928"/>
      <c r="AA888" s="928"/>
    </row>
    <row r="889" spans="1:27" ht="13.5" customHeight="1">
      <c r="A889" s="928"/>
      <c r="B889" s="929"/>
      <c r="C889" s="928"/>
      <c r="D889" s="928"/>
      <c r="E889" s="930"/>
      <c r="F889" s="928"/>
      <c r="G889" s="928"/>
      <c r="H889" s="928"/>
      <c r="I889" s="930"/>
      <c r="J889" s="928"/>
      <c r="K889" s="930"/>
      <c r="L889" s="928"/>
      <c r="M889" s="928"/>
      <c r="N889" s="928"/>
      <c r="O889" s="928"/>
      <c r="P889" s="928"/>
      <c r="Q889" s="928"/>
      <c r="R889" s="928"/>
      <c r="S889" s="928"/>
      <c r="T889" s="928"/>
      <c r="U889" s="928"/>
      <c r="V889" s="928"/>
      <c r="W889" s="928"/>
      <c r="X889" s="928"/>
      <c r="Y889" s="928"/>
      <c r="Z889" s="928"/>
      <c r="AA889" s="928"/>
    </row>
    <row r="890" spans="1:27" ht="13.5" customHeight="1">
      <c r="A890" s="928"/>
      <c r="B890" s="929"/>
      <c r="C890" s="928"/>
      <c r="D890" s="928"/>
      <c r="E890" s="930"/>
      <c r="F890" s="928"/>
      <c r="G890" s="928"/>
      <c r="H890" s="928"/>
      <c r="I890" s="930"/>
      <c r="J890" s="928"/>
      <c r="K890" s="930"/>
      <c r="L890" s="928"/>
      <c r="M890" s="928"/>
      <c r="N890" s="928"/>
      <c r="O890" s="928"/>
      <c r="P890" s="928"/>
      <c r="Q890" s="928"/>
      <c r="R890" s="928"/>
      <c r="S890" s="928"/>
      <c r="T890" s="928"/>
      <c r="U890" s="928"/>
      <c r="V890" s="928"/>
      <c r="W890" s="928"/>
      <c r="X890" s="928"/>
      <c r="Y890" s="928"/>
      <c r="Z890" s="928"/>
      <c r="AA890" s="928"/>
    </row>
    <row r="891" spans="1:27" ht="13.5" customHeight="1">
      <c r="A891" s="928"/>
      <c r="B891" s="929"/>
      <c r="C891" s="928"/>
      <c r="D891" s="928"/>
      <c r="E891" s="930"/>
      <c r="F891" s="928"/>
      <c r="G891" s="928"/>
      <c r="H891" s="928"/>
      <c r="I891" s="930"/>
      <c r="J891" s="928"/>
      <c r="K891" s="930"/>
      <c r="L891" s="928"/>
      <c r="M891" s="928"/>
      <c r="N891" s="928"/>
      <c r="O891" s="928"/>
      <c r="P891" s="928"/>
      <c r="Q891" s="928"/>
      <c r="R891" s="928"/>
      <c r="S891" s="928"/>
      <c r="T891" s="928"/>
      <c r="U891" s="928"/>
      <c r="V891" s="928"/>
      <c r="W891" s="928"/>
      <c r="X891" s="928"/>
      <c r="Y891" s="928"/>
      <c r="Z891" s="928"/>
      <c r="AA891" s="928"/>
    </row>
    <row r="892" spans="1:27" ht="13.5" customHeight="1">
      <c r="A892" s="928"/>
      <c r="B892" s="929"/>
      <c r="C892" s="928"/>
      <c r="D892" s="928"/>
      <c r="E892" s="930"/>
      <c r="F892" s="928"/>
      <c r="G892" s="928"/>
      <c r="H892" s="928"/>
      <c r="I892" s="930"/>
      <c r="J892" s="928"/>
      <c r="K892" s="930"/>
      <c r="L892" s="928"/>
      <c r="M892" s="928"/>
      <c r="N892" s="928"/>
      <c r="O892" s="928"/>
      <c r="P892" s="928"/>
      <c r="Q892" s="928"/>
      <c r="R892" s="928"/>
      <c r="S892" s="928"/>
      <c r="T892" s="928"/>
      <c r="U892" s="928"/>
      <c r="V892" s="928"/>
      <c r="W892" s="928"/>
      <c r="X892" s="928"/>
      <c r="Y892" s="928"/>
      <c r="Z892" s="928"/>
      <c r="AA892" s="928"/>
    </row>
    <row r="893" spans="1:27" ht="13.5" customHeight="1">
      <c r="A893" s="928"/>
      <c r="B893" s="929"/>
      <c r="C893" s="928"/>
      <c r="D893" s="928"/>
      <c r="E893" s="930"/>
      <c r="F893" s="928"/>
      <c r="G893" s="928"/>
      <c r="H893" s="928"/>
      <c r="I893" s="930"/>
      <c r="J893" s="928"/>
      <c r="K893" s="930"/>
      <c r="L893" s="928"/>
      <c r="M893" s="928"/>
      <c r="N893" s="928"/>
      <c r="O893" s="928"/>
      <c r="P893" s="928"/>
      <c r="Q893" s="928"/>
      <c r="R893" s="928"/>
      <c r="S893" s="928"/>
      <c r="T893" s="928"/>
      <c r="U893" s="928"/>
      <c r="V893" s="928"/>
      <c r="W893" s="928"/>
      <c r="X893" s="928"/>
      <c r="Y893" s="928"/>
      <c r="Z893" s="928"/>
      <c r="AA893" s="928"/>
    </row>
    <row r="894" spans="1:27" ht="13.5" customHeight="1">
      <c r="A894" s="928"/>
      <c r="B894" s="929"/>
      <c r="C894" s="928"/>
      <c r="D894" s="928"/>
      <c r="E894" s="930"/>
      <c r="F894" s="928"/>
      <c r="G894" s="928"/>
      <c r="H894" s="928"/>
      <c r="I894" s="930"/>
      <c r="J894" s="928"/>
      <c r="K894" s="930"/>
      <c r="L894" s="928"/>
      <c r="M894" s="928"/>
      <c r="N894" s="928"/>
      <c r="O894" s="928"/>
      <c r="P894" s="928"/>
      <c r="Q894" s="928"/>
      <c r="R894" s="928"/>
      <c r="S894" s="928"/>
      <c r="T894" s="928"/>
      <c r="U894" s="928"/>
      <c r="V894" s="928"/>
      <c r="W894" s="928"/>
      <c r="X894" s="928"/>
      <c r="Y894" s="928"/>
      <c r="Z894" s="928"/>
      <c r="AA894" s="928"/>
    </row>
    <row r="895" spans="1:27" ht="13.5" customHeight="1">
      <c r="A895" s="928"/>
      <c r="B895" s="929"/>
      <c r="C895" s="928"/>
      <c r="D895" s="928"/>
      <c r="E895" s="930"/>
      <c r="F895" s="928"/>
      <c r="G895" s="928"/>
      <c r="H895" s="928"/>
      <c r="I895" s="930"/>
      <c r="J895" s="928"/>
      <c r="K895" s="930"/>
      <c r="L895" s="928"/>
      <c r="M895" s="928"/>
      <c r="N895" s="928"/>
      <c r="O895" s="928"/>
      <c r="P895" s="928"/>
      <c r="Q895" s="928"/>
      <c r="R895" s="928"/>
      <c r="S895" s="928"/>
      <c r="T895" s="928"/>
      <c r="U895" s="928"/>
      <c r="V895" s="928"/>
      <c r="W895" s="928"/>
      <c r="X895" s="928"/>
      <c r="Y895" s="928"/>
      <c r="Z895" s="928"/>
      <c r="AA895" s="928"/>
    </row>
    <row r="896" spans="1:27" ht="13.5" customHeight="1">
      <c r="A896" s="928"/>
      <c r="B896" s="929"/>
      <c r="C896" s="928"/>
      <c r="D896" s="928"/>
      <c r="E896" s="930"/>
      <c r="F896" s="928"/>
      <c r="G896" s="928"/>
      <c r="H896" s="928"/>
      <c r="I896" s="930"/>
      <c r="J896" s="928"/>
      <c r="K896" s="930"/>
      <c r="L896" s="928"/>
      <c r="M896" s="928"/>
      <c r="N896" s="928"/>
      <c r="O896" s="928"/>
      <c r="P896" s="928"/>
      <c r="Q896" s="928"/>
      <c r="R896" s="928"/>
      <c r="S896" s="928"/>
      <c r="T896" s="928"/>
      <c r="U896" s="928"/>
      <c r="V896" s="928"/>
      <c r="W896" s="928"/>
      <c r="X896" s="928"/>
      <c r="Y896" s="928"/>
      <c r="Z896" s="928"/>
      <c r="AA896" s="928"/>
    </row>
    <row r="897" spans="1:27" ht="13.5" customHeight="1">
      <c r="A897" s="928"/>
      <c r="B897" s="929"/>
      <c r="C897" s="928"/>
      <c r="D897" s="928"/>
      <c r="E897" s="930"/>
      <c r="F897" s="928"/>
      <c r="G897" s="928"/>
      <c r="H897" s="928"/>
      <c r="I897" s="930"/>
      <c r="J897" s="928"/>
      <c r="K897" s="930"/>
      <c r="L897" s="928"/>
      <c r="M897" s="928"/>
      <c r="N897" s="928"/>
      <c r="O897" s="928"/>
      <c r="P897" s="928"/>
      <c r="Q897" s="928"/>
      <c r="R897" s="928"/>
      <c r="S897" s="928"/>
      <c r="T897" s="928"/>
      <c r="U897" s="928"/>
      <c r="V897" s="928"/>
      <c r="W897" s="928"/>
      <c r="X897" s="928"/>
      <c r="Y897" s="928"/>
      <c r="Z897" s="928"/>
      <c r="AA897" s="928"/>
    </row>
    <row r="898" spans="1:27" ht="13.5" customHeight="1">
      <c r="A898" s="928"/>
      <c r="B898" s="929"/>
      <c r="C898" s="928"/>
      <c r="D898" s="928"/>
      <c r="E898" s="930"/>
      <c r="F898" s="928"/>
      <c r="G898" s="928"/>
      <c r="H898" s="928"/>
      <c r="I898" s="930"/>
      <c r="J898" s="928"/>
      <c r="K898" s="930"/>
      <c r="L898" s="928"/>
      <c r="M898" s="928"/>
      <c r="N898" s="928"/>
      <c r="O898" s="928"/>
      <c r="P898" s="928"/>
      <c r="Q898" s="928"/>
      <c r="R898" s="928"/>
      <c r="S898" s="928"/>
      <c r="T898" s="928"/>
      <c r="U898" s="928"/>
      <c r="V898" s="928"/>
      <c r="W898" s="928"/>
      <c r="X898" s="928"/>
      <c r="Y898" s="928"/>
      <c r="Z898" s="928"/>
      <c r="AA898" s="928"/>
    </row>
    <row r="899" spans="1:27" ht="13.5" customHeight="1">
      <c r="A899" s="928"/>
      <c r="B899" s="929"/>
      <c r="C899" s="928"/>
      <c r="D899" s="928"/>
      <c r="E899" s="930"/>
      <c r="F899" s="928"/>
      <c r="G899" s="928"/>
      <c r="H899" s="928"/>
      <c r="I899" s="930"/>
      <c r="J899" s="928"/>
      <c r="K899" s="930"/>
      <c r="L899" s="928"/>
      <c r="M899" s="928"/>
      <c r="N899" s="928"/>
      <c r="O899" s="928"/>
      <c r="P899" s="928"/>
      <c r="Q899" s="928"/>
      <c r="R899" s="928"/>
      <c r="S899" s="928"/>
      <c r="T899" s="928"/>
      <c r="U899" s="928"/>
      <c r="V899" s="928"/>
      <c r="W899" s="928"/>
      <c r="X899" s="928"/>
      <c r="Y899" s="928"/>
      <c r="Z899" s="928"/>
      <c r="AA899" s="928"/>
    </row>
    <row r="900" spans="1:27" ht="13.5" customHeight="1">
      <c r="A900" s="928"/>
      <c r="B900" s="929"/>
      <c r="C900" s="928"/>
      <c r="D900" s="928"/>
      <c r="E900" s="930"/>
      <c r="F900" s="928"/>
      <c r="G900" s="928"/>
      <c r="H900" s="928"/>
      <c r="I900" s="930"/>
      <c r="J900" s="928"/>
      <c r="K900" s="930"/>
      <c r="L900" s="928"/>
      <c r="M900" s="928"/>
      <c r="N900" s="928"/>
      <c r="O900" s="928"/>
      <c r="P900" s="928"/>
      <c r="Q900" s="928"/>
      <c r="R900" s="928"/>
      <c r="S900" s="928"/>
      <c r="T900" s="928"/>
      <c r="U900" s="928"/>
      <c r="V900" s="928"/>
      <c r="W900" s="928"/>
      <c r="X900" s="928"/>
      <c r="Y900" s="928"/>
      <c r="Z900" s="928"/>
      <c r="AA900" s="928"/>
    </row>
    <row r="901" spans="1:27" ht="13.5" customHeight="1">
      <c r="A901" s="928"/>
      <c r="B901" s="929"/>
      <c r="C901" s="928"/>
      <c r="D901" s="928"/>
      <c r="E901" s="930"/>
      <c r="F901" s="928"/>
      <c r="G901" s="928"/>
      <c r="H901" s="928"/>
      <c r="I901" s="930"/>
      <c r="J901" s="928"/>
      <c r="K901" s="930"/>
      <c r="L901" s="928"/>
      <c r="M901" s="928"/>
      <c r="N901" s="928"/>
      <c r="O901" s="928"/>
      <c r="P901" s="928"/>
      <c r="Q901" s="928"/>
      <c r="R901" s="928"/>
      <c r="S901" s="928"/>
      <c r="T901" s="928"/>
      <c r="U901" s="928"/>
      <c r="V901" s="928"/>
      <c r="W901" s="928"/>
      <c r="X901" s="928"/>
      <c r="Y901" s="928"/>
      <c r="Z901" s="928"/>
      <c r="AA901" s="928"/>
    </row>
    <row r="902" spans="1:27" ht="13.5" customHeight="1">
      <c r="A902" s="928"/>
      <c r="B902" s="929"/>
      <c r="C902" s="928"/>
      <c r="D902" s="928"/>
      <c r="E902" s="930"/>
      <c r="F902" s="928"/>
      <c r="G902" s="928"/>
      <c r="H902" s="928"/>
      <c r="I902" s="930"/>
      <c r="J902" s="928"/>
      <c r="K902" s="930"/>
      <c r="L902" s="928"/>
      <c r="M902" s="928"/>
      <c r="N902" s="928"/>
      <c r="O902" s="928"/>
      <c r="P902" s="928"/>
      <c r="Q902" s="928"/>
      <c r="R902" s="928"/>
      <c r="S902" s="928"/>
      <c r="T902" s="928"/>
      <c r="U902" s="928"/>
      <c r="V902" s="928"/>
      <c r="W902" s="928"/>
      <c r="X902" s="928"/>
      <c r="Y902" s="928"/>
      <c r="Z902" s="928"/>
      <c r="AA902" s="928"/>
    </row>
    <row r="903" spans="1:27" ht="13.5" customHeight="1">
      <c r="A903" s="928"/>
      <c r="B903" s="929"/>
      <c r="C903" s="928"/>
      <c r="D903" s="928"/>
      <c r="E903" s="930"/>
      <c r="F903" s="928"/>
      <c r="G903" s="928"/>
      <c r="H903" s="928"/>
      <c r="I903" s="930"/>
      <c r="J903" s="928"/>
      <c r="K903" s="930"/>
      <c r="L903" s="928"/>
      <c r="M903" s="928"/>
      <c r="N903" s="928"/>
      <c r="O903" s="928"/>
      <c r="P903" s="928"/>
      <c r="Q903" s="928"/>
      <c r="R903" s="928"/>
      <c r="S903" s="928"/>
      <c r="T903" s="928"/>
      <c r="U903" s="928"/>
      <c r="V903" s="928"/>
      <c r="W903" s="928"/>
      <c r="X903" s="928"/>
      <c r="Y903" s="928"/>
      <c r="Z903" s="928"/>
      <c r="AA903" s="928"/>
    </row>
    <row r="904" spans="1:27" ht="13.5" customHeight="1">
      <c r="A904" s="928"/>
      <c r="B904" s="929"/>
      <c r="C904" s="928"/>
      <c r="D904" s="928"/>
      <c r="E904" s="930"/>
      <c r="F904" s="928"/>
      <c r="G904" s="928"/>
      <c r="H904" s="928"/>
      <c r="I904" s="930"/>
      <c r="J904" s="928"/>
      <c r="K904" s="930"/>
      <c r="L904" s="928"/>
      <c r="M904" s="928"/>
      <c r="N904" s="928"/>
      <c r="O904" s="928"/>
      <c r="P904" s="928"/>
      <c r="Q904" s="928"/>
      <c r="R904" s="928"/>
      <c r="S904" s="928"/>
      <c r="T904" s="928"/>
      <c r="U904" s="928"/>
      <c r="V904" s="928"/>
      <c r="W904" s="928"/>
      <c r="X904" s="928"/>
      <c r="Y904" s="928"/>
      <c r="Z904" s="928"/>
      <c r="AA904" s="928"/>
    </row>
    <row r="905" spans="1:27" ht="13.5" customHeight="1">
      <c r="A905" s="928"/>
      <c r="B905" s="929"/>
      <c r="C905" s="928"/>
      <c r="D905" s="928"/>
      <c r="E905" s="930"/>
      <c r="F905" s="928"/>
      <c r="G905" s="928"/>
      <c r="H905" s="928"/>
      <c r="I905" s="930"/>
      <c r="J905" s="928"/>
      <c r="K905" s="930"/>
      <c r="L905" s="928"/>
      <c r="M905" s="928"/>
      <c r="N905" s="928"/>
      <c r="O905" s="928"/>
      <c r="P905" s="928"/>
      <c r="Q905" s="928"/>
      <c r="R905" s="928"/>
      <c r="S905" s="928"/>
      <c r="T905" s="928"/>
      <c r="U905" s="928"/>
      <c r="V905" s="928"/>
      <c r="W905" s="928"/>
      <c r="X905" s="928"/>
      <c r="Y905" s="928"/>
      <c r="Z905" s="928"/>
      <c r="AA905" s="928"/>
    </row>
    <row r="906" spans="1:27" ht="13.5" customHeight="1">
      <c r="A906" s="928"/>
      <c r="B906" s="929"/>
      <c r="C906" s="928"/>
      <c r="D906" s="928"/>
      <c r="E906" s="930"/>
      <c r="F906" s="928"/>
      <c r="G906" s="928"/>
      <c r="H906" s="928"/>
      <c r="I906" s="930"/>
      <c r="J906" s="928"/>
      <c r="K906" s="930"/>
      <c r="L906" s="928"/>
      <c r="M906" s="928"/>
      <c r="N906" s="928"/>
      <c r="O906" s="928"/>
      <c r="P906" s="928"/>
      <c r="Q906" s="928"/>
      <c r="R906" s="928"/>
      <c r="S906" s="928"/>
      <c r="T906" s="928"/>
      <c r="U906" s="928"/>
      <c r="V906" s="928"/>
      <c r="W906" s="928"/>
      <c r="X906" s="928"/>
      <c r="Y906" s="928"/>
      <c r="Z906" s="928"/>
      <c r="AA906" s="928"/>
    </row>
    <row r="907" spans="1:27" ht="13.5" customHeight="1">
      <c r="A907" s="928"/>
      <c r="B907" s="929"/>
      <c r="C907" s="928"/>
      <c r="D907" s="928"/>
      <c r="E907" s="930"/>
      <c r="F907" s="928"/>
      <c r="G907" s="928"/>
      <c r="H907" s="928"/>
      <c r="I907" s="930"/>
      <c r="J907" s="928"/>
      <c r="K907" s="930"/>
      <c r="L907" s="928"/>
      <c r="M907" s="928"/>
      <c r="N907" s="928"/>
      <c r="O907" s="928"/>
      <c r="P907" s="928"/>
      <c r="Q907" s="928"/>
      <c r="R907" s="928"/>
      <c r="S907" s="928"/>
      <c r="T907" s="928"/>
      <c r="U907" s="928"/>
      <c r="V907" s="928"/>
      <c r="W907" s="928"/>
      <c r="X907" s="928"/>
      <c r="Y907" s="928"/>
      <c r="Z907" s="928"/>
      <c r="AA907" s="928"/>
    </row>
    <row r="908" spans="1:27" ht="13.5" customHeight="1">
      <c r="A908" s="928"/>
      <c r="B908" s="929"/>
      <c r="C908" s="928"/>
      <c r="D908" s="928"/>
      <c r="E908" s="930"/>
      <c r="F908" s="928"/>
      <c r="G908" s="928"/>
      <c r="H908" s="928"/>
      <c r="I908" s="930"/>
      <c r="J908" s="928"/>
      <c r="K908" s="930"/>
      <c r="L908" s="928"/>
      <c r="M908" s="928"/>
      <c r="N908" s="928"/>
      <c r="O908" s="928"/>
      <c r="P908" s="928"/>
      <c r="Q908" s="928"/>
      <c r="R908" s="928"/>
      <c r="S908" s="928"/>
      <c r="T908" s="928"/>
      <c r="U908" s="928"/>
      <c r="V908" s="928"/>
      <c r="W908" s="928"/>
      <c r="X908" s="928"/>
      <c r="Y908" s="928"/>
      <c r="Z908" s="928"/>
      <c r="AA908" s="928"/>
    </row>
    <row r="909" spans="1:27" ht="13.5" customHeight="1">
      <c r="A909" s="928"/>
      <c r="B909" s="929"/>
      <c r="C909" s="928"/>
      <c r="D909" s="928"/>
      <c r="E909" s="930"/>
      <c r="F909" s="928"/>
      <c r="G909" s="928"/>
      <c r="H909" s="928"/>
      <c r="I909" s="930"/>
      <c r="J909" s="928"/>
      <c r="K909" s="930"/>
      <c r="L909" s="928"/>
      <c r="M909" s="928"/>
      <c r="N909" s="928"/>
      <c r="O909" s="928"/>
      <c r="P909" s="928"/>
      <c r="Q909" s="928"/>
      <c r="R909" s="928"/>
      <c r="S909" s="928"/>
      <c r="T909" s="928"/>
      <c r="U909" s="928"/>
      <c r="V909" s="928"/>
      <c r="W909" s="928"/>
      <c r="X909" s="928"/>
      <c r="Y909" s="928"/>
      <c r="Z909" s="928"/>
      <c r="AA909" s="928"/>
    </row>
    <row r="910" spans="1:27" ht="13.5" customHeight="1">
      <c r="A910" s="928"/>
      <c r="B910" s="929"/>
      <c r="C910" s="928"/>
      <c r="D910" s="928"/>
      <c r="E910" s="930"/>
      <c r="F910" s="928"/>
      <c r="G910" s="928"/>
      <c r="H910" s="928"/>
      <c r="I910" s="930"/>
      <c r="J910" s="928"/>
      <c r="K910" s="930"/>
      <c r="L910" s="928"/>
      <c r="M910" s="928"/>
      <c r="N910" s="928"/>
      <c r="O910" s="928"/>
      <c r="P910" s="928"/>
      <c r="Q910" s="928"/>
      <c r="R910" s="928"/>
      <c r="S910" s="928"/>
      <c r="T910" s="928"/>
      <c r="U910" s="928"/>
      <c r="V910" s="928"/>
      <c r="W910" s="928"/>
      <c r="X910" s="928"/>
      <c r="Y910" s="928"/>
      <c r="Z910" s="928"/>
      <c r="AA910" s="928"/>
    </row>
    <row r="911" spans="1:27" ht="13.5" customHeight="1">
      <c r="A911" s="928"/>
      <c r="B911" s="929"/>
      <c r="C911" s="928"/>
      <c r="D911" s="928"/>
      <c r="E911" s="930"/>
      <c r="F911" s="928"/>
      <c r="G911" s="928"/>
      <c r="H911" s="928"/>
      <c r="I911" s="930"/>
      <c r="J911" s="928"/>
      <c r="K911" s="930"/>
      <c r="L911" s="928"/>
      <c r="M911" s="928"/>
      <c r="N911" s="928"/>
      <c r="O911" s="928"/>
      <c r="P911" s="928"/>
      <c r="Q911" s="928"/>
      <c r="R911" s="928"/>
      <c r="S911" s="928"/>
      <c r="T911" s="928"/>
      <c r="U911" s="928"/>
      <c r="V911" s="928"/>
      <c r="W911" s="928"/>
      <c r="X911" s="928"/>
      <c r="Y911" s="928"/>
      <c r="Z911" s="928"/>
      <c r="AA911" s="928"/>
    </row>
    <row r="912" spans="1:27" ht="13.5" customHeight="1">
      <c r="A912" s="928"/>
      <c r="B912" s="929"/>
      <c r="C912" s="928"/>
      <c r="D912" s="928"/>
      <c r="E912" s="930"/>
      <c r="F912" s="928"/>
      <c r="G912" s="928"/>
      <c r="H912" s="928"/>
      <c r="I912" s="930"/>
      <c r="J912" s="928"/>
      <c r="K912" s="930"/>
      <c r="L912" s="928"/>
      <c r="M912" s="928"/>
      <c r="N912" s="928"/>
      <c r="O912" s="928"/>
      <c r="P912" s="928"/>
      <c r="Q912" s="928"/>
      <c r="R912" s="928"/>
      <c r="S912" s="928"/>
      <c r="T912" s="928"/>
      <c r="U912" s="928"/>
      <c r="V912" s="928"/>
      <c r="W912" s="928"/>
      <c r="X912" s="928"/>
      <c r="Y912" s="928"/>
      <c r="Z912" s="928"/>
      <c r="AA912" s="928"/>
    </row>
    <row r="913" spans="1:27" ht="13.5" customHeight="1">
      <c r="A913" s="928"/>
      <c r="B913" s="929"/>
      <c r="C913" s="928"/>
      <c r="D913" s="928"/>
      <c r="E913" s="930"/>
      <c r="F913" s="928"/>
      <c r="G913" s="928"/>
      <c r="H913" s="928"/>
      <c r="I913" s="930"/>
      <c r="J913" s="928"/>
      <c r="K913" s="930"/>
      <c r="L913" s="928"/>
      <c r="M913" s="928"/>
      <c r="N913" s="928"/>
      <c r="O913" s="928"/>
      <c r="P913" s="928"/>
      <c r="Q913" s="928"/>
      <c r="R913" s="928"/>
      <c r="S913" s="928"/>
      <c r="T913" s="928"/>
      <c r="U913" s="928"/>
      <c r="V913" s="928"/>
      <c r="W913" s="928"/>
      <c r="X913" s="928"/>
      <c r="Y913" s="928"/>
      <c r="Z913" s="928"/>
      <c r="AA913" s="928"/>
    </row>
    <row r="914" spans="1:27" ht="13.5" customHeight="1">
      <c r="A914" s="928"/>
      <c r="B914" s="929"/>
      <c r="C914" s="928"/>
      <c r="D914" s="928"/>
      <c r="E914" s="930"/>
      <c r="F914" s="928"/>
      <c r="G914" s="928"/>
      <c r="H914" s="928"/>
      <c r="I914" s="930"/>
      <c r="J914" s="928"/>
      <c r="K914" s="930"/>
      <c r="L914" s="928"/>
      <c r="M914" s="928"/>
      <c r="N914" s="928"/>
      <c r="O914" s="928"/>
      <c r="P914" s="928"/>
      <c r="Q914" s="928"/>
      <c r="R914" s="928"/>
      <c r="S914" s="928"/>
      <c r="T914" s="928"/>
      <c r="U914" s="928"/>
      <c r="V914" s="928"/>
      <c r="W914" s="928"/>
      <c r="X914" s="928"/>
      <c r="Y914" s="928"/>
      <c r="Z914" s="928"/>
      <c r="AA914" s="928"/>
    </row>
    <row r="915" spans="1:27" ht="13.5" customHeight="1">
      <c r="A915" s="928"/>
      <c r="B915" s="929"/>
      <c r="C915" s="928"/>
      <c r="D915" s="928"/>
      <c r="E915" s="930"/>
      <c r="F915" s="928"/>
      <c r="G915" s="928"/>
      <c r="H915" s="928"/>
      <c r="I915" s="930"/>
      <c r="J915" s="928"/>
      <c r="K915" s="930"/>
      <c r="L915" s="928"/>
      <c r="M915" s="928"/>
      <c r="N915" s="928"/>
      <c r="O915" s="928"/>
      <c r="P915" s="928"/>
      <c r="Q915" s="928"/>
      <c r="R915" s="928"/>
      <c r="S915" s="928"/>
      <c r="T915" s="928"/>
      <c r="U915" s="928"/>
      <c r="V915" s="928"/>
      <c r="W915" s="928"/>
      <c r="X915" s="928"/>
      <c r="Y915" s="928"/>
      <c r="Z915" s="928"/>
      <c r="AA915" s="928"/>
    </row>
    <row r="916" spans="1:27" ht="13.5" customHeight="1">
      <c r="A916" s="928"/>
      <c r="B916" s="929"/>
      <c r="C916" s="928"/>
      <c r="D916" s="928"/>
      <c r="E916" s="930"/>
      <c r="F916" s="928"/>
      <c r="G916" s="928"/>
      <c r="H916" s="928"/>
      <c r="I916" s="930"/>
      <c r="J916" s="928"/>
      <c r="K916" s="930"/>
      <c r="L916" s="928"/>
      <c r="M916" s="928"/>
      <c r="N916" s="928"/>
      <c r="O916" s="928"/>
      <c r="P916" s="928"/>
      <c r="Q916" s="928"/>
      <c r="R916" s="928"/>
      <c r="S916" s="928"/>
      <c r="T916" s="928"/>
      <c r="U916" s="928"/>
      <c r="V916" s="928"/>
      <c r="W916" s="928"/>
      <c r="X916" s="928"/>
      <c r="Y916" s="928"/>
      <c r="Z916" s="928"/>
      <c r="AA916" s="928"/>
    </row>
    <row r="917" spans="1:27" ht="13.5" customHeight="1">
      <c r="A917" s="928"/>
      <c r="B917" s="929"/>
      <c r="C917" s="928"/>
      <c r="D917" s="928"/>
      <c r="E917" s="930"/>
      <c r="F917" s="928"/>
      <c r="G917" s="928"/>
      <c r="H917" s="928"/>
      <c r="I917" s="930"/>
      <c r="J917" s="928"/>
      <c r="K917" s="930"/>
      <c r="L917" s="928"/>
      <c r="M917" s="928"/>
      <c r="N917" s="928"/>
      <c r="O917" s="928"/>
      <c r="P917" s="928"/>
      <c r="Q917" s="928"/>
      <c r="R917" s="928"/>
      <c r="S917" s="928"/>
      <c r="T917" s="928"/>
      <c r="U917" s="928"/>
      <c r="V917" s="928"/>
      <c r="W917" s="928"/>
      <c r="X917" s="928"/>
      <c r="Y917" s="928"/>
      <c r="Z917" s="928"/>
      <c r="AA917" s="928"/>
    </row>
    <row r="918" spans="1:27" ht="13.5" customHeight="1">
      <c r="A918" s="928"/>
      <c r="B918" s="929"/>
      <c r="C918" s="928"/>
      <c r="D918" s="928"/>
      <c r="E918" s="930"/>
      <c r="F918" s="928"/>
      <c r="G918" s="928"/>
      <c r="H918" s="928"/>
      <c r="I918" s="930"/>
      <c r="J918" s="928"/>
      <c r="K918" s="930"/>
      <c r="L918" s="928"/>
      <c r="M918" s="928"/>
      <c r="N918" s="928"/>
      <c r="O918" s="928"/>
      <c r="P918" s="928"/>
      <c r="Q918" s="928"/>
      <c r="R918" s="928"/>
      <c r="S918" s="928"/>
      <c r="T918" s="928"/>
      <c r="U918" s="928"/>
      <c r="V918" s="928"/>
      <c r="W918" s="928"/>
      <c r="X918" s="928"/>
      <c r="Y918" s="928"/>
      <c r="Z918" s="928"/>
      <c r="AA918" s="928"/>
    </row>
    <row r="919" spans="1:27" ht="13.5" customHeight="1">
      <c r="A919" s="928"/>
      <c r="B919" s="929"/>
      <c r="C919" s="928"/>
      <c r="D919" s="928"/>
      <c r="E919" s="930"/>
      <c r="F919" s="928"/>
      <c r="G919" s="928"/>
      <c r="H919" s="928"/>
      <c r="I919" s="930"/>
      <c r="J919" s="928"/>
      <c r="K919" s="930"/>
      <c r="L919" s="928"/>
      <c r="M919" s="928"/>
      <c r="N919" s="928"/>
      <c r="O919" s="928"/>
      <c r="P919" s="928"/>
      <c r="Q919" s="928"/>
      <c r="R919" s="928"/>
      <c r="S919" s="928"/>
      <c r="T919" s="928"/>
      <c r="U919" s="928"/>
      <c r="V919" s="928"/>
      <c r="W919" s="928"/>
      <c r="X919" s="928"/>
      <c r="Y919" s="928"/>
      <c r="Z919" s="928"/>
      <c r="AA919" s="928"/>
    </row>
    <row r="920" spans="1:27" ht="13.5" customHeight="1">
      <c r="A920" s="928"/>
      <c r="B920" s="929"/>
      <c r="C920" s="928"/>
      <c r="D920" s="928"/>
      <c r="E920" s="930"/>
      <c r="F920" s="928"/>
      <c r="G920" s="928"/>
      <c r="H920" s="928"/>
      <c r="I920" s="930"/>
      <c r="J920" s="928"/>
      <c r="K920" s="930"/>
      <c r="L920" s="928"/>
      <c r="M920" s="928"/>
      <c r="N920" s="928"/>
      <c r="O920" s="928"/>
      <c r="P920" s="928"/>
      <c r="Q920" s="928"/>
      <c r="R920" s="928"/>
      <c r="S920" s="928"/>
      <c r="T920" s="928"/>
      <c r="U920" s="928"/>
      <c r="V920" s="928"/>
      <c r="W920" s="928"/>
      <c r="X920" s="928"/>
      <c r="Y920" s="928"/>
      <c r="Z920" s="928"/>
      <c r="AA920" s="928"/>
    </row>
    <row r="921" spans="1:27" ht="13.5" customHeight="1">
      <c r="A921" s="928"/>
      <c r="B921" s="929"/>
      <c r="C921" s="928"/>
      <c r="D921" s="928"/>
      <c r="E921" s="930"/>
      <c r="F921" s="928"/>
      <c r="G921" s="928"/>
      <c r="H921" s="928"/>
      <c r="I921" s="930"/>
      <c r="J921" s="928"/>
      <c r="K921" s="930"/>
      <c r="L921" s="928"/>
      <c r="M921" s="928"/>
      <c r="N921" s="928"/>
      <c r="O921" s="928"/>
      <c r="P921" s="928"/>
      <c r="Q921" s="928"/>
      <c r="R921" s="928"/>
      <c r="S921" s="928"/>
      <c r="T921" s="928"/>
      <c r="U921" s="928"/>
      <c r="V921" s="928"/>
      <c r="W921" s="928"/>
      <c r="X921" s="928"/>
      <c r="Y921" s="928"/>
      <c r="Z921" s="928"/>
      <c r="AA921" s="928"/>
    </row>
    <row r="922" spans="1:27" ht="13.5" customHeight="1">
      <c r="A922" s="928"/>
      <c r="B922" s="929"/>
      <c r="C922" s="928"/>
      <c r="D922" s="928"/>
      <c r="E922" s="930"/>
      <c r="F922" s="928"/>
      <c r="G922" s="928"/>
      <c r="H922" s="928"/>
      <c r="I922" s="930"/>
      <c r="J922" s="928"/>
      <c r="K922" s="930"/>
      <c r="L922" s="928"/>
      <c r="M922" s="928"/>
      <c r="N922" s="928"/>
      <c r="O922" s="928"/>
      <c r="P922" s="928"/>
      <c r="Q922" s="928"/>
      <c r="R922" s="928"/>
      <c r="S922" s="928"/>
      <c r="T922" s="928"/>
      <c r="U922" s="928"/>
      <c r="V922" s="928"/>
      <c r="W922" s="928"/>
      <c r="X922" s="928"/>
      <c r="Y922" s="928"/>
      <c r="Z922" s="928"/>
      <c r="AA922" s="928"/>
    </row>
    <row r="923" spans="1:27" ht="13.5" customHeight="1">
      <c r="A923" s="928"/>
      <c r="B923" s="929"/>
      <c r="C923" s="928"/>
      <c r="D923" s="928"/>
      <c r="E923" s="930"/>
      <c r="F923" s="928"/>
      <c r="G923" s="928"/>
      <c r="H923" s="928"/>
      <c r="I923" s="930"/>
      <c r="J923" s="928"/>
      <c r="K923" s="930"/>
      <c r="L923" s="928"/>
      <c r="M923" s="928"/>
      <c r="N923" s="928"/>
      <c r="O923" s="928"/>
      <c r="P923" s="928"/>
      <c r="Q923" s="928"/>
      <c r="R923" s="928"/>
      <c r="S923" s="928"/>
      <c r="T923" s="928"/>
      <c r="U923" s="928"/>
      <c r="V923" s="928"/>
      <c r="W923" s="928"/>
      <c r="X923" s="928"/>
      <c r="Y923" s="928"/>
      <c r="Z923" s="928"/>
      <c r="AA923" s="928"/>
    </row>
    <row r="924" spans="1:27" ht="13.5" customHeight="1">
      <c r="A924" s="928"/>
      <c r="B924" s="929"/>
      <c r="C924" s="928"/>
      <c r="D924" s="928"/>
      <c r="E924" s="930"/>
      <c r="F924" s="928"/>
      <c r="G924" s="928"/>
      <c r="H924" s="928"/>
      <c r="I924" s="930"/>
      <c r="J924" s="928"/>
      <c r="K924" s="930"/>
      <c r="L924" s="928"/>
      <c r="M924" s="928"/>
      <c r="N924" s="928"/>
      <c r="O924" s="928"/>
      <c r="P924" s="928"/>
      <c r="Q924" s="928"/>
      <c r="R924" s="928"/>
      <c r="S924" s="928"/>
      <c r="T924" s="928"/>
      <c r="U924" s="928"/>
      <c r="V924" s="928"/>
      <c r="W924" s="928"/>
      <c r="X924" s="928"/>
      <c r="Y924" s="928"/>
      <c r="Z924" s="928"/>
      <c r="AA924" s="928"/>
    </row>
    <row r="925" spans="1:27" ht="13.5" customHeight="1">
      <c r="A925" s="928"/>
      <c r="B925" s="929"/>
      <c r="C925" s="928"/>
      <c r="D925" s="928"/>
      <c r="E925" s="930"/>
      <c r="F925" s="928"/>
      <c r="G925" s="928"/>
      <c r="H925" s="928"/>
      <c r="I925" s="930"/>
      <c r="J925" s="928"/>
      <c r="K925" s="930"/>
      <c r="L925" s="928"/>
      <c r="M925" s="928"/>
      <c r="N925" s="928"/>
      <c r="O925" s="928"/>
      <c r="P925" s="928"/>
      <c r="Q925" s="928"/>
      <c r="R925" s="928"/>
      <c r="S925" s="928"/>
      <c r="T925" s="928"/>
      <c r="U925" s="928"/>
      <c r="V925" s="928"/>
      <c r="W925" s="928"/>
      <c r="X925" s="928"/>
      <c r="Y925" s="928"/>
      <c r="Z925" s="928"/>
      <c r="AA925" s="928"/>
    </row>
    <row r="926" spans="1:27" ht="13.5" customHeight="1">
      <c r="A926" s="928"/>
      <c r="B926" s="929"/>
      <c r="C926" s="928"/>
      <c r="D926" s="928"/>
      <c r="E926" s="930"/>
      <c r="F926" s="928"/>
      <c r="G926" s="928"/>
      <c r="H926" s="928"/>
      <c r="I926" s="930"/>
      <c r="J926" s="928"/>
      <c r="K926" s="930"/>
      <c r="L926" s="928"/>
      <c r="M926" s="928"/>
      <c r="N926" s="928"/>
      <c r="O926" s="928"/>
      <c r="P926" s="928"/>
      <c r="Q926" s="928"/>
      <c r="R926" s="928"/>
      <c r="S926" s="928"/>
      <c r="T926" s="928"/>
      <c r="U926" s="928"/>
      <c r="V926" s="928"/>
      <c r="W926" s="928"/>
      <c r="X926" s="928"/>
      <c r="Y926" s="928"/>
      <c r="Z926" s="928"/>
      <c r="AA926" s="928"/>
    </row>
    <row r="927" spans="1:27" ht="13.5" customHeight="1">
      <c r="A927" s="928"/>
      <c r="B927" s="929"/>
      <c r="C927" s="928"/>
      <c r="D927" s="928"/>
      <c r="E927" s="930"/>
      <c r="F927" s="928"/>
      <c r="G927" s="928"/>
      <c r="H927" s="928"/>
      <c r="I927" s="930"/>
      <c r="J927" s="928"/>
      <c r="K927" s="930"/>
      <c r="L927" s="928"/>
      <c r="M927" s="928"/>
      <c r="N927" s="928"/>
      <c r="O927" s="928"/>
      <c r="P927" s="928"/>
      <c r="Q927" s="928"/>
      <c r="R927" s="928"/>
      <c r="S927" s="928"/>
      <c r="T927" s="928"/>
      <c r="U927" s="928"/>
      <c r="V927" s="928"/>
      <c r="W927" s="928"/>
      <c r="X927" s="928"/>
      <c r="Y927" s="928"/>
      <c r="Z927" s="928"/>
      <c r="AA927" s="928"/>
    </row>
    <row r="928" spans="1:27" ht="13.5" customHeight="1">
      <c r="A928" s="928"/>
      <c r="B928" s="929"/>
      <c r="C928" s="928"/>
      <c r="D928" s="928"/>
      <c r="E928" s="930"/>
      <c r="F928" s="928"/>
      <c r="G928" s="928"/>
      <c r="H928" s="928"/>
      <c r="I928" s="930"/>
      <c r="J928" s="928"/>
      <c r="K928" s="930"/>
      <c r="L928" s="928"/>
      <c r="M928" s="928"/>
      <c r="N928" s="928"/>
      <c r="O928" s="928"/>
      <c r="P928" s="928"/>
      <c r="Q928" s="928"/>
      <c r="R928" s="928"/>
      <c r="S928" s="928"/>
      <c r="T928" s="928"/>
      <c r="U928" s="928"/>
      <c r="V928" s="928"/>
      <c r="W928" s="928"/>
      <c r="X928" s="928"/>
      <c r="Y928" s="928"/>
      <c r="Z928" s="928"/>
      <c r="AA928" s="928"/>
    </row>
    <row r="929" spans="1:27" ht="13.5" customHeight="1">
      <c r="A929" s="928"/>
      <c r="B929" s="929"/>
      <c r="C929" s="928"/>
      <c r="D929" s="928"/>
      <c r="E929" s="930"/>
      <c r="F929" s="928"/>
      <c r="G929" s="928"/>
      <c r="H929" s="928"/>
      <c r="I929" s="930"/>
      <c r="J929" s="928"/>
      <c r="K929" s="930"/>
      <c r="L929" s="928"/>
      <c r="M929" s="928"/>
      <c r="N929" s="928"/>
      <c r="O929" s="928"/>
      <c r="P929" s="928"/>
      <c r="Q929" s="928"/>
      <c r="R929" s="928"/>
      <c r="S929" s="928"/>
      <c r="T929" s="928"/>
      <c r="U929" s="928"/>
      <c r="V929" s="928"/>
      <c r="W929" s="928"/>
      <c r="X929" s="928"/>
      <c r="Y929" s="928"/>
      <c r="Z929" s="928"/>
      <c r="AA929" s="928"/>
    </row>
    <row r="930" spans="1:27" ht="13.5" customHeight="1">
      <c r="A930" s="928"/>
      <c r="B930" s="929"/>
      <c r="C930" s="928"/>
      <c r="D930" s="928"/>
      <c r="E930" s="930"/>
      <c r="F930" s="928"/>
      <c r="G930" s="928"/>
      <c r="H930" s="928"/>
      <c r="I930" s="930"/>
      <c r="J930" s="928"/>
      <c r="K930" s="930"/>
      <c r="L930" s="928"/>
      <c r="M930" s="928"/>
      <c r="N930" s="928"/>
      <c r="O930" s="928"/>
      <c r="P930" s="928"/>
      <c r="Q930" s="928"/>
      <c r="R930" s="928"/>
      <c r="S930" s="928"/>
      <c r="T930" s="928"/>
      <c r="U930" s="928"/>
      <c r="V930" s="928"/>
      <c r="W930" s="928"/>
      <c r="X930" s="928"/>
      <c r="Y930" s="928"/>
      <c r="Z930" s="928"/>
      <c r="AA930" s="928"/>
    </row>
    <row r="931" spans="1:27" ht="13.5" customHeight="1">
      <c r="A931" s="928"/>
      <c r="B931" s="929"/>
      <c r="C931" s="928"/>
      <c r="D931" s="928"/>
      <c r="E931" s="930"/>
      <c r="F931" s="928"/>
      <c r="G931" s="928"/>
      <c r="H931" s="928"/>
      <c r="I931" s="930"/>
      <c r="J931" s="928"/>
      <c r="K931" s="930"/>
      <c r="L931" s="928"/>
      <c r="M931" s="928"/>
      <c r="N931" s="928"/>
      <c r="O931" s="928"/>
      <c r="P931" s="928"/>
      <c r="Q931" s="928"/>
      <c r="R931" s="928"/>
      <c r="S931" s="928"/>
      <c r="T931" s="928"/>
      <c r="U931" s="928"/>
      <c r="V931" s="928"/>
      <c r="W931" s="928"/>
      <c r="X931" s="928"/>
      <c r="Y931" s="928"/>
      <c r="Z931" s="928"/>
      <c r="AA931" s="928"/>
    </row>
    <row r="932" spans="1:27" ht="13.5" customHeight="1">
      <c r="A932" s="928"/>
      <c r="B932" s="929"/>
      <c r="C932" s="928"/>
      <c r="D932" s="928"/>
      <c r="E932" s="930"/>
      <c r="F932" s="928"/>
      <c r="G932" s="928"/>
      <c r="H932" s="928"/>
      <c r="I932" s="930"/>
      <c r="J932" s="928"/>
      <c r="K932" s="930"/>
      <c r="L932" s="928"/>
      <c r="M932" s="928"/>
      <c r="N932" s="928"/>
      <c r="O932" s="928"/>
      <c r="P932" s="928"/>
      <c r="Q932" s="928"/>
      <c r="R932" s="928"/>
      <c r="S932" s="928"/>
      <c r="T932" s="928"/>
      <c r="U932" s="928"/>
      <c r="V932" s="928"/>
      <c r="W932" s="928"/>
      <c r="X932" s="928"/>
      <c r="Y932" s="928"/>
      <c r="Z932" s="928"/>
      <c r="AA932" s="928"/>
    </row>
    <row r="933" spans="1:27" ht="13.5" customHeight="1">
      <c r="A933" s="928"/>
      <c r="B933" s="929"/>
      <c r="C933" s="928"/>
      <c r="D933" s="928"/>
      <c r="E933" s="930"/>
      <c r="F933" s="928"/>
      <c r="G933" s="928"/>
      <c r="H933" s="928"/>
      <c r="I933" s="930"/>
      <c r="J933" s="928"/>
      <c r="K933" s="930"/>
      <c r="L933" s="928"/>
      <c r="M933" s="928"/>
      <c r="N933" s="928"/>
      <c r="O933" s="928"/>
      <c r="P933" s="928"/>
      <c r="Q933" s="928"/>
      <c r="R933" s="928"/>
      <c r="S933" s="928"/>
      <c r="T933" s="928"/>
      <c r="U933" s="928"/>
      <c r="V933" s="928"/>
      <c r="W933" s="928"/>
      <c r="X933" s="928"/>
      <c r="Y933" s="928"/>
      <c r="Z933" s="928"/>
      <c r="AA933" s="928"/>
    </row>
    <row r="934" spans="1:27" ht="13.5" customHeight="1">
      <c r="A934" s="928"/>
      <c r="B934" s="929"/>
      <c r="C934" s="928"/>
      <c r="D934" s="928"/>
      <c r="E934" s="930"/>
      <c r="F934" s="928"/>
      <c r="G934" s="928"/>
      <c r="H934" s="928"/>
      <c r="I934" s="930"/>
      <c r="J934" s="928"/>
      <c r="K934" s="930"/>
      <c r="L934" s="928"/>
      <c r="M934" s="928"/>
      <c r="N934" s="928"/>
      <c r="O934" s="928"/>
      <c r="P934" s="928"/>
      <c r="Q934" s="928"/>
      <c r="R934" s="928"/>
      <c r="S934" s="928"/>
      <c r="T934" s="928"/>
      <c r="U934" s="928"/>
      <c r="V934" s="928"/>
      <c r="W934" s="928"/>
      <c r="X934" s="928"/>
      <c r="Y934" s="928"/>
      <c r="Z934" s="928"/>
      <c r="AA934" s="928"/>
    </row>
    <row r="935" spans="1:27" ht="13.5" customHeight="1">
      <c r="A935" s="928"/>
      <c r="B935" s="929"/>
      <c r="C935" s="928"/>
      <c r="D935" s="928"/>
      <c r="E935" s="930"/>
      <c r="F935" s="928"/>
      <c r="G935" s="928"/>
      <c r="H935" s="928"/>
      <c r="I935" s="930"/>
      <c r="J935" s="928"/>
      <c r="K935" s="930"/>
      <c r="L935" s="928"/>
      <c r="M935" s="928"/>
      <c r="N935" s="928"/>
      <c r="O935" s="928"/>
      <c r="P935" s="928"/>
      <c r="Q935" s="928"/>
      <c r="R935" s="928"/>
      <c r="S935" s="928"/>
      <c r="T935" s="928"/>
      <c r="U935" s="928"/>
      <c r="V935" s="928"/>
      <c r="W935" s="928"/>
      <c r="X935" s="928"/>
      <c r="Y935" s="928"/>
      <c r="Z935" s="928"/>
      <c r="AA935" s="928"/>
    </row>
    <row r="936" spans="1:27" ht="13.5" customHeight="1">
      <c r="A936" s="928"/>
      <c r="B936" s="929"/>
      <c r="C936" s="928"/>
      <c r="D936" s="928"/>
      <c r="E936" s="930"/>
      <c r="F936" s="928"/>
      <c r="G936" s="928"/>
      <c r="H936" s="928"/>
      <c r="I936" s="930"/>
      <c r="J936" s="928"/>
      <c r="K936" s="930"/>
      <c r="L936" s="928"/>
      <c r="M936" s="928"/>
      <c r="N936" s="928"/>
      <c r="O936" s="928"/>
      <c r="P936" s="928"/>
      <c r="Q936" s="928"/>
      <c r="R936" s="928"/>
      <c r="S936" s="928"/>
      <c r="T936" s="928"/>
      <c r="U936" s="928"/>
      <c r="V936" s="928"/>
      <c r="W936" s="928"/>
      <c r="X936" s="928"/>
      <c r="Y936" s="928"/>
      <c r="Z936" s="928"/>
      <c r="AA936" s="928"/>
    </row>
    <row r="937" spans="1:27" ht="13.5" customHeight="1">
      <c r="A937" s="928"/>
      <c r="B937" s="929"/>
      <c r="C937" s="928"/>
      <c r="D937" s="928"/>
      <c r="E937" s="930"/>
      <c r="F937" s="928"/>
      <c r="G937" s="928"/>
      <c r="H937" s="928"/>
      <c r="I937" s="930"/>
      <c r="J937" s="928"/>
      <c r="K937" s="930"/>
      <c r="L937" s="928"/>
      <c r="M937" s="928"/>
      <c r="N937" s="928"/>
      <c r="O937" s="928"/>
      <c r="P937" s="928"/>
      <c r="Q937" s="928"/>
      <c r="R937" s="928"/>
      <c r="S937" s="928"/>
      <c r="T937" s="928"/>
      <c r="U937" s="928"/>
      <c r="V937" s="928"/>
      <c r="W937" s="928"/>
      <c r="X937" s="928"/>
      <c r="Y937" s="928"/>
      <c r="Z937" s="928"/>
      <c r="AA937" s="928"/>
    </row>
    <row r="938" spans="1:27" ht="13.5" customHeight="1">
      <c r="A938" s="928"/>
      <c r="B938" s="929"/>
      <c r="C938" s="928"/>
      <c r="D938" s="928"/>
      <c r="E938" s="930"/>
      <c r="F938" s="928"/>
      <c r="G938" s="928"/>
      <c r="H938" s="928"/>
      <c r="I938" s="930"/>
      <c r="J938" s="928"/>
      <c r="K938" s="930"/>
      <c r="L938" s="928"/>
      <c r="M938" s="928"/>
      <c r="N938" s="928"/>
      <c r="O938" s="928"/>
      <c r="P938" s="928"/>
      <c r="Q938" s="928"/>
      <c r="R938" s="928"/>
      <c r="S938" s="928"/>
      <c r="T938" s="928"/>
      <c r="U938" s="928"/>
      <c r="V938" s="928"/>
      <c r="W938" s="928"/>
      <c r="X938" s="928"/>
      <c r="Y938" s="928"/>
      <c r="Z938" s="928"/>
      <c r="AA938" s="928"/>
    </row>
    <row r="939" spans="1:27" ht="13.5" customHeight="1">
      <c r="A939" s="928"/>
      <c r="B939" s="929"/>
      <c r="C939" s="928"/>
      <c r="D939" s="928"/>
      <c r="E939" s="930"/>
      <c r="F939" s="928"/>
      <c r="G939" s="928"/>
      <c r="H939" s="928"/>
      <c r="I939" s="930"/>
      <c r="J939" s="928"/>
      <c r="K939" s="930"/>
      <c r="L939" s="928"/>
      <c r="M939" s="928"/>
      <c r="N939" s="928"/>
      <c r="O939" s="928"/>
      <c r="P939" s="928"/>
      <c r="Q939" s="928"/>
      <c r="R939" s="928"/>
      <c r="S939" s="928"/>
      <c r="T939" s="928"/>
      <c r="U939" s="928"/>
      <c r="V939" s="928"/>
      <c r="W939" s="928"/>
      <c r="X939" s="928"/>
      <c r="Y939" s="928"/>
      <c r="Z939" s="928"/>
      <c r="AA939" s="928"/>
    </row>
    <row r="940" spans="1:27" ht="13.5" customHeight="1">
      <c r="A940" s="928"/>
      <c r="B940" s="929"/>
      <c r="C940" s="928"/>
      <c r="D940" s="928"/>
      <c r="E940" s="930"/>
      <c r="F940" s="928"/>
      <c r="G940" s="928"/>
      <c r="H940" s="928"/>
      <c r="I940" s="930"/>
      <c r="J940" s="928"/>
      <c r="K940" s="930"/>
      <c r="L940" s="928"/>
      <c r="M940" s="928"/>
      <c r="N940" s="928"/>
      <c r="O940" s="928"/>
      <c r="P940" s="928"/>
      <c r="Q940" s="928"/>
      <c r="R940" s="928"/>
      <c r="S940" s="928"/>
      <c r="T940" s="928"/>
      <c r="U940" s="928"/>
      <c r="V940" s="928"/>
      <c r="W940" s="928"/>
      <c r="X940" s="928"/>
      <c r="Y940" s="928"/>
      <c r="Z940" s="928"/>
      <c r="AA940" s="928"/>
    </row>
    <row r="941" spans="1:27" ht="13.5" customHeight="1">
      <c r="A941" s="928"/>
      <c r="B941" s="929"/>
      <c r="C941" s="928"/>
      <c r="D941" s="928"/>
      <c r="E941" s="930"/>
      <c r="F941" s="928"/>
      <c r="G941" s="928"/>
      <c r="H941" s="928"/>
      <c r="I941" s="930"/>
      <c r="J941" s="928"/>
      <c r="K941" s="930"/>
      <c r="L941" s="928"/>
      <c r="M941" s="928"/>
      <c r="N941" s="928"/>
      <c r="O941" s="928"/>
      <c r="P941" s="928"/>
      <c r="Q941" s="928"/>
      <c r="R941" s="928"/>
      <c r="S941" s="928"/>
      <c r="T941" s="928"/>
      <c r="U941" s="928"/>
      <c r="V941" s="928"/>
      <c r="W941" s="928"/>
      <c r="X941" s="928"/>
      <c r="Y941" s="928"/>
      <c r="Z941" s="928"/>
      <c r="AA941" s="928"/>
    </row>
    <row r="942" spans="1:27" ht="13.5" customHeight="1">
      <c r="A942" s="928"/>
      <c r="B942" s="929"/>
      <c r="C942" s="928"/>
      <c r="D942" s="928"/>
      <c r="E942" s="930"/>
      <c r="F942" s="928"/>
      <c r="G942" s="928"/>
      <c r="H942" s="928"/>
      <c r="I942" s="930"/>
      <c r="J942" s="928"/>
      <c r="K942" s="930"/>
      <c r="L942" s="928"/>
      <c r="M942" s="928"/>
      <c r="N942" s="928"/>
      <c r="O942" s="928"/>
      <c r="P942" s="928"/>
      <c r="Q942" s="928"/>
      <c r="R942" s="928"/>
      <c r="S942" s="928"/>
      <c r="T942" s="928"/>
      <c r="U942" s="928"/>
      <c r="V942" s="928"/>
      <c r="W942" s="928"/>
      <c r="X942" s="928"/>
      <c r="Y942" s="928"/>
      <c r="Z942" s="928"/>
      <c r="AA942" s="928"/>
    </row>
    <row r="943" spans="1:27" ht="13.5" customHeight="1">
      <c r="A943" s="928"/>
      <c r="B943" s="929"/>
      <c r="C943" s="928"/>
      <c r="D943" s="928"/>
      <c r="E943" s="930"/>
      <c r="F943" s="928"/>
      <c r="G943" s="928"/>
      <c r="H943" s="928"/>
      <c r="I943" s="930"/>
      <c r="J943" s="928"/>
      <c r="K943" s="930"/>
      <c r="L943" s="928"/>
      <c r="M943" s="928"/>
      <c r="N943" s="928"/>
      <c r="O943" s="928"/>
      <c r="P943" s="928"/>
      <c r="Q943" s="928"/>
      <c r="R943" s="928"/>
      <c r="S943" s="928"/>
      <c r="T943" s="928"/>
      <c r="U943" s="928"/>
      <c r="V943" s="928"/>
      <c r="W943" s="928"/>
      <c r="X943" s="928"/>
      <c r="Y943" s="928"/>
      <c r="Z943" s="928"/>
      <c r="AA943" s="928"/>
    </row>
    <row r="944" spans="1:27" ht="13.5" customHeight="1">
      <c r="A944" s="928"/>
      <c r="B944" s="929"/>
      <c r="C944" s="928"/>
      <c r="D944" s="928"/>
      <c r="E944" s="930"/>
      <c r="F944" s="928"/>
      <c r="G944" s="928"/>
      <c r="H944" s="928"/>
      <c r="I944" s="930"/>
      <c r="J944" s="928"/>
      <c r="K944" s="930"/>
      <c r="L944" s="928"/>
      <c r="M944" s="928"/>
      <c r="N944" s="928"/>
      <c r="O944" s="928"/>
      <c r="P944" s="928"/>
      <c r="Q944" s="928"/>
      <c r="R944" s="928"/>
      <c r="S944" s="928"/>
      <c r="T944" s="928"/>
      <c r="U944" s="928"/>
      <c r="V944" s="928"/>
      <c r="W944" s="928"/>
      <c r="X944" s="928"/>
      <c r="Y944" s="928"/>
      <c r="Z944" s="928"/>
      <c r="AA944" s="928"/>
    </row>
    <row r="945" spans="1:27" ht="13.5" customHeight="1">
      <c r="A945" s="928"/>
      <c r="B945" s="929"/>
      <c r="C945" s="928"/>
      <c r="D945" s="928"/>
      <c r="E945" s="930"/>
      <c r="F945" s="928"/>
      <c r="G945" s="928"/>
      <c r="H945" s="928"/>
      <c r="I945" s="930"/>
      <c r="J945" s="928"/>
      <c r="K945" s="930"/>
      <c r="L945" s="928"/>
      <c r="M945" s="928"/>
      <c r="N945" s="928"/>
      <c r="O945" s="928"/>
      <c r="P945" s="928"/>
      <c r="Q945" s="928"/>
      <c r="R945" s="928"/>
      <c r="S945" s="928"/>
      <c r="T945" s="928"/>
      <c r="U945" s="928"/>
      <c r="V945" s="928"/>
      <c r="W945" s="928"/>
      <c r="X945" s="928"/>
      <c r="Y945" s="928"/>
      <c r="Z945" s="928"/>
      <c r="AA945" s="928"/>
    </row>
    <row r="946" spans="1:27" ht="13.5" customHeight="1">
      <c r="A946" s="928"/>
      <c r="B946" s="929"/>
      <c r="C946" s="928"/>
      <c r="D946" s="928"/>
      <c r="E946" s="930"/>
      <c r="F946" s="928"/>
      <c r="G946" s="928"/>
      <c r="H946" s="928"/>
      <c r="I946" s="930"/>
      <c r="J946" s="928"/>
      <c r="K946" s="930"/>
      <c r="L946" s="928"/>
      <c r="M946" s="928"/>
      <c r="N946" s="928"/>
      <c r="O946" s="928"/>
      <c r="P946" s="928"/>
      <c r="Q946" s="928"/>
      <c r="R946" s="928"/>
      <c r="S946" s="928"/>
      <c r="T946" s="928"/>
      <c r="U946" s="928"/>
      <c r="V946" s="928"/>
      <c r="W946" s="928"/>
      <c r="X946" s="928"/>
      <c r="Y946" s="928"/>
      <c r="Z946" s="928"/>
      <c r="AA946" s="928"/>
    </row>
    <row r="947" spans="1:27" ht="13.5" customHeight="1">
      <c r="A947" s="928"/>
      <c r="B947" s="929"/>
      <c r="C947" s="928"/>
      <c r="D947" s="928"/>
      <c r="E947" s="930"/>
      <c r="F947" s="928"/>
      <c r="G947" s="928"/>
      <c r="H947" s="928"/>
      <c r="I947" s="930"/>
      <c r="J947" s="928"/>
      <c r="K947" s="930"/>
      <c r="L947" s="928"/>
      <c r="M947" s="928"/>
      <c r="N947" s="928"/>
      <c r="O947" s="928"/>
      <c r="P947" s="928"/>
      <c r="Q947" s="928"/>
      <c r="R947" s="928"/>
      <c r="S947" s="928"/>
      <c r="T947" s="928"/>
      <c r="U947" s="928"/>
      <c r="V947" s="928"/>
      <c r="W947" s="928"/>
      <c r="X947" s="928"/>
      <c r="Y947" s="928"/>
      <c r="Z947" s="928"/>
      <c r="AA947" s="928"/>
    </row>
    <row r="948" spans="1:27" ht="13.5" customHeight="1">
      <c r="A948" s="928"/>
      <c r="B948" s="929"/>
      <c r="C948" s="928"/>
      <c r="D948" s="928"/>
      <c r="E948" s="930"/>
      <c r="F948" s="928"/>
      <c r="G948" s="928"/>
      <c r="H948" s="928"/>
      <c r="I948" s="930"/>
      <c r="J948" s="928"/>
      <c r="K948" s="930"/>
      <c r="L948" s="928"/>
      <c r="M948" s="928"/>
      <c r="N948" s="928"/>
      <c r="O948" s="928"/>
      <c r="P948" s="928"/>
      <c r="Q948" s="928"/>
      <c r="R948" s="928"/>
      <c r="S948" s="928"/>
      <c r="T948" s="928"/>
      <c r="U948" s="928"/>
      <c r="V948" s="928"/>
      <c r="W948" s="928"/>
      <c r="X948" s="928"/>
      <c r="Y948" s="928"/>
      <c r="Z948" s="928"/>
      <c r="AA948" s="928"/>
    </row>
    <row r="949" spans="1:27" ht="13.5" customHeight="1">
      <c r="A949" s="928"/>
      <c r="B949" s="929"/>
      <c r="C949" s="928"/>
      <c r="D949" s="928"/>
      <c r="E949" s="930"/>
      <c r="F949" s="928"/>
      <c r="G949" s="928"/>
      <c r="H949" s="928"/>
      <c r="I949" s="930"/>
      <c r="J949" s="928"/>
      <c r="K949" s="930"/>
      <c r="L949" s="928"/>
      <c r="M949" s="928"/>
      <c r="N949" s="928"/>
      <c r="O949" s="928"/>
      <c r="P949" s="928"/>
      <c r="Q949" s="928"/>
      <c r="R949" s="928"/>
      <c r="S949" s="928"/>
      <c r="T949" s="928"/>
      <c r="U949" s="928"/>
      <c r="V949" s="928"/>
      <c r="W949" s="928"/>
      <c r="X949" s="928"/>
      <c r="Y949" s="928"/>
      <c r="Z949" s="928"/>
      <c r="AA949" s="928"/>
    </row>
    <row r="950" spans="1:27" ht="13.5" customHeight="1">
      <c r="A950" s="928"/>
      <c r="B950" s="929"/>
      <c r="C950" s="928"/>
      <c r="D950" s="928"/>
      <c r="E950" s="930"/>
      <c r="F950" s="928"/>
      <c r="G950" s="928"/>
      <c r="H950" s="928"/>
      <c r="I950" s="930"/>
      <c r="J950" s="928"/>
      <c r="K950" s="930"/>
      <c r="L950" s="928"/>
      <c r="M950" s="928"/>
      <c r="N950" s="928"/>
      <c r="O950" s="928"/>
      <c r="P950" s="928"/>
      <c r="Q950" s="928"/>
      <c r="R950" s="928"/>
      <c r="S950" s="928"/>
      <c r="T950" s="928"/>
      <c r="U950" s="928"/>
      <c r="V950" s="928"/>
      <c r="W950" s="928"/>
      <c r="X950" s="928"/>
      <c r="Y950" s="928"/>
      <c r="Z950" s="928"/>
      <c r="AA950" s="928"/>
    </row>
    <row r="951" spans="1:27" ht="13.5" customHeight="1">
      <c r="A951" s="928"/>
      <c r="B951" s="929"/>
      <c r="C951" s="928"/>
      <c r="D951" s="928"/>
      <c r="E951" s="930"/>
      <c r="F951" s="928"/>
      <c r="G951" s="928"/>
      <c r="H951" s="928"/>
      <c r="I951" s="930"/>
      <c r="J951" s="928"/>
      <c r="K951" s="930"/>
      <c r="L951" s="928"/>
      <c r="M951" s="928"/>
      <c r="N951" s="928"/>
      <c r="O951" s="928"/>
      <c r="P951" s="928"/>
      <c r="Q951" s="928"/>
      <c r="R951" s="928"/>
      <c r="S951" s="928"/>
      <c r="T951" s="928"/>
      <c r="U951" s="928"/>
      <c r="V951" s="928"/>
      <c r="W951" s="928"/>
      <c r="X951" s="928"/>
      <c r="Y951" s="928"/>
      <c r="Z951" s="928"/>
      <c r="AA951" s="928"/>
    </row>
    <row r="952" spans="1:27" ht="13.5" customHeight="1">
      <c r="A952" s="928"/>
      <c r="B952" s="929"/>
      <c r="C952" s="928"/>
      <c r="D952" s="928"/>
      <c r="E952" s="930"/>
      <c r="F952" s="928"/>
      <c r="G952" s="928"/>
      <c r="H952" s="928"/>
      <c r="I952" s="930"/>
      <c r="J952" s="928"/>
      <c r="K952" s="930"/>
      <c r="L952" s="928"/>
      <c r="M952" s="928"/>
      <c r="N952" s="928"/>
      <c r="O952" s="928"/>
      <c r="P952" s="928"/>
      <c r="Q952" s="928"/>
      <c r="R952" s="928"/>
      <c r="S952" s="928"/>
      <c r="T952" s="928"/>
      <c r="U952" s="928"/>
      <c r="V952" s="928"/>
      <c r="W952" s="928"/>
      <c r="X952" s="928"/>
      <c r="Y952" s="928"/>
      <c r="Z952" s="928"/>
      <c r="AA952" s="928"/>
    </row>
    <row r="953" spans="1:27" ht="13.5" customHeight="1">
      <c r="A953" s="928"/>
      <c r="B953" s="929"/>
      <c r="C953" s="928"/>
      <c r="D953" s="928"/>
      <c r="E953" s="930"/>
      <c r="F953" s="928"/>
      <c r="G953" s="928"/>
      <c r="H953" s="928"/>
      <c r="I953" s="930"/>
      <c r="J953" s="928"/>
      <c r="K953" s="930"/>
      <c r="L953" s="928"/>
      <c r="M953" s="928"/>
      <c r="N953" s="928"/>
      <c r="O953" s="928"/>
      <c r="P953" s="928"/>
      <c r="Q953" s="928"/>
      <c r="R953" s="928"/>
      <c r="S953" s="928"/>
      <c r="T953" s="928"/>
      <c r="U953" s="928"/>
      <c r="V953" s="928"/>
      <c r="W953" s="928"/>
      <c r="X953" s="928"/>
      <c r="Y953" s="928"/>
      <c r="Z953" s="928"/>
      <c r="AA953" s="928"/>
    </row>
    <row r="954" spans="1:27" ht="13.5" customHeight="1">
      <c r="A954" s="928"/>
      <c r="B954" s="929"/>
      <c r="C954" s="928"/>
      <c r="D954" s="928"/>
      <c r="E954" s="930"/>
      <c r="F954" s="928"/>
      <c r="G954" s="928"/>
      <c r="H954" s="928"/>
      <c r="I954" s="930"/>
      <c r="J954" s="928"/>
      <c r="K954" s="930"/>
      <c r="L954" s="928"/>
      <c r="M954" s="928"/>
      <c r="N954" s="928"/>
      <c r="O954" s="928"/>
      <c r="P954" s="928"/>
      <c r="Q954" s="928"/>
      <c r="R954" s="928"/>
      <c r="S954" s="928"/>
      <c r="T954" s="928"/>
      <c r="U954" s="928"/>
      <c r="V954" s="928"/>
      <c r="W954" s="928"/>
      <c r="X954" s="928"/>
      <c r="Y954" s="928"/>
      <c r="Z954" s="928"/>
      <c r="AA954" s="928"/>
    </row>
    <row r="955" spans="1:27" ht="13.5" customHeight="1">
      <c r="A955" s="928"/>
      <c r="B955" s="929"/>
      <c r="C955" s="928"/>
      <c r="D955" s="928"/>
      <c r="E955" s="930"/>
      <c r="F955" s="928"/>
      <c r="G955" s="928"/>
      <c r="H955" s="928"/>
      <c r="I955" s="930"/>
      <c r="J955" s="928"/>
      <c r="K955" s="930"/>
      <c r="L955" s="928"/>
      <c r="M955" s="928"/>
      <c r="N955" s="928"/>
      <c r="O955" s="928"/>
      <c r="P955" s="928"/>
      <c r="Q955" s="928"/>
      <c r="R955" s="928"/>
      <c r="S955" s="928"/>
      <c r="T955" s="928"/>
      <c r="U955" s="928"/>
      <c r="V955" s="928"/>
      <c r="W955" s="928"/>
      <c r="X955" s="928"/>
      <c r="Y955" s="928"/>
      <c r="Z955" s="928"/>
      <c r="AA955" s="928"/>
    </row>
    <row r="956" spans="1:27" ht="13.5" customHeight="1">
      <c r="A956" s="928"/>
      <c r="B956" s="929"/>
      <c r="C956" s="928"/>
      <c r="D956" s="928"/>
      <c r="E956" s="930"/>
      <c r="F956" s="928"/>
      <c r="G956" s="928"/>
      <c r="H956" s="928"/>
      <c r="I956" s="930"/>
      <c r="J956" s="928"/>
      <c r="K956" s="930"/>
      <c r="L956" s="928"/>
      <c r="M956" s="928"/>
      <c r="N956" s="928"/>
      <c r="O956" s="928"/>
      <c r="P956" s="928"/>
      <c r="Q956" s="928"/>
      <c r="R956" s="928"/>
      <c r="S956" s="928"/>
      <c r="T956" s="928"/>
      <c r="U956" s="928"/>
      <c r="V956" s="928"/>
      <c r="W956" s="928"/>
      <c r="X956" s="928"/>
      <c r="Y956" s="928"/>
      <c r="Z956" s="928"/>
      <c r="AA956" s="928"/>
    </row>
    <row r="957" spans="1:27" ht="13.5" customHeight="1">
      <c r="A957" s="928"/>
      <c r="B957" s="929"/>
      <c r="C957" s="928"/>
      <c r="D957" s="928"/>
      <c r="E957" s="930"/>
      <c r="F957" s="928"/>
      <c r="G957" s="928"/>
      <c r="H957" s="928"/>
      <c r="I957" s="930"/>
      <c r="J957" s="928"/>
      <c r="K957" s="930"/>
      <c r="L957" s="928"/>
      <c r="M957" s="928"/>
      <c r="N957" s="928"/>
      <c r="O957" s="928"/>
      <c r="P957" s="928"/>
      <c r="Q957" s="928"/>
      <c r="R957" s="928"/>
      <c r="S957" s="928"/>
      <c r="T957" s="928"/>
      <c r="U957" s="928"/>
      <c r="V957" s="928"/>
      <c r="W957" s="928"/>
      <c r="X957" s="928"/>
      <c r="Y957" s="928"/>
      <c r="Z957" s="928"/>
      <c r="AA957" s="928"/>
    </row>
    <row r="958" spans="1:27" ht="13.5" customHeight="1">
      <c r="A958" s="928"/>
      <c r="B958" s="929"/>
      <c r="C958" s="928"/>
      <c r="D958" s="928"/>
      <c r="E958" s="930"/>
      <c r="F958" s="928"/>
      <c r="G958" s="928"/>
      <c r="H958" s="928"/>
      <c r="I958" s="930"/>
      <c r="J958" s="928"/>
      <c r="K958" s="930"/>
      <c r="L958" s="928"/>
      <c r="M958" s="928"/>
      <c r="N958" s="928"/>
      <c r="O958" s="928"/>
      <c r="P958" s="928"/>
      <c r="Q958" s="928"/>
      <c r="R958" s="928"/>
      <c r="S958" s="928"/>
      <c r="T958" s="928"/>
      <c r="U958" s="928"/>
      <c r="V958" s="928"/>
      <c r="W958" s="928"/>
      <c r="X958" s="928"/>
      <c r="Y958" s="928"/>
      <c r="Z958" s="928"/>
      <c r="AA958" s="928"/>
    </row>
    <row r="959" spans="1:27" ht="13.5" customHeight="1">
      <c r="A959" s="928"/>
      <c r="B959" s="929"/>
      <c r="C959" s="928"/>
      <c r="D959" s="928"/>
      <c r="E959" s="930"/>
      <c r="F959" s="928"/>
      <c r="G959" s="928"/>
      <c r="H959" s="928"/>
      <c r="I959" s="930"/>
      <c r="J959" s="928"/>
      <c r="K959" s="930"/>
      <c r="L959" s="928"/>
      <c r="M959" s="928"/>
      <c r="N959" s="928"/>
      <c r="O959" s="928"/>
      <c r="P959" s="928"/>
      <c r="Q959" s="928"/>
      <c r="R959" s="928"/>
      <c r="S959" s="928"/>
      <c r="T959" s="928"/>
      <c r="U959" s="928"/>
      <c r="V959" s="928"/>
      <c r="W959" s="928"/>
      <c r="X959" s="928"/>
      <c r="Y959" s="928"/>
      <c r="Z959" s="928"/>
      <c r="AA959" s="928"/>
    </row>
    <row r="960" spans="1:27" ht="13.5" customHeight="1">
      <c r="A960" s="928"/>
      <c r="B960" s="929"/>
      <c r="C960" s="928"/>
      <c r="D960" s="928"/>
      <c r="E960" s="930"/>
      <c r="F960" s="928"/>
      <c r="G960" s="928"/>
      <c r="H960" s="928"/>
      <c r="I960" s="930"/>
      <c r="J960" s="928"/>
      <c r="K960" s="930"/>
      <c r="L960" s="928"/>
      <c r="M960" s="928"/>
      <c r="N960" s="928"/>
      <c r="O960" s="928"/>
      <c r="P960" s="928"/>
      <c r="Q960" s="928"/>
      <c r="R960" s="928"/>
      <c r="S960" s="928"/>
      <c r="T960" s="928"/>
      <c r="U960" s="928"/>
      <c r="V960" s="928"/>
      <c r="W960" s="928"/>
      <c r="X960" s="928"/>
      <c r="Y960" s="928"/>
      <c r="Z960" s="928"/>
      <c r="AA960" s="928"/>
    </row>
    <row r="961" spans="1:27" ht="13.5" customHeight="1">
      <c r="A961" s="928"/>
      <c r="B961" s="929"/>
      <c r="C961" s="928"/>
      <c r="D961" s="928"/>
      <c r="E961" s="930"/>
      <c r="F961" s="928"/>
      <c r="G961" s="928"/>
      <c r="H961" s="928"/>
      <c r="I961" s="930"/>
      <c r="J961" s="928"/>
      <c r="K961" s="930"/>
      <c r="L961" s="928"/>
      <c r="M961" s="928"/>
      <c r="N961" s="928"/>
      <c r="O961" s="928"/>
      <c r="P961" s="928"/>
      <c r="Q961" s="928"/>
      <c r="R961" s="928"/>
      <c r="S961" s="928"/>
      <c r="T961" s="928"/>
      <c r="U961" s="928"/>
      <c r="V961" s="928"/>
      <c r="W961" s="928"/>
      <c r="X961" s="928"/>
      <c r="Y961" s="928"/>
      <c r="Z961" s="928"/>
      <c r="AA961" s="928"/>
    </row>
    <row r="962" spans="1:27" ht="13.5" customHeight="1">
      <c r="A962" s="928"/>
      <c r="B962" s="929"/>
      <c r="C962" s="928"/>
      <c r="D962" s="928"/>
      <c r="E962" s="930"/>
      <c r="F962" s="928"/>
      <c r="G962" s="928"/>
      <c r="H962" s="928"/>
      <c r="I962" s="930"/>
      <c r="J962" s="928"/>
      <c r="K962" s="930"/>
      <c r="L962" s="928"/>
      <c r="M962" s="928"/>
      <c r="N962" s="928"/>
      <c r="O962" s="928"/>
      <c r="P962" s="928"/>
      <c r="Q962" s="928"/>
      <c r="R962" s="928"/>
      <c r="S962" s="928"/>
      <c r="T962" s="928"/>
      <c r="U962" s="928"/>
      <c r="V962" s="928"/>
      <c r="W962" s="928"/>
      <c r="X962" s="928"/>
      <c r="Y962" s="928"/>
      <c r="Z962" s="928"/>
      <c r="AA962" s="928"/>
    </row>
    <row r="963" spans="1:27" ht="13.5" customHeight="1">
      <c r="A963" s="928"/>
      <c r="B963" s="929"/>
      <c r="C963" s="928"/>
      <c r="D963" s="928"/>
      <c r="E963" s="930"/>
      <c r="F963" s="928"/>
      <c r="G963" s="928"/>
      <c r="H963" s="928"/>
      <c r="I963" s="930"/>
      <c r="J963" s="928"/>
      <c r="K963" s="930"/>
      <c r="L963" s="928"/>
      <c r="M963" s="928"/>
      <c r="N963" s="928"/>
      <c r="O963" s="928"/>
      <c r="P963" s="928"/>
      <c r="Q963" s="928"/>
      <c r="R963" s="928"/>
      <c r="S963" s="928"/>
      <c r="T963" s="928"/>
      <c r="U963" s="928"/>
      <c r="V963" s="928"/>
      <c r="W963" s="928"/>
      <c r="X963" s="928"/>
      <c r="Y963" s="928"/>
      <c r="Z963" s="928"/>
      <c r="AA963" s="928"/>
    </row>
    <row r="964" spans="1:27" ht="13.5" customHeight="1">
      <c r="A964" s="928"/>
      <c r="B964" s="929"/>
      <c r="C964" s="928"/>
      <c r="D964" s="928"/>
      <c r="E964" s="930"/>
      <c r="F964" s="928"/>
      <c r="G964" s="928"/>
      <c r="H964" s="928"/>
      <c r="I964" s="930"/>
      <c r="J964" s="928"/>
      <c r="K964" s="930"/>
      <c r="L964" s="928"/>
      <c r="M964" s="928"/>
      <c r="N964" s="928"/>
      <c r="O964" s="928"/>
      <c r="P964" s="928"/>
      <c r="Q964" s="928"/>
      <c r="R964" s="928"/>
      <c r="S964" s="928"/>
      <c r="T964" s="928"/>
      <c r="U964" s="928"/>
      <c r="V964" s="928"/>
      <c r="W964" s="928"/>
      <c r="X964" s="928"/>
      <c r="Y964" s="928"/>
      <c r="Z964" s="928"/>
      <c r="AA964" s="928"/>
    </row>
    <row r="965" spans="1:27" ht="13.5" customHeight="1">
      <c r="A965" s="928"/>
      <c r="B965" s="929"/>
      <c r="C965" s="928"/>
      <c r="D965" s="928"/>
      <c r="E965" s="930"/>
      <c r="F965" s="928"/>
      <c r="G965" s="928"/>
      <c r="H965" s="928"/>
      <c r="I965" s="930"/>
      <c r="J965" s="928"/>
      <c r="K965" s="930"/>
      <c r="L965" s="928"/>
      <c r="M965" s="928"/>
      <c r="N965" s="928"/>
      <c r="O965" s="928"/>
      <c r="P965" s="928"/>
      <c r="Q965" s="928"/>
      <c r="R965" s="928"/>
      <c r="S965" s="928"/>
      <c r="T965" s="928"/>
      <c r="U965" s="928"/>
      <c r="V965" s="928"/>
      <c r="W965" s="928"/>
      <c r="X965" s="928"/>
      <c r="Y965" s="928"/>
      <c r="Z965" s="928"/>
      <c r="AA965" s="928"/>
    </row>
    <row r="966" spans="1:27" ht="13.5" customHeight="1">
      <c r="A966" s="928"/>
      <c r="B966" s="929"/>
      <c r="C966" s="928"/>
      <c r="D966" s="928"/>
      <c r="E966" s="930"/>
      <c r="F966" s="928"/>
      <c r="G966" s="928"/>
      <c r="H966" s="928"/>
      <c r="I966" s="930"/>
      <c r="J966" s="928"/>
      <c r="K966" s="930"/>
      <c r="L966" s="928"/>
      <c r="M966" s="928"/>
      <c r="N966" s="928"/>
      <c r="O966" s="928"/>
      <c r="P966" s="928"/>
      <c r="Q966" s="928"/>
      <c r="R966" s="928"/>
      <c r="S966" s="928"/>
      <c r="T966" s="928"/>
      <c r="U966" s="928"/>
      <c r="V966" s="928"/>
      <c r="W966" s="928"/>
      <c r="X966" s="928"/>
      <c r="Y966" s="928"/>
      <c r="Z966" s="928"/>
      <c r="AA966" s="928"/>
    </row>
    <row r="967" spans="1:27" ht="13.5" customHeight="1">
      <c r="A967" s="928"/>
      <c r="B967" s="929"/>
      <c r="C967" s="928"/>
      <c r="D967" s="928"/>
      <c r="E967" s="930"/>
      <c r="F967" s="928"/>
      <c r="G967" s="928"/>
      <c r="H967" s="928"/>
      <c r="I967" s="930"/>
      <c r="J967" s="928"/>
      <c r="K967" s="930"/>
      <c r="L967" s="928"/>
      <c r="M967" s="928"/>
      <c r="N967" s="928"/>
      <c r="O967" s="928"/>
      <c r="P967" s="928"/>
      <c r="Q967" s="928"/>
      <c r="R967" s="928"/>
      <c r="S967" s="928"/>
      <c r="T967" s="928"/>
      <c r="U967" s="928"/>
      <c r="V967" s="928"/>
      <c r="W967" s="928"/>
      <c r="X967" s="928"/>
      <c r="Y967" s="928"/>
      <c r="Z967" s="928"/>
      <c r="AA967" s="928"/>
    </row>
    <row r="968" spans="1:27" ht="13.5" customHeight="1">
      <c r="A968" s="928"/>
      <c r="B968" s="929"/>
      <c r="C968" s="928"/>
      <c r="D968" s="928"/>
      <c r="E968" s="930"/>
      <c r="F968" s="928"/>
      <c r="G968" s="928"/>
      <c r="H968" s="928"/>
      <c r="I968" s="930"/>
      <c r="J968" s="928"/>
      <c r="K968" s="930"/>
      <c r="L968" s="928"/>
      <c r="M968" s="928"/>
      <c r="N968" s="928"/>
      <c r="O968" s="928"/>
      <c r="P968" s="928"/>
      <c r="Q968" s="928"/>
      <c r="R968" s="928"/>
      <c r="S968" s="928"/>
      <c r="T968" s="928"/>
      <c r="U968" s="928"/>
      <c r="V968" s="928"/>
      <c r="W968" s="928"/>
      <c r="X968" s="928"/>
      <c r="Y968" s="928"/>
      <c r="Z968" s="928"/>
      <c r="AA968" s="928"/>
    </row>
    <row r="969" spans="1:27" ht="13.5" customHeight="1">
      <c r="A969" s="928"/>
      <c r="B969" s="929"/>
      <c r="C969" s="928"/>
      <c r="D969" s="928"/>
      <c r="E969" s="930"/>
      <c r="F969" s="928"/>
      <c r="G969" s="928"/>
      <c r="H969" s="928"/>
      <c r="I969" s="930"/>
      <c r="J969" s="928"/>
      <c r="K969" s="930"/>
      <c r="L969" s="928"/>
      <c r="M969" s="928"/>
      <c r="N969" s="928"/>
      <c r="O969" s="928"/>
      <c r="P969" s="928"/>
      <c r="Q969" s="928"/>
      <c r="R969" s="928"/>
      <c r="S969" s="928"/>
      <c r="T969" s="928"/>
      <c r="U969" s="928"/>
      <c r="V969" s="928"/>
      <c r="W969" s="928"/>
      <c r="X969" s="928"/>
      <c r="Y969" s="928"/>
      <c r="Z969" s="928"/>
      <c r="AA969" s="928"/>
    </row>
    <row r="970" spans="1:27" ht="13.5" customHeight="1">
      <c r="A970" s="928"/>
      <c r="B970" s="929"/>
      <c r="C970" s="928"/>
      <c r="D970" s="928"/>
      <c r="E970" s="930"/>
      <c r="F970" s="928"/>
      <c r="G970" s="928"/>
      <c r="H970" s="928"/>
      <c r="I970" s="930"/>
      <c r="J970" s="928"/>
      <c r="K970" s="930"/>
      <c r="L970" s="928"/>
      <c r="M970" s="928"/>
      <c r="N970" s="928"/>
      <c r="O970" s="928"/>
      <c r="P970" s="928"/>
      <c r="Q970" s="928"/>
      <c r="R970" s="928"/>
      <c r="S970" s="928"/>
      <c r="T970" s="928"/>
      <c r="U970" s="928"/>
      <c r="V970" s="928"/>
      <c r="W970" s="928"/>
      <c r="X970" s="928"/>
      <c r="Y970" s="928"/>
      <c r="Z970" s="928"/>
      <c r="AA970" s="928"/>
    </row>
    <row r="971" spans="1:27" ht="13.5" customHeight="1">
      <c r="A971" s="928"/>
      <c r="B971" s="929"/>
      <c r="C971" s="928"/>
      <c r="D971" s="928"/>
      <c r="E971" s="930"/>
      <c r="F971" s="928"/>
      <c r="G971" s="928"/>
      <c r="H971" s="928"/>
      <c r="I971" s="930"/>
      <c r="J971" s="928"/>
      <c r="K971" s="930"/>
      <c r="L971" s="928"/>
      <c r="M971" s="928"/>
      <c r="N971" s="928"/>
      <c r="O971" s="928"/>
      <c r="P971" s="928"/>
      <c r="Q971" s="928"/>
      <c r="R971" s="928"/>
      <c r="S971" s="928"/>
      <c r="T971" s="928"/>
      <c r="U971" s="928"/>
      <c r="V971" s="928"/>
      <c r="W971" s="928"/>
      <c r="X971" s="928"/>
      <c r="Y971" s="928"/>
      <c r="Z971" s="928"/>
      <c r="AA971" s="928"/>
    </row>
    <row r="972" spans="1:27" ht="13.5" customHeight="1">
      <c r="A972" s="928"/>
      <c r="B972" s="929"/>
      <c r="C972" s="928"/>
      <c r="D972" s="928"/>
      <c r="E972" s="930"/>
      <c r="F972" s="928"/>
      <c r="G972" s="928"/>
      <c r="H972" s="928"/>
      <c r="I972" s="930"/>
      <c r="J972" s="928"/>
      <c r="K972" s="930"/>
      <c r="L972" s="928"/>
      <c r="M972" s="928"/>
      <c r="N972" s="928"/>
      <c r="O972" s="928"/>
      <c r="P972" s="928"/>
      <c r="Q972" s="928"/>
      <c r="R972" s="928"/>
      <c r="S972" s="928"/>
      <c r="T972" s="928"/>
      <c r="U972" s="928"/>
      <c r="V972" s="928"/>
      <c r="W972" s="928"/>
      <c r="X972" s="928"/>
      <c r="Y972" s="928"/>
      <c r="Z972" s="928"/>
      <c r="AA972" s="928"/>
    </row>
    <row r="973" spans="1:27" ht="13.5" customHeight="1">
      <c r="A973" s="928"/>
      <c r="B973" s="929"/>
      <c r="C973" s="928"/>
      <c r="D973" s="928"/>
      <c r="E973" s="930"/>
      <c r="F973" s="928"/>
      <c r="G973" s="928"/>
      <c r="H973" s="928"/>
      <c r="I973" s="930"/>
      <c r="J973" s="928"/>
      <c r="K973" s="930"/>
      <c r="L973" s="928"/>
      <c r="M973" s="928"/>
      <c r="N973" s="928"/>
      <c r="O973" s="928"/>
      <c r="P973" s="928"/>
      <c r="Q973" s="928"/>
      <c r="R973" s="928"/>
      <c r="S973" s="928"/>
      <c r="T973" s="928"/>
      <c r="U973" s="928"/>
      <c r="V973" s="928"/>
      <c r="W973" s="928"/>
      <c r="X973" s="928"/>
      <c r="Y973" s="928"/>
      <c r="Z973" s="928"/>
      <c r="AA973" s="928"/>
    </row>
    <row r="974" spans="1:27" ht="13.5" customHeight="1">
      <c r="A974" s="928"/>
      <c r="B974" s="929"/>
      <c r="C974" s="928"/>
      <c r="D974" s="928"/>
      <c r="E974" s="930"/>
      <c r="F974" s="928"/>
      <c r="G974" s="928"/>
      <c r="H974" s="928"/>
      <c r="I974" s="930"/>
      <c r="J974" s="928"/>
      <c r="K974" s="930"/>
      <c r="L974" s="928"/>
      <c r="M974" s="928"/>
      <c r="N974" s="928"/>
      <c r="O974" s="928"/>
      <c r="P974" s="928"/>
      <c r="Q974" s="928"/>
      <c r="R974" s="928"/>
      <c r="S974" s="928"/>
      <c r="T974" s="928"/>
      <c r="U974" s="928"/>
      <c r="V974" s="928"/>
      <c r="W974" s="928"/>
      <c r="X974" s="928"/>
      <c r="Y974" s="928"/>
      <c r="Z974" s="928"/>
      <c r="AA974" s="928"/>
    </row>
    <row r="975" spans="1:27" ht="13.5" customHeight="1">
      <c r="A975" s="928"/>
      <c r="B975" s="929"/>
      <c r="C975" s="928"/>
      <c r="D975" s="928"/>
      <c r="E975" s="930"/>
      <c r="F975" s="928"/>
      <c r="G975" s="928"/>
      <c r="H975" s="928"/>
      <c r="I975" s="930"/>
      <c r="J975" s="928"/>
      <c r="K975" s="930"/>
      <c r="L975" s="928"/>
      <c r="M975" s="928"/>
      <c r="N975" s="928"/>
      <c r="O975" s="928"/>
      <c r="P975" s="928"/>
      <c r="Q975" s="928"/>
      <c r="R975" s="928"/>
      <c r="S975" s="928"/>
      <c r="T975" s="928"/>
      <c r="U975" s="928"/>
      <c r="V975" s="928"/>
      <c r="W975" s="928"/>
      <c r="X975" s="928"/>
      <c r="Y975" s="928"/>
      <c r="Z975" s="928"/>
      <c r="AA975" s="928"/>
    </row>
    <row r="976" spans="1:27" ht="13.5" customHeight="1">
      <c r="A976" s="928"/>
      <c r="B976" s="929"/>
      <c r="C976" s="928"/>
      <c r="D976" s="928"/>
      <c r="E976" s="930"/>
      <c r="F976" s="928"/>
      <c r="G976" s="928"/>
      <c r="H976" s="928"/>
      <c r="I976" s="930"/>
      <c r="J976" s="928"/>
      <c r="K976" s="930"/>
      <c r="L976" s="928"/>
      <c r="M976" s="928"/>
      <c r="N976" s="928"/>
      <c r="O976" s="928"/>
      <c r="P976" s="928"/>
      <c r="Q976" s="928"/>
      <c r="R976" s="928"/>
      <c r="S976" s="928"/>
      <c r="T976" s="928"/>
      <c r="U976" s="928"/>
      <c r="V976" s="928"/>
      <c r="W976" s="928"/>
      <c r="X976" s="928"/>
      <c r="Y976" s="928"/>
      <c r="Z976" s="928"/>
      <c r="AA976" s="928"/>
    </row>
    <row r="977" spans="1:27" ht="13.5" customHeight="1">
      <c r="A977" s="928"/>
      <c r="B977" s="929"/>
      <c r="C977" s="928"/>
      <c r="D977" s="928"/>
      <c r="E977" s="930"/>
      <c r="F977" s="928"/>
      <c r="G977" s="928"/>
      <c r="H977" s="928"/>
      <c r="I977" s="930"/>
      <c r="J977" s="928"/>
      <c r="K977" s="930"/>
      <c r="L977" s="928"/>
      <c r="M977" s="928"/>
      <c r="N977" s="928"/>
      <c r="O977" s="928"/>
      <c r="P977" s="928"/>
      <c r="Q977" s="928"/>
      <c r="R977" s="928"/>
      <c r="S977" s="928"/>
      <c r="T977" s="928"/>
      <c r="U977" s="928"/>
      <c r="V977" s="928"/>
      <c r="W977" s="928"/>
      <c r="X977" s="928"/>
      <c r="Y977" s="928"/>
      <c r="Z977" s="928"/>
      <c r="AA977" s="928"/>
    </row>
    <row r="978" spans="1:27" ht="13.5" customHeight="1">
      <c r="A978" s="928"/>
      <c r="B978" s="929"/>
      <c r="C978" s="928"/>
      <c r="D978" s="928"/>
      <c r="E978" s="930"/>
      <c r="F978" s="928"/>
      <c r="G978" s="928"/>
      <c r="H978" s="928"/>
      <c r="I978" s="930"/>
      <c r="J978" s="928"/>
      <c r="K978" s="930"/>
      <c r="L978" s="928"/>
      <c r="M978" s="928"/>
      <c r="N978" s="928"/>
      <c r="O978" s="928"/>
      <c r="P978" s="928"/>
      <c r="Q978" s="928"/>
      <c r="R978" s="928"/>
      <c r="S978" s="928"/>
      <c r="T978" s="928"/>
      <c r="U978" s="928"/>
      <c r="V978" s="928"/>
      <c r="W978" s="928"/>
      <c r="X978" s="928"/>
      <c r="Y978" s="928"/>
      <c r="Z978" s="928"/>
      <c r="AA978" s="928"/>
    </row>
    <row r="979" spans="1:27" ht="13.5" customHeight="1">
      <c r="A979" s="928"/>
      <c r="B979" s="929"/>
      <c r="C979" s="928"/>
      <c r="D979" s="928"/>
      <c r="E979" s="930"/>
      <c r="F979" s="928"/>
      <c r="G979" s="928"/>
      <c r="H979" s="928"/>
      <c r="I979" s="930"/>
      <c r="J979" s="928"/>
      <c r="K979" s="930"/>
      <c r="L979" s="928"/>
      <c r="M979" s="928"/>
      <c r="N979" s="928"/>
      <c r="O979" s="928"/>
      <c r="P979" s="928"/>
      <c r="Q979" s="928"/>
      <c r="R979" s="928"/>
      <c r="S979" s="928"/>
      <c r="T979" s="928"/>
      <c r="U979" s="928"/>
      <c r="V979" s="928"/>
      <c r="W979" s="928"/>
      <c r="X979" s="928"/>
      <c r="Y979" s="928"/>
      <c r="Z979" s="928"/>
      <c r="AA979" s="928"/>
    </row>
    <row r="980" spans="1:27" ht="13.5" customHeight="1">
      <c r="A980" s="928"/>
      <c r="B980" s="929"/>
      <c r="C980" s="928"/>
      <c r="D980" s="928"/>
      <c r="E980" s="930"/>
      <c r="F980" s="928"/>
      <c r="G980" s="928"/>
      <c r="H980" s="928"/>
      <c r="I980" s="930"/>
      <c r="J980" s="928"/>
      <c r="K980" s="930"/>
      <c r="L980" s="928"/>
      <c r="M980" s="928"/>
      <c r="N980" s="928"/>
      <c r="O980" s="928"/>
      <c r="P980" s="928"/>
      <c r="Q980" s="928"/>
      <c r="R980" s="928"/>
      <c r="S980" s="928"/>
      <c r="T980" s="928"/>
      <c r="U980" s="928"/>
      <c r="V980" s="928"/>
      <c r="W980" s="928"/>
      <c r="X980" s="928"/>
      <c r="Y980" s="928"/>
      <c r="Z980" s="928"/>
      <c r="AA980" s="928"/>
    </row>
    <row r="981" spans="1:27" ht="13.5" customHeight="1">
      <c r="A981" s="928"/>
      <c r="B981" s="929"/>
      <c r="C981" s="928"/>
      <c r="D981" s="928"/>
      <c r="E981" s="930"/>
      <c r="F981" s="928"/>
      <c r="G981" s="928"/>
      <c r="H981" s="928"/>
      <c r="I981" s="930"/>
      <c r="J981" s="928"/>
      <c r="K981" s="930"/>
      <c r="L981" s="928"/>
      <c r="M981" s="928"/>
      <c r="N981" s="928"/>
      <c r="O981" s="928"/>
      <c r="P981" s="928"/>
      <c r="Q981" s="928"/>
      <c r="R981" s="928"/>
      <c r="S981" s="928"/>
      <c r="T981" s="928"/>
      <c r="U981" s="928"/>
      <c r="V981" s="928"/>
      <c r="W981" s="928"/>
      <c r="X981" s="928"/>
      <c r="Y981" s="928"/>
      <c r="Z981" s="928"/>
      <c r="AA981" s="928"/>
    </row>
    <row r="982" spans="1:27" ht="13.5" customHeight="1">
      <c r="A982" s="928"/>
      <c r="B982" s="929"/>
      <c r="C982" s="928"/>
      <c r="D982" s="928"/>
      <c r="E982" s="930"/>
      <c r="F982" s="928"/>
      <c r="G982" s="928"/>
      <c r="H982" s="928"/>
      <c r="I982" s="930"/>
      <c r="J982" s="928"/>
      <c r="K982" s="930"/>
      <c r="L982" s="928"/>
      <c r="M982" s="928"/>
      <c r="N982" s="928"/>
      <c r="O982" s="928"/>
      <c r="P982" s="928"/>
      <c r="Q982" s="928"/>
      <c r="R982" s="928"/>
      <c r="S982" s="928"/>
      <c r="T982" s="928"/>
      <c r="U982" s="928"/>
      <c r="V982" s="928"/>
      <c r="W982" s="928"/>
      <c r="X982" s="928"/>
      <c r="Y982" s="928"/>
      <c r="Z982" s="928"/>
      <c r="AA982" s="928"/>
    </row>
    <row r="983" spans="1:27" ht="13.5" customHeight="1">
      <c r="A983" s="928"/>
      <c r="B983" s="929"/>
      <c r="C983" s="928"/>
      <c r="D983" s="928"/>
      <c r="E983" s="930"/>
      <c r="F983" s="928"/>
      <c r="G983" s="928"/>
      <c r="H983" s="928"/>
      <c r="I983" s="930"/>
      <c r="J983" s="928"/>
      <c r="K983" s="930"/>
      <c r="L983" s="928"/>
      <c r="M983" s="928"/>
      <c r="N983" s="928"/>
      <c r="O983" s="928"/>
      <c r="P983" s="928"/>
      <c r="Q983" s="928"/>
      <c r="R983" s="928"/>
      <c r="S983" s="928"/>
      <c r="T983" s="928"/>
      <c r="U983" s="928"/>
      <c r="V983" s="928"/>
      <c r="W983" s="928"/>
      <c r="X983" s="928"/>
      <c r="Y983" s="928"/>
      <c r="Z983" s="928"/>
      <c r="AA983" s="928"/>
    </row>
    <row r="984" spans="1:27" ht="13.5" customHeight="1">
      <c r="A984" s="928"/>
      <c r="B984" s="929"/>
      <c r="C984" s="928"/>
      <c r="D984" s="928"/>
      <c r="E984" s="930"/>
      <c r="F984" s="928"/>
      <c r="G984" s="928"/>
      <c r="H984" s="928"/>
      <c r="I984" s="930"/>
      <c r="J984" s="928"/>
      <c r="K984" s="930"/>
      <c r="L984" s="928"/>
      <c r="M984" s="928"/>
      <c r="N984" s="928"/>
      <c r="O984" s="928"/>
      <c r="P984" s="928"/>
      <c r="Q984" s="928"/>
      <c r="R984" s="928"/>
      <c r="S984" s="928"/>
      <c r="T984" s="928"/>
      <c r="U984" s="928"/>
      <c r="V984" s="928"/>
      <c r="W984" s="928"/>
      <c r="X984" s="928"/>
      <c r="Y984" s="928"/>
      <c r="Z984" s="928"/>
      <c r="AA984" s="928"/>
    </row>
    <row r="985" spans="1:27" ht="13.5" customHeight="1">
      <c r="A985" s="928"/>
      <c r="B985" s="929"/>
      <c r="C985" s="928"/>
      <c r="D985" s="928"/>
      <c r="E985" s="930"/>
      <c r="F985" s="928"/>
      <c r="G985" s="928"/>
      <c r="H985" s="928"/>
      <c r="I985" s="930"/>
      <c r="J985" s="928"/>
      <c r="K985" s="930"/>
      <c r="L985" s="928"/>
      <c r="M985" s="928"/>
      <c r="N985" s="928"/>
      <c r="O985" s="928"/>
      <c r="P985" s="928"/>
      <c r="Q985" s="928"/>
      <c r="R985" s="928"/>
      <c r="S985" s="928"/>
      <c r="T985" s="928"/>
      <c r="U985" s="928"/>
      <c r="V985" s="928"/>
      <c r="W985" s="928"/>
      <c r="X985" s="928"/>
      <c r="Y985" s="928"/>
      <c r="Z985" s="928"/>
      <c r="AA985" s="928"/>
    </row>
    <row r="986" spans="1:27" ht="13.5" customHeight="1">
      <c r="A986" s="928"/>
      <c r="B986" s="929"/>
      <c r="C986" s="928"/>
      <c r="D986" s="928"/>
      <c r="E986" s="930"/>
      <c r="F986" s="928"/>
      <c r="G986" s="928"/>
      <c r="H986" s="928"/>
      <c r="I986" s="930"/>
      <c r="J986" s="928"/>
      <c r="K986" s="930"/>
      <c r="L986" s="928"/>
      <c r="M986" s="928"/>
      <c r="N986" s="928"/>
      <c r="O986" s="928"/>
      <c r="P986" s="928"/>
      <c r="Q986" s="928"/>
      <c r="R986" s="928"/>
      <c r="S986" s="928"/>
      <c r="T986" s="928"/>
      <c r="U986" s="928"/>
      <c r="V986" s="928"/>
      <c r="W986" s="928"/>
      <c r="X986" s="928"/>
      <c r="Y986" s="928"/>
      <c r="Z986" s="928"/>
      <c r="AA986" s="928"/>
    </row>
    <row r="987" spans="1:27" ht="13.5" customHeight="1">
      <c r="A987" s="928"/>
      <c r="B987" s="929"/>
      <c r="C987" s="928"/>
      <c r="D987" s="928"/>
      <c r="E987" s="930"/>
      <c r="F987" s="928"/>
      <c r="G987" s="928"/>
      <c r="H987" s="928"/>
      <c r="I987" s="930"/>
      <c r="J987" s="928"/>
      <c r="K987" s="930"/>
      <c r="L987" s="928"/>
      <c r="M987" s="928"/>
      <c r="N987" s="928"/>
      <c r="O987" s="928"/>
      <c r="P987" s="928"/>
      <c r="Q987" s="928"/>
      <c r="R987" s="928"/>
      <c r="S987" s="928"/>
      <c r="T987" s="928"/>
      <c r="U987" s="928"/>
      <c r="V987" s="928"/>
      <c r="W987" s="928"/>
      <c r="X987" s="928"/>
      <c r="Y987" s="928"/>
      <c r="Z987" s="928"/>
      <c r="AA987" s="928"/>
    </row>
    <row r="988" spans="1:27" ht="13.5" customHeight="1">
      <c r="A988" s="928"/>
      <c r="B988" s="929"/>
      <c r="C988" s="928"/>
      <c r="D988" s="928"/>
      <c r="E988" s="930"/>
      <c r="F988" s="928"/>
      <c r="G988" s="928"/>
      <c r="H988" s="928"/>
      <c r="I988" s="930"/>
      <c r="J988" s="928"/>
      <c r="K988" s="930"/>
      <c r="L988" s="928"/>
      <c r="M988" s="928"/>
      <c r="N988" s="928"/>
      <c r="O988" s="928"/>
      <c r="P988" s="928"/>
      <c r="Q988" s="928"/>
      <c r="R988" s="928"/>
      <c r="S988" s="928"/>
      <c r="T988" s="928"/>
      <c r="U988" s="928"/>
      <c r="V988" s="928"/>
      <c r="W988" s="928"/>
      <c r="X988" s="928"/>
      <c r="Y988" s="928"/>
      <c r="Z988" s="928"/>
      <c r="AA988" s="928"/>
    </row>
    <row r="989" spans="1:27" ht="13.5" customHeight="1">
      <c r="A989" s="928"/>
      <c r="B989" s="929"/>
      <c r="C989" s="928"/>
      <c r="D989" s="928"/>
      <c r="E989" s="930"/>
      <c r="F989" s="928"/>
      <c r="G989" s="928"/>
      <c r="H989" s="928"/>
      <c r="I989" s="930"/>
      <c r="J989" s="928"/>
      <c r="K989" s="930"/>
      <c r="L989" s="928"/>
      <c r="M989" s="928"/>
      <c r="N989" s="928"/>
      <c r="O989" s="928"/>
      <c r="P989" s="928"/>
      <c r="Q989" s="928"/>
      <c r="R989" s="928"/>
      <c r="S989" s="928"/>
      <c r="T989" s="928"/>
      <c r="U989" s="928"/>
      <c r="V989" s="928"/>
      <c r="W989" s="928"/>
      <c r="X989" s="928"/>
      <c r="Y989" s="928"/>
      <c r="Z989" s="928"/>
      <c r="AA989" s="928"/>
    </row>
    <row r="990" spans="1:27" ht="13.5" customHeight="1">
      <c r="A990" s="928"/>
      <c r="B990" s="929"/>
      <c r="C990" s="928"/>
      <c r="D990" s="928"/>
      <c r="E990" s="930"/>
      <c r="F990" s="928"/>
      <c r="G990" s="928"/>
      <c r="H990" s="928"/>
      <c r="I990" s="930"/>
      <c r="J990" s="928"/>
      <c r="K990" s="930"/>
      <c r="L990" s="928"/>
      <c r="M990" s="928"/>
      <c r="N990" s="928"/>
      <c r="O990" s="928"/>
      <c r="P990" s="928"/>
      <c r="Q990" s="928"/>
      <c r="R990" s="928"/>
      <c r="S990" s="928"/>
      <c r="T990" s="928"/>
      <c r="U990" s="928"/>
      <c r="V990" s="928"/>
      <c r="W990" s="928"/>
      <c r="X990" s="928"/>
      <c r="Y990" s="928"/>
      <c r="Z990" s="928"/>
      <c r="AA990" s="928"/>
    </row>
    <row r="991" spans="1:27" ht="13.5" customHeight="1">
      <c r="A991" s="928"/>
      <c r="B991" s="929"/>
      <c r="C991" s="928"/>
      <c r="D991" s="928"/>
      <c r="E991" s="930"/>
      <c r="F991" s="928"/>
      <c r="G991" s="928"/>
      <c r="H991" s="928"/>
      <c r="I991" s="930"/>
      <c r="J991" s="928"/>
      <c r="K991" s="930"/>
      <c r="L991" s="928"/>
      <c r="M991" s="928"/>
      <c r="N991" s="928"/>
      <c r="O991" s="928"/>
      <c r="P991" s="928"/>
      <c r="Q991" s="928"/>
      <c r="R991" s="928"/>
      <c r="S991" s="928"/>
      <c r="T991" s="928"/>
      <c r="U991" s="928"/>
      <c r="V991" s="928"/>
      <c r="W991" s="928"/>
      <c r="X991" s="928"/>
      <c r="Y991" s="928"/>
      <c r="Z991" s="928"/>
      <c r="AA991" s="928"/>
    </row>
    <row r="992" spans="1:27" ht="13.5" customHeight="1">
      <c r="A992" s="928"/>
      <c r="B992" s="929"/>
      <c r="C992" s="928"/>
      <c r="D992" s="928"/>
      <c r="E992" s="930"/>
      <c r="F992" s="928"/>
      <c r="G992" s="928"/>
      <c r="H992" s="928"/>
      <c r="I992" s="930"/>
      <c r="J992" s="928"/>
      <c r="K992" s="930"/>
      <c r="L992" s="928"/>
      <c r="M992" s="928"/>
      <c r="N992" s="928"/>
      <c r="O992" s="928"/>
      <c r="P992" s="928"/>
      <c r="Q992" s="928"/>
      <c r="R992" s="928"/>
      <c r="S992" s="928"/>
      <c r="T992" s="928"/>
      <c r="U992" s="928"/>
      <c r="V992" s="928"/>
      <c r="W992" s="928"/>
      <c r="X992" s="928"/>
      <c r="Y992" s="928"/>
      <c r="Z992" s="928"/>
      <c r="AA992" s="928"/>
    </row>
    <row r="993" spans="1:27" ht="13.5" customHeight="1">
      <c r="A993" s="928"/>
      <c r="B993" s="929"/>
      <c r="C993" s="928"/>
      <c r="D993" s="928"/>
      <c r="E993" s="930"/>
      <c r="F993" s="928"/>
      <c r="G993" s="928"/>
      <c r="H993" s="928"/>
      <c r="I993" s="930"/>
      <c r="J993" s="928"/>
      <c r="K993" s="930"/>
      <c r="L993" s="928"/>
      <c r="M993" s="928"/>
      <c r="N993" s="928"/>
      <c r="O993" s="928"/>
      <c r="P993" s="928"/>
      <c r="Q993" s="928"/>
      <c r="R993" s="928"/>
      <c r="S993" s="928"/>
      <c r="T993" s="928"/>
      <c r="U993" s="928"/>
      <c r="V993" s="928"/>
      <c r="W993" s="928"/>
      <c r="X993" s="928"/>
      <c r="Y993" s="928"/>
      <c r="Z993" s="928"/>
      <c r="AA993" s="928"/>
    </row>
    <row r="994" spans="1:27" ht="13.5" customHeight="1">
      <c r="A994" s="928"/>
      <c r="B994" s="929"/>
      <c r="C994" s="928"/>
      <c r="D994" s="928"/>
      <c r="E994" s="930"/>
      <c r="F994" s="928"/>
      <c r="G994" s="928"/>
      <c r="H994" s="928"/>
      <c r="I994" s="930"/>
      <c r="J994" s="928"/>
      <c r="K994" s="930"/>
      <c r="L994" s="928"/>
      <c r="M994" s="928"/>
      <c r="N994" s="928"/>
      <c r="O994" s="928"/>
      <c r="P994" s="928"/>
      <c r="Q994" s="928"/>
      <c r="R994" s="928"/>
      <c r="S994" s="928"/>
      <c r="T994" s="928"/>
      <c r="U994" s="928"/>
      <c r="V994" s="928"/>
      <c r="W994" s="928"/>
      <c r="X994" s="928"/>
      <c r="Y994" s="928"/>
      <c r="Z994" s="928"/>
      <c r="AA994" s="928"/>
    </row>
    <row r="995" spans="1:27" ht="13.5" customHeight="1">
      <c r="A995" s="928"/>
      <c r="B995" s="929"/>
      <c r="C995" s="928"/>
      <c r="D995" s="928"/>
      <c r="E995" s="930"/>
      <c r="F995" s="928"/>
      <c r="G995" s="928"/>
      <c r="H995" s="928"/>
      <c r="I995" s="930"/>
      <c r="J995" s="928"/>
      <c r="K995" s="930"/>
      <c r="L995" s="928"/>
      <c r="M995" s="928"/>
      <c r="N995" s="928"/>
      <c r="O995" s="928"/>
      <c r="P995" s="928"/>
      <c r="Q995" s="928"/>
      <c r="R995" s="928"/>
      <c r="S995" s="928"/>
      <c r="T995" s="928"/>
      <c r="U995" s="928"/>
      <c r="V995" s="928"/>
      <c r="W995" s="928"/>
      <c r="X995" s="928"/>
      <c r="Y995" s="928"/>
      <c r="Z995" s="928"/>
      <c r="AA995" s="928"/>
    </row>
    <row r="996" spans="1:27" ht="13.5" customHeight="1">
      <c r="A996" s="928"/>
      <c r="B996" s="929"/>
      <c r="C996" s="928"/>
      <c r="D996" s="928"/>
      <c r="E996" s="930"/>
      <c r="F996" s="928"/>
      <c r="G996" s="928"/>
      <c r="H996" s="928"/>
      <c r="I996" s="930"/>
      <c r="J996" s="928"/>
      <c r="K996" s="930"/>
      <c r="L996" s="928"/>
      <c r="M996" s="928"/>
      <c r="N996" s="928"/>
      <c r="O996" s="928"/>
      <c r="P996" s="928"/>
      <c r="Q996" s="928"/>
      <c r="R996" s="928"/>
      <c r="S996" s="928"/>
      <c r="T996" s="928"/>
      <c r="U996" s="928"/>
      <c r="V996" s="928"/>
      <c r="W996" s="928"/>
      <c r="X996" s="928"/>
      <c r="Y996" s="928"/>
      <c r="Z996" s="928"/>
      <c r="AA996" s="928"/>
    </row>
    <row r="997" spans="1:27" ht="13.5" customHeight="1">
      <c r="A997" s="928"/>
      <c r="B997" s="929"/>
      <c r="C997" s="928"/>
      <c r="D997" s="928"/>
      <c r="E997" s="930"/>
      <c r="F997" s="928"/>
      <c r="G997" s="928"/>
      <c r="H997" s="928"/>
      <c r="I997" s="930"/>
      <c r="J997" s="928"/>
      <c r="K997" s="930"/>
      <c r="L997" s="928"/>
      <c r="M997" s="928"/>
      <c r="N997" s="928"/>
      <c r="O997" s="928"/>
      <c r="P997" s="928"/>
      <c r="Q997" s="928"/>
      <c r="R997" s="928"/>
      <c r="S997" s="928"/>
      <c r="T997" s="928"/>
      <c r="U997" s="928"/>
      <c r="V997" s="928"/>
      <c r="W997" s="928"/>
      <c r="X997" s="928"/>
      <c r="Y997" s="928"/>
      <c r="Z997" s="928"/>
      <c r="AA997" s="928"/>
    </row>
    <row r="998" spans="1:27" ht="13.5" customHeight="1">
      <c r="A998" s="928"/>
      <c r="B998" s="929"/>
      <c r="C998" s="928"/>
      <c r="D998" s="928"/>
      <c r="E998" s="930"/>
      <c r="F998" s="928"/>
      <c r="G998" s="928"/>
      <c r="H998" s="928"/>
      <c r="I998" s="930"/>
      <c r="J998" s="928"/>
      <c r="K998" s="930"/>
      <c r="L998" s="928"/>
      <c r="M998" s="928"/>
      <c r="N998" s="928"/>
      <c r="O998" s="928"/>
      <c r="P998" s="928"/>
      <c r="Q998" s="928"/>
      <c r="R998" s="928"/>
      <c r="S998" s="928"/>
      <c r="T998" s="928"/>
      <c r="U998" s="928"/>
      <c r="V998" s="928"/>
      <c r="W998" s="928"/>
      <c r="X998" s="928"/>
      <c r="Y998" s="928"/>
      <c r="Z998" s="928"/>
      <c r="AA998" s="928"/>
    </row>
    <row r="999" spans="1:27" ht="13.5" customHeight="1">
      <c r="A999" s="928"/>
      <c r="B999" s="929"/>
      <c r="C999" s="928"/>
      <c r="D999" s="928"/>
      <c r="E999" s="930"/>
      <c r="F999" s="928"/>
      <c r="G999" s="928"/>
      <c r="H999" s="928"/>
      <c r="I999" s="930"/>
      <c r="J999" s="928"/>
      <c r="K999" s="930"/>
      <c r="L999" s="928"/>
      <c r="M999" s="928"/>
      <c r="N999" s="928"/>
      <c r="O999" s="928"/>
      <c r="P999" s="928"/>
      <c r="Q999" s="928"/>
      <c r="R999" s="928"/>
      <c r="S999" s="928"/>
      <c r="T999" s="928"/>
      <c r="U999" s="928"/>
      <c r="V999" s="928"/>
      <c r="W999" s="928"/>
      <c r="X999" s="928"/>
      <c r="Y999" s="928"/>
      <c r="Z999" s="928"/>
      <c r="AA999" s="928"/>
    </row>
    <row r="1000" spans="1:27" ht="13.5" customHeight="1">
      <c r="A1000" s="928"/>
      <c r="B1000" s="929"/>
      <c r="C1000" s="928"/>
      <c r="D1000" s="928"/>
      <c r="E1000" s="930"/>
      <c r="F1000" s="928"/>
      <c r="G1000" s="928"/>
      <c r="H1000" s="928"/>
      <c r="I1000" s="930"/>
      <c r="J1000" s="928"/>
      <c r="K1000" s="930"/>
      <c r="L1000" s="928"/>
      <c r="M1000" s="928"/>
      <c r="N1000" s="928"/>
      <c r="O1000" s="928"/>
      <c r="P1000" s="928"/>
      <c r="Q1000" s="928"/>
      <c r="R1000" s="928"/>
      <c r="S1000" s="928"/>
      <c r="T1000" s="928"/>
      <c r="U1000" s="928"/>
      <c r="V1000" s="928"/>
      <c r="W1000" s="928"/>
      <c r="X1000" s="928"/>
      <c r="Y1000" s="928"/>
      <c r="Z1000" s="928"/>
      <c r="AA1000" s="928"/>
    </row>
    <row r="1001" spans="1:27" ht="13.5" customHeight="1">
      <c r="A1001" s="928"/>
      <c r="B1001" s="929"/>
      <c r="C1001" s="928"/>
      <c r="D1001" s="928"/>
      <c r="E1001" s="930"/>
      <c r="F1001" s="928"/>
      <c r="G1001" s="928"/>
      <c r="H1001" s="928"/>
      <c r="I1001" s="930"/>
      <c r="J1001" s="928"/>
      <c r="K1001" s="930"/>
      <c r="L1001" s="928"/>
      <c r="M1001" s="928"/>
      <c r="N1001" s="928"/>
      <c r="O1001" s="928"/>
      <c r="P1001" s="928"/>
      <c r="Q1001" s="928"/>
      <c r="R1001" s="928"/>
      <c r="S1001" s="928"/>
      <c r="T1001" s="928"/>
      <c r="U1001" s="928"/>
      <c r="V1001" s="928"/>
      <c r="W1001" s="928"/>
      <c r="X1001" s="928"/>
      <c r="Y1001" s="928"/>
      <c r="Z1001" s="928"/>
      <c r="AA1001" s="928"/>
    </row>
    <row r="1002" spans="1:27" ht="13.5" customHeight="1">
      <c r="A1002" s="928"/>
      <c r="B1002" s="929"/>
      <c r="C1002" s="928"/>
      <c r="D1002" s="928"/>
      <c r="E1002" s="930"/>
      <c r="F1002" s="928"/>
      <c r="G1002" s="928"/>
      <c r="H1002" s="928"/>
      <c r="I1002" s="930"/>
      <c r="J1002" s="928"/>
      <c r="K1002" s="930"/>
      <c r="L1002" s="928"/>
      <c r="M1002" s="928"/>
      <c r="N1002" s="928"/>
      <c r="O1002" s="928"/>
      <c r="P1002" s="928"/>
      <c r="Q1002" s="928"/>
      <c r="R1002" s="928"/>
      <c r="S1002" s="928"/>
      <c r="T1002" s="928"/>
      <c r="U1002" s="928"/>
      <c r="V1002" s="928"/>
      <c r="W1002" s="928"/>
      <c r="X1002" s="928"/>
      <c r="Y1002" s="928"/>
      <c r="Z1002" s="928"/>
      <c r="AA1002" s="928"/>
    </row>
    <row r="1003" spans="1:27" ht="13.5" customHeight="1">
      <c r="A1003" s="928"/>
      <c r="B1003" s="929"/>
      <c r="C1003" s="928"/>
      <c r="D1003" s="928"/>
      <c r="E1003" s="930"/>
      <c r="F1003" s="928"/>
      <c r="G1003" s="928"/>
      <c r="H1003" s="928"/>
      <c r="I1003" s="930"/>
      <c r="J1003" s="928"/>
      <c r="K1003" s="930"/>
      <c r="L1003" s="928"/>
      <c r="M1003" s="928"/>
      <c r="N1003" s="928"/>
      <c r="O1003" s="928"/>
      <c r="P1003" s="928"/>
      <c r="Q1003" s="928"/>
      <c r="R1003" s="928"/>
      <c r="S1003" s="928"/>
      <c r="T1003" s="928"/>
      <c r="U1003" s="928"/>
      <c r="V1003" s="928"/>
      <c r="W1003" s="928"/>
      <c r="X1003" s="928"/>
      <c r="Y1003" s="928"/>
      <c r="Z1003" s="928"/>
      <c r="AA1003" s="928"/>
    </row>
    <row r="1004" spans="1:27" ht="13.5" customHeight="1">
      <c r="A1004" s="928"/>
      <c r="B1004" s="929"/>
      <c r="C1004" s="928"/>
      <c r="D1004" s="928"/>
      <c r="E1004" s="930"/>
      <c r="F1004" s="928"/>
      <c r="G1004" s="928"/>
      <c r="H1004" s="928"/>
      <c r="I1004" s="930"/>
      <c r="J1004" s="928"/>
      <c r="K1004" s="930"/>
      <c r="L1004" s="928"/>
      <c r="M1004" s="928"/>
      <c r="N1004" s="928"/>
      <c r="O1004" s="928"/>
      <c r="P1004" s="928"/>
      <c r="Q1004" s="928"/>
      <c r="R1004" s="928"/>
      <c r="S1004" s="928"/>
      <c r="T1004" s="928"/>
      <c r="U1004" s="928"/>
      <c r="V1004" s="928"/>
      <c r="W1004" s="928"/>
      <c r="X1004" s="928"/>
      <c r="Y1004" s="928"/>
      <c r="Z1004" s="928"/>
      <c r="AA1004" s="928"/>
    </row>
    <row r="1005" spans="1:27" ht="13.5" customHeight="1">
      <c r="A1005" s="928"/>
      <c r="B1005" s="929"/>
      <c r="C1005" s="928"/>
      <c r="D1005" s="928"/>
      <c r="E1005" s="930"/>
      <c r="F1005" s="928"/>
      <c r="G1005" s="928"/>
      <c r="H1005" s="928"/>
      <c r="I1005" s="930"/>
      <c r="J1005" s="928"/>
      <c r="K1005" s="930"/>
      <c r="L1005" s="928"/>
      <c r="M1005" s="928"/>
      <c r="N1005" s="928"/>
      <c r="O1005" s="928"/>
      <c r="P1005" s="928"/>
      <c r="Q1005" s="928"/>
      <c r="R1005" s="928"/>
      <c r="S1005" s="928"/>
      <c r="T1005" s="928"/>
      <c r="U1005" s="928"/>
      <c r="V1005" s="928"/>
      <c r="W1005" s="928"/>
      <c r="X1005" s="928"/>
      <c r="Y1005" s="928"/>
      <c r="Z1005" s="928"/>
      <c r="AA1005" s="928"/>
    </row>
    <row r="1006" spans="1:27" ht="13.5" customHeight="1">
      <c r="A1006" s="928"/>
      <c r="B1006" s="929"/>
      <c r="C1006" s="928"/>
      <c r="D1006" s="928"/>
      <c r="E1006" s="930"/>
      <c r="F1006" s="928"/>
      <c r="G1006" s="928"/>
      <c r="H1006" s="928"/>
      <c r="I1006" s="930"/>
      <c r="J1006" s="928"/>
      <c r="K1006" s="930"/>
      <c r="L1006" s="928"/>
      <c r="M1006" s="928"/>
      <c r="N1006" s="928"/>
      <c r="O1006" s="928"/>
      <c r="P1006" s="928"/>
      <c r="Q1006" s="928"/>
      <c r="R1006" s="928"/>
      <c r="S1006" s="928"/>
      <c r="T1006" s="928"/>
      <c r="U1006" s="928"/>
      <c r="V1006" s="928"/>
      <c r="W1006" s="928"/>
      <c r="X1006" s="928"/>
      <c r="Y1006" s="928"/>
      <c r="Z1006" s="928"/>
      <c r="AA1006" s="928"/>
    </row>
    <row r="1007" spans="1:27" ht="13.5" customHeight="1">
      <c r="A1007" s="928"/>
      <c r="B1007" s="929"/>
      <c r="C1007" s="928"/>
      <c r="D1007" s="928"/>
      <c r="E1007" s="930"/>
      <c r="F1007" s="928"/>
      <c r="G1007" s="928"/>
      <c r="H1007" s="928"/>
      <c r="I1007" s="930"/>
      <c r="J1007" s="928"/>
      <c r="K1007" s="930"/>
      <c r="L1007" s="928"/>
      <c r="M1007" s="928"/>
      <c r="N1007" s="928"/>
      <c r="O1007" s="928"/>
      <c r="P1007" s="928"/>
      <c r="Q1007" s="928"/>
      <c r="R1007" s="928"/>
      <c r="S1007" s="928"/>
      <c r="T1007" s="928"/>
      <c r="U1007" s="928"/>
      <c r="V1007" s="928"/>
      <c r="W1007" s="928"/>
      <c r="X1007" s="928"/>
      <c r="Y1007" s="928"/>
      <c r="Z1007" s="928"/>
      <c r="AA1007" s="928"/>
    </row>
  </sheetData>
  <mergeCells count="2">
    <mergeCell ref="A10:K10"/>
    <mergeCell ref="A19:B1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7DDF1-BE60-9842-8A7F-3A54EACCF9F0}">
  <dimension ref="A1:Q97"/>
  <sheetViews>
    <sheetView topLeftCell="B1" workbookViewId="0">
      <selection activeCell="G15" sqref="G15"/>
    </sheetView>
  </sheetViews>
  <sheetFormatPr baseColWidth="10" defaultRowHeight="15"/>
  <cols>
    <col min="1" max="1" width="7.1640625" style="718" customWidth="1"/>
    <col min="2" max="2" width="15.5" style="718" customWidth="1"/>
    <col min="3" max="3" width="25.83203125" style="1262" customWidth="1"/>
    <col min="4" max="4" width="23.33203125" style="895" customWidth="1"/>
    <col min="5" max="6" width="10.83203125" style="718"/>
    <col min="7" max="15" width="15.83203125" style="718" customWidth="1"/>
    <col min="16" max="16" width="20.5" style="1263" customWidth="1"/>
    <col min="17" max="17" width="18" style="718" customWidth="1"/>
    <col min="18" max="16384" width="10.83203125" style="718"/>
  </cols>
  <sheetData>
    <row r="1" spans="1:17" ht="16" thickBot="1"/>
    <row r="2" spans="1:17" ht="24">
      <c r="A2" s="1264" t="s">
        <v>3237</v>
      </c>
      <c r="B2" s="1265" t="s">
        <v>3238</v>
      </c>
      <c r="C2" s="1265" t="s">
        <v>3239</v>
      </c>
      <c r="D2" s="1265" t="s">
        <v>3240</v>
      </c>
      <c r="E2" s="1265" t="s">
        <v>3241</v>
      </c>
      <c r="F2" s="1265" t="s">
        <v>3242</v>
      </c>
      <c r="G2" s="1266" t="s">
        <v>2117</v>
      </c>
      <c r="H2" s="1265" t="s">
        <v>3243</v>
      </c>
      <c r="I2" s="1265" t="s">
        <v>3244</v>
      </c>
      <c r="J2" s="1265" t="s">
        <v>3245</v>
      </c>
      <c r="K2" s="1265" t="s">
        <v>2954</v>
      </c>
      <c r="L2" s="1265" t="s">
        <v>2955</v>
      </c>
      <c r="M2" s="1265" t="s">
        <v>2956</v>
      </c>
      <c r="N2" s="1265" t="s">
        <v>2957</v>
      </c>
      <c r="O2" s="1265" t="s">
        <v>2958</v>
      </c>
      <c r="P2" s="1265" t="s">
        <v>570</v>
      </c>
      <c r="Q2" s="1267" t="s">
        <v>2964</v>
      </c>
    </row>
    <row r="3" spans="1:17" ht="24">
      <c r="A3" s="1264">
        <v>1</v>
      </c>
      <c r="B3" s="1264">
        <v>6868893</v>
      </c>
      <c r="C3" s="1264" t="s">
        <v>3246</v>
      </c>
      <c r="D3" s="1268" t="s">
        <v>3247</v>
      </c>
      <c r="E3" s="1269">
        <v>4950000</v>
      </c>
      <c r="F3" s="1269">
        <v>0</v>
      </c>
      <c r="G3" s="1270">
        <f>+E3-F3</f>
        <v>4950000</v>
      </c>
      <c r="H3" s="1193" t="s">
        <v>3248</v>
      </c>
      <c r="I3" s="1193">
        <v>3127934651</v>
      </c>
      <c r="J3" s="1194" t="s">
        <v>3249</v>
      </c>
      <c r="K3" s="1268" t="s">
        <v>3250</v>
      </c>
      <c r="L3" s="1268">
        <v>73572068</v>
      </c>
      <c r="M3" s="1268" t="s">
        <v>3251</v>
      </c>
      <c r="N3" s="1268">
        <v>3186595890</v>
      </c>
      <c r="O3" s="1271" t="s">
        <v>3252</v>
      </c>
      <c r="P3" s="1272" t="s">
        <v>3253</v>
      </c>
      <c r="Q3" s="1273">
        <v>4950000</v>
      </c>
    </row>
    <row r="4" spans="1:17" ht="24">
      <c r="A4" s="1264">
        <v>2</v>
      </c>
      <c r="B4" s="1264">
        <v>6882506</v>
      </c>
      <c r="C4" s="1264" t="s">
        <v>3254</v>
      </c>
      <c r="D4" s="1268" t="s">
        <v>3247</v>
      </c>
      <c r="E4" s="1269">
        <v>12500000</v>
      </c>
      <c r="F4" s="1269">
        <v>4156250</v>
      </c>
      <c r="G4" s="1270">
        <f t="shared" ref="G4:G67" si="0">+E4-F4</f>
        <v>8343750</v>
      </c>
      <c r="H4" s="1268" t="s">
        <v>3255</v>
      </c>
      <c r="I4" s="1268">
        <v>3205683131</v>
      </c>
      <c r="J4" s="1271" t="s">
        <v>3256</v>
      </c>
      <c r="K4" s="1268" t="s">
        <v>3257</v>
      </c>
      <c r="L4" s="1268">
        <v>15040138</v>
      </c>
      <c r="M4" s="1268" t="s">
        <v>3258</v>
      </c>
      <c r="N4" s="1268">
        <v>3008861987</v>
      </c>
      <c r="O4" s="1271" t="s">
        <v>3259</v>
      </c>
      <c r="P4" s="1272" t="s">
        <v>3253</v>
      </c>
      <c r="Q4" s="1273">
        <v>8343750</v>
      </c>
    </row>
    <row r="5" spans="1:17" ht="24">
      <c r="A5" s="1264">
        <v>3</v>
      </c>
      <c r="B5" s="1264">
        <v>6882627</v>
      </c>
      <c r="C5" s="1264" t="s">
        <v>3260</v>
      </c>
      <c r="D5" s="1268" t="s">
        <v>3247</v>
      </c>
      <c r="E5" s="1269">
        <v>1210000</v>
      </c>
      <c r="F5" s="1269">
        <v>0</v>
      </c>
      <c r="G5" s="1270">
        <f t="shared" si="0"/>
        <v>1210000</v>
      </c>
      <c r="H5" s="1268" t="s">
        <v>3261</v>
      </c>
      <c r="I5" s="1268">
        <v>3145684676</v>
      </c>
      <c r="J5" s="1268" t="s">
        <v>2725</v>
      </c>
      <c r="K5" s="1268" t="s">
        <v>3262</v>
      </c>
      <c r="L5" s="1268">
        <v>1064996015</v>
      </c>
      <c r="M5" s="1268" t="s">
        <v>3263</v>
      </c>
      <c r="N5" s="1268">
        <v>3016885508</v>
      </c>
      <c r="O5" s="1271" t="s">
        <v>3264</v>
      </c>
      <c r="P5" s="1272" t="s">
        <v>3253</v>
      </c>
      <c r="Q5" s="1273">
        <v>1210000</v>
      </c>
    </row>
    <row r="6" spans="1:17" ht="24">
      <c r="A6" s="1264">
        <v>4</v>
      </c>
      <c r="B6" s="1264">
        <v>6889704</v>
      </c>
      <c r="C6" s="1264" t="s">
        <v>3265</v>
      </c>
      <c r="D6" s="1268" t="s">
        <v>3247</v>
      </c>
      <c r="E6" s="1269">
        <v>1210000</v>
      </c>
      <c r="F6" s="1269">
        <v>0</v>
      </c>
      <c r="G6" s="1270">
        <f t="shared" si="0"/>
        <v>1210000</v>
      </c>
      <c r="H6" s="1268" t="s">
        <v>3266</v>
      </c>
      <c r="I6" s="1268">
        <v>3216681310</v>
      </c>
      <c r="J6" s="1271" t="s">
        <v>3267</v>
      </c>
      <c r="K6" s="1268" t="s">
        <v>3250</v>
      </c>
      <c r="L6" s="1268">
        <v>73572068</v>
      </c>
      <c r="M6" s="1268" t="s">
        <v>3251</v>
      </c>
      <c r="N6" s="1268">
        <v>3186595890</v>
      </c>
      <c r="O6" s="1271" t="s">
        <v>3252</v>
      </c>
      <c r="P6" s="1272" t="s">
        <v>3253</v>
      </c>
      <c r="Q6" s="1273">
        <v>1210000</v>
      </c>
    </row>
    <row r="7" spans="1:17" s="1262" customFormat="1" ht="60">
      <c r="A7" s="1264">
        <v>5</v>
      </c>
      <c r="B7" s="1264">
        <v>6891196</v>
      </c>
      <c r="C7" s="1264" t="s">
        <v>3268</v>
      </c>
      <c r="D7" s="1268" t="s">
        <v>3247</v>
      </c>
      <c r="E7" s="1269">
        <v>8000000</v>
      </c>
      <c r="F7" s="1269">
        <v>0</v>
      </c>
      <c r="G7" s="1270">
        <f t="shared" si="0"/>
        <v>8000000</v>
      </c>
      <c r="H7" s="1268" t="s">
        <v>3269</v>
      </c>
      <c r="I7" s="1268">
        <v>7811860</v>
      </c>
      <c r="J7" s="1271" t="s">
        <v>3270</v>
      </c>
      <c r="K7" s="1268" t="s">
        <v>3257</v>
      </c>
      <c r="L7" s="1268">
        <v>15040138</v>
      </c>
      <c r="M7" s="1268" t="s">
        <v>3258</v>
      </c>
      <c r="N7" s="1268">
        <v>3008861987</v>
      </c>
      <c r="O7" s="1271" t="s">
        <v>3259</v>
      </c>
      <c r="P7" s="1268" t="s">
        <v>3271</v>
      </c>
      <c r="Q7" s="1273">
        <v>0</v>
      </c>
    </row>
    <row r="8" spans="1:17" ht="24">
      <c r="A8" s="1264">
        <v>6</v>
      </c>
      <c r="B8" s="1264">
        <v>6893055</v>
      </c>
      <c r="C8" s="1264" t="s">
        <v>3272</v>
      </c>
      <c r="D8" s="1268" t="s">
        <v>3247</v>
      </c>
      <c r="E8" s="1269">
        <v>12500000</v>
      </c>
      <c r="F8" s="1269">
        <v>4156250</v>
      </c>
      <c r="G8" s="1270">
        <f t="shared" si="0"/>
        <v>8343750</v>
      </c>
      <c r="H8" s="1268" t="s">
        <v>3273</v>
      </c>
      <c r="I8" s="1268">
        <v>3205668504</v>
      </c>
      <c r="J8" s="1271" t="s">
        <v>3274</v>
      </c>
      <c r="K8" s="1268" t="s">
        <v>3257</v>
      </c>
      <c r="L8" s="1268">
        <v>15040138</v>
      </c>
      <c r="M8" s="1268" t="s">
        <v>3258</v>
      </c>
      <c r="N8" s="1268">
        <v>3008861987</v>
      </c>
      <c r="O8" s="1271" t="s">
        <v>3259</v>
      </c>
      <c r="P8" s="1272" t="s">
        <v>3253</v>
      </c>
      <c r="Q8" s="1274">
        <v>8343750</v>
      </c>
    </row>
    <row r="9" spans="1:17" ht="24">
      <c r="A9" s="1264">
        <v>7</v>
      </c>
      <c r="B9" s="1264">
        <v>7378654</v>
      </c>
      <c r="C9" s="1264" t="s">
        <v>3275</v>
      </c>
      <c r="D9" s="1268" t="s">
        <v>3247</v>
      </c>
      <c r="E9" s="1269">
        <v>16500000</v>
      </c>
      <c r="F9" s="1269">
        <v>0</v>
      </c>
      <c r="G9" s="1270">
        <f t="shared" si="0"/>
        <v>16500000</v>
      </c>
      <c r="H9" s="1268" t="s">
        <v>3276</v>
      </c>
      <c r="I9" s="1268">
        <v>3103113134</v>
      </c>
      <c r="J9" s="1271" t="s">
        <v>3277</v>
      </c>
      <c r="K9" s="1268" t="s">
        <v>3262</v>
      </c>
      <c r="L9" s="1268">
        <v>1064996015</v>
      </c>
      <c r="M9" s="1268" t="s">
        <v>3263</v>
      </c>
      <c r="N9" s="1268">
        <v>3016885508</v>
      </c>
      <c r="O9" s="1271" t="s">
        <v>3264</v>
      </c>
      <c r="P9" s="1272" t="s">
        <v>3253</v>
      </c>
      <c r="Q9" s="1274">
        <v>16500000</v>
      </c>
    </row>
    <row r="10" spans="1:17" ht="24">
      <c r="A10" s="1264">
        <v>8</v>
      </c>
      <c r="B10" s="1264">
        <v>8538011</v>
      </c>
      <c r="C10" s="1264" t="s">
        <v>3278</v>
      </c>
      <c r="D10" s="1268" t="s">
        <v>3247</v>
      </c>
      <c r="E10" s="1269">
        <v>12800000</v>
      </c>
      <c r="F10" s="1269">
        <v>0</v>
      </c>
      <c r="G10" s="1270">
        <f t="shared" si="0"/>
        <v>12800000</v>
      </c>
      <c r="H10" s="1268" t="s">
        <v>3279</v>
      </c>
      <c r="I10" s="1268">
        <v>3013560009</v>
      </c>
      <c r="J10" s="1271" t="s">
        <v>3280</v>
      </c>
      <c r="K10" s="1268" t="s">
        <v>3262</v>
      </c>
      <c r="L10" s="1268">
        <v>1064996015</v>
      </c>
      <c r="M10" s="1268" t="s">
        <v>3263</v>
      </c>
      <c r="N10" s="1268">
        <v>3016885508</v>
      </c>
      <c r="O10" s="1271" t="s">
        <v>3264</v>
      </c>
      <c r="P10" s="1272" t="s">
        <v>3253</v>
      </c>
      <c r="Q10" s="1273">
        <v>12800000</v>
      </c>
    </row>
    <row r="11" spans="1:17" ht="24">
      <c r="A11" s="1264">
        <v>9</v>
      </c>
      <c r="B11" s="1264">
        <v>8748323</v>
      </c>
      <c r="C11" s="1264" t="s">
        <v>3281</v>
      </c>
      <c r="D11" s="1268" t="s">
        <v>3247</v>
      </c>
      <c r="E11" s="1269">
        <v>12800000</v>
      </c>
      <c r="F11" s="1269">
        <v>4256000</v>
      </c>
      <c r="G11" s="1270">
        <f t="shared" si="0"/>
        <v>8544000</v>
      </c>
      <c r="H11" s="1268" t="s">
        <v>3282</v>
      </c>
      <c r="I11" s="1268">
        <v>3002658121</v>
      </c>
      <c r="J11" s="1271" t="s">
        <v>3283</v>
      </c>
      <c r="K11" s="1268" t="s">
        <v>3257</v>
      </c>
      <c r="L11" s="1268">
        <v>15040138</v>
      </c>
      <c r="M11" s="1268" t="s">
        <v>3258</v>
      </c>
      <c r="N11" s="1268">
        <v>3008861987</v>
      </c>
      <c r="O11" s="1271" t="s">
        <v>3259</v>
      </c>
      <c r="P11" s="1272" t="s">
        <v>3253</v>
      </c>
      <c r="Q11" s="1274">
        <v>8544000</v>
      </c>
    </row>
    <row r="12" spans="1:17" ht="24">
      <c r="A12" s="1264">
        <v>10</v>
      </c>
      <c r="B12" s="1264">
        <v>9299461</v>
      </c>
      <c r="C12" s="1264" t="s">
        <v>1554</v>
      </c>
      <c r="D12" s="1268" t="s">
        <v>3247</v>
      </c>
      <c r="E12" s="1269">
        <v>12800000</v>
      </c>
      <c r="F12" s="1269">
        <v>4256000</v>
      </c>
      <c r="G12" s="1270">
        <f t="shared" si="0"/>
        <v>8544000</v>
      </c>
      <c r="H12" s="1268" t="s">
        <v>3284</v>
      </c>
      <c r="I12" s="1268">
        <v>3004403386</v>
      </c>
      <c r="J12" s="1271" t="s">
        <v>3285</v>
      </c>
      <c r="K12" s="1268" t="s">
        <v>3257</v>
      </c>
      <c r="L12" s="1268">
        <v>15040138</v>
      </c>
      <c r="M12" s="1268" t="s">
        <v>3258</v>
      </c>
      <c r="N12" s="1268">
        <v>3008861987</v>
      </c>
      <c r="O12" s="1271" t="s">
        <v>3259</v>
      </c>
      <c r="P12" s="1272" t="s">
        <v>3253</v>
      </c>
      <c r="Q12" s="1273">
        <v>8544000</v>
      </c>
    </row>
    <row r="13" spans="1:17" ht="24">
      <c r="A13" s="1264">
        <v>11</v>
      </c>
      <c r="B13" s="1264">
        <v>10767999</v>
      </c>
      <c r="C13" s="1264" t="s">
        <v>3286</v>
      </c>
      <c r="D13" s="1268" t="s">
        <v>3247</v>
      </c>
      <c r="E13" s="1269">
        <v>1210000</v>
      </c>
      <c r="F13" s="1269">
        <v>0</v>
      </c>
      <c r="G13" s="1270">
        <f t="shared" si="0"/>
        <v>1210000</v>
      </c>
      <c r="H13" s="1268" t="s">
        <v>3287</v>
      </c>
      <c r="I13" s="1268">
        <v>3107189859</v>
      </c>
      <c r="J13" s="1268" t="s">
        <v>2725</v>
      </c>
      <c r="K13" s="1268" t="s">
        <v>3250</v>
      </c>
      <c r="L13" s="1268">
        <v>73572068</v>
      </c>
      <c r="M13" s="1268" t="s">
        <v>3251</v>
      </c>
      <c r="N13" s="1268">
        <v>3186595890</v>
      </c>
      <c r="O13" s="1271" t="s">
        <v>3252</v>
      </c>
      <c r="P13" s="1272" t="s">
        <v>3253</v>
      </c>
      <c r="Q13" s="1274">
        <v>1210000</v>
      </c>
    </row>
    <row r="14" spans="1:17" ht="24">
      <c r="A14" s="1264">
        <v>12</v>
      </c>
      <c r="B14" s="1264">
        <v>10776808</v>
      </c>
      <c r="C14" s="1264" t="s">
        <v>3288</v>
      </c>
      <c r="D14" s="1268" t="s">
        <v>3247</v>
      </c>
      <c r="E14" s="1269">
        <v>1210000</v>
      </c>
      <c r="F14" s="1269">
        <v>0</v>
      </c>
      <c r="G14" s="1270">
        <f t="shared" si="0"/>
        <v>1210000</v>
      </c>
      <c r="H14" s="1268" t="s">
        <v>3289</v>
      </c>
      <c r="I14" s="1268">
        <v>3103651110</v>
      </c>
      <c r="J14" s="1268" t="s">
        <v>2725</v>
      </c>
      <c r="K14" s="1268" t="s">
        <v>3250</v>
      </c>
      <c r="L14" s="1268">
        <v>73572068</v>
      </c>
      <c r="M14" s="1268" t="s">
        <v>3251</v>
      </c>
      <c r="N14" s="1268">
        <v>3186595890</v>
      </c>
      <c r="O14" s="1271" t="s">
        <v>3252</v>
      </c>
      <c r="P14" s="1272" t="s">
        <v>3253</v>
      </c>
      <c r="Q14" s="1273">
        <v>1210000</v>
      </c>
    </row>
    <row r="15" spans="1:17" ht="24">
      <c r="A15" s="1264">
        <v>13</v>
      </c>
      <c r="B15" s="1264">
        <v>10778275</v>
      </c>
      <c r="C15" s="1264" t="s">
        <v>3290</v>
      </c>
      <c r="D15" s="1268" t="s">
        <v>3247</v>
      </c>
      <c r="E15" s="1269">
        <v>1210000</v>
      </c>
      <c r="F15" s="1269">
        <v>0</v>
      </c>
      <c r="G15" s="1270">
        <f t="shared" si="0"/>
        <v>1210000</v>
      </c>
      <c r="H15" s="1268" t="s">
        <v>3291</v>
      </c>
      <c r="I15" s="1268">
        <v>3136649733</v>
      </c>
      <c r="J15" s="1268" t="s">
        <v>2725</v>
      </c>
      <c r="K15" s="1268" t="s">
        <v>3262</v>
      </c>
      <c r="L15" s="1268">
        <v>1064996015</v>
      </c>
      <c r="M15" s="1268" t="s">
        <v>3263</v>
      </c>
      <c r="N15" s="1268">
        <v>3016885508</v>
      </c>
      <c r="O15" s="1271" t="s">
        <v>3264</v>
      </c>
      <c r="P15" s="1272" t="s">
        <v>3253</v>
      </c>
      <c r="Q15" s="1273">
        <v>1210000</v>
      </c>
    </row>
    <row r="16" spans="1:17" ht="24">
      <c r="A16" s="1264">
        <v>14</v>
      </c>
      <c r="B16" s="1264">
        <v>10966822</v>
      </c>
      <c r="C16" s="1264" t="s">
        <v>1345</v>
      </c>
      <c r="D16" s="1268" t="s">
        <v>3247</v>
      </c>
      <c r="E16" s="1269">
        <v>4950000</v>
      </c>
      <c r="F16" s="1269">
        <v>0</v>
      </c>
      <c r="G16" s="1270">
        <f t="shared" si="0"/>
        <v>4950000</v>
      </c>
      <c r="H16" s="1268" t="s">
        <v>3292</v>
      </c>
      <c r="I16" s="1268">
        <v>3103609632</v>
      </c>
      <c r="J16" s="1271" t="s">
        <v>3293</v>
      </c>
      <c r="K16" s="1268" t="s">
        <v>3262</v>
      </c>
      <c r="L16" s="1268">
        <v>1064996015</v>
      </c>
      <c r="M16" s="1268" t="s">
        <v>3263</v>
      </c>
      <c r="N16" s="1268">
        <v>3016885508</v>
      </c>
      <c r="O16" s="1271" t="s">
        <v>3264</v>
      </c>
      <c r="P16" s="1272" t="s">
        <v>3253</v>
      </c>
      <c r="Q16" s="1273">
        <v>4950000</v>
      </c>
    </row>
    <row r="17" spans="1:17" ht="24">
      <c r="A17" s="1264">
        <v>15</v>
      </c>
      <c r="B17" s="1264">
        <v>11002680</v>
      </c>
      <c r="C17" s="1264" t="s">
        <v>3294</v>
      </c>
      <c r="D17" s="1268" t="s">
        <v>3247</v>
      </c>
      <c r="E17" s="1269">
        <v>11000000</v>
      </c>
      <c r="F17" s="1269">
        <v>0</v>
      </c>
      <c r="G17" s="1270">
        <f t="shared" si="0"/>
        <v>11000000</v>
      </c>
      <c r="H17" s="1268" t="s">
        <v>3295</v>
      </c>
      <c r="I17" s="1268">
        <v>3008015707</v>
      </c>
      <c r="J17" s="1271" t="s">
        <v>3296</v>
      </c>
      <c r="K17" s="1268" t="s">
        <v>3262</v>
      </c>
      <c r="L17" s="1268">
        <v>1064996015</v>
      </c>
      <c r="M17" s="1268" t="s">
        <v>3263</v>
      </c>
      <c r="N17" s="1268">
        <v>3016885508</v>
      </c>
      <c r="O17" s="1271" t="s">
        <v>3264</v>
      </c>
      <c r="P17" s="1272" t="s">
        <v>3253</v>
      </c>
      <c r="Q17" s="1273">
        <v>11000000</v>
      </c>
    </row>
    <row r="18" spans="1:17" ht="24">
      <c r="A18" s="1264">
        <v>16</v>
      </c>
      <c r="B18" s="1264">
        <v>11039264</v>
      </c>
      <c r="C18" s="1264" t="s">
        <v>3297</v>
      </c>
      <c r="D18" s="1268" t="s">
        <v>3247</v>
      </c>
      <c r="E18" s="1269">
        <v>6759870</v>
      </c>
      <c r="F18" s="1269">
        <v>0</v>
      </c>
      <c r="G18" s="1270">
        <f t="shared" si="0"/>
        <v>6759870</v>
      </c>
      <c r="H18" s="1268" t="s">
        <v>2725</v>
      </c>
      <c r="I18" s="1268" t="s">
        <v>2725</v>
      </c>
      <c r="J18" s="1268" t="s">
        <v>2725</v>
      </c>
      <c r="K18" s="1268" t="s">
        <v>3257</v>
      </c>
      <c r="L18" s="1268">
        <v>15040138</v>
      </c>
      <c r="M18" s="1268" t="s">
        <v>3258</v>
      </c>
      <c r="N18" s="1268">
        <v>3008861987</v>
      </c>
      <c r="O18" s="1271" t="s">
        <v>3259</v>
      </c>
      <c r="P18" s="1272" t="s">
        <v>3253</v>
      </c>
      <c r="Q18" s="1273">
        <v>6759870</v>
      </c>
    </row>
    <row r="19" spans="1:17" ht="24">
      <c r="A19" s="1264">
        <v>17</v>
      </c>
      <c r="B19" s="1264">
        <v>15025063</v>
      </c>
      <c r="C19" s="1264" t="s">
        <v>3298</v>
      </c>
      <c r="D19" s="1268" t="s">
        <v>3247</v>
      </c>
      <c r="E19" s="1269">
        <v>11000000</v>
      </c>
      <c r="F19" s="1269">
        <v>0</v>
      </c>
      <c r="G19" s="1270">
        <f t="shared" si="0"/>
        <v>11000000</v>
      </c>
      <c r="H19" s="1268" t="s">
        <v>3299</v>
      </c>
      <c r="I19" s="1268">
        <v>3008101899</v>
      </c>
      <c r="J19" s="1271" t="s">
        <v>3300</v>
      </c>
      <c r="K19" s="1268" t="s">
        <v>3250</v>
      </c>
      <c r="L19" s="1268">
        <v>73572068</v>
      </c>
      <c r="M19" s="1268" t="s">
        <v>3251</v>
      </c>
      <c r="N19" s="1268">
        <v>3186595890</v>
      </c>
      <c r="O19" s="1271" t="s">
        <v>3252</v>
      </c>
      <c r="P19" s="1272" t="s">
        <v>3253</v>
      </c>
      <c r="Q19" s="1273">
        <v>11000000</v>
      </c>
    </row>
    <row r="20" spans="1:17" ht="24">
      <c r="A20" s="1264">
        <v>18</v>
      </c>
      <c r="B20" s="1264">
        <v>15031686</v>
      </c>
      <c r="C20" s="1264" t="s">
        <v>3301</v>
      </c>
      <c r="D20" s="1268" t="s">
        <v>3247</v>
      </c>
      <c r="E20" s="1269">
        <v>1210000</v>
      </c>
      <c r="F20" s="1269">
        <v>0</v>
      </c>
      <c r="G20" s="1270">
        <f t="shared" si="0"/>
        <v>1210000</v>
      </c>
      <c r="H20" s="1268" t="s">
        <v>3302</v>
      </c>
      <c r="I20" s="1268">
        <v>3205468025</v>
      </c>
      <c r="J20" s="1268" t="s">
        <v>2725</v>
      </c>
      <c r="K20" s="1268" t="s">
        <v>3262</v>
      </c>
      <c r="L20" s="1268">
        <v>1064996015</v>
      </c>
      <c r="M20" s="1268" t="s">
        <v>3263</v>
      </c>
      <c r="N20" s="1268">
        <v>3016885508</v>
      </c>
      <c r="O20" s="1271" t="s">
        <v>3264</v>
      </c>
      <c r="P20" s="1272" t="s">
        <v>3253</v>
      </c>
      <c r="Q20" s="1273">
        <v>1210000</v>
      </c>
    </row>
    <row r="21" spans="1:17" ht="24">
      <c r="A21" s="1264">
        <v>19</v>
      </c>
      <c r="B21" s="1264">
        <v>15667726</v>
      </c>
      <c r="C21" s="1264" t="s">
        <v>3303</v>
      </c>
      <c r="D21" s="1268" t="s">
        <v>3247</v>
      </c>
      <c r="E21" s="1269">
        <v>16500000</v>
      </c>
      <c r="F21" s="1269">
        <v>0</v>
      </c>
      <c r="G21" s="1270">
        <f t="shared" si="0"/>
        <v>16500000</v>
      </c>
      <c r="H21" s="1268" t="s">
        <v>3304</v>
      </c>
      <c r="I21" s="1268">
        <v>3008163741</v>
      </c>
      <c r="J21" s="1271" t="s">
        <v>3305</v>
      </c>
      <c r="K21" s="1268" t="s">
        <v>3306</v>
      </c>
      <c r="L21" s="1268">
        <v>42890789</v>
      </c>
      <c r="M21" s="1268" t="s">
        <v>3307</v>
      </c>
      <c r="N21" s="1268" t="s">
        <v>2725</v>
      </c>
      <c r="O21" s="1271" t="s">
        <v>3308</v>
      </c>
      <c r="P21" s="1272" t="s">
        <v>3253</v>
      </c>
      <c r="Q21" s="1273">
        <v>16500000</v>
      </c>
    </row>
    <row r="22" spans="1:17" ht="24">
      <c r="A22" s="1264">
        <v>20</v>
      </c>
      <c r="B22" s="1264">
        <v>19111640</v>
      </c>
      <c r="C22" s="1264" t="s">
        <v>3309</v>
      </c>
      <c r="D22" s="1268" t="s">
        <v>3247</v>
      </c>
      <c r="E22" s="1269">
        <v>13750000</v>
      </c>
      <c r="F22" s="1269">
        <v>0</v>
      </c>
      <c r="G22" s="1270">
        <f t="shared" si="0"/>
        <v>13750000</v>
      </c>
      <c r="H22" s="1268" t="s">
        <v>3310</v>
      </c>
      <c r="I22" s="1268">
        <v>3205683121</v>
      </c>
      <c r="J22" s="1271" t="s">
        <v>3311</v>
      </c>
      <c r="K22" s="1268" t="s">
        <v>3262</v>
      </c>
      <c r="L22" s="1268">
        <v>1064996015</v>
      </c>
      <c r="M22" s="1268" t="s">
        <v>3263</v>
      </c>
      <c r="N22" s="1268">
        <v>3016885508</v>
      </c>
      <c r="O22" s="1271" t="s">
        <v>3264</v>
      </c>
      <c r="P22" s="1272" t="s">
        <v>3253</v>
      </c>
      <c r="Q22" s="1273">
        <v>13750000</v>
      </c>
    </row>
    <row r="23" spans="1:17" ht="24">
      <c r="A23" s="1264">
        <v>21</v>
      </c>
      <c r="B23" s="1264">
        <v>19249860</v>
      </c>
      <c r="C23" s="1264" t="s">
        <v>3312</v>
      </c>
      <c r="D23" s="1268" t="s">
        <v>3247</v>
      </c>
      <c r="E23" s="1269">
        <v>7118250</v>
      </c>
      <c r="F23" s="1269">
        <v>0</v>
      </c>
      <c r="G23" s="1270">
        <f t="shared" si="0"/>
        <v>7118250</v>
      </c>
      <c r="H23" s="1268" t="s">
        <v>3313</v>
      </c>
      <c r="I23" s="1268">
        <v>3106561901</v>
      </c>
      <c r="J23" s="1271" t="s">
        <v>3314</v>
      </c>
      <c r="K23" s="1268" t="s">
        <v>3257</v>
      </c>
      <c r="L23" s="1268">
        <v>15040138</v>
      </c>
      <c r="M23" s="1268" t="s">
        <v>3258</v>
      </c>
      <c r="N23" s="1268">
        <v>3008861987</v>
      </c>
      <c r="O23" s="1271" t="s">
        <v>3259</v>
      </c>
      <c r="P23" s="1272" t="s">
        <v>3253</v>
      </c>
      <c r="Q23" s="1273">
        <v>7118250</v>
      </c>
    </row>
    <row r="24" spans="1:17" ht="36">
      <c r="A24" s="1264">
        <v>22</v>
      </c>
      <c r="B24" s="1264">
        <v>25774647</v>
      </c>
      <c r="C24" s="1264" t="s">
        <v>3315</v>
      </c>
      <c r="D24" s="1268" t="s">
        <v>3247</v>
      </c>
      <c r="E24" s="1269">
        <v>3850000</v>
      </c>
      <c r="F24" s="1269">
        <v>962500</v>
      </c>
      <c r="G24" s="1270">
        <f t="shared" si="0"/>
        <v>2887500</v>
      </c>
      <c r="H24" s="1268" t="s">
        <v>3316</v>
      </c>
      <c r="I24" s="1268">
        <v>3107325601</v>
      </c>
      <c r="J24" s="1271" t="s">
        <v>3317</v>
      </c>
      <c r="K24" s="1268" t="s">
        <v>3318</v>
      </c>
      <c r="L24" s="1268">
        <v>1067841790</v>
      </c>
      <c r="M24" s="1268" t="s">
        <v>3319</v>
      </c>
      <c r="N24" s="1268">
        <v>3194654822</v>
      </c>
      <c r="O24" s="1271" t="s">
        <v>3320</v>
      </c>
      <c r="P24" s="1272" t="s">
        <v>3253</v>
      </c>
      <c r="Q24" s="1273">
        <v>2887500</v>
      </c>
    </row>
    <row r="25" spans="1:17" ht="24">
      <c r="A25" s="1264">
        <v>23</v>
      </c>
      <c r="B25" s="1264">
        <v>25785663</v>
      </c>
      <c r="C25" s="1264" t="s">
        <v>3321</v>
      </c>
      <c r="D25" s="1268" t="s">
        <v>3247</v>
      </c>
      <c r="E25" s="1269">
        <v>1210000</v>
      </c>
      <c r="F25" s="1269">
        <v>0</v>
      </c>
      <c r="G25" s="1270">
        <f t="shared" si="0"/>
        <v>1210000</v>
      </c>
      <c r="H25" s="1268" t="s">
        <v>3322</v>
      </c>
      <c r="I25" s="1268">
        <v>3218849179</v>
      </c>
      <c r="J25" s="1268" t="s">
        <v>2725</v>
      </c>
      <c r="K25" s="1268" t="s">
        <v>3250</v>
      </c>
      <c r="L25" s="1268">
        <v>73572068</v>
      </c>
      <c r="M25" s="1268" t="s">
        <v>3251</v>
      </c>
      <c r="N25" s="1268">
        <v>3186595890</v>
      </c>
      <c r="O25" s="1271" t="s">
        <v>3252</v>
      </c>
      <c r="P25" s="1272" t="s">
        <v>3253</v>
      </c>
      <c r="Q25" s="1273">
        <v>1210000</v>
      </c>
    </row>
    <row r="26" spans="1:17" ht="24">
      <c r="A26" s="1264">
        <v>24</v>
      </c>
      <c r="B26" s="1264">
        <v>25788085</v>
      </c>
      <c r="C26" s="1264" t="s">
        <v>3323</v>
      </c>
      <c r="D26" s="1268" t="s">
        <v>3247</v>
      </c>
      <c r="E26" s="1269">
        <v>1210000</v>
      </c>
      <c r="F26" s="1269">
        <v>0</v>
      </c>
      <c r="G26" s="1270">
        <f t="shared" si="0"/>
        <v>1210000</v>
      </c>
      <c r="H26" s="1268" t="s">
        <v>3324</v>
      </c>
      <c r="I26" s="1268">
        <v>3003481816</v>
      </c>
      <c r="J26" s="1268" t="s">
        <v>2725</v>
      </c>
      <c r="K26" s="1268" t="s">
        <v>3262</v>
      </c>
      <c r="L26" s="1268">
        <v>1064996015</v>
      </c>
      <c r="M26" s="1268" t="s">
        <v>3263</v>
      </c>
      <c r="N26" s="1268">
        <v>3016885508</v>
      </c>
      <c r="O26" s="1271" t="s">
        <v>3264</v>
      </c>
      <c r="P26" s="1272" t="s">
        <v>3253</v>
      </c>
      <c r="Q26" s="1273">
        <v>1210000</v>
      </c>
    </row>
    <row r="27" spans="1:17" ht="24">
      <c r="A27" s="1264">
        <v>25</v>
      </c>
      <c r="B27" s="1264">
        <v>25800238</v>
      </c>
      <c r="C27" s="1264" t="s">
        <v>3325</v>
      </c>
      <c r="D27" s="1268" t="s">
        <v>3247</v>
      </c>
      <c r="E27" s="1269">
        <v>1540000</v>
      </c>
      <c r="F27" s="1269">
        <v>0</v>
      </c>
      <c r="G27" s="1270">
        <f t="shared" si="0"/>
        <v>1540000</v>
      </c>
      <c r="H27" s="1268" t="s">
        <v>3326</v>
      </c>
      <c r="I27" s="1268">
        <v>3142303957</v>
      </c>
      <c r="J27" s="1271" t="s">
        <v>3327</v>
      </c>
      <c r="K27" s="1268" t="s">
        <v>3262</v>
      </c>
      <c r="L27" s="1268">
        <v>1064996015</v>
      </c>
      <c r="M27" s="1268" t="s">
        <v>3263</v>
      </c>
      <c r="N27" s="1268">
        <v>3016885508</v>
      </c>
      <c r="O27" s="1271" t="s">
        <v>3264</v>
      </c>
      <c r="P27" s="1272" t="s">
        <v>3253</v>
      </c>
      <c r="Q27" s="1273">
        <v>1540000</v>
      </c>
    </row>
    <row r="28" spans="1:17" ht="24">
      <c r="A28" s="1264">
        <v>26</v>
      </c>
      <c r="B28" s="1264">
        <v>25801892</v>
      </c>
      <c r="C28" s="1264" t="s">
        <v>3328</v>
      </c>
      <c r="D28" s="1268" t="s">
        <v>3247</v>
      </c>
      <c r="E28" s="1269">
        <v>8945740</v>
      </c>
      <c r="F28" s="1269">
        <v>0</v>
      </c>
      <c r="G28" s="1270">
        <f t="shared" si="0"/>
        <v>8945740</v>
      </c>
      <c r="H28" s="1268" t="s">
        <v>3329</v>
      </c>
      <c r="I28" s="1268">
        <v>3013536105</v>
      </c>
      <c r="J28" s="1271" t="s">
        <v>3330</v>
      </c>
      <c r="K28" s="1268" t="s">
        <v>3257</v>
      </c>
      <c r="L28" s="1268">
        <v>15040138</v>
      </c>
      <c r="M28" s="1268" t="s">
        <v>3258</v>
      </c>
      <c r="N28" s="1268">
        <v>3008861987</v>
      </c>
      <c r="O28" s="1271" t="s">
        <v>3259</v>
      </c>
      <c r="P28" s="1272" t="s">
        <v>3253</v>
      </c>
      <c r="Q28" s="1273">
        <v>8945740</v>
      </c>
    </row>
    <row r="29" spans="1:17" ht="24">
      <c r="A29" s="1264">
        <v>27</v>
      </c>
      <c r="B29" s="1264">
        <v>25844771</v>
      </c>
      <c r="C29" s="1264" t="s">
        <v>3331</v>
      </c>
      <c r="D29" s="1268" t="s">
        <v>3247</v>
      </c>
      <c r="E29" s="1269">
        <v>4675000</v>
      </c>
      <c r="F29" s="1269">
        <v>0</v>
      </c>
      <c r="G29" s="1270">
        <f t="shared" si="0"/>
        <v>4675000</v>
      </c>
      <c r="H29" s="1268" t="s">
        <v>3332</v>
      </c>
      <c r="I29" s="1268">
        <v>3014311287</v>
      </c>
      <c r="J29" s="1271" t="s">
        <v>3333</v>
      </c>
      <c r="K29" s="1268" t="s">
        <v>3262</v>
      </c>
      <c r="L29" s="1268">
        <v>1064996015</v>
      </c>
      <c r="M29" s="1268" t="s">
        <v>3263</v>
      </c>
      <c r="N29" s="1268">
        <v>3016885508</v>
      </c>
      <c r="O29" s="1271" t="s">
        <v>3264</v>
      </c>
      <c r="P29" s="1272" t="s">
        <v>3253</v>
      </c>
      <c r="Q29" s="1273">
        <v>4675000</v>
      </c>
    </row>
    <row r="30" spans="1:17" ht="24">
      <c r="A30" s="1264">
        <v>28</v>
      </c>
      <c r="B30" s="1264">
        <v>25856076</v>
      </c>
      <c r="C30" s="1264" t="s">
        <v>3334</v>
      </c>
      <c r="D30" s="1268" t="s">
        <v>3247</v>
      </c>
      <c r="E30" s="1269">
        <v>1210000</v>
      </c>
      <c r="F30" s="1269">
        <v>0</v>
      </c>
      <c r="G30" s="1270">
        <f t="shared" si="0"/>
        <v>1210000</v>
      </c>
      <c r="H30" s="1268" t="s">
        <v>3335</v>
      </c>
      <c r="I30" s="1268">
        <v>3103569411</v>
      </c>
      <c r="J30" s="1268" t="s">
        <v>2725</v>
      </c>
      <c r="K30" s="1268" t="s">
        <v>3250</v>
      </c>
      <c r="L30" s="1268">
        <v>73572068</v>
      </c>
      <c r="M30" s="1268" t="s">
        <v>3251</v>
      </c>
      <c r="N30" s="1268">
        <v>3186595890</v>
      </c>
      <c r="O30" s="1271" t="s">
        <v>3252</v>
      </c>
      <c r="P30" s="1268" t="s">
        <v>3253</v>
      </c>
      <c r="Q30" s="1273">
        <v>1210000</v>
      </c>
    </row>
    <row r="31" spans="1:17" ht="24">
      <c r="A31" s="1264">
        <v>29</v>
      </c>
      <c r="B31" s="1264">
        <v>26013037</v>
      </c>
      <c r="C31" s="1264" t="s">
        <v>3336</v>
      </c>
      <c r="D31" s="1268" t="s">
        <v>3247</v>
      </c>
      <c r="E31" s="1269">
        <v>1210000</v>
      </c>
      <c r="F31" s="1269">
        <v>0</v>
      </c>
      <c r="G31" s="1270">
        <f t="shared" si="0"/>
        <v>1210000</v>
      </c>
      <c r="H31" s="1268" t="s">
        <v>3337</v>
      </c>
      <c r="I31" s="1268">
        <v>3136094271</v>
      </c>
      <c r="J31" s="1268" t="s">
        <v>2725</v>
      </c>
      <c r="K31" s="1268" t="s">
        <v>3262</v>
      </c>
      <c r="L31" s="1268">
        <v>1064996015</v>
      </c>
      <c r="M31" s="1268" t="s">
        <v>3263</v>
      </c>
      <c r="N31" s="1268">
        <v>3016885508</v>
      </c>
      <c r="O31" s="1271" t="s">
        <v>3264</v>
      </c>
      <c r="P31" s="1268" t="s">
        <v>3253</v>
      </c>
      <c r="Q31" s="1273">
        <v>1210000</v>
      </c>
    </row>
    <row r="32" spans="1:17" ht="24">
      <c r="A32" s="1264">
        <v>30</v>
      </c>
      <c r="B32" s="1264">
        <v>26175576</v>
      </c>
      <c r="C32" s="1264" t="s">
        <v>3338</v>
      </c>
      <c r="D32" s="1268" t="s">
        <v>3247</v>
      </c>
      <c r="E32" s="1269">
        <v>1540000</v>
      </c>
      <c r="F32" s="1269">
        <v>0</v>
      </c>
      <c r="G32" s="1270">
        <f t="shared" si="0"/>
        <v>1540000</v>
      </c>
      <c r="H32" s="1268" t="s">
        <v>3339</v>
      </c>
      <c r="I32" s="1268">
        <v>3013051212</v>
      </c>
      <c r="J32" s="1271" t="s">
        <v>3340</v>
      </c>
      <c r="K32" s="1268" t="s">
        <v>3250</v>
      </c>
      <c r="L32" s="1268">
        <v>73572068</v>
      </c>
      <c r="M32" s="1268" t="s">
        <v>3251</v>
      </c>
      <c r="N32" s="1268">
        <v>3186595890</v>
      </c>
      <c r="O32" s="1271" t="s">
        <v>3252</v>
      </c>
      <c r="P32" s="1268" t="s">
        <v>3253</v>
      </c>
      <c r="Q32" s="1275">
        <v>1540000</v>
      </c>
    </row>
    <row r="33" spans="1:17" ht="24">
      <c r="A33" s="1264">
        <v>31</v>
      </c>
      <c r="B33" s="1264">
        <v>32788287</v>
      </c>
      <c r="C33" s="1264" t="s">
        <v>3341</v>
      </c>
      <c r="D33" s="1268" t="s">
        <v>3247</v>
      </c>
      <c r="E33" s="1269">
        <v>1210000</v>
      </c>
      <c r="F33" s="1269">
        <v>0</v>
      </c>
      <c r="G33" s="1270">
        <f t="shared" si="0"/>
        <v>1210000</v>
      </c>
      <c r="H33" s="1193" t="s">
        <v>3342</v>
      </c>
      <c r="I33" s="1193" t="s">
        <v>3343</v>
      </c>
      <c r="J33" s="1193" t="s">
        <v>2725</v>
      </c>
      <c r="K33" s="1268" t="s">
        <v>3250</v>
      </c>
      <c r="L33" s="1268">
        <v>73572068</v>
      </c>
      <c r="M33" s="1268" t="s">
        <v>3251</v>
      </c>
      <c r="N33" s="1268">
        <v>3186595890</v>
      </c>
      <c r="O33" s="1271" t="s">
        <v>3252</v>
      </c>
      <c r="P33" s="1268" t="s">
        <v>3253</v>
      </c>
      <c r="Q33" s="1274">
        <v>1210000</v>
      </c>
    </row>
    <row r="34" spans="1:17" ht="60">
      <c r="A34" s="1264">
        <v>32</v>
      </c>
      <c r="B34" s="1264">
        <v>34968328</v>
      </c>
      <c r="C34" s="1264" t="s">
        <v>3344</v>
      </c>
      <c r="D34" s="1268" t="s">
        <v>3247</v>
      </c>
      <c r="E34" s="1269">
        <v>1210000</v>
      </c>
      <c r="F34" s="1269">
        <v>0</v>
      </c>
      <c r="G34" s="1270">
        <f>+E34-F34</f>
        <v>1210000</v>
      </c>
      <c r="H34" s="1268" t="s">
        <v>3345</v>
      </c>
      <c r="I34" s="1268">
        <v>3145266156</v>
      </c>
      <c r="J34" s="1268" t="s">
        <v>2725</v>
      </c>
      <c r="K34" s="1268" t="s">
        <v>3262</v>
      </c>
      <c r="L34" s="1268">
        <v>1064996015</v>
      </c>
      <c r="M34" s="1268" t="s">
        <v>3263</v>
      </c>
      <c r="N34" s="1268">
        <v>3016885508</v>
      </c>
      <c r="O34" s="1271" t="s">
        <v>3264</v>
      </c>
      <c r="P34" s="1268" t="s">
        <v>3271</v>
      </c>
      <c r="Q34" s="1274">
        <v>0</v>
      </c>
    </row>
    <row r="35" spans="1:17" ht="24">
      <c r="A35" s="1264">
        <v>33</v>
      </c>
      <c r="B35" s="1264">
        <v>34983961</v>
      </c>
      <c r="C35" s="1264" t="s">
        <v>3346</v>
      </c>
      <c r="D35" s="1268" t="s">
        <v>3247</v>
      </c>
      <c r="E35" s="1269">
        <v>11000000</v>
      </c>
      <c r="F35" s="1269">
        <v>0</v>
      </c>
      <c r="G35" s="1270">
        <f t="shared" si="0"/>
        <v>11000000</v>
      </c>
      <c r="H35" s="1268" t="s">
        <v>3347</v>
      </c>
      <c r="I35" s="1268">
        <v>3008108266</v>
      </c>
      <c r="J35" s="1271" t="s">
        <v>3348</v>
      </c>
      <c r="K35" s="1268" t="s">
        <v>3262</v>
      </c>
      <c r="L35" s="1268">
        <v>1064996015</v>
      </c>
      <c r="M35" s="1268" t="s">
        <v>3263</v>
      </c>
      <c r="N35" s="1268">
        <v>3016885508</v>
      </c>
      <c r="O35" s="1271" t="s">
        <v>3264</v>
      </c>
      <c r="P35" s="1268" t="s">
        <v>3253</v>
      </c>
      <c r="Q35" s="1274">
        <v>11000000</v>
      </c>
    </row>
    <row r="36" spans="1:17" ht="24">
      <c r="A36" s="1264">
        <v>34</v>
      </c>
      <c r="B36" s="1264">
        <v>34991568</v>
      </c>
      <c r="C36" s="1264" t="s">
        <v>3349</v>
      </c>
      <c r="D36" s="1268" t="s">
        <v>3247</v>
      </c>
      <c r="E36" s="1269">
        <v>1540000</v>
      </c>
      <c r="F36" s="1269">
        <v>0</v>
      </c>
      <c r="G36" s="1270">
        <f t="shared" si="0"/>
        <v>1540000</v>
      </c>
      <c r="H36" s="1268" t="s">
        <v>3350</v>
      </c>
      <c r="I36" s="1268">
        <v>3013968520</v>
      </c>
      <c r="J36" s="1271" t="s">
        <v>3351</v>
      </c>
      <c r="K36" s="1268" t="s">
        <v>3262</v>
      </c>
      <c r="L36" s="1268">
        <v>1064996015</v>
      </c>
      <c r="M36" s="1268" t="s">
        <v>3263</v>
      </c>
      <c r="N36" s="1268">
        <v>3016885508</v>
      </c>
      <c r="O36" s="1271" t="s">
        <v>3264</v>
      </c>
      <c r="P36" s="1268" t="s">
        <v>3253</v>
      </c>
      <c r="Q36" s="1274">
        <v>1540000</v>
      </c>
    </row>
    <row r="37" spans="1:17" ht="24">
      <c r="A37" s="1264">
        <v>35</v>
      </c>
      <c r="B37" s="1264">
        <v>34991656</v>
      </c>
      <c r="C37" s="1264" t="s">
        <v>3352</v>
      </c>
      <c r="D37" s="1268" t="s">
        <v>3247</v>
      </c>
      <c r="E37" s="1269">
        <v>1210000</v>
      </c>
      <c r="F37" s="1269">
        <v>0</v>
      </c>
      <c r="G37" s="1270">
        <f t="shared" si="0"/>
        <v>1210000</v>
      </c>
      <c r="H37" s="1268" t="s">
        <v>3353</v>
      </c>
      <c r="I37" s="1268">
        <v>3145684676</v>
      </c>
      <c r="J37" s="1268" t="s">
        <v>2725</v>
      </c>
      <c r="K37" s="1268" t="s">
        <v>3262</v>
      </c>
      <c r="L37" s="1268">
        <v>1064996015</v>
      </c>
      <c r="M37" s="1268" t="s">
        <v>3263</v>
      </c>
      <c r="N37" s="1268">
        <v>3016885508</v>
      </c>
      <c r="O37" s="1271" t="s">
        <v>3264</v>
      </c>
      <c r="P37" s="1268" t="s">
        <v>3253</v>
      </c>
      <c r="Q37" s="1274">
        <v>1210000</v>
      </c>
    </row>
    <row r="38" spans="1:17" ht="24">
      <c r="A38" s="1264">
        <v>36</v>
      </c>
      <c r="B38" s="1264">
        <v>34998205</v>
      </c>
      <c r="C38" s="1264" t="s">
        <v>3354</v>
      </c>
      <c r="D38" s="1268" t="s">
        <v>3247</v>
      </c>
      <c r="E38" s="1269">
        <v>1210000</v>
      </c>
      <c r="F38" s="1269">
        <v>0</v>
      </c>
      <c r="G38" s="1270">
        <f t="shared" si="0"/>
        <v>1210000</v>
      </c>
      <c r="H38" s="1193" t="s">
        <v>3355</v>
      </c>
      <c r="I38" s="1193">
        <v>3111510131</v>
      </c>
      <c r="J38" s="1194" t="s">
        <v>3356</v>
      </c>
      <c r="K38" s="1268" t="s">
        <v>3250</v>
      </c>
      <c r="L38" s="1268">
        <v>73572068</v>
      </c>
      <c r="M38" s="1268" t="s">
        <v>3251</v>
      </c>
      <c r="N38" s="1268">
        <v>3186595890</v>
      </c>
      <c r="O38" s="1271" t="s">
        <v>3252</v>
      </c>
      <c r="P38" s="1268" t="s">
        <v>3253</v>
      </c>
      <c r="Q38" s="1274">
        <v>1210000</v>
      </c>
    </row>
    <row r="39" spans="1:17" ht="24">
      <c r="A39" s="1264">
        <v>37</v>
      </c>
      <c r="B39" s="1264">
        <v>43570024</v>
      </c>
      <c r="C39" s="1264" t="s">
        <v>3357</v>
      </c>
      <c r="D39" s="1268" t="s">
        <v>3247</v>
      </c>
      <c r="E39" s="1269">
        <v>1540000</v>
      </c>
      <c r="F39" s="1269">
        <v>0</v>
      </c>
      <c r="G39" s="1270">
        <f t="shared" si="0"/>
        <v>1540000</v>
      </c>
      <c r="H39" s="1268" t="s">
        <v>3358</v>
      </c>
      <c r="I39" s="1268">
        <v>3132869525</v>
      </c>
      <c r="J39" s="1268" t="s">
        <v>2725</v>
      </c>
      <c r="K39" s="1268" t="s">
        <v>3262</v>
      </c>
      <c r="L39" s="1268">
        <v>1064996015</v>
      </c>
      <c r="M39" s="1268" t="s">
        <v>3263</v>
      </c>
      <c r="N39" s="1268">
        <v>3016885508</v>
      </c>
      <c r="O39" s="1271" t="s">
        <v>3264</v>
      </c>
      <c r="P39" s="1268" t="s">
        <v>3253</v>
      </c>
      <c r="Q39" s="1274">
        <v>1540000</v>
      </c>
    </row>
    <row r="40" spans="1:17" ht="36">
      <c r="A40" s="1264">
        <v>38</v>
      </c>
      <c r="B40" s="1264">
        <v>45442340</v>
      </c>
      <c r="C40" s="1264" t="s">
        <v>3359</v>
      </c>
      <c r="D40" s="1268" t="s">
        <v>3247</v>
      </c>
      <c r="E40" s="1269">
        <v>10085718</v>
      </c>
      <c r="F40" s="1269">
        <v>0</v>
      </c>
      <c r="G40" s="1270">
        <f t="shared" si="0"/>
        <v>10085718</v>
      </c>
      <c r="H40" s="1268" t="s">
        <v>3360</v>
      </c>
      <c r="I40" s="1268">
        <v>3006207562</v>
      </c>
      <c r="J40" s="1271" t="s">
        <v>3361</v>
      </c>
      <c r="K40" s="1268" t="s">
        <v>3262</v>
      </c>
      <c r="L40" s="1268">
        <v>1064996015</v>
      </c>
      <c r="M40" s="1268" t="s">
        <v>3263</v>
      </c>
      <c r="N40" s="1268">
        <v>3016885508</v>
      </c>
      <c r="O40" s="1271" t="s">
        <v>3264</v>
      </c>
      <c r="P40" s="1268" t="s">
        <v>3253</v>
      </c>
      <c r="Q40" s="1274">
        <v>10085718</v>
      </c>
    </row>
    <row r="41" spans="1:17" ht="24">
      <c r="A41" s="1264">
        <v>39</v>
      </c>
      <c r="B41" s="1264">
        <v>45691500</v>
      </c>
      <c r="C41" s="1264" t="s">
        <v>3362</v>
      </c>
      <c r="D41" s="1268" t="s">
        <v>3247</v>
      </c>
      <c r="E41" s="1269">
        <v>12500000</v>
      </c>
      <c r="F41" s="1269">
        <v>0</v>
      </c>
      <c r="G41" s="1270">
        <f t="shared" si="0"/>
        <v>12500000</v>
      </c>
      <c r="H41" s="1268" t="s">
        <v>3363</v>
      </c>
      <c r="I41" s="1268">
        <v>3106561766</v>
      </c>
      <c r="J41" s="1271" t="s">
        <v>3364</v>
      </c>
      <c r="K41" s="1268" t="s">
        <v>3257</v>
      </c>
      <c r="L41" s="1268">
        <v>15040138</v>
      </c>
      <c r="M41" s="1268" t="s">
        <v>3258</v>
      </c>
      <c r="N41" s="1268">
        <v>3008861987</v>
      </c>
      <c r="O41" s="1271" t="s">
        <v>3259</v>
      </c>
      <c r="P41" s="1268" t="s">
        <v>3253</v>
      </c>
      <c r="Q41" s="1274">
        <v>12500000</v>
      </c>
    </row>
    <row r="42" spans="1:17" ht="24">
      <c r="A42" s="1264">
        <v>40</v>
      </c>
      <c r="B42" s="1264">
        <v>50870727</v>
      </c>
      <c r="C42" s="1264" t="s">
        <v>3365</v>
      </c>
      <c r="D42" s="1268" t="s">
        <v>3247</v>
      </c>
      <c r="E42" s="1269">
        <v>6500000</v>
      </c>
      <c r="F42" s="1269">
        <v>0</v>
      </c>
      <c r="G42" s="1270">
        <f t="shared" si="0"/>
        <v>6500000</v>
      </c>
      <c r="H42" s="1268" t="s">
        <v>3366</v>
      </c>
      <c r="I42" s="1268">
        <v>3008379668</v>
      </c>
      <c r="J42" s="1268" t="s">
        <v>2725</v>
      </c>
      <c r="K42" s="1268" t="s">
        <v>3367</v>
      </c>
      <c r="L42" s="1268">
        <v>8834195</v>
      </c>
      <c r="M42" s="1268" t="s">
        <v>3368</v>
      </c>
      <c r="N42" s="1268">
        <v>3103569186</v>
      </c>
      <c r="O42" s="1271" t="s">
        <v>3369</v>
      </c>
      <c r="P42" s="1268" t="s">
        <v>3253</v>
      </c>
      <c r="Q42" s="1274">
        <v>6500000</v>
      </c>
    </row>
    <row r="43" spans="1:17" ht="24">
      <c r="A43" s="1264">
        <v>41</v>
      </c>
      <c r="B43" s="1264">
        <v>50894937</v>
      </c>
      <c r="C43" s="1264" t="s">
        <v>3370</v>
      </c>
      <c r="D43" s="1268" t="s">
        <v>3247</v>
      </c>
      <c r="E43" s="1269">
        <v>1210000</v>
      </c>
      <c r="F43" s="1269">
        <v>0</v>
      </c>
      <c r="G43" s="1270">
        <f t="shared" si="0"/>
        <v>1210000</v>
      </c>
      <c r="H43" s="1268" t="s">
        <v>3371</v>
      </c>
      <c r="I43" s="1268">
        <v>3125051746</v>
      </c>
      <c r="J43" s="1268" t="s">
        <v>2725</v>
      </c>
      <c r="K43" s="1268" t="s">
        <v>3262</v>
      </c>
      <c r="L43" s="1268">
        <v>1064996015</v>
      </c>
      <c r="M43" s="1268" t="s">
        <v>3263</v>
      </c>
      <c r="N43" s="1268">
        <v>3016885508</v>
      </c>
      <c r="O43" s="1271" t="s">
        <v>3264</v>
      </c>
      <c r="P43" s="1268" t="s">
        <v>3253</v>
      </c>
      <c r="Q43" s="1274">
        <v>1210000</v>
      </c>
    </row>
    <row r="44" spans="1:17" ht="24">
      <c r="A44" s="1264">
        <v>42</v>
      </c>
      <c r="B44" s="1264">
        <v>50895959</v>
      </c>
      <c r="C44" s="1264" t="s">
        <v>3372</v>
      </c>
      <c r="D44" s="1268" t="s">
        <v>3247</v>
      </c>
      <c r="E44" s="1269">
        <v>1210000</v>
      </c>
      <c r="F44" s="1269">
        <v>0</v>
      </c>
      <c r="G44" s="1270">
        <f t="shared" si="0"/>
        <v>1210000</v>
      </c>
      <c r="H44" s="1268" t="s">
        <v>3373</v>
      </c>
      <c r="I44" s="1268">
        <v>3044350987</v>
      </c>
      <c r="J44" s="1268" t="s">
        <v>2725</v>
      </c>
      <c r="K44" s="1268" t="s">
        <v>3262</v>
      </c>
      <c r="L44" s="1268">
        <v>1064996015</v>
      </c>
      <c r="M44" s="1268" t="s">
        <v>3263</v>
      </c>
      <c r="N44" s="1268">
        <v>3016885508</v>
      </c>
      <c r="O44" s="1271" t="s">
        <v>3264</v>
      </c>
      <c r="P44" s="1268" t="s">
        <v>3253</v>
      </c>
      <c r="Q44" s="1274">
        <v>1210000</v>
      </c>
    </row>
    <row r="45" spans="1:17" ht="24">
      <c r="A45" s="1264">
        <v>43</v>
      </c>
      <c r="B45" s="1264">
        <v>50898810</v>
      </c>
      <c r="C45" s="1264" t="s">
        <v>3374</v>
      </c>
      <c r="D45" s="1268" t="s">
        <v>3247</v>
      </c>
      <c r="E45" s="1269">
        <v>1540000</v>
      </c>
      <c r="F45" s="1269">
        <v>0</v>
      </c>
      <c r="G45" s="1270">
        <f t="shared" si="0"/>
        <v>1540000</v>
      </c>
      <c r="H45" s="1268" t="s">
        <v>3375</v>
      </c>
      <c r="I45" s="1268">
        <v>3205252524</v>
      </c>
      <c r="J45" s="1268" t="s">
        <v>2725</v>
      </c>
      <c r="K45" s="1268" t="s">
        <v>3262</v>
      </c>
      <c r="L45" s="1268">
        <v>1064996015</v>
      </c>
      <c r="M45" s="1268" t="s">
        <v>3263</v>
      </c>
      <c r="N45" s="1268">
        <v>3016885508</v>
      </c>
      <c r="O45" s="1271" t="s">
        <v>3264</v>
      </c>
      <c r="P45" s="1268" t="s">
        <v>3253</v>
      </c>
      <c r="Q45" s="1274">
        <v>1540000</v>
      </c>
    </row>
    <row r="46" spans="1:17" ht="24">
      <c r="A46" s="1264">
        <v>44</v>
      </c>
      <c r="B46" s="1264">
        <v>50900158</v>
      </c>
      <c r="C46" s="1264" t="s">
        <v>3376</v>
      </c>
      <c r="D46" s="1268" t="s">
        <v>3247</v>
      </c>
      <c r="E46" s="1269">
        <v>1210000</v>
      </c>
      <c r="F46" s="1269">
        <v>0</v>
      </c>
      <c r="G46" s="1270">
        <f t="shared" si="0"/>
        <v>1210000</v>
      </c>
      <c r="H46" s="1268" t="s">
        <v>3377</v>
      </c>
      <c r="I46" s="1268">
        <v>3215097643</v>
      </c>
      <c r="J46" s="1271" t="s">
        <v>3378</v>
      </c>
      <c r="K46" s="1268" t="s">
        <v>3262</v>
      </c>
      <c r="L46" s="1268">
        <v>1064996015</v>
      </c>
      <c r="M46" s="1268" t="s">
        <v>3263</v>
      </c>
      <c r="N46" s="1268">
        <v>3016885508</v>
      </c>
      <c r="O46" s="1271" t="s">
        <v>3264</v>
      </c>
      <c r="P46" s="1268" t="s">
        <v>3253</v>
      </c>
      <c r="Q46" s="1274">
        <v>1210000</v>
      </c>
    </row>
    <row r="47" spans="1:17" ht="24">
      <c r="A47" s="1264">
        <v>45</v>
      </c>
      <c r="B47" s="1264">
        <v>50900277</v>
      </c>
      <c r="C47" s="1264" t="s">
        <v>3379</v>
      </c>
      <c r="D47" s="1268" t="s">
        <v>3247</v>
      </c>
      <c r="E47" s="1269">
        <v>11000000</v>
      </c>
      <c r="F47" s="1269">
        <v>0</v>
      </c>
      <c r="G47" s="1270">
        <f t="shared" si="0"/>
        <v>11000000</v>
      </c>
      <c r="H47" s="1268" t="s">
        <v>3380</v>
      </c>
      <c r="I47" s="1268">
        <v>3126699223</v>
      </c>
      <c r="J47" s="1271" t="s">
        <v>3381</v>
      </c>
      <c r="K47" s="1268" t="s">
        <v>3262</v>
      </c>
      <c r="L47" s="1268">
        <v>1064996015</v>
      </c>
      <c r="M47" s="1268" t="s">
        <v>3263</v>
      </c>
      <c r="N47" s="1268">
        <v>3016885508</v>
      </c>
      <c r="O47" s="1271" t="s">
        <v>3264</v>
      </c>
      <c r="P47" s="1268" t="s">
        <v>3253</v>
      </c>
      <c r="Q47" s="1274">
        <v>11000000</v>
      </c>
    </row>
    <row r="48" spans="1:17" ht="24">
      <c r="A48" s="1264">
        <v>46</v>
      </c>
      <c r="B48" s="1264">
        <v>50900457</v>
      </c>
      <c r="C48" s="1264" t="s">
        <v>3382</v>
      </c>
      <c r="D48" s="1268" t="s">
        <v>3247</v>
      </c>
      <c r="E48" s="1269">
        <v>1210000</v>
      </c>
      <c r="F48" s="1269">
        <v>0</v>
      </c>
      <c r="G48" s="1270">
        <f t="shared" si="0"/>
        <v>1210000</v>
      </c>
      <c r="H48" s="1193" t="s">
        <v>3383</v>
      </c>
      <c r="I48" s="1193">
        <v>3217700744</v>
      </c>
      <c r="J48" s="1193" t="s">
        <v>2725</v>
      </c>
      <c r="K48" s="1268" t="s">
        <v>3250</v>
      </c>
      <c r="L48" s="1268">
        <v>73572068</v>
      </c>
      <c r="M48" s="1268" t="s">
        <v>3251</v>
      </c>
      <c r="N48" s="1268">
        <v>3186595890</v>
      </c>
      <c r="O48" s="1271" t="s">
        <v>3252</v>
      </c>
      <c r="P48" s="1268" t="s">
        <v>3253</v>
      </c>
      <c r="Q48" s="1275">
        <v>1210000</v>
      </c>
    </row>
    <row r="49" spans="1:17" ht="24">
      <c r="A49" s="1264">
        <v>47</v>
      </c>
      <c r="B49" s="1264">
        <v>50901605</v>
      </c>
      <c r="C49" s="1264" t="s">
        <v>3384</v>
      </c>
      <c r="D49" s="1268" t="s">
        <v>3247</v>
      </c>
      <c r="E49" s="1269">
        <v>1210000</v>
      </c>
      <c r="F49" s="1269">
        <v>0</v>
      </c>
      <c r="G49" s="1270">
        <f t="shared" si="0"/>
        <v>1210000</v>
      </c>
      <c r="H49" s="1268" t="s">
        <v>3385</v>
      </c>
      <c r="I49" s="1268">
        <v>3044133826</v>
      </c>
      <c r="J49" s="1268" t="s">
        <v>2725</v>
      </c>
      <c r="K49" s="1268" t="s">
        <v>3262</v>
      </c>
      <c r="L49" s="1268">
        <v>1064996015</v>
      </c>
      <c r="M49" s="1268" t="s">
        <v>3263</v>
      </c>
      <c r="N49" s="1268">
        <v>3016885508</v>
      </c>
      <c r="O49" s="1271" t="s">
        <v>3264</v>
      </c>
      <c r="P49" s="1268" t="s">
        <v>3253</v>
      </c>
      <c r="Q49" s="1275">
        <v>1210000</v>
      </c>
    </row>
    <row r="50" spans="1:17" ht="24">
      <c r="A50" s="1264">
        <v>48</v>
      </c>
      <c r="B50" s="1264">
        <v>50904414</v>
      </c>
      <c r="C50" s="1264" t="s">
        <v>3386</v>
      </c>
      <c r="D50" s="1268" t="s">
        <v>3247</v>
      </c>
      <c r="E50" s="1269">
        <v>1540000</v>
      </c>
      <c r="F50" s="1269">
        <v>0</v>
      </c>
      <c r="G50" s="1270">
        <f t="shared" si="0"/>
        <v>1540000</v>
      </c>
      <c r="H50" s="1193" t="s">
        <v>3387</v>
      </c>
      <c r="I50" s="1193">
        <v>3126955595</v>
      </c>
      <c r="J50" s="1193" t="s">
        <v>2725</v>
      </c>
      <c r="K50" s="1193" t="s">
        <v>3262</v>
      </c>
      <c r="L50" s="1193">
        <v>1064996015</v>
      </c>
      <c r="M50" s="1193" t="s">
        <v>3263</v>
      </c>
      <c r="N50" s="1193">
        <v>3016885508</v>
      </c>
      <c r="O50" s="1194" t="s">
        <v>3264</v>
      </c>
      <c r="P50" s="1268" t="s">
        <v>3253</v>
      </c>
      <c r="Q50" s="1273">
        <v>1540000</v>
      </c>
    </row>
    <row r="51" spans="1:17" ht="60">
      <c r="A51" s="1264">
        <v>49</v>
      </c>
      <c r="B51" s="1264">
        <v>50905179</v>
      </c>
      <c r="C51" s="1268" t="s">
        <v>3388</v>
      </c>
      <c r="D51" s="1268" t="s">
        <v>3247</v>
      </c>
      <c r="E51" s="1269">
        <v>1210000</v>
      </c>
      <c r="F51" s="1269">
        <v>0</v>
      </c>
      <c r="G51" s="1270">
        <f t="shared" si="0"/>
        <v>1210000</v>
      </c>
      <c r="H51" s="1268" t="s">
        <v>3389</v>
      </c>
      <c r="I51" s="1268">
        <v>3145739676</v>
      </c>
      <c r="J51" s="1271" t="s">
        <v>3390</v>
      </c>
      <c r="K51" s="1268" t="s">
        <v>3262</v>
      </c>
      <c r="L51" s="1268">
        <v>1064996015</v>
      </c>
      <c r="M51" s="1268" t="s">
        <v>3263</v>
      </c>
      <c r="N51" s="1268">
        <v>3016885508</v>
      </c>
      <c r="O51" s="1271" t="s">
        <v>3264</v>
      </c>
      <c r="P51" s="1268" t="s">
        <v>3271</v>
      </c>
      <c r="Q51" s="1273">
        <v>0</v>
      </c>
    </row>
    <row r="52" spans="1:17" ht="24">
      <c r="A52" s="1264">
        <v>50</v>
      </c>
      <c r="B52" s="1264">
        <v>50905687</v>
      </c>
      <c r="C52" s="1264" t="s">
        <v>3391</v>
      </c>
      <c r="D52" s="1268" t="s">
        <v>3247</v>
      </c>
      <c r="E52" s="1269">
        <v>1540000</v>
      </c>
      <c r="F52" s="1269">
        <v>0</v>
      </c>
      <c r="G52" s="1270">
        <f t="shared" si="0"/>
        <v>1540000</v>
      </c>
      <c r="H52" s="1268" t="s">
        <v>3392</v>
      </c>
      <c r="I52" s="1268">
        <v>3216148535</v>
      </c>
      <c r="J52" s="1268" t="s">
        <v>2725</v>
      </c>
      <c r="K52" s="1268" t="s">
        <v>3262</v>
      </c>
      <c r="L52" s="1268">
        <v>1064996015</v>
      </c>
      <c r="M52" s="1268" t="s">
        <v>3263</v>
      </c>
      <c r="N52" s="1268">
        <v>3016885508</v>
      </c>
      <c r="O52" s="1271" t="s">
        <v>3264</v>
      </c>
      <c r="P52" s="1268" t="s">
        <v>3253</v>
      </c>
      <c r="Q52" s="1273">
        <v>1540000</v>
      </c>
    </row>
    <row r="53" spans="1:17" ht="60">
      <c r="A53" s="1264">
        <v>51</v>
      </c>
      <c r="B53" s="1264">
        <v>50911524</v>
      </c>
      <c r="C53" s="1264" t="s">
        <v>954</v>
      </c>
      <c r="D53" s="1276" t="s">
        <v>3247</v>
      </c>
      <c r="E53" s="1277">
        <v>1540000</v>
      </c>
      <c r="F53" s="1277">
        <v>0</v>
      </c>
      <c r="G53" s="1278">
        <f t="shared" si="0"/>
        <v>1540000</v>
      </c>
      <c r="H53" s="1268" t="s">
        <v>3393</v>
      </c>
      <c r="I53" s="1268">
        <v>3145267839</v>
      </c>
      <c r="J53" s="1271" t="s">
        <v>3394</v>
      </c>
      <c r="K53" s="1268" t="s">
        <v>3262</v>
      </c>
      <c r="L53" s="1268">
        <v>1064996015</v>
      </c>
      <c r="M53" s="1268" t="s">
        <v>3263</v>
      </c>
      <c r="N53" s="1268">
        <v>3016885508</v>
      </c>
      <c r="O53" s="1271" t="s">
        <v>3264</v>
      </c>
      <c r="P53" s="1268" t="s">
        <v>3271</v>
      </c>
      <c r="Q53" s="1273">
        <v>0</v>
      </c>
    </row>
    <row r="54" spans="1:17" ht="24">
      <c r="A54" s="1264">
        <v>52</v>
      </c>
      <c r="B54" s="1264">
        <v>50914187</v>
      </c>
      <c r="C54" s="1264" t="s">
        <v>1722</v>
      </c>
      <c r="D54" s="1268" t="s">
        <v>3247</v>
      </c>
      <c r="E54" s="1269">
        <v>1210000</v>
      </c>
      <c r="F54" s="1269">
        <v>0</v>
      </c>
      <c r="G54" s="1270">
        <f t="shared" si="0"/>
        <v>1210000</v>
      </c>
      <c r="H54" s="1268" t="s">
        <v>3395</v>
      </c>
      <c r="I54" s="1268">
        <v>3105499346</v>
      </c>
      <c r="J54" s="1268" t="s">
        <v>2725</v>
      </c>
      <c r="K54" s="1268" t="s">
        <v>3250</v>
      </c>
      <c r="L54" s="1268">
        <v>73572068</v>
      </c>
      <c r="M54" s="1268" t="s">
        <v>3251</v>
      </c>
      <c r="N54" s="1268">
        <v>3186595890</v>
      </c>
      <c r="O54" s="1271" t="s">
        <v>3252</v>
      </c>
      <c r="P54" s="1268" t="s">
        <v>3253</v>
      </c>
      <c r="Q54" s="1273">
        <v>1210000</v>
      </c>
    </row>
    <row r="55" spans="1:17" ht="24">
      <c r="A55" s="1264">
        <v>53</v>
      </c>
      <c r="B55" s="1264">
        <v>50915952</v>
      </c>
      <c r="C55" s="1264" t="s">
        <v>3396</v>
      </c>
      <c r="D55" s="1268" t="s">
        <v>3247</v>
      </c>
      <c r="E55" s="1269">
        <v>4950000</v>
      </c>
      <c r="F55" s="1269">
        <v>1237500</v>
      </c>
      <c r="G55" s="1270">
        <f t="shared" si="0"/>
        <v>3712500</v>
      </c>
      <c r="H55" s="1268" t="s">
        <v>3397</v>
      </c>
      <c r="I55" s="1268">
        <v>3012303433</v>
      </c>
      <c r="J55" s="1271" t="s">
        <v>3398</v>
      </c>
      <c r="K55" s="1268" t="s">
        <v>3262</v>
      </c>
      <c r="L55" s="1268">
        <v>1064996015</v>
      </c>
      <c r="M55" s="1268" t="s">
        <v>3263</v>
      </c>
      <c r="N55" s="1268">
        <v>3016885508</v>
      </c>
      <c r="O55" s="1271" t="s">
        <v>3264</v>
      </c>
      <c r="P55" s="1268" t="s">
        <v>3253</v>
      </c>
      <c r="Q55" s="1274">
        <v>3712500</v>
      </c>
    </row>
    <row r="56" spans="1:17" ht="24">
      <c r="A56" s="1264">
        <v>54</v>
      </c>
      <c r="B56" s="1264">
        <v>50916183</v>
      </c>
      <c r="C56" s="1264" t="s">
        <v>3399</v>
      </c>
      <c r="D56" s="1268" t="s">
        <v>3247</v>
      </c>
      <c r="E56" s="1269">
        <v>1210000</v>
      </c>
      <c r="F56" s="1269">
        <v>0</v>
      </c>
      <c r="G56" s="1270">
        <f t="shared" si="0"/>
        <v>1210000</v>
      </c>
      <c r="H56" s="1268" t="s">
        <v>3400</v>
      </c>
      <c r="I56" s="1268">
        <v>3107034493</v>
      </c>
      <c r="J56" s="1268" t="s">
        <v>2725</v>
      </c>
      <c r="K56" s="1268" t="s">
        <v>3262</v>
      </c>
      <c r="L56" s="1268">
        <v>1064996015</v>
      </c>
      <c r="M56" s="1268" t="s">
        <v>3263</v>
      </c>
      <c r="N56" s="1268">
        <v>3016885508</v>
      </c>
      <c r="O56" s="1271" t="s">
        <v>3264</v>
      </c>
      <c r="P56" s="1268" t="s">
        <v>3253</v>
      </c>
      <c r="Q56" s="1273">
        <v>1210000</v>
      </c>
    </row>
    <row r="57" spans="1:17" ht="24">
      <c r="A57" s="1264">
        <v>55</v>
      </c>
      <c r="B57" s="1264">
        <v>50917122</v>
      </c>
      <c r="C57" s="1264" t="s">
        <v>3401</v>
      </c>
      <c r="D57" s="1268" t="s">
        <v>3247</v>
      </c>
      <c r="E57" s="1269">
        <v>1493333</v>
      </c>
      <c r="F57" s="1269">
        <v>0</v>
      </c>
      <c r="G57" s="1270">
        <f t="shared" si="0"/>
        <v>1493333</v>
      </c>
      <c r="H57" s="1268" t="s">
        <v>3402</v>
      </c>
      <c r="I57" s="1268">
        <v>3012273818</v>
      </c>
      <c r="J57" s="1271" t="s">
        <v>3403</v>
      </c>
      <c r="K57" s="1268" t="s">
        <v>3262</v>
      </c>
      <c r="L57" s="1268">
        <v>1064996015</v>
      </c>
      <c r="M57" s="1268" t="s">
        <v>3263</v>
      </c>
      <c r="N57" s="1268">
        <v>3016885508</v>
      </c>
      <c r="O57" s="1271" t="s">
        <v>3264</v>
      </c>
      <c r="P57" s="1268" t="s">
        <v>3253</v>
      </c>
      <c r="Q57" s="1273">
        <v>1493333</v>
      </c>
    </row>
    <row r="58" spans="1:17" ht="24">
      <c r="A58" s="1264">
        <v>56</v>
      </c>
      <c r="B58" s="1264">
        <v>50919074</v>
      </c>
      <c r="C58" s="1264" t="s">
        <v>3404</v>
      </c>
      <c r="D58" s="1268" t="s">
        <v>3247</v>
      </c>
      <c r="E58" s="1269">
        <v>1210000</v>
      </c>
      <c r="F58" s="1269">
        <v>0</v>
      </c>
      <c r="G58" s="1270">
        <f t="shared" si="0"/>
        <v>1210000</v>
      </c>
      <c r="H58" s="1268" t="s">
        <v>3405</v>
      </c>
      <c r="I58" s="1268">
        <v>3144407534</v>
      </c>
      <c r="J58" s="1268" t="s">
        <v>2725</v>
      </c>
      <c r="K58" s="1268" t="s">
        <v>3250</v>
      </c>
      <c r="L58" s="1268">
        <v>73572068</v>
      </c>
      <c r="M58" s="1268" t="s">
        <v>3251</v>
      </c>
      <c r="N58" s="1268">
        <v>3186595890</v>
      </c>
      <c r="O58" s="1271" t="s">
        <v>3252</v>
      </c>
      <c r="P58" s="1268" t="s">
        <v>3253</v>
      </c>
      <c r="Q58" s="1273">
        <v>1210000</v>
      </c>
    </row>
    <row r="59" spans="1:17" ht="24">
      <c r="A59" s="1264">
        <v>57</v>
      </c>
      <c r="B59" s="1264">
        <v>50919081</v>
      </c>
      <c r="C59" s="1264" t="s">
        <v>3406</v>
      </c>
      <c r="D59" s="1268" t="s">
        <v>3247</v>
      </c>
      <c r="E59" s="1269">
        <v>1210000</v>
      </c>
      <c r="F59" s="1269">
        <v>0</v>
      </c>
      <c r="G59" s="1270">
        <f t="shared" si="0"/>
        <v>1210000</v>
      </c>
      <c r="H59" s="1268" t="s">
        <v>3407</v>
      </c>
      <c r="I59" s="1268">
        <v>3135855052</v>
      </c>
      <c r="J59" s="1268" t="s">
        <v>2725</v>
      </c>
      <c r="K59" s="1268" t="s">
        <v>3262</v>
      </c>
      <c r="L59" s="1268">
        <v>1064996015</v>
      </c>
      <c r="M59" s="1268" t="s">
        <v>3263</v>
      </c>
      <c r="N59" s="1268">
        <v>3016885508</v>
      </c>
      <c r="O59" s="1271" t="s">
        <v>3264</v>
      </c>
      <c r="P59" s="1268" t="s">
        <v>3253</v>
      </c>
      <c r="Q59" s="1273">
        <v>1210000</v>
      </c>
    </row>
    <row r="60" spans="1:17" ht="24">
      <c r="A60" s="1264">
        <v>58</v>
      </c>
      <c r="B60" s="1264">
        <v>50935722</v>
      </c>
      <c r="C60" s="1264" t="s">
        <v>3408</v>
      </c>
      <c r="D60" s="1268" t="s">
        <v>3247</v>
      </c>
      <c r="E60" s="1269">
        <v>1540000</v>
      </c>
      <c r="F60" s="1269">
        <v>0</v>
      </c>
      <c r="G60" s="1270">
        <f t="shared" si="0"/>
        <v>1540000</v>
      </c>
      <c r="H60" s="1268" t="s">
        <v>3409</v>
      </c>
      <c r="I60" s="1268">
        <v>3167567574</v>
      </c>
      <c r="J60" s="1268" t="s">
        <v>2725</v>
      </c>
      <c r="K60" s="1268" t="s">
        <v>3262</v>
      </c>
      <c r="L60" s="1268">
        <v>1064996015</v>
      </c>
      <c r="M60" s="1268" t="s">
        <v>3263</v>
      </c>
      <c r="N60" s="1268">
        <v>3016885508</v>
      </c>
      <c r="O60" s="1271" t="s">
        <v>3264</v>
      </c>
      <c r="P60" s="1268" t="s">
        <v>3253</v>
      </c>
      <c r="Q60" s="1273">
        <v>1540000</v>
      </c>
    </row>
    <row r="61" spans="1:17" ht="24">
      <c r="A61" s="1264">
        <v>59</v>
      </c>
      <c r="B61" s="1264">
        <v>50936546</v>
      </c>
      <c r="C61" s="1264" t="s">
        <v>3410</v>
      </c>
      <c r="D61" s="1268" t="s">
        <v>3247</v>
      </c>
      <c r="E61" s="1269">
        <v>1540000</v>
      </c>
      <c r="F61" s="1269">
        <v>0</v>
      </c>
      <c r="G61" s="1270">
        <f t="shared" si="0"/>
        <v>1540000</v>
      </c>
      <c r="H61" s="1268" t="s">
        <v>3350</v>
      </c>
      <c r="I61" s="1268">
        <v>3103574119</v>
      </c>
      <c r="J61" s="1271" t="s">
        <v>3411</v>
      </c>
      <c r="K61" s="1268" t="s">
        <v>3262</v>
      </c>
      <c r="L61" s="1268">
        <v>1064996015</v>
      </c>
      <c r="M61" s="1268" t="s">
        <v>3263</v>
      </c>
      <c r="N61" s="1268">
        <v>3016885508</v>
      </c>
      <c r="O61" s="1271" t="s">
        <v>3264</v>
      </c>
      <c r="P61" s="1268" t="s">
        <v>3253</v>
      </c>
      <c r="Q61" s="1273">
        <v>1540000</v>
      </c>
    </row>
    <row r="62" spans="1:17" ht="24">
      <c r="A62" s="1264">
        <v>60</v>
      </c>
      <c r="B62" s="1264">
        <v>50957330</v>
      </c>
      <c r="C62" s="1264" t="s">
        <v>3412</v>
      </c>
      <c r="D62" s="1268" t="s">
        <v>3247</v>
      </c>
      <c r="E62" s="1269">
        <v>1400000</v>
      </c>
      <c r="F62" s="1269">
        <v>0</v>
      </c>
      <c r="G62" s="1270">
        <f t="shared" si="0"/>
        <v>1400000</v>
      </c>
      <c r="H62" s="1268" t="s">
        <v>3413</v>
      </c>
      <c r="I62" s="1268">
        <v>3106402213</v>
      </c>
      <c r="J62" s="1268" t="s">
        <v>2725</v>
      </c>
      <c r="K62" s="1268" t="s">
        <v>3262</v>
      </c>
      <c r="L62" s="1268">
        <v>1064996015</v>
      </c>
      <c r="M62" s="1268" t="s">
        <v>3263</v>
      </c>
      <c r="N62" s="1268">
        <v>3016885508</v>
      </c>
      <c r="O62" s="1271" t="s">
        <v>3264</v>
      </c>
      <c r="P62" s="1268" t="s">
        <v>3253</v>
      </c>
      <c r="Q62" s="1273">
        <v>1400000</v>
      </c>
    </row>
    <row r="63" spans="1:17" ht="24">
      <c r="A63" s="1264">
        <v>61</v>
      </c>
      <c r="B63" s="1279">
        <v>64518711</v>
      </c>
      <c r="C63" s="1279" t="s">
        <v>3414</v>
      </c>
      <c r="D63" s="1193" t="s">
        <v>3247</v>
      </c>
      <c r="E63" s="1280">
        <v>8026667</v>
      </c>
      <c r="F63" s="1280">
        <v>0</v>
      </c>
      <c r="G63" s="1270">
        <f t="shared" si="0"/>
        <v>8026667</v>
      </c>
      <c r="H63" s="1193" t="s">
        <v>3415</v>
      </c>
      <c r="I63" s="1268" t="s">
        <v>2725</v>
      </c>
      <c r="J63" s="1268" t="s">
        <v>2725</v>
      </c>
      <c r="K63" s="1268" t="s">
        <v>2725</v>
      </c>
      <c r="L63" s="1268" t="s">
        <v>2725</v>
      </c>
      <c r="M63" s="1268" t="s">
        <v>2725</v>
      </c>
      <c r="N63" s="1268" t="s">
        <v>2725</v>
      </c>
      <c r="O63" s="1268" t="s">
        <v>2725</v>
      </c>
      <c r="P63" s="1268" t="s">
        <v>3416</v>
      </c>
      <c r="Q63" s="1273">
        <v>8026667</v>
      </c>
    </row>
    <row r="64" spans="1:17" ht="24">
      <c r="A64" s="1264">
        <v>62</v>
      </c>
      <c r="B64" s="1279">
        <v>64571195</v>
      </c>
      <c r="C64" s="1279" t="s">
        <v>3417</v>
      </c>
      <c r="D64" s="1193" t="s">
        <v>3247</v>
      </c>
      <c r="E64" s="1280">
        <v>1540000</v>
      </c>
      <c r="F64" s="1280">
        <v>0</v>
      </c>
      <c r="G64" s="1270">
        <f t="shared" si="0"/>
        <v>1540000</v>
      </c>
      <c r="H64" s="1193" t="s">
        <v>3418</v>
      </c>
      <c r="I64" s="1268">
        <v>3205332304</v>
      </c>
      <c r="J64" s="1268" t="s">
        <v>2725</v>
      </c>
      <c r="K64" s="1268" t="s">
        <v>3262</v>
      </c>
      <c r="L64" s="1268">
        <v>1064996015</v>
      </c>
      <c r="M64" s="1268" t="s">
        <v>3263</v>
      </c>
      <c r="N64" s="1268">
        <v>3016885508</v>
      </c>
      <c r="O64" s="1271" t="s">
        <v>3264</v>
      </c>
      <c r="P64" s="1268" t="s">
        <v>3253</v>
      </c>
      <c r="Q64" s="1273">
        <v>1540000</v>
      </c>
    </row>
    <row r="65" spans="1:17" ht="24">
      <c r="A65" s="1264">
        <v>63</v>
      </c>
      <c r="B65" s="1264">
        <v>72151528</v>
      </c>
      <c r="C65" s="1264" t="s">
        <v>1559</v>
      </c>
      <c r="D65" s="1268" t="s">
        <v>3247</v>
      </c>
      <c r="E65" s="1269">
        <v>11000000</v>
      </c>
      <c r="F65" s="1269">
        <v>0</v>
      </c>
      <c r="G65" s="1270">
        <f t="shared" si="0"/>
        <v>11000000</v>
      </c>
      <c r="H65" s="1193" t="s">
        <v>3419</v>
      </c>
      <c r="I65" s="1193">
        <v>3115612519</v>
      </c>
      <c r="J65" s="1194" t="s">
        <v>3420</v>
      </c>
      <c r="K65" s="1268" t="s">
        <v>3250</v>
      </c>
      <c r="L65" s="1268">
        <v>73572068</v>
      </c>
      <c r="M65" s="1268" t="s">
        <v>3251</v>
      </c>
      <c r="N65" s="1268">
        <v>3186595890</v>
      </c>
      <c r="O65" s="1271" t="s">
        <v>3252</v>
      </c>
      <c r="P65" s="1268" t="s">
        <v>3253</v>
      </c>
      <c r="Q65" s="1273">
        <v>11000000</v>
      </c>
    </row>
    <row r="66" spans="1:17" ht="24">
      <c r="A66" s="1264">
        <v>64</v>
      </c>
      <c r="B66" s="1264">
        <v>73073188</v>
      </c>
      <c r="C66" s="1264" t="s">
        <v>3421</v>
      </c>
      <c r="D66" s="1268" t="s">
        <v>3247</v>
      </c>
      <c r="E66" s="1269">
        <v>6382020</v>
      </c>
      <c r="F66" s="1269">
        <v>0</v>
      </c>
      <c r="G66" s="1270">
        <f t="shared" si="0"/>
        <v>6382020</v>
      </c>
      <c r="H66" s="1268" t="s">
        <v>3422</v>
      </c>
      <c r="I66" s="1268">
        <v>3017971893</v>
      </c>
      <c r="J66" s="1268" t="s">
        <v>2725</v>
      </c>
      <c r="K66" s="1268" t="s">
        <v>3257</v>
      </c>
      <c r="L66" s="1268">
        <v>15040138</v>
      </c>
      <c r="M66" s="1268" t="s">
        <v>3258</v>
      </c>
      <c r="N66" s="1268">
        <v>3008861987</v>
      </c>
      <c r="O66" s="1271" t="s">
        <v>3259</v>
      </c>
      <c r="P66" s="1268" t="s">
        <v>3253</v>
      </c>
      <c r="Q66" s="1273">
        <v>6382020</v>
      </c>
    </row>
    <row r="67" spans="1:17" ht="24">
      <c r="A67" s="1264">
        <v>65</v>
      </c>
      <c r="B67" s="1264">
        <v>73089978</v>
      </c>
      <c r="C67" s="1264" t="s">
        <v>3423</v>
      </c>
      <c r="D67" s="1268" t="s">
        <v>3247</v>
      </c>
      <c r="E67" s="1269">
        <v>13750000</v>
      </c>
      <c r="F67" s="1269">
        <v>0</v>
      </c>
      <c r="G67" s="1270">
        <f t="shared" si="0"/>
        <v>13750000</v>
      </c>
      <c r="H67" s="1193" t="s">
        <v>3424</v>
      </c>
      <c r="I67" s="1193">
        <v>3205683136</v>
      </c>
      <c r="J67" s="1194" t="s">
        <v>3425</v>
      </c>
      <c r="K67" s="1268" t="s">
        <v>3250</v>
      </c>
      <c r="L67" s="1268">
        <v>73572068</v>
      </c>
      <c r="M67" s="1268" t="s">
        <v>3251</v>
      </c>
      <c r="N67" s="1268">
        <v>3186595890</v>
      </c>
      <c r="O67" s="1271" t="s">
        <v>3252</v>
      </c>
      <c r="P67" s="1268" t="s">
        <v>3253</v>
      </c>
      <c r="Q67" s="1273">
        <v>13750000</v>
      </c>
    </row>
    <row r="68" spans="1:17" ht="24">
      <c r="A68" s="1264">
        <v>66</v>
      </c>
      <c r="B68" s="1264">
        <v>73226780</v>
      </c>
      <c r="C68" s="1264" t="s">
        <v>3426</v>
      </c>
      <c r="D68" s="1268" t="s">
        <v>3247</v>
      </c>
      <c r="E68" s="1269">
        <v>8910030</v>
      </c>
      <c r="F68" s="1269">
        <v>0</v>
      </c>
      <c r="G68" s="1270">
        <f t="shared" ref="G68:G94" si="1">+E68-F68</f>
        <v>8910030</v>
      </c>
      <c r="H68" s="1268" t="s">
        <v>3313</v>
      </c>
      <c r="I68" s="1268">
        <v>3205490826</v>
      </c>
      <c r="J68" s="1271" t="s">
        <v>3427</v>
      </c>
      <c r="K68" s="1268" t="s">
        <v>3257</v>
      </c>
      <c r="L68" s="1268">
        <v>15040138</v>
      </c>
      <c r="M68" s="1268" t="s">
        <v>3258</v>
      </c>
      <c r="N68" s="1268">
        <v>3008861987</v>
      </c>
      <c r="O68" s="1271" t="s">
        <v>3259</v>
      </c>
      <c r="P68" s="1268" t="s">
        <v>3253</v>
      </c>
      <c r="Q68" s="1273">
        <v>8910030</v>
      </c>
    </row>
    <row r="69" spans="1:17" ht="24">
      <c r="A69" s="1264">
        <v>67</v>
      </c>
      <c r="B69" s="1264">
        <v>73550313</v>
      </c>
      <c r="C69" s="1264" t="s">
        <v>3428</v>
      </c>
      <c r="D69" s="1268" t="s">
        <v>3247</v>
      </c>
      <c r="E69" s="1269">
        <v>11250000</v>
      </c>
      <c r="F69" s="1269">
        <v>3740625</v>
      </c>
      <c r="G69" s="1270">
        <f t="shared" si="1"/>
        <v>7509375</v>
      </c>
      <c r="H69" s="1268" t="s">
        <v>3429</v>
      </c>
      <c r="I69" s="1268">
        <v>3103668189</v>
      </c>
      <c r="J69" s="1271" t="s">
        <v>3430</v>
      </c>
      <c r="K69" s="1268" t="s">
        <v>3257</v>
      </c>
      <c r="L69" s="1268">
        <v>15040138</v>
      </c>
      <c r="M69" s="1268" t="s">
        <v>3258</v>
      </c>
      <c r="N69" s="1268">
        <v>3008861987</v>
      </c>
      <c r="O69" s="1271" t="s">
        <v>3259</v>
      </c>
      <c r="P69" s="1268" t="s">
        <v>3253</v>
      </c>
      <c r="Q69" s="1281">
        <v>7509375</v>
      </c>
    </row>
    <row r="70" spans="1:17" ht="60">
      <c r="A70" s="1264">
        <v>68</v>
      </c>
      <c r="B70" s="1264">
        <v>73550935</v>
      </c>
      <c r="C70" s="1264" t="s">
        <v>3431</v>
      </c>
      <c r="D70" s="1276" t="s">
        <v>3247</v>
      </c>
      <c r="E70" s="1277">
        <v>12800000</v>
      </c>
      <c r="F70" s="1277">
        <v>0</v>
      </c>
      <c r="G70" s="1278">
        <f t="shared" si="1"/>
        <v>12800000</v>
      </c>
      <c r="H70" s="1268" t="s">
        <v>3432</v>
      </c>
      <c r="I70" s="1268">
        <v>3183409811</v>
      </c>
      <c r="J70" s="1271" t="s">
        <v>3433</v>
      </c>
      <c r="K70" s="1268" t="s">
        <v>3257</v>
      </c>
      <c r="L70" s="1268">
        <v>15040138</v>
      </c>
      <c r="M70" s="1268" t="s">
        <v>3258</v>
      </c>
      <c r="N70" s="1268">
        <v>3008861987</v>
      </c>
      <c r="O70" s="1271" t="s">
        <v>3259</v>
      </c>
      <c r="P70" s="1268" t="s">
        <v>3271</v>
      </c>
      <c r="Q70" s="1281">
        <v>0</v>
      </c>
    </row>
    <row r="71" spans="1:17" ht="24">
      <c r="A71" s="1264">
        <v>69</v>
      </c>
      <c r="B71" s="1264">
        <v>78036651</v>
      </c>
      <c r="C71" s="1264" t="s">
        <v>3434</v>
      </c>
      <c r="D71" s="1268" t="s">
        <v>3247</v>
      </c>
      <c r="E71" s="1269">
        <v>1210000</v>
      </c>
      <c r="F71" s="1269">
        <v>0</v>
      </c>
      <c r="G71" s="1270">
        <f t="shared" si="1"/>
        <v>1210000</v>
      </c>
      <c r="H71" s="1268" t="s">
        <v>3435</v>
      </c>
      <c r="I71" s="1268">
        <v>3052990679</v>
      </c>
      <c r="J71" s="1271" t="s">
        <v>3436</v>
      </c>
      <c r="K71" s="1268" t="s">
        <v>3262</v>
      </c>
      <c r="L71" s="1268">
        <v>1064996015</v>
      </c>
      <c r="M71" s="1268" t="s">
        <v>3263</v>
      </c>
      <c r="N71" s="1268">
        <v>3016885508</v>
      </c>
      <c r="O71" s="1271" t="s">
        <v>3264</v>
      </c>
      <c r="P71" s="1268" t="s">
        <v>3253</v>
      </c>
      <c r="Q71" s="1281">
        <v>1210000</v>
      </c>
    </row>
    <row r="72" spans="1:17" ht="24">
      <c r="A72" s="1264">
        <v>70</v>
      </c>
      <c r="B72" s="1264">
        <v>78301336</v>
      </c>
      <c r="C72" s="1264" t="s">
        <v>3437</v>
      </c>
      <c r="D72" s="1268" t="s">
        <v>3247</v>
      </c>
      <c r="E72" s="1269">
        <v>1210000</v>
      </c>
      <c r="F72" s="1269">
        <v>0</v>
      </c>
      <c r="G72" s="1270">
        <f t="shared" si="1"/>
        <v>1210000</v>
      </c>
      <c r="H72" s="1268" t="s">
        <v>3438</v>
      </c>
      <c r="I72" s="1268">
        <v>3135792052</v>
      </c>
      <c r="J72" s="1268" t="s">
        <v>2725</v>
      </c>
      <c r="K72" s="1268" t="s">
        <v>3262</v>
      </c>
      <c r="L72" s="1268">
        <v>1064996015</v>
      </c>
      <c r="M72" s="1268" t="s">
        <v>3263</v>
      </c>
      <c r="N72" s="1268">
        <v>3016885508</v>
      </c>
      <c r="O72" s="1271" t="s">
        <v>3264</v>
      </c>
      <c r="P72" s="1268" t="s">
        <v>3253</v>
      </c>
      <c r="Q72" s="1281">
        <v>1210000</v>
      </c>
    </row>
    <row r="73" spans="1:17" ht="24">
      <c r="A73" s="1264">
        <v>71</v>
      </c>
      <c r="B73" s="1264">
        <v>78694047</v>
      </c>
      <c r="C73" s="1264" t="s">
        <v>3439</v>
      </c>
      <c r="D73" s="1268" t="s">
        <v>3247</v>
      </c>
      <c r="E73" s="1269">
        <v>1760000</v>
      </c>
      <c r="F73" s="1269">
        <v>0</v>
      </c>
      <c r="G73" s="1270">
        <f t="shared" si="1"/>
        <v>1760000</v>
      </c>
      <c r="H73" s="1268" t="s">
        <v>3440</v>
      </c>
      <c r="I73" s="1268">
        <v>3017527466</v>
      </c>
      <c r="J73" s="1271" t="s">
        <v>3441</v>
      </c>
      <c r="K73" s="1268" t="s">
        <v>3250</v>
      </c>
      <c r="L73" s="1268">
        <v>73572068</v>
      </c>
      <c r="M73" s="1268" t="s">
        <v>3251</v>
      </c>
      <c r="N73" s="1268">
        <v>3186595890</v>
      </c>
      <c r="O73" s="1271" t="s">
        <v>3252</v>
      </c>
      <c r="P73" s="1268" t="s">
        <v>3253</v>
      </c>
      <c r="Q73" s="1281">
        <v>1760000</v>
      </c>
    </row>
    <row r="74" spans="1:17" ht="24">
      <c r="A74" s="1264">
        <v>72</v>
      </c>
      <c r="B74" s="1264">
        <v>78695477</v>
      </c>
      <c r="C74" s="1264" t="s">
        <v>1417</v>
      </c>
      <c r="D74" s="1268" t="s">
        <v>3247</v>
      </c>
      <c r="E74" s="1269">
        <v>1210000</v>
      </c>
      <c r="F74" s="1269">
        <v>0</v>
      </c>
      <c r="G74" s="1270">
        <f t="shared" si="1"/>
        <v>1210000</v>
      </c>
      <c r="H74" s="1268" t="s">
        <v>3442</v>
      </c>
      <c r="I74" s="1268">
        <v>3217041659</v>
      </c>
      <c r="J74" s="1268" t="s">
        <v>2725</v>
      </c>
      <c r="K74" s="1268" t="s">
        <v>3250</v>
      </c>
      <c r="L74" s="1268">
        <v>73572068</v>
      </c>
      <c r="M74" s="1268" t="s">
        <v>3251</v>
      </c>
      <c r="N74" s="1268">
        <v>3186595890</v>
      </c>
      <c r="O74" s="1271" t="s">
        <v>3252</v>
      </c>
      <c r="P74" s="1268" t="s">
        <v>3253</v>
      </c>
      <c r="Q74" s="1281">
        <v>1210000</v>
      </c>
    </row>
    <row r="75" spans="1:17" ht="24">
      <c r="A75" s="1264">
        <v>73</v>
      </c>
      <c r="B75" s="1264">
        <v>78698833</v>
      </c>
      <c r="C75" s="1264" t="s">
        <v>3443</v>
      </c>
      <c r="D75" s="1268" t="s">
        <v>3247</v>
      </c>
      <c r="E75" s="1269">
        <v>12375000</v>
      </c>
      <c r="F75" s="1269">
        <v>0</v>
      </c>
      <c r="G75" s="1270">
        <f t="shared" si="1"/>
        <v>12375000</v>
      </c>
      <c r="H75" s="1268" t="s">
        <v>3444</v>
      </c>
      <c r="I75" s="1268">
        <v>3205741202</v>
      </c>
      <c r="J75" s="1271" t="s">
        <v>3445</v>
      </c>
      <c r="K75" s="1268" t="s">
        <v>3262</v>
      </c>
      <c r="L75" s="1268">
        <v>1064996015</v>
      </c>
      <c r="M75" s="1268" t="s">
        <v>3263</v>
      </c>
      <c r="N75" s="1268">
        <v>3016885508</v>
      </c>
      <c r="O75" s="1271" t="s">
        <v>3264</v>
      </c>
      <c r="P75" s="1268" t="s">
        <v>3253</v>
      </c>
      <c r="Q75" s="1281">
        <v>12375000</v>
      </c>
    </row>
    <row r="76" spans="1:17" ht="24">
      <c r="A76" s="1264">
        <v>74</v>
      </c>
      <c r="B76" s="1264">
        <v>78739008</v>
      </c>
      <c r="C76" s="1264" t="s">
        <v>3446</v>
      </c>
      <c r="D76" s="1268" t="s">
        <v>3247</v>
      </c>
      <c r="E76" s="1269">
        <v>6500000</v>
      </c>
      <c r="F76" s="1269">
        <v>0</v>
      </c>
      <c r="G76" s="1270">
        <f t="shared" si="1"/>
        <v>6500000</v>
      </c>
      <c r="H76" s="1268" t="s">
        <v>3447</v>
      </c>
      <c r="I76" s="1268">
        <v>3013632175</v>
      </c>
      <c r="J76" s="1271" t="s">
        <v>3448</v>
      </c>
      <c r="K76" s="1268" t="s">
        <v>3367</v>
      </c>
      <c r="L76" s="1268">
        <v>8834195</v>
      </c>
      <c r="M76" s="1268" t="s">
        <v>3368</v>
      </c>
      <c r="N76" s="1268">
        <v>3103569186</v>
      </c>
      <c r="O76" s="1271" t="s">
        <v>3369</v>
      </c>
      <c r="P76" s="1268" t="s">
        <v>3253</v>
      </c>
      <c r="Q76" s="1281">
        <v>6500000</v>
      </c>
    </row>
    <row r="77" spans="1:17" ht="24">
      <c r="A77" s="1264">
        <v>75</v>
      </c>
      <c r="B77" s="1264">
        <v>78747146</v>
      </c>
      <c r="C77" s="1264" t="s">
        <v>3449</v>
      </c>
      <c r="D77" s="1268" t="s">
        <v>3247</v>
      </c>
      <c r="E77" s="1269">
        <v>12800000</v>
      </c>
      <c r="F77" s="1269">
        <v>4256000</v>
      </c>
      <c r="G77" s="1270">
        <f t="shared" si="1"/>
        <v>8544000</v>
      </c>
      <c r="H77" s="1268" t="s">
        <v>3450</v>
      </c>
      <c r="I77" s="1268" t="s">
        <v>3451</v>
      </c>
      <c r="J77" s="1271" t="s">
        <v>3452</v>
      </c>
      <c r="K77" s="1268" t="s">
        <v>3257</v>
      </c>
      <c r="L77" s="1268">
        <v>15040138</v>
      </c>
      <c r="M77" s="1268" t="s">
        <v>3258</v>
      </c>
      <c r="N77" s="1268">
        <v>3008861987</v>
      </c>
      <c r="O77" s="1271" t="s">
        <v>3259</v>
      </c>
      <c r="P77" s="1268" t="s">
        <v>3253</v>
      </c>
      <c r="Q77" s="1281">
        <v>8544000</v>
      </c>
    </row>
    <row r="78" spans="1:17" ht="24">
      <c r="A78" s="1264">
        <v>76</v>
      </c>
      <c r="B78" s="1264">
        <v>78754974</v>
      </c>
      <c r="C78" s="1264" t="s">
        <v>3453</v>
      </c>
      <c r="D78" s="1268" t="s">
        <v>3247</v>
      </c>
      <c r="E78" s="1269">
        <v>1210000</v>
      </c>
      <c r="F78" s="1269">
        <v>0</v>
      </c>
      <c r="G78" s="1270">
        <f t="shared" si="1"/>
        <v>1210000</v>
      </c>
      <c r="H78" s="1268" t="s">
        <v>3454</v>
      </c>
      <c r="I78" s="1268">
        <v>3146128071</v>
      </c>
      <c r="J78" s="1268" t="s">
        <v>2725</v>
      </c>
      <c r="K78" s="1268" t="s">
        <v>3250</v>
      </c>
      <c r="L78" s="1268">
        <v>73572068</v>
      </c>
      <c r="M78" s="1268" t="s">
        <v>3251</v>
      </c>
      <c r="N78" s="1268">
        <v>3186595890</v>
      </c>
      <c r="O78" s="1271" t="s">
        <v>3252</v>
      </c>
      <c r="P78" s="1268" t="s">
        <v>3253</v>
      </c>
      <c r="Q78" s="1281">
        <v>1210000</v>
      </c>
    </row>
    <row r="79" spans="1:17" ht="24">
      <c r="A79" s="1264">
        <v>77</v>
      </c>
      <c r="B79" s="1264">
        <v>812003618</v>
      </c>
      <c r="C79" s="1264" t="s">
        <v>3455</v>
      </c>
      <c r="D79" s="1268" t="s">
        <v>3247</v>
      </c>
      <c r="E79" s="1269">
        <v>51700000</v>
      </c>
      <c r="F79" s="1269">
        <v>0</v>
      </c>
      <c r="G79" s="1270">
        <f t="shared" si="1"/>
        <v>51700000</v>
      </c>
      <c r="H79" s="1268" t="s">
        <v>3456</v>
      </c>
      <c r="I79" s="1268">
        <v>3157548725</v>
      </c>
      <c r="J79" s="1271" t="s">
        <v>3457</v>
      </c>
      <c r="K79" s="1268" t="s">
        <v>3262</v>
      </c>
      <c r="L79" s="1268">
        <v>1064996015</v>
      </c>
      <c r="M79" s="1268" t="s">
        <v>3263</v>
      </c>
      <c r="N79" s="1268">
        <v>3016885508</v>
      </c>
      <c r="O79" s="1271" t="s">
        <v>3264</v>
      </c>
      <c r="P79" s="1268" t="s">
        <v>3253</v>
      </c>
      <c r="Q79" s="1281">
        <v>51700000</v>
      </c>
    </row>
    <row r="80" spans="1:17" ht="24">
      <c r="A80" s="1264">
        <v>78</v>
      </c>
      <c r="B80" s="1264">
        <v>900422731</v>
      </c>
      <c r="C80" s="1264" t="s">
        <v>3458</v>
      </c>
      <c r="D80" s="1268" t="s">
        <v>3247</v>
      </c>
      <c r="E80" s="1269">
        <v>66000000</v>
      </c>
      <c r="F80" s="1269">
        <v>16500000</v>
      </c>
      <c r="G80" s="1270">
        <f t="shared" si="1"/>
        <v>49500000</v>
      </c>
      <c r="H80" s="1268" t="s">
        <v>3459</v>
      </c>
      <c r="I80" s="1268">
        <v>3113582827</v>
      </c>
      <c r="J80" s="1271" t="s">
        <v>3460</v>
      </c>
      <c r="K80" s="1268" t="s">
        <v>3367</v>
      </c>
      <c r="L80" s="1268">
        <v>8834195</v>
      </c>
      <c r="M80" s="1268" t="s">
        <v>3368</v>
      </c>
      <c r="N80" s="1268">
        <v>3103569186</v>
      </c>
      <c r="O80" s="1271" t="s">
        <v>3369</v>
      </c>
      <c r="P80" s="1268" t="s">
        <v>3253</v>
      </c>
      <c r="Q80" s="1281">
        <v>49500000</v>
      </c>
    </row>
    <row r="81" spans="1:17" ht="24">
      <c r="A81" s="1264">
        <v>79</v>
      </c>
      <c r="B81" s="1264">
        <v>900438600</v>
      </c>
      <c r="C81" s="1264" t="s">
        <v>3461</v>
      </c>
      <c r="D81" s="1268" t="s">
        <v>3247</v>
      </c>
      <c r="E81" s="1269">
        <v>64008239</v>
      </c>
      <c r="F81" s="1269">
        <v>0</v>
      </c>
      <c r="G81" s="1270">
        <f t="shared" si="1"/>
        <v>64008239</v>
      </c>
      <c r="H81" s="1268" t="s">
        <v>3462</v>
      </c>
      <c r="I81" s="1268">
        <v>3205711136</v>
      </c>
      <c r="J81" s="1271" t="s">
        <v>3463</v>
      </c>
      <c r="K81" s="1268" t="s">
        <v>3464</v>
      </c>
      <c r="L81" s="1268">
        <v>10769594</v>
      </c>
      <c r="M81" s="1268" t="s">
        <v>3465</v>
      </c>
      <c r="N81" s="1268">
        <v>3183866244</v>
      </c>
      <c r="O81" s="1271" t="s">
        <v>3466</v>
      </c>
      <c r="P81" s="1268" t="s">
        <v>3253</v>
      </c>
      <c r="Q81" s="1281">
        <v>64008239</v>
      </c>
    </row>
    <row r="82" spans="1:17" ht="48">
      <c r="A82" s="1264">
        <v>80</v>
      </c>
      <c r="B82" s="1264">
        <v>1002996597</v>
      </c>
      <c r="C82" s="1264" t="s">
        <v>3467</v>
      </c>
      <c r="D82" s="1268" t="s">
        <v>3247</v>
      </c>
      <c r="E82" s="1269">
        <v>1540000</v>
      </c>
      <c r="F82" s="1269"/>
      <c r="G82" s="1270">
        <f t="shared" si="1"/>
        <v>1540000</v>
      </c>
      <c r="H82" s="1268" t="s">
        <v>3468</v>
      </c>
      <c r="I82" s="1268">
        <v>3185077991</v>
      </c>
      <c r="J82" s="1271" t="s">
        <v>3469</v>
      </c>
      <c r="K82" s="1268" t="s">
        <v>3262</v>
      </c>
      <c r="L82" s="1268">
        <v>1064996015</v>
      </c>
      <c r="M82" s="1268" t="s">
        <v>3263</v>
      </c>
      <c r="N82" s="1268">
        <v>3016885508</v>
      </c>
      <c r="O82" s="1271" t="s">
        <v>3264</v>
      </c>
      <c r="P82" s="1268" t="s">
        <v>3470</v>
      </c>
      <c r="Q82" s="1281">
        <v>1540000</v>
      </c>
    </row>
    <row r="83" spans="1:17" ht="36">
      <c r="A83" s="1264">
        <v>81</v>
      </c>
      <c r="B83" s="1264">
        <v>1003026605</v>
      </c>
      <c r="C83" s="1264" t="s">
        <v>1124</v>
      </c>
      <c r="D83" s="1268" t="s">
        <v>3247</v>
      </c>
      <c r="E83" s="1269">
        <v>1540000</v>
      </c>
      <c r="F83" s="1269">
        <v>0</v>
      </c>
      <c r="G83" s="1270">
        <f t="shared" si="1"/>
        <v>1540000</v>
      </c>
      <c r="H83" s="1268" t="s">
        <v>3471</v>
      </c>
      <c r="I83" s="1268">
        <v>3105334489</v>
      </c>
      <c r="J83" s="1268" t="s">
        <v>2725</v>
      </c>
      <c r="K83" s="1268" t="s">
        <v>3262</v>
      </c>
      <c r="L83" s="1268">
        <v>1064996015</v>
      </c>
      <c r="M83" s="1268" t="s">
        <v>3263</v>
      </c>
      <c r="N83" s="1268">
        <v>3016885508</v>
      </c>
      <c r="O83" s="1271" t="s">
        <v>3264</v>
      </c>
      <c r="P83" s="1268" t="s">
        <v>3253</v>
      </c>
      <c r="Q83" s="1281">
        <v>1540000</v>
      </c>
    </row>
    <row r="84" spans="1:17" ht="24">
      <c r="A84" s="1264">
        <v>82</v>
      </c>
      <c r="B84" s="1264">
        <v>1003193334</v>
      </c>
      <c r="C84" s="1264" t="s">
        <v>1184</v>
      </c>
      <c r="D84" s="1268" t="s">
        <v>3247</v>
      </c>
      <c r="E84" s="1269">
        <v>1540000</v>
      </c>
      <c r="F84" s="1269">
        <v>0</v>
      </c>
      <c r="G84" s="1270">
        <f t="shared" si="1"/>
        <v>1540000</v>
      </c>
      <c r="H84" s="1268" t="s">
        <v>3472</v>
      </c>
      <c r="I84" s="1268">
        <v>3106364309</v>
      </c>
      <c r="J84" s="1271" t="s">
        <v>3473</v>
      </c>
      <c r="K84" s="1268" t="s">
        <v>3250</v>
      </c>
      <c r="L84" s="1268">
        <v>73572068</v>
      </c>
      <c r="M84" s="1268" t="s">
        <v>3251</v>
      </c>
      <c r="N84" s="1268">
        <v>3186595890</v>
      </c>
      <c r="O84" s="1271" t="s">
        <v>3252</v>
      </c>
      <c r="P84" s="1268" t="s">
        <v>3253</v>
      </c>
      <c r="Q84" s="1281">
        <v>1540000</v>
      </c>
    </row>
    <row r="85" spans="1:17" ht="24">
      <c r="A85" s="1264">
        <v>83</v>
      </c>
      <c r="B85" s="1264">
        <v>1063648714</v>
      </c>
      <c r="C85" s="1264" t="s">
        <v>1471</v>
      </c>
      <c r="D85" s="1268" t="s">
        <v>3247</v>
      </c>
      <c r="E85" s="1269">
        <v>2750000</v>
      </c>
      <c r="F85" s="1269">
        <v>0</v>
      </c>
      <c r="G85" s="1270">
        <f t="shared" si="1"/>
        <v>2750000</v>
      </c>
      <c r="H85" s="1268" t="s">
        <v>3474</v>
      </c>
      <c r="I85" s="1268">
        <v>3004625645</v>
      </c>
      <c r="J85" s="1271" t="s">
        <v>3475</v>
      </c>
      <c r="K85" s="1268" t="s">
        <v>3262</v>
      </c>
      <c r="L85" s="1268">
        <v>1064996015</v>
      </c>
      <c r="M85" s="1268" t="s">
        <v>3263</v>
      </c>
      <c r="N85" s="1268">
        <v>3016885508</v>
      </c>
      <c r="O85" s="1271" t="s">
        <v>3264</v>
      </c>
      <c r="P85" s="1268" t="s">
        <v>3253</v>
      </c>
      <c r="Q85" s="1281">
        <v>2750000</v>
      </c>
    </row>
    <row r="86" spans="1:17" ht="24">
      <c r="A86" s="1264">
        <v>84</v>
      </c>
      <c r="B86" s="1264">
        <v>1065005847</v>
      </c>
      <c r="C86" s="1264" t="s">
        <v>3476</v>
      </c>
      <c r="D86" s="1268" t="s">
        <v>3247</v>
      </c>
      <c r="E86" s="1269">
        <v>4950000</v>
      </c>
      <c r="F86" s="1269">
        <v>0</v>
      </c>
      <c r="G86" s="1270">
        <f t="shared" si="1"/>
        <v>4950000</v>
      </c>
      <c r="H86" s="1268" t="s">
        <v>3477</v>
      </c>
      <c r="I86" s="1268">
        <v>3164508188</v>
      </c>
      <c r="J86" s="1271" t="s">
        <v>3478</v>
      </c>
      <c r="K86" s="1268" t="s">
        <v>3262</v>
      </c>
      <c r="L86" s="1268">
        <v>1064996015</v>
      </c>
      <c r="M86" s="1268" t="s">
        <v>3263</v>
      </c>
      <c r="N86" s="1268">
        <v>3016885508</v>
      </c>
      <c r="O86" s="1271" t="s">
        <v>3264</v>
      </c>
      <c r="P86" s="1268" t="s">
        <v>3253</v>
      </c>
      <c r="Q86" s="1281">
        <v>4950000</v>
      </c>
    </row>
    <row r="87" spans="1:17" ht="24">
      <c r="A87" s="1264">
        <v>85</v>
      </c>
      <c r="B87" s="1264">
        <v>1065008374</v>
      </c>
      <c r="C87" s="1264" t="s">
        <v>1118</v>
      </c>
      <c r="D87" s="1268" t="s">
        <v>3247</v>
      </c>
      <c r="E87" s="1269">
        <v>1980000</v>
      </c>
      <c r="F87" s="1269">
        <v>0</v>
      </c>
      <c r="G87" s="1270">
        <f t="shared" si="1"/>
        <v>1980000</v>
      </c>
      <c r="H87" s="1268" t="s">
        <v>3479</v>
      </c>
      <c r="I87" s="1268">
        <v>3135637769</v>
      </c>
      <c r="J87" s="1271" t="s">
        <v>3480</v>
      </c>
      <c r="K87" s="1268" t="s">
        <v>3262</v>
      </c>
      <c r="L87" s="1268">
        <v>1064996015</v>
      </c>
      <c r="M87" s="1268" t="s">
        <v>3263</v>
      </c>
      <c r="N87" s="1268">
        <v>3016885508</v>
      </c>
      <c r="O87" s="1271" t="s">
        <v>3264</v>
      </c>
      <c r="P87" s="1268" t="s">
        <v>3253</v>
      </c>
      <c r="Q87" s="1281">
        <v>1980000</v>
      </c>
    </row>
    <row r="88" spans="1:17" ht="24">
      <c r="A88" s="1264">
        <v>86</v>
      </c>
      <c r="B88" s="1264">
        <v>1067837423</v>
      </c>
      <c r="C88" s="1264" t="s">
        <v>1244</v>
      </c>
      <c r="D88" s="1268" t="s">
        <v>3247</v>
      </c>
      <c r="E88" s="1269">
        <v>1540000</v>
      </c>
      <c r="F88" s="1269">
        <v>0</v>
      </c>
      <c r="G88" s="1270">
        <f t="shared" si="1"/>
        <v>1540000</v>
      </c>
      <c r="H88" s="1268" t="s">
        <v>3481</v>
      </c>
      <c r="I88" s="1268">
        <v>3006960762</v>
      </c>
      <c r="J88" s="1268" t="s">
        <v>2725</v>
      </c>
      <c r="K88" s="1268" t="s">
        <v>3262</v>
      </c>
      <c r="L88" s="1268">
        <v>1064996015</v>
      </c>
      <c r="M88" s="1268" t="s">
        <v>3263</v>
      </c>
      <c r="N88" s="1268">
        <v>3016885508</v>
      </c>
      <c r="O88" s="1271" t="s">
        <v>3264</v>
      </c>
      <c r="P88" s="1268" t="s">
        <v>3253</v>
      </c>
      <c r="Q88" s="1281">
        <v>1540000</v>
      </c>
    </row>
    <row r="89" spans="1:17" ht="24">
      <c r="A89" s="1264">
        <v>87</v>
      </c>
      <c r="B89" s="1264">
        <v>1067902653</v>
      </c>
      <c r="C89" s="1264" t="s">
        <v>3482</v>
      </c>
      <c r="D89" s="1268" t="s">
        <v>3247</v>
      </c>
      <c r="E89" s="1269">
        <v>1320000</v>
      </c>
      <c r="F89" s="1269">
        <v>0</v>
      </c>
      <c r="G89" s="1270">
        <f t="shared" si="1"/>
        <v>1320000</v>
      </c>
      <c r="H89" s="1268" t="s">
        <v>3483</v>
      </c>
      <c r="I89" s="1268">
        <v>3004267727</v>
      </c>
      <c r="J89" s="1271" t="s">
        <v>3484</v>
      </c>
      <c r="K89" s="1268" t="s">
        <v>3318</v>
      </c>
      <c r="L89" s="1268">
        <v>1067841790</v>
      </c>
      <c r="M89" s="1268" t="s">
        <v>3319</v>
      </c>
      <c r="N89" s="1268">
        <v>3194654822</v>
      </c>
      <c r="O89" s="1271" t="s">
        <v>3320</v>
      </c>
      <c r="P89" s="1268" t="s">
        <v>3253</v>
      </c>
      <c r="Q89" s="1281">
        <v>1320000</v>
      </c>
    </row>
    <row r="90" spans="1:17" ht="24">
      <c r="A90" s="1264">
        <v>88</v>
      </c>
      <c r="B90" s="1264">
        <v>1067906658</v>
      </c>
      <c r="C90" s="1264" t="s">
        <v>3485</v>
      </c>
      <c r="D90" s="1268" t="s">
        <v>3247</v>
      </c>
      <c r="E90" s="1269">
        <v>1210000</v>
      </c>
      <c r="F90" s="1269">
        <v>0</v>
      </c>
      <c r="G90" s="1270">
        <f t="shared" si="1"/>
        <v>1210000</v>
      </c>
      <c r="H90" s="1268" t="s">
        <v>3486</v>
      </c>
      <c r="I90" s="1268">
        <v>3125485502</v>
      </c>
      <c r="J90" s="1268" t="s">
        <v>2725</v>
      </c>
      <c r="K90" s="1268" t="s">
        <v>3262</v>
      </c>
      <c r="L90" s="1268">
        <v>1064996015</v>
      </c>
      <c r="M90" s="1268" t="s">
        <v>3263</v>
      </c>
      <c r="N90" s="1268">
        <v>3016885508</v>
      </c>
      <c r="O90" s="1271" t="s">
        <v>3264</v>
      </c>
      <c r="P90" s="1268" t="s">
        <v>3253</v>
      </c>
      <c r="Q90" s="1281">
        <v>1210000</v>
      </c>
    </row>
    <row r="91" spans="1:17" ht="24">
      <c r="A91" s="1264">
        <v>89</v>
      </c>
      <c r="B91" s="1264">
        <v>1067920355</v>
      </c>
      <c r="C91" s="1264" t="s">
        <v>3487</v>
      </c>
      <c r="D91" s="1268" t="s">
        <v>3247</v>
      </c>
      <c r="E91" s="1269">
        <v>1306800</v>
      </c>
      <c r="F91" s="1269">
        <v>0</v>
      </c>
      <c r="G91" s="1270">
        <f t="shared" si="1"/>
        <v>1306800</v>
      </c>
      <c r="H91" s="1268" t="s">
        <v>3488</v>
      </c>
      <c r="I91" s="1268">
        <v>3104072722</v>
      </c>
      <c r="J91" s="1268" t="s">
        <v>2725</v>
      </c>
      <c r="K91" s="1268" t="s">
        <v>3262</v>
      </c>
      <c r="L91" s="1268">
        <v>1064996015</v>
      </c>
      <c r="M91" s="1268" t="s">
        <v>3263</v>
      </c>
      <c r="N91" s="1268">
        <v>3016885508</v>
      </c>
      <c r="O91" s="1271" t="s">
        <v>3264</v>
      </c>
      <c r="P91" s="1268" t="s">
        <v>3253</v>
      </c>
      <c r="Q91" s="1281">
        <v>1306800</v>
      </c>
    </row>
    <row r="92" spans="1:17" ht="24">
      <c r="A92" s="1264">
        <v>90</v>
      </c>
      <c r="B92" s="1264">
        <v>1067927584</v>
      </c>
      <c r="C92" s="1264" t="s">
        <v>3489</v>
      </c>
      <c r="D92" s="1268" t="s">
        <v>3247</v>
      </c>
      <c r="E92" s="1269">
        <v>1760000</v>
      </c>
      <c r="F92" s="1269">
        <v>0</v>
      </c>
      <c r="G92" s="1270">
        <f t="shared" si="1"/>
        <v>1760000</v>
      </c>
      <c r="H92" s="1268" t="s">
        <v>3490</v>
      </c>
      <c r="I92" s="1268">
        <v>3106603866</v>
      </c>
      <c r="J92" s="1271" t="s">
        <v>3491</v>
      </c>
      <c r="K92" s="1268" t="s">
        <v>3262</v>
      </c>
      <c r="L92" s="1268">
        <v>1064996015</v>
      </c>
      <c r="M92" s="1268" t="s">
        <v>3263</v>
      </c>
      <c r="N92" s="1268">
        <v>3016885508</v>
      </c>
      <c r="O92" s="1271" t="s">
        <v>3264</v>
      </c>
      <c r="P92" s="1268" t="s">
        <v>3253</v>
      </c>
      <c r="Q92" s="1281">
        <v>1760000</v>
      </c>
    </row>
    <row r="93" spans="1:17" ht="24">
      <c r="A93" s="1264">
        <v>91</v>
      </c>
      <c r="B93" s="1264">
        <v>1085042108</v>
      </c>
      <c r="C93" s="1264" t="s">
        <v>3492</v>
      </c>
      <c r="D93" s="1268" t="s">
        <v>3247</v>
      </c>
      <c r="E93" s="1269">
        <v>4500000</v>
      </c>
      <c r="F93" s="1269">
        <v>0</v>
      </c>
      <c r="G93" s="1270">
        <f t="shared" si="1"/>
        <v>4500000</v>
      </c>
      <c r="H93" s="1268" t="s">
        <v>3493</v>
      </c>
      <c r="I93" s="1268">
        <v>30012443252</v>
      </c>
      <c r="J93" s="1271" t="s">
        <v>3494</v>
      </c>
      <c r="K93" s="1268" t="s">
        <v>3257</v>
      </c>
      <c r="L93" s="1268">
        <v>15040138</v>
      </c>
      <c r="M93" s="1268" t="s">
        <v>3258</v>
      </c>
      <c r="N93" s="1268">
        <v>3008861987</v>
      </c>
      <c r="O93" s="1271" t="s">
        <v>3259</v>
      </c>
      <c r="P93" s="1268" t="s">
        <v>3253</v>
      </c>
      <c r="Q93" s="1281">
        <v>4500000</v>
      </c>
    </row>
    <row r="94" spans="1:17" ht="24">
      <c r="A94" s="1264">
        <v>92</v>
      </c>
      <c r="B94" s="1264">
        <v>1102828108</v>
      </c>
      <c r="C94" s="1264" t="s">
        <v>3495</v>
      </c>
      <c r="D94" s="1268" t="s">
        <v>3247</v>
      </c>
      <c r="E94" s="1269">
        <v>4950000</v>
      </c>
      <c r="F94" s="1269">
        <v>0</v>
      </c>
      <c r="G94" s="1270">
        <f t="shared" si="1"/>
        <v>4950000</v>
      </c>
      <c r="H94" s="1268" t="s">
        <v>3496</v>
      </c>
      <c r="I94" s="1268">
        <v>3016243583</v>
      </c>
      <c r="J94" s="1271" t="s">
        <v>3497</v>
      </c>
      <c r="K94" s="1268" t="s">
        <v>3262</v>
      </c>
      <c r="L94" s="1268">
        <v>1064996015</v>
      </c>
      <c r="M94" s="1268" t="s">
        <v>3263</v>
      </c>
      <c r="N94" s="1268">
        <v>3016885508</v>
      </c>
      <c r="O94" s="1271" t="s">
        <v>3264</v>
      </c>
      <c r="P94" s="1268" t="s">
        <v>3253</v>
      </c>
      <c r="Q94" s="1281">
        <v>4950000</v>
      </c>
    </row>
    <row r="95" spans="1:17">
      <c r="B95" s="1418" t="s">
        <v>1</v>
      </c>
      <c r="C95" s="1418"/>
      <c r="D95" s="1418"/>
      <c r="E95" s="1282">
        <f>SUM(E3:E94)</f>
        <v>609296667</v>
      </c>
      <c r="F95" s="1282">
        <f>SUM(F3:F94)</f>
        <v>43521125</v>
      </c>
      <c r="G95" s="1283">
        <f>SUM(G3:G94)</f>
        <v>565775542</v>
      </c>
      <c r="H95" s="1264"/>
      <c r="I95" s="1264"/>
      <c r="J95" s="1264"/>
      <c r="K95" s="1264"/>
      <c r="L95" s="1264"/>
      <c r="M95" s="1264"/>
      <c r="N95" s="1264"/>
      <c r="O95" s="1264"/>
      <c r="P95" s="1268"/>
      <c r="Q95" s="1282">
        <f>SUM(Q3:Q94)</f>
        <v>541015542</v>
      </c>
    </row>
    <row r="97" spans="7:7">
      <c r="G97" s="1284"/>
    </row>
  </sheetData>
  <mergeCells count="1">
    <mergeCell ref="B95:D95"/>
  </mergeCells>
  <hyperlinks>
    <hyperlink ref="J3" r:id="rId1" xr:uid="{5384E51B-2448-8D4B-B834-151E11A25228}"/>
    <hyperlink ref="J4" r:id="rId2" xr:uid="{08DB5A34-6C45-DF42-BD30-D53370BF5DE3}"/>
    <hyperlink ref="J6" r:id="rId3" xr:uid="{486E807E-3FEB-2548-AE9B-161ECD41B52D}"/>
    <hyperlink ref="O6" r:id="rId4" xr:uid="{A5EFA8F6-8640-BB47-8D88-DAE6305D53E5}"/>
    <hyperlink ref="O13:O14" r:id="rId5" display="normanpichott3@hotmail.com" xr:uid="{B6605AEA-B381-F045-B2D4-4760FBD6EB51}"/>
    <hyperlink ref="O19" r:id="rId6" xr:uid="{1120FBFA-F96C-CD44-AF1A-E7F937760B3A}"/>
    <hyperlink ref="O25" r:id="rId7" xr:uid="{A048A1DF-9BD1-FF4B-A9F5-2BDE497A364B}"/>
    <hyperlink ref="O30" r:id="rId8" xr:uid="{3B2748DE-25E3-3F48-BCEA-93F2BE8DA49C}"/>
    <hyperlink ref="O32" r:id="rId9" xr:uid="{2B6F13B4-B159-344A-A551-ED31C2A0085A}"/>
    <hyperlink ref="O54" r:id="rId10" xr:uid="{8F9C3017-2BF7-3740-8B06-5D8653A3328E}"/>
    <hyperlink ref="O58" r:id="rId11" xr:uid="{3AD2C479-D7E9-694B-968D-8F5B807DB722}"/>
    <hyperlink ref="O73:O74" r:id="rId12" display="normanpichott3@hotmail.com" xr:uid="{DBDC58F2-1581-3846-91C3-06194926498D}"/>
    <hyperlink ref="O78" r:id="rId13" xr:uid="{187B3F87-50A6-3E4D-8ADF-8E13AE518537}"/>
    <hyperlink ref="O84" r:id="rId14" xr:uid="{A0CD03F9-3EAC-D34A-A9D1-3298C3E7C894}"/>
    <hyperlink ref="J19" r:id="rId15" xr:uid="{C5D05624-D9B0-C04E-B0B6-63281FAEA2A2}"/>
    <hyperlink ref="J32" r:id="rId16" xr:uid="{13270175-00F7-084B-AF36-FAB2D2CF7F0D}"/>
    <hyperlink ref="J73" r:id="rId17" xr:uid="{562C6964-65A5-1D41-BBAD-40AFA5E8B3A4}"/>
    <hyperlink ref="J84" r:id="rId18" xr:uid="{B5958E4F-E95D-C545-85AB-9417E3D914C2}"/>
    <hyperlink ref="O5" r:id="rId19" xr:uid="{E3E8A18A-C63F-6A45-9D8C-1689B51F53EC}"/>
    <hyperlink ref="O9:O10" r:id="rId20" display="cesardlah@hotmail.com" xr:uid="{64757401-E081-634A-A34E-297997A9D8DC}"/>
    <hyperlink ref="O15:O17" r:id="rId21" display="cesardlah@hotmail.com" xr:uid="{1EBF1439-7253-1A41-80A3-4120B22AD2A3}"/>
    <hyperlink ref="O20" r:id="rId22" xr:uid="{74A51EA3-2DD4-E441-9C03-1054100B9A91}"/>
    <hyperlink ref="O22" r:id="rId23" xr:uid="{EE73CC3F-BFAB-7B46-8CBD-6A56FE0291A8}"/>
    <hyperlink ref="O27" r:id="rId24" xr:uid="{79744102-C056-C14F-ADDB-C10BDE717AE7}"/>
    <hyperlink ref="O29" r:id="rId25" xr:uid="{F4DBF647-E880-4843-8535-DF1864D2BCB2}"/>
    <hyperlink ref="O31" r:id="rId26" xr:uid="{942D4D29-938E-6547-9316-566E3101AEDD}"/>
    <hyperlink ref="O35:O37" r:id="rId27" display="cesardlah@hotmail.com" xr:uid="{BF647679-5154-5247-888F-7D28B06A2155}"/>
    <hyperlink ref="O39:O40" r:id="rId28" display="cesardlah@hotmail.com" xr:uid="{567FBF0E-F2B5-D243-8CA7-9311A8269524}"/>
    <hyperlink ref="O43:O47" r:id="rId29" display="cesardlah@hotmail.com" xr:uid="{B9D4B175-3947-094F-9FD1-33E76B0001E7}"/>
    <hyperlink ref="O49" r:id="rId30" xr:uid="{16A79A6D-422E-C142-BDFE-FFADA55E0070}"/>
    <hyperlink ref="O52" r:id="rId31" xr:uid="{F96744EF-331C-D84E-ACBA-E91C89AF9531}"/>
    <hyperlink ref="O56" r:id="rId32" xr:uid="{B064A3F1-4F55-EE46-A963-85C72CC32F32}"/>
    <hyperlink ref="O60" r:id="rId33" xr:uid="{64DF232A-A5CE-1545-A908-B65FF73BBBDA}"/>
    <hyperlink ref="O62" r:id="rId34" xr:uid="{FDD21603-E3ED-7D44-8CD3-418086BE6373}"/>
    <hyperlink ref="O71:O72" r:id="rId35" display="cesardlah@hotmail.com" xr:uid="{0A15EEBC-D41C-9547-B448-B8023051A085}"/>
    <hyperlink ref="O75" r:id="rId36" xr:uid="{F9097996-F496-D14F-AD9E-8B5E5269F970}"/>
    <hyperlink ref="O79" r:id="rId37" xr:uid="{EA7F5899-7A89-1A4D-B9D1-4D39D8A0D93D}"/>
    <hyperlink ref="O83" r:id="rId38" xr:uid="{2921B9B2-FC6C-F144-85AE-5FFDC1915668}"/>
    <hyperlink ref="O85:O88" r:id="rId39" display="cesardlah@hotmail.com" xr:uid="{CD62DF24-4026-A14C-B063-68EEC7C15D3E}"/>
    <hyperlink ref="O90:O92" r:id="rId40" display="cesardlah@hotmail.com" xr:uid="{077235D7-5119-6749-808F-28F4A7FFDD18}"/>
    <hyperlink ref="O94" r:id="rId41" xr:uid="{3DB2AAC6-6716-3E4A-BBFE-0AD848253040}"/>
    <hyperlink ref="J9" r:id="rId42" xr:uid="{AF42282A-C512-ED46-AC53-AA4FC86E1911}"/>
    <hyperlink ref="J10" r:id="rId43" xr:uid="{233D8CE6-966C-4E4B-90C8-84FC90DFCDC7}"/>
    <hyperlink ref="J16" r:id="rId44" xr:uid="{E0E509DD-73AA-DD47-98AD-3C1B40289612}"/>
    <hyperlink ref="J17" r:id="rId45" xr:uid="{D79405E0-4600-7A47-A0E1-963751C4801A}"/>
    <hyperlink ref="J22" r:id="rId46" xr:uid="{48D65643-6D43-D34D-B0BD-50E40C5D84D5}"/>
    <hyperlink ref="O55" r:id="rId47" xr:uid="{EB8E78B4-9DD2-8A4E-9E5E-24F2E1D086F7}"/>
    <hyperlink ref="O82" r:id="rId48" xr:uid="{D1AAB2F1-A10A-9746-9403-0CD7FA8347B1}"/>
    <hyperlink ref="J27" r:id="rId49" xr:uid="{1EC8000C-2401-8C42-B45F-01898BB4D142}"/>
    <hyperlink ref="J29" r:id="rId50" xr:uid="{6E4D4977-39CD-CF49-AB42-8B27E9B227B7}"/>
    <hyperlink ref="O26" r:id="rId51" xr:uid="{9B85AD7E-5D4A-4D48-A199-7FA34E308C84}"/>
    <hyperlink ref="O57" r:id="rId52" xr:uid="{FF22567D-C998-664B-A88F-D43269B49CF9}"/>
    <hyperlink ref="O59" r:id="rId53" xr:uid="{EC8DC399-02EE-F94A-B2FF-F193CEF862B8}"/>
    <hyperlink ref="O61" r:id="rId54" xr:uid="{422D41CA-8C60-EC44-A887-C3C68DE9258A}"/>
    <hyperlink ref="O64" r:id="rId55" xr:uid="{FCE24BC3-33E7-1344-B632-4F722B2C43BF}"/>
    <hyperlink ref="J35" r:id="rId56" xr:uid="{38B251CE-4E4F-6B4C-8571-C44450610E45}"/>
    <hyperlink ref="J36" r:id="rId57" xr:uid="{F128743D-8F0C-AC4D-8B8E-CC4DD4BAE65B}"/>
    <hyperlink ref="J40" r:id="rId58" xr:uid="{BD357EDD-DEB0-0643-B24A-E97AA9E03B05}"/>
    <hyperlink ref="J46" r:id="rId59" xr:uid="{F9F43A8B-BE8E-C044-A63D-676DABD9FDE3}"/>
    <hyperlink ref="J47" r:id="rId60" xr:uid="{B02134E0-5446-3243-9C33-9E9C091E812C}"/>
    <hyperlink ref="J55" r:id="rId61" xr:uid="{D79B13C1-938A-F54E-9EDA-0A78038E46D8}"/>
    <hyperlink ref="J57" r:id="rId62" xr:uid="{F87AA52A-BF68-EF4B-A29B-70EE2D27A9D0}"/>
    <hyperlink ref="J61" r:id="rId63" xr:uid="{6D405470-9EA4-8745-8CDF-FB756433E725}"/>
    <hyperlink ref="J71" r:id="rId64" xr:uid="{7A8CFDC6-FEBE-AC46-B040-0A211AA48B68}"/>
    <hyperlink ref="J75" r:id="rId65" xr:uid="{FA2F4225-2541-F149-9728-E4BCF70F1ED6}"/>
    <hyperlink ref="J79" r:id="rId66" xr:uid="{9263CDC3-9A39-9A48-B72B-C60445ABF0B8}"/>
    <hyperlink ref="J85" r:id="rId67" xr:uid="{7990C6AB-AB42-FB4E-9C71-6478E15DFFEF}"/>
    <hyperlink ref="J86" r:id="rId68" xr:uid="{B0DE58FB-EDA1-5B4E-ADCE-85D577256EA8}"/>
    <hyperlink ref="J87" r:id="rId69" xr:uid="{703D4E3F-D570-6744-8C89-B814841B8AA2}"/>
    <hyperlink ref="J92" r:id="rId70" xr:uid="{31F8A85F-BA56-E946-A2FA-D485FB74AB6C}"/>
    <hyperlink ref="J94" r:id="rId71" xr:uid="{9BE7FC6C-FA34-7F46-8393-A588A2457A3D}"/>
    <hyperlink ref="J82" r:id="rId72" xr:uid="{C2B6D878-8C8A-C647-91B3-E315DC6DE797}"/>
    <hyperlink ref="O89" r:id="rId73" xr:uid="{F3DB510B-5BCF-1F49-B45E-5561A4C40AD4}"/>
    <hyperlink ref="J89" r:id="rId74" xr:uid="{D2EE8468-6700-E24C-970F-DF05B80836FD}"/>
    <hyperlink ref="O21" r:id="rId75" xr:uid="{A122E249-1536-9747-A8B2-8944F31D93D4}"/>
    <hyperlink ref="J21" r:id="rId76" xr:uid="{D697E767-F748-2443-A0B1-88DE3C98FDA1}"/>
    <hyperlink ref="O4" r:id="rId77" xr:uid="{10A75434-0B0D-6947-BF9D-0F997376B762}"/>
    <hyperlink ref="O8" r:id="rId78" xr:uid="{113CEE48-6A11-534C-87A9-A16A6A5487B4}"/>
    <hyperlink ref="O11:O12" r:id="rId79" display="virairsi@hotmail.com" xr:uid="{BD235FDF-E4AD-6442-B314-98C6900217CF}"/>
    <hyperlink ref="O18" r:id="rId80" xr:uid="{B6E2629E-3431-2842-B426-346241444178}"/>
    <hyperlink ref="O23" r:id="rId81" xr:uid="{67C9E681-1338-D046-A114-F3FD819EF522}"/>
    <hyperlink ref="O28" r:id="rId82" xr:uid="{23D9989C-B7DC-3B42-91F4-6238B6F147B4}"/>
    <hyperlink ref="O41" r:id="rId83" xr:uid="{9DA71D02-8BD1-5D47-AE1F-48B98CF67F9B}"/>
    <hyperlink ref="O66" r:id="rId84" xr:uid="{D5D5CC9B-27E3-2447-B11D-C4D2EC54D99B}"/>
    <hyperlink ref="O68:O69" r:id="rId85" display="virairsi@hotmail.com" xr:uid="{03E0EE6F-1201-EE49-891E-BC5AA7CC6A6C}"/>
    <hyperlink ref="O77" r:id="rId86" xr:uid="{632B1D1B-FBF5-0747-853C-94A69689CD49}"/>
    <hyperlink ref="O93" r:id="rId87" xr:uid="{F40F83B2-4F6A-4D4B-83DD-A033BED89484}"/>
    <hyperlink ref="J8" r:id="rId88" xr:uid="{A3CB00DA-C25F-4E40-98A7-F6A0B6A2F9D3}"/>
    <hyperlink ref="J11" r:id="rId89" xr:uid="{C8985DA9-8623-5747-8486-9FE0CD823B5F}"/>
    <hyperlink ref="J12" r:id="rId90" xr:uid="{C28AC008-3A77-BA4A-928A-091B2D7CE8C8}"/>
    <hyperlink ref="J23" r:id="rId91" xr:uid="{4A3A1D87-E81F-184E-970D-5465504387C1}"/>
    <hyperlink ref="J28" r:id="rId92" xr:uid="{CCFC7802-F997-B741-ABEC-F4E77E7F0E9F}"/>
    <hyperlink ref="J41" r:id="rId93" xr:uid="{17C2D53F-B8FD-D74A-BFED-5923D4BF0756}"/>
    <hyperlink ref="J68" r:id="rId94" xr:uid="{4C6E7DA8-1F55-144C-BC06-BCFCB37C5FFD}"/>
    <hyperlink ref="J69" r:id="rId95" xr:uid="{55C27DBA-BD0E-1147-833A-19F9CE20F614}"/>
    <hyperlink ref="J77" r:id="rId96" xr:uid="{467DB031-E091-664F-A764-8A1F1A0C60E0}"/>
    <hyperlink ref="J93" r:id="rId97" xr:uid="{46E1A4E3-C6A2-A847-A19C-AE8D94EC7B7E}"/>
    <hyperlink ref="O24" r:id="rId98" xr:uid="{3FEDABE0-955C-744F-B417-C4FC65F533F6}"/>
    <hyperlink ref="J24" r:id="rId99" xr:uid="{CC32E507-7445-1B43-8FEA-17393E9AC0B4}"/>
    <hyperlink ref="O80" r:id="rId100" xr:uid="{05B17816-9522-8144-9CFC-FDC1DE13DBC9}"/>
    <hyperlink ref="J80" r:id="rId101" xr:uid="{B887161B-37AE-904B-8989-24CD37B7D030}"/>
    <hyperlink ref="O76" r:id="rId102" xr:uid="{C723A4CC-4507-2245-8CC7-E8459D0EB071}"/>
    <hyperlink ref="O42" r:id="rId103" xr:uid="{67169022-632F-224A-99FF-C1AC29AA0002}"/>
    <hyperlink ref="J76" r:id="rId104" xr:uid="{1A08BFDD-C0BD-1846-88DB-825C6B51E699}"/>
    <hyperlink ref="O81" r:id="rId105" xr:uid="{23FC2EAB-8499-C14A-8BFC-B8B05A96FAEA}"/>
    <hyperlink ref="J81" r:id="rId106" xr:uid="{2F717B9E-8CFD-A74C-B86F-3100F7570F39}"/>
    <hyperlink ref="J38" r:id="rId107" xr:uid="{E052BAE4-C14C-8647-863F-B1C4C3E44159}"/>
    <hyperlink ref="J65" r:id="rId108" xr:uid="{675B2C64-4FF2-944B-A62F-18269A1855E0}"/>
    <hyperlink ref="J67" r:id="rId109" xr:uid="{93A6D04E-ADDC-F448-9A94-B05CC65B8A53}"/>
    <hyperlink ref="O50" r:id="rId110" xr:uid="{EB03348F-DB14-9F41-84CE-0FB771D2EA90}"/>
    <hyperlink ref="O33" r:id="rId111" xr:uid="{4DA942AE-7C96-4741-A073-6599C56A8E67}"/>
    <hyperlink ref="O38" r:id="rId112" xr:uid="{AA62B4B3-C01C-A344-AAF5-22EBDB5FC427}"/>
    <hyperlink ref="O48" r:id="rId113" xr:uid="{F8226509-424D-D649-9674-DCEDC9A8C21E}"/>
    <hyperlink ref="O65" r:id="rId114" xr:uid="{84D3AF49-CBFA-374A-B6EE-C0A143816211}"/>
    <hyperlink ref="O67" r:id="rId115" xr:uid="{80064CBF-425F-9241-911E-65517A7BF529}"/>
    <hyperlink ref="O3" r:id="rId116" xr:uid="{2E73F634-F806-7B47-92B4-95F90C2026AB}"/>
    <hyperlink ref="O7" r:id="rId117" xr:uid="{7AA4AD76-824B-6842-B412-DF6639F27BE6}"/>
    <hyperlink ref="J7" r:id="rId118" xr:uid="{B3C78356-D1F8-014C-977F-3EC7CF8476EE}"/>
    <hyperlink ref="O34" r:id="rId119" xr:uid="{468F24FC-F2A1-6640-8EFF-D12651B20218}"/>
    <hyperlink ref="O51" r:id="rId120" xr:uid="{5C1C8507-871D-954D-A23C-B8CCB74BA6E2}"/>
    <hyperlink ref="J51" r:id="rId121" xr:uid="{B2189F64-9A37-754B-8F87-7DE0549BA918}"/>
    <hyperlink ref="O53" r:id="rId122" xr:uid="{9DEDE522-0F86-9343-8EA2-F1C1920589ED}"/>
    <hyperlink ref="J53" r:id="rId123" xr:uid="{6D2F2481-A4EB-7042-9BA6-E69DBCD04229}"/>
    <hyperlink ref="O70" r:id="rId124" xr:uid="{731657C0-F243-704E-9B40-65A60B3E6002}"/>
    <hyperlink ref="J70" r:id="rId125" xr:uid="{AE5058BB-B03A-2A4C-A4A1-2BFB2890D80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88C6-F066-F849-AA57-B566E1AD21EF}">
  <dimension ref="A1:AJ71"/>
  <sheetViews>
    <sheetView workbookViewId="0">
      <pane xSplit="5" ySplit="5" topLeftCell="F6" activePane="bottomRight" state="frozen"/>
      <selection pane="topRight" activeCell="F1" sqref="F1"/>
      <selection pane="bottomLeft" activeCell="A6" sqref="A6"/>
      <selection pane="bottomRight" activeCell="A3" sqref="A3:A5"/>
    </sheetView>
  </sheetViews>
  <sheetFormatPr baseColWidth="10" defaultRowHeight="15"/>
  <cols>
    <col min="1" max="1" width="4.5" style="718" customWidth="1"/>
    <col min="2" max="2" width="9.5" style="718" customWidth="1"/>
    <col min="3" max="3" width="11.5" style="718" customWidth="1"/>
    <col min="4" max="4" width="12.83203125" style="718" customWidth="1"/>
    <col min="5" max="6" width="11.5" style="718" customWidth="1"/>
    <col min="7" max="7" width="13.33203125" style="718" customWidth="1"/>
    <col min="8" max="8" width="14.5" style="718" customWidth="1"/>
    <col min="9" max="9" width="15.5" style="718" customWidth="1"/>
    <col min="10" max="10" width="14.1640625" style="718" customWidth="1"/>
    <col min="11" max="13" width="11.5" style="718" customWidth="1"/>
    <col min="14" max="14" width="13.33203125" style="718" customWidth="1"/>
    <col min="15" max="16" width="19.6640625" style="718" customWidth="1"/>
    <col min="17" max="17" width="20.1640625" style="718" customWidth="1"/>
    <col min="18" max="18" width="19.1640625" style="718" customWidth="1"/>
    <col min="19" max="19" width="17.83203125" style="718" customWidth="1"/>
    <col min="20" max="22" width="17.1640625" style="718" customWidth="1"/>
    <col min="23" max="23" width="19.6640625" style="718" customWidth="1"/>
    <col min="24" max="25" width="17.5" style="718" customWidth="1"/>
    <col min="26" max="26" width="26.83203125" style="718" customWidth="1"/>
    <col min="27" max="27" width="17.5" style="718" customWidth="1"/>
    <col min="28" max="28" width="23" style="718" customWidth="1"/>
    <col min="29" max="32" width="17.5" style="718" customWidth="1"/>
    <col min="33" max="33" width="19.6640625" style="718" customWidth="1"/>
    <col min="34" max="34" width="88.83203125" style="718" hidden="1" customWidth="1"/>
    <col min="35" max="35" width="16.5" style="718" customWidth="1"/>
    <col min="36" max="36" width="16.6640625" style="718" bestFit="1" customWidth="1"/>
    <col min="37" max="37" width="20.1640625" style="718" customWidth="1"/>
    <col min="38" max="38" width="13.33203125" style="718" bestFit="1" customWidth="1"/>
    <col min="39" max="16384" width="10.83203125" style="718"/>
  </cols>
  <sheetData>
    <row r="1" spans="1:36">
      <c r="A1" s="1171" t="s">
        <v>2950</v>
      </c>
      <c r="B1" s="1172"/>
      <c r="C1" s="1172"/>
      <c r="D1" s="1126"/>
      <c r="E1" s="1065"/>
      <c r="F1" s="1065"/>
      <c r="G1" s="1065"/>
      <c r="H1" s="1065"/>
      <c r="I1" s="1065"/>
      <c r="J1" s="1065"/>
      <c r="K1" s="1065"/>
      <c r="L1" s="1065"/>
      <c r="M1" s="1065"/>
      <c r="N1" s="1065"/>
      <c r="O1" s="1050"/>
      <c r="P1" s="1050"/>
      <c r="Q1" s="1050"/>
      <c r="R1" s="1173"/>
      <c r="S1" s="1173"/>
      <c r="T1" s="1174"/>
      <c r="U1" s="1174"/>
      <c r="V1" s="1174"/>
      <c r="W1" s="1050"/>
      <c r="X1" s="1175"/>
      <c r="Y1" s="1175"/>
      <c r="Z1" s="1175"/>
      <c r="AA1" s="1175"/>
      <c r="AB1" s="1175"/>
      <c r="AC1" s="1175"/>
      <c r="AD1" s="1175"/>
      <c r="AE1" s="1175"/>
      <c r="AF1" s="1175"/>
      <c r="AG1" s="1050"/>
      <c r="AH1" s="1050"/>
      <c r="AI1" s="1065"/>
      <c r="AJ1" s="1065"/>
    </row>
    <row r="2" spans="1:36" ht="16" thickBot="1">
      <c r="A2" s="1050"/>
      <c r="B2" s="1050"/>
      <c r="C2" s="1050"/>
      <c r="D2" s="1126"/>
      <c r="E2" s="1065"/>
      <c r="F2" s="1065"/>
      <c r="G2" s="1065"/>
      <c r="H2" s="1065"/>
      <c r="I2" s="1065"/>
      <c r="J2" s="1065"/>
      <c r="K2" s="1065"/>
      <c r="L2" s="1065"/>
      <c r="M2" s="1065"/>
      <c r="N2" s="1065"/>
      <c r="O2" s="1050"/>
      <c r="P2" s="1050"/>
      <c r="Q2" s="1050"/>
      <c r="R2" s="1050"/>
      <c r="S2" s="1050"/>
      <c r="T2" s="1050"/>
      <c r="U2" s="1050"/>
      <c r="V2" s="1050"/>
      <c r="W2" s="1050"/>
      <c r="X2" s="1175"/>
      <c r="Y2" s="1175"/>
      <c r="Z2" s="1175"/>
      <c r="AA2" s="1175"/>
      <c r="AB2" s="1175"/>
      <c r="AC2" s="1175"/>
      <c r="AD2" s="1175"/>
      <c r="AE2" s="1175"/>
      <c r="AF2" s="1175"/>
      <c r="AG2" s="1050"/>
      <c r="AH2" s="1050"/>
      <c r="AI2" s="1065"/>
      <c r="AJ2" s="1065"/>
    </row>
    <row r="3" spans="1:36" ht="16" thickBot="1">
      <c r="A3" s="1422" t="s">
        <v>282</v>
      </c>
      <c r="B3" s="1425" t="s">
        <v>2106</v>
      </c>
      <c r="C3" s="1425" t="s">
        <v>2107</v>
      </c>
      <c r="D3" s="1425" t="s">
        <v>2109</v>
      </c>
      <c r="E3" s="1428" t="s">
        <v>2108</v>
      </c>
      <c r="F3" s="1419" t="s">
        <v>2951</v>
      </c>
      <c r="G3" s="1419" t="s">
        <v>2952</v>
      </c>
      <c r="H3" s="1419" t="s">
        <v>2953</v>
      </c>
      <c r="I3" s="1419" t="s">
        <v>2954</v>
      </c>
      <c r="J3" s="1419" t="s">
        <v>2955</v>
      </c>
      <c r="K3" s="1419" t="s">
        <v>2956</v>
      </c>
      <c r="L3" s="1419" t="s">
        <v>2957</v>
      </c>
      <c r="M3" s="1419" t="s">
        <v>2958</v>
      </c>
      <c r="N3" s="1419" t="s">
        <v>2959</v>
      </c>
      <c r="O3" s="1425" t="s">
        <v>2960</v>
      </c>
      <c r="P3" s="1431" t="s">
        <v>2961</v>
      </c>
      <c r="Q3" s="1425" t="s">
        <v>2962</v>
      </c>
      <c r="R3" s="1425"/>
      <c r="S3" s="1425"/>
      <c r="T3" s="1425"/>
      <c r="U3" s="1425"/>
      <c r="V3" s="1425"/>
      <c r="W3" s="1425"/>
      <c r="X3" s="1435" t="s">
        <v>2705</v>
      </c>
      <c r="Y3" s="1435"/>
      <c r="Z3" s="1435"/>
      <c r="AA3" s="1435"/>
      <c r="AB3" s="1435"/>
      <c r="AC3" s="1435" t="s">
        <v>2706</v>
      </c>
      <c r="AD3" s="1435"/>
      <c r="AE3" s="1435"/>
      <c r="AF3" s="1435"/>
      <c r="AG3" s="1437" t="s">
        <v>2963</v>
      </c>
      <c r="AH3" s="1440" t="s">
        <v>2118</v>
      </c>
      <c r="AI3" s="1441" t="s">
        <v>2964</v>
      </c>
      <c r="AJ3" s="1444" t="s">
        <v>2704</v>
      </c>
    </row>
    <row r="4" spans="1:36" ht="16" thickBot="1">
      <c r="A4" s="1423"/>
      <c r="B4" s="1426"/>
      <c r="C4" s="1426"/>
      <c r="D4" s="1426"/>
      <c r="E4" s="1429"/>
      <c r="F4" s="1420"/>
      <c r="G4" s="1420"/>
      <c r="H4" s="1420"/>
      <c r="I4" s="1420"/>
      <c r="J4" s="1420"/>
      <c r="K4" s="1420"/>
      <c r="L4" s="1420"/>
      <c r="M4" s="1420"/>
      <c r="N4" s="1420"/>
      <c r="O4" s="1426"/>
      <c r="P4" s="1432"/>
      <c r="Q4" s="1427" t="s">
        <v>2965</v>
      </c>
      <c r="R4" s="1427" t="s">
        <v>2966</v>
      </c>
      <c r="S4" s="1427" t="s">
        <v>359</v>
      </c>
      <c r="T4" s="1434" t="s">
        <v>2967</v>
      </c>
      <c r="U4" s="1434" t="s">
        <v>2968</v>
      </c>
      <c r="V4" s="1434" t="s">
        <v>2969</v>
      </c>
      <c r="W4" s="1427" t="s">
        <v>2095</v>
      </c>
      <c r="X4" s="1436"/>
      <c r="Y4" s="1436"/>
      <c r="Z4" s="1436"/>
      <c r="AA4" s="1436"/>
      <c r="AB4" s="1436"/>
      <c r="AC4" s="1436"/>
      <c r="AD4" s="1436"/>
      <c r="AE4" s="1436"/>
      <c r="AF4" s="1436"/>
      <c r="AG4" s="1438"/>
      <c r="AH4" s="1440"/>
      <c r="AI4" s="1442"/>
      <c r="AJ4" s="1445"/>
    </row>
    <row r="5" spans="1:36" ht="25" thickBot="1">
      <c r="A5" s="1424"/>
      <c r="B5" s="1427"/>
      <c r="C5" s="1427"/>
      <c r="D5" s="1427"/>
      <c r="E5" s="1430"/>
      <c r="F5" s="1421"/>
      <c r="G5" s="1421"/>
      <c r="H5" s="1421"/>
      <c r="I5" s="1421"/>
      <c r="J5" s="1421"/>
      <c r="K5" s="1421"/>
      <c r="L5" s="1421"/>
      <c r="M5" s="1421"/>
      <c r="N5" s="1421"/>
      <c r="O5" s="1427"/>
      <c r="P5" s="1433"/>
      <c r="Q5" s="1427"/>
      <c r="R5" s="1427"/>
      <c r="S5" s="1427"/>
      <c r="T5" s="1433"/>
      <c r="U5" s="1433"/>
      <c r="V5" s="1433"/>
      <c r="W5" s="1427"/>
      <c r="X5" s="1128" t="s">
        <v>2710</v>
      </c>
      <c r="Y5" s="1128" t="s">
        <v>2711</v>
      </c>
      <c r="Z5" s="1128" t="s">
        <v>2712</v>
      </c>
      <c r="AA5" s="1128" t="s">
        <v>2713</v>
      </c>
      <c r="AB5" s="1128" t="s">
        <v>2714</v>
      </c>
      <c r="AC5" s="1128" t="s">
        <v>2715</v>
      </c>
      <c r="AD5" s="1128" t="s">
        <v>2711</v>
      </c>
      <c r="AE5" s="1128" t="s">
        <v>2716</v>
      </c>
      <c r="AF5" s="1128" t="s">
        <v>2714</v>
      </c>
      <c r="AG5" s="1439"/>
      <c r="AH5" s="1440"/>
      <c r="AI5" s="1443"/>
      <c r="AJ5" s="1446"/>
    </row>
    <row r="6" spans="1:36" ht="132">
      <c r="A6" s="1176">
        <v>1</v>
      </c>
      <c r="B6" s="1177" t="s">
        <v>2970</v>
      </c>
      <c r="C6" s="1177" t="s">
        <v>2971</v>
      </c>
      <c r="D6" s="1177" t="s">
        <v>2972</v>
      </c>
      <c r="E6" s="1178" t="s">
        <v>2973</v>
      </c>
      <c r="F6" s="1179" t="s">
        <v>2974</v>
      </c>
      <c r="G6" s="1179" t="s">
        <v>2725</v>
      </c>
      <c r="H6" s="1179" t="s">
        <v>2725</v>
      </c>
      <c r="I6" s="1180" t="s">
        <v>2975</v>
      </c>
      <c r="J6" s="1180">
        <v>6882219</v>
      </c>
      <c r="K6" s="1181" t="s">
        <v>2976</v>
      </c>
      <c r="L6" s="1181">
        <v>3145331847</v>
      </c>
      <c r="M6" s="1182" t="s">
        <v>2977</v>
      </c>
      <c r="N6" s="1183" t="s">
        <v>2978</v>
      </c>
      <c r="O6" s="1184">
        <v>298112254</v>
      </c>
      <c r="P6" s="1184" t="s">
        <v>2979</v>
      </c>
      <c r="Q6" s="1184">
        <v>298112254</v>
      </c>
      <c r="R6" s="1129">
        <v>0</v>
      </c>
      <c r="S6" s="1129">
        <v>0</v>
      </c>
      <c r="T6" s="1129">
        <v>0</v>
      </c>
      <c r="U6" s="1129">
        <v>204363864</v>
      </c>
      <c r="V6" s="1129">
        <v>29604879.199999999</v>
      </c>
      <c r="W6" s="1129">
        <f t="shared" ref="W6:W18" si="0">Q6+R6+S6+T6-U6-V6</f>
        <v>64143510.799999997</v>
      </c>
      <c r="X6" s="1185" t="s">
        <v>2725</v>
      </c>
      <c r="Y6" s="1186">
        <v>0</v>
      </c>
      <c r="Z6" s="1185" t="s">
        <v>2725</v>
      </c>
      <c r="AA6" s="1185" t="s">
        <v>2725</v>
      </c>
      <c r="AB6" s="1185" t="s">
        <v>2725</v>
      </c>
      <c r="AC6" s="1185" t="s">
        <v>2725</v>
      </c>
      <c r="AD6" s="1185">
        <v>0</v>
      </c>
      <c r="AE6" s="1185" t="s">
        <v>2725</v>
      </c>
      <c r="AF6" s="1185" t="s">
        <v>2725</v>
      </c>
      <c r="AG6" s="1187">
        <f t="shared" ref="AG6:AG18" si="1">Q6+R6+S6+T6-U6-V6</f>
        <v>64143510.799999997</v>
      </c>
      <c r="AH6" s="1188" t="s">
        <v>2980</v>
      </c>
      <c r="AI6" s="1189">
        <v>64143510.799999997</v>
      </c>
      <c r="AJ6" s="1190">
        <v>0</v>
      </c>
    </row>
    <row r="7" spans="1:36" ht="60">
      <c r="A7" s="1191">
        <v>2</v>
      </c>
      <c r="B7" s="1067" t="s">
        <v>2981</v>
      </c>
      <c r="C7" s="1067" t="s">
        <v>2126</v>
      </c>
      <c r="D7" s="1067" t="s">
        <v>2982</v>
      </c>
      <c r="E7" s="1109">
        <v>71226925</v>
      </c>
      <c r="F7" s="1152" t="s">
        <v>2725</v>
      </c>
      <c r="G7" s="1152" t="s">
        <v>2725</v>
      </c>
      <c r="H7" s="1152" t="s">
        <v>2725</v>
      </c>
      <c r="I7" s="1192" t="s">
        <v>2983</v>
      </c>
      <c r="J7" s="1192">
        <v>12958901</v>
      </c>
      <c r="K7" s="1193" t="s">
        <v>2984</v>
      </c>
      <c r="L7" s="1193">
        <v>3108318922</v>
      </c>
      <c r="M7" s="1194" t="s">
        <v>2985</v>
      </c>
      <c r="N7" s="1195" t="s">
        <v>2978</v>
      </c>
      <c r="O7" s="1184">
        <v>212598445</v>
      </c>
      <c r="P7" s="1184" t="s">
        <v>2986</v>
      </c>
      <c r="Q7" s="1184">
        <v>212598445</v>
      </c>
      <c r="R7" s="1129">
        <v>127456515.01627874</v>
      </c>
      <c r="S7" s="1129">
        <v>262164225.66</v>
      </c>
      <c r="T7" s="1129">
        <v>0</v>
      </c>
      <c r="U7" s="1129">
        <v>0</v>
      </c>
      <c r="V7" s="1129">
        <v>0</v>
      </c>
      <c r="W7" s="1129">
        <f t="shared" si="0"/>
        <v>602219185.67627871</v>
      </c>
      <c r="X7" s="1185" t="s">
        <v>2725</v>
      </c>
      <c r="Y7" s="1185">
        <v>0</v>
      </c>
      <c r="Z7" s="1185" t="s">
        <v>2725</v>
      </c>
      <c r="AA7" s="1185" t="s">
        <v>2725</v>
      </c>
      <c r="AB7" s="1185" t="s">
        <v>2725</v>
      </c>
      <c r="AC7" s="1185" t="s">
        <v>2725</v>
      </c>
      <c r="AD7" s="1185">
        <v>0</v>
      </c>
      <c r="AE7" s="1185" t="s">
        <v>2725</v>
      </c>
      <c r="AF7" s="1185" t="s">
        <v>2725</v>
      </c>
      <c r="AG7" s="1187">
        <f t="shared" si="1"/>
        <v>602219185.67627871</v>
      </c>
      <c r="AH7" s="1196" t="s">
        <v>2987</v>
      </c>
      <c r="AI7" s="1197">
        <v>602219185.67627871</v>
      </c>
      <c r="AJ7" s="1198">
        <v>0</v>
      </c>
    </row>
    <row r="8" spans="1:36" ht="72">
      <c r="A8" s="1199">
        <v>3</v>
      </c>
      <c r="B8" s="1200" t="s">
        <v>2988</v>
      </c>
      <c r="C8" s="1200" t="s">
        <v>2989</v>
      </c>
      <c r="D8" s="1200" t="s">
        <v>2990</v>
      </c>
      <c r="E8" s="1201">
        <v>78076120</v>
      </c>
      <c r="F8" s="1193" t="s">
        <v>2991</v>
      </c>
      <c r="G8" s="1202" t="s">
        <v>2992</v>
      </c>
      <c r="H8" s="1194" t="s">
        <v>2993</v>
      </c>
      <c r="I8" s="1192" t="str">
        <f>$D$8</f>
        <v xml:space="preserve">ARMANDO LUIS GONZALEZ CALAO </v>
      </c>
      <c r="J8" s="1203">
        <f>$E$8</f>
        <v>78076120</v>
      </c>
      <c r="K8" s="1202" t="s">
        <v>2991</v>
      </c>
      <c r="L8" s="1202" t="s">
        <v>2992</v>
      </c>
      <c r="M8" s="1194" t="s">
        <v>2993</v>
      </c>
      <c r="N8" s="1195"/>
      <c r="O8" s="1204">
        <v>251108391</v>
      </c>
      <c r="P8" s="1205" t="s">
        <v>2986</v>
      </c>
      <c r="Q8" s="1204">
        <v>251108391</v>
      </c>
      <c r="R8" s="1204">
        <v>9879604.4385621846</v>
      </c>
      <c r="S8" s="1204">
        <v>58907707</v>
      </c>
      <c r="T8" s="1204">
        <v>20940467</v>
      </c>
      <c r="U8" s="1204">
        <v>0</v>
      </c>
      <c r="V8" s="1206">
        <v>0</v>
      </c>
      <c r="W8" s="1129">
        <f t="shared" si="0"/>
        <v>340836169.43856215</v>
      </c>
      <c r="X8" s="1185" t="s">
        <v>2725</v>
      </c>
      <c r="Y8" s="1185">
        <v>0</v>
      </c>
      <c r="Z8" s="1185" t="s">
        <v>2725</v>
      </c>
      <c r="AA8" s="1185" t="s">
        <v>2725</v>
      </c>
      <c r="AB8" s="1185" t="s">
        <v>2725</v>
      </c>
      <c r="AC8" s="1185" t="s">
        <v>2725</v>
      </c>
      <c r="AD8" s="1185">
        <v>0</v>
      </c>
      <c r="AE8" s="1185" t="s">
        <v>2725</v>
      </c>
      <c r="AF8" s="1185" t="s">
        <v>2725</v>
      </c>
      <c r="AG8" s="1187">
        <f t="shared" si="1"/>
        <v>340836169.43856215</v>
      </c>
      <c r="AH8" s="1196" t="s">
        <v>2994</v>
      </c>
      <c r="AI8" s="1197">
        <v>340836169.43856215</v>
      </c>
      <c r="AJ8" s="1198">
        <v>0</v>
      </c>
    </row>
    <row r="9" spans="1:36" s="1213" customFormat="1" ht="48">
      <c r="A9" s="1191">
        <v>4</v>
      </c>
      <c r="B9" s="1207" t="s">
        <v>2995</v>
      </c>
      <c r="C9" s="1207" t="s">
        <v>2718</v>
      </c>
      <c r="D9" s="1207" t="s">
        <v>2892</v>
      </c>
      <c r="E9" s="1208">
        <v>900635373</v>
      </c>
      <c r="F9" s="1152" t="s">
        <v>2996</v>
      </c>
      <c r="G9" s="1193">
        <v>3174305495</v>
      </c>
      <c r="H9" s="1194" t="s">
        <v>2895</v>
      </c>
      <c r="I9" s="1192" t="s">
        <v>2997</v>
      </c>
      <c r="J9" s="1192">
        <v>64930459</v>
      </c>
      <c r="K9" s="1193" t="s">
        <v>2998</v>
      </c>
      <c r="L9" s="1193">
        <v>3014718921</v>
      </c>
      <c r="M9" s="1194" t="s">
        <v>2999</v>
      </c>
      <c r="N9" s="1195" t="s">
        <v>3000</v>
      </c>
      <c r="O9" s="1209">
        <v>769368095</v>
      </c>
      <c r="P9" s="1209" t="s">
        <v>2986</v>
      </c>
      <c r="Q9" s="1209">
        <v>769368095</v>
      </c>
      <c r="R9" s="1210">
        <v>8866384.6540615559</v>
      </c>
      <c r="S9" s="1210">
        <v>975611885.44000006</v>
      </c>
      <c r="T9" s="1210">
        <v>0</v>
      </c>
      <c r="U9" s="1210">
        <v>5200000</v>
      </c>
      <c r="V9" s="1210">
        <v>0</v>
      </c>
      <c r="W9" s="1129">
        <f t="shared" si="0"/>
        <v>1748646365.0940616</v>
      </c>
      <c r="X9" s="1185" t="s">
        <v>2725</v>
      </c>
      <c r="Y9" s="1185">
        <v>0</v>
      </c>
      <c r="Z9" s="1185" t="s">
        <v>2725</v>
      </c>
      <c r="AA9" s="1185" t="s">
        <v>2725</v>
      </c>
      <c r="AB9" s="1185" t="s">
        <v>2725</v>
      </c>
      <c r="AC9" s="1185" t="s">
        <v>2725</v>
      </c>
      <c r="AD9" s="1185">
        <v>0</v>
      </c>
      <c r="AE9" s="1185" t="s">
        <v>2725</v>
      </c>
      <c r="AF9" s="1185" t="s">
        <v>2725</v>
      </c>
      <c r="AG9" s="1187">
        <f t="shared" si="1"/>
        <v>1748646365.0940616</v>
      </c>
      <c r="AH9" s="1196" t="s">
        <v>3001</v>
      </c>
      <c r="AI9" s="1211">
        <v>1005599228.0940616</v>
      </c>
      <c r="AJ9" s="1212">
        <v>743047137</v>
      </c>
    </row>
    <row r="10" spans="1:36" ht="36">
      <c r="A10" s="1176">
        <v>5</v>
      </c>
      <c r="B10" s="1207" t="s">
        <v>3002</v>
      </c>
      <c r="C10" s="1207" t="s">
        <v>2718</v>
      </c>
      <c r="D10" s="1207" t="s">
        <v>2892</v>
      </c>
      <c r="E10" s="1208">
        <v>900635373</v>
      </c>
      <c r="F10" s="1152" t="s">
        <v>2996</v>
      </c>
      <c r="G10" s="1193">
        <v>3174305495</v>
      </c>
      <c r="H10" s="1194" t="s">
        <v>2895</v>
      </c>
      <c r="I10" s="1192" t="s">
        <v>2997</v>
      </c>
      <c r="J10" s="1192">
        <v>64930459</v>
      </c>
      <c r="K10" s="1193" t="s">
        <v>2998</v>
      </c>
      <c r="L10" s="1193">
        <v>3014718921</v>
      </c>
      <c r="M10" s="1194" t="s">
        <v>2999</v>
      </c>
      <c r="N10" s="1195" t="s">
        <v>3000</v>
      </c>
      <c r="O10" s="1209">
        <v>1970554344</v>
      </c>
      <c r="P10" s="1209" t="s">
        <v>2986</v>
      </c>
      <c r="Q10" s="1209">
        <v>1970554344</v>
      </c>
      <c r="R10" s="1210">
        <v>15871852.537405252</v>
      </c>
      <c r="S10" s="1210">
        <v>1371727601.0899999</v>
      </c>
      <c r="T10" s="1210">
        <v>0</v>
      </c>
      <c r="U10" s="1210">
        <v>7745084</v>
      </c>
      <c r="V10" s="1210">
        <v>0</v>
      </c>
      <c r="W10" s="1129">
        <f t="shared" si="0"/>
        <v>3350408713.6274052</v>
      </c>
      <c r="X10" s="1185" t="s">
        <v>2725</v>
      </c>
      <c r="Y10" s="1185">
        <v>0</v>
      </c>
      <c r="Z10" s="1185" t="s">
        <v>2725</v>
      </c>
      <c r="AA10" s="1185" t="s">
        <v>2725</v>
      </c>
      <c r="AB10" s="1185" t="s">
        <v>2725</v>
      </c>
      <c r="AC10" s="1185" t="s">
        <v>2725</v>
      </c>
      <c r="AD10" s="1185">
        <v>0</v>
      </c>
      <c r="AE10" s="1185" t="s">
        <v>2725</v>
      </c>
      <c r="AF10" s="1185" t="s">
        <v>2725</v>
      </c>
      <c r="AG10" s="1187">
        <f t="shared" si="1"/>
        <v>3350408713.6274052</v>
      </c>
      <c r="AH10" s="1196" t="s">
        <v>3003</v>
      </c>
      <c r="AI10" s="1211">
        <v>1398572152.6274052</v>
      </c>
      <c r="AJ10" s="1212">
        <v>1951836561</v>
      </c>
    </row>
    <row r="11" spans="1:36" ht="36">
      <c r="A11" s="1191">
        <v>6</v>
      </c>
      <c r="B11" s="1207" t="s">
        <v>3004</v>
      </c>
      <c r="C11" s="1207" t="s">
        <v>2718</v>
      </c>
      <c r="D11" s="1207" t="s">
        <v>3005</v>
      </c>
      <c r="E11" s="1208">
        <v>800127230</v>
      </c>
      <c r="F11" s="1152" t="s">
        <v>3006</v>
      </c>
      <c r="G11" s="1193" t="s">
        <v>3007</v>
      </c>
      <c r="H11" s="1194" t="s">
        <v>3008</v>
      </c>
      <c r="I11" s="1192" t="s">
        <v>3009</v>
      </c>
      <c r="J11" s="1192">
        <v>10760808</v>
      </c>
      <c r="K11" s="1193" t="s">
        <v>3010</v>
      </c>
      <c r="L11" s="1193">
        <v>7810155</v>
      </c>
      <c r="M11" s="1194" t="s">
        <v>3011</v>
      </c>
      <c r="N11" s="1195" t="s">
        <v>3000</v>
      </c>
      <c r="O11" s="1209">
        <v>60161080</v>
      </c>
      <c r="P11" s="1209" t="s">
        <v>2979</v>
      </c>
      <c r="Q11" s="1209">
        <v>60161080</v>
      </c>
      <c r="R11" s="1069">
        <v>0</v>
      </c>
      <c r="S11" s="1069">
        <v>0</v>
      </c>
      <c r="T11" s="1069">
        <v>0</v>
      </c>
      <c r="U11" s="1069">
        <v>26549532</v>
      </c>
      <c r="V11" s="1069">
        <v>0</v>
      </c>
      <c r="W11" s="1129">
        <f t="shared" si="0"/>
        <v>33611548</v>
      </c>
      <c r="X11" s="1185" t="s">
        <v>2725</v>
      </c>
      <c r="Y11" s="1185">
        <v>0</v>
      </c>
      <c r="Z11" s="1185" t="s">
        <v>2725</v>
      </c>
      <c r="AA11" s="1185" t="s">
        <v>2725</v>
      </c>
      <c r="AB11" s="1185" t="s">
        <v>2725</v>
      </c>
      <c r="AC11" s="1185" t="s">
        <v>2725</v>
      </c>
      <c r="AD11" s="1185">
        <v>0</v>
      </c>
      <c r="AE11" s="1185" t="s">
        <v>2725</v>
      </c>
      <c r="AF11" s="1185" t="s">
        <v>2725</v>
      </c>
      <c r="AG11" s="1187">
        <f t="shared" si="1"/>
        <v>33611548</v>
      </c>
      <c r="AH11" s="1196" t="s">
        <v>3012</v>
      </c>
      <c r="AI11" s="1197">
        <v>0</v>
      </c>
      <c r="AJ11" s="1214">
        <v>33611548</v>
      </c>
    </row>
    <row r="12" spans="1:36" ht="36">
      <c r="A12" s="1176">
        <v>7</v>
      </c>
      <c r="B12" s="1207" t="s">
        <v>3013</v>
      </c>
      <c r="C12" s="1207" t="s">
        <v>2718</v>
      </c>
      <c r="D12" s="1207" t="s">
        <v>3014</v>
      </c>
      <c r="E12" s="1208">
        <v>812003329</v>
      </c>
      <c r="F12" s="1152" t="s">
        <v>3015</v>
      </c>
      <c r="G12" s="1193">
        <v>7815026</v>
      </c>
      <c r="H12" s="1194" t="s">
        <v>3016</v>
      </c>
      <c r="I12" s="1192" t="s">
        <v>3017</v>
      </c>
      <c r="J12" s="1192">
        <v>71618244</v>
      </c>
      <c r="K12" s="1193" t="s">
        <v>3018</v>
      </c>
      <c r="L12" s="1193">
        <v>3235801704</v>
      </c>
      <c r="M12" s="1194" t="s">
        <v>3019</v>
      </c>
      <c r="N12" s="1195" t="s">
        <v>3000</v>
      </c>
      <c r="O12" s="1209">
        <v>340194162</v>
      </c>
      <c r="P12" s="1209" t="s">
        <v>2986</v>
      </c>
      <c r="Q12" s="1209">
        <v>340194162</v>
      </c>
      <c r="R12" s="1069">
        <v>9708771.4971548319</v>
      </c>
      <c r="S12" s="1069">
        <v>686515871.4000001</v>
      </c>
      <c r="T12" s="1069">
        <v>11215981.539999999</v>
      </c>
      <c r="U12" s="1069">
        <v>34590000</v>
      </c>
      <c r="V12" s="1069">
        <v>0</v>
      </c>
      <c r="W12" s="1129">
        <f t="shared" si="0"/>
        <v>1013044786.4371549</v>
      </c>
      <c r="X12" s="1185" t="s">
        <v>2725</v>
      </c>
      <c r="Y12" s="1185">
        <v>0</v>
      </c>
      <c r="Z12" s="1185" t="s">
        <v>2725</v>
      </c>
      <c r="AA12" s="1185" t="s">
        <v>2725</v>
      </c>
      <c r="AB12" s="1185" t="s">
        <v>2725</v>
      </c>
      <c r="AC12" s="1185" t="s">
        <v>2725</v>
      </c>
      <c r="AD12" s="1185">
        <v>0</v>
      </c>
      <c r="AE12" s="1185" t="s">
        <v>2725</v>
      </c>
      <c r="AF12" s="1185" t="s">
        <v>2725</v>
      </c>
      <c r="AG12" s="1187">
        <f t="shared" si="1"/>
        <v>1013044786.4371549</v>
      </c>
      <c r="AH12" s="1196" t="s">
        <v>3020</v>
      </c>
      <c r="AI12" s="1211">
        <v>713720662.44000006</v>
      </c>
      <c r="AJ12" s="1212">
        <v>299324124</v>
      </c>
    </row>
    <row r="13" spans="1:36" ht="48">
      <c r="A13" s="1191">
        <v>8</v>
      </c>
      <c r="B13" s="1207" t="s">
        <v>3021</v>
      </c>
      <c r="C13" s="1207" t="s">
        <v>2718</v>
      </c>
      <c r="D13" s="1207" t="s">
        <v>3022</v>
      </c>
      <c r="E13" s="1215">
        <v>78741770</v>
      </c>
      <c r="F13" s="1152" t="s">
        <v>3023</v>
      </c>
      <c r="G13" s="1193">
        <v>3227639580</v>
      </c>
      <c r="H13" s="1194" t="s">
        <v>3024</v>
      </c>
      <c r="I13" s="1192" t="s">
        <v>3009</v>
      </c>
      <c r="J13" s="1192">
        <v>10770808</v>
      </c>
      <c r="K13" s="1193" t="s">
        <v>3025</v>
      </c>
      <c r="L13" s="1193">
        <v>7810155</v>
      </c>
      <c r="M13" s="1194" t="s">
        <v>3011</v>
      </c>
      <c r="N13" s="1195" t="s">
        <v>3000</v>
      </c>
      <c r="O13" s="1209">
        <v>29443713</v>
      </c>
      <c r="P13" s="1209" t="s">
        <v>2979</v>
      </c>
      <c r="Q13" s="1209">
        <v>29443713</v>
      </c>
      <c r="R13" s="1069">
        <v>0</v>
      </c>
      <c r="S13" s="1069">
        <v>0</v>
      </c>
      <c r="T13" s="1069">
        <v>0</v>
      </c>
      <c r="U13" s="1069">
        <v>16910393</v>
      </c>
      <c r="V13" s="1069">
        <v>0</v>
      </c>
      <c r="W13" s="1129">
        <f t="shared" si="0"/>
        <v>12533320</v>
      </c>
      <c r="X13" s="1185" t="s">
        <v>2725</v>
      </c>
      <c r="Y13" s="1185">
        <v>0</v>
      </c>
      <c r="Z13" s="1185" t="s">
        <v>2725</v>
      </c>
      <c r="AA13" s="1185" t="s">
        <v>2725</v>
      </c>
      <c r="AB13" s="1185" t="s">
        <v>2725</v>
      </c>
      <c r="AC13" s="1185" t="s">
        <v>2725</v>
      </c>
      <c r="AD13" s="1185">
        <v>0</v>
      </c>
      <c r="AE13" s="1185" t="s">
        <v>2725</v>
      </c>
      <c r="AF13" s="1185" t="s">
        <v>2725</v>
      </c>
      <c r="AG13" s="1187">
        <f t="shared" si="1"/>
        <v>12533320</v>
      </c>
      <c r="AH13" s="1196" t="s">
        <v>3026</v>
      </c>
      <c r="AI13" s="1197">
        <v>0</v>
      </c>
      <c r="AJ13" s="1198">
        <v>12533320</v>
      </c>
    </row>
    <row r="14" spans="1:36" ht="24">
      <c r="A14" s="1176">
        <v>9</v>
      </c>
      <c r="B14" s="1054" t="s">
        <v>576</v>
      </c>
      <c r="C14" s="1054" t="s">
        <v>2520</v>
      </c>
      <c r="D14" s="1054" t="s">
        <v>3027</v>
      </c>
      <c r="E14" s="1216">
        <v>800227130</v>
      </c>
      <c r="F14" s="1152" t="s">
        <v>3028</v>
      </c>
      <c r="G14" s="1193">
        <v>6482352</v>
      </c>
      <c r="H14" s="1194" t="s">
        <v>3029</v>
      </c>
      <c r="I14" s="1192" t="s">
        <v>3030</v>
      </c>
      <c r="J14" s="1192">
        <v>7161993</v>
      </c>
      <c r="K14" s="1193" t="s">
        <v>3031</v>
      </c>
      <c r="L14" s="1193">
        <v>3108066064</v>
      </c>
      <c r="M14" s="1194" t="s">
        <v>3032</v>
      </c>
      <c r="N14" s="1195" t="s">
        <v>3000</v>
      </c>
      <c r="O14" s="1184">
        <v>106396634</v>
      </c>
      <c r="P14" s="1184" t="s">
        <v>2986</v>
      </c>
      <c r="Q14" s="1184">
        <v>106396634</v>
      </c>
      <c r="R14" s="1129">
        <v>1412529</v>
      </c>
      <c r="S14" s="1129">
        <v>1180811.25</v>
      </c>
      <c r="T14" s="1129">
        <v>7607359</v>
      </c>
      <c r="U14" s="1129">
        <v>0</v>
      </c>
      <c r="V14" s="1129">
        <v>0</v>
      </c>
      <c r="W14" s="1129">
        <f t="shared" si="0"/>
        <v>116597333.25</v>
      </c>
      <c r="X14" s="1185" t="s">
        <v>2725</v>
      </c>
      <c r="Y14" s="1185">
        <v>0</v>
      </c>
      <c r="Z14" s="1185" t="s">
        <v>2725</v>
      </c>
      <c r="AA14" s="1185" t="s">
        <v>2725</v>
      </c>
      <c r="AB14" s="1185" t="s">
        <v>2725</v>
      </c>
      <c r="AC14" s="1185" t="s">
        <v>2725</v>
      </c>
      <c r="AD14" s="1185">
        <v>0</v>
      </c>
      <c r="AE14" s="1185" t="s">
        <v>2725</v>
      </c>
      <c r="AF14" s="1185" t="s">
        <v>2725</v>
      </c>
      <c r="AG14" s="1187">
        <f t="shared" si="1"/>
        <v>116597333.25</v>
      </c>
      <c r="AH14" s="1217" t="s">
        <v>3033</v>
      </c>
      <c r="AI14" s="1211">
        <v>12147226</v>
      </c>
      <c r="AJ14" s="1212">
        <v>104450107</v>
      </c>
    </row>
    <row r="15" spans="1:36" ht="48">
      <c r="A15" s="1191">
        <v>10</v>
      </c>
      <c r="B15" s="1066" t="s">
        <v>3034</v>
      </c>
      <c r="C15" s="1067" t="s">
        <v>2126</v>
      </c>
      <c r="D15" s="1066" t="s">
        <v>3035</v>
      </c>
      <c r="E15" s="1218">
        <v>45513033</v>
      </c>
      <c r="F15" s="1152" t="s">
        <v>3036</v>
      </c>
      <c r="G15" s="1152" t="s">
        <v>2725</v>
      </c>
      <c r="H15" s="1152" t="s">
        <v>2725</v>
      </c>
      <c r="I15" s="1192" t="s">
        <v>3037</v>
      </c>
      <c r="J15" s="1192">
        <v>15681968</v>
      </c>
      <c r="K15" s="1193" t="s">
        <v>3038</v>
      </c>
      <c r="L15" s="1152">
        <v>3007533416</v>
      </c>
      <c r="M15" s="1219" t="s">
        <v>3039</v>
      </c>
      <c r="N15" s="1195" t="s">
        <v>2978</v>
      </c>
      <c r="O15" s="1184">
        <v>30900000</v>
      </c>
      <c r="P15" s="1184" t="s">
        <v>2986</v>
      </c>
      <c r="Q15" s="1129">
        <v>30900000</v>
      </c>
      <c r="R15" s="1129">
        <v>6226566.9596985951</v>
      </c>
      <c r="S15" s="1129">
        <v>84729824.469999999</v>
      </c>
      <c r="T15" s="1129">
        <v>0</v>
      </c>
      <c r="U15" s="1129">
        <v>0</v>
      </c>
      <c r="V15" s="1129">
        <v>0</v>
      </c>
      <c r="W15" s="1129">
        <f t="shared" si="0"/>
        <v>121856391.42969859</v>
      </c>
      <c r="X15" s="1185" t="s">
        <v>2725</v>
      </c>
      <c r="Y15" s="1185">
        <v>0</v>
      </c>
      <c r="Z15" s="1185" t="s">
        <v>2725</v>
      </c>
      <c r="AA15" s="1185" t="s">
        <v>2725</v>
      </c>
      <c r="AB15" s="1185" t="s">
        <v>2725</v>
      </c>
      <c r="AC15" s="1185" t="s">
        <v>2725</v>
      </c>
      <c r="AD15" s="1185">
        <v>0</v>
      </c>
      <c r="AE15" s="1185" t="s">
        <v>2725</v>
      </c>
      <c r="AF15" s="1185" t="s">
        <v>2725</v>
      </c>
      <c r="AG15" s="1187">
        <f t="shared" si="1"/>
        <v>121856391.42969859</v>
      </c>
      <c r="AH15" s="1217" t="s">
        <v>3040</v>
      </c>
      <c r="AI15" s="1197">
        <v>121856391.42969859</v>
      </c>
      <c r="AJ15" s="1198">
        <v>0</v>
      </c>
    </row>
    <row r="16" spans="1:36" ht="45" customHeight="1">
      <c r="A16" s="1176">
        <v>11</v>
      </c>
      <c r="B16" s="1067" t="s">
        <v>3041</v>
      </c>
      <c r="C16" s="1067" t="s">
        <v>2718</v>
      </c>
      <c r="D16" s="1067" t="s">
        <v>3042</v>
      </c>
      <c r="E16" s="1109" t="s">
        <v>3043</v>
      </c>
      <c r="F16" s="1152" t="s">
        <v>3044</v>
      </c>
      <c r="G16" s="1193" t="s">
        <v>3045</v>
      </c>
      <c r="H16" s="1194" t="s">
        <v>3046</v>
      </c>
      <c r="I16" s="1192" t="s">
        <v>3047</v>
      </c>
      <c r="J16" s="1192">
        <v>25773502</v>
      </c>
      <c r="K16" s="1193" t="s">
        <v>3048</v>
      </c>
      <c r="L16" s="1193">
        <v>3002041034</v>
      </c>
      <c r="M16" s="1194" t="s">
        <v>3049</v>
      </c>
      <c r="N16" s="1195" t="s">
        <v>3000</v>
      </c>
      <c r="O16" s="1205">
        <v>250564052</v>
      </c>
      <c r="P16" s="1205" t="s">
        <v>2986</v>
      </c>
      <c r="Q16" s="1205">
        <v>249586852</v>
      </c>
      <c r="R16" s="1206">
        <v>0</v>
      </c>
      <c r="S16" s="1206">
        <v>167309360.22</v>
      </c>
      <c r="T16" s="1206">
        <v>26190740</v>
      </c>
      <c r="U16" s="1206">
        <v>249586852</v>
      </c>
      <c r="V16" s="1206">
        <v>0</v>
      </c>
      <c r="W16" s="1129">
        <f t="shared" si="0"/>
        <v>193500100.22000003</v>
      </c>
      <c r="X16" s="1185" t="s">
        <v>2725</v>
      </c>
      <c r="Y16" s="1185">
        <v>0</v>
      </c>
      <c r="Z16" s="1185" t="s">
        <v>2725</v>
      </c>
      <c r="AA16" s="1185" t="s">
        <v>2725</v>
      </c>
      <c r="AB16" s="1185" t="s">
        <v>2725</v>
      </c>
      <c r="AC16" s="1185" t="s">
        <v>2725</v>
      </c>
      <c r="AD16" s="1185">
        <v>0</v>
      </c>
      <c r="AE16" s="1185" t="s">
        <v>2725</v>
      </c>
      <c r="AF16" s="1185" t="s">
        <v>2725</v>
      </c>
      <c r="AG16" s="1187">
        <f t="shared" si="1"/>
        <v>193500100.22000003</v>
      </c>
      <c r="AH16" s="1217" t="s">
        <v>3050</v>
      </c>
      <c r="AI16" s="1197">
        <v>193500100.22000003</v>
      </c>
      <c r="AJ16" s="1198">
        <v>0</v>
      </c>
    </row>
    <row r="17" spans="1:36" ht="48">
      <c r="A17" s="1191">
        <v>12</v>
      </c>
      <c r="B17" s="1067" t="s">
        <v>3051</v>
      </c>
      <c r="C17" s="1067" t="s">
        <v>2718</v>
      </c>
      <c r="D17" s="1067" t="s">
        <v>3042</v>
      </c>
      <c r="E17" s="1109" t="s">
        <v>3043</v>
      </c>
      <c r="F17" s="1152" t="s">
        <v>3044</v>
      </c>
      <c r="G17" s="1193" t="s">
        <v>3045</v>
      </c>
      <c r="H17" s="1194" t="s">
        <v>3046</v>
      </c>
      <c r="I17" s="1192" t="s">
        <v>3047</v>
      </c>
      <c r="J17" s="1192">
        <v>25773502</v>
      </c>
      <c r="K17" s="1193" t="s">
        <v>3052</v>
      </c>
      <c r="L17" s="1193">
        <v>3002041034</v>
      </c>
      <c r="M17" s="1194" t="s">
        <v>3049</v>
      </c>
      <c r="N17" s="1195" t="s">
        <v>3000</v>
      </c>
      <c r="O17" s="1205">
        <v>265850611</v>
      </c>
      <c r="P17" s="1205" t="s">
        <v>2986</v>
      </c>
      <c r="Q17" s="1205">
        <v>264423793</v>
      </c>
      <c r="R17" s="1206">
        <v>0</v>
      </c>
      <c r="S17" s="1206">
        <v>176145658.79000002</v>
      </c>
      <c r="T17" s="1206">
        <v>27692820</v>
      </c>
      <c r="U17" s="1206">
        <v>264423794.00999999</v>
      </c>
      <c r="V17" s="1206">
        <v>0</v>
      </c>
      <c r="W17" s="1129">
        <f t="shared" si="0"/>
        <v>203838477.78000003</v>
      </c>
      <c r="X17" s="1185" t="s">
        <v>2725</v>
      </c>
      <c r="Y17" s="1185">
        <v>0</v>
      </c>
      <c r="Z17" s="1185" t="s">
        <v>2725</v>
      </c>
      <c r="AA17" s="1185" t="s">
        <v>2725</v>
      </c>
      <c r="AB17" s="1185" t="s">
        <v>2725</v>
      </c>
      <c r="AC17" s="1185" t="s">
        <v>2725</v>
      </c>
      <c r="AD17" s="1185">
        <v>0</v>
      </c>
      <c r="AE17" s="1185" t="s">
        <v>2725</v>
      </c>
      <c r="AF17" s="1185" t="s">
        <v>2725</v>
      </c>
      <c r="AG17" s="1187">
        <f t="shared" si="1"/>
        <v>203838477.78000003</v>
      </c>
      <c r="AH17" s="1217" t="s">
        <v>3053</v>
      </c>
      <c r="AI17" s="1197">
        <v>203838477.78000003</v>
      </c>
      <c r="AJ17" s="1198">
        <v>0</v>
      </c>
    </row>
    <row r="18" spans="1:36" ht="24">
      <c r="A18" s="1450">
        <v>13</v>
      </c>
      <c r="B18" s="1453" t="s">
        <v>3054</v>
      </c>
      <c r="C18" s="1456" t="s">
        <v>2718</v>
      </c>
      <c r="D18" s="1456" t="s">
        <v>3055</v>
      </c>
      <c r="E18" s="1459" t="s">
        <v>3056</v>
      </c>
      <c r="F18" s="1462" t="s">
        <v>3057</v>
      </c>
      <c r="G18" s="1447">
        <v>3116688573</v>
      </c>
      <c r="H18" s="1447" t="s">
        <v>2725</v>
      </c>
      <c r="I18" s="1465" t="s">
        <v>3047</v>
      </c>
      <c r="J18" s="1465">
        <v>25773502</v>
      </c>
      <c r="K18" s="1447" t="s">
        <v>3058</v>
      </c>
      <c r="L18" s="1447">
        <v>3002041034</v>
      </c>
      <c r="M18" s="1474" t="s">
        <v>3049</v>
      </c>
      <c r="N18" s="1477" t="s">
        <v>3000</v>
      </c>
      <c r="O18" s="1480">
        <v>746882376</v>
      </c>
      <c r="P18" s="1480" t="s">
        <v>2986</v>
      </c>
      <c r="Q18" s="1480">
        <v>746882376</v>
      </c>
      <c r="R18" s="1471">
        <v>0</v>
      </c>
      <c r="S18" s="1471">
        <v>435712399</v>
      </c>
      <c r="T18" s="1471">
        <v>71000000</v>
      </c>
      <c r="U18" s="1471">
        <v>906624314.60000002</v>
      </c>
      <c r="V18" s="1471">
        <v>0</v>
      </c>
      <c r="W18" s="1471">
        <f t="shared" si="0"/>
        <v>346970460.39999998</v>
      </c>
      <c r="X18" s="1220">
        <v>545387</v>
      </c>
      <c r="Y18" s="1221">
        <v>760216</v>
      </c>
      <c r="Z18" s="1222" t="s">
        <v>3059</v>
      </c>
      <c r="AA18" s="1156">
        <v>42892</v>
      </c>
      <c r="AB18" s="1186" t="s">
        <v>3060</v>
      </c>
      <c r="AC18" s="1468" t="s">
        <v>2725</v>
      </c>
      <c r="AD18" s="1468">
        <v>0</v>
      </c>
      <c r="AE18" s="1468" t="s">
        <v>2725</v>
      </c>
      <c r="AF18" s="1468" t="s">
        <v>2725</v>
      </c>
      <c r="AG18" s="1489">
        <f t="shared" si="1"/>
        <v>346970460.39999998</v>
      </c>
      <c r="AH18" s="1492" t="s">
        <v>3061</v>
      </c>
      <c r="AI18" s="1495">
        <v>346970460.39999998</v>
      </c>
      <c r="AJ18" s="1483">
        <v>0</v>
      </c>
    </row>
    <row r="19" spans="1:36" ht="24">
      <c r="A19" s="1451"/>
      <c r="B19" s="1454"/>
      <c r="C19" s="1457"/>
      <c r="D19" s="1457"/>
      <c r="E19" s="1460"/>
      <c r="F19" s="1463"/>
      <c r="G19" s="1448"/>
      <c r="H19" s="1448"/>
      <c r="I19" s="1466"/>
      <c r="J19" s="1466"/>
      <c r="K19" s="1448"/>
      <c r="L19" s="1448"/>
      <c r="M19" s="1475"/>
      <c r="N19" s="1478"/>
      <c r="O19" s="1481"/>
      <c r="P19" s="1481"/>
      <c r="Q19" s="1481"/>
      <c r="R19" s="1472"/>
      <c r="S19" s="1472"/>
      <c r="T19" s="1472"/>
      <c r="U19" s="1472"/>
      <c r="V19" s="1472"/>
      <c r="W19" s="1472"/>
      <c r="X19" s="1220">
        <v>553558</v>
      </c>
      <c r="Y19" s="1221">
        <v>25330263</v>
      </c>
      <c r="Z19" s="1222" t="s">
        <v>3059</v>
      </c>
      <c r="AA19" s="1156">
        <v>42892</v>
      </c>
      <c r="AB19" s="1186" t="s">
        <v>3060</v>
      </c>
      <c r="AC19" s="1469"/>
      <c r="AD19" s="1469"/>
      <c r="AE19" s="1469"/>
      <c r="AF19" s="1469"/>
      <c r="AG19" s="1490"/>
      <c r="AH19" s="1493"/>
      <c r="AI19" s="1496"/>
      <c r="AJ19" s="1484"/>
    </row>
    <row r="20" spans="1:36" ht="24">
      <c r="A20" s="1451"/>
      <c r="B20" s="1454"/>
      <c r="C20" s="1457"/>
      <c r="D20" s="1457"/>
      <c r="E20" s="1460"/>
      <c r="F20" s="1463"/>
      <c r="G20" s="1448"/>
      <c r="H20" s="1448"/>
      <c r="I20" s="1466"/>
      <c r="J20" s="1466"/>
      <c r="K20" s="1448"/>
      <c r="L20" s="1448"/>
      <c r="M20" s="1475"/>
      <c r="N20" s="1478"/>
      <c r="O20" s="1481"/>
      <c r="P20" s="1481"/>
      <c r="Q20" s="1481"/>
      <c r="R20" s="1472"/>
      <c r="S20" s="1472"/>
      <c r="T20" s="1472"/>
      <c r="U20" s="1472"/>
      <c r="V20" s="1472"/>
      <c r="W20" s="1472"/>
      <c r="X20" s="1220">
        <v>555439</v>
      </c>
      <c r="Y20" s="1221">
        <v>4655849</v>
      </c>
      <c r="Z20" s="1222" t="s">
        <v>3059</v>
      </c>
      <c r="AA20" s="1156">
        <v>42892</v>
      </c>
      <c r="AB20" s="1186" t="s">
        <v>3060</v>
      </c>
      <c r="AC20" s="1469"/>
      <c r="AD20" s="1469"/>
      <c r="AE20" s="1469"/>
      <c r="AF20" s="1469"/>
      <c r="AG20" s="1490"/>
      <c r="AH20" s="1493"/>
      <c r="AI20" s="1496"/>
      <c r="AJ20" s="1484"/>
    </row>
    <row r="21" spans="1:36" ht="24">
      <c r="A21" s="1451"/>
      <c r="B21" s="1454"/>
      <c r="C21" s="1457"/>
      <c r="D21" s="1457"/>
      <c r="E21" s="1460"/>
      <c r="F21" s="1463"/>
      <c r="G21" s="1448"/>
      <c r="H21" s="1448"/>
      <c r="I21" s="1466"/>
      <c r="J21" s="1466"/>
      <c r="K21" s="1448"/>
      <c r="L21" s="1448"/>
      <c r="M21" s="1475"/>
      <c r="N21" s="1478"/>
      <c r="O21" s="1481"/>
      <c r="P21" s="1481"/>
      <c r="Q21" s="1481"/>
      <c r="R21" s="1472"/>
      <c r="S21" s="1472"/>
      <c r="T21" s="1472"/>
      <c r="U21" s="1472"/>
      <c r="V21" s="1472"/>
      <c r="W21" s="1472"/>
      <c r="X21" s="1220">
        <v>559622</v>
      </c>
      <c r="Y21" s="1221">
        <v>39360370</v>
      </c>
      <c r="Z21" s="1222" t="s">
        <v>3059</v>
      </c>
      <c r="AA21" s="1156">
        <v>42892</v>
      </c>
      <c r="AB21" s="1186" t="s">
        <v>3060</v>
      </c>
      <c r="AC21" s="1469"/>
      <c r="AD21" s="1469"/>
      <c r="AE21" s="1469"/>
      <c r="AF21" s="1469"/>
      <c r="AG21" s="1490"/>
      <c r="AH21" s="1493"/>
      <c r="AI21" s="1496"/>
      <c r="AJ21" s="1484"/>
    </row>
    <row r="22" spans="1:36">
      <c r="A22" s="1451"/>
      <c r="B22" s="1454"/>
      <c r="C22" s="1457"/>
      <c r="D22" s="1457"/>
      <c r="E22" s="1460"/>
      <c r="F22" s="1463"/>
      <c r="G22" s="1448"/>
      <c r="H22" s="1448"/>
      <c r="I22" s="1466"/>
      <c r="J22" s="1466"/>
      <c r="K22" s="1448"/>
      <c r="L22" s="1448"/>
      <c r="M22" s="1475"/>
      <c r="N22" s="1478"/>
      <c r="O22" s="1481"/>
      <c r="P22" s="1481"/>
      <c r="Q22" s="1481"/>
      <c r="R22" s="1472"/>
      <c r="S22" s="1472"/>
      <c r="T22" s="1472"/>
      <c r="U22" s="1472"/>
      <c r="V22" s="1472"/>
      <c r="W22" s="1472"/>
      <c r="X22" s="1220">
        <v>565256</v>
      </c>
      <c r="Y22" s="1221">
        <v>21990565</v>
      </c>
      <c r="Z22" s="1222" t="s">
        <v>3059</v>
      </c>
      <c r="AA22" s="1156">
        <v>42892</v>
      </c>
      <c r="AB22" s="1186" t="s">
        <v>3062</v>
      </c>
      <c r="AC22" s="1469"/>
      <c r="AD22" s="1469"/>
      <c r="AE22" s="1469"/>
      <c r="AF22" s="1469"/>
      <c r="AG22" s="1490"/>
      <c r="AH22" s="1493"/>
      <c r="AI22" s="1496"/>
      <c r="AJ22" s="1484"/>
    </row>
    <row r="23" spans="1:36">
      <c r="A23" s="1451"/>
      <c r="B23" s="1454"/>
      <c r="C23" s="1457"/>
      <c r="D23" s="1457"/>
      <c r="E23" s="1460"/>
      <c r="F23" s="1463"/>
      <c r="G23" s="1448"/>
      <c r="H23" s="1448"/>
      <c r="I23" s="1466"/>
      <c r="J23" s="1466"/>
      <c r="K23" s="1448"/>
      <c r="L23" s="1448"/>
      <c r="M23" s="1475"/>
      <c r="N23" s="1478"/>
      <c r="O23" s="1481"/>
      <c r="P23" s="1481"/>
      <c r="Q23" s="1481"/>
      <c r="R23" s="1472"/>
      <c r="S23" s="1472"/>
      <c r="T23" s="1472"/>
      <c r="U23" s="1472"/>
      <c r="V23" s="1472"/>
      <c r="W23" s="1472"/>
      <c r="X23" s="1220">
        <v>571770</v>
      </c>
      <c r="Y23" s="1221">
        <v>17693943</v>
      </c>
      <c r="Z23" s="1222" t="s">
        <v>3059</v>
      </c>
      <c r="AA23" s="1156">
        <v>42892</v>
      </c>
      <c r="AB23" s="1186" t="s">
        <v>3062</v>
      </c>
      <c r="AC23" s="1469"/>
      <c r="AD23" s="1469"/>
      <c r="AE23" s="1469"/>
      <c r="AF23" s="1469"/>
      <c r="AG23" s="1490"/>
      <c r="AH23" s="1493"/>
      <c r="AI23" s="1496"/>
      <c r="AJ23" s="1484"/>
    </row>
    <row r="24" spans="1:36">
      <c r="A24" s="1451"/>
      <c r="B24" s="1454"/>
      <c r="C24" s="1457"/>
      <c r="D24" s="1457"/>
      <c r="E24" s="1460"/>
      <c r="F24" s="1463"/>
      <c r="G24" s="1448"/>
      <c r="H24" s="1448"/>
      <c r="I24" s="1466"/>
      <c r="J24" s="1466"/>
      <c r="K24" s="1448"/>
      <c r="L24" s="1448"/>
      <c r="M24" s="1475"/>
      <c r="N24" s="1478"/>
      <c r="O24" s="1481"/>
      <c r="P24" s="1481"/>
      <c r="Q24" s="1481"/>
      <c r="R24" s="1472"/>
      <c r="S24" s="1472"/>
      <c r="T24" s="1472"/>
      <c r="U24" s="1472"/>
      <c r="V24" s="1472"/>
      <c r="W24" s="1472"/>
      <c r="X24" s="1220">
        <v>585022</v>
      </c>
      <c r="Y24" s="1221">
        <v>74600.399999999994</v>
      </c>
      <c r="Z24" s="1222" t="s">
        <v>3059</v>
      </c>
      <c r="AA24" s="1156">
        <v>42892</v>
      </c>
      <c r="AB24" s="1186" t="s">
        <v>3062</v>
      </c>
      <c r="AC24" s="1469"/>
      <c r="AD24" s="1469"/>
      <c r="AE24" s="1469"/>
      <c r="AF24" s="1469"/>
      <c r="AG24" s="1490"/>
      <c r="AH24" s="1493"/>
      <c r="AI24" s="1496"/>
      <c r="AJ24" s="1484"/>
    </row>
    <row r="25" spans="1:36">
      <c r="A25" s="1451"/>
      <c r="B25" s="1454"/>
      <c r="C25" s="1457"/>
      <c r="D25" s="1457"/>
      <c r="E25" s="1460"/>
      <c r="F25" s="1463"/>
      <c r="G25" s="1448"/>
      <c r="H25" s="1448"/>
      <c r="I25" s="1466"/>
      <c r="J25" s="1466"/>
      <c r="K25" s="1448"/>
      <c r="L25" s="1448"/>
      <c r="M25" s="1475"/>
      <c r="N25" s="1478"/>
      <c r="O25" s="1481"/>
      <c r="P25" s="1481"/>
      <c r="Q25" s="1481"/>
      <c r="R25" s="1472"/>
      <c r="S25" s="1472"/>
      <c r="T25" s="1472"/>
      <c r="U25" s="1472"/>
      <c r="V25" s="1472"/>
      <c r="W25" s="1472"/>
      <c r="X25" s="1220">
        <v>610155</v>
      </c>
      <c r="Y25" s="1221">
        <v>776711.1</v>
      </c>
      <c r="Z25" s="1222" t="s">
        <v>3059</v>
      </c>
      <c r="AA25" s="1156">
        <v>42892</v>
      </c>
      <c r="AB25" s="1186" t="s">
        <v>3062</v>
      </c>
      <c r="AC25" s="1469"/>
      <c r="AD25" s="1469"/>
      <c r="AE25" s="1469"/>
      <c r="AF25" s="1469"/>
      <c r="AG25" s="1490"/>
      <c r="AH25" s="1493"/>
      <c r="AI25" s="1496"/>
      <c r="AJ25" s="1484"/>
    </row>
    <row r="26" spans="1:36">
      <c r="A26" s="1451"/>
      <c r="B26" s="1454"/>
      <c r="C26" s="1457"/>
      <c r="D26" s="1457"/>
      <c r="E26" s="1460"/>
      <c r="F26" s="1463"/>
      <c r="G26" s="1448"/>
      <c r="H26" s="1448"/>
      <c r="I26" s="1466"/>
      <c r="J26" s="1466"/>
      <c r="K26" s="1448"/>
      <c r="L26" s="1448"/>
      <c r="M26" s="1475"/>
      <c r="N26" s="1478"/>
      <c r="O26" s="1481"/>
      <c r="P26" s="1481"/>
      <c r="Q26" s="1481"/>
      <c r="R26" s="1472"/>
      <c r="S26" s="1472"/>
      <c r="T26" s="1472"/>
      <c r="U26" s="1472"/>
      <c r="V26" s="1472"/>
      <c r="W26" s="1472"/>
      <c r="X26" s="1220">
        <v>601765</v>
      </c>
      <c r="Y26" s="1221">
        <v>14243771.1</v>
      </c>
      <c r="Z26" s="1222" t="s">
        <v>3059</v>
      </c>
      <c r="AA26" s="1156">
        <v>42892</v>
      </c>
      <c r="AB26" s="1186" t="s">
        <v>3062</v>
      </c>
      <c r="AC26" s="1469"/>
      <c r="AD26" s="1469"/>
      <c r="AE26" s="1469"/>
      <c r="AF26" s="1469"/>
      <c r="AG26" s="1490"/>
      <c r="AH26" s="1493"/>
      <c r="AI26" s="1496"/>
      <c r="AJ26" s="1484"/>
    </row>
    <row r="27" spans="1:36">
      <c r="A27" s="1451"/>
      <c r="B27" s="1454"/>
      <c r="C27" s="1457"/>
      <c r="D27" s="1457"/>
      <c r="E27" s="1460"/>
      <c r="F27" s="1463"/>
      <c r="G27" s="1448"/>
      <c r="H27" s="1448"/>
      <c r="I27" s="1466"/>
      <c r="J27" s="1466"/>
      <c r="K27" s="1448"/>
      <c r="L27" s="1448"/>
      <c r="M27" s="1475"/>
      <c r="N27" s="1478"/>
      <c r="O27" s="1481"/>
      <c r="P27" s="1481"/>
      <c r="Q27" s="1481"/>
      <c r="R27" s="1472"/>
      <c r="S27" s="1472"/>
      <c r="T27" s="1472"/>
      <c r="U27" s="1472"/>
      <c r="V27" s="1472"/>
      <c r="W27" s="1472"/>
      <c r="X27" s="1220">
        <v>595160</v>
      </c>
      <c r="Y27" s="1221">
        <v>13699303</v>
      </c>
      <c r="Z27" s="1222" t="s">
        <v>3059</v>
      </c>
      <c r="AA27" s="1156">
        <v>43031</v>
      </c>
      <c r="AB27" s="1186" t="s">
        <v>3063</v>
      </c>
      <c r="AC27" s="1469"/>
      <c r="AD27" s="1469"/>
      <c r="AE27" s="1469"/>
      <c r="AF27" s="1469"/>
      <c r="AG27" s="1490"/>
      <c r="AH27" s="1493"/>
      <c r="AI27" s="1496"/>
      <c r="AJ27" s="1484"/>
    </row>
    <row r="28" spans="1:36">
      <c r="A28" s="1451"/>
      <c r="B28" s="1454"/>
      <c r="C28" s="1457"/>
      <c r="D28" s="1457"/>
      <c r="E28" s="1460"/>
      <c r="F28" s="1463"/>
      <c r="G28" s="1448"/>
      <c r="H28" s="1448"/>
      <c r="I28" s="1466"/>
      <c r="J28" s="1466"/>
      <c r="K28" s="1448"/>
      <c r="L28" s="1448"/>
      <c r="M28" s="1475"/>
      <c r="N28" s="1478"/>
      <c r="O28" s="1481"/>
      <c r="P28" s="1481"/>
      <c r="Q28" s="1481"/>
      <c r="R28" s="1472"/>
      <c r="S28" s="1472"/>
      <c r="T28" s="1472"/>
      <c r="U28" s="1472"/>
      <c r="V28" s="1472"/>
      <c r="W28" s="1472"/>
      <c r="X28" s="1220">
        <v>603817</v>
      </c>
      <c r="Y28" s="1221">
        <v>16761152</v>
      </c>
      <c r="Z28" s="1222" t="s">
        <v>3059</v>
      </c>
      <c r="AA28" s="1156">
        <v>43031</v>
      </c>
      <c r="AB28" s="1186" t="s">
        <v>3063</v>
      </c>
      <c r="AC28" s="1469"/>
      <c r="AD28" s="1469"/>
      <c r="AE28" s="1469"/>
      <c r="AF28" s="1469"/>
      <c r="AG28" s="1490"/>
      <c r="AH28" s="1493"/>
      <c r="AI28" s="1496"/>
      <c r="AJ28" s="1484"/>
    </row>
    <row r="29" spans="1:36">
      <c r="A29" s="1451"/>
      <c r="B29" s="1454"/>
      <c r="C29" s="1457"/>
      <c r="D29" s="1457"/>
      <c r="E29" s="1460"/>
      <c r="F29" s="1463"/>
      <c r="G29" s="1448"/>
      <c r="H29" s="1448"/>
      <c r="I29" s="1466"/>
      <c r="J29" s="1466"/>
      <c r="K29" s="1448"/>
      <c r="L29" s="1448"/>
      <c r="M29" s="1475"/>
      <c r="N29" s="1478"/>
      <c r="O29" s="1481"/>
      <c r="P29" s="1481"/>
      <c r="Q29" s="1481"/>
      <c r="R29" s="1472"/>
      <c r="S29" s="1472"/>
      <c r="T29" s="1472"/>
      <c r="U29" s="1472"/>
      <c r="V29" s="1472"/>
      <c r="W29" s="1472"/>
      <c r="X29" s="1220">
        <v>604778</v>
      </c>
      <c r="Y29" s="1221">
        <v>303689</v>
      </c>
      <c r="Z29" s="1222" t="s">
        <v>3059</v>
      </c>
      <c r="AA29" s="1156">
        <v>43031</v>
      </c>
      <c r="AB29" s="1186" t="s">
        <v>3063</v>
      </c>
      <c r="AC29" s="1469"/>
      <c r="AD29" s="1469"/>
      <c r="AE29" s="1469"/>
      <c r="AF29" s="1469"/>
      <c r="AG29" s="1490"/>
      <c r="AH29" s="1493"/>
      <c r="AI29" s="1496"/>
      <c r="AJ29" s="1484"/>
    </row>
    <row r="30" spans="1:36">
      <c r="A30" s="1452"/>
      <c r="B30" s="1455"/>
      <c r="C30" s="1458"/>
      <c r="D30" s="1458"/>
      <c r="E30" s="1461"/>
      <c r="F30" s="1464"/>
      <c r="G30" s="1449"/>
      <c r="H30" s="1449"/>
      <c r="I30" s="1467"/>
      <c r="J30" s="1467"/>
      <c r="K30" s="1449"/>
      <c r="L30" s="1449"/>
      <c r="M30" s="1476"/>
      <c r="N30" s="1479"/>
      <c r="O30" s="1482"/>
      <c r="P30" s="1482"/>
      <c r="Q30" s="1482"/>
      <c r="R30" s="1473"/>
      <c r="S30" s="1473"/>
      <c r="T30" s="1473"/>
      <c r="U30" s="1473"/>
      <c r="V30" s="1473"/>
      <c r="W30" s="1473"/>
      <c r="X30" s="1220">
        <v>606256</v>
      </c>
      <c r="Y30" s="1221">
        <v>4091506</v>
      </c>
      <c r="Z30" s="1222" t="s">
        <v>3059</v>
      </c>
      <c r="AA30" s="1156">
        <v>43031</v>
      </c>
      <c r="AB30" s="1186" t="s">
        <v>3063</v>
      </c>
      <c r="AC30" s="1470"/>
      <c r="AD30" s="1470"/>
      <c r="AE30" s="1470"/>
      <c r="AF30" s="1470"/>
      <c r="AG30" s="1491"/>
      <c r="AH30" s="1494"/>
      <c r="AI30" s="1497"/>
      <c r="AJ30" s="1485"/>
    </row>
    <row r="31" spans="1:36" ht="36">
      <c r="A31" s="1191">
        <v>14</v>
      </c>
      <c r="B31" s="1067" t="s">
        <v>3064</v>
      </c>
      <c r="C31" s="1067" t="s">
        <v>2126</v>
      </c>
      <c r="D31" s="1067" t="s">
        <v>3065</v>
      </c>
      <c r="E31" s="1109">
        <v>34915038</v>
      </c>
      <c r="F31" s="1152" t="s">
        <v>3066</v>
      </c>
      <c r="G31" s="1152" t="s">
        <v>2725</v>
      </c>
      <c r="H31" s="1152" t="s">
        <v>2725</v>
      </c>
      <c r="I31" s="1192" t="s">
        <v>3067</v>
      </c>
      <c r="J31" s="1192">
        <v>78024252</v>
      </c>
      <c r="K31" s="1193" t="s">
        <v>3068</v>
      </c>
      <c r="L31" s="1193">
        <v>3114082801</v>
      </c>
      <c r="M31" s="1194" t="s">
        <v>3069</v>
      </c>
      <c r="N31" s="1195" t="s">
        <v>2978</v>
      </c>
      <c r="O31" s="1223">
        <v>746132550</v>
      </c>
      <c r="P31" s="1223" t="s">
        <v>2986</v>
      </c>
      <c r="Q31" s="1069">
        <v>746132550</v>
      </c>
      <c r="R31" s="1069">
        <v>211828090.99683285</v>
      </c>
      <c r="S31" s="1069">
        <v>180746896.00999999</v>
      </c>
      <c r="T31" s="1069">
        <v>0</v>
      </c>
      <c r="U31" s="1069">
        <v>0</v>
      </c>
      <c r="V31" s="1069">
        <v>0</v>
      </c>
      <c r="W31" s="1129">
        <f>Q31+R31+S31+T31-U31-V31</f>
        <v>1138707537.0068328</v>
      </c>
      <c r="X31" s="1185" t="s">
        <v>2725</v>
      </c>
      <c r="Y31" s="1185">
        <v>0</v>
      </c>
      <c r="Z31" s="1185" t="s">
        <v>2725</v>
      </c>
      <c r="AA31" s="1185" t="s">
        <v>2725</v>
      </c>
      <c r="AB31" s="1185" t="s">
        <v>2725</v>
      </c>
      <c r="AC31" s="1185" t="s">
        <v>2725</v>
      </c>
      <c r="AD31" s="1185">
        <v>0</v>
      </c>
      <c r="AE31" s="1185" t="s">
        <v>2725</v>
      </c>
      <c r="AF31" s="1185" t="s">
        <v>2725</v>
      </c>
      <c r="AG31" s="1187">
        <f>Q31+R31+S31+T31-U31-V31</f>
        <v>1138707537.0068328</v>
      </c>
      <c r="AH31" s="1217" t="s">
        <v>3070</v>
      </c>
      <c r="AI31" s="1197">
        <v>1138707537.0068328</v>
      </c>
      <c r="AJ31" s="1198">
        <v>0</v>
      </c>
    </row>
    <row r="32" spans="1:36" ht="48">
      <c r="A32" s="1176">
        <v>15</v>
      </c>
      <c r="B32" s="1067" t="s">
        <v>3071</v>
      </c>
      <c r="C32" s="1067" t="s">
        <v>3072</v>
      </c>
      <c r="D32" s="1067" t="s">
        <v>3073</v>
      </c>
      <c r="E32" s="1109">
        <v>34958401</v>
      </c>
      <c r="F32" s="1152" t="s">
        <v>3074</v>
      </c>
      <c r="G32" s="1193">
        <v>3103629336</v>
      </c>
      <c r="H32" s="1194" t="s">
        <v>3075</v>
      </c>
      <c r="I32" s="1192" t="s">
        <v>3076</v>
      </c>
      <c r="J32" s="1192">
        <v>6873849</v>
      </c>
      <c r="K32" s="1152" t="s">
        <v>3077</v>
      </c>
      <c r="L32" s="1152">
        <v>3106654405</v>
      </c>
      <c r="M32" s="1194" t="s">
        <v>3078</v>
      </c>
      <c r="N32" s="1195" t="s">
        <v>2142</v>
      </c>
      <c r="O32" s="1223">
        <v>63795119</v>
      </c>
      <c r="P32" s="1223" t="s">
        <v>2986</v>
      </c>
      <c r="Q32" s="1069">
        <v>63795119</v>
      </c>
      <c r="R32" s="1069">
        <v>10711971.629890099</v>
      </c>
      <c r="S32" s="1069">
        <v>61204982.020000003</v>
      </c>
      <c r="T32" s="1069">
        <v>2551804.7599999998</v>
      </c>
      <c r="U32" s="1069">
        <v>0</v>
      </c>
      <c r="V32" s="1069">
        <v>0</v>
      </c>
      <c r="W32" s="1129">
        <f>Q32+R32+S32+T32-U32-V32</f>
        <v>138263877.40989009</v>
      </c>
      <c r="X32" s="1185" t="s">
        <v>2725</v>
      </c>
      <c r="Y32" s="1185">
        <v>0</v>
      </c>
      <c r="Z32" s="1185" t="s">
        <v>2725</v>
      </c>
      <c r="AA32" s="1185" t="s">
        <v>2725</v>
      </c>
      <c r="AB32" s="1185" t="s">
        <v>2725</v>
      </c>
      <c r="AC32" s="1185" t="s">
        <v>2725</v>
      </c>
      <c r="AD32" s="1185">
        <v>0</v>
      </c>
      <c r="AE32" s="1185" t="s">
        <v>2725</v>
      </c>
      <c r="AF32" s="1185" t="s">
        <v>2725</v>
      </c>
      <c r="AG32" s="1187">
        <f>Q32+R32+S32+T32-U32-V32</f>
        <v>138263877.40989009</v>
      </c>
      <c r="AH32" s="1217" t="s">
        <v>3079</v>
      </c>
      <c r="AI32" s="1197">
        <v>138263877.40989009</v>
      </c>
      <c r="AJ32" s="1198">
        <v>0</v>
      </c>
    </row>
    <row r="33" spans="1:36" ht="77.25" customHeight="1">
      <c r="A33" s="1191">
        <v>16</v>
      </c>
      <c r="B33" s="1076" t="s">
        <v>3080</v>
      </c>
      <c r="C33" s="1076" t="s">
        <v>2718</v>
      </c>
      <c r="D33" s="1076" t="s">
        <v>3081</v>
      </c>
      <c r="E33" s="1216" t="s">
        <v>3082</v>
      </c>
      <c r="F33" s="1152" t="s">
        <v>3083</v>
      </c>
      <c r="G33" s="1152" t="s">
        <v>3084</v>
      </c>
      <c r="H33" s="1194" t="s">
        <v>3085</v>
      </c>
      <c r="I33" s="1192" t="s">
        <v>3086</v>
      </c>
      <c r="J33" s="1192">
        <v>78381062</v>
      </c>
      <c r="K33" s="1193" t="s">
        <v>3087</v>
      </c>
      <c r="L33" s="1193">
        <v>3103522554</v>
      </c>
      <c r="M33" s="1152" t="s">
        <v>2725</v>
      </c>
      <c r="N33" s="1195" t="s">
        <v>3000</v>
      </c>
      <c r="O33" s="1223">
        <v>116006919</v>
      </c>
      <c r="P33" s="1223" t="s">
        <v>2986</v>
      </c>
      <c r="Q33" s="1223">
        <v>116006919</v>
      </c>
      <c r="R33" s="1069">
        <v>2778667.6324164271</v>
      </c>
      <c r="S33" s="1069">
        <v>212439299.12</v>
      </c>
      <c r="T33" s="1069">
        <v>8137484</v>
      </c>
      <c r="U33" s="1069">
        <v>0</v>
      </c>
      <c r="V33" s="1069">
        <v>0</v>
      </c>
      <c r="W33" s="1129">
        <f>Q33+R33+S33+T33-U33-V33</f>
        <v>339362369.75241643</v>
      </c>
      <c r="X33" s="1185" t="s">
        <v>2725</v>
      </c>
      <c r="Y33" s="1185">
        <v>0</v>
      </c>
      <c r="Z33" s="1185" t="s">
        <v>2725</v>
      </c>
      <c r="AA33" s="1185" t="s">
        <v>2725</v>
      </c>
      <c r="AB33" s="1185" t="s">
        <v>2725</v>
      </c>
      <c r="AC33" s="1185" t="s">
        <v>2725</v>
      </c>
      <c r="AD33" s="1185">
        <v>0</v>
      </c>
      <c r="AE33" s="1185" t="s">
        <v>2725</v>
      </c>
      <c r="AF33" s="1185" t="s">
        <v>2725</v>
      </c>
      <c r="AG33" s="1224">
        <f>Q33+R33+S33+T33-U33-V33</f>
        <v>339362369.75241643</v>
      </c>
      <c r="AH33" s="1217" t="s">
        <v>3088</v>
      </c>
      <c r="AI33" s="1225">
        <v>339362369.75241643</v>
      </c>
      <c r="AJ33" s="1198">
        <v>0</v>
      </c>
    </row>
    <row r="34" spans="1:36" ht="36">
      <c r="A34" s="1176">
        <v>17</v>
      </c>
      <c r="B34" s="1076" t="s">
        <v>3089</v>
      </c>
      <c r="C34" s="1083" t="s">
        <v>2718</v>
      </c>
      <c r="D34" s="1226" t="s">
        <v>3090</v>
      </c>
      <c r="E34" s="1216" t="s">
        <v>3091</v>
      </c>
      <c r="F34" s="1152" t="s">
        <v>3092</v>
      </c>
      <c r="G34" s="1193">
        <v>7868683</v>
      </c>
      <c r="H34" s="1194" t="s">
        <v>3093</v>
      </c>
      <c r="I34" s="1192" t="s">
        <v>3094</v>
      </c>
      <c r="J34" s="1192">
        <v>50982801</v>
      </c>
      <c r="K34" s="1193" t="s">
        <v>3095</v>
      </c>
      <c r="L34" s="1193">
        <v>3126372955</v>
      </c>
      <c r="M34" s="1194" t="s">
        <v>3096</v>
      </c>
      <c r="N34" s="1195" t="s">
        <v>3000</v>
      </c>
      <c r="O34" s="1223">
        <v>47501369</v>
      </c>
      <c r="P34" s="1223" t="s">
        <v>2979</v>
      </c>
      <c r="Q34" s="1223">
        <v>47501369</v>
      </c>
      <c r="R34" s="1223">
        <v>0</v>
      </c>
      <c r="S34" s="1069">
        <v>0</v>
      </c>
      <c r="T34" s="1069">
        <v>0</v>
      </c>
      <c r="U34" s="1069">
        <v>36770327</v>
      </c>
      <c r="V34" s="1069">
        <f>+Q34-U34</f>
        <v>10731042</v>
      </c>
      <c r="W34" s="1129">
        <f>Q34+R34+S34+T34-U34-V34</f>
        <v>0</v>
      </c>
      <c r="X34" s="1185" t="s">
        <v>2725</v>
      </c>
      <c r="Y34" s="1185">
        <v>0</v>
      </c>
      <c r="Z34" s="1185" t="s">
        <v>2725</v>
      </c>
      <c r="AA34" s="1185" t="s">
        <v>2725</v>
      </c>
      <c r="AB34" s="1185" t="s">
        <v>2725</v>
      </c>
      <c r="AC34" s="1185" t="s">
        <v>2725</v>
      </c>
      <c r="AD34" s="1185">
        <v>0</v>
      </c>
      <c r="AE34" s="1185" t="s">
        <v>2725</v>
      </c>
      <c r="AF34" s="1185" t="s">
        <v>2725</v>
      </c>
      <c r="AG34" s="1187">
        <f>Q34+R34+S34+T34-U34-V34</f>
        <v>0</v>
      </c>
      <c r="AH34" s="1217" t="s">
        <v>3097</v>
      </c>
      <c r="AI34" s="1211">
        <v>0</v>
      </c>
      <c r="AJ34" s="1212">
        <v>0</v>
      </c>
    </row>
    <row r="35" spans="1:36" ht="15" customHeight="1">
      <c r="A35" s="1450">
        <v>18</v>
      </c>
      <c r="B35" s="1486" t="s">
        <v>3098</v>
      </c>
      <c r="C35" s="1486" t="s">
        <v>2718</v>
      </c>
      <c r="D35" s="1486" t="s">
        <v>3099</v>
      </c>
      <c r="E35" s="1459" t="s">
        <v>3100</v>
      </c>
      <c r="F35" s="1462" t="s">
        <v>3101</v>
      </c>
      <c r="G35" s="1447" t="s">
        <v>3102</v>
      </c>
      <c r="H35" s="1474" t="s">
        <v>3103</v>
      </c>
      <c r="I35" s="1465" t="s">
        <v>3104</v>
      </c>
      <c r="J35" s="1465">
        <v>1067867782</v>
      </c>
      <c r="K35" s="1447" t="s">
        <v>3105</v>
      </c>
      <c r="L35" s="1462" t="s">
        <v>2725</v>
      </c>
      <c r="M35" s="1474" t="s">
        <v>3106</v>
      </c>
      <c r="N35" s="1477" t="s">
        <v>3000</v>
      </c>
      <c r="O35" s="1498">
        <v>391135209</v>
      </c>
      <c r="P35" s="1498" t="s">
        <v>2986</v>
      </c>
      <c r="Q35" s="1498">
        <v>391135209</v>
      </c>
      <c r="R35" s="1471">
        <v>8806466.8735176921</v>
      </c>
      <c r="S35" s="1471">
        <v>189687913.84999999</v>
      </c>
      <c r="T35" s="1471">
        <v>11734056.27</v>
      </c>
      <c r="U35" s="1471">
        <v>298622281</v>
      </c>
      <c r="V35" s="1471">
        <v>0</v>
      </c>
      <c r="W35" s="1471">
        <v>0</v>
      </c>
      <c r="X35" s="1150">
        <v>611880</v>
      </c>
      <c r="Y35" s="1227">
        <v>20000000</v>
      </c>
      <c r="Z35" s="1186" t="s">
        <v>3107</v>
      </c>
      <c r="AA35" s="1156">
        <v>43076</v>
      </c>
      <c r="AB35" s="1228" t="s">
        <v>3108</v>
      </c>
      <c r="AC35" s="1468" t="s">
        <v>2725</v>
      </c>
      <c r="AD35" s="1468">
        <v>0</v>
      </c>
      <c r="AE35" s="1468" t="s">
        <v>2725</v>
      </c>
      <c r="AF35" s="1468" t="s">
        <v>2725</v>
      </c>
      <c r="AG35" s="1489">
        <v>0</v>
      </c>
      <c r="AH35" s="1492" t="s">
        <v>3109</v>
      </c>
      <c r="AI35" s="1498">
        <v>0</v>
      </c>
      <c r="AJ35" s="1501">
        <v>0</v>
      </c>
    </row>
    <row r="36" spans="1:36">
      <c r="A36" s="1451"/>
      <c r="B36" s="1487"/>
      <c r="C36" s="1487"/>
      <c r="D36" s="1487"/>
      <c r="E36" s="1460"/>
      <c r="F36" s="1463"/>
      <c r="G36" s="1448"/>
      <c r="H36" s="1475"/>
      <c r="I36" s="1466"/>
      <c r="J36" s="1466"/>
      <c r="K36" s="1448"/>
      <c r="L36" s="1463"/>
      <c r="M36" s="1475"/>
      <c r="N36" s="1478"/>
      <c r="O36" s="1499"/>
      <c r="P36" s="1499"/>
      <c r="Q36" s="1499"/>
      <c r="R36" s="1472"/>
      <c r="S36" s="1472"/>
      <c r="T36" s="1472"/>
      <c r="U36" s="1472"/>
      <c r="V36" s="1472"/>
      <c r="W36" s="1472"/>
      <c r="X36" s="1150">
        <v>611881</v>
      </c>
      <c r="Y36" s="1227">
        <v>20000000</v>
      </c>
      <c r="Z36" s="1186" t="s">
        <v>3107</v>
      </c>
      <c r="AA36" s="1156">
        <v>43076</v>
      </c>
      <c r="AB36" s="1228" t="s">
        <v>3108</v>
      </c>
      <c r="AC36" s="1469"/>
      <c r="AD36" s="1469"/>
      <c r="AE36" s="1469"/>
      <c r="AF36" s="1469"/>
      <c r="AG36" s="1490"/>
      <c r="AH36" s="1493"/>
      <c r="AI36" s="1499"/>
      <c r="AJ36" s="1502"/>
    </row>
    <row r="37" spans="1:36">
      <c r="A37" s="1451"/>
      <c r="B37" s="1487"/>
      <c r="C37" s="1487"/>
      <c r="D37" s="1487"/>
      <c r="E37" s="1460"/>
      <c r="F37" s="1463"/>
      <c r="G37" s="1448"/>
      <c r="H37" s="1475"/>
      <c r="I37" s="1466"/>
      <c r="J37" s="1466"/>
      <c r="K37" s="1448"/>
      <c r="L37" s="1463"/>
      <c r="M37" s="1475"/>
      <c r="N37" s="1478"/>
      <c r="O37" s="1499"/>
      <c r="P37" s="1499"/>
      <c r="Q37" s="1499"/>
      <c r="R37" s="1472"/>
      <c r="S37" s="1472"/>
      <c r="T37" s="1472"/>
      <c r="U37" s="1472"/>
      <c r="V37" s="1472"/>
      <c r="W37" s="1472"/>
      <c r="X37" s="1150">
        <v>615975</v>
      </c>
      <c r="Y37" s="1227">
        <v>30000000</v>
      </c>
      <c r="Z37" s="1186" t="s">
        <v>3107</v>
      </c>
      <c r="AA37" s="1156">
        <v>43076</v>
      </c>
      <c r="AB37" s="1228" t="s">
        <v>3108</v>
      </c>
      <c r="AC37" s="1469"/>
      <c r="AD37" s="1469"/>
      <c r="AE37" s="1469"/>
      <c r="AF37" s="1469"/>
      <c r="AG37" s="1490"/>
      <c r="AH37" s="1493"/>
      <c r="AI37" s="1499"/>
      <c r="AJ37" s="1502"/>
    </row>
    <row r="38" spans="1:36">
      <c r="A38" s="1451"/>
      <c r="B38" s="1487"/>
      <c r="C38" s="1487"/>
      <c r="D38" s="1487"/>
      <c r="E38" s="1460"/>
      <c r="F38" s="1463"/>
      <c r="G38" s="1448"/>
      <c r="H38" s="1475"/>
      <c r="I38" s="1466"/>
      <c r="J38" s="1466"/>
      <c r="K38" s="1448"/>
      <c r="L38" s="1463"/>
      <c r="M38" s="1475"/>
      <c r="N38" s="1478"/>
      <c r="O38" s="1499"/>
      <c r="P38" s="1499"/>
      <c r="Q38" s="1499"/>
      <c r="R38" s="1472"/>
      <c r="S38" s="1472"/>
      <c r="T38" s="1472"/>
      <c r="U38" s="1472"/>
      <c r="V38" s="1472"/>
      <c r="W38" s="1472"/>
      <c r="X38" s="1150">
        <v>620248</v>
      </c>
      <c r="Y38" s="1227">
        <v>30000000</v>
      </c>
      <c r="Z38" s="1186" t="s">
        <v>3107</v>
      </c>
      <c r="AA38" s="1156">
        <v>43076</v>
      </c>
      <c r="AB38" s="1228" t="s">
        <v>3108</v>
      </c>
      <c r="AC38" s="1469"/>
      <c r="AD38" s="1469"/>
      <c r="AE38" s="1469"/>
      <c r="AF38" s="1469"/>
      <c r="AG38" s="1490"/>
      <c r="AH38" s="1493"/>
      <c r="AI38" s="1499"/>
      <c r="AJ38" s="1502"/>
    </row>
    <row r="39" spans="1:36">
      <c r="A39" s="1451"/>
      <c r="B39" s="1487"/>
      <c r="C39" s="1487"/>
      <c r="D39" s="1487"/>
      <c r="E39" s="1460"/>
      <c r="F39" s="1463"/>
      <c r="G39" s="1448"/>
      <c r="H39" s="1475"/>
      <c r="I39" s="1466"/>
      <c r="J39" s="1466"/>
      <c r="K39" s="1448"/>
      <c r="L39" s="1463"/>
      <c r="M39" s="1475"/>
      <c r="N39" s="1478"/>
      <c r="O39" s="1499"/>
      <c r="P39" s="1499"/>
      <c r="Q39" s="1499"/>
      <c r="R39" s="1472"/>
      <c r="S39" s="1472"/>
      <c r="T39" s="1472"/>
      <c r="U39" s="1472"/>
      <c r="V39" s="1472"/>
      <c r="W39" s="1472"/>
      <c r="X39" s="1150">
        <v>626067</v>
      </c>
      <c r="Y39" s="1227">
        <v>30000000</v>
      </c>
      <c r="Z39" s="1186" t="s">
        <v>3107</v>
      </c>
      <c r="AA39" s="1156">
        <v>43076</v>
      </c>
      <c r="AB39" s="1228" t="s">
        <v>3110</v>
      </c>
      <c r="AC39" s="1469"/>
      <c r="AD39" s="1469"/>
      <c r="AE39" s="1469"/>
      <c r="AF39" s="1469"/>
      <c r="AG39" s="1490"/>
      <c r="AH39" s="1493"/>
      <c r="AI39" s="1499"/>
      <c r="AJ39" s="1502"/>
    </row>
    <row r="40" spans="1:36">
      <c r="A40" s="1451"/>
      <c r="B40" s="1487"/>
      <c r="C40" s="1487"/>
      <c r="D40" s="1487"/>
      <c r="E40" s="1460"/>
      <c r="F40" s="1463"/>
      <c r="G40" s="1448"/>
      <c r="H40" s="1475"/>
      <c r="I40" s="1466"/>
      <c r="J40" s="1466"/>
      <c r="K40" s="1448"/>
      <c r="L40" s="1463"/>
      <c r="M40" s="1475"/>
      <c r="N40" s="1478"/>
      <c r="O40" s="1499"/>
      <c r="P40" s="1499"/>
      <c r="Q40" s="1499"/>
      <c r="R40" s="1472"/>
      <c r="S40" s="1472"/>
      <c r="T40" s="1472"/>
      <c r="U40" s="1472"/>
      <c r="V40" s="1472"/>
      <c r="W40" s="1472"/>
      <c r="X40" s="1150">
        <v>629947</v>
      </c>
      <c r="Y40" s="1227">
        <v>25000000</v>
      </c>
      <c r="Z40" s="1186" t="s">
        <v>3107</v>
      </c>
      <c r="AA40" s="1156">
        <v>43076</v>
      </c>
      <c r="AB40" s="1228" t="s">
        <v>3110</v>
      </c>
      <c r="AC40" s="1469"/>
      <c r="AD40" s="1469"/>
      <c r="AE40" s="1469"/>
      <c r="AF40" s="1469"/>
      <c r="AG40" s="1490"/>
      <c r="AH40" s="1493"/>
      <c r="AI40" s="1499"/>
      <c r="AJ40" s="1502"/>
    </row>
    <row r="41" spans="1:36">
      <c r="A41" s="1451"/>
      <c r="B41" s="1487"/>
      <c r="C41" s="1487"/>
      <c r="D41" s="1487"/>
      <c r="E41" s="1460"/>
      <c r="F41" s="1463"/>
      <c r="G41" s="1448"/>
      <c r="H41" s="1475"/>
      <c r="I41" s="1466"/>
      <c r="J41" s="1466"/>
      <c r="K41" s="1448"/>
      <c r="L41" s="1463"/>
      <c r="M41" s="1475"/>
      <c r="N41" s="1478"/>
      <c r="O41" s="1499"/>
      <c r="P41" s="1499"/>
      <c r="Q41" s="1499"/>
      <c r="R41" s="1472"/>
      <c r="S41" s="1472"/>
      <c r="T41" s="1472"/>
      <c r="U41" s="1472"/>
      <c r="V41" s="1472"/>
      <c r="W41" s="1472"/>
      <c r="X41" s="1150">
        <v>633477</v>
      </c>
      <c r="Y41" s="1227">
        <v>30000000</v>
      </c>
      <c r="Z41" s="1186" t="s">
        <v>3107</v>
      </c>
      <c r="AA41" s="1156">
        <v>43076</v>
      </c>
      <c r="AB41" s="1228" t="s">
        <v>3110</v>
      </c>
      <c r="AC41" s="1469"/>
      <c r="AD41" s="1469"/>
      <c r="AE41" s="1469"/>
      <c r="AF41" s="1469"/>
      <c r="AG41" s="1490"/>
      <c r="AH41" s="1493"/>
      <c r="AI41" s="1499"/>
      <c r="AJ41" s="1502"/>
    </row>
    <row r="42" spans="1:36">
      <c r="A42" s="1451"/>
      <c r="B42" s="1487"/>
      <c r="C42" s="1487"/>
      <c r="D42" s="1487"/>
      <c r="E42" s="1460"/>
      <c r="F42" s="1463"/>
      <c r="G42" s="1448"/>
      <c r="H42" s="1475"/>
      <c r="I42" s="1466"/>
      <c r="J42" s="1466"/>
      <c r="K42" s="1448"/>
      <c r="L42" s="1463"/>
      <c r="M42" s="1475"/>
      <c r="N42" s="1478"/>
      <c r="O42" s="1499"/>
      <c r="P42" s="1499"/>
      <c r="Q42" s="1499"/>
      <c r="R42" s="1472"/>
      <c r="S42" s="1472"/>
      <c r="T42" s="1472"/>
      <c r="U42" s="1472"/>
      <c r="V42" s="1472"/>
      <c r="W42" s="1472"/>
      <c r="X42" s="1150">
        <v>638955</v>
      </c>
      <c r="Y42" s="1227">
        <v>11082545</v>
      </c>
      <c r="Z42" s="1186" t="s">
        <v>3111</v>
      </c>
      <c r="AA42" s="1156">
        <v>43145</v>
      </c>
      <c r="AB42" s="1228" t="s">
        <v>3110</v>
      </c>
      <c r="AC42" s="1469"/>
      <c r="AD42" s="1469"/>
      <c r="AE42" s="1469"/>
      <c r="AF42" s="1469"/>
      <c r="AG42" s="1490"/>
      <c r="AH42" s="1493"/>
      <c r="AI42" s="1499"/>
      <c r="AJ42" s="1502"/>
    </row>
    <row r="43" spans="1:36">
      <c r="A43" s="1451"/>
      <c r="B43" s="1487"/>
      <c r="C43" s="1487"/>
      <c r="D43" s="1487"/>
      <c r="E43" s="1460"/>
      <c r="F43" s="1463"/>
      <c r="G43" s="1448"/>
      <c r="H43" s="1475"/>
      <c r="I43" s="1466"/>
      <c r="J43" s="1466"/>
      <c r="K43" s="1448"/>
      <c r="L43" s="1463"/>
      <c r="M43" s="1475"/>
      <c r="N43" s="1478"/>
      <c r="O43" s="1499"/>
      <c r="P43" s="1499"/>
      <c r="Q43" s="1499"/>
      <c r="R43" s="1472"/>
      <c r="S43" s="1472"/>
      <c r="T43" s="1472"/>
      <c r="U43" s="1472"/>
      <c r="V43" s="1472"/>
      <c r="W43" s="1472"/>
      <c r="X43" s="1150">
        <v>643265</v>
      </c>
      <c r="Y43" s="1227">
        <v>20000000</v>
      </c>
      <c r="Z43" s="1186" t="s">
        <v>3111</v>
      </c>
      <c r="AA43" s="1156">
        <v>43145</v>
      </c>
      <c r="AB43" s="1228" t="s">
        <v>3110</v>
      </c>
      <c r="AC43" s="1469"/>
      <c r="AD43" s="1469"/>
      <c r="AE43" s="1469"/>
      <c r="AF43" s="1469"/>
      <c r="AG43" s="1490"/>
      <c r="AH43" s="1493"/>
      <c r="AI43" s="1499"/>
      <c r="AJ43" s="1502"/>
    </row>
    <row r="44" spans="1:36">
      <c r="A44" s="1451"/>
      <c r="B44" s="1487"/>
      <c r="C44" s="1487"/>
      <c r="D44" s="1487"/>
      <c r="E44" s="1460"/>
      <c r="F44" s="1463"/>
      <c r="G44" s="1448"/>
      <c r="H44" s="1475"/>
      <c r="I44" s="1466"/>
      <c r="J44" s="1466"/>
      <c r="K44" s="1448"/>
      <c r="L44" s="1463"/>
      <c r="M44" s="1475"/>
      <c r="N44" s="1478"/>
      <c r="O44" s="1499"/>
      <c r="P44" s="1499"/>
      <c r="Q44" s="1499"/>
      <c r="R44" s="1472"/>
      <c r="S44" s="1472"/>
      <c r="T44" s="1472"/>
      <c r="U44" s="1472"/>
      <c r="V44" s="1472"/>
      <c r="W44" s="1472"/>
      <c r="X44" s="1150">
        <v>645892</v>
      </c>
      <c r="Y44" s="1227">
        <v>14179912</v>
      </c>
      <c r="Z44" s="1186" t="s">
        <v>3111</v>
      </c>
      <c r="AA44" s="1156">
        <v>43145</v>
      </c>
      <c r="AB44" s="1228" t="s">
        <v>3112</v>
      </c>
      <c r="AC44" s="1469"/>
      <c r="AD44" s="1469"/>
      <c r="AE44" s="1469"/>
      <c r="AF44" s="1469"/>
      <c r="AG44" s="1490"/>
      <c r="AH44" s="1493"/>
      <c r="AI44" s="1499"/>
      <c r="AJ44" s="1502"/>
    </row>
    <row r="45" spans="1:36">
      <c r="A45" s="1451"/>
      <c r="B45" s="1487"/>
      <c r="C45" s="1487"/>
      <c r="D45" s="1487"/>
      <c r="E45" s="1460"/>
      <c r="F45" s="1463"/>
      <c r="G45" s="1448"/>
      <c r="H45" s="1475"/>
      <c r="I45" s="1466"/>
      <c r="J45" s="1466"/>
      <c r="K45" s="1448"/>
      <c r="L45" s="1463"/>
      <c r="M45" s="1475"/>
      <c r="N45" s="1478"/>
      <c r="O45" s="1499"/>
      <c r="P45" s="1499"/>
      <c r="Q45" s="1499"/>
      <c r="R45" s="1472"/>
      <c r="S45" s="1472"/>
      <c r="T45" s="1472"/>
      <c r="U45" s="1472"/>
      <c r="V45" s="1472"/>
      <c r="W45" s="1472"/>
      <c r="X45" s="1150">
        <v>645903</v>
      </c>
      <c r="Y45" s="1227">
        <v>14179912</v>
      </c>
      <c r="Z45" s="1186" t="s">
        <v>3111</v>
      </c>
      <c r="AA45" s="1156">
        <v>43145</v>
      </c>
      <c r="AB45" s="1228" t="s">
        <v>3112</v>
      </c>
      <c r="AC45" s="1469"/>
      <c r="AD45" s="1469"/>
      <c r="AE45" s="1469"/>
      <c r="AF45" s="1469"/>
      <c r="AG45" s="1490"/>
      <c r="AH45" s="1493"/>
      <c r="AI45" s="1499"/>
      <c r="AJ45" s="1502"/>
    </row>
    <row r="46" spans="1:36">
      <c r="A46" s="1451"/>
      <c r="B46" s="1487"/>
      <c r="C46" s="1487"/>
      <c r="D46" s="1487"/>
      <c r="E46" s="1460"/>
      <c r="F46" s="1463"/>
      <c r="G46" s="1448"/>
      <c r="H46" s="1475"/>
      <c r="I46" s="1466"/>
      <c r="J46" s="1466"/>
      <c r="K46" s="1448"/>
      <c r="L46" s="1463"/>
      <c r="M46" s="1475"/>
      <c r="N46" s="1478"/>
      <c r="O46" s="1499"/>
      <c r="P46" s="1499"/>
      <c r="Q46" s="1499"/>
      <c r="R46" s="1472"/>
      <c r="S46" s="1472"/>
      <c r="T46" s="1472"/>
      <c r="U46" s="1472"/>
      <c r="V46" s="1472"/>
      <c r="W46" s="1472"/>
      <c r="X46" s="1150">
        <v>645905</v>
      </c>
      <c r="Y46" s="1227">
        <v>14179912</v>
      </c>
      <c r="Z46" s="1186" t="s">
        <v>3111</v>
      </c>
      <c r="AA46" s="1156">
        <v>43145</v>
      </c>
      <c r="AB46" s="1228" t="s">
        <v>3112</v>
      </c>
      <c r="AC46" s="1469"/>
      <c r="AD46" s="1469"/>
      <c r="AE46" s="1469"/>
      <c r="AF46" s="1469"/>
      <c r="AG46" s="1490"/>
      <c r="AH46" s="1493"/>
      <c r="AI46" s="1499"/>
      <c r="AJ46" s="1502"/>
    </row>
    <row r="47" spans="1:36">
      <c r="A47" s="1451"/>
      <c r="B47" s="1487"/>
      <c r="C47" s="1487"/>
      <c r="D47" s="1487"/>
      <c r="E47" s="1460"/>
      <c r="F47" s="1463"/>
      <c r="G47" s="1448"/>
      <c r="H47" s="1475"/>
      <c r="I47" s="1466"/>
      <c r="J47" s="1466"/>
      <c r="K47" s="1448"/>
      <c r="L47" s="1463"/>
      <c r="M47" s="1475"/>
      <c r="N47" s="1478"/>
      <c r="O47" s="1499"/>
      <c r="P47" s="1499"/>
      <c r="Q47" s="1499"/>
      <c r="R47" s="1472"/>
      <c r="S47" s="1472"/>
      <c r="T47" s="1472"/>
      <c r="U47" s="1472"/>
      <c r="V47" s="1472"/>
      <c r="W47" s="1472"/>
      <c r="X47" s="1150">
        <v>647413</v>
      </c>
      <c r="Y47" s="1227">
        <v>20000000</v>
      </c>
      <c r="Z47" s="1186" t="s">
        <v>3111</v>
      </c>
      <c r="AA47" s="1156">
        <v>43145</v>
      </c>
      <c r="AB47" s="1228" t="s">
        <v>3110</v>
      </c>
      <c r="AC47" s="1469"/>
      <c r="AD47" s="1469"/>
      <c r="AE47" s="1469"/>
      <c r="AF47" s="1469"/>
      <c r="AG47" s="1490"/>
      <c r="AH47" s="1493"/>
      <c r="AI47" s="1499"/>
      <c r="AJ47" s="1502"/>
    </row>
    <row r="48" spans="1:36">
      <c r="A48" s="1452"/>
      <c r="B48" s="1488"/>
      <c r="C48" s="1488"/>
      <c r="D48" s="1488"/>
      <c r="E48" s="1461"/>
      <c r="F48" s="1464"/>
      <c r="G48" s="1449"/>
      <c r="H48" s="1476"/>
      <c r="I48" s="1467"/>
      <c r="J48" s="1467"/>
      <c r="K48" s="1449"/>
      <c r="L48" s="1464"/>
      <c r="M48" s="1476"/>
      <c r="N48" s="1479"/>
      <c r="O48" s="1500"/>
      <c r="P48" s="1500"/>
      <c r="Q48" s="1500"/>
      <c r="R48" s="1473"/>
      <c r="S48" s="1473"/>
      <c r="T48" s="1473"/>
      <c r="U48" s="1473"/>
      <c r="V48" s="1473"/>
      <c r="W48" s="1473"/>
      <c r="X48" s="1150">
        <v>650222</v>
      </c>
      <c r="Y48" s="1229">
        <v>20000000</v>
      </c>
      <c r="Z48" s="1230" t="s">
        <v>3113</v>
      </c>
      <c r="AA48" s="1156">
        <v>43172</v>
      </c>
      <c r="AB48" s="1228" t="s">
        <v>3110</v>
      </c>
      <c r="AC48" s="1470"/>
      <c r="AD48" s="1470"/>
      <c r="AE48" s="1470"/>
      <c r="AF48" s="1470"/>
      <c r="AG48" s="1491"/>
      <c r="AH48" s="1494"/>
      <c r="AI48" s="1500"/>
      <c r="AJ48" s="1503"/>
    </row>
    <row r="49" spans="1:36" ht="48">
      <c r="A49" s="1176">
        <v>19</v>
      </c>
      <c r="B49" s="1066" t="s">
        <v>3114</v>
      </c>
      <c r="C49" s="1067" t="s">
        <v>2126</v>
      </c>
      <c r="D49" s="1067" t="s">
        <v>3115</v>
      </c>
      <c r="E49" s="1067">
        <v>1066515708</v>
      </c>
      <c r="F49" s="1152" t="s">
        <v>2725</v>
      </c>
      <c r="G49" s="1152" t="s">
        <v>2725</v>
      </c>
      <c r="H49" s="1152" t="s">
        <v>2725</v>
      </c>
      <c r="I49" s="1192" t="s">
        <v>3116</v>
      </c>
      <c r="J49" s="1192">
        <v>73093238</v>
      </c>
      <c r="K49" s="1193" t="s">
        <v>3117</v>
      </c>
      <c r="L49" s="1193" t="s">
        <v>3118</v>
      </c>
      <c r="M49" s="1194" t="s">
        <v>3119</v>
      </c>
      <c r="N49" s="1195" t="s">
        <v>2978</v>
      </c>
      <c r="O49" s="1211">
        <v>225522500</v>
      </c>
      <c r="P49" s="1211" t="s">
        <v>2986</v>
      </c>
      <c r="Q49" s="1211">
        <v>225522500</v>
      </c>
      <c r="R49" s="1069">
        <v>54196450.122147858</v>
      </c>
      <c r="S49" s="1231">
        <v>176576186.88999999</v>
      </c>
      <c r="T49" s="1069">
        <v>0</v>
      </c>
      <c r="U49" s="1069">
        <v>0</v>
      </c>
      <c r="V49" s="1069">
        <v>0</v>
      </c>
      <c r="W49" s="1129">
        <f t="shared" ref="W49:W69" si="2">Q49+R49+S49+T49-U49-V49</f>
        <v>456295137.01214784</v>
      </c>
      <c r="X49" s="1185" t="s">
        <v>2725</v>
      </c>
      <c r="Y49" s="1185">
        <v>0</v>
      </c>
      <c r="Z49" s="1185" t="s">
        <v>2725</v>
      </c>
      <c r="AA49" s="1185" t="s">
        <v>2725</v>
      </c>
      <c r="AB49" s="1185" t="s">
        <v>2725</v>
      </c>
      <c r="AC49" s="1185" t="s">
        <v>2725</v>
      </c>
      <c r="AD49" s="1185">
        <v>0</v>
      </c>
      <c r="AE49" s="1185" t="s">
        <v>2725</v>
      </c>
      <c r="AF49" s="1185" t="s">
        <v>2725</v>
      </c>
      <c r="AG49" s="1224">
        <f t="shared" ref="AG49:AG69" si="3">Q49+R49+S49+T49-U49-V49</f>
        <v>456295137.01214784</v>
      </c>
      <c r="AH49" s="1232" t="s">
        <v>3120</v>
      </c>
      <c r="AI49" s="1211">
        <v>456295137.01214784</v>
      </c>
      <c r="AJ49" s="1198">
        <v>0</v>
      </c>
    </row>
    <row r="50" spans="1:36" ht="60">
      <c r="A50" s="1191">
        <v>20</v>
      </c>
      <c r="B50" s="1066" t="s">
        <v>3121</v>
      </c>
      <c r="C50" s="1067" t="s">
        <v>2126</v>
      </c>
      <c r="D50" s="1067" t="s">
        <v>3122</v>
      </c>
      <c r="E50" s="1067">
        <v>1067840104</v>
      </c>
      <c r="F50" s="1152" t="s">
        <v>3123</v>
      </c>
      <c r="G50" s="1152">
        <v>3145152132</v>
      </c>
      <c r="H50" s="1152" t="s">
        <v>2725</v>
      </c>
      <c r="I50" s="1192" t="s">
        <v>3067</v>
      </c>
      <c r="J50" s="1192">
        <v>78024252</v>
      </c>
      <c r="K50" s="1193" t="s">
        <v>3068</v>
      </c>
      <c r="L50" s="1193">
        <v>3114082801</v>
      </c>
      <c r="M50" s="1194" t="s">
        <v>3069</v>
      </c>
      <c r="N50" s="1195" t="s">
        <v>2978</v>
      </c>
      <c r="O50" s="1211">
        <v>9085260</v>
      </c>
      <c r="P50" s="1211" t="s">
        <v>2979</v>
      </c>
      <c r="Q50" s="1211">
        <v>9085260</v>
      </c>
      <c r="R50" s="1211">
        <v>0</v>
      </c>
      <c r="S50" s="1211">
        <v>0</v>
      </c>
      <c r="T50" s="1211">
        <v>0</v>
      </c>
      <c r="U50" s="1211">
        <v>3785525</v>
      </c>
      <c r="V50" s="1211">
        <v>0</v>
      </c>
      <c r="W50" s="1129">
        <f t="shared" si="2"/>
        <v>5299735</v>
      </c>
      <c r="X50" s="1185" t="s">
        <v>2725</v>
      </c>
      <c r="Y50" s="1185">
        <v>0</v>
      </c>
      <c r="Z50" s="1185" t="s">
        <v>2725</v>
      </c>
      <c r="AA50" s="1185" t="s">
        <v>2725</v>
      </c>
      <c r="AB50" s="1185" t="s">
        <v>2725</v>
      </c>
      <c r="AC50" s="1185" t="s">
        <v>2725</v>
      </c>
      <c r="AD50" s="1185">
        <v>0</v>
      </c>
      <c r="AE50" s="1185" t="s">
        <v>2725</v>
      </c>
      <c r="AF50" s="1185" t="s">
        <v>2725</v>
      </c>
      <c r="AG50" s="1224">
        <f t="shared" si="3"/>
        <v>5299735</v>
      </c>
      <c r="AH50" s="1232" t="s">
        <v>3124</v>
      </c>
      <c r="AI50" s="1211">
        <v>5299735</v>
      </c>
      <c r="AJ50" s="1198">
        <v>0</v>
      </c>
    </row>
    <row r="51" spans="1:36" ht="48">
      <c r="A51" s="1176">
        <v>21</v>
      </c>
      <c r="B51" s="1066" t="s">
        <v>3125</v>
      </c>
      <c r="C51" s="1067" t="s">
        <v>3126</v>
      </c>
      <c r="D51" s="1067" t="s">
        <v>3090</v>
      </c>
      <c r="E51" s="1216">
        <v>812000346</v>
      </c>
      <c r="F51" s="1152" t="s">
        <v>3092</v>
      </c>
      <c r="G51" s="1193">
        <v>7868683</v>
      </c>
      <c r="H51" s="1194" t="s">
        <v>3093</v>
      </c>
      <c r="I51" s="1192" t="s">
        <v>3094</v>
      </c>
      <c r="J51" s="1192">
        <v>50982801</v>
      </c>
      <c r="K51" s="1193" t="s">
        <v>3095</v>
      </c>
      <c r="L51" s="1193">
        <v>3126372955</v>
      </c>
      <c r="M51" s="1194" t="s">
        <v>3096</v>
      </c>
      <c r="N51" s="1195" t="s">
        <v>3000</v>
      </c>
      <c r="O51" s="1211">
        <v>50000000</v>
      </c>
      <c r="P51" s="1211" t="s">
        <v>2979</v>
      </c>
      <c r="Q51" s="1211">
        <v>45161613</v>
      </c>
      <c r="R51" s="1069">
        <v>298080</v>
      </c>
      <c r="S51" s="1069">
        <v>0</v>
      </c>
      <c r="T51" s="1069">
        <v>4540307</v>
      </c>
      <c r="U51" s="1069">
        <v>41666665</v>
      </c>
      <c r="V51" s="1069">
        <v>0</v>
      </c>
      <c r="W51" s="1129">
        <f t="shared" si="2"/>
        <v>8333335</v>
      </c>
      <c r="X51" s="1185" t="s">
        <v>2725</v>
      </c>
      <c r="Y51" s="1185">
        <v>0</v>
      </c>
      <c r="Z51" s="1185" t="s">
        <v>2725</v>
      </c>
      <c r="AA51" s="1185" t="s">
        <v>2725</v>
      </c>
      <c r="AB51" s="1185" t="s">
        <v>2725</v>
      </c>
      <c r="AC51" s="1185" t="s">
        <v>2725</v>
      </c>
      <c r="AD51" s="1185">
        <v>0</v>
      </c>
      <c r="AE51" s="1185" t="s">
        <v>2725</v>
      </c>
      <c r="AF51" s="1185" t="s">
        <v>2725</v>
      </c>
      <c r="AG51" s="1224">
        <f t="shared" si="3"/>
        <v>8333335</v>
      </c>
      <c r="AH51" s="1217" t="s">
        <v>3127</v>
      </c>
      <c r="AI51" s="1211">
        <v>0</v>
      </c>
      <c r="AJ51" s="1214">
        <v>8333335</v>
      </c>
    </row>
    <row r="52" spans="1:36" ht="36">
      <c r="A52" s="1191">
        <v>22</v>
      </c>
      <c r="B52" s="1066" t="s">
        <v>576</v>
      </c>
      <c r="C52" s="1067" t="s">
        <v>2520</v>
      </c>
      <c r="D52" s="1067" t="s">
        <v>3128</v>
      </c>
      <c r="E52" s="1216">
        <v>900493018</v>
      </c>
      <c r="F52" s="1152" t="s">
        <v>3129</v>
      </c>
      <c r="G52" s="1193">
        <v>3164635988</v>
      </c>
      <c r="H52" s="1194" t="s">
        <v>3130</v>
      </c>
      <c r="I52" s="1192" t="s">
        <v>3131</v>
      </c>
      <c r="J52" s="1192">
        <v>37240480</v>
      </c>
      <c r="K52" s="1193" t="s">
        <v>2725</v>
      </c>
      <c r="L52" s="1152" t="s">
        <v>2725</v>
      </c>
      <c r="M52" s="1194" t="s">
        <v>3132</v>
      </c>
      <c r="N52" s="1195" t="s">
        <v>3000</v>
      </c>
      <c r="O52" s="1069">
        <v>152861049</v>
      </c>
      <c r="P52" s="1069" t="s">
        <v>2979</v>
      </c>
      <c r="Q52" s="1069">
        <v>152861049</v>
      </c>
      <c r="R52" s="1069">
        <v>0</v>
      </c>
      <c r="S52" s="1069">
        <v>0</v>
      </c>
      <c r="T52" s="1069">
        <v>0</v>
      </c>
      <c r="U52" s="1069">
        <v>31846050</v>
      </c>
      <c r="V52" s="1069">
        <v>0</v>
      </c>
      <c r="W52" s="1129">
        <f t="shared" si="2"/>
        <v>121014999</v>
      </c>
      <c r="X52" s="1185" t="s">
        <v>2725</v>
      </c>
      <c r="Y52" s="1185">
        <v>0</v>
      </c>
      <c r="Z52" s="1185" t="s">
        <v>2725</v>
      </c>
      <c r="AA52" s="1185" t="s">
        <v>2725</v>
      </c>
      <c r="AB52" s="1185" t="s">
        <v>2725</v>
      </c>
      <c r="AC52" s="1185" t="s">
        <v>2725</v>
      </c>
      <c r="AD52" s="1185">
        <v>0</v>
      </c>
      <c r="AE52" s="1185" t="s">
        <v>2725</v>
      </c>
      <c r="AF52" s="1185" t="s">
        <v>2725</v>
      </c>
      <c r="AG52" s="1224">
        <f t="shared" si="3"/>
        <v>121014999</v>
      </c>
      <c r="AH52" s="1232" t="s">
        <v>3133</v>
      </c>
      <c r="AI52" s="1211">
        <v>0</v>
      </c>
      <c r="AJ52" s="1214">
        <v>121014999</v>
      </c>
    </row>
    <row r="53" spans="1:36" ht="60">
      <c r="A53" s="1176">
        <v>23</v>
      </c>
      <c r="B53" s="1067" t="s">
        <v>3134</v>
      </c>
      <c r="C53" s="1067" t="s">
        <v>3135</v>
      </c>
      <c r="D53" s="1067" t="s">
        <v>3136</v>
      </c>
      <c r="E53" s="1068">
        <v>34988446</v>
      </c>
      <c r="F53" s="1152" t="s">
        <v>3137</v>
      </c>
      <c r="G53" s="1193" t="s">
        <v>2725</v>
      </c>
      <c r="H53" s="1194" t="s">
        <v>3138</v>
      </c>
      <c r="I53" s="1192" t="s">
        <v>3139</v>
      </c>
      <c r="J53" s="1192">
        <v>78689821</v>
      </c>
      <c r="K53" s="1193" t="s">
        <v>3140</v>
      </c>
      <c r="L53" s="1193">
        <v>3016784510</v>
      </c>
      <c r="M53" s="1194" t="s">
        <v>3141</v>
      </c>
      <c r="N53" s="1195" t="s">
        <v>3142</v>
      </c>
      <c r="O53" s="1069">
        <v>67760000</v>
      </c>
      <c r="P53" s="1069" t="s">
        <v>2986</v>
      </c>
      <c r="Q53" s="1069">
        <v>67760000</v>
      </c>
      <c r="R53" s="1069">
        <v>8279782</v>
      </c>
      <c r="S53" s="1069">
        <v>6544106.6900000004</v>
      </c>
      <c r="T53" s="1069">
        <v>0</v>
      </c>
      <c r="U53" s="1069">
        <v>0</v>
      </c>
      <c r="V53" s="1069">
        <v>0</v>
      </c>
      <c r="W53" s="1129">
        <f t="shared" si="2"/>
        <v>82583888.689999998</v>
      </c>
      <c r="X53" s="1185" t="s">
        <v>2725</v>
      </c>
      <c r="Y53" s="1185">
        <v>0</v>
      </c>
      <c r="Z53" s="1185" t="s">
        <v>2725</v>
      </c>
      <c r="AA53" s="1185" t="s">
        <v>2725</v>
      </c>
      <c r="AB53" s="1185" t="s">
        <v>2725</v>
      </c>
      <c r="AC53" s="1185" t="s">
        <v>2725</v>
      </c>
      <c r="AD53" s="1185">
        <v>0</v>
      </c>
      <c r="AE53" s="1185" t="s">
        <v>2725</v>
      </c>
      <c r="AF53" s="1185" t="s">
        <v>2725</v>
      </c>
      <c r="AG53" s="1224">
        <f t="shared" si="3"/>
        <v>82583888.689999998</v>
      </c>
      <c r="AH53" s="1232" t="s">
        <v>3143</v>
      </c>
      <c r="AI53" s="1211">
        <v>82583888.689999998</v>
      </c>
      <c r="AJ53" s="1198">
        <v>0</v>
      </c>
    </row>
    <row r="54" spans="1:36" ht="48">
      <c r="A54" s="1191">
        <v>24</v>
      </c>
      <c r="B54" s="1066" t="s">
        <v>3144</v>
      </c>
      <c r="C54" s="1067" t="s">
        <v>2136</v>
      </c>
      <c r="D54" s="1067" t="s">
        <v>3145</v>
      </c>
      <c r="E54" s="1109">
        <v>10932795</v>
      </c>
      <c r="F54" s="1152" t="s">
        <v>3146</v>
      </c>
      <c r="G54" s="1193">
        <v>3003743590</v>
      </c>
      <c r="H54" s="1152" t="s">
        <v>2725</v>
      </c>
      <c r="I54" s="1192" t="s">
        <v>3147</v>
      </c>
      <c r="J54" s="1192">
        <v>30656097</v>
      </c>
      <c r="K54" s="1193" t="s">
        <v>3148</v>
      </c>
      <c r="L54" s="1193" t="s">
        <v>3149</v>
      </c>
      <c r="M54" s="1194" t="s">
        <v>3150</v>
      </c>
      <c r="N54" s="1195" t="s">
        <v>2142</v>
      </c>
      <c r="O54" s="1069">
        <v>60179184</v>
      </c>
      <c r="P54" s="1069" t="s">
        <v>2986</v>
      </c>
      <c r="Q54" s="1069">
        <v>60179184</v>
      </c>
      <c r="R54" s="1069">
        <v>4749761.2783265486</v>
      </c>
      <c r="S54" s="1231">
        <v>455824.1</v>
      </c>
      <c r="T54" s="1069">
        <v>0</v>
      </c>
      <c r="U54" s="1069">
        <v>0</v>
      </c>
      <c r="V54" s="1069">
        <v>0</v>
      </c>
      <c r="W54" s="1129">
        <f t="shared" si="2"/>
        <v>65384769.37832655</v>
      </c>
      <c r="X54" s="1185" t="s">
        <v>2725</v>
      </c>
      <c r="Y54" s="1185">
        <v>0</v>
      </c>
      <c r="Z54" s="1185" t="s">
        <v>2725</v>
      </c>
      <c r="AA54" s="1185" t="s">
        <v>2725</v>
      </c>
      <c r="AB54" s="1185" t="s">
        <v>2725</v>
      </c>
      <c r="AC54" s="1185" t="s">
        <v>2725</v>
      </c>
      <c r="AD54" s="1185">
        <v>0</v>
      </c>
      <c r="AE54" s="1185" t="s">
        <v>2725</v>
      </c>
      <c r="AF54" s="1185" t="s">
        <v>2725</v>
      </c>
      <c r="AG54" s="1224">
        <f t="shared" si="3"/>
        <v>65384769.37832655</v>
      </c>
      <c r="AH54" s="1232" t="s">
        <v>3151</v>
      </c>
      <c r="AI54" s="1211">
        <v>65384769.37832655</v>
      </c>
      <c r="AJ54" s="1198">
        <v>0</v>
      </c>
    </row>
    <row r="55" spans="1:36" ht="96">
      <c r="A55" s="1176">
        <v>25</v>
      </c>
      <c r="B55" s="1067" t="s">
        <v>3152</v>
      </c>
      <c r="C55" s="1067" t="s">
        <v>2718</v>
      </c>
      <c r="D55" s="1067" t="s">
        <v>3153</v>
      </c>
      <c r="E55" s="1233" t="s">
        <v>3154</v>
      </c>
      <c r="F55" s="1152" t="s">
        <v>3155</v>
      </c>
      <c r="G55" s="1193">
        <v>7822133</v>
      </c>
      <c r="H55" s="1194" t="s">
        <v>3156</v>
      </c>
      <c r="I55" s="1192" t="s">
        <v>3157</v>
      </c>
      <c r="J55" s="1192">
        <v>1067844635</v>
      </c>
      <c r="K55" s="1193" t="s">
        <v>3158</v>
      </c>
      <c r="L55" s="1193">
        <v>3017558851</v>
      </c>
      <c r="M55" s="1152" t="s">
        <v>2725</v>
      </c>
      <c r="N55" s="1195" t="s">
        <v>3000</v>
      </c>
      <c r="O55" s="1206">
        <v>28143994</v>
      </c>
      <c r="P55" s="1206" t="s">
        <v>2986</v>
      </c>
      <c r="Q55" s="1206">
        <v>28143994</v>
      </c>
      <c r="R55" s="1206">
        <v>10028690.389121875</v>
      </c>
      <c r="S55" s="1234">
        <v>379978.93</v>
      </c>
      <c r="T55" s="1206">
        <v>35982828</v>
      </c>
      <c r="U55" s="1206">
        <v>0</v>
      </c>
      <c r="V55" s="1206">
        <v>0</v>
      </c>
      <c r="W55" s="1129">
        <f t="shared" si="2"/>
        <v>74535491.319121867</v>
      </c>
      <c r="X55" s="1185" t="s">
        <v>2725</v>
      </c>
      <c r="Y55" s="1185">
        <v>0</v>
      </c>
      <c r="Z55" s="1185" t="s">
        <v>2725</v>
      </c>
      <c r="AA55" s="1185" t="s">
        <v>2725</v>
      </c>
      <c r="AB55" s="1185" t="s">
        <v>2725</v>
      </c>
      <c r="AC55" s="1185" t="s">
        <v>2725</v>
      </c>
      <c r="AD55" s="1185">
        <v>0</v>
      </c>
      <c r="AE55" s="1185" t="s">
        <v>2725</v>
      </c>
      <c r="AF55" s="1185" t="s">
        <v>2725</v>
      </c>
      <c r="AG55" s="1224">
        <f t="shared" si="3"/>
        <v>74535491.319121867</v>
      </c>
      <c r="AH55" s="1235" t="s">
        <v>3159</v>
      </c>
      <c r="AI55" s="1211">
        <v>0</v>
      </c>
      <c r="AJ55" s="1214">
        <v>74535491.319121867</v>
      </c>
    </row>
    <row r="56" spans="1:36" ht="60">
      <c r="A56" s="1176">
        <v>26</v>
      </c>
      <c r="B56" s="1100" t="s">
        <v>3160</v>
      </c>
      <c r="C56" s="1087" t="s">
        <v>2718</v>
      </c>
      <c r="D56" s="1087" t="s">
        <v>3161</v>
      </c>
      <c r="E56" s="1149" t="s">
        <v>3162</v>
      </c>
      <c r="F56" s="1152" t="s">
        <v>3163</v>
      </c>
      <c r="G56" s="1193">
        <v>7911929</v>
      </c>
      <c r="H56" s="1194" t="s">
        <v>3164</v>
      </c>
      <c r="I56" s="1192" t="s">
        <v>3165</v>
      </c>
      <c r="J56" s="1192">
        <v>10940075</v>
      </c>
      <c r="K56" s="1193" t="s">
        <v>3166</v>
      </c>
      <c r="L56" s="1193">
        <v>3126372955</v>
      </c>
      <c r="M56" s="1194" t="s">
        <v>3167</v>
      </c>
      <c r="N56" s="1195" t="s">
        <v>3000</v>
      </c>
      <c r="O56" s="1236">
        <v>60193100</v>
      </c>
      <c r="P56" s="1236" t="s">
        <v>2986</v>
      </c>
      <c r="Q56" s="1236">
        <v>60193100</v>
      </c>
      <c r="R56" s="1237">
        <v>1839943.2583472803</v>
      </c>
      <c r="S56" s="1238">
        <v>676682.97</v>
      </c>
      <c r="T56" s="1239">
        <v>3009655</v>
      </c>
      <c r="U56" s="1239">
        <v>0</v>
      </c>
      <c r="V56" s="1239">
        <v>0</v>
      </c>
      <c r="W56" s="1129">
        <f t="shared" si="2"/>
        <v>65719381.228347279</v>
      </c>
      <c r="X56" s="1185" t="s">
        <v>2725</v>
      </c>
      <c r="Y56" s="1185">
        <v>0</v>
      </c>
      <c r="Z56" s="1185" t="s">
        <v>2725</v>
      </c>
      <c r="AA56" s="1185" t="s">
        <v>2725</v>
      </c>
      <c r="AB56" s="1185" t="s">
        <v>2725</v>
      </c>
      <c r="AC56" s="1185" t="s">
        <v>2725</v>
      </c>
      <c r="AD56" s="1185">
        <v>0</v>
      </c>
      <c r="AE56" s="1185" t="s">
        <v>2725</v>
      </c>
      <c r="AF56" s="1185" t="s">
        <v>2725</v>
      </c>
      <c r="AG56" s="1224">
        <f t="shared" si="3"/>
        <v>65719381.228347279</v>
      </c>
      <c r="AH56" s="1235" t="s">
        <v>3168</v>
      </c>
      <c r="AI56" s="1211">
        <v>5526281.2300000004</v>
      </c>
      <c r="AJ56" s="1212">
        <v>60193099.770000003</v>
      </c>
    </row>
    <row r="57" spans="1:36" ht="36">
      <c r="A57" s="1191">
        <v>27</v>
      </c>
      <c r="B57" s="1087" t="s">
        <v>3169</v>
      </c>
      <c r="C57" s="1087" t="s">
        <v>2718</v>
      </c>
      <c r="D57" s="1087" t="s">
        <v>3170</v>
      </c>
      <c r="E57" s="1240" t="s">
        <v>3171</v>
      </c>
      <c r="F57" s="1152" t="s">
        <v>3172</v>
      </c>
      <c r="G57" s="1193">
        <v>7833402</v>
      </c>
      <c r="H57" s="1194" t="s">
        <v>3173</v>
      </c>
      <c r="I57" s="1192" t="s">
        <v>3174</v>
      </c>
      <c r="J57" s="1192">
        <v>3103904</v>
      </c>
      <c r="K57" s="1193" t="s">
        <v>3175</v>
      </c>
      <c r="L57" s="1193" t="s">
        <v>3176</v>
      </c>
      <c r="M57" s="1194" t="s">
        <v>3177</v>
      </c>
      <c r="N57" s="1195" t="s">
        <v>3000</v>
      </c>
      <c r="O57" s="1241">
        <v>244826578</v>
      </c>
      <c r="P57" s="1241" t="s">
        <v>2986</v>
      </c>
      <c r="Q57" s="1241">
        <v>244826578</v>
      </c>
      <c r="R57" s="1237">
        <v>4132008.2585633397</v>
      </c>
      <c r="S57" s="1239">
        <v>2718645.8</v>
      </c>
      <c r="T57" s="1239">
        <v>18000000</v>
      </c>
      <c r="U57" s="1239">
        <v>243475544</v>
      </c>
      <c r="V57" s="1239">
        <v>0</v>
      </c>
      <c r="W57" s="1129">
        <f t="shared" si="2"/>
        <v>26201688.058563352</v>
      </c>
      <c r="X57" s="1185" t="s">
        <v>2725</v>
      </c>
      <c r="Y57" s="1185">
        <v>0</v>
      </c>
      <c r="Z57" s="1185" t="s">
        <v>2725</v>
      </c>
      <c r="AA57" s="1185" t="s">
        <v>2725</v>
      </c>
      <c r="AB57" s="1185" t="s">
        <v>2725</v>
      </c>
      <c r="AC57" s="1185" t="s">
        <v>2725</v>
      </c>
      <c r="AD57" s="1185">
        <v>0</v>
      </c>
      <c r="AE57" s="1185" t="s">
        <v>2725</v>
      </c>
      <c r="AF57" s="1185" t="s">
        <v>2725</v>
      </c>
      <c r="AG57" s="1224">
        <f t="shared" si="3"/>
        <v>26201688.058563352</v>
      </c>
      <c r="AH57" s="1235" t="s">
        <v>3178</v>
      </c>
      <c r="AI57" s="1242">
        <v>26201688.058563352</v>
      </c>
      <c r="AJ57" s="1198">
        <v>0</v>
      </c>
    </row>
    <row r="58" spans="1:36" ht="60">
      <c r="A58" s="1176">
        <v>28</v>
      </c>
      <c r="B58" s="1087" t="s">
        <v>3179</v>
      </c>
      <c r="C58" s="1087" t="s">
        <v>2718</v>
      </c>
      <c r="D58" s="1087" t="s">
        <v>2824</v>
      </c>
      <c r="E58" s="1068" t="s">
        <v>2823</v>
      </c>
      <c r="F58" s="1152" t="s">
        <v>3180</v>
      </c>
      <c r="G58" s="1152">
        <v>3012488372</v>
      </c>
      <c r="H58" s="1194" t="s">
        <v>3181</v>
      </c>
      <c r="I58" s="1192" t="s">
        <v>3182</v>
      </c>
      <c r="J58" s="1192">
        <v>9148641</v>
      </c>
      <c r="K58" s="1193" t="s">
        <v>3183</v>
      </c>
      <c r="L58" s="1152" t="s">
        <v>2725</v>
      </c>
      <c r="M58" s="1152" t="s">
        <v>2725</v>
      </c>
      <c r="N58" s="1195" t="s">
        <v>3184</v>
      </c>
      <c r="O58" s="1241">
        <v>52229938</v>
      </c>
      <c r="P58" s="1241" t="s">
        <v>2979</v>
      </c>
      <c r="Q58" s="1241">
        <v>52229938</v>
      </c>
      <c r="R58" s="1237">
        <v>9553143.1246076822</v>
      </c>
      <c r="S58" s="1238">
        <v>14840381.74</v>
      </c>
      <c r="T58" s="1239">
        <v>2089197.52</v>
      </c>
      <c r="U58" s="1239">
        <v>0</v>
      </c>
      <c r="V58" s="1239">
        <v>0</v>
      </c>
      <c r="W58" s="1129">
        <f t="shared" si="2"/>
        <v>78712660.384607673</v>
      </c>
      <c r="X58" s="1185" t="s">
        <v>2725</v>
      </c>
      <c r="Y58" s="1185">
        <v>0</v>
      </c>
      <c r="Z58" s="1185" t="s">
        <v>2725</v>
      </c>
      <c r="AA58" s="1185" t="s">
        <v>2725</v>
      </c>
      <c r="AB58" s="1185" t="s">
        <v>2725</v>
      </c>
      <c r="AC58" s="1185" t="s">
        <v>2725</v>
      </c>
      <c r="AD58" s="1185">
        <v>0</v>
      </c>
      <c r="AE58" s="1185" t="s">
        <v>2725</v>
      </c>
      <c r="AF58" s="1185" t="s">
        <v>2725</v>
      </c>
      <c r="AG58" s="1224">
        <f t="shared" si="3"/>
        <v>78712660.384607673</v>
      </c>
      <c r="AH58" s="1235" t="s">
        <v>3185</v>
      </c>
      <c r="AI58" s="1242">
        <v>78712660.384607673</v>
      </c>
      <c r="AJ58" s="1198">
        <v>0</v>
      </c>
    </row>
    <row r="59" spans="1:36" ht="156">
      <c r="A59" s="1191">
        <v>29</v>
      </c>
      <c r="B59" s="1243" t="s">
        <v>3186</v>
      </c>
      <c r="C59" s="1087" t="s">
        <v>2718</v>
      </c>
      <c r="D59" s="1243" t="s">
        <v>3187</v>
      </c>
      <c r="E59" s="1240" t="s">
        <v>3188</v>
      </c>
      <c r="F59" s="1152" t="s">
        <v>3189</v>
      </c>
      <c r="G59" s="1152">
        <v>5614157</v>
      </c>
      <c r="H59" s="1194" t="s">
        <v>3190</v>
      </c>
      <c r="I59" s="1192" t="s">
        <v>3191</v>
      </c>
      <c r="J59" s="1192">
        <v>73198073</v>
      </c>
      <c r="K59" s="1193" t="s">
        <v>3189</v>
      </c>
      <c r="L59" s="1152">
        <v>5614157</v>
      </c>
      <c r="M59" s="1194" t="s">
        <v>3190</v>
      </c>
      <c r="N59" s="1195" t="s">
        <v>2770</v>
      </c>
      <c r="O59" s="1244">
        <v>44454768</v>
      </c>
      <c r="P59" s="1244" t="s">
        <v>2986</v>
      </c>
      <c r="Q59" s="1244">
        <v>44361164</v>
      </c>
      <c r="R59" s="1237">
        <v>1438424.3862917349</v>
      </c>
      <c r="S59" s="1211">
        <v>39277602.530000001</v>
      </c>
      <c r="T59" s="1239">
        <v>3556381</v>
      </c>
      <c r="U59" s="1239">
        <v>44454768</v>
      </c>
      <c r="V59" s="1239">
        <v>0</v>
      </c>
      <c r="W59" s="1129">
        <f t="shared" si="2"/>
        <v>44178803.916291744</v>
      </c>
      <c r="X59" s="1185" t="s">
        <v>2725</v>
      </c>
      <c r="Y59" s="1185">
        <v>0</v>
      </c>
      <c r="Z59" s="1185" t="s">
        <v>2725</v>
      </c>
      <c r="AA59" s="1185" t="s">
        <v>2725</v>
      </c>
      <c r="AB59" s="1185" t="s">
        <v>2725</v>
      </c>
      <c r="AC59" s="1245">
        <v>791663</v>
      </c>
      <c r="AD59" s="1246">
        <v>242275</v>
      </c>
      <c r="AE59" s="1247" t="s">
        <v>3187</v>
      </c>
      <c r="AF59" s="1246" t="s">
        <v>3192</v>
      </c>
      <c r="AG59" s="1224">
        <f t="shared" si="3"/>
        <v>44178803.916291744</v>
      </c>
      <c r="AH59" s="1235" t="s">
        <v>3193</v>
      </c>
      <c r="AI59" s="1211">
        <v>44178803.916291744</v>
      </c>
      <c r="AJ59" s="1198">
        <v>0</v>
      </c>
    </row>
    <row r="60" spans="1:36" ht="60">
      <c r="A60" s="1176">
        <v>30</v>
      </c>
      <c r="B60" s="1087" t="s">
        <v>3194</v>
      </c>
      <c r="C60" s="1087" t="s">
        <v>2718</v>
      </c>
      <c r="D60" s="1087" t="s">
        <v>3195</v>
      </c>
      <c r="E60" s="1068" t="s">
        <v>3196</v>
      </c>
      <c r="F60" s="1152" t="s">
        <v>3197</v>
      </c>
      <c r="G60" s="1193">
        <v>7894374</v>
      </c>
      <c r="H60" s="1194" t="s">
        <v>3198</v>
      </c>
      <c r="I60" s="1192" t="s">
        <v>3199</v>
      </c>
      <c r="J60" s="1192">
        <v>6885263</v>
      </c>
      <c r="K60" s="1193" t="s">
        <v>3200</v>
      </c>
      <c r="L60" s="1193">
        <v>7816525</v>
      </c>
      <c r="M60" s="1194" t="s">
        <v>3201</v>
      </c>
      <c r="N60" s="1195" t="s">
        <v>2770</v>
      </c>
      <c r="O60" s="1241">
        <v>878307525</v>
      </c>
      <c r="P60" s="1241" t="s">
        <v>2986</v>
      </c>
      <c r="Q60" s="1241">
        <v>878307525</v>
      </c>
      <c r="R60" s="1248">
        <v>32754787.770908833</v>
      </c>
      <c r="S60" s="1249">
        <v>519720850.37</v>
      </c>
      <c r="T60" s="1141">
        <v>26362225</v>
      </c>
      <c r="U60" s="1141">
        <v>320803</v>
      </c>
      <c r="V60" s="1141">
        <v>0</v>
      </c>
      <c r="W60" s="1129">
        <f t="shared" si="2"/>
        <v>1456824585.1409087</v>
      </c>
      <c r="X60" s="1185" t="s">
        <v>2725</v>
      </c>
      <c r="Y60" s="1185">
        <v>0</v>
      </c>
      <c r="Z60" s="1185" t="s">
        <v>2725</v>
      </c>
      <c r="AA60" s="1185" t="s">
        <v>2725</v>
      </c>
      <c r="AB60" s="1185" t="s">
        <v>2725</v>
      </c>
      <c r="AC60" s="1186" t="s">
        <v>2725</v>
      </c>
      <c r="AD60" s="1186">
        <v>0</v>
      </c>
      <c r="AE60" s="1186" t="s">
        <v>2725</v>
      </c>
      <c r="AF60" s="1186" t="s">
        <v>2725</v>
      </c>
      <c r="AG60" s="1224">
        <f t="shared" si="3"/>
        <v>1456824585.1409087</v>
      </c>
      <c r="AH60" s="1235" t="s">
        <v>3202</v>
      </c>
      <c r="AI60" s="1211">
        <v>610380640.13999999</v>
      </c>
      <c r="AJ60" s="1198">
        <v>846443944.86000001</v>
      </c>
    </row>
    <row r="61" spans="1:36" ht="24">
      <c r="A61" s="1191">
        <v>31</v>
      </c>
      <c r="B61" s="1087" t="s">
        <v>3203</v>
      </c>
      <c r="C61" s="1087" t="s">
        <v>2718</v>
      </c>
      <c r="D61" s="1087" t="s">
        <v>3204</v>
      </c>
      <c r="E61" s="1068">
        <v>79383137</v>
      </c>
      <c r="F61" s="1152" t="s">
        <v>3205</v>
      </c>
      <c r="G61" s="1193">
        <v>3188016865</v>
      </c>
      <c r="H61" s="1194" t="s">
        <v>3206</v>
      </c>
      <c r="I61" s="1192" t="s">
        <v>3204</v>
      </c>
      <c r="J61" s="1192">
        <v>79383137</v>
      </c>
      <c r="K61" s="1193" t="s">
        <v>3205</v>
      </c>
      <c r="L61" s="1152">
        <v>3188016865</v>
      </c>
      <c r="M61" s="1194" t="s">
        <v>3206</v>
      </c>
      <c r="N61" s="1195" t="s">
        <v>2770</v>
      </c>
      <c r="O61" s="1241">
        <v>53226014</v>
      </c>
      <c r="P61" s="1241" t="s">
        <v>2986</v>
      </c>
      <c r="Q61" s="1241">
        <v>53226014</v>
      </c>
      <c r="R61" s="1248">
        <v>1832766.7388497218</v>
      </c>
      <c r="S61" s="1249">
        <v>17096994.98</v>
      </c>
      <c r="T61" s="1141">
        <v>3553330</v>
      </c>
      <c r="U61" s="1141">
        <v>0</v>
      </c>
      <c r="V61" s="1141">
        <v>0</v>
      </c>
      <c r="W61" s="1129">
        <f t="shared" si="2"/>
        <v>75709105.718849719</v>
      </c>
      <c r="X61" s="1185" t="s">
        <v>2725</v>
      </c>
      <c r="Y61" s="1185">
        <v>0</v>
      </c>
      <c r="Z61" s="1185" t="s">
        <v>2725</v>
      </c>
      <c r="AA61" s="1185" t="s">
        <v>2725</v>
      </c>
      <c r="AB61" s="1185" t="s">
        <v>2725</v>
      </c>
      <c r="AC61" s="1186" t="s">
        <v>2725</v>
      </c>
      <c r="AD61" s="1186">
        <v>0</v>
      </c>
      <c r="AE61" s="1186" t="s">
        <v>2725</v>
      </c>
      <c r="AF61" s="1186" t="s">
        <v>2725</v>
      </c>
      <c r="AG61" s="1224">
        <f t="shared" si="3"/>
        <v>75709105.718849719</v>
      </c>
      <c r="AH61" s="1235" t="s">
        <v>3207</v>
      </c>
      <c r="AI61" s="1211">
        <v>75709105.718849719</v>
      </c>
      <c r="AJ61" s="1198">
        <v>0</v>
      </c>
    </row>
    <row r="62" spans="1:36" ht="36">
      <c r="A62" s="1176">
        <v>32</v>
      </c>
      <c r="B62" s="1087" t="s">
        <v>3208</v>
      </c>
      <c r="C62" s="1087" t="s">
        <v>2718</v>
      </c>
      <c r="D62" s="1087" t="s">
        <v>3209</v>
      </c>
      <c r="E62" s="1068">
        <v>30579582</v>
      </c>
      <c r="F62" s="1152" t="s">
        <v>3210</v>
      </c>
      <c r="G62" s="1193">
        <v>3157727950</v>
      </c>
      <c r="H62" s="1194" t="s">
        <v>3024</v>
      </c>
      <c r="I62" s="1192" t="s">
        <v>3009</v>
      </c>
      <c r="J62" s="1192">
        <v>10760808</v>
      </c>
      <c r="K62" s="1193" t="s">
        <v>3211</v>
      </c>
      <c r="L62" s="1193">
        <v>7810155</v>
      </c>
      <c r="M62" s="1194" t="s">
        <v>3011</v>
      </c>
      <c r="N62" s="1195" t="s">
        <v>2770</v>
      </c>
      <c r="O62" s="1241">
        <v>26621690.879999999</v>
      </c>
      <c r="P62" s="1241" t="s">
        <v>2986</v>
      </c>
      <c r="Q62" s="1241">
        <v>26621690.879999999</v>
      </c>
      <c r="R62" s="1248">
        <v>5436970.3478743024</v>
      </c>
      <c r="S62" s="1073">
        <v>21975014.57</v>
      </c>
      <c r="T62" s="1141">
        <v>0</v>
      </c>
      <c r="U62" s="1141">
        <v>0</v>
      </c>
      <c r="V62" s="1141">
        <v>0</v>
      </c>
      <c r="W62" s="1129">
        <f t="shared" si="2"/>
        <v>54033675.797874302</v>
      </c>
      <c r="X62" s="1185" t="s">
        <v>2725</v>
      </c>
      <c r="Y62" s="1185">
        <v>0</v>
      </c>
      <c r="Z62" s="1185" t="s">
        <v>2725</v>
      </c>
      <c r="AA62" s="1185" t="s">
        <v>2725</v>
      </c>
      <c r="AB62" s="1185" t="s">
        <v>2725</v>
      </c>
      <c r="AC62" s="1186" t="s">
        <v>2725</v>
      </c>
      <c r="AD62" s="1186">
        <v>0</v>
      </c>
      <c r="AE62" s="1186" t="s">
        <v>2725</v>
      </c>
      <c r="AF62" s="1186" t="s">
        <v>2725</v>
      </c>
      <c r="AG62" s="1224">
        <f t="shared" si="3"/>
        <v>54033675.797874302</v>
      </c>
      <c r="AH62" s="1235" t="s">
        <v>3212</v>
      </c>
      <c r="AI62" s="1211">
        <v>54033675.797874302</v>
      </c>
      <c r="AJ62" s="1198">
        <v>0</v>
      </c>
    </row>
    <row r="63" spans="1:36" ht="48">
      <c r="A63" s="1176">
        <v>33</v>
      </c>
      <c r="B63" s="1066" t="s">
        <v>3213</v>
      </c>
      <c r="C63" s="1067" t="s">
        <v>2136</v>
      </c>
      <c r="D63" s="1067" t="s">
        <v>3214</v>
      </c>
      <c r="E63" s="1068">
        <v>34979725</v>
      </c>
      <c r="F63" s="1152" t="s">
        <v>3215</v>
      </c>
      <c r="G63" s="1152">
        <v>3135858555</v>
      </c>
      <c r="H63" s="1152" t="s">
        <v>2725</v>
      </c>
      <c r="I63" s="1192" t="s">
        <v>3216</v>
      </c>
      <c r="J63" s="1192">
        <v>78023504</v>
      </c>
      <c r="K63" s="1193" t="s">
        <v>3217</v>
      </c>
      <c r="L63" s="1193">
        <v>3215265124</v>
      </c>
      <c r="M63" s="1152" t="s">
        <v>2725</v>
      </c>
      <c r="N63" s="1195" t="s">
        <v>2142</v>
      </c>
      <c r="O63" s="1250">
        <v>13182619</v>
      </c>
      <c r="P63" s="1241" t="s">
        <v>2986</v>
      </c>
      <c r="Q63" s="1250">
        <v>13182619</v>
      </c>
      <c r="R63" s="1251">
        <v>1803211.9850670137</v>
      </c>
      <c r="S63" s="1252">
        <v>167288.76999999999</v>
      </c>
      <c r="T63" s="1250">
        <v>922783</v>
      </c>
      <c r="U63" s="1141">
        <v>0</v>
      </c>
      <c r="V63" s="1141">
        <v>0</v>
      </c>
      <c r="W63" s="1129">
        <f t="shared" si="2"/>
        <v>16075902.755067013</v>
      </c>
      <c r="X63" s="1185" t="s">
        <v>2725</v>
      </c>
      <c r="Y63" s="1185">
        <v>0</v>
      </c>
      <c r="Z63" s="1185" t="s">
        <v>2725</v>
      </c>
      <c r="AA63" s="1185" t="s">
        <v>2725</v>
      </c>
      <c r="AB63" s="1185" t="s">
        <v>2725</v>
      </c>
      <c r="AC63" s="1186" t="s">
        <v>2725</v>
      </c>
      <c r="AD63" s="1186">
        <v>0</v>
      </c>
      <c r="AE63" s="1186" t="s">
        <v>2725</v>
      </c>
      <c r="AF63" s="1186" t="s">
        <v>2725</v>
      </c>
      <c r="AG63" s="1224">
        <f t="shared" si="3"/>
        <v>16075902.755067013</v>
      </c>
      <c r="AH63" s="1235" t="s">
        <v>3212</v>
      </c>
      <c r="AI63" s="1211">
        <v>16075902.755067013</v>
      </c>
      <c r="AJ63" s="1198">
        <v>0</v>
      </c>
    </row>
    <row r="64" spans="1:36" ht="48">
      <c r="A64" s="1191">
        <v>34</v>
      </c>
      <c r="B64" s="1066" t="s">
        <v>3218</v>
      </c>
      <c r="C64" s="1067" t="s">
        <v>2136</v>
      </c>
      <c r="D64" s="1067" t="s">
        <v>3219</v>
      </c>
      <c r="E64" s="1068">
        <v>78105352</v>
      </c>
      <c r="F64" s="1152" t="s">
        <v>3220</v>
      </c>
      <c r="G64" s="1193">
        <v>3126326336</v>
      </c>
      <c r="H64" s="1152" t="s">
        <v>2725</v>
      </c>
      <c r="I64" s="1192" t="s">
        <v>3147</v>
      </c>
      <c r="J64" s="1192">
        <v>30656097</v>
      </c>
      <c r="K64" s="1193" t="s">
        <v>3148</v>
      </c>
      <c r="L64" s="1193" t="s">
        <v>3149</v>
      </c>
      <c r="M64" s="1194" t="s">
        <v>3150</v>
      </c>
      <c r="N64" s="1195" t="s">
        <v>2142</v>
      </c>
      <c r="O64" s="1250">
        <v>2285937</v>
      </c>
      <c r="P64" s="1241" t="s">
        <v>2986</v>
      </c>
      <c r="Q64" s="1250">
        <v>2285937</v>
      </c>
      <c r="R64" s="1251">
        <v>37191.305055199657</v>
      </c>
      <c r="S64" s="1252">
        <v>109773.56</v>
      </c>
      <c r="T64" s="1250">
        <v>173161</v>
      </c>
      <c r="U64" s="1141">
        <v>0</v>
      </c>
      <c r="V64" s="1141">
        <v>0</v>
      </c>
      <c r="W64" s="1129">
        <f t="shared" si="2"/>
        <v>2606062.8650551997</v>
      </c>
      <c r="X64" s="1185" t="s">
        <v>2725</v>
      </c>
      <c r="Y64" s="1185">
        <v>0</v>
      </c>
      <c r="Z64" s="1185" t="s">
        <v>2725</v>
      </c>
      <c r="AA64" s="1185" t="s">
        <v>2725</v>
      </c>
      <c r="AB64" s="1185" t="s">
        <v>2725</v>
      </c>
      <c r="AC64" s="1186" t="s">
        <v>2725</v>
      </c>
      <c r="AD64" s="1186">
        <v>0</v>
      </c>
      <c r="AE64" s="1186" t="s">
        <v>2725</v>
      </c>
      <c r="AF64" s="1186" t="s">
        <v>2725</v>
      </c>
      <c r="AG64" s="1224">
        <f t="shared" si="3"/>
        <v>2606062.8650551997</v>
      </c>
      <c r="AH64" s="1235" t="s">
        <v>3212</v>
      </c>
      <c r="AI64" s="1211">
        <v>2606062.8650551997</v>
      </c>
      <c r="AJ64" s="1198">
        <v>0</v>
      </c>
    </row>
    <row r="65" spans="1:36" ht="48">
      <c r="A65" s="1176">
        <v>35</v>
      </c>
      <c r="B65" s="1066" t="s">
        <v>3221</v>
      </c>
      <c r="C65" s="1067" t="s">
        <v>2136</v>
      </c>
      <c r="D65" s="1067" t="s">
        <v>3222</v>
      </c>
      <c r="E65" s="1068">
        <v>50900695</v>
      </c>
      <c r="F65" s="1152" t="s">
        <v>3148</v>
      </c>
      <c r="G65" s="1193" t="s">
        <v>3149</v>
      </c>
      <c r="H65" s="1152" t="s">
        <v>2725</v>
      </c>
      <c r="I65" s="1192" t="s">
        <v>3147</v>
      </c>
      <c r="J65" s="1192">
        <v>30656097</v>
      </c>
      <c r="K65" s="1193" t="s">
        <v>3148</v>
      </c>
      <c r="L65" s="1193" t="s">
        <v>3149</v>
      </c>
      <c r="M65" s="1194" t="s">
        <v>3150</v>
      </c>
      <c r="N65" s="1195" t="s">
        <v>2142</v>
      </c>
      <c r="O65" s="1250">
        <v>3520833</v>
      </c>
      <c r="P65" s="1241" t="s">
        <v>2986</v>
      </c>
      <c r="Q65" s="1250">
        <v>3520833</v>
      </c>
      <c r="R65" s="1251">
        <v>225199.35426574759</v>
      </c>
      <c r="S65" s="1252">
        <v>29506.53</v>
      </c>
      <c r="T65" s="1250">
        <v>1000000</v>
      </c>
      <c r="U65" s="1141">
        <v>0</v>
      </c>
      <c r="V65" s="1141">
        <v>0</v>
      </c>
      <c r="W65" s="1129">
        <f t="shared" si="2"/>
        <v>4775538.8842657469</v>
      </c>
      <c r="X65" s="1185" t="s">
        <v>2725</v>
      </c>
      <c r="Y65" s="1185">
        <v>0</v>
      </c>
      <c r="Z65" s="1185" t="s">
        <v>2725</v>
      </c>
      <c r="AA65" s="1185" t="s">
        <v>2725</v>
      </c>
      <c r="AB65" s="1185" t="s">
        <v>2725</v>
      </c>
      <c r="AC65" s="1186" t="s">
        <v>2725</v>
      </c>
      <c r="AD65" s="1186">
        <v>0</v>
      </c>
      <c r="AE65" s="1186" t="s">
        <v>2725</v>
      </c>
      <c r="AF65" s="1186" t="s">
        <v>2725</v>
      </c>
      <c r="AG65" s="1224">
        <f t="shared" si="3"/>
        <v>4775538.8842657469</v>
      </c>
      <c r="AH65" s="1235" t="s">
        <v>3212</v>
      </c>
      <c r="AI65" s="1211">
        <v>4775538.8842657469</v>
      </c>
      <c r="AJ65" s="1198">
        <v>0</v>
      </c>
    </row>
    <row r="66" spans="1:36" ht="48">
      <c r="A66" s="1191">
        <v>36</v>
      </c>
      <c r="B66" s="1066" t="s">
        <v>3223</v>
      </c>
      <c r="C66" s="1067" t="s">
        <v>2136</v>
      </c>
      <c r="D66" s="1067" t="s">
        <v>3224</v>
      </c>
      <c r="E66" s="1068">
        <v>23488134</v>
      </c>
      <c r="F66" s="1152" t="s">
        <v>3225</v>
      </c>
      <c r="G66" s="1193">
        <v>3015149585</v>
      </c>
      <c r="H66" s="1194" t="s">
        <v>3226</v>
      </c>
      <c r="I66" s="1192" t="s">
        <v>3227</v>
      </c>
      <c r="J66" s="1192">
        <v>1063149959</v>
      </c>
      <c r="K66" s="1193" t="s">
        <v>3228</v>
      </c>
      <c r="L66" s="1193">
        <v>3008462933</v>
      </c>
      <c r="M66" s="1194" t="s">
        <v>3229</v>
      </c>
      <c r="N66" s="1195" t="s">
        <v>3230</v>
      </c>
      <c r="O66" s="1250">
        <v>3463235</v>
      </c>
      <c r="P66" s="1241" t="s">
        <v>2986</v>
      </c>
      <c r="Q66" s="1250">
        <v>3463235</v>
      </c>
      <c r="R66" s="1251">
        <v>158376.95193541888</v>
      </c>
      <c r="S66" s="1252">
        <v>40913</v>
      </c>
      <c r="T66" s="1250">
        <v>414058</v>
      </c>
      <c r="U66" s="1141">
        <v>0</v>
      </c>
      <c r="V66" s="1141">
        <v>0</v>
      </c>
      <c r="W66" s="1129">
        <f t="shared" si="2"/>
        <v>4076582.9519354189</v>
      </c>
      <c r="X66" s="1185" t="s">
        <v>2725</v>
      </c>
      <c r="Y66" s="1185">
        <v>0</v>
      </c>
      <c r="Z66" s="1185" t="s">
        <v>2725</v>
      </c>
      <c r="AA66" s="1185" t="s">
        <v>2725</v>
      </c>
      <c r="AB66" s="1185" t="s">
        <v>2725</v>
      </c>
      <c r="AC66" s="1186" t="s">
        <v>2725</v>
      </c>
      <c r="AD66" s="1186">
        <v>0</v>
      </c>
      <c r="AE66" s="1186" t="s">
        <v>2725</v>
      </c>
      <c r="AF66" s="1186" t="s">
        <v>2725</v>
      </c>
      <c r="AG66" s="1224">
        <f t="shared" si="3"/>
        <v>4076582.9519354189</v>
      </c>
      <c r="AH66" s="1235" t="s">
        <v>3212</v>
      </c>
      <c r="AI66" s="1211">
        <v>4076582.9519354189</v>
      </c>
      <c r="AJ66" s="1198">
        <v>0</v>
      </c>
    </row>
    <row r="67" spans="1:36" ht="48">
      <c r="A67" s="1450">
        <v>37</v>
      </c>
      <c r="B67" s="1453" t="s">
        <v>3231</v>
      </c>
      <c r="C67" s="1067" t="s">
        <v>2136</v>
      </c>
      <c r="D67" s="1144" t="s">
        <v>3232</v>
      </c>
      <c r="E67" s="1240">
        <v>30059513</v>
      </c>
      <c r="F67" s="1152" t="s">
        <v>3233</v>
      </c>
      <c r="G67" s="1193">
        <v>3126162842</v>
      </c>
      <c r="H67" s="1152" t="s">
        <v>2725</v>
      </c>
      <c r="I67" s="1192" t="s">
        <v>3147</v>
      </c>
      <c r="J67" s="1192">
        <v>30656097</v>
      </c>
      <c r="K67" s="1193" t="s">
        <v>3148</v>
      </c>
      <c r="L67" s="1193" t="s">
        <v>3149</v>
      </c>
      <c r="M67" s="1194" t="s">
        <v>3150</v>
      </c>
      <c r="N67" s="1195" t="s">
        <v>3230</v>
      </c>
      <c r="O67" s="1253">
        <v>1749535</v>
      </c>
      <c r="P67" s="1241" t="s">
        <v>2986</v>
      </c>
      <c r="Q67" s="1253">
        <v>1749535</v>
      </c>
      <c r="R67" s="1254">
        <v>586703.94914651476</v>
      </c>
      <c r="S67" s="1255">
        <v>800678.45</v>
      </c>
      <c r="T67" s="1253">
        <v>0</v>
      </c>
      <c r="U67" s="1141">
        <v>0</v>
      </c>
      <c r="V67" s="1141">
        <v>0</v>
      </c>
      <c r="W67" s="1129">
        <f t="shared" si="2"/>
        <v>3136917.3991465149</v>
      </c>
      <c r="X67" s="1185" t="s">
        <v>2725</v>
      </c>
      <c r="Y67" s="1185">
        <v>0</v>
      </c>
      <c r="Z67" s="1185" t="s">
        <v>2725</v>
      </c>
      <c r="AA67" s="1185" t="s">
        <v>2725</v>
      </c>
      <c r="AB67" s="1185" t="s">
        <v>2725</v>
      </c>
      <c r="AC67" s="1186" t="s">
        <v>2725</v>
      </c>
      <c r="AD67" s="1186">
        <v>0</v>
      </c>
      <c r="AE67" s="1186" t="s">
        <v>2725</v>
      </c>
      <c r="AF67" s="1186" t="s">
        <v>2725</v>
      </c>
      <c r="AG67" s="1224">
        <f t="shared" si="3"/>
        <v>3136917.3991465149</v>
      </c>
      <c r="AH67" s="1256" t="s">
        <v>3234</v>
      </c>
      <c r="AI67" s="1211">
        <v>3136917.3991465149</v>
      </c>
      <c r="AJ67" s="1198">
        <v>0</v>
      </c>
    </row>
    <row r="68" spans="1:36" ht="48">
      <c r="A68" s="1451"/>
      <c r="B68" s="1454"/>
      <c r="C68" s="1067" t="s">
        <v>2136</v>
      </c>
      <c r="D68" s="1144" t="s">
        <v>3235</v>
      </c>
      <c r="E68" s="1240">
        <v>26038154</v>
      </c>
      <c r="F68" s="1152" t="s">
        <v>2725</v>
      </c>
      <c r="G68" s="1152" t="s">
        <v>2725</v>
      </c>
      <c r="H68" s="1152" t="s">
        <v>2725</v>
      </c>
      <c r="I68" s="1192" t="s">
        <v>3147</v>
      </c>
      <c r="J68" s="1192">
        <v>30656097</v>
      </c>
      <c r="K68" s="1193" t="s">
        <v>3148</v>
      </c>
      <c r="L68" s="1193" t="s">
        <v>3149</v>
      </c>
      <c r="M68" s="1194" t="s">
        <v>3150</v>
      </c>
      <c r="N68" s="1195" t="s">
        <v>3230</v>
      </c>
      <c r="O68" s="1253">
        <v>1736529</v>
      </c>
      <c r="P68" s="1241" t="s">
        <v>2986</v>
      </c>
      <c r="Q68" s="1253">
        <v>1736529</v>
      </c>
      <c r="R68" s="1254">
        <v>582342.40647226153</v>
      </c>
      <c r="S68" s="1255">
        <v>794726.23</v>
      </c>
      <c r="T68" s="1253">
        <v>0</v>
      </c>
      <c r="U68" s="1141">
        <v>0</v>
      </c>
      <c r="V68" s="1141">
        <v>0</v>
      </c>
      <c r="W68" s="1129">
        <f t="shared" si="2"/>
        <v>3113597.6364722615</v>
      </c>
      <c r="X68" s="1185" t="s">
        <v>2725</v>
      </c>
      <c r="Y68" s="1185">
        <v>0</v>
      </c>
      <c r="Z68" s="1185" t="s">
        <v>2725</v>
      </c>
      <c r="AA68" s="1185" t="s">
        <v>2725</v>
      </c>
      <c r="AB68" s="1185" t="s">
        <v>2725</v>
      </c>
      <c r="AC68" s="1186" t="s">
        <v>2725</v>
      </c>
      <c r="AD68" s="1186">
        <v>0</v>
      </c>
      <c r="AE68" s="1186" t="s">
        <v>2725</v>
      </c>
      <c r="AF68" s="1186" t="s">
        <v>2725</v>
      </c>
      <c r="AG68" s="1224">
        <f t="shared" si="3"/>
        <v>3113597.6364722615</v>
      </c>
      <c r="AH68" s="1256" t="s">
        <v>3234</v>
      </c>
      <c r="AI68" s="1211">
        <v>3113597.6364722615</v>
      </c>
      <c r="AJ68" s="1198">
        <v>0</v>
      </c>
    </row>
    <row r="69" spans="1:36" ht="48">
      <c r="A69" s="1452"/>
      <c r="B69" s="1455"/>
      <c r="C69" s="1067" t="s">
        <v>2136</v>
      </c>
      <c r="D69" s="1144" t="s">
        <v>3236</v>
      </c>
      <c r="E69" s="1240">
        <v>25764151</v>
      </c>
      <c r="F69" s="1152" t="s">
        <v>2725</v>
      </c>
      <c r="G69" s="1152" t="s">
        <v>2725</v>
      </c>
      <c r="H69" s="1152" t="s">
        <v>2725</v>
      </c>
      <c r="I69" s="1192" t="s">
        <v>3147</v>
      </c>
      <c r="J69" s="1192">
        <v>30656097</v>
      </c>
      <c r="K69" s="1193" t="s">
        <v>3148</v>
      </c>
      <c r="L69" s="1193" t="s">
        <v>3149</v>
      </c>
      <c r="M69" s="1194" t="s">
        <v>3150</v>
      </c>
      <c r="N69" s="1195" t="s">
        <v>3230</v>
      </c>
      <c r="O69" s="1253">
        <v>1755631</v>
      </c>
      <c r="P69" s="1241" t="s">
        <v>2986</v>
      </c>
      <c r="Q69" s="1253">
        <v>1755631</v>
      </c>
      <c r="R69" s="1254">
        <v>588748.23364153598</v>
      </c>
      <c r="S69" s="1255">
        <v>803468.3</v>
      </c>
      <c r="T69" s="1253">
        <v>0</v>
      </c>
      <c r="U69" s="1141">
        <v>0</v>
      </c>
      <c r="V69" s="1141">
        <v>0</v>
      </c>
      <c r="W69" s="1129">
        <f t="shared" si="2"/>
        <v>3147847.5336415358</v>
      </c>
      <c r="X69" s="1185" t="s">
        <v>2725</v>
      </c>
      <c r="Y69" s="1185">
        <v>0</v>
      </c>
      <c r="Z69" s="1185" t="s">
        <v>2725</v>
      </c>
      <c r="AA69" s="1185" t="s">
        <v>2725</v>
      </c>
      <c r="AB69" s="1185" t="s">
        <v>2725</v>
      </c>
      <c r="AC69" s="1186" t="s">
        <v>2725</v>
      </c>
      <c r="AD69" s="1186">
        <v>0</v>
      </c>
      <c r="AE69" s="1186" t="s">
        <v>2725</v>
      </c>
      <c r="AF69" s="1186" t="s">
        <v>2725</v>
      </c>
      <c r="AG69" s="1224">
        <f t="shared" si="3"/>
        <v>3147847.5336415358</v>
      </c>
      <c r="AH69" s="1256" t="s">
        <v>3234</v>
      </c>
      <c r="AI69" s="1211">
        <v>3147847.5336415358</v>
      </c>
      <c r="AJ69" s="1198">
        <v>0</v>
      </c>
    </row>
    <row r="70" spans="1:36" ht="16" thickBot="1">
      <c r="A70" s="1257" t="s">
        <v>1</v>
      </c>
      <c r="B70" s="1258"/>
      <c r="C70" s="1258"/>
      <c r="D70" s="1258"/>
      <c r="E70" s="1258"/>
      <c r="F70" s="1258"/>
      <c r="G70" s="1258"/>
      <c r="H70" s="1258"/>
      <c r="I70" s="1258"/>
      <c r="J70" s="1258"/>
      <c r="K70" s="1258"/>
      <c r="L70" s="1258"/>
      <c r="M70" s="1258"/>
      <c r="N70" s="1258"/>
      <c r="O70" s="1258">
        <f>SUBTOTAL(9,O6:O69)</f>
        <v>8677811242.8799992</v>
      </c>
      <c r="P70" s="1258"/>
      <c r="Q70" s="1258">
        <f>SUBTOTAL(9,Q6:Q69)</f>
        <v>8670475233.8799992</v>
      </c>
      <c r="R70" s="1258">
        <f>SUBTOTAL(9,R6:R69)</f>
        <v>552070003.09644091</v>
      </c>
      <c r="S70" s="1258">
        <f>SUBTOTAL(9,S6:S69)</f>
        <v>5667093059.7299995</v>
      </c>
      <c r="T70" s="1258">
        <f>SUBTOTAL(9,T6:T69)</f>
        <v>286674638.09000003</v>
      </c>
      <c r="U70" s="1258"/>
      <c r="V70" s="1258"/>
      <c r="W70" s="1258">
        <f>SUM(W6:W69)</f>
        <v>12416299851.992926</v>
      </c>
      <c r="X70" s="1258"/>
      <c r="Y70" s="1258"/>
      <c r="Z70" s="1258"/>
      <c r="AA70" s="1258"/>
      <c r="AB70" s="1258"/>
      <c r="AC70" s="1258"/>
      <c r="AD70" s="1258"/>
      <c r="AE70" s="1258"/>
      <c r="AF70" s="1258"/>
      <c r="AG70" s="1259">
        <f t="shared" ref="AG70:AH70" si="4">SUBTOTAL(9,AG6:AG69)</f>
        <v>12416299851.992926</v>
      </c>
      <c r="AH70" s="1260">
        <f t="shared" si="4"/>
        <v>0</v>
      </c>
      <c r="AI70" s="1261">
        <f>SUBTOTAL(9,AI6:AI69)</f>
        <v>8160976184.4273911</v>
      </c>
      <c r="AJ70" s="1260">
        <f>SUBTOTAL(9,AJ6:AJ69)</f>
        <v>4255323666.949122</v>
      </c>
    </row>
    <row r="71" spans="1:36">
      <c r="A71" s="1051"/>
      <c r="B71" s="1051"/>
      <c r="C71" s="1051"/>
      <c r="D71" s="1051"/>
      <c r="E71" s="1051"/>
      <c r="F71" s="1051"/>
      <c r="G71" s="1051"/>
      <c r="H71" s="1051"/>
      <c r="I71" s="1051"/>
      <c r="J71" s="1051"/>
      <c r="K71" s="1051"/>
      <c r="L71" s="1051"/>
      <c r="M71" s="1051"/>
      <c r="N71" s="1051"/>
      <c r="O71" s="1051"/>
      <c r="P71" s="1051"/>
      <c r="Q71" s="1051"/>
      <c r="R71" s="1051"/>
      <c r="S71" s="1051"/>
      <c r="T71" s="1051"/>
      <c r="U71" s="1051"/>
      <c r="V71" s="1051"/>
      <c r="W71" s="1051"/>
      <c r="X71" s="1051"/>
      <c r="Y71" s="1051"/>
      <c r="Z71" s="1051"/>
      <c r="AA71" s="1051"/>
      <c r="AB71" s="1051"/>
      <c r="AC71" s="1051"/>
      <c r="AD71" s="1051"/>
      <c r="AE71" s="1051"/>
      <c r="AF71" s="1051"/>
      <c r="AG71" s="1051"/>
      <c r="AH71" s="1051"/>
    </row>
  </sheetData>
  <autoFilter ref="A5:AJ69" xr:uid="{00000000-0009-0000-0000-000002000000}"/>
  <mergeCells count="94">
    <mergeCell ref="AJ35:AJ48"/>
    <mergeCell ref="A67:A69"/>
    <mergeCell ref="B67:B69"/>
    <mergeCell ref="V35:V48"/>
    <mergeCell ref="W35:W48"/>
    <mergeCell ref="AC35:AC48"/>
    <mergeCell ref="AD35:AD48"/>
    <mergeCell ref="AE35:AE48"/>
    <mergeCell ref="AF35:AF48"/>
    <mergeCell ref="P35:P48"/>
    <mergeCell ref="Q35:Q48"/>
    <mergeCell ref="R35:R48"/>
    <mergeCell ref="S35:S48"/>
    <mergeCell ref="AI18:AI30"/>
    <mergeCell ref="T35:T48"/>
    <mergeCell ref="U35:U48"/>
    <mergeCell ref="J35:J48"/>
    <mergeCell ref="K35:K48"/>
    <mergeCell ref="L35:L48"/>
    <mergeCell ref="M35:M48"/>
    <mergeCell ref="N35:N48"/>
    <mergeCell ref="O35:O48"/>
    <mergeCell ref="AG35:AG48"/>
    <mergeCell ref="AH35:AH48"/>
    <mergeCell ref="AI35:AI48"/>
    <mergeCell ref="W18:W30"/>
    <mergeCell ref="S18:S30"/>
    <mergeCell ref="T18:T30"/>
    <mergeCell ref="U18:U30"/>
    <mergeCell ref="AJ18:AJ30"/>
    <mergeCell ref="A35:A48"/>
    <mergeCell ref="B35:B48"/>
    <mergeCell ref="C35:C48"/>
    <mergeCell ref="D35:D48"/>
    <mergeCell ref="E35:E48"/>
    <mergeCell ref="F35:F48"/>
    <mergeCell ref="G35:G48"/>
    <mergeCell ref="H35:H48"/>
    <mergeCell ref="I35:I48"/>
    <mergeCell ref="AD18:AD30"/>
    <mergeCell ref="AE18:AE30"/>
    <mergeCell ref="AF18:AF30"/>
    <mergeCell ref="AG18:AG30"/>
    <mergeCell ref="AH18:AH30"/>
    <mergeCell ref="R18:R30"/>
    <mergeCell ref="V18:V30"/>
    <mergeCell ref="M18:M30"/>
    <mergeCell ref="N18:N30"/>
    <mergeCell ref="O18:O30"/>
    <mergeCell ref="P18:P30"/>
    <mergeCell ref="Q18:Q30"/>
    <mergeCell ref="AH3:AH5"/>
    <mergeCell ref="AI3:AI5"/>
    <mergeCell ref="AJ3:AJ5"/>
    <mergeCell ref="L18:L30"/>
    <mergeCell ref="A18:A30"/>
    <mergeCell ref="B18:B30"/>
    <mergeCell ref="C18:C30"/>
    <mergeCell ref="D18:D30"/>
    <mergeCell ref="E18:E30"/>
    <mergeCell ref="F18:F30"/>
    <mergeCell ref="G18:G30"/>
    <mergeCell ref="H18:H30"/>
    <mergeCell ref="I18:I30"/>
    <mergeCell ref="J18:J30"/>
    <mergeCell ref="K18:K30"/>
    <mergeCell ref="AC18:AC30"/>
    <mergeCell ref="S4:S5"/>
    <mergeCell ref="T4:T5"/>
    <mergeCell ref="U4:U5"/>
    <mergeCell ref="AC3:AF4"/>
    <mergeCell ref="AG3:AG5"/>
    <mergeCell ref="X3:AB4"/>
    <mergeCell ref="V4:V5"/>
    <mergeCell ref="W4:W5"/>
    <mergeCell ref="Q3:W3"/>
    <mergeCell ref="Q4:Q5"/>
    <mergeCell ref="R4:R5"/>
    <mergeCell ref="G3:G5"/>
    <mergeCell ref="H3:H5"/>
    <mergeCell ref="I3:I5"/>
    <mergeCell ref="J3:J5"/>
    <mergeCell ref="K3:K5"/>
    <mergeCell ref="L3:L5"/>
    <mergeCell ref="M3:M5"/>
    <mergeCell ref="N3:N5"/>
    <mergeCell ref="O3:O5"/>
    <mergeCell ref="P3:P5"/>
    <mergeCell ref="F3:F5"/>
    <mergeCell ref="A3:A5"/>
    <mergeCell ref="B3:B5"/>
    <mergeCell ref="C3:C5"/>
    <mergeCell ref="D3:D5"/>
    <mergeCell ref="E3:E5"/>
  </mergeCells>
  <hyperlinks>
    <hyperlink ref="H17" r:id="rId1" xr:uid="{A63CA304-FF48-BE4C-9192-7266C6D099C6}"/>
    <hyperlink ref="H12" r:id="rId2" xr:uid="{ACACC760-688D-CC41-AFD1-55D44B1AE3F9}"/>
    <hyperlink ref="H11" r:id="rId3" xr:uid="{1FDCFD7D-9F62-F446-B5EF-4681DD122E93}"/>
    <hyperlink ref="H10" r:id="rId4" xr:uid="{6521F702-CF62-C14F-A260-F730FAB9B015}"/>
    <hyperlink ref="H9" r:id="rId5" xr:uid="{37C06CDB-512A-A847-8B93-F4B642EFE242}"/>
    <hyperlink ref="H8" r:id="rId6" xr:uid="{EC567945-FC44-994E-B31F-D760C0B5666A}"/>
    <hyperlink ref="H13" r:id="rId7" xr:uid="{75CD1047-DA76-0646-9AC0-4AE2F6EC146E}"/>
    <hyperlink ref="H16" r:id="rId8" xr:uid="{B805B6F7-EB48-AD47-9481-83DD7C830781}"/>
    <hyperlink ref="H14" r:id="rId9" xr:uid="{2397C3FF-BC39-014F-8F14-D942C23D2092}"/>
    <hyperlink ref="M11" r:id="rId10" xr:uid="{BDF958D8-CF6B-7E4E-9082-384BB3E102CC}"/>
    <hyperlink ref="M10" r:id="rId11" xr:uid="{9BD222AF-F5E5-8C40-8E8A-E08EF090075F}"/>
    <hyperlink ref="M9" r:id="rId12" xr:uid="{262A0D6D-4002-AD44-97DF-E496ED72B928}"/>
    <hyperlink ref="M8" r:id="rId13" xr:uid="{6BD4F12C-E894-9943-932D-6869CE968673}"/>
    <hyperlink ref="M13" r:id="rId14" xr:uid="{9C162214-238B-5844-B06B-290591C289D4}"/>
    <hyperlink ref="M16" r:id="rId15" xr:uid="{FB4C6F71-FF85-C347-BE61-F4146CD877EC}"/>
    <hyperlink ref="M14" r:id="rId16" xr:uid="{49101C5E-B7F2-3346-9EAD-E9B0C59C4C29}"/>
    <hyperlink ref="M7" r:id="rId17" xr:uid="{527FF17F-E321-1246-A2A8-1FCE552A01F6}"/>
    <hyperlink ref="M6" r:id="rId18" xr:uid="{21A447C4-B005-1740-A6E3-DFCD634B5A80}"/>
    <hyperlink ref="M12" r:id="rId19" xr:uid="{4091A521-6A9B-7440-B86F-AE2ACF689F62}"/>
    <hyperlink ref="M15" r:id="rId20" xr:uid="{D12B1E61-5728-E549-BE70-18D24914FC23}"/>
    <hyperlink ref="M17" r:id="rId21" xr:uid="{1496CAEA-ECE1-4F45-A0F8-8D948ECA88B5}"/>
    <hyperlink ref="M18" r:id="rId22" xr:uid="{A3BD4B42-E78D-9F43-B63E-E2AF8A856B51}"/>
    <hyperlink ref="H34" r:id="rId23" xr:uid="{44398054-0F00-2746-B8AB-86E0789E79EF}"/>
    <hyperlink ref="H51" r:id="rId24" xr:uid="{DB8CBED0-9BFC-CA4D-B3E6-05625E137419}"/>
    <hyperlink ref="H35" r:id="rId25" xr:uid="{2C3ACABB-E0BE-0645-92C9-B4BEA68E683B}"/>
    <hyperlink ref="H56" r:id="rId26" xr:uid="{170D6D6B-C570-1C4B-A6C2-594985119CBD}"/>
    <hyperlink ref="H61" r:id="rId27" xr:uid="{BE746F25-E798-214F-BB1A-BCA226E4BB9B}"/>
    <hyperlink ref="H60" r:id="rId28" xr:uid="{3DD70F92-7216-2E48-840E-B092EC98E557}"/>
    <hyperlink ref="H32" r:id="rId29" xr:uid="{78DFE075-829F-6747-95F4-9ADC9CF87BE1}"/>
    <hyperlink ref="H52" r:id="rId30" xr:uid="{F731C5C8-457B-C945-93C2-718481CB6272}"/>
    <hyperlink ref="H53" r:id="rId31" xr:uid="{E3037980-12FB-D144-A515-CE48A4D1B14E}"/>
    <hyperlink ref="M34" r:id="rId32" xr:uid="{D9B211CC-4513-BA44-A56D-D0E5D8D46A53}"/>
    <hyperlink ref="M51" r:id="rId33" xr:uid="{3CA66548-E1BA-CB48-8316-D3BDB94ABAF7}"/>
    <hyperlink ref="M57" r:id="rId34" xr:uid="{1A0B6B3B-3215-384F-A085-3DCFB3EBDF44}"/>
    <hyperlink ref="M35" r:id="rId35" xr:uid="{DAEE7CCE-C5FB-0E47-AFCF-A182B9E70813}"/>
    <hyperlink ref="M56" r:id="rId36" xr:uid="{D6F1C18C-ED34-4F4B-B48B-8CA5FACC1C3D}"/>
    <hyperlink ref="M61" r:id="rId37" xr:uid="{F7A44AD7-2DE4-E547-8A61-39BF51E12AB2}"/>
    <hyperlink ref="M62" r:id="rId38" xr:uid="{BBDE8060-AA97-554B-BBED-E2B5D3122526}"/>
    <hyperlink ref="M60" r:id="rId39" xr:uid="{87FCAA04-BE8F-B24F-BA03-11342EEE7B39}"/>
    <hyperlink ref="M54" r:id="rId40" xr:uid="{67600D4D-A7C5-794F-86F4-31831FEF3E73}"/>
    <hyperlink ref="M67" r:id="rId41" xr:uid="{894FF044-51D2-CB47-90A8-3D20A234342A}"/>
    <hyperlink ref="M66" r:id="rId42" display="buelvasyzumaque@gmail.com" xr:uid="{F9A08D73-8028-3341-8333-7232E1936686}"/>
    <hyperlink ref="M64" r:id="rId43" xr:uid="{1873F202-8C27-DA42-A142-40C0F948DC13}"/>
    <hyperlink ref="M65" r:id="rId44" xr:uid="{B35FBE3C-9285-B445-A8DC-0CB0E0DAF09B}"/>
    <hyperlink ref="M50" r:id="rId45" xr:uid="{3F12C07D-FD24-0047-AB41-77595C96AD49}"/>
    <hyperlink ref="M31" r:id="rId46" xr:uid="{0451298B-B7DB-DE48-ABB1-A5904A5D64F2}"/>
    <hyperlink ref="M49" r:id="rId47" xr:uid="{8B189EC8-7A72-DB4A-BA55-F77D56D7B8E1}"/>
    <hyperlink ref="M53" r:id="rId48" xr:uid="{E32A000E-2903-2246-A012-E67BA4330549}"/>
    <hyperlink ref="M32" r:id="rId49" xr:uid="{C11F17E5-8D28-BD46-A03E-C88B3B4AC1E8}"/>
    <hyperlink ref="H33" r:id="rId50" xr:uid="{1C1B728A-DC7F-3241-AEA6-ADB0E3EB01CA}"/>
    <hyperlink ref="H66" r:id="rId51" xr:uid="{7E783340-9ACA-8040-88E1-CF5053A7F92A}"/>
    <hyperlink ref="M68:M69" r:id="rId52" display="edubetoflorez@hotmail.com" xr:uid="{0C4A445B-6EEC-2644-BBF5-D508746D8E8F}"/>
    <hyperlink ref="M52" r:id="rId53" xr:uid="{E28300EF-F033-BF4D-AF7B-A2B2185835B7}"/>
    <hyperlink ref="H55" r:id="rId54" xr:uid="{C864E289-0815-534A-A985-30C2177D0505}"/>
    <hyperlink ref="H57" r:id="rId55" xr:uid="{6BB4E253-F713-A548-962F-6517CF80CADB}"/>
    <hyperlink ref="H58" r:id="rId56" xr:uid="{77B4A9E8-18C0-AD41-B715-0A6C9E868794}"/>
    <hyperlink ref="M59" r:id="rId57" xr:uid="{786F2444-3C00-B149-A3DC-C6EB3BD75D5A}"/>
    <hyperlink ref="H59" r:id="rId58" xr:uid="{55D9C2ED-81F6-3341-A87A-81E785E900E9}"/>
    <hyperlink ref="H62" r:id="rId59" xr:uid="{559AD5A7-41BD-2144-8EC9-8EA5B7205BBF}"/>
  </hyperlinks>
  <pageMargins left="0.7" right="0.7" top="0.75" bottom="0.75" header="0.3" footer="0.3"/>
  <pageSetup paperSize="9" orientation="portrait" r:id="rId6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241BA-193D-3A4F-90DB-AF6C8A069655}">
  <sheetPr>
    <pageSetUpPr fitToPage="1"/>
  </sheetPr>
  <dimension ref="A1:ALW85"/>
  <sheetViews>
    <sheetView zoomScale="106" zoomScaleNormal="106" workbookViewId="0">
      <pane xSplit="5" ySplit="11" topLeftCell="F79" activePane="bottomRight" state="frozen"/>
      <selection activeCell="AC21" sqref="AC21"/>
      <selection pane="topRight" activeCell="AC21" sqref="AC21"/>
      <selection pane="bottomLeft" activeCell="AC21" sqref="AC21"/>
      <selection pane="bottomRight" activeCell="A82" sqref="A82"/>
    </sheetView>
  </sheetViews>
  <sheetFormatPr baseColWidth="10" defaultColWidth="11.1640625" defaultRowHeight="13"/>
  <cols>
    <col min="1" max="1" width="5" style="1048" customWidth="1"/>
    <col min="2" max="2" width="9.5" style="1036" customWidth="1"/>
    <col min="3" max="4" width="9.83203125" style="1036" customWidth="1"/>
    <col min="5" max="5" width="12.1640625" style="1041" customWidth="1"/>
    <col min="6" max="12" width="15.6640625" style="1036" customWidth="1"/>
    <col min="13" max="13" width="11.1640625" style="1036" customWidth="1"/>
    <col min="14" max="14" width="10.6640625" style="1036" customWidth="1"/>
    <col min="15" max="15" width="16" style="1036" customWidth="1"/>
    <col min="16" max="16" width="15.83203125" style="1036" customWidth="1"/>
    <col min="17" max="17" width="17" style="1036" customWidth="1"/>
    <col min="18" max="27" width="16.6640625" style="1036" customWidth="1"/>
    <col min="28" max="28" width="22.5" style="1036" customWidth="1"/>
    <col min="29" max="29" width="22.83203125" style="1036" customWidth="1"/>
    <col min="30" max="30" width="59.83203125" style="1037" customWidth="1"/>
    <col min="31" max="31" width="22.83203125" style="1036" customWidth="1"/>
    <col min="32" max="32" width="19.5" style="1036" customWidth="1"/>
    <col min="33" max="33" width="26.33203125" style="1036" customWidth="1"/>
    <col min="34" max="34" width="11.1640625" style="1065"/>
    <col min="35" max="16384" width="11.1640625" style="1036"/>
  </cols>
  <sheetData>
    <row r="1" spans="1:1011">
      <c r="A1" s="1515"/>
      <c r="B1" s="1516"/>
      <c r="C1" s="1521" t="s">
        <v>2096</v>
      </c>
      <c r="D1" s="1522"/>
      <c r="E1" s="1522"/>
      <c r="F1" s="1522"/>
      <c r="G1" s="1522"/>
      <c r="H1" s="1522"/>
      <c r="I1" s="1522"/>
      <c r="J1" s="1522"/>
      <c r="K1" s="1522"/>
      <c r="L1" s="1522"/>
    </row>
    <row r="2" spans="1:1011">
      <c r="A2" s="1517"/>
      <c r="B2" s="1518"/>
      <c r="C2" s="1523" t="s">
        <v>2098</v>
      </c>
      <c r="D2" s="1524"/>
      <c r="E2" s="1524"/>
      <c r="F2" s="1524"/>
      <c r="G2" s="1524"/>
      <c r="H2" s="1524"/>
      <c r="I2" s="1524"/>
      <c r="J2" s="1524"/>
      <c r="K2" s="1524"/>
      <c r="L2" s="1524"/>
    </row>
    <row r="3" spans="1:1011">
      <c r="A3" s="1517"/>
      <c r="B3" s="1518"/>
      <c r="C3" s="1040"/>
    </row>
    <row r="4" spans="1:1011" ht="14" thickBot="1">
      <c r="A4" s="1519"/>
      <c r="B4" s="1520"/>
      <c r="C4" s="1525" t="s">
        <v>2101</v>
      </c>
      <c r="D4" s="1526"/>
      <c r="E4" s="1526"/>
      <c r="F4" s="1526"/>
      <c r="G4" s="1526"/>
      <c r="H4" s="1526"/>
      <c r="I4" s="1526"/>
      <c r="J4" s="1526"/>
      <c r="K4" s="1526"/>
      <c r="L4" s="1526"/>
    </row>
    <row r="5" spans="1:1011" ht="18">
      <c r="A5" s="1124"/>
    </row>
    <row r="6" spans="1:1011">
      <c r="A6" s="1524" t="s">
        <v>2103</v>
      </c>
      <c r="B6" s="1524"/>
    </row>
    <row r="7" spans="1:1011" ht="14">
      <c r="A7" s="1125" t="s">
        <v>2104</v>
      </c>
      <c r="B7" s="1046"/>
      <c r="C7" s="1046"/>
      <c r="D7" s="1046"/>
      <c r="E7" s="1046"/>
      <c r="F7" s="1046"/>
      <c r="G7" s="1046"/>
      <c r="H7" s="1046"/>
      <c r="I7" s="1046"/>
      <c r="J7" s="1046"/>
      <c r="K7" s="1046"/>
      <c r="L7" s="1046"/>
      <c r="M7" s="1046"/>
      <c r="N7" s="1046"/>
      <c r="O7" s="1046"/>
      <c r="P7" s="1046"/>
      <c r="Q7" s="1046"/>
      <c r="AD7" s="1047"/>
      <c r="AE7" s="1048"/>
      <c r="AF7" s="1048"/>
    </row>
    <row r="8" spans="1:1011" ht="14" thickBot="1">
      <c r="B8" s="1049"/>
      <c r="C8" s="1048"/>
      <c r="D8" s="1048"/>
      <c r="E8" s="1048"/>
      <c r="F8" s="1048"/>
      <c r="G8" s="1048"/>
      <c r="H8" s="1048"/>
      <c r="I8" s="1048"/>
      <c r="J8" s="1048"/>
      <c r="K8" s="1048"/>
      <c r="L8" s="1048"/>
      <c r="M8" s="1048"/>
      <c r="N8" s="1048"/>
      <c r="O8" s="1048"/>
      <c r="P8" s="1048"/>
      <c r="Q8" s="1048"/>
      <c r="AE8" s="1048"/>
      <c r="AF8" s="1048"/>
    </row>
    <row r="9" spans="1:1011" s="1127" customFormat="1" ht="12" customHeight="1" thickBot="1">
      <c r="A9" s="1527" t="s">
        <v>282</v>
      </c>
      <c r="B9" s="1511" t="s">
        <v>2106</v>
      </c>
      <c r="C9" s="1504" t="s">
        <v>2107</v>
      </c>
      <c r="D9" s="1528" t="s">
        <v>2108</v>
      </c>
      <c r="E9" s="1504" t="s">
        <v>2109</v>
      </c>
      <c r="F9" s="1504" t="s">
        <v>2110</v>
      </c>
      <c r="G9" s="1507" t="s">
        <v>2700</v>
      </c>
      <c r="H9" s="1508"/>
      <c r="I9" s="1509"/>
      <c r="J9" s="1507" t="s">
        <v>2701</v>
      </c>
      <c r="K9" s="1508"/>
      <c r="L9" s="1510"/>
      <c r="M9" s="1511" t="s">
        <v>2112</v>
      </c>
      <c r="N9" s="1512" t="s">
        <v>2113</v>
      </c>
      <c r="O9" s="1511" t="s">
        <v>2114</v>
      </c>
      <c r="P9" s="1538" t="s">
        <v>2115</v>
      </c>
      <c r="Q9" s="1511" t="s">
        <v>2702</v>
      </c>
      <c r="R9" s="1539" t="s">
        <v>2117</v>
      </c>
      <c r="S9" s="1441" t="s">
        <v>2703</v>
      </c>
      <c r="T9" s="1444" t="s">
        <v>2704</v>
      </c>
      <c r="U9" s="1435" t="s">
        <v>2705</v>
      </c>
      <c r="V9" s="1435"/>
      <c r="W9" s="1435"/>
      <c r="X9" s="1435"/>
      <c r="Y9" s="1435"/>
      <c r="Z9" s="1435" t="s">
        <v>2706</v>
      </c>
      <c r="AA9" s="1435"/>
      <c r="AB9" s="1435"/>
      <c r="AC9" s="1435"/>
      <c r="AD9" s="1529" t="s">
        <v>2118</v>
      </c>
      <c r="AE9" s="1530" t="s">
        <v>2119</v>
      </c>
      <c r="AF9" s="1532" t="s">
        <v>2120</v>
      </c>
      <c r="AG9" s="1530" t="s">
        <v>2121</v>
      </c>
      <c r="AH9" s="1051"/>
      <c r="AI9" s="1050"/>
      <c r="AJ9" s="1126"/>
      <c r="AK9" s="1126"/>
      <c r="AL9" s="1126"/>
      <c r="AM9" s="1126"/>
      <c r="AN9" s="1126"/>
      <c r="AO9" s="1126"/>
      <c r="AP9" s="1126"/>
      <c r="AQ9" s="1126"/>
      <c r="AR9" s="1126"/>
      <c r="AS9" s="1126"/>
      <c r="AT9" s="1126"/>
      <c r="AU9" s="1126"/>
      <c r="AV9" s="1126"/>
      <c r="AW9" s="1126"/>
      <c r="AX9" s="1126"/>
      <c r="AY9" s="1126"/>
      <c r="AZ9" s="1126"/>
      <c r="BA9" s="1126"/>
      <c r="BB9" s="1126"/>
      <c r="BC9" s="1126"/>
      <c r="BD9" s="1126"/>
      <c r="BE9" s="1126"/>
      <c r="BF9" s="1126"/>
      <c r="BG9" s="1126"/>
      <c r="BH9" s="1126"/>
      <c r="BI9" s="1126"/>
      <c r="BJ9" s="1126"/>
      <c r="BK9" s="1126"/>
      <c r="BL9" s="1126"/>
      <c r="BM9" s="1126"/>
      <c r="BN9" s="1126"/>
      <c r="BO9" s="1126"/>
      <c r="BP9" s="1126"/>
      <c r="BQ9" s="1126"/>
      <c r="BR9" s="1126"/>
      <c r="BS9" s="1126"/>
      <c r="BT9" s="1126"/>
      <c r="BU9" s="1126"/>
      <c r="BV9" s="1126"/>
      <c r="BW9" s="1126"/>
      <c r="BX9" s="1126"/>
      <c r="BY9" s="1126"/>
      <c r="BZ9" s="1126"/>
      <c r="CA9" s="1126"/>
      <c r="CB9" s="1126"/>
      <c r="CC9" s="1126"/>
      <c r="CD9" s="1126"/>
      <c r="CE9" s="1126"/>
      <c r="CF9" s="1126"/>
      <c r="CG9" s="1126"/>
      <c r="CH9" s="1126"/>
      <c r="CI9" s="1126"/>
      <c r="CJ9" s="1126"/>
      <c r="CK9" s="1126"/>
      <c r="CL9" s="1126"/>
      <c r="CM9" s="1126"/>
      <c r="CN9" s="1126"/>
      <c r="CO9" s="1126"/>
      <c r="CP9" s="1126"/>
      <c r="CQ9" s="1126"/>
      <c r="CR9" s="1126"/>
      <c r="CS9" s="1126"/>
      <c r="CT9" s="1126"/>
      <c r="CU9" s="1126"/>
      <c r="CV9" s="1126"/>
      <c r="CW9" s="1126"/>
      <c r="CX9" s="1126"/>
      <c r="CY9" s="1126"/>
      <c r="CZ9" s="1126"/>
      <c r="DA9" s="1126"/>
      <c r="DB9" s="1126"/>
      <c r="DC9" s="1126"/>
      <c r="DD9" s="1126"/>
      <c r="DE9" s="1126"/>
      <c r="DF9" s="1126"/>
      <c r="DG9" s="1126"/>
      <c r="DH9" s="1126"/>
      <c r="DI9" s="1126"/>
      <c r="DJ9" s="1126"/>
      <c r="DK9" s="1126"/>
      <c r="DL9" s="1126"/>
      <c r="DM9" s="1126"/>
      <c r="DN9" s="1126"/>
      <c r="DO9" s="1126"/>
      <c r="DP9" s="1126"/>
      <c r="DQ9" s="1126"/>
      <c r="DR9" s="1126"/>
      <c r="DS9" s="1126"/>
      <c r="DT9" s="1126"/>
      <c r="DU9" s="1126"/>
      <c r="DV9" s="1126"/>
      <c r="DW9" s="1126"/>
      <c r="DX9" s="1126"/>
      <c r="DY9" s="1126"/>
      <c r="DZ9" s="1126"/>
      <c r="EA9" s="1126"/>
      <c r="EB9" s="1126"/>
      <c r="EC9" s="1126"/>
      <c r="ED9" s="1126"/>
      <c r="EE9" s="1126"/>
      <c r="EF9" s="1126"/>
      <c r="EG9" s="1126"/>
      <c r="EH9" s="1126"/>
      <c r="EI9" s="1126"/>
      <c r="EJ9" s="1126"/>
      <c r="EK9" s="1126"/>
      <c r="EL9" s="1126"/>
      <c r="EM9" s="1126"/>
      <c r="EN9" s="1126"/>
      <c r="EO9" s="1126"/>
      <c r="EP9" s="1126"/>
      <c r="EQ9" s="1126"/>
      <c r="ER9" s="1126"/>
      <c r="ES9" s="1126"/>
      <c r="ET9" s="1126"/>
      <c r="EU9" s="1126"/>
      <c r="EV9" s="1126"/>
      <c r="EW9" s="1126"/>
      <c r="EX9" s="1126"/>
      <c r="EY9" s="1126"/>
      <c r="EZ9" s="1126"/>
      <c r="FA9" s="1126"/>
      <c r="FB9" s="1126"/>
      <c r="FC9" s="1126"/>
      <c r="FD9" s="1126"/>
      <c r="FE9" s="1126"/>
      <c r="FF9" s="1126"/>
      <c r="FG9" s="1126"/>
      <c r="FH9" s="1126"/>
      <c r="FI9" s="1126"/>
      <c r="FJ9" s="1126"/>
      <c r="FK9" s="1126"/>
      <c r="FL9" s="1126"/>
      <c r="FM9" s="1126"/>
      <c r="FN9" s="1126"/>
      <c r="FO9" s="1126"/>
      <c r="FP9" s="1126"/>
      <c r="FQ9" s="1126"/>
      <c r="FR9" s="1126"/>
      <c r="FS9" s="1126"/>
      <c r="FT9" s="1126"/>
      <c r="FU9" s="1126"/>
      <c r="FV9" s="1126"/>
      <c r="FW9" s="1126"/>
      <c r="FX9" s="1126"/>
      <c r="FY9" s="1126"/>
      <c r="FZ9" s="1126"/>
      <c r="GA9" s="1126"/>
      <c r="GB9" s="1126"/>
      <c r="GC9" s="1126"/>
      <c r="GD9" s="1126"/>
      <c r="GE9" s="1126"/>
      <c r="GF9" s="1126"/>
      <c r="GG9" s="1126"/>
      <c r="GH9" s="1126"/>
      <c r="GI9" s="1126"/>
      <c r="GJ9" s="1126"/>
      <c r="GK9" s="1126"/>
      <c r="GL9" s="1126"/>
      <c r="GM9" s="1126"/>
      <c r="GN9" s="1126"/>
      <c r="GO9" s="1126"/>
      <c r="GP9" s="1126"/>
      <c r="GQ9" s="1126"/>
      <c r="GR9" s="1126"/>
      <c r="GS9" s="1126"/>
      <c r="GT9" s="1126"/>
      <c r="GU9" s="1126"/>
      <c r="GV9" s="1126"/>
      <c r="GW9" s="1126"/>
      <c r="GX9" s="1126"/>
      <c r="GY9" s="1126"/>
      <c r="GZ9" s="1126"/>
      <c r="HA9" s="1126"/>
      <c r="HB9" s="1126"/>
      <c r="HC9" s="1126"/>
      <c r="HD9" s="1126"/>
      <c r="HE9" s="1126"/>
      <c r="HF9" s="1126"/>
      <c r="HG9" s="1126"/>
      <c r="HH9" s="1126"/>
      <c r="HI9" s="1126"/>
      <c r="HJ9" s="1126"/>
      <c r="HK9" s="1126"/>
      <c r="HL9" s="1126"/>
      <c r="HM9" s="1126"/>
      <c r="HN9" s="1126"/>
      <c r="HO9" s="1126"/>
      <c r="HP9" s="1126"/>
      <c r="HQ9" s="1126"/>
      <c r="HR9" s="1126"/>
      <c r="HS9" s="1126"/>
      <c r="HT9" s="1126"/>
      <c r="HU9" s="1126"/>
      <c r="HV9" s="1126"/>
      <c r="HW9" s="1126"/>
      <c r="HX9" s="1126"/>
      <c r="HY9" s="1126"/>
      <c r="HZ9" s="1126"/>
      <c r="IA9" s="1126"/>
      <c r="IB9" s="1126"/>
      <c r="IC9" s="1126"/>
      <c r="ID9" s="1126"/>
      <c r="IE9" s="1126"/>
      <c r="IF9" s="1126"/>
      <c r="IG9" s="1126"/>
      <c r="IH9" s="1126"/>
      <c r="II9" s="1126"/>
      <c r="IJ9" s="1126"/>
      <c r="IK9" s="1126"/>
      <c r="IL9" s="1126"/>
      <c r="IM9" s="1126"/>
      <c r="IN9" s="1126"/>
      <c r="IO9" s="1126"/>
      <c r="IP9" s="1126"/>
      <c r="IQ9" s="1126"/>
      <c r="IR9" s="1126"/>
      <c r="IS9" s="1126"/>
      <c r="IT9" s="1126"/>
      <c r="IU9" s="1126"/>
      <c r="IV9" s="1126"/>
      <c r="IW9" s="1126"/>
      <c r="IX9" s="1126"/>
      <c r="IY9" s="1126"/>
      <c r="IZ9" s="1126"/>
      <c r="JA9" s="1126"/>
      <c r="JB9" s="1126"/>
      <c r="JC9" s="1126"/>
      <c r="JD9" s="1126"/>
      <c r="JE9" s="1126"/>
      <c r="JF9" s="1126"/>
      <c r="JG9" s="1126"/>
      <c r="JH9" s="1126"/>
      <c r="JI9" s="1126"/>
      <c r="JJ9" s="1126"/>
      <c r="JK9" s="1126"/>
      <c r="JL9" s="1126"/>
      <c r="JM9" s="1126"/>
      <c r="JN9" s="1126"/>
      <c r="JO9" s="1126"/>
      <c r="JP9" s="1126"/>
      <c r="JQ9" s="1126"/>
      <c r="JR9" s="1126"/>
      <c r="JS9" s="1126"/>
      <c r="JT9" s="1126"/>
      <c r="JU9" s="1126"/>
      <c r="JV9" s="1126"/>
      <c r="JW9" s="1126"/>
      <c r="JX9" s="1126"/>
      <c r="JY9" s="1126"/>
      <c r="JZ9" s="1126"/>
      <c r="KA9" s="1126"/>
      <c r="KB9" s="1126"/>
      <c r="KC9" s="1126"/>
      <c r="KD9" s="1126"/>
      <c r="KE9" s="1126"/>
      <c r="KF9" s="1126"/>
      <c r="KG9" s="1126"/>
      <c r="KH9" s="1126"/>
      <c r="KI9" s="1126"/>
      <c r="KJ9" s="1126"/>
      <c r="KK9" s="1126"/>
      <c r="KL9" s="1126"/>
      <c r="KM9" s="1126"/>
      <c r="KN9" s="1126"/>
      <c r="KO9" s="1126"/>
      <c r="KP9" s="1126"/>
      <c r="KQ9" s="1126"/>
      <c r="KR9" s="1126"/>
      <c r="KS9" s="1126"/>
      <c r="KT9" s="1126"/>
      <c r="KU9" s="1126"/>
      <c r="KV9" s="1126"/>
      <c r="KW9" s="1126"/>
      <c r="KX9" s="1126"/>
      <c r="KY9" s="1126"/>
      <c r="KZ9" s="1126"/>
      <c r="LA9" s="1126"/>
      <c r="LB9" s="1126"/>
      <c r="LC9" s="1126"/>
      <c r="LD9" s="1126"/>
      <c r="LE9" s="1126"/>
      <c r="LF9" s="1126"/>
      <c r="LG9" s="1126"/>
      <c r="LH9" s="1126"/>
      <c r="LI9" s="1126"/>
      <c r="LJ9" s="1126"/>
      <c r="LK9" s="1126"/>
      <c r="LL9" s="1126"/>
      <c r="LM9" s="1126"/>
      <c r="LN9" s="1126"/>
      <c r="LO9" s="1126"/>
      <c r="LP9" s="1126"/>
      <c r="LQ9" s="1126"/>
      <c r="LR9" s="1126"/>
      <c r="LS9" s="1126"/>
      <c r="LT9" s="1126"/>
      <c r="LU9" s="1126"/>
      <c r="LV9" s="1126"/>
      <c r="LW9" s="1126"/>
      <c r="LX9" s="1126"/>
      <c r="LY9" s="1126"/>
      <c r="LZ9" s="1126"/>
      <c r="MA9" s="1126"/>
      <c r="MB9" s="1126"/>
      <c r="MC9" s="1126"/>
      <c r="MD9" s="1126"/>
      <c r="ME9" s="1126"/>
      <c r="MF9" s="1126"/>
      <c r="MG9" s="1126"/>
      <c r="MH9" s="1126"/>
      <c r="MI9" s="1126"/>
      <c r="MJ9" s="1126"/>
      <c r="MK9" s="1126"/>
      <c r="ML9" s="1126"/>
      <c r="MM9" s="1126"/>
      <c r="MN9" s="1126"/>
      <c r="MO9" s="1126"/>
      <c r="MP9" s="1126"/>
      <c r="MQ9" s="1126"/>
      <c r="MR9" s="1126"/>
      <c r="MS9" s="1126"/>
      <c r="MT9" s="1126"/>
      <c r="MU9" s="1126"/>
      <c r="MV9" s="1126"/>
      <c r="MW9" s="1126"/>
      <c r="MX9" s="1126"/>
      <c r="MY9" s="1126"/>
      <c r="MZ9" s="1126"/>
      <c r="NA9" s="1126"/>
      <c r="NB9" s="1126"/>
      <c r="NC9" s="1126"/>
      <c r="ND9" s="1126"/>
      <c r="NE9" s="1126"/>
      <c r="NF9" s="1126"/>
      <c r="NG9" s="1126"/>
      <c r="NH9" s="1126"/>
      <c r="NI9" s="1126"/>
      <c r="NJ9" s="1126"/>
      <c r="NK9" s="1126"/>
      <c r="NL9" s="1126"/>
      <c r="NM9" s="1126"/>
      <c r="NN9" s="1126"/>
      <c r="NO9" s="1126"/>
      <c r="NP9" s="1126"/>
      <c r="NQ9" s="1126"/>
      <c r="NR9" s="1126"/>
      <c r="NS9" s="1126"/>
      <c r="NT9" s="1126"/>
      <c r="NU9" s="1126"/>
      <c r="NV9" s="1126"/>
      <c r="NW9" s="1126"/>
      <c r="NX9" s="1126"/>
      <c r="NY9" s="1126"/>
      <c r="NZ9" s="1126"/>
      <c r="OA9" s="1126"/>
      <c r="OB9" s="1126"/>
      <c r="OC9" s="1126"/>
      <c r="OD9" s="1126"/>
      <c r="OE9" s="1126"/>
      <c r="OF9" s="1126"/>
      <c r="OG9" s="1126"/>
      <c r="OH9" s="1126"/>
      <c r="OI9" s="1126"/>
      <c r="OJ9" s="1126"/>
      <c r="OK9" s="1126"/>
      <c r="OL9" s="1126"/>
      <c r="OM9" s="1126"/>
      <c r="ON9" s="1126"/>
      <c r="OO9" s="1126"/>
      <c r="OP9" s="1126"/>
      <c r="OQ9" s="1126"/>
      <c r="OR9" s="1126"/>
      <c r="OS9" s="1126"/>
      <c r="OT9" s="1126"/>
      <c r="OU9" s="1126"/>
      <c r="OV9" s="1126"/>
      <c r="OW9" s="1126"/>
      <c r="OX9" s="1126"/>
      <c r="OY9" s="1126"/>
      <c r="OZ9" s="1126"/>
      <c r="PA9" s="1126"/>
      <c r="PB9" s="1126"/>
      <c r="PC9" s="1126"/>
      <c r="PD9" s="1126"/>
      <c r="PE9" s="1126"/>
      <c r="PF9" s="1126"/>
      <c r="PG9" s="1126"/>
      <c r="PH9" s="1126"/>
      <c r="PI9" s="1126"/>
      <c r="PJ9" s="1126"/>
      <c r="PK9" s="1126"/>
      <c r="PL9" s="1126"/>
      <c r="PM9" s="1126"/>
      <c r="PN9" s="1126"/>
      <c r="PO9" s="1126"/>
      <c r="PP9" s="1126"/>
      <c r="PQ9" s="1126"/>
      <c r="PR9" s="1126"/>
      <c r="PS9" s="1126"/>
      <c r="PT9" s="1126"/>
      <c r="PU9" s="1126"/>
      <c r="PV9" s="1126"/>
      <c r="PW9" s="1126"/>
      <c r="PX9" s="1126"/>
      <c r="PY9" s="1126"/>
      <c r="PZ9" s="1126"/>
      <c r="QA9" s="1126"/>
      <c r="QB9" s="1126"/>
      <c r="QC9" s="1126"/>
      <c r="QD9" s="1126"/>
      <c r="QE9" s="1126"/>
      <c r="QF9" s="1126"/>
      <c r="QG9" s="1126"/>
      <c r="QH9" s="1126"/>
      <c r="QI9" s="1126"/>
      <c r="QJ9" s="1126"/>
      <c r="QK9" s="1126"/>
      <c r="QL9" s="1126"/>
      <c r="QM9" s="1126"/>
      <c r="QN9" s="1126"/>
      <c r="QO9" s="1126"/>
      <c r="QP9" s="1126"/>
      <c r="QQ9" s="1126"/>
      <c r="QR9" s="1126"/>
      <c r="QS9" s="1126"/>
      <c r="QT9" s="1126"/>
      <c r="QU9" s="1126"/>
      <c r="QV9" s="1126"/>
      <c r="QW9" s="1126"/>
      <c r="QX9" s="1126"/>
      <c r="QY9" s="1126"/>
      <c r="QZ9" s="1126"/>
      <c r="RA9" s="1126"/>
      <c r="RB9" s="1126"/>
      <c r="RC9" s="1126"/>
      <c r="RD9" s="1126"/>
      <c r="RE9" s="1126"/>
      <c r="RF9" s="1126"/>
      <c r="RG9" s="1126"/>
      <c r="RH9" s="1126"/>
      <c r="RI9" s="1126"/>
      <c r="RJ9" s="1126"/>
      <c r="RK9" s="1126"/>
      <c r="RL9" s="1126"/>
      <c r="RM9" s="1126"/>
      <c r="RN9" s="1126"/>
      <c r="RO9" s="1126"/>
      <c r="RP9" s="1126"/>
      <c r="RQ9" s="1126"/>
      <c r="RR9" s="1126"/>
      <c r="RS9" s="1126"/>
      <c r="RT9" s="1126"/>
      <c r="RU9" s="1126"/>
      <c r="RV9" s="1126"/>
      <c r="RW9" s="1126"/>
      <c r="RX9" s="1126"/>
      <c r="RY9" s="1126"/>
      <c r="RZ9" s="1126"/>
      <c r="SA9" s="1126"/>
      <c r="SB9" s="1126"/>
      <c r="SC9" s="1126"/>
      <c r="SD9" s="1126"/>
      <c r="SE9" s="1126"/>
      <c r="SF9" s="1126"/>
      <c r="SG9" s="1126"/>
      <c r="SH9" s="1126"/>
      <c r="SI9" s="1126"/>
      <c r="SJ9" s="1126"/>
      <c r="SK9" s="1126"/>
      <c r="SL9" s="1126"/>
      <c r="SM9" s="1126"/>
      <c r="SN9" s="1126"/>
      <c r="SO9" s="1126"/>
      <c r="SP9" s="1126"/>
      <c r="SQ9" s="1126"/>
      <c r="SR9" s="1126"/>
      <c r="SS9" s="1126"/>
      <c r="ST9" s="1126"/>
      <c r="SU9" s="1126"/>
      <c r="SV9" s="1126"/>
      <c r="SW9" s="1126"/>
      <c r="SX9" s="1126"/>
      <c r="SY9" s="1126"/>
      <c r="SZ9" s="1126"/>
      <c r="TA9" s="1126"/>
      <c r="TB9" s="1126"/>
      <c r="TC9" s="1126"/>
      <c r="TD9" s="1126"/>
      <c r="TE9" s="1126"/>
      <c r="TF9" s="1126"/>
      <c r="TG9" s="1126"/>
      <c r="TH9" s="1126"/>
      <c r="TI9" s="1126"/>
      <c r="TJ9" s="1126"/>
      <c r="TK9" s="1126"/>
      <c r="TL9" s="1126"/>
      <c r="TM9" s="1126"/>
      <c r="TN9" s="1126"/>
      <c r="TO9" s="1126"/>
      <c r="TP9" s="1126"/>
      <c r="TQ9" s="1126"/>
      <c r="TR9" s="1126"/>
      <c r="TS9" s="1126"/>
      <c r="TT9" s="1126"/>
      <c r="TU9" s="1126"/>
      <c r="TV9" s="1126"/>
      <c r="TW9" s="1126"/>
      <c r="TX9" s="1126"/>
      <c r="TY9" s="1126"/>
      <c r="TZ9" s="1126"/>
      <c r="UA9" s="1126"/>
      <c r="UB9" s="1126"/>
      <c r="UC9" s="1126"/>
      <c r="UD9" s="1126"/>
      <c r="UE9" s="1126"/>
      <c r="UF9" s="1126"/>
      <c r="UG9" s="1126"/>
      <c r="UH9" s="1126"/>
      <c r="UI9" s="1126"/>
      <c r="UJ9" s="1126"/>
      <c r="UK9" s="1126"/>
      <c r="UL9" s="1126"/>
      <c r="UM9" s="1126"/>
      <c r="UN9" s="1126"/>
      <c r="UO9" s="1126"/>
      <c r="UP9" s="1126"/>
      <c r="UQ9" s="1126"/>
      <c r="UR9" s="1126"/>
      <c r="US9" s="1126"/>
      <c r="UT9" s="1126"/>
      <c r="UU9" s="1126"/>
      <c r="UV9" s="1126"/>
      <c r="UW9" s="1126"/>
      <c r="UX9" s="1126"/>
      <c r="UY9" s="1126"/>
      <c r="UZ9" s="1126"/>
      <c r="VA9" s="1126"/>
      <c r="VB9" s="1126"/>
      <c r="VC9" s="1126"/>
      <c r="VD9" s="1126"/>
      <c r="VE9" s="1126"/>
      <c r="VF9" s="1126"/>
      <c r="VG9" s="1126"/>
      <c r="VH9" s="1126"/>
      <c r="VI9" s="1126"/>
      <c r="VJ9" s="1126"/>
      <c r="VK9" s="1126"/>
      <c r="VL9" s="1126"/>
      <c r="VM9" s="1126"/>
      <c r="VN9" s="1126"/>
      <c r="VO9" s="1126"/>
      <c r="VP9" s="1126"/>
      <c r="VQ9" s="1126"/>
      <c r="VR9" s="1126"/>
      <c r="VS9" s="1126"/>
      <c r="VT9" s="1126"/>
      <c r="VU9" s="1126"/>
      <c r="VV9" s="1126"/>
      <c r="VW9" s="1126"/>
      <c r="VX9" s="1126"/>
      <c r="VY9" s="1126"/>
      <c r="VZ9" s="1126"/>
      <c r="WA9" s="1126"/>
      <c r="WB9" s="1126"/>
      <c r="WC9" s="1126"/>
      <c r="WD9" s="1126"/>
      <c r="WE9" s="1126"/>
      <c r="WF9" s="1126"/>
      <c r="WG9" s="1126"/>
      <c r="WH9" s="1126"/>
      <c r="WI9" s="1126"/>
      <c r="WJ9" s="1126"/>
      <c r="WK9" s="1126"/>
      <c r="WL9" s="1126"/>
      <c r="WM9" s="1126"/>
      <c r="WN9" s="1126"/>
      <c r="WO9" s="1126"/>
      <c r="WP9" s="1126"/>
      <c r="WQ9" s="1126"/>
      <c r="WR9" s="1126"/>
      <c r="WS9" s="1126"/>
      <c r="WT9" s="1126"/>
      <c r="WU9" s="1126"/>
      <c r="WV9" s="1126"/>
      <c r="WW9" s="1126"/>
      <c r="WX9" s="1126"/>
      <c r="WY9" s="1126"/>
      <c r="WZ9" s="1126"/>
      <c r="XA9" s="1126"/>
      <c r="XB9" s="1126"/>
      <c r="XC9" s="1126"/>
      <c r="XD9" s="1126"/>
      <c r="XE9" s="1126"/>
      <c r="XF9" s="1126"/>
      <c r="XG9" s="1126"/>
      <c r="XH9" s="1126"/>
      <c r="XI9" s="1126"/>
      <c r="XJ9" s="1126"/>
      <c r="XK9" s="1126"/>
      <c r="XL9" s="1126"/>
      <c r="XM9" s="1126"/>
      <c r="XN9" s="1126"/>
      <c r="XO9" s="1126"/>
      <c r="XP9" s="1126"/>
      <c r="XQ9" s="1126"/>
      <c r="XR9" s="1126"/>
      <c r="XS9" s="1126"/>
      <c r="XT9" s="1126"/>
      <c r="XU9" s="1126"/>
      <c r="XV9" s="1126"/>
      <c r="XW9" s="1126"/>
      <c r="XX9" s="1126"/>
      <c r="XY9" s="1126"/>
      <c r="XZ9" s="1126"/>
      <c r="YA9" s="1126"/>
      <c r="YB9" s="1126"/>
      <c r="YC9" s="1126"/>
      <c r="YD9" s="1126"/>
      <c r="YE9" s="1126"/>
      <c r="YF9" s="1126"/>
      <c r="YG9" s="1126"/>
      <c r="YH9" s="1126"/>
      <c r="YI9" s="1126"/>
      <c r="YJ9" s="1126"/>
      <c r="YK9" s="1126"/>
      <c r="YL9" s="1126"/>
      <c r="YM9" s="1126"/>
      <c r="YN9" s="1126"/>
      <c r="YO9" s="1126"/>
      <c r="YP9" s="1126"/>
      <c r="YQ9" s="1126"/>
      <c r="YR9" s="1126"/>
      <c r="YS9" s="1126"/>
      <c r="YT9" s="1126"/>
      <c r="YU9" s="1126"/>
      <c r="YV9" s="1126"/>
      <c r="YW9" s="1126"/>
      <c r="YX9" s="1126"/>
      <c r="YY9" s="1126"/>
      <c r="YZ9" s="1126"/>
      <c r="ZA9" s="1126"/>
      <c r="ZB9" s="1126"/>
      <c r="ZC9" s="1126"/>
      <c r="ZD9" s="1126"/>
      <c r="ZE9" s="1126"/>
      <c r="ZF9" s="1126"/>
      <c r="ZG9" s="1126"/>
      <c r="ZH9" s="1126"/>
      <c r="ZI9" s="1126"/>
      <c r="ZJ9" s="1126"/>
      <c r="ZK9" s="1126"/>
      <c r="ZL9" s="1126"/>
      <c r="ZM9" s="1126"/>
      <c r="ZN9" s="1126"/>
      <c r="ZO9" s="1126"/>
      <c r="ZP9" s="1126"/>
      <c r="ZQ9" s="1126"/>
      <c r="ZR9" s="1126"/>
      <c r="ZS9" s="1126"/>
      <c r="ZT9" s="1126"/>
      <c r="ZU9" s="1126"/>
      <c r="ZV9" s="1126"/>
      <c r="ZW9" s="1126"/>
      <c r="ZX9" s="1126"/>
      <c r="ZY9" s="1126"/>
      <c r="ZZ9" s="1126"/>
      <c r="AAA9" s="1126"/>
      <c r="AAB9" s="1126"/>
      <c r="AAC9" s="1126"/>
      <c r="AAD9" s="1126"/>
      <c r="AAE9" s="1126"/>
      <c r="AAF9" s="1126"/>
      <c r="AAG9" s="1126"/>
      <c r="AAH9" s="1126"/>
      <c r="AAI9" s="1126"/>
      <c r="AAJ9" s="1126"/>
      <c r="AAK9" s="1126"/>
      <c r="AAL9" s="1126"/>
      <c r="AAM9" s="1126"/>
      <c r="AAN9" s="1126"/>
      <c r="AAO9" s="1126"/>
      <c r="AAP9" s="1126"/>
      <c r="AAQ9" s="1126"/>
      <c r="AAR9" s="1126"/>
      <c r="AAS9" s="1126"/>
      <c r="AAT9" s="1126"/>
      <c r="AAU9" s="1126"/>
      <c r="AAV9" s="1126"/>
      <c r="AAW9" s="1126"/>
      <c r="AAX9" s="1126"/>
      <c r="AAY9" s="1126"/>
      <c r="AAZ9" s="1126"/>
      <c r="ABA9" s="1126"/>
      <c r="ABB9" s="1126"/>
      <c r="ABC9" s="1126"/>
      <c r="ABD9" s="1126"/>
      <c r="ABE9" s="1126"/>
      <c r="ABF9" s="1126"/>
      <c r="ABG9" s="1126"/>
      <c r="ABH9" s="1126"/>
      <c r="ABI9" s="1126"/>
      <c r="ABJ9" s="1126"/>
      <c r="ABK9" s="1126"/>
      <c r="ABL9" s="1126"/>
      <c r="ABM9" s="1126"/>
      <c r="ABN9" s="1126"/>
      <c r="ABO9" s="1126"/>
      <c r="ABP9" s="1126"/>
      <c r="ABQ9" s="1126"/>
      <c r="ABR9" s="1126"/>
      <c r="ABS9" s="1126"/>
      <c r="ABT9" s="1126"/>
      <c r="ABU9" s="1126"/>
      <c r="ABV9" s="1126"/>
      <c r="ABW9" s="1126"/>
      <c r="ABX9" s="1126"/>
      <c r="ABY9" s="1126"/>
      <c r="ABZ9" s="1126"/>
      <c r="ACA9" s="1126"/>
      <c r="ACB9" s="1126"/>
      <c r="ACC9" s="1126"/>
      <c r="ACD9" s="1126"/>
      <c r="ACE9" s="1126"/>
      <c r="ACF9" s="1126"/>
      <c r="ACG9" s="1126"/>
      <c r="ACH9" s="1126"/>
      <c r="ACI9" s="1126"/>
      <c r="ACJ9" s="1126"/>
      <c r="ACK9" s="1126"/>
      <c r="ACL9" s="1126"/>
      <c r="ACM9" s="1126"/>
      <c r="ACN9" s="1126"/>
      <c r="ACO9" s="1126"/>
      <c r="ACP9" s="1126"/>
      <c r="ACQ9" s="1126"/>
      <c r="ACR9" s="1126"/>
      <c r="ACS9" s="1126"/>
      <c r="ACT9" s="1126"/>
      <c r="ACU9" s="1126"/>
      <c r="ACV9" s="1126"/>
      <c r="ACW9" s="1126"/>
      <c r="ACX9" s="1126"/>
      <c r="ACY9" s="1126"/>
      <c r="ACZ9" s="1126"/>
      <c r="ADA9" s="1126"/>
      <c r="ADB9" s="1126"/>
      <c r="ADC9" s="1126"/>
      <c r="ADD9" s="1126"/>
      <c r="ADE9" s="1126"/>
      <c r="ADF9" s="1126"/>
      <c r="ADG9" s="1126"/>
      <c r="ADH9" s="1126"/>
      <c r="ADI9" s="1126"/>
      <c r="ADJ9" s="1126"/>
      <c r="ADK9" s="1126"/>
      <c r="ADL9" s="1126"/>
      <c r="ADM9" s="1126"/>
      <c r="ADN9" s="1126"/>
      <c r="ADO9" s="1126"/>
      <c r="ADP9" s="1126"/>
      <c r="ADQ9" s="1126"/>
      <c r="ADR9" s="1126"/>
      <c r="ADS9" s="1126"/>
      <c r="ADT9" s="1126"/>
      <c r="ADU9" s="1126"/>
      <c r="ADV9" s="1126"/>
      <c r="ADW9" s="1126"/>
      <c r="ADX9" s="1126"/>
      <c r="ADY9" s="1126"/>
      <c r="ADZ9" s="1126"/>
      <c r="AEA9" s="1126"/>
      <c r="AEB9" s="1126"/>
      <c r="AEC9" s="1126"/>
      <c r="AED9" s="1126"/>
      <c r="AEE9" s="1126"/>
      <c r="AEF9" s="1126"/>
      <c r="AEG9" s="1126"/>
      <c r="AEH9" s="1126"/>
      <c r="AEI9" s="1126"/>
      <c r="AEJ9" s="1126"/>
      <c r="AEK9" s="1126"/>
      <c r="AEL9" s="1126"/>
      <c r="AEM9" s="1126"/>
      <c r="AEN9" s="1126"/>
      <c r="AEO9" s="1126"/>
      <c r="AEP9" s="1126"/>
      <c r="AEQ9" s="1126"/>
      <c r="AER9" s="1126"/>
      <c r="AES9" s="1126"/>
      <c r="AET9" s="1126"/>
      <c r="AEU9" s="1126"/>
      <c r="AEV9" s="1126"/>
      <c r="AEW9" s="1126"/>
      <c r="AEX9" s="1126"/>
      <c r="AEY9" s="1126"/>
      <c r="AEZ9" s="1126"/>
      <c r="AFA9" s="1126"/>
      <c r="AFB9" s="1126"/>
      <c r="AFC9" s="1126"/>
      <c r="AFD9" s="1126"/>
      <c r="AFE9" s="1126"/>
      <c r="AFF9" s="1126"/>
      <c r="AFG9" s="1126"/>
      <c r="AFH9" s="1126"/>
      <c r="AFI9" s="1126"/>
      <c r="AFJ9" s="1126"/>
      <c r="AFK9" s="1126"/>
      <c r="AFL9" s="1126"/>
      <c r="AFM9" s="1126"/>
      <c r="AFN9" s="1126"/>
      <c r="AFO9" s="1126"/>
      <c r="AFP9" s="1126"/>
      <c r="AFQ9" s="1126"/>
      <c r="AFR9" s="1126"/>
      <c r="AFS9" s="1126"/>
      <c r="AFT9" s="1126"/>
      <c r="AFU9" s="1126"/>
      <c r="AFV9" s="1126"/>
      <c r="AFW9" s="1126"/>
      <c r="AFX9" s="1126"/>
      <c r="AFY9" s="1126"/>
      <c r="AFZ9" s="1126"/>
      <c r="AGA9" s="1126"/>
      <c r="AGB9" s="1126"/>
      <c r="AGC9" s="1126"/>
      <c r="AGD9" s="1126"/>
      <c r="AGE9" s="1126"/>
      <c r="AGF9" s="1126"/>
      <c r="AGG9" s="1126"/>
      <c r="AGH9" s="1126"/>
      <c r="AGI9" s="1126"/>
      <c r="AGJ9" s="1126"/>
      <c r="AGK9" s="1126"/>
      <c r="AGL9" s="1126"/>
      <c r="AGM9" s="1126"/>
      <c r="AGN9" s="1126"/>
      <c r="AGO9" s="1126"/>
      <c r="AGP9" s="1126"/>
      <c r="AGQ9" s="1126"/>
      <c r="AGR9" s="1126"/>
      <c r="AGS9" s="1126"/>
      <c r="AGT9" s="1126"/>
      <c r="AGU9" s="1126"/>
      <c r="AGV9" s="1126"/>
      <c r="AGW9" s="1126"/>
      <c r="AGX9" s="1126"/>
      <c r="AGY9" s="1126"/>
      <c r="AGZ9" s="1126"/>
      <c r="AHA9" s="1126"/>
      <c r="AHB9" s="1126"/>
      <c r="AHC9" s="1126"/>
      <c r="AHD9" s="1126"/>
      <c r="AHE9" s="1126"/>
      <c r="AHF9" s="1126"/>
      <c r="AHG9" s="1126"/>
      <c r="AHH9" s="1126"/>
      <c r="AHI9" s="1126"/>
      <c r="AHJ9" s="1126"/>
      <c r="AHK9" s="1126"/>
      <c r="AHL9" s="1126"/>
      <c r="AHM9" s="1126"/>
      <c r="AHN9" s="1126"/>
      <c r="AHO9" s="1126"/>
      <c r="AHP9" s="1126"/>
      <c r="AHQ9" s="1126"/>
      <c r="AHR9" s="1126"/>
      <c r="AHS9" s="1126"/>
      <c r="AHT9" s="1126"/>
      <c r="AHU9" s="1126"/>
      <c r="AHV9" s="1126"/>
      <c r="AHW9" s="1126"/>
      <c r="AHX9" s="1126"/>
      <c r="AHY9" s="1126"/>
      <c r="AHZ9" s="1126"/>
      <c r="AIA9" s="1126"/>
      <c r="AIB9" s="1126"/>
      <c r="AIC9" s="1126"/>
      <c r="AID9" s="1126"/>
      <c r="AIE9" s="1126"/>
      <c r="AIF9" s="1126"/>
      <c r="AIG9" s="1126"/>
      <c r="AIH9" s="1126"/>
      <c r="AII9" s="1126"/>
      <c r="AIJ9" s="1126"/>
      <c r="AIK9" s="1126"/>
      <c r="AIL9" s="1126"/>
      <c r="AIM9" s="1126"/>
      <c r="AIN9" s="1126"/>
      <c r="AIO9" s="1126"/>
      <c r="AIP9" s="1126"/>
      <c r="AIQ9" s="1126"/>
      <c r="AIR9" s="1126"/>
      <c r="AIS9" s="1126"/>
      <c r="AIT9" s="1126"/>
      <c r="AIU9" s="1126"/>
      <c r="AIV9" s="1126"/>
      <c r="AIW9" s="1126"/>
      <c r="AIX9" s="1126"/>
      <c r="AIY9" s="1126"/>
      <c r="AIZ9" s="1126"/>
      <c r="AJA9" s="1126"/>
      <c r="AJB9" s="1126"/>
      <c r="AJC9" s="1126"/>
      <c r="AJD9" s="1126"/>
      <c r="AJE9" s="1126"/>
      <c r="AJF9" s="1126"/>
      <c r="AJG9" s="1126"/>
      <c r="AJH9" s="1126"/>
      <c r="AJI9" s="1126"/>
      <c r="AJJ9" s="1126"/>
      <c r="AJK9" s="1126"/>
      <c r="AJL9" s="1126"/>
      <c r="AJM9" s="1126"/>
      <c r="AJN9" s="1126"/>
      <c r="AJO9" s="1126"/>
      <c r="AJP9" s="1126"/>
      <c r="AJQ9" s="1126"/>
      <c r="AJR9" s="1126"/>
      <c r="AJS9" s="1126"/>
      <c r="AJT9" s="1126"/>
      <c r="AJU9" s="1126"/>
      <c r="AJV9" s="1126"/>
      <c r="AJW9" s="1126"/>
      <c r="AJX9" s="1126"/>
      <c r="AJY9" s="1126"/>
      <c r="AJZ9" s="1126"/>
      <c r="AKA9" s="1126"/>
      <c r="AKB9" s="1126"/>
      <c r="AKC9" s="1126"/>
      <c r="AKD9" s="1126"/>
      <c r="AKE9" s="1126"/>
      <c r="AKF9" s="1126"/>
      <c r="AKG9" s="1126"/>
      <c r="AKH9" s="1126"/>
      <c r="AKI9" s="1126"/>
      <c r="AKJ9" s="1126"/>
      <c r="AKK9" s="1126"/>
      <c r="AKL9" s="1126"/>
      <c r="AKM9" s="1126"/>
      <c r="AKN9" s="1126"/>
      <c r="AKO9" s="1126"/>
      <c r="AKP9" s="1126"/>
      <c r="AKQ9" s="1126"/>
      <c r="AKR9" s="1126"/>
      <c r="AKS9" s="1126"/>
      <c r="AKT9" s="1126"/>
      <c r="AKU9" s="1126"/>
      <c r="AKV9" s="1126"/>
      <c r="AKW9" s="1126"/>
      <c r="AKX9" s="1126"/>
      <c r="AKY9" s="1126"/>
      <c r="AKZ9" s="1126"/>
      <c r="ALA9" s="1126"/>
      <c r="ALB9" s="1126"/>
      <c r="ALC9" s="1126"/>
      <c r="ALD9" s="1126"/>
      <c r="ALE9" s="1126"/>
      <c r="ALF9" s="1126"/>
      <c r="ALG9" s="1126"/>
      <c r="ALH9" s="1126"/>
      <c r="ALI9" s="1126"/>
      <c r="ALJ9" s="1126"/>
      <c r="ALK9" s="1126"/>
      <c r="ALL9" s="1126"/>
      <c r="ALM9" s="1126"/>
      <c r="ALN9" s="1126"/>
      <c r="ALO9" s="1126"/>
      <c r="ALP9" s="1126"/>
      <c r="ALQ9" s="1126"/>
      <c r="ALR9" s="1126"/>
      <c r="ALS9" s="1126"/>
      <c r="ALT9" s="1126"/>
      <c r="ALU9" s="1126"/>
      <c r="ALV9" s="1126"/>
      <c r="ALW9" s="1126"/>
    </row>
    <row r="10" spans="1:1011" s="1127" customFormat="1" ht="12" thickBot="1">
      <c r="A10" s="1527"/>
      <c r="B10" s="1511"/>
      <c r="C10" s="1505"/>
      <c r="D10" s="1528"/>
      <c r="E10" s="1505"/>
      <c r="F10" s="1505"/>
      <c r="G10" s="1534" t="s">
        <v>2707</v>
      </c>
      <c r="H10" s="1536" t="s">
        <v>2708</v>
      </c>
      <c r="I10" s="1534" t="s">
        <v>2709</v>
      </c>
      <c r="J10" s="1534" t="s">
        <v>2707</v>
      </c>
      <c r="K10" s="1534" t="s">
        <v>2708</v>
      </c>
      <c r="L10" s="1513" t="s">
        <v>2709</v>
      </c>
      <c r="M10" s="1511"/>
      <c r="N10" s="1512"/>
      <c r="O10" s="1511"/>
      <c r="P10" s="1538"/>
      <c r="Q10" s="1511"/>
      <c r="R10" s="1540"/>
      <c r="S10" s="1442"/>
      <c r="T10" s="1445"/>
      <c r="U10" s="1436"/>
      <c r="V10" s="1436"/>
      <c r="W10" s="1436"/>
      <c r="X10" s="1436"/>
      <c r="Y10" s="1436"/>
      <c r="Z10" s="1436"/>
      <c r="AA10" s="1436"/>
      <c r="AB10" s="1436"/>
      <c r="AC10" s="1436"/>
      <c r="AD10" s="1529"/>
      <c r="AE10" s="1531"/>
      <c r="AF10" s="1533"/>
      <c r="AG10" s="1531"/>
      <c r="AH10" s="1051"/>
      <c r="AI10" s="1050"/>
      <c r="AJ10" s="1126"/>
      <c r="AK10" s="1126"/>
      <c r="AL10" s="1126"/>
      <c r="AM10" s="1126"/>
      <c r="AN10" s="1126"/>
      <c r="AO10" s="1126"/>
      <c r="AP10" s="1126"/>
      <c r="AQ10" s="1126"/>
      <c r="AR10" s="1126"/>
      <c r="AS10" s="1126"/>
      <c r="AT10" s="1126"/>
      <c r="AU10" s="1126"/>
      <c r="AV10" s="1126"/>
      <c r="AW10" s="1126"/>
      <c r="AX10" s="1126"/>
      <c r="AY10" s="1126"/>
      <c r="AZ10" s="1126"/>
      <c r="BA10" s="1126"/>
      <c r="BB10" s="1126"/>
      <c r="BC10" s="1126"/>
      <c r="BD10" s="1126"/>
      <c r="BE10" s="1126"/>
      <c r="BF10" s="1126"/>
      <c r="BG10" s="1126"/>
      <c r="BH10" s="1126"/>
      <c r="BI10" s="1126"/>
      <c r="BJ10" s="1126"/>
      <c r="BK10" s="1126"/>
      <c r="BL10" s="1126"/>
      <c r="BM10" s="1126"/>
      <c r="BN10" s="1126"/>
      <c r="BO10" s="1126"/>
      <c r="BP10" s="1126"/>
      <c r="BQ10" s="1126"/>
      <c r="BR10" s="1126"/>
      <c r="BS10" s="1126"/>
      <c r="BT10" s="1126"/>
      <c r="BU10" s="1126"/>
      <c r="BV10" s="1126"/>
      <c r="BW10" s="1126"/>
      <c r="BX10" s="1126"/>
      <c r="BY10" s="1126"/>
      <c r="BZ10" s="1126"/>
      <c r="CA10" s="1126"/>
      <c r="CB10" s="1126"/>
      <c r="CC10" s="1126"/>
      <c r="CD10" s="1126"/>
      <c r="CE10" s="1126"/>
      <c r="CF10" s="1126"/>
      <c r="CG10" s="1126"/>
      <c r="CH10" s="1126"/>
      <c r="CI10" s="1126"/>
      <c r="CJ10" s="1126"/>
      <c r="CK10" s="1126"/>
      <c r="CL10" s="1126"/>
      <c r="CM10" s="1126"/>
      <c r="CN10" s="1126"/>
      <c r="CO10" s="1126"/>
      <c r="CP10" s="1126"/>
      <c r="CQ10" s="1126"/>
      <c r="CR10" s="1126"/>
      <c r="CS10" s="1126"/>
      <c r="CT10" s="1126"/>
      <c r="CU10" s="1126"/>
      <c r="CV10" s="1126"/>
      <c r="CW10" s="1126"/>
      <c r="CX10" s="1126"/>
      <c r="CY10" s="1126"/>
      <c r="CZ10" s="1126"/>
      <c r="DA10" s="1126"/>
      <c r="DB10" s="1126"/>
      <c r="DC10" s="1126"/>
      <c r="DD10" s="1126"/>
      <c r="DE10" s="1126"/>
      <c r="DF10" s="1126"/>
      <c r="DG10" s="1126"/>
      <c r="DH10" s="1126"/>
      <c r="DI10" s="1126"/>
      <c r="DJ10" s="1126"/>
      <c r="DK10" s="1126"/>
      <c r="DL10" s="1126"/>
      <c r="DM10" s="1126"/>
      <c r="DN10" s="1126"/>
      <c r="DO10" s="1126"/>
      <c r="DP10" s="1126"/>
      <c r="DQ10" s="1126"/>
      <c r="DR10" s="1126"/>
      <c r="DS10" s="1126"/>
      <c r="DT10" s="1126"/>
      <c r="DU10" s="1126"/>
      <c r="DV10" s="1126"/>
      <c r="DW10" s="1126"/>
      <c r="DX10" s="1126"/>
      <c r="DY10" s="1126"/>
      <c r="DZ10" s="1126"/>
      <c r="EA10" s="1126"/>
      <c r="EB10" s="1126"/>
      <c r="EC10" s="1126"/>
      <c r="ED10" s="1126"/>
      <c r="EE10" s="1126"/>
      <c r="EF10" s="1126"/>
      <c r="EG10" s="1126"/>
      <c r="EH10" s="1126"/>
      <c r="EI10" s="1126"/>
      <c r="EJ10" s="1126"/>
      <c r="EK10" s="1126"/>
      <c r="EL10" s="1126"/>
      <c r="EM10" s="1126"/>
      <c r="EN10" s="1126"/>
      <c r="EO10" s="1126"/>
      <c r="EP10" s="1126"/>
      <c r="EQ10" s="1126"/>
      <c r="ER10" s="1126"/>
      <c r="ES10" s="1126"/>
      <c r="ET10" s="1126"/>
      <c r="EU10" s="1126"/>
      <c r="EV10" s="1126"/>
      <c r="EW10" s="1126"/>
      <c r="EX10" s="1126"/>
      <c r="EY10" s="1126"/>
      <c r="EZ10" s="1126"/>
      <c r="FA10" s="1126"/>
      <c r="FB10" s="1126"/>
      <c r="FC10" s="1126"/>
      <c r="FD10" s="1126"/>
      <c r="FE10" s="1126"/>
      <c r="FF10" s="1126"/>
      <c r="FG10" s="1126"/>
      <c r="FH10" s="1126"/>
      <c r="FI10" s="1126"/>
      <c r="FJ10" s="1126"/>
      <c r="FK10" s="1126"/>
      <c r="FL10" s="1126"/>
      <c r="FM10" s="1126"/>
      <c r="FN10" s="1126"/>
      <c r="FO10" s="1126"/>
      <c r="FP10" s="1126"/>
      <c r="FQ10" s="1126"/>
      <c r="FR10" s="1126"/>
      <c r="FS10" s="1126"/>
      <c r="FT10" s="1126"/>
      <c r="FU10" s="1126"/>
      <c r="FV10" s="1126"/>
      <c r="FW10" s="1126"/>
      <c r="FX10" s="1126"/>
      <c r="FY10" s="1126"/>
      <c r="FZ10" s="1126"/>
      <c r="GA10" s="1126"/>
      <c r="GB10" s="1126"/>
      <c r="GC10" s="1126"/>
      <c r="GD10" s="1126"/>
      <c r="GE10" s="1126"/>
      <c r="GF10" s="1126"/>
      <c r="GG10" s="1126"/>
      <c r="GH10" s="1126"/>
      <c r="GI10" s="1126"/>
      <c r="GJ10" s="1126"/>
      <c r="GK10" s="1126"/>
      <c r="GL10" s="1126"/>
      <c r="GM10" s="1126"/>
      <c r="GN10" s="1126"/>
      <c r="GO10" s="1126"/>
      <c r="GP10" s="1126"/>
      <c r="GQ10" s="1126"/>
      <c r="GR10" s="1126"/>
      <c r="GS10" s="1126"/>
      <c r="GT10" s="1126"/>
      <c r="GU10" s="1126"/>
      <c r="GV10" s="1126"/>
      <c r="GW10" s="1126"/>
      <c r="GX10" s="1126"/>
      <c r="GY10" s="1126"/>
      <c r="GZ10" s="1126"/>
      <c r="HA10" s="1126"/>
      <c r="HB10" s="1126"/>
      <c r="HC10" s="1126"/>
      <c r="HD10" s="1126"/>
      <c r="HE10" s="1126"/>
      <c r="HF10" s="1126"/>
      <c r="HG10" s="1126"/>
      <c r="HH10" s="1126"/>
      <c r="HI10" s="1126"/>
      <c r="HJ10" s="1126"/>
      <c r="HK10" s="1126"/>
      <c r="HL10" s="1126"/>
      <c r="HM10" s="1126"/>
      <c r="HN10" s="1126"/>
      <c r="HO10" s="1126"/>
      <c r="HP10" s="1126"/>
      <c r="HQ10" s="1126"/>
      <c r="HR10" s="1126"/>
      <c r="HS10" s="1126"/>
      <c r="HT10" s="1126"/>
      <c r="HU10" s="1126"/>
      <c r="HV10" s="1126"/>
      <c r="HW10" s="1126"/>
      <c r="HX10" s="1126"/>
      <c r="HY10" s="1126"/>
      <c r="HZ10" s="1126"/>
      <c r="IA10" s="1126"/>
      <c r="IB10" s="1126"/>
      <c r="IC10" s="1126"/>
      <c r="ID10" s="1126"/>
      <c r="IE10" s="1126"/>
      <c r="IF10" s="1126"/>
      <c r="IG10" s="1126"/>
      <c r="IH10" s="1126"/>
      <c r="II10" s="1126"/>
      <c r="IJ10" s="1126"/>
      <c r="IK10" s="1126"/>
      <c r="IL10" s="1126"/>
      <c r="IM10" s="1126"/>
      <c r="IN10" s="1126"/>
      <c r="IO10" s="1126"/>
      <c r="IP10" s="1126"/>
      <c r="IQ10" s="1126"/>
      <c r="IR10" s="1126"/>
      <c r="IS10" s="1126"/>
      <c r="IT10" s="1126"/>
      <c r="IU10" s="1126"/>
      <c r="IV10" s="1126"/>
      <c r="IW10" s="1126"/>
      <c r="IX10" s="1126"/>
      <c r="IY10" s="1126"/>
      <c r="IZ10" s="1126"/>
      <c r="JA10" s="1126"/>
      <c r="JB10" s="1126"/>
      <c r="JC10" s="1126"/>
      <c r="JD10" s="1126"/>
      <c r="JE10" s="1126"/>
      <c r="JF10" s="1126"/>
      <c r="JG10" s="1126"/>
      <c r="JH10" s="1126"/>
      <c r="JI10" s="1126"/>
      <c r="JJ10" s="1126"/>
      <c r="JK10" s="1126"/>
      <c r="JL10" s="1126"/>
      <c r="JM10" s="1126"/>
      <c r="JN10" s="1126"/>
      <c r="JO10" s="1126"/>
      <c r="JP10" s="1126"/>
      <c r="JQ10" s="1126"/>
      <c r="JR10" s="1126"/>
      <c r="JS10" s="1126"/>
      <c r="JT10" s="1126"/>
      <c r="JU10" s="1126"/>
      <c r="JV10" s="1126"/>
      <c r="JW10" s="1126"/>
      <c r="JX10" s="1126"/>
      <c r="JY10" s="1126"/>
      <c r="JZ10" s="1126"/>
      <c r="KA10" s="1126"/>
      <c r="KB10" s="1126"/>
      <c r="KC10" s="1126"/>
      <c r="KD10" s="1126"/>
      <c r="KE10" s="1126"/>
      <c r="KF10" s="1126"/>
      <c r="KG10" s="1126"/>
      <c r="KH10" s="1126"/>
      <c r="KI10" s="1126"/>
      <c r="KJ10" s="1126"/>
      <c r="KK10" s="1126"/>
      <c r="KL10" s="1126"/>
      <c r="KM10" s="1126"/>
      <c r="KN10" s="1126"/>
      <c r="KO10" s="1126"/>
      <c r="KP10" s="1126"/>
      <c r="KQ10" s="1126"/>
      <c r="KR10" s="1126"/>
      <c r="KS10" s="1126"/>
      <c r="KT10" s="1126"/>
      <c r="KU10" s="1126"/>
      <c r="KV10" s="1126"/>
      <c r="KW10" s="1126"/>
      <c r="KX10" s="1126"/>
      <c r="KY10" s="1126"/>
      <c r="KZ10" s="1126"/>
      <c r="LA10" s="1126"/>
      <c r="LB10" s="1126"/>
      <c r="LC10" s="1126"/>
      <c r="LD10" s="1126"/>
      <c r="LE10" s="1126"/>
      <c r="LF10" s="1126"/>
      <c r="LG10" s="1126"/>
      <c r="LH10" s="1126"/>
      <c r="LI10" s="1126"/>
      <c r="LJ10" s="1126"/>
      <c r="LK10" s="1126"/>
      <c r="LL10" s="1126"/>
      <c r="LM10" s="1126"/>
      <c r="LN10" s="1126"/>
      <c r="LO10" s="1126"/>
      <c r="LP10" s="1126"/>
      <c r="LQ10" s="1126"/>
      <c r="LR10" s="1126"/>
      <c r="LS10" s="1126"/>
      <c r="LT10" s="1126"/>
      <c r="LU10" s="1126"/>
      <c r="LV10" s="1126"/>
      <c r="LW10" s="1126"/>
      <c r="LX10" s="1126"/>
      <c r="LY10" s="1126"/>
      <c r="LZ10" s="1126"/>
      <c r="MA10" s="1126"/>
      <c r="MB10" s="1126"/>
      <c r="MC10" s="1126"/>
      <c r="MD10" s="1126"/>
      <c r="ME10" s="1126"/>
      <c r="MF10" s="1126"/>
      <c r="MG10" s="1126"/>
      <c r="MH10" s="1126"/>
      <c r="MI10" s="1126"/>
      <c r="MJ10" s="1126"/>
      <c r="MK10" s="1126"/>
      <c r="ML10" s="1126"/>
      <c r="MM10" s="1126"/>
      <c r="MN10" s="1126"/>
      <c r="MO10" s="1126"/>
      <c r="MP10" s="1126"/>
      <c r="MQ10" s="1126"/>
      <c r="MR10" s="1126"/>
      <c r="MS10" s="1126"/>
      <c r="MT10" s="1126"/>
      <c r="MU10" s="1126"/>
      <c r="MV10" s="1126"/>
      <c r="MW10" s="1126"/>
      <c r="MX10" s="1126"/>
      <c r="MY10" s="1126"/>
      <c r="MZ10" s="1126"/>
      <c r="NA10" s="1126"/>
      <c r="NB10" s="1126"/>
      <c r="NC10" s="1126"/>
      <c r="ND10" s="1126"/>
      <c r="NE10" s="1126"/>
      <c r="NF10" s="1126"/>
      <c r="NG10" s="1126"/>
      <c r="NH10" s="1126"/>
      <c r="NI10" s="1126"/>
      <c r="NJ10" s="1126"/>
      <c r="NK10" s="1126"/>
      <c r="NL10" s="1126"/>
      <c r="NM10" s="1126"/>
      <c r="NN10" s="1126"/>
      <c r="NO10" s="1126"/>
      <c r="NP10" s="1126"/>
      <c r="NQ10" s="1126"/>
      <c r="NR10" s="1126"/>
      <c r="NS10" s="1126"/>
      <c r="NT10" s="1126"/>
      <c r="NU10" s="1126"/>
      <c r="NV10" s="1126"/>
      <c r="NW10" s="1126"/>
      <c r="NX10" s="1126"/>
      <c r="NY10" s="1126"/>
      <c r="NZ10" s="1126"/>
      <c r="OA10" s="1126"/>
      <c r="OB10" s="1126"/>
      <c r="OC10" s="1126"/>
      <c r="OD10" s="1126"/>
      <c r="OE10" s="1126"/>
      <c r="OF10" s="1126"/>
      <c r="OG10" s="1126"/>
      <c r="OH10" s="1126"/>
      <c r="OI10" s="1126"/>
      <c r="OJ10" s="1126"/>
      <c r="OK10" s="1126"/>
      <c r="OL10" s="1126"/>
      <c r="OM10" s="1126"/>
      <c r="ON10" s="1126"/>
      <c r="OO10" s="1126"/>
      <c r="OP10" s="1126"/>
      <c r="OQ10" s="1126"/>
      <c r="OR10" s="1126"/>
      <c r="OS10" s="1126"/>
      <c r="OT10" s="1126"/>
      <c r="OU10" s="1126"/>
      <c r="OV10" s="1126"/>
      <c r="OW10" s="1126"/>
      <c r="OX10" s="1126"/>
      <c r="OY10" s="1126"/>
      <c r="OZ10" s="1126"/>
      <c r="PA10" s="1126"/>
      <c r="PB10" s="1126"/>
      <c r="PC10" s="1126"/>
      <c r="PD10" s="1126"/>
      <c r="PE10" s="1126"/>
      <c r="PF10" s="1126"/>
      <c r="PG10" s="1126"/>
      <c r="PH10" s="1126"/>
      <c r="PI10" s="1126"/>
      <c r="PJ10" s="1126"/>
      <c r="PK10" s="1126"/>
      <c r="PL10" s="1126"/>
      <c r="PM10" s="1126"/>
      <c r="PN10" s="1126"/>
      <c r="PO10" s="1126"/>
      <c r="PP10" s="1126"/>
      <c r="PQ10" s="1126"/>
      <c r="PR10" s="1126"/>
      <c r="PS10" s="1126"/>
      <c r="PT10" s="1126"/>
      <c r="PU10" s="1126"/>
      <c r="PV10" s="1126"/>
      <c r="PW10" s="1126"/>
      <c r="PX10" s="1126"/>
      <c r="PY10" s="1126"/>
      <c r="PZ10" s="1126"/>
      <c r="QA10" s="1126"/>
      <c r="QB10" s="1126"/>
      <c r="QC10" s="1126"/>
      <c r="QD10" s="1126"/>
      <c r="QE10" s="1126"/>
      <c r="QF10" s="1126"/>
      <c r="QG10" s="1126"/>
      <c r="QH10" s="1126"/>
      <c r="QI10" s="1126"/>
      <c r="QJ10" s="1126"/>
      <c r="QK10" s="1126"/>
      <c r="QL10" s="1126"/>
      <c r="QM10" s="1126"/>
      <c r="QN10" s="1126"/>
      <c r="QO10" s="1126"/>
      <c r="QP10" s="1126"/>
      <c r="QQ10" s="1126"/>
      <c r="QR10" s="1126"/>
      <c r="QS10" s="1126"/>
      <c r="QT10" s="1126"/>
      <c r="QU10" s="1126"/>
      <c r="QV10" s="1126"/>
      <c r="QW10" s="1126"/>
      <c r="QX10" s="1126"/>
      <c r="QY10" s="1126"/>
      <c r="QZ10" s="1126"/>
      <c r="RA10" s="1126"/>
      <c r="RB10" s="1126"/>
      <c r="RC10" s="1126"/>
      <c r="RD10" s="1126"/>
      <c r="RE10" s="1126"/>
      <c r="RF10" s="1126"/>
      <c r="RG10" s="1126"/>
      <c r="RH10" s="1126"/>
      <c r="RI10" s="1126"/>
      <c r="RJ10" s="1126"/>
      <c r="RK10" s="1126"/>
      <c r="RL10" s="1126"/>
      <c r="RM10" s="1126"/>
      <c r="RN10" s="1126"/>
      <c r="RO10" s="1126"/>
      <c r="RP10" s="1126"/>
      <c r="RQ10" s="1126"/>
      <c r="RR10" s="1126"/>
      <c r="RS10" s="1126"/>
      <c r="RT10" s="1126"/>
      <c r="RU10" s="1126"/>
      <c r="RV10" s="1126"/>
      <c r="RW10" s="1126"/>
      <c r="RX10" s="1126"/>
      <c r="RY10" s="1126"/>
      <c r="RZ10" s="1126"/>
      <c r="SA10" s="1126"/>
      <c r="SB10" s="1126"/>
      <c r="SC10" s="1126"/>
      <c r="SD10" s="1126"/>
      <c r="SE10" s="1126"/>
      <c r="SF10" s="1126"/>
      <c r="SG10" s="1126"/>
      <c r="SH10" s="1126"/>
      <c r="SI10" s="1126"/>
      <c r="SJ10" s="1126"/>
      <c r="SK10" s="1126"/>
      <c r="SL10" s="1126"/>
      <c r="SM10" s="1126"/>
      <c r="SN10" s="1126"/>
      <c r="SO10" s="1126"/>
      <c r="SP10" s="1126"/>
      <c r="SQ10" s="1126"/>
      <c r="SR10" s="1126"/>
      <c r="SS10" s="1126"/>
      <c r="ST10" s="1126"/>
      <c r="SU10" s="1126"/>
      <c r="SV10" s="1126"/>
      <c r="SW10" s="1126"/>
      <c r="SX10" s="1126"/>
      <c r="SY10" s="1126"/>
      <c r="SZ10" s="1126"/>
      <c r="TA10" s="1126"/>
      <c r="TB10" s="1126"/>
      <c r="TC10" s="1126"/>
      <c r="TD10" s="1126"/>
      <c r="TE10" s="1126"/>
      <c r="TF10" s="1126"/>
      <c r="TG10" s="1126"/>
      <c r="TH10" s="1126"/>
      <c r="TI10" s="1126"/>
      <c r="TJ10" s="1126"/>
      <c r="TK10" s="1126"/>
      <c r="TL10" s="1126"/>
      <c r="TM10" s="1126"/>
      <c r="TN10" s="1126"/>
      <c r="TO10" s="1126"/>
      <c r="TP10" s="1126"/>
      <c r="TQ10" s="1126"/>
      <c r="TR10" s="1126"/>
      <c r="TS10" s="1126"/>
      <c r="TT10" s="1126"/>
      <c r="TU10" s="1126"/>
      <c r="TV10" s="1126"/>
      <c r="TW10" s="1126"/>
      <c r="TX10" s="1126"/>
      <c r="TY10" s="1126"/>
      <c r="TZ10" s="1126"/>
      <c r="UA10" s="1126"/>
      <c r="UB10" s="1126"/>
      <c r="UC10" s="1126"/>
      <c r="UD10" s="1126"/>
      <c r="UE10" s="1126"/>
      <c r="UF10" s="1126"/>
      <c r="UG10" s="1126"/>
      <c r="UH10" s="1126"/>
      <c r="UI10" s="1126"/>
      <c r="UJ10" s="1126"/>
      <c r="UK10" s="1126"/>
      <c r="UL10" s="1126"/>
      <c r="UM10" s="1126"/>
      <c r="UN10" s="1126"/>
      <c r="UO10" s="1126"/>
      <c r="UP10" s="1126"/>
      <c r="UQ10" s="1126"/>
      <c r="UR10" s="1126"/>
      <c r="US10" s="1126"/>
      <c r="UT10" s="1126"/>
      <c r="UU10" s="1126"/>
      <c r="UV10" s="1126"/>
      <c r="UW10" s="1126"/>
      <c r="UX10" s="1126"/>
      <c r="UY10" s="1126"/>
      <c r="UZ10" s="1126"/>
      <c r="VA10" s="1126"/>
      <c r="VB10" s="1126"/>
      <c r="VC10" s="1126"/>
      <c r="VD10" s="1126"/>
      <c r="VE10" s="1126"/>
      <c r="VF10" s="1126"/>
      <c r="VG10" s="1126"/>
      <c r="VH10" s="1126"/>
      <c r="VI10" s="1126"/>
      <c r="VJ10" s="1126"/>
      <c r="VK10" s="1126"/>
      <c r="VL10" s="1126"/>
      <c r="VM10" s="1126"/>
      <c r="VN10" s="1126"/>
      <c r="VO10" s="1126"/>
      <c r="VP10" s="1126"/>
      <c r="VQ10" s="1126"/>
      <c r="VR10" s="1126"/>
      <c r="VS10" s="1126"/>
      <c r="VT10" s="1126"/>
      <c r="VU10" s="1126"/>
      <c r="VV10" s="1126"/>
      <c r="VW10" s="1126"/>
      <c r="VX10" s="1126"/>
      <c r="VY10" s="1126"/>
      <c r="VZ10" s="1126"/>
      <c r="WA10" s="1126"/>
      <c r="WB10" s="1126"/>
      <c r="WC10" s="1126"/>
      <c r="WD10" s="1126"/>
      <c r="WE10" s="1126"/>
      <c r="WF10" s="1126"/>
      <c r="WG10" s="1126"/>
      <c r="WH10" s="1126"/>
      <c r="WI10" s="1126"/>
      <c r="WJ10" s="1126"/>
      <c r="WK10" s="1126"/>
      <c r="WL10" s="1126"/>
      <c r="WM10" s="1126"/>
      <c r="WN10" s="1126"/>
      <c r="WO10" s="1126"/>
      <c r="WP10" s="1126"/>
      <c r="WQ10" s="1126"/>
      <c r="WR10" s="1126"/>
      <c r="WS10" s="1126"/>
      <c r="WT10" s="1126"/>
      <c r="WU10" s="1126"/>
      <c r="WV10" s="1126"/>
      <c r="WW10" s="1126"/>
      <c r="WX10" s="1126"/>
      <c r="WY10" s="1126"/>
      <c r="WZ10" s="1126"/>
      <c r="XA10" s="1126"/>
      <c r="XB10" s="1126"/>
      <c r="XC10" s="1126"/>
      <c r="XD10" s="1126"/>
      <c r="XE10" s="1126"/>
      <c r="XF10" s="1126"/>
      <c r="XG10" s="1126"/>
      <c r="XH10" s="1126"/>
      <c r="XI10" s="1126"/>
      <c r="XJ10" s="1126"/>
      <c r="XK10" s="1126"/>
      <c r="XL10" s="1126"/>
      <c r="XM10" s="1126"/>
      <c r="XN10" s="1126"/>
      <c r="XO10" s="1126"/>
      <c r="XP10" s="1126"/>
      <c r="XQ10" s="1126"/>
      <c r="XR10" s="1126"/>
      <c r="XS10" s="1126"/>
      <c r="XT10" s="1126"/>
      <c r="XU10" s="1126"/>
      <c r="XV10" s="1126"/>
      <c r="XW10" s="1126"/>
      <c r="XX10" s="1126"/>
      <c r="XY10" s="1126"/>
      <c r="XZ10" s="1126"/>
      <c r="YA10" s="1126"/>
      <c r="YB10" s="1126"/>
      <c r="YC10" s="1126"/>
      <c r="YD10" s="1126"/>
      <c r="YE10" s="1126"/>
      <c r="YF10" s="1126"/>
      <c r="YG10" s="1126"/>
      <c r="YH10" s="1126"/>
      <c r="YI10" s="1126"/>
      <c r="YJ10" s="1126"/>
      <c r="YK10" s="1126"/>
      <c r="YL10" s="1126"/>
      <c r="YM10" s="1126"/>
      <c r="YN10" s="1126"/>
      <c r="YO10" s="1126"/>
      <c r="YP10" s="1126"/>
      <c r="YQ10" s="1126"/>
      <c r="YR10" s="1126"/>
      <c r="YS10" s="1126"/>
      <c r="YT10" s="1126"/>
      <c r="YU10" s="1126"/>
      <c r="YV10" s="1126"/>
      <c r="YW10" s="1126"/>
      <c r="YX10" s="1126"/>
      <c r="YY10" s="1126"/>
      <c r="YZ10" s="1126"/>
      <c r="ZA10" s="1126"/>
      <c r="ZB10" s="1126"/>
      <c r="ZC10" s="1126"/>
      <c r="ZD10" s="1126"/>
      <c r="ZE10" s="1126"/>
      <c r="ZF10" s="1126"/>
      <c r="ZG10" s="1126"/>
      <c r="ZH10" s="1126"/>
      <c r="ZI10" s="1126"/>
      <c r="ZJ10" s="1126"/>
      <c r="ZK10" s="1126"/>
      <c r="ZL10" s="1126"/>
      <c r="ZM10" s="1126"/>
      <c r="ZN10" s="1126"/>
      <c r="ZO10" s="1126"/>
      <c r="ZP10" s="1126"/>
      <c r="ZQ10" s="1126"/>
      <c r="ZR10" s="1126"/>
      <c r="ZS10" s="1126"/>
      <c r="ZT10" s="1126"/>
      <c r="ZU10" s="1126"/>
      <c r="ZV10" s="1126"/>
      <c r="ZW10" s="1126"/>
      <c r="ZX10" s="1126"/>
      <c r="ZY10" s="1126"/>
      <c r="ZZ10" s="1126"/>
      <c r="AAA10" s="1126"/>
      <c r="AAB10" s="1126"/>
      <c r="AAC10" s="1126"/>
      <c r="AAD10" s="1126"/>
      <c r="AAE10" s="1126"/>
      <c r="AAF10" s="1126"/>
      <c r="AAG10" s="1126"/>
      <c r="AAH10" s="1126"/>
      <c r="AAI10" s="1126"/>
      <c r="AAJ10" s="1126"/>
      <c r="AAK10" s="1126"/>
      <c r="AAL10" s="1126"/>
      <c r="AAM10" s="1126"/>
      <c r="AAN10" s="1126"/>
      <c r="AAO10" s="1126"/>
      <c r="AAP10" s="1126"/>
      <c r="AAQ10" s="1126"/>
      <c r="AAR10" s="1126"/>
      <c r="AAS10" s="1126"/>
      <c r="AAT10" s="1126"/>
      <c r="AAU10" s="1126"/>
      <c r="AAV10" s="1126"/>
      <c r="AAW10" s="1126"/>
      <c r="AAX10" s="1126"/>
      <c r="AAY10" s="1126"/>
      <c r="AAZ10" s="1126"/>
      <c r="ABA10" s="1126"/>
      <c r="ABB10" s="1126"/>
      <c r="ABC10" s="1126"/>
      <c r="ABD10" s="1126"/>
      <c r="ABE10" s="1126"/>
      <c r="ABF10" s="1126"/>
      <c r="ABG10" s="1126"/>
      <c r="ABH10" s="1126"/>
      <c r="ABI10" s="1126"/>
      <c r="ABJ10" s="1126"/>
      <c r="ABK10" s="1126"/>
      <c r="ABL10" s="1126"/>
      <c r="ABM10" s="1126"/>
      <c r="ABN10" s="1126"/>
      <c r="ABO10" s="1126"/>
      <c r="ABP10" s="1126"/>
      <c r="ABQ10" s="1126"/>
      <c r="ABR10" s="1126"/>
      <c r="ABS10" s="1126"/>
      <c r="ABT10" s="1126"/>
      <c r="ABU10" s="1126"/>
      <c r="ABV10" s="1126"/>
      <c r="ABW10" s="1126"/>
      <c r="ABX10" s="1126"/>
      <c r="ABY10" s="1126"/>
      <c r="ABZ10" s="1126"/>
      <c r="ACA10" s="1126"/>
      <c r="ACB10" s="1126"/>
      <c r="ACC10" s="1126"/>
      <c r="ACD10" s="1126"/>
      <c r="ACE10" s="1126"/>
      <c r="ACF10" s="1126"/>
      <c r="ACG10" s="1126"/>
      <c r="ACH10" s="1126"/>
      <c r="ACI10" s="1126"/>
      <c r="ACJ10" s="1126"/>
      <c r="ACK10" s="1126"/>
      <c r="ACL10" s="1126"/>
      <c r="ACM10" s="1126"/>
      <c r="ACN10" s="1126"/>
      <c r="ACO10" s="1126"/>
      <c r="ACP10" s="1126"/>
      <c r="ACQ10" s="1126"/>
      <c r="ACR10" s="1126"/>
      <c r="ACS10" s="1126"/>
      <c r="ACT10" s="1126"/>
      <c r="ACU10" s="1126"/>
      <c r="ACV10" s="1126"/>
      <c r="ACW10" s="1126"/>
      <c r="ACX10" s="1126"/>
      <c r="ACY10" s="1126"/>
      <c r="ACZ10" s="1126"/>
      <c r="ADA10" s="1126"/>
      <c r="ADB10" s="1126"/>
      <c r="ADC10" s="1126"/>
      <c r="ADD10" s="1126"/>
      <c r="ADE10" s="1126"/>
      <c r="ADF10" s="1126"/>
      <c r="ADG10" s="1126"/>
      <c r="ADH10" s="1126"/>
      <c r="ADI10" s="1126"/>
      <c r="ADJ10" s="1126"/>
      <c r="ADK10" s="1126"/>
      <c r="ADL10" s="1126"/>
      <c r="ADM10" s="1126"/>
      <c r="ADN10" s="1126"/>
      <c r="ADO10" s="1126"/>
      <c r="ADP10" s="1126"/>
      <c r="ADQ10" s="1126"/>
      <c r="ADR10" s="1126"/>
      <c r="ADS10" s="1126"/>
      <c r="ADT10" s="1126"/>
      <c r="ADU10" s="1126"/>
      <c r="ADV10" s="1126"/>
      <c r="ADW10" s="1126"/>
      <c r="ADX10" s="1126"/>
      <c r="ADY10" s="1126"/>
      <c r="ADZ10" s="1126"/>
      <c r="AEA10" s="1126"/>
      <c r="AEB10" s="1126"/>
      <c r="AEC10" s="1126"/>
      <c r="AED10" s="1126"/>
      <c r="AEE10" s="1126"/>
      <c r="AEF10" s="1126"/>
      <c r="AEG10" s="1126"/>
      <c r="AEH10" s="1126"/>
      <c r="AEI10" s="1126"/>
      <c r="AEJ10" s="1126"/>
      <c r="AEK10" s="1126"/>
      <c r="AEL10" s="1126"/>
      <c r="AEM10" s="1126"/>
      <c r="AEN10" s="1126"/>
      <c r="AEO10" s="1126"/>
      <c r="AEP10" s="1126"/>
      <c r="AEQ10" s="1126"/>
      <c r="AER10" s="1126"/>
      <c r="AES10" s="1126"/>
      <c r="AET10" s="1126"/>
      <c r="AEU10" s="1126"/>
      <c r="AEV10" s="1126"/>
      <c r="AEW10" s="1126"/>
      <c r="AEX10" s="1126"/>
      <c r="AEY10" s="1126"/>
      <c r="AEZ10" s="1126"/>
      <c r="AFA10" s="1126"/>
      <c r="AFB10" s="1126"/>
      <c r="AFC10" s="1126"/>
      <c r="AFD10" s="1126"/>
      <c r="AFE10" s="1126"/>
      <c r="AFF10" s="1126"/>
      <c r="AFG10" s="1126"/>
      <c r="AFH10" s="1126"/>
      <c r="AFI10" s="1126"/>
      <c r="AFJ10" s="1126"/>
      <c r="AFK10" s="1126"/>
      <c r="AFL10" s="1126"/>
      <c r="AFM10" s="1126"/>
      <c r="AFN10" s="1126"/>
      <c r="AFO10" s="1126"/>
      <c r="AFP10" s="1126"/>
      <c r="AFQ10" s="1126"/>
      <c r="AFR10" s="1126"/>
      <c r="AFS10" s="1126"/>
      <c r="AFT10" s="1126"/>
      <c r="AFU10" s="1126"/>
      <c r="AFV10" s="1126"/>
      <c r="AFW10" s="1126"/>
      <c r="AFX10" s="1126"/>
      <c r="AFY10" s="1126"/>
      <c r="AFZ10" s="1126"/>
      <c r="AGA10" s="1126"/>
      <c r="AGB10" s="1126"/>
      <c r="AGC10" s="1126"/>
      <c r="AGD10" s="1126"/>
      <c r="AGE10" s="1126"/>
      <c r="AGF10" s="1126"/>
      <c r="AGG10" s="1126"/>
      <c r="AGH10" s="1126"/>
      <c r="AGI10" s="1126"/>
      <c r="AGJ10" s="1126"/>
      <c r="AGK10" s="1126"/>
      <c r="AGL10" s="1126"/>
      <c r="AGM10" s="1126"/>
      <c r="AGN10" s="1126"/>
      <c r="AGO10" s="1126"/>
      <c r="AGP10" s="1126"/>
      <c r="AGQ10" s="1126"/>
      <c r="AGR10" s="1126"/>
      <c r="AGS10" s="1126"/>
      <c r="AGT10" s="1126"/>
      <c r="AGU10" s="1126"/>
      <c r="AGV10" s="1126"/>
      <c r="AGW10" s="1126"/>
      <c r="AGX10" s="1126"/>
      <c r="AGY10" s="1126"/>
      <c r="AGZ10" s="1126"/>
      <c r="AHA10" s="1126"/>
      <c r="AHB10" s="1126"/>
      <c r="AHC10" s="1126"/>
      <c r="AHD10" s="1126"/>
      <c r="AHE10" s="1126"/>
      <c r="AHF10" s="1126"/>
      <c r="AHG10" s="1126"/>
      <c r="AHH10" s="1126"/>
      <c r="AHI10" s="1126"/>
      <c r="AHJ10" s="1126"/>
      <c r="AHK10" s="1126"/>
      <c r="AHL10" s="1126"/>
      <c r="AHM10" s="1126"/>
      <c r="AHN10" s="1126"/>
      <c r="AHO10" s="1126"/>
      <c r="AHP10" s="1126"/>
      <c r="AHQ10" s="1126"/>
      <c r="AHR10" s="1126"/>
      <c r="AHS10" s="1126"/>
      <c r="AHT10" s="1126"/>
      <c r="AHU10" s="1126"/>
      <c r="AHV10" s="1126"/>
      <c r="AHW10" s="1126"/>
      <c r="AHX10" s="1126"/>
      <c r="AHY10" s="1126"/>
      <c r="AHZ10" s="1126"/>
      <c r="AIA10" s="1126"/>
      <c r="AIB10" s="1126"/>
      <c r="AIC10" s="1126"/>
      <c r="AID10" s="1126"/>
      <c r="AIE10" s="1126"/>
      <c r="AIF10" s="1126"/>
      <c r="AIG10" s="1126"/>
      <c r="AIH10" s="1126"/>
      <c r="AII10" s="1126"/>
      <c r="AIJ10" s="1126"/>
      <c r="AIK10" s="1126"/>
      <c r="AIL10" s="1126"/>
      <c r="AIM10" s="1126"/>
      <c r="AIN10" s="1126"/>
      <c r="AIO10" s="1126"/>
      <c r="AIP10" s="1126"/>
      <c r="AIQ10" s="1126"/>
      <c r="AIR10" s="1126"/>
      <c r="AIS10" s="1126"/>
      <c r="AIT10" s="1126"/>
      <c r="AIU10" s="1126"/>
      <c r="AIV10" s="1126"/>
      <c r="AIW10" s="1126"/>
      <c r="AIX10" s="1126"/>
      <c r="AIY10" s="1126"/>
      <c r="AIZ10" s="1126"/>
      <c r="AJA10" s="1126"/>
      <c r="AJB10" s="1126"/>
      <c r="AJC10" s="1126"/>
      <c r="AJD10" s="1126"/>
      <c r="AJE10" s="1126"/>
      <c r="AJF10" s="1126"/>
      <c r="AJG10" s="1126"/>
      <c r="AJH10" s="1126"/>
      <c r="AJI10" s="1126"/>
      <c r="AJJ10" s="1126"/>
      <c r="AJK10" s="1126"/>
      <c r="AJL10" s="1126"/>
      <c r="AJM10" s="1126"/>
      <c r="AJN10" s="1126"/>
      <c r="AJO10" s="1126"/>
      <c r="AJP10" s="1126"/>
      <c r="AJQ10" s="1126"/>
      <c r="AJR10" s="1126"/>
      <c r="AJS10" s="1126"/>
      <c r="AJT10" s="1126"/>
      <c r="AJU10" s="1126"/>
      <c r="AJV10" s="1126"/>
      <c r="AJW10" s="1126"/>
      <c r="AJX10" s="1126"/>
      <c r="AJY10" s="1126"/>
      <c r="AJZ10" s="1126"/>
      <c r="AKA10" s="1126"/>
      <c r="AKB10" s="1126"/>
      <c r="AKC10" s="1126"/>
      <c r="AKD10" s="1126"/>
      <c r="AKE10" s="1126"/>
      <c r="AKF10" s="1126"/>
      <c r="AKG10" s="1126"/>
      <c r="AKH10" s="1126"/>
      <c r="AKI10" s="1126"/>
      <c r="AKJ10" s="1126"/>
      <c r="AKK10" s="1126"/>
      <c r="AKL10" s="1126"/>
      <c r="AKM10" s="1126"/>
      <c r="AKN10" s="1126"/>
      <c r="AKO10" s="1126"/>
      <c r="AKP10" s="1126"/>
      <c r="AKQ10" s="1126"/>
      <c r="AKR10" s="1126"/>
      <c r="AKS10" s="1126"/>
      <c r="AKT10" s="1126"/>
      <c r="AKU10" s="1126"/>
      <c r="AKV10" s="1126"/>
      <c r="AKW10" s="1126"/>
      <c r="AKX10" s="1126"/>
      <c r="AKY10" s="1126"/>
      <c r="AKZ10" s="1126"/>
      <c r="ALA10" s="1126"/>
      <c r="ALB10" s="1126"/>
      <c r="ALC10" s="1126"/>
      <c r="ALD10" s="1126"/>
      <c r="ALE10" s="1126"/>
      <c r="ALF10" s="1126"/>
      <c r="ALG10" s="1126"/>
      <c r="ALH10" s="1126"/>
      <c r="ALI10" s="1126"/>
      <c r="ALJ10" s="1126"/>
      <c r="ALK10" s="1126"/>
      <c r="ALL10" s="1126"/>
      <c r="ALM10" s="1126"/>
      <c r="ALN10" s="1126"/>
      <c r="ALO10" s="1126"/>
      <c r="ALP10" s="1126"/>
      <c r="ALQ10" s="1126"/>
      <c r="ALR10" s="1126"/>
      <c r="ALS10" s="1126"/>
      <c r="ALT10" s="1126"/>
      <c r="ALU10" s="1126"/>
      <c r="ALV10" s="1126"/>
      <c r="ALW10" s="1126"/>
    </row>
    <row r="11" spans="1:1011" s="1127" customFormat="1" ht="25" thickBot="1">
      <c r="A11" s="1527"/>
      <c r="B11" s="1511"/>
      <c r="C11" s="1506"/>
      <c r="D11" s="1528"/>
      <c r="E11" s="1506"/>
      <c r="F11" s="1506"/>
      <c r="G11" s="1535"/>
      <c r="H11" s="1537"/>
      <c r="I11" s="1535"/>
      <c r="J11" s="1535"/>
      <c r="K11" s="1535"/>
      <c r="L11" s="1514"/>
      <c r="M11" s="1511"/>
      <c r="N11" s="1512"/>
      <c r="O11" s="1511"/>
      <c r="P11" s="1538"/>
      <c r="Q11" s="1511"/>
      <c r="R11" s="1541"/>
      <c r="S11" s="1443"/>
      <c r="T11" s="1446"/>
      <c r="U11" s="1128" t="s">
        <v>2710</v>
      </c>
      <c r="V11" s="1128" t="s">
        <v>2711</v>
      </c>
      <c r="W11" s="1128" t="s">
        <v>2712</v>
      </c>
      <c r="X11" s="1128" t="s">
        <v>2713</v>
      </c>
      <c r="Y11" s="1128" t="s">
        <v>2714</v>
      </c>
      <c r="Z11" s="1128" t="s">
        <v>2715</v>
      </c>
      <c r="AA11" s="1128" t="s">
        <v>2711</v>
      </c>
      <c r="AB11" s="1128" t="s">
        <v>2716</v>
      </c>
      <c r="AC11" s="1128" t="s">
        <v>2714</v>
      </c>
      <c r="AD11" s="1529"/>
      <c r="AE11" s="1528"/>
      <c r="AF11" s="1531"/>
      <c r="AG11" s="1528"/>
      <c r="AH11" s="1051"/>
      <c r="AI11" s="1050"/>
      <c r="AJ11" s="1126"/>
      <c r="AK11" s="1126"/>
      <c r="AL11" s="1126"/>
      <c r="AM11" s="1126"/>
      <c r="AN11" s="1126"/>
      <c r="AO11" s="1126"/>
      <c r="AP11" s="1126"/>
      <c r="AQ11" s="1126"/>
      <c r="AR11" s="1126"/>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126"/>
      <c r="BR11" s="1126"/>
      <c r="BS11" s="1126"/>
      <c r="BT11" s="1126"/>
      <c r="BU11" s="1126"/>
      <c r="BV11" s="1126"/>
      <c r="BW11" s="1126"/>
      <c r="BX11" s="1126"/>
      <c r="BY11" s="1126"/>
      <c r="BZ11" s="1126"/>
      <c r="CA11" s="1126"/>
      <c r="CB11" s="1126"/>
      <c r="CC11" s="1126"/>
      <c r="CD11" s="1126"/>
      <c r="CE11" s="1126"/>
      <c r="CF11" s="1126"/>
      <c r="CG11" s="1126"/>
      <c r="CH11" s="1126"/>
      <c r="CI11" s="1126"/>
      <c r="CJ11" s="1126"/>
      <c r="CK11" s="1126"/>
      <c r="CL11" s="1126"/>
      <c r="CM11" s="1126"/>
      <c r="CN11" s="1126"/>
      <c r="CO11" s="1126"/>
      <c r="CP11" s="1126"/>
      <c r="CQ11" s="1126"/>
      <c r="CR11" s="1126"/>
      <c r="CS11" s="1126"/>
      <c r="CT11" s="1126"/>
      <c r="CU11" s="1126"/>
      <c r="CV11" s="1126"/>
      <c r="CW11" s="1126"/>
      <c r="CX11" s="1126"/>
      <c r="CY11" s="1126"/>
      <c r="CZ11" s="1126"/>
      <c r="DA11" s="1126"/>
      <c r="DB11" s="1126"/>
      <c r="DC11" s="1126"/>
      <c r="DD11" s="1126"/>
      <c r="DE11" s="1126"/>
      <c r="DF11" s="1126"/>
      <c r="DG11" s="1126"/>
      <c r="DH11" s="1126"/>
      <c r="DI11" s="1126"/>
      <c r="DJ11" s="1126"/>
      <c r="DK11" s="1126"/>
      <c r="DL11" s="1126"/>
      <c r="DM11" s="1126"/>
      <c r="DN11" s="1126"/>
      <c r="DO11" s="1126"/>
      <c r="DP11" s="1126"/>
      <c r="DQ11" s="1126"/>
      <c r="DR11" s="1126"/>
      <c r="DS11" s="1126"/>
      <c r="DT11" s="1126"/>
      <c r="DU11" s="1126"/>
      <c r="DV11" s="1126"/>
      <c r="DW11" s="1126"/>
      <c r="DX11" s="1126"/>
      <c r="DY11" s="1126"/>
      <c r="DZ11" s="1126"/>
      <c r="EA11" s="1126"/>
      <c r="EB11" s="1126"/>
      <c r="EC11" s="1126"/>
      <c r="ED11" s="1126"/>
      <c r="EE11" s="1126"/>
      <c r="EF11" s="1126"/>
      <c r="EG11" s="1126"/>
      <c r="EH11" s="1126"/>
      <c r="EI11" s="1126"/>
      <c r="EJ11" s="1126"/>
      <c r="EK11" s="1126"/>
      <c r="EL11" s="1126"/>
      <c r="EM11" s="1126"/>
      <c r="EN11" s="1126"/>
      <c r="EO11" s="1126"/>
      <c r="EP11" s="1126"/>
      <c r="EQ11" s="1126"/>
      <c r="ER11" s="1126"/>
      <c r="ES11" s="1126"/>
      <c r="ET11" s="1126"/>
      <c r="EU11" s="1126"/>
      <c r="EV11" s="1126"/>
      <c r="EW11" s="1126"/>
      <c r="EX11" s="1126"/>
      <c r="EY11" s="1126"/>
      <c r="EZ11" s="1126"/>
      <c r="FA11" s="1126"/>
      <c r="FB11" s="1126"/>
      <c r="FC11" s="1126"/>
      <c r="FD11" s="1126"/>
      <c r="FE11" s="1126"/>
      <c r="FF11" s="1126"/>
      <c r="FG11" s="1126"/>
      <c r="FH11" s="1126"/>
      <c r="FI11" s="1126"/>
      <c r="FJ11" s="1126"/>
      <c r="FK11" s="1126"/>
      <c r="FL11" s="1126"/>
      <c r="FM11" s="1126"/>
      <c r="FN11" s="1126"/>
      <c r="FO11" s="1126"/>
      <c r="FP11" s="1126"/>
      <c r="FQ11" s="1126"/>
      <c r="FR11" s="1126"/>
      <c r="FS11" s="1126"/>
      <c r="FT11" s="1126"/>
      <c r="FU11" s="1126"/>
      <c r="FV11" s="1126"/>
      <c r="FW11" s="1126"/>
      <c r="FX11" s="1126"/>
      <c r="FY11" s="1126"/>
      <c r="FZ11" s="1126"/>
      <c r="GA11" s="1126"/>
      <c r="GB11" s="1126"/>
      <c r="GC11" s="1126"/>
      <c r="GD11" s="1126"/>
      <c r="GE11" s="1126"/>
      <c r="GF11" s="1126"/>
      <c r="GG11" s="1126"/>
      <c r="GH11" s="1126"/>
      <c r="GI11" s="1126"/>
      <c r="GJ11" s="1126"/>
      <c r="GK11" s="1126"/>
      <c r="GL11" s="1126"/>
      <c r="GM11" s="1126"/>
      <c r="GN11" s="1126"/>
      <c r="GO11" s="1126"/>
      <c r="GP11" s="1126"/>
      <c r="GQ11" s="1126"/>
      <c r="GR11" s="1126"/>
      <c r="GS11" s="1126"/>
      <c r="GT11" s="1126"/>
      <c r="GU11" s="1126"/>
      <c r="GV11" s="1126"/>
      <c r="GW11" s="1126"/>
      <c r="GX11" s="1126"/>
      <c r="GY11" s="1126"/>
      <c r="GZ11" s="1126"/>
      <c r="HA11" s="1126"/>
      <c r="HB11" s="1126"/>
      <c r="HC11" s="1126"/>
      <c r="HD11" s="1126"/>
      <c r="HE11" s="1126"/>
      <c r="HF11" s="1126"/>
      <c r="HG11" s="1126"/>
      <c r="HH11" s="1126"/>
      <c r="HI11" s="1126"/>
      <c r="HJ11" s="1126"/>
      <c r="HK11" s="1126"/>
      <c r="HL11" s="1126"/>
      <c r="HM11" s="1126"/>
      <c r="HN11" s="1126"/>
      <c r="HO11" s="1126"/>
      <c r="HP11" s="1126"/>
      <c r="HQ11" s="1126"/>
      <c r="HR11" s="1126"/>
      <c r="HS11" s="1126"/>
      <c r="HT11" s="1126"/>
      <c r="HU11" s="1126"/>
      <c r="HV11" s="1126"/>
      <c r="HW11" s="1126"/>
      <c r="HX11" s="1126"/>
      <c r="HY11" s="1126"/>
      <c r="HZ11" s="1126"/>
      <c r="IA11" s="1126"/>
      <c r="IB11" s="1126"/>
      <c r="IC11" s="1126"/>
      <c r="ID11" s="1126"/>
      <c r="IE11" s="1126"/>
      <c r="IF11" s="1126"/>
      <c r="IG11" s="1126"/>
      <c r="IH11" s="1126"/>
      <c r="II11" s="1126"/>
      <c r="IJ11" s="1126"/>
      <c r="IK11" s="1126"/>
      <c r="IL11" s="1126"/>
      <c r="IM11" s="1126"/>
      <c r="IN11" s="1126"/>
      <c r="IO11" s="1126"/>
      <c r="IP11" s="1126"/>
      <c r="IQ11" s="1126"/>
      <c r="IR11" s="1126"/>
      <c r="IS11" s="1126"/>
      <c r="IT11" s="1126"/>
      <c r="IU11" s="1126"/>
      <c r="IV11" s="1126"/>
      <c r="IW11" s="1126"/>
      <c r="IX11" s="1126"/>
      <c r="IY11" s="1126"/>
      <c r="IZ11" s="1126"/>
      <c r="JA11" s="1126"/>
      <c r="JB11" s="1126"/>
      <c r="JC11" s="1126"/>
      <c r="JD11" s="1126"/>
      <c r="JE11" s="1126"/>
      <c r="JF11" s="1126"/>
      <c r="JG11" s="1126"/>
      <c r="JH11" s="1126"/>
      <c r="JI11" s="1126"/>
      <c r="JJ11" s="1126"/>
      <c r="JK11" s="1126"/>
      <c r="JL11" s="1126"/>
      <c r="JM11" s="1126"/>
      <c r="JN11" s="1126"/>
      <c r="JO11" s="1126"/>
      <c r="JP11" s="1126"/>
      <c r="JQ11" s="1126"/>
      <c r="JR11" s="1126"/>
      <c r="JS11" s="1126"/>
      <c r="JT11" s="1126"/>
      <c r="JU11" s="1126"/>
      <c r="JV11" s="1126"/>
      <c r="JW11" s="1126"/>
      <c r="JX11" s="1126"/>
      <c r="JY11" s="1126"/>
      <c r="JZ11" s="1126"/>
      <c r="KA11" s="1126"/>
      <c r="KB11" s="1126"/>
      <c r="KC11" s="1126"/>
      <c r="KD11" s="1126"/>
      <c r="KE11" s="1126"/>
      <c r="KF11" s="1126"/>
      <c r="KG11" s="1126"/>
      <c r="KH11" s="1126"/>
      <c r="KI11" s="1126"/>
      <c r="KJ11" s="1126"/>
      <c r="KK11" s="1126"/>
      <c r="KL11" s="1126"/>
      <c r="KM11" s="1126"/>
      <c r="KN11" s="1126"/>
      <c r="KO11" s="1126"/>
      <c r="KP11" s="1126"/>
      <c r="KQ11" s="1126"/>
      <c r="KR11" s="1126"/>
      <c r="KS11" s="1126"/>
      <c r="KT11" s="1126"/>
      <c r="KU11" s="1126"/>
      <c r="KV11" s="1126"/>
      <c r="KW11" s="1126"/>
      <c r="KX11" s="1126"/>
      <c r="KY11" s="1126"/>
      <c r="KZ11" s="1126"/>
      <c r="LA11" s="1126"/>
      <c r="LB11" s="1126"/>
      <c r="LC11" s="1126"/>
      <c r="LD11" s="1126"/>
      <c r="LE11" s="1126"/>
      <c r="LF11" s="1126"/>
      <c r="LG11" s="1126"/>
      <c r="LH11" s="1126"/>
      <c r="LI11" s="1126"/>
      <c r="LJ11" s="1126"/>
      <c r="LK11" s="1126"/>
      <c r="LL11" s="1126"/>
      <c r="LM11" s="1126"/>
      <c r="LN11" s="1126"/>
      <c r="LO11" s="1126"/>
      <c r="LP11" s="1126"/>
      <c r="LQ11" s="1126"/>
      <c r="LR11" s="1126"/>
      <c r="LS11" s="1126"/>
      <c r="LT11" s="1126"/>
      <c r="LU11" s="1126"/>
      <c r="LV11" s="1126"/>
      <c r="LW11" s="1126"/>
      <c r="LX11" s="1126"/>
      <c r="LY11" s="1126"/>
      <c r="LZ11" s="1126"/>
      <c r="MA11" s="1126"/>
      <c r="MB11" s="1126"/>
      <c r="MC11" s="1126"/>
      <c r="MD11" s="1126"/>
      <c r="ME11" s="1126"/>
      <c r="MF11" s="1126"/>
      <c r="MG11" s="1126"/>
      <c r="MH11" s="1126"/>
      <c r="MI11" s="1126"/>
      <c r="MJ11" s="1126"/>
      <c r="MK11" s="1126"/>
      <c r="ML11" s="1126"/>
      <c r="MM11" s="1126"/>
      <c r="MN11" s="1126"/>
      <c r="MO11" s="1126"/>
      <c r="MP11" s="1126"/>
      <c r="MQ11" s="1126"/>
      <c r="MR11" s="1126"/>
      <c r="MS11" s="1126"/>
      <c r="MT11" s="1126"/>
      <c r="MU11" s="1126"/>
      <c r="MV11" s="1126"/>
      <c r="MW11" s="1126"/>
      <c r="MX11" s="1126"/>
      <c r="MY11" s="1126"/>
      <c r="MZ11" s="1126"/>
      <c r="NA11" s="1126"/>
      <c r="NB11" s="1126"/>
      <c r="NC11" s="1126"/>
      <c r="ND11" s="1126"/>
      <c r="NE11" s="1126"/>
      <c r="NF11" s="1126"/>
      <c r="NG11" s="1126"/>
      <c r="NH11" s="1126"/>
      <c r="NI11" s="1126"/>
      <c r="NJ11" s="1126"/>
      <c r="NK11" s="1126"/>
      <c r="NL11" s="1126"/>
      <c r="NM11" s="1126"/>
      <c r="NN11" s="1126"/>
      <c r="NO11" s="1126"/>
      <c r="NP11" s="1126"/>
      <c r="NQ11" s="1126"/>
      <c r="NR11" s="1126"/>
      <c r="NS11" s="1126"/>
      <c r="NT11" s="1126"/>
      <c r="NU11" s="1126"/>
      <c r="NV11" s="1126"/>
      <c r="NW11" s="1126"/>
      <c r="NX11" s="1126"/>
      <c r="NY11" s="1126"/>
      <c r="NZ11" s="1126"/>
      <c r="OA11" s="1126"/>
      <c r="OB11" s="1126"/>
      <c r="OC11" s="1126"/>
      <c r="OD11" s="1126"/>
      <c r="OE11" s="1126"/>
      <c r="OF11" s="1126"/>
      <c r="OG11" s="1126"/>
      <c r="OH11" s="1126"/>
      <c r="OI11" s="1126"/>
      <c r="OJ11" s="1126"/>
      <c r="OK11" s="1126"/>
      <c r="OL11" s="1126"/>
      <c r="OM11" s="1126"/>
      <c r="ON11" s="1126"/>
      <c r="OO11" s="1126"/>
      <c r="OP11" s="1126"/>
      <c r="OQ11" s="1126"/>
      <c r="OR11" s="1126"/>
      <c r="OS11" s="1126"/>
      <c r="OT11" s="1126"/>
      <c r="OU11" s="1126"/>
      <c r="OV11" s="1126"/>
      <c r="OW11" s="1126"/>
      <c r="OX11" s="1126"/>
      <c r="OY11" s="1126"/>
      <c r="OZ11" s="1126"/>
      <c r="PA11" s="1126"/>
      <c r="PB11" s="1126"/>
      <c r="PC11" s="1126"/>
      <c r="PD11" s="1126"/>
      <c r="PE11" s="1126"/>
      <c r="PF11" s="1126"/>
      <c r="PG11" s="1126"/>
      <c r="PH11" s="1126"/>
      <c r="PI11" s="1126"/>
      <c r="PJ11" s="1126"/>
      <c r="PK11" s="1126"/>
      <c r="PL11" s="1126"/>
      <c r="PM11" s="1126"/>
      <c r="PN11" s="1126"/>
      <c r="PO11" s="1126"/>
      <c r="PP11" s="1126"/>
      <c r="PQ11" s="1126"/>
      <c r="PR11" s="1126"/>
      <c r="PS11" s="1126"/>
      <c r="PT11" s="1126"/>
      <c r="PU11" s="1126"/>
      <c r="PV11" s="1126"/>
      <c r="PW11" s="1126"/>
      <c r="PX11" s="1126"/>
      <c r="PY11" s="1126"/>
      <c r="PZ11" s="1126"/>
      <c r="QA11" s="1126"/>
      <c r="QB11" s="1126"/>
      <c r="QC11" s="1126"/>
      <c r="QD11" s="1126"/>
      <c r="QE11" s="1126"/>
      <c r="QF11" s="1126"/>
      <c r="QG11" s="1126"/>
      <c r="QH11" s="1126"/>
      <c r="QI11" s="1126"/>
      <c r="QJ11" s="1126"/>
      <c r="QK11" s="1126"/>
      <c r="QL11" s="1126"/>
      <c r="QM11" s="1126"/>
      <c r="QN11" s="1126"/>
      <c r="QO11" s="1126"/>
      <c r="QP11" s="1126"/>
      <c r="QQ11" s="1126"/>
      <c r="QR11" s="1126"/>
      <c r="QS11" s="1126"/>
      <c r="QT11" s="1126"/>
      <c r="QU11" s="1126"/>
      <c r="QV11" s="1126"/>
      <c r="QW11" s="1126"/>
      <c r="QX11" s="1126"/>
      <c r="QY11" s="1126"/>
      <c r="QZ11" s="1126"/>
      <c r="RA11" s="1126"/>
      <c r="RB11" s="1126"/>
      <c r="RC11" s="1126"/>
      <c r="RD11" s="1126"/>
      <c r="RE11" s="1126"/>
      <c r="RF11" s="1126"/>
      <c r="RG11" s="1126"/>
      <c r="RH11" s="1126"/>
      <c r="RI11" s="1126"/>
      <c r="RJ11" s="1126"/>
      <c r="RK11" s="1126"/>
      <c r="RL11" s="1126"/>
      <c r="RM11" s="1126"/>
      <c r="RN11" s="1126"/>
      <c r="RO11" s="1126"/>
      <c r="RP11" s="1126"/>
      <c r="RQ11" s="1126"/>
      <c r="RR11" s="1126"/>
      <c r="RS11" s="1126"/>
      <c r="RT11" s="1126"/>
      <c r="RU11" s="1126"/>
      <c r="RV11" s="1126"/>
      <c r="RW11" s="1126"/>
      <c r="RX11" s="1126"/>
      <c r="RY11" s="1126"/>
      <c r="RZ11" s="1126"/>
      <c r="SA11" s="1126"/>
      <c r="SB11" s="1126"/>
      <c r="SC11" s="1126"/>
      <c r="SD11" s="1126"/>
      <c r="SE11" s="1126"/>
      <c r="SF11" s="1126"/>
      <c r="SG11" s="1126"/>
      <c r="SH11" s="1126"/>
      <c r="SI11" s="1126"/>
      <c r="SJ11" s="1126"/>
      <c r="SK11" s="1126"/>
      <c r="SL11" s="1126"/>
      <c r="SM11" s="1126"/>
      <c r="SN11" s="1126"/>
      <c r="SO11" s="1126"/>
      <c r="SP11" s="1126"/>
      <c r="SQ11" s="1126"/>
      <c r="SR11" s="1126"/>
      <c r="SS11" s="1126"/>
      <c r="ST11" s="1126"/>
      <c r="SU11" s="1126"/>
      <c r="SV11" s="1126"/>
      <c r="SW11" s="1126"/>
      <c r="SX11" s="1126"/>
      <c r="SY11" s="1126"/>
      <c r="SZ11" s="1126"/>
      <c r="TA11" s="1126"/>
      <c r="TB11" s="1126"/>
      <c r="TC11" s="1126"/>
      <c r="TD11" s="1126"/>
      <c r="TE11" s="1126"/>
      <c r="TF11" s="1126"/>
      <c r="TG11" s="1126"/>
      <c r="TH11" s="1126"/>
      <c r="TI11" s="1126"/>
      <c r="TJ11" s="1126"/>
      <c r="TK11" s="1126"/>
      <c r="TL11" s="1126"/>
      <c r="TM11" s="1126"/>
      <c r="TN11" s="1126"/>
      <c r="TO11" s="1126"/>
      <c r="TP11" s="1126"/>
      <c r="TQ11" s="1126"/>
      <c r="TR11" s="1126"/>
      <c r="TS11" s="1126"/>
      <c r="TT11" s="1126"/>
      <c r="TU11" s="1126"/>
      <c r="TV11" s="1126"/>
      <c r="TW11" s="1126"/>
      <c r="TX11" s="1126"/>
      <c r="TY11" s="1126"/>
      <c r="TZ11" s="1126"/>
      <c r="UA11" s="1126"/>
      <c r="UB11" s="1126"/>
      <c r="UC11" s="1126"/>
      <c r="UD11" s="1126"/>
      <c r="UE11" s="1126"/>
      <c r="UF11" s="1126"/>
      <c r="UG11" s="1126"/>
      <c r="UH11" s="1126"/>
      <c r="UI11" s="1126"/>
      <c r="UJ11" s="1126"/>
      <c r="UK11" s="1126"/>
      <c r="UL11" s="1126"/>
      <c r="UM11" s="1126"/>
      <c r="UN11" s="1126"/>
      <c r="UO11" s="1126"/>
      <c r="UP11" s="1126"/>
      <c r="UQ11" s="1126"/>
      <c r="UR11" s="1126"/>
      <c r="US11" s="1126"/>
      <c r="UT11" s="1126"/>
      <c r="UU11" s="1126"/>
      <c r="UV11" s="1126"/>
      <c r="UW11" s="1126"/>
      <c r="UX11" s="1126"/>
      <c r="UY11" s="1126"/>
      <c r="UZ11" s="1126"/>
      <c r="VA11" s="1126"/>
      <c r="VB11" s="1126"/>
      <c r="VC11" s="1126"/>
      <c r="VD11" s="1126"/>
      <c r="VE11" s="1126"/>
      <c r="VF11" s="1126"/>
      <c r="VG11" s="1126"/>
      <c r="VH11" s="1126"/>
      <c r="VI11" s="1126"/>
      <c r="VJ11" s="1126"/>
      <c r="VK11" s="1126"/>
      <c r="VL11" s="1126"/>
      <c r="VM11" s="1126"/>
      <c r="VN11" s="1126"/>
      <c r="VO11" s="1126"/>
      <c r="VP11" s="1126"/>
      <c r="VQ11" s="1126"/>
      <c r="VR11" s="1126"/>
      <c r="VS11" s="1126"/>
      <c r="VT11" s="1126"/>
      <c r="VU11" s="1126"/>
      <c r="VV11" s="1126"/>
      <c r="VW11" s="1126"/>
      <c r="VX11" s="1126"/>
      <c r="VY11" s="1126"/>
      <c r="VZ11" s="1126"/>
      <c r="WA11" s="1126"/>
      <c r="WB11" s="1126"/>
      <c r="WC11" s="1126"/>
      <c r="WD11" s="1126"/>
      <c r="WE11" s="1126"/>
      <c r="WF11" s="1126"/>
      <c r="WG11" s="1126"/>
      <c r="WH11" s="1126"/>
      <c r="WI11" s="1126"/>
      <c r="WJ11" s="1126"/>
      <c r="WK11" s="1126"/>
      <c r="WL11" s="1126"/>
      <c r="WM11" s="1126"/>
      <c r="WN11" s="1126"/>
      <c r="WO11" s="1126"/>
      <c r="WP11" s="1126"/>
      <c r="WQ11" s="1126"/>
      <c r="WR11" s="1126"/>
      <c r="WS11" s="1126"/>
      <c r="WT11" s="1126"/>
      <c r="WU11" s="1126"/>
      <c r="WV11" s="1126"/>
      <c r="WW11" s="1126"/>
      <c r="WX11" s="1126"/>
      <c r="WY11" s="1126"/>
      <c r="WZ11" s="1126"/>
      <c r="XA11" s="1126"/>
      <c r="XB11" s="1126"/>
      <c r="XC11" s="1126"/>
      <c r="XD11" s="1126"/>
      <c r="XE11" s="1126"/>
      <c r="XF11" s="1126"/>
      <c r="XG11" s="1126"/>
      <c r="XH11" s="1126"/>
      <c r="XI11" s="1126"/>
      <c r="XJ11" s="1126"/>
      <c r="XK11" s="1126"/>
      <c r="XL11" s="1126"/>
      <c r="XM11" s="1126"/>
      <c r="XN11" s="1126"/>
      <c r="XO11" s="1126"/>
      <c r="XP11" s="1126"/>
      <c r="XQ11" s="1126"/>
      <c r="XR11" s="1126"/>
      <c r="XS11" s="1126"/>
      <c r="XT11" s="1126"/>
      <c r="XU11" s="1126"/>
      <c r="XV11" s="1126"/>
      <c r="XW11" s="1126"/>
      <c r="XX11" s="1126"/>
      <c r="XY11" s="1126"/>
      <c r="XZ11" s="1126"/>
      <c r="YA11" s="1126"/>
      <c r="YB11" s="1126"/>
      <c r="YC11" s="1126"/>
      <c r="YD11" s="1126"/>
      <c r="YE11" s="1126"/>
      <c r="YF11" s="1126"/>
      <c r="YG11" s="1126"/>
      <c r="YH11" s="1126"/>
      <c r="YI11" s="1126"/>
      <c r="YJ11" s="1126"/>
      <c r="YK11" s="1126"/>
      <c r="YL11" s="1126"/>
      <c r="YM11" s="1126"/>
      <c r="YN11" s="1126"/>
      <c r="YO11" s="1126"/>
      <c r="YP11" s="1126"/>
      <c r="YQ11" s="1126"/>
      <c r="YR11" s="1126"/>
      <c r="YS11" s="1126"/>
      <c r="YT11" s="1126"/>
      <c r="YU11" s="1126"/>
      <c r="YV11" s="1126"/>
      <c r="YW11" s="1126"/>
      <c r="YX11" s="1126"/>
      <c r="YY11" s="1126"/>
      <c r="YZ11" s="1126"/>
      <c r="ZA11" s="1126"/>
      <c r="ZB11" s="1126"/>
      <c r="ZC11" s="1126"/>
      <c r="ZD11" s="1126"/>
      <c r="ZE11" s="1126"/>
      <c r="ZF11" s="1126"/>
      <c r="ZG11" s="1126"/>
      <c r="ZH11" s="1126"/>
      <c r="ZI11" s="1126"/>
      <c r="ZJ11" s="1126"/>
      <c r="ZK11" s="1126"/>
      <c r="ZL11" s="1126"/>
      <c r="ZM11" s="1126"/>
      <c r="ZN11" s="1126"/>
      <c r="ZO11" s="1126"/>
      <c r="ZP11" s="1126"/>
      <c r="ZQ11" s="1126"/>
      <c r="ZR11" s="1126"/>
      <c r="ZS11" s="1126"/>
      <c r="ZT11" s="1126"/>
      <c r="ZU11" s="1126"/>
      <c r="ZV11" s="1126"/>
      <c r="ZW11" s="1126"/>
      <c r="ZX11" s="1126"/>
      <c r="ZY11" s="1126"/>
      <c r="ZZ11" s="1126"/>
      <c r="AAA11" s="1126"/>
      <c r="AAB11" s="1126"/>
      <c r="AAC11" s="1126"/>
      <c r="AAD11" s="1126"/>
      <c r="AAE11" s="1126"/>
      <c r="AAF11" s="1126"/>
      <c r="AAG11" s="1126"/>
      <c r="AAH11" s="1126"/>
      <c r="AAI11" s="1126"/>
      <c r="AAJ11" s="1126"/>
      <c r="AAK11" s="1126"/>
      <c r="AAL11" s="1126"/>
      <c r="AAM11" s="1126"/>
      <c r="AAN11" s="1126"/>
      <c r="AAO11" s="1126"/>
      <c r="AAP11" s="1126"/>
      <c r="AAQ11" s="1126"/>
      <c r="AAR11" s="1126"/>
      <c r="AAS11" s="1126"/>
      <c r="AAT11" s="1126"/>
      <c r="AAU11" s="1126"/>
      <c r="AAV11" s="1126"/>
      <c r="AAW11" s="1126"/>
      <c r="AAX11" s="1126"/>
      <c r="AAY11" s="1126"/>
      <c r="AAZ11" s="1126"/>
      <c r="ABA11" s="1126"/>
      <c r="ABB11" s="1126"/>
      <c r="ABC11" s="1126"/>
      <c r="ABD11" s="1126"/>
      <c r="ABE11" s="1126"/>
      <c r="ABF11" s="1126"/>
      <c r="ABG11" s="1126"/>
      <c r="ABH11" s="1126"/>
      <c r="ABI11" s="1126"/>
      <c r="ABJ11" s="1126"/>
      <c r="ABK11" s="1126"/>
      <c r="ABL11" s="1126"/>
      <c r="ABM11" s="1126"/>
      <c r="ABN11" s="1126"/>
      <c r="ABO11" s="1126"/>
      <c r="ABP11" s="1126"/>
      <c r="ABQ11" s="1126"/>
      <c r="ABR11" s="1126"/>
      <c r="ABS11" s="1126"/>
      <c r="ABT11" s="1126"/>
      <c r="ABU11" s="1126"/>
      <c r="ABV11" s="1126"/>
      <c r="ABW11" s="1126"/>
      <c r="ABX11" s="1126"/>
      <c r="ABY11" s="1126"/>
      <c r="ABZ11" s="1126"/>
      <c r="ACA11" s="1126"/>
      <c r="ACB11" s="1126"/>
      <c r="ACC11" s="1126"/>
      <c r="ACD11" s="1126"/>
      <c r="ACE11" s="1126"/>
      <c r="ACF11" s="1126"/>
      <c r="ACG11" s="1126"/>
      <c r="ACH11" s="1126"/>
      <c r="ACI11" s="1126"/>
      <c r="ACJ11" s="1126"/>
      <c r="ACK11" s="1126"/>
      <c r="ACL11" s="1126"/>
      <c r="ACM11" s="1126"/>
      <c r="ACN11" s="1126"/>
      <c r="ACO11" s="1126"/>
      <c r="ACP11" s="1126"/>
      <c r="ACQ11" s="1126"/>
      <c r="ACR11" s="1126"/>
      <c r="ACS11" s="1126"/>
      <c r="ACT11" s="1126"/>
      <c r="ACU11" s="1126"/>
      <c r="ACV11" s="1126"/>
      <c r="ACW11" s="1126"/>
      <c r="ACX11" s="1126"/>
      <c r="ACY11" s="1126"/>
      <c r="ACZ11" s="1126"/>
      <c r="ADA11" s="1126"/>
      <c r="ADB11" s="1126"/>
      <c r="ADC11" s="1126"/>
      <c r="ADD11" s="1126"/>
      <c r="ADE11" s="1126"/>
      <c r="ADF11" s="1126"/>
      <c r="ADG11" s="1126"/>
      <c r="ADH11" s="1126"/>
      <c r="ADI11" s="1126"/>
      <c r="ADJ11" s="1126"/>
      <c r="ADK11" s="1126"/>
      <c r="ADL11" s="1126"/>
      <c r="ADM11" s="1126"/>
      <c r="ADN11" s="1126"/>
      <c r="ADO11" s="1126"/>
      <c r="ADP11" s="1126"/>
      <c r="ADQ11" s="1126"/>
      <c r="ADR11" s="1126"/>
      <c r="ADS11" s="1126"/>
      <c r="ADT11" s="1126"/>
      <c r="ADU11" s="1126"/>
      <c r="ADV11" s="1126"/>
      <c r="ADW11" s="1126"/>
      <c r="ADX11" s="1126"/>
      <c r="ADY11" s="1126"/>
      <c r="ADZ11" s="1126"/>
      <c r="AEA11" s="1126"/>
      <c r="AEB11" s="1126"/>
      <c r="AEC11" s="1126"/>
      <c r="AED11" s="1126"/>
      <c r="AEE11" s="1126"/>
      <c r="AEF11" s="1126"/>
      <c r="AEG11" s="1126"/>
      <c r="AEH11" s="1126"/>
      <c r="AEI11" s="1126"/>
      <c r="AEJ11" s="1126"/>
      <c r="AEK11" s="1126"/>
      <c r="AEL11" s="1126"/>
      <c r="AEM11" s="1126"/>
      <c r="AEN11" s="1126"/>
      <c r="AEO11" s="1126"/>
      <c r="AEP11" s="1126"/>
      <c r="AEQ11" s="1126"/>
      <c r="AER11" s="1126"/>
      <c r="AES11" s="1126"/>
      <c r="AET11" s="1126"/>
      <c r="AEU11" s="1126"/>
      <c r="AEV11" s="1126"/>
      <c r="AEW11" s="1126"/>
      <c r="AEX11" s="1126"/>
      <c r="AEY11" s="1126"/>
      <c r="AEZ11" s="1126"/>
      <c r="AFA11" s="1126"/>
      <c r="AFB11" s="1126"/>
      <c r="AFC11" s="1126"/>
      <c r="AFD11" s="1126"/>
      <c r="AFE11" s="1126"/>
      <c r="AFF11" s="1126"/>
      <c r="AFG11" s="1126"/>
      <c r="AFH11" s="1126"/>
      <c r="AFI11" s="1126"/>
      <c r="AFJ11" s="1126"/>
      <c r="AFK11" s="1126"/>
      <c r="AFL11" s="1126"/>
      <c r="AFM11" s="1126"/>
      <c r="AFN11" s="1126"/>
      <c r="AFO11" s="1126"/>
      <c r="AFP11" s="1126"/>
      <c r="AFQ11" s="1126"/>
      <c r="AFR11" s="1126"/>
      <c r="AFS11" s="1126"/>
      <c r="AFT11" s="1126"/>
      <c r="AFU11" s="1126"/>
      <c r="AFV11" s="1126"/>
      <c r="AFW11" s="1126"/>
      <c r="AFX11" s="1126"/>
      <c r="AFY11" s="1126"/>
      <c r="AFZ11" s="1126"/>
      <c r="AGA11" s="1126"/>
      <c r="AGB11" s="1126"/>
      <c r="AGC11" s="1126"/>
      <c r="AGD11" s="1126"/>
      <c r="AGE11" s="1126"/>
      <c r="AGF11" s="1126"/>
      <c r="AGG11" s="1126"/>
      <c r="AGH11" s="1126"/>
      <c r="AGI11" s="1126"/>
      <c r="AGJ11" s="1126"/>
      <c r="AGK11" s="1126"/>
      <c r="AGL11" s="1126"/>
      <c r="AGM11" s="1126"/>
      <c r="AGN11" s="1126"/>
      <c r="AGO11" s="1126"/>
      <c r="AGP11" s="1126"/>
      <c r="AGQ11" s="1126"/>
      <c r="AGR11" s="1126"/>
      <c r="AGS11" s="1126"/>
      <c r="AGT11" s="1126"/>
      <c r="AGU11" s="1126"/>
      <c r="AGV11" s="1126"/>
      <c r="AGW11" s="1126"/>
      <c r="AGX11" s="1126"/>
      <c r="AGY11" s="1126"/>
      <c r="AGZ11" s="1126"/>
      <c r="AHA11" s="1126"/>
      <c r="AHB11" s="1126"/>
      <c r="AHC11" s="1126"/>
      <c r="AHD11" s="1126"/>
      <c r="AHE11" s="1126"/>
      <c r="AHF11" s="1126"/>
      <c r="AHG11" s="1126"/>
      <c r="AHH11" s="1126"/>
      <c r="AHI11" s="1126"/>
      <c r="AHJ11" s="1126"/>
      <c r="AHK11" s="1126"/>
      <c r="AHL11" s="1126"/>
      <c r="AHM11" s="1126"/>
      <c r="AHN11" s="1126"/>
      <c r="AHO11" s="1126"/>
      <c r="AHP11" s="1126"/>
      <c r="AHQ11" s="1126"/>
      <c r="AHR11" s="1126"/>
      <c r="AHS11" s="1126"/>
      <c r="AHT11" s="1126"/>
      <c r="AHU11" s="1126"/>
      <c r="AHV11" s="1126"/>
      <c r="AHW11" s="1126"/>
      <c r="AHX11" s="1126"/>
      <c r="AHY11" s="1126"/>
      <c r="AHZ11" s="1126"/>
      <c r="AIA11" s="1126"/>
      <c r="AIB11" s="1126"/>
      <c r="AIC11" s="1126"/>
      <c r="AID11" s="1126"/>
      <c r="AIE11" s="1126"/>
      <c r="AIF11" s="1126"/>
      <c r="AIG11" s="1126"/>
      <c r="AIH11" s="1126"/>
      <c r="AII11" s="1126"/>
      <c r="AIJ11" s="1126"/>
      <c r="AIK11" s="1126"/>
      <c r="AIL11" s="1126"/>
      <c r="AIM11" s="1126"/>
      <c r="AIN11" s="1126"/>
      <c r="AIO11" s="1126"/>
      <c r="AIP11" s="1126"/>
      <c r="AIQ11" s="1126"/>
      <c r="AIR11" s="1126"/>
      <c r="AIS11" s="1126"/>
      <c r="AIT11" s="1126"/>
      <c r="AIU11" s="1126"/>
      <c r="AIV11" s="1126"/>
      <c r="AIW11" s="1126"/>
      <c r="AIX11" s="1126"/>
      <c r="AIY11" s="1126"/>
      <c r="AIZ11" s="1126"/>
      <c r="AJA11" s="1126"/>
      <c r="AJB11" s="1126"/>
      <c r="AJC11" s="1126"/>
      <c r="AJD11" s="1126"/>
      <c r="AJE11" s="1126"/>
      <c r="AJF11" s="1126"/>
      <c r="AJG11" s="1126"/>
      <c r="AJH11" s="1126"/>
      <c r="AJI11" s="1126"/>
      <c r="AJJ11" s="1126"/>
      <c r="AJK11" s="1126"/>
      <c r="AJL11" s="1126"/>
      <c r="AJM11" s="1126"/>
      <c r="AJN11" s="1126"/>
      <c r="AJO11" s="1126"/>
      <c r="AJP11" s="1126"/>
      <c r="AJQ11" s="1126"/>
      <c r="AJR11" s="1126"/>
      <c r="AJS11" s="1126"/>
      <c r="AJT11" s="1126"/>
      <c r="AJU11" s="1126"/>
      <c r="AJV11" s="1126"/>
      <c r="AJW11" s="1126"/>
      <c r="AJX11" s="1126"/>
      <c r="AJY11" s="1126"/>
      <c r="AJZ11" s="1126"/>
      <c r="AKA11" s="1126"/>
      <c r="AKB11" s="1126"/>
      <c r="AKC11" s="1126"/>
      <c r="AKD11" s="1126"/>
      <c r="AKE11" s="1126"/>
      <c r="AKF11" s="1126"/>
      <c r="AKG11" s="1126"/>
      <c r="AKH11" s="1126"/>
      <c r="AKI11" s="1126"/>
      <c r="AKJ11" s="1126"/>
      <c r="AKK11" s="1126"/>
      <c r="AKL11" s="1126"/>
      <c r="AKM11" s="1126"/>
      <c r="AKN11" s="1126"/>
      <c r="AKO11" s="1126"/>
      <c r="AKP11" s="1126"/>
      <c r="AKQ11" s="1126"/>
      <c r="AKR11" s="1126"/>
      <c r="AKS11" s="1126"/>
      <c r="AKT11" s="1126"/>
      <c r="AKU11" s="1126"/>
      <c r="AKV11" s="1126"/>
      <c r="AKW11" s="1126"/>
      <c r="AKX11" s="1126"/>
      <c r="AKY11" s="1126"/>
      <c r="AKZ11" s="1126"/>
      <c r="ALA11" s="1126"/>
      <c r="ALB11" s="1126"/>
      <c r="ALC11" s="1126"/>
      <c r="ALD11" s="1126"/>
      <c r="ALE11" s="1126"/>
      <c r="ALF11" s="1126"/>
      <c r="ALG11" s="1126"/>
      <c r="ALH11" s="1126"/>
      <c r="ALI11" s="1126"/>
      <c r="ALJ11" s="1126"/>
      <c r="ALK11" s="1126"/>
      <c r="ALL11" s="1126"/>
      <c r="ALM11" s="1126"/>
      <c r="ALN11" s="1126"/>
      <c r="ALO11" s="1126"/>
      <c r="ALP11" s="1126"/>
      <c r="ALQ11" s="1126"/>
      <c r="ALR11" s="1126"/>
      <c r="ALS11" s="1126"/>
      <c r="ALT11" s="1126"/>
      <c r="ALU11" s="1126"/>
      <c r="ALV11" s="1126"/>
      <c r="ALW11" s="1126"/>
    </row>
    <row r="12" spans="1:1011" s="1065" customFormat="1" ht="48">
      <c r="A12" s="1052">
        <v>1</v>
      </c>
      <c r="B12" s="1054" t="s">
        <v>2717</v>
      </c>
      <c r="C12" s="1054" t="s">
        <v>2718</v>
      </c>
      <c r="D12" s="1055" t="s">
        <v>2719</v>
      </c>
      <c r="E12" s="1054" t="s">
        <v>2720</v>
      </c>
      <c r="F12" s="1129">
        <v>99710422</v>
      </c>
      <c r="G12" s="1087" t="s">
        <v>2721</v>
      </c>
      <c r="H12" s="1100">
        <v>3016748992</v>
      </c>
      <c r="I12" s="1130" t="s">
        <v>2722</v>
      </c>
      <c r="J12" s="1087" t="s">
        <v>2723</v>
      </c>
      <c r="K12" s="1087" t="s">
        <v>2724</v>
      </c>
      <c r="L12" s="1087" t="s">
        <v>2724</v>
      </c>
      <c r="M12" s="1131" t="s">
        <v>2162</v>
      </c>
      <c r="N12" s="1060">
        <v>0.86</v>
      </c>
      <c r="O12" s="1132">
        <v>120460380</v>
      </c>
      <c r="P12" s="1132">
        <v>103595927</v>
      </c>
      <c r="Q12" s="1132">
        <v>8859058</v>
      </c>
      <c r="R12" s="1133">
        <f>+Q12</f>
        <v>8859058</v>
      </c>
      <c r="S12" s="1134">
        <v>8859058</v>
      </c>
      <c r="T12" s="1134">
        <v>0</v>
      </c>
      <c r="U12" s="1134" t="s">
        <v>2725</v>
      </c>
      <c r="V12" s="1134">
        <v>0</v>
      </c>
      <c r="W12" s="1134" t="s">
        <v>2725</v>
      </c>
      <c r="X12" s="1134" t="s">
        <v>2725</v>
      </c>
      <c r="Y12" s="1134" t="s">
        <v>2725</v>
      </c>
      <c r="Z12" s="1135">
        <v>663936</v>
      </c>
      <c r="AA12" s="1134">
        <v>14666634</v>
      </c>
      <c r="AB12" s="1134" t="s">
        <v>2726</v>
      </c>
      <c r="AC12" s="1134" t="s">
        <v>2727</v>
      </c>
      <c r="AD12" s="1136" t="s">
        <v>2728</v>
      </c>
      <c r="AE12" s="1054" t="s">
        <v>2729</v>
      </c>
      <c r="AF12" s="1081" t="s">
        <v>2730</v>
      </c>
      <c r="AG12" s="1064" t="s">
        <v>2731</v>
      </c>
    </row>
    <row r="13" spans="1:1011" s="1065" customFormat="1" ht="48">
      <c r="A13" s="1052">
        <v>2</v>
      </c>
      <c r="B13" s="1070" t="s">
        <v>2732</v>
      </c>
      <c r="C13" s="1067" t="s">
        <v>2718</v>
      </c>
      <c r="D13" s="1068" t="s">
        <v>2733</v>
      </c>
      <c r="E13" s="1067" t="s">
        <v>2734</v>
      </c>
      <c r="F13" s="1069">
        <v>43866298</v>
      </c>
      <c r="G13" s="1087" t="s">
        <v>2735</v>
      </c>
      <c r="H13" s="1100" t="s">
        <v>2736</v>
      </c>
      <c r="I13" s="1130" t="s">
        <v>2737</v>
      </c>
      <c r="J13" s="1087" t="s">
        <v>2738</v>
      </c>
      <c r="K13" s="1087" t="s">
        <v>2724</v>
      </c>
      <c r="L13" s="1087" t="s">
        <v>2724</v>
      </c>
      <c r="M13" s="1137" t="s">
        <v>2162</v>
      </c>
      <c r="N13" s="1072">
        <v>1</v>
      </c>
      <c r="O13" s="1073">
        <v>59450413</v>
      </c>
      <c r="P13" s="1073">
        <v>59450413</v>
      </c>
      <c r="Q13" s="1073">
        <v>54253043</v>
      </c>
      <c r="R13" s="1133">
        <f>+Q13</f>
        <v>54253043</v>
      </c>
      <c r="S13" s="1138">
        <v>54253043</v>
      </c>
      <c r="T13" s="1138">
        <v>0</v>
      </c>
      <c r="U13" s="1134" t="s">
        <v>2725</v>
      </c>
      <c r="V13" s="1134">
        <v>0</v>
      </c>
      <c r="W13" s="1134" t="s">
        <v>2725</v>
      </c>
      <c r="X13" s="1134" t="s">
        <v>2725</v>
      </c>
      <c r="Y13" s="1134" t="s">
        <v>2725</v>
      </c>
      <c r="Z13" s="1134" t="s">
        <v>2725</v>
      </c>
      <c r="AA13" s="1134">
        <v>0</v>
      </c>
      <c r="AB13" s="1134" t="s">
        <v>2725</v>
      </c>
      <c r="AC13" s="1134" t="s">
        <v>2725</v>
      </c>
      <c r="AD13" s="1139" t="s">
        <v>2739</v>
      </c>
      <c r="AE13" s="1067" t="s">
        <v>2729</v>
      </c>
      <c r="AF13" s="1067" t="s">
        <v>2740</v>
      </c>
      <c r="AG13" s="1076" t="s">
        <v>2741</v>
      </c>
    </row>
    <row r="14" spans="1:1011" s="1065" customFormat="1" ht="36">
      <c r="A14" s="1052">
        <v>3</v>
      </c>
      <c r="B14" s="1070" t="s">
        <v>2742</v>
      </c>
      <c r="C14" s="1067" t="s">
        <v>2718</v>
      </c>
      <c r="D14" s="1068" t="s">
        <v>2743</v>
      </c>
      <c r="E14" s="1067" t="s">
        <v>2744</v>
      </c>
      <c r="F14" s="1069">
        <v>10942039</v>
      </c>
      <c r="G14" s="1087" t="s">
        <v>2745</v>
      </c>
      <c r="H14" s="1100">
        <v>3723031</v>
      </c>
      <c r="I14" s="1130" t="s">
        <v>2746</v>
      </c>
      <c r="J14" s="1087" t="s">
        <v>2747</v>
      </c>
      <c r="K14" s="1087">
        <v>3024320883</v>
      </c>
      <c r="L14" s="1130" t="s">
        <v>2748</v>
      </c>
      <c r="M14" s="1137" t="s">
        <v>2162</v>
      </c>
      <c r="N14" s="1072">
        <v>0.86</v>
      </c>
      <c r="O14" s="1073">
        <v>12861807</v>
      </c>
      <c r="P14" s="1073">
        <v>11061154</v>
      </c>
      <c r="Q14" s="1073">
        <v>245210</v>
      </c>
      <c r="R14" s="1133">
        <f t="shared" ref="R14:R77" si="0">+Q14</f>
        <v>245210</v>
      </c>
      <c r="S14" s="1138">
        <v>245210</v>
      </c>
      <c r="T14" s="1138">
        <v>0</v>
      </c>
      <c r="U14" s="1134" t="s">
        <v>2725</v>
      </c>
      <c r="V14" s="1134">
        <v>0</v>
      </c>
      <c r="W14" s="1134" t="s">
        <v>2725</v>
      </c>
      <c r="X14" s="1134" t="s">
        <v>2725</v>
      </c>
      <c r="Y14" s="1134" t="s">
        <v>2725</v>
      </c>
      <c r="Z14" s="1134" t="s">
        <v>2725</v>
      </c>
      <c r="AA14" s="1134">
        <v>0</v>
      </c>
      <c r="AB14" s="1134" t="s">
        <v>2725</v>
      </c>
      <c r="AC14" s="1134" t="s">
        <v>2725</v>
      </c>
      <c r="AD14" s="1139" t="s">
        <v>2749</v>
      </c>
      <c r="AE14" s="1067" t="s">
        <v>2729</v>
      </c>
      <c r="AF14" s="1067" t="s">
        <v>2750</v>
      </c>
      <c r="AG14" s="1076" t="s">
        <v>2751</v>
      </c>
    </row>
    <row r="15" spans="1:1011" s="1065" customFormat="1" ht="48">
      <c r="A15" s="1067">
        <v>4</v>
      </c>
      <c r="B15" s="1067" t="s">
        <v>2752</v>
      </c>
      <c r="C15" s="1067" t="s">
        <v>2718</v>
      </c>
      <c r="D15" s="1068" t="s">
        <v>2753</v>
      </c>
      <c r="E15" s="1067" t="s">
        <v>2754</v>
      </c>
      <c r="F15" s="1069">
        <v>1119963279</v>
      </c>
      <c r="G15" s="1087" t="s">
        <v>2755</v>
      </c>
      <c r="H15" s="1087" t="s">
        <v>2756</v>
      </c>
      <c r="I15" s="1130" t="s">
        <v>2757</v>
      </c>
      <c r="J15" s="1087" t="s">
        <v>2758</v>
      </c>
      <c r="K15" s="1087" t="s">
        <v>2759</v>
      </c>
      <c r="L15" s="1130" t="s">
        <v>2760</v>
      </c>
      <c r="M15" s="1140" t="s">
        <v>2162</v>
      </c>
      <c r="N15" s="1072">
        <v>1</v>
      </c>
      <c r="O15" s="1073">
        <v>1353030103</v>
      </c>
      <c r="P15" s="1073">
        <v>1353030103.376354</v>
      </c>
      <c r="Q15" s="1134">
        <v>155241290</v>
      </c>
      <c r="R15" s="1133">
        <v>1240501923</v>
      </c>
      <c r="S15" s="1141">
        <v>155241290</v>
      </c>
      <c r="T15" s="1138">
        <v>1085260633</v>
      </c>
      <c r="U15" s="1134" t="s">
        <v>2725</v>
      </c>
      <c r="V15" s="1134">
        <v>0</v>
      </c>
      <c r="W15" s="1134" t="s">
        <v>2725</v>
      </c>
      <c r="X15" s="1134" t="s">
        <v>2725</v>
      </c>
      <c r="Y15" s="1134" t="s">
        <v>2725</v>
      </c>
      <c r="Z15" s="1134" t="s">
        <v>2725</v>
      </c>
      <c r="AA15" s="1134">
        <v>0</v>
      </c>
      <c r="AB15" s="1134" t="s">
        <v>2725</v>
      </c>
      <c r="AC15" s="1134" t="s">
        <v>2725</v>
      </c>
      <c r="AD15" s="1142" t="s">
        <v>2761</v>
      </c>
      <c r="AE15" s="1067" t="s">
        <v>2729</v>
      </c>
      <c r="AF15" s="1067" t="s">
        <v>2762</v>
      </c>
      <c r="AG15" s="1076" t="s">
        <v>2763</v>
      </c>
    </row>
    <row r="16" spans="1:1011" s="1065" customFormat="1" ht="36">
      <c r="A16" s="1456">
        <v>5</v>
      </c>
      <c r="B16" s="1143" t="s">
        <v>2764</v>
      </c>
      <c r="C16" s="1144" t="s">
        <v>2718</v>
      </c>
      <c r="D16" s="1068" t="s">
        <v>2753</v>
      </c>
      <c r="E16" s="1067" t="s">
        <v>2765</v>
      </c>
      <c r="F16" s="1069">
        <v>14636953</v>
      </c>
      <c r="G16" s="1087" t="s">
        <v>2755</v>
      </c>
      <c r="H16" s="1087" t="s">
        <v>2766</v>
      </c>
      <c r="I16" s="1130" t="s">
        <v>2767</v>
      </c>
      <c r="J16" s="1087" t="s">
        <v>2768</v>
      </c>
      <c r="K16" s="1087">
        <v>7850890</v>
      </c>
      <c r="L16" s="1087" t="s">
        <v>2724</v>
      </c>
      <c r="M16" s="1145" t="s">
        <v>2162</v>
      </c>
      <c r="N16" s="1072">
        <v>1</v>
      </c>
      <c r="O16" s="1073">
        <v>17108088</v>
      </c>
      <c r="P16" s="1073">
        <v>17108088</v>
      </c>
      <c r="Q16" s="1073">
        <v>1354961</v>
      </c>
      <c r="R16" s="1133">
        <f t="shared" si="0"/>
        <v>1354961</v>
      </c>
      <c r="S16" s="1073">
        <v>1354961</v>
      </c>
      <c r="T16" s="1138">
        <v>0</v>
      </c>
      <c r="U16" s="1134" t="s">
        <v>2725</v>
      </c>
      <c r="V16" s="1134">
        <v>0</v>
      </c>
      <c r="W16" s="1134" t="s">
        <v>2725</v>
      </c>
      <c r="X16" s="1134" t="s">
        <v>2725</v>
      </c>
      <c r="Y16" s="1134" t="s">
        <v>2725</v>
      </c>
      <c r="Z16" s="1134" t="s">
        <v>2725</v>
      </c>
      <c r="AA16" s="1134">
        <v>0</v>
      </c>
      <c r="AB16" s="1134" t="s">
        <v>2725</v>
      </c>
      <c r="AC16" s="1134" t="s">
        <v>2725</v>
      </c>
      <c r="AD16" s="1146" t="s">
        <v>2769</v>
      </c>
      <c r="AE16" s="1067" t="s">
        <v>2729</v>
      </c>
      <c r="AF16" s="1067" t="s">
        <v>2770</v>
      </c>
      <c r="AG16" s="1076" t="s">
        <v>2771</v>
      </c>
    </row>
    <row r="17" spans="1:33" s="1065" customFormat="1" ht="36">
      <c r="A17" s="1457"/>
      <c r="B17" s="1143" t="s">
        <v>2764</v>
      </c>
      <c r="C17" s="1144" t="s">
        <v>2718</v>
      </c>
      <c r="D17" s="1068">
        <v>78693614</v>
      </c>
      <c r="E17" s="1067" t="s">
        <v>2772</v>
      </c>
      <c r="F17" s="1069">
        <v>204308963</v>
      </c>
      <c r="G17" s="1087" t="s">
        <v>2755</v>
      </c>
      <c r="H17" s="1087" t="s">
        <v>2773</v>
      </c>
      <c r="I17" s="1147" t="s">
        <v>2774</v>
      </c>
      <c r="J17" s="1087" t="s">
        <v>2768</v>
      </c>
      <c r="K17" s="1087" t="s">
        <v>2775</v>
      </c>
      <c r="L17" s="1087" t="s">
        <v>2724</v>
      </c>
      <c r="M17" s="1145" t="s">
        <v>2162</v>
      </c>
      <c r="N17" s="1072">
        <v>1</v>
      </c>
      <c r="O17" s="1073">
        <v>238802146</v>
      </c>
      <c r="P17" s="1073">
        <v>238802146</v>
      </c>
      <c r="Q17" s="1073">
        <v>27867900</v>
      </c>
      <c r="R17" s="1133">
        <v>223222097</v>
      </c>
      <c r="S17" s="1138">
        <v>27867900</v>
      </c>
      <c r="T17" s="1138">
        <v>195354197</v>
      </c>
      <c r="U17" s="1134" t="s">
        <v>2725</v>
      </c>
      <c r="V17" s="1134">
        <v>0</v>
      </c>
      <c r="W17" s="1134" t="s">
        <v>2725</v>
      </c>
      <c r="X17" s="1134" t="s">
        <v>2725</v>
      </c>
      <c r="Y17" s="1134" t="s">
        <v>2725</v>
      </c>
      <c r="Z17" s="1134" t="s">
        <v>2725</v>
      </c>
      <c r="AA17" s="1134">
        <v>0</v>
      </c>
      <c r="AB17" s="1134" t="s">
        <v>2725</v>
      </c>
      <c r="AC17" s="1134" t="s">
        <v>2725</v>
      </c>
      <c r="AD17" s="1146" t="s">
        <v>2776</v>
      </c>
      <c r="AE17" s="1067" t="s">
        <v>2729</v>
      </c>
      <c r="AF17" s="1067" t="s">
        <v>2770</v>
      </c>
      <c r="AG17" s="1076" t="s">
        <v>2771</v>
      </c>
    </row>
    <row r="18" spans="1:33" s="1065" customFormat="1" ht="36">
      <c r="A18" s="1457"/>
      <c r="B18" s="1143" t="s">
        <v>2764</v>
      </c>
      <c r="C18" s="1144" t="s">
        <v>2718</v>
      </c>
      <c r="D18" s="1068">
        <v>50922112</v>
      </c>
      <c r="E18" s="1067" t="s">
        <v>2777</v>
      </c>
      <c r="F18" s="1069">
        <v>30757823</v>
      </c>
      <c r="G18" s="1087" t="s">
        <v>2755</v>
      </c>
      <c r="H18" s="1087" t="s">
        <v>2773</v>
      </c>
      <c r="I18" s="1147" t="s">
        <v>2774</v>
      </c>
      <c r="J18" s="1087" t="s">
        <v>2768</v>
      </c>
      <c r="K18" s="1087">
        <v>7850890</v>
      </c>
      <c r="L18" s="1087" t="s">
        <v>2724</v>
      </c>
      <c r="M18" s="1145" t="s">
        <v>2162</v>
      </c>
      <c r="N18" s="1072">
        <v>1</v>
      </c>
      <c r="O18" s="1073">
        <v>35950621</v>
      </c>
      <c r="P18" s="1073">
        <v>35950621</v>
      </c>
      <c r="Q18" s="1073">
        <v>3894244</v>
      </c>
      <c r="R18" s="1133">
        <v>33605113</v>
      </c>
      <c r="S18" s="1138">
        <v>3894244</v>
      </c>
      <c r="T18" s="1138">
        <v>29710869</v>
      </c>
      <c r="U18" s="1134" t="s">
        <v>2725</v>
      </c>
      <c r="V18" s="1134">
        <v>0</v>
      </c>
      <c r="W18" s="1134" t="s">
        <v>2725</v>
      </c>
      <c r="X18" s="1134" t="s">
        <v>2725</v>
      </c>
      <c r="Y18" s="1134" t="s">
        <v>2725</v>
      </c>
      <c r="Z18" s="1134" t="s">
        <v>2725</v>
      </c>
      <c r="AA18" s="1134">
        <v>0</v>
      </c>
      <c r="AB18" s="1134" t="s">
        <v>2725</v>
      </c>
      <c r="AC18" s="1134" t="s">
        <v>2725</v>
      </c>
      <c r="AD18" s="1146" t="s">
        <v>2778</v>
      </c>
      <c r="AE18" s="1067" t="s">
        <v>2729</v>
      </c>
      <c r="AF18" s="1067" t="s">
        <v>2770</v>
      </c>
      <c r="AG18" s="1076" t="s">
        <v>2771</v>
      </c>
    </row>
    <row r="19" spans="1:33" s="1065" customFormat="1" ht="36">
      <c r="A19" s="1458"/>
      <c r="B19" s="1143" t="s">
        <v>2764</v>
      </c>
      <c r="C19" s="1144" t="s">
        <v>2718</v>
      </c>
      <c r="D19" s="1068">
        <v>900652959</v>
      </c>
      <c r="E19" s="1067" t="s">
        <v>2779</v>
      </c>
      <c r="F19" s="1069">
        <v>399473996</v>
      </c>
      <c r="G19" s="1087" t="s">
        <v>2780</v>
      </c>
      <c r="H19" s="1100" t="s">
        <v>2781</v>
      </c>
      <c r="I19" s="1130" t="s">
        <v>2782</v>
      </c>
      <c r="J19" s="1087" t="s">
        <v>2768</v>
      </c>
      <c r="K19" s="1087">
        <v>7850890</v>
      </c>
      <c r="L19" s="1087" t="s">
        <v>2724</v>
      </c>
      <c r="M19" s="1145" t="s">
        <v>2162</v>
      </c>
      <c r="N19" s="1072">
        <v>1</v>
      </c>
      <c r="O19" s="1073">
        <v>466916606</v>
      </c>
      <c r="P19" s="1073">
        <v>466916606</v>
      </c>
      <c r="Q19" s="1073">
        <v>46184102</v>
      </c>
      <c r="R19" s="1133">
        <v>436453799</v>
      </c>
      <c r="S19" s="1138">
        <v>46184102</v>
      </c>
      <c r="T19" s="1138">
        <v>390269697</v>
      </c>
      <c r="U19" s="1134" t="s">
        <v>2725</v>
      </c>
      <c r="V19" s="1134">
        <v>0</v>
      </c>
      <c r="W19" s="1134" t="s">
        <v>2725</v>
      </c>
      <c r="X19" s="1134" t="s">
        <v>2725</v>
      </c>
      <c r="Y19" s="1134" t="s">
        <v>2725</v>
      </c>
      <c r="Z19" s="1134" t="s">
        <v>2725</v>
      </c>
      <c r="AA19" s="1134">
        <v>0</v>
      </c>
      <c r="AB19" s="1134" t="s">
        <v>2725</v>
      </c>
      <c r="AC19" s="1134" t="s">
        <v>2725</v>
      </c>
      <c r="AD19" s="1146" t="s">
        <v>2783</v>
      </c>
      <c r="AE19" s="1067" t="s">
        <v>2729</v>
      </c>
      <c r="AF19" s="1067" t="s">
        <v>2770</v>
      </c>
      <c r="AG19" s="1076" t="s">
        <v>2771</v>
      </c>
    </row>
    <row r="20" spans="1:33" s="1065" customFormat="1" ht="60">
      <c r="A20" s="1067">
        <v>6</v>
      </c>
      <c r="B20" s="1070" t="s">
        <v>2784</v>
      </c>
      <c r="C20" s="1067" t="s">
        <v>2718</v>
      </c>
      <c r="D20" s="1068" t="s">
        <v>2785</v>
      </c>
      <c r="E20" s="1067" t="s">
        <v>2786</v>
      </c>
      <c r="F20" s="1069">
        <v>378606244</v>
      </c>
      <c r="G20" s="1087" t="s">
        <v>2787</v>
      </c>
      <c r="H20" s="1100">
        <v>3168741220</v>
      </c>
      <c r="I20" s="1130" t="s">
        <v>2788</v>
      </c>
      <c r="J20" s="1087" t="s">
        <v>2789</v>
      </c>
      <c r="K20" s="1087" t="s">
        <v>2724</v>
      </c>
      <c r="L20" s="1087" t="s">
        <v>2724</v>
      </c>
      <c r="M20" s="1140" t="s">
        <v>2162</v>
      </c>
      <c r="N20" s="1072">
        <v>1</v>
      </c>
      <c r="O20" s="1073">
        <v>435048190</v>
      </c>
      <c r="P20" s="1073">
        <v>435048190</v>
      </c>
      <c r="Q20" s="1073">
        <v>401931299</v>
      </c>
      <c r="R20" s="1133">
        <f t="shared" si="0"/>
        <v>401931299</v>
      </c>
      <c r="S20" s="1138">
        <v>401931299</v>
      </c>
      <c r="T20" s="1138">
        <v>0</v>
      </c>
      <c r="U20" s="1134" t="s">
        <v>2725</v>
      </c>
      <c r="V20" s="1134">
        <v>0</v>
      </c>
      <c r="W20" s="1134" t="s">
        <v>2725</v>
      </c>
      <c r="X20" s="1134" t="s">
        <v>2725</v>
      </c>
      <c r="Y20" s="1134" t="s">
        <v>2725</v>
      </c>
      <c r="Z20" s="1134" t="s">
        <v>2725</v>
      </c>
      <c r="AA20" s="1134">
        <v>0</v>
      </c>
      <c r="AB20" s="1134" t="s">
        <v>2725</v>
      </c>
      <c r="AC20" s="1134" t="s">
        <v>2725</v>
      </c>
      <c r="AD20" s="1139" t="s">
        <v>2790</v>
      </c>
      <c r="AE20" s="1067" t="s">
        <v>2729</v>
      </c>
      <c r="AF20" s="1067" t="s">
        <v>2791</v>
      </c>
      <c r="AG20" s="1076" t="s">
        <v>2792</v>
      </c>
    </row>
    <row r="21" spans="1:33" s="1065" customFormat="1" ht="36">
      <c r="A21" s="1148">
        <v>7</v>
      </c>
      <c r="B21" s="1067" t="s">
        <v>2793</v>
      </c>
      <c r="C21" s="1067" t="s">
        <v>2718</v>
      </c>
      <c r="D21" s="1068" t="s">
        <v>2794</v>
      </c>
      <c r="E21" s="1067" t="s">
        <v>2795</v>
      </c>
      <c r="F21" s="1069">
        <v>164960000</v>
      </c>
      <c r="G21" s="1087" t="s">
        <v>2796</v>
      </c>
      <c r="H21" s="1100" t="s">
        <v>2797</v>
      </c>
      <c r="I21" s="1087" t="s">
        <v>2724</v>
      </c>
      <c r="J21" s="1087" t="s">
        <v>2798</v>
      </c>
      <c r="K21" s="1087">
        <v>7893830</v>
      </c>
      <c r="L21" s="1087" t="s">
        <v>2724</v>
      </c>
      <c r="M21" s="1140" t="s">
        <v>2162</v>
      </c>
      <c r="N21" s="1072">
        <v>0.86</v>
      </c>
      <c r="O21" s="1073">
        <v>219159751</v>
      </c>
      <c r="P21" s="1073">
        <v>188477386</v>
      </c>
      <c r="Q21" s="1073">
        <v>33748334</v>
      </c>
      <c r="R21" s="1133">
        <f t="shared" si="0"/>
        <v>33748334</v>
      </c>
      <c r="S21" s="1138">
        <v>33748334</v>
      </c>
      <c r="T21" s="1138">
        <v>0</v>
      </c>
      <c r="U21" s="1134" t="s">
        <v>2725</v>
      </c>
      <c r="V21" s="1134">
        <v>0</v>
      </c>
      <c r="W21" s="1134" t="s">
        <v>2725</v>
      </c>
      <c r="X21" s="1134" t="s">
        <v>2725</v>
      </c>
      <c r="Y21" s="1134" t="s">
        <v>2725</v>
      </c>
      <c r="Z21" s="1134" t="s">
        <v>2725</v>
      </c>
      <c r="AA21" s="1134">
        <v>0</v>
      </c>
      <c r="AB21" s="1134" t="s">
        <v>2725</v>
      </c>
      <c r="AC21" s="1134" t="s">
        <v>2725</v>
      </c>
      <c r="AD21" s="1146" t="s">
        <v>2799</v>
      </c>
      <c r="AE21" s="1067" t="s">
        <v>2729</v>
      </c>
      <c r="AF21" s="1054" t="s">
        <v>2800</v>
      </c>
      <c r="AG21" s="1055" t="s">
        <v>2801</v>
      </c>
    </row>
    <row r="22" spans="1:33" s="1065" customFormat="1" ht="36">
      <c r="A22" s="1067">
        <v>8</v>
      </c>
      <c r="B22" s="1067" t="s">
        <v>2802</v>
      </c>
      <c r="C22" s="1067" t="s">
        <v>2718</v>
      </c>
      <c r="D22" s="1149" t="s">
        <v>2803</v>
      </c>
      <c r="E22" s="1070" t="s">
        <v>2804</v>
      </c>
      <c r="F22" s="1069">
        <v>86398740</v>
      </c>
      <c r="G22" s="1087" t="s">
        <v>2805</v>
      </c>
      <c r="H22" s="1100">
        <v>4833333</v>
      </c>
      <c r="I22" s="1130" t="s">
        <v>2806</v>
      </c>
      <c r="J22" s="1087" t="s">
        <v>2807</v>
      </c>
      <c r="K22" s="1087" t="s">
        <v>2808</v>
      </c>
      <c r="L22" s="1130" t="s">
        <v>2809</v>
      </c>
      <c r="M22" s="1140" t="s">
        <v>2162</v>
      </c>
      <c r="N22" s="1072">
        <v>1</v>
      </c>
      <c r="O22" s="1073">
        <v>102271253</v>
      </c>
      <c r="P22" s="1073">
        <v>102271253</v>
      </c>
      <c r="Q22" s="1073">
        <v>11963336</v>
      </c>
      <c r="R22" s="1133">
        <f>+Q22+50818208</f>
        <v>62781544</v>
      </c>
      <c r="S22" s="1073">
        <v>11963336</v>
      </c>
      <c r="T22" s="1138">
        <v>50818208</v>
      </c>
      <c r="U22" s="1134" t="s">
        <v>2725</v>
      </c>
      <c r="V22" s="1134">
        <v>0</v>
      </c>
      <c r="W22" s="1134" t="s">
        <v>2725</v>
      </c>
      <c r="X22" s="1134" t="s">
        <v>2725</v>
      </c>
      <c r="Y22" s="1134" t="s">
        <v>2725</v>
      </c>
      <c r="Z22" s="1134" t="s">
        <v>2725</v>
      </c>
      <c r="AA22" s="1134">
        <v>0</v>
      </c>
      <c r="AB22" s="1134" t="s">
        <v>2725</v>
      </c>
      <c r="AC22" s="1134" t="s">
        <v>2725</v>
      </c>
      <c r="AD22" s="1139" t="s">
        <v>2810</v>
      </c>
      <c r="AE22" s="1067" t="s">
        <v>2729</v>
      </c>
      <c r="AF22" s="1054" t="s">
        <v>2811</v>
      </c>
      <c r="AG22" s="1055" t="s">
        <v>2695</v>
      </c>
    </row>
    <row r="23" spans="1:33" s="1065" customFormat="1" ht="48">
      <c r="A23" s="1148">
        <v>9</v>
      </c>
      <c r="B23" s="1070" t="s">
        <v>2812</v>
      </c>
      <c r="C23" s="1067" t="s">
        <v>2718</v>
      </c>
      <c r="D23" s="1149" t="s">
        <v>2813</v>
      </c>
      <c r="E23" s="1070" t="s">
        <v>2814</v>
      </c>
      <c r="F23" s="1069">
        <v>792186544</v>
      </c>
      <c r="G23" s="1087" t="s">
        <v>2815</v>
      </c>
      <c r="H23" s="1087" t="s">
        <v>2724</v>
      </c>
      <c r="I23" s="1130" t="s">
        <v>2816</v>
      </c>
      <c r="J23" s="1087" t="s">
        <v>2817</v>
      </c>
      <c r="K23" s="1087">
        <v>3205490131</v>
      </c>
      <c r="L23" s="1130" t="s">
        <v>2818</v>
      </c>
      <c r="M23" s="1137" t="s">
        <v>2162</v>
      </c>
      <c r="N23" s="1072">
        <v>1</v>
      </c>
      <c r="O23" s="1073">
        <v>927384356</v>
      </c>
      <c r="P23" s="1073">
        <v>927384356</v>
      </c>
      <c r="Q23" s="1073">
        <v>116077649</v>
      </c>
      <c r="R23" s="1133">
        <v>908264193</v>
      </c>
      <c r="S23" s="1138">
        <v>116077649</v>
      </c>
      <c r="T23" s="1138">
        <v>792186544</v>
      </c>
      <c r="U23" s="1134" t="s">
        <v>2725</v>
      </c>
      <c r="V23" s="1134">
        <v>0</v>
      </c>
      <c r="W23" s="1134" t="s">
        <v>2725</v>
      </c>
      <c r="X23" s="1134" t="s">
        <v>2725</v>
      </c>
      <c r="Y23" s="1134" t="s">
        <v>2725</v>
      </c>
      <c r="Z23" s="1134" t="s">
        <v>2725</v>
      </c>
      <c r="AA23" s="1134">
        <v>0</v>
      </c>
      <c r="AB23" s="1134" t="s">
        <v>2725</v>
      </c>
      <c r="AC23" s="1134" t="s">
        <v>2725</v>
      </c>
      <c r="AD23" s="1142" t="s">
        <v>2819</v>
      </c>
      <c r="AE23" s="1067" t="s">
        <v>2729</v>
      </c>
      <c r="AF23" s="1054" t="s">
        <v>2820</v>
      </c>
      <c r="AG23" s="1055" t="s">
        <v>2821</v>
      </c>
    </row>
    <row r="24" spans="1:33" s="1065" customFormat="1" ht="12">
      <c r="A24" s="1549">
        <v>10</v>
      </c>
      <c r="B24" s="1456" t="s">
        <v>2822</v>
      </c>
      <c r="C24" s="1456" t="s">
        <v>2718</v>
      </c>
      <c r="D24" s="1552" t="s">
        <v>2823</v>
      </c>
      <c r="E24" s="1456" t="s">
        <v>2824</v>
      </c>
      <c r="F24" s="1471">
        <v>4453935080</v>
      </c>
      <c r="G24" s="1546" t="s">
        <v>2825</v>
      </c>
      <c r="H24" s="1542">
        <v>7826221</v>
      </c>
      <c r="I24" s="1543" t="s">
        <v>2826</v>
      </c>
      <c r="J24" s="1546" t="s">
        <v>2817</v>
      </c>
      <c r="K24" s="1546">
        <v>3205490131</v>
      </c>
      <c r="L24" s="1543" t="s">
        <v>2818</v>
      </c>
      <c r="M24" s="1568" t="s">
        <v>2162</v>
      </c>
      <c r="N24" s="1571">
        <v>0.86</v>
      </c>
      <c r="O24" s="1574">
        <v>6335776558</v>
      </c>
      <c r="P24" s="1574">
        <v>5448767840</v>
      </c>
      <c r="Q24" s="1574">
        <v>1249918200</v>
      </c>
      <c r="R24" s="1558">
        <f>+Q24</f>
        <v>1249918200</v>
      </c>
      <c r="S24" s="1561">
        <v>1249918200</v>
      </c>
      <c r="T24" s="1562">
        <v>0</v>
      </c>
      <c r="U24" s="1150">
        <v>617000</v>
      </c>
      <c r="V24" s="1151">
        <v>4180897</v>
      </c>
      <c r="W24" s="1152" t="s">
        <v>2827</v>
      </c>
      <c r="X24" s="1153">
        <v>42913</v>
      </c>
      <c r="Y24" s="1150" t="s">
        <v>2828</v>
      </c>
      <c r="Z24" s="1134" t="s">
        <v>2725</v>
      </c>
      <c r="AA24" s="1134">
        <v>0</v>
      </c>
      <c r="AB24" s="1134" t="s">
        <v>2725</v>
      </c>
      <c r="AC24" s="1134" t="s">
        <v>2725</v>
      </c>
      <c r="AD24" s="1565" t="s">
        <v>2829</v>
      </c>
      <c r="AE24" s="1456" t="s">
        <v>2729</v>
      </c>
      <c r="AF24" s="1456" t="s">
        <v>2830</v>
      </c>
      <c r="AG24" s="1552" t="s">
        <v>2821</v>
      </c>
    </row>
    <row r="25" spans="1:33" s="1065" customFormat="1" ht="12">
      <c r="A25" s="1550"/>
      <c r="B25" s="1457"/>
      <c r="C25" s="1457"/>
      <c r="D25" s="1553"/>
      <c r="E25" s="1457"/>
      <c r="F25" s="1472"/>
      <c r="G25" s="1547"/>
      <c r="H25" s="1496"/>
      <c r="I25" s="1544"/>
      <c r="J25" s="1547"/>
      <c r="K25" s="1547"/>
      <c r="L25" s="1544"/>
      <c r="M25" s="1569"/>
      <c r="N25" s="1572"/>
      <c r="O25" s="1575"/>
      <c r="P25" s="1575"/>
      <c r="Q25" s="1575"/>
      <c r="R25" s="1559"/>
      <c r="S25" s="1561"/>
      <c r="T25" s="1563"/>
      <c r="U25" s="1150">
        <v>617001</v>
      </c>
      <c r="V25" s="1151">
        <v>23178780</v>
      </c>
      <c r="W25" s="1152" t="s">
        <v>2827</v>
      </c>
      <c r="X25" s="1153">
        <v>42913</v>
      </c>
      <c r="Y25" s="1150" t="s">
        <v>2828</v>
      </c>
      <c r="Z25" s="1134" t="s">
        <v>2725</v>
      </c>
      <c r="AA25" s="1134">
        <v>0</v>
      </c>
      <c r="AB25" s="1134" t="s">
        <v>2725</v>
      </c>
      <c r="AC25" s="1134" t="s">
        <v>2725</v>
      </c>
      <c r="AD25" s="1566"/>
      <c r="AE25" s="1457"/>
      <c r="AF25" s="1457"/>
      <c r="AG25" s="1553"/>
    </row>
    <row r="26" spans="1:33" s="1065" customFormat="1" ht="12">
      <c r="A26" s="1550"/>
      <c r="B26" s="1457"/>
      <c r="C26" s="1457"/>
      <c r="D26" s="1553"/>
      <c r="E26" s="1457"/>
      <c r="F26" s="1472"/>
      <c r="G26" s="1547"/>
      <c r="H26" s="1496"/>
      <c r="I26" s="1544"/>
      <c r="J26" s="1547"/>
      <c r="K26" s="1547"/>
      <c r="L26" s="1544"/>
      <c r="M26" s="1569"/>
      <c r="N26" s="1572"/>
      <c r="O26" s="1575"/>
      <c r="P26" s="1575"/>
      <c r="Q26" s="1575"/>
      <c r="R26" s="1559"/>
      <c r="S26" s="1561"/>
      <c r="T26" s="1563"/>
      <c r="U26" s="1150">
        <v>617002</v>
      </c>
      <c r="V26" s="1151">
        <v>2527453.9700000002</v>
      </c>
      <c r="W26" s="1152" t="s">
        <v>2827</v>
      </c>
      <c r="X26" s="1153">
        <v>42913</v>
      </c>
      <c r="Y26" s="1150" t="s">
        <v>2828</v>
      </c>
      <c r="Z26" s="1134" t="s">
        <v>2725</v>
      </c>
      <c r="AA26" s="1134">
        <v>0</v>
      </c>
      <c r="AB26" s="1134" t="s">
        <v>2725</v>
      </c>
      <c r="AC26" s="1134" t="s">
        <v>2725</v>
      </c>
      <c r="AD26" s="1566"/>
      <c r="AE26" s="1457"/>
      <c r="AF26" s="1457"/>
      <c r="AG26" s="1553"/>
    </row>
    <row r="27" spans="1:33" s="1065" customFormat="1" ht="12">
      <c r="A27" s="1550"/>
      <c r="B27" s="1457"/>
      <c r="C27" s="1457"/>
      <c r="D27" s="1553"/>
      <c r="E27" s="1457"/>
      <c r="F27" s="1472"/>
      <c r="G27" s="1547"/>
      <c r="H27" s="1496"/>
      <c r="I27" s="1544"/>
      <c r="J27" s="1547"/>
      <c r="K27" s="1547"/>
      <c r="L27" s="1544"/>
      <c r="M27" s="1569"/>
      <c r="N27" s="1572"/>
      <c r="O27" s="1575"/>
      <c r="P27" s="1575"/>
      <c r="Q27" s="1575"/>
      <c r="R27" s="1559"/>
      <c r="S27" s="1561"/>
      <c r="T27" s="1563"/>
      <c r="U27" s="1150">
        <v>617003</v>
      </c>
      <c r="V27" s="1151">
        <v>7974616</v>
      </c>
      <c r="W27" s="1152" t="s">
        <v>2827</v>
      </c>
      <c r="X27" s="1153">
        <v>42913</v>
      </c>
      <c r="Y27" s="1150" t="s">
        <v>2831</v>
      </c>
      <c r="Z27" s="1134" t="s">
        <v>2725</v>
      </c>
      <c r="AA27" s="1134">
        <v>0</v>
      </c>
      <c r="AB27" s="1134" t="s">
        <v>2725</v>
      </c>
      <c r="AC27" s="1134" t="s">
        <v>2725</v>
      </c>
      <c r="AD27" s="1566"/>
      <c r="AE27" s="1457"/>
      <c r="AF27" s="1457"/>
      <c r="AG27" s="1553"/>
    </row>
    <row r="28" spans="1:33" s="1065" customFormat="1" ht="12">
      <c r="A28" s="1550"/>
      <c r="B28" s="1457"/>
      <c r="C28" s="1457"/>
      <c r="D28" s="1553"/>
      <c r="E28" s="1457"/>
      <c r="F28" s="1472"/>
      <c r="G28" s="1547"/>
      <c r="H28" s="1496"/>
      <c r="I28" s="1544"/>
      <c r="J28" s="1547"/>
      <c r="K28" s="1547"/>
      <c r="L28" s="1544"/>
      <c r="M28" s="1569"/>
      <c r="N28" s="1572"/>
      <c r="O28" s="1575"/>
      <c r="P28" s="1575"/>
      <c r="Q28" s="1575"/>
      <c r="R28" s="1559"/>
      <c r="S28" s="1561"/>
      <c r="T28" s="1563"/>
      <c r="U28" s="1150">
        <v>617004</v>
      </c>
      <c r="V28" s="1151">
        <v>27232196.920000002</v>
      </c>
      <c r="W28" s="1152" t="s">
        <v>2827</v>
      </c>
      <c r="X28" s="1153">
        <v>42913</v>
      </c>
      <c r="Y28" s="1150" t="s">
        <v>2828</v>
      </c>
      <c r="Z28" s="1134" t="s">
        <v>2725</v>
      </c>
      <c r="AA28" s="1134">
        <v>0</v>
      </c>
      <c r="AB28" s="1134" t="s">
        <v>2725</v>
      </c>
      <c r="AC28" s="1134" t="s">
        <v>2725</v>
      </c>
      <c r="AD28" s="1566"/>
      <c r="AE28" s="1457"/>
      <c r="AF28" s="1457"/>
      <c r="AG28" s="1553"/>
    </row>
    <row r="29" spans="1:33" s="1065" customFormat="1" ht="12">
      <c r="A29" s="1550"/>
      <c r="B29" s="1457"/>
      <c r="C29" s="1457"/>
      <c r="D29" s="1553"/>
      <c r="E29" s="1457"/>
      <c r="F29" s="1472"/>
      <c r="G29" s="1547"/>
      <c r="H29" s="1496"/>
      <c r="I29" s="1544"/>
      <c r="J29" s="1547"/>
      <c r="K29" s="1547"/>
      <c r="L29" s="1544"/>
      <c r="M29" s="1569"/>
      <c r="N29" s="1572"/>
      <c r="O29" s="1575"/>
      <c r="P29" s="1575"/>
      <c r="Q29" s="1575"/>
      <c r="R29" s="1559"/>
      <c r="S29" s="1561"/>
      <c r="T29" s="1563"/>
      <c r="U29" s="1150">
        <v>617005</v>
      </c>
      <c r="V29" s="1151">
        <v>602627</v>
      </c>
      <c r="W29" s="1152" t="s">
        <v>2827</v>
      </c>
      <c r="X29" s="1153">
        <v>42913</v>
      </c>
      <c r="Y29" s="1150" t="s">
        <v>2832</v>
      </c>
      <c r="Z29" s="1134" t="s">
        <v>2725</v>
      </c>
      <c r="AA29" s="1134">
        <v>0</v>
      </c>
      <c r="AB29" s="1134" t="s">
        <v>2725</v>
      </c>
      <c r="AC29" s="1134" t="s">
        <v>2725</v>
      </c>
      <c r="AD29" s="1566"/>
      <c r="AE29" s="1457"/>
      <c r="AF29" s="1457"/>
      <c r="AG29" s="1553"/>
    </row>
    <row r="30" spans="1:33" s="1065" customFormat="1" ht="12">
      <c r="A30" s="1550"/>
      <c r="B30" s="1457"/>
      <c r="C30" s="1457"/>
      <c r="D30" s="1553"/>
      <c r="E30" s="1457"/>
      <c r="F30" s="1472"/>
      <c r="G30" s="1547"/>
      <c r="H30" s="1496"/>
      <c r="I30" s="1544"/>
      <c r="J30" s="1547"/>
      <c r="K30" s="1547"/>
      <c r="L30" s="1544"/>
      <c r="M30" s="1569"/>
      <c r="N30" s="1572"/>
      <c r="O30" s="1575"/>
      <c r="P30" s="1575"/>
      <c r="Q30" s="1575"/>
      <c r="R30" s="1559"/>
      <c r="S30" s="1561"/>
      <c r="T30" s="1563"/>
      <c r="U30" s="1150">
        <v>617006</v>
      </c>
      <c r="V30" s="1151">
        <v>1149435</v>
      </c>
      <c r="W30" s="1152" t="s">
        <v>2827</v>
      </c>
      <c r="X30" s="1153">
        <v>42913</v>
      </c>
      <c r="Y30" s="1150" t="s">
        <v>2832</v>
      </c>
      <c r="Z30" s="1134" t="s">
        <v>2725</v>
      </c>
      <c r="AA30" s="1134">
        <v>0</v>
      </c>
      <c r="AB30" s="1134" t="s">
        <v>2725</v>
      </c>
      <c r="AC30" s="1134" t="s">
        <v>2725</v>
      </c>
      <c r="AD30" s="1566"/>
      <c r="AE30" s="1457"/>
      <c r="AF30" s="1457"/>
      <c r="AG30" s="1553"/>
    </row>
    <row r="31" spans="1:33" s="1065" customFormat="1" ht="12">
      <c r="A31" s="1550"/>
      <c r="B31" s="1457"/>
      <c r="C31" s="1457"/>
      <c r="D31" s="1553"/>
      <c r="E31" s="1457"/>
      <c r="F31" s="1472"/>
      <c r="G31" s="1547"/>
      <c r="H31" s="1496"/>
      <c r="I31" s="1544"/>
      <c r="J31" s="1547"/>
      <c r="K31" s="1547"/>
      <c r="L31" s="1544"/>
      <c r="M31" s="1569"/>
      <c r="N31" s="1572"/>
      <c r="O31" s="1575"/>
      <c r="P31" s="1575"/>
      <c r="Q31" s="1575"/>
      <c r="R31" s="1559"/>
      <c r="S31" s="1561"/>
      <c r="T31" s="1563"/>
      <c r="U31" s="1150">
        <v>617007</v>
      </c>
      <c r="V31" s="1151">
        <v>18623</v>
      </c>
      <c r="W31" s="1152" t="s">
        <v>2827</v>
      </c>
      <c r="X31" s="1153">
        <v>42913</v>
      </c>
      <c r="Y31" s="1150" t="s">
        <v>2833</v>
      </c>
      <c r="Z31" s="1134" t="s">
        <v>2725</v>
      </c>
      <c r="AA31" s="1134">
        <v>0</v>
      </c>
      <c r="AB31" s="1134" t="s">
        <v>2725</v>
      </c>
      <c r="AC31" s="1134" t="s">
        <v>2725</v>
      </c>
      <c r="AD31" s="1566"/>
      <c r="AE31" s="1457"/>
      <c r="AF31" s="1457"/>
      <c r="AG31" s="1553"/>
    </row>
    <row r="32" spans="1:33" s="1065" customFormat="1" ht="12">
      <c r="A32" s="1550"/>
      <c r="B32" s="1457"/>
      <c r="C32" s="1457"/>
      <c r="D32" s="1553"/>
      <c r="E32" s="1457"/>
      <c r="F32" s="1472"/>
      <c r="G32" s="1547"/>
      <c r="H32" s="1496"/>
      <c r="I32" s="1544"/>
      <c r="J32" s="1547"/>
      <c r="K32" s="1547"/>
      <c r="L32" s="1544"/>
      <c r="M32" s="1569"/>
      <c r="N32" s="1572"/>
      <c r="O32" s="1575"/>
      <c r="P32" s="1575"/>
      <c r="Q32" s="1575"/>
      <c r="R32" s="1559"/>
      <c r="S32" s="1561"/>
      <c r="T32" s="1563"/>
      <c r="U32" s="1150">
        <v>617008</v>
      </c>
      <c r="V32" s="1151">
        <v>2807007</v>
      </c>
      <c r="W32" s="1152" t="s">
        <v>2827</v>
      </c>
      <c r="X32" s="1153">
        <v>42913</v>
      </c>
      <c r="Y32" s="1150" t="s">
        <v>2833</v>
      </c>
      <c r="Z32" s="1134" t="s">
        <v>2725</v>
      </c>
      <c r="AA32" s="1134">
        <v>0</v>
      </c>
      <c r="AB32" s="1134" t="s">
        <v>2725</v>
      </c>
      <c r="AC32" s="1134" t="s">
        <v>2725</v>
      </c>
      <c r="AD32" s="1566"/>
      <c r="AE32" s="1457"/>
      <c r="AF32" s="1457"/>
      <c r="AG32" s="1553"/>
    </row>
    <row r="33" spans="1:33" s="1065" customFormat="1" ht="12">
      <c r="A33" s="1550"/>
      <c r="B33" s="1457"/>
      <c r="C33" s="1457"/>
      <c r="D33" s="1553"/>
      <c r="E33" s="1457"/>
      <c r="F33" s="1472"/>
      <c r="G33" s="1547"/>
      <c r="H33" s="1496"/>
      <c r="I33" s="1544"/>
      <c r="J33" s="1547"/>
      <c r="K33" s="1547"/>
      <c r="L33" s="1544"/>
      <c r="M33" s="1569"/>
      <c r="N33" s="1572"/>
      <c r="O33" s="1575"/>
      <c r="P33" s="1575"/>
      <c r="Q33" s="1575"/>
      <c r="R33" s="1559"/>
      <c r="S33" s="1561"/>
      <c r="T33" s="1563"/>
      <c r="U33" s="1150">
        <v>617009</v>
      </c>
      <c r="V33" s="1151">
        <v>272328</v>
      </c>
      <c r="W33" s="1152" t="s">
        <v>2827</v>
      </c>
      <c r="X33" s="1153">
        <v>42913</v>
      </c>
      <c r="Y33" s="1150" t="s">
        <v>2833</v>
      </c>
      <c r="Z33" s="1134" t="s">
        <v>2725</v>
      </c>
      <c r="AA33" s="1134">
        <v>0</v>
      </c>
      <c r="AB33" s="1134" t="s">
        <v>2725</v>
      </c>
      <c r="AC33" s="1134" t="s">
        <v>2725</v>
      </c>
      <c r="AD33" s="1566"/>
      <c r="AE33" s="1457"/>
      <c r="AF33" s="1457"/>
      <c r="AG33" s="1553"/>
    </row>
    <row r="34" spans="1:33" s="1065" customFormat="1" ht="12">
      <c r="A34" s="1550"/>
      <c r="B34" s="1457"/>
      <c r="C34" s="1457"/>
      <c r="D34" s="1553"/>
      <c r="E34" s="1457"/>
      <c r="F34" s="1472"/>
      <c r="G34" s="1547"/>
      <c r="H34" s="1496"/>
      <c r="I34" s="1544"/>
      <c r="J34" s="1547"/>
      <c r="K34" s="1547"/>
      <c r="L34" s="1544"/>
      <c r="M34" s="1569"/>
      <c r="N34" s="1572"/>
      <c r="O34" s="1575"/>
      <c r="P34" s="1575"/>
      <c r="Q34" s="1575"/>
      <c r="R34" s="1559"/>
      <c r="S34" s="1561"/>
      <c r="T34" s="1563"/>
      <c r="U34" s="1150">
        <v>617010</v>
      </c>
      <c r="V34" s="1151">
        <v>3008134</v>
      </c>
      <c r="W34" s="1152" t="s">
        <v>2827</v>
      </c>
      <c r="X34" s="1153">
        <v>42913</v>
      </c>
      <c r="Y34" s="1150" t="s">
        <v>2833</v>
      </c>
      <c r="Z34" s="1134" t="s">
        <v>2725</v>
      </c>
      <c r="AA34" s="1134">
        <v>0</v>
      </c>
      <c r="AB34" s="1134" t="s">
        <v>2725</v>
      </c>
      <c r="AC34" s="1134" t="s">
        <v>2725</v>
      </c>
      <c r="AD34" s="1566"/>
      <c r="AE34" s="1457"/>
      <c r="AF34" s="1457"/>
      <c r="AG34" s="1553"/>
    </row>
    <row r="35" spans="1:33" s="1065" customFormat="1" ht="12">
      <c r="A35" s="1550"/>
      <c r="B35" s="1457"/>
      <c r="C35" s="1457"/>
      <c r="D35" s="1553"/>
      <c r="E35" s="1457"/>
      <c r="F35" s="1472"/>
      <c r="G35" s="1547"/>
      <c r="H35" s="1496"/>
      <c r="I35" s="1544"/>
      <c r="J35" s="1547"/>
      <c r="K35" s="1547"/>
      <c r="L35" s="1544"/>
      <c r="M35" s="1569"/>
      <c r="N35" s="1572"/>
      <c r="O35" s="1575"/>
      <c r="P35" s="1575"/>
      <c r="Q35" s="1575"/>
      <c r="R35" s="1559"/>
      <c r="S35" s="1561"/>
      <c r="T35" s="1563"/>
      <c r="U35" s="1150">
        <v>617011</v>
      </c>
      <c r="V35" s="1151">
        <v>5935185</v>
      </c>
      <c r="W35" s="1152" t="s">
        <v>2827</v>
      </c>
      <c r="X35" s="1153">
        <v>42913</v>
      </c>
      <c r="Y35" s="1150" t="s">
        <v>2833</v>
      </c>
      <c r="Z35" s="1134" t="s">
        <v>2725</v>
      </c>
      <c r="AA35" s="1134">
        <v>0</v>
      </c>
      <c r="AB35" s="1134" t="s">
        <v>2725</v>
      </c>
      <c r="AC35" s="1134" t="s">
        <v>2725</v>
      </c>
      <c r="AD35" s="1566"/>
      <c r="AE35" s="1457"/>
      <c r="AF35" s="1457"/>
      <c r="AG35" s="1553"/>
    </row>
    <row r="36" spans="1:33" s="1065" customFormat="1" ht="12">
      <c r="A36" s="1550"/>
      <c r="B36" s="1457"/>
      <c r="C36" s="1457"/>
      <c r="D36" s="1553"/>
      <c r="E36" s="1457"/>
      <c r="F36" s="1472"/>
      <c r="G36" s="1547"/>
      <c r="H36" s="1496"/>
      <c r="I36" s="1544"/>
      <c r="J36" s="1547"/>
      <c r="K36" s="1547"/>
      <c r="L36" s="1544"/>
      <c r="M36" s="1569"/>
      <c r="N36" s="1572"/>
      <c r="O36" s="1575"/>
      <c r="P36" s="1575"/>
      <c r="Q36" s="1575"/>
      <c r="R36" s="1559"/>
      <c r="S36" s="1561"/>
      <c r="T36" s="1563"/>
      <c r="U36" s="1150">
        <v>617012</v>
      </c>
      <c r="V36" s="1151">
        <v>974065</v>
      </c>
      <c r="W36" s="1152" t="s">
        <v>2827</v>
      </c>
      <c r="X36" s="1153">
        <v>42913</v>
      </c>
      <c r="Y36" s="1150" t="s">
        <v>2833</v>
      </c>
      <c r="Z36" s="1134" t="s">
        <v>2725</v>
      </c>
      <c r="AA36" s="1134">
        <v>0</v>
      </c>
      <c r="AB36" s="1134" t="s">
        <v>2725</v>
      </c>
      <c r="AC36" s="1134" t="s">
        <v>2725</v>
      </c>
      <c r="AD36" s="1566"/>
      <c r="AE36" s="1457"/>
      <c r="AF36" s="1457"/>
      <c r="AG36" s="1553"/>
    </row>
    <row r="37" spans="1:33" s="1065" customFormat="1" ht="12">
      <c r="A37" s="1550"/>
      <c r="B37" s="1457"/>
      <c r="C37" s="1457"/>
      <c r="D37" s="1553"/>
      <c r="E37" s="1457"/>
      <c r="F37" s="1472"/>
      <c r="G37" s="1547"/>
      <c r="H37" s="1496"/>
      <c r="I37" s="1544"/>
      <c r="J37" s="1547"/>
      <c r="K37" s="1547"/>
      <c r="L37" s="1544"/>
      <c r="M37" s="1569"/>
      <c r="N37" s="1572"/>
      <c r="O37" s="1575"/>
      <c r="P37" s="1575"/>
      <c r="Q37" s="1575"/>
      <c r="R37" s="1559"/>
      <c r="S37" s="1561"/>
      <c r="T37" s="1563"/>
      <c r="U37" s="1150">
        <v>617013</v>
      </c>
      <c r="V37" s="1151">
        <v>3126506</v>
      </c>
      <c r="W37" s="1152" t="s">
        <v>2827</v>
      </c>
      <c r="X37" s="1153">
        <v>42913</v>
      </c>
      <c r="Y37" s="1150" t="s">
        <v>2833</v>
      </c>
      <c r="Z37" s="1134" t="s">
        <v>2725</v>
      </c>
      <c r="AA37" s="1134">
        <v>0</v>
      </c>
      <c r="AB37" s="1134" t="s">
        <v>2725</v>
      </c>
      <c r="AC37" s="1134" t="s">
        <v>2725</v>
      </c>
      <c r="AD37" s="1566"/>
      <c r="AE37" s="1457"/>
      <c r="AF37" s="1457"/>
      <c r="AG37" s="1553"/>
    </row>
    <row r="38" spans="1:33" s="1065" customFormat="1" ht="12">
      <c r="A38" s="1550"/>
      <c r="B38" s="1457"/>
      <c r="C38" s="1457"/>
      <c r="D38" s="1553"/>
      <c r="E38" s="1457"/>
      <c r="F38" s="1472"/>
      <c r="G38" s="1547"/>
      <c r="H38" s="1496"/>
      <c r="I38" s="1544"/>
      <c r="J38" s="1547"/>
      <c r="K38" s="1547"/>
      <c r="L38" s="1544"/>
      <c r="M38" s="1569"/>
      <c r="N38" s="1572"/>
      <c r="O38" s="1575"/>
      <c r="P38" s="1575"/>
      <c r="Q38" s="1575"/>
      <c r="R38" s="1559"/>
      <c r="S38" s="1561"/>
      <c r="T38" s="1563"/>
      <c r="U38" s="1150">
        <v>617014</v>
      </c>
      <c r="V38" s="1151">
        <v>16518608</v>
      </c>
      <c r="W38" s="1152" t="s">
        <v>2827</v>
      </c>
      <c r="X38" s="1153">
        <v>42913</v>
      </c>
      <c r="Y38" s="1150" t="s">
        <v>2833</v>
      </c>
      <c r="Z38" s="1134" t="s">
        <v>2725</v>
      </c>
      <c r="AA38" s="1134">
        <v>0</v>
      </c>
      <c r="AB38" s="1134" t="s">
        <v>2725</v>
      </c>
      <c r="AC38" s="1134" t="s">
        <v>2725</v>
      </c>
      <c r="AD38" s="1566"/>
      <c r="AE38" s="1457"/>
      <c r="AF38" s="1457"/>
      <c r="AG38" s="1553"/>
    </row>
    <row r="39" spans="1:33" s="1065" customFormat="1" ht="12">
      <c r="A39" s="1550"/>
      <c r="B39" s="1457"/>
      <c r="C39" s="1457"/>
      <c r="D39" s="1553"/>
      <c r="E39" s="1457"/>
      <c r="F39" s="1472"/>
      <c r="G39" s="1547"/>
      <c r="H39" s="1496"/>
      <c r="I39" s="1544"/>
      <c r="J39" s="1547"/>
      <c r="K39" s="1547"/>
      <c r="L39" s="1544"/>
      <c r="M39" s="1569"/>
      <c r="N39" s="1572"/>
      <c r="O39" s="1575"/>
      <c r="P39" s="1575"/>
      <c r="Q39" s="1575"/>
      <c r="R39" s="1559"/>
      <c r="S39" s="1561"/>
      <c r="T39" s="1563"/>
      <c r="U39" s="1150">
        <v>617015</v>
      </c>
      <c r="V39" s="1151">
        <v>1071538</v>
      </c>
      <c r="W39" s="1152" t="s">
        <v>2827</v>
      </c>
      <c r="X39" s="1153">
        <v>42913</v>
      </c>
      <c r="Y39" s="1150" t="s">
        <v>2833</v>
      </c>
      <c r="Z39" s="1134" t="s">
        <v>2725</v>
      </c>
      <c r="AA39" s="1134">
        <v>0</v>
      </c>
      <c r="AB39" s="1134" t="s">
        <v>2725</v>
      </c>
      <c r="AC39" s="1134" t="s">
        <v>2725</v>
      </c>
      <c r="AD39" s="1566"/>
      <c r="AE39" s="1457"/>
      <c r="AF39" s="1457"/>
      <c r="AG39" s="1553"/>
    </row>
    <row r="40" spans="1:33" s="1065" customFormat="1" ht="12">
      <c r="A40" s="1550"/>
      <c r="B40" s="1457"/>
      <c r="C40" s="1457"/>
      <c r="D40" s="1553"/>
      <c r="E40" s="1457"/>
      <c r="F40" s="1472"/>
      <c r="G40" s="1547"/>
      <c r="H40" s="1496"/>
      <c r="I40" s="1544"/>
      <c r="J40" s="1547"/>
      <c r="K40" s="1547"/>
      <c r="L40" s="1544"/>
      <c r="M40" s="1569"/>
      <c r="N40" s="1572"/>
      <c r="O40" s="1575"/>
      <c r="P40" s="1575"/>
      <c r="Q40" s="1575"/>
      <c r="R40" s="1559"/>
      <c r="S40" s="1561"/>
      <c r="T40" s="1563"/>
      <c r="U40" s="1150">
        <v>617016</v>
      </c>
      <c r="V40" s="1151">
        <v>946789</v>
      </c>
      <c r="W40" s="1152" t="s">
        <v>2827</v>
      </c>
      <c r="X40" s="1153">
        <v>42913</v>
      </c>
      <c r="Y40" s="1150" t="s">
        <v>2833</v>
      </c>
      <c r="Z40" s="1134" t="s">
        <v>2725</v>
      </c>
      <c r="AA40" s="1134">
        <v>0</v>
      </c>
      <c r="AB40" s="1134" t="s">
        <v>2725</v>
      </c>
      <c r="AC40" s="1134" t="s">
        <v>2725</v>
      </c>
      <c r="AD40" s="1566"/>
      <c r="AE40" s="1457"/>
      <c r="AF40" s="1457"/>
      <c r="AG40" s="1553"/>
    </row>
    <row r="41" spans="1:33" s="1065" customFormat="1" ht="12">
      <c r="A41" s="1550"/>
      <c r="B41" s="1457"/>
      <c r="C41" s="1457"/>
      <c r="D41" s="1553"/>
      <c r="E41" s="1457"/>
      <c r="F41" s="1472"/>
      <c r="G41" s="1547"/>
      <c r="H41" s="1496"/>
      <c r="I41" s="1544"/>
      <c r="J41" s="1547"/>
      <c r="K41" s="1547"/>
      <c r="L41" s="1544"/>
      <c r="M41" s="1569"/>
      <c r="N41" s="1572"/>
      <c r="O41" s="1575"/>
      <c r="P41" s="1575"/>
      <c r="Q41" s="1575"/>
      <c r="R41" s="1559"/>
      <c r="S41" s="1561"/>
      <c r="T41" s="1563"/>
      <c r="U41" s="1150">
        <v>617017</v>
      </c>
      <c r="V41" s="1151">
        <v>3602010</v>
      </c>
      <c r="W41" s="1152" t="s">
        <v>2827</v>
      </c>
      <c r="X41" s="1153">
        <v>42913</v>
      </c>
      <c r="Y41" s="1150" t="s">
        <v>2833</v>
      </c>
      <c r="Z41" s="1134" t="s">
        <v>2725</v>
      </c>
      <c r="AA41" s="1134">
        <v>0</v>
      </c>
      <c r="AB41" s="1134" t="s">
        <v>2725</v>
      </c>
      <c r="AC41" s="1134" t="s">
        <v>2725</v>
      </c>
      <c r="AD41" s="1566"/>
      <c r="AE41" s="1457"/>
      <c r="AF41" s="1457"/>
      <c r="AG41" s="1553"/>
    </row>
    <row r="42" spans="1:33" s="1065" customFormat="1" ht="12">
      <c r="A42" s="1550"/>
      <c r="B42" s="1457"/>
      <c r="C42" s="1457"/>
      <c r="D42" s="1553"/>
      <c r="E42" s="1457"/>
      <c r="F42" s="1472"/>
      <c r="G42" s="1547"/>
      <c r="H42" s="1496"/>
      <c r="I42" s="1544"/>
      <c r="J42" s="1547"/>
      <c r="K42" s="1547"/>
      <c r="L42" s="1544"/>
      <c r="M42" s="1569"/>
      <c r="N42" s="1572"/>
      <c r="O42" s="1575"/>
      <c r="P42" s="1575"/>
      <c r="Q42" s="1575"/>
      <c r="R42" s="1559"/>
      <c r="S42" s="1561"/>
      <c r="T42" s="1563"/>
      <c r="U42" s="1150">
        <v>617018</v>
      </c>
      <c r="V42" s="1151">
        <v>1070493</v>
      </c>
      <c r="W42" s="1152" t="s">
        <v>2827</v>
      </c>
      <c r="X42" s="1153">
        <v>42913</v>
      </c>
      <c r="Y42" s="1150" t="s">
        <v>2834</v>
      </c>
      <c r="Z42" s="1134" t="s">
        <v>2725</v>
      </c>
      <c r="AA42" s="1134">
        <v>0</v>
      </c>
      <c r="AB42" s="1134" t="s">
        <v>2725</v>
      </c>
      <c r="AC42" s="1134" t="s">
        <v>2725</v>
      </c>
      <c r="AD42" s="1566"/>
      <c r="AE42" s="1457"/>
      <c r="AF42" s="1457"/>
      <c r="AG42" s="1553"/>
    </row>
    <row r="43" spans="1:33" s="1065" customFormat="1" ht="12">
      <c r="A43" s="1550"/>
      <c r="B43" s="1457"/>
      <c r="C43" s="1457"/>
      <c r="D43" s="1553"/>
      <c r="E43" s="1457"/>
      <c r="F43" s="1472"/>
      <c r="G43" s="1547"/>
      <c r="H43" s="1496"/>
      <c r="I43" s="1544"/>
      <c r="J43" s="1547"/>
      <c r="K43" s="1547"/>
      <c r="L43" s="1544"/>
      <c r="M43" s="1569"/>
      <c r="N43" s="1572"/>
      <c r="O43" s="1575"/>
      <c r="P43" s="1575"/>
      <c r="Q43" s="1575"/>
      <c r="R43" s="1559"/>
      <c r="S43" s="1561"/>
      <c r="T43" s="1563"/>
      <c r="U43" s="1150">
        <v>617019</v>
      </c>
      <c r="V43" s="1151">
        <v>5212834</v>
      </c>
      <c r="W43" s="1152" t="s">
        <v>2827</v>
      </c>
      <c r="X43" s="1153">
        <v>42913</v>
      </c>
      <c r="Y43" s="1150" t="s">
        <v>2834</v>
      </c>
      <c r="Z43" s="1134" t="s">
        <v>2725</v>
      </c>
      <c r="AA43" s="1134">
        <v>0</v>
      </c>
      <c r="AB43" s="1134" t="s">
        <v>2725</v>
      </c>
      <c r="AC43" s="1134" t="s">
        <v>2725</v>
      </c>
      <c r="AD43" s="1566"/>
      <c r="AE43" s="1457"/>
      <c r="AF43" s="1457"/>
      <c r="AG43" s="1553"/>
    </row>
    <row r="44" spans="1:33" s="1065" customFormat="1" ht="12">
      <c r="A44" s="1550"/>
      <c r="B44" s="1457"/>
      <c r="C44" s="1457"/>
      <c r="D44" s="1553"/>
      <c r="E44" s="1457"/>
      <c r="F44" s="1472"/>
      <c r="G44" s="1547"/>
      <c r="H44" s="1496"/>
      <c r="I44" s="1544"/>
      <c r="J44" s="1547"/>
      <c r="K44" s="1547"/>
      <c r="L44" s="1544"/>
      <c r="M44" s="1569"/>
      <c r="N44" s="1572"/>
      <c r="O44" s="1575"/>
      <c r="P44" s="1575"/>
      <c r="Q44" s="1575"/>
      <c r="R44" s="1559"/>
      <c r="S44" s="1561"/>
      <c r="T44" s="1563"/>
      <c r="U44" s="1150">
        <v>617020</v>
      </c>
      <c r="V44" s="1151">
        <v>1289583</v>
      </c>
      <c r="W44" s="1152" t="s">
        <v>2827</v>
      </c>
      <c r="X44" s="1153">
        <v>42913</v>
      </c>
      <c r="Y44" s="1150" t="s">
        <v>2834</v>
      </c>
      <c r="Z44" s="1134" t="s">
        <v>2725</v>
      </c>
      <c r="AA44" s="1134">
        <v>0</v>
      </c>
      <c r="AB44" s="1134" t="s">
        <v>2725</v>
      </c>
      <c r="AC44" s="1134" t="s">
        <v>2725</v>
      </c>
      <c r="AD44" s="1566"/>
      <c r="AE44" s="1457"/>
      <c r="AF44" s="1457"/>
      <c r="AG44" s="1553"/>
    </row>
    <row r="45" spans="1:33" s="1065" customFormat="1" ht="12">
      <c r="A45" s="1550"/>
      <c r="B45" s="1457"/>
      <c r="C45" s="1457"/>
      <c r="D45" s="1553"/>
      <c r="E45" s="1457"/>
      <c r="F45" s="1472"/>
      <c r="G45" s="1547"/>
      <c r="H45" s="1496"/>
      <c r="I45" s="1544"/>
      <c r="J45" s="1547"/>
      <c r="K45" s="1547"/>
      <c r="L45" s="1544"/>
      <c r="M45" s="1569"/>
      <c r="N45" s="1572"/>
      <c r="O45" s="1575"/>
      <c r="P45" s="1575"/>
      <c r="Q45" s="1575"/>
      <c r="R45" s="1559"/>
      <c r="S45" s="1561"/>
      <c r="T45" s="1563"/>
      <c r="U45" s="1150">
        <v>617021</v>
      </c>
      <c r="V45" s="1151">
        <v>2413341</v>
      </c>
      <c r="W45" s="1152" t="s">
        <v>2827</v>
      </c>
      <c r="X45" s="1153">
        <v>42913</v>
      </c>
      <c r="Y45" s="1150" t="s">
        <v>2834</v>
      </c>
      <c r="Z45" s="1134" t="s">
        <v>2725</v>
      </c>
      <c r="AA45" s="1134">
        <v>0</v>
      </c>
      <c r="AB45" s="1134" t="s">
        <v>2725</v>
      </c>
      <c r="AC45" s="1134" t="s">
        <v>2725</v>
      </c>
      <c r="AD45" s="1566"/>
      <c r="AE45" s="1457"/>
      <c r="AF45" s="1457"/>
      <c r="AG45" s="1553"/>
    </row>
    <row r="46" spans="1:33" s="1065" customFormat="1" ht="12">
      <c r="A46" s="1551"/>
      <c r="B46" s="1458"/>
      <c r="C46" s="1458"/>
      <c r="D46" s="1554"/>
      <c r="E46" s="1458"/>
      <c r="F46" s="1473"/>
      <c r="G46" s="1548"/>
      <c r="H46" s="1497"/>
      <c r="I46" s="1545"/>
      <c r="J46" s="1548"/>
      <c r="K46" s="1548"/>
      <c r="L46" s="1545"/>
      <c r="M46" s="1570"/>
      <c r="N46" s="1573"/>
      <c r="O46" s="1576"/>
      <c r="P46" s="1576"/>
      <c r="Q46" s="1576"/>
      <c r="R46" s="1560"/>
      <c r="S46" s="1561"/>
      <c r="T46" s="1564"/>
      <c r="U46" s="1150">
        <v>617022</v>
      </c>
      <c r="V46" s="1151">
        <v>2610662</v>
      </c>
      <c r="W46" s="1152" t="s">
        <v>2827</v>
      </c>
      <c r="X46" s="1153">
        <v>42913</v>
      </c>
      <c r="Y46" s="1150" t="s">
        <v>2834</v>
      </c>
      <c r="Z46" s="1134" t="s">
        <v>2725</v>
      </c>
      <c r="AA46" s="1134">
        <v>0</v>
      </c>
      <c r="AB46" s="1134" t="s">
        <v>2725</v>
      </c>
      <c r="AC46" s="1134" t="s">
        <v>2725</v>
      </c>
      <c r="AD46" s="1567"/>
      <c r="AE46" s="1458"/>
      <c r="AF46" s="1458"/>
      <c r="AG46" s="1554"/>
    </row>
    <row r="47" spans="1:33" s="1065" customFormat="1" ht="24">
      <c r="A47" s="1148">
        <v>11</v>
      </c>
      <c r="B47" s="1070" t="s">
        <v>2835</v>
      </c>
      <c r="C47" s="1067" t="s">
        <v>2718</v>
      </c>
      <c r="D47" s="1149" t="s">
        <v>2836</v>
      </c>
      <c r="E47" s="1070" t="s">
        <v>2837</v>
      </c>
      <c r="F47" s="1069">
        <v>32186000</v>
      </c>
      <c r="G47" s="1087" t="s">
        <v>2838</v>
      </c>
      <c r="H47" s="1100">
        <v>3103676127</v>
      </c>
      <c r="I47" s="1130" t="s">
        <v>2839</v>
      </c>
      <c r="J47" s="1087" t="s">
        <v>2840</v>
      </c>
      <c r="K47" s="1087" t="s">
        <v>2841</v>
      </c>
      <c r="L47" s="1130" t="s">
        <v>2842</v>
      </c>
      <c r="M47" s="1137" t="s">
        <v>2162</v>
      </c>
      <c r="N47" s="1072">
        <v>0.86</v>
      </c>
      <c r="O47" s="1073">
        <v>43018478</v>
      </c>
      <c r="P47" s="1073">
        <v>36995891</v>
      </c>
      <c r="Q47" s="1073">
        <v>3154152</v>
      </c>
      <c r="R47" s="1133">
        <f t="shared" si="0"/>
        <v>3154152</v>
      </c>
      <c r="S47" s="1138">
        <v>3154152</v>
      </c>
      <c r="T47" s="1138">
        <v>0</v>
      </c>
      <c r="U47" s="1134" t="s">
        <v>2725</v>
      </c>
      <c r="V47" s="1134">
        <v>0</v>
      </c>
      <c r="W47" s="1134" t="s">
        <v>2725</v>
      </c>
      <c r="X47" s="1134" t="s">
        <v>2725</v>
      </c>
      <c r="Y47" s="1134" t="s">
        <v>2725</v>
      </c>
      <c r="Z47" s="1134" t="s">
        <v>2725</v>
      </c>
      <c r="AA47" s="1134">
        <v>0</v>
      </c>
      <c r="AB47" s="1134" t="s">
        <v>2725</v>
      </c>
      <c r="AC47" s="1134" t="s">
        <v>2725</v>
      </c>
      <c r="AD47" s="1139" t="s">
        <v>2843</v>
      </c>
      <c r="AE47" s="1067" t="s">
        <v>2729</v>
      </c>
      <c r="AF47" s="1054" t="s">
        <v>2844</v>
      </c>
      <c r="AG47" s="1055" t="s">
        <v>2741</v>
      </c>
    </row>
    <row r="48" spans="1:33" s="1065" customFormat="1" ht="48">
      <c r="A48" s="1067">
        <v>12</v>
      </c>
      <c r="B48" s="1070" t="s">
        <v>2845</v>
      </c>
      <c r="C48" s="1067" t="s">
        <v>2718</v>
      </c>
      <c r="D48" s="1068" t="s">
        <v>2846</v>
      </c>
      <c r="E48" s="1067" t="s">
        <v>2847</v>
      </c>
      <c r="F48" s="1069">
        <v>631664724</v>
      </c>
      <c r="G48" s="1087" t="s">
        <v>2848</v>
      </c>
      <c r="H48" s="1100" t="s">
        <v>2849</v>
      </c>
      <c r="I48" s="1130" t="s">
        <v>2850</v>
      </c>
      <c r="J48" s="1087" t="s">
        <v>2851</v>
      </c>
      <c r="K48" s="1087" t="s">
        <v>2852</v>
      </c>
      <c r="L48" s="1087" t="s">
        <v>2724</v>
      </c>
      <c r="M48" s="1140" t="s">
        <v>2162</v>
      </c>
      <c r="N48" s="1072">
        <v>0.86</v>
      </c>
      <c r="O48" s="1073">
        <v>823378488</v>
      </c>
      <c r="P48" s="1073">
        <v>708105500</v>
      </c>
      <c r="Q48" s="1073">
        <v>496061512</v>
      </c>
      <c r="R48" s="1133">
        <f>+Q48+78952678</f>
        <v>575014190</v>
      </c>
      <c r="S48" s="1138">
        <v>496061512</v>
      </c>
      <c r="T48" s="1138">
        <v>78952678</v>
      </c>
      <c r="U48" s="1154" t="s">
        <v>2725</v>
      </c>
      <c r="V48" s="1154">
        <v>0</v>
      </c>
      <c r="W48" s="1154" t="s">
        <v>2725</v>
      </c>
      <c r="X48" s="1154" t="s">
        <v>2725</v>
      </c>
      <c r="Y48" s="1154" t="s">
        <v>2725</v>
      </c>
      <c r="Z48" s="1134" t="s">
        <v>2725</v>
      </c>
      <c r="AA48" s="1134">
        <v>0</v>
      </c>
      <c r="AB48" s="1134" t="s">
        <v>2725</v>
      </c>
      <c r="AC48" s="1134" t="s">
        <v>2725</v>
      </c>
      <c r="AD48" s="1139" t="s">
        <v>2853</v>
      </c>
      <c r="AE48" s="1067" t="s">
        <v>2729</v>
      </c>
      <c r="AF48" s="1054" t="s">
        <v>2854</v>
      </c>
      <c r="AG48" s="1055" t="s">
        <v>2771</v>
      </c>
    </row>
    <row r="49" spans="1:33" s="1065" customFormat="1" ht="24">
      <c r="A49" s="1148">
        <v>13</v>
      </c>
      <c r="B49" s="1067" t="s">
        <v>2855</v>
      </c>
      <c r="C49" s="1067" t="s">
        <v>2718</v>
      </c>
      <c r="D49" s="1068" t="s">
        <v>2856</v>
      </c>
      <c r="E49" s="1067" t="s">
        <v>2857</v>
      </c>
      <c r="F49" s="1069">
        <v>126759965</v>
      </c>
      <c r="G49" s="1087" t="s">
        <v>2858</v>
      </c>
      <c r="H49" s="1087" t="s">
        <v>2859</v>
      </c>
      <c r="I49" s="1130" t="s">
        <v>2860</v>
      </c>
      <c r="J49" s="1087" t="s">
        <v>2861</v>
      </c>
      <c r="K49" s="1087" t="s">
        <v>2862</v>
      </c>
      <c r="L49" s="1130" t="s">
        <v>2863</v>
      </c>
      <c r="M49" s="1140" t="s">
        <v>2162</v>
      </c>
      <c r="N49" s="1072">
        <v>1</v>
      </c>
      <c r="O49" s="1073">
        <v>148160664</v>
      </c>
      <c r="P49" s="1073">
        <v>148160664</v>
      </c>
      <c r="Q49" s="1073">
        <v>15578708</v>
      </c>
      <c r="R49" s="1133">
        <v>138535873</v>
      </c>
      <c r="S49" s="1138">
        <v>15578708</v>
      </c>
      <c r="T49" s="1138">
        <v>122957165</v>
      </c>
      <c r="U49" s="1154" t="s">
        <v>2725</v>
      </c>
      <c r="V49" s="1154">
        <v>0</v>
      </c>
      <c r="W49" s="1154" t="s">
        <v>2725</v>
      </c>
      <c r="X49" s="1154" t="s">
        <v>2725</v>
      </c>
      <c r="Y49" s="1154" t="s">
        <v>2725</v>
      </c>
      <c r="Z49" s="1134" t="s">
        <v>2725</v>
      </c>
      <c r="AA49" s="1134">
        <v>0</v>
      </c>
      <c r="AB49" s="1134" t="s">
        <v>2725</v>
      </c>
      <c r="AC49" s="1134" t="s">
        <v>2725</v>
      </c>
      <c r="AD49" s="1142" t="s">
        <v>2864</v>
      </c>
      <c r="AE49" s="1067" t="s">
        <v>2729</v>
      </c>
      <c r="AF49" s="1054" t="s">
        <v>2865</v>
      </c>
      <c r="AG49" s="1055" t="s">
        <v>2866</v>
      </c>
    </row>
    <row r="50" spans="1:33" s="1065" customFormat="1" ht="48">
      <c r="A50" s="1067">
        <v>14</v>
      </c>
      <c r="B50" s="1070" t="s">
        <v>2867</v>
      </c>
      <c r="C50" s="1067" t="s">
        <v>2718</v>
      </c>
      <c r="D50" s="1068" t="s">
        <v>2856</v>
      </c>
      <c r="E50" s="1067" t="s">
        <v>2857</v>
      </c>
      <c r="F50" s="1069">
        <v>353002281</v>
      </c>
      <c r="G50" s="1087" t="s">
        <v>2858</v>
      </c>
      <c r="H50" s="1100">
        <v>7920784</v>
      </c>
      <c r="I50" s="1130" t="s">
        <v>2860</v>
      </c>
      <c r="J50" s="1087" t="s">
        <v>2817</v>
      </c>
      <c r="K50" s="1087">
        <v>3205490131</v>
      </c>
      <c r="L50" s="1130" t="s">
        <v>2818</v>
      </c>
      <c r="M50" s="1140" t="s">
        <v>2162</v>
      </c>
      <c r="N50" s="1072">
        <v>1</v>
      </c>
      <c r="O50" s="1073">
        <v>486003848</v>
      </c>
      <c r="P50" s="1073">
        <v>486003848</v>
      </c>
      <c r="Q50" s="1073">
        <v>123360093</v>
      </c>
      <c r="R50" s="1133">
        <v>460923765</v>
      </c>
      <c r="S50" s="1138">
        <v>123360093</v>
      </c>
      <c r="T50" s="1138">
        <v>337563672</v>
      </c>
      <c r="U50" s="1154" t="s">
        <v>2725</v>
      </c>
      <c r="V50" s="1154">
        <v>0</v>
      </c>
      <c r="W50" s="1154" t="s">
        <v>2725</v>
      </c>
      <c r="X50" s="1154" t="s">
        <v>2725</v>
      </c>
      <c r="Y50" s="1154" t="s">
        <v>2725</v>
      </c>
      <c r="Z50" s="1134" t="s">
        <v>2725</v>
      </c>
      <c r="AA50" s="1134">
        <v>0</v>
      </c>
      <c r="AB50" s="1134" t="s">
        <v>2725</v>
      </c>
      <c r="AC50" s="1134" t="s">
        <v>2725</v>
      </c>
      <c r="AD50" s="1142" t="s">
        <v>2868</v>
      </c>
      <c r="AE50" s="1067" t="s">
        <v>2729</v>
      </c>
      <c r="AF50" s="1054" t="s">
        <v>2869</v>
      </c>
      <c r="AG50" s="1055" t="s">
        <v>2763</v>
      </c>
    </row>
    <row r="51" spans="1:33" s="1065" customFormat="1" ht="60">
      <c r="A51" s="1148">
        <v>15</v>
      </c>
      <c r="B51" s="1070" t="s">
        <v>2870</v>
      </c>
      <c r="C51" s="1067" t="s">
        <v>2718</v>
      </c>
      <c r="D51" s="1149" t="s">
        <v>2871</v>
      </c>
      <c r="E51" s="1070" t="s">
        <v>2872</v>
      </c>
      <c r="F51" s="1069">
        <v>635999438</v>
      </c>
      <c r="G51" s="1087" t="s">
        <v>2873</v>
      </c>
      <c r="H51" s="1100">
        <v>2504633</v>
      </c>
      <c r="I51" s="1130" t="s">
        <v>2874</v>
      </c>
      <c r="J51" s="1087" t="s">
        <v>2873</v>
      </c>
      <c r="K51" s="1087" t="s">
        <v>2724</v>
      </c>
      <c r="L51" s="1087" t="s">
        <v>2724</v>
      </c>
      <c r="M51" s="1140" t="s">
        <v>2162</v>
      </c>
      <c r="N51" s="1072">
        <v>0.86</v>
      </c>
      <c r="O51" s="1073">
        <v>844965315</v>
      </c>
      <c r="P51" s="1073">
        <v>726670171</v>
      </c>
      <c r="Q51" s="1073">
        <v>42066892</v>
      </c>
      <c r="R51" s="1133">
        <f>+Q51+26800000</f>
        <v>68866892</v>
      </c>
      <c r="S51" s="1138">
        <v>42066892</v>
      </c>
      <c r="T51" s="1138">
        <v>26800000</v>
      </c>
      <c r="U51" s="1154" t="s">
        <v>2725</v>
      </c>
      <c r="V51" s="1154">
        <v>0</v>
      </c>
      <c r="W51" s="1154" t="s">
        <v>2725</v>
      </c>
      <c r="X51" s="1154" t="s">
        <v>2725</v>
      </c>
      <c r="Y51" s="1154" t="s">
        <v>2725</v>
      </c>
      <c r="Z51" s="1134" t="s">
        <v>2725</v>
      </c>
      <c r="AA51" s="1134">
        <v>0</v>
      </c>
      <c r="AB51" s="1134" t="s">
        <v>2725</v>
      </c>
      <c r="AC51" s="1134" t="s">
        <v>2725</v>
      </c>
      <c r="AD51" s="1139" t="s">
        <v>2875</v>
      </c>
      <c r="AE51" s="1067" t="s">
        <v>2729</v>
      </c>
      <c r="AF51" s="1067" t="s">
        <v>2876</v>
      </c>
      <c r="AG51" s="1066" t="s">
        <v>2877</v>
      </c>
    </row>
    <row r="52" spans="1:33" s="1065" customFormat="1" ht="24">
      <c r="A52" s="1549">
        <v>16</v>
      </c>
      <c r="B52" s="1555" t="s">
        <v>2878</v>
      </c>
      <c r="C52" s="1456" t="s">
        <v>2718</v>
      </c>
      <c r="D52" s="1552" t="s">
        <v>2879</v>
      </c>
      <c r="E52" s="1456" t="s">
        <v>2880</v>
      </c>
      <c r="F52" s="1471">
        <v>804379345</v>
      </c>
      <c r="G52" s="1546" t="s">
        <v>2881</v>
      </c>
      <c r="H52" s="1542" t="s">
        <v>2882</v>
      </c>
      <c r="I52" s="1543" t="s">
        <v>2883</v>
      </c>
      <c r="J52" s="1546" t="s">
        <v>2884</v>
      </c>
      <c r="K52" s="1546">
        <v>3114118759</v>
      </c>
      <c r="L52" s="1543" t="s">
        <v>2885</v>
      </c>
      <c r="M52" s="1577" t="s">
        <v>2162</v>
      </c>
      <c r="N52" s="1571">
        <v>1</v>
      </c>
      <c r="O52" s="1574">
        <v>968605240</v>
      </c>
      <c r="P52" s="1574">
        <v>968605240</v>
      </c>
      <c r="Q52" s="1574">
        <v>164225895</v>
      </c>
      <c r="R52" s="1558">
        <f>+Q52+113014289</f>
        <v>277240184</v>
      </c>
      <c r="S52" s="1561">
        <v>164225895</v>
      </c>
      <c r="T52" s="1562">
        <v>113014289</v>
      </c>
      <c r="U52" s="1150">
        <v>659181</v>
      </c>
      <c r="V52" s="1155">
        <v>355846491</v>
      </c>
      <c r="W52" s="1152" t="s">
        <v>2886</v>
      </c>
      <c r="X52" s="1156">
        <v>43228</v>
      </c>
      <c r="Y52" s="1157" t="s">
        <v>2887</v>
      </c>
      <c r="Z52" s="1150">
        <v>831723</v>
      </c>
      <c r="AA52" s="1151">
        <v>51058952</v>
      </c>
      <c r="AB52" s="1152" t="s">
        <v>2880</v>
      </c>
      <c r="AC52" s="1150" t="s">
        <v>2834</v>
      </c>
      <c r="AD52" s="1546" t="s">
        <v>2888</v>
      </c>
      <c r="AE52" s="1456" t="s">
        <v>2729</v>
      </c>
      <c r="AF52" s="1456" t="s">
        <v>2889</v>
      </c>
      <c r="AG52" s="1456" t="s">
        <v>2821</v>
      </c>
    </row>
    <row r="53" spans="1:33" s="1065" customFormat="1" ht="24">
      <c r="A53" s="1550"/>
      <c r="B53" s="1556"/>
      <c r="C53" s="1457"/>
      <c r="D53" s="1553"/>
      <c r="E53" s="1457"/>
      <c r="F53" s="1472"/>
      <c r="G53" s="1547"/>
      <c r="H53" s="1496"/>
      <c r="I53" s="1544"/>
      <c r="J53" s="1547"/>
      <c r="K53" s="1547"/>
      <c r="L53" s="1544"/>
      <c r="M53" s="1578"/>
      <c r="N53" s="1572"/>
      <c r="O53" s="1575"/>
      <c r="P53" s="1575"/>
      <c r="Q53" s="1575"/>
      <c r="R53" s="1559"/>
      <c r="S53" s="1561"/>
      <c r="T53" s="1563"/>
      <c r="U53" s="1150">
        <v>667081</v>
      </c>
      <c r="V53" s="1155">
        <v>119912649</v>
      </c>
      <c r="W53" s="1152" t="s">
        <v>2886</v>
      </c>
      <c r="X53" s="1156">
        <v>43265</v>
      </c>
      <c r="Y53" s="1157" t="s">
        <v>2887</v>
      </c>
      <c r="Z53" s="1150">
        <v>831728</v>
      </c>
      <c r="AA53" s="1151">
        <v>35086248</v>
      </c>
      <c r="AB53" s="1152" t="s">
        <v>2880</v>
      </c>
      <c r="AC53" s="1150" t="s">
        <v>2834</v>
      </c>
      <c r="AD53" s="1547"/>
      <c r="AE53" s="1457"/>
      <c r="AF53" s="1457"/>
      <c r="AG53" s="1457"/>
    </row>
    <row r="54" spans="1:33" s="1065" customFormat="1" ht="24">
      <c r="A54" s="1550"/>
      <c r="B54" s="1556"/>
      <c r="C54" s="1457"/>
      <c r="D54" s="1553"/>
      <c r="E54" s="1457"/>
      <c r="F54" s="1472"/>
      <c r="G54" s="1547"/>
      <c r="H54" s="1496"/>
      <c r="I54" s="1544"/>
      <c r="J54" s="1547"/>
      <c r="K54" s="1547"/>
      <c r="L54" s="1544"/>
      <c r="M54" s="1578"/>
      <c r="N54" s="1572"/>
      <c r="O54" s="1575"/>
      <c r="P54" s="1575"/>
      <c r="Q54" s="1575"/>
      <c r="R54" s="1559"/>
      <c r="S54" s="1561"/>
      <c r="T54" s="1563"/>
      <c r="U54" s="1150">
        <v>667727</v>
      </c>
      <c r="V54" s="1155">
        <v>115605916</v>
      </c>
      <c r="W54" s="1152" t="s">
        <v>2886</v>
      </c>
      <c r="X54" s="1156">
        <v>43277</v>
      </c>
      <c r="Y54" s="1157" t="s">
        <v>2887</v>
      </c>
      <c r="Z54" s="1150">
        <v>834821</v>
      </c>
      <c r="AA54" s="1151">
        <v>57595696</v>
      </c>
      <c r="AB54" s="1152" t="s">
        <v>2880</v>
      </c>
      <c r="AC54" s="1150" t="s">
        <v>2834</v>
      </c>
      <c r="AD54" s="1547"/>
      <c r="AE54" s="1457"/>
      <c r="AF54" s="1457"/>
      <c r="AG54" s="1457"/>
    </row>
    <row r="55" spans="1:33" s="1065" customFormat="1" ht="24">
      <c r="A55" s="1550"/>
      <c r="B55" s="1556"/>
      <c r="C55" s="1457"/>
      <c r="D55" s="1553"/>
      <c r="E55" s="1457"/>
      <c r="F55" s="1472"/>
      <c r="G55" s="1547"/>
      <c r="H55" s="1496"/>
      <c r="I55" s="1544"/>
      <c r="J55" s="1547"/>
      <c r="K55" s="1547"/>
      <c r="L55" s="1544"/>
      <c r="M55" s="1578"/>
      <c r="N55" s="1572"/>
      <c r="O55" s="1575"/>
      <c r="P55" s="1575"/>
      <c r="Q55" s="1575"/>
      <c r="R55" s="1559"/>
      <c r="S55" s="1561"/>
      <c r="T55" s="1563"/>
      <c r="U55" s="1150">
        <v>679563</v>
      </c>
      <c r="V55" s="1155">
        <v>10219024</v>
      </c>
      <c r="W55" s="1152" t="s">
        <v>2886</v>
      </c>
      <c r="X55" s="1156">
        <v>43357</v>
      </c>
      <c r="Y55" s="1157" t="s">
        <v>2834</v>
      </c>
      <c r="Z55" s="1150">
        <v>834825</v>
      </c>
      <c r="AA55" s="1151">
        <v>40402033</v>
      </c>
      <c r="AB55" s="1152" t="s">
        <v>2880</v>
      </c>
      <c r="AC55" s="1150" t="s">
        <v>2834</v>
      </c>
      <c r="AD55" s="1547"/>
      <c r="AE55" s="1457"/>
      <c r="AF55" s="1457"/>
      <c r="AG55" s="1457"/>
    </row>
    <row r="56" spans="1:33" s="1065" customFormat="1" ht="24">
      <c r="A56" s="1550"/>
      <c r="B56" s="1556"/>
      <c r="C56" s="1457"/>
      <c r="D56" s="1553"/>
      <c r="E56" s="1457"/>
      <c r="F56" s="1472"/>
      <c r="G56" s="1547"/>
      <c r="H56" s="1496"/>
      <c r="I56" s="1544"/>
      <c r="J56" s="1547"/>
      <c r="K56" s="1547"/>
      <c r="L56" s="1544"/>
      <c r="M56" s="1578"/>
      <c r="N56" s="1572"/>
      <c r="O56" s="1575"/>
      <c r="P56" s="1575"/>
      <c r="Q56" s="1575"/>
      <c r="R56" s="1559"/>
      <c r="S56" s="1561"/>
      <c r="T56" s="1563"/>
      <c r="U56" s="1150">
        <v>679564</v>
      </c>
      <c r="V56" s="1155">
        <v>521808</v>
      </c>
      <c r="W56" s="1152" t="s">
        <v>2886</v>
      </c>
      <c r="X56" s="1156">
        <v>43357</v>
      </c>
      <c r="Y56" s="1157" t="s">
        <v>2834</v>
      </c>
      <c r="Z56" s="1150">
        <v>834829</v>
      </c>
      <c r="AA56" s="1151">
        <v>106943338</v>
      </c>
      <c r="AB56" s="1152" t="s">
        <v>2880</v>
      </c>
      <c r="AC56" s="1150" t="s">
        <v>2834</v>
      </c>
      <c r="AD56" s="1547"/>
      <c r="AE56" s="1457"/>
      <c r="AF56" s="1457"/>
      <c r="AG56" s="1457"/>
    </row>
    <row r="57" spans="1:33" s="1065" customFormat="1" ht="24">
      <c r="A57" s="1550"/>
      <c r="B57" s="1556"/>
      <c r="C57" s="1457"/>
      <c r="D57" s="1553"/>
      <c r="E57" s="1457"/>
      <c r="F57" s="1472"/>
      <c r="G57" s="1547"/>
      <c r="H57" s="1496"/>
      <c r="I57" s="1544"/>
      <c r="J57" s="1547"/>
      <c r="K57" s="1547"/>
      <c r="L57" s="1544"/>
      <c r="M57" s="1578"/>
      <c r="N57" s="1572"/>
      <c r="O57" s="1575"/>
      <c r="P57" s="1575"/>
      <c r="Q57" s="1575"/>
      <c r="R57" s="1559"/>
      <c r="S57" s="1561"/>
      <c r="T57" s="1563"/>
      <c r="U57" s="1150">
        <v>679565</v>
      </c>
      <c r="V57" s="1155">
        <v>2882393</v>
      </c>
      <c r="W57" s="1152" t="s">
        <v>2886</v>
      </c>
      <c r="X57" s="1156">
        <v>43357</v>
      </c>
      <c r="Y57" s="1157" t="s">
        <v>2834</v>
      </c>
      <c r="Z57" s="1150">
        <v>834830</v>
      </c>
      <c r="AA57" s="1151">
        <v>62971460</v>
      </c>
      <c r="AB57" s="1152" t="s">
        <v>2880</v>
      </c>
      <c r="AC57" s="1150" t="s">
        <v>2834</v>
      </c>
      <c r="AD57" s="1547"/>
      <c r="AE57" s="1457"/>
      <c r="AF57" s="1457"/>
      <c r="AG57" s="1457"/>
    </row>
    <row r="58" spans="1:33" s="1065" customFormat="1" ht="24">
      <c r="A58" s="1550"/>
      <c r="B58" s="1556"/>
      <c r="C58" s="1457"/>
      <c r="D58" s="1553"/>
      <c r="E58" s="1457"/>
      <c r="F58" s="1472"/>
      <c r="G58" s="1547"/>
      <c r="H58" s="1496"/>
      <c r="I58" s="1544"/>
      <c r="J58" s="1547"/>
      <c r="K58" s="1547"/>
      <c r="L58" s="1544"/>
      <c r="M58" s="1578"/>
      <c r="N58" s="1572"/>
      <c r="O58" s="1575"/>
      <c r="P58" s="1575"/>
      <c r="Q58" s="1575"/>
      <c r="R58" s="1559"/>
      <c r="S58" s="1561"/>
      <c r="T58" s="1563"/>
      <c r="U58" s="1150">
        <v>679566</v>
      </c>
      <c r="V58" s="1155">
        <v>1132429</v>
      </c>
      <c r="W58" s="1152" t="s">
        <v>2886</v>
      </c>
      <c r="X58" s="1156">
        <v>43357</v>
      </c>
      <c r="Y58" s="1152" t="s">
        <v>2834</v>
      </c>
      <c r="Z58" s="1134" t="s">
        <v>2725</v>
      </c>
      <c r="AA58" s="1134">
        <v>0</v>
      </c>
      <c r="AB58" s="1134" t="s">
        <v>2725</v>
      </c>
      <c r="AC58" s="1134" t="s">
        <v>2725</v>
      </c>
      <c r="AD58" s="1547"/>
      <c r="AE58" s="1457"/>
      <c r="AF58" s="1457"/>
      <c r="AG58" s="1457"/>
    </row>
    <row r="59" spans="1:33" s="1065" customFormat="1" ht="24">
      <c r="A59" s="1550"/>
      <c r="B59" s="1556"/>
      <c r="C59" s="1457"/>
      <c r="D59" s="1553"/>
      <c r="E59" s="1457"/>
      <c r="F59" s="1472"/>
      <c r="G59" s="1547"/>
      <c r="H59" s="1496"/>
      <c r="I59" s="1544"/>
      <c r="J59" s="1547"/>
      <c r="K59" s="1547"/>
      <c r="L59" s="1544"/>
      <c r="M59" s="1578"/>
      <c r="N59" s="1572"/>
      <c r="O59" s="1575"/>
      <c r="P59" s="1575"/>
      <c r="Q59" s="1575"/>
      <c r="R59" s="1559"/>
      <c r="S59" s="1561"/>
      <c r="T59" s="1563"/>
      <c r="U59" s="1150">
        <v>679567</v>
      </c>
      <c r="V59" s="1155">
        <v>7789</v>
      </c>
      <c r="W59" s="1152" t="s">
        <v>2886</v>
      </c>
      <c r="X59" s="1156">
        <v>43357</v>
      </c>
      <c r="Y59" s="1152" t="s">
        <v>2834</v>
      </c>
      <c r="Z59" s="1134" t="s">
        <v>2725</v>
      </c>
      <c r="AA59" s="1134">
        <v>0</v>
      </c>
      <c r="AB59" s="1134" t="s">
        <v>2725</v>
      </c>
      <c r="AC59" s="1134" t="s">
        <v>2725</v>
      </c>
      <c r="AD59" s="1547"/>
      <c r="AE59" s="1457"/>
      <c r="AF59" s="1457"/>
      <c r="AG59" s="1457"/>
    </row>
    <row r="60" spans="1:33" s="1065" customFormat="1" ht="24">
      <c r="A60" s="1550"/>
      <c r="B60" s="1556"/>
      <c r="C60" s="1457"/>
      <c r="D60" s="1553"/>
      <c r="E60" s="1457"/>
      <c r="F60" s="1472"/>
      <c r="G60" s="1547"/>
      <c r="H60" s="1496"/>
      <c r="I60" s="1544"/>
      <c r="J60" s="1547"/>
      <c r="K60" s="1547"/>
      <c r="L60" s="1544"/>
      <c r="M60" s="1578"/>
      <c r="N60" s="1572"/>
      <c r="O60" s="1575"/>
      <c r="P60" s="1575"/>
      <c r="Q60" s="1575"/>
      <c r="R60" s="1559"/>
      <c r="S60" s="1561"/>
      <c r="T60" s="1563"/>
      <c r="U60" s="1150">
        <v>679568</v>
      </c>
      <c r="V60" s="1155">
        <v>287750</v>
      </c>
      <c r="W60" s="1152" t="s">
        <v>2886</v>
      </c>
      <c r="X60" s="1156">
        <v>43357</v>
      </c>
      <c r="Y60" s="1152" t="s">
        <v>2834</v>
      </c>
      <c r="Z60" s="1134" t="s">
        <v>2725</v>
      </c>
      <c r="AA60" s="1134">
        <v>0</v>
      </c>
      <c r="AB60" s="1134" t="s">
        <v>2725</v>
      </c>
      <c r="AC60" s="1134" t="s">
        <v>2725</v>
      </c>
      <c r="AD60" s="1547"/>
      <c r="AE60" s="1457"/>
      <c r="AF60" s="1457"/>
      <c r="AG60" s="1457"/>
    </row>
    <row r="61" spans="1:33" s="1065" customFormat="1" ht="24">
      <c r="A61" s="1550"/>
      <c r="B61" s="1556"/>
      <c r="C61" s="1457"/>
      <c r="D61" s="1553"/>
      <c r="E61" s="1457"/>
      <c r="F61" s="1472"/>
      <c r="G61" s="1547"/>
      <c r="H61" s="1496"/>
      <c r="I61" s="1544"/>
      <c r="J61" s="1547"/>
      <c r="K61" s="1547"/>
      <c r="L61" s="1544"/>
      <c r="M61" s="1578"/>
      <c r="N61" s="1572"/>
      <c r="O61" s="1575"/>
      <c r="P61" s="1575"/>
      <c r="Q61" s="1575"/>
      <c r="R61" s="1559"/>
      <c r="S61" s="1561"/>
      <c r="T61" s="1563"/>
      <c r="U61" s="1150">
        <v>679569</v>
      </c>
      <c r="V61" s="1155">
        <v>1889969</v>
      </c>
      <c r="W61" s="1152" t="s">
        <v>2886</v>
      </c>
      <c r="X61" s="1156">
        <v>43357</v>
      </c>
      <c r="Y61" s="1152" t="s">
        <v>2834</v>
      </c>
      <c r="Z61" s="1134" t="s">
        <v>2725</v>
      </c>
      <c r="AA61" s="1134">
        <v>0</v>
      </c>
      <c r="AB61" s="1134" t="s">
        <v>2725</v>
      </c>
      <c r="AC61" s="1134" t="s">
        <v>2725</v>
      </c>
      <c r="AD61" s="1547"/>
      <c r="AE61" s="1457"/>
      <c r="AF61" s="1457"/>
      <c r="AG61" s="1457"/>
    </row>
    <row r="62" spans="1:33" s="1065" customFormat="1" ht="24">
      <c r="A62" s="1550"/>
      <c r="B62" s="1556"/>
      <c r="C62" s="1457"/>
      <c r="D62" s="1553"/>
      <c r="E62" s="1457"/>
      <c r="F62" s="1472"/>
      <c r="G62" s="1547"/>
      <c r="H62" s="1496"/>
      <c r="I62" s="1544"/>
      <c r="J62" s="1547"/>
      <c r="K62" s="1547"/>
      <c r="L62" s="1544"/>
      <c r="M62" s="1578"/>
      <c r="N62" s="1572"/>
      <c r="O62" s="1575"/>
      <c r="P62" s="1575"/>
      <c r="Q62" s="1575"/>
      <c r="R62" s="1559"/>
      <c r="S62" s="1561"/>
      <c r="T62" s="1563"/>
      <c r="U62" s="1150">
        <v>679570</v>
      </c>
      <c r="V62" s="1155">
        <v>3054492</v>
      </c>
      <c r="W62" s="1152" t="s">
        <v>2886</v>
      </c>
      <c r="X62" s="1156">
        <v>43357</v>
      </c>
      <c r="Y62" s="1152" t="s">
        <v>2834</v>
      </c>
      <c r="Z62" s="1134" t="s">
        <v>2725</v>
      </c>
      <c r="AA62" s="1134">
        <v>0</v>
      </c>
      <c r="AB62" s="1134" t="s">
        <v>2725</v>
      </c>
      <c r="AC62" s="1134" t="s">
        <v>2725</v>
      </c>
      <c r="AD62" s="1547"/>
      <c r="AE62" s="1457"/>
      <c r="AF62" s="1457"/>
      <c r="AG62" s="1457"/>
    </row>
    <row r="63" spans="1:33" s="1065" customFormat="1" ht="24">
      <c r="A63" s="1550"/>
      <c r="B63" s="1556"/>
      <c r="C63" s="1457"/>
      <c r="D63" s="1553"/>
      <c r="E63" s="1457"/>
      <c r="F63" s="1472"/>
      <c r="G63" s="1547"/>
      <c r="H63" s="1496"/>
      <c r="I63" s="1544"/>
      <c r="J63" s="1547"/>
      <c r="K63" s="1547"/>
      <c r="L63" s="1544"/>
      <c r="M63" s="1578"/>
      <c r="N63" s="1572"/>
      <c r="O63" s="1575"/>
      <c r="P63" s="1575"/>
      <c r="Q63" s="1575"/>
      <c r="R63" s="1559"/>
      <c r="S63" s="1561"/>
      <c r="T63" s="1563"/>
      <c r="U63" s="1150">
        <v>679571</v>
      </c>
      <c r="V63" s="1155">
        <v>1405506</v>
      </c>
      <c r="W63" s="1152" t="s">
        <v>2886</v>
      </c>
      <c r="X63" s="1156">
        <v>43357</v>
      </c>
      <c r="Y63" s="1152" t="s">
        <v>2834</v>
      </c>
      <c r="Z63" s="1134" t="s">
        <v>2725</v>
      </c>
      <c r="AA63" s="1134">
        <v>0</v>
      </c>
      <c r="AB63" s="1134" t="s">
        <v>2725</v>
      </c>
      <c r="AC63" s="1134" t="s">
        <v>2725</v>
      </c>
      <c r="AD63" s="1547"/>
      <c r="AE63" s="1457"/>
      <c r="AF63" s="1457"/>
      <c r="AG63" s="1457"/>
    </row>
    <row r="64" spans="1:33" s="1065" customFormat="1" ht="24">
      <c r="A64" s="1550"/>
      <c r="B64" s="1556"/>
      <c r="C64" s="1457"/>
      <c r="D64" s="1553"/>
      <c r="E64" s="1457"/>
      <c r="F64" s="1472"/>
      <c r="G64" s="1547"/>
      <c r="H64" s="1496"/>
      <c r="I64" s="1544"/>
      <c r="J64" s="1547"/>
      <c r="K64" s="1547"/>
      <c r="L64" s="1544"/>
      <c r="M64" s="1578"/>
      <c r="N64" s="1572"/>
      <c r="O64" s="1575"/>
      <c r="P64" s="1575"/>
      <c r="Q64" s="1575"/>
      <c r="R64" s="1559"/>
      <c r="S64" s="1561"/>
      <c r="T64" s="1563"/>
      <c r="U64" s="1150">
        <v>679572</v>
      </c>
      <c r="V64" s="1155">
        <v>2991563</v>
      </c>
      <c r="W64" s="1152" t="s">
        <v>2886</v>
      </c>
      <c r="X64" s="1156">
        <v>43357</v>
      </c>
      <c r="Y64" s="1152" t="s">
        <v>2834</v>
      </c>
      <c r="Z64" s="1134" t="s">
        <v>2725</v>
      </c>
      <c r="AA64" s="1134">
        <v>0</v>
      </c>
      <c r="AB64" s="1134" t="s">
        <v>2725</v>
      </c>
      <c r="AC64" s="1134" t="s">
        <v>2725</v>
      </c>
      <c r="AD64" s="1547"/>
      <c r="AE64" s="1457"/>
      <c r="AF64" s="1457"/>
      <c r="AG64" s="1457"/>
    </row>
    <row r="65" spans="1:33" s="1065" customFormat="1" ht="24">
      <c r="A65" s="1550"/>
      <c r="B65" s="1556"/>
      <c r="C65" s="1457"/>
      <c r="D65" s="1553"/>
      <c r="E65" s="1457"/>
      <c r="F65" s="1472"/>
      <c r="G65" s="1547"/>
      <c r="H65" s="1496"/>
      <c r="I65" s="1544"/>
      <c r="J65" s="1547"/>
      <c r="K65" s="1547"/>
      <c r="L65" s="1544"/>
      <c r="M65" s="1578"/>
      <c r="N65" s="1572"/>
      <c r="O65" s="1575"/>
      <c r="P65" s="1575"/>
      <c r="Q65" s="1575"/>
      <c r="R65" s="1559"/>
      <c r="S65" s="1561"/>
      <c r="T65" s="1563"/>
      <c r="U65" s="1150">
        <v>679668</v>
      </c>
      <c r="V65" s="1155">
        <v>1879310</v>
      </c>
      <c r="W65" s="1152" t="s">
        <v>2886</v>
      </c>
      <c r="X65" s="1156">
        <v>43363</v>
      </c>
      <c r="Y65" s="1152" t="s">
        <v>2834</v>
      </c>
      <c r="Z65" s="1134" t="s">
        <v>2725</v>
      </c>
      <c r="AA65" s="1134">
        <v>0</v>
      </c>
      <c r="AB65" s="1134" t="s">
        <v>2725</v>
      </c>
      <c r="AC65" s="1134" t="s">
        <v>2725</v>
      </c>
      <c r="AD65" s="1547"/>
      <c r="AE65" s="1457"/>
      <c r="AF65" s="1457"/>
      <c r="AG65" s="1457"/>
    </row>
    <row r="66" spans="1:33" s="1065" customFormat="1" ht="24">
      <c r="A66" s="1550"/>
      <c r="B66" s="1556"/>
      <c r="C66" s="1457"/>
      <c r="D66" s="1553"/>
      <c r="E66" s="1457"/>
      <c r="F66" s="1472"/>
      <c r="G66" s="1547"/>
      <c r="H66" s="1496"/>
      <c r="I66" s="1544"/>
      <c r="J66" s="1547"/>
      <c r="K66" s="1547"/>
      <c r="L66" s="1544"/>
      <c r="M66" s="1578"/>
      <c r="N66" s="1572"/>
      <c r="O66" s="1575"/>
      <c r="P66" s="1575"/>
      <c r="Q66" s="1575"/>
      <c r="R66" s="1559"/>
      <c r="S66" s="1561"/>
      <c r="T66" s="1563"/>
      <c r="U66" s="1150">
        <v>679669</v>
      </c>
      <c r="V66" s="1155">
        <v>476000</v>
      </c>
      <c r="W66" s="1152" t="s">
        <v>2886</v>
      </c>
      <c r="X66" s="1156">
        <v>43363</v>
      </c>
      <c r="Y66" s="1152" t="s">
        <v>2834</v>
      </c>
      <c r="Z66" s="1134" t="s">
        <v>2725</v>
      </c>
      <c r="AA66" s="1134">
        <v>0</v>
      </c>
      <c r="AB66" s="1134" t="s">
        <v>2725</v>
      </c>
      <c r="AC66" s="1134" t="s">
        <v>2725</v>
      </c>
      <c r="AD66" s="1547"/>
      <c r="AE66" s="1457"/>
      <c r="AF66" s="1457"/>
      <c r="AG66" s="1457"/>
    </row>
    <row r="67" spans="1:33" s="1065" customFormat="1" ht="24">
      <c r="A67" s="1550"/>
      <c r="B67" s="1556"/>
      <c r="C67" s="1457"/>
      <c r="D67" s="1553"/>
      <c r="E67" s="1457"/>
      <c r="F67" s="1472"/>
      <c r="G67" s="1547"/>
      <c r="H67" s="1496"/>
      <c r="I67" s="1544"/>
      <c r="J67" s="1547"/>
      <c r="K67" s="1547"/>
      <c r="L67" s="1544"/>
      <c r="M67" s="1578"/>
      <c r="N67" s="1572"/>
      <c r="O67" s="1575"/>
      <c r="P67" s="1575"/>
      <c r="Q67" s="1575"/>
      <c r="R67" s="1559"/>
      <c r="S67" s="1561"/>
      <c r="T67" s="1563"/>
      <c r="U67" s="1150">
        <v>679670</v>
      </c>
      <c r="V67" s="1155">
        <v>5625</v>
      </c>
      <c r="W67" s="1152" t="s">
        <v>2886</v>
      </c>
      <c r="X67" s="1156">
        <v>43363</v>
      </c>
      <c r="Y67" s="1152" t="s">
        <v>2834</v>
      </c>
      <c r="Z67" s="1134" t="s">
        <v>2725</v>
      </c>
      <c r="AA67" s="1134">
        <v>0</v>
      </c>
      <c r="AB67" s="1134" t="s">
        <v>2725</v>
      </c>
      <c r="AC67" s="1134" t="s">
        <v>2725</v>
      </c>
      <c r="AD67" s="1547"/>
      <c r="AE67" s="1457"/>
      <c r="AF67" s="1457"/>
      <c r="AG67" s="1457"/>
    </row>
    <row r="68" spans="1:33" s="1065" customFormat="1" ht="24">
      <c r="A68" s="1550"/>
      <c r="B68" s="1556"/>
      <c r="C68" s="1457"/>
      <c r="D68" s="1553"/>
      <c r="E68" s="1457"/>
      <c r="F68" s="1472"/>
      <c r="G68" s="1547"/>
      <c r="H68" s="1496"/>
      <c r="I68" s="1544"/>
      <c r="J68" s="1547"/>
      <c r="K68" s="1547"/>
      <c r="L68" s="1544"/>
      <c r="M68" s="1578"/>
      <c r="N68" s="1572"/>
      <c r="O68" s="1575"/>
      <c r="P68" s="1575"/>
      <c r="Q68" s="1575"/>
      <c r="R68" s="1559"/>
      <c r="S68" s="1561"/>
      <c r="T68" s="1563"/>
      <c r="U68" s="1150">
        <v>679671</v>
      </c>
      <c r="V68" s="1155">
        <v>1620406</v>
      </c>
      <c r="W68" s="1152" t="s">
        <v>2886</v>
      </c>
      <c r="X68" s="1156">
        <v>43363</v>
      </c>
      <c r="Y68" s="1152" t="s">
        <v>2834</v>
      </c>
      <c r="Z68" s="1134" t="s">
        <v>2725</v>
      </c>
      <c r="AA68" s="1134">
        <v>0</v>
      </c>
      <c r="AB68" s="1134" t="s">
        <v>2725</v>
      </c>
      <c r="AC68" s="1134" t="s">
        <v>2725</v>
      </c>
      <c r="AD68" s="1547"/>
      <c r="AE68" s="1457"/>
      <c r="AF68" s="1457"/>
      <c r="AG68" s="1457"/>
    </row>
    <row r="69" spans="1:33" s="1065" customFormat="1" ht="24">
      <c r="A69" s="1550"/>
      <c r="B69" s="1556"/>
      <c r="C69" s="1457"/>
      <c r="D69" s="1553"/>
      <c r="E69" s="1457"/>
      <c r="F69" s="1472"/>
      <c r="G69" s="1547"/>
      <c r="H69" s="1496"/>
      <c r="I69" s="1544"/>
      <c r="J69" s="1547"/>
      <c r="K69" s="1547"/>
      <c r="L69" s="1544"/>
      <c r="M69" s="1578"/>
      <c r="N69" s="1572"/>
      <c r="O69" s="1575"/>
      <c r="P69" s="1575"/>
      <c r="Q69" s="1575"/>
      <c r="R69" s="1559"/>
      <c r="S69" s="1561"/>
      <c r="T69" s="1563"/>
      <c r="U69" s="1150">
        <v>679672</v>
      </c>
      <c r="V69" s="1155">
        <v>1032551</v>
      </c>
      <c r="W69" s="1152" t="s">
        <v>2886</v>
      </c>
      <c r="X69" s="1156">
        <v>43363</v>
      </c>
      <c r="Y69" s="1152" t="s">
        <v>2834</v>
      </c>
      <c r="Z69" s="1134" t="s">
        <v>2725</v>
      </c>
      <c r="AA69" s="1134">
        <v>0</v>
      </c>
      <c r="AB69" s="1134" t="s">
        <v>2725</v>
      </c>
      <c r="AC69" s="1134" t="s">
        <v>2725</v>
      </c>
      <c r="AD69" s="1547"/>
      <c r="AE69" s="1457"/>
      <c r="AF69" s="1457"/>
      <c r="AG69" s="1457"/>
    </row>
    <row r="70" spans="1:33" s="1065" customFormat="1" ht="24">
      <c r="A70" s="1550"/>
      <c r="B70" s="1556"/>
      <c r="C70" s="1457"/>
      <c r="D70" s="1553"/>
      <c r="E70" s="1457"/>
      <c r="F70" s="1472"/>
      <c r="G70" s="1547"/>
      <c r="H70" s="1496"/>
      <c r="I70" s="1544"/>
      <c r="J70" s="1547"/>
      <c r="K70" s="1547"/>
      <c r="L70" s="1544"/>
      <c r="M70" s="1578"/>
      <c r="N70" s="1572"/>
      <c r="O70" s="1575"/>
      <c r="P70" s="1575"/>
      <c r="Q70" s="1575"/>
      <c r="R70" s="1559"/>
      <c r="S70" s="1561"/>
      <c r="T70" s="1563"/>
      <c r="U70" s="1150">
        <v>679673</v>
      </c>
      <c r="V70" s="1155">
        <v>3961986</v>
      </c>
      <c r="W70" s="1152" t="s">
        <v>2886</v>
      </c>
      <c r="X70" s="1156">
        <v>43363</v>
      </c>
      <c r="Y70" s="1152" t="s">
        <v>2834</v>
      </c>
      <c r="Z70" s="1134" t="s">
        <v>2725</v>
      </c>
      <c r="AA70" s="1134">
        <v>0</v>
      </c>
      <c r="AB70" s="1134" t="s">
        <v>2725</v>
      </c>
      <c r="AC70" s="1134" t="s">
        <v>2725</v>
      </c>
      <c r="AD70" s="1547"/>
      <c r="AE70" s="1457"/>
      <c r="AF70" s="1457"/>
      <c r="AG70" s="1457"/>
    </row>
    <row r="71" spans="1:33" s="1065" customFormat="1" ht="24">
      <c r="A71" s="1550"/>
      <c r="B71" s="1556"/>
      <c r="C71" s="1457"/>
      <c r="D71" s="1553"/>
      <c r="E71" s="1457"/>
      <c r="F71" s="1472"/>
      <c r="G71" s="1547"/>
      <c r="H71" s="1496"/>
      <c r="I71" s="1544"/>
      <c r="J71" s="1547"/>
      <c r="K71" s="1547"/>
      <c r="L71" s="1544"/>
      <c r="M71" s="1578"/>
      <c r="N71" s="1572"/>
      <c r="O71" s="1575"/>
      <c r="P71" s="1575"/>
      <c r="Q71" s="1575"/>
      <c r="R71" s="1559"/>
      <c r="S71" s="1561"/>
      <c r="T71" s="1563"/>
      <c r="U71" s="1150">
        <v>679674</v>
      </c>
      <c r="V71" s="1155">
        <v>596565</v>
      </c>
      <c r="W71" s="1152" t="s">
        <v>2886</v>
      </c>
      <c r="X71" s="1156">
        <v>43363</v>
      </c>
      <c r="Y71" s="1152" t="s">
        <v>2834</v>
      </c>
      <c r="Z71" s="1134" t="s">
        <v>2725</v>
      </c>
      <c r="AA71" s="1134">
        <v>0</v>
      </c>
      <c r="AB71" s="1134" t="s">
        <v>2725</v>
      </c>
      <c r="AC71" s="1134" t="s">
        <v>2725</v>
      </c>
      <c r="AD71" s="1547"/>
      <c r="AE71" s="1457"/>
      <c r="AF71" s="1457"/>
      <c r="AG71" s="1457"/>
    </row>
    <row r="72" spans="1:33" s="1065" customFormat="1" ht="24">
      <c r="A72" s="1550"/>
      <c r="B72" s="1556"/>
      <c r="C72" s="1457"/>
      <c r="D72" s="1553"/>
      <c r="E72" s="1457"/>
      <c r="F72" s="1472"/>
      <c r="G72" s="1547"/>
      <c r="H72" s="1496"/>
      <c r="I72" s="1544"/>
      <c r="J72" s="1547"/>
      <c r="K72" s="1547"/>
      <c r="L72" s="1544"/>
      <c r="M72" s="1578"/>
      <c r="N72" s="1572"/>
      <c r="O72" s="1575"/>
      <c r="P72" s="1575"/>
      <c r="Q72" s="1575"/>
      <c r="R72" s="1559"/>
      <c r="S72" s="1561"/>
      <c r="T72" s="1563"/>
      <c r="U72" s="1150">
        <v>679675</v>
      </c>
      <c r="V72" s="1155">
        <v>3624918</v>
      </c>
      <c r="W72" s="1152" t="s">
        <v>2886</v>
      </c>
      <c r="X72" s="1156">
        <v>43363</v>
      </c>
      <c r="Y72" s="1152" t="s">
        <v>2834</v>
      </c>
      <c r="Z72" s="1134" t="s">
        <v>2725</v>
      </c>
      <c r="AA72" s="1134">
        <v>0</v>
      </c>
      <c r="AB72" s="1134" t="s">
        <v>2725</v>
      </c>
      <c r="AC72" s="1134" t="s">
        <v>2725</v>
      </c>
      <c r="AD72" s="1547"/>
      <c r="AE72" s="1457"/>
      <c r="AF72" s="1457"/>
      <c r="AG72" s="1457"/>
    </row>
    <row r="73" spans="1:33" s="1065" customFormat="1" ht="24">
      <c r="A73" s="1550"/>
      <c r="B73" s="1556"/>
      <c r="C73" s="1457"/>
      <c r="D73" s="1553"/>
      <c r="E73" s="1457"/>
      <c r="F73" s="1472"/>
      <c r="G73" s="1547"/>
      <c r="H73" s="1496"/>
      <c r="I73" s="1544"/>
      <c r="J73" s="1547"/>
      <c r="K73" s="1547"/>
      <c r="L73" s="1544"/>
      <c r="M73" s="1578"/>
      <c r="N73" s="1572"/>
      <c r="O73" s="1575"/>
      <c r="P73" s="1575"/>
      <c r="Q73" s="1575"/>
      <c r="R73" s="1559"/>
      <c r="S73" s="1561"/>
      <c r="T73" s="1563"/>
      <c r="U73" s="1158">
        <v>679676</v>
      </c>
      <c r="V73" s="1159">
        <v>1822715</v>
      </c>
      <c r="W73" s="1152" t="s">
        <v>2886</v>
      </c>
      <c r="X73" s="1156">
        <v>43363</v>
      </c>
      <c r="Y73" s="1160" t="s">
        <v>2834</v>
      </c>
      <c r="Z73" s="1134" t="s">
        <v>2725</v>
      </c>
      <c r="AA73" s="1134">
        <v>0</v>
      </c>
      <c r="AB73" s="1134" t="s">
        <v>2725</v>
      </c>
      <c r="AC73" s="1134" t="s">
        <v>2725</v>
      </c>
      <c r="AD73" s="1547"/>
      <c r="AE73" s="1457"/>
      <c r="AF73" s="1457"/>
      <c r="AG73" s="1457"/>
    </row>
    <row r="74" spans="1:33" s="1065" customFormat="1" ht="24">
      <c r="A74" s="1551"/>
      <c r="B74" s="1557"/>
      <c r="C74" s="1458"/>
      <c r="D74" s="1554"/>
      <c r="E74" s="1458"/>
      <c r="F74" s="1473"/>
      <c r="G74" s="1548"/>
      <c r="H74" s="1497"/>
      <c r="I74" s="1545"/>
      <c r="J74" s="1548"/>
      <c r="K74" s="1548"/>
      <c r="L74" s="1545"/>
      <c r="M74" s="1579"/>
      <c r="N74" s="1573"/>
      <c r="O74" s="1576"/>
      <c r="P74" s="1576"/>
      <c r="Q74" s="1576"/>
      <c r="R74" s="1560"/>
      <c r="S74" s="1561"/>
      <c r="T74" s="1564"/>
      <c r="U74" s="1150">
        <v>679677</v>
      </c>
      <c r="V74" s="1155">
        <v>93699336</v>
      </c>
      <c r="W74" s="1152" t="s">
        <v>2886</v>
      </c>
      <c r="X74" s="1156">
        <v>43363</v>
      </c>
      <c r="Y74" s="1152" t="s">
        <v>2834</v>
      </c>
      <c r="Z74" s="1134" t="s">
        <v>2725</v>
      </c>
      <c r="AA74" s="1134">
        <v>0</v>
      </c>
      <c r="AB74" s="1134" t="s">
        <v>2725</v>
      </c>
      <c r="AC74" s="1134" t="s">
        <v>2725</v>
      </c>
      <c r="AD74" s="1548"/>
      <c r="AE74" s="1458"/>
      <c r="AF74" s="1458"/>
      <c r="AG74" s="1458"/>
    </row>
    <row r="75" spans="1:33" s="1065" customFormat="1" ht="60">
      <c r="A75" s="1148">
        <v>17</v>
      </c>
      <c r="B75" s="1070" t="s">
        <v>2890</v>
      </c>
      <c r="C75" s="1067" t="s">
        <v>2718</v>
      </c>
      <c r="D75" s="1068" t="s">
        <v>2891</v>
      </c>
      <c r="E75" s="1067" t="s">
        <v>2892</v>
      </c>
      <c r="F75" s="1069">
        <v>1329451104</v>
      </c>
      <c r="G75" s="1087" t="s">
        <v>2893</v>
      </c>
      <c r="H75" s="1087" t="s">
        <v>2894</v>
      </c>
      <c r="I75" s="1130" t="s">
        <v>2895</v>
      </c>
      <c r="J75" s="1087" t="s">
        <v>2896</v>
      </c>
      <c r="K75" s="1087">
        <v>3173680096</v>
      </c>
      <c r="L75" s="1130" t="s">
        <v>2897</v>
      </c>
      <c r="M75" s="1137" t="s">
        <v>2162</v>
      </c>
      <c r="N75" s="1072">
        <v>0.86</v>
      </c>
      <c r="O75" s="1073">
        <v>1815793013</v>
      </c>
      <c r="P75" s="1073">
        <v>1815793013</v>
      </c>
      <c r="Q75" s="1073">
        <v>189359286.98471999</v>
      </c>
      <c r="R75" s="1133">
        <f t="shared" si="0"/>
        <v>189359286.98471999</v>
      </c>
      <c r="S75" s="1138">
        <v>189359286.98471999</v>
      </c>
      <c r="T75" s="1138">
        <v>0</v>
      </c>
      <c r="U75" s="1154" t="s">
        <v>2725</v>
      </c>
      <c r="V75" s="1154">
        <v>0</v>
      </c>
      <c r="W75" s="1154" t="s">
        <v>2725</v>
      </c>
      <c r="X75" s="1154" t="s">
        <v>2725</v>
      </c>
      <c r="Y75" s="1154" t="s">
        <v>2725</v>
      </c>
      <c r="Z75" s="1134" t="s">
        <v>2725</v>
      </c>
      <c r="AA75" s="1134">
        <v>0</v>
      </c>
      <c r="AB75" s="1134" t="s">
        <v>2725</v>
      </c>
      <c r="AC75" s="1134" t="s">
        <v>2725</v>
      </c>
      <c r="AD75" s="1142" t="s">
        <v>2898</v>
      </c>
      <c r="AE75" s="1067" t="s">
        <v>2729</v>
      </c>
      <c r="AF75" s="1067" t="s">
        <v>2899</v>
      </c>
      <c r="AG75" s="1067" t="s">
        <v>2763</v>
      </c>
    </row>
    <row r="76" spans="1:33" s="1065" customFormat="1" ht="60">
      <c r="A76" s="1067">
        <v>18</v>
      </c>
      <c r="B76" s="1070" t="s">
        <v>2900</v>
      </c>
      <c r="C76" s="1067" t="s">
        <v>2718</v>
      </c>
      <c r="D76" s="1068" t="s">
        <v>2901</v>
      </c>
      <c r="E76" s="1067" t="s">
        <v>2902</v>
      </c>
      <c r="F76" s="1069">
        <v>244054109</v>
      </c>
      <c r="G76" s="1087" t="s">
        <v>2903</v>
      </c>
      <c r="H76" s="1100">
        <v>3854806</v>
      </c>
      <c r="I76" s="1130" t="s">
        <v>2904</v>
      </c>
      <c r="J76" s="1087" t="s">
        <v>2905</v>
      </c>
      <c r="K76" s="1087">
        <v>3007739450</v>
      </c>
      <c r="L76" s="1130" t="s">
        <v>2906</v>
      </c>
      <c r="M76" s="1140" t="s">
        <v>2162</v>
      </c>
      <c r="N76" s="1072">
        <v>1</v>
      </c>
      <c r="O76" s="1073">
        <v>277850053</v>
      </c>
      <c r="P76" s="1073">
        <v>277850053</v>
      </c>
      <c r="Q76" s="1073">
        <v>11722300</v>
      </c>
      <c r="R76" s="1133">
        <f>+Q76+F76</f>
        <v>255776409</v>
      </c>
      <c r="S76" s="1138">
        <v>11722300</v>
      </c>
      <c r="T76" s="1138">
        <v>244054109</v>
      </c>
      <c r="U76" s="1138" t="s">
        <v>2725</v>
      </c>
      <c r="V76" s="1138">
        <v>0</v>
      </c>
      <c r="W76" s="1138" t="s">
        <v>2725</v>
      </c>
      <c r="X76" s="1138" t="s">
        <v>2725</v>
      </c>
      <c r="Y76" s="1138" t="s">
        <v>2725</v>
      </c>
      <c r="Z76" s="1134" t="s">
        <v>2725</v>
      </c>
      <c r="AA76" s="1134">
        <v>0</v>
      </c>
      <c r="AB76" s="1134" t="s">
        <v>2725</v>
      </c>
      <c r="AC76" s="1134" t="s">
        <v>2725</v>
      </c>
      <c r="AD76" s="1142" t="s">
        <v>2907</v>
      </c>
      <c r="AE76" s="1067" t="s">
        <v>2729</v>
      </c>
      <c r="AF76" s="1067" t="s">
        <v>2908</v>
      </c>
      <c r="AG76" s="1067" t="s">
        <v>2909</v>
      </c>
    </row>
    <row r="77" spans="1:33" s="1065" customFormat="1" ht="48">
      <c r="A77" s="1148">
        <v>19</v>
      </c>
      <c r="B77" s="1067" t="s">
        <v>2910</v>
      </c>
      <c r="C77" s="1067" t="s">
        <v>2718</v>
      </c>
      <c r="D77" s="1068">
        <v>900739303</v>
      </c>
      <c r="E77" s="1067" t="s">
        <v>2911</v>
      </c>
      <c r="F77" s="1069">
        <v>749999353</v>
      </c>
      <c r="G77" s="1087" t="s">
        <v>2912</v>
      </c>
      <c r="H77" s="1087" t="s">
        <v>2913</v>
      </c>
      <c r="I77" s="1130" t="s">
        <v>2914</v>
      </c>
      <c r="J77" s="1087" t="s">
        <v>2915</v>
      </c>
      <c r="K77" s="1087" t="s">
        <v>2916</v>
      </c>
      <c r="L77" s="1130" t="s">
        <v>2917</v>
      </c>
      <c r="M77" s="1137" t="s">
        <v>2162</v>
      </c>
      <c r="N77" s="1072">
        <v>0.86</v>
      </c>
      <c r="O77" s="1073">
        <v>1021350248</v>
      </c>
      <c r="P77" s="1073">
        <v>878361213</v>
      </c>
      <c r="Q77" s="1073">
        <v>93696135</v>
      </c>
      <c r="R77" s="1133">
        <f t="shared" si="0"/>
        <v>93696135</v>
      </c>
      <c r="S77" s="1138">
        <v>93696135</v>
      </c>
      <c r="T77" s="1138">
        <v>0</v>
      </c>
      <c r="U77" s="1154" t="s">
        <v>2725</v>
      </c>
      <c r="V77" s="1154">
        <v>0</v>
      </c>
      <c r="W77" s="1154" t="s">
        <v>2725</v>
      </c>
      <c r="X77" s="1154" t="s">
        <v>2725</v>
      </c>
      <c r="Y77" s="1154" t="s">
        <v>2725</v>
      </c>
      <c r="Z77" s="1134" t="s">
        <v>2725</v>
      </c>
      <c r="AA77" s="1134">
        <v>0</v>
      </c>
      <c r="AB77" s="1134" t="s">
        <v>2725</v>
      </c>
      <c r="AC77" s="1134" t="s">
        <v>2725</v>
      </c>
      <c r="AD77" s="1139" t="s">
        <v>2918</v>
      </c>
      <c r="AE77" s="1067" t="s">
        <v>2729</v>
      </c>
      <c r="AF77" s="1054" t="s">
        <v>2865</v>
      </c>
      <c r="AG77" s="1054" t="s">
        <v>2821</v>
      </c>
    </row>
    <row r="78" spans="1:33" s="1065" customFormat="1" ht="24">
      <c r="A78" s="1549">
        <v>20</v>
      </c>
      <c r="B78" s="1456" t="s">
        <v>2919</v>
      </c>
      <c r="C78" s="1456" t="s">
        <v>2718</v>
      </c>
      <c r="D78" s="1552">
        <v>890401802</v>
      </c>
      <c r="E78" s="1555" t="s">
        <v>2920</v>
      </c>
      <c r="F78" s="1471">
        <v>212758118</v>
      </c>
      <c r="G78" s="1546" t="s">
        <v>2921</v>
      </c>
      <c r="H78" s="1546">
        <v>7854506</v>
      </c>
      <c r="I78" s="1543" t="s">
        <v>2922</v>
      </c>
      <c r="J78" s="1546" t="s">
        <v>2807</v>
      </c>
      <c r="K78" s="1546" t="s">
        <v>2923</v>
      </c>
      <c r="L78" s="1543" t="s">
        <v>2809</v>
      </c>
      <c r="M78" s="1568" t="s">
        <v>2162</v>
      </c>
      <c r="N78" s="1571">
        <v>1</v>
      </c>
      <c r="O78" s="1574">
        <v>256702036</v>
      </c>
      <c r="P78" s="1574">
        <v>256702036</v>
      </c>
      <c r="Q78" s="1574">
        <v>50361214</v>
      </c>
      <c r="R78" s="1558">
        <f>+Q78+189520917</f>
        <v>239882131</v>
      </c>
      <c r="S78" s="1561">
        <v>50361214</v>
      </c>
      <c r="T78" s="1561">
        <v>189520917</v>
      </c>
      <c r="U78" s="1562" t="s">
        <v>2725</v>
      </c>
      <c r="V78" s="1562">
        <v>0</v>
      </c>
      <c r="W78" s="1562" t="s">
        <v>2725</v>
      </c>
      <c r="X78" s="1562" t="s">
        <v>2725</v>
      </c>
      <c r="Y78" s="1562" t="s">
        <v>2725</v>
      </c>
      <c r="Z78" s="1161">
        <v>751455</v>
      </c>
      <c r="AA78" s="1138">
        <v>1923000</v>
      </c>
      <c r="AB78" s="1138" t="s">
        <v>2924</v>
      </c>
      <c r="AC78" s="1138" t="s">
        <v>2925</v>
      </c>
      <c r="AD78" s="1580" t="s">
        <v>2926</v>
      </c>
      <c r="AE78" s="1456" t="s">
        <v>2729</v>
      </c>
      <c r="AF78" s="1456" t="s">
        <v>2927</v>
      </c>
      <c r="AG78" s="1456" t="s">
        <v>2928</v>
      </c>
    </row>
    <row r="79" spans="1:33" s="1065" customFormat="1" ht="24">
      <c r="A79" s="1551"/>
      <c r="B79" s="1458"/>
      <c r="C79" s="1458"/>
      <c r="D79" s="1554"/>
      <c r="E79" s="1557"/>
      <c r="F79" s="1473"/>
      <c r="G79" s="1548"/>
      <c r="H79" s="1548"/>
      <c r="I79" s="1545"/>
      <c r="J79" s="1548"/>
      <c r="K79" s="1548"/>
      <c r="L79" s="1545"/>
      <c r="M79" s="1570"/>
      <c r="N79" s="1573"/>
      <c r="O79" s="1576"/>
      <c r="P79" s="1576"/>
      <c r="Q79" s="1576"/>
      <c r="R79" s="1560"/>
      <c r="S79" s="1561"/>
      <c r="T79" s="1561"/>
      <c r="U79" s="1564"/>
      <c r="V79" s="1564"/>
      <c r="W79" s="1564"/>
      <c r="X79" s="1564"/>
      <c r="Y79" s="1564"/>
      <c r="Z79" s="1161">
        <v>751463</v>
      </c>
      <c r="AA79" s="1138">
        <v>19251742</v>
      </c>
      <c r="AB79" s="1138" t="s">
        <v>2924</v>
      </c>
      <c r="AC79" s="1162" t="s">
        <v>2929</v>
      </c>
      <c r="AD79" s="1581"/>
      <c r="AE79" s="1458"/>
      <c r="AF79" s="1458"/>
      <c r="AG79" s="1458"/>
    </row>
    <row r="80" spans="1:33" s="1065" customFormat="1" ht="60">
      <c r="A80" s="1148">
        <v>21</v>
      </c>
      <c r="B80" s="1067" t="s">
        <v>2930</v>
      </c>
      <c r="C80" s="1067" t="s">
        <v>2718</v>
      </c>
      <c r="D80" s="1068">
        <v>900441529</v>
      </c>
      <c r="E80" s="1067" t="s">
        <v>2931</v>
      </c>
      <c r="F80" s="1069">
        <v>196000000</v>
      </c>
      <c r="G80" s="1087" t="s">
        <v>2932</v>
      </c>
      <c r="H80" s="1087" t="s">
        <v>2933</v>
      </c>
      <c r="I80" s="1130" t="s">
        <v>2934</v>
      </c>
      <c r="J80" s="1087" t="s">
        <v>2935</v>
      </c>
      <c r="K80" s="1087">
        <v>7778928</v>
      </c>
      <c r="L80" s="1130" t="s">
        <v>2936</v>
      </c>
      <c r="M80" s="1137" t="s">
        <v>2162</v>
      </c>
      <c r="N80" s="1072">
        <v>1</v>
      </c>
      <c r="O80" s="1073">
        <v>277037854</v>
      </c>
      <c r="P80" s="1073">
        <v>277037854</v>
      </c>
      <c r="Q80" s="1073">
        <v>91580505</v>
      </c>
      <c r="R80" s="1133">
        <f>+Q80+130095000</f>
        <v>221675505</v>
      </c>
      <c r="S80" s="1138">
        <v>91580505</v>
      </c>
      <c r="T80" s="1138">
        <v>130095000</v>
      </c>
      <c r="U80" s="1154" t="s">
        <v>2725</v>
      </c>
      <c r="V80" s="1154">
        <v>0</v>
      </c>
      <c r="W80" s="1154" t="s">
        <v>2725</v>
      </c>
      <c r="X80" s="1154" t="s">
        <v>2725</v>
      </c>
      <c r="Y80" s="1154" t="s">
        <v>2725</v>
      </c>
      <c r="Z80" s="1134" t="s">
        <v>2725</v>
      </c>
      <c r="AA80" s="1134">
        <v>0</v>
      </c>
      <c r="AB80" s="1134" t="s">
        <v>2725</v>
      </c>
      <c r="AC80" s="1134" t="s">
        <v>2725</v>
      </c>
      <c r="AD80" s="1139" t="s">
        <v>2937</v>
      </c>
      <c r="AE80" s="1067" t="s">
        <v>2729</v>
      </c>
      <c r="AF80" s="1054" t="s">
        <v>2938</v>
      </c>
      <c r="AG80" s="1054" t="s">
        <v>2939</v>
      </c>
    </row>
    <row r="81" spans="1:33" s="1065" customFormat="1" ht="36">
      <c r="A81" s="1067">
        <v>22</v>
      </c>
      <c r="B81" s="1067" t="s">
        <v>2940</v>
      </c>
      <c r="C81" s="1067" t="s">
        <v>2718</v>
      </c>
      <c r="D81" s="1068" t="s">
        <v>2941</v>
      </c>
      <c r="E81" s="1067" t="s">
        <v>2942</v>
      </c>
      <c r="F81" s="1069">
        <v>355381096</v>
      </c>
      <c r="G81" s="1087" t="s">
        <v>2943</v>
      </c>
      <c r="H81" s="1087" t="s">
        <v>2944</v>
      </c>
      <c r="I81" s="1130" t="s">
        <v>2945</v>
      </c>
      <c r="J81" s="1087" t="s">
        <v>2946</v>
      </c>
      <c r="K81" s="1087" t="s">
        <v>2916</v>
      </c>
      <c r="L81" s="1130" t="s">
        <v>2947</v>
      </c>
      <c r="M81" s="1137" t="s">
        <v>2162</v>
      </c>
      <c r="N81" s="1072">
        <v>1</v>
      </c>
      <c r="O81" s="1073">
        <v>483958512</v>
      </c>
      <c r="P81" s="1073">
        <v>483958512</v>
      </c>
      <c r="Q81" s="1073">
        <v>151861355</v>
      </c>
      <c r="R81" s="1163">
        <f>+Q81+245989771</f>
        <v>397851126</v>
      </c>
      <c r="S81" s="1138">
        <v>151861355</v>
      </c>
      <c r="T81" s="1138">
        <v>245989771</v>
      </c>
      <c r="U81" s="1138" t="s">
        <v>2725</v>
      </c>
      <c r="V81" s="1138">
        <v>0</v>
      </c>
      <c r="W81" s="1138" t="s">
        <v>2725</v>
      </c>
      <c r="X81" s="1138" t="s">
        <v>2725</v>
      </c>
      <c r="Y81" s="1138" t="s">
        <v>2725</v>
      </c>
      <c r="Z81" s="1134" t="s">
        <v>2725</v>
      </c>
      <c r="AA81" s="1134">
        <v>0</v>
      </c>
      <c r="AB81" s="1134" t="s">
        <v>2725</v>
      </c>
      <c r="AC81" s="1134" t="s">
        <v>2725</v>
      </c>
      <c r="AD81" s="1139" t="s">
        <v>2948</v>
      </c>
      <c r="AE81" s="1067" t="s">
        <v>2729</v>
      </c>
      <c r="AF81" s="1054" t="s">
        <v>2949</v>
      </c>
      <c r="AG81" s="1054" t="s">
        <v>2821</v>
      </c>
    </row>
    <row r="82" spans="1:33" s="1065" customFormat="1" ht="11">
      <c r="A82" s="1052"/>
      <c r="B82" s="1115"/>
      <c r="C82" s="1115"/>
      <c r="D82" s="1164"/>
      <c r="E82" s="1165"/>
      <c r="F82" s="1166">
        <v>13471381914</v>
      </c>
      <c r="G82" s="1166"/>
      <c r="H82" s="1166"/>
      <c r="I82" s="1166"/>
      <c r="J82" s="1166"/>
      <c r="K82" s="1166"/>
      <c r="L82" s="1166"/>
      <c r="M82" s="1164"/>
      <c r="N82" s="1164"/>
      <c r="O82" s="1166">
        <v>17771044021</v>
      </c>
      <c r="P82" s="1166">
        <v>16452108078.3764</v>
      </c>
      <c r="Q82" s="1167">
        <f>SUM(Q12:Q81)</f>
        <v>3544566673.9847202</v>
      </c>
      <c r="R82" s="1168">
        <f>SUM(R12:R81)</f>
        <v>7577114422.9847202</v>
      </c>
      <c r="S82" s="1169">
        <f>SUM(S12:S81)</f>
        <v>3544566673.9847202</v>
      </c>
      <c r="T82" s="1169">
        <f>SUM(T12:T81)</f>
        <v>4032547749</v>
      </c>
      <c r="U82" s="1134"/>
      <c r="V82" s="1134"/>
      <c r="W82" s="1134"/>
      <c r="X82" s="1134"/>
      <c r="Y82" s="1134"/>
      <c r="Z82" s="1134"/>
      <c r="AA82" s="1134"/>
      <c r="AB82" s="1134"/>
      <c r="AC82" s="1134"/>
      <c r="AD82" s="1119"/>
      <c r="AE82" s="1055"/>
      <c r="AF82" s="1055"/>
      <c r="AG82" s="1055"/>
    </row>
    <row r="84" spans="1:33">
      <c r="R84" s="1170"/>
      <c r="S84" s="1170"/>
      <c r="T84" s="1121"/>
    </row>
    <row r="85" spans="1:33">
      <c r="F85" s="1120"/>
      <c r="Q85" s="1121"/>
    </row>
  </sheetData>
  <autoFilter ref="A9:AG82" xr:uid="{00000000-0009-0000-0000-000001000000}">
    <filterColumn colId="6" showButton="0"/>
    <filterColumn colId="7" showButton="0"/>
    <filterColumn colId="9" showButton="0"/>
    <filterColumn colId="10" showButton="0"/>
    <filterColumn colId="20" showButton="0"/>
    <filterColumn colId="21" showButton="0"/>
    <filterColumn colId="22" showButton="0"/>
    <filterColumn colId="23" showButton="0"/>
    <filterColumn colId="25" showButton="0"/>
    <filterColumn colId="26" showButton="0"/>
    <filterColumn colId="27" showButton="0"/>
  </autoFilter>
  <mergeCells count="111">
    <mergeCell ref="AD78:AD79"/>
    <mergeCell ref="AE78:AE79"/>
    <mergeCell ref="AF78:AF79"/>
    <mergeCell ref="AG78:AG79"/>
    <mergeCell ref="T78:T79"/>
    <mergeCell ref="U78:U79"/>
    <mergeCell ref="V78:V79"/>
    <mergeCell ref="W78:W79"/>
    <mergeCell ref="X78:X79"/>
    <mergeCell ref="Y78:Y79"/>
    <mergeCell ref="P78:P79"/>
    <mergeCell ref="Q78:Q79"/>
    <mergeCell ref="R78:R79"/>
    <mergeCell ref="S78:S79"/>
    <mergeCell ref="H78:H79"/>
    <mergeCell ref="I78:I79"/>
    <mergeCell ref="J78:J79"/>
    <mergeCell ref="K78:K79"/>
    <mergeCell ref="L78:L79"/>
    <mergeCell ref="M78:M79"/>
    <mergeCell ref="AE52:AE74"/>
    <mergeCell ref="AF52:AF74"/>
    <mergeCell ref="AG52:AG74"/>
    <mergeCell ref="A78:A79"/>
    <mergeCell ref="B78:B79"/>
    <mergeCell ref="C78:C79"/>
    <mergeCell ref="D78:D79"/>
    <mergeCell ref="E78:E79"/>
    <mergeCell ref="F78:F79"/>
    <mergeCell ref="G78:G79"/>
    <mergeCell ref="P52:P74"/>
    <mergeCell ref="Q52:Q74"/>
    <mergeCell ref="R52:R74"/>
    <mergeCell ref="S52:S74"/>
    <mergeCell ref="T52:T74"/>
    <mergeCell ref="AD52:AD74"/>
    <mergeCell ref="J52:J74"/>
    <mergeCell ref="K52:K74"/>
    <mergeCell ref="L52:L74"/>
    <mergeCell ref="M52:M74"/>
    <mergeCell ref="N52:N74"/>
    <mergeCell ref="O52:O74"/>
    <mergeCell ref="N78:N79"/>
    <mergeCell ref="O78:O79"/>
    <mergeCell ref="AG24:AG46"/>
    <mergeCell ref="A52:A74"/>
    <mergeCell ref="B52:B74"/>
    <mergeCell ref="C52:C74"/>
    <mergeCell ref="D52:D74"/>
    <mergeCell ref="E52:E74"/>
    <mergeCell ref="F52:F74"/>
    <mergeCell ref="G52:G74"/>
    <mergeCell ref="H52:H74"/>
    <mergeCell ref="I52:I74"/>
    <mergeCell ref="R24:R46"/>
    <mergeCell ref="S24:S46"/>
    <mergeCell ref="T24:T46"/>
    <mergeCell ref="AD24:AD46"/>
    <mergeCell ref="AE24:AE46"/>
    <mergeCell ref="AF24:AF46"/>
    <mergeCell ref="L24:L46"/>
    <mergeCell ref="M24:M46"/>
    <mergeCell ref="N24:N46"/>
    <mergeCell ref="O24:O46"/>
    <mergeCell ref="P24:P46"/>
    <mergeCell ref="Q24:Q46"/>
    <mergeCell ref="F24:F46"/>
    <mergeCell ref="G24:G46"/>
    <mergeCell ref="H24:H46"/>
    <mergeCell ref="I24:I46"/>
    <mergeCell ref="J24:J46"/>
    <mergeCell ref="K24:K46"/>
    <mergeCell ref="A16:A19"/>
    <mergeCell ref="A24:A46"/>
    <mergeCell ref="B24:B46"/>
    <mergeCell ref="C24:C46"/>
    <mergeCell ref="D24:D46"/>
    <mergeCell ref="E24:E46"/>
    <mergeCell ref="Z9:AC10"/>
    <mergeCell ref="AD9:AD11"/>
    <mergeCell ref="AE9:AE11"/>
    <mergeCell ref="AF9:AF11"/>
    <mergeCell ref="AG9:AG11"/>
    <mergeCell ref="G10:G11"/>
    <mergeCell ref="H10:H11"/>
    <mergeCell ref="I10:I11"/>
    <mergeCell ref="J10:J11"/>
    <mergeCell ref="K10:K11"/>
    <mergeCell ref="P9:P11"/>
    <mergeCell ref="Q9:Q11"/>
    <mergeCell ref="R9:R11"/>
    <mergeCell ref="S9:S11"/>
    <mergeCell ref="T9:T11"/>
    <mergeCell ref="U9:Y10"/>
    <mergeCell ref="F9:F11"/>
    <mergeCell ref="G9:I9"/>
    <mergeCell ref="J9:L9"/>
    <mergeCell ref="M9:M11"/>
    <mergeCell ref="N9:N11"/>
    <mergeCell ref="O9:O11"/>
    <mergeCell ref="L10:L11"/>
    <mergeCell ref="A1:B4"/>
    <mergeCell ref="C1:L1"/>
    <mergeCell ref="C2:L2"/>
    <mergeCell ref="C4:L4"/>
    <mergeCell ref="A6:B6"/>
    <mergeCell ref="A9:A11"/>
    <mergeCell ref="B9:B11"/>
    <mergeCell ref="C9:C11"/>
    <mergeCell ref="D9:D11"/>
    <mergeCell ref="E9:E11"/>
  </mergeCells>
  <hyperlinks>
    <hyperlink ref="I81" r:id="rId1" xr:uid="{69FD8B1C-7E82-8D45-8625-E85D99E0313C}"/>
    <hyperlink ref="I78" r:id="rId2" xr:uid="{ACC8263B-16EC-4D43-B506-5E30CF90D460}"/>
    <hyperlink ref="I75" r:id="rId3" xr:uid="{A1DDB495-69B9-2349-A075-D25F14011CAB}"/>
    <hyperlink ref="I51" r:id="rId4" xr:uid="{77817DE1-2FD8-0F4A-B06F-18F9332831CD}"/>
    <hyperlink ref="I18" r:id="rId5" xr:uid="{8BA2B0A3-C412-D346-B5D8-CE63D0B5A5EE}"/>
    <hyperlink ref="I17" r:id="rId6" xr:uid="{39BACB4D-C6E8-E447-AA2F-839C65C3E8AD}"/>
    <hyperlink ref="I80" r:id="rId7" display="ssedgerencia@gmail.com" xr:uid="{16F611D5-F52B-5541-B4CE-2BB990947C16}"/>
    <hyperlink ref="L80" r:id="rId8" xr:uid="{DEFDA93A-FD8E-BD4D-9052-4391F4DFA26B}"/>
    <hyperlink ref="L81" r:id="rId9" display="disimancas76@gmail.com" xr:uid="{3BDBD2ED-5AF8-7B40-B7D9-472E938285EF}"/>
    <hyperlink ref="L78" r:id="rId10" xr:uid="{B8A7561D-F96C-5044-B122-F1669CC7F72F}"/>
    <hyperlink ref="L77" r:id="rId11" display="legalsolutionsas@hotmail.com " xr:uid="{2C0963A9-781D-804D-9F66-B1E9268094AB}"/>
    <hyperlink ref="I77" r:id="rId12" xr:uid="{09477EDB-8933-DC4F-9E1B-8289406E75A2}"/>
    <hyperlink ref="L76" r:id="rId13" xr:uid="{38226AA3-D12A-2646-ABDD-0C59B726EF01}"/>
    <hyperlink ref="I76" r:id="rId14" display="suministroseinsumosj@hotmail.com" xr:uid="{7EFDEFE4-31AA-2D4A-94CF-5921E45112E0}"/>
    <hyperlink ref="L75" r:id="rId15" xr:uid="{484374E7-E4D1-B944-9C8E-E788FB937A62}"/>
    <hyperlink ref="L52" r:id="rId16" xr:uid="{02BFBE81-95EF-5042-81FC-9F6DADB5DAED}"/>
    <hyperlink ref="I52" r:id="rId17" xr:uid="{00E1EEF4-6BD1-1942-A419-F7E924042AF9}"/>
    <hyperlink ref="I48" r:id="rId18" xr:uid="{8A33C167-97B6-394C-962A-030AB649B734}"/>
    <hyperlink ref="L49" r:id="rId19" xr:uid="{2ECEE837-43A2-DD42-8FDD-9C2614697242}"/>
    <hyperlink ref="I49" r:id="rId20" xr:uid="{A215EDDB-7EDE-D645-BC36-913B88964DA9}"/>
    <hyperlink ref="L22" r:id="rId21" xr:uid="{97233D46-56B4-1249-8BDC-9025A3F4D8DB}"/>
    <hyperlink ref="I22" r:id="rId22" xr:uid="{84F65C82-BFFB-3C4F-8C71-55C05FD873A1}"/>
    <hyperlink ref="L23" r:id="rId23" xr:uid="{2FD5168A-9F28-1D49-AE09-6CDD0E585991}"/>
    <hyperlink ref="I23" r:id="rId24" xr:uid="{B1E7F48C-8688-0A44-99D8-70F4F85932A8}"/>
    <hyperlink ref="L50" r:id="rId25" xr:uid="{F4995244-4055-204B-B8A4-8F07B3196C33}"/>
    <hyperlink ref="I50" r:id="rId26" xr:uid="{B238700C-CAFD-B648-A807-9423E77FA259}"/>
    <hyperlink ref="I47" r:id="rId27" xr:uid="{FA040810-D71B-2742-8E75-CC66C57ADABC}"/>
    <hyperlink ref="L47" r:id="rId28" xr:uid="{D90FB6AB-CEEC-0749-8AC2-C4E8D214C161}"/>
    <hyperlink ref="L24" r:id="rId29" xr:uid="{AB42BFC9-E378-CA47-9866-4243EEEC590F}"/>
    <hyperlink ref="I24" r:id="rId30" xr:uid="{E9DB6994-289D-B847-8EC6-0CCF6E078B1B}"/>
    <hyperlink ref="I20" r:id="rId31" xr:uid="{9E46B6D0-FCB6-2748-BB98-2746965D18BF}"/>
    <hyperlink ref="I19" r:id="rId32" xr:uid="{66C968D3-C10D-FF4A-AD50-81EBC2DC67CC}"/>
    <hyperlink ref="I16" r:id="rId33" xr:uid="{A2931882-63A3-7A42-83E9-EBC0ACB9834A}"/>
    <hyperlink ref="L14" r:id="rId34" xr:uid="{6F5F0CE2-21A4-6F42-BEE5-149AEDDF6C2E}"/>
    <hyperlink ref="I14" r:id="rId35" xr:uid="{EEF23524-5768-844E-AD49-5A2806C1168B}"/>
    <hyperlink ref="I12" r:id="rId36" xr:uid="{F5885207-3688-E743-A375-F1A0CC8E9558}"/>
    <hyperlink ref="L15" r:id="rId37" xr:uid="{F2F80F9D-47A1-4F43-A6F6-2CBEB6C32792}"/>
    <hyperlink ref="I15" r:id="rId38" xr:uid="{080F7B98-7E6C-5A4C-83D8-1CA8111254BF}"/>
    <hyperlink ref="I13" r:id="rId39" xr:uid="{30297B65-163C-3A4B-8C77-1910204850AA}"/>
  </hyperlinks>
  <pageMargins left="0.7" right="0.7" top="0.75" bottom="0.75" header="0.3" footer="0.3"/>
  <pageSetup scale="10" fitToWidth="0" orientation="portrait" r:id="rId40"/>
  <drawing r:id="rId4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3A195-C285-784D-A0C9-6A742BDCB556}">
  <sheetPr>
    <pageSetUpPr fitToPage="1"/>
  </sheetPr>
  <dimension ref="A1:ALO176"/>
  <sheetViews>
    <sheetView zoomScale="106" zoomScaleNormal="106" workbookViewId="0">
      <pane xSplit="5" ySplit="11" topLeftCell="F44" activePane="bottomRight" state="frozen"/>
      <selection pane="topRight" activeCell="E1" sqref="E1"/>
      <selection pane="bottomLeft" activeCell="A12" sqref="A12"/>
      <selection pane="bottomRight" activeCell="A51" sqref="A51"/>
    </sheetView>
  </sheetViews>
  <sheetFormatPr baseColWidth="10" defaultColWidth="20" defaultRowHeight="13"/>
  <cols>
    <col min="1" max="1" width="7.1640625" style="1036" customWidth="1"/>
    <col min="2" max="2" width="11.5" style="1036" customWidth="1"/>
    <col min="3" max="4" width="15.1640625" style="1036" customWidth="1"/>
    <col min="5" max="5" width="18.5" style="1041" customWidth="1"/>
    <col min="6" max="6" width="20.5" style="1036" customWidth="1"/>
    <col min="7" max="7" width="15.5" style="1036" customWidth="1"/>
    <col min="8" max="8" width="14" style="1036" customWidth="1"/>
    <col min="9" max="9" width="19.5" style="1036" customWidth="1"/>
    <col min="10" max="10" width="25.5" style="1036" customWidth="1"/>
    <col min="11" max="11" width="20.33203125" style="1036" customWidth="1"/>
    <col min="12" max="12" width="20.5" style="1036" customWidth="1"/>
    <col min="13" max="13" width="20" style="1036" customWidth="1"/>
    <col min="14" max="15" width="20.5" style="1036" customWidth="1"/>
    <col min="16" max="16" width="53.5" style="1037" customWidth="1"/>
    <col min="17" max="17" width="32.6640625" style="1036" customWidth="1"/>
    <col min="18" max="18" width="35.5" style="1036" customWidth="1"/>
    <col min="19" max="16384" width="20" style="1036"/>
  </cols>
  <sheetData>
    <row r="1" spans="1:1003">
      <c r="A1" s="1515"/>
      <c r="B1" s="1516"/>
      <c r="C1" s="1521" t="s">
        <v>2096</v>
      </c>
      <c r="D1" s="1522"/>
      <c r="E1" s="1522"/>
      <c r="F1" s="1522"/>
      <c r="G1" s="1582"/>
      <c r="H1" s="1035" t="s">
        <v>2097</v>
      </c>
    </row>
    <row r="2" spans="1:1003">
      <c r="A2" s="1517"/>
      <c r="B2" s="1518"/>
      <c r="C2" s="1523" t="s">
        <v>2098</v>
      </c>
      <c r="D2" s="1524"/>
      <c r="E2" s="1524"/>
      <c r="F2" s="1524"/>
      <c r="G2" s="1583"/>
      <c r="H2" s="1038" t="s">
        <v>2099</v>
      </c>
      <c r="L2" s="1039"/>
      <c r="M2" s="1039"/>
      <c r="O2" s="1039"/>
    </row>
    <row r="3" spans="1:1003">
      <c r="A3" s="1517"/>
      <c r="B3" s="1518"/>
      <c r="C3" s="1040"/>
      <c r="G3" s="1042"/>
      <c r="H3" s="1038" t="s">
        <v>2100</v>
      </c>
      <c r="L3" s="1039"/>
      <c r="M3" s="1039"/>
      <c r="O3" s="1039"/>
    </row>
    <row r="4" spans="1:1003" ht="14" thickBot="1">
      <c r="A4" s="1519"/>
      <c r="B4" s="1520"/>
      <c r="C4" s="1525" t="s">
        <v>2101</v>
      </c>
      <c r="D4" s="1526"/>
      <c r="E4" s="1526"/>
      <c r="F4" s="1526"/>
      <c r="G4" s="1584"/>
      <c r="H4" s="1043" t="s">
        <v>2102</v>
      </c>
      <c r="L4" s="1039"/>
      <c r="M4" s="1039"/>
      <c r="O4" s="1039"/>
    </row>
    <row r="5" spans="1:1003" ht="18">
      <c r="A5" s="931"/>
      <c r="L5" s="1044"/>
      <c r="M5" s="1044"/>
      <c r="O5" s="1039"/>
    </row>
    <row r="6" spans="1:1003">
      <c r="A6" s="1524" t="s">
        <v>2103</v>
      </c>
      <c r="B6" s="1524"/>
    </row>
    <row r="7" spans="1:1003" ht="14">
      <c r="A7" s="1045" t="s">
        <v>2104</v>
      </c>
      <c r="B7" s="1046"/>
      <c r="C7" s="1046"/>
      <c r="D7" s="1046"/>
      <c r="E7" s="1046"/>
      <c r="F7" s="1046"/>
      <c r="G7" s="1046"/>
      <c r="H7" s="1046"/>
      <c r="I7" s="1046"/>
      <c r="J7" s="1046"/>
      <c r="K7" s="1046"/>
      <c r="L7" s="1046"/>
      <c r="M7" s="1046"/>
      <c r="N7" s="1046"/>
      <c r="O7" s="1046"/>
      <c r="P7" s="1047"/>
      <c r="Q7" s="1048"/>
      <c r="R7" s="1048"/>
    </row>
    <row r="8" spans="1:1003" ht="14" thickBot="1">
      <c r="A8" s="1048"/>
      <c r="B8" s="1049"/>
      <c r="C8" s="1048"/>
      <c r="D8" s="1048"/>
      <c r="E8" s="1048"/>
      <c r="F8" s="1048"/>
      <c r="G8" s="1048"/>
      <c r="H8" s="1048"/>
      <c r="I8" s="1048"/>
      <c r="J8" s="1048"/>
      <c r="K8" s="1048"/>
      <c r="L8" s="1048"/>
      <c r="M8" s="1048"/>
      <c r="N8" s="1048"/>
      <c r="O8" s="1048"/>
      <c r="Q8" s="1048"/>
      <c r="R8" s="1048"/>
    </row>
    <row r="9" spans="1:1003" s="1051" customFormat="1" ht="12" thickBot="1">
      <c r="A9" s="1527" t="s">
        <v>2105</v>
      </c>
      <c r="B9" s="1511" t="s">
        <v>2106</v>
      </c>
      <c r="C9" s="1511" t="s">
        <v>2107</v>
      </c>
      <c r="D9" s="1528" t="s">
        <v>2108</v>
      </c>
      <c r="E9" s="1511" t="s">
        <v>2109</v>
      </c>
      <c r="F9" s="1511" t="s">
        <v>2110</v>
      </c>
      <c r="G9" s="1585" t="s">
        <v>2111</v>
      </c>
      <c r="H9" s="1585"/>
      <c r="I9" s="1585"/>
      <c r="J9" s="1511" t="s">
        <v>2112</v>
      </c>
      <c r="K9" s="1512" t="s">
        <v>2113</v>
      </c>
      <c r="L9" s="1511" t="s">
        <v>2114</v>
      </c>
      <c r="M9" s="1538" t="s">
        <v>2115</v>
      </c>
      <c r="N9" s="1511" t="s">
        <v>2116</v>
      </c>
      <c r="O9" s="1588" t="s">
        <v>2117</v>
      </c>
      <c r="P9" s="1591" t="s">
        <v>2118</v>
      </c>
      <c r="Q9" s="1530" t="s">
        <v>2119</v>
      </c>
      <c r="R9" s="1532" t="s">
        <v>2120</v>
      </c>
      <c r="S9" s="1530" t="s">
        <v>2121</v>
      </c>
      <c r="T9" s="1050"/>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50"/>
      <c r="CJ9" s="1050"/>
      <c r="CK9" s="1050"/>
      <c r="CL9" s="1050"/>
      <c r="CM9" s="1050"/>
      <c r="CN9" s="1050"/>
      <c r="CO9" s="1050"/>
      <c r="CP9" s="1050"/>
      <c r="CQ9" s="1050"/>
      <c r="CR9" s="1050"/>
      <c r="CS9" s="1050"/>
      <c r="CT9" s="1050"/>
      <c r="CU9" s="1050"/>
      <c r="CV9" s="1050"/>
      <c r="CW9" s="1050"/>
      <c r="CX9" s="1050"/>
      <c r="CY9" s="1050"/>
      <c r="CZ9" s="1050"/>
      <c r="DA9" s="1050"/>
      <c r="DB9" s="1050"/>
      <c r="DC9" s="1050"/>
      <c r="DD9" s="1050"/>
      <c r="DE9" s="1050"/>
      <c r="DF9" s="1050"/>
      <c r="DG9" s="1050"/>
      <c r="DH9" s="1050"/>
      <c r="DI9" s="1050"/>
      <c r="DJ9" s="1050"/>
      <c r="DK9" s="1050"/>
      <c r="DL9" s="1050"/>
      <c r="DM9" s="1050"/>
      <c r="DN9" s="1050"/>
      <c r="DO9" s="1050"/>
      <c r="DP9" s="1050"/>
      <c r="DQ9" s="1050"/>
      <c r="DR9" s="1050"/>
      <c r="DS9" s="1050"/>
      <c r="DT9" s="1050"/>
      <c r="DU9" s="1050"/>
      <c r="DV9" s="1050"/>
      <c r="DW9" s="1050"/>
      <c r="DX9" s="1050"/>
      <c r="DY9" s="1050"/>
      <c r="DZ9" s="1050"/>
      <c r="EA9" s="1050"/>
      <c r="EB9" s="1050"/>
      <c r="EC9" s="1050"/>
      <c r="ED9" s="1050"/>
      <c r="EE9" s="1050"/>
      <c r="EF9" s="1050"/>
      <c r="EG9" s="1050"/>
      <c r="EH9" s="1050"/>
      <c r="EI9" s="1050"/>
      <c r="EJ9" s="1050"/>
      <c r="EK9" s="1050"/>
      <c r="EL9" s="1050"/>
      <c r="EM9" s="1050"/>
      <c r="EN9" s="1050"/>
      <c r="EO9" s="1050"/>
      <c r="EP9" s="1050"/>
      <c r="EQ9" s="1050"/>
      <c r="ER9" s="1050"/>
      <c r="ES9" s="1050"/>
      <c r="ET9" s="1050"/>
      <c r="EU9" s="1050"/>
      <c r="EV9" s="1050"/>
      <c r="EW9" s="1050"/>
      <c r="EX9" s="1050"/>
      <c r="EY9" s="1050"/>
      <c r="EZ9" s="1050"/>
      <c r="FA9" s="1050"/>
      <c r="FB9" s="1050"/>
      <c r="FC9" s="1050"/>
      <c r="FD9" s="1050"/>
      <c r="FE9" s="1050"/>
      <c r="FF9" s="1050"/>
      <c r="FG9" s="1050"/>
      <c r="FH9" s="1050"/>
      <c r="FI9" s="1050"/>
      <c r="FJ9" s="1050"/>
      <c r="FK9" s="1050"/>
      <c r="FL9" s="1050"/>
      <c r="FM9" s="1050"/>
      <c r="FN9" s="1050"/>
      <c r="FO9" s="1050"/>
      <c r="FP9" s="1050"/>
      <c r="FQ9" s="1050"/>
      <c r="FR9" s="1050"/>
      <c r="FS9" s="1050"/>
      <c r="FT9" s="1050"/>
      <c r="FU9" s="1050"/>
      <c r="FV9" s="1050"/>
      <c r="FW9" s="1050"/>
      <c r="FX9" s="1050"/>
      <c r="FY9" s="1050"/>
      <c r="FZ9" s="1050"/>
      <c r="GA9" s="1050"/>
      <c r="GB9" s="1050"/>
      <c r="GC9" s="1050"/>
      <c r="GD9" s="1050"/>
      <c r="GE9" s="1050"/>
      <c r="GF9" s="1050"/>
      <c r="GG9" s="1050"/>
      <c r="GH9" s="1050"/>
      <c r="GI9" s="1050"/>
      <c r="GJ9" s="1050"/>
      <c r="GK9" s="1050"/>
      <c r="GL9" s="1050"/>
      <c r="GM9" s="1050"/>
      <c r="GN9" s="1050"/>
      <c r="GO9" s="1050"/>
      <c r="GP9" s="1050"/>
      <c r="GQ9" s="1050"/>
      <c r="GR9" s="1050"/>
      <c r="GS9" s="1050"/>
      <c r="GT9" s="1050"/>
      <c r="GU9" s="1050"/>
      <c r="GV9" s="1050"/>
      <c r="GW9" s="1050"/>
      <c r="GX9" s="1050"/>
      <c r="GY9" s="1050"/>
      <c r="GZ9" s="1050"/>
      <c r="HA9" s="1050"/>
      <c r="HB9" s="1050"/>
      <c r="HC9" s="1050"/>
      <c r="HD9" s="1050"/>
      <c r="HE9" s="1050"/>
      <c r="HF9" s="1050"/>
      <c r="HG9" s="1050"/>
      <c r="HH9" s="1050"/>
      <c r="HI9" s="1050"/>
      <c r="HJ9" s="1050"/>
      <c r="HK9" s="1050"/>
      <c r="HL9" s="1050"/>
      <c r="HM9" s="1050"/>
      <c r="HN9" s="1050"/>
      <c r="HO9" s="1050"/>
      <c r="HP9" s="1050"/>
      <c r="HQ9" s="1050"/>
      <c r="HR9" s="1050"/>
      <c r="HS9" s="1050"/>
      <c r="HT9" s="1050"/>
      <c r="HU9" s="1050"/>
      <c r="HV9" s="1050"/>
      <c r="HW9" s="1050"/>
      <c r="HX9" s="1050"/>
      <c r="HY9" s="1050"/>
      <c r="HZ9" s="1050"/>
      <c r="IA9" s="1050"/>
      <c r="IB9" s="1050"/>
      <c r="IC9" s="1050"/>
      <c r="ID9" s="1050"/>
      <c r="IE9" s="1050"/>
      <c r="IF9" s="1050"/>
      <c r="IG9" s="1050"/>
      <c r="IH9" s="1050"/>
      <c r="II9" s="1050"/>
      <c r="IJ9" s="1050"/>
      <c r="IK9" s="1050"/>
      <c r="IL9" s="1050"/>
      <c r="IM9" s="1050"/>
      <c r="IN9" s="1050"/>
      <c r="IO9" s="1050"/>
      <c r="IP9" s="1050"/>
      <c r="IQ9" s="1050"/>
      <c r="IR9" s="1050"/>
      <c r="IS9" s="1050"/>
      <c r="IT9" s="1050"/>
      <c r="IU9" s="1050"/>
      <c r="IV9" s="1050"/>
      <c r="IW9" s="1050"/>
      <c r="IX9" s="1050"/>
      <c r="IY9" s="1050"/>
      <c r="IZ9" s="1050"/>
      <c r="JA9" s="1050"/>
      <c r="JB9" s="1050"/>
      <c r="JC9" s="1050"/>
      <c r="JD9" s="1050"/>
      <c r="JE9" s="1050"/>
      <c r="JF9" s="1050"/>
      <c r="JG9" s="1050"/>
      <c r="JH9" s="1050"/>
      <c r="JI9" s="1050"/>
      <c r="JJ9" s="1050"/>
      <c r="JK9" s="1050"/>
      <c r="JL9" s="1050"/>
      <c r="JM9" s="1050"/>
      <c r="JN9" s="1050"/>
      <c r="JO9" s="1050"/>
      <c r="JP9" s="1050"/>
      <c r="JQ9" s="1050"/>
      <c r="JR9" s="1050"/>
      <c r="JS9" s="1050"/>
      <c r="JT9" s="1050"/>
      <c r="JU9" s="1050"/>
      <c r="JV9" s="1050"/>
      <c r="JW9" s="1050"/>
      <c r="JX9" s="1050"/>
      <c r="JY9" s="1050"/>
      <c r="JZ9" s="1050"/>
      <c r="KA9" s="1050"/>
      <c r="KB9" s="1050"/>
      <c r="KC9" s="1050"/>
      <c r="KD9" s="1050"/>
      <c r="KE9" s="1050"/>
      <c r="KF9" s="1050"/>
      <c r="KG9" s="1050"/>
      <c r="KH9" s="1050"/>
      <c r="KI9" s="1050"/>
      <c r="KJ9" s="1050"/>
      <c r="KK9" s="1050"/>
      <c r="KL9" s="1050"/>
      <c r="KM9" s="1050"/>
      <c r="KN9" s="1050"/>
      <c r="KO9" s="1050"/>
      <c r="KP9" s="1050"/>
      <c r="KQ9" s="1050"/>
      <c r="KR9" s="1050"/>
      <c r="KS9" s="1050"/>
      <c r="KT9" s="1050"/>
      <c r="KU9" s="1050"/>
      <c r="KV9" s="1050"/>
      <c r="KW9" s="1050"/>
      <c r="KX9" s="1050"/>
      <c r="KY9" s="1050"/>
      <c r="KZ9" s="1050"/>
      <c r="LA9" s="1050"/>
      <c r="LB9" s="1050"/>
      <c r="LC9" s="1050"/>
      <c r="LD9" s="1050"/>
      <c r="LE9" s="1050"/>
      <c r="LF9" s="1050"/>
      <c r="LG9" s="1050"/>
      <c r="LH9" s="1050"/>
      <c r="LI9" s="1050"/>
      <c r="LJ9" s="1050"/>
      <c r="LK9" s="1050"/>
      <c r="LL9" s="1050"/>
      <c r="LM9" s="1050"/>
      <c r="LN9" s="1050"/>
      <c r="LO9" s="1050"/>
      <c r="LP9" s="1050"/>
      <c r="LQ9" s="1050"/>
      <c r="LR9" s="1050"/>
      <c r="LS9" s="1050"/>
      <c r="LT9" s="1050"/>
      <c r="LU9" s="1050"/>
      <c r="LV9" s="1050"/>
      <c r="LW9" s="1050"/>
      <c r="LX9" s="1050"/>
      <c r="LY9" s="1050"/>
      <c r="LZ9" s="1050"/>
      <c r="MA9" s="1050"/>
      <c r="MB9" s="1050"/>
      <c r="MC9" s="1050"/>
      <c r="MD9" s="1050"/>
      <c r="ME9" s="1050"/>
      <c r="MF9" s="1050"/>
      <c r="MG9" s="1050"/>
      <c r="MH9" s="1050"/>
      <c r="MI9" s="1050"/>
      <c r="MJ9" s="1050"/>
      <c r="MK9" s="1050"/>
      <c r="ML9" s="1050"/>
      <c r="MM9" s="1050"/>
      <c r="MN9" s="1050"/>
      <c r="MO9" s="1050"/>
      <c r="MP9" s="1050"/>
      <c r="MQ9" s="1050"/>
      <c r="MR9" s="1050"/>
      <c r="MS9" s="1050"/>
      <c r="MT9" s="1050"/>
      <c r="MU9" s="1050"/>
      <c r="MV9" s="1050"/>
      <c r="MW9" s="1050"/>
      <c r="MX9" s="1050"/>
      <c r="MY9" s="1050"/>
      <c r="MZ9" s="1050"/>
      <c r="NA9" s="1050"/>
      <c r="NB9" s="1050"/>
      <c r="NC9" s="1050"/>
      <c r="ND9" s="1050"/>
      <c r="NE9" s="1050"/>
      <c r="NF9" s="1050"/>
      <c r="NG9" s="1050"/>
      <c r="NH9" s="1050"/>
      <c r="NI9" s="1050"/>
      <c r="NJ9" s="1050"/>
      <c r="NK9" s="1050"/>
      <c r="NL9" s="1050"/>
      <c r="NM9" s="1050"/>
      <c r="NN9" s="1050"/>
      <c r="NO9" s="1050"/>
      <c r="NP9" s="1050"/>
      <c r="NQ9" s="1050"/>
      <c r="NR9" s="1050"/>
      <c r="NS9" s="1050"/>
      <c r="NT9" s="1050"/>
      <c r="NU9" s="1050"/>
      <c r="NV9" s="1050"/>
      <c r="NW9" s="1050"/>
      <c r="NX9" s="1050"/>
      <c r="NY9" s="1050"/>
      <c r="NZ9" s="1050"/>
      <c r="OA9" s="1050"/>
      <c r="OB9" s="1050"/>
      <c r="OC9" s="1050"/>
      <c r="OD9" s="1050"/>
      <c r="OE9" s="1050"/>
      <c r="OF9" s="1050"/>
      <c r="OG9" s="1050"/>
      <c r="OH9" s="1050"/>
      <c r="OI9" s="1050"/>
      <c r="OJ9" s="1050"/>
      <c r="OK9" s="1050"/>
      <c r="OL9" s="1050"/>
      <c r="OM9" s="1050"/>
      <c r="ON9" s="1050"/>
      <c r="OO9" s="1050"/>
      <c r="OP9" s="1050"/>
      <c r="OQ9" s="1050"/>
      <c r="OR9" s="1050"/>
      <c r="OS9" s="1050"/>
      <c r="OT9" s="1050"/>
      <c r="OU9" s="1050"/>
      <c r="OV9" s="1050"/>
      <c r="OW9" s="1050"/>
      <c r="OX9" s="1050"/>
      <c r="OY9" s="1050"/>
      <c r="OZ9" s="1050"/>
      <c r="PA9" s="1050"/>
      <c r="PB9" s="1050"/>
      <c r="PC9" s="1050"/>
      <c r="PD9" s="1050"/>
      <c r="PE9" s="1050"/>
      <c r="PF9" s="1050"/>
      <c r="PG9" s="1050"/>
      <c r="PH9" s="1050"/>
      <c r="PI9" s="1050"/>
      <c r="PJ9" s="1050"/>
      <c r="PK9" s="1050"/>
      <c r="PL9" s="1050"/>
      <c r="PM9" s="1050"/>
      <c r="PN9" s="1050"/>
      <c r="PO9" s="1050"/>
      <c r="PP9" s="1050"/>
      <c r="PQ9" s="1050"/>
      <c r="PR9" s="1050"/>
      <c r="PS9" s="1050"/>
      <c r="PT9" s="1050"/>
      <c r="PU9" s="1050"/>
      <c r="PV9" s="1050"/>
      <c r="PW9" s="1050"/>
      <c r="PX9" s="1050"/>
      <c r="PY9" s="1050"/>
      <c r="PZ9" s="1050"/>
      <c r="QA9" s="1050"/>
      <c r="QB9" s="1050"/>
      <c r="QC9" s="1050"/>
      <c r="QD9" s="1050"/>
      <c r="QE9" s="1050"/>
      <c r="QF9" s="1050"/>
      <c r="QG9" s="1050"/>
      <c r="QH9" s="1050"/>
      <c r="QI9" s="1050"/>
      <c r="QJ9" s="1050"/>
      <c r="QK9" s="1050"/>
      <c r="QL9" s="1050"/>
      <c r="QM9" s="1050"/>
      <c r="QN9" s="1050"/>
      <c r="QO9" s="1050"/>
      <c r="QP9" s="1050"/>
      <c r="QQ9" s="1050"/>
      <c r="QR9" s="1050"/>
      <c r="QS9" s="1050"/>
      <c r="QT9" s="1050"/>
      <c r="QU9" s="1050"/>
      <c r="QV9" s="1050"/>
      <c r="QW9" s="1050"/>
      <c r="QX9" s="1050"/>
      <c r="QY9" s="1050"/>
      <c r="QZ9" s="1050"/>
      <c r="RA9" s="1050"/>
      <c r="RB9" s="1050"/>
      <c r="RC9" s="1050"/>
      <c r="RD9" s="1050"/>
      <c r="RE9" s="1050"/>
      <c r="RF9" s="1050"/>
      <c r="RG9" s="1050"/>
      <c r="RH9" s="1050"/>
      <c r="RI9" s="1050"/>
      <c r="RJ9" s="1050"/>
      <c r="RK9" s="1050"/>
      <c r="RL9" s="1050"/>
      <c r="RM9" s="1050"/>
      <c r="RN9" s="1050"/>
      <c r="RO9" s="1050"/>
      <c r="RP9" s="1050"/>
      <c r="RQ9" s="1050"/>
      <c r="RR9" s="1050"/>
      <c r="RS9" s="1050"/>
      <c r="RT9" s="1050"/>
      <c r="RU9" s="1050"/>
      <c r="RV9" s="1050"/>
      <c r="RW9" s="1050"/>
      <c r="RX9" s="1050"/>
      <c r="RY9" s="1050"/>
      <c r="RZ9" s="1050"/>
      <c r="SA9" s="1050"/>
      <c r="SB9" s="1050"/>
      <c r="SC9" s="1050"/>
      <c r="SD9" s="1050"/>
      <c r="SE9" s="1050"/>
      <c r="SF9" s="1050"/>
      <c r="SG9" s="1050"/>
      <c r="SH9" s="1050"/>
      <c r="SI9" s="1050"/>
      <c r="SJ9" s="1050"/>
      <c r="SK9" s="1050"/>
      <c r="SL9" s="1050"/>
      <c r="SM9" s="1050"/>
      <c r="SN9" s="1050"/>
      <c r="SO9" s="1050"/>
      <c r="SP9" s="1050"/>
      <c r="SQ9" s="1050"/>
      <c r="SR9" s="1050"/>
      <c r="SS9" s="1050"/>
      <c r="ST9" s="1050"/>
      <c r="SU9" s="1050"/>
      <c r="SV9" s="1050"/>
      <c r="SW9" s="1050"/>
      <c r="SX9" s="1050"/>
      <c r="SY9" s="1050"/>
      <c r="SZ9" s="1050"/>
      <c r="TA9" s="1050"/>
      <c r="TB9" s="1050"/>
      <c r="TC9" s="1050"/>
      <c r="TD9" s="1050"/>
      <c r="TE9" s="1050"/>
      <c r="TF9" s="1050"/>
      <c r="TG9" s="1050"/>
      <c r="TH9" s="1050"/>
      <c r="TI9" s="1050"/>
      <c r="TJ9" s="1050"/>
      <c r="TK9" s="1050"/>
      <c r="TL9" s="1050"/>
      <c r="TM9" s="1050"/>
      <c r="TN9" s="1050"/>
      <c r="TO9" s="1050"/>
      <c r="TP9" s="1050"/>
      <c r="TQ9" s="1050"/>
      <c r="TR9" s="1050"/>
      <c r="TS9" s="1050"/>
      <c r="TT9" s="1050"/>
      <c r="TU9" s="1050"/>
      <c r="TV9" s="1050"/>
      <c r="TW9" s="1050"/>
      <c r="TX9" s="1050"/>
      <c r="TY9" s="1050"/>
      <c r="TZ9" s="1050"/>
      <c r="UA9" s="1050"/>
      <c r="UB9" s="1050"/>
      <c r="UC9" s="1050"/>
      <c r="UD9" s="1050"/>
      <c r="UE9" s="1050"/>
      <c r="UF9" s="1050"/>
      <c r="UG9" s="1050"/>
      <c r="UH9" s="1050"/>
      <c r="UI9" s="1050"/>
      <c r="UJ9" s="1050"/>
      <c r="UK9" s="1050"/>
      <c r="UL9" s="1050"/>
      <c r="UM9" s="1050"/>
      <c r="UN9" s="1050"/>
      <c r="UO9" s="1050"/>
      <c r="UP9" s="1050"/>
      <c r="UQ9" s="1050"/>
      <c r="UR9" s="1050"/>
      <c r="US9" s="1050"/>
      <c r="UT9" s="1050"/>
      <c r="UU9" s="1050"/>
      <c r="UV9" s="1050"/>
      <c r="UW9" s="1050"/>
      <c r="UX9" s="1050"/>
      <c r="UY9" s="1050"/>
      <c r="UZ9" s="1050"/>
      <c r="VA9" s="1050"/>
      <c r="VB9" s="1050"/>
      <c r="VC9" s="1050"/>
      <c r="VD9" s="1050"/>
      <c r="VE9" s="1050"/>
      <c r="VF9" s="1050"/>
      <c r="VG9" s="1050"/>
      <c r="VH9" s="1050"/>
      <c r="VI9" s="1050"/>
      <c r="VJ9" s="1050"/>
      <c r="VK9" s="1050"/>
      <c r="VL9" s="1050"/>
      <c r="VM9" s="1050"/>
      <c r="VN9" s="1050"/>
      <c r="VO9" s="1050"/>
      <c r="VP9" s="1050"/>
      <c r="VQ9" s="1050"/>
      <c r="VR9" s="1050"/>
      <c r="VS9" s="1050"/>
      <c r="VT9" s="1050"/>
      <c r="VU9" s="1050"/>
      <c r="VV9" s="1050"/>
      <c r="VW9" s="1050"/>
      <c r="VX9" s="1050"/>
      <c r="VY9" s="1050"/>
      <c r="VZ9" s="1050"/>
      <c r="WA9" s="1050"/>
      <c r="WB9" s="1050"/>
      <c r="WC9" s="1050"/>
      <c r="WD9" s="1050"/>
      <c r="WE9" s="1050"/>
      <c r="WF9" s="1050"/>
      <c r="WG9" s="1050"/>
      <c r="WH9" s="1050"/>
      <c r="WI9" s="1050"/>
      <c r="WJ9" s="1050"/>
      <c r="WK9" s="1050"/>
      <c r="WL9" s="1050"/>
      <c r="WM9" s="1050"/>
      <c r="WN9" s="1050"/>
      <c r="WO9" s="1050"/>
      <c r="WP9" s="1050"/>
      <c r="WQ9" s="1050"/>
      <c r="WR9" s="1050"/>
      <c r="WS9" s="1050"/>
      <c r="WT9" s="1050"/>
      <c r="WU9" s="1050"/>
      <c r="WV9" s="1050"/>
      <c r="WW9" s="1050"/>
      <c r="WX9" s="1050"/>
      <c r="WY9" s="1050"/>
      <c r="WZ9" s="1050"/>
      <c r="XA9" s="1050"/>
      <c r="XB9" s="1050"/>
      <c r="XC9" s="1050"/>
      <c r="XD9" s="1050"/>
      <c r="XE9" s="1050"/>
      <c r="XF9" s="1050"/>
      <c r="XG9" s="1050"/>
      <c r="XH9" s="1050"/>
      <c r="XI9" s="1050"/>
      <c r="XJ9" s="1050"/>
      <c r="XK9" s="1050"/>
      <c r="XL9" s="1050"/>
      <c r="XM9" s="1050"/>
      <c r="XN9" s="1050"/>
      <c r="XO9" s="1050"/>
      <c r="XP9" s="1050"/>
      <c r="XQ9" s="1050"/>
      <c r="XR9" s="1050"/>
      <c r="XS9" s="1050"/>
      <c r="XT9" s="1050"/>
      <c r="XU9" s="1050"/>
      <c r="XV9" s="1050"/>
      <c r="XW9" s="1050"/>
      <c r="XX9" s="1050"/>
      <c r="XY9" s="1050"/>
      <c r="XZ9" s="1050"/>
      <c r="YA9" s="1050"/>
      <c r="YB9" s="1050"/>
      <c r="YC9" s="1050"/>
      <c r="YD9" s="1050"/>
      <c r="YE9" s="1050"/>
      <c r="YF9" s="1050"/>
      <c r="YG9" s="1050"/>
      <c r="YH9" s="1050"/>
      <c r="YI9" s="1050"/>
      <c r="YJ9" s="1050"/>
      <c r="YK9" s="1050"/>
      <c r="YL9" s="1050"/>
      <c r="YM9" s="1050"/>
      <c r="YN9" s="1050"/>
      <c r="YO9" s="1050"/>
      <c r="YP9" s="1050"/>
      <c r="YQ9" s="1050"/>
      <c r="YR9" s="1050"/>
      <c r="YS9" s="1050"/>
      <c r="YT9" s="1050"/>
      <c r="YU9" s="1050"/>
      <c r="YV9" s="1050"/>
      <c r="YW9" s="1050"/>
      <c r="YX9" s="1050"/>
      <c r="YY9" s="1050"/>
      <c r="YZ9" s="1050"/>
      <c r="ZA9" s="1050"/>
      <c r="ZB9" s="1050"/>
      <c r="ZC9" s="1050"/>
      <c r="ZD9" s="1050"/>
      <c r="ZE9" s="1050"/>
      <c r="ZF9" s="1050"/>
      <c r="ZG9" s="1050"/>
      <c r="ZH9" s="1050"/>
      <c r="ZI9" s="1050"/>
      <c r="ZJ9" s="1050"/>
      <c r="ZK9" s="1050"/>
      <c r="ZL9" s="1050"/>
      <c r="ZM9" s="1050"/>
      <c r="ZN9" s="1050"/>
      <c r="ZO9" s="1050"/>
      <c r="ZP9" s="1050"/>
      <c r="ZQ9" s="1050"/>
      <c r="ZR9" s="1050"/>
      <c r="ZS9" s="1050"/>
      <c r="ZT9" s="1050"/>
      <c r="ZU9" s="1050"/>
      <c r="ZV9" s="1050"/>
      <c r="ZW9" s="1050"/>
      <c r="ZX9" s="1050"/>
      <c r="ZY9" s="1050"/>
      <c r="ZZ9" s="1050"/>
      <c r="AAA9" s="1050"/>
      <c r="AAB9" s="1050"/>
      <c r="AAC9" s="1050"/>
      <c r="AAD9" s="1050"/>
      <c r="AAE9" s="1050"/>
      <c r="AAF9" s="1050"/>
      <c r="AAG9" s="1050"/>
      <c r="AAH9" s="1050"/>
      <c r="AAI9" s="1050"/>
      <c r="AAJ9" s="1050"/>
      <c r="AAK9" s="1050"/>
      <c r="AAL9" s="1050"/>
      <c r="AAM9" s="1050"/>
      <c r="AAN9" s="1050"/>
      <c r="AAO9" s="1050"/>
      <c r="AAP9" s="1050"/>
      <c r="AAQ9" s="1050"/>
      <c r="AAR9" s="1050"/>
      <c r="AAS9" s="1050"/>
      <c r="AAT9" s="1050"/>
      <c r="AAU9" s="1050"/>
      <c r="AAV9" s="1050"/>
      <c r="AAW9" s="1050"/>
      <c r="AAX9" s="1050"/>
      <c r="AAY9" s="1050"/>
      <c r="AAZ9" s="1050"/>
      <c r="ABA9" s="1050"/>
      <c r="ABB9" s="1050"/>
      <c r="ABC9" s="1050"/>
      <c r="ABD9" s="1050"/>
      <c r="ABE9" s="1050"/>
      <c r="ABF9" s="1050"/>
      <c r="ABG9" s="1050"/>
      <c r="ABH9" s="1050"/>
      <c r="ABI9" s="1050"/>
      <c r="ABJ9" s="1050"/>
      <c r="ABK9" s="1050"/>
      <c r="ABL9" s="1050"/>
      <c r="ABM9" s="1050"/>
      <c r="ABN9" s="1050"/>
      <c r="ABO9" s="1050"/>
      <c r="ABP9" s="1050"/>
      <c r="ABQ9" s="1050"/>
      <c r="ABR9" s="1050"/>
      <c r="ABS9" s="1050"/>
      <c r="ABT9" s="1050"/>
      <c r="ABU9" s="1050"/>
      <c r="ABV9" s="1050"/>
      <c r="ABW9" s="1050"/>
      <c r="ABX9" s="1050"/>
      <c r="ABY9" s="1050"/>
      <c r="ABZ9" s="1050"/>
      <c r="ACA9" s="1050"/>
      <c r="ACB9" s="1050"/>
      <c r="ACC9" s="1050"/>
      <c r="ACD9" s="1050"/>
      <c r="ACE9" s="1050"/>
      <c r="ACF9" s="1050"/>
      <c r="ACG9" s="1050"/>
      <c r="ACH9" s="1050"/>
      <c r="ACI9" s="1050"/>
      <c r="ACJ9" s="1050"/>
      <c r="ACK9" s="1050"/>
      <c r="ACL9" s="1050"/>
      <c r="ACM9" s="1050"/>
      <c r="ACN9" s="1050"/>
      <c r="ACO9" s="1050"/>
      <c r="ACP9" s="1050"/>
      <c r="ACQ9" s="1050"/>
      <c r="ACR9" s="1050"/>
      <c r="ACS9" s="1050"/>
      <c r="ACT9" s="1050"/>
      <c r="ACU9" s="1050"/>
      <c r="ACV9" s="1050"/>
      <c r="ACW9" s="1050"/>
      <c r="ACX9" s="1050"/>
      <c r="ACY9" s="1050"/>
      <c r="ACZ9" s="1050"/>
      <c r="ADA9" s="1050"/>
      <c r="ADB9" s="1050"/>
      <c r="ADC9" s="1050"/>
      <c r="ADD9" s="1050"/>
      <c r="ADE9" s="1050"/>
      <c r="ADF9" s="1050"/>
      <c r="ADG9" s="1050"/>
      <c r="ADH9" s="1050"/>
      <c r="ADI9" s="1050"/>
      <c r="ADJ9" s="1050"/>
      <c r="ADK9" s="1050"/>
      <c r="ADL9" s="1050"/>
      <c r="ADM9" s="1050"/>
      <c r="ADN9" s="1050"/>
      <c r="ADO9" s="1050"/>
      <c r="ADP9" s="1050"/>
      <c r="ADQ9" s="1050"/>
      <c r="ADR9" s="1050"/>
      <c r="ADS9" s="1050"/>
      <c r="ADT9" s="1050"/>
      <c r="ADU9" s="1050"/>
      <c r="ADV9" s="1050"/>
      <c r="ADW9" s="1050"/>
      <c r="ADX9" s="1050"/>
      <c r="ADY9" s="1050"/>
      <c r="ADZ9" s="1050"/>
      <c r="AEA9" s="1050"/>
      <c r="AEB9" s="1050"/>
      <c r="AEC9" s="1050"/>
      <c r="AED9" s="1050"/>
      <c r="AEE9" s="1050"/>
      <c r="AEF9" s="1050"/>
      <c r="AEG9" s="1050"/>
      <c r="AEH9" s="1050"/>
      <c r="AEI9" s="1050"/>
      <c r="AEJ9" s="1050"/>
      <c r="AEK9" s="1050"/>
      <c r="AEL9" s="1050"/>
      <c r="AEM9" s="1050"/>
      <c r="AEN9" s="1050"/>
      <c r="AEO9" s="1050"/>
      <c r="AEP9" s="1050"/>
      <c r="AEQ9" s="1050"/>
      <c r="AER9" s="1050"/>
      <c r="AES9" s="1050"/>
      <c r="AET9" s="1050"/>
      <c r="AEU9" s="1050"/>
      <c r="AEV9" s="1050"/>
      <c r="AEW9" s="1050"/>
      <c r="AEX9" s="1050"/>
      <c r="AEY9" s="1050"/>
      <c r="AEZ9" s="1050"/>
      <c r="AFA9" s="1050"/>
      <c r="AFB9" s="1050"/>
      <c r="AFC9" s="1050"/>
      <c r="AFD9" s="1050"/>
      <c r="AFE9" s="1050"/>
      <c r="AFF9" s="1050"/>
      <c r="AFG9" s="1050"/>
      <c r="AFH9" s="1050"/>
      <c r="AFI9" s="1050"/>
      <c r="AFJ9" s="1050"/>
      <c r="AFK9" s="1050"/>
      <c r="AFL9" s="1050"/>
      <c r="AFM9" s="1050"/>
      <c r="AFN9" s="1050"/>
      <c r="AFO9" s="1050"/>
      <c r="AFP9" s="1050"/>
      <c r="AFQ9" s="1050"/>
      <c r="AFR9" s="1050"/>
      <c r="AFS9" s="1050"/>
      <c r="AFT9" s="1050"/>
      <c r="AFU9" s="1050"/>
      <c r="AFV9" s="1050"/>
      <c r="AFW9" s="1050"/>
      <c r="AFX9" s="1050"/>
      <c r="AFY9" s="1050"/>
      <c r="AFZ9" s="1050"/>
      <c r="AGA9" s="1050"/>
      <c r="AGB9" s="1050"/>
      <c r="AGC9" s="1050"/>
      <c r="AGD9" s="1050"/>
      <c r="AGE9" s="1050"/>
      <c r="AGF9" s="1050"/>
      <c r="AGG9" s="1050"/>
      <c r="AGH9" s="1050"/>
      <c r="AGI9" s="1050"/>
      <c r="AGJ9" s="1050"/>
      <c r="AGK9" s="1050"/>
      <c r="AGL9" s="1050"/>
      <c r="AGM9" s="1050"/>
      <c r="AGN9" s="1050"/>
      <c r="AGO9" s="1050"/>
      <c r="AGP9" s="1050"/>
      <c r="AGQ9" s="1050"/>
      <c r="AGR9" s="1050"/>
      <c r="AGS9" s="1050"/>
      <c r="AGT9" s="1050"/>
      <c r="AGU9" s="1050"/>
      <c r="AGV9" s="1050"/>
      <c r="AGW9" s="1050"/>
      <c r="AGX9" s="1050"/>
      <c r="AGY9" s="1050"/>
      <c r="AGZ9" s="1050"/>
      <c r="AHA9" s="1050"/>
      <c r="AHB9" s="1050"/>
      <c r="AHC9" s="1050"/>
      <c r="AHD9" s="1050"/>
      <c r="AHE9" s="1050"/>
      <c r="AHF9" s="1050"/>
      <c r="AHG9" s="1050"/>
      <c r="AHH9" s="1050"/>
      <c r="AHI9" s="1050"/>
      <c r="AHJ9" s="1050"/>
      <c r="AHK9" s="1050"/>
      <c r="AHL9" s="1050"/>
      <c r="AHM9" s="1050"/>
      <c r="AHN9" s="1050"/>
      <c r="AHO9" s="1050"/>
      <c r="AHP9" s="1050"/>
      <c r="AHQ9" s="1050"/>
      <c r="AHR9" s="1050"/>
      <c r="AHS9" s="1050"/>
      <c r="AHT9" s="1050"/>
      <c r="AHU9" s="1050"/>
      <c r="AHV9" s="1050"/>
      <c r="AHW9" s="1050"/>
      <c r="AHX9" s="1050"/>
      <c r="AHY9" s="1050"/>
      <c r="AHZ9" s="1050"/>
      <c r="AIA9" s="1050"/>
      <c r="AIB9" s="1050"/>
      <c r="AIC9" s="1050"/>
      <c r="AID9" s="1050"/>
      <c r="AIE9" s="1050"/>
      <c r="AIF9" s="1050"/>
      <c r="AIG9" s="1050"/>
      <c r="AIH9" s="1050"/>
      <c r="AII9" s="1050"/>
      <c r="AIJ9" s="1050"/>
      <c r="AIK9" s="1050"/>
      <c r="AIL9" s="1050"/>
      <c r="AIM9" s="1050"/>
      <c r="AIN9" s="1050"/>
      <c r="AIO9" s="1050"/>
      <c r="AIP9" s="1050"/>
      <c r="AIQ9" s="1050"/>
      <c r="AIR9" s="1050"/>
      <c r="AIS9" s="1050"/>
      <c r="AIT9" s="1050"/>
      <c r="AIU9" s="1050"/>
      <c r="AIV9" s="1050"/>
      <c r="AIW9" s="1050"/>
      <c r="AIX9" s="1050"/>
      <c r="AIY9" s="1050"/>
      <c r="AIZ9" s="1050"/>
      <c r="AJA9" s="1050"/>
      <c r="AJB9" s="1050"/>
      <c r="AJC9" s="1050"/>
      <c r="AJD9" s="1050"/>
      <c r="AJE9" s="1050"/>
      <c r="AJF9" s="1050"/>
      <c r="AJG9" s="1050"/>
      <c r="AJH9" s="1050"/>
      <c r="AJI9" s="1050"/>
      <c r="AJJ9" s="1050"/>
      <c r="AJK9" s="1050"/>
      <c r="AJL9" s="1050"/>
      <c r="AJM9" s="1050"/>
      <c r="AJN9" s="1050"/>
      <c r="AJO9" s="1050"/>
      <c r="AJP9" s="1050"/>
      <c r="AJQ9" s="1050"/>
      <c r="AJR9" s="1050"/>
      <c r="AJS9" s="1050"/>
      <c r="AJT9" s="1050"/>
      <c r="AJU9" s="1050"/>
      <c r="AJV9" s="1050"/>
      <c r="AJW9" s="1050"/>
      <c r="AJX9" s="1050"/>
      <c r="AJY9" s="1050"/>
      <c r="AJZ9" s="1050"/>
      <c r="AKA9" s="1050"/>
      <c r="AKB9" s="1050"/>
      <c r="AKC9" s="1050"/>
      <c r="AKD9" s="1050"/>
      <c r="AKE9" s="1050"/>
      <c r="AKF9" s="1050"/>
      <c r="AKG9" s="1050"/>
      <c r="AKH9" s="1050"/>
      <c r="AKI9" s="1050"/>
      <c r="AKJ9" s="1050"/>
      <c r="AKK9" s="1050"/>
      <c r="AKL9" s="1050"/>
      <c r="AKM9" s="1050"/>
      <c r="AKN9" s="1050"/>
      <c r="AKO9" s="1050"/>
      <c r="AKP9" s="1050"/>
      <c r="AKQ9" s="1050"/>
      <c r="AKR9" s="1050"/>
      <c r="AKS9" s="1050"/>
      <c r="AKT9" s="1050"/>
      <c r="AKU9" s="1050"/>
      <c r="AKV9" s="1050"/>
      <c r="AKW9" s="1050"/>
      <c r="AKX9" s="1050"/>
      <c r="AKY9" s="1050"/>
      <c r="AKZ9" s="1050"/>
      <c r="ALA9" s="1050"/>
      <c r="ALB9" s="1050"/>
      <c r="ALC9" s="1050"/>
      <c r="ALD9" s="1050"/>
      <c r="ALE9" s="1050"/>
      <c r="ALF9" s="1050"/>
      <c r="ALG9" s="1050"/>
      <c r="ALH9" s="1050"/>
      <c r="ALI9" s="1050"/>
      <c r="ALJ9" s="1050"/>
      <c r="ALK9" s="1050"/>
      <c r="ALL9" s="1050"/>
      <c r="ALM9" s="1050"/>
      <c r="ALN9" s="1050"/>
      <c r="ALO9" s="1050"/>
    </row>
    <row r="10" spans="1:1003" s="1051" customFormat="1" ht="15.75" customHeight="1" thickBot="1">
      <c r="A10" s="1527"/>
      <c r="B10" s="1511"/>
      <c r="C10" s="1511"/>
      <c r="D10" s="1528"/>
      <c r="E10" s="1511"/>
      <c r="F10" s="1511"/>
      <c r="G10" s="1586" t="s">
        <v>2122</v>
      </c>
      <c r="H10" s="1587" t="s">
        <v>2123</v>
      </c>
      <c r="I10" s="1587" t="s">
        <v>2124</v>
      </c>
      <c r="J10" s="1511"/>
      <c r="K10" s="1512"/>
      <c r="L10" s="1511"/>
      <c r="M10" s="1538"/>
      <c r="N10" s="1511"/>
      <c r="O10" s="1589"/>
      <c r="P10" s="1591"/>
      <c r="Q10" s="1531"/>
      <c r="R10" s="1533"/>
      <c r="S10" s="1531"/>
      <c r="T10" s="105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c r="AT10" s="1050"/>
      <c r="AU10" s="1050"/>
      <c r="AV10" s="1050"/>
      <c r="AW10" s="1050"/>
      <c r="AX10" s="1050"/>
      <c r="AY10" s="1050"/>
      <c r="AZ10" s="1050"/>
      <c r="BA10" s="1050"/>
      <c r="BB10" s="1050"/>
      <c r="BC10" s="1050"/>
      <c r="BD10" s="1050"/>
      <c r="BE10" s="1050"/>
      <c r="BF10" s="1050"/>
      <c r="BG10" s="1050"/>
      <c r="BH10" s="1050"/>
      <c r="BI10" s="1050"/>
      <c r="BJ10" s="1050"/>
      <c r="BK10" s="1050"/>
      <c r="BL10" s="1050"/>
      <c r="BM10" s="1050"/>
      <c r="BN10" s="1050"/>
      <c r="BO10" s="1050"/>
      <c r="BP10" s="1050"/>
      <c r="BQ10" s="1050"/>
      <c r="BR10" s="1050"/>
      <c r="BS10" s="1050"/>
      <c r="BT10" s="1050"/>
      <c r="BU10" s="1050"/>
      <c r="BV10" s="1050"/>
      <c r="BW10" s="1050"/>
      <c r="BX10" s="1050"/>
      <c r="BY10" s="1050"/>
      <c r="BZ10" s="1050"/>
      <c r="CA10" s="1050"/>
      <c r="CB10" s="1050"/>
      <c r="CC10" s="1050"/>
      <c r="CD10" s="1050"/>
      <c r="CE10" s="1050"/>
      <c r="CF10" s="1050"/>
      <c r="CG10" s="1050"/>
      <c r="CH10" s="1050"/>
      <c r="CI10" s="1050"/>
      <c r="CJ10" s="1050"/>
      <c r="CK10" s="1050"/>
      <c r="CL10" s="1050"/>
      <c r="CM10" s="1050"/>
      <c r="CN10" s="1050"/>
      <c r="CO10" s="1050"/>
      <c r="CP10" s="1050"/>
      <c r="CQ10" s="1050"/>
      <c r="CR10" s="1050"/>
      <c r="CS10" s="1050"/>
      <c r="CT10" s="1050"/>
      <c r="CU10" s="1050"/>
      <c r="CV10" s="1050"/>
      <c r="CW10" s="1050"/>
      <c r="CX10" s="1050"/>
      <c r="CY10" s="1050"/>
      <c r="CZ10" s="1050"/>
      <c r="DA10" s="1050"/>
      <c r="DB10" s="1050"/>
      <c r="DC10" s="1050"/>
      <c r="DD10" s="1050"/>
      <c r="DE10" s="1050"/>
      <c r="DF10" s="1050"/>
      <c r="DG10" s="1050"/>
      <c r="DH10" s="1050"/>
      <c r="DI10" s="1050"/>
      <c r="DJ10" s="1050"/>
      <c r="DK10" s="1050"/>
      <c r="DL10" s="1050"/>
      <c r="DM10" s="1050"/>
      <c r="DN10" s="1050"/>
      <c r="DO10" s="1050"/>
      <c r="DP10" s="1050"/>
      <c r="DQ10" s="1050"/>
      <c r="DR10" s="1050"/>
      <c r="DS10" s="1050"/>
      <c r="DT10" s="1050"/>
      <c r="DU10" s="1050"/>
      <c r="DV10" s="1050"/>
      <c r="DW10" s="1050"/>
      <c r="DX10" s="1050"/>
      <c r="DY10" s="1050"/>
      <c r="DZ10" s="1050"/>
      <c r="EA10" s="1050"/>
      <c r="EB10" s="1050"/>
      <c r="EC10" s="1050"/>
      <c r="ED10" s="1050"/>
      <c r="EE10" s="1050"/>
      <c r="EF10" s="1050"/>
      <c r="EG10" s="1050"/>
      <c r="EH10" s="1050"/>
      <c r="EI10" s="1050"/>
      <c r="EJ10" s="1050"/>
      <c r="EK10" s="1050"/>
      <c r="EL10" s="1050"/>
      <c r="EM10" s="1050"/>
      <c r="EN10" s="1050"/>
      <c r="EO10" s="1050"/>
      <c r="EP10" s="1050"/>
      <c r="EQ10" s="1050"/>
      <c r="ER10" s="1050"/>
      <c r="ES10" s="1050"/>
      <c r="ET10" s="1050"/>
      <c r="EU10" s="1050"/>
      <c r="EV10" s="1050"/>
      <c r="EW10" s="1050"/>
      <c r="EX10" s="1050"/>
      <c r="EY10" s="1050"/>
      <c r="EZ10" s="1050"/>
      <c r="FA10" s="1050"/>
      <c r="FB10" s="1050"/>
      <c r="FC10" s="1050"/>
      <c r="FD10" s="1050"/>
      <c r="FE10" s="1050"/>
      <c r="FF10" s="1050"/>
      <c r="FG10" s="1050"/>
      <c r="FH10" s="1050"/>
      <c r="FI10" s="1050"/>
      <c r="FJ10" s="1050"/>
      <c r="FK10" s="1050"/>
      <c r="FL10" s="1050"/>
      <c r="FM10" s="1050"/>
      <c r="FN10" s="1050"/>
      <c r="FO10" s="1050"/>
      <c r="FP10" s="1050"/>
      <c r="FQ10" s="1050"/>
      <c r="FR10" s="1050"/>
      <c r="FS10" s="1050"/>
      <c r="FT10" s="1050"/>
      <c r="FU10" s="1050"/>
      <c r="FV10" s="1050"/>
      <c r="FW10" s="1050"/>
      <c r="FX10" s="1050"/>
      <c r="FY10" s="1050"/>
      <c r="FZ10" s="1050"/>
      <c r="GA10" s="1050"/>
      <c r="GB10" s="1050"/>
      <c r="GC10" s="1050"/>
      <c r="GD10" s="1050"/>
      <c r="GE10" s="1050"/>
      <c r="GF10" s="1050"/>
      <c r="GG10" s="1050"/>
      <c r="GH10" s="1050"/>
      <c r="GI10" s="1050"/>
      <c r="GJ10" s="1050"/>
      <c r="GK10" s="1050"/>
      <c r="GL10" s="1050"/>
      <c r="GM10" s="1050"/>
      <c r="GN10" s="1050"/>
      <c r="GO10" s="1050"/>
      <c r="GP10" s="1050"/>
      <c r="GQ10" s="1050"/>
      <c r="GR10" s="1050"/>
      <c r="GS10" s="1050"/>
      <c r="GT10" s="1050"/>
      <c r="GU10" s="1050"/>
      <c r="GV10" s="1050"/>
      <c r="GW10" s="1050"/>
      <c r="GX10" s="1050"/>
      <c r="GY10" s="1050"/>
      <c r="GZ10" s="1050"/>
      <c r="HA10" s="1050"/>
      <c r="HB10" s="1050"/>
      <c r="HC10" s="1050"/>
      <c r="HD10" s="1050"/>
      <c r="HE10" s="1050"/>
      <c r="HF10" s="1050"/>
      <c r="HG10" s="1050"/>
      <c r="HH10" s="1050"/>
      <c r="HI10" s="1050"/>
      <c r="HJ10" s="1050"/>
      <c r="HK10" s="1050"/>
      <c r="HL10" s="1050"/>
      <c r="HM10" s="1050"/>
      <c r="HN10" s="1050"/>
      <c r="HO10" s="1050"/>
      <c r="HP10" s="1050"/>
      <c r="HQ10" s="1050"/>
      <c r="HR10" s="1050"/>
      <c r="HS10" s="1050"/>
      <c r="HT10" s="1050"/>
      <c r="HU10" s="1050"/>
      <c r="HV10" s="1050"/>
      <c r="HW10" s="1050"/>
      <c r="HX10" s="1050"/>
      <c r="HY10" s="1050"/>
      <c r="HZ10" s="1050"/>
      <c r="IA10" s="1050"/>
      <c r="IB10" s="1050"/>
      <c r="IC10" s="1050"/>
      <c r="ID10" s="1050"/>
      <c r="IE10" s="1050"/>
      <c r="IF10" s="1050"/>
      <c r="IG10" s="1050"/>
      <c r="IH10" s="1050"/>
      <c r="II10" s="1050"/>
      <c r="IJ10" s="1050"/>
      <c r="IK10" s="1050"/>
      <c r="IL10" s="1050"/>
      <c r="IM10" s="1050"/>
      <c r="IN10" s="1050"/>
      <c r="IO10" s="1050"/>
      <c r="IP10" s="1050"/>
      <c r="IQ10" s="1050"/>
      <c r="IR10" s="1050"/>
      <c r="IS10" s="1050"/>
      <c r="IT10" s="1050"/>
      <c r="IU10" s="1050"/>
      <c r="IV10" s="1050"/>
      <c r="IW10" s="1050"/>
      <c r="IX10" s="1050"/>
      <c r="IY10" s="1050"/>
      <c r="IZ10" s="1050"/>
      <c r="JA10" s="1050"/>
      <c r="JB10" s="1050"/>
      <c r="JC10" s="1050"/>
      <c r="JD10" s="1050"/>
      <c r="JE10" s="1050"/>
      <c r="JF10" s="1050"/>
      <c r="JG10" s="1050"/>
      <c r="JH10" s="1050"/>
      <c r="JI10" s="1050"/>
      <c r="JJ10" s="1050"/>
      <c r="JK10" s="1050"/>
      <c r="JL10" s="1050"/>
      <c r="JM10" s="1050"/>
      <c r="JN10" s="1050"/>
      <c r="JO10" s="1050"/>
      <c r="JP10" s="1050"/>
      <c r="JQ10" s="1050"/>
      <c r="JR10" s="1050"/>
      <c r="JS10" s="1050"/>
      <c r="JT10" s="1050"/>
      <c r="JU10" s="1050"/>
      <c r="JV10" s="1050"/>
      <c r="JW10" s="1050"/>
      <c r="JX10" s="1050"/>
      <c r="JY10" s="1050"/>
      <c r="JZ10" s="1050"/>
      <c r="KA10" s="1050"/>
      <c r="KB10" s="1050"/>
      <c r="KC10" s="1050"/>
      <c r="KD10" s="1050"/>
      <c r="KE10" s="1050"/>
      <c r="KF10" s="1050"/>
      <c r="KG10" s="1050"/>
      <c r="KH10" s="1050"/>
      <c r="KI10" s="1050"/>
      <c r="KJ10" s="1050"/>
      <c r="KK10" s="1050"/>
      <c r="KL10" s="1050"/>
      <c r="KM10" s="1050"/>
      <c r="KN10" s="1050"/>
      <c r="KO10" s="1050"/>
      <c r="KP10" s="1050"/>
      <c r="KQ10" s="1050"/>
      <c r="KR10" s="1050"/>
      <c r="KS10" s="1050"/>
      <c r="KT10" s="1050"/>
      <c r="KU10" s="1050"/>
      <c r="KV10" s="1050"/>
      <c r="KW10" s="1050"/>
      <c r="KX10" s="1050"/>
      <c r="KY10" s="1050"/>
      <c r="KZ10" s="1050"/>
      <c r="LA10" s="1050"/>
      <c r="LB10" s="1050"/>
      <c r="LC10" s="1050"/>
      <c r="LD10" s="1050"/>
      <c r="LE10" s="1050"/>
      <c r="LF10" s="1050"/>
      <c r="LG10" s="1050"/>
      <c r="LH10" s="1050"/>
      <c r="LI10" s="1050"/>
      <c r="LJ10" s="1050"/>
      <c r="LK10" s="1050"/>
      <c r="LL10" s="1050"/>
      <c r="LM10" s="1050"/>
      <c r="LN10" s="1050"/>
      <c r="LO10" s="1050"/>
      <c r="LP10" s="1050"/>
      <c r="LQ10" s="1050"/>
      <c r="LR10" s="1050"/>
      <c r="LS10" s="1050"/>
      <c r="LT10" s="1050"/>
      <c r="LU10" s="1050"/>
      <c r="LV10" s="1050"/>
      <c r="LW10" s="1050"/>
      <c r="LX10" s="1050"/>
      <c r="LY10" s="1050"/>
      <c r="LZ10" s="1050"/>
      <c r="MA10" s="1050"/>
      <c r="MB10" s="1050"/>
      <c r="MC10" s="1050"/>
      <c r="MD10" s="1050"/>
      <c r="ME10" s="1050"/>
      <c r="MF10" s="1050"/>
      <c r="MG10" s="1050"/>
      <c r="MH10" s="1050"/>
      <c r="MI10" s="1050"/>
      <c r="MJ10" s="1050"/>
      <c r="MK10" s="1050"/>
      <c r="ML10" s="1050"/>
      <c r="MM10" s="1050"/>
      <c r="MN10" s="1050"/>
      <c r="MO10" s="1050"/>
      <c r="MP10" s="1050"/>
      <c r="MQ10" s="1050"/>
      <c r="MR10" s="1050"/>
      <c r="MS10" s="1050"/>
      <c r="MT10" s="1050"/>
      <c r="MU10" s="1050"/>
      <c r="MV10" s="1050"/>
      <c r="MW10" s="1050"/>
      <c r="MX10" s="1050"/>
      <c r="MY10" s="1050"/>
      <c r="MZ10" s="1050"/>
      <c r="NA10" s="1050"/>
      <c r="NB10" s="1050"/>
      <c r="NC10" s="1050"/>
      <c r="ND10" s="1050"/>
      <c r="NE10" s="1050"/>
      <c r="NF10" s="1050"/>
      <c r="NG10" s="1050"/>
      <c r="NH10" s="1050"/>
      <c r="NI10" s="1050"/>
      <c r="NJ10" s="1050"/>
      <c r="NK10" s="1050"/>
      <c r="NL10" s="1050"/>
      <c r="NM10" s="1050"/>
      <c r="NN10" s="1050"/>
      <c r="NO10" s="1050"/>
      <c r="NP10" s="1050"/>
      <c r="NQ10" s="1050"/>
      <c r="NR10" s="1050"/>
      <c r="NS10" s="1050"/>
      <c r="NT10" s="1050"/>
      <c r="NU10" s="1050"/>
      <c r="NV10" s="1050"/>
      <c r="NW10" s="1050"/>
      <c r="NX10" s="1050"/>
      <c r="NY10" s="1050"/>
      <c r="NZ10" s="1050"/>
      <c r="OA10" s="1050"/>
      <c r="OB10" s="1050"/>
      <c r="OC10" s="1050"/>
      <c r="OD10" s="1050"/>
      <c r="OE10" s="1050"/>
      <c r="OF10" s="1050"/>
      <c r="OG10" s="1050"/>
      <c r="OH10" s="1050"/>
      <c r="OI10" s="1050"/>
      <c r="OJ10" s="1050"/>
      <c r="OK10" s="1050"/>
      <c r="OL10" s="1050"/>
      <c r="OM10" s="1050"/>
      <c r="ON10" s="1050"/>
      <c r="OO10" s="1050"/>
      <c r="OP10" s="1050"/>
      <c r="OQ10" s="1050"/>
      <c r="OR10" s="1050"/>
      <c r="OS10" s="1050"/>
      <c r="OT10" s="1050"/>
      <c r="OU10" s="1050"/>
      <c r="OV10" s="1050"/>
      <c r="OW10" s="1050"/>
      <c r="OX10" s="1050"/>
      <c r="OY10" s="1050"/>
      <c r="OZ10" s="1050"/>
      <c r="PA10" s="1050"/>
      <c r="PB10" s="1050"/>
      <c r="PC10" s="1050"/>
      <c r="PD10" s="1050"/>
      <c r="PE10" s="1050"/>
      <c r="PF10" s="1050"/>
      <c r="PG10" s="1050"/>
      <c r="PH10" s="1050"/>
      <c r="PI10" s="1050"/>
      <c r="PJ10" s="1050"/>
      <c r="PK10" s="1050"/>
      <c r="PL10" s="1050"/>
      <c r="PM10" s="1050"/>
      <c r="PN10" s="1050"/>
      <c r="PO10" s="1050"/>
      <c r="PP10" s="1050"/>
      <c r="PQ10" s="1050"/>
      <c r="PR10" s="1050"/>
      <c r="PS10" s="1050"/>
      <c r="PT10" s="1050"/>
      <c r="PU10" s="1050"/>
      <c r="PV10" s="1050"/>
      <c r="PW10" s="1050"/>
      <c r="PX10" s="1050"/>
      <c r="PY10" s="1050"/>
      <c r="PZ10" s="1050"/>
      <c r="QA10" s="1050"/>
      <c r="QB10" s="1050"/>
      <c r="QC10" s="1050"/>
      <c r="QD10" s="1050"/>
      <c r="QE10" s="1050"/>
      <c r="QF10" s="1050"/>
      <c r="QG10" s="1050"/>
      <c r="QH10" s="1050"/>
      <c r="QI10" s="1050"/>
      <c r="QJ10" s="1050"/>
      <c r="QK10" s="1050"/>
      <c r="QL10" s="1050"/>
      <c r="QM10" s="1050"/>
      <c r="QN10" s="1050"/>
      <c r="QO10" s="1050"/>
      <c r="QP10" s="1050"/>
      <c r="QQ10" s="1050"/>
      <c r="QR10" s="1050"/>
      <c r="QS10" s="1050"/>
      <c r="QT10" s="1050"/>
      <c r="QU10" s="1050"/>
      <c r="QV10" s="1050"/>
      <c r="QW10" s="1050"/>
      <c r="QX10" s="1050"/>
      <c r="QY10" s="1050"/>
      <c r="QZ10" s="1050"/>
      <c r="RA10" s="1050"/>
      <c r="RB10" s="1050"/>
      <c r="RC10" s="1050"/>
      <c r="RD10" s="1050"/>
      <c r="RE10" s="1050"/>
      <c r="RF10" s="1050"/>
      <c r="RG10" s="1050"/>
      <c r="RH10" s="1050"/>
      <c r="RI10" s="1050"/>
      <c r="RJ10" s="1050"/>
      <c r="RK10" s="1050"/>
      <c r="RL10" s="1050"/>
      <c r="RM10" s="1050"/>
      <c r="RN10" s="1050"/>
      <c r="RO10" s="1050"/>
      <c r="RP10" s="1050"/>
      <c r="RQ10" s="1050"/>
      <c r="RR10" s="1050"/>
      <c r="RS10" s="1050"/>
      <c r="RT10" s="1050"/>
      <c r="RU10" s="1050"/>
      <c r="RV10" s="1050"/>
      <c r="RW10" s="1050"/>
      <c r="RX10" s="1050"/>
      <c r="RY10" s="1050"/>
      <c r="RZ10" s="1050"/>
      <c r="SA10" s="1050"/>
      <c r="SB10" s="1050"/>
      <c r="SC10" s="1050"/>
      <c r="SD10" s="1050"/>
      <c r="SE10" s="1050"/>
      <c r="SF10" s="1050"/>
      <c r="SG10" s="1050"/>
      <c r="SH10" s="1050"/>
      <c r="SI10" s="1050"/>
      <c r="SJ10" s="1050"/>
      <c r="SK10" s="1050"/>
      <c r="SL10" s="1050"/>
      <c r="SM10" s="1050"/>
      <c r="SN10" s="1050"/>
      <c r="SO10" s="1050"/>
      <c r="SP10" s="1050"/>
      <c r="SQ10" s="1050"/>
      <c r="SR10" s="1050"/>
      <c r="SS10" s="1050"/>
      <c r="ST10" s="1050"/>
      <c r="SU10" s="1050"/>
      <c r="SV10" s="1050"/>
      <c r="SW10" s="1050"/>
      <c r="SX10" s="1050"/>
      <c r="SY10" s="1050"/>
      <c r="SZ10" s="1050"/>
      <c r="TA10" s="1050"/>
      <c r="TB10" s="1050"/>
      <c r="TC10" s="1050"/>
      <c r="TD10" s="1050"/>
      <c r="TE10" s="1050"/>
      <c r="TF10" s="1050"/>
      <c r="TG10" s="1050"/>
      <c r="TH10" s="1050"/>
      <c r="TI10" s="1050"/>
      <c r="TJ10" s="1050"/>
      <c r="TK10" s="1050"/>
      <c r="TL10" s="1050"/>
      <c r="TM10" s="1050"/>
      <c r="TN10" s="1050"/>
      <c r="TO10" s="1050"/>
      <c r="TP10" s="1050"/>
      <c r="TQ10" s="1050"/>
      <c r="TR10" s="1050"/>
      <c r="TS10" s="1050"/>
      <c r="TT10" s="1050"/>
      <c r="TU10" s="1050"/>
      <c r="TV10" s="1050"/>
      <c r="TW10" s="1050"/>
      <c r="TX10" s="1050"/>
      <c r="TY10" s="1050"/>
      <c r="TZ10" s="1050"/>
      <c r="UA10" s="1050"/>
      <c r="UB10" s="1050"/>
      <c r="UC10" s="1050"/>
      <c r="UD10" s="1050"/>
      <c r="UE10" s="1050"/>
      <c r="UF10" s="1050"/>
      <c r="UG10" s="1050"/>
      <c r="UH10" s="1050"/>
      <c r="UI10" s="1050"/>
      <c r="UJ10" s="1050"/>
      <c r="UK10" s="1050"/>
      <c r="UL10" s="1050"/>
      <c r="UM10" s="1050"/>
      <c r="UN10" s="1050"/>
      <c r="UO10" s="1050"/>
      <c r="UP10" s="1050"/>
      <c r="UQ10" s="1050"/>
      <c r="UR10" s="1050"/>
      <c r="US10" s="1050"/>
      <c r="UT10" s="1050"/>
      <c r="UU10" s="1050"/>
      <c r="UV10" s="1050"/>
      <c r="UW10" s="1050"/>
      <c r="UX10" s="1050"/>
      <c r="UY10" s="1050"/>
      <c r="UZ10" s="1050"/>
      <c r="VA10" s="1050"/>
      <c r="VB10" s="1050"/>
      <c r="VC10" s="1050"/>
      <c r="VD10" s="1050"/>
      <c r="VE10" s="1050"/>
      <c r="VF10" s="1050"/>
      <c r="VG10" s="1050"/>
      <c r="VH10" s="1050"/>
      <c r="VI10" s="1050"/>
      <c r="VJ10" s="1050"/>
      <c r="VK10" s="1050"/>
      <c r="VL10" s="1050"/>
      <c r="VM10" s="1050"/>
      <c r="VN10" s="1050"/>
      <c r="VO10" s="1050"/>
      <c r="VP10" s="1050"/>
      <c r="VQ10" s="1050"/>
      <c r="VR10" s="1050"/>
      <c r="VS10" s="1050"/>
      <c r="VT10" s="1050"/>
      <c r="VU10" s="1050"/>
      <c r="VV10" s="1050"/>
      <c r="VW10" s="1050"/>
      <c r="VX10" s="1050"/>
      <c r="VY10" s="1050"/>
      <c r="VZ10" s="1050"/>
      <c r="WA10" s="1050"/>
      <c r="WB10" s="1050"/>
      <c r="WC10" s="1050"/>
      <c r="WD10" s="1050"/>
      <c r="WE10" s="1050"/>
      <c r="WF10" s="1050"/>
      <c r="WG10" s="1050"/>
      <c r="WH10" s="1050"/>
      <c r="WI10" s="1050"/>
      <c r="WJ10" s="1050"/>
      <c r="WK10" s="1050"/>
      <c r="WL10" s="1050"/>
      <c r="WM10" s="1050"/>
      <c r="WN10" s="1050"/>
      <c r="WO10" s="1050"/>
      <c r="WP10" s="1050"/>
      <c r="WQ10" s="1050"/>
      <c r="WR10" s="1050"/>
      <c r="WS10" s="1050"/>
      <c r="WT10" s="1050"/>
      <c r="WU10" s="1050"/>
      <c r="WV10" s="1050"/>
      <c r="WW10" s="1050"/>
      <c r="WX10" s="1050"/>
      <c r="WY10" s="1050"/>
      <c r="WZ10" s="1050"/>
      <c r="XA10" s="1050"/>
      <c r="XB10" s="1050"/>
      <c r="XC10" s="1050"/>
      <c r="XD10" s="1050"/>
      <c r="XE10" s="1050"/>
      <c r="XF10" s="1050"/>
      <c r="XG10" s="1050"/>
      <c r="XH10" s="1050"/>
      <c r="XI10" s="1050"/>
      <c r="XJ10" s="1050"/>
      <c r="XK10" s="1050"/>
      <c r="XL10" s="1050"/>
      <c r="XM10" s="1050"/>
      <c r="XN10" s="1050"/>
      <c r="XO10" s="1050"/>
      <c r="XP10" s="1050"/>
      <c r="XQ10" s="1050"/>
      <c r="XR10" s="1050"/>
      <c r="XS10" s="1050"/>
      <c r="XT10" s="1050"/>
      <c r="XU10" s="1050"/>
      <c r="XV10" s="1050"/>
      <c r="XW10" s="1050"/>
      <c r="XX10" s="1050"/>
      <c r="XY10" s="1050"/>
      <c r="XZ10" s="1050"/>
      <c r="YA10" s="1050"/>
      <c r="YB10" s="1050"/>
      <c r="YC10" s="1050"/>
      <c r="YD10" s="1050"/>
      <c r="YE10" s="1050"/>
      <c r="YF10" s="1050"/>
      <c r="YG10" s="1050"/>
      <c r="YH10" s="1050"/>
      <c r="YI10" s="1050"/>
      <c r="YJ10" s="1050"/>
      <c r="YK10" s="1050"/>
      <c r="YL10" s="1050"/>
      <c r="YM10" s="1050"/>
      <c r="YN10" s="1050"/>
      <c r="YO10" s="1050"/>
      <c r="YP10" s="1050"/>
      <c r="YQ10" s="1050"/>
      <c r="YR10" s="1050"/>
      <c r="YS10" s="1050"/>
      <c r="YT10" s="1050"/>
      <c r="YU10" s="1050"/>
      <c r="YV10" s="1050"/>
      <c r="YW10" s="1050"/>
      <c r="YX10" s="1050"/>
      <c r="YY10" s="1050"/>
      <c r="YZ10" s="1050"/>
      <c r="ZA10" s="1050"/>
      <c r="ZB10" s="1050"/>
      <c r="ZC10" s="1050"/>
      <c r="ZD10" s="1050"/>
      <c r="ZE10" s="1050"/>
      <c r="ZF10" s="1050"/>
      <c r="ZG10" s="1050"/>
      <c r="ZH10" s="1050"/>
      <c r="ZI10" s="1050"/>
      <c r="ZJ10" s="1050"/>
      <c r="ZK10" s="1050"/>
      <c r="ZL10" s="1050"/>
      <c r="ZM10" s="1050"/>
      <c r="ZN10" s="1050"/>
      <c r="ZO10" s="1050"/>
      <c r="ZP10" s="1050"/>
      <c r="ZQ10" s="1050"/>
      <c r="ZR10" s="1050"/>
      <c r="ZS10" s="1050"/>
      <c r="ZT10" s="1050"/>
      <c r="ZU10" s="1050"/>
      <c r="ZV10" s="1050"/>
      <c r="ZW10" s="1050"/>
      <c r="ZX10" s="1050"/>
      <c r="ZY10" s="1050"/>
      <c r="ZZ10" s="1050"/>
      <c r="AAA10" s="1050"/>
      <c r="AAB10" s="1050"/>
      <c r="AAC10" s="1050"/>
      <c r="AAD10" s="1050"/>
      <c r="AAE10" s="1050"/>
      <c r="AAF10" s="1050"/>
      <c r="AAG10" s="1050"/>
      <c r="AAH10" s="1050"/>
      <c r="AAI10" s="1050"/>
      <c r="AAJ10" s="1050"/>
      <c r="AAK10" s="1050"/>
      <c r="AAL10" s="1050"/>
      <c r="AAM10" s="1050"/>
      <c r="AAN10" s="1050"/>
      <c r="AAO10" s="1050"/>
      <c r="AAP10" s="1050"/>
      <c r="AAQ10" s="1050"/>
      <c r="AAR10" s="1050"/>
      <c r="AAS10" s="1050"/>
      <c r="AAT10" s="1050"/>
      <c r="AAU10" s="1050"/>
      <c r="AAV10" s="1050"/>
      <c r="AAW10" s="1050"/>
      <c r="AAX10" s="1050"/>
      <c r="AAY10" s="1050"/>
      <c r="AAZ10" s="1050"/>
      <c r="ABA10" s="1050"/>
      <c r="ABB10" s="1050"/>
      <c r="ABC10" s="1050"/>
      <c r="ABD10" s="1050"/>
      <c r="ABE10" s="1050"/>
      <c r="ABF10" s="1050"/>
      <c r="ABG10" s="1050"/>
      <c r="ABH10" s="1050"/>
      <c r="ABI10" s="1050"/>
      <c r="ABJ10" s="1050"/>
      <c r="ABK10" s="1050"/>
      <c r="ABL10" s="1050"/>
      <c r="ABM10" s="1050"/>
      <c r="ABN10" s="1050"/>
      <c r="ABO10" s="1050"/>
      <c r="ABP10" s="1050"/>
      <c r="ABQ10" s="1050"/>
      <c r="ABR10" s="1050"/>
      <c r="ABS10" s="1050"/>
      <c r="ABT10" s="1050"/>
      <c r="ABU10" s="1050"/>
      <c r="ABV10" s="1050"/>
      <c r="ABW10" s="1050"/>
      <c r="ABX10" s="1050"/>
      <c r="ABY10" s="1050"/>
      <c r="ABZ10" s="1050"/>
      <c r="ACA10" s="1050"/>
      <c r="ACB10" s="1050"/>
      <c r="ACC10" s="1050"/>
      <c r="ACD10" s="1050"/>
      <c r="ACE10" s="1050"/>
      <c r="ACF10" s="1050"/>
      <c r="ACG10" s="1050"/>
      <c r="ACH10" s="1050"/>
      <c r="ACI10" s="1050"/>
      <c r="ACJ10" s="1050"/>
      <c r="ACK10" s="1050"/>
      <c r="ACL10" s="1050"/>
      <c r="ACM10" s="1050"/>
      <c r="ACN10" s="1050"/>
      <c r="ACO10" s="1050"/>
      <c r="ACP10" s="1050"/>
      <c r="ACQ10" s="1050"/>
      <c r="ACR10" s="1050"/>
      <c r="ACS10" s="1050"/>
      <c r="ACT10" s="1050"/>
      <c r="ACU10" s="1050"/>
      <c r="ACV10" s="1050"/>
      <c r="ACW10" s="1050"/>
      <c r="ACX10" s="1050"/>
      <c r="ACY10" s="1050"/>
      <c r="ACZ10" s="1050"/>
      <c r="ADA10" s="1050"/>
      <c r="ADB10" s="1050"/>
      <c r="ADC10" s="1050"/>
      <c r="ADD10" s="1050"/>
      <c r="ADE10" s="1050"/>
      <c r="ADF10" s="1050"/>
      <c r="ADG10" s="1050"/>
      <c r="ADH10" s="1050"/>
      <c r="ADI10" s="1050"/>
      <c r="ADJ10" s="1050"/>
      <c r="ADK10" s="1050"/>
      <c r="ADL10" s="1050"/>
      <c r="ADM10" s="1050"/>
      <c r="ADN10" s="1050"/>
      <c r="ADO10" s="1050"/>
      <c r="ADP10" s="1050"/>
      <c r="ADQ10" s="1050"/>
      <c r="ADR10" s="1050"/>
      <c r="ADS10" s="1050"/>
      <c r="ADT10" s="1050"/>
      <c r="ADU10" s="1050"/>
      <c r="ADV10" s="1050"/>
      <c r="ADW10" s="1050"/>
      <c r="ADX10" s="1050"/>
      <c r="ADY10" s="1050"/>
      <c r="ADZ10" s="1050"/>
      <c r="AEA10" s="1050"/>
      <c r="AEB10" s="1050"/>
      <c r="AEC10" s="1050"/>
      <c r="AED10" s="1050"/>
      <c r="AEE10" s="1050"/>
      <c r="AEF10" s="1050"/>
      <c r="AEG10" s="1050"/>
      <c r="AEH10" s="1050"/>
      <c r="AEI10" s="1050"/>
      <c r="AEJ10" s="1050"/>
      <c r="AEK10" s="1050"/>
      <c r="AEL10" s="1050"/>
      <c r="AEM10" s="1050"/>
      <c r="AEN10" s="1050"/>
      <c r="AEO10" s="1050"/>
      <c r="AEP10" s="1050"/>
      <c r="AEQ10" s="1050"/>
      <c r="AER10" s="1050"/>
      <c r="AES10" s="1050"/>
      <c r="AET10" s="1050"/>
      <c r="AEU10" s="1050"/>
      <c r="AEV10" s="1050"/>
      <c r="AEW10" s="1050"/>
      <c r="AEX10" s="1050"/>
      <c r="AEY10" s="1050"/>
      <c r="AEZ10" s="1050"/>
      <c r="AFA10" s="1050"/>
      <c r="AFB10" s="1050"/>
      <c r="AFC10" s="1050"/>
      <c r="AFD10" s="1050"/>
      <c r="AFE10" s="1050"/>
      <c r="AFF10" s="1050"/>
      <c r="AFG10" s="1050"/>
      <c r="AFH10" s="1050"/>
      <c r="AFI10" s="1050"/>
      <c r="AFJ10" s="1050"/>
      <c r="AFK10" s="1050"/>
      <c r="AFL10" s="1050"/>
      <c r="AFM10" s="1050"/>
      <c r="AFN10" s="1050"/>
      <c r="AFO10" s="1050"/>
      <c r="AFP10" s="1050"/>
      <c r="AFQ10" s="1050"/>
      <c r="AFR10" s="1050"/>
      <c r="AFS10" s="1050"/>
      <c r="AFT10" s="1050"/>
      <c r="AFU10" s="1050"/>
      <c r="AFV10" s="1050"/>
      <c r="AFW10" s="1050"/>
      <c r="AFX10" s="1050"/>
      <c r="AFY10" s="1050"/>
      <c r="AFZ10" s="1050"/>
      <c r="AGA10" s="1050"/>
      <c r="AGB10" s="1050"/>
      <c r="AGC10" s="1050"/>
      <c r="AGD10" s="1050"/>
      <c r="AGE10" s="1050"/>
      <c r="AGF10" s="1050"/>
      <c r="AGG10" s="1050"/>
      <c r="AGH10" s="1050"/>
      <c r="AGI10" s="1050"/>
      <c r="AGJ10" s="1050"/>
      <c r="AGK10" s="1050"/>
      <c r="AGL10" s="1050"/>
      <c r="AGM10" s="1050"/>
      <c r="AGN10" s="1050"/>
      <c r="AGO10" s="1050"/>
      <c r="AGP10" s="1050"/>
      <c r="AGQ10" s="1050"/>
      <c r="AGR10" s="1050"/>
      <c r="AGS10" s="1050"/>
      <c r="AGT10" s="1050"/>
      <c r="AGU10" s="1050"/>
      <c r="AGV10" s="1050"/>
      <c r="AGW10" s="1050"/>
      <c r="AGX10" s="1050"/>
      <c r="AGY10" s="1050"/>
      <c r="AGZ10" s="1050"/>
      <c r="AHA10" s="1050"/>
      <c r="AHB10" s="1050"/>
      <c r="AHC10" s="1050"/>
      <c r="AHD10" s="1050"/>
      <c r="AHE10" s="1050"/>
      <c r="AHF10" s="1050"/>
      <c r="AHG10" s="1050"/>
      <c r="AHH10" s="1050"/>
      <c r="AHI10" s="1050"/>
      <c r="AHJ10" s="1050"/>
      <c r="AHK10" s="1050"/>
      <c r="AHL10" s="1050"/>
      <c r="AHM10" s="1050"/>
      <c r="AHN10" s="1050"/>
      <c r="AHO10" s="1050"/>
      <c r="AHP10" s="1050"/>
      <c r="AHQ10" s="1050"/>
      <c r="AHR10" s="1050"/>
      <c r="AHS10" s="1050"/>
      <c r="AHT10" s="1050"/>
      <c r="AHU10" s="1050"/>
      <c r="AHV10" s="1050"/>
      <c r="AHW10" s="1050"/>
      <c r="AHX10" s="1050"/>
      <c r="AHY10" s="1050"/>
      <c r="AHZ10" s="1050"/>
      <c r="AIA10" s="1050"/>
      <c r="AIB10" s="1050"/>
      <c r="AIC10" s="1050"/>
      <c r="AID10" s="1050"/>
      <c r="AIE10" s="1050"/>
      <c r="AIF10" s="1050"/>
      <c r="AIG10" s="1050"/>
      <c r="AIH10" s="1050"/>
      <c r="AII10" s="1050"/>
      <c r="AIJ10" s="1050"/>
      <c r="AIK10" s="1050"/>
      <c r="AIL10" s="1050"/>
      <c r="AIM10" s="1050"/>
      <c r="AIN10" s="1050"/>
      <c r="AIO10" s="1050"/>
      <c r="AIP10" s="1050"/>
      <c r="AIQ10" s="1050"/>
      <c r="AIR10" s="1050"/>
      <c r="AIS10" s="1050"/>
      <c r="AIT10" s="1050"/>
      <c r="AIU10" s="1050"/>
      <c r="AIV10" s="1050"/>
      <c r="AIW10" s="1050"/>
      <c r="AIX10" s="1050"/>
      <c r="AIY10" s="1050"/>
      <c r="AIZ10" s="1050"/>
      <c r="AJA10" s="1050"/>
      <c r="AJB10" s="1050"/>
      <c r="AJC10" s="1050"/>
      <c r="AJD10" s="1050"/>
      <c r="AJE10" s="1050"/>
      <c r="AJF10" s="1050"/>
      <c r="AJG10" s="1050"/>
      <c r="AJH10" s="1050"/>
      <c r="AJI10" s="1050"/>
      <c r="AJJ10" s="1050"/>
      <c r="AJK10" s="1050"/>
      <c r="AJL10" s="1050"/>
      <c r="AJM10" s="1050"/>
      <c r="AJN10" s="1050"/>
      <c r="AJO10" s="1050"/>
      <c r="AJP10" s="1050"/>
      <c r="AJQ10" s="1050"/>
      <c r="AJR10" s="1050"/>
      <c r="AJS10" s="1050"/>
      <c r="AJT10" s="1050"/>
      <c r="AJU10" s="1050"/>
      <c r="AJV10" s="1050"/>
      <c r="AJW10" s="1050"/>
      <c r="AJX10" s="1050"/>
      <c r="AJY10" s="1050"/>
      <c r="AJZ10" s="1050"/>
      <c r="AKA10" s="1050"/>
      <c r="AKB10" s="1050"/>
      <c r="AKC10" s="1050"/>
      <c r="AKD10" s="1050"/>
      <c r="AKE10" s="1050"/>
      <c r="AKF10" s="1050"/>
      <c r="AKG10" s="1050"/>
      <c r="AKH10" s="1050"/>
      <c r="AKI10" s="1050"/>
      <c r="AKJ10" s="1050"/>
      <c r="AKK10" s="1050"/>
      <c r="AKL10" s="1050"/>
      <c r="AKM10" s="1050"/>
      <c r="AKN10" s="1050"/>
      <c r="AKO10" s="1050"/>
      <c r="AKP10" s="1050"/>
      <c r="AKQ10" s="1050"/>
      <c r="AKR10" s="1050"/>
      <c r="AKS10" s="1050"/>
      <c r="AKT10" s="1050"/>
      <c r="AKU10" s="1050"/>
      <c r="AKV10" s="1050"/>
      <c r="AKW10" s="1050"/>
      <c r="AKX10" s="1050"/>
      <c r="AKY10" s="1050"/>
      <c r="AKZ10" s="1050"/>
      <c r="ALA10" s="1050"/>
      <c r="ALB10" s="1050"/>
      <c r="ALC10" s="1050"/>
      <c r="ALD10" s="1050"/>
      <c r="ALE10" s="1050"/>
      <c r="ALF10" s="1050"/>
      <c r="ALG10" s="1050"/>
      <c r="ALH10" s="1050"/>
      <c r="ALI10" s="1050"/>
      <c r="ALJ10" s="1050"/>
      <c r="ALK10" s="1050"/>
      <c r="ALL10" s="1050"/>
      <c r="ALM10" s="1050"/>
      <c r="ALN10" s="1050"/>
      <c r="ALO10" s="1050"/>
    </row>
    <row r="11" spans="1:1003" s="1051" customFormat="1" ht="15.75" customHeight="1" thickBot="1">
      <c r="A11" s="1527"/>
      <c r="B11" s="1511"/>
      <c r="C11" s="1511"/>
      <c r="D11" s="1528"/>
      <c r="E11" s="1511"/>
      <c r="F11" s="1511"/>
      <c r="G11" s="1511"/>
      <c r="H11" s="1587"/>
      <c r="I11" s="1587"/>
      <c r="J11" s="1511"/>
      <c r="K11" s="1512"/>
      <c r="L11" s="1511"/>
      <c r="M11" s="1538"/>
      <c r="N11" s="1511"/>
      <c r="O11" s="1590"/>
      <c r="P11" s="1591"/>
      <c r="Q11" s="1528"/>
      <c r="R11" s="1531"/>
      <c r="S11" s="1528"/>
      <c r="T11" s="1050"/>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50"/>
      <c r="BH11" s="1050"/>
      <c r="BI11" s="1050"/>
      <c r="BJ11" s="1050"/>
      <c r="BK11" s="1050"/>
      <c r="BL11" s="1050"/>
      <c r="BM11" s="1050"/>
      <c r="BN11" s="1050"/>
      <c r="BO11" s="1050"/>
      <c r="BP11" s="1050"/>
      <c r="BQ11" s="1050"/>
      <c r="BR11" s="1050"/>
      <c r="BS11" s="1050"/>
      <c r="BT11" s="1050"/>
      <c r="BU11" s="1050"/>
      <c r="BV11" s="1050"/>
      <c r="BW11" s="1050"/>
      <c r="BX11" s="1050"/>
      <c r="BY11" s="1050"/>
      <c r="BZ11" s="1050"/>
      <c r="CA11" s="1050"/>
      <c r="CB11" s="1050"/>
      <c r="CC11" s="1050"/>
      <c r="CD11" s="1050"/>
      <c r="CE11" s="1050"/>
      <c r="CF11" s="1050"/>
      <c r="CG11" s="1050"/>
      <c r="CH11" s="1050"/>
      <c r="CI11" s="1050"/>
      <c r="CJ11" s="1050"/>
      <c r="CK11" s="1050"/>
      <c r="CL11" s="1050"/>
      <c r="CM11" s="1050"/>
      <c r="CN11" s="1050"/>
      <c r="CO11" s="1050"/>
      <c r="CP11" s="1050"/>
      <c r="CQ11" s="1050"/>
      <c r="CR11" s="1050"/>
      <c r="CS11" s="1050"/>
      <c r="CT11" s="1050"/>
      <c r="CU11" s="1050"/>
      <c r="CV11" s="1050"/>
      <c r="CW11" s="1050"/>
      <c r="CX11" s="1050"/>
      <c r="CY11" s="1050"/>
      <c r="CZ11" s="1050"/>
      <c r="DA11" s="1050"/>
      <c r="DB11" s="1050"/>
      <c r="DC11" s="1050"/>
      <c r="DD11" s="1050"/>
      <c r="DE11" s="1050"/>
      <c r="DF11" s="1050"/>
      <c r="DG11" s="1050"/>
      <c r="DH11" s="1050"/>
      <c r="DI11" s="1050"/>
      <c r="DJ11" s="1050"/>
      <c r="DK11" s="1050"/>
      <c r="DL11" s="1050"/>
      <c r="DM11" s="1050"/>
      <c r="DN11" s="1050"/>
      <c r="DO11" s="1050"/>
      <c r="DP11" s="1050"/>
      <c r="DQ11" s="1050"/>
      <c r="DR11" s="1050"/>
      <c r="DS11" s="1050"/>
      <c r="DT11" s="1050"/>
      <c r="DU11" s="1050"/>
      <c r="DV11" s="1050"/>
      <c r="DW11" s="1050"/>
      <c r="DX11" s="1050"/>
      <c r="DY11" s="1050"/>
      <c r="DZ11" s="1050"/>
      <c r="EA11" s="1050"/>
      <c r="EB11" s="1050"/>
      <c r="EC11" s="1050"/>
      <c r="ED11" s="1050"/>
      <c r="EE11" s="1050"/>
      <c r="EF11" s="1050"/>
      <c r="EG11" s="1050"/>
      <c r="EH11" s="1050"/>
      <c r="EI11" s="1050"/>
      <c r="EJ11" s="1050"/>
      <c r="EK11" s="1050"/>
      <c r="EL11" s="1050"/>
      <c r="EM11" s="1050"/>
      <c r="EN11" s="1050"/>
      <c r="EO11" s="1050"/>
      <c r="EP11" s="1050"/>
      <c r="EQ11" s="1050"/>
      <c r="ER11" s="1050"/>
      <c r="ES11" s="1050"/>
      <c r="ET11" s="1050"/>
      <c r="EU11" s="1050"/>
      <c r="EV11" s="1050"/>
      <c r="EW11" s="1050"/>
      <c r="EX11" s="1050"/>
      <c r="EY11" s="1050"/>
      <c r="EZ11" s="1050"/>
      <c r="FA11" s="1050"/>
      <c r="FB11" s="1050"/>
      <c r="FC11" s="1050"/>
      <c r="FD11" s="1050"/>
      <c r="FE11" s="1050"/>
      <c r="FF11" s="1050"/>
      <c r="FG11" s="1050"/>
      <c r="FH11" s="1050"/>
      <c r="FI11" s="1050"/>
      <c r="FJ11" s="1050"/>
      <c r="FK11" s="1050"/>
      <c r="FL11" s="1050"/>
      <c r="FM11" s="1050"/>
      <c r="FN11" s="1050"/>
      <c r="FO11" s="1050"/>
      <c r="FP11" s="1050"/>
      <c r="FQ11" s="1050"/>
      <c r="FR11" s="1050"/>
      <c r="FS11" s="1050"/>
      <c r="FT11" s="1050"/>
      <c r="FU11" s="1050"/>
      <c r="FV11" s="1050"/>
      <c r="FW11" s="1050"/>
      <c r="FX11" s="1050"/>
      <c r="FY11" s="1050"/>
      <c r="FZ11" s="1050"/>
      <c r="GA11" s="1050"/>
      <c r="GB11" s="1050"/>
      <c r="GC11" s="1050"/>
      <c r="GD11" s="1050"/>
      <c r="GE11" s="1050"/>
      <c r="GF11" s="1050"/>
      <c r="GG11" s="1050"/>
      <c r="GH11" s="1050"/>
      <c r="GI11" s="1050"/>
      <c r="GJ11" s="1050"/>
      <c r="GK11" s="1050"/>
      <c r="GL11" s="1050"/>
      <c r="GM11" s="1050"/>
      <c r="GN11" s="1050"/>
      <c r="GO11" s="1050"/>
      <c r="GP11" s="1050"/>
      <c r="GQ11" s="1050"/>
      <c r="GR11" s="1050"/>
      <c r="GS11" s="1050"/>
      <c r="GT11" s="1050"/>
      <c r="GU11" s="1050"/>
      <c r="GV11" s="1050"/>
      <c r="GW11" s="1050"/>
      <c r="GX11" s="1050"/>
      <c r="GY11" s="1050"/>
      <c r="GZ11" s="1050"/>
      <c r="HA11" s="1050"/>
      <c r="HB11" s="1050"/>
      <c r="HC11" s="1050"/>
      <c r="HD11" s="1050"/>
      <c r="HE11" s="1050"/>
      <c r="HF11" s="1050"/>
      <c r="HG11" s="1050"/>
      <c r="HH11" s="1050"/>
      <c r="HI11" s="1050"/>
      <c r="HJ11" s="1050"/>
      <c r="HK11" s="1050"/>
      <c r="HL11" s="1050"/>
      <c r="HM11" s="1050"/>
      <c r="HN11" s="1050"/>
      <c r="HO11" s="1050"/>
      <c r="HP11" s="1050"/>
      <c r="HQ11" s="1050"/>
      <c r="HR11" s="1050"/>
      <c r="HS11" s="1050"/>
      <c r="HT11" s="1050"/>
      <c r="HU11" s="1050"/>
      <c r="HV11" s="1050"/>
      <c r="HW11" s="1050"/>
      <c r="HX11" s="1050"/>
      <c r="HY11" s="1050"/>
      <c r="HZ11" s="1050"/>
      <c r="IA11" s="1050"/>
      <c r="IB11" s="1050"/>
      <c r="IC11" s="1050"/>
      <c r="ID11" s="1050"/>
      <c r="IE11" s="1050"/>
      <c r="IF11" s="1050"/>
      <c r="IG11" s="1050"/>
      <c r="IH11" s="1050"/>
      <c r="II11" s="1050"/>
      <c r="IJ11" s="1050"/>
      <c r="IK11" s="1050"/>
      <c r="IL11" s="1050"/>
      <c r="IM11" s="1050"/>
      <c r="IN11" s="1050"/>
      <c r="IO11" s="1050"/>
      <c r="IP11" s="1050"/>
      <c r="IQ11" s="1050"/>
      <c r="IR11" s="1050"/>
      <c r="IS11" s="1050"/>
      <c r="IT11" s="1050"/>
      <c r="IU11" s="1050"/>
      <c r="IV11" s="1050"/>
      <c r="IW11" s="1050"/>
      <c r="IX11" s="1050"/>
      <c r="IY11" s="1050"/>
      <c r="IZ11" s="1050"/>
      <c r="JA11" s="1050"/>
      <c r="JB11" s="1050"/>
      <c r="JC11" s="1050"/>
      <c r="JD11" s="1050"/>
      <c r="JE11" s="1050"/>
      <c r="JF11" s="1050"/>
      <c r="JG11" s="1050"/>
      <c r="JH11" s="1050"/>
      <c r="JI11" s="1050"/>
      <c r="JJ11" s="1050"/>
      <c r="JK11" s="1050"/>
      <c r="JL11" s="1050"/>
      <c r="JM11" s="1050"/>
      <c r="JN11" s="1050"/>
      <c r="JO11" s="1050"/>
      <c r="JP11" s="1050"/>
      <c r="JQ11" s="1050"/>
      <c r="JR11" s="1050"/>
      <c r="JS11" s="1050"/>
      <c r="JT11" s="1050"/>
      <c r="JU11" s="1050"/>
      <c r="JV11" s="1050"/>
      <c r="JW11" s="1050"/>
      <c r="JX11" s="1050"/>
      <c r="JY11" s="1050"/>
      <c r="JZ11" s="1050"/>
      <c r="KA11" s="1050"/>
      <c r="KB11" s="1050"/>
      <c r="KC11" s="1050"/>
      <c r="KD11" s="1050"/>
      <c r="KE11" s="1050"/>
      <c r="KF11" s="1050"/>
      <c r="KG11" s="1050"/>
      <c r="KH11" s="1050"/>
      <c r="KI11" s="1050"/>
      <c r="KJ11" s="1050"/>
      <c r="KK11" s="1050"/>
      <c r="KL11" s="1050"/>
      <c r="KM11" s="1050"/>
      <c r="KN11" s="1050"/>
      <c r="KO11" s="1050"/>
      <c r="KP11" s="1050"/>
      <c r="KQ11" s="1050"/>
      <c r="KR11" s="1050"/>
      <c r="KS11" s="1050"/>
      <c r="KT11" s="1050"/>
      <c r="KU11" s="1050"/>
      <c r="KV11" s="1050"/>
      <c r="KW11" s="1050"/>
      <c r="KX11" s="1050"/>
      <c r="KY11" s="1050"/>
      <c r="KZ11" s="1050"/>
      <c r="LA11" s="1050"/>
      <c r="LB11" s="1050"/>
      <c r="LC11" s="1050"/>
      <c r="LD11" s="1050"/>
      <c r="LE11" s="1050"/>
      <c r="LF11" s="1050"/>
      <c r="LG11" s="1050"/>
      <c r="LH11" s="1050"/>
      <c r="LI11" s="1050"/>
      <c r="LJ11" s="1050"/>
      <c r="LK11" s="1050"/>
      <c r="LL11" s="1050"/>
      <c r="LM11" s="1050"/>
      <c r="LN11" s="1050"/>
      <c r="LO11" s="1050"/>
      <c r="LP11" s="1050"/>
      <c r="LQ11" s="1050"/>
      <c r="LR11" s="1050"/>
      <c r="LS11" s="1050"/>
      <c r="LT11" s="1050"/>
      <c r="LU11" s="1050"/>
      <c r="LV11" s="1050"/>
      <c r="LW11" s="1050"/>
      <c r="LX11" s="1050"/>
      <c r="LY11" s="1050"/>
      <c r="LZ11" s="1050"/>
      <c r="MA11" s="1050"/>
      <c r="MB11" s="1050"/>
      <c r="MC11" s="1050"/>
      <c r="MD11" s="1050"/>
      <c r="ME11" s="1050"/>
      <c r="MF11" s="1050"/>
      <c r="MG11" s="1050"/>
      <c r="MH11" s="1050"/>
      <c r="MI11" s="1050"/>
      <c r="MJ11" s="1050"/>
      <c r="MK11" s="1050"/>
      <c r="ML11" s="1050"/>
      <c r="MM11" s="1050"/>
      <c r="MN11" s="1050"/>
      <c r="MO11" s="1050"/>
      <c r="MP11" s="1050"/>
      <c r="MQ11" s="1050"/>
      <c r="MR11" s="1050"/>
      <c r="MS11" s="1050"/>
      <c r="MT11" s="1050"/>
      <c r="MU11" s="1050"/>
      <c r="MV11" s="1050"/>
      <c r="MW11" s="1050"/>
      <c r="MX11" s="1050"/>
      <c r="MY11" s="1050"/>
      <c r="MZ11" s="1050"/>
      <c r="NA11" s="1050"/>
      <c r="NB11" s="1050"/>
      <c r="NC11" s="1050"/>
      <c r="ND11" s="1050"/>
      <c r="NE11" s="1050"/>
      <c r="NF11" s="1050"/>
      <c r="NG11" s="1050"/>
      <c r="NH11" s="1050"/>
      <c r="NI11" s="1050"/>
      <c r="NJ11" s="1050"/>
      <c r="NK11" s="1050"/>
      <c r="NL11" s="1050"/>
      <c r="NM11" s="1050"/>
      <c r="NN11" s="1050"/>
      <c r="NO11" s="1050"/>
      <c r="NP11" s="1050"/>
      <c r="NQ11" s="1050"/>
      <c r="NR11" s="1050"/>
      <c r="NS11" s="1050"/>
      <c r="NT11" s="1050"/>
      <c r="NU11" s="1050"/>
      <c r="NV11" s="1050"/>
      <c r="NW11" s="1050"/>
      <c r="NX11" s="1050"/>
      <c r="NY11" s="1050"/>
      <c r="NZ11" s="1050"/>
      <c r="OA11" s="1050"/>
      <c r="OB11" s="1050"/>
      <c r="OC11" s="1050"/>
      <c r="OD11" s="1050"/>
      <c r="OE11" s="1050"/>
      <c r="OF11" s="1050"/>
      <c r="OG11" s="1050"/>
      <c r="OH11" s="1050"/>
      <c r="OI11" s="1050"/>
      <c r="OJ11" s="1050"/>
      <c r="OK11" s="1050"/>
      <c r="OL11" s="1050"/>
      <c r="OM11" s="1050"/>
      <c r="ON11" s="1050"/>
      <c r="OO11" s="1050"/>
      <c r="OP11" s="1050"/>
      <c r="OQ11" s="1050"/>
      <c r="OR11" s="1050"/>
      <c r="OS11" s="1050"/>
      <c r="OT11" s="1050"/>
      <c r="OU11" s="1050"/>
      <c r="OV11" s="1050"/>
      <c r="OW11" s="1050"/>
      <c r="OX11" s="1050"/>
      <c r="OY11" s="1050"/>
      <c r="OZ11" s="1050"/>
      <c r="PA11" s="1050"/>
      <c r="PB11" s="1050"/>
      <c r="PC11" s="1050"/>
      <c r="PD11" s="1050"/>
      <c r="PE11" s="1050"/>
      <c r="PF11" s="1050"/>
      <c r="PG11" s="1050"/>
      <c r="PH11" s="1050"/>
      <c r="PI11" s="1050"/>
      <c r="PJ11" s="1050"/>
      <c r="PK11" s="1050"/>
      <c r="PL11" s="1050"/>
      <c r="PM11" s="1050"/>
      <c r="PN11" s="1050"/>
      <c r="PO11" s="1050"/>
      <c r="PP11" s="1050"/>
      <c r="PQ11" s="1050"/>
      <c r="PR11" s="1050"/>
      <c r="PS11" s="1050"/>
      <c r="PT11" s="1050"/>
      <c r="PU11" s="1050"/>
      <c r="PV11" s="1050"/>
      <c r="PW11" s="1050"/>
      <c r="PX11" s="1050"/>
      <c r="PY11" s="1050"/>
      <c r="PZ11" s="1050"/>
      <c r="QA11" s="1050"/>
      <c r="QB11" s="1050"/>
      <c r="QC11" s="1050"/>
      <c r="QD11" s="1050"/>
      <c r="QE11" s="1050"/>
      <c r="QF11" s="1050"/>
      <c r="QG11" s="1050"/>
      <c r="QH11" s="1050"/>
      <c r="QI11" s="1050"/>
      <c r="QJ11" s="1050"/>
      <c r="QK11" s="1050"/>
      <c r="QL11" s="1050"/>
      <c r="QM11" s="1050"/>
      <c r="QN11" s="1050"/>
      <c r="QO11" s="1050"/>
      <c r="QP11" s="1050"/>
      <c r="QQ11" s="1050"/>
      <c r="QR11" s="1050"/>
      <c r="QS11" s="1050"/>
      <c r="QT11" s="1050"/>
      <c r="QU11" s="1050"/>
      <c r="QV11" s="1050"/>
      <c r="QW11" s="1050"/>
      <c r="QX11" s="1050"/>
      <c r="QY11" s="1050"/>
      <c r="QZ11" s="1050"/>
      <c r="RA11" s="1050"/>
      <c r="RB11" s="1050"/>
      <c r="RC11" s="1050"/>
      <c r="RD11" s="1050"/>
      <c r="RE11" s="1050"/>
      <c r="RF11" s="1050"/>
      <c r="RG11" s="1050"/>
      <c r="RH11" s="1050"/>
      <c r="RI11" s="1050"/>
      <c r="RJ11" s="1050"/>
      <c r="RK11" s="1050"/>
      <c r="RL11" s="1050"/>
      <c r="RM11" s="1050"/>
      <c r="RN11" s="1050"/>
      <c r="RO11" s="1050"/>
      <c r="RP11" s="1050"/>
      <c r="RQ11" s="1050"/>
      <c r="RR11" s="1050"/>
      <c r="RS11" s="1050"/>
      <c r="RT11" s="1050"/>
      <c r="RU11" s="1050"/>
      <c r="RV11" s="1050"/>
      <c r="RW11" s="1050"/>
      <c r="RX11" s="1050"/>
      <c r="RY11" s="1050"/>
      <c r="RZ11" s="1050"/>
      <c r="SA11" s="1050"/>
      <c r="SB11" s="1050"/>
      <c r="SC11" s="1050"/>
      <c r="SD11" s="1050"/>
      <c r="SE11" s="1050"/>
      <c r="SF11" s="1050"/>
      <c r="SG11" s="1050"/>
      <c r="SH11" s="1050"/>
      <c r="SI11" s="1050"/>
      <c r="SJ11" s="1050"/>
      <c r="SK11" s="1050"/>
      <c r="SL11" s="1050"/>
      <c r="SM11" s="1050"/>
      <c r="SN11" s="1050"/>
      <c r="SO11" s="1050"/>
      <c r="SP11" s="1050"/>
      <c r="SQ11" s="1050"/>
      <c r="SR11" s="1050"/>
      <c r="SS11" s="1050"/>
      <c r="ST11" s="1050"/>
      <c r="SU11" s="1050"/>
      <c r="SV11" s="1050"/>
      <c r="SW11" s="1050"/>
      <c r="SX11" s="1050"/>
      <c r="SY11" s="1050"/>
      <c r="SZ11" s="1050"/>
      <c r="TA11" s="1050"/>
      <c r="TB11" s="1050"/>
      <c r="TC11" s="1050"/>
      <c r="TD11" s="1050"/>
      <c r="TE11" s="1050"/>
      <c r="TF11" s="1050"/>
      <c r="TG11" s="1050"/>
      <c r="TH11" s="1050"/>
      <c r="TI11" s="1050"/>
      <c r="TJ11" s="1050"/>
      <c r="TK11" s="1050"/>
      <c r="TL11" s="1050"/>
      <c r="TM11" s="1050"/>
      <c r="TN11" s="1050"/>
      <c r="TO11" s="1050"/>
      <c r="TP11" s="1050"/>
      <c r="TQ11" s="1050"/>
      <c r="TR11" s="1050"/>
      <c r="TS11" s="1050"/>
      <c r="TT11" s="1050"/>
      <c r="TU11" s="1050"/>
      <c r="TV11" s="1050"/>
      <c r="TW11" s="1050"/>
      <c r="TX11" s="1050"/>
      <c r="TY11" s="1050"/>
      <c r="TZ11" s="1050"/>
      <c r="UA11" s="1050"/>
      <c r="UB11" s="1050"/>
      <c r="UC11" s="1050"/>
      <c r="UD11" s="1050"/>
      <c r="UE11" s="1050"/>
      <c r="UF11" s="1050"/>
      <c r="UG11" s="1050"/>
      <c r="UH11" s="1050"/>
      <c r="UI11" s="1050"/>
      <c r="UJ11" s="1050"/>
      <c r="UK11" s="1050"/>
      <c r="UL11" s="1050"/>
      <c r="UM11" s="1050"/>
      <c r="UN11" s="1050"/>
      <c r="UO11" s="1050"/>
      <c r="UP11" s="1050"/>
      <c r="UQ11" s="1050"/>
      <c r="UR11" s="1050"/>
      <c r="US11" s="1050"/>
      <c r="UT11" s="1050"/>
      <c r="UU11" s="1050"/>
      <c r="UV11" s="1050"/>
      <c r="UW11" s="1050"/>
      <c r="UX11" s="1050"/>
      <c r="UY11" s="1050"/>
      <c r="UZ11" s="1050"/>
      <c r="VA11" s="1050"/>
      <c r="VB11" s="1050"/>
      <c r="VC11" s="1050"/>
      <c r="VD11" s="1050"/>
      <c r="VE11" s="1050"/>
      <c r="VF11" s="1050"/>
      <c r="VG11" s="1050"/>
      <c r="VH11" s="1050"/>
      <c r="VI11" s="1050"/>
      <c r="VJ11" s="1050"/>
      <c r="VK11" s="1050"/>
      <c r="VL11" s="1050"/>
      <c r="VM11" s="1050"/>
      <c r="VN11" s="1050"/>
      <c r="VO11" s="1050"/>
      <c r="VP11" s="1050"/>
      <c r="VQ11" s="1050"/>
      <c r="VR11" s="1050"/>
      <c r="VS11" s="1050"/>
      <c r="VT11" s="1050"/>
      <c r="VU11" s="1050"/>
      <c r="VV11" s="1050"/>
      <c r="VW11" s="1050"/>
      <c r="VX11" s="1050"/>
      <c r="VY11" s="1050"/>
      <c r="VZ11" s="1050"/>
      <c r="WA11" s="1050"/>
      <c r="WB11" s="1050"/>
      <c r="WC11" s="1050"/>
      <c r="WD11" s="1050"/>
      <c r="WE11" s="1050"/>
      <c r="WF11" s="1050"/>
      <c r="WG11" s="1050"/>
      <c r="WH11" s="1050"/>
      <c r="WI11" s="1050"/>
      <c r="WJ11" s="1050"/>
      <c r="WK11" s="1050"/>
      <c r="WL11" s="1050"/>
      <c r="WM11" s="1050"/>
      <c r="WN11" s="1050"/>
      <c r="WO11" s="1050"/>
      <c r="WP11" s="1050"/>
      <c r="WQ11" s="1050"/>
      <c r="WR11" s="1050"/>
      <c r="WS11" s="1050"/>
      <c r="WT11" s="1050"/>
      <c r="WU11" s="1050"/>
      <c r="WV11" s="1050"/>
      <c r="WW11" s="1050"/>
      <c r="WX11" s="1050"/>
      <c r="WY11" s="1050"/>
      <c r="WZ11" s="1050"/>
      <c r="XA11" s="1050"/>
      <c r="XB11" s="1050"/>
      <c r="XC11" s="1050"/>
      <c r="XD11" s="1050"/>
      <c r="XE11" s="1050"/>
      <c r="XF11" s="1050"/>
      <c r="XG11" s="1050"/>
      <c r="XH11" s="1050"/>
      <c r="XI11" s="1050"/>
      <c r="XJ11" s="1050"/>
      <c r="XK11" s="1050"/>
      <c r="XL11" s="1050"/>
      <c r="XM11" s="1050"/>
      <c r="XN11" s="1050"/>
      <c r="XO11" s="1050"/>
      <c r="XP11" s="1050"/>
      <c r="XQ11" s="1050"/>
      <c r="XR11" s="1050"/>
      <c r="XS11" s="1050"/>
      <c r="XT11" s="1050"/>
      <c r="XU11" s="1050"/>
      <c r="XV11" s="1050"/>
      <c r="XW11" s="1050"/>
      <c r="XX11" s="1050"/>
      <c r="XY11" s="1050"/>
      <c r="XZ11" s="1050"/>
      <c r="YA11" s="1050"/>
      <c r="YB11" s="1050"/>
      <c r="YC11" s="1050"/>
      <c r="YD11" s="1050"/>
      <c r="YE11" s="1050"/>
      <c r="YF11" s="1050"/>
      <c r="YG11" s="1050"/>
      <c r="YH11" s="1050"/>
      <c r="YI11" s="1050"/>
      <c r="YJ11" s="1050"/>
      <c r="YK11" s="1050"/>
      <c r="YL11" s="1050"/>
      <c r="YM11" s="1050"/>
      <c r="YN11" s="1050"/>
      <c r="YO11" s="1050"/>
      <c r="YP11" s="1050"/>
      <c r="YQ11" s="1050"/>
      <c r="YR11" s="1050"/>
      <c r="YS11" s="1050"/>
      <c r="YT11" s="1050"/>
      <c r="YU11" s="1050"/>
      <c r="YV11" s="1050"/>
      <c r="YW11" s="1050"/>
      <c r="YX11" s="1050"/>
      <c r="YY11" s="1050"/>
      <c r="YZ11" s="1050"/>
      <c r="ZA11" s="1050"/>
      <c r="ZB11" s="1050"/>
      <c r="ZC11" s="1050"/>
      <c r="ZD11" s="1050"/>
      <c r="ZE11" s="1050"/>
      <c r="ZF11" s="1050"/>
      <c r="ZG11" s="1050"/>
      <c r="ZH11" s="1050"/>
      <c r="ZI11" s="1050"/>
      <c r="ZJ11" s="1050"/>
      <c r="ZK11" s="1050"/>
      <c r="ZL11" s="1050"/>
      <c r="ZM11" s="1050"/>
      <c r="ZN11" s="1050"/>
      <c r="ZO11" s="1050"/>
      <c r="ZP11" s="1050"/>
      <c r="ZQ11" s="1050"/>
      <c r="ZR11" s="1050"/>
      <c r="ZS11" s="1050"/>
      <c r="ZT11" s="1050"/>
      <c r="ZU11" s="1050"/>
      <c r="ZV11" s="1050"/>
      <c r="ZW11" s="1050"/>
      <c r="ZX11" s="1050"/>
      <c r="ZY11" s="1050"/>
      <c r="ZZ11" s="1050"/>
      <c r="AAA11" s="1050"/>
      <c r="AAB11" s="1050"/>
      <c r="AAC11" s="1050"/>
      <c r="AAD11" s="1050"/>
      <c r="AAE11" s="1050"/>
      <c r="AAF11" s="1050"/>
      <c r="AAG11" s="1050"/>
      <c r="AAH11" s="1050"/>
      <c r="AAI11" s="1050"/>
      <c r="AAJ11" s="1050"/>
      <c r="AAK11" s="1050"/>
      <c r="AAL11" s="1050"/>
      <c r="AAM11" s="1050"/>
      <c r="AAN11" s="1050"/>
      <c r="AAO11" s="1050"/>
      <c r="AAP11" s="1050"/>
      <c r="AAQ11" s="1050"/>
      <c r="AAR11" s="1050"/>
      <c r="AAS11" s="1050"/>
      <c r="AAT11" s="1050"/>
      <c r="AAU11" s="1050"/>
      <c r="AAV11" s="1050"/>
      <c r="AAW11" s="1050"/>
      <c r="AAX11" s="1050"/>
      <c r="AAY11" s="1050"/>
      <c r="AAZ11" s="1050"/>
      <c r="ABA11" s="1050"/>
      <c r="ABB11" s="1050"/>
      <c r="ABC11" s="1050"/>
      <c r="ABD11" s="1050"/>
      <c r="ABE11" s="1050"/>
      <c r="ABF11" s="1050"/>
      <c r="ABG11" s="1050"/>
      <c r="ABH11" s="1050"/>
      <c r="ABI11" s="1050"/>
      <c r="ABJ11" s="1050"/>
      <c r="ABK11" s="1050"/>
      <c r="ABL11" s="1050"/>
      <c r="ABM11" s="1050"/>
      <c r="ABN11" s="1050"/>
      <c r="ABO11" s="1050"/>
      <c r="ABP11" s="1050"/>
      <c r="ABQ11" s="1050"/>
      <c r="ABR11" s="1050"/>
      <c r="ABS11" s="1050"/>
      <c r="ABT11" s="1050"/>
      <c r="ABU11" s="1050"/>
      <c r="ABV11" s="1050"/>
      <c r="ABW11" s="1050"/>
      <c r="ABX11" s="1050"/>
      <c r="ABY11" s="1050"/>
      <c r="ABZ11" s="1050"/>
      <c r="ACA11" s="1050"/>
      <c r="ACB11" s="1050"/>
      <c r="ACC11" s="1050"/>
      <c r="ACD11" s="1050"/>
      <c r="ACE11" s="1050"/>
      <c r="ACF11" s="1050"/>
      <c r="ACG11" s="1050"/>
      <c r="ACH11" s="1050"/>
      <c r="ACI11" s="1050"/>
      <c r="ACJ11" s="1050"/>
      <c r="ACK11" s="1050"/>
      <c r="ACL11" s="1050"/>
      <c r="ACM11" s="1050"/>
      <c r="ACN11" s="1050"/>
      <c r="ACO11" s="1050"/>
      <c r="ACP11" s="1050"/>
      <c r="ACQ11" s="1050"/>
      <c r="ACR11" s="1050"/>
      <c r="ACS11" s="1050"/>
      <c r="ACT11" s="1050"/>
      <c r="ACU11" s="1050"/>
      <c r="ACV11" s="1050"/>
      <c r="ACW11" s="1050"/>
      <c r="ACX11" s="1050"/>
      <c r="ACY11" s="1050"/>
      <c r="ACZ11" s="1050"/>
      <c r="ADA11" s="1050"/>
      <c r="ADB11" s="1050"/>
      <c r="ADC11" s="1050"/>
      <c r="ADD11" s="1050"/>
      <c r="ADE11" s="1050"/>
      <c r="ADF11" s="1050"/>
      <c r="ADG11" s="1050"/>
      <c r="ADH11" s="1050"/>
      <c r="ADI11" s="1050"/>
      <c r="ADJ11" s="1050"/>
      <c r="ADK11" s="1050"/>
      <c r="ADL11" s="1050"/>
      <c r="ADM11" s="1050"/>
      <c r="ADN11" s="1050"/>
      <c r="ADO11" s="1050"/>
      <c r="ADP11" s="1050"/>
      <c r="ADQ11" s="1050"/>
      <c r="ADR11" s="1050"/>
      <c r="ADS11" s="1050"/>
      <c r="ADT11" s="1050"/>
      <c r="ADU11" s="1050"/>
      <c r="ADV11" s="1050"/>
      <c r="ADW11" s="1050"/>
      <c r="ADX11" s="1050"/>
      <c r="ADY11" s="1050"/>
      <c r="ADZ11" s="1050"/>
      <c r="AEA11" s="1050"/>
      <c r="AEB11" s="1050"/>
      <c r="AEC11" s="1050"/>
      <c r="AED11" s="1050"/>
      <c r="AEE11" s="1050"/>
      <c r="AEF11" s="1050"/>
      <c r="AEG11" s="1050"/>
      <c r="AEH11" s="1050"/>
      <c r="AEI11" s="1050"/>
      <c r="AEJ11" s="1050"/>
      <c r="AEK11" s="1050"/>
      <c r="AEL11" s="1050"/>
      <c r="AEM11" s="1050"/>
      <c r="AEN11" s="1050"/>
      <c r="AEO11" s="1050"/>
      <c r="AEP11" s="1050"/>
      <c r="AEQ11" s="1050"/>
      <c r="AER11" s="1050"/>
      <c r="AES11" s="1050"/>
      <c r="AET11" s="1050"/>
      <c r="AEU11" s="1050"/>
      <c r="AEV11" s="1050"/>
      <c r="AEW11" s="1050"/>
      <c r="AEX11" s="1050"/>
      <c r="AEY11" s="1050"/>
      <c r="AEZ11" s="1050"/>
      <c r="AFA11" s="1050"/>
      <c r="AFB11" s="1050"/>
      <c r="AFC11" s="1050"/>
      <c r="AFD11" s="1050"/>
      <c r="AFE11" s="1050"/>
      <c r="AFF11" s="1050"/>
      <c r="AFG11" s="1050"/>
      <c r="AFH11" s="1050"/>
      <c r="AFI11" s="1050"/>
      <c r="AFJ11" s="1050"/>
      <c r="AFK11" s="1050"/>
      <c r="AFL11" s="1050"/>
      <c r="AFM11" s="1050"/>
      <c r="AFN11" s="1050"/>
      <c r="AFO11" s="1050"/>
      <c r="AFP11" s="1050"/>
      <c r="AFQ11" s="1050"/>
      <c r="AFR11" s="1050"/>
      <c r="AFS11" s="1050"/>
      <c r="AFT11" s="1050"/>
      <c r="AFU11" s="1050"/>
      <c r="AFV11" s="1050"/>
      <c r="AFW11" s="1050"/>
      <c r="AFX11" s="1050"/>
      <c r="AFY11" s="1050"/>
      <c r="AFZ11" s="1050"/>
      <c r="AGA11" s="1050"/>
      <c r="AGB11" s="1050"/>
      <c r="AGC11" s="1050"/>
      <c r="AGD11" s="1050"/>
      <c r="AGE11" s="1050"/>
      <c r="AGF11" s="1050"/>
      <c r="AGG11" s="1050"/>
      <c r="AGH11" s="1050"/>
      <c r="AGI11" s="1050"/>
      <c r="AGJ11" s="1050"/>
      <c r="AGK11" s="1050"/>
      <c r="AGL11" s="1050"/>
      <c r="AGM11" s="1050"/>
      <c r="AGN11" s="1050"/>
      <c r="AGO11" s="1050"/>
      <c r="AGP11" s="1050"/>
      <c r="AGQ11" s="1050"/>
      <c r="AGR11" s="1050"/>
      <c r="AGS11" s="1050"/>
      <c r="AGT11" s="1050"/>
      <c r="AGU11" s="1050"/>
      <c r="AGV11" s="1050"/>
      <c r="AGW11" s="1050"/>
      <c r="AGX11" s="1050"/>
      <c r="AGY11" s="1050"/>
      <c r="AGZ11" s="1050"/>
      <c r="AHA11" s="1050"/>
      <c r="AHB11" s="1050"/>
      <c r="AHC11" s="1050"/>
      <c r="AHD11" s="1050"/>
      <c r="AHE11" s="1050"/>
      <c r="AHF11" s="1050"/>
      <c r="AHG11" s="1050"/>
      <c r="AHH11" s="1050"/>
      <c r="AHI11" s="1050"/>
      <c r="AHJ11" s="1050"/>
      <c r="AHK11" s="1050"/>
      <c r="AHL11" s="1050"/>
      <c r="AHM11" s="1050"/>
      <c r="AHN11" s="1050"/>
      <c r="AHO11" s="1050"/>
      <c r="AHP11" s="1050"/>
      <c r="AHQ11" s="1050"/>
      <c r="AHR11" s="1050"/>
      <c r="AHS11" s="1050"/>
      <c r="AHT11" s="1050"/>
      <c r="AHU11" s="1050"/>
      <c r="AHV11" s="1050"/>
      <c r="AHW11" s="1050"/>
      <c r="AHX11" s="1050"/>
      <c r="AHY11" s="1050"/>
      <c r="AHZ11" s="1050"/>
      <c r="AIA11" s="1050"/>
      <c r="AIB11" s="1050"/>
      <c r="AIC11" s="1050"/>
      <c r="AID11" s="1050"/>
      <c r="AIE11" s="1050"/>
      <c r="AIF11" s="1050"/>
      <c r="AIG11" s="1050"/>
      <c r="AIH11" s="1050"/>
      <c r="AII11" s="1050"/>
      <c r="AIJ11" s="1050"/>
      <c r="AIK11" s="1050"/>
      <c r="AIL11" s="1050"/>
      <c r="AIM11" s="1050"/>
      <c r="AIN11" s="1050"/>
      <c r="AIO11" s="1050"/>
      <c r="AIP11" s="1050"/>
      <c r="AIQ11" s="1050"/>
      <c r="AIR11" s="1050"/>
      <c r="AIS11" s="1050"/>
      <c r="AIT11" s="1050"/>
      <c r="AIU11" s="1050"/>
      <c r="AIV11" s="1050"/>
      <c r="AIW11" s="1050"/>
      <c r="AIX11" s="1050"/>
      <c r="AIY11" s="1050"/>
      <c r="AIZ11" s="1050"/>
      <c r="AJA11" s="1050"/>
      <c r="AJB11" s="1050"/>
      <c r="AJC11" s="1050"/>
      <c r="AJD11" s="1050"/>
      <c r="AJE11" s="1050"/>
      <c r="AJF11" s="1050"/>
      <c r="AJG11" s="1050"/>
      <c r="AJH11" s="1050"/>
      <c r="AJI11" s="1050"/>
      <c r="AJJ11" s="1050"/>
      <c r="AJK11" s="1050"/>
      <c r="AJL11" s="1050"/>
      <c r="AJM11" s="1050"/>
      <c r="AJN11" s="1050"/>
      <c r="AJO11" s="1050"/>
      <c r="AJP11" s="1050"/>
      <c r="AJQ11" s="1050"/>
      <c r="AJR11" s="1050"/>
      <c r="AJS11" s="1050"/>
      <c r="AJT11" s="1050"/>
      <c r="AJU11" s="1050"/>
      <c r="AJV11" s="1050"/>
      <c r="AJW11" s="1050"/>
      <c r="AJX11" s="1050"/>
      <c r="AJY11" s="1050"/>
      <c r="AJZ11" s="1050"/>
      <c r="AKA11" s="1050"/>
      <c r="AKB11" s="1050"/>
      <c r="AKC11" s="1050"/>
      <c r="AKD11" s="1050"/>
      <c r="AKE11" s="1050"/>
      <c r="AKF11" s="1050"/>
      <c r="AKG11" s="1050"/>
      <c r="AKH11" s="1050"/>
      <c r="AKI11" s="1050"/>
      <c r="AKJ11" s="1050"/>
      <c r="AKK11" s="1050"/>
      <c r="AKL11" s="1050"/>
      <c r="AKM11" s="1050"/>
      <c r="AKN11" s="1050"/>
      <c r="AKO11" s="1050"/>
      <c r="AKP11" s="1050"/>
      <c r="AKQ11" s="1050"/>
      <c r="AKR11" s="1050"/>
      <c r="AKS11" s="1050"/>
      <c r="AKT11" s="1050"/>
      <c r="AKU11" s="1050"/>
      <c r="AKV11" s="1050"/>
      <c r="AKW11" s="1050"/>
      <c r="AKX11" s="1050"/>
      <c r="AKY11" s="1050"/>
      <c r="AKZ11" s="1050"/>
      <c r="ALA11" s="1050"/>
      <c r="ALB11" s="1050"/>
      <c r="ALC11" s="1050"/>
      <c r="ALD11" s="1050"/>
      <c r="ALE11" s="1050"/>
      <c r="ALF11" s="1050"/>
      <c r="ALG11" s="1050"/>
      <c r="ALH11" s="1050"/>
      <c r="ALI11" s="1050"/>
      <c r="ALJ11" s="1050"/>
      <c r="ALK11" s="1050"/>
      <c r="ALL11" s="1050"/>
      <c r="ALM11" s="1050"/>
      <c r="ALN11" s="1050"/>
      <c r="ALO11" s="1050"/>
    </row>
    <row r="12" spans="1:1003" s="1065" customFormat="1" ht="72">
      <c r="A12" s="1052">
        <v>1</v>
      </c>
      <c r="B12" s="1053" t="s">
        <v>2125</v>
      </c>
      <c r="C12" s="1054" t="s">
        <v>2126</v>
      </c>
      <c r="D12" s="1055">
        <v>2799259</v>
      </c>
      <c r="E12" s="1054" t="s">
        <v>2127</v>
      </c>
      <c r="F12" s="1056">
        <v>1028726000</v>
      </c>
      <c r="G12" s="1054" t="s">
        <v>2128</v>
      </c>
      <c r="H12" s="1057"/>
      <c r="I12" s="1058" t="s">
        <v>2129</v>
      </c>
      <c r="J12" s="1059" t="s">
        <v>2130</v>
      </c>
      <c r="K12" s="1060">
        <v>0.1</v>
      </c>
      <c r="L12" s="1061">
        <v>1527834155</v>
      </c>
      <c r="M12" s="1061">
        <v>152783416</v>
      </c>
      <c r="N12" s="1061">
        <v>137659009</v>
      </c>
      <c r="O12" s="1062">
        <v>137659009</v>
      </c>
      <c r="P12" s="1063" t="s">
        <v>2131</v>
      </c>
      <c r="Q12" s="1055" t="s">
        <v>2132</v>
      </c>
      <c r="R12" s="1064" t="s">
        <v>2133</v>
      </c>
      <c r="S12" s="1064" t="s">
        <v>2134</v>
      </c>
    </row>
    <row r="13" spans="1:1003" s="1065" customFormat="1" ht="72">
      <c r="A13" s="1052">
        <v>2</v>
      </c>
      <c r="B13" s="1066" t="s">
        <v>2135</v>
      </c>
      <c r="C13" s="1067" t="s">
        <v>2136</v>
      </c>
      <c r="D13" s="1068">
        <v>50901207</v>
      </c>
      <c r="E13" s="1067" t="s">
        <v>2137</v>
      </c>
      <c r="F13" s="1069">
        <v>60000000</v>
      </c>
      <c r="G13" s="1070"/>
      <c r="H13" s="1070" t="s">
        <v>2138</v>
      </c>
      <c r="I13" s="1067" t="s">
        <v>2129</v>
      </c>
      <c r="J13" s="1071" t="s">
        <v>2139</v>
      </c>
      <c r="K13" s="1072">
        <v>0.5</v>
      </c>
      <c r="L13" s="1073">
        <v>77008099</v>
      </c>
      <c r="M13" s="1073">
        <v>38504049.5</v>
      </c>
      <c r="N13" s="1073">
        <v>38504049.5</v>
      </c>
      <c r="O13" s="1062">
        <v>38504049.5</v>
      </c>
      <c r="P13" s="1063" t="s">
        <v>2140</v>
      </c>
      <c r="Q13" s="1054" t="s">
        <v>2141</v>
      </c>
      <c r="R13" s="1054" t="s">
        <v>2142</v>
      </c>
      <c r="S13" s="1054" t="s">
        <v>2143</v>
      </c>
    </row>
    <row r="14" spans="1:1003" s="1065" customFormat="1" ht="36">
      <c r="A14" s="1052">
        <v>3</v>
      </c>
      <c r="B14" s="1066" t="s">
        <v>2144</v>
      </c>
      <c r="C14" s="1067" t="s">
        <v>2126</v>
      </c>
      <c r="D14" s="1068">
        <v>6621195</v>
      </c>
      <c r="E14" s="1067" t="s">
        <v>2145</v>
      </c>
      <c r="F14" s="1074">
        <v>681011600</v>
      </c>
      <c r="G14" s="1070"/>
      <c r="H14" s="1070" t="s">
        <v>2138</v>
      </c>
      <c r="I14" s="1067" t="s">
        <v>2146</v>
      </c>
      <c r="J14" s="1071" t="s">
        <v>2147</v>
      </c>
      <c r="K14" s="1072">
        <v>0.19</v>
      </c>
      <c r="L14" s="1075">
        <v>850305924</v>
      </c>
      <c r="M14" s="1075">
        <v>161558126</v>
      </c>
      <c r="N14" s="1075">
        <v>150102435</v>
      </c>
      <c r="O14" s="1062">
        <v>150102435</v>
      </c>
      <c r="P14" s="1063" t="s">
        <v>2131</v>
      </c>
      <c r="Q14" s="1055" t="s">
        <v>2132</v>
      </c>
      <c r="R14" s="1076" t="s">
        <v>2148</v>
      </c>
      <c r="S14" s="1076" t="s">
        <v>2149</v>
      </c>
    </row>
    <row r="15" spans="1:1003" s="1078" customFormat="1" ht="48">
      <c r="A15" s="1052">
        <v>4</v>
      </c>
      <c r="B15" s="1066" t="s">
        <v>2150</v>
      </c>
      <c r="C15" s="1067" t="s">
        <v>2126</v>
      </c>
      <c r="D15" s="1068">
        <v>6863437</v>
      </c>
      <c r="E15" s="1067" t="s">
        <v>2151</v>
      </c>
      <c r="F15" s="1074">
        <v>863365063</v>
      </c>
      <c r="G15" s="1067" t="s">
        <v>2152</v>
      </c>
      <c r="H15" s="1067"/>
      <c r="I15" s="1067" t="s">
        <v>2129</v>
      </c>
      <c r="J15" s="1071" t="s">
        <v>2147</v>
      </c>
      <c r="K15" s="1072">
        <v>0.18</v>
      </c>
      <c r="L15" s="1077">
        <v>1100847904</v>
      </c>
      <c r="M15" s="1077">
        <v>192648383</v>
      </c>
      <c r="N15" s="1077">
        <v>182597160</v>
      </c>
      <c r="O15" s="1062">
        <v>182597160</v>
      </c>
      <c r="P15" s="1063" t="s">
        <v>2131</v>
      </c>
      <c r="Q15" s="1055" t="s">
        <v>2132</v>
      </c>
      <c r="R15" s="1076" t="s">
        <v>2153</v>
      </c>
      <c r="S15" s="1076" t="s">
        <v>2154</v>
      </c>
    </row>
    <row r="16" spans="1:1003" s="1065" customFormat="1" ht="36">
      <c r="A16" s="1052">
        <v>5</v>
      </c>
      <c r="B16" s="1066" t="s">
        <v>2155</v>
      </c>
      <c r="C16" s="1067" t="s">
        <v>2156</v>
      </c>
      <c r="D16" s="1068">
        <v>6864453</v>
      </c>
      <c r="E16" s="1067" t="s">
        <v>2157</v>
      </c>
      <c r="F16" s="1069">
        <v>55000000</v>
      </c>
      <c r="G16" s="1070"/>
      <c r="H16" s="1070" t="s">
        <v>2138</v>
      </c>
      <c r="I16" s="1067" t="s">
        <v>2146</v>
      </c>
      <c r="J16" s="1071" t="s">
        <v>2130</v>
      </c>
      <c r="K16" s="1072">
        <v>0.1</v>
      </c>
      <c r="L16" s="1073">
        <v>62116767</v>
      </c>
      <c r="M16" s="1073">
        <v>6211677</v>
      </c>
      <c r="N16" s="1073">
        <v>5370859</v>
      </c>
      <c r="O16" s="1062">
        <v>5370859</v>
      </c>
      <c r="P16" s="1063" t="s">
        <v>2131</v>
      </c>
      <c r="Q16" s="1068" t="s">
        <v>2158</v>
      </c>
      <c r="R16" s="1068" t="s">
        <v>2158</v>
      </c>
      <c r="S16" s="1068" t="s">
        <v>2154</v>
      </c>
    </row>
    <row r="17" spans="1:19" s="1065" customFormat="1" ht="36">
      <c r="A17" s="1052">
        <v>6</v>
      </c>
      <c r="B17" s="1066" t="s">
        <v>2159</v>
      </c>
      <c r="C17" s="1067" t="s">
        <v>2156</v>
      </c>
      <c r="D17" s="1068">
        <v>6867862</v>
      </c>
      <c r="E17" s="1067" t="s">
        <v>2160</v>
      </c>
      <c r="F17" s="1069">
        <v>200172126</v>
      </c>
      <c r="G17" s="1079" t="s">
        <v>2161</v>
      </c>
      <c r="H17" s="1070"/>
      <c r="I17" s="1067" t="s">
        <v>2129</v>
      </c>
      <c r="J17" s="1071" t="s">
        <v>2162</v>
      </c>
      <c r="K17" s="1072">
        <v>0.66</v>
      </c>
      <c r="L17" s="1073">
        <v>229019795</v>
      </c>
      <c r="M17" s="1073">
        <v>151153065</v>
      </c>
      <c r="N17" s="1073">
        <v>135588357</v>
      </c>
      <c r="O17" s="1062">
        <v>135588357</v>
      </c>
      <c r="P17" s="1063" t="s">
        <v>2131</v>
      </c>
      <c r="Q17" s="1068" t="s">
        <v>2142</v>
      </c>
      <c r="R17" s="1068" t="s">
        <v>2142</v>
      </c>
      <c r="S17" s="1068" t="s">
        <v>2163</v>
      </c>
    </row>
    <row r="18" spans="1:19" s="1065" customFormat="1" ht="36">
      <c r="A18" s="1052">
        <v>7</v>
      </c>
      <c r="B18" s="1066" t="s">
        <v>2164</v>
      </c>
      <c r="C18" s="1067" t="s">
        <v>2156</v>
      </c>
      <c r="D18" s="1068">
        <v>6871478</v>
      </c>
      <c r="E18" s="1067" t="s">
        <v>2165</v>
      </c>
      <c r="F18" s="1069">
        <v>93238559</v>
      </c>
      <c r="G18" s="1070"/>
      <c r="H18" s="1070" t="s">
        <v>2138</v>
      </c>
      <c r="I18" s="1067" t="s">
        <v>2146</v>
      </c>
      <c r="J18" s="1071" t="s">
        <v>2162</v>
      </c>
      <c r="K18" s="1072">
        <v>0.66</v>
      </c>
      <c r="L18" s="1073">
        <v>105539041</v>
      </c>
      <c r="M18" s="1073">
        <v>69655767</v>
      </c>
      <c r="N18" s="1073">
        <v>57127677</v>
      </c>
      <c r="O18" s="1062">
        <v>57127677</v>
      </c>
      <c r="P18" s="1063" t="s">
        <v>2131</v>
      </c>
      <c r="Q18" s="1068" t="s">
        <v>2142</v>
      </c>
      <c r="R18" s="1068" t="s">
        <v>2142</v>
      </c>
      <c r="S18" s="1068" t="s">
        <v>2166</v>
      </c>
    </row>
    <row r="19" spans="1:19" s="1078" customFormat="1" ht="36">
      <c r="A19" s="1052">
        <v>8</v>
      </c>
      <c r="B19" s="1066" t="s">
        <v>2167</v>
      </c>
      <c r="C19" s="1067" t="s">
        <v>2126</v>
      </c>
      <c r="D19" s="1068">
        <v>6880891</v>
      </c>
      <c r="E19" s="1067" t="s">
        <v>2168</v>
      </c>
      <c r="F19" s="1074">
        <v>1819191946</v>
      </c>
      <c r="G19" s="1070"/>
      <c r="H19" s="1070" t="s">
        <v>2138</v>
      </c>
      <c r="I19" s="1067" t="s">
        <v>2146</v>
      </c>
      <c r="J19" s="1071" t="s">
        <v>2139</v>
      </c>
      <c r="K19" s="1072">
        <v>0.31</v>
      </c>
      <c r="L19" s="1077">
        <v>2504613520</v>
      </c>
      <c r="M19" s="1077">
        <v>763907124</v>
      </c>
      <c r="N19" s="1077">
        <v>704592436</v>
      </c>
      <c r="O19" s="1062">
        <v>704592436</v>
      </c>
      <c r="P19" s="1063" t="s">
        <v>2131</v>
      </c>
      <c r="Q19" s="1055" t="s">
        <v>2132</v>
      </c>
      <c r="R19" s="1076" t="s">
        <v>2169</v>
      </c>
      <c r="S19" s="1076" t="s">
        <v>2170</v>
      </c>
    </row>
    <row r="20" spans="1:19" s="1065" customFormat="1" ht="60">
      <c r="A20" s="1052">
        <v>9</v>
      </c>
      <c r="B20" s="1066" t="s">
        <v>2171</v>
      </c>
      <c r="C20" s="1067" t="s">
        <v>2126</v>
      </c>
      <c r="D20" s="1068">
        <v>6887956</v>
      </c>
      <c r="E20" s="1067" t="s">
        <v>2172</v>
      </c>
      <c r="F20" s="1074">
        <v>1069689650</v>
      </c>
      <c r="G20" s="1070"/>
      <c r="H20" s="1070" t="s">
        <v>2138</v>
      </c>
      <c r="I20" s="1067" t="s">
        <v>2146</v>
      </c>
      <c r="J20" s="1071" t="s">
        <v>2162</v>
      </c>
      <c r="K20" s="1072">
        <v>0.62</v>
      </c>
      <c r="L20" s="1075">
        <v>1252247283</v>
      </c>
      <c r="M20" s="1075">
        <v>779523933</v>
      </c>
      <c r="N20" s="1075">
        <v>713781613</v>
      </c>
      <c r="O20" s="1062">
        <v>713781613</v>
      </c>
      <c r="P20" s="1063" t="s">
        <v>2131</v>
      </c>
      <c r="Q20" s="1055" t="s">
        <v>2132</v>
      </c>
      <c r="R20" s="1076" t="s">
        <v>2173</v>
      </c>
      <c r="S20" s="1076" t="s">
        <v>2174</v>
      </c>
    </row>
    <row r="21" spans="1:19" s="1065" customFormat="1" ht="36">
      <c r="A21" s="1052">
        <v>10</v>
      </c>
      <c r="B21" s="1066" t="s">
        <v>2175</v>
      </c>
      <c r="C21" s="1067" t="s">
        <v>2136</v>
      </c>
      <c r="D21" s="1068">
        <v>6890703</v>
      </c>
      <c r="E21" s="1067" t="s">
        <v>2176</v>
      </c>
      <c r="F21" s="1069">
        <v>54939948</v>
      </c>
      <c r="G21" s="1067" t="s">
        <v>2177</v>
      </c>
      <c r="H21" s="1070"/>
      <c r="I21" s="1067" t="s">
        <v>2129</v>
      </c>
      <c r="J21" s="1071" t="s">
        <v>2162</v>
      </c>
      <c r="K21" s="1072">
        <v>0.66</v>
      </c>
      <c r="L21" s="1073">
        <v>61994743</v>
      </c>
      <c r="M21" s="1073">
        <v>40916530</v>
      </c>
      <c r="N21" s="1073">
        <v>36362419</v>
      </c>
      <c r="O21" s="1080">
        <v>36362419</v>
      </c>
      <c r="P21" s="1063" t="s">
        <v>2131</v>
      </c>
      <c r="Q21" s="1054" t="s">
        <v>2141</v>
      </c>
      <c r="R21" s="1081" t="s">
        <v>2142</v>
      </c>
      <c r="S21" s="1054" t="s">
        <v>2178</v>
      </c>
    </row>
    <row r="22" spans="1:19" s="1065" customFormat="1" ht="36">
      <c r="A22" s="1052">
        <v>11</v>
      </c>
      <c r="B22" s="1066" t="s">
        <v>2179</v>
      </c>
      <c r="C22" s="1067" t="s">
        <v>2126</v>
      </c>
      <c r="D22" s="1068">
        <v>6892733</v>
      </c>
      <c r="E22" s="1067" t="s">
        <v>2180</v>
      </c>
      <c r="F22" s="1074">
        <v>180672019</v>
      </c>
      <c r="G22" s="1070"/>
      <c r="H22" s="1070" t="s">
        <v>2138</v>
      </c>
      <c r="I22" s="1067" t="s">
        <v>2146</v>
      </c>
      <c r="J22" s="1071" t="s">
        <v>2162</v>
      </c>
      <c r="K22" s="1072">
        <v>0.55500000000000005</v>
      </c>
      <c r="L22" s="1075">
        <v>226519250</v>
      </c>
      <c r="M22" s="1075">
        <v>125718184</v>
      </c>
      <c r="N22" s="1075">
        <v>78925612</v>
      </c>
      <c r="O22" s="1062">
        <v>78925612</v>
      </c>
      <c r="P22" s="1063" t="s">
        <v>2131</v>
      </c>
      <c r="Q22" s="1055" t="s">
        <v>2132</v>
      </c>
      <c r="R22" s="1076" t="s">
        <v>2181</v>
      </c>
      <c r="S22" s="1076" t="s">
        <v>2182</v>
      </c>
    </row>
    <row r="23" spans="1:19" s="1065" customFormat="1" ht="36">
      <c r="A23" s="1052">
        <v>12</v>
      </c>
      <c r="B23" s="1066" t="s">
        <v>2183</v>
      </c>
      <c r="C23" s="1067" t="s">
        <v>2156</v>
      </c>
      <c r="D23" s="1068">
        <v>10781091</v>
      </c>
      <c r="E23" s="1067" t="s">
        <v>2184</v>
      </c>
      <c r="F23" s="1069">
        <v>57376111</v>
      </c>
      <c r="G23" s="1070"/>
      <c r="H23" s="1070" t="s">
        <v>2138</v>
      </c>
      <c r="I23" s="1067" t="s">
        <v>2146</v>
      </c>
      <c r="J23" s="1071" t="s">
        <v>2162</v>
      </c>
      <c r="K23" s="1072">
        <v>0.66</v>
      </c>
      <c r="L23" s="1073">
        <v>66308559</v>
      </c>
      <c r="M23" s="1073">
        <v>43763648.822976887</v>
      </c>
      <c r="N23" s="1073">
        <v>39440256.127683379</v>
      </c>
      <c r="O23" s="1062">
        <v>39440256.127683379</v>
      </c>
      <c r="P23" s="1063" t="s">
        <v>2131</v>
      </c>
      <c r="Q23" s="1068" t="s">
        <v>2142</v>
      </c>
      <c r="R23" s="1068" t="s">
        <v>2142</v>
      </c>
      <c r="S23" s="1068" t="s">
        <v>2154</v>
      </c>
    </row>
    <row r="24" spans="1:19" s="1065" customFormat="1" ht="48">
      <c r="A24" s="1052">
        <v>13</v>
      </c>
      <c r="B24" s="1066" t="s">
        <v>2185</v>
      </c>
      <c r="C24" s="1067" t="s">
        <v>2126</v>
      </c>
      <c r="D24" s="1068" t="s">
        <v>2186</v>
      </c>
      <c r="E24" s="1067" t="s">
        <v>2187</v>
      </c>
      <c r="F24" s="1074">
        <v>1227528696</v>
      </c>
      <c r="G24" s="1070"/>
      <c r="H24" s="1070" t="s">
        <v>2138</v>
      </c>
      <c r="I24" s="1067" t="s">
        <v>2146</v>
      </c>
      <c r="J24" s="1071" t="s">
        <v>2130</v>
      </c>
      <c r="K24" s="1072">
        <v>0.1</v>
      </c>
      <c r="L24" s="1075">
        <v>1797446713</v>
      </c>
      <c r="M24" s="1075">
        <v>179744671</v>
      </c>
      <c r="N24" s="1075">
        <v>169067525</v>
      </c>
      <c r="O24" s="1062">
        <v>169067525</v>
      </c>
      <c r="P24" s="1063" t="s">
        <v>2131</v>
      </c>
      <c r="Q24" s="1055" t="s">
        <v>2132</v>
      </c>
      <c r="R24" s="1076" t="s">
        <v>2188</v>
      </c>
      <c r="S24" s="1076" t="s">
        <v>2189</v>
      </c>
    </row>
    <row r="25" spans="1:19" s="1065" customFormat="1" ht="36">
      <c r="A25" s="1052">
        <v>14</v>
      </c>
      <c r="B25" s="1066" t="s">
        <v>2190</v>
      </c>
      <c r="C25" s="1067" t="s">
        <v>2126</v>
      </c>
      <c r="D25" s="1068">
        <v>11064844</v>
      </c>
      <c r="E25" s="1067" t="s">
        <v>2191</v>
      </c>
      <c r="F25" s="1074">
        <v>1589091550</v>
      </c>
      <c r="G25" s="1070"/>
      <c r="H25" s="1070" t="s">
        <v>2138</v>
      </c>
      <c r="I25" s="1067" t="s">
        <v>2146</v>
      </c>
      <c r="J25" s="1071" t="s">
        <v>2147</v>
      </c>
      <c r="K25" s="1072">
        <v>0.20499999999999999</v>
      </c>
      <c r="L25" s="1075">
        <v>1919785001</v>
      </c>
      <c r="M25" s="1075">
        <v>393555925</v>
      </c>
      <c r="N25" s="1075">
        <v>370066911</v>
      </c>
      <c r="O25" s="1062">
        <v>370066911</v>
      </c>
      <c r="P25" s="1063" t="s">
        <v>2131</v>
      </c>
      <c r="Q25" s="1055" t="s">
        <v>2132</v>
      </c>
      <c r="R25" s="1076" t="s">
        <v>2192</v>
      </c>
      <c r="S25" s="1076" t="s">
        <v>2193</v>
      </c>
    </row>
    <row r="26" spans="1:19" s="1065" customFormat="1" ht="36">
      <c r="A26" s="1052">
        <v>15</v>
      </c>
      <c r="B26" s="1066" t="s">
        <v>2194</v>
      </c>
      <c r="C26" s="1067" t="s">
        <v>2126</v>
      </c>
      <c r="D26" s="1068">
        <v>11172841</v>
      </c>
      <c r="E26" s="1067" t="s">
        <v>2195</v>
      </c>
      <c r="F26" s="1074">
        <v>600369850</v>
      </c>
      <c r="G26" s="1070"/>
      <c r="H26" s="1070" t="s">
        <v>2138</v>
      </c>
      <c r="I26" s="1067" t="s">
        <v>2146</v>
      </c>
      <c r="J26" s="1071" t="s">
        <v>2162</v>
      </c>
      <c r="K26" s="1072">
        <v>0.61</v>
      </c>
      <c r="L26" s="1075">
        <v>725679334</v>
      </c>
      <c r="M26" s="1075">
        <v>442664394</v>
      </c>
      <c r="N26" s="1075">
        <v>382687530</v>
      </c>
      <c r="O26" s="1062">
        <v>382687530</v>
      </c>
      <c r="P26" s="1063" t="s">
        <v>2131</v>
      </c>
      <c r="Q26" s="1055" t="s">
        <v>2132</v>
      </c>
      <c r="R26" s="1076" t="s">
        <v>2196</v>
      </c>
      <c r="S26" s="1076" t="s">
        <v>2197</v>
      </c>
    </row>
    <row r="27" spans="1:19" s="1065" customFormat="1" ht="36">
      <c r="A27" s="1052">
        <v>16</v>
      </c>
      <c r="B27" s="1066" t="s">
        <v>2198</v>
      </c>
      <c r="C27" s="1067" t="s">
        <v>2136</v>
      </c>
      <c r="D27" s="1068">
        <v>1063152367</v>
      </c>
      <c r="E27" s="1067" t="s">
        <v>2199</v>
      </c>
      <c r="F27" s="1069">
        <v>61000300</v>
      </c>
      <c r="G27" s="1070"/>
      <c r="H27" s="1070" t="s">
        <v>2138</v>
      </c>
      <c r="I27" s="1067" t="s">
        <v>2129</v>
      </c>
      <c r="J27" s="1071" t="s">
        <v>2139</v>
      </c>
      <c r="K27" s="1072">
        <v>0.5</v>
      </c>
      <c r="L27" s="1073">
        <v>77143438</v>
      </c>
      <c r="M27" s="1073">
        <v>38571719</v>
      </c>
      <c r="N27" s="1073">
        <v>38571719</v>
      </c>
      <c r="O27" s="1062">
        <v>38571719</v>
      </c>
      <c r="P27" s="1063" t="s">
        <v>2131</v>
      </c>
      <c r="Q27" s="1054" t="s">
        <v>2141</v>
      </c>
      <c r="R27" s="1054" t="s">
        <v>2142</v>
      </c>
      <c r="S27" s="1054" t="s">
        <v>2143</v>
      </c>
    </row>
    <row r="28" spans="1:19" s="1065" customFormat="1" ht="48">
      <c r="A28" s="1052">
        <v>17</v>
      </c>
      <c r="B28" s="1066" t="s">
        <v>2200</v>
      </c>
      <c r="C28" s="1067" t="s">
        <v>2126</v>
      </c>
      <c r="D28" s="1068">
        <v>15022711</v>
      </c>
      <c r="E28" s="1067" t="s">
        <v>2201</v>
      </c>
      <c r="F28" s="1074">
        <v>117379453</v>
      </c>
      <c r="G28" s="1070"/>
      <c r="H28" s="1070" t="s">
        <v>2138</v>
      </c>
      <c r="I28" s="1067" t="s">
        <v>2146</v>
      </c>
      <c r="J28" s="1071" t="s">
        <v>2139</v>
      </c>
      <c r="K28" s="1072">
        <v>0.41</v>
      </c>
      <c r="L28" s="1075">
        <v>143628847</v>
      </c>
      <c r="M28" s="1075">
        <v>58887827</v>
      </c>
      <c r="N28" s="1075">
        <v>54417398</v>
      </c>
      <c r="O28" s="1062">
        <v>54417398</v>
      </c>
      <c r="P28" s="1063" t="s">
        <v>2131</v>
      </c>
      <c r="Q28" s="1055" t="s">
        <v>2132</v>
      </c>
      <c r="R28" s="1076" t="s">
        <v>2202</v>
      </c>
      <c r="S28" s="1076" t="s">
        <v>2203</v>
      </c>
    </row>
    <row r="29" spans="1:19" s="1065" customFormat="1" ht="36">
      <c r="A29" s="1052">
        <v>18</v>
      </c>
      <c r="B29" s="1066" t="s">
        <v>2204</v>
      </c>
      <c r="C29" s="1067" t="s">
        <v>2126</v>
      </c>
      <c r="D29" s="1068">
        <v>15048840</v>
      </c>
      <c r="E29" s="1067" t="s">
        <v>2205</v>
      </c>
      <c r="F29" s="1074">
        <v>237160000</v>
      </c>
      <c r="G29" s="1070"/>
      <c r="H29" s="1070" t="s">
        <v>2138</v>
      </c>
      <c r="I29" s="1067" t="s">
        <v>2146</v>
      </c>
      <c r="J29" s="1071" t="s">
        <v>2162</v>
      </c>
      <c r="K29" s="1072">
        <v>0.91</v>
      </c>
      <c r="L29" s="1075">
        <v>336214403</v>
      </c>
      <c r="M29" s="1075">
        <v>305955107</v>
      </c>
      <c r="N29" s="1075">
        <v>278119920</v>
      </c>
      <c r="O29" s="1062">
        <v>278119920</v>
      </c>
      <c r="P29" s="1063" t="s">
        <v>2131</v>
      </c>
      <c r="Q29" s="1055" t="s">
        <v>2132</v>
      </c>
      <c r="R29" s="1076" t="s">
        <v>2196</v>
      </c>
      <c r="S29" s="1076" t="s">
        <v>2206</v>
      </c>
    </row>
    <row r="30" spans="1:19" s="1082" customFormat="1" ht="36">
      <c r="A30" s="1052">
        <v>19</v>
      </c>
      <c r="B30" s="1066" t="s">
        <v>2207</v>
      </c>
      <c r="C30" s="1067" t="s">
        <v>2126</v>
      </c>
      <c r="D30" s="1068">
        <v>15421250</v>
      </c>
      <c r="E30" s="1067" t="s">
        <v>2208</v>
      </c>
      <c r="F30" s="1074">
        <v>600232416</v>
      </c>
      <c r="G30" s="1070"/>
      <c r="H30" s="1070" t="s">
        <v>2138</v>
      </c>
      <c r="I30" s="1067" t="s">
        <v>2146</v>
      </c>
      <c r="J30" s="1071" t="s">
        <v>2139</v>
      </c>
      <c r="K30" s="1072">
        <v>0.4</v>
      </c>
      <c r="L30" s="1075">
        <v>993894790.25059235</v>
      </c>
      <c r="M30" s="1075">
        <v>397557916.10023695</v>
      </c>
      <c r="N30" s="1075">
        <v>378402728.31335664</v>
      </c>
      <c r="O30" s="1062">
        <v>378402728.31335664</v>
      </c>
      <c r="P30" s="1063" t="s">
        <v>2131</v>
      </c>
      <c r="Q30" s="1055" t="s">
        <v>2132</v>
      </c>
      <c r="R30" s="1076" t="s">
        <v>2209</v>
      </c>
      <c r="S30" s="1076" t="s">
        <v>2170</v>
      </c>
    </row>
    <row r="31" spans="1:19" s="1065" customFormat="1" ht="36">
      <c r="A31" s="1052">
        <v>20</v>
      </c>
      <c r="B31" s="1066" t="s">
        <v>2210</v>
      </c>
      <c r="C31" s="1067" t="s">
        <v>2126</v>
      </c>
      <c r="D31" s="1068">
        <v>15610957</v>
      </c>
      <c r="E31" s="1067" t="s">
        <v>2211</v>
      </c>
      <c r="F31" s="1074">
        <v>492800000</v>
      </c>
      <c r="G31" s="1070"/>
      <c r="H31" s="1070" t="s">
        <v>2138</v>
      </c>
      <c r="I31" s="1067" t="s">
        <v>2146</v>
      </c>
      <c r="J31" s="1071" t="s">
        <v>2147</v>
      </c>
      <c r="K31" s="1072">
        <v>0.25</v>
      </c>
      <c r="L31" s="1075">
        <v>682422057.63475609</v>
      </c>
      <c r="M31" s="1075">
        <v>443574337.46259147</v>
      </c>
      <c r="N31" s="1075">
        <v>410085307.93033993</v>
      </c>
      <c r="O31" s="1062">
        <v>410085307.93033993</v>
      </c>
      <c r="P31" s="1063" t="s">
        <v>2131</v>
      </c>
      <c r="Q31" s="1055" t="s">
        <v>2132</v>
      </c>
      <c r="R31" s="1076" t="s">
        <v>2212</v>
      </c>
      <c r="S31" s="1076" t="s">
        <v>2206</v>
      </c>
    </row>
    <row r="32" spans="1:19" s="1065" customFormat="1" ht="36">
      <c r="A32" s="1052">
        <v>21</v>
      </c>
      <c r="B32" s="1066" t="s">
        <v>2213</v>
      </c>
      <c r="C32" s="1067" t="s">
        <v>2126</v>
      </c>
      <c r="D32" s="1068">
        <v>15666853</v>
      </c>
      <c r="E32" s="1067" t="s">
        <v>2214</v>
      </c>
      <c r="F32" s="1074">
        <v>374920000</v>
      </c>
      <c r="G32" s="1067" t="s">
        <v>2215</v>
      </c>
      <c r="H32" s="1070"/>
      <c r="I32" s="1083" t="s">
        <v>2129</v>
      </c>
      <c r="J32" s="1071" t="s">
        <v>2139</v>
      </c>
      <c r="K32" s="1072">
        <v>0.4</v>
      </c>
      <c r="L32" s="1075">
        <v>537228177</v>
      </c>
      <c r="M32" s="1075">
        <v>214891271</v>
      </c>
      <c r="N32" s="1075">
        <v>203145250</v>
      </c>
      <c r="O32" s="1062">
        <v>203145250</v>
      </c>
      <c r="P32" s="1063" t="s">
        <v>2131</v>
      </c>
      <c r="Q32" s="1055" t="s">
        <v>2132</v>
      </c>
      <c r="R32" s="1076" t="s">
        <v>2216</v>
      </c>
      <c r="S32" s="1076" t="s">
        <v>2217</v>
      </c>
    </row>
    <row r="33" spans="1:19" s="1065" customFormat="1" ht="36">
      <c r="A33" s="1052">
        <v>22</v>
      </c>
      <c r="B33" s="1066" t="s">
        <v>2218</v>
      </c>
      <c r="C33" s="1067" t="s">
        <v>2126</v>
      </c>
      <c r="D33" s="1068">
        <v>22578296</v>
      </c>
      <c r="E33" s="1083" t="s">
        <v>2219</v>
      </c>
      <c r="F33" s="1084">
        <v>337687660</v>
      </c>
      <c r="G33" s="1083" t="s">
        <v>2220</v>
      </c>
      <c r="H33" s="1085"/>
      <c r="I33" s="1083" t="s">
        <v>2129</v>
      </c>
      <c r="J33" s="1086" t="s">
        <v>2162</v>
      </c>
      <c r="K33" s="1072">
        <v>0.75</v>
      </c>
      <c r="L33" s="1077">
        <v>423379092.8884393</v>
      </c>
      <c r="M33" s="1077">
        <v>317534319.66632944</v>
      </c>
      <c r="N33" s="1077">
        <v>281944400.62267989</v>
      </c>
      <c r="O33" s="1062">
        <v>281944400.62267989</v>
      </c>
      <c r="P33" s="1063" t="s">
        <v>2131</v>
      </c>
      <c r="Q33" s="1055" t="s">
        <v>2132</v>
      </c>
      <c r="R33" s="1076" t="s">
        <v>2196</v>
      </c>
      <c r="S33" s="1076" t="s">
        <v>2221</v>
      </c>
    </row>
    <row r="34" spans="1:19" s="1065" customFormat="1" ht="36">
      <c r="A34" s="1052">
        <v>23</v>
      </c>
      <c r="B34" s="1066" t="s">
        <v>2222</v>
      </c>
      <c r="C34" s="1067" t="s">
        <v>2126</v>
      </c>
      <c r="D34" s="1068">
        <v>25774228</v>
      </c>
      <c r="E34" s="1067" t="s">
        <v>2223</v>
      </c>
      <c r="F34" s="1074">
        <v>300000000</v>
      </c>
      <c r="G34" s="1070"/>
      <c r="H34" s="1070" t="s">
        <v>2138</v>
      </c>
      <c r="I34" s="1067" t="s">
        <v>2146</v>
      </c>
      <c r="J34" s="1071" t="s">
        <v>2147</v>
      </c>
      <c r="K34" s="1072">
        <v>0.23749999999999999</v>
      </c>
      <c r="L34" s="1075">
        <v>451142855.23185253</v>
      </c>
      <c r="M34" s="1075">
        <v>107146428.11756499</v>
      </c>
      <c r="N34" s="1075">
        <v>93649612.663826734</v>
      </c>
      <c r="O34" s="1062">
        <v>93649612.663826734</v>
      </c>
      <c r="P34" s="1063" t="s">
        <v>2224</v>
      </c>
      <c r="Q34" s="1055" t="s">
        <v>2132</v>
      </c>
      <c r="R34" s="1076" t="s">
        <v>2225</v>
      </c>
      <c r="S34" s="1076" t="s">
        <v>2226</v>
      </c>
    </row>
    <row r="35" spans="1:19" s="1065" customFormat="1" ht="36">
      <c r="A35" s="1052">
        <v>24</v>
      </c>
      <c r="B35" s="1066" t="s">
        <v>2227</v>
      </c>
      <c r="C35" s="1067" t="s">
        <v>2156</v>
      </c>
      <c r="D35" s="1068">
        <v>25778672</v>
      </c>
      <c r="E35" s="1067" t="s">
        <v>2228</v>
      </c>
      <c r="F35" s="1069">
        <v>85979824</v>
      </c>
      <c r="G35" s="1067"/>
      <c r="H35" s="1070" t="s">
        <v>2138</v>
      </c>
      <c r="I35" s="1067" t="s">
        <v>2146</v>
      </c>
      <c r="J35" s="1071" t="s">
        <v>2130</v>
      </c>
      <c r="K35" s="1072">
        <v>0.1</v>
      </c>
      <c r="L35" s="1073">
        <v>104719549</v>
      </c>
      <c r="M35" s="1073">
        <v>10471955</v>
      </c>
      <c r="N35" s="1073">
        <v>9133631</v>
      </c>
      <c r="O35" s="1062">
        <v>9133631</v>
      </c>
      <c r="P35" s="1063" t="s">
        <v>2131</v>
      </c>
      <c r="Q35" s="1068" t="s">
        <v>2158</v>
      </c>
      <c r="R35" s="1068" t="s">
        <v>2158</v>
      </c>
      <c r="S35" s="1068" t="s">
        <v>2166</v>
      </c>
    </row>
    <row r="36" spans="1:19" s="1065" customFormat="1" ht="48">
      <c r="A36" s="1052">
        <v>25</v>
      </c>
      <c r="B36" s="1066" t="s">
        <v>2229</v>
      </c>
      <c r="C36" s="1067" t="s">
        <v>2136</v>
      </c>
      <c r="D36" s="1068">
        <v>25796410</v>
      </c>
      <c r="E36" s="1067" t="s">
        <v>2230</v>
      </c>
      <c r="F36" s="1069">
        <v>55207354</v>
      </c>
      <c r="G36" s="1067" t="s">
        <v>2231</v>
      </c>
      <c r="H36" s="1070"/>
      <c r="I36" s="1067" t="s">
        <v>2129</v>
      </c>
      <c r="J36" s="1071" t="s">
        <v>2162</v>
      </c>
      <c r="K36" s="1072">
        <v>0.66</v>
      </c>
      <c r="L36" s="1073">
        <v>62157728</v>
      </c>
      <c r="M36" s="1073">
        <v>41024100.369808249</v>
      </c>
      <c r="N36" s="1073">
        <v>36362419</v>
      </c>
      <c r="O36" s="1080">
        <v>36362419</v>
      </c>
      <c r="P36" s="1063" t="s">
        <v>2232</v>
      </c>
      <c r="Q36" s="1054" t="s">
        <v>2141</v>
      </c>
      <c r="R36" s="1054" t="s">
        <v>2142</v>
      </c>
      <c r="S36" s="1054" t="s">
        <v>2233</v>
      </c>
    </row>
    <row r="37" spans="1:19" s="1065" customFormat="1" ht="60">
      <c r="A37" s="1052">
        <v>26</v>
      </c>
      <c r="B37" s="1066" t="s">
        <v>2234</v>
      </c>
      <c r="C37" s="1067" t="s">
        <v>2126</v>
      </c>
      <c r="D37" s="1068">
        <v>25809876</v>
      </c>
      <c r="E37" s="1066" t="s">
        <v>2235</v>
      </c>
      <c r="F37" s="1074">
        <v>331246400</v>
      </c>
      <c r="G37" s="1070"/>
      <c r="H37" s="1070" t="s">
        <v>2138</v>
      </c>
      <c r="I37" s="1066" t="s">
        <v>2146</v>
      </c>
      <c r="J37" s="1071" t="s">
        <v>2162</v>
      </c>
      <c r="K37" s="1072">
        <v>0.61</v>
      </c>
      <c r="L37" s="1075">
        <v>377116494</v>
      </c>
      <c r="M37" s="1075">
        <v>230041061</v>
      </c>
      <c r="N37" s="1075">
        <v>211527321</v>
      </c>
      <c r="O37" s="1062">
        <v>211527321</v>
      </c>
      <c r="P37" s="1063" t="s">
        <v>2131</v>
      </c>
      <c r="Q37" s="1055" t="s">
        <v>2132</v>
      </c>
      <c r="R37" s="1076" t="s">
        <v>2236</v>
      </c>
      <c r="S37" s="1087" t="s">
        <v>2237</v>
      </c>
    </row>
    <row r="38" spans="1:19" s="1065" customFormat="1" ht="36">
      <c r="A38" s="1052">
        <v>27</v>
      </c>
      <c r="B38" s="1066" t="s">
        <v>2238</v>
      </c>
      <c r="C38" s="1067" t="s">
        <v>2156</v>
      </c>
      <c r="D38" s="1068">
        <v>26139526</v>
      </c>
      <c r="E38" s="1067" t="s">
        <v>2239</v>
      </c>
      <c r="F38" s="1069">
        <v>95414065</v>
      </c>
      <c r="G38" s="1070"/>
      <c r="H38" s="1070" t="s">
        <v>2138</v>
      </c>
      <c r="I38" s="1067" t="s">
        <v>2146</v>
      </c>
      <c r="J38" s="1071" t="s">
        <v>2162</v>
      </c>
      <c r="K38" s="1072">
        <v>0.66</v>
      </c>
      <c r="L38" s="1073">
        <v>108001550</v>
      </c>
      <c r="M38" s="1073">
        <v>71281023</v>
      </c>
      <c r="N38" s="1073">
        <v>55377241</v>
      </c>
      <c r="O38" s="1062">
        <v>55377241</v>
      </c>
      <c r="P38" s="1063" t="s">
        <v>2131</v>
      </c>
      <c r="Q38" s="1068" t="s">
        <v>2142</v>
      </c>
      <c r="R38" s="1068" t="s">
        <v>2142</v>
      </c>
      <c r="S38" s="1068" t="s">
        <v>2154</v>
      </c>
    </row>
    <row r="39" spans="1:19" s="1065" customFormat="1" ht="48">
      <c r="A39" s="1052">
        <v>28</v>
      </c>
      <c r="B39" s="1066" t="s">
        <v>2240</v>
      </c>
      <c r="C39" s="1067" t="s">
        <v>2126</v>
      </c>
      <c r="D39" s="1068" t="s">
        <v>2241</v>
      </c>
      <c r="E39" s="1067" t="s">
        <v>2242</v>
      </c>
      <c r="F39" s="1074">
        <v>559442000</v>
      </c>
      <c r="G39" s="1070"/>
      <c r="H39" s="1070" t="s">
        <v>2138</v>
      </c>
      <c r="I39" s="1067" t="s">
        <v>2146</v>
      </c>
      <c r="J39" s="1071" t="s">
        <v>2147</v>
      </c>
      <c r="K39" s="1072">
        <v>0.20499999999999999</v>
      </c>
      <c r="L39" s="1075">
        <v>701405691</v>
      </c>
      <c r="M39" s="1075">
        <v>143788167</v>
      </c>
      <c r="N39" s="1075">
        <v>131138926</v>
      </c>
      <c r="O39" s="1062">
        <v>131138926</v>
      </c>
      <c r="P39" s="1063" t="s">
        <v>2131</v>
      </c>
      <c r="Q39" s="1055" t="s">
        <v>2243</v>
      </c>
      <c r="R39" s="1076" t="s">
        <v>2244</v>
      </c>
      <c r="S39" s="1076" t="s">
        <v>2245</v>
      </c>
    </row>
    <row r="40" spans="1:19" s="1065" customFormat="1" ht="36">
      <c r="A40" s="1052">
        <v>29</v>
      </c>
      <c r="B40" s="1066" t="s">
        <v>2246</v>
      </c>
      <c r="C40" s="1067" t="s">
        <v>2126</v>
      </c>
      <c r="D40" s="1068">
        <v>30060517</v>
      </c>
      <c r="E40" s="1067" t="s">
        <v>2247</v>
      </c>
      <c r="F40" s="1074">
        <v>677419312</v>
      </c>
      <c r="G40" s="1070"/>
      <c r="H40" s="1070" t="s">
        <v>2138</v>
      </c>
      <c r="I40" s="1067" t="s">
        <v>2146</v>
      </c>
      <c r="J40" s="1071" t="s">
        <v>2162</v>
      </c>
      <c r="K40" s="1072">
        <v>0.52500000000000002</v>
      </c>
      <c r="L40" s="1075">
        <v>851050507.29914486</v>
      </c>
      <c r="M40" s="1075">
        <v>446801516.33205116</v>
      </c>
      <c r="N40" s="1075">
        <v>409181252.19395715</v>
      </c>
      <c r="O40" s="1062">
        <v>409181252.19395715</v>
      </c>
      <c r="P40" s="1063" t="s">
        <v>2131</v>
      </c>
      <c r="Q40" s="1055" t="s">
        <v>2132</v>
      </c>
      <c r="R40" s="1076" t="s">
        <v>2248</v>
      </c>
      <c r="S40" s="1076" t="s">
        <v>2249</v>
      </c>
    </row>
    <row r="41" spans="1:19" s="1065" customFormat="1" ht="36">
      <c r="A41" s="1052">
        <v>30</v>
      </c>
      <c r="B41" s="1066" t="s">
        <v>2250</v>
      </c>
      <c r="C41" s="1067" t="s">
        <v>2126</v>
      </c>
      <c r="D41" s="1068">
        <v>30572305</v>
      </c>
      <c r="E41" s="1067" t="s">
        <v>2251</v>
      </c>
      <c r="F41" s="1074">
        <v>663945300</v>
      </c>
      <c r="G41" s="1067" t="s">
        <v>2252</v>
      </c>
      <c r="H41" s="1070"/>
      <c r="I41" s="1083" t="s">
        <v>2129</v>
      </c>
      <c r="J41" s="1071" t="s">
        <v>2162</v>
      </c>
      <c r="K41" s="1072">
        <v>0.95</v>
      </c>
      <c r="L41" s="1075">
        <v>808655436</v>
      </c>
      <c r="M41" s="1075">
        <v>768222664</v>
      </c>
      <c r="N41" s="1075">
        <v>727759050</v>
      </c>
      <c r="O41" s="1062">
        <v>727759050</v>
      </c>
      <c r="P41" s="1063" t="s">
        <v>2131</v>
      </c>
      <c r="Q41" s="1055" t="s">
        <v>2132</v>
      </c>
      <c r="R41" s="1076" t="s">
        <v>2253</v>
      </c>
      <c r="S41" s="1076" t="s">
        <v>2221</v>
      </c>
    </row>
    <row r="42" spans="1:19" s="1065" customFormat="1" ht="48">
      <c r="A42" s="1052">
        <v>31</v>
      </c>
      <c r="B42" s="1066" t="s">
        <v>2254</v>
      </c>
      <c r="C42" s="1067" t="s">
        <v>2126</v>
      </c>
      <c r="D42" s="1068">
        <v>30663322</v>
      </c>
      <c r="E42" s="1067" t="s">
        <v>2255</v>
      </c>
      <c r="F42" s="1074">
        <v>616000000</v>
      </c>
      <c r="G42" s="1070"/>
      <c r="H42" s="1070" t="s">
        <v>2138</v>
      </c>
      <c r="I42" s="1067" t="s">
        <v>2146</v>
      </c>
      <c r="J42" s="1071" t="s">
        <v>2162</v>
      </c>
      <c r="K42" s="1072">
        <v>0.52500000000000002</v>
      </c>
      <c r="L42" s="1075">
        <v>878367917</v>
      </c>
      <c r="M42" s="1075">
        <v>461143156</v>
      </c>
      <c r="N42" s="1075">
        <v>423235464</v>
      </c>
      <c r="O42" s="1062">
        <v>423235464</v>
      </c>
      <c r="P42" s="1063" t="s">
        <v>2131</v>
      </c>
      <c r="Q42" s="1055" t="s">
        <v>2132</v>
      </c>
      <c r="R42" s="1076" t="s">
        <v>2256</v>
      </c>
      <c r="S42" s="1076" t="s">
        <v>2257</v>
      </c>
    </row>
    <row r="43" spans="1:19" s="1065" customFormat="1" ht="60">
      <c r="A43" s="1052">
        <v>32</v>
      </c>
      <c r="B43" s="1066" t="s">
        <v>2258</v>
      </c>
      <c r="C43" s="1067" t="s">
        <v>2126</v>
      </c>
      <c r="D43" s="1068">
        <v>30687691</v>
      </c>
      <c r="E43" s="1067" t="s">
        <v>2259</v>
      </c>
      <c r="F43" s="1074">
        <v>659900000</v>
      </c>
      <c r="G43" s="1070"/>
      <c r="H43" s="1070" t="s">
        <v>2138</v>
      </c>
      <c r="I43" s="1067" t="s">
        <v>2146</v>
      </c>
      <c r="J43" s="1071" t="s">
        <v>2162</v>
      </c>
      <c r="K43" s="1072">
        <v>0.66</v>
      </c>
      <c r="L43" s="1075">
        <v>796065302</v>
      </c>
      <c r="M43" s="1075">
        <v>525403099</v>
      </c>
      <c r="N43" s="1075">
        <v>463861545</v>
      </c>
      <c r="O43" s="1062">
        <v>463861545</v>
      </c>
      <c r="P43" s="1063" t="s">
        <v>2131</v>
      </c>
      <c r="Q43" s="1055" t="s">
        <v>2132</v>
      </c>
      <c r="R43" s="1076" t="s">
        <v>2260</v>
      </c>
      <c r="S43" s="1076" t="s">
        <v>2261</v>
      </c>
    </row>
    <row r="44" spans="1:19" s="1090" customFormat="1" ht="72">
      <c r="A44" s="1052">
        <v>33</v>
      </c>
      <c r="B44" s="1083" t="s">
        <v>2262</v>
      </c>
      <c r="C44" s="1083" t="s">
        <v>2126</v>
      </c>
      <c r="D44" s="1088">
        <v>32252902</v>
      </c>
      <c r="E44" s="1083" t="s">
        <v>2263</v>
      </c>
      <c r="F44" s="1084">
        <v>1282298907</v>
      </c>
      <c r="G44" s="1085"/>
      <c r="H44" s="1085" t="s">
        <v>2138</v>
      </c>
      <c r="I44" s="1083" t="s">
        <v>2146</v>
      </c>
      <c r="J44" s="1086" t="s">
        <v>2162</v>
      </c>
      <c r="K44" s="1072">
        <v>0.6875</v>
      </c>
      <c r="L44" s="1075">
        <v>1601068700</v>
      </c>
      <c r="M44" s="1075">
        <v>1100734731</v>
      </c>
      <c r="N44" s="1075">
        <v>967292117</v>
      </c>
      <c r="O44" s="1062">
        <v>967292117</v>
      </c>
      <c r="P44" s="1063" t="s">
        <v>2264</v>
      </c>
      <c r="Q44" s="1089" t="s">
        <v>2132</v>
      </c>
      <c r="R44" s="1083" t="s">
        <v>2265</v>
      </c>
      <c r="S44" s="1083" t="s">
        <v>2257</v>
      </c>
    </row>
    <row r="45" spans="1:19" s="1065" customFormat="1" ht="36">
      <c r="A45" s="1052">
        <v>34</v>
      </c>
      <c r="B45" s="1066" t="s">
        <v>2266</v>
      </c>
      <c r="C45" s="1067" t="s">
        <v>2156</v>
      </c>
      <c r="D45" s="1068">
        <v>34973962</v>
      </c>
      <c r="E45" s="1067" t="s">
        <v>2267</v>
      </c>
      <c r="F45" s="1069">
        <v>7106464</v>
      </c>
      <c r="G45" s="1070"/>
      <c r="H45" s="1070" t="s">
        <v>2138</v>
      </c>
      <c r="I45" s="1067" t="s">
        <v>2146</v>
      </c>
      <c r="J45" s="1071" t="s">
        <v>2162</v>
      </c>
      <c r="K45" s="1072">
        <v>0.66</v>
      </c>
      <c r="L45" s="1073">
        <v>9441385</v>
      </c>
      <c r="M45" s="1073">
        <v>6231314</v>
      </c>
      <c r="N45" s="1073">
        <v>5644881</v>
      </c>
      <c r="O45" s="1062">
        <v>5644881</v>
      </c>
      <c r="P45" s="1063" t="s">
        <v>2131</v>
      </c>
      <c r="Q45" s="1068" t="s">
        <v>2142</v>
      </c>
      <c r="R45" s="1068" t="s">
        <v>2142</v>
      </c>
      <c r="S45" s="1068" t="s">
        <v>2154</v>
      </c>
    </row>
    <row r="46" spans="1:19" s="1065" customFormat="1" ht="36">
      <c r="A46" s="1052">
        <v>35</v>
      </c>
      <c r="B46" s="1066" t="s">
        <v>2268</v>
      </c>
      <c r="C46" s="1067" t="s">
        <v>2156</v>
      </c>
      <c r="D46" s="1068">
        <v>34977752</v>
      </c>
      <c r="E46" s="1067" t="s">
        <v>2269</v>
      </c>
      <c r="F46" s="1069">
        <v>44140328</v>
      </c>
      <c r="G46" s="1067"/>
      <c r="H46" s="1070" t="s">
        <v>2138</v>
      </c>
      <c r="I46" s="1067" t="s">
        <v>2146</v>
      </c>
      <c r="J46" s="1071" t="s">
        <v>2162</v>
      </c>
      <c r="K46" s="1072">
        <v>0.66</v>
      </c>
      <c r="L46" s="1073">
        <v>51530450</v>
      </c>
      <c r="M46" s="1073">
        <v>34010097</v>
      </c>
      <c r="N46" s="1073">
        <v>26942595</v>
      </c>
      <c r="O46" s="1062">
        <v>26942595</v>
      </c>
      <c r="P46" s="1063" t="s">
        <v>2131</v>
      </c>
      <c r="Q46" s="1068" t="s">
        <v>2142</v>
      </c>
      <c r="R46" s="1068" t="s">
        <v>2142</v>
      </c>
      <c r="S46" s="1068" t="s">
        <v>2166</v>
      </c>
    </row>
    <row r="47" spans="1:19" s="1065" customFormat="1" ht="36">
      <c r="A47" s="1052">
        <v>36</v>
      </c>
      <c r="B47" s="1066" t="s">
        <v>2270</v>
      </c>
      <c r="C47" s="1067" t="s">
        <v>2156</v>
      </c>
      <c r="D47" s="1068">
        <v>34980121</v>
      </c>
      <c r="E47" s="1067" t="s">
        <v>2271</v>
      </c>
      <c r="F47" s="1069">
        <v>125832756</v>
      </c>
      <c r="G47" s="1067" t="s">
        <v>2272</v>
      </c>
      <c r="H47" s="1070"/>
      <c r="I47" s="1067" t="s">
        <v>2129</v>
      </c>
      <c r="J47" s="1071" t="s">
        <v>2162</v>
      </c>
      <c r="K47" s="1072">
        <v>0.66</v>
      </c>
      <c r="L47" s="1073">
        <v>167176743</v>
      </c>
      <c r="M47" s="1073">
        <v>110336650</v>
      </c>
      <c r="N47" s="1073">
        <v>94624167</v>
      </c>
      <c r="O47" s="1062">
        <v>94624167</v>
      </c>
      <c r="P47" s="1063" t="s">
        <v>2131</v>
      </c>
      <c r="Q47" s="1068" t="s">
        <v>2142</v>
      </c>
      <c r="R47" s="1068" t="s">
        <v>2142</v>
      </c>
      <c r="S47" s="1068" t="s">
        <v>2170</v>
      </c>
    </row>
    <row r="48" spans="1:19" s="1065" customFormat="1" ht="36">
      <c r="A48" s="1052">
        <v>37</v>
      </c>
      <c r="B48" s="1066" t="s">
        <v>2273</v>
      </c>
      <c r="C48" s="1067" t="s">
        <v>2136</v>
      </c>
      <c r="D48" s="1068">
        <v>34995678</v>
      </c>
      <c r="E48" s="1067" t="s">
        <v>2274</v>
      </c>
      <c r="F48" s="1069">
        <v>250000000</v>
      </c>
      <c r="G48" s="1067"/>
      <c r="H48" s="1070" t="s">
        <v>2138</v>
      </c>
      <c r="I48" s="1067" t="s">
        <v>2146</v>
      </c>
      <c r="J48" s="1071" t="s">
        <v>2162</v>
      </c>
      <c r="K48" s="1072">
        <v>0.66</v>
      </c>
      <c r="L48" s="1073">
        <v>283727060</v>
      </c>
      <c r="M48" s="1073">
        <v>187259859</v>
      </c>
      <c r="N48" s="1073">
        <v>167197343</v>
      </c>
      <c r="O48" s="1062">
        <v>167197343</v>
      </c>
      <c r="P48" s="1063" t="s">
        <v>2131</v>
      </c>
      <c r="Q48" s="1054" t="s">
        <v>2141</v>
      </c>
      <c r="R48" s="1054" t="s">
        <v>2142</v>
      </c>
      <c r="S48" s="1054" t="s">
        <v>2275</v>
      </c>
    </row>
    <row r="49" spans="1:19" s="1065" customFormat="1" ht="36">
      <c r="A49" s="1052">
        <v>38</v>
      </c>
      <c r="B49" s="1066" t="s">
        <v>2276</v>
      </c>
      <c r="C49" s="1067" t="s">
        <v>2126</v>
      </c>
      <c r="D49" s="1068">
        <v>43613790</v>
      </c>
      <c r="E49" s="1067" t="s">
        <v>2277</v>
      </c>
      <c r="F49" s="1074">
        <v>1000242174</v>
      </c>
      <c r="G49" s="1070"/>
      <c r="H49" s="1070" t="s">
        <v>2138</v>
      </c>
      <c r="I49" s="1067" t="s">
        <v>2146</v>
      </c>
      <c r="J49" s="1071" t="s">
        <v>2162</v>
      </c>
      <c r="K49" s="1072">
        <v>0.61</v>
      </c>
      <c r="L49" s="1075">
        <v>1236234312</v>
      </c>
      <c r="M49" s="1075">
        <v>754102930</v>
      </c>
      <c r="N49" s="1075">
        <v>697954835</v>
      </c>
      <c r="O49" s="1062">
        <v>697954835</v>
      </c>
      <c r="P49" s="1063" t="s">
        <v>2131</v>
      </c>
      <c r="Q49" s="1055" t="s">
        <v>2132</v>
      </c>
      <c r="R49" s="1076" t="s">
        <v>2278</v>
      </c>
      <c r="S49" s="1076" t="s">
        <v>2279</v>
      </c>
    </row>
    <row r="50" spans="1:19" s="1065" customFormat="1" ht="36">
      <c r="A50" s="1052">
        <v>39</v>
      </c>
      <c r="B50" s="1066" t="s">
        <v>2280</v>
      </c>
      <c r="C50" s="1067" t="s">
        <v>2126</v>
      </c>
      <c r="D50" s="1068">
        <v>50845975</v>
      </c>
      <c r="E50" s="1067" t="s">
        <v>2281</v>
      </c>
      <c r="F50" s="1074">
        <v>326532570</v>
      </c>
      <c r="G50" s="1067" t="s">
        <v>2282</v>
      </c>
      <c r="H50" s="1070"/>
      <c r="I50" s="1083" t="s">
        <v>2129</v>
      </c>
      <c r="J50" s="1071" t="s">
        <v>2139</v>
      </c>
      <c r="K50" s="1072">
        <v>0.35</v>
      </c>
      <c r="L50" s="1075">
        <v>479272991</v>
      </c>
      <c r="M50" s="1075">
        <v>165349182</v>
      </c>
      <c r="N50" s="1075">
        <v>160266736</v>
      </c>
      <c r="O50" s="1062">
        <v>160266736</v>
      </c>
      <c r="P50" s="1063" t="s">
        <v>2131</v>
      </c>
      <c r="Q50" s="1055" t="s">
        <v>2132</v>
      </c>
      <c r="R50" s="1076" t="s">
        <v>2283</v>
      </c>
      <c r="S50" s="1076" t="s">
        <v>2189</v>
      </c>
    </row>
    <row r="51" spans="1:19" s="1065" customFormat="1" ht="60">
      <c r="A51" s="1052">
        <v>40</v>
      </c>
      <c r="B51" s="1066" t="s">
        <v>2284</v>
      </c>
      <c r="C51" s="1067" t="s">
        <v>2126</v>
      </c>
      <c r="D51" s="1091">
        <v>50851282</v>
      </c>
      <c r="E51" s="1067" t="s">
        <v>2285</v>
      </c>
      <c r="F51" s="1074">
        <v>173000000</v>
      </c>
      <c r="G51" s="1067" t="s">
        <v>2286</v>
      </c>
      <c r="H51" s="1070"/>
      <c r="I51" s="1067" t="s">
        <v>2129</v>
      </c>
      <c r="J51" s="1071" t="s">
        <v>2147</v>
      </c>
      <c r="K51" s="1072">
        <v>0.2225</v>
      </c>
      <c r="L51" s="1075">
        <v>265945694.43679553</v>
      </c>
      <c r="M51" s="1075">
        <v>56513460.067819051</v>
      </c>
      <c r="N51" s="1075">
        <v>51371977.883569777</v>
      </c>
      <c r="O51" s="1062">
        <v>51371977.883569777</v>
      </c>
      <c r="P51" s="1063" t="s">
        <v>2131</v>
      </c>
      <c r="Q51" s="1055" t="s">
        <v>2132</v>
      </c>
      <c r="R51" s="1076" t="s">
        <v>2287</v>
      </c>
      <c r="S51" s="1076" t="s">
        <v>2288</v>
      </c>
    </row>
    <row r="52" spans="1:19" s="1065" customFormat="1" ht="48">
      <c r="A52" s="1052">
        <v>41</v>
      </c>
      <c r="B52" s="1066" t="s">
        <v>2289</v>
      </c>
      <c r="C52" s="1067" t="s">
        <v>2126</v>
      </c>
      <c r="D52" s="1068">
        <v>50892186</v>
      </c>
      <c r="E52" s="1067" t="s">
        <v>2290</v>
      </c>
      <c r="F52" s="1074">
        <v>934973968</v>
      </c>
      <c r="G52" s="1070"/>
      <c r="H52" s="1070" t="s">
        <v>2138</v>
      </c>
      <c r="I52" s="1067" t="s">
        <v>2146</v>
      </c>
      <c r="J52" s="1071" t="s">
        <v>2139</v>
      </c>
      <c r="K52" s="1072">
        <v>0.4975</v>
      </c>
      <c r="L52" s="1075">
        <v>1138756132</v>
      </c>
      <c r="M52" s="1075">
        <v>566531176</v>
      </c>
      <c r="N52" s="1075">
        <v>522855853</v>
      </c>
      <c r="O52" s="1062">
        <v>522855853</v>
      </c>
      <c r="P52" s="1063" t="s">
        <v>2131</v>
      </c>
      <c r="Q52" s="1055" t="s">
        <v>2132</v>
      </c>
      <c r="R52" s="1076" t="s">
        <v>2291</v>
      </c>
      <c r="S52" s="1076" t="s">
        <v>2292</v>
      </c>
    </row>
    <row r="53" spans="1:19" s="1065" customFormat="1" ht="36">
      <c r="A53" s="1052">
        <v>42</v>
      </c>
      <c r="B53" s="1066" t="s">
        <v>2293</v>
      </c>
      <c r="C53" s="1067" t="s">
        <v>2156</v>
      </c>
      <c r="D53" s="1068">
        <v>50983683</v>
      </c>
      <c r="E53" s="1067" t="s">
        <v>2294</v>
      </c>
      <c r="F53" s="1069">
        <v>108967785</v>
      </c>
      <c r="G53" s="1070"/>
      <c r="H53" s="1070" t="s">
        <v>2138</v>
      </c>
      <c r="I53" s="1067" t="s">
        <v>2146</v>
      </c>
      <c r="J53" s="1071" t="s">
        <v>2162</v>
      </c>
      <c r="K53" s="1072">
        <v>0.66</v>
      </c>
      <c r="L53" s="1073">
        <v>127364657</v>
      </c>
      <c r="M53" s="1073">
        <v>84060673</v>
      </c>
      <c r="N53" s="1073">
        <v>70416357</v>
      </c>
      <c r="O53" s="1062">
        <v>70416357</v>
      </c>
      <c r="P53" s="1063" t="s">
        <v>2131</v>
      </c>
      <c r="Q53" s="1068" t="s">
        <v>2142</v>
      </c>
      <c r="R53" s="1068" t="s">
        <v>2142</v>
      </c>
      <c r="S53" s="1068" t="s">
        <v>2295</v>
      </c>
    </row>
    <row r="54" spans="1:19" s="1065" customFormat="1" ht="48">
      <c r="A54" s="1052">
        <v>43</v>
      </c>
      <c r="B54" s="1066" t="s">
        <v>2296</v>
      </c>
      <c r="C54" s="1067" t="s">
        <v>2126</v>
      </c>
      <c r="D54" s="1068">
        <v>50897311</v>
      </c>
      <c r="E54" s="1067" t="s">
        <v>2297</v>
      </c>
      <c r="F54" s="1074">
        <v>305000000</v>
      </c>
      <c r="G54" s="1067" t="s">
        <v>2298</v>
      </c>
      <c r="H54" s="1070"/>
      <c r="I54" s="1083" t="s">
        <v>2129</v>
      </c>
      <c r="J54" s="1071" t="s">
        <v>2147</v>
      </c>
      <c r="K54" s="1072">
        <v>0.23749999999999999</v>
      </c>
      <c r="L54" s="1075">
        <v>417671564.2213105</v>
      </c>
      <c r="M54" s="1075">
        <v>99196996.502561226</v>
      </c>
      <c r="N54" s="1075">
        <v>91247840.309889361</v>
      </c>
      <c r="O54" s="1062">
        <v>91247840.309889361</v>
      </c>
      <c r="P54" s="1063" t="s">
        <v>2131</v>
      </c>
      <c r="Q54" s="1055" t="s">
        <v>2132</v>
      </c>
      <c r="R54" s="1076" t="s">
        <v>2299</v>
      </c>
      <c r="S54" s="1076" t="s">
        <v>2203</v>
      </c>
    </row>
    <row r="55" spans="1:19" s="1065" customFormat="1" ht="36">
      <c r="A55" s="1052">
        <v>44</v>
      </c>
      <c r="B55" s="1066" t="s">
        <v>2300</v>
      </c>
      <c r="C55" s="1067" t="s">
        <v>2136</v>
      </c>
      <c r="D55" s="1068">
        <v>50900547</v>
      </c>
      <c r="E55" s="1067" t="s">
        <v>2301</v>
      </c>
      <c r="F55" s="1069">
        <v>65500000</v>
      </c>
      <c r="G55" s="1067" t="s">
        <v>2302</v>
      </c>
      <c r="H55" s="1070"/>
      <c r="I55" s="1067" t="s">
        <v>2129</v>
      </c>
      <c r="J55" s="1071" t="s">
        <v>2139</v>
      </c>
      <c r="K55" s="1072">
        <v>0.5</v>
      </c>
      <c r="L55" s="1073">
        <v>79776046</v>
      </c>
      <c r="M55" s="1073">
        <v>39888023</v>
      </c>
      <c r="N55" s="1073">
        <v>36763259</v>
      </c>
      <c r="O55" s="1062">
        <v>36763259</v>
      </c>
      <c r="P55" s="1063" t="s">
        <v>2131</v>
      </c>
      <c r="Q55" s="1054" t="s">
        <v>2141</v>
      </c>
      <c r="R55" s="1054" t="s">
        <v>2142</v>
      </c>
      <c r="S55" s="1054" t="s">
        <v>2303</v>
      </c>
    </row>
    <row r="56" spans="1:19" s="1065" customFormat="1" ht="84">
      <c r="A56" s="1052">
        <v>45</v>
      </c>
      <c r="B56" s="1066" t="s">
        <v>2304</v>
      </c>
      <c r="C56" s="1067" t="s">
        <v>2126</v>
      </c>
      <c r="D56" s="1068">
        <v>50903457</v>
      </c>
      <c r="E56" s="1067" t="s">
        <v>2305</v>
      </c>
      <c r="F56" s="1074">
        <v>968932445</v>
      </c>
      <c r="G56" s="1070"/>
      <c r="H56" s="1070" t="s">
        <v>2138</v>
      </c>
      <c r="I56" s="1067" t="s">
        <v>2146</v>
      </c>
      <c r="J56" s="1071" t="s">
        <v>2147</v>
      </c>
      <c r="K56" s="1072">
        <v>0.17499999999999999</v>
      </c>
      <c r="L56" s="1075">
        <v>1400201890</v>
      </c>
      <c r="M56" s="1075">
        <v>245035331</v>
      </c>
      <c r="N56" s="1075">
        <v>232914158</v>
      </c>
      <c r="O56" s="1062">
        <v>232914158</v>
      </c>
      <c r="P56" s="1063" t="s">
        <v>2131</v>
      </c>
      <c r="Q56" s="1055" t="s">
        <v>2132</v>
      </c>
      <c r="R56" s="1076" t="s">
        <v>2306</v>
      </c>
      <c r="S56" s="1076" t="s">
        <v>2307</v>
      </c>
    </row>
    <row r="57" spans="1:19" s="1092" customFormat="1" ht="48">
      <c r="A57" s="1052">
        <v>46</v>
      </c>
      <c r="B57" s="1066" t="s">
        <v>2308</v>
      </c>
      <c r="C57" s="1067" t="s">
        <v>2126</v>
      </c>
      <c r="D57" s="1068">
        <v>50903539</v>
      </c>
      <c r="E57" s="1067" t="s">
        <v>2309</v>
      </c>
      <c r="F57" s="1074">
        <v>550940000</v>
      </c>
      <c r="G57" s="1067" t="s">
        <v>2310</v>
      </c>
      <c r="H57" s="1070"/>
      <c r="I57" s="1067" t="s">
        <v>2129</v>
      </c>
      <c r="J57" s="1071" t="s">
        <v>2147</v>
      </c>
      <c r="K57" s="1072">
        <v>0.23749999999999999</v>
      </c>
      <c r="L57" s="1075">
        <v>781050612</v>
      </c>
      <c r="M57" s="1075">
        <v>185499520</v>
      </c>
      <c r="N57" s="1075">
        <v>178118905</v>
      </c>
      <c r="O57" s="1062">
        <v>178118905</v>
      </c>
      <c r="P57" s="1063" t="s">
        <v>2131</v>
      </c>
      <c r="Q57" s="1055" t="s">
        <v>2132</v>
      </c>
      <c r="R57" s="1076" t="s">
        <v>2311</v>
      </c>
      <c r="S57" s="1076" t="s">
        <v>2312</v>
      </c>
    </row>
    <row r="58" spans="1:19" s="1065" customFormat="1" ht="36">
      <c r="A58" s="1052">
        <v>47</v>
      </c>
      <c r="B58" s="1066" t="s">
        <v>2313</v>
      </c>
      <c r="C58" s="1067" t="s">
        <v>2126</v>
      </c>
      <c r="D58" s="1068">
        <v>50909419</v>
      </c>
      <c r="E58" s="1067" t="s">
        <v>2314</v>
      </c>
      <c r="F58" s="1074">
        <v>891460884</v>
      </c>
      <c r="G58" s="1070"/>
      <c r="H58" s="1070" t="s">
        <v>2138</v>
      </c>
      <c r="I58" s="1067" t="s">
        <v>2146</v>
      </c>
      <c r="J58" s="1071" t="s">
        <v>2139</v>
      </c>
      <c r="K58" s="1072">
        <v>0.4</v>
      </c>
      <c r="L58" s="1075">
        <v>1090816966</v>
      </c>
      <c r="M58" s="1075">
        <v>436326786</v>
      </c>
      <c r="N58" s="1075">
        <v>382166632</v>
      </c>
      <c r="O58" s="1062">
        <v>382166632</v>
      </c>
      <c r="P58" s="1063" t="s">
        <v>2131</v>
      </c>
      <c r="Q58" s="1055" t="s">
        <v>2132</v>
      </c>
      <c r="R58" s="1076" t="s">
        <v>2315</v>
      </c>
      <c r="S58" s="1076" t="s">
        <v>2316</v>
      </c>
    </row>
    <row r="59" spans="1:19" s="1065" customFormat="1" ht="36">
      <c r="A59" s="1052">
        <v>48</v>
      </c>
      <c r="B59" s="1066" t="s">
        <v>2317</v>
      </c>
      <c r="C59" s="1067" t="s">
        <v>2156</v>
      </c>
      <c r="D59" s="1068">
        <v>50913471</v>
      </c>
      <c r="E59" s="1067" t="s">
        <v>2318</v>
      </c>
      <c r="F59" s="1069">
        <v>114499299</v>
      </c>
      <c r="G59" s="1070"/>
      <c r="H59" s="1070" t="s">
        <v>2138</v>
      </c>
      <c r="I59" s="1067" t="s">
        <v>2146</v>
      </c>
      <c r="J59" s="1071" t="s">
        <v>2162</v>
      </c>
      <c r="K59" s="1072">
        <v>0.66</v>
      </c>
      <c r="L59" s="1073">
        <v>129604600</v>
      </c>
      <c r="M59" s="1073">
        <v>85539036</v>
      </c>
      <c r="N59" s="1073">
        <v>70196358</v>
      </c>
      <c r="O59" s="1062">
        <v>70196358</v>
      </c>
      <c r="P59" s="1063" t="s">
        <v>2131</v>
      </c>
      <c r="Q59" s="1068" t="s">
        <v>2142</v>
      </c>
      <c r="R59" s="1068" t="s">
        <v>2142</v>
      </c>
      <c r="S59" s="1068" t="s">
        <v>2166</v>
      </c>
    </row>
    <row r="60" spans="1:19" s="1065" customFormat="1" ht="36">
      <c r="A60" s="1052">
        <v>49</v>
      </c>
      <c r="B60" s="1066" t="s">
        <v>2319</v>
      </c>
      <c r="C60" s="1067" t="s">
        <v>2136</v>
      </c>
      <c r="D60" s="1068">
        <v>50923750</v>
      </c>
      <c r="E60" s="1067" t="s">
        <v>2320</v>
      </c>
      <c r="F60" s="1069">
        <v>56000000</v>
      </c>
      <c r="G60" s="1067" t="s">
        <v>2321</v>
      </c>
      <c r="H60" s="1070"/>
      <c r="I60" s="1067" t="s">
        <v>2129</v>
      </c>
      <c r="J60" s="1071" t="s">
        <v>2162</v>
      </c>
      <c r="K60" s="1072">
        <v>0.66</v>
      </c>
      <c r="L60" s="1073">
        <v>63050165</v>
      </c>
      <c r="M60" s="1073">
        <v>41613109</v>
      </c>
      <c r="N60" s="1073">
        <v>36788542</v>
      </c>
      <c r="O60" s="1062">
        <v>36788542</v>
      </c>
      <c r="P60" s="1063" t="s">
        <v>2131</v>
      </c>
      <c r="Q60" s="1054" t="s">
        <v>2141</v>
      </c>
      <c r="R60" s="1054" t="s">
        <v>2142</v>
      </c>
      <c r="S60" s="1054" t="s">
        <v>2322</v>
      </c>
    </row>
    <row r="61" spans="1:19" s="1065" customFormat="1" ht="36">
      <c r="A61" s="1052">
        <v>50</v>
      </c>
      <c r="B61" s="1067" t="s">
        <v>2323</v>
      </c>
      <c r="C61" s="1067" t="s">
        <v>2126</v>
      </c>
      <c r="D61" s="1068">
        <v>50931597</v>
      </c>
      <c r="E61" s="1067" t="s">
        <v>2324</v>
      </c>
      <c r="F61" s="1074">
        <v>987892648</v>
      </c>
      <c r="G61" s="1067" t="s">
        <v>2325</v>
      </c>
      <c r="H61" s="1067"/>
      <c r="I61" s="1083" t="s">
        <v>2129</v>
      </c>
      <c r="J61" s="1071" t="s">
        <v>2162</v>
      </c>
      <c r="K61" s="1072">
        <v>0.55000000000000004</v>
      </c>
      <c r="L61" s="1075">
        <v>1253392124.3766522</v>
      </c>
      <c r="M61" s="1075">
        <v>689365668.40715885</v>
      </c>
      <c r="N61" s="1075">
        <v>634647019.28612363</v>
      </c>
      <c r="O61" s="1062">
        <v>634647019.28612363</v>
      </c>
      <c r="P61" s="1063" t="s">
        <v>2131</v>
      </c>
      <c r="Q61" s="1055" t="s">
        <v>2132</v>
      </c>
      <c r="R61" s="1076" t="s">
        <v>2326</v>
      </c>
      <c r="S61" s="1076" t="s">
        <v>2189</v>
      </c>
    </row>
    <row r="62" spans="1:19" s="1065" customFormat="1" ht="36">
      <c r="A62" s="1052">
        <v>51</v>
      </c>
      <c r="B62" s="1066" t="s">
        <v>2327</v>
      </c>
      <c r="C62" s="1067" t="s">
        <v>2126</v>
      </c>
      <c r="D62" s="1068">
        <v>50935024</v>
      </c>
      <c r="E62" s="1067" t="s">
        <v>2328</v>
      </c>
      <c r="F62" s="1074">
        <v>10472000</v>
      </c>
      <c r="G62" s="1070"/>
      <c r="H62" s="1070" t="s">
        <v>2138</v>
      </c>
      <c r="I62" s="1067" t="s">
        <v>2146</v>
      </c>
      <c r="J62" s="1071" t="s">
        <v>2147</v>
      </c>
      <c r="K62" s="1072">
        <v>0.19</v>
      </c>
      <c r="L62" s="1075">
        <v>14302884</v>
      </c>
      <c r="M62" s="1075">
        <v>2717548</v>
      </c>
      <c r="N62" s="1075">
        <v>2566308</v>
      </c>
      <c r="O62" s="1062">
        <v>2566308</v>
      </c>
      <c r="P62" s="1063" t="s">
        <v>2131</v>
      </c>
      <c r="Q62" s="1055" t="s">
        <v>2132</v>
      </c>
      <c r="R62" s="1076" t="s">
        <v>2329</v>
      </c>
      <c r="S62" s="1076" t="s">
        <v>2307</v>
      </c>
    </row>
    <row r="63" spans="1:19" s="1065" customFormat="1" ht="36">
      <c r="A63" s="1052">
        <v>52</v>
      </c>
      <c r="B63" s="1066" t="s">
        <v>2330</v>
      </c>
      <c r="C63" s="1067" t="s">
        <v>2156</v>
      </c>
      <c r="D63" s="1068">
        <v>50984745</v>
      </c>
      <c r="E63" s="1067" t="s">
        <v>2331</v>
      </c>
      <c r="F63" s="1069">
        <v>310447821</v>
      </c>
      <c r="G63" s="1070"/>
      <c r="H63" s="1070" t="s">
        <v>2138</v>
      </c>
      <c r="I63" s="1067" t="s">
        <v>2146</v>
      </c>
      <c r="J63" s="1071" t="s">
        <v>2162</v>
      </c>
      <c r="K63" s="1072">
        <v>0.66</v>
      </c>
      <c r="L63" s="1073">
        <v>362860272</v>
      </c>
      <c r="M63" s="1073">
        <v>239487780</v>
      </c>
      <c r="N63" s="1073">
        <v>189920223</v>
      </c>
      <c r="O63" s="1062">
        <v>189920223</v>
      </c>
      <c r="P63" s="1063" t="s">
        <v>2131</v>
      </c>
      <c r="Q63" s="1068" t="s">
        <v>2142</v>
      </c>
      <c r="R63" s="1068" t="s">
        <v>2142</v>
      </c>
      <c r="S63" s="1068" t="s">
        <v>2332</v>
      </c>
    </row>
    <row r="64" spans="1:19" s="1065" customFormat="1" ht="36">
      <c r="A64" s="1052">
        <v>53</v>
      </c>
      <c r="B64" s="1066" t="s">
        <v>2333</v>
      </c>
      <c r="C64" s="1067" t="s">
        <v>2126</v>
      </c>
      <c r="D64" s="1068">
        <v>50995632</v>
      </c>
      <c r="E64" s="1067" t="s">
        <v>2334</v>
      </c>
      <c r="F64" s="1074">
        <v>1697080000</v>
      </c>
      <c r="G64" s="1079" t="s">
        <v>2335</v>
      </c>
      <c r="H64" s="1070"/>
      <c r="I64" s="1083" t="s">
        <v>2129</v>
      </c>
      <c r="J64" s="1071" t="s">
        <v>2147</v>
      </c>
      <c r="K64" s="1072">
        <v>0.23749999999999999</v>
      </c>
      <c r="L64" s="1075">
        <v>2377167108</v>
      </c>
      <c r="M64" s="1075">
        <v>564577188</v>
      </c>
      <c r="N64" s="1075">
        <v>552049526</v>
      </c>
      <c r="O64" s="1062">
        <v>552049526</v>
      </c>
      <c r="P64" s="1063" t="s">
        <v>2131</v>
      </c>
      <c r="Q64" s="1055" t="s">
        <v>2132</v>
      </c>
      <c r="R64" s="1076" t="s">
        <v>2336</v>
      </c>
      <c r="S64" s="1076" t="s">
        <v>2206</v>
      </c>
    </row>
    <row r="65" spans="1:19" s="1065" customFormat="1" ht="72">
      <c r="A65" s="1052">
        <v>54</v>
      </c>
      <c r="B65" s="1066" t="s">
        <v>2337</v>
      </c>
      <c r="C65" s="1067" t="s">
        <v>2126</v>
      </c>
      <c r="D65" s="1068">
        <v>64580989</v>
      </c>
      <c r="E65" s="1067" t="s">
        <v>2338</v>
      </c>
      <c r="F65" s="1074">
        <v>520000000</v>
      </c>
      <c r="G65" s="1070"/>
      <c r="H65" s="1070" t="s">
        <v>2138</v>
      </c>
      <c r="I65" s="1067" t="s">
        <v>2146</v>
      </c>
      <c r="J65" s="1071" t="s">
        <v>2139</v>
      </c>
      <c r="K65" s="1072">
        <v>0.38500000000000001</v>
      </c>
      <c r="L65" s="1075">
        <v>649268060</v>
      </c>
      <c r="M65" s="1075">
        <v>249968203</v>
      </c>
      <c r="N65" s="1075">
        <v>219746877</v>
      </c>
      <c r="O65" s="1062">
        <v>219746877</v>
      </c>
      <c r="P65" s="1063" t="s">
        <v>2131</v>
      </c>
      <c r="Q65" s="1055" t="s">
        <v>2132</v>
      </c>
      <c r="R65" s="1076" t="s">
        <v>2339</v>
      </c>
      <c r="S65" s="1076" t="s">
        <v>2257</v>
      </c>
    </row>
    <row r="66" spans="1:19" s="1090" customFormat="1" ht="48">
      <c r="A66" s="1052">
        <v>55</v>
      </c>
      <c r="B66" s="1066" t="s">
        <v>2340</v>
      </c>
      <c r="C66" s="1066" t="s">
        <v>2126</v>
      </c>
      <c r="D66" s="1093">
        <v>70530916</v>
      </c>
      <c r="E66" s="1066" t="s">
        <v>2341</v>
      </c>
      <c r="F66" s="1094">
        <v>1877385965</v>
      </c>
      <c r="G66" s="1095"/>
      <c r="H66" s="1095" t="s">
        <v>2138</v>
      </c>
      <c r="I66" s="1066" t="s">
        <v>2146</v>
      </c>
      <c r="J66" s="1071" t="s">
        <v>2139</v>
      </c>
      <c r="K66" s="1072">
        <v>0.4</v>
      </c>
      <c r="L66" s="1075">
        <v>2416359265</v>
      </c>
      <c r="M66" s="1075">
        <v>966543706</v>
      </c>
      <c r="N66" s="1075">
        <v>892633114</v>
      </c>
      <c r="O66" s="1062">
        <v>892633114</v>
      </c>
      <c r="P66" s="1063" t="s">
        <v>2131</v>
      </c>
      <c r="Q66" s="1096" t="s">
        <v>2132</v>
      </c>
      <c r="R66" s="1083" t="s">
        <v>2342</v>
      </c>
      <c r="S66" s="1083" t="s">
        <v>2343</v>
      </c>
    </row>
    <row r="67" spans="1:19" s="1065" customFormat="1" ht="48">
      <c r="A67" s="1052">
        <v>56</v>
      </c>
      <c r="B67" s="1066" t="s">
        <v>2344</v>
      </c>
      <c r="C67" s="1067" t="s">
        <v>2126</v>
      </c>
      <c r="D67" s="1068">
        <v>71005155</v>
      </c>
      <c r="E67" s="1067" t="s">
        <v>2345</v>
      </c>
      <c r="F67" s="1074">
        <v>1110942250</v>
      </c>
      <c r="G67" s="1067" t="s">
        <v>2346</v>
      </c>
      <c r="H67" s="1070"/>
      <c r="I67" s="1067" t="s">
        <v>2129</v>
      </c>
      <c r="J67" s="1071" t="s">
        <v>2139</v>
      </c>
      <c r="K67" s="1072">
        <v>0.27500000000000002</v>
      </c>
      <c r="L67" s="1075">
        <v>1402354671</v>
      </c>
      <c r="M67" s="1075">
        <v>385647534</v>
      </c>
      <c r="N67" s="1075">
        <v>373541247</v>
      </c>
      <c r="O67" s="1062">
        <v>373541247</v>
      </c>
      <c r="P67" s="1063" t="s">
        <v>2131</v>
      </c>
      <c r="Q67" s="1055" t="s">
        <v>2132</v>
      </c>
      <c r="R67" s="1076" t="s">
        <v>2347</v>
      </c>
      <c r="S67" s="1076" t="s">
        <v>2203</v>
      </c>
    </row>
    <row r="68" spans="1:19" s="1065" customFormat="1" ht="36">
      <c r="A68" s="1052">
        <v>57</v>
      </c>
      <c r="B68" s="1066" t="s">
        <v>2348</v>
      </c>
      <c r="C68" s="1067" t="s">
        <v>2126</v>
      </c>
      <c r="D68" s="1068">
        <v>73350398</v>
      </c>
      <c r="E68" s="1067" t="s">
        <v>2349</v>
      </c>
      <c r="F68" s="1074">
        <v>50000000</v>
      </c>
      <c r="G68" s="1067" t="s">
        <v>2350</v>
      </c>
      <c r="H68" s="1070"/>
      <c r="I68" s="1067" t="s">
        <v>2129</v>
      </c>
      <c r="J68" s="1071" t="s">
        <v>2139</v>
      </c>
      <c r="K68" s="1072">
        <v>0.26</v>
      </c>
      <c r="L68" s="1075">
        <v>73181873</v>
      </c>
      <c r="M68" s="1075">
        <v>19027287</v>
      </c>
      <c r="N68" s="1075">
        <v>18369223</v>
      </c>
      <c r="O68" s="1062">
        <v>18369223</v>
      </c>
      <c r="P68" s="1063" t="s">
        <v>2131</v>
      </c>
      <c r="Q68" s="1055" t="s">
        <v>2132</v>
      </c>
      <c r="R68" s="1076" t="s">
        <v>2351</v>
      </c>
      <c r="S68" s="1076" t="s">
        <v>2134</v>
      </c>
    </row>
    <row r="69" spans="1:19" s="1097" customFormat="1" ht="36">
      <c r="A69" s="1052">
        <v>58</v>
      </c>
      <c r="B69" s="1066" t="s">
        <v>2352</v>
      </c>
      <c r="C69" s="1067" t="s">
        <v>2156</v>
      </c>
      <c r="D69" s="1068">
        <v>78034329</v>
      </c>
      <c r="E69" s="1067" t="s">
        <v>2353</v>
      </c>
      <c r="F69" s="1069">
        <v>185827485</v>
      </c>
      <c r="G69" s="1070"/>
      <c r="H69" s="1070" t="s">
        <v>2138</v>
      </c>
      <c r="I69" s="1067" t="s">
        <v>2146</v>
      </c>
      <c r="J69" s="1071" t="s">
        <v>2162</v>
      </c>
      <c r="K69" s="1072">
        <v>0.66</v>
      </c>
      <c r="L69" s="1073">
        <v>239176160</v>
      </c>
      <c r="M69" s="1073">
        <v>157856265</v>
      </c>
      <c r="N69" s="1073">
        <v>142090990</v>
      </c>
      <c r="O69" s="1062">
        <v>142090990</v>
      </c>
      <c r="P69" s="1063" t="s">
        <v>2131</v>
      </c>
      <c r="Q69" s="1068" t="s">
        <v>2142</v>
      </c>
      <c r="R69" s="1068" t="s">
        <v>2142</v>
      </c>
      <c r="S69" s="1068" t="s">
        <v>2354</v>
      </c>
    </row>
    <row r="70" spans="1:19" s="1065" customFormat="1" ht="36">
      <c r="A70" s="1052">
        <v>59</v>
      </c>
      <c r="B70" s="1066" t="s">
        <v>2355</v>
      </c>
      <c r="C70" s="1067" t="s">
        <v>2126</v>
      </c>
      <c r="D70" s="1068">
        <v>78107005</v>
      </c>
      <c r="E70" s="1067" t="s">
        <v>2356</v>
      </c>
      <c r="F70" s="1074">
        <v>1550880391</v>
      </c>
      <c r="G70" s="1070"/>
      <c r="H70" s="1070" t="s">
        <v>2138</v>
      </c>
      <c r="I70" s="1067" t="s">
        <v>2146</v>
      </c>
      <c r="J70" s="1071" t="s">
        <v>2162</v>
      </c>
      <c r="K70" s="1072">
        <v>0.76</v>
      </c>
      <c r="L70" s="1075">
        <v>1815560014</v>
      </c>
      <c r="M70" s="1075">
        <v>1379825610</v>
      </c>
      <c r="N70" s="1075">
        <v>1229131927</v>
      </c>
      <c r="O70" s="1062">
        <v>1229131927</v>
      </c>
      <c r="P70" s="1063" t="s">
        <v>2131</v>
      </c>
      <c r="Q70" s="1055" t="s">
        <v>2132</v>
      </c>
      <c r="R70" s="1076" t="s">
        <v>2357</v>
      </c>
      <c r="S70" s="1076" t="s">
        <v>2358</v>
      </c>
    </row>
    <row r="71" spans="1:19" s="1065" customFormat="1" ht="48">
      <c r="A71" s="1052">
        <v>60</v>
      </c>
      <c r="B71" s="1066" t="s">
        <v>2359</v>
      </c>
      <c r="C71" s="1067" t="s">
        <v>2126</v>
      </c>
      <c r="D71" s="1068">
        <v>78296059</v>
      </c>
      <c r="E71" s="1067" t="s">
        <v>2360</v>
      </c>
      <c r="F71" s="1074">
        <v>644764658</v>
      </c>
      <c r="G71" s="1070"/>
      <c r="H71" s="1070" t="s">
        <v>2138</v>
      </c>
      <c r="I71" s="1066" t="s">
        <v>2146</v>
      </c>
      <c r="J71" s="1071" t="s">
        <v>2162</v>
      </c>
      <c r="K71" s="1072">
        <v>0.52500000000000002</v>
      </c>
      <c r="L71" s="1075">
        <v>761387768.60902441</v>
      </c>
      <c r="M71" s="1075">
        <v>399728578.51973784</v>
      </c>
      <c r="N71" s="1075">
        <v>358971139.59485978</v>
      </c>
      <c r="O71" s="1062">
        <v>358971139.59485978</v>
      </c>
      <c r="P71" s="1063" t="s">
        <v>2131</v>
      </c>
      <c r="Q71" s="1055" t="s">
        <v>2132</v>
      </c>
      <c r="R71" s="1076" t="s">
        <v>2361</v>
      </c>
      <c r="S71" s="1076" t="s">
        <v>2154</v>
      </c>
    </row>
    <row r="72" spans="1:19" s="1065" customFormat="1" ht="36">
      <c r="A72" s="1052">
        <v>61</v>
      </c>
      <c r="B72" s="1066" t="s">
        <v>2362</v>
      </c>
      <c r="C72" s="1067" t="s">
        <v>2126</v>
      </c>
      <c r="D72" s="1068">
        <v>78690866</v>
      </c>
      <c r="E72" s="1067" t="s">
        <v>2363</v>
      </c>
      <c r="F72" s="1074">
        <v>434431020</v>
      </c>
      <c r="G72" s="1070"/>
      <c r="H72" s="1070" t="s">
        <v>2138</v>
      </c>
      <c r="I72" s="1067" t="s">
        <v>2146</v>
      </c>
      <c r="J72" s="1071" t="s">
        <v>2147</v>
      </c>
      <c r="K72" s="1072">
        <v>0.17499999999999999</v>
      </c>
      <c r="L72" s="1075">
        <v>524837072</v>
      </c>
      <c r="M72" s="1075">
        <v>91846488</v>
      </c>
      <c r="N72" s="1075">
        <v>84094165</v>
      </c>
      <c r="O72" s="1062">
        <v>84094165</v>
      </c>
      <c r="P72" s="1063" t="s">
        <v>2131</v>
      </c>
      <c r="Q72" s="1055" t="s">
        <v>2132</v>
      </c>
      <c r="R72" s="1076" t="s">
        <v>2364</v>
      </c>
      <c r="S72" s="1076" t="s">
        <v>2154</v>
      </c>
    </row>
    <row r="73" spans="1:19" s="1065" customFormat="1" ht="36">
      <c r="A73" s="1052">
        <v>62</v>
      </c>
      <c r="B73" s="1066" t="s">
        <v>2365</v>
      </c>
      <c r="C73" s="1067" t="s">
        <v>2136</v>
      </c>
      <c r="D73" s="1068">
        <v>78698785</v>
      </c>
      <c r="E73" s="1067" t="s">
        <v>2366</v>
      </c>
      <c r="F73" s="1069">
        <v>65000000</v>
      </c>
      <c r="G73" s="1067" t="s">
        <v>2367</v>
      </c>
      <c r="H73" s="1070"/>
      <c r="I73" s="1067" t="s">
        <v>2129</v>
      </c>
      <c r="J73" s="1071" t="s">
        <v>2162</v>
      </c>
      <c r="K73" s="1072">
        <v>0.66</v>
      </c>
      <c r="L73" s="1073">
        <v>73575114</v>
      </c>
      <c r="M73" s="1073">
        <v>48559576</v>
      </c>
      <c r="N73" s="1073">
        <v>43305003</v>
      </c>
      <c r="O73" s="1062">
        <v>43305003</v>
      </c>
      <c r="P73" s="1063" t="s">
        <v>2131</v>
      </c>
      <c r="Q73" s="1054" t="s">
        <v>2141</v>
      </c>
      <c r="R73" s="1054" t="s">
        <v>2142</v>
      </c>
      <c r="S73" s="1054" t="s">
        <v>2178</v>
      </c>
    </row>
    <row r="74" spans="1:19" s="1065" customFormat="1" ht="60">
      <c r="A74" s="1052">
        <v>63</v>
      </c>
      <c r="B74" s="1066" t="s">
        <v>2368</v>
      </c>
      <c r="C74" s="1067" t="s">
        <v>2156</v>
      </c>
      <c r="D74" s="1068">
        <v>78709981</v>
      </c>
      <c r="E74" s="1067" t="s">
        <v>2369</v>
      </c>
      <c r="F74" s="1069">
        <v>379710438</v>
      </c>
      <c r="G74" s="1070"/>
      <c r="H74" s="1070" t="s">
        <v>2138</v>
      </c>
      <c r="I74" s="1067" t="s">
        <v>2146</v>
      </c>
      <c r="J74" s="1071" t="s">
        <v>2162</v>
      </c>
      <c r="K74" s="1072">
        <v>0.66</v>
      </c>
      <c r="L74" s="1073">
        <v>428468752</v>
      </c>
      <c r="M74" s="1073">
        <v>282789376</v>
      </c>
      <c r="N74" s="1073">
        <v>218921600</v>
      </c>
      <c r="O74" s="1062">
        <v>218921600</v>
      </c>
      <c r="P74" s="1063" t="s">
        <v>2131</v>
      </c>
      <c r="Q74" s="1068" t="s">
        <v>2142</v>
      </c>
      <c r="R74" s="1068" t="s">
        <v>2142</v>
      </c>
      <c r="S74" s="1068" t="s">
        <v>2370</v>
      </c>
    </row>
    <row r="75" spans="1:19" s="1065" customFormat="1" ht="48">
      <c r="A75" s="1052">
        <v>64</v>
      </c>
      <c r="B75" s="1066" t="s">
        <v>2371</v>
      </c>
      <c r="C75" s="1067" t="s">
        <v>2126</v>
      </c>
      <c r="D75" s="1068">
        <v>78710822</v>
      </c>
      <c r="E75" s="1067" t="s">
        <v>2372</v>
      </c>
      <c r="F75" s="1074">
        <v>1377531090</v>
      </c>
      <c r="G75" s="1070"/>
      <c r="H75" s="1070" t="s">
        <v>2138</v>
      </c>
      <c r="I75" s="1067" t="s">
        <v>2146</v>
      </c>
      <c r="J75" s="1071" t="s">
        <v>2139</v>
      </c>
      <c r="K75" s="1072">
        <v>0.26500000000000001</v>
      </c>
      <c r="L75" s="1075">
        <v>1727092614</v>
      </c>
      <c r="M75" s="1075">
        <v>457679543</v>
      </c>
      <c r="N75" s="1075">
        <v>406107460</v>
      </c>
      <c r="O75" s="1062">
        <v>406107460</v>
      </c>
      <c r="P75" s="1063" t="s">
        <v>2131</v>
      </c>
      <c r="Q75" s="1055" t="s">
        <v>2132</v>
      </c>
      <c r="R75" s="1076" t="s">
        <v>2373</v>
      </c>
      <c r="S75" s="1076" t="s">
        <v>2257</v>
      </c>
    </row>
    <row r="76" spans="1:19" s="1065" customFormat="1" ht="60">
      <c r="A76" s="1052">
        <v>65</v>
      </c>
      <c r="B76" s="1066" t="s">
        <v>2374</v>
      </c>
      <c r="C76" s="1067" t="s">
        <v>2156</v>
      </c>
      <c r="D76" s="1068">
        <v>78748922</v>
      </c>
      <c r="E76" s="1067" t="s">
        <v>2375</v>
      </c>
      <c r="F76" s="1069">
        <v>50583877</v>
      </c>
      <c r="G76" s="1070"/>
      <c r="H76" s="1070" t="s">
        <v>2138</v>
      </c>
      <c r="I76" s="1067" t="s">
        <v>2146</v>
      </c>
      <c r="J76" s="1071" t="s">
        <v>2162</v>
      </c>
      <c r="K76" s="1072">
        <v>0.66</v>
      </c>
      <c r="L76" s="1073">
        <v>57257147</v>
      </c>
      <c r="M76" s="1073">
        <v>37789717</v>
      </c>
      <c r="N76" s="1073">
        <v>31013905</v>
      </c>
      <c r="O76" s="1062">
        <v>31013905</v>
      </c>
      <c r="P76" s="1063" t="s">
        <v>2131</v>
      </c>
      <c r="Q76" s="1068" t="s">
        <v>2142</v>
      </c>
      <c r="R76" s="1068" t="s">
        <v>2142</v>
      </c>
      <c r="S76" s="1068" t="s">
        <v>2376</v>
      </c>
    </row>
    <row r="77" spans="1:19" s="1065" customFormat="1" ht="60">
      <c r="A77" s="1052">
        <v>66</v>
      </c>
      <c r="B77" s="1066" t="s">
        <v>2377</v>
      </c>
      <c r="C77" s="1067" t="s">
        <v>2126</v>
      </c>
      <c r="D77" s="1068">
        <v>78749050</v>
      </c>
      <c r="E77" s="1067" t="s">
        <v>2378</v>
      </c>
      <c r="F77" s="1074">
        <v>742770000</v>
      </c>
      <c r="G77" s="1067" t="s">
        <v>2379</v>
      </c>
      <c r="H77" s="1070"/>
      <c r="I77" s="1067" t="s">
        <v>2129</v>
      </c>
      <c r="J77" s="1071" t="s">
        <v>2162</v>
      </c>
      <c r="K77" s="1072">
        <v>0.91</v>
      </c>
      <c r="L77" s="1075">
        <v>1087145991</v>
      </c>
      <c r="M77" s="1075">
        <v>989302852</v>
      </c>
      <c r="N77" s="1075">
        <v>954299411</v>
      </c>
      <c r="O77" s="1062">
        <v>954299411</v>
      </c>
      <c r="P77" s="1063" t="s">
        <v>2131</v>
      </c>
      <c r="Q77" s="1055" t="s">
        <v>2132</v>
      </c>
      <c r="R77" s="1076" t="s">
        <v>2380</v>
      </c>
      <c r="S77" s="1076" t="s">
        <v>2381</v>
      </c>
    </row>
    <row r="78" spans="1:19" s="1065" customFormat="1" ht="36">
      <c r="A78" s="1052">
        <v>67</v>
      </c>
      <c r="B78" s="1066" t="s">
        <v>2382</v>
      </c>
      <c r="C78" s="1067" t="s">
        <v>2126</v>
      </c>
      <c r="D78" s="1068">
        <v>79616177</v>
      </c>
      <c r="E78" s="1067" t="s">
        <v>2383</v>
      </c>
      <c r="F78" s="1074">
        <v>515480000</v>
      </c>
      <c r="G78" s="1066" t="s">
        <v>2310</v>
      </c>
      <c r="H78" s="1070"/>
      <c r="I78" s="1066" t="s">
        <v>2129</v>
      </c>
      <c r="J78" s="1071" t="s">
        <v>2139</v>
      </c>
      <c r="K78" s="1072">
        <v>0.33750000000000002</v>
      </c>
      <c r="L78" s="1075">
        <v>663467660.46137667</v>
      </c>
      <c r="M78" s="1075">
        <v>223920335.4057146</v>
      </c>
      <c r="N78" s="1075">
        <v>201572296.74636775</v>
      </c>
      <c r="O78" s="1062">
        <v>201572296.74636775</v>
      </c>
      <c r="P78" s="1063" t="s">
        <v>2131</v>
      </c>
      <c r="Q78" s="1055" t="s">
        <v>2132</v>
      </c>
      <c r="R78" s="1076" t="s">
        <v>2384</v>
      </c>
      <c r="S78" s="1076" t="s">
        <v>2385</v>
      </c>
    </row>
    <row r="79" spans="1:19" s="1065" customFormat="1" ht="36">
      <c r="A79" s="1052">
        <v>68</v>
      </c>
      <c r="B79" s="1066" t="s">
        <v>2386</v>
      </c>
      <c r="C79" s="1067" t="s">
        <v>2156</v>
      </c>
      <c r="D79" s="1068">
        <v>50916434</v>
      </c>
      <c r="E79" s="1067" t="s">
        <v>2387</v>
      </c>
      <c r="F79" s="1069">
        <v>80000000</v>
      </c>
      <c r="G79" s="1067" t="s">
        <v>2388</v>
      </c>
      <c r="H79" s="1070"/>
      <c r="I79" s="1067" t="s">
        <v>2129</v>
      </c>
      <c r="J79" s="1071" t="s">
        <v>2162</v>
      </c>
      <c r="K79" s="1072">
        <v>0.66</v>
      </c>
      <c r="L79" s="1073">
        <v>115607803</v>
      </c>
      <c r="M79" s="1073">
        <v>76301150</v>
      </c>
      <c r="N79" s="1073">
        <v>72504989</v>
      </c>
      <c r="O79" s="1062">
        <v>72504989</v>
      </c>
      <c r="P79" s="1063" t="s">
        <v>2131</v>
      </c>
      <c r="Q79" s="1068" t="s">
        <v>2142</v>
      </c>
      <c r="R79" s="1068" t="s">
        <v>2142</v>
      </c>
      <c r="S79" s="1068" t="s">
        <v>2206</v>
      </c>
    </row>
    <row r="80" spans="1:19" s="1065" customFormat="1" ht="60">
      <c r="A80" s="1052">
        <v>69</v>
      </c>
      <c r="B80" s="1066" t="s">
        <v>2389</v>
      </c>
      <c r="C80" s="1067" t="s">
        <v>2156</v>
      </c>
      <c r="D80" s="1068">
        <v>92521526</v>
      </c>
      <c r="E80" s="1067" t="s">
        <v>871</v>
      </c>
      <c r="F80" s="1069">
        <v>55600772</v>
      </c>
      <c r="G80" s="1098" t="s">
        <v>2390</v>
      </c>
      <c r="H80" s="1067"/>
      <c r="I80" s="1067" t="s">
        <v>2129</v>
      </c>
      <c r="J80" s="1071" t="s">
        <v>2162</v>
      </c>
      <c r="K80" s="1072">
        <v>0.66</v>
      </c>
      <c r="L80" s="1073">
        <v>70185469</v>
      </c>
      <c r="M80" s="1073">
        <v>46322409</v>
      </c>
      <c r="N80" s="1073">
        <v>41340932</v>
      </c>
      <c r="O80" s="1062">
        <v>41340932</v>
      </c>
      <c r="P80" s="1063" t="s">
        <v>2131</v>
      </c>
      <c r="Q80" s="1068" t="s">
        <v>2391</v>
      </c>
      <c r="R80" s="1068" t="s">
        <v>2391</v>
      </c>
      <c r="S80" s="1068" t="s">
        <v>2392</v>
      </c>
    </row>
    <row r="81" spans="1:19" s="1065" customFormat="1" ht="36">
      <c r="A81" s="1052">
        <v>70</v>
      </c>
      <c r="B81" s="1066" t="s">
        <v>2393</v>
      </c>
      <c r="C81" s="1067" t="s">
        <v>2136</v>
      </c>
      <c r="D81" s="1068">
        <v>1069475456</v>
      </c>
      <c r="E81" s="1067" t="s">
        <v>2394</v>
      </c>
      <c r="F81" s="1069">
        <v>70000000</v>
      </c>
      <c r="G81" s="1070"/>
      <c r="H81" s="1070" t="s">
        <v>2138</v>
      </c>
      <c r="I81" s="1067" t="s">
        <v>2129</v>
      </c>
      <c r="J81" s="1071" t="s">
        <v>2139</v>
      </c>
      <c r="K81" s="1072">
        <v>0.5</v>
      </c>
      <c r="L81" s="1073">
        <v>84967727</v>
      </c>
      <c r="M81" s="1073">
        <v>42483863.5</v>
      </c>
      <c r="N81" s="1073">
        <v>42483863.5</v>
      </c>
      <c r="O81" s="1062">
        <v>42483863.5</v>
      </c>
      <c r="P81" s="1063" t="s">
        <v>2131</v>
      </c>
      <c r="Q81" s="1054" t="s">
        <v>2141</v>
      </c>
      <c r="R81" s="1054" t="s">
        <v>2142</v>
      </c>
      <c r="S81" s="1054" t="s">
        <v>2143</v>
      </c>
    </row>
    <row r="82" spans="1:19" s="1065" customFormat="1" ht="36">
      <c r="A82" s="1052">
        <v>71</v>
      </c>
      <c r="B82" s="1066" t="s">
        <v>2395</v>
      </c>
      <c r="C82" s="1067" t="s">
        <v>2136</v>
      </c>
      <c r="D82" s="1068">
        <v>1030524179</v>
      </c>
      <c r="E82" s="1067" t="s">
        <v>2396</v>
      </c>
      <c r="F82" s="1069">
        <v>70000000</v>
      </c>
      <c r="G82" s="1070"/>
      <c r="H82" s="1070" t="s">
        <v>2138</v>
      </c>
      <c r="I82" s="1067" t="s">
        <v>2129</v>
      </c>
      <c r="J82" s="1071" t="s">
        <v>2139</v>
      </c>
      <c r="K82" s="1072">
        <v>0.5</v>
      </c>
      <c r="L82" s="1073">
        <v>84967727</v>
      </c>
      <c r="M82" s="1073">
        <v>42483863.5</v>
      </c>
      <c r="N82" s="1073">
        <v>42483863.5</v>
      </c>
      <c r="O82" s="1062">
        <v>42483863.5</v>
      </c>
      <c r="P82" s="1063" t="s">
        <v>2131</v>
      </c>
      <c r="Q82" s="1054" t="s">
        <v>2141</v>
      </c>
      <c r="R82" s="1054" t="s">
        <v>2142</v>
      </c>
      <c r="S82" s="1054" t="s">
        <v>2397</v>
      </c>
    </row>
    <row r="83" spans="1:19" s="1065" customFormat="1" ht="36">
      <c r="A83" s="1052">
        <v>72</v>
      </c>
      <c r="B83" s="1066" t="s">
        <v>2398</v>
      </c>
      <c r="C83" s="1067" t="s">
        <v>2126</v>
      </c>
      <c r="D83" s="1068">
        <v>1037471404</v>
      </c>
      <c r="E83" s="1067" t="s">
        <v>2399</v>
      </c>
      <c r="F83" s="1074">
        <v>1162592860</v>
      </c>
      <c r="G83" s="1067" t="s">
        <v>2400</v>
      </c>
      <c r="H83" s="1070"/>
      <c r="I83" s="1067" t="s">
        <v>2129</v>
      </c>
      <c r="J83" s="1071" t="s">
        <v>2139</v>
      </c>
      <c r="K83" s="1072">
        <v>0.4</v>
      </c>
      <c r="L83" s="1075">
        <v>1415985679</v>
      </c>
      <c r="M83" s="1075">
        <v>566394271</v>
      </c>
      <c r="N83" s="1075">
        <v>551255335</v>
      </c>
      <c r="O83" s="1062">
        <v>551255335</v>
      </c>
      <c r="P83" s="1063" t="s">
        <v>2131</v>
      </c>
      <c r="Q83" s="1055" t="s">
        <v>2132</v>
      </c>
      <c r="R83" s="1076" t="s">
        <v>2401</v>
      </c>
      <c r="S83" s="1076" t="s">
        <v>2402</v>
      </c>
    </row>
    <row r="84" spans="1:19" s="1065" customFormat="1" ht="36">
      <c r="A84" s="1052">
        <v>73</v>
      </c>
      <c r="B84" s="1066" t="s">
        <v>2403</v>
      </c>
      <c r="C84" s="1067" t="s">
        <v>2126</v>
      </c>
      <c r="D84" s="1068">
        <v>1063359812</v>
      </c>
      <c r="E84" s="1067" t="s">
        <v>2404</v>
      </c>
      <c r="F84" s="1074">
        <v>589160000</v>
      </c>
      <c r="G84" s="1070"/>
      <c r="H84" s="1070" t="s">
        <v>2138</v>
      </c>
      <c r="I84" s="1067" t="s">
        <v>2146</v>
      </c>
      <c r="J84" s="1071" t="s">
        <v>2139</v>
      </c>
      <c r="K84" s="1072">
        <v>0.33750000000000002</v>
      </c>
      <c r="L84" s="1075">
        <v>905691129</v>
      </c>
      <c r="M84" s="1075">
        <v>305670756</v>
      </c>
      <c r="N84" s="1075">
        <v>285792369</v>
      </c>
      <c r="O84" s="1062">
        <v>285792369</v>
      </c>
      <c r="P84" s="1063" t="s">
        <v>2131</v>
      </c>
      <c r="Q84" s="1055" t="s">
        <v>2132</v>
      </c>
      <c r="R84" s="1076" t="s">
        <v>2405</v>
      </c>
      <c r="S84" s="1076" t="s">
        <v>2221</v>
      </c>
    </row>
    <row r="85" spans="1:19" s="1065" customFormat="1" ht="36">
      <c r="A85" s="1052">
        <v>74</v>
      </c>
      <c r="B85" s="1066" t="s">
        <v>2406</v>
      </c>
      <c r="C85" s="1067" t="s">
        <v>2126</v>
      </c>
      <c r="D85" s="1068">
        <v>1066728214</v>
      </c>
      <c r="E85" s="1067" t="s">
        <v>2407</v>
      </c>
      <c r="F85" s="1074">
        <v>1324430000</v>
      </c>
      <c r="G85" s="1070"/>
      <c r="H85" s="1070" t="s">
        <v>2138</v>
      </c>
      <c r="I85" s="1067" t="s">
        <v>2146</v>
      </c>
      <c r="J85" s="1071" t="s">
        <v>2139</v>
      </c>
      <c r="K85" s="1072">
        <v>0.4</v>
      </c>
      <c r="L85" s="1075">
        <v>1991690439</v>
      </c>
      <c r="M85" s="1075">
        <v>796676176</v>
      </c>
      <c r="N85" s="1075">
        <v>714586287</v>
      </c>
      <c r="O85" s="1062">
        <v>714586287</v>
      </c>
      <c r="P85" s="1063" t="s">
        <v>2131</v>
      </c>
      <c r="Q85" s="1055" t="s">
        <v>2132</v>
      </c>
      <c r="R85" s="1076" t="s">
        <v>2408</v>
      </c>
      <c r="S85" s="1076" t="s">
        <v>2170</v>
      </c>
    </row>
    <row r="86" spans="1:19" s="1065" customFormat="1" ht="36">
      <c r="A86" s="1052">
        <v>75</v>
      </c>
      <c r="B86" s="1066" t="s">
        <v>2409</v>
      </c>
      <c r="C86" s="1067" t="s">
        <v>2126</v>
      </c>
      <c r="D86" s="1093">
        <v>1067840084</v>
      </c>
      <c r="E86" s="1066" t="s">
        <v>2410</v>
      </c>
      <c r="F86" s="1074">
        <v>1362300000</v>
      </c>
      <c r="G86" s="1066" t="s">
        <v>2411</v>
      </c>
      <c r="H86" s="1070"/>
      <c r="I86" s="1066" t="s">
        <v>2129</v>
      </c>
      <c r="J86" s="1071" t="s">
        <v>2139</v>
      </c>
      <c r="K86" s="1072">
        <v>0.3</v>
      </c>
      <c r="L86" s="1075">
        <v>2472834936.7167025</v>
      </c>
      <c r="M86" s="1075">
        <v>741850481.01501083</v>
      </c>
      <c r="N86" s="1075">
        <v>680765409.14376652</v>
      </c>
      <c r="O86" s="1062">
        <v>680765409.14376652</v>
      </c>
      <c r="P86" s="1063" t="s">
        <v>2131</v>
      </c>
      <c r="Q86" s="1055" t="s">
        <v>2132</v>
      </c>
      <c r="R86" s="1076" t="s">
        <v>2412</v>
      </c>
      <c r="S86" s="1087" t="s">
        <v>2413</v>
      </c>
    </row>
    <row r="87" spans="1:19" s="1065" customFormat="1" ht="36">
      <c r="A87" s="1052">
        <v>76</v>
      </c>
      <c r="B87" s="1066" t="s">
        <v>2414</v>
      </c>
      <c r="C87" s="1067" t="s">
        <v>2136</v>
      </c>
      <c r="D87" s="1068">
        <v>1067845483</v>
      </c>
      <c r="E87" s="1067" t="s">
        <v>2415</v>
      </c>
      <c r="F87" s="1069">
        <v>46500000</v>
      </c>
      <c r="G87" s="1067"/>
      <c r="H87" s="1070" t="s">
        <v>2138</v>
      </c>
      <c r="I87" s="1067" t="s">
        <v>2146</v>
      </c>
      <c r="J87" s="1071" t="s">
        <v>2139</v>
      </c>
      <c r="K87" s="1072">
        <v>0.5</v>
      </c>
      <c r="L87" s="1073">
        <v>52354155</v>
      </c>
      <c r="M87" s="1073">
        <v>26177077</v>
      </c>
      <c r="N87" s="1073">
        <v>23161255</v>
      </c>
      <c r="O87" s="1062">
        <v>23161255</v>
      </c>
      <c r="P87" s="1063" t="s">
        <v>2131</v>
      </c>
      <c r="Q87" s="1054" t="s">
        <v>2141</v>
      </c>
      <c r="R87" s="1054" t="s">
        <v>2142</v>
      </c>
      <c r="S87" s="1054" t="s">
        <v>2416</v>
      </c>
    </row>
    <row r="88" spans="1:19" s="1065" customFormat="1" ht="36">
      <c r="A88" s="1052">
        <v>77</v>
      </c>
      <c r="B88" s="1066" t="s">
        <v>2417</v>
      </c>
      <c r="C88" s="1067" t="s">
        <v>2156</v>
      </c>
      <c r="D88" s="1068">
        <v>1067847559</v>
      </c>
      <c r="E88" s="1067" t="s">
        <v>2418</v>
      </c>
      <c r="F88" s="1069">
        <v>11677557</v>
      </c>
      <c r="G88" s="1067" t="s">
        <v>2419</v>
      </c>
      <c r="H88" s="1070"/>
      <c r="I88" s="1067" t="s">
        <v>2129</v>
      </c>
      <c r="J88" s="1071" t="s">
        <v>2162</v>
      </c>
      <c r="K88" s="1072">
        <v>0.66</v>
      </c>
      <c r="L88" s="1073">
        <v>13616695</v>
      </c>
      <c r="M88" s="1073">
        <v>8987019</v>
      </c>
      <c r="N88" s="1073">
        <v>8129644</v>
      </c>
      <c r="O88" s="1062">
        <v>8129644</v>
      </c>
      <c r="P88" s="1063" t="s">
        <v>2131</v>
      </c>
      <c r="Q88" s="1068" t="s">
        <v>2142</v>
      </c>
      <c r="R88" s="1068" t="s">
        <v>2142</v>
      </c>
      <c r="S88" s="1068" t="s">
        <v>2420</v>
      </c>
    </row>
    <row r="89" spans="1:19" s="1065" customFormat="1" ht="36">
      <c r="A89" s="1052">
        <v>78</v>
      </c>
      <c r="B89" s="1066" t="s">
        <v>2421</v>
      </c>
      <c r="C89" s="1067" t="s">
        <v>2156</v>
      </c>
      <c r="D89" s="1068">
        <v>34958665</v>
      </c>
      <c r="E89" s="1067" t="s">
        <v>2422</v>
      </c>
      <c r="F89" s="1069">
        <v>10738267</v>
      </c>
      <c r="G89" s="1070"/>
      <c r="H89" s="1070" t="s">
        <v>2138</v>
      </c>
      <c r="I89" s="1067" t="s">
        <v>2146</v>
      </c>
      <c r="J89" s="1071" t="s">
        <v>2130</v>
      </c>
      <c r="K89" s="1072">
        <v>0.1</v>
      </c>
      <c r="L89" s="1073">
        <v>12711019</v>
      </c>
      <c r="M89" s="1073">
        <v>1271101.8952305533</v>
      </c>
      <c r="N89" s="1073">
        <v>1083159.07918767</v>
      </c>
      <c r="O89" s="1062">
        <v>1083159.07918767</v>
      </c>
      <c r="P89" s="1063" t="s">
        <v>2131</v>
      </c>
      <c r="Q89" s="1068" t="s">
        <v>2158</v>
      </c>
      <c r="R89" s="1068" t="s">
        <v>2423</v>
      </c>
      <c r="S89" s="1068" t="s">
        <v>2420</v>
      </c>
    </row>
    <row r="90" spans="1:19" s="1065" customFormat="1" ht="36">
      <c r="A90" s="1052">
        <v>79</v>
      </c>
      <c r="B90" s="1066" t="s">
        <v>2424</v>
      </c>
      <c r="C90" s="1067" t="s">
        <v>2126</v>
      </c>
      <c r="D90" s="1068">
        <v>1067882018</v>
      </c>
      <c r="E90" s="1067" t="s">
        <v>2425</v>
      </c>
      <c r="F90" s="1074">
        <v>547080000</v>
      </c>
      <c r="G90" s="1070"/>
      <c r="H90" s="1070" t="s">
        <v>2138</v>
      </c>
      <c r="I90" s="1067" t="s">
        <v>2146</v>
      </c>
      <c r="J90" s="1071" t="s">
        <v>2162</v>
      </c>
      <c r="K90" s="1072">
        <v>0.65</v>
      </c>
      <c r="L90" s="1075">
        <v>697563402.83470345</v>
      </c>
      <c r="M90" s="1075">
        <v>453416211.84255725</v>
      </c>
      <c r="N90" s="1075">
        <v>417770875.31845695</v>
      </c>
      <c r="O90" s="1062">
        <v>417770875.31845695</v>
      </c>
      <c r="P90" s="1063" t="s">
        <v>2131</v>
      </c>
      <c r="Q90" s="1055" t="s">
        <v>2132</v>
      </c>
      <c r="R90" s="1076" t="s">
        <v>2426</v>
      </c>
      <c r="S90" s="1076" t="s">
        <v>2237</v>
      </c>
    </row>
    <row r="91" spans="1:19" s="1090" customFormat="1" ht="36">
      <c r="A91" s="1052">
        <v>80</v>
      </c>
      <c r="B91" s="1066" t="s">
        <v>2427</v>
      </c>
      <c r="C91" s="1066" t="s">
        <v>2126</v>
      </c>
      <c r="D91" s="1093">
        <v>1067908044</v>
      </c>
      <c r="E91" s="1066" t="s">
        <v>2428</v>
      </c>
      <c r="F91" s="1094">
        <v>461514000</v>
      </c>
      <c r="G91" s="1095"/>
      <c r="H91" s="1095" t="s">
        <v>2138</v>
      </c>
      <c r="I91" s="1066" t="s">
        <v>2146</v>
      </c>
      <c r="J91" s="1071" t="s">
        <v>2162</v>
      </c>
      <c r="K91" s="1072">
        <v>0.7</v>
      </c>
      <c r="L91" s="1075">
        <v>653217778</v>
      </c>
      <c r="M91" s="1075">
        <v>457252444.9278335</v>
      </c>
      <c r="N91" s="1075">
        <v>371817586.54845577</v>
      </c>
      <c r="O91" s="1062">
        <v>371817586.54845577</v>
      </c>
      <c r="P91" s="1063" t="s">
        <v>2131</v>
      </c>
      <c r="Q91" s="1096" t="s">
        <v>2132</v>
      </c>
      <c r="R91" s="1083" t="s">
        <v>2429</v>
      </c>
      <c r="S91" s="1083" t="s">
        <v>2170</v>
      </c>
    </row>
    <row r="92" spans="1:19" s="1065" customFormat="1" ht="36">
      <c r="A92" s="1052">
        <v>81</v>
      </c>
      <c r="B92" s="1066" t="s">
        <v>2273</v>
      </c>
      <c r="C92" s="1067" t="s">
        <v>2156</v>
      </c>
      <c r="D92" s="1068">
        <v>1067917191</v>
      </c>
      <c r="E92" s="1067" t="s">
        <v>2430</v>
      </c>
      <c r="F92" s="1069">
        <v>59996987</v>
      </c>
      <c r="G92" s="1067" t="s">
        <v>2431</v>
      </c>
      <c r="H92" s="1070"/>
      <c r="I92" s="1067" t="s">
        <v>2129</v>
      </c>
      <c r="J92" s="1071" t="s">
        <v>2162</v>
      </c>
      <c r="K92" s="1072">
        <v>0.73</v>
      </c>
      <c r="L92" s="1073">
        <v>68643412</v>
      </c>
      <c r="M92" s="1073">
        <v>50109691</v>
      </c>
      <c r="N92" s="1073">
        <v>44990237</v>
      </c>
      <c r="O92" s="1062">
        <v>44990237</v>
      </c>
      <c r="P92" s="1063" t="s">
        <v>2131</v>
      </c>
      <c r="Q92" s="1068" t="s">
        <v>2142</v>
      </c>
      <c r="R92" s="1068" t="s">
        <v>2142</v>
      </c>
      <c r="S92" s="1068" t="s">
        <v>2237</v>
      </c>
    </row>
    <row r="93" spans="1:19" s="1065" customFormat="1" ht="36">
      <c r="A93" s="1052">
        <v>82</v>
      </c>
      <c r="B93" s="1066" t="s">
        <v>2432</v>
      </c>
      <c r="C93" s="1067" t="s">
        <v>2126</v>
      </c>
      <c r="D93" s="1068">
        <v>1067923194</v>
      </c>
      <c r="E93" s="1067" t="s">
        <v>2433</v>
      </c>
      <c r="F93" s="1074">
        <v>328284065</v>
      </c>
      <c r="G93" s="1099" t="s">
        <v>2434</v>
      </c>
      <c r="H93" s="1070"/>
      <c r="I93" s="1083" t="s">
        <v>2129</v>
      </c>
      <c r="J93" s="1071" t="s">
        <v>2139</v>
      </c>
      <c r="K93" s="1072">
        <v>0.5</v>
      </c>
      <c r="L93" s="1075">
        <v>399835188</v>
      </c>
      <c r="M93" s="1075">
        <v>199917594</v>
      </c>
      <c r="N93" s="1075">
        <v>194647098</v>
      </c>
      <c r="O93" s="1062">
        <v>194647098</v>
      </c>
      <c r="P93" s="1063" t="s">
        <v>2131</v>
      </c>
      <c r="Q93" s="1055" t="s">
        <v>2132</v>
      </c>
      <c r="R93" s="1076" t="s">
        <v>2435</v>
      </c>
      <c r="S93" s="1076" t="s">
        <v>2221</v>
      </c>
    </row>
    <row r="94" spans="1:19" s="1065" customFormat="1" ht="60">
      <c r="A94" s="1052">
        <v>83</v>
      </c>
      <c r="B94" s="1066" t="s">
        <v>2436</v>
      </c>
      <c r="C94" s="1067" t="s">
        <v>2156</v>
      </c>
      <c r="D94" s="1068">
        <v>1068662348</v>
      </c>
      <c r="E94" s="1067" t="s">
        <v>2437</v>
      </c>
      <c r="F94" s="1069">
        <v>22500000</v>
      </c>
      <c r="G94" s="1070"/>
      <c r="H94" s="1070" t="s">
        <v>2138</v>
      </c>
      <c r="I94" s="1067" t="s">
        <v>2146</v>
      </c>
      <c r="J94" s="1071" t="s">
        <v>2162</v>
      </c>
      <c r="K94" s="1072">
        <v>0.66</v>
      </c>
      <c r="L94" s="1073">
        <v>25468309</v>
      </c>
      <c r="M94" s="1073">
        <v>16809084</v>
      </c>
      <c r="N94" s="1073">
        <v>14984570</v>
      </c>
      <c r="O94" s="1062">
        <v>14984570</v>
      </c>
      <c r="P94" s="1063" t="s">
        <v>2131</v>
      </c>
      <c r="Q94" s="1068" t="s">
        <v>2142</v>
      </c>
      <c r="R94" s="1068" t="s">
        <v>2142</v>
      </c>
      <c r="S94" s="1068" t="s">
        <v>2438</v>
      </c>
    </row>
    <row r="95" spans="1:19" s="1065" customFormat="1" ht="48">
      <c r="A95" s="1052">
        <v>84</v>
      </c>
      <c r="B95" s="1066" t="s">
        <v>2439</v>
      </c>
      <c r="C95" s="1067" t="s">
        <v>2126</v>
      </c>
      <c r="D95" s="1068">
        <v>1068816639</v>
      </c>
      <c r="E95" s="1067" t="s">
        <v>2440</v>
      </c>
      <c r="F95" s="1074">
        <v>1159256567</v>
      </c>
      <c r="G95" s="1070"/>
      <c r="H95" s="1070" t="s">
        <v>2138</v>
      </c>
      <c r="I95" s="1067" t="s">
        <v>2146</v>
      </c>
      <c r="J95" s="1071" t="s">
        <v>2147</v>
      </c>
      <c r="K95" s="1072">
        <v>0.23749999999999999</v>
      </c>
      <c r="L95" s="1075">
        <v>1400500411.1279681</v>
      </c>
      <c r="M95" s="1075">
        <v>332618847.64289236</v>
      </c>
      <c r="N95" s="1075">
        <v>296404039.2133258</v>
      </c>
      <c r="O95" s="1062">
        <v>296404039.2133258</v>
      </c>
      <c r="P95" s="1063" t="s">
        <v>2131</v>
      </c>
      <c r="Q95" s="1055" t="s">
        <v>2132</v>
      </c>
      <c r="R95" s="1076" t="s">
        <v>2441</v>
      </c>
      <c r="S95" s="1076" t="s">
        <v>2385</v>
      </c>
    </row>
    <row r="96" spans="1:19" s="1065" customFormat="1" ht="48">
      <c r="A96" s="1052">
        <v>85</v>
      </c>
      <c r="B96" s="1066" t="s">
        <v>2442</v>
      </c>
      <c r="C96" s="1067" t="s">
        <v>2126</v>
      </c>
      <c r="D96" s="1068">
        <v>10768054</v>
      </c>
      <c r="E96" s="1067" t="s">
        <v>2443</v>
      </c>
      <c r="F96" s="1074">
        <v>386610000</v>
      </c>
      <c r="G96" s="1070"/>
      <c r="H96" s="1070" t="s">
        <v>2138</v>
      </c>
      <c r="I96" s="1067" t="s">
        <v>2146</v>
      </c>
      <c r="J96" s="1071" t="s">
        <v>2139</v>
      </c>
      <c r="K96" s="1072">
        <v>0.33750000000000002</v>
      </c>
      <c r="L96" s="1075">
        <v>516726950</v>
      </c>
      <c r="M96" s="1075">
        <v>174395345.47937849</v>
      </c>
      <c r="N96" s="1075">
        <v>158125211.34942669</v>
      </c>
      <c r="O96" s="1062">
        <v>158125211.34942669</v>
      </c>
      <c r="P96" s="1063" t="s">
        <v>2131</v>
      </c>
      <c r="Q96" s="1055" t="s">
        <v>2132</v>
      </c>
      <c r="R96" s="1076" t="s">
        <v>2444</v>
      </c>
      <c r="S96" s="1076" t="s">
        <v>2257</v>
      </c>
    </row>
    <row r="97" spans="1:19" s="1065" customFormat="1" ht="36">
      <c r="A97" s="1052">
        <v>86</v>
      </c>
      <c r="B97" s="1066" t="s">
        <v>2445</v>
      </c>
      <c r="C97" s="1067" t="s">
        <v>2126</v>
      </c>
      <c r="D97" s="1068">
        <v>1093761683</v>
      </c>
      <c r="E97" s="1067" t="s">
        <v>2446</v>
      </c>
      <c r="F97" s="1074">
        <v>2162374906</v>
      </c>
      <c r="G97" s="1070"/>
      <c r="H97" s="1070" t="s">
        <v>2138</v>
      </c>
      <c r="I97" s="1067" t="s">
        <v>2146</v>
      </c>
      <c r="J97" s="1071" t="s">
        <v>2162</v>
      </c>
      <c r="K97" s="1072">
        <v>0.53</v>
      </c>
      <c r="L97" s="1075">
        <v>2961188555</v>
      </c>
      <c r="M97" s="1075">
        <v>1554623992</v>
      </c>
      <c r="N97" s="1075">
        <v>1390359438</v>
      </c>
      <c r="O97" s="1062">
        <v>1390359438</v>
      </c>
      <c r="P97" s="1063" t="s">
        <v>2131</v>
      </c>
      <c r="Q97" s="1055" t="s">
        <v>2132</v>
      </c>
      <c r="R97" s="1076" t="s">
        <v>2196</v>
      </c>
      <c r="S97" s="1076" t="s">
        <v>2447</v>
      </c>
    </row>
    <row r="98" spans="1:19" s="1065" customFormat="1" ht="36">
      <c r="A98" s="1052">
        <v>87</v>
      </c>
      <c r="B98" s="1066" t="s">
        <v>2448</v>
      </c>
      <c r="C98" s="1067" t="s">
        <v>2136</v>
      </c>
      <c r="D98" s="1068">
        <v>34975274</v>
      </c>
      <c r="E98" s="1067" t="s">
        <v>2449</v>
      </c>
      <c r="F98" s="1069">
        <v>110000000</v>
      </c>
      <c r="G98" s="1070"/>
      <c r="H98" s="1070" t="s">
        <v>2138</v>
      </c>
      <c r="I98" s="1067" t="s">
        <v>2146</v>
      </c>
      <c r="J98" s="1071" t="s">
        <v>2147</v>
      </c>
      <c r="K98" s="1072">
        <v>0.25</v>
      </c>
      <c r="L98" s="1073">
        <v>124165666</v>
      </c>
      <c r="M98" s="1073">
        <v>31041416.5</v>
      </c>
      <c r="N98" s="1073">
        <v>31041416.5</v>
      </c>
      <c r="O98" s="1062">
        <v>31041416.5</v>
      </c>
      <c r="P98" s="1063" t="s">
        <v>2131</v>
      </c>
      <c r="Q98" s="1067" t="s">
        <v>2142</v>
      </c>
      <c r="R98" s="1100" t="s">
        <v>2142</v>
      </c>
      <c r="S98" s="1100" t="s">
        <v>2450</v>
      </c>
    </row>
    <row r="99" spans="1:19" s="1065" customFormat="1" ht="36">
      <c r="A99" s="1052">
        <v>88</v>
      </c>
      <c r="B99" s="1066" t="s">
        <v>2451</v>
      </c>
      <c r="C99" s="1067" t="s">
        <v>2452</v>
      </c>
      <c r="D99" s="1068" t="s">
        <v>2453</v>
      </c>
      <c r="E99" s="1067" t="s">
        <v>2454</v>
      </c>
      <c r="F99" s="1074">
        <v>30801100</v>
      </c>
      <c r="G99" s="1079" t="s">
        <v>2455</v>
      </c>
      <c r="H99" s="1070"/>
      <c r="I99" s="1083" t="s">
        <v>2129</v>
      </c>
      <c r="J99" s="1071" t="s">
        <v>2147</v>
      </c>
      <c r="K99" s="1072">
        <v>0.17499999999999999</v>
      </c>
      <c r="L99" s="1075">
        <v>35392873.224332653</v>
      </c>
      <c r="M99" s="1075">
        <v>6193752.814258215</v>
      </c>
      <c r="N99" s="1075">
        <v>5877653.847781904</v>
      </c>
      <c r="O99" s="1062">
        <v>5877653.847781904</v>
      </c>
      <c r="P99" s="1063" t="s">
        <v>2131</v>
      </c>
      <c r="Q99" s="1055" t="s">
        <v>2132</v>
      </c>
      <c r="R99" s="1101" t="s">
        <v>2456</v>
      </c>
      <c r="S99" s="1067" t="s">
        <v>2457</v>
      </c>
    </row>
    <row r="100" spans="1:19" s="1065" customFormat="1" ht="36">
      <c r="A100" s="1052">
        <v>89</v>
      </c>
      <c r="B100" s="1066" t="s">
        <v>2458</v>
      </c>
      <c r="C100" s="1067" t="s">
        <v>2452</v>
      </c>
      <c r="D100" s="1068" t="s">
        <v>2459</v>
      </c>
      <c r="E100" s="1067" t="s">
        <v>2460</v>
      </c>
      <c r="F100" s="1074">
        <v>47039392</v>
      </c>
      <c r="G100" s="1070"/>
      <c r="H100" s="1070" t="s">
        <v>2138</v>
      </c>
      <c r="I100" s="1067" t="s">
        <v>2146</v>
      </c>
      <c r="J100" s="1071" t="s">
        <v>2162</v>
      </c>
      <c r="K100" s="1072">
        <v>0.65</v>
      </c>
      <c r="L100" s="1075">
        <v>53553278</v>
      </c>
      <c r="M100" s="1075">
        <v>34809631</v>
      </c>
      <c r="N100" s="1075">
        <v>30299474</v>
      </c>
      <c r="O100" s="1062">
        <v>30299474</v>
      </c>
      <c r="P100" s="1063" t="s">
        <v>2131</v>
      </c>
      <c r="Q100" s="1067" t="s">
        <v>2132</v>
      </c>
      <c r="R100" s="1067" t="s">
        <v>2461</v>
      </c>
      <c r="S100" s="1067" t="s">
        <v>2462</v>
      </c>
    </row>
    <row r="101" spans="1:19" s="1065" customFormat="1" ht="48">
      <c r="A101" s="1052">
        <v>90</v>
      </c>
      <c r="B101" s="1066" t="s">
        <v>2463</v>
      </c>
      <c r="C101" s="1067" t="s">
        <v>2452</v>
      </c>
      <c r="D101" s="1068" t="s">
        <v>2464</v>
      </c>
      <c r="E101" s="1067" t="s">
        <v>2465</v>
      </c>
      <c r="F101" s="1074">
        <v>270300000</v>
      </c>
      <c r="G101" s="1067" t="s">
        <v>2466</v>
      </c>
      <c r="H101" s="1070"/>
      <c r="I101" s="1067" t="s">
        <v>2129</v>
      </c>
      <c r="J101" s="1071" t="s">
        <v>2162</v>
      </c>
      <c r="K101" s="1072">
        <v>0.9</v>
      </c>
      <c r="L101" s="1075">
        <v>316430509</v>
      </c>
      <c r="M101" s="1075">
        <v>253144407</v>
      </c>
      <c r="N101" s="1075">
        <v>238339605</v>
      </c>
      <c r="O101" s="1062">
        <v>238339605</v>
      </c>
      <c r="P101" s="1063" t="s">
        <v>2131</v>
      </c>
      <c r="Q101" s="1067" t="s">
        <v>2467</v>
      </c>
      <c r="R101" s="1067" t="s">
        <v>2467</v>
      </c>
      <c r="S101" s="1076" t="s">
        <v>2468</v>
      </c>
    </row>
    <row r="102" spans="1:19" s="1065" customFormat="1" ht="36">
      <c r="A102" s="1052">
        <v>91</v>
      </c>
      <c r="B102" s="1066" t="s">
        <v>2469</v>
      </c>
      <c r="C102" s="1067" t="s">
        <v>2452</v>
      </c>
      <c r="D102" s="1068" t="s">
        <v>2470</v>
      </c>
      <c r="E102" s="1067" t="s">
        <v>2471</v>
      </c>
      <c r="F102" s="1074">
        <v>22910629</v>
      </c>
      <c r="G102" s="1070"/>
      <c r="H102" s="1070" t="s">
        <v>2138</v>
      </c>
      <c r="I102" s="1067" t="s">
        <v>2146</v>
      </c>
      <c r="J102" s="1071" t="s">
        <v>2139</v>
      </c>
      <c r="K102" s="1072">
        <v>0.36</v>
      </c>
      <c r="L102" s="1075">
        <v>27119593.825357556</v>
      </c>
      <c r="M102" s="1075">
        <v>9763053.7771287207</v>
      </c>
      <c r="N102" s="1075">
        <v>8777461.0309644248</v>
      </c>
      <c r="O102" s="1062">
        <v>8777461.0309644248</v>
      </c>
      <c r="P102" s="1063" t="s">
        <v>2131</v>
      </c>
      <c r="Q102" s="1067" t="s">
        <v>2132</v>
      </c>
      <c r="R102" s="1067" t="s">
        <v>2472</v>
      </c>
      <c r="S102" s="1067" t="s">
        <v>2468</v>
      </c>
    </row>
    <row r="103" spans="1:19" s="1090" customFormat="1" ht="36">
      <c r="A103" s="1052">
        <v>92</v>
      </c>
      <c r="B103" s="1066" t="s">
        <v>2473</v>
      </c>
      <c r="C103" s="1066" t="s">
        <v>2126</v>
      </c>
      <c r="D103" s="1093">
        <v>34996492</v>
      </c>
      <c r="E103" s="1066" t="s">
        <v>2474</v>
      </c>
      <c r="F103" s="1094">
        <v>828116000</v>
      </c>
      <c r="G103" s="1095"/>
      <c r="H103" s="1095" t="s">
        <v>2138</v>
      </c>
      <c r="I103" s="1066" t="s">
        <v>2475</v>
      </c>
      <c r="J103" s="1071" t="s">
        <v>2139</v>
      </c>
      <c r="K103" s="1072">
        <v>0.5</v>
      </c>
      <c r="L103" s="1075">
        <v>1124190023</v>
      </c>
      <c r="M103" s="1075">
        <v>562095011.5</v>
      </c>
      <c r="N103" s="1075">
        <v>562095011.5</v>
      </c>
      <c r="O103" s="1062">
        <v>562095011.5</v>
      </c>
      <c r="P103" s="1063" t="s">
        <v>2131</v>
      </c>
      <c r="Q103" s="1066" t="s">
        <v>2132</v>
      </c>
      <c r="R103" s="1066" t="s">
        <v>2450</v>
      </c>
      <c r="S103" s="1083" t="s">
        <v>2170</v>
      </c>
    </row>
    <row r="104" spans="1:19" s="1065" customFormat="1" ht="36">
      <c r="A104" s="1052">
        <v>93</v>
      </c>
      <c r="B104" s="1066" t="s">
        <v>2476</v>
      </c>
      <c r="C104" s="1067" t="s">
        <v>2126</v>
      </c>
      <c r="D104" s="1068">
        <v>55224905</v>
      </c>
      <c r="E104" s="1067" t="s">
        <v>2477</v>
      </c>
      <c r="F104" s="1074">
        <v>124998720</v>
      </c>
      <c r="G104" s="1070"/>
      <c r="H104" s="1070" t="s">
        <v>2138</v>
      </c>
      <c r="I104" s="1067" t="s">
        <v>2146</v>
      </c>
      <c r="J104" s="1071" t="s">
        <v>2162</v>
      </c>
      <c r="K104" s="1072">
        <v>0.7</v>
      </c>
      <c r="L104" s="1075">
        <v>141489156</v>
      </c>
      <c r="M104" s="1075">
        <v>99042409</v>
      </c>
      <c r="N104" s="1075">
        <v>83566229</v>
      </c>
      <c r="O104" s="1062">
        <v>83566229</v>
      </c>
      <c r="P104" s="1063" t="s">
        <v>2131</v>
      </c>
      <c r="Q104" s="1067" t="s">
        <v>2132</v>
      </c>
      <c r="R104" s="1067" t="s">
        <v>2478</v>
      </c>
      <c r="S104" s="1076" t="s">
        <v>2206</v>
      </c>
    </row>
    <row r="105" spans="1:19" s="1065" customFormat="1" ht="60">
      <c r="A105" s="1052">
        <v>94</v>
      </c>
      <c r="B105" s="1066" t="s">
        <v>2479</v>
      </c>
      <c r="C105" s="1067" t="s">
        <v>2126</v>
      </c>
      <c r="D105" s="1068">
        <v>1067962730</v>
      </c>
      <c r="E105" s="1067" t="s">
        <v>2480</v>
      </c>
      <c r="F105" s="1074">
        <v>468900000</v>
      </c>
      <c r="G105" s="1070"/>
      <c r="H105" s="1070" t="s">
        <v>2138</v>
      </c>
      <c r="I105" s="1067" t="s">
        <v>2146</v>
      </c>
      <c r="J105" s="1071" t="s">
        <v>2162</v>
      </c>
      <c r="K105" s="1072">
        <v>0.7</v>
      </c>
      <c r="L105" s="1075">
        <v>558962742</v>
      </c>
      <c r="M105" s="1075">
        <v>391273919</v>
      </c>
      <c r="N105" s="1075">
        <v>352302713</v>
      </c>
      <c r="O105" s="1062">
        <v>352302713</v>
      </c>
      <c r="P105" s="1063" t="s">
        <v>2131</v>
      </c>
      <c r="Q105" s="1067" t="s">
        <v>2132</v>
      </c>
      <c r="R105" s="1067" t="s">
        <v>2481</v>
      </c>
      <c r="S105" s="1076" t="s">
        <v>2482</v>
      </c>
    </row>
    <row r="106" spans="1:19" s="1065" customFormat="1" ht="60">
      <c r="A106" s="1052">
        <v>95</v>
      </c>
      <c r="B106" s="1066" t="s">
        <v>2483</v>
      </c>
      <c r="C106" s="1083" t="s">
        <v>2126</v>
      </c>
      <c r="D106" s="1088" t="s">
        <v>2484</v>
      </c>
      <c r="E106" s="1083" t="s">
        <v>2485</v>
      </c>
      <c r="F106" s="1084">
        <v>828521800</v>
      </c>
      <c r="G106" s="1085"/>
      <c r="H106" s="1085" t="s">
        <v>2138</v>
      </c>
      <c r="I106" s="1083" t="s">
        <v>2146</v>
      </c>
      <c r="J106" s="1086" t="s">
        <v>2130</v>
      </c>
      <c r="K106" s="1072">
        <v>0.1</v>
      </c>
      <c r="L106" s="1075">
        <v>1032457949</v>
      </c>
      <c r="M106" s="1075">
        <v>103245794.90000001</v>
      </c>
      <c r="N106" s="1075">
        <v>103245794.90000001</v>
      </c>
      <c r="O106" s="1062">
        <v>103245794.90000001</v>
      </c>
      <c r="P106" s="1063" t="s">
        <v>2486</v>
      </c>
      <c r="Q106" s="1083" t="s">
        <v>2132</v>
      </c>
      <c r="R106" s="1083" t="s">
        <v>2450</v>
      </c>
      <c r="S106" s="1083" t="s">
        <v>2226</v>
      </c>
    </row>
    <row r="107" spans="1:19" s="1065" customFormat="1" ht="48">
      <c r="A107" s="1052">
        <v>96</v>
      </c>
      <c r="B107" s="1066" t="s">
        <v>2487</v>
      </c>
      <c r="C107" s="1066" t="s">
        <v>2126</v>
      </c>
      <c r="D107" s="1068">
        <v>1580354</v>
      </c>
      <c r="E107" s="1067" t="s">
        <v>2488</v>
      </c>
      <c r="F107" s="1074">
        <v>482617800</v>
      </c>
      <c r="G107" s="1067" t="s">
        <v>2434</v>
      </c>
      <c r="H107" s="1070"/>
      <c r="I107" s="1083" t="s">
        <v>2129</v>
      </c>
      <c r="J107" s="1071" t="s">
        <v>2162</v>
      </c>
      <c r="K107" s="1072">
        <v>0.75</v>
      </c>
      <c r="L107" s="1075">
        <v>596484230.99287868</v>
      </c>
      <c r="M107" s="1075">
        <v>447363173.24465907</v>
      </c>
      <c r="N107" s="1075">
        <v>414302606.17235422</v>
      </c>
      <c r="O107" s="1062">
        <v>414302606.17235422</v>
      </c>
      <c r="P107" s="1063" t="s">
        <v>2131</v>
      </c>
      <c r="Q107" s="1067" t="s">
        <v>2132</v>
      </c>
      <c r="R107" s="1067" t="s">
        <v>2489</v>
      </c>
      <c r="S107" s="1076" t="s">
        <v>2221</v>
      </c>
    </row>
    <row r="108" spans="1:19" s="1065" customFormat="1" ht="48">
      <c r="A108" s="1052">
        <v>97</v>
      </c>
      <c r="B108" s="1066" t="s">
        <v>2490</v>
      </c>
      <c r="C108" s="1067" t="s">
        <v>2126</v>
      </c>
      <c r="D108" s="1068">
        <v>1064315808</v>
      </c>
      <c r="E108" s="1067" t="s">
        <v>2491</v>
      </c>
      <c r="F108" s="1074">
        <v>562159200</v>
      </c>
      <c r="G108" s="1070"/>
      <c r="H108" s="1070" t="s">
        <v>2138</v>
      </c>
      <c r="I108" s="1067" t="s">
        <v>2146</v>
      </c>
      <c r="J108" s="1071" t="s">
        <v>2147</v>
      </c>
      <c r="K108" s="1072">
        <v>0.23749999999999999</v>
      </c>
      <c r="L108" s="1075">
        <v>636321961</v>
      </c>
      <c r="M108" s="1075">
        <v>151126466</v>
      </c>
      <c r="N108" s="1075">
        <v>124103517</v>
      </c>
      <c r="O108" s="1062">
        <v>124103517</v>
      </c>
      <c r="P108" s="1063" t="s">
        <v>2131</v>
      </c>
      <c r="Q108" s="1067" t="s">
        <v>2132</v>
      </c>
      <c r="R108" s="1067" t="s">
        <v>2492</v>
      </c>
      <c r="S108" s="1076" t="s">
        <v>2257</v>
      </c>
    </row>
    <row r="109" spans="1:19" s="1065" customFormat="1" ht="36">
      <c r="A109" s="1052">
        <v>98</v>
      </c>
      <c r="B109" s="1066" t="s">
        <v>2493</v>
      </c>
      <c r="C109" s="1067" t="s">
        <v>2126</v>
      </c>
      <c r="D109" s="1068">
        <v>64587932</v>
      </c>
      <c r="E109" s="1067" t="s">
        <v>2494</v>
      </c>
      <c r="F109" s="1074">
        <v>1876652854</v>
      </c>
      <c r="G109" s="1070"/>
      <c r="H109" s="1070" t="s">
        <v>2138</v>
      </c>
      <c r="I109" s="1067" t="s">
        <v>2146</v>
      </c>
      <c r="J109" s="1071" t="s">
        <v>2139</v>
      </c>
      <c r="K109" s="1072">
        <v>0.33750000000000002</v>
      </c>
      <c r="L109" s="1075">
        <v>2842660459.3177791</v>
      </c>
      <c r="M109" s="1075">
        <v>959397905.01975048</v>
      </c>
      <c r="N109" s="1075">
        <v>864554498.84084213</v>
      </c>
      <c r="O109" s="1062">
        <v>864554498.84084213</v>
      </c>
      <c r="P109" s="1063" t="s">
        <v>2131</v>
      </c>
      <c r="Q109" s="1067" t="s">
        <v>2132</v>
      </c>
      <c r="R109" s="1067" t="s">
        <v>2495</v>
      </c>
      <c r="S109" s="1076" t="s">
        <v>2221</v>
      </c>
    </row>
    <row r="110" spans="1:19" s="1065" customFormat="1" ht="60">
      <c r="A110" s="1052">
        <v>99</v>
      </c>
      <c r="B110" s="1066" t="s">
        <v>2496</v>
      </c>
      <c r="C110" s="1067" t="s">
        <v>2126</v>
      </c>
      <c r="D110" s="1068" t="s">
        <v>2484</v>
      </c>
      <c r="E110" s="1067" t="s">
        <v>2497</v>
      </c>
      <c r="F110" s="1074">
        <v>1169216000</v>
      </c>
      <c r="G110" s="1067" t="s">
        <v>2498</v>
      </c>
      <c r="H110" s="1070"/>
      <c r="I110" s="1083" t="s">
        <v>2129</v>
      </c>
      <c r="J110" s="1071" t="s">
        <v>2147</v>
      </c>
      <c r="K110" s="1072">
        <v>0.13750000000000001</v>
      </c>
      <c r="L110" s="1075">
        <v>2122350564.0227232</v>
      </c>
      <c r="M110" s="1075">
        <v>291823202.55312443</v>
      </c>
      <c r="N110" s="1075">
        <v>275685789.16999251</v>
      </c>
      <c r="O110" s="1062">
        <v>275685789.16999251</v>
      </c>
      <c r="P110" s="1063" t="s">
        <v>2486</v>
      </c>
      <c r="Q110" s="1067" t="s">
        <v>2132</v>
      </c>
      <c r="R110" s="1067" t="s">
        <v>2499</v>
      </c>
      <c r="S110" s="1076" t="s">
        <v>2500</v>
      </c>
    </row>
    <row r="111" spans="1:19" s="1090" customFormat="1" ht="60">
      <c r="A111" s="1052">
        <v>100</v>
      </c>
      <c r="B111" s="1066" t="s">
        <v>2501</v>
      </c>
      <c r="C111" s="1066" t="s">
        <v>2126</v>
      </c>
      <c r="D111" s="1093" t="s">
        <v>2484</v>
      </c>
      <c r="E111" s="1066" t="s">
        <v>2502</v>
      </c>
      <c r="F111" s="1094">
        <v>828116000</v>
      </c>
      <c r="G111" s="1095"/>
      <c r="H111" s="1095" t="s">
        <v>2138</v>
      </c>
      <c r="I111" s="1066" t="s">
        <v>2503</v>
      </c>
      <c r="J111" s="1071" t="s">
        <v>2147</v>
      </c>
      <c r="K111" s="1072">
        <v>0.25</v>
      </c>
      <c r="L111" s="1075">
        <v>1077384124</v>
      </c>
      <c r="M111" s="1075">
        <v>269346031</v>
      </c>
      <c r="N111" s="1075">
        <v>269346031</v>
      </c>
      <c r="O111" s="1062">
        <v>269346031</v>
      </c>
      <c r="P111" s="1063" t="s">
        <v>2486</v>
      </c>
      <c r="Q111" s="1066" t="s">
        <v>2132</v>
      </c>
      <c r="R111" s="1066"/>
      <c r="S111" s="1083" t="s">
        <v>2170</v>
      </c>
    </row>
    <row r="112" spans="1:19" s="1090" customFormat="1" ht="60">
      <c r="A112" s="1052">
        <v>101</v>
      </c>
      <c r="B112" s="1066" t="s">
        <v>2504</v>
      </c>
      <c r="C112" s="1066" t="s">
        <v>2126</v>
      </c>
      <c r="D112" s="1093" t="s">
        <v>2484</v>
      </c>
      <c r="E112" s="1066" t="s">
        <v>2505</v>
      </c>
      <c r="F112" s="1094">
        <v>828115998</v>
      </c>
      <c r="G112" s="1095"/>
      <c r="H112" s="1095" t="s">
        <v>2138</v>
      </c>
      <c r="I112" s="1066" t="s">
        <v>2129</v>
      </c>
      <c r="J112" s="1071" t="s">
        <v>2130</v>
      </c>
      <c r="K112" s="1072">
        <v>0.1</v>
      </c>
      <c r="L112" s="1075">
        <v>1200449021</v>
      </c>
      <c r="M112" s="1075">
        <v>120044902.10000001</v>
      </c>
      <c r="N112" s="1075">
        <v>120044902.10000001</v>
      </c>
      <c r="O112" s="1062">
        <v>120044902.10000001</v>
      </c>
      <c r="P112" s="1063" t="s">
        <v>2486</v>
      </c>
      <c r="Q112" s="1066" t="s">
        <v>2132</v>
      </c>
      <c r="R112" s="1066" t="s">
        <v>2450</v>
      </c>
      <c r="S112" s="1083" t="s">
        <v>2170</v>
      </c>
    </row>
    <row r="113" spans="1:19" s="1065" customFormat="1" ht="60">
      <c r="A113" s="1052">
        <v>102</v>
      </c>
      <c r="B113" s="1066" t="s">
        <v>2506</v>
      </c>
      <c r="C113" s="1067" t="s">
        <v>2126</v>
      </c>
      <c r="D113" s="1068" t="s">
        <v>2507</v>
      </c>
      <c r="E113" s="1067" t="s">
        <v>2508</v>
      </c>
      <c r="F113" s="1074">
        <v>646463364</v>
      </c>
      <c r="G113" s="1070"/>
      <c r="H113" s="1070" t="s">
        <v>2138</v>
      </c>
      <c r="I113" s="1067" t="s">
        <v>2146</v>
      </c>
      <c r="J113" s="1071" t="s">
        <v>2147</v>
      </c>
      <c r="K113" s="1072">
        <v>0.17499999999999999</v>
      </c>
      <c r="L113" s="1075">
        <v>756791459.04849982</v>
      </c>
      <c r="M113" s="1075">
        <v>132438505.33348745</v>
      </c>
      <c r="N113" s="1075">
        <v>111752301.32593685</v>
      </c>
      <c r="O113" s="1062">
        <v>111752301.32593685</v>
      </c>
      <c r="P113" s="1063" t="s">
        <v>2131</v>
      </c>
      <c r="Q113" s="1067" t="s">
        <v>2132</v>
      </c>
      <c r="R113" s="1067" t="s">
        <v>2253</v>
      </c>
      <c r="S113" s="1076" t="s">
        <v>2509</v>
      </c>
    </row>
    <row r="114" spans="1:19" s="1065" customFormat="1" ht="36">
      <c r="A114" s="1052">
        <v>103</v>
      </c>
      <c r="B114" s="1066" t="s">
        <v>2510</v>
      </c>
      <c r="C114" s="1067" t="s">
        <v>2156</v>
      </c>
      <c r="D114" s="1068">
        <v>45485341</v>
      </c>
      <c r="E114" s="1067" t="s">
        <v>2511</v>
      </c>
      <c r="F114" s="1069">
        <v>100000000</v>
      </c>
      <c r="G114" s="1070"/>
      <c r="H114" s="1070" t="s">
        <v>2138</v>
      </c>
      <c r="I114" s="1067" t="s">
        <v>2146</v>
      </c>
      <c r="J114" s="1071" t="s">
        <v>2162</v>
      </c>
      <c r="K114" s="1072">
        <v>0.66</v>
      </c>
      <c r="L114" s="1073">
        <v>142470227</v>
      </c>
      <c r="M114" s="1073">
        <v>94030349.687841922</v>
      </c>
      <c r="N114" s="1073">
        <v>88531114.245645627</v>
      </c>
      <c r="O114" s="1062">
        <v>88531114.245645627</v>
      </c>
      <c r="P114" s="1063" t="s">
        <v>2131</v>
      </c>
      <c r="Q114" s="1067" t="s">
        <v>2142</v>
      </c>
      <c r="R114" s="1067" t="s">
        <v>2142</v>
      </c>
      <c r="S114" s="1068" t="s">
        <v>2512</v>
      </c>
    </row>
    <row r="115" spans="1:19" s="1065" customFormat="1" ht="36">
      <c r="A115" s="1052">
        <v>104</v>
      </c>
      <c r="B115" s="1066" t="s">
        <v>2513</v>
      </c>
      <c r="C115" s="1067" t="s">
        <v>2156</v>
      </c>
      <c r="D115" s="1068">
        <v>32710457</v>
      </c>
      <c r="E115" s="1067" t="s">
        <v>2514</v>
      </c>
      <c r="F115" s="1069">
        <v>49000000</v>
      </c>
      <c r="G115" s="1070"/>
      <c r="H115" s="1070" t="s">
        <v>2138</v>
      </c>
      <c r="I115" s="1067" t="s">
        <v>2146</v>
      </c>
      <c r="J115" s="1071" t="s">
        <v>2162</v>
      </c>
      <c r="K115" s="1072">
        <v>0.66</v>
      </c>
      <c r="L115" s="1073">
        <v>67461855</v>
      </c>
      <c r="M115" s="1073">
        <v>44524824</v>
      </c>
      <c r="N115" s="1073">
        <v>35811090</v>
      </c>
      <c r="O115" s="1062">
        <v>35811090</v>
      </c>
      <c r="P115" s="1063" t="s">
        <v>2131</v>
      </c>
      <c r="Q115" s="1067" t="s">
        <v>2142</v>
      </c>
      <c r="R115" s="1067" t="s">
        <v>2142</v>
      </c>
      <c r="S115" s="1068" t="s">
        <v>2170</v>
      </c>
    </row>
    <row r="116" spans="1:19" s="1065" customFormat="1" ht="36">
      <c r="A116" s="1052">
        <v>105</v>
      </c>
      <c r="B116" s="1066" t="s">
        <v>2515</v>
      </c>
      <c r="C116" s="1067" t="s">
        <v>2136</v>
      </c>
      <c r="D116" s="1068">
        <v>1067884212</v>
      </c>
      <c r="E116" s="1067" t="s">
        <v>2516</v>
      </c>
      <c r="F116" s="1069">
        <v>50000000</v>
      </c>
      <c r="G116" s="1067" t="s">
        <v>2517</v>
      </c>
      <c r="H116" s="1070"/>
      <c r="I116" s="1067" t="s">
        <v>2129</v>
      </c>
      <c r="J116" s="1071" t="s">
        <v>2139</v>
      </c>
      <c r="K116" s="1072">
        <v>0.5</v>
      </c>
      <c r="L116" s="1073">
        <v>61237419</v>
      </c>
      <c r="M116" s="1073">
        <v>30618709.5</v>
      </c>
      <c r="N116" s="1073">
        <v>30618709.5</v>
      </c>
      <c r="O116" s="1062">
        <v>30618709.5</v>
      </c>
      <c r="P116" s="1063" t="s">
        <v>2131</v>
      </c>
      <c r="Q116" s="1067" t="s">
        <v>2141</v>
      </c>
      <c r="R116" s="1054" t="s">
        <v>2142</v>
      </c>
      <c r="S116" s="1054" t="s">
        <v>2518</v>
      </c>
    </row>
    <row r="117" spans="1:19" s="1065" customFormat="1" ht="48">
      <c r="A117" s="1052">
        <v>106</v>
      </c>
      <c r="B117" s="1066" t="s">
        <v>2519</v>
      </c>
      <c r="C117" s="1067" t="s">
        <v>2520</v>
      </c>
      <c r="D117" s="1068">
        <v>900579554</v>
      </c>
      <c r="E117" s="1067" t="s">
        <v>2521</v>
      </c>
      <c r="F117" s="1074">
        <v>43891106</v>
      </c>
      <c r="G117" s="1070"/>
      <c r="H117" s="1070" t="s">
        <v>2138</v>
      </c>
      <c r="I117" s="1067" t="s">
        <v>2146</v>
      </c>
      <c r="J117" s="1071" t="s">
        <v>2162</v>
      </c>
      <c r="K117" s="1072">
        <v>1</v>
      </c>
      <c r="L117" s="1075">
        <v>51027799.835599996</v>
      </c>
      <c r="M117" s="1075">
        <v>51027799.835599996</v>
      </c>
      <c r="N117" s="1075">
        <v>5036230.0764449984</v>
      </c>
      <c r="O117" s="1102">
        <v>5036230.0764449984</v>
      </c>
      <c r="P117" s="1063" t="s">
        <v>2131</v>
      </c>
      <c r="Q117" s="1055" t="s">
        <v>2132</v>
      </c>
      <c r="R117" s="1101" t="s">
        <v>2522</v>
      </c>
      <c r="S117" s="1066" t="s">
        <v>2523</v>
      </c>
    </row>
    <row r="118" spans="1:19" s="1065" customFormat="1" ht="36">
      <c r="A118" s="1052">
        <v>107</v>
      </c>
      <c r="B118" s="1067" t="s">
        <v>2524</v>
      </c>
      <c r="C118" s="1067" t="s">
        <v>2126</v>
      </c>
      <c r="D118" s="1103">
        <v>1067966954</v>
      </c>
      <c r="E118" s="1067" t="s">
        <v>2525</v>
      </c>
      <c r="F118" s="1074">
        <v>397495680</v>
      </c>
      <c r="G118" s="1067"/>
      <c r="H118" s="1067" t="s">
        <v>2138</v>
      </c>
      <c r="I118" s="1067" t="s">
        <v>2146</v>
      </c>
      <c r="J118" s="1071" t="s">
        <v>2162</v>
      </c>
      <c r="K118" s="1072">
        <v>0.65</v>
      </c>
      <c r="L118" s="1075">
        <v>446328450.42302477</v>
      </c>
      <c r="M118" s="1075">
        <v>290113492.77496606</v>
      </c>
      <c r="N118" s="1075">
        <v>255460004.35024333</v>
      </c>
      <c r="O118" s="1062">
        <v>255460004.35024333</v>
      </c>
      <c r="P118" s="1063" t="s">
        <v>2131</v>
      </c>
      <c r="Q118" s="1055" t="s">
        <v>2132</v>
      </c>
      <c r="R118" s="1076" t="s">
        <v>2526</v>
      </c>
      <c r="S118" s="1076" t="s">
        <v>2189</v>
      </c>
    </row>
    <row r="119" spans="1:19" s="1065" customFormat="1" ht="60">
      <c r="A119" s="1052">
        <v>108</v>
      </c>
      <c r="B119" s="1067" t="s">
        <v>2527</v>
      </c>
      <c r="C119" s="1067" t="s">
        <v>2156</v>
      </c>
      <c r="D119" s="1103">
        <v>10933466</v>
      </c>
      <c r="E119" s="1067" t="s">
        <v>2528</v>
      </c>
      <c r="F119" s="1069">
        <v>200172126</v>
      </c>
      <c r="G119" s="1067"/>
      <c r="H119" s="1067" t="s">
        <v>2138</v>
      </c>
      <c r="I119" s="1067" t="s">
        <v>2146</v>
      </c>
      <c r="J119" s="1071" t="s">
        <v>2162</v>
      </c>
      <c r="K119" s="1072">
        <v>0.66</v>
      </c>
      <c r="L119" s="1073">
        <v>225002527</v>
      </c>
      <c r="M119" s="1073">
        <v>148501668</v>
      </c>
      <c r="N119" s="1073">
        <v>114403237</v>
      </c>
      <c r="O119" s="1062">
        <v>114403237</v>
      </c>
      <c r="P119" s="1063" t="s">
        <v>2131</v>
      </c>
      <c r="Q119" s="1068" t="s">
        <v>2142</v>
      </c>
      <c r="R119" s="1068" t="s">
        <v>2142</v>
      </c>
      <c r="S119" s="1068" t="s">
        <v>2529</v>
      </c>
    </row>
    <row r="120" spans="1:19" s="1065" customFormat="1" ht="60">
      <c r="A120" s="1052">
        <v>109</v>
      </c>
      <c r="B120" s="1067" t="s">
        <v>2530</v>
      </c>
      <c r="C120" s="1067" t="s">
        <v>2156</v>
      </c>
      <c r="D120" s="1103">
        <v>64717679</v>
      </c>
      <c r="E120" s="1067" t="s">
        <v>2531</v>
      </c>
      <c r="F120" s="1069">
        <v>13749981</v>
      </c>
      <c r="G120" s="1067"/>
      <c r="H120" s="1067" t="s">
        <v>2138</v>
      </c>
      <c r="I120" s="1067" t="s">
        <v>2146</v>
      </c>
      <c r="J120" s="1104" t="s">
        <v>2130</v>
      </c>
      <c r="K120" s="1072">
        <v>0.1</v>
      </c>
      <c r="L120" s="1073">
        <v>15335503</v>
      </c>
      <c r="M120" s="1073">
        <v>1533550</v>
      </c>
      <c r="N120" s="1073">
        <v>1171709</v>
      </c>
      <c r="O120" s="1062">
        <v>1171709</v>
      </c>
      <c r="P120" s="1063" t="s">
        <v>2131</v>
      </c>
      <c r="Q120" s="1068" t="s">
        <v>2532</v>
      </c>
      <c r="R120" s="1068" t="s">
        <v>2533</v>
      </c>
      <c r="S120" s="1068" t="s">
        <v>2529</v>
      </c>
    </row>
    <row r="121" spans="1:19" s="1065" customFormat="1" ht="60">
      <c r="A121" s="1052">
        <v>110</v>
      </c>
      <c r="B121" s="1067" t="s">
        <v>2534</v>
      </c>
      <c r="C121" s="1067" t="s">
        <v>2156</v>
      </c>
      <c r="D121" s="1103">
        <v>34972835</v>
      </c>
      <c r="E121" s="1067" t="s">
        <v>2535</v>
      </c>
      <c r="F121" s="1069">
        <v>19038702</v>
      </c>
      <c r="G121" s="1067"/>
      <c r="H121" s="1067" t="s">
        <v>2138</v>
      </c>
      <c r="I121" s="1067" t="s">
        <v>2146</v>
      </c>
      <c r="J121" s="1104" t="s">
        <v>2162</v>
      </c>
      <c r="K121" s="1072">
        <v>0.66</v>
      </c>
      <c r="L121" s="1073">
        <v>21324080</v>
      </c>
      <c r="M121" s="1073">
        <v>14073893</v>
      </c>
      <c r="N121" s="1073">
        <v>12374207</v>
      </c>
      <c r="O121" s="1062">
        <v>12374207</v>
      </c>
      <c r="P121" s="1063" t="s">
        <v>2131</v>
      </c>
      <c r="Q121" s="1068" t="s">
        <v>2142</v>
      </c>
      <c r="R121" s="1068" t="s">
        <v>2142</v>
      </c>
      <c r="S121" s="1068" t="s">
        <v>2370</v>
      </c>
    </row>
    <row r="122" spans="1:19" s="1065" customFormat="1" ht="60">
      <c r="A122" s="1052">
        <v>111</v>
      </c>
      <c r="B122" s="1067" t="s">
        <v>2536</v>
      </c>
      <c r="C122" s="1067" t="s">
        <v>2156</v>
      </c>
      <c r="D122" s="1103">
        <v>50922341</v>
      </c>
      <c r="E122" s="1067" t="s">
        <v>2537</v>
      </c>
      <c r="F122" s="1069">
        <v>95414065</v>
      </c>
      <c r="G122" s="1067"/>
      <c r="H122" s="1067" t="s">
        <v>2138</v>
      </c>
      <c r="I122" s="1067" t="s">
        <v>2146</v>
      </c>
      <c r="J122" s="1104" t="s">
        <v>2162</v>
      </c>
      <c r="K122" s="1072">
        <v>0.66</v>
      </c>
      <c r="L122" s="1073">
        <v>109638224</v>
      </c>
      <c r="M122" s="1073">
        <v>72361228</v>
      </c>
      <c r="N122" s="1073">
        <v>56759063</v>
      </c>
      <c r="O122" s="1062">
        <v>56759063</v>
      </c>
      <c r="P122" s="1063" t="s">
        <v>2131</v>
      </c>
      <c r="Q122" s="1068" t="s">
        <v>2142</v>
      </c>
      <c r="R122" s="1068" t="s">
        <v>2142</v>
      </c>
      <c r="S122" s="1068" t="s">
        <v>2376</v>
      </c>
    </row>
    <row r="123" spans="1:19" s="1065" customFormat="1" ht="36">
      <c r="A123" s="1052">
        <v>112</v>
      </c>
      <c r="B123" s="1067" t="s">
        <v>2538</v>
      </c>
      <c r="C123" s="1067" t="s">
        <v>2126</v>
      </c>
      <c r="D123" s="1103">
        <v>26229792</v>
      </c>
      <c r="E123" s="1067" t="s">
        <v>2539</v>
      </c>
      <c r="F123" s="1074">
        <v>515463800</v>
      </c>
      <c r="G123" s="1067"/>
      <c r="H123" s="1067" t="s">
        <v>2138</v>
      </c>
      <c r="I123" s="1067" t="s">
        <v>2146</v>
      </c>
      <c r="J123" s="1104" t="s">
        <v>2139</v>
      </c>
      <c r="K123" s="1072">
        <v>0.4</v>
      </c>
      <c r="L123" s="1075">
        <v>574902354.06753635</v>
      </c>
      <c r="M123" s="1075">
        <v>229960941.62701455</v>
      </c>
      <c r="N123" s="1075">
        <v>212998575.57099286</v>
      </c>
      <c r="O123" s="1062">
        <v>212998575.57099286</v>
      </c>
      <c r="P123" s="1063" t="s">
        <v>2131</v>
      </c>
      <c r="Q123" s="1055" t="s">
        <v>2132</v>
      </c>
      <c r="R123" s="1076" t="s">
        <v>2540</v>
      </c>
      <c r="S123" s="1076" t="s">
        <v>2189</v>
      </c>
    </row>
    <row r="124" spans="1:19" s="1065" customFormat="1" ht="36">
      <c r="A124" s="1052">
        <v>113</v>
      </c>
      <c r="B124" s="1067" t="s">
        <v>2541</v>
      </c>
      <c r="C124" s="1067" t="s">
        <v>2156</v>
      </c>
      <c r="D124" s="1103">
        <v>1133795181</v>
      </c>
      <c r="E124" s="1067" t="s">
        <v>2542</v>
      </c>
      <c r="F124" s="1069">
        <v>9722113</v>
      </c>
      <c r="G124" s="1067"/>
      <c r="H124" s="1067" t="s">
        <v>2138</v>
      </c>
      <c r="I124" s="1067" t="s">
        <v>2146</v>
      </c>
      <c r="J124" s="1104" t="s">
        <v>2162</v>
      </c>
      <c r="K124" s="1072">
        <v>0.66</v>
      </c>
      <c r="L124" s="1073">
        <v>10770849</v>
      </c>
      <c r="M124" s="1073">
        <v>7108760.1093081767</v>
      </c>
      <c r="N124" s="1073">
        <v>5732577.5046869637</v>
      </c>
      <c r="O124" s="1062">
        <v>5732577.5046869637</v>
      </c>
      <c r="P124" s="1063" t="s">
        <v>2131</v>
      </c>
      <c r="Q124" s="1068" t="s">
        <v>2142</v>
      </c>
      <c r="R124" s="1068" t="s">
        <v>2142</v>
      </c>
      <c r="S124" s="1068" t="s">
        <v>2354</v>
      </c>
    </row>
    <row r="125" spans="1:19" s="1065" customFormat="1" ht="36">
      <c r="A125" s="1052">
        <v>114</v>
      </c>
      <c r="B125" s="1067" t="s">
        <v>2543</v>
      </c>
      <c r="C125" s="1067" t="s">
        <v>2156</v>
      </c>
      <c r="D125" s="1103">
        <v>6865144</v>
      </c>
      <c r="E125" s="1067" t="s">
        <v>2544</v>
      </c>
      <c r="F125" s="1069">
        <v>8556299</v>
      </c>
      <c r="G125" s="1067" t="s">
        <v>2545</v>
      </c>
      <c r="H125" s="1067"/>
      <c r="I125" s="1067" t="s">
        <v>2129</v>
      </c>
      <c r="J125" s="1104" t="s">
        <v>2130</v>
      </c>
      <c r="K125" s="1072">
        <v>0.1</v>
      </c>
      <c r="L125" s="1073">
        <v>9542933</v>
      </c>
      <c r="M125" s="1073">
        <v>954293</v>
      </c>
      <c r="N125" s="1073">
        <v>770014</v>
      </c>
      <c r="O125" s="1062">
        <v>770014</v>
      </c>
      <c r="P125" s="1063" t="s">
        <v>2131</v>
      </c>
      <c r="Q125" s="1068" t="s">
        <v>2158</v>
      </c>
      <c r="R125" s="1068" t="s">
        <v>2158</v>
      </c>
      <c r="S125" s="1068" t="s">
        <v>2237</v>
      </c>
    </row>
    <row r="126" spans="1:19" s="1065" customFormat="1" ht="60">
      <c r="A126" s="1052">
        <v>115</v>
      </c>
      <c r="B126" s="1067" t="s">
        <v>2546</v>
      </c>
      <c r="C126" s="1067" t="s">
        <v>2156</v>
      </c>
      <c r="D126" s="1103">
        <v>1066720752</v>
      </c>
      <c r="E126" s="1067" t="s">
        <v>2547</v>
      </c>
      <c r="F126" s="1069">
        <v>45000000</v>
      </c>
      <c r="G126" s="1067"/>
      <c r="H126" s="1067" t="s">
        <v>2138</v>
      </c>
      <c r="I126" s="1067" t="s">
        <v>2146</v>
      </c>
      <c r="J126" s="1104" t="s">
        <v>2162</v>
      </c>
      <c r="K126" s="1072">
        <v>0.66</v>
      </c>
      <c r="L126" s="1073">
        <v>50401734</v>
      </c>
      <c r="M126" s="1073">
        <v>33265145</v>
      </c>
      <c r="N126" s="1073">
        <v>25504126</v>
      </c>
      <c r="O126" s="1062">
        <v>25504126</v>
      </c>
      <c r="P126" s="1063" t="s">
        <v>2131</v>
      </c>
      <c r="Q126" s="1068" t="s">
        <v>2142</v>
      </c>
      <c r="R126" s="1068" t="s">
        <v>2142</v>
      </c>
      <c r="S126" s="1068" t="s">
        <v>2548</v>
      </c>
    </row>
    <row r="127" spans="1:19" s="1065" customFormat="1" ht="36">
      <c r="A127" s="1052">
        <v>116</v>
      </c>
      <c r="B127" s="1067" t="s">
        <v>2549</v>
      </c>
      <c r="C127" s="1067" t="s">
        <v>2126</v>
      </c>
      <c r="D127" s="1103" t="s">
        <v>2550</v>
      </c>
      <c r="E127" s="1067" t="s">
        <v>2551</v>
      </c>
      <c r="F127" s="1074">
        <v>477822932</v>
      </c>
      <c r="G127" s="1067"/>
      <c r="H127" s="1067" t="s">
        <v>2138</v>
      </c>
      <c r="I127" s="1067" t="s">
        <v>2146</v>
      </c>
      <c r="J127" s="1104" t="s">
        <v>2139</v>
      </c>
      <c r="K127" s="1072">
        <v>0.3</v>
      </c>
      <c r="L127" s="1075">
        <v>529366248.08766913</v>
      </c>
      <c r="M127" s="1075">
        <v>158809874.42630073</v>
      </c>
      <c r="N127" s="1075">
        <v>142745672.85826233</v>
      </c>
      <c r="O127" s="1062">
        <v>142745672.85826233</v>
      </c>
      <c r="P127" s="1063" t="s">
        <v>2131</v>
      </c>
      <c r="Q127" s="1055" t="s">
        <v>2132</v>
      </c>
      <c r="R127" s="1076" t="s">
        <v>2552</v>
      </c>
      <c r="S127" s="1076" t="s">
        <v>2189</v>
      </c>
    </row>
    <row r="128" spans="1:19" s="1065" customFormat="1" ht="60">
      <c r="A128" s="1052">
        <v>117</v>
      </c>
      <c r="B128" s="1067" t="s">
        <v>2553</v>
      </c>
      <c r="C128" s="1067" t="s">
        <v>2156</v>
      </c>
      <c r="D128" s="1103">
        <v>55301775</v>
      </c>
      <c r="E128" s="1067" t="s">
        <v>2554</v>
      </c>
      <c r="F128" s="1069">
        <v>40000000</v>
      </c>
      <c r="G128" s="1067" t="s">
        <v>2555</v>
      </c>
      <c r="H128" s="1067"/>
      <c r="I128" s="1067" t="s">
        <v>2129</v>
      </c>
      <c r="J128" s="1104" t="s">
        <v>2162</v>
      </c>
      <c r="K128" s="1072">
        <v>0.66</v>
      </c>
      <c r="L128" s="1073">
        <v>44801541</v>
      </c>
      <c r="M128" s="1073">
        <v>29569017</v>
      </c>
      <c r="N128" s="1073">
        <v>27468228</v>
      </c>
      <c r="O128" s="1062">
        <v>27468228</v>
      </c>
      <c r="P128" s="1063" t="s">
        <v>2131</v>
      </c>
      <c r="Q128" s="1068" t="s">
        <v>2556</v>
      </c>
      <c r="R128" s="1068" t="s">
        <v>2556</v>
      </c>
      <c r="S128" s="1068" t="s">
        <v>2438</v>
      </c>
    </row>
    <row r="129" spans="1:19" s="1065" customFormat="1" ht="60">
      <c r="A129" s="1052">
        <v>118</v>
      </c>
      <c r="B129" s="1067" t="s">
        <v>2557</v>
      </c>
      <c r="C129" s="1067" t="s">
        <v>2156</v>
      </c>
      <c r="D129" s="1103">
        <v>1140646021</v>
      </c>
      <c r="E129" s="1067" t="s">
        <v>2558</v>
      </c>
      <c r="F129" s="1069">
        <v>87532620</v>
      </c>
      <c r="G129" s="1067"/>
      <c r="H129" s="1067" t="s">
        <v>2138</v>
      </c>
      <c r="I129" s="1067" t="s">
        <v>2146</v>
      </c>
      <c r="J129" s="1104" t="s">
        <v>2162</v>
      </c>
      <c r="K129" s="1072">
        <v>0.66</v>
      </c>
      <c r="L129" s="1073">
        <v>98286096</v>
      </c>
      <c r="M129" s="1073">
        <v>64868823</v>
      </c>
      <c r="N129" s="1073">
        <v>49782966</v>
      </c>
      <c r="O129" s="1062">
        <v>49782966</v>
      </c>
      <c r="P129" s="1063" t="s">
        <v>2131</v>
      </c>
      <c r="Q129" s="1068" t="s">
        <v>2142</v>
      </c>
      <c r="R129" s="1068" t="s">
        <v>2142</v>
      </c>
      <c r="S129" s="1068" t="s">
        <v>2438</v>
      </c>
    </row>
    <row r="130" spans="1:19" s="1065" customFormat="1" ht="60">
      <c r="A130" s="1052">
        <v>119</v>
      </c>
      <c r="B130" s="1067" t="s">
        <v>2559</v>
      </c>
      <c r="C130" s="1067" t="s">
        <v>2156</v>
      </c>
      <c r="D130" s="1103">
        <v>1067837711</v>
      </c>
      <c r="E130" s="1067" t="s">
        <v>2560</v>
      </c>
      <c r="F130" s="1069">
        <v>46400000</v>
      </c>
      <c r="G130" s="1067"/>
      <c r="H130" s="1067" t="s">
        <v>2138</v>
      </c>
      <c r="I130" s="1067" t="s">
        <v>2146</v>
      </c>
      <c r="J130" s="1104" t="s">
        <v>2162</v>
      </c>
      <c r="K130" s="1072">
        <v>0.66</v>
      </c>
      <c r="L130" s="1073">
        <v>51405222</v>
      </c>
      <c r="M130" s="1073">
        <v>33927446.540880509</v>
      </c>
      <c r="N130" s="1073">
        <v>29704968.75340547</v>
      </c>
      <c r="O130" s="1062">
        <v>29704968.75340547</v>
      </c>
      <c r="P130" s="1063" t="s">
        <v>2131</v>
      </c>
      <c r="Q130" s="1068" t="s">
        <v>2142</v>
      </c>
      <c r="R130" s="1068" t="s">
        <v>2142</v>
      </c>
      <c r="S130" s="1068" t="s">
        <v>2561</v>
      </c>
    </row>
    <row r="131" spans="1:19" s="1065" customFormat="1" ht="36">
      <c r="A131" s="1052">
        <v>120</v>
      </c>
      <c r="B131" s="1067" t="s">
        <v>2562</v>
      </c>
      <c r="C131" s="1067" t="s">
        <v>2136</v>
      </c>
      <c r="D131" s="1103">
        <v>34982020</v>
      </c>
      <c r="E131" s="1067" t="s">
        <v>2563</v>
      </c>
      <c r="F131" s="1105">
        <v>60000000</v>
      </c>
      <c r="G131" s="1067"/>
      <c r="H131" s="1067" t="s">
        <v>2138</v>
      </c>
      <c r="I131" s="1067" t="s">
        <v>2146</v>
      </c>
      <c r="J131" s="1104" t="s">
        <v>2147</v>
      </c>
      <c r="K131" s="1072">
        <v>0.25</v>
      </c>
      <c r="L131" s="1073">
        <v>67442715</v>
      </c>
      <c r="M131" s="1073">
        <v>16680679</v>
      </c>
      <c r="N131" s="1073">
        <v>14483528</v>
      </c>
      <c r="O131" s="1062">
        <v>14483528</v>
      </c>
      <c r="P131" s="1063" t="s">
        <v>2131</v>
      </c>
      <c r="Q131" s="1054" t="s">
        <v>2564</v>
      </c>
      <c r="R131" s="1054" t="s">
        <v>2565</v>
      </c>
      <c r="S131" s="1054" t="s">
        <v>2416</v>
      </c>
    </row>
    <row r="132" spans="1:19" s="1065" customFormat="1" ht="36">
      <c r="A132" s="1052">
        <v>121</v>
      </c>
      <c r="B132" s="1067" t="s">
        <v>2566</v>
      </c>
      <c r="C132" s="1067" t="s">
        <v>2156</v>
      </c>
      <c r="D132" s="1103">
        <v>25760474</v>
      </c>
      <c r="E132" s="1067" t="s">
        <v>2567</v>
      </c>
      <c r="F132" s="1105">
        <v>33000000</v>
      </c>
      <c r="G132" s="1067" t="s">
        <v>2568</v>
      </c>
      <c r="H132" s="1067"/>
      <c r="I132" s="1067" t="s">
        <v>2129</v>
      </c>
      <c r="J132" s="1104" t="s">
        <v>2130</v>
      </c>
      <c r="K132" s="1072">
        <v>0.1</v>
      </c>
      <c r="L132" s="1073">
        <v>47015175</v>
      </c>
      <c r="M132" s="1073">
        <v>4701517</v>
      </c>
      <c r="N132" s="1073">
        <v>4427220</v>
      </c>
      <c r="O132" s="1062">
        <v>4427220</v>
      </c>
      <c r="P132" s="1063" t="s">
        <v>2131</v>
      </c>
      <c r="Q132" s="1068" t="s">
        <v>2158</v>
      </c>
      <c r="R132" s="1068" t="s">
        <v>2158</v>
      </c>
      <c r="S132" s="1068" t="s">
        <v>2354</v>
      </c>
    </row>
    <row r="133" spans="1:19" s="1065" customFormat="1" ht="36">
      <c r="A133" s="1052">
        <v>122</v>
      </c>
      <c r="B133" s="1067" t="s">
        <v>2569</v>
      </c>
      <c r="C133" s="1067" t="s">
        <v>2156</v>
      </c>
      <c r="D133" s="1103">
        <v>13871462</v>
      </c>
      <c r="E133" s="1067" t="s">
        <v>2570</v>
      </c>
      <c r="F133" s="1105">
        <v>57093760</v>
      </c>
      <c r="G133" s="1067"/>
      <c r="H133" s="1067" t="s">
        <v>2138</v>
      </c>
      <c r="I133" s="1067" t="s">
        <v>2146</v>
      </c>
      <c r="J133" s="1104" t="s">
        <v>2162</v>
      </c>
      <c r="K133" s="1072">
        <v>0.66</v>
      </c>
      <c r="L133" s="1073">
        <v>63168258</v>
      </c>
      <c r="M133" s="1073">
        <v>41691050</v>
      </c>
      <c r="N133" s="1073">
        <v>31184645</v>
      </c>
      <c r="O133" s="1062">
        <v>31184645</v>
      </c>
      <c r="P133" s="1063" t="s">
        <v>2131</v>
      </c>
      <c r="Q133" s="1068" t="s">
        <v>2142</v>
      </c>
      <c r="R133" s="1068" t="s">
        <v>2142</v>
      </c>
      <c r="S133" s="1068" t="s">
        <v>2354</v>
      </c>
    </row>
    <row r="134" spans="1:19" s="1065" customFormat="1" ht="36">
      <c r="A134" s="1052">
        <v>123</v>
      </c>
      <c r="B134" s="1067" t="s">
        <v>2571</v>
      </c>
      <c r="C134" s="1067" t="s">
        <v>2156</v>
      </c>
      <c r="D134" s="1103">
        <v>78747694</v>
      </c>
      <c r="E134" s="1067" t="s">
        <v>2572</v>
      </c>
      <c r="F134" s="1105">
        <v>33831200</v>
      </c>
      <c r="G134" s="1067"/>
      <c r="H134" s="1067" t="s">
        <v>2138</v>
      </c>
      <c r="I134" s="1067" t="s">
        <v>2146</v>
      </c>
      <c r="J134" s="1104" t="s">
        <v>2162</v>
      </c>
      <c r="K134" s="1072">
        <v>0.66</v>
      </c>
      <c r="L134" s="1073">
        <v>37430675</v>
      </c>
      <c r="M134" s="1073">
        <v>24704245</v>
      </c>
      <c r="N134" s="1073">
        <v>18447234</v>
      </c>
      <c r="O134" s="1080">
        <v>18447234</v>
      </c>
      <c r="P134" s="1063" t="s">
        <v>2573</v>
      </c>
      <c r="Q134" s="1068" t="s">
        <v>2142</v>
      </c>
      <c r="R134" s="1068" t="s">
        <v>2142</v>
      </c>
      <c r="S134" s="1068" t="s">
        <v>2354</v>
      </c>
    </row>
    <row r="135" spans="1:19" s="1065" customFormat="1" ht="36">
      <c r="A135" s="1052">
        <v>124</v>
      </c>
      <c r="B135" s="1067" t="s">
        <v>2574</v>
      </c>
      <c r="C135" s="1067" t="s">
        <v>2156</v>
      </c>
      <c r="D135" s="1103">
        <v>64565168</v>
      </c>
      <c r="E135" s="1067" t="s">
        <v>2575</v>
      </c>
      <c r="F135" s="1105">
        <v>37024208</v>
      </c>
      <c r="G135" s="1067"/>
      <c r="H135" s="1067" t="s">
        <v>2138</v>
      </c>
      <c r="I135" s="1067" t="s">
        <v>2146</v>
      </c>
      <c r="J135" s="1104" t="s">
        <v>2162</v>
      </c>
      <c r="K135" s="1072">
        <v>0.66</v>
      </c>
      <c r="L135" s="1073">
        <v>41018052</v>
      </c>
      <c r="M135" s="1073">
        <v>27071915</v>
      </c>
      <c r="N135" s="1073">
        <v>20661024</v>
      </c>
      <c r="O135" s="1062">
        <v>20661024</v>
      </c>
      <c r="P135" s="1063" t="s">
        <v>2131</v>
      </c>
      <c r="Q135" s="1068" t="s">
        <v>2142</v>
      </c>
      <c r="R135" s="1068" t="s">
        <v>2142</v>
      </c>
      <c r="S135" s="1068" t="s">
        <v>2512</v>
      </c>
    </row>
    <row r="136" spans="1:19" s="1065" customFormat="1" ht="36">
      <c r="A136" s="1052">
        <v>125</v>
      </c>
      <c r="B136" s="1067" t="s">
        <v>2576</v>
      </c>
      <c r="C136" s="1067" t="s">
        <v>2156</v>
      </c>
      <c r="D136" s="1103">
        <v>15042989</v>
      </c>
      <c r="E136" s="1067" t="s">
        <v>2577</v>
      </c>
      <c r="F136" s="1105">
        <v>106293424</v>
      </c>
      <c r="G136" s="1067"/>
      <c r="H136" s="1067" t="s">
        <v>2138</v>
      </c>
      <c r="I136" s="1067" t="s">
        <v>2146</v>
      </c>
      <c r="J136" s="1104" t="s">
        <v>2162</v>
      </c>
      <c r="K136" s="1072">
        <v>0.66</v>
      </c>
      <c r="L136" s="1073">
        <v>117156556</v>
      </c>
      <c r="M136" s="1073">
        <v>77323327</v>
      </c>
      <c r="N136" s="1073">
        <v>57715956</v>
      </c>
      <c r="O136" s="1062">
        <v>57715956</v>
      </c>
      <c r="P136" s="1063" t="s">
        <v>2131</v>
      </c>
      <c r="Q136" s="1068" t="s">
        <v>2142</v>
      </c>
      <c r="R136" s="1068" t="s">
        <v>2142</v>
      </c>
      <c r="S136" s="1068" t="s">
        <v>2154</v>
      </c>
    </row>
    <row r="137" spans="1:19" s="1065" customFormat="1" ht="36">
      <c r="A137" s="1052">
        <v>126</v>
      </c>
      <c r="B137" s="1067" t="s">
        <v>2578</v>
      </c>
      <c r="C137" s="1067" t="s">
        <v>2156</v>
      </c>
      <c r="D137" s="1103">
        <v>6875654</v>
      </c>
      <c r="E137" s="1067" t="s">
        <v>2579</v>
      </c>
      <c r="F137" s="1105">
        <v>3638848</v>
      </c>
      <c r="G137" s="1067" t="s">
        <v>2580</v>
      </c>
      <c r="H137" s="1067"/>
      <c r="I137" s="1067" t="s">
        <v>2129</v>
      </c>
      <c r="J137" s="1104" t="s">
        <v>2130</v>
      </c>
      <c r="K137" s="1072">
        <v>0.1</v>
      </c>
      <c r="L137" s="1073">
        <v>4008836</v>
      </c>
      <c r="M137" s="1073">
        <v>400884</v>
      </c>
      <c r="N137" s="1073">
        <v>322138</v>
      </c>
      <c r="O137" s="1062">
        <v>322138</v>
      </c>
      <c r="P137" s="1063" t="s">
        <v>2131</v>
      </c>
      <c r="Q137" s="1068" t="s">
        <v>2158</v>
      </c>
      <c r="R137" s="1068" t="s">
        <v>2158</v>
      </c>
      <c r="S137" s="1068" t="s">
        <v>2237</v>
      </c>
    </row>
    <row r="138" spans="1:19" s="1065" customFormat="1" ht="36">
      <c r="A138" s="1052">
        <v>127</v>
      </c>
      <c r="B138" s="1067" t="s">
        <v>2581</v>
      </c>
      <c r="C138" s="1067" t="s">
        <v>2126</v>
      </c>
      <c r="D138" s="1103">
        <v>1073970514</v>
      </c>
      <c r="E138" s="1067" t="s">
        <v>2582</v>
      </c>
      <c r="F138" s="1094">
        <v>1033105512</v>
      </c>
      <c r="G138" s="1067"/>
      <c r="H138" s="1067" t="s">
        <v>2138</v>
      </c>
      <c r="I138" s="1067" t="s">
        <v>2146</v>
      </c>
      <c r="J138" s="1104" t="s">
        <v>2139</v>
      </c>
      <c r="K138" s="1072">
        <v>0.5</v>
      </c>
      <c r="L138" s="1077">
        <v>1141393583.8175423</v>
      </c>
      <c r="M138" s="1077">
        <v>570696791.90877116</v>
      </c>
      <c r="N138" s="1075">
        <v>489757442.69351965</v>
      </c>
      <c r="O138" s="1062">
        <v>489757442.69351965</v>
      </c>
      <c r="P138" s="1063" t="s">
        <v>2131</v>
      </c>
      <c r="Q138" s="1055" t="s">
        <v>2132</v>
      </c>
      <c r="R138" s="1067" t="s">
        <v>2583</v>
      </c>
      <c r="S138" s="1067" t="s">
        <v>2189</v>
      </c>
    </row>
    <row r="139" spans="1:19" s="1065" customFormat="1" ht="36">
      <c r="A139" s="1052">
        <v>128</v>
      </c>
      <c r="B139" s="1067" t="s">
        <v>2584</v>
      </c>
      <c r="C139" s="1067" t="s">
        <v>2156</v>
      </c>
      <c r="D139" s="1103">
        <v>50936617</v>
      </c>
      <c r="E139" s="1067" t="s">
        <v>2585</v>
      </c>
      <c r="F139" s="1105">
        <v>93952618</v>
      </c>
      <c r="G139" s="1067"/>
      <c r="H139" s="1067" t="s">
        <v>2138</v>
      </c>
      <c r="I139" s="1067" t="s">
        <v>2146</v>
      </c>
      <c r="J139" s="1104" t="s">
        <v>2162</v>
      </c>
      <c r="K139" s="1072">
        <v>0.66</v>
      </c>
      <c r="L139" s="1106">
        <v>103554526</v>
      </c>
      <c r="M139" s="1106">
        <v>68345987</v>
      </c>
      <c r="N139" s="1073">
        <v>50984438</v>
      </c>
      <c r="O139" s="1062">
        <v>50984438</v>
      </c>
      <c r="P139" s="1063" t="s">
        <v>2131</v>
      </c>
      <c r="Q139" s="1068" t="s">
        <v>2142</v>
      </c>
      <c r="R139" s="1068" t="s">
        <v>2142</v>
      </c>
      <c r="S139" s="1068" t="s">
        <v>2586</v>
      </c>
    </row>
    <row r="140" spans="1:19" s="1065" customFormat="1" ht="36">
      <c r="A140" s="1052">
        <v>129</v>
      </c>
      <c r="B140" s="1067" t="s">
        <v>2587</v>
      </c>
      <c r="C140" s="1067" t="s">
        <v>2156</v>
      </c>
      <c r="D140" s="1103">
        <v>50891801</v>
      </c>
      <c r="E140" s="1067" t="s">
        <v>2588</v>
      </c>
      <c r="F140" s="1105">
        <v>51823714</v>
      </c>
      <c r="G140" s="1067"/>
      <c r="H140" s="1067" t="s">
        <v>2138</v>
      </c>
      <c r="I140" s="1067" t="s">
        <v>2146</v>
      </c>
      <c r="J140" s="1104" t="s">
        <v>2162</v>
      </c>
      <c r="K140" s="1072">
        <v>0.66</v>
      </c>
      <c r="L140" s="1106">
        <v>57413998</v>
      </c>
      <c r="M140" s="1106">
        <v>37893239</v>
      </c>
      <c r="N140" s="1106">
        <v>28906735</v>
      </c>
      <c r="O140" s="1062">
        <v>28906735</v>
      </c>
      <c r="P140" s="1063" t="s">
        <v>2131</v>
      </c>
      <c r="Q140" s="1068" t="s">
        <v>2142</v>
      </c>
      <c r="R140" s="1068" t="s">
        <v>2142</v>
      </c>
      <c r="S140" s="1068" t="s">
        <v>2354</v>
      </c>
    </row>
    <row r="141" spans="1:19" s="1065" customFormat="1" ht="36">
      <c r="A141" s="1052">
        <v>130</v>
      </c>
      <c r="B141" s="1067" t="s">
        <v>2589</v>
      </c>
      <c r="C141" s="1067" t="s">
        <v>2156</v>
      </c>
      <c r="D141" s="1103">
        <v>34999114</v>
      </c>
      <c r="E141" s="1067" t="s">
        <v>2590</v>
      </c>
      <c r="F141" s="1105">
        <v>54327300</v>
      </c>
      <c r="G141" s="1067"/>
      <c r="H141" s="1067" t="s">
        <v>2138</v>
      </c>
      <c r="I141" s="1067" t="s">
        <v>2146</v>
      </c>
      <c r="J141" s="1104" t="s">
        <v>2162</v>
      </c>
      <c r="K141" s="1072">
        <v>0.66</v>
      </c>
      <c r="L141" s="1106">
        <v>63499298</v>
      </c>
      <c r="M141" s="1106">
        <v>41909537</v>
      </c>
      <c r="N141" s="1106">
        <v>33262833</v>
      </c>
      <c r="O141" s="1062">
        <v>33262833</v>
      </c>
      <c r="P141" s="1063" t="s">
        <v>2131</v>
      </c>
      <c r="Q141" s="1068" t="s">
        <v>2142</v>
      </c>
      <c r="R141" s="1068" t="s">
        <v>2142</v>
      </c>
      <c r="S141" s="1068" t="s">
        <v>2237</v>
      </c>
    </row>
    <row r="142" spans="1:19" s="1065" customFormat="1" ht="36">
      <c r="A142" s="1052">
        <v>131</v>
      </c>
      <c r="B142" s="1067" t="s">
        <v>2591</v>
      </c>
      <c r="C142" s="1067" t="s">
        <v>2156</v>
      </c>
      <c r="D142" s="1103">
        <v>78762958</v>
      </c>
      <c r="E142" s="1067" t="s">
        <v>2592</v>
      </c>
      <c r="F142" s="1105">
        <v>33831200</v>
      </c>
      <c r="G142" s="1067"/>
      <c r="H142" s="1067" t="s">
        <v>2138</v>
      </c>
      <c r="I142" s="1067" t="s">
        <v>2146</v>
      </c>
      <c r="J142" s="1104" t="s">
        <v>2162</v>
      </c>
      <c r="K142" s="1072">
        <v>0.66</v>
      </c>
      <c r="L142" s="1106">
        <v>36903878</v>
      </c>
      <c r="M142" s="1106">
        <v>24356559</v>
      </c>
      <c r="N142" s="1106">
        <v>18094557</v>
      </c>
      <c r="O142" s="1062">
        <v>18094557</v>
      </c>
      <c r="P142" s="1063" t="s">
        <v>2131</v>
      </c>
      <c r="Q142" s="1055" t="s">
        <v>2142</v>
      </c>
      <c r="R142" s="1055" t="s">
        <v>2142</v>
      </c>
      <c r="S142" s="1068" t="s">
        <v>2154</v>
      </c>
    </row>
    <row r="143" spans="1:19" s="1065" customFormat="1" ht="36">
      <c r="A143" s="1052">
        <v>132</v>
      </c>
      <c r="B143" s="1107" t="s">
        <v>2593</v>
      </c>
      <c r="C143" s="1067" t="s">
        <v>2126</v>
      </c>
      <c r="D143" s="1103">
        <v>50945101</v>
      </c>
      <c r="E143" s="1107" t="s">
        <v>2594</v>
      </c>
      <c r="F143" s="1108">
        <v>1448374950</v>
      </c>
      <c r="G143" s="1067"/>
      <c r="H143" s="1067" t="s">
        <v>2138</v>
      </c>
      <c r="I143" s="1067" t="s">
        <v>2146</v>
      </c>
      <c r="J143" s="1104" t="s">
        <v>2162</v>
      </c>
      <c r="K143" s="1072">
        <v>0.79</v>
      </c>
      <c r="L143" s="1077">
        <v>1599278865</v>
      </c>
      <c r="M143" s="1077">
        <v>1255433909</v>
      </c>
      <c r="N143" s="1077">
        <v>1080377190</v>
      </c>
      <c r="O143" s="1062">
        <v>1080377190</v>
      </c>
      <c r="P143" s="1063" t="s">
        <v>2131</v>
      </c>
      <c r="Q143" s="1068" t="s">
        <v>2595</v>
      </c>
      <c r="R143" s="1055" t="s">
        <v>2596</v>
      </c>
      <c r="S143" s="1055" t="s">
        <v>2457</v>
      </c>
    </row>
    <row r="144" spans="1:19" s="1065" customFormat="1" ht="36">
      <c r="A144" s="1052">
        <v>133</v>
      </c>
      <c r="B144" s="1107" t="s">
        <v>2597</v>
      </c>
      <c r="C144" s="1067" t="s">
        <v>2156</v>
      </c>
      <c r="D144" s="1103">
        <v>50936554</v>
      </c>
      <c r="E144" s="1107" t="s">
        <v>2598</v>
      </c>
      <c r="F144" s="1107">
        <v>57334067</v>
      </c>
      <c r="G144" s="1067" t="s">
        <v>2599</v>
      </c>
      <c r="H144" s="1067"/>
      <c r="I144" s="1067" t="s">
        <v>2129</v>
      </c>
      <c r="J144" s="1104" t="s">
        <v>2162</v>
      </c>
      <c r="K144" s="1072">
        <v>0.66</v>
      </c>
      <c r="L144" s="1106">
        <v>62541365</v>
      </c>
      <c r="M144" s="1106">
        <v>41277301</v>
      </c>
      <c r="N144" s="1106">
        <v>37127018</v>
      </c>
      <c r="O144" s="1062">
        <v>37127018</v>
      </c>
      <c r="P144" s="1063" t="s">
        <v>2131</v>
      </c>
      <c r="Q144" s="1055" t="s">
        <v>2600</v>
      </c>
      <c r="R144" s="1068" t="s">
        <v>2600</v>
      </c>
      <c r="S144" s="1068" t="s">
        <v>2237</v>
      </c>
    </row>
    <row r="145" spans="1:19" s="1065" customFormat="1" ht="36">
      <c r="A145" s="1052">
        <v>134</v>
      </c>
      <c r="B145" s="1107" t="s">
        <v>2601</v>
      </c>
      <c r="C145" s="1067" t="s">
        <v>2156</v>
      </c>
      <c r="D145" s="1103">
        <v>50935111</v>
      </c>
      <c r="E145" s="1107" t="s">
        <v>2602</v>
      </c>
      <c r="F145" s="1107">
        <v>14511476</v>
      </c>
      <c r="G145" s="1067"/>
      <c r="H145" s="1067" t="s">
        <v>2138</v>
      </c>
      <c r="I145" s="1067" t="s">
        <v>2146</v>
      </c>
      <c r="J145" s="1104" t="s">
        <v>2130</v>
      </c>
      <c r="K145" s="1072">
        <v>0.1</v>
      </c>
      <c r="L145" s="1106">
        <v>15749666</v>
      </c>
      <c r="M145" s="1106">
        <v>1574967</v>
      </c>
      <c r="N145" s="1106">
        <v>1166803</v>
      </c>
      <c r="O145" s="1062">
        <v>1166803</v>
      </c>
      <c r="P145" s="1063" t="s">
        <v>2131</v>
      </c>
      <c r="Q145" s="1055" t="s">
        <v>2142</v>
      </c>
      <c r="R145" s="1068" t="s">
        <v>2142</v>
      </c>
      <c r="S145" s="1068" t="s">
        <v>2237</v>
      </c>
    </row>
    <row r="146" spans="1:19" s="1065" customFormat="1" ht="48">
      <c r="A146" s="1052">
        <v>135</v>
      </c>
      <c r="B146" s="1067" t="s">
        <v>2603</v>
      </c>
      <c r="C146" s="1067" t="s">
        <v>2156</v>
      </c>
      <c r="D146" s="1103">
        <v>10931358</v>
      </c>
      <c r="E146" s="1067" t="s">
        <v>2604</v>
      </c>
      <c r="F146" s="1107">
        <v>39728177</v>
      </c>
      <c r="G146" s="1067"/>
      <c r="H146" s="1067" t="s">
        <v>2138</v>
      </c>
      <c r="I146" s="1067" t="s">
        <v>2146</v>
      </c>
      <c r="J146" s="1104" t="s">
        <v>2162</v>
      </c>
      <c r="K146" s="1072">
        <v>0.66</v>
      </c>
      <c r="L146" s="1106">
        <v>43117979</v>
      </c>
      <c r="M146" s="1106">
        <v>28457866</v>
      </c>
      <c r="N146" s="1106">
        <v>21070151</v>
      </c>
      <c r="O146" s="1062">
        <v>21070151</v>
      </c>
      <c r="P146" s="1063" t="s">
        <v>2131</v>
      </c>
      <c r="Q146" s="1055" t="s">
        <v>2142</v>
      </c>
      <c r="R146" s="1068" t="s">
        <v>2142</v>
      </c>
      <c r="S146" s="1068" t="s">
        <v>2605</v>
      </c>
    </row>
    <row r="147" spans="1:19" s="1065" customFormat="1" ht="48">
      <c r="A147" s="1052">
        <v>136</v>
      </c>
      <c r="B147" s="1067" t="s">
        <v>2606</v>
      </c>
      <c r="C147" s="1067" t="s">
        <v>2156</v>
      </c>
      <c r="D147" s="1103">
        <v>6864121</v>
      </c>
      <c r="E147" s="1067" t="s">
        <v>2607</v>
      </c>
      <c r="F147" s="1107">
        <v>1977102</v>
      </c>
      <c r="G147" s="1067"/>
      <c r="H147" s="1067" t="s">
        <v>2138</v>
      </c>
      <c r="I147" s="1067" t="s">
        <v>2146</v>
      </c>
      <c r="J147" s="1104" t="s">
        <v>2130</v>
      </c>
      <c r="K147" s="1072">
        <v>0.1</v>
      </c>
      <c r="L147" s="1106">
        <v>2232931</v>
      </c>
      <c r="M147" s="1106">
        <v>223293</v>
      </c>
      <c r="N147" s="1106">
        <v>183050</v>
      </c>
      <c r="O147" s="1062">
        <v>183050</v>
      </c>
      <c r="P147" s="1063" t="s">
        <v>2131</v>
      </c>
      <c r="Q147" s="1055" t="s">
        <v>2608</v>
      </c>
      <c r="R147" s="1055" t="s">
        <v>2423</v>
      </c>
      <c r="S147" s="1068" t="s">
        <v>2609</v>
      </c>
    </row>
    <row r="148" spans="1:19" s="1065" customFormat="1" ht="48">
      <c r="A148" s="1052">
        <v>137</v>
      </c>
      <c r="B148" s="1067" t="s">
        <v>2610</v>
      </c>
      <c r="C148" s="1067" t="s">
        <v>2156</v>
      </c>
      <c r="D148" s="1109">
        <v>1067866563</v>
      </c>
      <c r="E148" s="1067" t="s">
        <v>2611</v>
      </c>
      <c r="F148" s="1107">
        <v>77533424</v>
      </c>
      <c r="G148" s="1067"/>
      <c r="H148" s="1067" t="s">
        <v>2138</v>
      </c>
      <c r="I148" s="1067" t="s">
        <v>2146</v>
      </c>
      <c r="J148" s="1104" t="s">
        <v>2162</v>
      </c>
      <c r="K148" s="1072">
        <v>0.66</v>
      </c>
      <c r="L148" s="1106">
        <v>84148953</v>
      </c>
      <c r="M148" s="1106">
        <v>55538309</v>
      </c>
      <c r="N148" s="1106">
        <v>41172957</v>
      </c>
      <c r="O148" s="1062">
        <v>41172957</v>
      </c>
      <c r="P148" s="1063" t="s">
        <v>2131</v>
      </c>
      <c r="Q148" s="1055" t="s">
        <v>2142</v>
      </c>
      <c r="R148" s="1068" t="s">
        <v>2142</v>
      </c>
      <c r="S148" s="1068" t="s">
        <v>2612</v>
      </c>
    </row>
    <row r="149" spans="1:19" s="1065" customFormat="1" ht="48">
      <c r="A149" s="1052">
        <v>138</v>
      </c>
      <c r="B149" s="1067" t="s">
        <v>2613</v>
      </c>
      <c r="C149" s="1067" t="s">
        <v>2126</v>
      </c>
      <c r="D149" s="1109">
        <v>34990136</v>
      </c>
      <c r="E149" s="1107" t="s">
        <v>2614</v>
      </c>
      <c r="F149" s="1108">
        <v>2358076112</v>
      </c>
      <c r="G149" s="1099"/>
      <c r="H149" s="1067" t="s">
        <v>2138</v>
      </c>
      <c r="I149" s="1067" t="s">
        <v>2146</v>
      </c>
      <c r="J149" s="1110" t="s">
        <v>2139</v>
      </c>
      <c r="K149" s="1072">
        <v>0.5</v>
      </c>
      <c r="L149" s="1077">
        <v>2518834333</v>
      </c>
      <c r="M149" s="1077">
        <v>1259417166</v>
      </c>
      <c r="N149" s="1077">
        <v>1064618585</v>
      </c>
      <c r="O149" s="1062">
        <v>1064618585</v>
      </c>
      <c r="P149" s="1063" t="s">
        <v>2131</v>
      </c>
      <c r="Q149" s="1055" t="s">
        <v>2615</v>
      </c>
      <c r="R149" s="1055" t="s">
        <v>2616</v>
      </c>
      <c r="S149" s="1068" t="s">
        <v>2617</v>
      </c>
    </row>
    <row r="150" spans="1:19" s="1065" customFormat="1" ht="48">
      <c r="A150" s="1052">
        <v>139</v>
      </c>
      <c r="B150" s="1067" t="s">
        <v>2618</v>
      </c>
      <c r="C150" s="1067" t="s">
        <v>2126</v>
      </c>
      <c r="D150" s="1109">
        <v>1067874968</v>
      </c>
      <c r="E150" s="1107" t="s">
        <v>2619</v>
      </c>
      <c r="F150" s="1108">
        <v>90852600</v>
      </c>
      <c r="G150" s="1099"/>
      <c r="H150" s="1067" t="s">
        <v>2138</v>
      </c>
      <c r="I150" s="1067" t="s">
        <v>2146</v>
      </c>
      <c r="J150" s="1110" t="s">
        <v>2162</v>
      </c>
      <c r="K150" s="1072">
        <v>0.71499999999999997</v>
      </c>
      <c r="L150" s="1077">
        <v>97046336.604189619</v>
      </c>
      <c r="M150" s="1077">
        <v>69388130.67199558</v>
      </c>
      <c r="N150" s="1077">
        <v>58677633.091614902</v>
      </c>
      <c r="O150" s="1062">
        <v>58677633.091614902</v>
      </c>
      <c r="P150" s="1063" t="s">
        <v>2131</v>
      </c>
      <c r="Q150" s="1055" t="s">
        <v>2620</v>
      </c>
      <c r="R150" s="1055" t="s">
        <v>2621</v>
      </c>
      <c r="S150" s="1068" t="s">
        <v>2203</v>
      </c>
    </row>
    <row r="151" spans="1:19" s="1065" customFormat="1" ht="48">
      <c r="A151" s="1052">
        <v>140</v>
      </c>
      <c r="B151" s="1067" t="s">
        <v>2622</v>
      </c>
      <c r="C151" s="1067" t="s">
        <v>2156</v>
      </c>
      <c r="D151" s="1109">
        <v>50935230</v>
      </c>
      <c r="E151" s="1107" t="s">
        <v>2623</v>
      </c>
      <c r="F151" s="1107">
        <v>37508902</v>
      </c>
      <c r="G151" s="1099"/>
      <c r="H151" s="1067" t="s">
        <v>2138</v>
      </c>
      <c r="I151" s="1067" t="s">
        <v>2146</v>
      </c>
      <c r="J151" s="1110" t="s">
        <v>2162</v>
      </c>
      <c r="K151" s="1072">
        <v>0.66</v>
      </c>
      <c r="L151" s="1106">
        <v>42116911</v>
      </c>
      <c r="M151" s="1106">
        <v>27797161</v>
      </c>
      <c r="N151" s="1106">
        <v>21337472</v>
      </c>
      <c r="O151" s="1062">
        <v>21337472</v>
      </c>
      <c r="P151" s="1063" t="s">
        <v>2131</v>
      </c>
      <c r="Q151" s="1055" t="s">
        <v>2142</v>
      </c>
      <c r="R151" s="1055" t="s">
        <v>2142</v>
      </c>
      <c r="S151" s="1068" t="s">
        <v>2624</v>
      </c>
    </row>
    <row r="152" spans="1:19" s="1065" customFormat="1" ht="36">
      <c r="A152" s="1052">
        <v>141</v>
      </c>
      <c r="B152" s="1067" t="s">
        <v>2625</v>
      </c>
      <c r="C152" s="1067" t="s">
        <v>2156</v>
      </c>
      <c r="D152" s="1109">
        <v>78753945</v>
      </c>
      <c r="E152" s="1107" t="s">
        <v>2626</v>
      </c>
      <c r="F152" s="1107">
        <v>42744256</v>
      </c>
      <c r="G152" s="1067"/>
      <c r="H152" s="1103" t="s">
        <v>2138</v>
      </c>
      <c r="I152" s="1067" t="s">
        <v>2146</v>
      </c>
      <c r="J152" s="1110" t="s">
        <v>2162</v>
      </c>
      <c r="K152" s="1072">
        <v>0.66</v>
      </c>
      <c r="L152" s="1106">
        <v>45658280</v>
      </c>
      <c r="M152" s="1106">
        <v>30134465</v>
      </c>
      <c r="N152" s="1106">
        <v>22209595</v>
      </c>
      <c r="O152" s="1062">
        <v>22209595</v>
      </c>
      <c r="P152" s="1063" t="s">
        <v>2131</v>
      </c>
      <c r="Q152" s="1055" t="s">
        <v>2142</v>
      </c>
      <c r="R152" s="1055" t="s">
        <v>2142</v>
      </c>
      <c r="S152" s="1068" t="s">
        <v>2627</v>
      </c>
    </row>
    <row r="153" spans="1:19" s="1065" customFormat="1" ht="36">
      <c r="A153" s="1052">
        <v>142</v>
      </c>
      <c r="B153" s="1067" t="s">
        <v>2628</v>
      </c>
      <c r="C153" s="1067" t="s">
        <v>2156</v>
      </c>
      <c r="D153" s="1109">
        <v>32626863</v>
      </c>
      <c r="E153" s="1107" t="s">
        <v>2629</v>
      </c>
      <c r="F153" s="1107">
        <v>1977102</v>
      </c>
      <c r="G153" s="1067"/>
      <c r="H153" s="1103" t="s">
        <v>2138</v>
      </c>
      <c r="I153" s="1067" t="s">
        <v>2146</v>
      </c>
      <c r="J153" s="1110" t="s">
        <v>2130</v>
      </c>
      <c r="K153" s="1072">
        <v>0.1</v>
      </c>
      <c r="L153" s="1106">
        <v>2106083</v>
      </c>
      <c r="M153" s="1106">
        <v>210608</v>
      </c>
      <c r="N153" s="1106">
        <v>163238</v>
      </c>
      <c r="O153" s="1062">
        <v>163238</v>
      </c>
      <c r="P153" s="1063" t="s">
        <v>2131</v>
      </c>
      <c r="Q153" s="1055" t="s">
        <v>2630</v>
      </c>
      <c r="R153" s="1055" t="s">
        <v>2142</v>
      </c>
      <c r="S153" s="1068" t="s">
        <v>2631</v>
      </c>
    </row>
    <row r="154" spans="1:19" s="1065" customFormat="1" ht="36">
      <c r="A154" s="1052">
        <v>143</v>
      </c>
      <c r="B154" s="1067" t="s">
        <v>2632</v>
      </c>
      <c r="C154" s="1067" t="s">
        <v>2156</v>
      </c>
      <c r="D154" s="1109">
        <v>1022354183</v>
      </c>
      <c r="E154" s="1107" t="s">
        <v>2633</v>
      </c>
      <c r="F154" s="1107">
        <v>7794500</v>
      </c>
      <c r="G154" s="1067"/>
      <c r="H154" s="1103" t="s">
        <v>2138</v>
      </c>
      <c r="I154" s="1067" t="s">
        <v>2146</v>
      </c>
      <c r="J154" s="1110" t="s">
        <v>2162</v>
      </c>
      <c r="K154" s="1072">
        <v>0.66</v>
      </c>
      <c r="L154" s="1106">
        <v>8775795</v>
      </c>
      <c r="M154" s="1106">
        <v>5792025</v>
      </c>
      <c r="N154" s="1106">
        <v>4472138</v>
      </c>
      <c r="O154" s="1062">
        <v>4472138</v>
      </c>
      <c r="P154" s="1063" t="s">
        <v>2131</v>
      </c>
      <c r="Q154" s="1055" t="s">
        <v>2142</v>
      </c>
      <c r="R154" s="1055" t="s">
        <v>2142</v>
      </c>
      <c r="S154" s="1068" t="s">
        <v>2634</v>
      </c>
    </row>
    <row r="155" spans="1:19" s="1065" customFormat="1" ht="48">
      <c r="A155" s="1052">
        <v>144</v>
      </c>
      <c r="B155" s="1067" t="s">
        <v>2635</v>
      </c>
      <c r="C155" s="1067" t="s">
        <v>2156</v>
      </c>
      <c r="D155" s="1109">
        <v>1067907478</v>
      </c>
      <c r="E155" s="1107" t="s">
        <v>2636</v>
      </c>
      <c r="F155" s="1107">
        <v>26805961</v>
      </c>
      <c r="G155" s="1067"/>
      <c r="H155" s="1103" t="s">
        <v>2138</v>
      </c>
      <c r="I155" s="1067" t="s">
        <v>2146</v>
      </c>
      <c r="J155" s="1110" t="s">
        <v>2162</v>
      </c>
      <c r="K155" s="1072">
        <v>0.66</v>
      </c>
      <c r="L155" s="1106">
        <v>30023709</v>
      </c>
      <c r="M155" s="1106">
        <v>19815648</v>
      </c>
      <c r="N155" s="1106">
        <v>15203908</v>
      </c>
      <c r="O155" s="1062">
        <v>15203908</v>
      </c>
      <c r="P155" s="1063" t="s">
        <v>2131</v>
      </c>
      <c r="Q155" s="1055" t="s">
        <v>2142</v>
      </c>
      <c r="R155" s="1055" t="s">
        <v>2142</v>
      </c>
      <c r="S155" s="1068" t="s">
        <v>2637</v>
      </c>
    </row>
    <row r="156" spans="1:19" s="1065" customFormat="1" ht="48">
      <c r="A156" s="1052">
        <v>145</v>
      </c>
      <c r="B156" s="1067" t="s">
        <v>2638</v>
      </c>
      <c r="C156" s="1067" t="s">
        <v>2156</v>
      </c>
      <c r="D156" s="1109">
        <v>34977787</v>
      </c>
      <c r="E156" s="1107" t="s">
        <v>2639</v>
      </c>
      <c r="F156" s="1107">
        <v>24679008</v>
      </c>
      <c r="G156" s="1067"/>
      <c r="H156" s="1103" t="s">
        <v>2138</v>
      </c>
      <c r="I156" s="1067" t="s">
        <v>2146</v>
      </c>
      <c r="J156" s="1110" t="s">
        <v>2162</v>
      </c>
      <c r="K156" s="1072">
        <v>0.66</v>
      </c>
      <c r="L156" s="1106">
        <v>28096489</v>
      </c>
      <c r="M156" s="1106">
        <v>18543683</v>
      </c>
      <c r="N156" s="1106">
        <v>14490909</v>
      </c>
      <c r="O156" s="1062">
        <v>14490909</v>
      </c>
      <c r="P156" s="1063" t="s">
        <v>2131</v>
      </c>
      <c r="Q156" s="1055" t="s">
        <v>2142</v>
      </c>
      <c r="R156" s="1055" t="s">
        <v>2142</v>
      </c>
      <c r="S156" s="1068" t="s">
        <v>2640</v>
      </c>
    </row>
    <row r="157" spans="1:19" s="1065" customFormat="1" ht="36">
      <c r="A157" s="1052">
        <v>146</v>
      </c>
      <c r="B157" s="1067" t="s">
        <v>2641</v>
      </c>
      <c r="C157" s="1067" t="s">
        <v>2642</v>
      </c>
      <c r="D157" s="1109" t="s">
        <v>2643</v>
      </c>
      <c r="E157" s="1107" t="s">
        <v>2644</v>
      </c>
      <c r="F157" s="1108">
        <v>525686544</v>
      </c>
      <c r="G157" s="1067"/>
      <c r="H157" s="1103" t="s">
        <v>2138</v>
      </c>
      <c r="I157" s="1067" t="s">
        <v>2146</v>
      </c>
      <c r="J157" s="1110" t="s">
        <v>2162</v>
      </c>
      <c r="K157" s="1072">
        <v>0.91</v>
      </c>
      <c r="L157" s="1077">
        <v>582392963.65008581</v>
      </c>
      <c r="M157" s="1077">
        <v>529977596.92157805</v>
      </c>
      <c r="N157" s="1077">
        <v>16733321</v>
      </c>
      <c r="O157" s="1111">
        <v>476475682</v>
      </c>
      <c r="P157" s="1063" t="s">
        <v>2645</v>
      </c>
      <c r="Q157" s="1055" t="s">
        <v>2646</v>
      </c>
      <c r="R157" s="1055" t="s">
        <v>2647</v>
      </c>
      <c r="S157" s="1055" t="s">
        <v>2170</v>
      </c>
    </row>
    <row r="158" spans="1:19" s="1065" customFormat="1" ht="60">
      <c r="A158" s="1052">
        <v>147</v>
      </c>
      <c r="B158" s="1067" t="s">
        <v>2648</v>
      </c>
      <c r="C158" s="1067" t="s">
        <v>2126</v>
      </c>
      <c r="D158" s="1109">
        <v>26214505</v>
      </c>
      <c r="E158" s="1067" t="s">
        <v>2649</v>
      </c>
      <c r="F158" s="1108">
        <v>1242094635</v>
      </c>
      <c r="G158" s="1067"/>
      <c r="H158" s="1103" t="s">
        <v>2138</v>
      </c>
      <c r="I158" s="1067" t="s">
        <v>2146</v>
      </c>
      <c r="J158" s="1110" t="s">
        <v>2139</v>
      </c>
      <c r="K158" s="1072">
        <v>0.33750000000000002</v>
      </c>
      <c r="L158" s="1077">
        <v>1340069806</v>
      </c>
      <c r="M158" s="1077">
        <v>452273559</v>
      </c>
      <c r="N158" s="1077">
        <v>382893058</v>
      </c>
      <c r="O158" s="1062">
        <v>382893058</v>
      </c>
      <c r="P158" s="1063" t="s">
        <v>2131</v>
      </c>
      <c r="Q158" s="1055" t="s">
        <v>2650</v>
      </c>
      <c r="R158" s="1055" t="s">
        <v>2651</v>
      </c>
      <c r="S158" s="1055" t="s">
        <v>2612</v>
      </c>
    </row>
    <row r="159" spans="1:19" s="1065" customFormat="1" ht="36">
      <c r="A159" s="1052">
        <v>148</v>
      </c>
      <c r="B159" s="1112" t="s">
        <v>2652</v>
      </c>
      <c r="C159" s="1067" t="s">
        <v>2156</v>
      </c>
      <c r="D159" s="1109">
        <v>50898060</v>
      </c>
      <c r="E159" s="1067" t="s">
        <v>2653</v>
      </c>
      <c r="F159" s="1107">
        <v>85104581</v>
      </c>
      <c r="G159" s="1067"/>
      <c r="H159" s="1103" t="s">
        <v>2138</v>
      </c>
      <c r="I159" s="1067" t="s">
        <v>2146</v>
      </c>
      <c r="J159" s="1110" t="s">
        <v>2162</v>
      </c>
      <c r="K159" s="1072">
        <v>0.66</v>
      </c>
      <c r="L159" s="1106">
        <v>95320410</v>
      </c>
      <c r="M159" s="1106">
        <v>62911470.784774557</v>
      </c>
      <c r="N159" s="1106">
        <v>55309581.77710253</v>
      </c>
      <c r="O159" s="1062">
        <v>55309581.77710253</v>
      </c>
      <c r="P159" s="1063" t="s">
        <v>2131</v>
      </c>
      <c r="Q159" s="1055" t="s">
        <v>2142</v>
      </c>
      <c r="R159" s="1055" t="s">
        <v>2142</v>
      </c>
      <c r="S159" s="1055" t="s">
        <v>2654</v>
      </c>
    </row>
    <row r="160" spans="1:19" s="1065" customFormat="1" ht="36">
      <c r="A160" s="1052">
        <v>149</v>
      </c>
      <c r="B160" s="1112" t="s">
        <v>2655</v>
      </c>
      <c r="C160" s="1067" t="s">
        <v>2156</v>
      </c>
      <c r="D160" s="1109">
        <v>26201307</v>
      </c>
      <c r="E160" s="1067" t="s">
        <v>2656</v>
      </c>
      <c r="F160" s="1107">
        <v>169137000</v>
      </c>
      <c r="G160" s="1067"/>
      <c r="H160" s="1103" t="s">
        <v>2138</v>
      </c>
      <c r="I160" s="1067" t="s">
        <v>2146</v>
      </c>
      <c r="J160" s="1110" t="s">
        <v>2162</v>
      </c>
      <c r="K160" s="1072">
        <v>0.66</v>
      </c>
      <c r="L160" s="1106">
        <v>178697452</v>
      </c>
      <c r="M160" s="1106">
        <v>117940318.33151579</v>
      </c>
      <c r="N160" s="1106">
        <v>119263347</v>
      </c>
      <c r="O160" s="1113">
        <v>119263347</v>
      </c>
      <c r="P160" s="1063" t="s">
        <v>2657</v>
      </c>
      <c r="Q160" s="1055" t="s">
        <v>2142</v>
      </c>
      <c r="R160" s="1055" t="s">
        <v>2142</v>
      </c>
      <c r="S160" s="1055" t="s">
        <v>2170</v>
      </c>
    </row>
    <row r="161" spans="1:19" s="1065" customFormat="1" ht="36">
      <c r="A161" s="1052">
        <v>150</v>
      </c>
      <c r="B161" s="1112" t="s">
        <v>2658</v>
      </c>
      <c r="C161" s="1067" t="s">
        <v>2156</v>
      </c>
      <c r="D161" s="1109" t="s">
        <v>2659</v>
      </c>
      <c r="E161" s="1067" t="s">
        <v>2660</v>
      </c>
      <c r="F161" s="1107">
        <v>251759218</v>
      </c>
      <c r="G161" s="1067"/>
      <c r="H161" s="1103" t="s">
        <v>2138</v>
      </c>
      <c r="I161" s="1067" t="s">
        <v>2146</v>
      </c>
      <c r="J161" s="1110" t="s">
        <v>2162</v>
      </c>
      <c r="K161" s="1072">
        <v>0.66</v>
      </c>
      <c r="L161" s="1106">
        <v>264643098</v>
      </c>
      <c r="M161" s="1106">
        <v>174664445</v>
      </c>
      <c r="N161" s="1106">
        <v>145590845</v>
      </c>
      <c r="O161" s="1062">
        <v>145590845</v>
      </c>
      <c r="P161" s="1063" t="s">
        <v>2131</v>
      </c>
      <c r="Q161" s="1055" t="s">
        <v>2142</v>
      </c>
      <c r="R161" s="1055" t="s">
        <v>2142</v>
      </c>
      <c r="S161" s="1055" t="s">
        <v>2661</v>
      </c>
    </row>
    <row r="162" spans="1:19" s="1065" customFormat="1" ht="36">
      <c r="A162" s="1052">
        <v>151</v>
      </c>
      <c r="B162" s="1112" t="s">
        <v>2662</v>
      </c>
      <c r="C162" s="1067" t="s">
        <v>2126</v>
      </c>
      <c r="D162" s="1109">
        <v>25957881</v>
      </c>
      <c r="E162" s="1067" t="s">
        <v>2663</v>
      </c>
      <c r="F162" s="1108">
        <v>1895346800</v>
      </c>
      <c r="G162" s="1067"/>
      <c r="H162" s="1103" t="s">
        <v>2138</v>
      </c>
      <c r="I162" s="1067" t="s">
        <v>2146</v>
      </c>
      <c r="J162" s="1110" t="s">
        <v>2162</v>
      </c>
      <c r="K162" s="1072">
        <v>0.59</v>
      </c>
      <c r="L162" s="1077">
        <v>2010153429.7390983</v>
      </c>
      <c r="M162" s="1077">
        <v>1185990523.546068</v>
      </c>
      <c r="N162" s="1077">
        <v>1022380148</v>
      </c>
      <c r="O162" s="1062">
        <v>1022380148</v>
      </c>
      <c r="P162" s="1063" t="s">
        <v>2131</v>
      </c>
      <c r="Q162" s="1055" t="s">
        <v>2664</v>
      </c>
      <c r="R162" s="1055" t="s">
        <v>2665</v>
      </c>
      <c r="S162" s="1055" t="s">
        <v>2462</v>
      </c>
    </row>
    <row r="163" spans="1:19" s="1065" customFormat="1" ht="36">
      <c r="A163" s="1052">
        <v>152</v>
      </c>
      <c r="B163" s="1112" t="s">
        <v>2666</v>
      </c>
      <c r="C163" s="1067" t="s">
        <v>2156</v>
      </c>
      <c r="D163" s="1109">
        <v>34993940</v>
      </c>
      <c r="E163" s="1067" t="s">
        <v>2667</v>
      </c>
      <c r="F163" s="1107">
        <v>294240000</v>
      </c>
      <c r="G163" s="1067"/>
      <c r="H163" s="1103" t="s">
        <v>2138</v>
      </c>
      <c r="I163" s="1067" t="s">
        <v>2146</v>
      </c>
      <c r="J163" s="1110" t="s">
        <v>2162</v>
      </c>
      <c r="K163" s="1072">
        <v>0.66</v>
      </c>
      <c r="L163" s="1106">
        <v>309297852</v>
      </c>
      <c r="M163" s="1106">
        <v>204136582</v>
      </c>
      <c r="N163" s="1106">
        <v>170284973</v>
      </c>
      <c r="O163" s="1062">
        <v>170284973</v>
      </c>
      <c r="P163" s="1063" t="s">
        <v>2131</v>
      </c>
      <c r="Q163" s="1055" t="s">
        <v>2142</v>
      </c>
      <c r="R163" s="1055" t="s">
        <v>2142</v>
      </c>
      <c r="S163" s="1055" t="s">
        <v>2170</v>
      </c>
    </row>
    <row r="164" spans="1:19" s="1065" customFormat="1" ht="36">
      <c r="A164" s="1052">
        <v>153</v>
      </c>
      <c r="B164" s="1112" t="s">
        <v>2668</v>
      </c>
      <c r="C164" s="1067" t="s">
        <v>2126</v>
      </c>
      <c r="D164" s="1109">
        <v>71994700</v>
      </c>
      <c r="E164" s="1067" t="s">
        <v>2669</v>
      </c>
      <c r="F164" s="1108">
        <v>347833780</v>
      </c>
      <c r="G164" s="1067"/>
      <c r="H164" s="1103" t="s">
        <v>2138</v>
      </c>
      <c r="I164" s="1067" t="s">
        <v>2146</v>
      </c>
      <c r="J164" s="1110" t="s">
        <v>2139</v>
      </c>
      <c r="K164" s="1072">
        <v>0.46</v>
      </c>
      <c r="L164" s="1106">
        <v>493785647</v>
      </c>
      <c r="M164" s="1106">
        <v>227141398</v>
      </c>
      <c r="N164" s="1106">
        <v>206910859</v>
      </c>
      <c r="O164" s="1062">
        <v>206910859</v>
      </c>
      <c r="P164" s="1063" t="s">
        <v>2131</v>
      </c>
      <c r="Q164" s="1055" t="s">
        <v>2670</v>
      </c>
      <c r="R164" s="1055" t="s">
        <v>2671</v>
      </c>
      <c r="S164" s="1055" t="s">
        <v>2189</v>
      </c>
    </row>
    <row r="165" spans="1:19" s="1065" customFormat="1" ht="48">
      <c r="A165" s="1052">
        <v>154</v>
      </c>
      <c r="B165" s="1112" t="s">
        <v>2672</v>
      </c>
      <c r="C165" s="1067" t="s">
        <v>2126</v>
      </c>
      <c r="D165" s="1109">
        <v>1067944989</v>
      </c>
      <c r="E165" s="1067" t="s">
        <v>2673</v>
      </c>
      <c r="F165" s="1107">
        <v>504736150</v>
      </c>
      <c r="G165" s="1067"/>
      <c r="H165" s="1103" t="s">
        <v>2138</v>
      </c>
      <c r="I165" s="1067" t="s">
        <v>2146</v>
      </c>
      <c r="J165" s="1110" t="s">
        <v>2139</v>
      </c>
      <c r="K165" s="1072">
        <v>0.34</v>
      </c>
      <c r="L165" s="1105">
        <v>530566228</v>
      </c>
      <c r="M165" s="1105">
        <v>179066101.89568263</v>
      </c>
      <c r="N165" s="1094">
        <v>137525759.72202054</v>
      </c>
      <c r="O165" s="1062">
        <v>137525759.72202054</v>
      </c>
      <c r="P165" s="1063" t="s">
        <v>2131</v>
      </c>
      <c r="Q165" s="1055" t="s">
        <v>2674</v>
      </c>
      <c r="R165" s="1055" t="s">
        <v>2675</v>
      </c>
      <c r="S165" s="1055" t="s">
        <v>2462</v>
      </c>
    </row>
    <row r="166" spans="1:19" s="1065" customFormat="1" ht="48">
      <c r="A166" s="1052">
        <v>155</v>
      </c>
      <c r="B166" s="1112" t="s">
        <v>2676</v>
      </c>
      <c r="C166" s="1067" t="s">
        <v>2642</v>
      </c>
      <c r="D166" s="1109">
        <v>900310658</v>
      </c>
      <c r="E166" s="1067" t="s">
        <v>2677</v>
      </c>
      <c r="F166" s="1107">
        <v>448988212</v>
      </c>
      <c r="G166" s="1067"/>
      <c r="H166" s="1103" t="s">
        <v>2138</v>
      </c>
      <c r="I166" s="1067" t="s">
        <v>2146</v>
      </c>
      <c r="J166" s="1110" t="s">
        <v>2162</v>
      </c>
      <c r="K166" s="1072">
        <v>1</v>
      </c>
      <c r="L166" s="1107">
        <v>454588013</v>
      </c>
      <c r="M166" s="1107">
        <v>454588013</v>
      </c>
      <c r="N166" s="1107">
        <v>0</v>
      </c>
      <c r="O166" s="1111">
        <v>448988212</v>
      </c>
      <c r="P166" s="1063" t="s">
        <v>2678</v>
      </c>
      <c r="Q166" s="1055" t="s">
        <v>2679</v>
      </c>
      <c r="R166" s="1055" t="s">
        <v>2680</v>
      </c>
      <c r="S166" s="1055" t="s">
        <v>2189</v>
      </c>
    </row>
    <row r="167" spans="1:19" s="1065" customFormat="1" ht="84">
      <c r="A167" s="1052">
        <v>156</v>
      </c>
      <c r="B167" s="1112" t="s">
        <v>2681</v>
      </c>
      <c r="C167" s="1067" t="s">
        <v>2126</v>
      </c>
      <c r="D167" s="1109">
        <v>25807394</v>
      </c>
      <c r="E167" s="1067" t="s">
        <v>2682</v>
      </c>
      <c r="F167" s="1107">
        <f>[11]Masiva!$C$9</f>
        <v>1234533228</v>
      </c>
      <c r="G167" s="1067"/>
      <c r="H167" s="1103" t="s">
        <v>2138</v>
      </c>
      <c r="I167" s="1067" t="s">
        <v>2146</v>
      </c>
      <c r="J167" s="1110" t="s">
        <v>2162</v>
      </c>
      <c r="K167" s="1072">
        <v>0.59</v>
      </c>
      <c r="L167" s="1107">
        <v>1396142284</v>
      </c>
      <c r="M167" s="1107">
        <v>820233592.04568422</v>
      </c>
      <c r="N167" s="1105">
        <v>0</v>
      </c>
      <c r="O167" s="1062">
        <v>735140739.08793485</v>
      </c>
      <c r="P167" s="1063" t="s">
        <v>2683</v>
      </c>
      <c r="Q167" s="1055" t="s">
        <v>2674</v>
      </c>
      <c r="R167" s="1055" t="s">
        <v>2684</v>
      </c>
      <c r="S167" s="1055" t="s">
        <v>2627</v>
      </c>
    </row>
    <row r="168" spans="1:19" s="1065" customFormat="1" ht="60">
      <c r="A168" s="1052">
        <v>157</v>
      </c>
      <c r="B168" s="1112" t="s">
        <v>2685</v>
      </c>
      <c r="C168" s="1067" t="s">
        <v>2156</v>
      </c>
      <c r="D168" s="1109">
        <v>50938681</v>
      </c>
      <c r="E168" s="1067" t="s">
        <v>2686</v>
      </c>
      <c r="F168" s="1107">
        <v>27680000</v>
      </c>
      <c r="G168" s="1067"/>
      <c r="H168" s="1103" t="s">
        <v>2138</v>
      </c>
      <c r="I168" s="1067" t="s">
        <v>2146</v>
      </c>
      <c r="J168" s="1110" t="s">
        <v>2162</v>
      </c>
      <c r="K168" s="1072">
        <v>0.66</v>
      </c>
      <c r="L168" s="1107">
        <v>29707197</v>
      </c>
      <c r="M168" s="1107">
        <v>19606750.090415914</v>
      </c>
      <c r="N168" s="1105">
        <v>0</v>
      </c>
      <c r="O168" s="1062">
        <v>17188464.909886032</v>
      </c>
      <c r="P168" s="1063" t="s">
        <v>2683</v>
      </c>
      <c r="Q168" s="1055" t="s">
        <v>2142</v>
      </c>
      <c r="R168" s="1055" t="s">
        <v>2687</v>
      </c>
      <c r="S168" s="1055" t="s">
        <v>2688</v>
      </c>
    </row>
    <row r="169" spans="1:19" s="1065" customFormat="1" ht="36">
      <c r="A169" s="1052">
        <v>158</v>
      </c>
      <c r="B169" s="1112" t="s">
        <v>2689</v>
      </c>
      <c r="C169" s="1067" t="s">
        <v>2690</v>
      </c>
      <c r="D169" s="1109">
        <v>900161517</v>
      </c>
      <c r="E169" s="1067" t="s">
        <v>2691</v>
      </c>
      <c r="F169" s="1107">
        <v>58855982</v>
      </c>
      <c r="G169" s="1067"/>
      <c r="H169" s="1103" t="s">
        <v>2138</v>
      </c>
      <c r="I169" s="1067" t="s">
        <v>2146</v>
      </c>
      <c r="J169" s="1110" t="s">
        <v>2162</v>
      </c>
      <c r="K169" s="1072">
        <v>1</v>
      </c>
      <c r="L169" s="1107">
        <v>58855982</v>
      </c>
      <c r="M169" s="1107">
        <v>58855982</v>
      </c>
      <c r="N169" s="1107">
        <v>0</v>
      </c>
      <c r="O169" s="1111">
        <v>58855982</v>
      </c>
      <c r="P169" s="1063" t="s">
        <v>2692</v>
      </c>
      <c r="Q169" s="1055" t="s">
        <v>2693</v>
      </c>
      <c r="R169" s="1055" t="s">
        <v>2694</v>
      </c>
      <c r="S169" s="1055" t="s">
        <v>2695</v>
      </c>
    </row>
    <row r="170" spans="1:19" s="1065" customFormat="1" ht="36">
      <c r="A170" s="1052">
        <v>159</v>
      </c>
      <c r="B170" s="1112" t="s">
        <v>2696</v>
      </c>
      <c r="C170" s="1067" t="s">
        <v>2126</v>
      </c>
      <c r="D170" s="1109">
        <v>39300578</v>
      </c>
      <c r="E170" s="1067" t="s">
        <v>2697</v>
      </c>
      <c r="F170" s="1114">
        <v>1252174000</v>
      </c>
      <c r="G170" s="1067"/>
      <c r="H170" s="1103" t="s">
        <v>2138</v>
      </c>
      <c r="I170" s="1067" t="s">
        <v>2146</v>
      </c>
      <c r="J170" s="1110" t="s">
        <v>2139</v>
      </c>
      <c r="K170" s="1072">
        <v>0.46250000000000002</v>
      </c>
      <c r="L170" s="1107">
        <v>1252174000</v>
      </c>
      <c r="M170" s="1107">
        <v>579130475</v>
      </c>
      <c r="N170" s="1105">
        <v>486814353.41554081</v>
      </c>
      <c r="O170" s="1062">
        <v>486814353.41554081</v>
      </c>
      <c r="P170" s="1063" t="s">
        <v>2131</v>
      </c>
      <c r="Q170" s="1055" t="s">
        <v>2674</v>
      </c>
      <c r="R170" s="1055" t="s">
        <v>2698</v>
      </c>
      <c r="S170" s="1055" t="s">
        <v>2699</v>
      </c>
    </row>
    <row r="171" spans="1:19" s="1065" customFormat="1" ht="11">
      <c r="A171" s="1052"/>
      <c r="B171" s="1115"/>
      <c r="C171" s="1115"/>
      <c r="D171" s="1115"/>
      <c r="E171" s="1116"/>
      <c r="F171" s="1117">
        <f>SUBTOTAL(9,F12:F170)</f>
        <v>70963528238</v>
      </c>
      <c r="G171" s="1115"/>
      <c r="H171" s="1115"/>
      <c r="I171" s="1115"/>
      <c r="J171" s="1115"/>
      <c r="K171" s="1115"/>
      <c r="L171" s="1117">
        <f>SUBTOTAL(9,L12:L170)</f>
        <v>90544795506.745621</v>
      </c>
      <c r="M171" s="1117">
        <f t="shared" ref="M171" si="0">SUBTOTAL(9,M12:M170)</f>
        <v>39386524534.518257</v>
      </c>
      <c r="N171" s="1117">
        <f>SUBTOTAL(9,N12:N170)</f>
        <v>33690649327.772633</v>
      </c>
      <c r="O171" s="1118">
        <f>SUBTOTAL(9,O12:O170)</f>
        <v>35410565086.770454</v>
      </c>
      <c r="P171" s="1119"/>
      <c r="Q171" s="1055"/>
      <c r="R171" s="1055"/>
      <c r="S171" s="1055"/>
    </row>
    <row r="172" spans="1:19">
      <c r="F172" s="1120"/>
      <c r="N172" s="1121"/>
      <c r="O172" s="1122"/>
    </row>
    <row r="173" spans="1:19">
      <c r="F173" s="1123"/>
      <c r="L173" s="1039"/>
      <c r="N173" s="1039"/>
      <c r="O173" s="1039"/>
    </row>
    <row r="174" spans="1:19">
      <c r="F174" s="1123"/>
      <c r="N174" s="1039"/>
      <c r="O174" s="1039"/>
    </row>
    <row r="175" spans="1:19">
      <c r="N175" s="1039"/>
      <c r="O175" s="1039"/>
    </row>
    <row r="176" spans="1:19">
      <c r="O176" s="1123"/>
    </row>
  </sheetData>
  <autoFilter ref="A11:ALO170" xr:uid="{00000000-0009-0000-0000-000000000000}"/>
  <mergeCells count="25">
    <mergeCell ref="S9:S11"/>
    <mergeCell ref="F9:F11"/>
    <mergeCell ref="G9:I9"/>
    <mergeCell ref="J9:J11"/>
    <mergeCell ref="K9:K11"/>
    <mergeCell ref="L9:L11"/>
    <mergeCell ref="M9:M11"/>
    <mergeCell ref="G10:G11"/>
    <mergeCell ref="H10:H11"/>
    <mergeCell ref="I10:I11"/>
    <mergeCell ref="N9:N11"/>
    <mergeCell ref="O9:O11"/>
    <mergeCell ref="P9:P11"/>
    <mergeCell ref="Q9:Q11"/>
    <mergeCell ref="R9:R11"/>
    <mergeCell ref="A1:B4"/>
    <mergeCell ref="C1:G1"/>
    <mergeCell ref="C2:G2"/>
    <mergeCell ref="C4:G4"/>
    <mergeCell ref="A6:B6"/>
    <mergeCell ref="A9:A11"/>
    <mergeCell ref="B9:B11"/>
    <mergeCell ref="C9:C11"/>
    <mergeCell ref="D9:D11"/>
    <mergeCell ref="E9:E11"/>
  </mergeCells>
  <pageMargins left="0.7" right="0.7" top="0.75" bottom="0.75" header="0.3" footer="0.3"/>
  <pageSetup scale="10" fitToWidth="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999"/>
  </sheetPr>
  <dimension ref="A1:B1005"/>
  <sheetViews>
    <sheetView topLeftCell="A13" zoomScale="156" workbookViewId="0"/>
  </sheetViews>
  <sheetFormatPr baseColWidth="10" defaultColWidth="14.5" defaultRowHeight="15" customHeight="1"/>
  <cols>
    <col min="1" max="1" width="61" customWidth="1"/>
    <col min="2" max="13" width="10.6640625" customWidth="1"/>
  </cols>
  <sheetData>
    <row r="1" spans="1:2" ht="15" customHeight="1">
      <c r="A1" t="s">
        <v>1855</v>
      </c>
    </row>
    <row r="2" spans="1:2" ht="15" customHeight="1">
      <c r="A2" s="170" t="str">
        <f>+CONTENIDO!A3</f>
        <v>Nombre de la ESE</v>
      </c>
      <c r="B2" t="s">
        <v>457</v>
      </c>
    </row>
    <row r="3" spans="1:2" ht="15" customHeight="1">
      <c r="A3" s="170" t="str">
        <f>+CONTENIDO!A4</f>
        <v>NIT</v>
      </c>
      <c r="B3" t="s">
        <v>458</v>
      </c>
    </row>
    <row r="4" spans="1:2" ht="15" customHeight="1">
      <c r="A4" s="170" t="s">
        <v>440</v>
      </c>
    </row>
    <row r="6" spans="1:2" ht="14.25" customHeight="1">
      <c r="A6" s="212" t="s">
        <v>0</v>
      </c>
    </row>
    <row r="7" spans="1:2" ht="14.25" customHeight="1">
      <c r="A7" s="211" t="s">
        <v>477</v>
      </c>
    </row>
    <row r="8" spans="1:2" ht="14.25" customHeight="1">
      <c r="A8" s="211" t="s">
        <v>478</v>
      </c>
    </row>
    <row r="9" spans="1:2" ht="14.25" customHeight="1">
      <c r="A9" s="211" t="s">
        <v>479</v>
      </c>
    </row>
    <row r="10" spans="1:2" ht="14.25" customHeight="1">
      <c r="A10" s="211" t="s">
        <v>480</v>
      </c>
    </row>
    <row r="11" spans="1:2" ht="14.25" customHeight="1">
      <c r="A11" s="211" t="s">
        <v>481</v>
      </c>
    </row>
    <row r="12" spans="1:2" ht="14.25" customHeight="1">
      <c r="A12" s="211" t="s">
        <v>482</v>
      </c>
    </row>
    <row r="13" spans="1:2" ht="14.25" customHeight="1">
      <c r="A13" s="211" t="s">
        <v>483</v>
      </c>
    </row>
    <row r="14" spans="1:2" ht="14.25" customHeight="1">
      <c r="A14" s="211" t="s">
        <v>484</v>
      </c>
    </row>
    <row r="15" spans="1:2" ht="14.25" customHeight="1">
      <c r="A15" s="211" t="s">
        <v>485</v>
      </c>
    </row>
    <row r="16" spans="1:2" ht="14.25" customHeight="1">
      <c r="A16" s="211" t="s">
        <v>486</v>
      </c>
    </row>
    <row r="17" spans="1:1" ht="14.25" customHeight="1">
      <c r="A17" s="211" t="s">
        <v>465</v>
      </c>
    </row>
    <row r="18" spans="1:1" ht="14.25" customHeight="1">
      <c r="A18" s="211" t="s">
        <v>487</v>
      </c>
    </row>
    <row r="19" spans="1:1" ht="14.25" customHeight="1">
      <c r="A19" s="211" t="s">
        <v>488</v>
      </c>
    </row>
    <row r="20" spans="1:1" ht="14.25" customHeight="1">
      <c r="A20" s="211" t="s">
        <v>489</v>
      </c>
    </row>
    <row r="21" spans="1:1" ht="14.25" customHeight="1">
      <c r="A21" s="211" t="s">
        <v>490</v>
      </c>
    </row>
    <row r="22" spans="1:1" ht="14.25" customHeight="1">
      <c r="A22" s="211" t="s">
        <v>491</v>
      </c>
    </row>
    <row r="23" spans="1:1" ht="14.25" customHeight="1">
      <c r="A23" s="211" t="s">
        <v>492</v>
      </c>
    </row>
    <row r="24" spans="1:1" ht="14.25" customHeight="1">
      <c r="A24" s="211" t="s">
        <v>493</v>
      </c>
    </row>
    <row r="25" spans="1:1" ht="14.25" customHeight="1">
      <c r="A25" s="211" t="s">
        <v>494</v>
      </c>
    </row>
    <row r="26" spans="1:1" ht="14.25" customHeight="1">
      <c r="A26" s="211" t="s">
        <v>495</v>
      </c>
    </row>
    <row r="27" spans="1:1" ht="14.25" customHeight="1">
      <c r="A27" s="211" t="s">
        <v>496</v>
      </c>
    </row>
    <row r="28" spans="1:1" ht="14.25" customHeight="1">
      <c r="A28" s="211" t="s">
        <v>497</v>
      </c>
    </row>
    <row r="29" spans="1:1" ht="14.25" customHeight="1">
      <c r="A29" s="211" t="s">
        <v>498</v>
      </c>
    </row>
    <row r="30" spans="1:1" ht="14.25" customHeight="1">
      <c r="A30" s="211" t="s">
        <v>499</v>
      </c>
    </row>
    <row r="31" spans="1:1" ht="14.25" customHeight="1">
      <c r="A31" s="211" t="s">
        <v>500</v>
      </c>
    </row>
    <row r="32" spans="1:1" ht="14.25" customHeight="1">
      <c r="A32" s="211" t="s">
        <v>501</v>
      </c>
    </row>
    <row r="33" spans="1:1" ht="14.25" customHeight="1">
      <c r="A33" s="211" t="s">
        <v>502</v>
      </c>
    </row>
    <row r="34" spans="1:1" ht="14.25" customHeight="1">
      <c r="A34" s="211" t="s">
        <v>503</v>
      </c>
    </row>
    <row r="35" spans="1:1" ht="14.25" customHeight="1">
      <c r="A35" s="211" t="s">
        <v>504</v>
      </c>
    </row>
    <row r="36" spans="1:1" ht="14.25" customHeight="1">
      <c r="A36" s="211" t="s">
        <v>505</v>
      </c>
    </row>
    <row r="37" spans="1:1" ht="14.25" customHeight="1">
      <c r="A37" s="211" t="s">
        <v>506</v>
      </c>
    </row>
    <row r="38" spans="1:1" ht="14.25" customHeight="1">
      <c r="A38" s="211" t="s">
        <v>507</v>
      </c>
    </row>
    <row r="39" spans="1:1" ht="14.25" customHeight="1">
      <c r="A39" s="211" t="s">
        <v>508</v>
      </c>
    </row>
    <row r="40" spans="1:1" ht="14.25" customHeight="1">
      <c r="A40" s="211" t="s">
        <v>509</v>
      </c>
    </row>
    <row r="41" spans="1:1" ht="14.25" customHeight="1">
      <c r="A41" s="211" t="s">
        <v>510</v>
      </c>
    </row>
    <row r="42" spans="1:1" ht="14.25" customHeight="1">
      <c r="A42" s="211" t="s">
        <v>511</v>
      </c>
    </row>
    <row r="43" spans="1:1" ht="14.25" customHeight="1">
      <c r="A43" s="211" t="s">
        <v>512</v>
      </c>
    </row>
    <row r="44" spans="1:1" ht="14.25" customHeight="1">
      <c r="A44" s="211" t="s">
        <v>472</v>
      </c>
    </row>
    <row r="45" spans="1:1" ht="14.25" customHeight="1">
      <c r="A45" s="211" t="s">
        <v>492</v>
      </c>
    </row>
    <row r="46" spans="1:1" ht="14.25" customHeight="1">
      <c r="A46" s="211" t="s">
        <v>513</v>
      </c>
    </row>
    <row r="47" spans="1:1" ht="14.25" customHeight="1">
      <c r="A47" s="211" t="s">
        <v>494</v>
      </c>
    </row>
    <row r="48" spans="1:1" ht="14.25" customHeight="1">
      <c r="A48" s="211" t="s">
        <v>505</v>
      </c>
    </row>
    <row r="49" spans="1:1" ht="14.25" customHeight="1">
      <c r="A49" s="211" t="s">
        <v>514</v>
      </c>
    </row>
    <row r="50" spans="1:1" ht="14.25" customHeight="1">
      <c r="A50" s="211" t="s">
        <v>515</v>
      </c>
    </row>
    <row r="51" spans="1:1" ht="14.25" customHeight="1">
      <c r="A51" s="211" t="s">
        <v>516</v>
      </c>
    </row>
    <row r="52" spans="1:1" ht="14.25" customHeight="1">
      <c r="A52" s="211" t="s">
        <v>517</v>
      </c>
    </row>
    <row r="53" spans="1:1" ht="14.25" customHeight="1">
      <c r="A53" s="211" t="s">
        <v>518</v>
      </c>
    </row>
    <row r="54" spans="1:1" ht="14.25" customHeight="1">
      <c r="A54" s="211" t="s">
        <v>506</v>
      </c>
    </row>
    <row r="55" spans="1:1" ht="14.25" customHeight="1"/>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sheetData>
  <pageMargins left="0.7" right="0.7" top="0.75" bottom="0.75"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4C8479"/>
  </sheetPr>
  <dimension ref="A1:N978"/>
  <sheetViews>
    <sheetView topLeftCell="A5" zoomScale="132" workbookViewId="0">
      <selection activeCell="B201" sqref="B201"/>
    </sheetView>
  </sheetViews>
  <sheetFormatPr baseColWidth="10" defaultColWidth="14.5" defaultRowHeight="15" customHeight="1"/>
  <cols>
    <col min="1" max="1" width="29.6640625" style="712" customWidth="1"/>
    <col min="2" max="2" width="19.83203125" style="895" customWidth="1"/>
    <col min="3" max="3" width="14.6640625" style="712" customWidth="1"/>
    <col min="4" max="5" width="17" style="712" customWidth="1"/>
    <col min="6" max="13" width="15" style="712" customWidth="1"/>
    <col min="14" max="14" width="15.83203125" style="712" customWidth="1"/>
    <col min="15" max="16384" width="14.5" style="712"/>
  </cols>
  <sheetData>
    <row r="1" spans="1:13">
      <c r="A1" s="905" t="s">
        <v>548</v>
      </c>
    </row>
    <row r="2" spans="1:13" ht="16">
      <c r="A2" s="894" t="s">
        <v>458</v>
      </c>
    </row>
    <row r="3" spans="1:13" ht="18">
      <c r="A3" s="711" t="s">
        <v>379</v>
      </c>
    </row>
    <row r="4" spans="1:13" ht="15" customHeight="1">
      <c r="D4" s="859"/>
    </row>
    <row r="5" spans="1:13" ht="15" customHeight="1">
      <c r="D5" s="893"/>
      <c r="E5" s="713"/>
      <c r="F5" s="910"/>
    </row>
    <row r="6" spans="1:13" ht="31" customHeight="1">
      <c r="A6" s="1592" t="s">
        <v>2084</v>
      </c>
      <c r="B6" s="1593"/>
      <c r="C6" s="1593"/>
      <c r="D6" s="1594"/>
      <c r="E6" s="922">
        <v>0.08</v>
      </c>
      <c r="F6" s="922">
        <v>0.08</v>
      </c>
      <c r="G6" s="922">
        <v>0.08</v>
      </c>
      <c r="H6" s="922">
        <v>0.08</v>
      </c>
      <c r="I6" s="922">
        <v>0.08</v>
      </c>
      <c r="J6" s="922">
        <v>0.08</v>
      </c>
      <c r="K6" s="922">
        <v>0.08</v>
      </c>
      <c r="L6" s="922">
        <v>0.08</v>
      </c>
      <c r="M6" s="922">
        <v>0.08</v>
      </c>
    </row>
    <row r="7" spans="1:13" ht="42" customHeight="1">
      <c r="A7" s="914" t="s">
        <v>101</v>
      </c>
      <c r="B7" s="791" t="s">
        <v>102</v>
      </c>
      <c r="C7" s="791" t="s">
        <v>17</v>
      </c>
      <c r="D7" s="791" t="s">
        <v>2087</v>
      </c>
      <c r="E7" s="792">
        <v>2023</v>
      </c>
      <c r="F7" s="792">
        <v>2024</v>
      </c>
      <c r="G7" s="792">
        <v>2025</v>
      </c>
      <c r="H7" s="792">
        <v>2026</v>
      </c>
      <c r="I7" s="792">
        <v>2027</v>
      </c>
      <c r="J7" s="792">
        <v>2028</v>
      </c>
      <c r="K7" s="792">
        <v>2029</v>
      </c>
      <c r="L7" s="792">
        <v>2030</v>
      </c>
      <c r="M7" s="792">
        <v>2031</v>
      </c>
    </row>
    <row r="8" spans="1:13" ht="12.75" customHeight="1">
      <c r="A8" s="793" t="str">
        <f>+'[12]VENTA DE SERVICIOS Y RECAUDO'!B10</f>
        <v>Dsponibilidad Inicial</v>
      </c>
      <c r="B8" s="793">
        <f t="shared" ref="B8:M8" si="0">+B9</f>
        <v>2991894928.2620001</v>
      </c>
      <c r="C8" s="793">
        <f t="shared" si="0"/>
        <v>4316546136.666667</v>
      </c>
      <c r="D8" s="915">
        <f t="shared" si="0"/>
        <v>1317216002</v>
      </c>
      <c r="E8" s="915">
        <f t="shared" si="0"/>
        <v>3654220532.4643335</v>
      </c>
      <c r="F8" s="915">
        <f t="shared" si="0"/>
        <v>3654220532.4643335</v>
      </c>
      <c r="G8" s="915">
        <f t="shared" si="0"/>
        <v>3654220532.4643335</v>
      </c>
      <c r="H8" s="915">
        <f t="shared" si="0"/>
        <v>3654220532.4643335</v>
      </c>
      <c r="I8" s="915">
        <f t="shared" si="0"/>
        <v>3654220532.4643335</v>
      </c>
      <c r="J8" s="915">
        <f t="shared" si="0"/>
        <v>3654220532.4643335</v>
      </c>
      <c r="K8" s="915">
        <f t="shared" si="0"/>
        <v>3654220532.4643335</v>
      </c>
      <c r="L8" s="915">
        <f t="shared" si="0"/>
        <v>3654220532.4643335</v>
      </c>
      <c r="M8" s="915">
        <f t="shared" si="0"/>
        <v>3654220532.4643335</v>
      </c>
    </row>
    <row r="9" spans="1:13" ht="12.75" customHeight="1">
      <c r="A9" s="794" t="str">
        <f>+'[12]VENTA DE SERVICIOS Y RECAUDO'!B11</f>
        <v>caja y bancos</v>
      </c>
      <c r="B9" s="794">
        <f>+'[12]VENTA DE SERVICIOS Y RECAUDO'!I11</f>
        <v>2991894928.2620001</v>
      </c>
      <c r="C9" s="794">
        <f>AVERAGE('[12]VENTA DE SERVICIOS Y RECAUDO'!E11,'[12]VENTA DE SERVICIOS Y RECAUDO'!F11,'[12]VENTA DE SERVICIOS Y RECAUDO'!G11)</f>
        <v>4316546136.666667</v>
      </c>
      <c r="D9" s="916">
        <f>+'[12]VENTA DE SERVICIOS Y RECAUDO'!H11</f>
        <v>1317216002</v>
      </c>
      <c r="E9" s="916">
        <f>AVERAGE(B9,C9)</f>
        <v>3654220532.4643335</v>
      </c>
      <c r="F9" s="916">
        <f>+E9</f>
        <v>3654220532.4643335</v>
      </c>
      <c r="G9" s="916">
        <f t="shared" ref="G9:M9" si="1">+F9</f>
        <v>3654220532.4643335</v>
      </c>
      <c r="H9" s="916">
        <f>+G9</f>
        <v>3654220532.4643335</v>
      </c>
      <c r="I9" s="916">
        <f t="shared" si="1"/>
        <v>3654220532.4643335</v>
      </c>
      <c r="J9" s="916">
        <f t="shared" si="1"/>
        <v>3654220532.4643335</v>
      </c>
      <c r="K9" s="916">
        <f t="shared" si="1"/>
        <v>3654220532.4643335</v>
      </c>
      <c r="L9" s="916">
        <f t="shared" si="1"/>
        <v>3654220532.4643335</v>
      </c>
      <c r="M9" s="916">
        <f t="shared" si="1"/>
        <v>3654220532.4643335</v>
      </c>
    </row>
    <row r="10" spans="1:13" ht="12.75" customHeight="1">
      <c r="A10" s="796" t="str">
        <f>+'[12]VENTA DE SERVICIOS Y RECAUDO'!B12</f>
        <v>A. Total Ingresos Corrientes</v>
      </c>
      <c r="B10" s="796">
        <f>+B11+B26+B28</f>
        <v>54961479049.765991</v>
      </c>
      <c r="C10" s="796">
        <f t="shared" ref="C10:E10" si="2">+C11+C26+C28</f>
        <v>52636245802.666664</v>
      </c>
      <c r="D10" s="917">
        <f t="shared" si="2"/>
        <v>66526573691.5</v>
      </c>
      <c r="E10" s="917">
        <f t="shared" si="2"/>
        <v>70106857549.740005</v>
      </c>
      <c r="F10" s="917">
        <f>+F11+F26+F28</f>
        <v>75715406153.719208</v>
      </c>
      <c r="G10" s="917">
        <f t="shared" ref="G10" si="3">+G11+G26+G28</f>
        <v>81772638646.016739</v>
      </c>
      <c r="H10" s="917">
        <f t="shared" ref="H10" si="4">+H11+H26+H28</f>
        <v>88314449737.698105</v>
      </c>
      <c r="I10" s="917">
        <f>+I11+I26+I28</f>
        <v>95379605716.713913</v>
      </c>
      <c r="J10" s="917">
        <f t="shared" ref="J10" si="5">+J11+J26+J28</f>
        <v>103009974174.05104</v>
      </c>
      <c r="K10" s="917">
        <f t="shared" ref="K10" si="6">+K11+K26+K28</f>
        <v>111250772107.9751</v>
      </c>
      <c r="L10" s="917">
        <f t="shared" ref="L10" si="7">+L11+L26+L28</f>
        <v>120150833876.61313</v>
      </c>
      <c r="M10" s="917">
        <f>+M11+M26+M28</f>
        <v>129762900586.74217</v>
      </c>
    </row>
    <row r="11" spans="1:13" ht="12.75" customHeight="1">
      <c r="A11" s="797" t="str">
        <f>+'[12]VENTA DE SERVICIOS Y RECAUDO'!B13</f>
        <v>Ingreso de Explotación</v>
      </c>
      <c r="B11" s="797">
        <f>+B12</f>
        <v>53236802640.799995</v>
      </c>
      <c r="C11" s="797">
        <f t="shared" ref="C11:E11" si="8">+C12</f>
        <v>49879386357.333328</v>
      </c>
      <c r="D11" s="918">
        <f t="shared" si="8"/>
        <v>64038356053.599998</v>
      </c>
      <c r="E11" s="918">
        <f t="shared" si="8"/>
        <v>69161424537.888</v>
      </c>
      <c r="F11" s="918">
        <f>+F12</f>
        <v>74694338500.919052</v>
      </c>
      <c r="G11" s="918">
        <f t="shared" ref="G11" si="9">+G12</f>
        <v>80669885580.992569</v>
      </c>
      <c r="H11" s="918">
        <f t="shared" ref="H11" si="10">+H12</f>
        <v>87123476427.472</v>
      </c>
      <c r="I11" s="918">
        <f>+I12</f>
        <v>94093354541.669724</v>
      </c>
      <c r="J11" s="918">
        <f t="shared" ref="J11" si="11">+J12</f>
        <v>101620822905.00331</v>
      </c>
      <c r="K11" s="918">
        <f t="shared" ref="K11" si="12">+K12</f>
        <v>109750488737.40355</v>
      </c>
      <c r="L11" s="918">
        <f t="shared" ref="L11" si="13">+L12</f>
        <v>118530527836.39586</v>
      </c>
      <c r="M11" s="918">
        <f>+M12</f>
        <v>128012970063.30751</v>
      </c>
    </row>
    <row r="12" spans="1:13" ht="12.75" customHeight="1">
      <c r="A12" s="797" t="str">
        <f>+'[12]VENTA DE SERVICIOS Y RECAUDO'!B14</f>
        <v>Venta de Servicios de Salud</v>
      </c>
      <c r="B12" s="797">
        <f>SUM(B13:B25)</f>
        <v>53236802640.799995</v>
      </c>
      <c r="C12" s="797">
        <f t="shared" ref="C12:E12" si="14">SUM(C13:C25)</f>
        <v>49879386357.333328</v>
      </c>
      <c r="D12" s="918">
        <f t="shared" si="14"/>
        <v>64038356053.599998</v>
      </c>
      <c r="E12" s="918">
        <f t="shared" si="14"/>
        <v>69161424537.888</v>
      </c>
      <c r="F12" s="918">
        <f>SUM(F13:F25)</f>
        <v>74694338500.919052</v>
      </c>
      <c r="G12" s="918">
        <f t="shared" ref="G12" si="15">SUM(G13:G25)</f>
        <v>80669885580.992569</v>
      </c>
      <c r="H12" s="918">
        <f t="shared" ref="H12" si="16">SUM(H13:H25)</f>
        <v>87123476427.472</v>
      </c>
      <c r="I12" s="918">
        <f>SUM(I13:I25)</f>
        <v>94093354541.669724</v>
      </c>
      <c r="J12" s="918">
        <f t="shared" ref="J12" si="17">SUM(J13:J25)</f>
        <v>101620822905.00331</v>
      </c>
      <c r="K12" s="918">
        <f>SUM(K13:K25)</f>
        <v>109750488737.40355</v>
      </c>
      <c r="L12" s="918">
        <f t="shared" ref="L12" si="18">SUM(L13:L25)</f>
        <v>118530527836.39586</v>
      </c>
      <c r="M12" s="918">
        <f>SUM(M13:M25)</f>
        <v>128012970063.30751</v>
      </c>
    </row>
    <row r="13" spans="1:13" ht="15" customHeight="1">
      <c r="A13" s="794" t="str">
        <f>+'[12]VENTA DE SERVICIOS Y RECAUDO'!B15</f>
        <v>Regimen Subsidiado</v>
      </c>
      <c r="B13" s="794">
        <f>+'[12]VENTA DE SERVICIOS Y RECAUDO'!I15</f>
        <v>42633174519.199997</v>
      </c>
      <c r="C13" s="794">
        <f>AVERAGE('[12]VENTA DE SERVICIOS Y RECAUDO'!E15,'[12]VENTA DE SERVICIOS Y RECAUDO'!F15,'[12]VENTA DE SERVICIOS Y RECAUDO'!G15)</f>
        <v>38065132901</v>
      </c>
      <c r="D13" s="916">
        <v>48773536854</v>
      </c>
      <c r="E13" s="916">
        <f>(D13*$E$6)+D13</f>
        <v>52675419802.32</v>
      </c>
      <c r="F13" s="916">
        <f>(E13*$E$6)+E13</f>
        <v>56889453386.5056</v>
      </c>
      <c r="G13" s="916">
        <f t="shared" ref="G13:J13" si="19">(F13*$E$6)+F13</f>
        <v>61440609657.426048</v>
      </c>
      <c r="H13" s="916">
        <f t="shared" si="19"/>
        <v>66355858430.020134</v>
      </c>
      <c r="I13" s="916">
        <f t="shared" si="19"/>
        <v>71664327104.421738</v>
      </c>
      <c r="J13" s="916">
        <f t="shared" si="19"/>
        <v>77397473272.775482</v>
      </c>
      <c r="K13" s="916">
        <f>(J13*$E$6)+J13</f>
        <v>83589271134.597519</v>
      </c>
      <c r="L13" s="916">
        <f t="shared" ref="L13:M13" si="20">(K13*$E$6)+K13</f>
        <v>90276412825.365326</v>
      </c>
      <c r="M13" s="916">
        <f t="shared" si="20"/>
        <v>97498525851.394547</v>
      </c>
    </row>
    <row r="14" spans="1:13" ht="12.75" customHeight="1">
      <c r="A14" s="794" t="str">
        <f>+'[12]VENTA DE SERVICIOS Y RECAUDO'!B16</f>
        <v>Régimen Contributivo</v>
      </c>
      <c r="B14" s="794">
        <f>+'[12]VENTA DE SERVICIOS Y RECAUDO'!I16</f>
        <v>2239221101.4000001</v>
      </c>
      <c r="C14" s="794">
        <f>AVERAGE('[12]VENTA DE SERVICIOS Y RECAUDO'!E16,'[12]VENTA DE SERVICIOS Y RECAUDO'!F16,'[12]VENTA DE SERVICIOS Y RECAUDO'!G16)</f>
        <v>2767550874</v>
      </c>
      <c r="D14" s="916">
        <v>2649653926</v>
      </c>
      <c r="E14" s="916">
        <f t="shared" ref="E14:J24" si="21">(D14*$E$6)+D14</f>
        <v>2861626240.0799999</v>
      </c>
      <c r="F14" s="916">
        <f t="shared" si="21"/>
        <v>3090556339.2863998</v>
      </c>
      <c r="G14" s="916">
        <f t="shared" si="21"/>
        <v>3337800846.4293118</v>
      </c>
      <c r="H14" s="916">
        <f t="shared" si="21"/>
        <v>3604824914.1436567</v>
      </c>
      <c r="I14" s="916">
        <f t="shared" si="21"/>
        <v>3893210907.2751493</v>
      </c>
      <c r="J14" s="916">
        <f t="shared" si="21"/>
        <v>4204667779.8571615</v>
      </c>
      <c r="K14" s="916">
        <f t="shared" ref="K14:M14" si="22">(J14*$E$6)+J14</f>
        <v>4541041202.2457342</v>
      </c>
      <c r="L14" s="916">
        <f t="shared" si="22"/>
        <v>4904324498.4253931</v>
      </c>
      <c r="M14" s="916">
        <f t="shared" si="22"/>
        <v>5296670458.2994242</v>
      </c>
    </row>
    <row r="15" spans="1:13" ht="12.75" customHeight="1">
      <c r="A15" s="794" t="str">
        <f>+'[12]VENTA DE SERVICIOS Y RECAUDO'!B17</f>
        <v>Municipios - PPNA y NO POS</v>
      </c>
      <c r="B15" s="794">
        <f>+'[12]VENTA DE SERVICIOS Y RECAUDO'!I17</f>
        <v>5697562490</v>
      </c>
      <c r="C15" s="794">
        <f>AVERAGE('[12]VENTA DE SERVICIOS Y RECAUDO'!E17,'[12]VENTA DE SERVICIOS Y RECAUDO'!F17,'[12]VENTA DE SERVICIOS Y RECAUDO'!G17)</f>
        <v>6288757772.666667</v>
      </c>
      <c r="D15" s="916">
        <v>5993732500</v>
      </c>
      <c r="E15" s="916">
        <f t="shared" si="21"/>
        <v>6473231100</v>
      </c>
      <c r="F15" s="916">
        <f t="shared" si="21"/>
        <v>6991089588</v>
      </c>
      <c r="G15" s="916">
        <f t="shared" si="21"/>
        <v>7550376755.04</v>
      </c>
      <c r="H15" s="916">
        <f t="shared" si="21"/>
        <v>8154406895.4432001</v>
      </c>
      <c r="I15" s="916">
        <f t="shared" si="21"/>
        <v>8806759447.0786552</v>
      </c>
      <c r="J15" s="916">
        <f t="shared" si="21"/>
        <v>9511300202.8449478</v>
      </c>
      <c r="K15" s="916">
        <f t="shared" ref="K15:M15" si="23">(J15*$E$6)+J15</f>
        <v>10272204219.072544</v>
      </c>
      <c r="L15" s="916">
        <f t="shared" si="23"/>
        <v>11093980556.598347</v>
      </c>
      <c r="M15" s="916">
        <f t="shared" si="23"/>
        <v>11981499001.126215</v>
      </c>
    </row>
    <row r="16" spans="1:13" ht="12.75" customHeight="1">
      <c r="A16" s="794" t="str">
        <f>+'[12]VENTA DE SERVICIOS Y RECAUDO'!B18</f>
        <v>Departamento/Distrito - PIC</v>
      </c>
      <c r="B16" s="794">
        <f>+'[12]VENTA DE SERVICIOS Y RECAUDO'!I18</f>
        <v>0</v>
      </c>
      <c r="C16" s="794">
        <v>0</v>
      </c>
      <c r="D16" s="916"/>
      <c r="E16" s="916">
        <f t="shared" si="21"/>
        <v>0</v>
      </c>
      <c r="F16" s="916">
        <f t="shared" si="21"/>
        <v>0</v>
      </c>
      <c r="G16" s="916">
        <f t="shared" si="21"/>
        <v>0</v>
      </c>
      <c r="H16" s="916">
        <f t="shared" si="21"/>
        <v>0</v>
      </c>
      <c r="I16" s="916">
        <f t="shared" si="21"/>
        <v>0</v>
      </c>
      <c r="J16" s="916">
        <f t="shared" si="21"/>
        <v>0</v>
      </c>
      <c r="K16" s="916">
        <f t="shared" ref="K16:M16" si="24">(J16*$E$6)+J16</f>
        <v>0</v>
      </c>
      <c r="L16" s="916">
        <f t="shared" si="24"/>
        <v>0</v>
      </c>
      <c r="M16" s="916">
        <f t="shared" si="24"/>
        <v>0</v>
      </c>
    </row>
    <row r="17" spans="1:13" ht="12.75" customHeight="1">
      <c r="A17" s="794" t="str">
        <f>+'[12]VENTA DE SERVICIOS Y RECAUDO'!B19</f>
        <v>Municipios - PIC</v>
      </c>
      <c r="B17" s="794">
        <f>+'[12]VENTA DE SERVICIOS Y RECAUDO'!I19</f>
        <v>0</v>
      </c>
      <c r="C17" s="794">
        <v>0</v>
      </c>
      <c r="D17" s="916"/>
      <c r="E17" s="916">
        <f t="shared" si="21"/>
        <v>0</v>
      </c>
      <c r="F17" s="916">
        <f t="shared" si="21"/>
        <v>0</v>
      </c>
      <c r="G17" s="916">
        <f t="shared" si="21"/>
        <v>0</v>
      </c>
      <c r="H17" s="916">
        <f t="shared" si="21"/>
        <v>0</v>
      </c>
      <c r="I17" s="916">
        <f t="shared" si="21"/>
        <v>0</v>
      </c>
      <c r="J17" s="916">
        <f t="shared" si="21"/>
        <v>0</v>
      </c>
      <c r="K17" s="916">
        <f t="shared" ref="K17:M17" si="25">(J17*$E$6)+J17</f>
        <v>0</v>
      </c>
      <c r="L17" s="916">
        <f t="shared" si="25"/>
        <v>0</v>
      </c>
      <c r="M17" s="916">
        <f t="shared" si="25"/>
        <v>0</v>
      </c>
    </row>
    <row r="18" spans="1:13" ht="12.75" customHeight="1">
      <c r="A18" s="794" t="str">
        <f>+'[12]VENTA DE SERVICIOS Y RECAUDO'!B20</f>
        <v>SOAT - Accidentes de Tránsito Cías de Seguros</v>
      </c>
      <c r="B18" s="794">
        <f>+'[12]VENTA DE SERVICIOS Y RECAUDO'!I20</f>
        <v>1177818990.4000001</v>
      </c>
      <c r="C18" s="794">
        <f>AVERAGE('[12]VENTA DE SERVICIOS Y RECAUDO'!E20,'[12]VENTA DE SERVICIOS Y RECAUDO'!F20,'[12]VENTA DE SERVICIOS Y RECAUDO'!G20)</f>
        <v>1455336248</v>
      </c>
      <c r="D18" s="916">
        <v>1341457778</v>
      </c>
      <c r="E18" s="916">
        <f t="shared" si="21"/>
        <v>1448774400.24</v>
      </c>
      <c r="F18" s="916">
        <f t="shared" si="21"/>
        <v>1564676352.2592001</v>
      </c>
      <c r="G18" s="916">
        <f t="shared" si="21"/>
        <v>1689850460.4399362</v>
      </c>
      <c r="H18" s="916">
        <f t="shared" si="21"/>
        <v>1825038497.275131</v>
      </c>
      <c r="I18" s="916">
        <f t="shared" si="21"/>
        <v>1971041577.0571415</v>
      </c>
      <c r="J18" s="916">
        <f t="shared" si="21"/>
        <v>2128724903.2217128</v>
      </c>
      <c r="K18" s="916">
        <f t="shared" ref="K18:M18" si="26">(J18*$E$6)+J18</f>
        <v>2299022895.4794497</v>
      </c>
      <c r="L18" s="916">
        <f t="shared" si="26"/>
        <v>2482944727.1178055</v>
      </c>
      <c r="M18" s="916">
        <f t="shared" si="26"/>
        <v>2681580305.28723</v>
      </c>
    </row>
    <row r="19" spans="1:13" ht="12.75" customHeight="1">
      <c r="A19" s="794" t="str">
        <f>+'[12]VENTA DE SERVICIOS Y RECAUDO'!B21</f>
        <v>FOSYGA- ECAT Accidentes de Tránsito</v>
      </c>
      <c r="B19" s="794">
        <f>+'[12]VENTA DE SERVICIOS Y RECAUDO'!I21</f>
        <v>52249807.200000003</v>
      </c>
      <c r="C19" s="794">
        <f>AVERAGE('[12]VENTA DE SERVICIOS Y RECAUDO'!E21,'[12]VENTA DE SERVICIOS Y RECAUDO'!F21,'[12]VENTA DE SERVICIOS Y RECAUDO'!G21)</f>
        <v>87083012</v>
      </c>
      <c r="D19" s="916">
        <v>2363635248</v>
      </c>
      <c r="E19" s="916">
        <f t="shared" si="21"/>
        <v>2552726067.8400002</v>
      </c>
      <c r="F19" s="916">
        <f t="shared" si="21"/>
        <v>2756944153.2672</v>
      </c>
      <c r="G19" s="916">
        <f t="shared" si="21"/>
        <v>2977499685.5285759</v>
      </c>
      <c r="H19" s="916">
        <f t="shared" si="21"/>
        <v>3215699660.370862</v>
      </c>
      <c r="I19" s="916">
        <f t="shared" si="21"/>
        <v>3472955633.200531</v>
      </c>
      <c r="J19" s="916">
        <f t="shared" si="21"/>
        <v>3750792083.8565736</v>
      </c>
      <c r="K19" s="916">
        <f t="shared" ref="K19:M19" si="27">(J19*$E$6)+J19</f>
        <v>4050855450.5650997</v>
      </c>
      <c r="L19" s="916">
        <f t="shared" si="27"/>
        <v>4374923886.6103077</v>
      </c>
      <c r="M19" s="916">
        <f t="shared" si="27"/>
        <v>4724917797.5391321</v>
      </c>
    </row>
    <row r="20" spans="1:13" ht="12.75" customHeight="1">
      <c r="A20" s="794" t="str">
        <f>+'[12]VENTA DE SERVICIOS Y RECAUDO'!B22</f>
        <v>Otras ventas de servicios de salud- COVID</v>
      </c>
      <c r="B20" s="794">
        <f>+'[12]VENTA DE SERVICIOS Y RECAUDO'!I22</f>
        <v>0</v>
      </c>
      <c r="C20" s="794">
        <v>0</v>
      </c>
      <c r="D20" s="916">
        <v>1277298876</v>
      </c>
      <c r="E20" s="916">
        <f t="shared" si="21"/>
        <v>1379482786.0799999</v>
      </c>
      <c r="F20" s="916">
        <f t="shared" si="21"/>
        <v>1489841408.9663999</v>
      </c>
      <c r="G20" s="916">
        <f t="shared" si="21"/>
        <v>1609028721.683712</v>
      </c>
      <c r="H20" s="916">
        <f t="shared" si="21"/>
        <v>1737751019.4184089</v>
      </c>
      <c r="I20" s="916">
        <f t="shared" si="21"/>
        <v>1876771100.9718816</v>
      </c>
      <c r="J20" s="916">
        <f t="shared" si="21"/>
        <v>2026912789.0496321</v>
      </c>
      <c r="K20" s="916">
        <f t="shared" ref="K20:M20" si="28">(J20*$E$6)+J20</f>
        <v>2189065812.1736026</v>
      </c>
      <c r="L20" s="916">
        <f t="shared" si="28"/>
        <v>2364191077.147491</v>
      </c>
      <c r="M20" s="916">
        <f t="shared" si="28"/>
        <v>2553326363.3192902</v>
      </c>
    </row>
    <row r="21" spans="1:13" ht="12.75" customHeight="1">
      <c r="A21" s="794" t="str">
        <f>+'[12]VENTA DE SERVICIOS Y RECAUDO'!B23</f>
        <v>IPS Privadas</v>
      </c>
      <c r="B21" s="794">
        <f>+'[12]VENTA DE SERVICIOS Y RECAUDO'!I23</f>
        <v>717975364.20000005</v>
      </c>
      <c r="C21" s="794">
        <f>AVERAGE('[12]VENTA DE SERVICIOS Y RECAUDO'!E23,'[12]VENTA DE SERVICIOS Y RECAUDO'!F23,'[12]VENTA DE SERVICIOS Y RECAUDO'!G23)</f>
        <v>609545605</v>
      </c>
      <c r="D21" s="916">
        <v>880051722</v>
      </c>
      <c r="E21" s="916">
        <f t="shared" si="21"/>
        <v>950455859.75999999</v>
      </c>
      <c r="F21" s="916">
        <f t="shared" si="21"/>
        <v>1026492328.5408</v>
      </c>
      <c r="G21" s="916">
        <f t="shared" si="21"/>
        <v>1108611714.824064</v>
      </c>
      <c r="H21" s="916">
        <f t="shared" si="21"/>
        <v>1197300652.0099893</v>
      </c>
      <c r="I21" s="916">
        <f t="shared" si="21"/>
        <v>1293084704.1707883</v>
      </c>
      <c r="J21" s="916">
        <f t="shared" si="21"/>
        <v>1396531480.5044513</v>
      </c>
      <c r="K21" s="916">
        <f t="shared" ref="K21:M21" si="29">(J21*$E$6)+J21</f>
        <v>1508253998.9448073</v>
      </c>
      <c r="L21" s="916">
        <f t="shared" si="29"/>
        <v>1628914318.8603919</v>
      </c>
      <c r="M21" s="916">
        <f t="shared" si="29"/>
        <v>1759227464.3692231</v>
      </c>
    </row>
    <row r="22" spans="1:13" ht="12.75" customHeight="1">
      <c r="A22" s="794" t="str">
        <f>+'[12]VENTA DE SERVICIOS Y RECAUDO'!B24</f>
        <v>Regimen Especial</v>
      </c>
      <c r="B22" s="794">
        <f>+'[12]VENTA DE SERVICIOS Y RECAUDO'!I24</f>
        <v>127431325.2</v>
      </c>
      <c r="C22" s="794">
        <f>AVERAGE('[12]VENTA DE SERVICIOS Y RECAUDO'!E24,'[12]VENTA DE SERVICIOS Y RECAUDO'!F24,'[12]VENTA DE SERVICIOS Y RECAUDO'!G24)</f>
        <v>157883199.66666666</v>
      </c>
      <c r="D22" s="916">
        <v>156453636</v>
      </c>
      <c r="E22" s="916">
        <f t="shared" si="21"/>
        <v>168969926.88</v>
      </c>
      <c r="F22" s="916">
        <f t="shared" si="21"/>
        <v>182487521.03040001</v>
      </c>
      <c r="G22" s="916">
        <f t="shared" si="21"/>
        <v>197086522.712832</v>
      </c>
      <c r="H22" s="916">
        <f t="shared" si="21"/>
        <v>212853444.52985856</v>
      </c>
      <c r="I22" s="916">
        <f t="shared" si="21"/>
        <v>229881720.09224725</v>
      </c>
      <c r="J22" s="916">
        <f t="shared" si="21"/>
        <v>248272257.69962704</v>
      </c>
      <c r="K22" s="916">
        <f t="shared" ref="K22:M22" si="30">(J22*$E$6)+J22</f>
        <v>268134038.31559721</v>
      </c>
      <c r="L22" s="916">
        <f t="shared" si="30"/>
        <v>289584761.38084501</v>
      </c>
      <c r="M22" s="916">
        <f t="shared" si="30"/>
        <v>312751542.29131263</v>
      </c>
    </row>
    <row r="23" spans="1:13" ht="12.75" customHeight="1">
      <c r="A23" s="794" t="str">
        <f>+'[12]VENTA DE SERVICIOS Y RECAUDO'!B25</f>
        <v>Adminsitradoras de Riesgos Laborales</v>
      </c>
      <c r="B23" s="794">
        <f>+'[12]VENTA DE SERVICIOS Y RECAUDO'!I25</f>
        <v>21388332.800000001</v>
      </c>
      <c r="C23" s="794">
        <f>AVERAGE('[12]VENTA DE SERVICIOS Y RECAUDO'!E25,'[12]VENTA DE SERVICIOS Y RECAUDO'!F25,'[12]VENTA DE SERVICIOS Y RECAUDO'!G25)</f>
        <v>24883131.666666668</v>
      </c>
      <c r="D23" s="916">
        <v>46462872</v>
      </c>
      <c r="E23" s="916">
        <f t="shared" si="21"/>
        <v>50179901.759999998</v>
      </c>
      <c r="F23" s="916">
        <f t="shared" si="21"/>
        <v>54194293.900799997</v>
      </c>
      <c r="G23" s="916">
        <f t="shared" si="21"/>
        <v>58529837.412864</v>
      </c>
      <c r="H23" s="916">
        <f t="shared" si="21"/>
        <v>63212224.405893117</v>
      </c>
      <c r="I23" s="916">
        <f t="shared" si="21"/>
        <v>68269202.358364567</v>
      </c>
      <c r="J23" s="916">
        <f t="shared" si="21"/>
        <v>73730738.547033727</v>
      </c>
      <c r="K23" s="916">
        <f t="shared" ref="K23:M23" si="31">(J23*$E$6)+J23</f>
        <v>79629197.630796432</v>
      </c>
      <c r="L23" s="916">
        <f t="shared" si="31"/>
        <v>85999533.441260144</v>
      </c>
      <c r="M23" s="916">
        <f t="shared" si="31"/>
        <v>92879496.116560951</v>
      </c>
    </row>
    <row r="24" spans="1:13" ht="12.75" customHeight="1">
      <c r="A24" s="794" t="str">
        <f>+'[12]VENTA DE SERVICIOS Y RECAUDO'!B26</f>
        <v>Cuota de recuperacion</v>
      </c>
      <c r="B24" s="794">
        <f>+'[12]VENTA DE SERVICIOS Y RECAUDO'!I26</f>
        <v>58880945.600000001</v>
      </c>
      <c r="C24" s="794">
        <f>AVERAGE('[12]VENTA DE SERVICIOS Y RECAUDO'!E26,'[12]VENTA DE SERVICIOS Y RECAUDO'!F26,'[12]VENTA DE SERVICIOS Y RECAUDO'!G26)</f>
        <v>32127116</v>
      </c>
      <c r="D24" s="916">
        <v>58880945.600000001</v>
      </c>
      <c r="E24" s="916">
        <f t="shared" si="21"/>
        <v>63591421.248000003</v>
      </c>
      <c r="F24" s="916">
        <f t="shared" si="21"/>
        <v>68678734.947840005</v>
      </c>
      <c r="G24" s="916">
        <f t="shared" si="21"/>
        <v>74173033.7436672</v>
      </c>
      <c r="H24" s="916">
        <f t="shared" si="21"/>
        <v>80106876.443160579</v>
      </c>
      <c r="I24" s="916">
        <f t="shared" si="21"/>
        <v>86515426.55861342</v>
      </c>
      <c r="J24" s="916">
        <f t="shared" si="21"/>
        <v>93436660.683302492</v>
      </c>
      <c r="K24" s="916">
        <f t="shared" ref="K24:M24" si="32">(J24*$E$6)+J24</f>
        <v>100911593.5379667</v>
      </c>
      <c r="L24" s="916">
        <f t="shared" si="32"/>
        <v>108984521.02100404</v>
      </c>
      <c r="M24" s="916">
        <f t="shared" si="32"/>
        <v>117703282.70268436</v>
      </c>
    </row>
    <row r="25" spans="1:13" ht="12.75" customHeight="1">
      <c r="A25" s="794" t="str">
        <f>+'[12]VENTA DE SERVICIOS Y RECAUDO'!B27</f>
        <v>Particulares</v>
      </c>
      <c r="B25" s="794">
        <f>+'[12]VENTA DE SERVICIOS Y RECAUDO'!I27</f>
        <v>511099764.80000001</v>
      </c>
      <c r="C25" s="794">
        <f>AVERAGE('[12]VENTA DE SERVICIOS Y RECAUDO'!E27,'[12]VENTA DE SERVICIOS Y RECAUDO'!F27,'[12]VENTA DE SERVICIOS Y RECAUDO'!G27)</f>
        <v>391086497.33333331</v>
      </c>
      <c r="D25" s="916">
        <v>497191696</v>
      </c>
      <c r="E25" s="916">
        <f>(D25*$E$6)+D25</f>
        <v>536967031.67999995</v>
      </c>
      <c r="F25" s="916">
        <f t="shared" ref="F25:J25" si="33">(E25*$E$6)+E25</f>
        <v>579924394.21439993</v>
      </c>
      <c r="G25" s="916">
        <f t="shared" si="33"/>
        <v>626318345.75155187</v>
      </c>
      <c r="H25" s="916">
        <f t="shared" si="33"/>
        <v>676423813.41167605</v>
      </c>
      <c r="I25" s="916">
        <f t="shared" si="33"/>
        <v>730537718.48461008</v>
      </c>
      <c r="J25" s="916">
        <f t="shared" si="33"/>
        <v>788980735.96337891</v>
      </c>
      <c r="K25" s="916">
        <f>(J25*$E$6)+J25</f>
        <v>852099194.84044921</v>
      </c>
      <c r="L25" s="916">
        <f t="shared" ref="L25:M25" si="34">(K25*$E$6)+K25</f>
        <v>920267130.42768514</v>
      </c>
      <c r="M25" s="916">
        <f t="shared" si="34"/>
        <v>993888500.86189997</v>
      </c>
    </row>
    <row r="26" spans="1:13" ht="12.75" customHeight="1">
      <c r="A26" s="798" t="s">
        <v>348</v>
      </c>
      <c r="B26" s="797">
        <f>+B27</f>
        <v>470024241.76599997</v>
      </c>
      <c r="C26" s="797">
        <f>+C27</f>
        <v>665772500</v>
      </c>
      <c r="D26" s="918">
        <f t="shared" ref="D26:M26" si="35">+D27</f>
        <v>875400936.89999998</v>
      </c>
      <c r="E26" s="918">
        <f t="shared" si="35"/>
        <v>945433011.852</v>
      </c>
      <c r="F26" s="918">
        <f t="shared" si="35"/>
        <v>1021067652.8001601</v>
      </c>
      <c r="G26" s="918">
        <f t="shared" si="35"/>
        <v>1102753065.0241728</v>
      </c>
      <c r="H26" s="918">
        <f t="shared" si="35"/>
        <v>1190973310.2261066</v>
      </c>
      <c r="I26" s="918">
        <f t="shared" si="35"/>
        <v>1286251175.0441952</v>
      </c>
      <c r="J26" s="918">
        <f t="shared" si="35"/>
        <v>1389151269.0477307</v>
      </c>
      <c r="K26" s="918">
        <f t="shared" si="35"/>
        <v>1500283370.5715492</v>
      </c>
      <c r="L26" s="918">
        <f t="shared" si="35"/>
        <v>1620306040.2172732</v>
      </c>
      <c r="M26" s="918">
        <f t="shared" si="35"/>
        <v>1749930523.4346552</v>
      </c>
    </row>
    <row r="27" spans="1:13" ht="12.75" customHeight="1">
      <c r="A27" s="801" t="str">
        <f>+'[12]VENTA DE SERVICIOS Y RECAUDO'!B33</f>
        <v>Otros Ingresos (Arriendo de Bienes y otros)</v>
      </c>
      <c r="B27" s="794">
        <f>+'[12]VENTA DE SERVICIOS Y RECAUDO'!I33</f>
        <v>470024241.76599997</v>
      </c>
      <c r="C27" s="794">
        <f>AVERAGE('[12]VENTA DE SERVICIOS Y RECAUDO'!E33,'[12]VENTA DE SERVICIOS Y RECAUDO'!F33,'[12]VENTA DE SERVICIOS Y RECAUDO'!G33)</f>
        <v>665772500</v>
      </c>
      <c r="D27" s="916">
        <f>('[12]VENTA DE SERVICIOS Y RECAUDO'!G33*5%)+'[12]VENTA DE SERVICIOS Y RECAUDO'!G33</f>
        <v>875400936.89999998</v>
      </c>
      <c r="E27" s="916">
        <f>(D27*$E$6)+D27</f>
        <v>945433011.852</v>
      </c>
      <c r="F27" s="916">
        <f t="shared" ref="F27:K27" si="36">(E27*$E$6)+E27</f>
        <v>1021067652.8001601</v>
      </c>
      <c r="G27" s="916">
        <f t="shared" si="36"/>
        <v>1102753065.0241728</v>
      </c>
      <c r="H27" s="916">
        <f t="shared" si="36"/>
        <v>1190973310.2261066</v>
      </c>
      <c r="I27" s="916">
        <f t="shared" si="36"/>
        <v>1286251175.0441952</v>
      </c>
      <c r="J27" s="916">
        <f t="shared" si="36"/>
        <v>1389151269.0477307</v>
      </c>
      <c r="K27" s="916">
        <f t="shared" si="36"/>
        <v>1500283370.5715492</v>
      </c>
      <c r="L27" s="916">
        <f>(K27*$E$6)+K27</f>
        <v>1620306040.2172732</v>
      </c>
      <c r="M27" s="916">
        <f>(L27*$E$6)+L27</f>
        <v>1749930523.4346552</v>
      </c>
    </row>
    <row r="28" spans="1:13" ht="12.75" customHeight="1">
      <c r="A28" s="798" t="s">
        <v>352</v>
      </c>
      <c r="B28" s="797">
        <f>+B29</f>
        <v>1254652167.2</v>
      </c>
      <c r="C28" s="797">
        <f>+C29</f>
        <v>2091086945.3333333</v>
      </c>
      <c r="D28" s="918">
        <f t="shared" ref="D28:M28" si="37">+D29</f>
        <v>1612816701</v>
      </c>
      <c r="E28" s="918">
        <f t="shared" si="37"/>
        <v>0</v>
      </c>
      <c r="F28" s="918">
        <f t="shared" si="37"/>
        <v>0</v>
      </c>
      <c r="G28" s="918">
        <f t="shared" si="37"/>
        <v>0</v>
      </c>
      <c r="H28" s="918">
        <f t="shared" si="37"/>
        <v>0</v>
      </c>
      <c r="I28" s="918">
        <f t="shared" si="37"/>
        <v>0</v>
      </c>
      <c r="J28" s="918">
        <f t="shared" si="37"/>
        <v>0</v>
      </c>
      <c r="K28" s="918">
        <f t="shared" si="37"/>
        <v>0</v>
      </c>
      <c r="L28" s="918">
        <f t="shared" si="37"/>
        <v>0</v>
      </c>
      <c r="M28" s="918">
        <f t="shared" si="37"/>
        <v>0</v>
      </c>
    </row>
    <row r="29" spans="1:13" ht="12.75" customHeight="1">
      <c r="A29" s="798" t="s">
        <v>354</v>
      </c>
      <c r="B29" s="797">
        <f>SUM(B30:B31)</f>
        <v>1254652167.2</v>
      </c>
      <c r="C29" s="797">
        <f>+C30+C31</f>
        <v>2091086945.3333333</v>
      </c>
      <c r="D29" s="918">
        <f t="shared" ref="D29:M29" si="38">+D30+D31</f>
        <v>1612816701</v>
      </c>
      <c r="E29" s="918">
        <f t="shared" si="38"/>
        <v>0</v>
      </c>
      <c r="F29" s="918">
        <f t="shared" si="38"/>
        <v>0</v>
      </c>
      <c r="G29" s="918">
        <f t="shared" si="38"/>
        <v>0</v>
      </c>
      <c r="H29" s="918">
        <f t="shared" si="38"/>
        <v>0</v>
      </c>
      <c r="I29" s="918">
        <f t="shared" si="38"/>
        <v>0</v>
      </c>
      <c r="J29" s="918">
        <f t="shared" si="38"/>
        <v>0</v>
      </c>
      <c r="K29" s="918">
        <f t="shared" si="38"/>
        <v>0</v>
      </c>
      <c r="L29" s="918">
        <f t="shared" si="38"/>
        <v>0</v>
      </c>
      <c r="M29" s="918">
        <f t="shared" si="38"/>
        <v>0</v>
      </c>
    </row>
    <row r="30" spans="1:13" ht="12.75" customHeight="1">
      <c r="A30" s="801" t="s">
        <v>356</v>
      </c>
      <c r="B30" s="794">
        <f>+'[12]VENTA DE SERVICIOS Y RECAUDO'!I38</f>
        <v>1254652167.2</v>
      </c>
      <c r="C30" s="794">
        <f>AVERAGE('[12]VENTA DE SERVICIOS Y RECAUDO'!E38,'[12]VENTA DE SERVICIOS Y RECAUDO'!F38,'[12]VENTA DE SERVICIOS Y RECAUDO'!G38)</f>
        <v>2091086945.3333333</v>
      </c>
      <c r="D30" s="916">
        <f>+'[12]VENTA DE SERVICIOS Y RECAUDO'!H38</f>
        <v>1612816701</v>
      </c>
      <c r="E30" s="919"/>
      <c r="F30" s="916"/>
      <c r="G30" s="916"/>
      <c r="H30" s="916"/>
      <c r="I30" s="916"/>
      <c r="J30" s="916"/>
      <c r="K30" s="916"/>
      <c r="L30" s="916"/>
      <c r="M30" s="916"/>
    </row>
    <row r="31" spans="1:13" ht="12.75" customHeight="1">
      <c r="A31" s="801" t="s">
        <v>357</v>
      </c>
      <c r="B31" s="794"/>
      <c r="C31" s="794">
        <f>+'VENTA DE SERVICIOS Y RECAUD'!Q31</f>
        <v>0</v>
      </c>
      <c r="D31" s="916"/>
      <c r="E31" s="919"/>
      <c r="F31" s="916"/>
      <c r="G31" s="916"/>
      <c r="H31" s="916"/>
      <c r="I31" s="916"/>
      <c r="J31" s="916"/>
      <c r="K31" s="916"/>
      <c r="L31" s="916"/>
      <c r="M31" s="916"/>
    </row>
    <row r="32" spans="1:13" ht="12.75" customHeight="1">
      <c r="A32" s="796" t="s">
        <v>56</v>
      </c>
      <c r="B32" s="796">
        <f>+B33</f>
        <v>2503486003.1999998</v>
      </c>
      <c r="C32" s="796">
        <f>+C33</f>
        <v>12517430016</v>
      </c>
      <c r="D32" s="917">
        <f t="shared" ref="D32:M32" si="39">+D33+D36</f>
        <v>0</v>
      </c>
      <c r="E32" s="917">
        <f t="shared" si="39"/>
        <v>0</v>
      </c>
      <c r="F32" s="917">
        <f t="shared" si="39"/>
        <v>0</v>
      </c>
      <c r="G32" s="917">
        <f t="shared" si="39"/>
        <v>0</v>
      </c>
      <c r="H32" s="917">
        <f t="shared" si="39"/>
        <v>0</v>
      </c>
      <c r="I32" s="917">
        <f t="shared" si="39"/>
        <v>0</v>
      </c>
      <c r="J32" s="917">
        <f t="shared" si="39"/>
        <v>0</v>
      </c>
      <c r="K32" s="917">
        <f t="shared" si="39"/>
        <v>0</v>
      </c>
      <c r="L32" s="917">
        <f t="shared" si="39"/>
        <v>0</v>
      </c>
      <c r="M32" s="917">
        <f t="shared" si="39"/>
        <v>0</v>
      </c>
    </row>
    <row r="33" spans="1:13" ht="12.75" customHeight="1">
      <c r="A33" s="798" t="s">
        <v>58</v>
      </c>
      <c r="B33" s="797">
        <f>SUM(B34:B35)</f>
        <v>2503486003.1999998</v>
      </c>
      <c r="C33" s="797">
        <f>+C34+C35</f>
        <v>12517430016</v>
      </c>
      <c r="D33" s="918">
        <f t="shared" ref="D33:H33" si="40">+D34+D35</f>
        <v>0</v>
      </c>
      <c r="E33" s="918">
        <f t="shared" si="40"/>
        <v>0</v>
      </c>
      <c r="F33" s="918">
        <f t="shared" si="40"/>
        <v>0</v>
      </c>
      <c r="G33" s="918">
        <f t="shared" si="40"/>
        <v>0</v>
      </c>
      <c r="H33" s="918">
        <f t="shared" si="40"/>
        <v>0</v>
      </c>
      <c r="I33" s="918">
        <f>+I34+I35</f>
        <v>0</v>
      </c>
      <c r="J33" s="918">
        <f t="shared" ref="J33:M33" si="41">+J34+J35</f>
        <v>0</v>
      </c>
      <c r="K33" s="918">
        <f t="shared" si="41"/>
        <v>0</v>
      </c>
      <c r="L33" s="918">
        <f t="shared" si="41"/>
        <v>0</v>
      </c>
      <c r="M33" s="918">
        <f t="shared" si="41"/>
        <v>0</v>
      </c>
    </row>
    <row r="34" spans="1:13" ht="12.75" customHeight="1">
      <c r="A34" s="801" t="s">
        <v>359</v>
      </c>
      <c r="B34" s="794"/>
      <c r="C34" s="794">
        <v>0</v>
      </c>
      <c r="D34" s="916"/>
      <c r="E34" s="916"/>
      <c r="F34" s="916"/>
      <c r="G34" s="916"/>
      <c r="H34" s="916"/>
      <c r="I34" s="916"/>
      <c r="J34" s="916"/>
      <c r="K34" s="916"/>
      <c r="L34" s="916"/>
      <c r="M34" s="916"/>
    </row>
    <row r="35" spans="1:13" ht="12.75" customHeight="1">
      <c r="A35" s="801" t="s">
        <v>73</v>
      </c>
      <c r="B35" s="794">
        <f>+'[12]VENTA DE SERVICIOS Y RECAUDO'!I43</f>
        <v>2503486003.1999998</v>
      </c>
      <c r="C35" s="794">
        <f>AVERAGE('VENTA DE SERVICIOS Y RECAUD'!E43:G43)</f>
        <v>12517430016</v>
      </c>
      <c r="D35" s="916">
        <f>+'[12]VENTA DE SERVICIOS Y RECAUDO'!H43</f>
        <v>0</v>
      </c>
      <c r="E35" s="916"/>
      <c r="F35" s="916"/>
      <c r="G35" s="916"/>
      <c r="H35" s="916"/>
      <c r="I35" s="916"/>
      <c r="J35" s="916"/>
      <c r="K35" s="916"/>
      <c r="L35" s="916"/>
      <c r="M35" s="916"/>
    </row>
    <row r="36" spans="1:13" ht="12.75" customHeight="1">
      <c r="A36" s="798" t="s">
        <v>362</v>
      </c>
      <c r="B36" s="797">
        <f>SUM(B37:B39)</f>
        <v>21084407418.142002</v>
      </c>
      <c r="C36" s="797">
        <f>+C37+C38</f>
        <v>0</v>
      </c>
      <c r="D36" s="920"/>
      <c r="E36" s="920"/>
      <c r="F36" s="920"/>
      <c r="G36" s="920"/>
      <c r="H36" s="920"/>
      <c r="I36" s="920"/>
      <c r="J36" s="920"/>
      <c r="K36" s="920"/>
      <c r="L36" s="920"/>
      <c r="M36" s="920"/>
    </row>
    <row r="37" spans="1:13" ht="12.75" customHeight="1">
      <c r="A37" s="801" t="s">
        <v>364</v>
      </c>
      <c r="B37" s="794"/>
      <c r="C37" s="794">
        <v>0</v>
      </c>
      <c r="D37" s="916"/>
      <c r="E37" s="916"/>
      <c r="F37" s="916"/>
      <c r="G37" s="916"/>
      <c r="H37" s="916"/>
      <c r="I37" s="916"/>
      <c r="J37" s="916"/>
      <c r="K37" s="916"/>
      <c r="L37" s="916"/>
      <c r="M37" s="916"/>
    </row>
    <row r="38" spans="1:13" ht="12.75" customHeight="1">
      <c r="A38" s="801" t="s">
        <v>366</v>
      </c>
      <c r="B38" s="794"/>
      <c r="C38" s="794"/>
      <c r="D38" s="916"/>
      <c r="E38" s="916"/>
      <c r="F38" s="916"/>
      <c r="G38" s="916"/>
      <c r="H38" s="916"/>
      <c r="I38" s="916"/>
      <c r="J38" s="916"/>
      <c r="K38" s="916"/>
      <c r="L38" s="916"/>
      <c r="M38" s="916"/>
    </row>
    <row r="39" spans="1:13" ht="12.75" customHeight="1">
      <c r="A39" s="796" t="s">
        <v>75</v>
      </c>
      <c r="B39" s="796">
        <f>+'[12]VENTA DE SERVICIOS Y RECAUDO'!I44</f>
        <v>21084407418.142002</v>
      </c>
      <c r="C39" s="796">
        <f>AVERAGE('[12]VENTA DE SERVICIOS Y RECAUDO'!E44,'[12]VENTA DE SERVICIOS Y RECAUDO'!F44,'[12]VENTA DE SERVICIOS Y RECAUDO'!G44)</f>
        <v>21191133646.813335</v>
      </c>
      <c r="D39" s="917">
        <f>C73*'VENTA DE SERVICIOS Y RECAUD'!G14</f>
        <v>24933867377.603996</v>
      </c>
      <c r="E39" s="917">
        <f>D12*$C$73</f>
        <v>28625145155.959198</v>
      </c>
      <c r="F39" s="917">
        <f t="shared" ref="F39:L39" si="42">E12*$C$73</f>
        <v>30915156768.435932</v>
      </c>
      <c r="G39" s="917">
        <f t="shared" si="42"/>
        <v>33388369309.910812</v>
      </c>
      <c r="H39" s="917">
        <f t="shared" si="42"/>
        <v>36059438854.703674</v>
      </c>
      <c r="I39" s="917">
        <f>H12*$C$73</f>
        <v>38944193963.079979</v>
      </c>
      <c r="J39" s="917">
        <f t="shared" si="42"/>
        <v>42059729480.126366</v>
      </c>
      <c r="K39" s="917">
        <f t="shared" si="42"/>
        <v>45424507838.536476</v>
      </c>
      <c r="L39" s="917">
        <f t="shared" si="42"/>
        <v>49058468465.619385</v>
      </c>
      <c r="M39" s="917">
        <f>L12*$C$73</f>
        <v>52983145942.868942</v>
      </c>
    </row>
    <row r="40" spans="1:13" ht="12.75" customHeight="1">
      <c r="A40" s="802" t="s">
        <v>109</v>
      </c>
      <c r="B40" s="802">
        <f>+B8+B10+B32+B39</f>
        <v>81541267399.369995</v>
      </c>
      <c r="C40" s="802">
        <f t="shared" ref="C40:E40" si="43">+C8+C10+C32+C39</f>
        <v>90661355602.146667</v>
      </c>
      <c r="D40" s="921">
        <f t="shared" si="43"/>
        <v>92777657071.104004</v>
      </c>
      <c r="E40" s="921">
        <f t="shared" si="43"/>
        <v>102386223238.16354</v>
      </c>
      <c r="F40" s="921">
        <f>+F8+F10+F32+F39</f>
        <v>110284783454.61948</v>
      </c>
      <c r="G40" s="921">
        <f t="shared" ref="G40:H40" si="44">+G8+G10+G32+G39</f>
        <v>118815228488.39189</v>
      </c>
      <c r="H40" s="921">
        <f t="shared" si="44"/>
        <v>128028109124.86612</v>
      </c>
      <c r="I40" s="921">
        <f t="shared" ref="I40" si="45">+I8+I10+I32+I39</f>
        <v>137978020212.25824</v>
      </c>
      <c r="J40" s="921">
        <f t="shared" ref="J40" si="46">+J8+J10+J32+J39</f>
        <v>148723924186.64175</v>
      </c>
      <c r="K40" s="921">
        <f t="shared" ref="K40:L40" si="47">+K8+K10+K32+K39</f>
        <v>160329500478.97592</v>
      </c>
      <c r="L40" s="921">
        <f t="shared" si="47"/>
        <v>172863522874.69684</v>
      </c>
      <c r="M40" s="921">
        <f t="shared" ref="M40" si="48">+M8+M10+M32+M39</f>
        <v>186400267062.07544</v>
      </c>
    </row>
    <row r="41" spans="1:13" ht="12.75" customHeight="1">
      <c r="A41" s="790"/>
      <c r="B41" s="896"/>
      <c r="C41" s="803"/>
      <c r="D41" s="803"/>
      <c r="E41" s="803"/>
      <c r="F41" s="803"/>
      <c r="G41" s="803"/>
      <c r="H41" s="803"/>
      <c r="I41" s="803"/>
      <c r="J41" s="790"/>
      <c r="K41" s="790"/>
      <c r="L41" s="790"/>
      <c r="M41" s="790"/>
    </row>
    <row r="42" spans="1:13" ht="12.75" customHeight="1">
      <c r="A42" s="804"/>
      <c r="B42" s="897"/>
      <c r="C42" s="805"/>
      <c r="D42" s="806"/>
      <c r="E42" s="805"/>
      <c r="F42" s="805"/>
      <c r="G42" s="805"/>
      <c r="H42" s="805"/>
      <c r="I42" s="805"/>
      <c r="J42" s="805"/>
      <c r="K42" s="805"/>
      <c r="L42" s="805"/>
      <c r="M42" s="805"/>
    </row>
    <row r="43" spans="1:13" ht="12.75" customHeight="1">
      <c r="A43" s="807" t="s">
        <v>19</v>
      </c>
      <c r="B43" s="808">
        <f t="shared" ref="B43:C46" si="49">IFERROR(B78/B8,0)</f>
        <v>1</v>
      </c>
      <c r="C43" s="808">
        <f t="shared" si="49"/>
        <v>1</v>
      </c>
      <c r="D43" s="808"/>
      <c r="E43" s="808"/>
      <c r="F43" s="808"/>
      <c r="G43" s="808"/>
      <c r="H43" s="808"/>
      <c r="I43" s="808"/>
      <c r="J43" s="808"/>
      <c r="K43" s="808"/>
      <c r="L43" s="808"/>
      <c r="M43" s="808"/>
    </row>
    <row r="44" spans="1:13" ht="12.75" customHeight="1">
      <c r="A44" s="809" t="s">
        <v>21</v>
      </c>
      <c r="B44" s="810">
        <f t="shared" si="49"/>
        <v>1</v>
      </c>
      <c r="C44" s="810">
        <f t="shared" si="49"/>
        <v>1</v>
      </c>
      <c r="D44" s="810"/>
      <c r="E44" s="810"/>
      <c r="F44" s="810"/>
      <c r="G44" s="810"/>
      <c r="H44" s="810"/>
      <c r="I44" s="810"/>
      <c r="J44" s="810"/>
      <c r="K44" s="810"/>
      <c r="L44" s="810"/>
      <c r="M44" s="810"/>
    </row>
    <row r="45" spans="1:13" ht="12.75" customHeight="1">
      <c r="A45" s="811" t="s">
        <v>23</v>
      </c>
      <c r="B45" s="816">
        <f t="shared" si="49"/>
        <v>0.46858929066890997</v>
      </c>
      <c r="C45" s="812">
        <f t="shared" si="49"/>
        <v>0.54744146614834799</v>
      </c>
      <c r="D45" s="812"/>
      <c r="E45" s="812"/>
      <c r="F45" s="812"/>
      <c r="G45" s="812"/>
      <c r="H45" s="812"/>
      <c r="I45" s="812"/>
      <c r="J45" s="812"/>
      <c r="K45" s="812"/>
      <c r="L45" s="812"/>
      <c r="M45" s="812"/>
    </row>
    <row r="46" spans="1:13" ht="12.75" customHeight="1">
      <c r="A46" s="811" t="s">
        <v>25</v>
      </c>
      <c r="B46" s="816">
        <f t="shared" si="49"/>
        <v>0.46020247459541724</v>
      </c>
      <c r="C46" s="812">
        <f t="shared" si="49"/>
        <v>0.5357759704173729</v>
      </c>
      <c r="D46" s="812"/>
      <c r="E46" s="812"/>
      <c r="F46" s="812"/>
      <c r="G46" s="812"/>
      <c r="H46" s="812"/>
      <c r="I46" s="812"/>
      <c r="J46" s="812"/>
      <c r="K46" s="812"/>
      <c r="L46" s="812"/>
      <c r="M46" s="812"/>
    </row>
    <row r="47" spans="1:13" ht="12.75" customHeight="1">
      <c r="A47" s="811" t="s">
        <v>27</v>
      </c>
      <c r="B47" s="816">
        <f t="shared" ref="B47:B74" si="50">IFERROR(B82/B12,0)</f>
        <v>0.45143221302061387</v>
      </c>
      <c r="C47" s="908">
        <v>0.55300000000000005</v>
      </c>
      <c r="D47" s="814"/>
      <c r="E47" s="814"/>
      <c r="F47" s="814"/>
      <c r="G47" s="814"/>
      <c r="H47" s="814"/>
      <c r="I47" s="814"/>
      <c r="J47" s="814"/>
      <c r="K47" s="814"/>
      <c r="L47" s="814"/>
      <c r="M47" s="814"/>
    </row>
    <row r="48" spans="1:13" ht="12.75" customHeight="1">
      <c r="A48" s="813" t="s">
        <v>29</v>
      </c>
      <c r="B48" s="820">
        <f t="shared" si="50"/>
        <v>0.49353322048594256</v>
      </c>
      <c r="C48" s="814">
        <f t="shared" ref="C48:C72" si="51">IFERROR(C83/C13,0)</f>
        <v>0.59680020342369189</v>
      </c>
      <c r="D48" s="814"/>
      <c r="E48" s="814"/>
      <c r="F48" s="814"/>
      <c r="G48" s="814"/>
      <c r="H48" s="814"/>
      <c r="I48" s="814"/>
      <c r="J48" s="814"/>
      <c r="K48" s="814"/>
      <c r="L48" s="814"/>
      <c r="M48" s="814"/>
    </row>
    <row r="49" spans="1:13" ht="12.75" customHeight="1">
      <c r="A49" s="813" t="s">
        <v>31</v>
      </c>
      <c r="B49" s="820">
        <f t="shared" si="50"/>
        <v>0.26412335397081926</v>
      </c>
      <c r="C49" s="814">
        <f t="shared" si="51"/>
        <v>0.33809643433255038</v>
      </c>
      <c r="D49" s="814"/>
      <c r="E49" s="814"/>
      <c r="F49" s="814"/>
      <c r="G49" s="814"/>
      <c r="H49" s="814"/>
      <c r="I49" s="814"/>
      <c r="J49" s="814"/>
      <c r="K49" s="814"/>
      <c r="L49" s="814"/>
      <c r="M49" s="814"/>
    </row>
    <row r="50" spans="1:13" ht="12.75" customHeight="1">
      <c r="A50" s="813" t="s">
        <v>33</v>
      </c>
      <c r="B50" s="820">
        <f t="shared" si="50"/>
        <v>0.23416185688908522</v>
      </c>
      <c r="C50" s="814">
        <f t="shared" si="51"/>
        <v>0.18389834237638389</v>
      </c>
      <c r="D50" s="814"/>
      <c r="E50" s="814"/>
      <c r="F50" s="814"/>
      <c r="G50" s="814"/>
      <c r="H50" s="814"/>
      <c r="I50" s="814"/>
      <c r="J50" s="814"/>
      <c r="K50" s="814"/>
      <c r="L50" s="814"/>
      <c r="M50" s="814"/>
    </row>
    <row r="51" spans="1:13" ht="12.75" customHeight="1">
      <c r="A51" s="813" t="s">
        <v>35</v>
      </c>
      <c r="B51" s="820">
        <f t="shared" si="50"/>
        <v>0</v>
      </c>
      <c r="C51" s="814">
        <f t="shared" si="51"/>
        <v>0</v>
      </c>
      <c r="D51" s="814"/>
      <c r="E51" s="814"/>
      <c r="F51" s="814"/>
      <c r="G51" s="814"/>
      <c r="H51" s="814"/>
      <c r="I51" s="814"/>
      <c r="J51" s="814"/>
      <c r="K51" s="814"/>
      <c r="L51" s="814"/>
      <c r="M51" s="814"/>
    </row>
    <row r="52" spans="1:13" ht="12.75" customHeight="1">
      <c r="A52" s="813" t="s">
        <v>37</v>
      </c>
      <c r="B52" s="820">
        <f t="shared" si="50"/>
        <v>0</v>
      </c>
      <c r="C52" s="814">
        <f t="shared" si="51"/>
        <v>0</v>
      </c>
      <c r="D52" s="814"/>
      <c r="E52" s="814"/>
      <c r="F52" s="814"/>
      <c r="G52" s="814"/>
      <c r="H52" s="814"/>
      <c r="I52" s="814"/>
      <c r="J52" s="814"/>
      <c r="K52" s="814"/>
      <c r="L52" s="814"/>
      <c r="M52" s="814"/>
    </row>
    <row r="53" spans="1:13" ht="12.75" customHeight="1">
      <c r="A53" s="813" t="s">
        <v>39</v>
      </c>
      <c r="B53" s="820">
        <f t="shared" si="50"/>
        <v>0.30517049744454516</v>
      </c>
      <c r="C53" s="814">
        <f t="shared" si="51"/>
        <v>0.30451853281950275</v>
      </c>
      <c r="D53" s="814"/>
      <c r="E53" s="814"/>
      <c r="F53" s="814"/>
      <c r="G53" s="814"/>
      <c r="H53" s="814"/>
      <c r="I53" s="814"/>
      <c r="J53" s="814"/>
      <c r="K53" s="814"/>
      <c r="L53" s="814"/>
      <c r="M53" s="814"/>
    </row>
    <row r="54" spans="1:13" ht="12.75" customHeight="1">
      <c r="A54" s="813" t="s">
        <v>41</v>
      </c>
      <c r="B54" s="820">
        <f t="shared" si="50"/>
        <v>0.27213600895354118</v>
      </c>
      <c r="C54" s="814">
        <f t="shared" si="51"/>
        <v>0.27213600895354118</v>
      </c>
      <c r="D54" s="814"/>
      <c r="E54" s="814"/>
      <c r="F54" s="814"/>
      <c r="G54" s="814"/>
      <c r="H54" s="814"/>
      <c r="I54" s="814"/>
      <c r="J54" s="814"/>
      <c r="K54" s="814"/>
      <c r="L54" s="814"/>
      <c r="M54" s="814"/>
    </row>
    <row r="55" spans="1:13" ht="12.75" customHeight="1">
      <c r="A55" s="813" t="s">
        <v>43</v>
      </c>
      <c r="B55" s="820">
        <f t="shared" si="50"/>
        <v>0</v>
      </c>
      <c r="C55" s="814">
        <f t="shared" si="51"/>
        <v>0</v>
      </c>
      <c r="D55" s="814"/>
      <c r="E55" s="814"/>
      <c r="F55" s="814"/>
      <c r="G55" s="814"/>
      <c r="H55" s="814"/>
      <c r="I55" s="814"/>
      <c r="J55" s="814"/>
      <c r="K55" s="814"/>
      <c r="L55" s="814"/>
      <c r="M55" s="814"/>
    </row>
    <row r="56" spans="1:13" ht="12.75" customHeight="1">
      <c r="A56" s="813" t="s">
        <v>1858</v>
      </c>
      <c r="B56" s="820">
        <f t="shared" si="50"/>
        <v>0.26428535777328277</v>
      </c>
      <c r="C56" s="814">
        <f t="shared" si="51"/>
        <v>0.39685253739135729</v>
      </c>
      <c r="D56" s="814"/>
      <c r="E56" s="814"/>
      <c r="F56" s="814"/>
      <c r="G56" s="814"/>
      <c r="H56" s="814"/>
      <c r="I56" s="814"/>
      <c r="J56" s="814"/>
      <c r="K56" s="814"/>
      <c r="L56" s="814"/>
      <c r="M56" s="814"/>
    </row>
    <row r="57" spans="1:13" ht="12.75" customHeight="1">
      <c r="A57" s="813" t="s">
        <v>1860</v>
      </c>
      <c r="B57" s="820">
        <f t="shared" si="50"/>
        <v>0.34973151750602682</v>
      </c>
      <c r="C57" s="814">
        <f t="shared" si="51"/>
        <v>0.33221886397078948</v>
      </c>
      <c r="D57" s="814"/>
      <c r="E57" s="814"/>
      <c r="F57" s="814"/>
      <c r="G57" s="814"/>
      <c r="H57" s="814"/>
      <c r="I57" s="814"/>
      <c r="J57" s="814"/>
      <c r="K57" s="814"/>
      <c r="L57" s="814"/>
      <c r="M57" s="814"/>
    </row>
    <row r="58" spans="1:13" ht="12.75" customHeight="1">
      <c r="A58" s="813" t="s">
        <v>1862</v>
      </c>
      <c r="B58" s="820">
        <f t="shared" si="50"/>
        <v>0.61362183002875292</v>
      </c>
      <c r="C58" s="814">
        <f t="shared" si="51"/>
        <v>0.8206687886753804</v>
      </c>
      <c r="D58" s="814"/>
      <c r="E58" s="814"/>
      <c r="F58" s="814"/>
      <c r="G58" s="814"/>
      <c r="H58" s="814"/>
      <c r="I58" s="814"/>
      <c r="J58" s="814"/>
      <c r="K58" s="814"/>
      <c r="L58" s="814"/>
      <c r="M58" s="814"/>
    </row>
    <row r="59" spans="1:13" ht="12.75" customHeight="1">
      <c r="A59" s="813" t="s">
        <v>1864</v>
      </c>
      <c r="B59" s="820">
        <f t="shared" si="50"/>
        <v>0.98433890980174743</v>
      </c>
      <c r="C59" s="814">
        <f t="shared" si="51"/>
        <v>0.95216191622470348</v>
      </c>
      <c r="D59" s="814"/>
      <c r="E59" s="814"/>
      <c r="F59" s="814"/>
      <c r="G59" s="814"/>
      <c r="H59" s="814"/>
      <c r="I59" s="814"/>
      <c r="J59" s="814"/>
      <c r="K59" s="814"/>
      <c r="L59" s="814"/>
      <c r="M59" s="814"/>
    </row>
    <row r="60" spans="1:13" ht="12.75" customHeight="1">
      <c r="A60" s="815" t="s">
        <v>1866</v>
      </c>
      <c r="B60" s="816">
        <f t="shared" si="50"/>
        <v>0.51708567845539344</v>
      </c>
      <c r="C60" s="816">
        <f t="shared" si="51"/>
        <v>0.51625914738391054</v>
      </c>
      <c r="D60" s="816"/>
      <c r="E60" s="816"/>
      <c r="F60" s="816"/>
      <c r="G60" s="816"/>
      <c r="H60" s="816"/>
      <c r="I60" s="816"/>
      <c r="J60" s="816"/>
      <c r="K60" s="816"/>
      <c r="L60" s="816"/>
      <c r="M60" s="816"/>
    </row>
    <row r="61" spans="1:13" ht="12.75" customHeight="1">
      <c r="A61" s="813" t="s">
        <v>348</v>
      </c>
      <c r="B61" s="820">
        <f t="shared" si="50"/>
        <v>0.99335447638133734</v>
      </c>
      <c r="C61" s="814">
        <f t="shared" si="51"/>
        <v>0.99218061925557666</v>
      </c>
      <c r="D61" s="814"/>
      <c r="E61" s="814"/>
      <c r="F61" s="814"/>
      <c r="G61" s="814"/>
      <c r="H61" s="814"/>
      <c r="I61" s="814"/>
      <c r="J61" s="814"/>
      <c r="K61" s="814"/>
      <c r="L61" s="814"/>
      <c r="M61" s="814"/>
    </row>
    <row r="62" spans="1:13" ht="12.75" customHeight="1">
      <c r="A62" s="811" t="s">
        <v>1867</v>
      </c>
      <c r="B62" s="816">
        <f t="shared" si="50"/>
        <v>0.99335447638133734</v>
      </c>
      <c r="C62" s="812">
        <f t="shared" si="51"/>
        <v>0.99218061925557666</v>
      </c>
      <c r="D62" s="812"/>
      <c r="E62" s="812"/>
      <c r="F62" s="812"/>
      <c r="G62" s="812"/>
      <c r="H62" s="812"/>
      <c r="I62" s="812"/>
      <c r="J62" s="812"/>
      <c r="K62" s="812"/>
      <c r="L62" s="812"/>
      <c r="M62" s="812"/>
    </row>
    <row r="63" spans="1:13" ht="12.75" customHeight="1">
      <c r="A63" s="815" t="s">
        <v>352</v>
      </c>
      <c r="B63" s="816">
        <f t="shared" si="50"/>
        <v>1</v>
      </c>
      <c r="C63" s="816">
        <f t="shared" si="51"/>
        <v>1</v>
      </c>
      <c r="D63" s="816"/>
      <c r="E63" s="816"/>
      <c r="F63" s="816"/>
      <c r="G63" s="816"/>
      <c r="H63" s="816"/>
      <c r="I63" s="816"/>
      <c r="J63" s="816"/>
      <c r="K63" s="816"/>
      <c r="L63" s="816"/>
      <c r="M63" s="816"/>
    </row>
    <row r="64" spans="1:13" ht="12.75" customHeight="1">
      <c r="A64" s="813" t="s">
        <v>354</v>
      </c>
      <c r="B64" s="820">
        <f t="shared" si="50"/>
        <v>1</v>
      </c>
      <c r="C64" s="814">
        <f t="shared" si="51"/>
        <v>1</v>
      </c>
      <c r="D64" s="814"/>
      <c r="E64" s="814"/>
      <c r="F64" s="814"/>
      <c r="G64" s="814"/>
      <c r="H64" s="814"/>
      <c r="I64" s="814"/>
      <c r="J64" s="814"/>
      <c r="K64" s="814"/>
      <c r="L64" s="814"/>
      <c r="M64" s="814"/>
    </row>
    <row r="65" spans="1:13" ht="12.75" customHeight="1">
      <c r="A65" s="813" t="s">
        <v>356</v>
      </c>
      <c r="B65" s="820">
        <f t="shared" si="50"/>
        <v>1</v>
      </c>
      <c r="C65" s="814">
        <f t="shared" si="51"/>
        <v>1</v>
      </c>
      <c r="D65" s="814"/>
      <c r="E65" s="814"/>
      <c r="F65" s="814"/>
      <c r="G65" s="814"/>
      <c r="H65" s="814"/>
      <c r="I65" s="814"/>
      <c r="J65" s="814"/>
      <c r="K65" s="814"/>
      <c r="L65" s="814"/>
      <c r="M65" s="814"/>
    </row>
    <row r="66" spans="1:13" ht="12.75" customHeight="1">
      <c r="A66" s="809" t="s">
        <v>357</v>
      </c>
      <c r="B66" s="810">
        <f t="shared" si="50"/>
        <v>0</v>
      </c>
      <c r="C66" s="810">
        <f t="shared" si="51"/>
        <v>0</v>
      </c>
      <c r="D66" s="810"/>
      <c r="E66" s="810"/>
      <c r="F66" s="810"/>
      <c r="G66" s="810"/>
      <c r="H66" s="810"/>
      <c r="I66" s="810"/>
      <c r="J66" s="810"/>
      <c r="K66" s="810"/>
      <c r="L66" s="810"/>
      <c r="M66" s="810"/>
    </row>
    <row r="67" spans="1:13" ht="12.75" customHeight="1">
      <c r="A67" s="811" t="s">
        <v>56</v>
      </c>
      <c r="B67" s="816">
        <f t="shared" si="50"/>
        <v>1</v>
      </c>
      <c r="C67" s="812">
        <f t="shared" si="51"/>
        <v>5.2771740723853502E-2</v>
      </c>
      <c r="D67" s="812"/>
      <c r="E67" s="812"/>
      <c r="F67" s="812"/>
      <c r="G67" s="812"/>
      <c r="H67" s="812"/>
      <c r="I67" s="812"/>
      <c r="J67" s="812"/>
      <c r="K67" s="812"/>
      <c r="L67" s="812"/>
      <c r="M67" s="812"/>
    </row>
    <row r="68" spans="1:13" ht="12.75" customHeight="1">
      <c r="A68" s="813" t="s">
        <v>58</v>
      </c>
      <c r="B68" s="820">
        <f t="shared" si="50"/>
        <v>1</v>
      </c>
      <c r="C68" s="814">
        <f t="shared" si="51"/>
        <v>5.2771740723853502E-2</v>
      </c>
      <c r="D68" s="814"/>
      <c r="E68" s="814"/>
      <c r="F68" s="814"/>
      <c r="G68" s="814"/>
      <c r="H68" s="814"/>
      <c r="I68" s="814"/>
      <c r="J68" s="814"/>
      <c r="K68" s="814"/>
      <c r="L68" s="814"/>
      <c r="M68" s="814"/>
    </row>
    <row r="69" spans="1:13" ht="12.75" customHeight="1">
      <c r="A69" s="817" t="s">
        <v>359</v>
      </c>
      <c r="B69" s="898">
        <f t="shared" si="50"/>
        <v>0</v>
      </c>
      <c r="C69" s="818">
        <f t="shared" si="51"/>
        <v>0</v>
      </c>
      <c r="D69" s="818"/>
      <c r="E69" s="818"/>
      <c r="F69" s="818"/>
      <c r="G69" s="818"/>
      <c r="H69" s="818"/>
      <c r="I69" s="818"/>
      <c r="J69" s="818"/>
      <c r="K69" s="818"/>
      <c r="L69" s="818"/>
      <c r="M69" s="818"/>
    </row>
    <row r="70" spans="1:13" ht="12.75" customHeight="1">
      <c r="A70" s="811" t="s">
        <v>73</v>
      </c>
      <c r="B70" s="816">
        <f t="shared" si="50"/>
        <v>1</v>
      </c>
      <c r="C70" s="812">
        <f t="shared" si="51"/>
        <v>5.2771740723853502E-2</v>
      </c>
      <c r="D70" s="812"/>
      <c r="E70" s="812"/>
      <c r="F70" s="812"/>
      <c r="G70" s="812"/>
      <c r="H70" s="812"/>
      <c r="I70" s="812"/>
      <c r="J70" s="812"/>
      <c r="K70" s="812"/>
      <c r="L70" s="812"/>
      <c r="M70" s="812"/>
    </row>
    <row r="71" spans="1:13" ht="12.75" customHeight="1">
      <c r="A71" s="819" t="s">
        <v>362</v>
      </c>
      <c r="B71" s="820">
        <f t="shared" si="50"/>
        <v>0</v>
      </c>
      <c r="C71" s="820">
        <f t="shared" si="51"/>
        <v>0</v>
      </c>
      <c r="D71" s="820"/>
      <c r="E71" s="820"/>
      <c r="F71" s="820"/>
      <c r="G71" s="820"/>
      <c r="H71" s="820"/>
      <c r="I71" s="820"/>
      <c r="J71" s="820"/>
      <c r="K71" s="820"/>
      <c r="L71" s="820"/>
      <c r="M71" s="820"/>
    </row>
    <row r="72" spans="1:13" ht="12.75" customHeight="1">
      <c r="A72" s="819" t="s">
        <v>364</v>
      </c>
      <c r="B72" s="820">
        <f t="shared" si="50"/>
        <v>0</v>
      </c>
      <c r="C72" s="820">
        <f t="shared" si="51"/>
        <v>0</v>
      </c>
      <c r="D72" s="820"/>
      <c r="E72" s="820"/>
      <c r="F72" s="820"/>
      <c r="G72" s="820"/>
      <c r="H72" s="820"/>
      <c r="I72" s="820"/>
      <c r="J72" s="820"/>
      <c r="K72" s="820"/>
      <c r="L72" s="820"/>
      <c r="M72" s="820"/>
    </row>
    <row r="73" spans="1:13" ht="12.75" customHeight="1">
      <c r="A73" s="809" t="s">
        <v>366</v>
      </c>
      <c r="B73" s="810">
        <f t="shared" si="50"/>
        <v>0</v>
      </c>
      <c r="C73" s="906">
        <f>100%-C47</f>
        <v>0.44699999999999995</v>
      </c>
      <c r="D73" s="907"/>
      <c r="E73" s="810"/>
      <c r="F73" s="810"/>
      <c r="G73" s="810"/>
      <c r="H73" s="810"/>
      <c r="I73" s="810"/>
      <c r="J73" s="810"/>
      <c r="K73" s="810"/>
      <c r="L73" s="810"/>
      <c r="M73" s="810"/>
    </row>
    <row r="74" spans="1:13" ht="12.75" customHeight="1">
      <c r="A74" s="809" t="s">
        <v>75</v>
      </c>
      <c r="B74" s="810">
        <f t="shared" si="50"/>
        <v>1</v>
      </c>
      <c r="C74" s="810">
        <f>IFERROR(C109/C39,0)</f>
        <v>1</v>
      </c>
      <c r="D74" s="810"/>
      <c r="E74" s="810"/>
      <c r="F74" s="810"/>
      <c r="G74" s="810"/>
      <c r="H74" s="810"/>
      <c r="I74" s="810"/>
      <c r="J74" s="810"/>
      <c r="K74" s="810"/>
      <c r="L74" s="810"/>
      <c r="M74" s="810"/>
    </row>
    <row r="75" spans="1:13" ht="12.75" customHeight="1">
      <c r="A75" s="821"/>
      <c r="B75" s="822"/>
      <c r="C75" s="822"/>
      <c r="D75" s="821"/>
      <c r="E75" s="821"/>
      <c r="F75" s="821"/>
      <c r="G75" s="821"/>
      <c r="H75" s="821"/>
      <c r="I75" s="821"/>
      <c r="J75" s="790"/>
      <c r="K75" s="790"/>
      <c r="L75" s="790"/>
      <c r="M75" s="790"/>
    </row>
    <row r="76" spans="1:13" ht="12.75" customHeight="1">
      <c r="A76" s="790"/>
      <c r="B76" s="899"/>
      <c r="C76" s="790"/>
      <c r="D76" s="823"/>
      <c r="E76" s="790"/>
      <c r="F76" s="790"/>
      <c r="G76" s="790"/>
      <c r="H76" s="790"/>
      <c r="I76" s="790"/>
      <c r="J76" s="790"/>
      <c r="K76" s="790"/>
      <c r="L76" s="790"/>
      <c r="M76" s="790"/>
    </row>
    <row r="77" spans="1:13" ht="29" customHeight="1">
      <c r="A77" s="824" t="s">
        <v>10</v>
      </c>
      <c r="B77" s="825" t="s">
        <v>102</v>
      </c>
      <c r="C77" s="825" t="s">
        <v>17</v>
      </c>
      <c r="D77" s="864" t="s">
        <v>2089</v>
      </c>
      <c r="E77" s="824">
        <v>2023</v>
      </c>
      <c r="F77" s="824">
        <v>2024</v>
      </c>
      <c r="G77" s="824">
        <v>2025</v>
      </c>
      <c r="H77" s="824">
        <v>2026</v>
      </c>
      <c r="I77" s="824">
        <v>2027</v>
      </c>
      <c r="J77" s="824">
        <v>2028</v>
      </c>
      <c r="K77" s="824">
        <v>2029</v>
      </c>
      <c r="L77" s="824">
        <v>2030</v>
      </c>
      <c r="M77" s="824">
        <v>2031</v>
      </c>
    </row>
    <row r="78" spans="1:13" ht="12.75" customHeight="1">
      <c r="A78" s="793" t="s">
        <v>19</v>
      </c>
      <c r="B78" s="793">
        <f>+B79</f>
        <v>2991894928.2620001</v>
      </c>
      <c r="C78" s="793">
        <f t="shared" ref="C78:E78" si="52">+C79</f>
        <v>4316546136.666667</v>
      </c>
      <c r="D78" s="793">
        <f t="shared" si="52"/>
        <v>1317216002</v>
      </c>
      <c r="E78" s="793">
        <f t="shared" si="52"/>
        <v>3654220532.4643335</v>
      </c>
      <c r="F78" s="793">
        <f>+F79</f>
        <v>3654220532.4643335</v>
      </c>
      <c r="G78" s="793">
        <f t="shared" ref="G78" si="53">+G79</f>
        <v>3654220532.4643335</v>
      </c>
      <c r="H78" s="793">
        <f>+H79</f>
        <v>3654220532.4643335</v>
      </c>
      <c r="I78" s="793">
        <f t="shared" ref="I78:M78" si="54">+I79</f>
        <v>3654220532.4643335</v>
      </c>
      <c r="J78" s="793">
        <f t="shared" si="54"/>
        <v>3654220532.4643335</v>
      </c>
      <c r="K78" s="793">
        <f t="shared" si="54"/>
        <v>3654220532.4643335</v>
      </c>
      <c r="L78" s="793">
        <f t="shared" si="54"/>
        <v>3654220532.4643335</v>
      </c>
      <c r="M78" s="793">
        <f t="shared" si="54"/>
        <v>3654220532.4643335</v>
      </c>
    </row>
    <row r="79" spans="1:13" ht="12.75" customHeight="1">
      <c r="A79" s="794" t="s">
        <v>21</v>
      </c>
      <c r="B79" s="794">
        <f>+'[12]VENTA DE SERVICIOS Y RECAUDO'!Q11</f>
        <v>2991894928.2620001</v>
      </c>
      <c r="C79" s="794">
        <f>AVERAGE('[12]VENTA DE SERVICIOS Y RECAUDO'!M11,'[12]VENTA DE SERVICIOS Y RECAUDO'!N11,'[12]VENTA DE SERVICIOS Y RECAUDO'!O11)</f>
        <v>4316546136.666667</v>
      </c>
      <c r="D79" s="795">
        <f>+D9*C43</f>
        <v>1317216002</v>
      </c>
      <c r="E79" s="795">
        <f t="shared" ref="E79:M79" si="55">+E9</f>
        <v>3654220532.4643335</v>
      </c>
      <c r="F79" s="795">
        <f t="shared" si="55"/>
        <v>3654220532.4643335</v>
      </c>
      <c r="G79" s="795">
        <f t="shared" si="55"/>
        <v>3654220532.4643335</v>
      </c>
      <c r="H79" s="795">
        <f t="shared" si="55"/>
        <v>3654220532.4643335</v>
      </c>
      <c r="I79" s="795">
        <f t="shared" si="55"/>
        <v>3654220532.4643335</v>
      </c>
      <c r="J79" s="795">
        <f t="shared" si="55"/>
        <v>3654220532.4643335</v>
      </c>
      <c r="K79" s="795">
        <f t="shared" si="55"/>
        <v>3654220532.4643335</v>
      </c>
      <c r="L79" s="795">
        <f t="shared" si="55"/>
        <v>3654220532.4643335</v>
      </c>
      <c r="M79" s="795">
        <f t="shared" si="55"/>
        <v>3654220532.4643335</v>
      </c>
    </row>
    <row r="80" spans="1:13" ht="12.75" customHeight="1">
      <c r="A80" s="796" t="s">
        <v>23</v>
      </c>
      <c r="B80" s="796">
        <f t="shared" ref="B80:M80" si="56">+B81+B98</f>
        <v>25754360482.044003</v>
      </c>
      <c r="C80" s="796">
        <f t="shared" si="56"/>
        <v>28815263574.756664</v>
      </c>
      <c r="D80" s="796">
        <f t="shared" si="56"/>
        <v>40030874278.20929</v>
      </c>
      <c r="E80" s="796">
        <f t="shared" si="56"/>
        <v>39102221854.195274</v>
      </c>
      <c r="F80" s="796">
        <f t="shared" si="56"/>
        <v>42230399602.530907</v>
      </c>
      <c r="G80" s="796">
        <f t="shared" si="56"/>
        <v>45608831570.733383</v>
      </c>
      <c r="H80" s="796">
        <f t="shared" si="56"/>
        <v>49257538096.392059</v>
      </c>
      <c r="I80" s="796">
        <f t="shared" si="56"/>
        <v>53198141144.103424</v>
      </c>
      <c r="J80" s="796">
        <f t="shared" si="56"/>
        <v>57453992435.631691</v>
      </c>
      <c r="K80" s="796">
        <f t="shared" si="56"/>
        <v>62050311830.482224</v>
      </c>
      <c r="L80" s="796">
        <f t="shared" si="56"/>
        <v>67014336776.920815</v>
      </c>
      <c r="M80" s="796">
        <f t="shared" si="56"/>
        <v>72375483719.074448</v>
      </c>
    </row>
    <row r="81" spans="1:13" ht="12.75" customHeight="1">
      <c r="A81" s="800" t="s">
        <v>342</v>
      </c>
      <c r="B81" s="900">
        <f>+B82+B96</f>
        <v>24499708314.844002</v>
      </c>
      <c r="C81" s="900">
        <f t="shared" ref="C81:F81" si="57">+C82+C96</f>
        <v>26724176629.423332</v>
      </c>
      <c r="D81" s="900">
        <f t="shared" si="57"/>
        <v>38418057577.20929</v>
      </c>
      <c r="E81" s="900">
        <f t="shared" si="57"/>
        <v>39102221854.195274</v>
      </c>
      <c r="F81" s="900">
        <f t="shared" si="57"/>
        <v>42230399602.530907</v>
      </c>
      <c r="G81" s="900">
        <f t="shared" ref="G81" si="58">+G82+G96</f>
        <v>45608831570.733383</v>
      </c>
      <c r="H81" s="900">
        <f t="shared" ref="H81" si="59">+H82+H96</f>
        <v>49257538096.392059</v>
      </c>
      <c r="I81" s="900">
        <f t="shared" ref="I81:J81" si="60">+I82+I96</f>
        <v>53198141144.103424</v>
      </c>
      <c r="J81" s="900">
        <f t="shared" si="60"/>
        <v>57453992435.631691</v>
      </c>
      <c r="K81" s="900">
        <f>+K82+K96</f>
        <v>62050311830.482224</v>
      </c>
      <c r="L81" s="900">
        <f t="shared" ref="L81" si="61">+L82+L96</f>
        <v>67014336776.920815</v>
      </c>
      <c r="M81" s="900">
        <f t="shared" ref="M81" si="62">+M82+M96</f>
        <v>72375483719.074448</v>
      </c>
    </row>
    <row r="82" spans="1:13" ht="12.75" customHeight="1">
      <c r="A82" s="800" t="s">
        <v>344</v>
      </c>
      <c r="B82" s="900">
        <f>SUM(B83:B95)</f>
        <v>24032807630.278004</v>
      </c>
      <c r="C82" s="900">
        <f t="shared" ref="C82:F82" si="63">SUM(C83:C95)</f>
        <v>26063610058.09</v>
      </c>
      <c r="D82" s="900">
        <f t="shared" si="63"/>
        <v>37549501733.538933</v>
      </c>
      <c r="E82" s="900">
        <f t="shared" si="63"/>
        <v>38164181543.031296</v>
      </c>
      <c r="F82" s="900">
        <f t="shared" si="63"/>
        <v>41217316066.473808</v>
      </c>
      <c r="G82" s="900">
        <f t="shared" ref="G82" si="64">SUM(G83:G95)</f>
        <v>44514701351.791718</v>
      </c>
      <c r="H82" s="900">
        <f t="shared" ref="H82" si="65">SUM(H83:H95)</f>
        <v>48075877459.935059</v>
      </c>
      <c r="I82" s="900">
        <f t="shared" ref="I82:J82" si="66">SUM(I83:I95)</f>
        <v>51921947656.729858</v>
      </c>
      <c r="J82" s="900">
        <f t="shared" si="66"/>
        <v>56075703469.268242</v>
      </c>
      <c r="K82" s="900">
        <f>SUM(K83:K95)</f>
        <v>60561759746.8097</v>
      </c>
      <c r="L82" s="900">
        <f t="shared" ref="L82" si="67">SUM(L83:L95)</f>
        <v>65406700526.554489</v>
      </c>
      <c r="M82" s="900">
        <f t="shared" ref="M82" si="68">SUM(M83:M95)</f>
        <v>70639236568.678818</v>
      </c>
    </row>
    <row r="83" spans="1:13" ht="12.75" customHeight="1">
      <c r="A83" s="799" t="str">
        <f>+'[12]VENTA DE SERVICIOS Y RECAUDO'!B15</f>
        <v>Regimen Subsidiado</v>
      </c>
      <c r="B83" s="794">
        <f>+'[12]VENTA DE SERVICIOS Y RECAUDO'!Q15</f>
        <v>21040887920</v>
      </c>
      <c r="C83" s="794">
        <f>(AVERAGE('[12]VENTA DE SERVICIOS Y RECAUDO'!M15,'[12]VENTA DE SERVICIOS Y RECAUDO'!N15,'[12]VENTA DE SERVICIOS Y RECAUDO'!O15))</f>
        <v>22717279058.666668</v>
      </c>
      <c r="D83" s="795">
        <f>$C$48*D13</f>
        <v>29108056716.160133</v>
      </c>
      <c r="E83" s="795">
        <f t="shared" ref="E83:M83" si="69">$C$48*E13</f>
        <v>31436701253.452942</v>
      </c>
      <c r="F83" s="795">
        <f t="shared" si="69"/>
        <v>33951637353.729179</v>
      </c>
      <c r="G83" s="795">
        <f t="shared" si="69"/>
        <v>36667768342.027512</v>
      </c>
      <c r="H83" s="795">
        <f t="shared" si="69"/>
        <v>39601189809.389717</v>
      </c>
      <c r="I83" s="795">
        <f t="shared" si="69"/>
        <v>42769284994.140892</v>
      </c>
      <c r="J83" s="795">
        <f t="shared" si="69"/>
        <v>46190827793.672165</v>
      </c>
      <c r="K83" s="795">
        <f t="shared" si="69"/>
        <v>49886094017.165939</v>
      </c>
      <c r="L83" s="795">
        <f t="shared" si="69"/>
        <v>53876981538.539215</v>
      </c>
      <c r="M83" s="795">
        <f t="shared" si="69"/>
        <v>58187140061.622345</v>
      </c>
    </row>
    <row r="84" spans="1:13" ht="12.75" customHeight="1">
      <c r="A84" s="799" t="str">
        <f>+'[12]VENTA DE SERVICIOS Y RECAUDO'!B16</f>
        <v>Régimen Contributivo</v>
      </c>
      <c r="B84" s="794">
        <f>+'[12]VENTA DE SERVICIOS Y RECAUDO'!Q16</f>
        <v>591430587.58399999</v>
      </c>
      <c r="C84" s="794">
        <f>(AVERAGE('[12]VENTA DE SERVICIOS Y RECAUDO'!M16,'[12]VENTA DE SERVICIOS Y RECAUDO'!N16,'[12]VENTA DE SERVICIOS Y RECAUDO'!O16))</f>
        <v>935699082.33333337</v>
      </c>
      <c r="D84" s="795">
        <f>D14*$C$47</f>
        <v>1465258621.0780001</v>
      </c>
      <c r="E84" s="795">
        <f t="shared" ref="E84:M84" si="70">E14*$C$47</f>
        <v>1582479310.76424</v>
      </c>
      <c r="F84" s="795">
        <f t="shared" si="70"/>
        <v>1709077655.6253793</v>
      </c>
      <c r="G84" s="795">
        <f t="shared" si="70"/>
        <v>1845803868.0754097</v>
      </c>
      <c r="H84" s="795">
        <f t="shared" si="70"/>
        <v>1993468177.5214424</v>
      </c>
      <c r="I84" s="795">
        <f t="shared" si="70"/>
        <v>2152945631.7231579</v>
      </c>
      <c r="J84" s="795">
        <f>J14*$C$47</f>
        <v>2325181282.2610106</v>
      </c>
      <c r="K84" s="795">
        <f t="shared" si="70"/>
        <v>2511195784.8418913</v>
      </c>
      <c r="L84" s="795">
        <f t="shared" si="70"/>
        <v>2712091447.6292424</v>
      </c>
      <c r="M84" s="795">
        <f t="shared" si="70"/>
        <v>2929058763.4395819</v>
      </c>
    </row>
    <row r="85" spans="1:13" ht="12.75" customHeight="1">
      <c r="A85" s="799" t="str">
        <f>+'[12]VENTA DE SERVICIOS Y RECAUDO'!B17</f>
        <v>Municipios - PPNA y NO POS</v>
      </c>
      <c r="B85" s="794">
        <f>+'[12]VENTA DE SERVICIOS Y RECAUDO'!Q17</f>
        <v>1334151812.4000001</v>
      </c>
      <c r="C85" s="794">
        <f>AVERAGE('VENTA DE SERVICIOS Y RECAUD'!M17:O17)</f>
        <v>1156492130</v>
      </c>
      <c r="D85" s="795">
        <f>D15*$C$47</f>
        <v>3314534072.5000005</v>
      </c>
      <c r="E85" s="795">
        <f>$C$50*E15</f>
        <v>1190416469.109256</v>
      </c>
      <c r="F85" s="795">
        <f t="shared" ref="F85:M85" si="71">$C$50*F15</f>
        <v>1285649786.6379967</v>
      </c>
      <c r="G85" s="795">
        <f t="shared" si="71"/>
        <v>1388501769.5690362</v>
      </c>
      <c r="H85" s="795">
        <f t="shared" si="71"/>
        <v>1499581911.1345592</v>
      </c>
      <c r="I85" s="795">
        <f t="shared" si="71"/>
        <v>1619548464.0253239</v>
      </c>
      <c r="J85" s="795">
        <f>$C$50*J15</f>
        <v>1749112341.1473498</v>
      </c>
      <c r="K85" s="795">
        <f t="shared" si="71"/>
        <v>1889041328.4391377</v>
      </c>
      <c r="L85" s="795">
        <f t="shared" si="71"/>
        <v>2040164634.7142687</v>
      </c>
      <c r="M85" s="795">
        <f t="shared" si="71"/>
        <v>2203377805.4914103</v>
      </c>
    </row>
    <row r="86" spans="1:13" ht="12.75" customHeight="1">
      <c r="A86" s="799" t="str">
        <f>+'[12]VENTA DE SERVICIOS Y RECAUDO'!B18</f>
        <v>Departamento/Distrito - PIC</v>
      </c>
      <c r="B86" s="794">
        <f>+'[12]VENTA DE SERVICIOS Y RECAUDO'!Q18</f>
        <v>0</v>
      </c>
      <c r="C86" s="794">
        <v>0</v>
      </c>
      <c r="D86" s="795">
        <f t="shared" ref="D86:D94" si="72">D16*$C$47</f>
        <v>0</v>
      </c>
      <c r="E86" s="795">
        <f t="shared" ref="E86:E87" si="73">$C$47*E16</f>
        <v>0</v>
      </c>
      <c r="F86" s="795">
        <f t="shared" ref="F86:M86" si="74">F16*$C$50</f>
        <v>0</v>
      </c>
      <c r="G86" s="795">
        <f t="shared" si="74"/>
        <v>0</v>
      </c>
      <c r="H86" s="795">
        <f t="shared" si="74"/>
        <v>0</v>
      </c>
      <c r="I86" s="795">
        <f t="shared" si="74"/>
        <v>0</v>
      </c>
      <c r="J86" s="795">
        <f t="shared" si="74"/>
        <v>0</v>
      </c>
      <c r="K86" s="795">
        <f t="shared" si="74"/>
        <v>0</v>
      </c>
      <c r="L86" s="795">
        <f t="shared" si="74"/>
        <v>0</v>
      </c>
      <c r="M86" s="795">
        <f t="shared" si="74"/>
        <v>0</v>
      </c>
    </row>
    <row r="87" spans="1:13" ht="12.75" customHeight="1">
      <c r="A87" s="799" t="str">
        <f>+'[12]VENTA DE SERVICIOS Y RECAUDO'!B19</f>
        <v>Municipios - PIC</v>
      </c>
      <c r="B87" s="794">
        <f>+'[12]VENTA DE SERVICIOS Y RECAUDO'!Q19</f>
        <v>0</v>
      </c>
      <c r="C87" s="794">
        <v>0</v>
      </c>
      <c r="D87" s="795">
        <f t="shared" si="72"/>
        <v>0</v>
      </c>
      <c r="E87" s="795">
        <f t="shared" si="73"/>
        <v>0</v>
      </c>
      <c r="F87" s="795">
        <f t="shared" ref="F87:M87" si="75">F17*$C$51</f>
        <v>0</v>
      </c>
      <c r="G87" s="795">
        <f t="shared" si="75"/>
        <v>0</v>
      </c>
      <c r="H87" s="795">
        <f t="shared" si="75"/>
        <v>0</v>
      </c>
      <c r="I87" s="795">
        <f t="shared" si="75"/>
        <v>0</v>
      </c>
      <c r="J87" s="795">
        <f t="shared" si="75"/>
        <v>0</v>
      </c>
      <c r="K87" s="795">
        <f t="shared" si="75"/>
        <v>0</v>
      </c>
      <c r="L87" s="795">
        <f t="shared" si="75"/>
        <v>0</v>
      </c>
      <c r="M87" s="795">
        <f t="shared" si="75"/>
        <v>0</v>
      </c>
    </row>
    <row r="88" spans="1:13" ht="12.75" customHeight="1">
      <c r="A88" s="799" t="str">
        <f>+'[12]VENTA DE SERVICIOS Y RECAUDO'!B20</f>
        <v>SOAT - Accidentes de Tránsito Cías de Seguros</v>
      </c>
      <c r="B88" s="794">
        <f>+'[12]VENTA DE SERVICIOS Y RECAUDO'!Q20</f>
        <v>359435607.19999999</v>
      </c>
      <c r="C88" s="794">
        <f>(AVERAGE('[12]VENTA DE SERVICIOS Y RECAUDO'!M20,'[12]VENTA DE SERVICIOS Y RECAUDO'!N20,'[12]VENTA DE SERVICIOS Y RECAUDO'!O20))</f>
        <v>443176859</v>
      </c>
      <c r="D88" s="795">
        <f t="shared" si="72"/>
        <v>741826151.23400009</v>
      </c>
      <c r="E88" s="795">
        <f>$C$47*E18</f>
        <v>801172243.33272004</v>
      </c>
      <c r="F88" s="795">
        <f t="shared" ref="F88:J88" si="76">$C$47*F18</f>
        <v>865266022.79933774</v>
      </c>
      <c r="G88" s="795">
        <f t="shared" si="76"/>
        <v>934487304.62328482</v>
      </c>
      <c r="H88" s="795">
        <f t="shared" si="76"/>
        <v>1009246288.9931475</v>
      </c>
      <c r="I88" s="795">
        <f t="shared" si="76"/>
        <v>1089985992.1125994</v>
      </c>
      <c r="J88" s="795">
        <f t="shared" si="76"/>
        <v>1177184871.4816072</v>
      </c>
      <c r="K88" s="795">
        <f>$C$47*K18</f>
        <v>1271359661.2001357</v>
      </c>
      <c r="L88" s="795">
        <f t="shared" ref="L88:M88" si="77">$C$47*L18</f>
        <v>1373068434.0961466</v>
      </c>
      <c r="M88" s="795">
        <f t="shared" si="77"/>
        <v>1482913908.8238382</v>
      </c>
    </row>
    <row r="89" spans="1:13" ht="12.75" customHeight="1">
      <c r="A89" s="799" t="str">
        <f>+'[12]VENTA DE SERVICIOS Y RECAUDO'!B21</f>
        <v>FOSYGA- ECAT Accidentes de Tránsito</v>
      </c>
      <c r="B89" s="794">
        <f>+'[12]VENTA DE SERVICIOS Y RECAUDO'!Q21</f>
        <v>14219054</v>
      </c>
      <c r="C89" s="794">
        <f>(AVERAGE('[12]VENTA DE SERVICIOS Y RECAUDO'!M21,'[12]VENTA DE SERVICIOS Y RECAUDO'!N21,'[12]VENTA DE SERVICIOS Y RECAUDO'!O21))</f>
        <v>23698423.333333332</v>
      </c>
      <c r="D89" s="795">
        <f t="shared" si="72"/>
        <v>1307090292.1440001</v>
      </c>
      <c r="E89" s="795">
        <f t="shared" ref="E89:J94" si="78">$C$47*E19</f>
        <v>1411657515.5155201</v>
      </c>
      <c r="F89" s="795">
        <f t="shared" si="78"/>
        <v>1524590116.7567618</v>
      </c>
      <c r="G89" s="795">
        <f t="shared" si="78"/>
        <v>1646557326.0973027</v>
      </c>
      <c r="H89" s="795">
        <f t="shared" si="78"/>
        <v>1778281912.1850867</v>
      </c>
      <c r="I89" s="795">
        <f t="shared" si="78"/>
        <v>1920544465.1598938</v>
      </c>
      <c r="J89" s="795">
        <f t="shared" si="78"/>
        <v>2074188022.3726854</v>
      </c>
      <c r="K89" s="795">
        <f t="shared" ref="K89:M89" si="79">$C$47*K19</f>
        <v>2240123064.1625004</v>
      </c>
      <c r="L89" s="795">
        <f t="shared" si="79"/>
        <v>2419332909.2955003</v>
      </c>
      <c r="M89" s="795">
        <f t="shared" si="79"/>
        <v>2612879542.0391402</v>
      </c>
    </row>
    <row r="90" spans="1:13" ht="15" customHeight="1">
      <c r="A90" s="799" t="str">
        <f>+'[12]VENTA DE SERVICIOS Y RECAUDO'!B22</f>
        <v>Otras ventas de servicios de salud- COVID</v>
      </c>
      <c r="B90" s="794">
        <v>123000000</v>
      </c>
      <c r="C90" s="794">
        <v>240000000</v>
      </c>
      <c r="D90" s="795">
        <f t="shared" si="72"/>
        <v>706346278.42800009</v>
      </c>
      <c r="E90" s="795">
        <f t="shared" si="78"/>
        <v>762853980.70223999</v>
      </c>
      <c r="F90" s="795">
        <f t="shared" si="78"/>
        <v>823882299.15841925</v>
      </c>
      <c r="G90" s="795">
        <f t="shared" si="78"/>
        <v>889792883.09109282</v>
      </c>
      <c r="H90" s="795">
        <f t="shared" si="78"/>
        <v>960976313.73838019</v>
      </c>
      <c r="I90" s="795">
        <f t="shared" si="78"/>
        <v>1037854418.8374506</v>
      </c>
      <c r="J90" s="795">
        <f t="shared" si="78"/>
        <v>1120882772.3444467</v>
      </c>
      <c r="K90" s="795">
        <f t="shared" ref="K90:M90" si="80">$C$47*K20</f>
        <v>1210553394.1320024</v>
      </c>
      <c r="L90" s="795">
        <f t="shared" si="80"/>
        <v>1307397665.6625626</v>
      </c>
      <c r="M90" s="795">
        <f t="shared" si="80"/>
        <v>1411989478.9155676</v>
      </c>
    </row>
    <row r="91" spans="1:13" ht="12.75" customHeight="1">
      <c r="A91" s="799" t="str">
        <f>+'[12]VENTA DE SERVICIOS Y RECAUDO'!B23</f>
        <v>IPS Privadas</v>
      </c>
      <c r="B91" s="794">
        <f>+'[12]VENTA DE SERVICIOS Y RECAUDO'!Q23</f>
        <v>189750376</v>
      </c>
      <c r="C91" s="794">
        <f>(AVERAGE('[12]VENTA DE SERVICIOS Y RECAUDO'!M23,'[12]VENTA DE SERVICIOS Y RECAUDO'!N23,'[12]VENTA DE SERVICIOS Y RECAUDO'!O23))</f>
        <v>241899720</v>
      </c>
      <c r="D91" s="795">
        <f t="shared" si="72"/>
        <v>486668602.26600003</v>
      </c>
      <c r="E91" s="795">
        <f t="shared" si="78"/>
        <v>525602090.44728005</v>
      </c>
      <c r="F91" s="795">
        <f t="shared" si="78"/>
        <v>567650257.68306243</v>
      </c>
      <c r="G91" s="795">
        <f t="shared" si="78"/>
        <v>613062278.29770744</v>
      </c>
      <c r="H91" s="795">
        <f t="shared" si="78"/>
        <v>662107260.56152415</v>
      </c>
      <c r="I91" s="795">
        <f t="shared" si="78"/>
        <v>715075841.40644598</v>
      </c>
      <c r="J91" s="795">
        <f t="shared" si="78"/>
        <v>772281908.7189616</v>
      </c>
      <c r="K91" s="795">
        <f t="shared" ref="K91:M91" si="81">$C$47*K21</f>
        <v>834064461.41647851</v>
      </c>
      <c r="L91" s="795">
        <f t="shared" si="81"/>
        <v>900789618.32979679</v>
      </c>
      <c r="M91" s="795">
        <f t="shared" si="81"/>
        <v>972852787.79618049</v>
      </c>
    </row>
    <row r="92" spans="1:13" ht="12.75" customHeight="1">
      <c r="A92" s="799" t="str">
        <f>+'[12]VENTA DE SERVICIOS Y RECAUDO'!B24</f>
        <v>Regimen Especial</v>
      </c>
      <c r="B92" s="794">
        <f>+'[12]VENTA DE SERVICIOS Y RECAUDO'!Q24</f>
        <v>44566750.739999995</v>
      </c>
      <c r="C92" s="794">
        <f>(AVERAGE('[12]VENTA DE SERVICIOS Y RECAUDO'!M24,'[12]VENTA DE SERVICIOS Y RECAUDO'!N24,'[12]VENTA DE SERVICIOS Y RECAUDO'!O24))</f>
        <v>52451777.233333327</v>
      </c>
      <c r="D92" s="795">
        <f t="shared" si="72"/>
        <v>86518860.708000004</v>
      </c>
      <c r="E92" s="795">
        <f t="shared" si="78"/>
        <v>93440369.56464</v>
      </c>
      <c r="F92" s="795">
        <f t="shared" si="78"/>
        <v>100915599.12981121</v>
      </c>
      <c r="G92" s="795">
        <f t="shared" si="78"/>
        <v>108988847.0601961</v>
      </c>
      <c r="H92" s="795">
        <f t="shared" si="78"/>
        <v>117707954.82501179</v>
      </c>
      <c r="I92" s="795">
        <f t="shared" si="78"/>
        <v>127124591.21101274</v>
      </c>
      <c r="J92" s="795">
        <f t="shared" si="78"/>
        <v>137294558.50789377</v>
      </c>
      <c r="K92" s="795">
        <f t="shared" ref="K92:M92" si="82">$C$47*K22</f>
        <v>148278123.18852526</v>
      </c>
      <c r="L92" s="795">
        <f t="shared" si="82"/>
        <v>160140373.04360729</v>
      </c>
      <c r="M92" s="795">
        <f t="shared" si="82"/>
        <v>172951602.8870959</v>
      </c>
    </row>
    <row r="93" spans="1:13" ht="12.75" customHeight="1">
      <c r="A93" s="799" t="str">
        <f>+'[12]VENTA DE SERVICIOS Y RECAUDO'!B25</f>
        <v>Adminsitradoras de Riesgos Laborales</v>
      </c>
      <c r="B93" s="794">
        <f>+'[12]VENTA DE SERVICIOS Y RECAUDO'!Q25</f>
        <v>13124347.914000001</v>
      </c>
      <c r="C93" s="794">
        <f>(AVERAGE('[12]VENTA DE SERVICIOS Y RECAUDO'!M25,'[12]VENTA DE SERVICIOS Y RECAUDO'!N25,'[12]VENTA DE SERVICIOS Y RECAUDO'!O25))</f>
        <v>20420809.523333333</v>
      </c>
      <c r="D93" s="795">
        <f t="shared" si="72"/>
        <v>25693968.216000002</v>
      </c>
      <c r="E93" s="795">
        <f t="shared" si="78"/>
        <v>27749485.673280001</v>
      </c>
      <c r="F93" s="795">
        <f t="shared" si="78"/>
        <v>29969444.527142402</v>
      </c>
      <c r="G93" s="795">
        <f t="shared" si="78"/>
        <v>32367000.089313794</v>
      </c>
      <c r="H93" s="795">
        <f t="shared" si="78"/>
        <v>34956360.096458897</v>
      </c>
      <c r="I93" s="795">
        <f t="shared" si="78"/>
        <v>37752868.904175609</v>
      </c>
      <c r="J93" s="795">
        <f t="shared" si="78"/>
        <v>40773098.416509658</v>
      </c>
      <c r="K93" s="795">
        <f t="shared" ref="K93:M93" si="83">$C$47*K23</f>
        <v>44034946.289830431</v>
      </c>
      <c r="L93" s="795">
        <f t="shared" si="83"/>
        <v>47557741.993016861</v>
      </c>
      <c r="M93" s="795">
        <f t="shared" si="83"/>
        <v>51362361.352458209</v>
      </c>
    </row>
    <row r="94" spans="1:13" ht="12.75" customHeight="1">
      <c r="A94" s="799" t="str">
        <f>+'[12]VENTA DE SERVICIOS Y RECAUDO'!B26</f>
        <v>Cuota de recuperacion</v>
      </c>
      <c r="B94" s="794">
        <f>+'[12]VENTA DE SERVICIOS Y RECAUDO'!Q26</f>
        <v>57958805.799999997</v>
      </c>
      <c r="C94" s="794">
        <f>(AVERAGE('[12]VENTA DE SERVICIOS Y RECAUDO'!M26,'[12]VENTA DE SERVICIOS Y RECAUDO'!N26,'[12]VENTA DE SERVICIOS Y RECAUDO'!O26))</f>
        <v>30590216.333333332</v>
      </c>
      <c r="D94" s="795">
        <f t="shared" si="72"/>
        <v>32561162.916800003</v>
      </c>
      <c r="E94" s="795">
        <f t="shared" si="78"/>
        <v>35166055.950144008</v>
      </c>
      <c r="F94" s="795">
        <f t="shared" si="78"/>
        <v>37979340.426155522</v>
      </c>
      <c r="G94" s="795">
        <f t="shared" si="78"/>
        <v>41017687.660247967</v>
      </c>
      <c r="H94" s="795">
        <f t="shared" si="78"/>
        <v>44299102.673067801</v>
      </c>
      <c r="I94" s="795">
        <f t="shared" si="78"/>
        <v>47843030.886913225</v>
      </c>
      <c r="J94" s="795">
        <f t="shared" si="78"/>
        <v>51670473.35786628</v>
      </c>
      <c r="K94" s="795">
        <f t="shared" ref="K94:M94" si="84">$C$47*K24</f>
        <v>55804111.226495586</v>
      </c>
      <c r="L94" s="795">
        <f t="shared" si="84"/>
        <v>60268440.124615237</v>
      </c>
      <c r="M94" s="795">
        <f t="shared" si="84"/>
        <v>65089915.334584452</v>
      </c>
    </row>
    <row r="95" spans="1:13" ht="12.75" customHeight="1">
      <c r="A95" s="799" t="str">
        <f>+'[12]VENTA DE SERVICIOS Y RECAUDO'!B27</f>
        <v>Particulares</v>
      </c>
      <c r="B95" s="794">
        <f>+'[12]VENTA DE SERVICIOS Y RECAUDO'!Q27</f>
        <v>264282368.64000002</v>
      </c>
      <c r="C95" s="794">
        <f>(AVERAGE('[12]VENTA DE SERVICIOS Y RECAUDO'!M27,'[12]VENTA DE SERVICIOS Y RECAUDO'!N27,'[12]VENTA DE SERVICIOS Y RECAUDO'!O27))</f>
        <v>201901981.66666666</v>
      </c>
      <c r="D95" s="795">
        <f>D25*$C$47</f>
        <v>274947007.88800001</v>
      </c>
      <c r="E95" s="795">
        <f>$C$47*E25</f>
        <v>296942768.51903999</v>
      </c>
      <c r="F95" s="795">
        <f t="shared" ref="F95:J95" si="85">$C$47*F25</f>
        <v>320698190.0005632</v>
      </c>
      <c r="G95" s="795">
        <f t="shared" si="85"/>
        <v>346354045.20060819</v>
      </c>
      <c r="H95" s="795">
        <f t="shared" si="85"/>
        <v>374062368.81665689</v>
      </c>
      <c r="I95" s="795">
        <f t="shared" si="85"/>
        <v>403987358.32198942</v>
      </c>
      <c r="J95" s="795">
        <f t="shared" si="85"/>
        <v>436306346.98774856</v>
      </c>
      <c r="K95" s="795">
        <f>$C$47*K25</f>
        <v>471210854.74676847</v>
      </c>
      <c r="L95" s="795">
        <f t="shared" ref="L95:M95" si="86">$C$47*L25</f>
        <v>508907723.1265099</v>
      </c>
      <c r="M95" s="795">
        <f t="shared" si="86"/>
        <v>549620340.97663069</v>
      </c>
    </row>
    <row r="96" spans="1:13" ht="30" customHeight="1">
      <c r="A96" s="801" t="s">
        <v>348</v>
      </c>
      <c r="B96" s="797">
        <f>+B97</f>
        <v>466900684.56599998</v>
      </c>
      <c r="C96" s="797">
        <f t="shared" ref="C96:M96" si="87">+C97</f>
        <v>660566571.33333337</v>
      </c>
      <c r="D96" s="797">
        <f t="shared" si="87"/>
        <v>868555843.67035401</v>
      </c>
      <c r="E96" s="797">
        <f t="shared" si="87"/>
        <v>938040311.16398227</v>
      </c>
      <c r="F96" s="797">
        <f t="shared" si="87"/>
        <v>1013083536.0571009</v>
      </c>
      <c r="G96" s="797">
        <f t="shared" si="87"/>
        <v>1094130218.941669</v>
      </c>
      <c r="H96" s="797">
        <f t="shared" si="87"/>
        <v>1181660636.4570024</v>
      </c>
      <c r="I96" s="797">
        <f t="shared" si="87"/>
        <v>1276193487.3735628</v>
      </c>
      <c r="J96" s="797">
        <f t="shared" si="87"/>
        <v>1378288966.3634477</v>
      </c>
      <c r="K96" s="797">
        <f t="shared" si="87"/>
        <v>1488552083.6725235</v>
      </c>
      <c r="L96" s="797">
        <f t="shared" si="87"/>
        <v>1607636250.3663254</v>
      </c>
      <c r="M96" s="797">
        <f t="shared" si="87"/>
        <v>1736247150.3956316</v>
      </c>
    </row>
    <row r="97" spans="1:13" ht="12.75" customHeight="1">
      <c r="A97" s="799" t="str">
        <f>+'[12]VENTA DE SERVICIOS Y RECAUDO'!B33</f>
        <v>Otros Ingresos (Arriendo de Bienes y otros)</v>
      </c>
      <c r="B97" s="794">
        <f>+'[12]VENTA DE SERVICIOS Y RECAUDO'!Q33</f>
        <v>466900684.56599998</v>
      </c>
      <c r="C97" s="794">
        <f>AVERAGE('[12]VENTA DE SERVICIOS Y RECAUDO'!M33,'[12]VENTA DE SERVICIOS Y RECAUDO'!N33,'[12]VENTA DE SERVICIOS Y RECAUDO'!O33)</f>
        <v>660566571.33333337</v>
      </c>
      <c r="D97" s="795">
        <f t="shared" ref="D97:M97" si="88">+D27*$C$62</f>
        <v>868555843.67035401</v>
      </c>
      <c r="E97" s="795">
        <f t="shared" si="88"/>
        <v>938040311.16398227</v>
      </c>
      <c r="F97" s="795">
        <f t="shared" si="88"/>
        <v>1013083536.0571009</v>
      </c>
      <c r="G97" s="795">
        <f t="shared" si="88"/>
        <v>1094130218.941669</v>
      </c>
      <c r="H97" s="795">
        <f t="shared" si="88"/>
        <v>1181660636.4570024</v>
      </c>
      <c r="I97" s="795">
        <f t="shared" si="88"/>
        <v>1276193487.3735628</v>
      </c>
      <c r="J97" s="795">
        <f t="shared" si="88"/>
        <v>1378288966.3634477</v>
      </c>
      <c r="K97" s="795">
        <f t="shared" si="88"/>
        <v>1488552083.6725235</v>
      </c>
      <c r="L97" s="795">
        <f t="shared" si="88"/>
        <v>1607636250.3663254</v>
      </c>
      <c r="M97" s="795">
        <f t="shared" si="88"/>
        <v>1736247150.3956316</v>
      </c>
    </row>
    <row r="98" spans="1:13" ht="12.75" customHeight="1">
      <c r="A98" s="798" t="s">
        <v>352</v>
      </c>
      <c r="B98" s="797">
        <f>+B99</f>
        <v>1254652167.2</v>
      </c>
      <c r="C98" s="797">
        <f t="shared" ref="C98:D98" si="89">+C99</f>
        <v>2091086945.3333333</v>
      </c>
      <c r="D98" s="797">
        <f t="shared" si="89"/>
        <v>1612816701</v>
      </c>
      <c r="E98" s="797">
        <f>+E99</f>
        <v>0</v>
      </c>
      <c r="F98" s="797">
        <f t="shared" ref="F98:M98" si="90">+F99</f>
        <v>0</v>
      </c>
      <c r="G98" s="797">
        <f t="shared" si="90"/>
        <v>0</v>
      </c>
      <c r="H98" s="797">
        <f t="shared" si="90"/>
        <v>0</v>
      </c>
      <c r="I98" s="797">
        <f t="shared" si="90"/>
        <v>0</v>
      </c>
      <c r="J98" s="797">
        <f t="shared" si="90"/>
        <v>0</v>
      </c>
      <c r="K98" s="797">
        <f t="shared" si="90"/>
        <v>0</v>
      </c>
      <c r="L98" s="797">
        <f t="shared" si="90"/>
        <v>0</v>
      </c>
      <c r="M98" s="797">
        <f t="shared" si="90"/>
        <v>0</v>
      </c>
    </row>
    <row r="99" spans="1:13" ht="12.75" customHeight="1">
      <c r="A99" s="798" t="s">
        <v>354</v>
      </c>
      <c r="B99" s="797">
        <f>SUM(B100:B101)</f>
        <v>1254652167.2</v>
      </c>
      <c r="C99" s="797">
        <f t="shared" ref="C99:D99" si="91">SUM(C100:C101)</f>
        <v>2091086945.3333333</v>
      </c>
      <c r="D99" s="797">
        <f t="shared" si="91"/>
        <v>1612816701</v>
      </c>
      <c r="E99" s="797">
        <f>SUM(E100:E101)</f>
        <v>0</v>
      </c>
      <c r="F99" s="797">
        <f t="shared" ref="F99:M99" si="92">SUM(F100:F101)</f>
        <v>0</v>
      </c>
      <c r="G99" s="797">
        <f t="shared" si="92"/>
        <v>0</v>
      </c>
      <c r="H99" s="797">
        <f t="shared" si="92"/>
        <v>0</v>
      </c>
      <c r="I99" s="797">
        <f t="shared" si="92"/>
        <v>0</v>
      </c>
      <c r="J99" s="797">
        <f t="shared" si="92"/>
        <v>0</v>
      </c>
      <c r="K99" s="797">
        <f t="shared" si="92"/>
        <v>0</v>
      </c>
      <c r="L99" s="797">
        <f t="shared" si="92"/>
        <v>0</v>
      </c>
      <c r="M99" s="797">
        <f t="shared" si="92"/>
        <v>0</v>
      </c>
    </row>
    <row r="100" spans="1:13" ht="12.75" customHeight="1">
      <c r="A100" s="801" t="s">
        <v>356</v>
      </c>
      <c r="B100" s="794">
        <f>+'[12]VENTA DE SERVICIOS Y RECAUDO'!Q38</f>
        <v>1254652167.2</v>
      </c>
      <c r="C100" s="794">
        <f>AVERAGE('[12]VENTA DE SERVICIOS Y RECAUDO'!M38,'[12]VENTA DE SERVICIOS Y RECAUDO'!N38,'[12]VENTA DE SERVICIOS Y RECAUDO'!O38)</f>
        <v>2091086945.3333333</v>
      </c>
      <c r="D100" s="795">
        <f>+C64*$D$30</f>
        <v>1612816701</v>
      </c>
      <c r="E100" s="795">
        <v>0</v>
      </c>
      <c r="F100" s="795">
        <v>0</v>
      </c>
      <c r="G100" s="795">
        <f t="shared" ref="G100:M100" si="93">+D64*$D$30</f>
        <v>0</v>
      </c>
      <c r="H100" s="795">
        <f t="shared" si="93"/>
        <v>0</v>
      </c>
      <c r="I100" s="795">
        <f t="shared" si="93"/>
        <v>0</v>
      </c>
      <c r="J100" s="795">
        <f t="shared" si="93"/>
        <v>0</v>
      </c>
      <c r="K100" s="795">
        <f t="shared" si="93"/>
        <v>0</v>
      </c>
      <c r="L100" s="795">
        <f t="shared" si="93"/>
        <v>0</v>
      </c>
      <c r="M100" s="795">
        <f t="shared" si="93"/>
        <v>0</v>
      </c>
    </row>
    <row r="101" spans="1:13" ht="12.75" customHeight="1">
      <c r="A101" s="801" t="s">
        <v>357</v>
      </c>
      <c r="B101" s="794"/>
      <c r="C101" s="794"/>
      <c r="D101" s="795"/>
      <c r="E101" s="795"/>
      <c r="F101" s="795"/>
      <c r="G101" s="795"/>
      <c r="H101" s="795"/>
      <c r="I101" s="795"/>
      <c r="J101" s="795"/>
      <c r="K101" s="795"/>
      <c r="L101" s="795"/>
      <c r="M101" s="795"/>
    </row>
    <row r="102" spans="1:13" ht="12.75" customHeight="1">
      <c r="A102" s="796" t="s">
        <v>56</v>
      </c>
      <c r="B102" s="793">
        <f>+B103</f>
        <v>2503486003.1999998</v>
      </c>
      <c r="C102" s="793">
        <f t="shared" ref="C102:M103" si="94">+C103</f>
        <v>660566571.33333337</v>
      </c>
      <c r="D102" s="793">
        <f t="shared" si="94"/>
        <v>0</v>
      </c>
      <c r="E102" s="793">
        <f t="shared" si="94"/>
        <v>0</v>
      </c>
      <c r="F102" s="793">
        <f>+F103</f>
        <v>0</v>
      </c>
      <c r="G102" s="793">
        <f t="shared" ref="G102:M102" si="95">+G103</f>
        <v>0</v>
      </c>
      <c r="H102" s="793">
        <f t="shared" si="95"/>
        <v>0</v>
      </c>
      <c r="I102" s="793">
        <f t="shared" si="95"/>
        <v>0</v>
      </c>
      <c r="J102" s="793">
        <f t="shared" si="95"/>
        <v>0</v>
      </c>
      <c r="K102" s="793">
        <f t="shared" si="95"/>
        <v>0</v>
      </c>
      <c r="L102" s="793">
        <f t="shared" si="95"/>
        <v>0</v>
      </c>
      <c r="M102" s="793">
        <f t="shared" si="95"/>
        <v>0</v>
      </c>
    </row>
    <row r="103" spans="1:13" ht="12.75" customHeight="1">
      <c r="A103" s="800" t="s">
        <v>58</v>
      </c>
      <c r="B103" s="797">
        <f>SUM(B104:B105)</f>
        <v>2503486003.1999998</v>
      </c>
      <c r="C103" s="797">
        <f>SUM(C104:C105)</f>
        <v>660566571.33333337</v>
      </c>
      <c r="D103" s="797">
        <f t="shared" si="94"/>
        <v>0</v>
      </c>
      <c r="E103" s="797">
        <f t="shared" si="94"/>
        <v>0</v>
      </c>
      <c r="F103" s="797">
        <f t="shared" si="94"/>
        <v>0</v>
      </c>
      <c r="G103" s="797">
        <f t="shared" si="94"/>
        <v>0</v>
      </c>
      <c r="H103" s="797">
        <f t="shared" si="94"/>
        <v>0</v>
      </c>
      <c r="I103" s="797">
        <f t="shared" si="94"/>
        <v>0</v>
      </c>
      <c r="J103" s="797">
        <f t="shared" si="94"/>
        <v>0</v>
      </c>
      <c r="K103" s="797">
        <f t="shared" si="94"/>
        <v>0</v>
      </c>
      <c r="L103" s="797">
        <f t="shared" si="94"/>
        <v>0</v>
      </c>
      <c r="M103" s="797">
        <f t="shared" si="94"/>
        <v>0</v>
      </c>
    </row>
    <row r="104" spans="1:13" ht="12.75" customHeight="1">
      <c r="A104" s="799" t="s">
        <v>359</v>
      </c>
      <c r="B104" s="794"/>
      <c r="C104" s="794">
        <v>0</v>
      </c>
      <c r="D104" s="795">
        <f t="shared" ref="D104:M104" si="96">+D34*D69</f>
        <v>0</v>
      </c>
      <c r="E104" s="795">
        <f t="shared" si="96"/>
        <v>0</v>
      </c>
      <c r="F104" s="795">
        <f t="shared" si="96"/>
        <v>0</v>
      </c>
      <c r="G104" s="795">
        <f t="shared" si="96"/>
        <v>0</v>
      </c>
      <c r="H104" s="795">
        <f t="shared" si="96"/>
        <v>0</v>
      </c>
      <c r="I104" s="795">
        <f t="shared" si="96"/>
        <v>0</v>
      </c>
      <c r="J104" s="795">
        <f t="shared" si="96"/>
        <v>0</v>
      </c>
      <c r="K104" s="795">
        <f t="shared" si="96"/>
        <v>0</v>
      </c>
      <c r="L104" s="795">
        <f t="shared" si="96"/>
        <v>0</v>
      </c>
      <c r="M104" s="795">
        <f t="shared" si="96"/>
        <v>0</v>
      </c>
    </row>
    <row r="105" spans="1:13" ht="12.75" customHeight="1">
      <c r="A105" s="799" t="s">
        <v>73</v>
      </c>
      <c r="B105" s="794">
        <f>+'[12]VENTA DE SERVICIOS Y RECAUDO'!Q43</f>
        <v>2503486003.1999998</v>
      </c>
      <c r="C105" s="794">
        <f>AVERAGE('[12]VENTA DE SERVICIOS Y RECAUDO'!M33,'[12]VENTA DE SERVICIOS Y RECAUDO'!N33,'[12]VENTA DE SERVICIOS Y RECAUDO'!O33)</f>
        <v>660566571.33333337</v>
      </c>
      <c r="D105" s="795">
        <f>+C70*D35</f>
        <v>0</v>
      </c>
      <c r="E105" s="795">
        <f t="shared" ref="E105:M105" si="97">+E35*E70</f>
        <v>0</v>
      </c>
      <c r="F105" s="795">
        <f t="shared" si="97"/>
        <v>0</v>
      </c>
      <c r="G105" s="795">
        <f t="shared" si="97"/>
        <v>0</v>
      </c>
      <c r="H105" s="795">
        <f t="shared" si="97"/>
        <v>0</v>
      </c>
      <c r="I105" s="795">
        <f t="shared" si="97"/>
        <v>0</v>
      </c>
      <c r="J105" s="795">
        <f t="shared" si="97"/>
        <v>0</v>
      </c>
      <c r="K105" s="795">
        <f t="shared" si="97"/>
        <v>0</v>
      </c>
      <c r="L105" s="795">
        <f t="shared" si="97"/>
        <v>0</v>
      </c>
      <c r="M105" s="795">
        <f t="shared" si="97"/>
        <v>0</v>
      </c>
    </row>
    <row r="106" spans="1:13" ht="12.75" customHeight="1">
      <c r="A106" s="800" t="s">
        <v>362</v>
      </c>
      <c r="B106" s="797">
        <f>B107+B108</f>
        <v>0</v>
      </c>
      <c r="C106" s="797">
        <f t="shared" ref="C106:M106" si="98">C107+C108</f>
        <v>0</v>
      </c>
      <c r="D106" s="797">
        <f t="shared" si="98"/>
        <v>0</v>
      </c>
      <c r="E106" s="797">
        <f t="shared" si="98"/>
        <v>0</v>
      </c>
      <c r="F106" s="797">
        <f t="shared" si="98"/>
        <v>0</v>
      </c>
      <c r="G106" s="797">
        <f t="shared" si="98"/>
        <v>0</v>
      </c>
      <c r="H106" s="797">
        <f t="shared" si="98"/>
        <v>0</v>
      </c>
      <c r="I106" s="797">
        <f t="shared" si="98"/>
        <v>0</v>
      </c>
      <c r="J106" s="797">
        <f t="shared" si="98"/>
        <v>0</v>
      </c>
      <c r="K106" s="797">
        <f t="shared" si="98"/>
        <v>0</v>
      </c>
      <c r="L106" s="797">
        <f t="shared" si="98"/>
        <v>0</v>
      </c>
      <c r="M106" s="797">
        <f t="shared" si="98"/>
        <v>0</v>
      </c>
    </row>
    <row r="107" spans="1:13" ht="12.75" customHeight="1">
      <c r="A107" s="801" t="s">
        <v>364</v>
      </c>
      <c r="B107" s="794">
        <v>0</v>
      </c>
      <c r="C107" s="794"/>
      <c r="D107" s="795">
        <f t="shared" ref="D107:M107" si="99">+D37*D72</f>
        <v>0</v>
      </c>
      <c r="E107" s="795">
        <f t="shared" si="99"/>
        <v>0</v>
      </c>
      <c r="F107" s="795">
        <f t="shared" si="99"/>
        <v>0</v>
      </c>
      <c r="G107" s="795">
        <f t="shared" si="99"/>
        <v>0</v>
      </c>
      <c r="H107" s="795">
        <f t="shared" si="99"/>
        <v>0</v>
      </c>
      <c r="I107" s="795">
        <f t="shared" si="99"/>
        <v>0</v>
      </c>
      <c r="J107" s="795">
        <f t="shared" si="99"/>
        <v>0</v>
      </c>
      <c r="K107" s="795">
        <f t="shared" si="99"/>
        <v>0</v>
      </c>
      <c r="L107" s="795">
        <f t="shared" si="99"/>
        <v>0</v>
      </c>
      <c r="M107" s="795">
        <f t="shared" si="99"/>
        <v>0</v>
      </c>
    </row>
    <row r="108" spans="1:13" ht="12.75" customHeight="1">
      <c r="A108" s="801" t="s">
        <v>366</v>
      </c>
      <c r="B108" s="797">
        <v>0</v>
      </c>
      <c r="C108" s="797"/>
      <c r="D108" s="797">
        <f t="shared" ref="D108:M108" si="100">+D38*D73</f>
        <v>0</v>
      </c>
      <c r="E108" s="797">
        <f t="shared" si="100"/>
        <v>0</v>
      </c>
      <c r="F108" s="797">
        <f t="shared" si="100"/>
        <v>0</v>
      </c>
      <c r="G108" s="797">
        <f t="shared" si="100"/>
        <v>0</v>
      </c>
      <c r="H108" s="797">
        <f t="shared" si="100"/>
        <v>0</v>
      </c>
      <c r="I108" s="797">
        <f t="shared" si="100"/>
        <v>0</v>
      </c>
      <c r="J108" s="797">
        <f t="shared" si="100"/>
        <v>0</v>
      </c>
      <c r="K108" s="797">
        <f t="shared" si="100"/>
        <v>0</v>
      </c>
      <c r="L108" s="797">
        <f t="shared" si="100"/>
        <v>0</v>
      </c>
      <c r="M108" s="797">
        <f t="shared" si="100"/>
        <v>0</v>
      </c>
    </row>
    <row r="109" spans="1:13" ht="12.75" customHeight="1">
      <c r="A109" s="796" t="s">
        <v>75</v>
      </c>
      <c r="B109" s="796">
        <f>AVERAGE('[12]VENTA DE SERVICIOS Y RECAUDO'!K44,'[12]VENTA DE SERVICIOS Y RECAUDO'!L44,'[12]VENTA DE SERVICIOS Y RECAUDO'!M44,'[12]VENTA DE SERVICIOS Y RECAUDO'!N44,'[12]VENTA DE SERVICIOS Y RECAUDO'!O44)</f>
        <v>21084407418.142002</v>
      </c>
      <c r="C109" s="796">
        <f>AVERAGE('[12]VENTA DE SERVICIOS Y RECAUDO'!M44,'[12]VENTA DE SERVICIOS Y RECAUDO'!N44,'[12]VENTA DE SERVICIOS Y RECAUDO'!O44)</f>
        <v>21191133646.813335</v>
      </c>
      <c r="D109" s="826">
        <f>+D39</f>
        <v>24933867377.603996</v>
      </c>
      <c r="E109" s="826">
        <f t="shared" ref="E109:J109" si="101">+E39</f>
        <v>28625145155.959198</v>
      </c>
      <c r="F109" s="826">
        <f t="shared" si="101"/>
        <v>30915156768.435932</v>
      </c>
      <c r="G109" s="826">
        <f t="shared" si="101"/>
        <v>33388369309.910812</v>
      </c>
      <c r="H109" s="826">
        <f>+H39</f>
        <v>36059438854.703674</v>
      </c>
      <c r="I109" s="826">
        <f t="shared" si="101"/>
        <v>38944193963.079979</v>
      </c>
      <c r="J109" s="826">
        <f t="shared" si="101"/>
        <v>42059729480.126366</v>
      </c>
      <c r="K109" s="826">
        <f>+K39</f>
        <v>45424507838.536476</v>
      </c>
      <c r="L109" s="826">
        <f t="shared" ref="L109:M109" si="102">+L39</f>
        <v>49058468465.619385</v>
      </c>
      <c r="M109" s="826">
        <f t="shared" si="102"/>
        <v>52983145942.868942</v>
      </c>
    </row>
    <row r="110" spans="1:13" ht="12.75" customHeight="1">
      <c r="A110" s="802" t="s">
        <v>109</v>
      </c>
      <c r="B110" s="802">
        <f>+B109+B102+B80+B78</f>
        <v>52334148831.648003</v>
      </c>
      <c r="C110" s="802">
        <f t="shared" ref="C110:E110" si="103">+C109+C102+C80+C78</f>
        <v>54983509929.57</v>
      </c>
      <c r="D110" s="802">
        <f t="shared" si="103"/>
        <v>66281957657.813286</v>
      </c>
      <c r="E110" s="802">
        <f t="shared" si="103"/>
        <v>71381587542.618805</v>
      </c>
      <c r="F110" s="802">
        <f t="shared" ref="F110:M110" si="104">+F109+F102+F80+F78</f>
        <v>76799776903.431183</v>
      </c>
      <c r="G110" s="802">
        <f t="shared" si="104"/>
        <v>82651421413.108536</v>
      </c>
      <c r="H110" s="802">
        <f t="shared" si="104"/>
        <v>88971197483.560074</v>
      </c>
      <c r="I110" s="802">
        <f t="shared" si="104"/>
        <v>95796555639.647751</v>
      </c>
      <c r="J110" s="802">
        <f t="shared" si="104"/>
        <v>103167942448.2224</v>
      </c>
      <c r="K110" s="802">
        <f t="shared" si="104"/>
        <v>111129040201.48305</v>
      </c>
      <c r="L110" s="802">
        <f t="shared" si="104"/>
        <v>119727025775.00453</v>
      </c>
      <c r="M110" s="802">
        <f t="shared" si="104"/>
        <v>129012850194.40773</v>
      </c>
    </row>
    <row r="111" spans="1:13" ht="12.75" customHeight="1">
      <c r="A111" s="790"/>
      <c r="B111" s="896"/>
      <c r="C111" s="803"/>
      <c r="D111" s="803"/>
      <c r="E111" s="790"/>
      <c r="F111" s="790"/>
      <c r="G111" s="790"/>
      <c r="H111" s="790"/>
      <c r="I111" s="790"/>
      <c r="J111" s="790"/>
      <c r="K111" s="790"/>
      <c r="L111" s="790"/>
      <c r="M111" s="790"/>
    </row>
    <row r="112" spans="1:13" ht="12.75" customHeight="1">
      <c r="A112" s="790"/>
      <c r="B112" s="901"/>
      <c r="C112" s="790"/>
      <c r="D112" s="790"/>
      <c r="E112" s="790"/>
      <c r="F112" s="790"/>
      <c r="G112" s="790"/>
      <c r="H112" s="790"/>
      <c r="I112" s="790"/>
      <c r="J112" s="790"/>
      <c r="K112" s="790"/>
      <c r="L112" s="790"/>
      <c r="M112" s="790"/>
    </row>
    <row r="113" spans="1:13" ht="42" customHeight="1">
      <c r="A113" s="828"/>
      <c r="B113" s="864" t="s">
        <v>14</v>
      </c>
      <c r="C113" s="864" t="s">
        <v>17</v>
      </c>
      <c r="D113" s="864" t="s">
        <v>2089</v>
      </c>
      <c r="E113" s="864" t="s">
        <v>371</v>
      </c>
      <c r="F113" s="864" t="s">
        <v>372</v>
      </c>
      <c r="G113" s="864" t="s">
        <v>373</v>
      </c>
      <c r="H113" s="864" t="s">
        <v>374</v>
      </c>
      <c r="I113" s="864" t="s">
        <v>375</v>
      </c>
      <c r="J113" s="864" t="s">
        <v>2033</v>
      </c>
      <c r="K113" s="864" t="s">
        <v>2034</v>
      </c>
      <c r="L113" s="864" t="s">
        <v>2035</v>
      </c>
      <c r="M113" s="864" t="s">
        <v>2036</v>
      </c>
    </row>
    <row r="114" spans="1:13" ht="12.75" customHeight="1">
      <c r="A114" s="829" t="s">
        <v>131</v>
      </c>
      <c r="B114" s="830">
        <f>+'PROYECCIÓN GASTOS'!B8</f>
        <v>48479783350.053993</v>
      </c>
      <c r="C114" s="830">
        <f t="shared" ref="C114:M114" si="105">+C115+C167+C177</f>
        <v>47891376813.089996</v>
      </c>
      <c r="D114" s="830">
        <f t="shared" si="105"/>
        <v>56281957657.813286</v>
      </c>
      <c r="E114" s="830">
        <f t="shared" si="105"/>
        <v>71381587542.618805</v>
      </c>
      <c r="F114" s="830">
        <f t="shared" si="105"/>
        <v>76799776903.431183</v>
      </c>
      <c r="G114" s="830">
        <f t="shared" si="105"/>
        <v>82651421413.108536</v>
      </c>
      <c r="H114" s="830">
        <f t="shared" si="105"/>
        <v>88971197483.560074</v>
      </c>
      <c r="I114" s="830">
        <f t="shared" si="105"/>
        <v>95796555639.647751</v>
      </c>
      <c r="J114" s="830">
        <f>+J115+J167+J177</f>
        <v>103167942448.2224</v>
      </c>
      <c r="K114" s="830">
        <f t="shared" si="105"/>
        <v>111129040201.48305</v>
      </c>
      <c r="L114" s="830">
        <f t="shared" si="105"/>
        <v>119727025775.00453</v>
      </c>
      <c r="M114" s="830">
        <f t="shared" si="105"/>
        <v>129012850194.40771</v>
      </c>
    </row>
    <row r="115" spans="1:13" ht="12.75" customHeight="1">
      <c r="A115" s="831" t="s">
        <v>132</v>
      </c>
      <c r="B115" s="832">
        <f t="shared" ref="B115:M115" si="106">+B116+B139+B164</f>
        <v>37469420688.453995</v>
      </c>
      <c r="C115" s="832">
        <f t="shared" si="106"/>
        <v>38222181635.756668</v>
      </c>
      <c r="D115" s="832">
        <f t="shared" si="106"/>
        <v>43195964082.786667</v>
      </c>
      <c r="E115" s="832">
        <f t="shared" si="106"/>
        <v>53942879073.338142</v>
      </c>
      <c r="F115" s="832">
        <f t="shared" si="106"/>
        <v>58900594236.271667</v>
      </c>
      <c r="G115" s="832">
        <f t="shared" si="106"/>
        <v>62989905976.272026</v>
      </c>
      <c r="H115" s="832">
        <f t="shared" si="106"/>
        <v>65397502215.322929</v>
      </c>
      <c r="I115" s="832">
        <f t="shared" si="106"/>
        <v>67901402303.935829</v>
      </c>
      <c r="J115" s="832">
        <f>+J116+J139+J164</f>
        <v>70505458396.093277</v>
      </c>
      <c r="K115" s="832">
        <f t="shared" si="106"/>
        <v>73213676731.937012</v>
      </c>
      <c r="L115" s="832">
        <f t="shared" si="106"/>
        <v>76030223801.214493</v>
      </c>
      <c r="M115" s="832">
        <f t="shared" si="106"/>
        <v>78959432753.263046</v>
      </c>
    </row>
    <row r="116" spans="1:13" ht="12.75" customHeight="1">
      <c r="A116" s="833" t="s">
        <v>134</v>
      </c>
      <c r="B116" s="902">
        <f t="shared" ref="B116" si="107">SUM(B117:B138)</f>
        <v>28707875870.473995</v>
      </c>
      <c r="C116" s="834">
        <f t="shared" ref="C116:M116" si="108">SUM(C117:C138)</f>
        <v>28233525052.123337</v>
      </c>
      <c r="D116" s="834">
        <f t="shared" si="108"/>
        <v>35239239608.786667</v>
      </c>
      <c r="E116" s="834">
        <f t="shared" si="108"/>
        <v>36648809193.138138</v>
      </c>
      <c r="F116" s="834">
        <f t="shared" si="108"/>
        <v>38114761560.86367</v>
      </c>
      <c r="G116" s="834">
        <f t="shared" si="108"/>
        <v>39639352023.298203</v>
      </c>
      <c r="H116" s="834">
        <f t="shared" si="108"/>
        <v>41224926104.230141</v>
      </c>
      <c r="I116" s="834">
        <f t="shared" si="108"/>
        <v>42873923148.399338</v>
      </c>
      <c r="J116" s="834">
        <f>SUM(J117:J138)</f>
        <v>44588880074.33532</v>
      </c>
      <c r="K116" s="834">
        <f t="shared" si="108"/>
        <v>46372435277.308731</v>
      </c>
      <c r="L116" s="834">
        <f t="shared" si="108"/>
        <v>48227332688.401085</v>
      </c>
      <c r="M116" s="834">
        <f t="shared" si="108"/>
        <v>50156425995.937119</v>
      </c>
    </row>
    <row r="117" spans="1:13" ht="12.75" customHeight="1">
      <c r="A117" s="835" t="s">
        <v>136</v>
      </c>
      <c r="B117" s="840">
        <v>4291129346.5999999</v>
      </c>
      <c r="C117" s="836">
        <f>AVERAGE('[12]COMPORTAMIENTO GASTOS'!D11,'[12]COMPORTAMIENTO GASTOS'!E11,'[12]COMPORTAMIENTO GASTOS'!F11)</f>
        <v>4419041720</v>
      </c>
      <c r="D117" s="836">
        <f>+'PROYECCIÓN GASTOS'!D11</f>
        <v>4440794362</v>
      </c>
      <c r="E117" s="836">
        <f>+'PROYECCIÓN GASTOS'!E11</f>
        <v>4618426136.4799995</v>
      </c>
      <c r="F117" s="836">
        <f>+'PROYECCIÓN GASTOS'!F11</f>
        <v>4803163181.9391994</v>
      </c>
      <c r="G117" s="836">
        <f>+'PROYECCIÓN GASTOS'!G11</f>
        <v>4995289709.2167673</v>
      </c>
      <c r="H117" s="836">
        <f>+'PROYECCIÓN GASTOS'!H11</f>
        <v>5195101297.5854378</v>
      </c>
      <c r="I117" s="836">
        <f>+'PROYECCIÓN GASTOS'!I11</f>
        <v>5402905349.4888554</v>
      </c>
      <c r="J117" s="836">
        <f>+'PROYECCIÓN GASTOS'!J11</f>
        <v>5619021563.4684095</v>
      </c>
      <c r="K117" s="836">
        <f>+'PROYECCIÓN GASTOS'!K11</f>
        <v>5843782426.0071459</v>
      </c>
      <c r="L117" s="836">
        <f>+'PROYECCIÓN GASTOS'!L11</f>
        <v>6077533723.0474319</v>
      </c>
      <c r="M117" s="836">
        <f>+'PROYECCIÓN GASTOS'!M11</f>
        <v>6320635071.9693289</v>
      </c>
    </row>
    <row r="118" spans="1:13" ht="12.75" customHeight="1">
      <c r="A118" s="835" t="s">
        <v>138</v>
      </c>
      <c r="B118" s="840">
        <v>0</v>
      </c>
      <c r="C118" s="836">
        <f>AVERAGE('[12]COMPORTAMIENTO GASTOS'!D12,'[12]COMPORTAMIENTO GASTOS'!E12,'[12]COMPORTAMIENTO GASTOS'!F12)</f>
        <v>0</v>
      </c>
      <c r="D118" s="836">
        <f>+'PROYECCIÓN GASTOS'!D12</f>
        <v>194283620</v>
      </c>
      <c r="E118" s="836">
        <f>+'PROYECCIÓN GASTOS'!E12</f>
        <v>202054964.80000001</v>
      </c>
      <c r="F118" s="836">
        <f>+'PROYECCIÓN GASTOS'!F12</f>
        <v>210137163.39200002</v>
      </c>
      <c r="G118" s="836">
        <f>+'PROYECCIÓN GASTOS'!G12</f>
        <v>218542649.92768002</v>
      </c>
      <c r="H118" s="836">
        <f>+'PROYECCIÓN GASTOS'!H12</f>
        <v>227284355.92478722</v>
      </c>
      <c r="I118" s="836">
        <f>+'PROYECCIÓN GASTOS'!I12</f>
        <v>236375730.16177872</v>
      </c>
      <c r="J118" s="836">
        <f>+'PROYECCIÓN GASTOS'!J12</f>
        <v>245830759.36824986</v>
      </c>
      <c r="K118" s="836">
        <f>+'PROYECCIÓN GASTOS'!K12</f>
        <v>255663989.74297985</v>
      </c>
      <c r="L118" s="836">
        <f>+'PROYECCIÓN GASTOS'!L12</f>
        <v>265890549.33269906</v>
      </c>
      <c r="M118" s="836">
        <f>+'PROYECCIÓN GASTOS'!M12</f>
        <v>276526171.30600703</v>
      </c>
    </row>
    <row r="119" spans="1:13" ht="12.75" customHeight="1">
      <c r="A119" s="835" t="s">
        <v>140</v>
      </c>
      <c r="B119" s="840">
        <v>119061607.8</v>
      </c>
      <c r="C119" s="836">
        <f>AVERAGE('[12]COMPORTAMIENTO GASTOS'!D13,'[12]COMPORTAMIENTO GASTOS'!E13,'[12]COMPORTAMIENTO GASTOS'!F13)</f>
        <v>119164890</v>
      </c>
      <c r="D119" s="836">
        <f>+'PROYECCIÓN GASTOS'!D13</f>
        <v>154828222</v>
      </c>
      <c r="E119" s="836">
        <f>+'PROYECCIÓN GASTOS'!E13</f>
        <v>161021350.88</v>
      </c>
      <c r="F119" s="836">
        <f>+'PROYECCIÓN GASTOS'!F13</f>
        <v>167462204.9152</v>
      </c>
      <c r="G119" s="836">
        <f>+'PROYECCIÓN GASTOS'!G13</f>
        <v>174160693.111808</v>
      </c>
      <c r="H119" s="836">
        <f>+'PROYECCIÓN GASTOS'!H13</f>
        <v>181127120.83628032</v>
      </c>
      <c r="I119" s="836">
        <f>+'PROYECCIÓN GASTOS'!I13</f>
        <v>188372205.66973153</v>
      </c>
      <c r="J119" s="836">
        <f>+'PROYECCIÓN GASTOS'!J13</f>
        <v>195907093.89652079</v>
      </c>
      <c r="K119" s="836">
        <f>+'PROYECCIÓN GASTOS'!K13</f>
        <v>203743377.65238163</v>
      </c>
      <c r="L119" s="836">
        <f>+'PROYECCIÓN GASTOS'!L13</f>
        <v>211893112.75847688</v>
      </c>
      <c r="M119" s="836">
        <f>+'PROYECCIÓN GASTOS'!M13</f>
        <v>220368837.26881596</v>
      </c>
    </row>
    <row r="120" spans="1:13" ht="12.75" customHeight="1">
      <c r="A120" s="835" t="s">
        <v>142</v>
      </c>
      <c r="B120" s="840">
        <v>20997246.399999999</v>
      </c>
      <c r="C120" s="836">
        <f>AVERAGE('[12]COMPORTAMIENTO GASTOS'!D14,'[12]COMPORTAMIENTO GASTOS'!E14,'[12]COMPORTAMIENTO GASTOS'!F14)</f>
        <v>20342487</v>
      </c>
      <c r="D120" s="836">
        <f>+'PROYECCIÓN GASTOS'!D14</f>
        <v>17103170</v>
      </c>
      <c r="E120" s="836">
        <f>+'PROYECCIÓN GASTOS'!E14</f>
        <v>17787296.800000001</v>
      </c>
      <c r="F120" s="836">
        <f>+'PROYECCIÓN GASTOS'!F14</f>
        <v>18498788.672000002</v>
      </c>
      <c r="G120" s="836">
        <f>+'PROYECCIÓN GASTOS'!G14</f>
        <v>19238740.218880001</v>
      </c>
      <c r="H120" s="836">
        <f>+'PROYECCIÓN GASTOS'!H14</f>
        <v>20008289.827635203</v>
      </c>
      <c r="I120" s="836">
        <f>+'PROYECCIÓN GASTOS'!I14</f>
        <v>20808621.420740612</v>
      </c>
      <c r="J120" s="836">
        <f>+'PROYECCIÓN GASTOS'!J14</f>
        <v>21640966.277570236</v>
      </c>
      <c r="K120" s="836">
        <f>+'PROYECCIÓN GASTOS'!K14</f>
        <v>22506604.928673048</v>
      </c>
      <c r="L120" s="836">
        <f>+'PROYECCIÓN GASTOS'!L14</f>
        <v>23406869.12581997</v>
      </c>
      <c r="M120" s="836">
        <f>+'PROYECCIÓN GASTOS'!M14</f>
        <v>24343143.890852768</v>
      </c>
    </row>
    <row r="121" spans="1:13" ht="12.75" customHeight="1">
      <c r="A121" s="835" t="s">
        <v>144</v>
      </c>
      <c r="B121" s="840">
        <v>459846972.39999998</v>
      </c>
      <c r="C121" s="836">
        <f>AVERAGE('[12]COMPORTAMIENTO GASTOS'!D15,'[12]COMPORTAMIENTO GASTOS'!E15,'[12]COMPORTAMIENTO GASTOS'!F15)</f>
        <v>428760440</v>
      </c>
      <c r="D121" s="836">
        <f>+'PROYECCIÓN GASTOS'!D15</f>
        <v>414768272</v>
      </c>
      <c r="E121" s="836">
        <f>+'PROYECCIÓN GASTOS'!E15</f>
        <v>431359002.88</v>
      </c>
      <c r="F121" s="836">
        <f>+'PROYECCIÓN GASTOS'!F15</f>
        <v>448613362.99519998</v>
      </c>
      <c r="G121" s="836">
        <f>+'PROYECCIÓN GASTOS'!G15</f>
        <v>466557897.51500797</v>
      </c>
      <c r="H121" s="836">
        <f>+'PROYECCIÓN GASTOS'!H15</f>
        <v>485220213.41560829</v>
      </c>
      <c r="I121" s="836">
        <f>+'PROYECCIÓN GASTOS'!I15</f>
        <v>504629021.9522326</v>
      </c>
      <c r="J121" s="836">
        <f>+'PROYECCIÓN GASTOS'!J15</f>
        <v>524814182.83032191</v>
      </c>
      <c r="K121" s="836">
        <f>+'PROYECCIÓN GASTOS'!K15</f>
        <v>545806750.14353478</v>
      </c>
      <c r="L121" s="836">
        <f>+'PROYECCIÓN GASTOS'!L15</f>
        <v>567639020.14927614</v>
      </c>
      <c r="M121" s="836">
        <f>+'PROYECCIÓN GASTOS'!M15</f>
        <v>590344580.95524716</v>
      </c>
    </row>
    <row r="122" spans="1:13" ht="12.75" customHeight="1">
      <c r="A122" s="835" t="s">
        <v>146</v>
      </c>
      <c r="B122" s="840">
        <v>18076493.800000001</v>
      </c>
      <c r="C122" s="836">
        <f>AVERAGE('[12]COMPORTAMIENTO GASTOS'!D16,'[12]COMPORTAMIENTO GASTOS'!E16,'[12]COMPORTAMIENTO GASTOS'!F16)</f>
        <v>15834073</v>
      </c>
      <c r="D122" s="836">
        <f>+'PROYECCIÓN GASTOS'!D16</f>
        <v>0</v>
      </c>
      <c r="E122" s="836">
        <f>+'PROYECCIÓN GASTOS'!E16</f>
        <v>0</v>
      </c>
      <c r="F122" s="836">
        <f>+'PROYECCIÓN GASTOS'!F16</f>
        <v>0</v>
      </c>
      <c r="G122" s="836">
        <f>+'PROYECCIÓN GASTOS'!G16</f>
        <v>0</v>
      </c>
      <c r="H122" s="836">
        <f>+'PROYECCIÓN GASTOS'!H16</f>
        <v>0</v>
      </c>
      <c r="I122" s="836">
        <f>+'PROYECCIÓN GASTOS'!I16</f>
        <v>0</v>
      </c>
      <c r="J122" s="836">
        <f>+'PROYECCIÓN GASTOS'!J16</f>
        <v>0</v>
      </c>
      <c r="K122" s="836">
        <f>+'PROYECCIÓN GASTOS'!K16</f>
        <v>0</v>
      </c>
      <c r="L122" s="836">
        <f>+'PROYECCIÓN GASTOS'!L16</f>
        <v>0</v>
      </c>
      <c r="M122" s="836">
        <f>+'PROYECCIÓN GASTOS'!M16</f>
        <v>0</v>
      </c>
    </row>
    <row r="123" spans="1:13" ht="12.75" customHeight="1">
      <c r="A123" s="835" t="s">
        <v>148</v>
      </c>
      <c r="B123" s="840">
        <v>416989250.60000002</v>
      </c>
      <c r="C123" s="836">
        <f>AVERAGE('[12]COMPORTAMIENTO GASTOS'!D17,'[12]COMPORTAMIENTO GASTOS'!E17,'[12]COMPORTAMIENTO GASTOS'!F17)</f>
        <v>429471306</v>
      </c>
      <c r="D123" s="836">
        <f>+'PROYECCIÓN GASTOS'!D17</f>
        <v>486062088.12</v>
      </c>
      <c r="E123" s="836">
        <f>+'PROYECCIÓN GASTOS'!E17</f>
        <v>505504571.64480001</v>
      </c>
      <c r="F123" s="836">
        <f>+'PROYECCIÓN GASTOS'!F17</f>
        <v>525724754.51059198</v>
      </c>
      <c r="G123" s="836">
        <f>+'PROYECCIÓN GASTOS'!G17</f>
        <v>546753744.69101572</v>
      </c>
      <c r="H123" s="836">
        <f>+'PROYECCIÓN GASTOS'!H17</f>
        <v>568623894.47865629</v>
      </c>
      <c r="I123" s="836">
        <f>+'PROYECCIÓN GASTOS'!I17</f>
        <v>591368850.25780249</v>
      </c>
      <c r="J123" s="836">
        <f>+'PROYECCIÓN GASTOS'!J17</f>
        <v>615023604.26811457</v>
      </c>
      <c r="K123" s="836">
        <f>+'PROYECCIÓN GASTOS'!K17</f>
        <v>639624548.4388392</v>
      </c>
      <c r="L123" s="836">
        <f>+'PROYECCIÓN GASTOS'!L17</f>
        <v>665209530.37639272</v>
      </c>
      <c r="M123" s="836">
        <f>+'PROYECCIÓN GASTOS'!M17</f>
        <v>691817911.59144843</v>
      </c>
    </row>
    <row r="124" spans="1:13" ht="12.75" customHeight="1">
      <c r="A124" s="835" t="s">
        <v>150</v>
      </c>
      <c r="B124" s="840">
        <v>189082729.80000001</v>
      </c>
      <c r="C124" s="836">
        <f>AVERAGE('[12]COMPORTAMIENTO GASTOS'!D18,'[12]COMPORTAMIENTO GASTOS'!E18,'[12]COMPORTAMIENTO GASTOS'!F18)</f>
        <v>198919994</v>
      </c>
      <c r="D124" s="836">
        <f>+'PROYECCIÓN GASTOS'!D18</f>
        <v>201245884</v>
      </c>
      <c r="E124" s="836">
        <f>+'PROYECCIÓN GASTOS'!E18</f>
        <v>209295719.36000001</v>
      </c>
      <c r="F124" s="836">
        <f>+'PROYECCIÓN GASTOS'!F18</f>
        <v>217667548.13440001</v>
      </c>
      <c r="G124" s="836">
        <f>+'PROYECCIÓN GASTOS'!G18</f>
        <v>226374250.05977601</v>
      </c>
      <c r="H124" s="836">
        <f>+'PROYECCIÓN GASTOS'!H18</f>
        <v>235429220.06216705</v>
      </c>
      <c r="I124" s="836">
        <f>+'PROYECCIÓN GASTOS'!I18</f>
        <v>244846388.86465374</v>
      </c>
      <c r="J124" s="836">
        <f>+'PROYECCIÓN GASTOS'!J18</f>
        <v>254640244.41923988</v>
      </c>
      <c r="K124" s="836">
        <f>+'PROYECCIÓN GASTOS'!K18</f>
        <v>264825854.19600949</v>
      </c>
      <c r="L124" s="836">
        <f>+'PROYECCIÓN GASTOS'!L18</f>
        <v>275418888.36384988</v>
      </c>
      <c r="M124" s="836">
        <f>+'PROYECCIÓN GASTOS'!M18</f>
        <v>286435643.89840388</v>
      </c>
    </row>
    <row r="125" spans="1:13" ht="12.75" customHeight="1">
      <c r="A125" s="835" t="s">
        <v>152</v>
      </c>
      <c r="B125" s="840">
        <v>206841136.19999999</v>
      </c>
      <c r="C125" s="836">
        <f>AVERAGE('[12]COMPORTAMIENTO GASTOS'!D19,'[12]COMPORTAMIENTO GASTOS'!E19,'[12]COMPORTAMIENTO GASTOS'!F19)</f>
        <v>217727209.33333334</v>
      </c>
      <c r="D125" s="836">
        <f>+'PROYECCIÓN GASTOS'!D19</f>
        <v>160437362</v>
      </c>
      <c r="E125" s="836">
        <f>+'PROYECCIÓN GASTOS'!E19</f>
        <v>166854856.47999999</v>
      </c>
      <c r="F125" s="836">
        <f>+'PROYECCIÓN GASTOS'!F19</f>
        <v>173529050.7392</v>
      </c>
      <c r="G125" s="836">
        <f>+'PROYECCIÓN GASTOS'!G19</f>
        <v>180470212.76876798</v>
      </c>
      <c r="H125" s="836">
        <f>+'PROYECCIÓN GASTOS'!H19</f>
        <v>187689021.27951869</v>
      </c>
      <c r="I125" s="836">
        <f>+'PROYECCIÓN GASTOS'!I19</f>
        <v>195196582.13069946</v>
      </c>
      <c r="J125" s="836">
        <f>+'PROYECCIÓN GASTOS'!J19</f>
        <v>203004445.41592744</v>
      </c>
      <c r="K125" s="836">
        <f>+'PROYECCIÓN GASTOS'!K19</f>
        <v>211124623.23256454</v>
      </c>
      <c r="L125" s="836">
        <f>+'PROYECCIÓN GASTOS'!L19</f>
        <v>219569608.16186711</v>
      </c>
      <c r="M125" s="836">
        <f>+'PROYECCIÓN GASTOS'!M19</f>
        <v>228352392.48834181</v>
      </c>
    </row>
    <row r="126" spans="1:13" ht="12.75" customHeight="1">
      <c r="A126" s="835" t="s">
        <v>1877</v>
      </c>
      <c r="B126" s="840">
        <v>281302310.39999998</v>
      </c>
      <c r="C126" s="836">
        <f>AVERAGE('[12]COMPORTAMIENTO GASTOS'!D20,'[12]COMPORTAMIENTO GASTOS'!E20,'[12]COMPORTAMIENTO GASTOS'!F20)</f>
        <v>284691378</v>
      </c>
      <c r="D126" s="836">
        <f>+'PROYECCIÓN GASTOS'!D20</f>
        <v>189902788</v>
      </c>
      <c r="E126" s="836">
        <f>+'PROYECCIÓN GASTOS'!E20</f>
        <v>197498899.52000001</v>
      </c>
      <c r="F126" s="836">
        <f>+'PROYECCIÓN GASTOS'!F20</f>
        <v>205398855.50080001</v>
      </c>
      <c r="G126" s="836">
        <f>+'PROYECCIÓN GASTOS'!G20</f>
        <v>213614809.72083202</v>
      </c>
      <c r="H126" s="836">
        <f>+'PROYECCIÓN GASTOS'!H20</f>
        <v>222159402.1096653</v>
      </c>
      <c r="I126" s="836">
        <f>+'PROYECCIÓN GASTOS'!I20</f>
        <v>231045778.19405192</v>
      </c>
      <c r="J126" s="836">
        <f>+'PROYECCIÓN GASTOS'!J20</f>
        <v>240287609.321814</v>
      </c>
      <c r="K126" s="836">
        <f>+'PROYECCIÓN GASTOS'!K20</f>
        <v>249899113.69468656</v>
      </c>
      <c r="L126" s="836">
        <f>+'PROYECCIÓN GASTOS'!L20</f>
        <v>259895078.24247402</v>
      </c>
      <c r="M126" s="836">
        <f>+'PROYECCIÓN GASTOS'!M20</f>
        <v>270290881.37217295</v>
      </c>
    </row>
    <row r="127" spans="1:13" ht="12.75" customHeight="1">
      <c r="A127" s="835" t="s">
        <v>154</v>
      </c>
      <c r="B127" s="840">
        <v>2062701.8</v>
      </c>
      <c r="C127" s="836">
        <f>AVERAGE('[12]COMPORTAMIENTO GASTOS'!D21,'[12]COMPORTAMIENTO GASTOS'!E21,'[12]COMPORTAMIENTO GASTOS'!F21)</f>
        <v>1919342.3333333333</v>
      </c>
      <c r="D127" s="836">
        <f>+'PROYECCIÓN GASTOS'!D21</f>
        <v>1940936</v>
      </c>
      <c r="E127" s="836">
        <f>+'PROYECCIÓN GASTOS'!E21</f>
        <v>2018573.44</v>
      </c>
      <c r="F127" s="836">
        <f>+'PROYECCIÓN GASTOS'!F21</f>
        <v>2099316.3775999998</v>
      </c>
      <c r="G127" s="836">
        <f>+'PROYECCIÓN GASTOS'!G21</f>
        <v>2183289.0327039999</v>
      </c>
      <c r="H127" s="836">
        <f>+'PROYECCIÓN GASTOS'!H21</f>
        <v>2270620.5940121599</v>
      </c>
      <c r="I127" s="836">
        <f>+'PROYECCIÓN GASTOS'!I21</f>
        <v>2361445.4177726461</v>
      </c>
      <c r="J127" s="836">
        <f>+'PROYECCIÓN GASTOS'!J21</f>
        <v>2455903.2344835517</v>
      </c>
      <c r="K127" s="836">
        <f>+'PROYECCIÓN GASTOS'!K21</f>
        <v>2554139.3638628935</v>
      </c>
      <c r="L127" s="836">
        <f>+'PROYECCIÓN GASTOS'!L21</f>
        <v>2656304.9384174091</v>
      </c>
      <c r="M127" s="836">
        <f>+'PROYECCIÓN GASTOS'!M21</f>
        <v>2762557.1359541053</v>
      </c>
    </row>
    <row r="128" spans="1:13" ht="12.75" customHeight="1">
      <c r="A128" s="835" t="s">
        <v>156</v>
      </c>
      <c r="B128" s="840">
        <v>3212409.4</v>
      </c>
      <c r="C128" s="836">
        <f>AVERAGE('[12]COMPORTAMIENTO GASTOS'!D22,'[12]COMPORTAMIENTO GASTOS'!E22,'[12]COMPORTAMIENTO GASTOS'!F22)</f>
        <v>3056433.6666666665</v>
      </c>
      <c r="D128" s="836">
        <f>+'PROYECCIÓN GASTOS'!D22</f>
        <v>3126154</v>
      </c>
      <c r="E128" s="836">
        <f>+'PROYECCIÓN GASTOS'!E22</f>
        <v>3251200.16</v>
      </c>
      <c r="F128" s="836">
        <f>+'PROYECCIÓN GASTOS'!F22</f>
        <v>3381248.1664</v>
      </c>
      <c r="G128" s="836">
        <f>+'PROYECCIÓN GASTOS'!G22</f>
        <v>3516498.0930559998</v>
      </c>
      <c r="H128" s="836">
        <f>+'PROYECCIÓN GASTOS'!H22</f>
        <v>3657158.01677824</v>
      </c>
      <c r="I128" s="836">
        <f>+'PROYECCIÓN GASTOS'!I22</f>
        <v>3803444.3374493695</v>
      </c>
      <c r="J128" s="836">
        <f>+'PROYECCIÓN GASTOS'!J22</f>
        <v>3955582.1109473445</v>
      </c>
      <c r="K128" s="836">
        <f>+'PROYECCIÓN GASTOS'!K22</f>
        <v>4113805.3953852383</v>
      </c>
      <c r="L128" s="836">
        <f>+'PROYECCIÓN GASTOS'!L22</f>
        <v>4278357.6112006474</v>
      </c>
      <c r="M128" s="836">
        <f>+'PROYECCIÓN GASTOS'!M22</f>
        <v>4449491.9156486737</v>
      </c>
    </row>
    <row r="129" spans="1:13" ht="12.75" customHeight="1">
      <c r="A129" s="835" t="s">
        <v>158</v>
      </c>
      <c r="B129" s="840">
        <v>27825465</v>
      </c>
      <c r="C129" s="836">
        <f>AVERAGE('[12]COMPORTAMIENTO GASTOS'!D23,'[12]COMPORTAMIENTO GASTOS'!E23,'[12]COMPORTAMIENTO GASTOS'!F23)</f>
        <v>10712410.333333334</v>
      </c>
      <c r="D129" s="836">
        <f>+'PROYECCIÓN GASTOS'!D23</f>
        <v>0</v>
      </c>
      <c r="E129" s="836">
        <f>+'PROYECCIÓN GASTOS'!E23</f>
        <v>0</v>
      </c>
      <c r="F129" s="836">
        <f>+'PROYECCIÓN GASTOS'!F23</f>
        <v>0</v>
      </c>
      <c r="G129" s="836">
        <f>+'PROYECCIÓN GASTOS'!G23</f>
        <v>0</v>
      </c>
      <c r="H129" s="836">
        <f>+'PROYECCIÓN GASTOS'!H23</f>
        <v>0</v>
      </c>
      <c r="I129" s="836">
        <f>+'PROYECCIÓN GASTOS'!I23</f>
        <v>0</v>
      </c>
      <c r="J129" s="836">
        <f>+'PROYECCIÓN GASTOS'!J23</f>
        <v>0</v>
      </c>
      <c r="K129" s="836">
        <f>+'PROYECCIÓN GASTOS'!K23</f>
        <v>0</v>
      </c>
      <c r="L129" s="836">
        <f>+'PROYECCIÓN GASTOS'!L23</f>
        <v>0</v>
      </c>
      <c r="M129" s="836">
        <f>+'PROYECCIÓN GASTOS'!M23</f>
        <v>0</v>
      </c>
    </row>
    <row r="130" spans="1:13" ht="12.75" customHeight="1">
      <c r="A130" s="835" t="s">
        <v>1878</v>
      </c>
      <c r="B130" s="840">
        <v>625734708.79999995</v>
      </c>
      <c r="C130" s="836">
        <f>AVERAGE('[12]COMPORTAMIENTO GASTOS'!D24,'[12]COMPORTAMIENTO GASTOS'!E24,'[12]COMPORTAMIENTO GASTOS'!F24)</f>
        <v>708460319.66666663</v>
      </c>
      <c r="D130" s="836">
        <f>+'PROYECCIÓN GASTOS'!D24</f>
        <v>1063510652</v>
      </c>
      <c r="E130" s="836">
        <f>+'PROYECCIÓN GASTOS'!E24</f>
        <v>1106051078.0799999</v>
      </c>
      <c r="F130" s="836">
        <f>+'PROYECCIÓN GASTOS'!F24</f>
        <v>1150293121.2031999</v>
      </c>
      <c r="G130" s="836">
        <f>+'PROYECCIÓN GASTOS'!G24</f>
        <v>1196304846.0513279</v>
      </c>
      <c r="H130" s="836">
        <f>+'PROYECCIÓN GASTOS'!H24</f>
        <v>1244157039.8933811</v>
      </c>
      <c r="I130" s="836">
        <f>+'PROYECCIÓN GASTOS'!I24</f>
        <v>1293923321.4891164</v>
      </c>
      <c r="J130" s="836">
        <f>+'PROYECCIÓN GASTOS'!J24</f>
        <v>1345680254.348681</v>
      </c>
      <c r="K130" s="836">
        <f>+'PROYECCIÓN GASTOS'!K24</f>
        <v>1399507464.5226283</v>
      </c>
      <c r="L130" s="836">
        <f>+'PROYECCIÓN GASTOS'!L24</f>
        <v>1455487763.1035335</v>
      </c>
      <c r="M130" s="836">
        <f>+'PROYECCIÓN GASTOS'!M24</f>
        <v>1513707273.6276748</v>
      </c>
    </row>
    <row r="131" spans="1:13" ht="12.75" customHeight="1">
      <c r="A131" s="835" t="s">
        <v>163</v>
      </c>
      <c r="B131" s="840">
        <v>15207492206.674</v>
      </c>
      <c r="C131" s="836">
        <f>AVERAGE('[12]COMPORTAMIENTO GASTOS'!D25,'[12]COMPORTAMIENTO GASTOS'!E25,'[12]COMPORTAMIENTO GASTOS'!F25)</f>
        <v>14561374156.456665</v>
      </c>
      <c r="D131" s="836">
        <f>+'PROYECCIÓN GASTOS'!D25</f>
        <v>26491624010.666668</v>
      </c>
      <c r="E131" s="836">
        <f>+'PROYECCIÓN GASTOS'!E25</f>
        <v>27551288971.093334</v>
      </c>
      <c r="F131" s="836">
        <f>+'PROYECCIÓN GASTOS'!F25</f>
        <v>28653340529.937069</v>
      </c>
      <c r="G131" s="836">
        <f>+'PROYECCIÓN GASTOS'!G25</f>
        <v>29799474151.134552</v>
      </c>
      <c r="H131" s="836">
        <f>+'PROYECCIÓN GASTOS'!H25</f>
        <v>30991453117.179935</v>
      </c>
      <c r="I131" s="836">
        <f>+'PROYECCIÓN GASTOS'!I25</f>
        <v>32231111241.867134</v>
      </c>
      <c r="J131" s="836">
        <f>+'PROYECCIÓN GASTOS'!J25</f>
        <v>33520355691.541821</v>
      </c>
      <c r="K131" s="836">
        <f>+'PROYECCIÓN GASTOS'!K25</f>
        <v>34861169919.203491</v>
      </c>
      <c r="L131" s="836">
        <f>+'PROYECCIÓN GASTOS'!L25</f>
        <v>36255616715.971634</v>
      </c>
      <c r="M131" s="836">
        <f>+'PROYECCIÓN GASTOS'!M25</f>
        <v>37705841384.610497</v>
      </c>
    </row>
    <row r="132" spans="1:13" ht="12.75" customHeight="1">
      <c r="A132" s="835" t="s">
        <v>165</v>
      </c>
      <c r="B132" s="840">
        <v>5282029692.8000002</v>
      </c>
      <c r="C132" s="836">
        <f>AVERAGE('[12]COMPORTAMIENTO GASTOS'!D26,'[12]COMPORTAMIENTO GASTOS'!E26,'[12]COMPORTAMIENTO GASTOS'!F26)</f>
        <v>5257979753.666667</v>
      </c>
      <c r="D132" s="836">
        <f>+'PROYECCIÓN GASTOS'!D26</f>
        <v>0</v>
      </c>
      <c r="E132" s="836">
        <f>+'PROYECCIÓN GASTOS'!E26</f>
        <v>0</v>
      </c>
      <c r="F132" s="836">
        <f>+'PROYECCIÓN GASTOS'!F26</f>
        <v>0</v>
      </c>
      <c r="G132" s="836">
        <f>+'PROYECCIÓN GASTOS'!G26</f>
        <v>0</v>
      </c>
      <c r="H132" s="836">
        <f>+'PROYECCIÓN GASTOS'!H26</f>
        <v>0</v>
      </c>
      <c r="I132" s="836">
        <f>+'PROYECCIÓN GASTOS'!I26</f>
        <v>0</v>
      </c>
      <c r="J132" s="836">
        <f>+'PROYECCIÓN GASTOS'!J26</f>
        <v>0</v>
      </c>
      <c r="K132" s="836">
        <f>+'PROYECCIÓN GASTOS'!K26</f>
        <v>0</v>
      </c>
      <c r="L132" s="836">
        <f>+'PROYECCIÓN GASTOS'!L26</f>
        <v>0</v>
      </c>
      <c r="M132" s="836">
        <f>+'PROYECCIÓN GASTOS'!M26</f>
        <v>0</v>
      </c>
    </row>
    <row r="133" spans="1:13" ht="12.75" customHeight="1">
      <c r="A133" s="835" t="s">
        <v>169</v>
      </c>
      <c r="B133" s="840">
        <v>596633864.79999995</v>
      </c>
      <c r="C133" s="836">
        <f>AVERAGE('[12]COMPORTAMIENTO GASTOS'!D27,'[12]COMPORTAMIENTO GASTOS'!E27,'[12]COMPORTAMIENTO GASTOS'!F27)</f>
        <v>596260577.66666663</v>
      </c>
      <c r="D133" s="836">
        <f>+'PROYECCIÓN GASTOS'!D27</f>
        <v>571493468</v>
      </c>
      <c r="E133" s="836">
        <f>+'PROYECCIÓN GASTOS'!E27</f>
        <v>594353206.72000003</v>
      </c>
      <c r="F133" s="836">
        <f>+'PROYECCIÓN GASTOS'!F27</f>
        <v>618127334.98880005</v>
      </c>
      <c r="G133" s="836">
        <f>+'PROYECCIÓN GASTOS'!G27</f>
        <v>642852428.38835204</v>
      </c>
      <c r="H133" s="836">
        <f>+'PROYECCIÓN GASTOS'!H27</f>
        <v>668566525.52388608</v>
      </c>
      <c r="I133" s="836">
        <f>+'PROYECCIÓN GASTOS'!I27</f>
        <v>695309186.54484153</v>
      </c>
      <c r="J133" s="836">
        <f>+'PROYECCIÓN GASTOS'!J27</f>
        <v>723121554.00663519</v>
      </c>
      <c r="K133" s="836">
        <f>+'PROYECCIÓN GASTOS'!K27</f>
        <v>752046416.16690063</v>
      </c>
      <c r="L133" s="836">
        <f>+'PROYECCIÓN GASTOS'!L27</f>
        <v>782128272.8135767</v>
      </c>
      <c r="M133" s="836">
        <f>+'PROYECCIÓN GASTOS'!M27</f>
        <v>813413403.72611976</v>
      </c>
    </row>
    <row r="134" spans="1:13" ht="12.75" customHeight="1">
      <c r="A134" s="835" t="s">
        <v>171</v>
      </c>
      <c r="B134" s="840">
        <v>426242498</v>
      </c>
      <c r="C134" s="836">
        <f>AVERAGE('[12]COMPORTAMIENTO GASTOS'!D28,'[12]COMPORTAMIENTO GASTOS'!E28,'[12]COMPORTAMIENTO GASTOS'!F28)</f>
        <v>425706936.66666669</v>
      </c>
      <c r="D134" s="836">
        <f>+'PROYECCIÓN GASTOS'!D28</f>
        <v>381371820</v>
      </c>
      <c r="E134" s="836">
        <f>+'PROYECCIÓN GASTOS'!E28</f>
        <v>396626692.80000001</v>
      </c>
      <c r="F134" s="836">
        <f>+'PROYECCIÓN GASTOS'!F28</f>
        <v>412491760.51200002</v>
      </c>
      <c r="G134" s="836">
        <f>+'PROYECCIÓN GASTOS'!G28</f>
        <v>428991430.93248004</v>
      </c>
      <c r="H134" s="836">
        <f>+'PROYECCIÓN GASTOS'!H28</f>
        <v>446151088.16977924</v>
      </c>
      <c r="I134" s="836">
        <f>+'PROYECCIÓN GASTOS'!I28</f>
        <v>463997131.6965704</v>
      </c>
      <c r="J134" s="836">
        <f>+'PROYECCIÓN GASTOS'!J28</f>
        <v>482557016.96443319</v>
      </c>
      <c r="K134" s="836">
        <f>+'PROYECCIÓN GASTOS'!K28</f>
        <v>501859297.6430105</v>
      </c>
      <c r="L134" s="836">
        <f>+'PROYECCIÓN GASTOS'!L28</f>
        <v>521933669.54873091</v>
      </c>
      <c r="M134" s="836">
        <f>+'PROYECCIÓN GASTOS'!M28</f>
        <v>542811016.33068013</v>
      </c>
    </row>
    <row r="135" spans="1:13" ht="12.75" customHeight="1">
      <c r="A135" s="835" t="s">
        <v>173</v>
      </c>
      <c r="B135" s="840">
        <v>99713209.599999994</v>
      </c>
      <c r="C135" s="836">
        <f>AVERAGE('[12]COMPORTAMIENTO GASTOS'!D29,'[12]COMPORTAMIENTO GASTOS'!E29,'[12]COMPORTAMIENTO GASTOS'!F29)</f>
        <v>100257066.66666667</v>
      </c>
      <c r="D135" s="836">
        <f>+'PROYECCIÓN GASTOS'!D29</f>
        <v>87762000</v>
      </c>
      <c r="E135" s="836">
        <f>+'PROYECCIÓN GASTOS'!E29</f>
        <v>91272480</v>
      </c>
      <c r="F135" s="836">
        <f>+'PROYECCIÓN GASTOS'!F29</f>
        <v>94923379.200000003</v>
      </c>
      <c r="G135" s="836">
        <f>+'PROYECCIÓN GASTOS'!G29</f>
        <v>98720314.368000001</v>
      </c>
      <c r="H135" s="836">
        <f>+'PROYECCIÓN GASTOS'!H29</f>
        <v>102669126.94272</v>
      </c>
      <c r="I135" s="836">
        <f>+'PROYECCIÓN GASTOS'!I29</f>
        <v>106775892.02042879</v>
      </c>
      <c r="J135" s="836">
        <f>+'PROYECCIÓN GASTOS'!J29</f>
        <v>111046927.70124595</v>
      </c>
      <c r="K135" s="836">
        <f>+'PROYECCIÓN GASTOS'!K29</f>
        <v>115488804.80929579</v>
      </c>
      <c r="L135" s="836">
        <f>+'PROYECCIÓN GASTOS'!L29</f>
        <v>120108357.00166762</v>
      </c>
      <c r="M135" s="836">
        <f>+'PROYECCIÓN GASTOS'!M29</f>
        <v>124912691.28173432</v>
      </c>
    </row>
    <row r="136" spans="1:13" ht="12.75" customHeight="1">
      <c r="A136" s="835" t="s">
        <v>175</v>
      </c>
      <c r="B136" s="840">
        <v>146785504.59999999</v>
      </c>
      <c r="C136" s="836">
        <f>AVERAGE('[12]COMPORTAMIENTO GASTOS'!D30,'[12]COMPORTAMIENTO GASTOS'!E30,'[12]COMPORTAMIENTO GASTOS'!F30)</f>
        <v>150360933.33333334</v>
      </c>
      <c r="D136" s="836">
        <f>+'PROYECCIÓN GASTOS'!D30</f>
        <v>131614400</v>
      </c>
      <c r="E136" s="836">
        <f>+'PROYECCIÓN GASTOS'!E30</f>
        <v>136878976</v>
      </c>
      <c r="F136" s="836">
        <f>+'PROYECCIÓN GASTOS'!F30</f>
        <v>142354135.03999999</v>
      </c>
      <c r="G136" s="836">
        <f>+'PROYECCIÓN GASTOS'!G30</f>
        <v>148048300.44159999</v>
      </c>
      <c r="H136" s="836">
        <f>+'PROYECCIÓN GASTOS'!H30</f>
        <v>153970232.45926398</v>
      </c>
      <c r="I136" s="836">
        <f>+'PROYECCIÓN GASTOS'!I30</f>
        <v>160129041.75763455</v>
      </c>
      <c r="J136" s="836">
        <f>+'PROYECCIÓN GASTOS'!J30</f>
        <v>166534203.42793992</v>
      </c>
      <c r="K136" s="836">
        <f>+'PROYECCIÓN GASTOS'!K30</f>
        <v>173195571.56505752</v>
      </c>
      <c r="L136" s="836">
        <f>+'PROYECCIÓN GASTOS'!L30</f>
        <v>180123394.42765981</v>
      </c>
      <c r="M136" s="836">
        <f>+'PROYECCIÓN GASTOS'!M30</f>
        <v>187328330.20476621</v>
      </c>
    </row>
    <row r="137" spans="1:13" ht="12.75" customHeight="1">
      <c r="A137" s="835" t="s">
        <v>177</v>
      </c>
      <c r="B137" s="840">
        <v>202890100.40000001</v>
      </c>
      <c r="C137" s="836">
        <f>AVERAGE('[12]COMPORTAMIENTO GASTOS'!D31,'[12]COMPORTAMIENTO GASTOS'!E31,'[12]COMPORTAMIENTO GASTOS'!F31)</f>
        <v>201275066.66666666</v>
      </c>
      <c r="D137" s="836">
        <f>+'PROYECCIÓN GASTOS'!D31</f>
        <v>175477600</v>
      </c>
      <c r="E137" s="836">
        <f>+'PROYECCIÓN GASTOS'!E31</f>
        <v>182496704</v>
      </c>
      <c r="F137" s="836">
        <f>+'PROYECCIÓN GASTOS'!F31</f>
        <v>189796572.16</v>
      </c>
      <c r="G137" s="836">
        <f>+'PROYECCIÓN GASTOS'!G31</f>
        <v>197388435.04640001</v>
      </c>
      <c r="H137" s="836">
        <f>+'PROYECCIÓN GASTOS'!H31</f>
        <v>205283972.44825602</v>
      </c>
      <c r="I137" s="836">
        <f>+'PROYECCIÓN GASTOS'!I31</f>
        <v>213495331.34618625</v>
      </c>
      <c r="J137" s="836">
        <f>+'PROYECCIÓN GASTOS'!J31</f>
        <v>222035144.6000337</v>
      </c>
      <c r="K137" s="836">
        <f>+'PROYECCIÓN GASTOS'!K31</f>
        <v>230916550.38403505</v>
      </c>
      <c r="L137" s="836">
        <f>+'PROYECCIÓN GASTOS'!L31</f>
        <v>240153212.39939645</v>
      </c>
      <c r="M137" s="836">
        <f>+'PROYECCIÓN GASTOS'!M31</f>
        <v>249759340.8953723</v>
      </c>
    </row>
    <row r="138" spans="1:13" ht="12.75" customHeight="1">
      <c r="A138" s="835" t="s">
        <v>179</v>
      </c>
      <c r="B138" s="840">
        <v>83926414.599999994</v>
      </c>
      <c r="C138" s="836">
        <f>AVERAGE('[12]COMPORTAMIENTO GASTOS'!D32,'[12]COMPORTAMIENTO GASTOS'!E32,'[12]COMPORTAMIENTO GASTOS'!F32)</f>
        <v>82208557.666666672</v>
      </c>
      <c r="D138" s="836">
        <f>+'PROYECCIÓN GASTOS'!D32</f>
        <v>71892800</v>
      </c>
      <c r="E138" s="836">
        <f>+'PROYECCIÓN GASTOS'!E32</f>
        <v>74768512</v>
      </c>
      <c r="F138" s="836">
        <f>+'PROYECCIÓN GASTOS'!F32</f>
        <v>77759252.480000004</v>
      </c>
      <c r="G138" s="836">
        <f>+'PROYECCIÓN GASTOS'!G32</f>
        <v>80869622.5792</v>
      </c>
      <c r="H138" s="836">
        <f>+'PROYECCIÓN GASTOS'!H32</f>
        <v>84104407.482367992</v>
      </c>
      <c r="I138" s="836">
        <f>+'PROYECCIÓN GASTOS'!I32</f>
        <v>87468583.781662717</v>
      </c>
      <c r="J138" s="836">
        <f>+'PROYECCIÓN GASTOS'!J32</f>
        <v>90967327.132929221</v>
      </c>
      <c r="K138" s="836">
        <f>+'PROYECCIÓN GASTOS'!K32</f>
        <v>94606020.218246385</v>
      </c>
      <c r="L138" s="836">
        <f>+'PROYECCIÓN GASTOS'!L32</f>
        <v>98390261.026976243</v>
      </c>
      <c r="M138" s="836">
        <f>+'PROYECCIÓN GASTOS'!M32</f>
        <v>102325871.46805529</v>
      </c>
    </row>
    <row r="139" spans="1:13" ht="12.75" customHeight="1">
      <c r="A139" s="837" t="s">
        <v>181</v>
      </c>
      <c r="B139" s="903">
        <f>SUM(B140:B163)</f>
        <v>8152988795.1799994</v>
      </c>
      <c r="C139" s="838">
        <f>SUM(C140:C163)</f>
        <v>9511495394.9666672</v>
      </c>
      <c r="D139" s="838">
        <f>SUM(D140:D163)</f>
        <v>7385345832</v>
      </c>
      <c r="E139" s="838">
        <f t="shared" ref="E139:M139" si="109">SUM(E140:E163)</f>
        <v>16676980946.840002</v>
      </c>
      <c r="F139" s="838">
        <f t="shared" si="109"/>
        <v>20144060184.7136</v>
      </c>
      <c r="G139" s="838">
        <f t="shared" si="109"/>
        <v>22683110562.651649</v>
      </c>
      <c r="H139" s="838">
        <f t="shared" si="109"/>
        <v>23478434985.157719</v>
      </c>
      <c r="I139" s="838">
        <f t="shared" si="109"/>
        <v>24305572384.564026</v>
      </c>
      <c r="J139" s="838">
        <f>SUM(J140:J163)</f>
        <v>25165795279.946587</v>
      </c>
      <c r="K139" s="838">
        <f t="shared" si="109"/>
        <v>26060427091.144447</v>
      </c>
      <c r="L139" s="838">
        <f t="shared" si="109"/>
        <v>26990844174.79023</v>
      </c>
      <c r="M139" s="838">
        <f t="shared" si="109"/>
        <v>27958477941.781834</v>
      </c>
    </row>
    <row r="140" spans="1:13" ht="12.75" customHeight="1">
      <c r="A140" s="835" t="s">
        <v>1879</v>
      </c>
      <c r="B140" s="840">
        <v>110557618.40000001</v>
      </c>
      <c r="C140" s="836">
        <f>AVERAGE('[12]COMPORTAMIENTO GASTOS'!D34,'[12]COMPORTAMIENTO GASTOS'!E34,'[12]COMPORTAMIENTO GASTOS'!F34)</f>
        <v>162082534.66666666</v>
      </c>
      <c r="D140" s="836">
        <f>'PROYECCIÓN GASTOS'!D34</f>
        <v>31537996</v>
      </c>
      <c r="E140" s="836">
        <f>'PROYECCIÓN GASTOS'!E34</f>
        <v>0</v>
      </c>
      <c r="F140" s="836">
        <f>'PROYECCIÓN GASTOS'!F34</f>
        <v>2000000000</v>
      </c>
      <c r="G140" s="836">
        <f>'PROYECCIÓN GASTOS'!G34</f>
        <v>2000000000</v>
      </c>
      <c r="H140" s="836">
        <f>'PROYECCIÓN GASTOS'!H34</f>
        <v>2000000000</v>
      </c>
      <c r="I140" s="836">
        <f>'PROYECCIÓN GASTOS'!I34</f>
        <v>2000000000</v>
      </c>
      <c r="J140" s="836">
        <f>'PROYECCIÓN GASTOS'!J34</f>
        <v>2000000000</v>
      </c>
      <c r="K140" s="836">
        <f>'PROYECCIÓN GASTOS'!K34</f>
        <v>2000000000</v>
      </c>
      <c r="L140" s="836">
        <f>'PROYECCIÓN GASTOS'!L34</f>
        <v>2000000000</v>
      </c>
      <c r="M140" s="836">
        <f>'PROYECCIÓN GASTOS'!M34</f>
        <v>2000000000</v>
      </c>
    </row>
    <row r="141" spans="1:13" ht="12.75" customHeight="1">
      <c r="A141" s="835" t="s">
        <v>1880</v>
      </c>
      <c r="B141" s="840">
        <v>74374313.799999997</v>
      </c>
      <c r="C141" s="836">
        <f>AVERAGE('[12]COMPORTAMIENTO GASTOS'!D35,'[12]COMPORTAMIENTO GASTOS'!E35,'[12]COMPORTAMIENTO GASTOS'!F35)</f>
        <v>21620973</v>
      </c>
      <c r="D141" s="836">
        <f>'PROYECCIÓN GASTOS'!D35</f>
        <v>0</v>
      </c>
      <c r="E141" s="836">
        <f>'PROYECCIÓN GASTOS'!E35</f>
        <v>150000000</v>
      </c>
      <c r="F141" s="836">
        <f>'PROYECCIÓN GASTOS'!F35</f>
        <v>156000000</v>
      </c>
      <c r="G141" s="836">
        <f>'PROYECCIÓN GASTOS'!G35</f>
        <v>162240000</v>
      </c>
      <c r="H141" s="836">
        <f>'PROYECCIÓN GASTOS'!H35</f>
        <v>168729600</v>
      </c>
      <c r="I141" s="836">
        <f>'PROYECCIÓN GASTOS'!I35</f>
        <v>175478784</v>
      </c>
      <c r="J141" s="836">
        <f>'PROYECCIÓN GASTOS'!J35</f>
        <v>182497935.36000001</v>
      </c>
      <c r="K141" s="836">
        <f>'PROYECCIÓN GASTOS'!K35</f>
        <v>189797852.77440003</v>
      </c>
      <c r="L141" s="836">
        <f>'PROYECCIÓN GASTOS'!L35</f>
        <v>197389766.88537604</v>
      </c>
      <c r="M141" s="836">
        <f>'PROYECCIÓN GASTOS'!M35</f>
        <v>205285357.56079108</v>
      </c>
    </row>
    <row r="142" spans="1:13" ht="12.75" customHeight="1">
      <c r="A142" s="835" t="s">
        <v>1881</v>
      </c>
      <c r="B142" s="840">
        <v>28250790.199999999</v>
      </c>
      <c r="C142" s="836">
        <f>AVERAGE('[12]COMPORTAMIENTO GASTOS'!D36,'[12]COMPORTAMIENTO GASTOS'!E36,'[12]COMPORTAMIENTO GASTOS'!F36)</f>
        <v>10233176.333333334</v>
      </c>
      <c r="D142" s="836">
        <f>'PROYECCIÓN GASTOS'!D36</f>
        <v>0</v>
      </c>
      <c r="E142" s="836">
        <f>'PROYECCIÓN GASTOS'!E36</f>
        <v>1500000000</v>
      </c>
      <c r="F142" s="836">
        <f>'PROYECCIÓN GASTOS'!F36</f>
        <v>1560000000</v>
      </c>
      <c r="G142" s="836">
        <f>'PROYECCIÓN GASTOS'!G36</f>
        <v>1622400000</v>
      </c>
      <c r="H142" s="836">
        <f>'PROYECCIÓN GASTOS'!H36</f>
        <v>1687296000</v>
      </c>
      <c r="I142" s="836">
        <f>'PROYECCIÓN GASTOS'!I36</f>
        <v>1754787840</v>
      </c>
      <c r="J142" s="836">
        <f>'PROYECCIÓN GASTOS'!J36</f>
        <v>1824979353.5999999</v>
      </c>
      <c r="K142" s="836">
        <f>'PROYECCIÓN GASTOS'!K36</f>
        <v>1897978527.744</v>
      </c>
      <c r="L142" s="836">
        <f>'PROYECCIÓN GASTOS'!L36</f>
        <v>1973897668.85376</v>
      </c>
      <c r="M142" s="836">
        <f>'PROYECCIÓN GASTOS'!M36</f>
        <v>2052853575.6079104</v>
      </c>
    </row>
    <row r="143" spans="1:13" ht="12.75" customHeight="1">
      <c r="A143" s="835" t="s">
        <v>1882</v>
      </c>
      <c r="B143" s="840">
        <v>892268</v>
      </c>
      <c r="C143" s="836">
        <f>AVERAGE('[12]COMPORTAMIENTO GASTOS'!D37,'[12]COMPORTAMIENTO GASTOS'!E37,'[12]COMPORTAMIENTO GASTOS'!F37)</f>
        <v>1487113.3333333333</v>
      </c>
      <c r="D143" s="836">
        <f>'PROYECCIÓN GASTOS'!D37</f>
        <v>0</v>
      </c>
      <c r="E143" s="836">
        <f>'PROYECCIÓN GASTOS'!E37</f>
        <v>20000000</v>
      </c>
      <c r="F143" s="836">
        <f>'PROYECCIÓN GASTOS'!F37</f>
        <v>20800000</v>
      </c>
      <c r="G143" s="836">
        <f>'PROYECCIÓN GASTOS'!G37</f>
        <v>21632000</v>
      </c>
      <c r="H143" s="836">
        <f>'PROYECCIÓN GASTOS'!H37</f>
        <v>22497280</v>
      </c>
      <c r="I143" s="836">
        <f>'PROYECCIÓN GASTOS'!I37</f>
        <v>23397171.199999999</v>
      </c>
      <c r="J143" s="836">
        <f>'PROYECCIÓN GASTOS'!J37</f>
        <v>24333058.048</v>
      </c>
      <c r="K143" s="836">
        <f>'PROYECCIÓN GASTOS'!K37</f>
        <v>25306380.36992</v>
      </c>
      <c r="L143" s="836">
        <f>'PROYECCIÓN GASTOS'!L37</f>
        <v>26318635.584716801</v>
      </c>
      <c r="M143" s="836">
        <f>'PROYECCIÓN GASTOS'!M37</f>
        <v>27371381.008105472</v>
      </c>
    </row>
    <row r="144" spans="1:13" ht="12.75" customHeight="1">
      <c r="A144" s="835" t="s">
        <v>1883</v>
      </c>
      <c r="B144" s="840">
        <v>175116758.59999999</v>
      </c>
      <c r="C144" s="836">
        <f>AVERAGE('[12]COMPORTAMIENTO GASTOS'!D38,'[12]COMPORTAMIENTO GASTOS'!E38,'[12]COMPORTAMIENTO GASTOS'!F38)</f>
        <v>152479863</v>
      </c>
      <c r="D144" s="836">
        <f>'PROYECCIÓN GASTOS'!D38</f>
        <v>0</v>
      </c>
      <c r="E144" s="836">
        <f>'PROYECCIÓN GASTOS'!E38</f>
        <v>300000000</v>
      </c>
      <c r="F144" s="836">
        <f>'PROYECCIÓN GASTOS'!F38</f>
        <v>312000000</v>
      </c>
      <c r="G144" s="836">
        <f>'PROYECCIÓN GASTOS'!G38</f>
        <v>324480000</v>
      </c>
      <c r="H144" s="836">
        <f>'PROYECCIÓN GASTOS'!H38</f>
        <v>337459200</v>
      </c>
      <c r="I144" s="836">
        <f>'PROYECCIÓN GASTOS'!I38</f>
        <v>350957568</v>
      </c>
      <c r="J144" s="836">
        <f>'PROYECCIÓN GASTOS'!J38</f>
        <v>364995870.72000003</v>
      </c>
      <c r="K144" s="836">
        <f>'PROYECCIÓN GASTOS'!K38</f>
        <v>379595705.54880005</v>
      </c>
      <c r="L144" s="836">
        <f>'PROYECCIÓN GASTOS'!L38</f>
        <v>394779533.77075207</v>
      </c>
      <c r="M144" s="836">
        <f>'PROYECCIÓN GASTOS'!M38</f>
        <v>410570715.12158215</v>
      </c>
    </row>
    <row r="145" spans="1:13" ht="12.75" customHeight="1">
      <c r="A145" s="835" t="s">
        <v>1884</v>
      </c>
      <c r="B145" s="840">
        <v>222908916</v>
      </c>
      <c r="C145" s="836">
        <f>AVERAGE('[12]COMPORTAMIENTO GASTOS'!D39,'[12]COMPORTAMIENTO GASTOS'!E39,'[12]COMPORTAMIENTO GASTOS'!F39)</f>
        <v>326543175</v>
      </c>
      <c r="D145" s="836">
        <f>'PROYECCIÓN GASTOS'!D39</f>
        <v>452843913</v>
      </c>
      <c r="E145" s="836">
        <f>'PROYECCIÓN GASTOS'!E39</f>
        <v>489071426.04000002</v>
      </c>
      <c r="F145" s="836">
        <f>'PROYECCIÓN GASTOS'!F39</f>
        <v>508634283.08160001</v>
      </c>
      <c r="G145" s="836">
        <f>'PROYECCIÓN GASTOS'!G39</f>
        <v>528979654.40486401</v>
      </c>
      <c r="H145" s="836">
        <f>'PROYECCIÓN GASTOS'!H39</f>
        <v>550138840.58105862</v>
      </c>
      <c r="I145" s="836">
        <f>'PROYECCIÓN GASTOS'!I39</f>
        <v>572144394.204301</v>
      </c>
      <c r="J145" s="836">
        <f>'PROYECCIÓN GASTOS'!J39</f>
        <v>595030169.97247303</v>
      </c>
      <c r="K145" s="836">
        <f>'PROYECCIÓN GASTOS'!K39</f>
        <v>618831376.77137196</v>
      </c>
      <c r="L145" s="836">
        <f>'PROYECCIÓN GASTOS'!L39</f>
        <v>643584631.84222686</v>
      </c>
      <c r="M145" s="836">
        <f>'PROYECCIÓN GASTOS'!M39</f>
        <v>669328017.11591589</v>
      </c>
    </row>
    <row r="146" spans="1:13" ht="12.75" customHeight="1">
      <c r="A146" s="835" t="s">
        <v>1883</v>
      </c>
      <c r="B146" s="840">
        <v>118884991.59999999</v>
      </c>
      <c r="C146" s="836">
        <f>AVERAGE(('COMPORTAMIENTO GASTOS'!C37:E37))</f>
        <v>174670714.66666666</v>
      </c>
      <c r="D146" s="836">
        <f>'PROYECCIÓN GASTOS'!D40</f>
        <v>0</v>
      </c>
      <c r="E146" s="836">
        <f>'PROYECCIÓN GASTOS'!E40</f>
        <v>280000000</v>
      </c>
      <c r="F146" s="836">
        <f>'PROYECCIÓN GASTOS'!F40</f>
        <v>291200000</v>
      </c>
      <c r="G146" s="836">
        <f>'PROYECCIÓN GASTOS'!G40</f>
        <v>302848000</v>
      </c>
      <c r="H146" s="836">
        <f>'PROYECCIÓN GASTOS'!H40</f>
        <v>314961920</v>
      </c>
      <c r="I146" s="836">
        <f>'PROYECCIÓN GASTOS'!I40</f>
        <v>327560396.80000001</v>
      </c>
      <c r="J146" s="836">
        <f>'PROYECCIÓN GASTOS'!J40</f>
        <v>340662812.67199999</v>
      </c>
      <c r="K146" s="836">
        <f>'PROYECCIÓN GASTOS'!K40</f>
        <v>354289325.17887998</v>
      </c>
      <c r="L146" s="836">
        <f>'PROYECCIÓN GASTOS'!L40</f>
        <v>368460898.18603516</v>
      </c>
      <c r="M146" s="836">
        <f>'PROYECCIÓN GASTOS'!M40</f>
        <v>383199334.11347657</v>
      </c>
    </row>
    <row r="147" spans="1:13" ht="12.75" customHeight="1">
      <c r="A147" s="835" t="s">
        <v>1885</v>
      </c>
      <c r="B147" s="840">
        <v>27157625.199999999</v>
      </c>
      <c r="C147" s="836">
        <f>AVERAGE('[12]COMPORTAMIENTO GASTOS'!D41,'[12]COMPORTAMIENTO GASTOS'!E41,'[12]COMPORTAMIENTO GASTOS'!F41)</f>
        <v>28187840.666666668</v>
      </c>
      <c r="D147" s="836">
        <f>'PROYECCIÓN GASTOS'!D41</f>
        <v>29090000</v>
      </c>
      <c r="E147" s="836">
        <f>'PROYECCIÓN GASTOS'!E41</f>
        <v>31417200</v>
      </c>
      <c r="F147" s="836">
        <f>'PROYECCIÓN GASTOS'!F41</f>
        <v>32673888</v>
      </c>
      <c r="G147" s="836">
        <f>'PROYECCIÓN GASTOS'!G41</f>
        <v>33980843.520000003</v>
      </c>
      <c r="H147" s="836">
        <f>'PROYECCIÓN GASTOS'!H41</f>
        <v>35340077.260800004</v>
      </c>
      <c r="I147" s="836">
        <f>'PROYECCIÓN GASTOS'!I41</f>
        <v>36753680.351232007</v>
      </c>
      <c r="J147" s="836">
        <f>'PROYECCIÓN GASTOS'!J41</f>
        <v>38223827.565281287</v>
      </c>
      <c r="K147" s="836">
        <f>'PROYECCIÓN GASTOS'!K41</f>
        <v>39752780.667892538</v>
      </c>
      <c r="L147" s="836">
        <f>'PROYECCIÓN GASTOS'!L41</f>
        <v>41342891.894608237</v>
      </c>
      <c r="M147" s="836">
        <f>'PROYECCIÓN GASTOS'!M41</f>
        <v>42996607.570392564</v>
      </c>
    </row>
    <row r="148" spans="1:13" ht="12.75" customHeight="1">
      <c r="A148" s="835" t="s">
        <v>1886</v>
      </c>
      <c r="B148" s="840">
        <v>49630796</v>
      </c>
      <c r="C148" s="836">
        <f>AVERAGE('[12]COMPORTAMIENTO GASTOS'!D42,'[12]COMPORTAMIENTO GASTOS'!E42,'[12]COMPORTAMIENTO GASTOS'!F42)</f>
        <v>48384079</v>
      </c>
      <c r="D148" s="836">
        <f>'PROYECCIÓN GASTOS'!D42</f>
        <v>13953271</v>
      </c>
      <c r="E148" s="836">
        <f>'PROYECCIÓN GASTOS'!E42</f>
        <v>15069532.68</v>
      </c>
      <c r="F148" s="836">
        <f>'PROYECCIÓN GASTOS'!F42</f>
        <v>15672313.987199999</v>
      </c>
      <c r="G148" s="836">
        <f>'PROYECCIÓN GASTOS'!G42</f>
        <v>16299206.546688</v>
      </c>
      <c r="H148" s="836">
        <f>'PROYECCIÓN GASTOS'!H42</f>
        <v>16951174.808555521</v>
      </c>
      <c r="I148" s="836">
        <f>'PROYECCIÓN GASTOS'!I42</f>
        <v>17629221.800897744</v>
      </c>
      <c r="J148" s="836">
        <f>'PROYECCIÓN GASTOS'!J42</f>
        <v>18334390.672933653</v>
      </c>
      <c r="K148" s="836">
        <f>'PROYECCIÓN GASTOS'!K42</f>
        <v>19067766.299851</v>
      </c>
      <c r="L148" s="836">
        <f>'PROYECCIÓN GASTOS'!L42</f>
        <v>19830476.951845039</v>
      </c>
      <c r="M148" s="836">
        <f>'PROYECCIÓN GASTOS'!M42</f>
        <v>20623696.029918842</v>
      </c>
    </row>
    <row r="149" spans="1:13" ht="12.75" customHeight="1">
      <c r="A149" s="835" t="s">
        <v>1887</v>
      </c>
      <c r="B149" s="840">
        <v>240436190.59999999</v>
      </c>
      <c r="C149" s="836">
        <f>AVERAGE('[12]COMPORTAMIENTO GASTOS'!D43,'[12]COMPORTAMIENTO GASTOS'!E43,'[12]COMPORTAMIENTO GASTOS'!F43)</f>
        <v>381080317.66666669</v>
      </c>
      <c r="D149" s="836">
        <f>'PROYECCIÓN GASTOS'!D43</f>
        <v>189248022</v>
      </c>
      <c r="E149" s="836">
        <f>'PROYECCIÓN GASTOS'!E43</f>
        <v>204387863.75999999</v>
      </c>
      <c r="F149" s="836">
        <f>'PROYECCIÓN GASTOS'!F43</f>
        <v>212563378.31039998</v>
      </c>
      <c r="G149" s="836">
        <f>'PROYECCIÓN GASTOS'!G43</f>
        <v>221065913.44281599</v>
      </c>
      <c r="H149" s="836">
        <f>'PROYECCIÓN GASTOS'!H43</f>
        <v>229908549.98052862</v>
      </c>
      <c r="I149" s="836">
        <f>'PROYECCIÓN GASTOS'!I43</f>
        <v>239104891.97974977</v>
      </c>
      <c r="J149" s="836">
        <f>'PROYECCIÓN GASTOS'!J43</f>
        <v>248669087.65893975</v>
      </c>
      <c r="K149" s="836">
        <f>'PROYECCIÓN GASTOS'!K43</f>
        <v>258615851.16529733</v>
      </c>
      <c r="L149" s="836">
        <f>'PROYECCIÓN GASTOS'!L43</f>
        <v>268960485.21190923</v>
      </c>
      <c r="M149" s="836">
        <f>'PROYECCIÓN GASTOS'!M43</f>
        <v>279718904.62038559</v>
      </c>
    </row>
    <row r="150" spans="1:13" ht="12.75" customHeight="1">
      <c r="A150" s="835" t="s">
        <v>1888</v>
      </c>
      <c r="B150" s="840">
        <v>209531741.40000001</v>
      </c>
      <c r="C150" s="836">
        <f>AVERAGE('[12]COMPORTAMIENTO GASTOS'!D44,'[12]COMPORTAMIENTO GASTOS'!E44,'[12]COMPORTAMIENTO GASTOS'!F44)</f>
        <v>134558902.33333334</v>
      </c>
      <c r="D150" s="836">
        <f>'PROYECCIÓN GASTOS'!D44</f>
        <v>0</v>
      </c>
      <c r="E150" s="836">
        <f>'PROYECCIÓN GASTOS'!E44</f>
        <v>0</v>
      </c>
      <c r="F150" s="836">
        <f>'PROYECCIÓN GASTOS'!F44</f>
        <v>0</v>
      </c>
      <c r="G150" s="836">
        <f>'PROYECCIÓN GASTOS'!G44</f>
        <v>300000000</v>
      </c>
      <c r="H150" s="836">
        <f>'PROYECCIÓN GASTOS'!H44</f>
        <v>312000000</v>
      </c>
      <c r="I150" s="836">
        <f>'PROYECCIÓN GASTOS'!I44</f>
        <v>324480000</v>
      </c>
      <c r="J150" s="836">
        <f>'PROYECCIÓN GASTOS'!J44</f>
        <v>337459200</v>
      </c>
      <c r="K150" s="836">
        <f>'PROYECCIÓN GASTOS'!K44</f>
        <v>350957568</v>
      </c>
      <c r="L150" s="836">
        <f>'PROYECCIÓN GASTOS'!L44</f>
        <v>364995870.72000003</v>
      </c>
      <c r="M150" s="836">
        <f>'PROYECCIÓN GASTOS'!M44</f>
        <v>379595705.54880005</v>
      </c>
    </row>
    <row r="151" spans="1:13" ht="12.75" customHeight="1">
      <c r="A151" s="835" t="s">
        <v>1889</v>
      </c>
      <c r="B151" s="840">
        <v>17230299.199999999</v>
      </c>
      <c r="C151" s="836">
        <f>AVERAGE('[12]COMPORTAMIENTO GASTOS'!D45,'[12]COMPORTAMIENTO GASTOS'!E45,'[12]COMPORTAMIENTO GASTOS'!F45)</f>
        <v>27083715.333333332</v>
      </c>
      <c r="D151" s="836">
        <f>'PROYECCIÓN GASTOS'!D45</f>
        <v>74002000</v>
      </c>
      <c r="E151" s="836">
        <f>'PROYECCIÓN GASTOS'!E45</f>
        <v>79922160</v>
      </c>
      <c r="F151" s="836">
        <f>'PROYECCIÓN GASTOS'!F45</f>
        <v>83119046.400000006</v>
      </c>
      <c r="G151" s="836">
        <f>'PROYECCIÓN GASTOS'!G45</f>
        <v>86443808.256000012</v>
      </c>
      <c r="H151" s="836">
        <f>'PROYECCIÓN GASTOS'!H45</f>
        <v>89901560.586240008</v>
      </c>
      <c r="I151" s="836">
        <f>'PROYECCIÓN GASTOS'!I45</f>
        <v>93497623.009689614</v>
      </c>
      <c r="J151" s="836">
        <f>'PROYECCIÓN GASTOS'!J45</f>
        <v>97237527.930077195</v>
      </c>
      <c r="K151" s="836">
        <f>'PROYECCIÓN GASTOS'!K45</f>
        <v>101127029.04728028</v>
      </c>
      <c r="L151" s="836">
        <f>'PROYECCIÓN GASTOS'!L45</f>
        <v>105172110.20917149</v>
      </c>
      <c r="M151" s="836">
        <f>'PROYECCIÓN GASTOS'!M45</f>
        <v>109378994.61753835</v>
      </c>
    </row>
    <row r="152" spans="1:13" ht="12.75" customHeight="1">
      <c r="A152" s="835" t="s">
        <v>1890</v>
      </c>
      <c r="B152" s="840">
        <v>2369119</v>
      </c>
      <c r="C152" s="836">
        <f>AVERAGE('[12]COMPORTAMIENTO GASTOS'!D46,'[12]COMPORTAMIENTO GASTOS'!E46,'[12]COMPORTAMIENTO GASTOS'!F46)</f>
        <v>3948531.6666666665</v>
      </c>
      <c r="D152" s="836">
        <f>'PROYECCIÓN GASTOS'!D46</f>
        <v>0</v>
      </c>
      <c r="E152" s="836">
        <f>'PROYECCIÓN GASTOS'!E46</f>
        <v>0</v>
      </c>
      <c r="F152" s="836">
        <f>'PROYECCIÓN GASTOS'!F46</f>
        <v>0</v>
      </c>
      <c r="G152" s="836">
        <f>'PROYECCIÓN GASTOS'!G46</f>
        <v>0</v>
      </c>
      <c r="H152" s="836">
        <f>'PROYECCIÓN GASTOS'!H46</f>
        <v>0</v>
      </c>
      <c r="I152" s="836">
        <f>'PROYECCIÓN GASTOS'!I46</f>
        <v>0</v>
      </c>
      <c r="J152" s="836">
        <f>'PROYECCIÓN GASTOS'!J46</f>
        <v>0</v>
      </c>
      <c r="K152" s="836">
        <f>'PROYECCIÓN GASTOS'!K46</f>
        <v>0</v>
      </c>
      <c r="L152" s="836">
        <f>'PROYECCIÓN GASTOS'!L46</f>
        <v>0</v>
      </c>
      <c r="M152" s="836">
        <f>'PROYECCIÓN GASTOS'!M46</f>
        <v>0</v>
      </c>
    </row>
    <row r="153" spans="1:13" ht="12.75" customHeight="1">
      <c r="A153" s="835" t="s">
        <v>1891</v>
      </c>
      <c r="B153" s="840">
        <v>322147593.05000001</v>
      </c>
      <c r="C153" s="836">
        <f>AVERAGE('[12]COMPORTAMIENTO GASTOS'!D47,'[12]COMPORTAMIENTO GASTOS'!E47,'[12]COMPORTAMIENTO GASTOS'!F47)</f>
        <v>478843682.41666669</v>
      </c>
      <c r="D153" s="836">
        <f>'PROYECCIÓN GASTOS'!D47</f>
        <v>14010663</v>
      </c>
      <c r="E153" s="836">
        <f>'PROYECCIÓN GASTOS'!E47</f>
        <v>0</v>
      </c>
      <c r="F153" s="836">
        <f>'PROYECCIÓN GASTOS'!F47</f>
        <v>800000000</v>
      </c>
      <c r="G153" s="836">
        <f>'PROYECCIÓN GASTOS'!G47</f>
        <v>800000000</v>
      </c>
      <c r="H153" s="836">
        <f>'PROYECCIÓN GASTOS'!H47</f>
        <v>800000000</v>
      </c>
      <c r="I153" s="836">
        <f>'PROYECCIÓN GASTOS'!I47</f>
        <v>800000000</v>
      </c>
      <c r="J153" s="836">
        <f>'PROYECCIÓN GASTOS'!J47</f>
        <v>800000000</v>
      </c>
      <c r="K153" s="836">
        <f>'PROYECCIÓN GASTOS'!K47</f>
        <v>800000000</v>
      </c>
      <c r="L153" s="836">
        <f>'PROYECCIÓN GASTOS'!L47</f>
        <v>800000000</v>
      </c>
      <c r="M153" s="836">
        <f>'PROYECCIÓN GASTOS'!M47</f>
        <v>800000000</v>
      </c>
    </row>
    <row r="154" spans="1:13" ht="12.75" customHeight="1">
      <c r="A154" s="835" t="s">
        <v>324</v>
      </c>
      <c r="B154" s="840">
        <v>643834667.79999995</v>
      </c>
      <c r="C154" s="836">
        <f>AVERAGE('[12]COMPORTAMIENTO GASTOS'!D48,'[12]COMPORTAMIENTO GASTOS'!E48,'[12]COMPORTAMIENTO GASTOS'!F48)</f>
        <v>823296115.33333337</v>
      </c>
      <c r="D154" s="836">
        <f>'PROYECCIÓN GASTOS'!D48</f>
        <v>0</v>
      </c>
      <c r="E154" s="836">
        <f>'PROYECCIÓN GASTOS'!E48</f>
        <v>6500000000</v>
      </c>
      <c r="F154" s="836">
        <f>'PROYECCIÓN GASTOS'!F48</f>
        <v>6760000000</v>
      </c>
      <c r="G154" s="836">
        <f>'PROYECCIÓN GASTOS'!G48</f>
        <v>7030400000</v>
      </c>
      <c r="H154" s="836">
        <f>'PROYECCIÓN GASTOS'!H48</f>
        <v>7311616000</v>
      </c>
      <c r="I154" s="836">
        <f>'PROYECCIÓN GASTOS'!I48</f>
        <v>7604080640</v>
      </c>
      <c r="J154" s="836">
        <f>'PROYECCIÓN GASTOS'!J48</f>
        <v>7908243865.6000004</v>
      </c>
      <c r="K154" s="836">
        <f>'PROYECCIÓN GASTOS'!K48</f>
        <v>8224573620.224</v>
      </c>
      <c r="L154" s="836">
        <f>'PROYECCIÓN GASTOS'!L48</f>
        <v>8553556565.0329599</v>
      </c>
      <c r="M154" s="836">
        <f>'PROYECCIÓN GASTOS'!M48</f>
        <v>8895698827.6342793</v>
      </c>
    </row>
    <row r="155" spans="1:13" ht="12.75" customHeight="1">
      <c r="A155" s="835" t="s">
        <v>1892</v>
      </c>
      <c r="B155" s="840">
        <v>552272907.20000005</v>
      </c>
      <c r="C155" s="836">
        <f>AVERAGE('[12]COMPORTAMIENTO GASTOS'!D49,'[12]COMPORTAMIENTO GASTOS'!E49,'[12]COMPORTAMIENTO GASTOS'!F49)</f>
        <v>802223164</v>
      </c>
      <c r="D155" s="836">
        <f>'PROYECCIÓN GASTOS'!D49</f>
        <v>2504492</v>
      </c>
      <c r="E155" s="836">
        <f>'PROYECCIÓN GASTOS'!E49</f>
        <v>2704851.36</v>
      </c>
      <c r="F155" s="836">
        <f>'PROYECCIÓN GASTOS'!F49</f>
        <v>2813045.4143999997</v>
      </c>
      <c r="G155" s="836">
        <f>'PROYECCIÓN GASTOS'!G49</f>
        <v>2925567.2309759995</v>
      </c>
      <c r="H155" s="836">
        <f>'PROYECCIÓN GASTOS'!H49</f>
        <v>3042589.9202150395</v>
      </c>
      <c r="I155" s="836">
        <f>'PROYECCIÓN GASTOS'!I49</f>
        <v>3164293.5170236412</v>
      </c>
      <c r="J155" s="836">
        <f>'PROYECCIÓN GASTOS'!J49</f>
        <v>3290865.2577045867</v>
      </c>
      <c r="K155" s="836">
        <f>'PROYECCIÓN GASTOS'!K49</f>
        <v>3422499.8680127701</v>
      </c>
      <c r="L155" s="836">
        <f>'PROYECCIÓN GASTOS'!L49</f>
        <v>3559399.8627332808</v>
      </c>
      <c r="M155" s="836">
        <f>'PROYECCIÓN GASTOS'!M49</f>
        <v>3701775.8572426122</v>
      </c>
    </row>
    <row r="156" spans="1:13" ht="12.75" customHeight="1">
      <c r="A156" s="835" t="s">
        <v>1880</v>
      </c>
      <c r="B156" s="840">
        <v>22091210.199999999</v>
      </c>
      <c r="C156" s="836">
        <f>AVERAGE('[12]COMPORTAMIENTO GASTOS'!D50,'[12]COMPORTAMIENTO GASTOS'!E50,'[12]COMPORTAMIENTO GASTOS'!F50)</f>
        <v>4125933.3333333335</v>
      </c>
      <c r="D156" s="836">
        <f>'PROYECCIÓN GASTOS'!D50</f>
        <v>29119367</v>
      </c>
      <c r="E156" s="836">
        <f>'PROYECCIÓN GASTOS'!E50</f>
        <v>31448916.359999999</v>
      </c>
      <c r="F156" s="836">
        <f>'PROYECCIÓN GASTOS'!F50</f>
        <v>32706873.014399998</v>
      </c>
      <c r="G156" s="836">
        <f>'PROYECCIÓN GASTOS'!G50</f>
        <v>34015147.934975997</v>
      </c>
      <c r="H156" s="836">
        <f>'PROYECCIÓN GASTOS'!H50</f>
        <v>35375753.852375038</v>
      </c>
      <c r="I156" s="836">
        <f>'PROYECCIÓN GASTOS'!I50</f>
        <v>36790784.006470039</v>
      </c>
      <c r="J156" s="836">
        <f>'PROYECCIÓN GASTOS'!J50</f>
        <v>38262415.366728842</v>
      </c>
      <c r="K156" s="836">
        <f>'PROYECCIÓN GASTOS'!K50</f>
        <v>39792911.981397994</v>
      </c>
      <c r="L156" s="836">
        <f>'PROYECCIÓN GASTOS'!L50</f>
        <v>41384628.460653916</v>
      </c>
      <c r="M156" s="836">
        <f>'PROYECCIÓN GASTOS'!M50</f>
        <v>43040013.599080071</v>
      </c>
    </row>
    <row r="157" spans="1:13" ht="12.75" customHeight="1">
      <c r="A157" s="835" t="s">
        <v>1883</v>
      </c>
      <c r="B157" s="840">
        <v>116306729.8</v>
      </c>
      <c r="C157" s="836">
        <f>AVERAGE('[12]COMPORTAMIENTO GASTOS'!D51,'[12]COMPORTAMIENTO GASTOS'!E51,'[12]COMPORTAMIENTO GASTOS'!F51)</f>
        <v>120341791.66666667</v>
      </c>
      <c r="D157" s="836">
        <f>'PROYECCIÓN GASTOS'!D51</f>
        <v>145800000</v>
      </c>
      <c r="E157" s="836">
        <f>'PROYECCIÓN GASTOS'!E51</f>
        <v>157464000</v>
      </c>
      <c r="F157" s="836">
        <f>'PROYECCIÓN GASTOS'!F51</f>
        <v>163762560</v>
      </c>
      <c r="G157" s="836">
        <f>'PROYECCIÓN GASTOS'!G51</f>
        <v>170313062.40000001</v>
      </c>
      <c r="H157" s="836">
        <f>'PROYECCIÓN GASTOS'!H51</f>
        <v>177125584.896</v>
      </c>
      <c r="I157" s="836">
        <f>'PROYECCIÓN GASTOS'!I51</f>
        <v>184210608.29183999</v>
      </c>
      <c r="J157" s="836">
        <f>'PROYECCIÓN GASTOS'!J51</f>
        <v>191579032.62351358</v>
      </c>
      <c r="K157" s="836">
        <f>'PROYECCIÓN GASTOS'!K51</f>
        <v>199242193.92845413</v>
      </c>
      <c r="L157" s="836">
        <f>'PROYECCIÓN GASTOS'!L51</f>
        <v>207211881.68559229</v>
      </c>
      <c r="M157" s="836">
        <f>'PROYECCIÓN GASTOS'!M51</f>
        <v>215500356.95301598</v>
      </c>
    </row>
    <row r="158" spans="1:13" ht="12.75" customHeight="1">
      <c r="A158" s="835" t="s">
        <v>1893</v>
      </c>
      <c r="B158" s="840">
        <v>227423140.80000001</v>
      </c>
      <c r="C158" s="836">
        <f>AVERAGE('[12]COMPORTAMIENTO GASTOS'!D52,'[12]COMPORTAMIENTO GASTOS'!E52,'[12]COMPORTAMIENTO GASTOS'!F52)</f>
        <v>163544044.66666666</v>
      </c>
      <c r="D158" s="836">
        <f>'PROYECCIÓN GASTOS'!D52</f>
        <v>224947715</v>
      </c>
      <c r="E158" s="836">
        <f>'PROYECCIÓN GASTOS'!E52</f>
        <v>242943532.19999999</v>
      </c>
      <c r="F158" s="836">
        <f>'PROYECCIÓN GASTOS'!F52</f>
        <v>252661273.48799998</v>
      </c>
      <c r="G158" s="836">
        <f>'PROYECCIÓN GASTOS'!G52</f>
        <v>262767724.42751998</v>
      </c>
      <c r="H158" s="836">
        <f>'PROYECCIÓN GASTOS'!H52</f>
        <v>273278433.40462077</v>
      </c>
      <c r="I158" s="836">
        <f>'PROYECCIÓN GASTOS'!I52</f>
        <v>284209570.74080563</v>
      </c>
      <c r="J158" s="836">
        <f>'PROYECCIÓN GASTOS'!J52</f>
        <v>295577953.57043785</v>
      </c>
      <c r="K158" s="836">
        <f>'PROYECCIÓN GASTOS'!K52</f>
        <v>307401071.71325535</v>
      </c>
      <c r="L158" s="836">
        <f>'PROYECCIÓN GASTOS'!L52</f>
        <v>319697114.58178556</v>
      </c>
      <c r="M158" s="836">
        <f>'PROYECCIÓN GASTOS'!M52</f>
        <v>332484999.165057</v>
      </c>
    </row>
    <row r="159" spans="1:13" ht="12.75" customHeight="1">
      <c r="A159" s="835" t="s">
        <v>1894</v>
      </c>
      <c r="B159" s="840">
        <v>26135070.199999999</v>
      </c>
      <c r="C159" s="836">
        <f>AVERAGE('[12]COMPORTAMIENTO GASTOS'!D53,'[12]COMPORTAMIENTO GASTOS'!E53,'[12]COMPORTAMIENTO GASTOS'!F53)</f>
        <v>40286818.333333336</v>
      </c>
      <c r="D159" s="836">
        <f>'PROYECCIÓN GASTOS'!D53</f>
        <v>162758795</v>
      </c>
      <c r="E159" s="836">
        <f>'PROYECCIÓN GASTOS'!E53</f>
        <v>175779498.59999999</v>
      </c>
      <c r="F159" s="836">
        <f>'PROYECCIÓN GASTOS'!F53</f>
        <v>182810678.544</v>
      </c>
      <c r="G159" s="836">
        <f>'PROYECCIÓN GASTOS'!G53</f>
        <v>190123105.68575999</v>
      </c>
      <c r="H159" s="836">
        <f>'PROYECCIÓN GASTOS'!H53</f>
        <v>197728029.91319039</v>
      </c>
      <c r="I159" s="836">
        <f>'PROYECCIÓN GASTOS'!I53</f>
        <v>205637151.10971802</v>
      </c>
      <c r="J159" s="836">
        <f>'PROYECCIÓN GASTOS'!J53</f>
        <v>213862637.15410674</v>
      </c>
      <c r="K159" s="836">
        <f>'PROYECCIÓN GASTOS'!K53</f>
        <v>222417142.64027101</v>
      </c>
      <c r="L159" s="836">
        <f>'PROYECCIÓN GASTOS'!L53</f>
        <v>231313828.34588185</v>
      </c>
      <c r="M159" s="836">
        <f>'PROYECCIÓN GASTOS'!M53</f>
        <v>240566381.47971714</v>
      </c>
    </row>
    <row r="160" spans="1:13" ht="12.75" customHeight="1">
      <c r="A160" s="835" t="s">
        <v>1895</v>
      </c>
      <c r="B160" s="840">
        <v>18713099.199999999</v>
      </c>
      <c r="C160" s="836">
        <f>AVERAGE('[12]COMPORTAMIENTO GASTOS'!D54,'[12]COMPORTAMIENTO GASTOS'!E54,'[12]COMPORTAMIENTO GASTOS'!F54)</f>
        <v>18686453.666666668</v>
      </c>
      <c r="D160" s="836">
        <f>'PROYECCIÓN GASTOS'!D54</f>
        <v>18000000</v>
      </c>
      <c r="E160" s="836">
        <f>'PROYECCIÓN GASTOS'!E54</f>
        <v>19440000</v>
      </c>
      <c r="F160" s="836">
        <f>'PROYECCIÓN GASTOS'!F54</f>
        <v>20217600</v>
      </c>
      <c r="G160" s="836">
        <f>'PROYECCIÓN GASTOS'!G54</f>
        <v>21026304</v>
      </c>
      <c r="H160" s="836">
        <f>'PROYECCIÓN GASTOS'!H54</f>
        <v>21867356.16</v>
      </c>
      <c r="I160" s="836">
        <f>'PROYECCIÓN GASTOS'!I54</f>
        <v>22742050.406399999</v>
      </c>
      <c r="J160" s="836">
        <f>'PROYECCIÓN GASTOS'!J54</f>
        <v>23651732.422656</v>
      </c>
      <c r="K160" s="836">
        <f>'PROYECCIÓN GASTOS'!K54</f>
        <v>24597801.71956224</v>
      </c>
      <c r="L160" s="836">
        <f>'PROYECCIÓN GASTOS'!L54</f>
        <v>25581713.78834473</v>
      </c>
      <c r="M160" s="836">
        <f>'PROYECCIÓN GASTOS'!M54</f>
        <v>26604982.339878518</v>
      </c>
    </row>
    <row r="161" spans="1:13" ht="12.75" customHeight="1">
      <c r="A161" s="835" t="s">
        <v>324</v>
      </c>
      <c r="B161" s="840">
        <v>3051485948.3300004</v>
      </c>
      <c r="C161" s="836">
        <f>AVERAGE('[12]COMPORTAMIENTO GASTOS'!D55,'[12]COMPORTAMIENTO GASTOS'!E55,'[12]COMPORTAMIENTO GASTOS'!F55)</f>
        <v>3793698381.8833337</v>
      </c>
      <c r="D161" s="836">
        <f>'PROYECCIÓN GASTOS'!D55</f>
        <v>5097653707</v>
      </c>
      <c r="E161" s="836">
        <f>'PROYECCIÓN GASTOS'!E55</f>
        <v>5505466003.5600004</v>
      </c>
      <c r="F161" s="836">
        <f>'PROYECCIÓN GASTOS'!F55</f>
        <v>5725684643.7024002</v>
      </c>
      <c r="G161" s="836">
        <f>'PROYECCIÓN GASTOS'!G55</f>
        <v>7500000000</v>
      </c>
      <c r="H161" s="836">
        <f>'PROYECCIÓN GASTOS'!H55</f>
        <v>7800000000</v>
      </c>
      <c r="I161" s="836">
        <f>'PROYECCIÓN GASTOS'!I55</f>
        <v>8112000000</v>
      </c>
      <c r="J161" s="836">
        <f>'PROYECCIÓN GASTOS'!J55</f>
        <v>8436480000</v>
      </c>
      <c r="K161" s="836">
        <f>'PROYECCIÓN GASTOS'!K55</f>
        <v>8773939200</v>
      </c>
      <c r="L161" s="836">
        <f>'PROYECCIÓN GASTOS'!L55</f>
        <v>9124896768</v>
      </c>
      <c r="M161" s="836">
        <f>'PROYECCIÓN GASTOS'!M55</f>
        <v>9489892638.7199993</v>
      </c>
    </row>
    <row r="162" spans="1:13" ht="12.75" customHeight="1">
      <c r="A162" s="835" t="s">
        <v>1896</v>
      </c>
      <c r="B162" s="840">
        <v>1809823353.2</v>
      </c>
      <c r="C162" s="836">
        <f>AVERAGE('[12]COMPORTAMIENTO GASTOS'!D56,'[12]COMPORTAMIENTO GASTOS'!E56,'[12]COMPORTAMIENTO GASTOS'!F56)</f>
        <v>1680208592</v>
      </c>
      <c r="D162" s="836">
        <f>'PROYECCIÓN GASTOS'!D56</f>
        <v>829875891</v>
      </c>
      <c r="E162" s="836">
        <f>'PROYECCIÓN GASTOS'!E56</f>
        <v>896265962.27999997</v>
      </c>
      <c r="F162" s="836">
        <f>'PROYECCIÓN GASTOS'!F56</f>
        <v>932116600.77119994</v>
      </c>
      <c r="G162" s="836">
        <f>'PROYECCIÓN GASTOS'!G56</f>
        <v>969401264.80204797</v>
      </c>
      <c r="H162" s="836">
        <f>'PROYECCIÓN GASTOS'!H56</f>
        <v>1008177315.3941299</v>
      </c>
      <c r="I162" s="836">
        <f>'PROYECCIÓN GASTOS'!I56</f>
        <v>1048504408.0098951</v>
      </c>
      <c r="J162" s="836">
        <f>'PROYECCIÓN GASTOS'!J56</f>
        <v>1090444584.3302908</v>
      </c>
      <c r="K162" s="836">
        <f>'PROYECCIÓN GASTOS'!K56</f>
        <v>1134062367.7035024</v>
      </c>
      <c r="L162" s="836">
        <f>'PROYECCIÓN GASTOS'!L56</f>
        <v>1179424862.4116426</v>
      </c>
      <c r="M162" s="836">
        <f>'PROYECCIÓN GASTOS'!M56</f>
        <v>1226601856.9081082</v>
      </c>
    </row>
    <row r="163" spans="1:13" ht="12.75" customHeight="1">
      <c r="A163" s="835" t="s">
        <v>1897</v>
      </c>
      <c r="B163" s="840">
        <v>85413647.400000006</v>
      </c>
      <c r="C163" s="836">
        <f>AVERAGE('[12]COMPORTAMIENTO GASTOS'!D57,'[12]COMPORTAMIENTO GASTOS'!E57,'[12]COMPORTAMIENTO GASTOS'!F57)</f>
        <v>113879481</v>
      </c>
      <c r="D163" s="836">
        <f>'PROYECCIÓN GASTOS'!D57</f>
        <v>70000000</v>
      </c>
      <c r="E163" s="836">
        <f>'PROYECCIÓN GASTOS'!E57</f>
        <v>75600000</v>
      </c>
      <c r="F163" s="836">
        <f>'PROYECCIÓN GASTOS'!F57</f>
        <v>78624000</v>
      </c>
      <c r="G163" s="836">
        <f>'PROYECCIÓN GASTOS'!G57</f>
        <v>81768960</v>
      </c>
      <c r="H163" s="836">
        <f>'PROYECCIÓN GASTOS'!H57</f>
        <v>85039718.400000006</v>
      </c>
      <c r="I163" s="836">
        <f>'PROYECCIÓN GASTOS'!I57</f>
        <v>88441307.136000007</v>
      </c>
      <c r="J163" s="836">
        <f>'PROYECCIÓN GASTOS'!J57</f>
        <v>91978959.421440005</v>
      </c>
      <c r="K163" s="836">
        <f>'PROYECCIÓN GASTOS'!K57</f>
        <v>95658117.798297599</v>
      </c>
      <c r="L163" s="836">
        <f>'PROYECCIÓN GASTOS'!L57</f>
        <v>99484442.510229498</v>
      </c>
      <c r="M163" s="836">
        <f>'PROYECCIÓN GASTOS'!M57</f>
        <v>103463820.21063867</v>
      </c>
    </row>
    <row r="164" spans="1:13" ht="12.75" customHeight="1">
      <c r="A164" s="837" t="s">
        <v>251</v>
      </c>
      <c r="B164" s="903">
        <f>SUM(B165:B166)</f>
        <v>608556022.79999995</v>
      </c>
      <c r="C164" s="838">
        <f t="shared" ref="C164:M164" si="110">SUM(C165:C166)</f>
        <v>477161188.66666669</v>
      </c>
      <c r="D164" s="838">
        <f t="shared" si="110"/>
        <v>571378642</v>
      </c>
      <c r="E164" s="838">
        <f t="shared" si="110"/>
        <v>617088933.36000001</v>
      </c>
      <c r="F164" s="838">
        <f t="shared" si="110"/>
        <v>641772490.69439995</v>
      </c>
      <c r="G164" s="838">
        <f t="shared" si="110"/>
        <v>667443390.32217598</v>
      </c>
      <c r="H164" s="838">
        <f t="shared" si="110"/>
        <v>694141125.935063</v>
      </c>
      <c r="I164" s="838">
        <f t="shared" si="110"/>
        <v>721906770.97246552</v>
      </c>
      <c r="J164" s="838">
        <f t="shared" si="110"/>
        <v>750783041.81136417</v>
      </c>
      <c r="K164" s="838">
        <f t="shared" si="110"/>
        <v>780814363.48381877</v>
      </c>
      <c r="L164" s="838">
        <f t="shared" si="110"/>
        <v>812046938.02317142</v>
      </c>
      <c r="M164" s="838">
        <f t="shared" si="110"/>
        <v>844528815.54409838</v>
      </c>
    </row>
    <row r="165" spans="1:13" ht="12.75" customHeight="1">
      <c r="A165" s="835" t="s">
        <v>253</v>
      </c>
      <c r="B165" s="840">
        <v>193948666.40000001</v>
      </c>
      <c r="C165" s="836">
        <f>AVERAGE('[12]COMPORTAMIENTO GASTOS'!D59,'[12]COMPORTAMIENTO GASTOS'!E59,'[12]COMPORTAMIENTO GASTOS'!F59)</f>
        <v>180124165</v>
      </c>
      <c r="D165" s="836">
        <f>'PROYECCIÓN GASTOS'!D59</f>
        <v>181386666</v>
      </c>
      <c r="E165" s="836">
        <f>'PROYECCIÓN GASTOS'!E59</f>
        <v>195897599.28</v>
      </c>
      <c r="F165" s="836">
        <f>'PROYECCIÓN GASTOS'!F59</f>
        <v>203733503.25119999</v>
      </c>
      <c r="G165" s="836">
        <f>'PROYECCIÓN GASTOS'!G59</f>
        <v>211882843.381248</v>
      </c>
      <c r="H165" s="836">
        <f>'PROYECCIÓN GASTOS'!H59</f>
        <v>220358157.1164979</v>
      </c>
      <c r="I165" s="836">
        <f>'PROYECCIÓN GASTOS'!I59</f>
        <v>229172483.40115783</v>
      </c>
      <c r="J165" s="836">
        <f>'PROYECCIÓN GASTOS'!J59</f>
        <v>238339382.73720413</v>
      </c>
      <c r="K165" s="836">
        <f>'PROYECCIÓN GASTOS'!K59</f>
        <v>247872958.04669231</v>
      </c>
      <c r="L165" s="836">
        <f>'PROYECCIÓN GASTOS'!L59</f>
        <v>257787876.36856002</v>
      </c>
      <c r="M165" s="836">
        <f>'PROYECCIÓN GASTOS'!M59</f>
        <v>268099391.42330241</v>
      </c>
    </row>
    <row r="166" spans="1:13" ht="12.75" customHeight="1">
      <c r="A166" s="835" t="s">
        <v>255</v>
      </c>
      <c r="B166" s="840">
        <v>414607356.39999998</v>
      </c>
      <c r="C166" s="836">
        <f>AVERAGE('[12]COMPORTAMIENTO GASTOS'!D60,'[12]COMPORTAMIENTO GASTOS'!E60,'[12]COMPORTAMIENTO GASTOS'!F60)</f>
        <v>297037023.66666669</v>
      </c>
      <c r="D166" s="836">
        <f>'PROYECCIÓN GASTOS'!D60</f>
        <v>389991976</v>
      </c>
      <c r="E166" s="836">
        <f>'PROYECCIÓN GASTOS'!E60</f>
        <v>421191334.07999998</v>
      </c>
      <c r="F166" s="836">
        <f>'PROYECCIÓN GASTOS'!F60</f>
        <v>438038987.44319999</v>
      </c>
      <c r="G166" s="836">
        <f>'PROYECCIÓN GASTOS'!G60</f>
        <v>455560546.94092798</v>
      </c>
      <c r="H166" s="836">
        <f>'PROYECCIÓN GASTOS'!H60</f>
        <v>473782968.81856513</v>
      </c>
      <c r="I166" s="836">
        <f>'PROYECCIÓN GASTOS'!I60</f>
        <v>492734287.57130772</v>
      </c>
      <c r="J166" s="836">
        <f>'PROYECCIÓN GASTOS'!J60</f>
        <v>512443659.07416004</v>
      </c>
      <c r="K166" s="836">
        <f>'PROYECCIÓN GASTOS'!K60</f>
        <v>532941405.43712646</v>
      </c>
      <c r="L166" s="836">
        <f>'PROYECCIÓN GASTOS'!L60</f>
        <v>554259061.65461147</v>
      </c>
      <c r="M166" s="836">
        <f>'PROYECCIÓN GASTOS'!M60</f>
        <v>576429424.12079597</v>
      </c>
    </row>
    <row r="167" spans="1:13" ht="12.75" customHeight="1">
      <c r="A167" s="831" t="s">
        <v>257</v>
      </c>
      <c r="B167" s="832">
        <f>SUM(B168:B176)</f>
        <v>10793725109.6</v>
      </c>
      <c r="C167" s="832">
        <f t="shared" ref="C167:K167" si="111">SUM(C168:C176)</f>
        <v>9669195177.3333321</v>
      </c>
      <c r="D167" s="832">
        <f t="shared" si="111"/>
        <v>11250676133</v>
      </c>
      <c r="E167" s="832">
        <f t="shared" si="111"/>
        <v>12150730223.640001</v>
      </c>
      <c r="F167" s="832">
        <f t="shared" si="111"/>
        <v>12636759432.585602</v>
      </c>
      <c r="G167" s="832">
        <f t="shared" si="111"/>
        <v>17338978645.390591</v>
      </c>
      <c r="H167" s="832">
        <f t="shared" si="111"/>
        <v>17975411369.287701</v>
      </c>
      <c r="I167" s="832">
        <f t="shared" si="111"/>
        <v>18694427824.059208</v>
      </c>
      <c r="J167" s="832">
        <f t="shared" si="111"/>
        <v>19442204937.021576</v>
      </c>
      <c r="K167" s="832">
        <f t="shared" si="111"/>
        <v>20219893134.502441</v>
      </c>
      <c r="L167" s="832">
        <f>SUM(L168:L176)-700000000</f>
        <v>20328688859.882538</v>
      </c>
      <c r="M167" s="832">
        <f>SUM(M168:M176)-3400000000</f>
        <v>18469836414.277843</v>
      </c>
    </row>
    <row r="168" spans="1:13" ht="12.75" customHeight="1">
      <c r="A168" s="835" t="s">
        <v>1898</v>
      </c>
      <c r="B168" s="840">
        <v>263341</v>
      </c>
      <c r="C168" s="836">
        <f>AVERAGE('[12]COMPORTAMIENTO GASTOS'!D62,'[12]COMPORTAMIENTO GASTOS'!E62,'[12]COMPORTAMIENTO GASTOS'!F62)</f>
        <v>438901.66666666669</v>
      </c>
      <c r="D168" s="836">
        <f>+'PROYECCIÓN GASTOS'!D62</f>
        <v>1500000</v>
      </c>
      <c r="E168" s="836">
        <f>+'PROYECCIÓN GASTOS'!E62</f>
        <v>1620000</v>
      </c>
      <c r="F168" s="836">
        <f>+'PROYECCIÓN GASTOS'!F62</f>
        <v>1684800</v>
      </c>
      <c r="G168" s="836">
        <f>+'PROYECCIÓN GASTOS'!G62</f>
        <v>1752192</v>
      </c>
      <c r="H168" s="836">
        <f>+'PROYECCIÓN GASTOS'!H62</f>
        <v>1822279.6799999999</v>
      </c>
      <c r="I168" s="836">
        <f>+'PROYECCIÓN GASTOS'!I62</f>
        <v>1895170.8672</v>
      </c>
      <c r="J168" s="836">
        <f>+'PROYECCIÓN GASTOS'!J62</f>
        <v>1970977.7018879999</v>
      </c>
      <c r="K168" s="836">
        <f>+'PROYECCIÓN GASTOS'!K62</f>
        <v>2049816.8099635199</v>
      </c>
      <c r="L168" s="836">
        <f>+'PROYECCIÓN GASTOS'!L62</f>
        <v>2131809.4823620608</v>
      </c>
      <c r="M168" s="836">
        <f>+'PROYECCIÓN GASTOS'!M62</f>
        <v>2217081.8616565433</v>
      </c>
    </row>
    <row r="169" spans="1:13" ht="12.75" customHeight="1">
      <c r="A169" s="835" t="s">
        <v>1899</v>
      </c>
      <c r="B169" s="840">
        <v>3744959968.5999999</v>
      </c>
      <c r="C169" s="836">
        <f>AVERAGE('[12]COMPORTAMIENTO GASTOS'!D63,'[12]COMPORTAMIENTO GASTOS'!E63,'[12]COMPORTAMIENTO GASTOS'!F63)</f>
        <v>3230499502.6666665</v>
      </c>
      <c r="D169" s="836">
        <f>+'PROYECCIÓN GASTOS'!D63</f>
        <v>4026314894</v>
      </c>
      <c r="E169" s="836">
        <f>+'PROYECCIÓN GASTOS'!E63</f>
        <v>4348420085.5200005</v>
      </c>
      <c r="F169" s="836">
        <f>+'PROYECCIÓN GASTOS'!F63</f>
        <v>4522356888.9408007</v>
      </c>
      <c r="G169" s="836">
        <f>+'PROYECCIÓN GASTOS'!G63</f>
        <v>5400000000</v>
      </c>
      <c r="H169" s="836">
        <f>+'PROYECCIÓN GASTOS'!H63</f>
        <v>5616000000</v>
      </c>
      <c r="I169" s="836">
        <f>+'PROYECCIÓN GASTOS'!I63</f>
        <v>5840640000</v>
      </c>
      <c r="J169" s="836">
        <f>+'PROYECCIÓN GASTOS'!J63</f>
        <v>6074265600</v>
      </c>
      <c r="K169" s="836">
        <f>+'PROYECCIÓN GASTOS'!K63</f>
        <v>6317236224</v>
      </c>
      <c r="L169" s="836">
        <f>+'PROYECCIÓN GASTOS'!L63</f>
        <v>6569925672.96</v>
      </c>
      <c r="M169" s="836">
        <f>+'PROYECCIÓN GASTOS'!M63</f>
        <v>6832722699.8783998</v>
      </c>
    </row>
    <row r="170" spans="1:13" ht="12.75" customHeight="1">
      <c r="A170" s="835" t="s">
        <v>1900</v>
      </c>
      <c r="B170" s="840">
        <v>3223022065.1999998</v>
      </c>
      <c r="C170" s="836">
        <f>AVERAGE('[12]COMPORTAMIENTO GASTOS'!D64,'[12]COMPORTAMIENTO GASTOS'!E64,'[12]COMPORTAMIENTO GASTOS'!F64)</f>
        <v>3113509952</v>
      </c>
      <c r="D170" s="836">
        <f>+'PROYECCIÓN GASTOS'!D64</f>
        <v>3998042981</v>
      </c>
      <c r="E170" s="836">
        <f>+'PROYECCIÓN GASTOS'!E64</f>
        <v>4317886419.4799995</v>
      </c>
      <c r="F170" s="836">
        <f>+'PROYECCIÓN GASTOS'!F64</f>
        <v>4490601876.2591991</v>
      </c>
      <c r="G170" s="836">
        <f>+'PROYECCIÓN GASTOS'!G64</f>
        <v>4670225951.3095675</v>
      </c>
      <c r="H170" s="836">
        <f>+'PROYECCIÓN GASTOS'!H64</f>
        <v>6000000000</v>
      </c>
      <c r="I170" s="836">
        <f>+'PROYECCIÓN GASTOS'!I64</f>
        <v>6240000000</v>
      </c>
      <c r="J170" s="836">
        <f>+'PROYECCIÓN GASTOS'!J64</f>
        <v>6489600000</v>
      </c>
      <c r="K170" s="836">
        <f>+'PROYECCIÓN GASTOS'!K64</f>
        <v>6749184000</v>
      </c>
      <c r="L170" s="836">
        <f>+'PROYECCIÓN GASTOS'!L64</f>
        <v>7019151360</v>
      </c>
      <c r="M170" s="836">
        <f>+'PROYECCIÓN GASTOS'!M64</f>
        <v>7299917414.3999996</v>
      </c>
    </row>
    <row r="171" spans="1:13" ht="12.75" customHeight="1">
      <c r="A171" s="835" t="s">
        <v>1901</v>
      </c>
      <c r="B171" s="840">
        <v>865974624.79999995</v>
      </c>
      <c r="C171" s="836">
        <f>AVERAGE('[12]COMPORTAMIENTO GASTOS'!D65,'[12]COMPORTAMIENTO GASTOS'!E65,'[12]COMPORTAMIENTO GASTOS'!F65)</f>
        <v>882121224.66666663</v>
      </c>
      <c r="D171" s="836">
        <f>+'PROYECCIÓN GASTOS'!D65</f>
        <v>0</v>
      </c>
      <c r="E171" s="836">
        <f>+'PROYECCIÓN GASTOS'!E65</f>
        <v>0</v>
      </c>
      <c r="F171" s="836">
        <f>+'PROYECCIÓN GASTOS'!F65</f>
        <v>0</v>
      </c>
      <c r="G171" s="836">
        <f>+'PROYECCIÓN GASTOS'!G65</f>
        <v>2000000000</v>
      </c>
      <c r="H171" s="836">
        <f>+'PROYECCIÓN GASTOS'!H65</f>
        <v>500000000</v>
      </c>
      <c r="I171" s="836">
        <f>+'PROYECCIÓN GASTOS'!I65</f>
        <v>520000000</v>
      </c>
      <c r="J171" s="836">
        <f>+'PROYECCIÓN GASTOS'!J65</f>
        <v>540800000</v>
      </c>
      <c r="K171" s="836">
        <f>+'PROYECCIÓN GASTOS'!K65</f>
        <v>562432000</v>
      </c>
      <c r="L171" s="836">
        <f>+'PROYECCIÓN GASTOS'!L65</f>
        <v>584929280</v>
      </c>
      <c r="M171" s="836">
        <f>+'PROYECCIÓN GASTOS'!M65</f>
        <v>608326451.20000005</v>
      </c>
    </row>
    <row r="172" spans="1:13" ht="12.75" customHeight="1">
      <c r="A172" s="835" t="s">
        <v>1902</v>
      </c>
      <c r="B172" s="840">
        <v>1125486432.2</v>
      </c>
      <c r="C172" s="836">
        <f>AVERAGE('[12]COMPORTAMIENTO GASTOS'!D66,'[12]COMPORTAMIENTO GASTOS'!E66,'[12]COMPORTAMIENTO GASTOS'!F66)</f>
        <v>682982926.33333337</v>
      </c>
      <c r="D172" s="836">
        <f>+'PROYECCIÓN GASTOS'!D66</f>
        <v>1167027786</v>
      </c>
      <c r="E172" s="836">
        <f>+'PROYECCIÓN GASTOS'!E66</f>
        <v>1260390008.8800001</v>
      </c>
      <c r="F172" s="836">
        <f>+'PROYECCIÓN GASTOS'!F66</f>
        <v>1310805609.2352002</v>
      </c>
      <c r="G172" s="836">
        <f>+'PROYECCIÓN GASTOS'!G66</f>
        <v>1363237833.6046081</v>
      </c>
      <c r="H172" s="836">
        <f>+'PROYECCIÓN GASTOS'!H66</f>
        <v>1417767346.9487925</v>
      </c>
      <c r="I172" s="836">
        <f>+'PROYECCIÓN GASTOS'!I66</f>
        <v>1474478040.8267441</v>
      </c>
      <c r="J172" s="836">
        <f>+'PROYECCIÓN GASTOS'!J66</f>
        <v>1533457162.4598138</v>
      </c>
      <c r="K172" s="836">
        <f>+'PROYECCIÓN GASTOS'!K66</f>
        <v>1594795448.9582064</v>
      </c>
      <c r="L172" s="836">
        <f>+'PROYECCIÓN GASTOS'!L66</f>
        <v>1658587266.9165347</v>
      </c>
      <c r="M172" s="836">
        <f>+'PROYECCIÓN GASTOS'!M66</f>
        <v>1724930757.5931962</v>
      </c>
    </row>
    <row r="173" spans="1:13" ht="12.75" customHeight="1">
      <c r="A173" s="835" t="s">
        <v>1903</v>
      </c>
      <c r="B173" s="840">
        <v>2820296.4</v>
      </c>
      <c r="C173" s="836">
        <f>AVERAGE('COMPORTAMIENTO GASTOS'!C66:E66)</f>
        <v>0</v>
      </c>
      <c r="D173" s="836">
        <f>+'PROYECCIÓN GASTOS'!D67</f>
        <v>0</v>
      </c>
      <c r="E173" s="836">
        <f>+'PROYECCIÓN GASTOS'!E67</f>
        <v>0</v>
      </c>
      <c r="F173" s="836">
        <f>+'PROYECCIÓN GASTOS'!F67</f>
        <v>0</v>
      </c>
      <c r="G173" s="836">
        <f>+'PROYECCIÓN GASTOS'!G67</f>
        <v>1500000000</v>
      </c>
      <c r="H173" s="836">
        <f>+'PROYECCIÓN GASTOS'!H67</f>
        <v>1560000000</v>
      </c>
      <c r="I173" s="836">
        <f>+'PROYECCIÓN GASTOS'!I67</f>
        <v>1622400000</v>
      </c>
      <c r="J173" s="836">
        <f>+'PROYECCIÓN GASTOS'!J67</f>
        <v>1687296000</v>
      </c>
      <c r="K173" s="836">
        <f>+'PROYECCIÓN GASTOS'!K67</f>
        <v>1754787840</v>
      </c>
      <c r="L173" s="836">
        <f>+'PROYECCIÓN GASTOS'!L67</f>
        <v>1824979353.5999999</v>
      </c>
      <c r="M173" s="836">
        <f>+'PROYECCIÓN GASTOS'!M67</f>
        <v>1897978527.744</v>
      </c>
    </row>
    <row r="174" spans="1:13" ht="12.75" customHeight="1">
      <c r="A174" s="835" t="s">
        <v>1904</v>
      </c>
      <c r="B174" s="840">
        <v>566821096.20000005</v>
      </c>
      <c r="C174" s="836">
        <f>AVERAGE('[12]COMPORTAMIENTO GASTOS'!D68,'[12]COMPORTAMIENTO GASTOS'!E68,'[12]COMPORTAMIENTO GASTOS'!F68)</f>
        <v>769222675</v>
      </c>
      <c r="D174" s="836">
        <f>+'PROYECCIÓN GASTOS'!D68</f>
        <v>1182006493</v>
      </c>
      <c r="E174" s="836">
        <f>+'PROYECCIÓN GASTOS'!E68</f>
        <v>1276567012.4400001</v>
      </c>
      <c r="F174" s="836">
        <f>+'PROYECCIÓN GASTOS'!F68</f>
        <v>1327629692.9376001</v>
      </c>
      <c r="G174" s="836">
        <f>+'PROYECCIÓN GASTOS'!G68</f>
        <v>1380734880.6551042</v>
      </c>
      <c r="H174" s="836">
        <f>+'PROYECCIÓN GASTOS'!H68</f>
        <v>1435964275.8813083</v>
      </c>
      <c r="I174" s="836">
        <f>+'PROYECCIÓN GASTOS'!I68</f>
        <v>1493402846.9165606</v>
      </c>
      <c r="J174" s="836">
        <f>+'PROYECCIÓN GASTOS'!J68</f>
        <v>1553138960.7932231</v>
      </c>
      <c r="K174" s="836">
        <f>+'PROYECCIÓN GASTOS'!K68</f>
        <v>1615264519.224952</v>
      </c>
      <c r="L174" s="836">
        <f>+'PROYECCIÓN GASTOS'!L68</f>
        <v>1679875099.9939501</v>
      </c>
      <c r="M174" s="836">
        <f>+'PROYECCIÓN GASTOS'!M68</f>
        <v>1747070103.9937081</v>
      </c>
    </row>
    <row r="175" spans="1:13" ht="12.75" customHeight="1">
      <c r="A175" s="835" t="s">
        <v>1905</v>
      </c>
      <c r="B175" s="840">
        <v>1264377285.2</v>
      </c>
      <c r="C175" s="836">
        <f>AVERAGE('[12]COMPORTAMIENTO GASTOS'!D69,'[12]COMPORTAMIENTO GASTOS'!E69,'[12]COMPORTAMIENTO GASTOS'!F69)</f>
        <v>990419995</v>
      </c>
      <c r="D175" s="836">
        <f>+'PROYECCIÓN GASTOS'!D69</f>
        <v>675053979</v>
      </c>
      <c r="E175" s="836">
        <f>+'PROYECCIÓN GASTOS'!E69</f>
        <v>729058297.32000005</v>
      </c>
      <c r="F175" s="836">
        <f>+'PROYECCIÓN GASTOS'!F69</f>
        <v>758220629.21280003</v>
      </c>
      <c r="G175" s="836">
        <f>+'PROYECCIÓN GASTOS'!G69</f>
        <v>788549454.38131201</v>
      </c>
      <c r="H175" s="836">
        <f>+'PROYECCIÓN GASTOS'!H69</f>
        <v>1200000000</v>
      </c>
      <c r="I175" s="836">
        <f>+'PROYECCIÓN GASTOS'!I69</f>
        <v>1248000000</v>
      </c>
      <c r="J175" s="836">
        <f>+'PROYECCIÓN GASTOS'!J69</f>
        <v>1297920000</v>
      </c>
      <c r="K175" s="836">
        <f>+'PROYECCIÓN GASTOS'!K69</f>
        <v>1349836800</v>
      </c>
      <c r="L175" s="836">
        <f>+'PROYECCIÓN GASTOS'!L69</f>
        <v>1403830272</v>
      </c>
      <c r="M175" s="836">
        <f>+'PROYECCIÓN GASTOS'!M69</f>
        <v>1459983482.8800001</v>
      </c>
    </row>
    <row r="176" spans="1:13" ht="12.75" customHeight="1">
      <c r="A176" s="835" t="s">
        <v>1906</v>
      </c>
      <c r="B176" s="840">
        <v>0</v>
      </c>
      <c r="C176" s="836">
        <v>0</v>
      </c>
      <c r="D176" s="836">
        <f>+'PROYECCIÓN GASTOS'!D70</f>
        <v>200730000</v>
      </c>
      <c r="E176" s="836">
        <f>+'PROYECCIÓN GASTOS'!E70</f>
        <v>216788400</v>
      </c>
      <c r="F176" s="836">
        <f>+'PROYECCIÓN GASTOS'!F70</f>
        <v>225459936</v>
      </c>
      <c r="G176" s="836">
        <f>+'PROYECCIÓN GASTOS'!G70</f>
        <v>234478333.44</v>
      </c>
      <c r="H176" s="836">
        <f>+'PROYECCIÓN GASTOS'!H70</f>
        <v>243857466.77759999</v>
      </c>
      <c r="I176" s="836">
        <f>+'PROYECCIÓN GASTOS'!I70</f>
        <v>253611765.448704</v>
      </c>
      <c r="J176" s="836">
        <f>+'PROYECCIÓN GASTOS'!J70</f>
        <v>263756236.06665218</v>
      </c>
      <c r="K176" s="836">
        <f>+'PROYECCIÓN GASTOS'!K70</f>
        <v>274306485.50931829</v>
      </c>
      <c r="L176" s="836">
        <f>+'PROYECCIÓN GASTOS'!L70</f>
        <v>285278744.92969102</v>
      </c>
      <c r="M176" s="836">
        <f>+'PROYECCIÓN GASTOS'!M70</f>
        <v>296689894.72687864</v>
      </c>
    </row>
    <row r="177" spans="1:14" ht="12.75" customHeight="1">
      <c r="A177" s="831" t="s">
        <v>267</v>
      </c>
      <c r="B177" s="832">
        <f>SUM(B178:B179)</f>
        <v>216637552</v>
      </c>
      <c r="C177" s="832">
        <f t="shared" ref="C177:G177" si="112">SUM(C178:C179)</f>
        <v>0</v>
      </c>
      <c r="D177" s="832">
        <f t="shared" si="112"/>
        <v>1835317442.026619</v>
      </c>
      <c r="E177" s="832">
        <f t="shared" si="112"/>
        <v>5287978245.640667</v>
      </c>
      <c r="F177" s="832">
        <f t="shared" si="112"/>
        <v>5262423234.5739079</v>
      </c>
      <c r="G177" s="832">
        <f t="shared" si="112"/>
        <v>2322536791.4459233</v>
      </c>
      <c r="H177" s="832">
        <f>SUM(H178:H179)</f>
        <v>5598283898.9494476</v>
      </c>
      <c r="I177" s="832">
        <f t="shared" ref="I177" si="113">SUM(I178:I179)</f>
        <v>9200725511.65271</v>
      </c>
      <c r="J177" s="832">
        <f t="shared" ref="J177" si="114">SUM(J178:J179)</f>
        <v>13220279115.107544</v>
      </c>
      <c r="K177" s="832">
        <f t="shared" ref="K177" si="115">SUM(K178:K179)</f>
        <v>17695470335.043594</v>
      </c>
      <c r="L177" s="832">
        <f t="shared" ref="L177" si="116">SUM(L178:L179)</f>
        <v>23368113113.907501</v>
      </c>
      <c r="M177" s="832">
        <f>SUM(M178:M179)</f>
        <v>31583581026.866829</v>
      </c>
    </row>
    <row r="178" spans="1:14" ht="28" customHeight="1">
      <c r="A178" s="839" t="s">
        <v>2090</v>
      </c>
      <c r="B178" s="840">
        <v>216637552</v>
      </c>
      <c r="C178" s="836">
        <f>AVERAGE('COMPORTAMIENTO GASTOS'!C71:E71)</f>
        <v>0</v>
      </c>
      <c r="D178" s="836">
        <f>+'PROYECCIÓN GASTOS'!D72</f>
        <v>1635331098</v>
      </c>
      <c r="E178" s="836">
        <f>+'PROYECCIÓN GASTOS'!E72</f>
        <v>1766157585.8399999</v>
      </c>
      <c r="F178" s="836">
        <f>+'PROYECCIÓN GASTOS'!F72</f>
        <v>1836803889.2735999</v>
      </c>
      <c r="G178" s="836">
        <f>+'PROYECCIÓN GASTOS'!G72</f>
        <v>1910276044.8445439</v>
      </c>
      <c r="H178" s="836">
        <f>+'PROYECCIÓN GASTOS'!H72</f>
        <v>4000000000</v>
      </c>
      <c r="I178" s="836">
        <f>+'PROYECCIÓN GASTOS'!I72</f>
        <v>4160000000</v>
      </c>
      <c r="J178" s="836">
        <f>+'PROYECCIÓN GASTOS'!J72</f>
        <v>4326400000</v>
      </c>
      <c r="K178" s="836">
        <f>+'PROYECCIÓN GASTOS'!K72</f>
        <v>4499456000</v>
      </c>
      <c r="L178" s="836">
        <f>+'PROYECCIÓN GASTOS'!L72</f>
        <v>10679434240</v>
      </c>
      <c r="M178" s="836">
        <f>+'PROYECCIÓN GASTOS'!M72</f>
        <v>16106611609.6</v>
      </c>
    </row>
    <row r="179" spans="1:14" s="1292" customFormat="1" ht="58" customHeight="1">
      <c r="A179" s="1289" t="s">
        <v>3501</v>
      </c>
      <c r="B179" s="1290"/>
      <c r="C179" s="1291"/>
      <c r="D179" s="1291">
        <v>199986344.02661896</v>
      </c>
      <c r="E179" s="1291">
        <v>3521820659.8006668</v>
      </c>
      <c r="F179" s="1291">
        <v>3425619345.3003082</v>
      </c>
      <c r="G179" s="1291">
        <v>412260746.60137939</v>
      </c>
      <c r="H179" s="1291">
        <v>1598283898.9494476</v>
      </c>
      <c r="I179" s="1291">
        <v>5040725511.65271</v>
      </c>
      <c r="J179" s="1291">
        <v>8893879115.1075439</v>
      </c>
      <c r="K179" s="1291">
        <v>13196014335.043594</v>
      </c>
      <c r="L179" s="1291">
        <v>12688678873.907501</v>
      </c>
      <c r="M179" s="1291">
        <v>15476969417.26683</v>
      </c>
    </row>
    <row r="180" spans="1:14" ht="12.75" customHeight="1">
      <c r="A180" s="909" t="s">
        <v>1908</v>
      </c>
      <c r="B180" s="903">
        <v>12048630036.799999</v>
      </c>
      <c r="C180" s="838">
        <v>13583758069</v>
      </c>
      <c r="D180" s="838">
        <v>10000000000</v>
      </c>
      <c r="E180" s="838">
        <f t="shared" ref="E180:M180" si="117">SUM(E181:E181)</f>
        <v>0</v>
      </c>
      <c r="F180" s="838">
        <f t="shared" si="117"/>
        <v>0</v>
      </c>
      <c r="G180" s="838">
        <f t="shared" si="117"/>
        <v>0</v>
      </c>
      <c r="H180" s="838">
        <f t="shared" si="117"/>
        <v>0</v>
      </c>
      <c r="I180" s="838">
        <f t="shared" si="117"/>
        <v>0</v>
      </c>
      <c r="J180" s="838">
        <f t="shared" si="117"/>
        <v>0</v>
      </c>
      <c r="K180" s="838">
        <f t="shared" si="117"/>
        <v>0</v>
      </c>
      <c r="L180" s="838">
        <f t="shared" si="117"/>
        <v>0</v>
      </c>
      <c r="M180" s="838">
        <f t="shared" si="117"/>
        <v>0</v>
      </c>
    </row>
    <row r="181" spans="1:14" ht="46" customHeight="1">
      <c r="A181" s="839" t="s">
        <v>2088</v>
      </c>
      <c r="B181" s="840"/>
      <c r="C181" s="840"/>
      <c r="D181" s="840"/>
      <c r="E181" s="840">
        <v>0</v>
      </c>
      <c r="F181" s="840">
        <v>0</v>
      </c>
      <c r="G181" s="840">
        <v>0</v>
      </c>
      <c r="H181" s="840">
        <v>0</v>
      </c>
      <c r="I181" s="840">
        <v>0</v>
      </c>
      <c r="J181" s="840">
        <v>0</v>
      </c>
      <c r="K181" s="840">
        <v>0</v>
      </c>
      <c r="L181" s="840">
        <v>0</v>
      </c>
      <c r="M181" s="840">
        <v>0</v>
      </c>
    </row>
    <row r="182" spans="1:14" s="715" customFormat="1" ht="27" customHeight="1">
      <c r="A182" s="841" t="s">
        <v>2037</v>
      </c>
      <c r="B182" s="842">
        <f>B180+B114</f>
        <v>60528413386.853989</v>
      </c>
      <c r="C182" s="842">
        <f>C180+C114</f>
        <v>61475134882.089996</v>
      </c>
      <c r="D182" s="842">
        <f>D180+D114</f>
        <v>66281957657.813286</v>
      </c>
      <c r="E182" s="842">
        <f t="shared" ref="E182:M182" si="118">E180+E114</f>
        <v>71381587542.618805</v>
      </c>
      <c r="F182" s="842">
        <f t="shared" si="118"/>
        <v>76799776903.431183</v>
      </c>
      <c r="G182" s="842">
        <f t="shared" si="118"/>
        <v>82651421413.108536</v>
      </c>
      <c r="H182" s="842">
        <f t="shared" si="118"/>
        <v>88971197483.560074</v>
      </c>
      <c r="I182" s="842">
        <f t="shared" si="118"/>
        <v>95796555639.647751</v>
      </c>
      <c r="J182" s="842">
        <f>J180+J114</f>
        <v>103167942448.2224</v>
      </c>
      <c r="K182" s="842">
        <f t="shared" si="118"/>
        <v>111129040201.48305</v>
      </c>
      <c r="L182" s="842">
        <f t="shared" si="118"/>
        <v>119727025775.00453</v>
      </c>
      <c r="M182" s="842">
        <f t="shared" si="118"/>
        <v>129012850194.40771</v>
      </c>
    </row>
    <row r="183" spans="1:14" s="843" customFormat="1" ht="12.75" customHeight="1">
      <c r="B183" s="844"/>
      <c r="C183" s="845"/>
      <c r="D183" s="846" t="e">
        <f>+D116+D140+D176+D180+#REF!+#REF!</f>
        <v>#REF!</v>
      </c>
      <c r="E183" s="846" t="e">
        <f>+E116+E140+E176+E180+#REF!+#REF!</f>
        <v>#REF!</v>
      </c>
      <c r="F183" s="846" t="e">
        <f>+F116+F140+F176+F180+#REF!+#REF!</f>
        <v>#REF!</v>
      </c>
      <c r="G183" s="846" t="e">
        <f>+G116+G140+G176+G180+#REF!+#REF!</f>
        <v>#REF!</v>
      </c>
      <c r="H183" s="846" t="e">
        <f>+H116+H140+H176+H180+#REF!+#REF!</f>
        <v>#REF!</v>
      </c>
      <c r="I183" s="846" t="e">
        <f>+I116+I140+I176+I180+#REF!+#REF!</f>
        <v>#REF!</v>
      </c>
      <c r="J183" s="847"/>
      <c r="K183" s="847"/>
      <c r="L183" s="847"/>
      <c r="M183" s="847"/>
    </row>
    <row r="184" spans="1:14" s="843" customFormat="1" ht="12.75" customHeight="1">
      <c r="B184" s="844"/>
      <c r="C184" s="846"/>
      <c r="D184" s="846"/>
      <c r="E184" s="846"/>
      <c r="F184" s="846"/>
      <c r="G184" s="846"/>
      <c r="H184" s="846"/>
      <c r="I184" s="846"/>
      <c r="J184" s="847"/>
      <c r="K184" s="847"/>
      <c r="L184" s="847"/>
      <c r="M184" s="847"/>
    </row>
    <row r="185" spans="1:14" s="843" customFormat="1" ht="12.75" customHeight="1">
      <c r="A185" s="848"/>
      <c r="B185" s="904"/>
      <c r="C185" s="846"/>
      <c r="D185" s="846"/>
      <c r="E185" s="846"/>
      <c r="F185" s="846"/>
      <c r="G185" s="846"/>
      <c r="H185" s="846"/>
      <c r="I185" s="846"/>
      <c r="J185" s="847"/>
      <c r="K185" s="847"/>
      <c r="L185" s="847"/>
      <c r="M185" s="847"/>
    </row>
    <row r="186" spans="1:14" s="715" customFormat="1" ht="36" customHeight="1">
      <c r="A186" s="805"/>
      <c r="B186" s="791" t="s">
        <v>102</v>
      </c>
      <c r="C186" s="791" t="s">
        <v>377</v>
      </c>
      <c r="D186" s="792">
        <v>2022</v>
      </c>
      <c r="E186" s="792">
        <v>2023</v>
      </c>
      <c r="F186" s="792">
        <v>2024</v>
      </c>
      <c r="G186" s="792">
        <v>2025</v>
      </c>
      <c r="H186" s="792">
        <v>2026</v>
      </c>
      <c r="I186" s="792">
        <v>2027</v>
      </c>
      <c r="J186" s="792">
        <v>2028</v>
      </c>
      <c r="K186" s="792">
        <v>2029</v>
      </c>
      <c r="L186" s="792">
        <v>2030</v>
      </c>
      <c r="M186" s="792">
        <v>2031</v>
      </c>
    </row>
    <row r="187" spans="1:14" ht="46.5" customHeight="1">
      <c r="A187" s="912" t="s">
        <v>2093</v>
      </c>
      <c r="B187" s="913">
        <f>B40-B182</f>
        <v>21012854012.516006</v>
      </c>
      <c r="C187" s="913">
        <f t="shared" ref="C187" si="119">C40-C182</f>
        <v>29186220720.056671</v>
      </c>
      <c r="D187" s="913">
        <f>D40-D182</f>
        <v>26495699413.290718</v>
      </c>
      <c r="E187" s="913">
        <f>E40-E182</f>
        <v>31004635695.544739</v>
      </c>
      <c r="F187" s="913">
        <f t="shared" ref="F187:G187" si="120">F40-F182</f>
        <v>33485006551.188293</v>
      </c>
      <c r="G187" s="913">
        <f t="shared" si="120"/>
        <v>36163807075.283356</v>
      </c>
      <c r="H187" s="913">
        <f t="shared" ref="H187:K187" si="121">H40-H182</f>
        <v>39056911641.306046</v>
      </c>
      <c r="I187" s="913">
        <f t="shared" si="121"/>
        <v>42181464572.610489</v>
      </c>
      <c r="J187" s="913">
        <f t="shared" si="121"/>
        <v>45555981738.419357</v>
      </c>
      <c r="K187" s="913">
        <f t="shared" si="121"/>
        <v>49200460277.492874</v>
      </c>
      <c r="L187" s="913">
        <f>L40-L182</f>
        <v>53136497099.692307</v>
      </c>
      <c r="M187" s="913">
        <f>M40-M182</f>
        <v>57387416867.667725</v>
      </c>
    </row>
    <row r="188" spans="1:14" s="718" customFormat="1" ht="46.5" customHeight="1">
      <c r="A188" s="912" t="s">
        <v>2094</v>
      </c>
      <c r="B188" s="913">
        <f>B110-B182</f>
        <v>-8194264555.205986</v>
      </c>
      <c r="C188" s="913">
        <f t="shared" ref="C188" si="122">C110-C182</f>
        <v>-6491624952.5199966</v>
      </c>
      <c r="D188" s="913">
        <f>D110-D182</f>
        <v>0</v>
      </c>
      <c r="E188" s="913">
        <f t="shared" ref="E188:G188" si="123">E110-E182</f>
        <v>0</v>
      </c>
      <c r="F188" s="913">
        <f t="shared" si="123"/>
        <v>0</v>
      </c>
      <c r="G188" s="913">
        <f t="shared" si="123"/>
        <v>0</v>
      </c>
      <c r="H188" s="923">
        <f t="shared" ref="H188:K188" si="124">H110-H182</f>
        <v>0</v>
      </c>
      <c r="I188" s="913">
        <f t="shared" si="124"/>
        <v>0</v>
      </c>
      <c r="J188" s="913">
        <f t="shared" si="124"/>
        <v>0</v>
      </c>
      <c r="K188" s="913">
        <f t="shared" si="124"/>
        <v>0</v>
      </c>
      <c r="L188" s="913">
        <f>L110-L182</f>
        <v>0</v>
      </c>
      <c r="M188" s="913">
        <f>M110-M182</f>
        <v>0</v>
      </c>
    </row>
    <row r="189" spans="1:14" s="892" customFormat="1" ht="46.5" customHeight="1">
      <c r="A189" s="912" t="s">
        <v>3499</v>
      </c>
      <c r="B189" s="913">
        <f>(B10-(B182-B180))</f>
        <v>6481695699.7120056</v>
      </c>
      <c r="C189" s="913">
        <f>(C10-(C182-C180))</f>
        <v>4744868989.5766678</v>
      </c>
      <c r="D189" s="913">
        <f>(D10-(D182-D180))</f>
        <v>10244616033.686714</v>
      </c>
      <c r="E189" s="913"/>
      <c r="F189" s="913"/>
      <c r="G189" s="913"/>
      <c r="H189" s="913"/>
      <c r="I189" s="913"/>
      <c r="J189" s="913"/>
      <c r="K189" s="913"/>
      <c r="L189" s="913"/>
      <c r="M189" s="913"/>
    </row>
    <row r="190" spans="1:14" s="892" customFormat="1" ht="46.5" customHeight="1">
      <c r="A190" s="912" t="s">
        <v>3500</v>
      </c>
      <c r="B190" s="913">
        <f>B82-(B182-B180)</f>
        <v>-24446975719.775982</v>
      </c>
      <c r="C190" s="913">
        <f t="shared" ref="C190:D190" si="125">C82-(C182-C180)</f>
        <v>-21827766754.999996</v>
      </c>
      <c r="D190" s="913">
        <f t="shared" si="125"/>
        <v>-18732455924.274353</v>
      </c>
      <c r="E190" s="913"/>
      <c r="F190" s="913"/>
      <c r="G190" s="913"/>
      <c r="H190" s="923"/>
      <c r="I190" s="913"/>
      <c r="J190" s="913"/>
      <c r="K190" s="913"/>
      <c r="L190" s="913"/>
      <c r="M190" s="913"/>
    </row>
    <row r="191" spans="1:14" ht="12.75" customHeight="1">
      <c r="A191" s="790"/>
      <c r="B191" s="899"/>
      <c r="C191" s="790"/>
      <c r="D191" s="790"/>
      <c r="E191" s="790"/>
      <c r="F191" s="790"/>
      <c r="G191" s="790"/>
      <c r="H191" s="790"/>
      <c r="I191" s="790"/>
      <c r="J191" s="790"/>
      <c r="K191" s="790"/>
      <c r="L191" s="790"/>
      <c r="M191" s="790"/>
    </row>
    <row r="192" spans="1:14" ht="20.25" customHeight="1">
      <c r="A192" s="1595" t="s">
        <v>3513</v>
      </c>
      <c r="B192" s="1596"/>
      <c r="C192" s="1302"/>
      <c r="D192" s="1303">
        <v>2022</v>
      </c>
      <c r="E192" s="1303">
        <v>2023</v>
      </c>
      <c r="F192" s="1303">
        <v>2024</v>
      </c>
      <c r="G192" s="1303">
        <v>2025</v>
      </c>
      <c r="H192" s="1303">
        <v>2026</v>
      </c>
      <c r="I192" s="1303">
        <v>2027</v>
      </c>
      <c r="J192" s="1303">
        <v>2028</v>
      </c>
      <c r="K192" s="1303">
        <v>2029</v>
      </c>
      <c r="L192" s="1303">
        <v>2030</v>
      </c>
      <c r="M192" s="1303">
        <v>2031</v>
      </c>
      <c r="N192" s="1286"/>
    </row>
    <row r="193" spans="1:14" s="1285" customFormat="1" ht="31" customHeight="1">
      <c r="A193" s="1304" t="s">
        <v>3508</v>
      </c>
      <c r="B193" s="1304" t="s">
        <v>2095</v>
      </c>
      <c r="C193" s="1304"/>
      <c r="D193" s="1305">
        <f>SUM(D194:D194)</f>
        <v>0</v>
      </c>
      <c r="E193" s="1305">
        <f t="shared" ref="E193:G195" si="126">SUM(E194:E194)</f>
        <v>0</v>
      </c>
      <c r="F193" s="1305">
        <f t="shared" si="126"/>
        <v>0</v>
      </c>
      <c r="G193" s="1305">
        <f t="shared" si="126"/>
        <v>0</v>
      </c>
      <c r="H193" s="1305">
        <f>SUM(H194:H194)</f>
        <v>0</v>
      </c>
      <c r="I193" s="1305">
        <f t="shared" ref="I193:I195" si="127">SUM(I194:I194)</f>
        <v>0</v>
      </c>
      <c r="J193" s="1305">
        <f t="shared" ref="J193:J195" si="128">SUM(J194:J194)</f>
        <v>0</v>
      </c>
      <c r="K193" s="1305">
        <f t="shared" ref="K193:K195" si="129">SUM(K194:K194)</f>
        <v>0</v>
      </c>
      <c r="L193" s="1305">
        <f>SUM(L194:L194)</f>
        <v>0</v>
      </c>
      <c r="M193" s="1305">
        <f t="shared" ref="M193:M195" si="130">SUM(M194:M194)</f>
        <v>0</v>
      </c>
      <c r="N193" s="1286"/>
    </row>
    <row r="194" spans="1:14" s="1285" customFormat="1" ht="20" customHeight="1">
      <c r="A194" s="1306" t="s">
        <v>3509</v>
      </c>
      <c r="B194" s="1307">
        <f>SUM(C194:M194)</f>
        <v>0</v>
      </c>
      <c r="C194" s="1306"/>
      <c r="D194" s="1308">
        <f>+D188</f>
        <v>0</v>
      </c>
      <c r="E194" s="1308">
        <f t="shared" ref="E194:M194" si="131">+E188</f>
        <v>0</v>
      </c>
      <c r="F194" s="1308">
        <f t="shared" si="131"/>
        <v>0</v>
      </c>
      <c r="G194" s="1308">
        <f t="shared" si="131"/>
        <v>0</v>
      </c>
      <c r="H194" s="1308">
        <f t="shared" si="131"/>
        <v>0</v>
      </c>
      <c r="I194" s="1308">
        <f t="shared" si="131"/>
        <v>0</v>
      </c>
      <c r="J194" s="1308">
        <f t="shared" si="131"/>
        <v>0</v>
      </c>
      <c r="K194" s="1308">
        <f t="shared" si="131"/>
        <v>0</v>
      </c>
      <c r="L194" s="1308">
        <f t="shared" si="131"/>
        <v>0</v>
      </c>
      <c r="M194" s="1308">
        <f t="shared" si="131"/>
        <v>0</v>
      </c>
      <c r="N194" s="1286"/>
    </row>
    <row r="195" spans="1:14" ht="31" customHeight="1">
      <c r="A195" s="1304" t="s">
        <v>3510</v>
      </c>
      <c r="B195" s="1304"/>
      <c r="C195" s="1304"/>
      <c r="D195" s="1305">
        <f>SUM(D196:D196)</f>
        <v>5630500000</v>
      </c>
      <c r="E195" s="1305">
        <f t="shared" si="126"/>
        <v>28000000000</v>
      </c>
      <c r="F195" s="1305">
        <f t="shared" si="126"/>
        <v>1000000000</v>
      </c>
      <c r="G195" s="1305">
        <f t="shared" si="126"/>
        <v>1000000000</v>
      </c>
      <c r="H195" s="1305">
        <f>SUM(H196:H196)</f>
        <v>1000000000</v>
      </c>
      <c r="I195" s="1305">
        <f t="shared" si="127"/>
        <v>7000000000</v>
      </c>
      <c r="J195" s="1305">
        <f t="shared" si="128"/>
        <v>7000000000</v>
      </c>
      <c r="K195" s="1305">
        <f t="shared" si="129"/>
        <v>8609192157</v>
      </c>
      <c r="L195" s="1305">
        <f>SUM(L196:L196)</f>
        <v>10000000000</v>
      </c>
      <c r="M195" s="1305">
        <f t="shared" si="130"/>
        <v>10000000000</v>
      </c>
      <c r="N195" s="1337">
        <f>SUM(D195:M195)</f>
        <v>79239692157</v>
      </c>
    </row>
    <row r="196" spans="1:14" ht="20" customHeight="1">
      <c r="A196" s="1306" t="s">
        <v>2085</v>
      </c>
      <c r="B196" s="1309">
        <f>SUM(C196:M196)</f>
        <v>79239692157</v>
      </c>
      <c r="C196" s="1306"/>
      <c r="D196" s="1308">
        <v>5630500000</v>
      </c>
      <c r="E196" s="1308">
        <v>28000000000</v>
      </c>
      <c r="F196" s="1308">
        <v>1000000000</v>
      </c>
      <c r="G196" s="1308">
        <v>1000000000</v>
      </c>
      <c r="H196" s="1308">
        <v>1000000000</v>
      </c>
      <c r="I196" s="1308">
        <v>7000000000</v>
      </c>
      <c r="J196" s="1308">
        <v>7000000000</v>
      </c>
      <c r="K196" s="1308">
        <v>8609192157</v>
      </c>
      <c r="L196" s="1308">
        <v>10000000000</v>
      </c>
      <c r="M196" s="1308">
        <v>10000000000</v>
      </c>
      <c r="N196" s="1286"/>
    </row>
    <row r="197" spans="1:14" ht="12.75" customHeight="1">
      <c r="A197" s="1304" t="s">
        <v>3511</v>
      </c>
      <c r="B197" s="1304"/>
      <c r="C197" s="1304"/>
      <c r="D197" s="1305">
        <f>SUM(D198:D198)</f>
        <v>0</v>
      </c>
      <c r="E197" s="1305">
        <f>SUM(E198:E198)</f>
        <v>2000000000</v>
      </c>
      <c r="F197" s="1305">
        <f t="shared" ref="F197:M197" si="132">SUM(F198:F198)</f>
        <v>1500000000</v>
      </c>
      <c r="G197" s="1305">
        <f t="shared" si="132"/>
        <v>2000000000</v>
      </c>
      <c r="H197" s="1305">
        <f t="shared" si="132"/>
        <v>0</v>
      </c>
      <c r="I197" s="1305">
        <f t="shared" si="132"/>
        <v>0</v>
      </c>
      <c r="J197" s="1305">
        <f t="shared" si="132"/>
        <v>0</v>
      </c>
      <c r="K197" s="1305">
        <f t="shared" si="132"/>
        <v>0</v>
      </c>
      <c r="L197" s="1305">
        <f t="shared" si="132"/>
        <v>0</v>
      </c>
      <c r="M197" s="1305">
        <f t="shared" si="132"/>
        <v>3000000000</v>
      </c>
      <c r="N197" s="1286"/>
    </row>
    <row r="198" spans="1:14" ht="30" customHeight="1">
      <c r="A198" s="1306" t="s">
        <v>2086</v>
      </c>
      <c r="B198" s="1309">
        <f>SUM(C198:M198)</f>
        <v>8500000000</v>
      </c>
      <c r="C198" s="1306"/>
      <c r="D198" s="1308"/>
      <c r="E198" s="1308">
        <v>2000000000</v>
      </c>
      <c r="F198" s="1308">
        <v>1500000000</v>
      </c>
      <c r="G198" s="1308">
        <v>2000000000</v>
      </c>
      <c r="H198" s="1308"/>
      <c r="I198" s="1308"/>
      <c r="J198" s="828"/>
      <c r="K198" s="828"/>
      <c r="L198" s="828"/>
      <c r="M198" s="1310">
        <v>3000000000</v>
      </c>
      <c r="N198" s="1286"/>
    </row>
    <row r="199" spans="1:14" ht="30" customHeight="1">
      <c r="A199" s="1311" t="s">
        <v>421</v>
      </c>
      <c r="B199" s="1311"/>
      <c r="C199" s="1311"/>
      <c r="D199" s="1312">
        <f>+D195+D197+D193</f>
        <v>5630500000</v>
      </c>
      <c r="E199" s="1312">
        <f t="shared" ref="E199:M199" si="133">+E195+E197+E193</f>
        <v>30000000000</v>
      </c>
      <c r="F199" s="1312">
        <f t="shared" si="133"/>
        <v>2500000000</v>
      </c>
      <c r="G199" s="1312">
        <f t="shared" si="133"/>
        <v>3000000000</v>
      </c>
      <c r="H199" s="1312">
        <f t="shared" si="133"/>
        <v>1000000000</v>
      </c>
      <c r="I199" s="1312">
        <f t="shared" si="133"/>
        <v>7000000000</v>
      </c>
      <c r="J199" s="1312">
        <f t="shared" si="133"/>
        <v>7000000000</v>
      </c>
      <c r="K199" s="1312">
        <f t="shared" si="133"/>
        <v>8609192157</v>
      </c>
      <c r="L199" s="1312">
        <f t="shared" si="133"/>
        <v>10000000000</v>
      </c>
      <c r="M199" s="1312">
        <f t="shared" si="133"/>
        <v>13000000000</v>
      </c>
      <c r="N199" s="1286"/>
    </row>
    <row r="200" spans="1:14" ht="20" customHeight="1">
      <c r="A200" s="1316" t="s">
        <v>3514</v>
      </c>
      <c r="B200" s="1301" t="s">
        <v>2095</v>
      </c>
      <c r="C200" s="1287"/>
      <c r="D200" s="924">
        <v>2022</v>
      </c>
      <c r="E200" s="924">
        <v>2023</v>
      </c>
      <c r="F200" s="924">
        <v>2024</v>
      </c>
      <c r="G200" s="924">
        <v>2025</v>
      </c>
      <c r="H200" s="924">
        <v>2026</v>
      </c>
      <c r="I200" s="924">
        <v>2027</v>
      </c>
      <c r="J200" s="924">
        <v>2028</v>
      </c>
      <c r="K200" s="924">
        <v>2029</v>
      </c>
      <c r="L200" s="924">
        <v>2030</v>
      </c>
      <c r="M200" s="924">
        <v>2031</v>
      </c>
      <c r="N200" s="1313" t="s">
        <v>3512</v>
      </c>
    </row>
    <row r="201" spans="1:14" s="892" customFormat="1" ht="34" customHeight="1">
      <c r="A201" s="925" t="s">
        <v>3504</v>
      </c>
      <c r="B201" s="926">
        <v>57802509665.699997</v>
      </c>
      <c r="C201" s="927"/>
      <c r="D201" s="927">
        <f>D196</f>
        <v>5630500000</v>
      </c>
      <c r="E201" s="927">
        <f t="shared" ref="E201:J201" si="134">E196</f>
        <v>28000000000</v>
      </c>
      <c r="F201" s="927">
        <f t="shared" si="134"/>
        <v>1000000000</v>
      </c>
      <c r="G201" s="927">
        <f t="shared" si="134"/>
        <v>1000000000</v>
      </c>
      <c r="H201" s="927">
        <f t="shared" si="134"/>
        <v>1000000000</v>
      </c>
      <c r="I201" s="927">
        <f t="shared" si="134"/>
        <v>7000000000</v>
      </c>
      <c r="J201" s="927">
        <f t="shared" si="134"/>
        <v>7000000000</v>
      </c>
      <c r="K201" s="927">
        <f>B201-SUM(D201:J201)</f>
        <v>7172009665.6999969</v>
      </c>
      <c r="L201" s="927"/>
      <c r="M201" s="927"/>
      <c r="N201" s="1314">
        <f>SUM(D201:M201)</f>
        <v>57802509665.699997</v>
      </c>
    </row>
    <row r="202" spans="1:14" s="1285" customFormat="1" ht="34" customHeight="1">
      <c r="A202" s="925" t="s">
        <v>3505</v>
      </c>
      <c r="B202" s="925">
        <f>+B201</f>
        <v>57802509665.699997</v>
      </c>
      <c r="C202" s="927"/>
      <c r="D202" s="927">
        <f>+B202-D201</f>
        <v>52172009665.699997</v>
      </c>
      <c r="E202" s="927">
        <f>+D202-E201</f>
        <v>24172009665.699997</v>
      </c>
      <c r="F202" s="927">
        <f t="shared" ref="F202:G202" si="135">+E202-F201</f>
        <v>23172009665.699997</v>
      </c>
      <c r="G202" s="927">
        <f t="shared" si="135"/>
        <v>22172009665.699997</v>
      </c>
      <c r="H202" s="927">
        <f>+G202-H201</f>
        <v>21172009665.699997</v>
      </c>
      <c r="I202" s="927">
        <f t="shared" ref="I202" si="136">+H202-I201</f>
        <v>14172009665.699997</v>
      </c>
      <c r="J202" s="927">
        <f>+I202-J201</f>
        <v>7172009665.6999969</v>
      </c>
      <c r="K202" s="927">
        <f>+J202-K201</f>
        <v>0</v>
      </c>
      <c r="L202" s="927">
        <f t="shared" ref="L202:M202" si="137">+K202-L201</f>
        <v>0</v>
      </c>
      <c r="M202" s="927">
        <f t="shared" si="137"/>
        <v>0</v>
      </c>
      <c r="N202" s="1313"/>
    </row>
    <row r="203" spans="1:14" s="1297" customFormat="1" ht="30" customHeight="1">
      <c r="A203" s="1300" t="s">
        <v>3506</v>
      </c>
      <c r="B203" s="1298">
        <v>291235595</v>
      </c>
      <c r="C203" s="1296"/>
      <c r="D203" s="1296"/>
      <c r="E203" s="1296"/>
      <c r="F203" s="1296"/>
      <c r="G203" s="1296"/>
      <c r="H203" s="1296"/>
      <c r="I203" s="1296"/>
      <c r="J203" s="1296"/>
      <c r="K203" s="1296"/>
      <c r="L203" s="1296"/>
      <c r="M203" s="1296"/>
      <c r="N203" s="1315"/>
    </row>
    <row r="204" spans="1:14" s="892" customFormat="1" ht="42" customHeight="1">
      <c r="A204" s="925" t="s">
        <v>3498</v>
      </c>
      <c r="B204" s="926">
        <f>21145946534</f>
        <v>21145946534</v>
      </c>
      <c r="C204" s="927"/>
      <c r="D204" s="927"/>
      <c r="E204" s="927"/>
      <c r="F204" s="927"/>
      <c r="G204" s="927"/>
      <c r="H204" s="927"/>
      <c r="I204" s="927"/>
      <c r="J204" s="927"/>
      <c r="K204" s="927">
        <f>K199-K201</f>
        <v>1437182491.3000031</v>
      </c>
      <c r="L204" s="927">
        <f>+L199</f>
        <v>10000000000</v>
      </c>
      <c r="M204" s="927">
        <f>M196</f>
        <v>10000000000</v>
      </c>
      <c r="N204" s="1314">
        <f>SUM(D204:M204)</f>
        <v>21437182491.300003</v>
      </c>
    </row>
    <row r="205" spans="1:14" s="1285" customFormat="1" ht="45">
      <c r="A205" s="925" t="s">
        <v>3507</v>
      </c>
      <c r="B205" s="926">
        <f>B202+B204+B203</f>
        <v>79239691794.699997</v>
      </c>
      <c r="C205" s="927"/>
      <c r="D205" s="927"/>
      <c r="E205" s="927"/>
      <c r="F205" s="927"/>
      <c r="G205" s="927"/>
      <c r="H205" s="927"/>
      <c r="I205" s="927"/>
      <c r="J205" s="927"/>
      <c r="K205" s="927"/>
      <c r="L205" s="927"/>
      <c r="M205" s="927"/>
      <c r="N205" s="1314"/>
    </row>
    <row r="206" spans="1:14" s="1297" customFormat="1" ht="30" customHeight="1">
      <c r="A206" s="1288" t="s">
        <v>3502</v>
      </c>
      <c r="B206" s="1298">
        <f>B198</f>
        <v>8500000000</v>
      </c>
      <c r="C206" s="1296"/>
      <c r="D206" s="1296">
        <f>+D198</f>
        <v>0</v>
      </c>
      <c r="E206" s="1296">
        <f t="shared" ref="E206:M206" si="138">+E198</f>
        <v>2000000000</v>
      </c>
      <c r="F206" s="1296">
        <f t="shared" si="138"/>
        <v>1500000000</v>
      </c>
      <c r="G206" s="1296">
        <f t="shared" si="138"/>
        <v>2000000000</v>
      </c>
      <c r="H206" s="1296">
        <f t="shared" si="138"/>
        <v>0</v>
      </c>
      <c r="I206" s="1296">
        <f t="shared" si="138"/>
        <v>0</v>
      </c>
      <c r="J206" s="1296">
        <f t="shared" si="138"/>
        <v>0</v>
      </c>
      <c r="K206" s="1296">
        <f t="shared" si="138"/>
        <v>0</v>
      </c>
      <c r="L206" s="1296">
        <f t="shared" si="138"/>
        <v>0</v>
      </c>
      <c r="M206" s="1296">
        <f t="shared" si="138"/>
        <v>3000000000</v>
      </c>
      <c r="N206" s="1314">
        <f>SUM(D206:M206)</f>
        <v>8500000000</v>
      </c>
    </row>
    <row r="207" spans="1:14" ht="12.75" customHeight="1">
      <c r="A207" s="790"/>
      <c r="B207" s="1299"/>
      <c r="C207" s="790"/>
      <c r="D207" s="790"/>
      <c r="E207" s="790"/>
      <c r="F207" s="790"/>
      <c r="G207" s="790"/>
      <c r="H207" s="790"/>
      <c r="I207" s="790"/>
      <c r="J207" s="790"/>
      <c r="K207" s="790"/>
      <c r="L207" s="790"/>
      <c r="M207" s="790"/>
    </row>
    <row r="208" spans="1:14" ht="12.75" customHeight="1">
      <c r="A208" s="790"/>
      <c r="B208" s="899"/>
      <c r="C208" s="790"/>
      <c r="D208" s="790"/>
      <c r="E208" s="790"/>
      <c r="F208" s="790"/>
      <c r="G208" s="790"/>
      <c r="H208" s="790"/>
      <c r="I208" s="803"/>
      <c r="J208" s="790"/>
      <c r="K208" s="790"/>
      <c r="L208" s="790"/>
      <c r="M208" s="790"/>
    </row>
    <row r="209" spans="1:13" ht="12.75" customHeight="1">
      <c r="A209" s="790"/>
      <c r="B209" s="899"/>
      <c r="C209" s="790"/>
      <c r="D209" s="790"/>
      <c r="E209" s="790"/>
      <c r="F209" s="790"/>
      <c r="G209" s="790"/>
      <c r="H209" s="790"/>
      <c r="I209" s="790"/>
      <c r="J209" s="790"/>
      <c r="K209" s="790"/>
      <c r="L209" s="790"/>
      <c r="M209" s="790"/>
    </row>
    <row r="210" spans="1:13" ht="12.75" customHeight="1">
      <c r="A210" s="790"/>
      <c r="B210" s="1338"/>
      <c r="C210" s="790"/>
      <c r="D210" s="790"/>
      <c r="E210" s="823"/>
      <c r="F210" s="790"/>
      <c r="G210" s="790"/>
      <c r="H210" s="790"/>
      <c r="I210" s="790"/>
      <c r="J210" s="790"/>
      <c r="K210" s="790"/>
      <c r="L210" s="790"/>
      <c r="M210" s="790"/>
    </row>
    <row r="211" spans="1:13" ht="12.75" customHeight="1">
      <c r="A211" s="790"/>
      <c r="B211" s="899"/>
      <c r="C211" s="790"/>
      <c r="D211" s="790"/>
      <c r="E211" s="823"/>
      <c r="F211" s="790"/>
      <c r="G211" s="790"/>
      <c r="H211" s="790"/>
      <c r="I211" s="790"/>
      <c r="J211" s="790"/>
      <c r="K211" s="790"/>
      <c r="L211" s="790"/>
      <c r="M211" s="790"/>
    </row>
    <row r="212" spans="1:13" ht="12.75" customHeight="1">
      <c r="A212" s="790"/>
      <c r="B212" s="899"/>
      <c r="C212" s="790"/>
      <c r="D212" s="790"/>
      <c r="E212" s="823"/>
      <c r="F212" s="790"/>
      <c r="G212" s="790"/>
      <c r="H212" s="790"/>
      <c r="I212" s="790"/>
      <c r="J212" s="790"/>
      <c r="K212" s="790"/>
      <c r="L212" s="790"/>
      <c r="M212" s="790"/>
    </row>
    <row r="213" spans="1:13" ht="12.75" customHeight="1">
      <c r="A213" s="790" t="s">
        <v>3518</v>
      </c>
      <c r="B213" s="899"/>
      <c r="C213" s="790"/>
      <c r="D213" s="790"/>
      <c r="E213" s="790"/>
      <c r="F213" s="790"/>
      <c r="G213" s="790"/>
      <c r="H213" s="790"/>
      <c r="I213" s="790"/>
      <c r="J213" s="790"/>
      <c r="K213" s="790"/>
      <c r="L213" s="790"/>
      <c r="M213" s="790"/>
    </row>
    <row r="214" spans="1:13" ht="12.75" customHeight="1">
      <c r="A214" s="790"/>
      <c r="B214" s="899"/>
      <c r="C214" s="790"/>
      <c r="D214" s="790"/>
      <c r="E214" s="790"/>
      <c r="F214" s="790"/>
      <c r="G214" s="790"/>
      <c r="H214" s="790"/>
      <c r="I214" s="790"/>
      <c r="J214" s="790"/>
      <c r="K214" s="790"/>
      <c r="L214" s="790"/>
      <c r="M214" s="790"/>
    </row>
    <row r="215" spans="1:13" ht="12.75" customHeight="1">
      <c r="A215" s="790"/>
      <c r="B215" s="899"/>
      <c r="C215" s="790"/>
      <c r="D215" s="790"/>
      <c r="E215" s="790"/>
      <c r="F215" s="790"/>
      <c r="G215" s="790"/>
      <c r="H215" s="790"/>
      <c r="I215" s="790"/>
      <c r="J215" s="790"/>
      <c r="K215" s="790"/>
      <c r="L215" s="790"/>
      <c r="M215" s="790"/>
    </row>
    <row r="216" spans="1:13" ht="12.75" customHeight="1">
      <c r="A216" s="790"/>
      <c r="B216" s="899"/>
      <c r="C216" s="790"/>
      <c r="D216" s="790"/>
      <c r="E216" s="790"/>
      <c r="F216" s="790"/>
      <c r="G216" s="790"/>
      <c r="H216" s="790"/>
      <c r="I216" s="790"/>
      <c r="J216" s="790"/>
      <c r="K216" s="790"/>
      <c r="L216" s="790"/>
      <c r="M216" s="790"/>
    </row>
    <row r="217" spans="1:13" ht="12.75" customHeight="1">
      <c r="A217" s="790"/>
      <c r="B217" s="899"/>
      <c r="C217" s="790"/>
      <c r="D217" s="790"/>
      <c r="E217" s="790"/>
      <c r="F217" s="790"/>
      <c r="G217" s="790"/>
      <c r="H217" s="790"/>
      <c r="I217" s="790"/>
      <c r="J217" s="790"/>
      <c r="K217" s="790"/>
      <c r="L217" s="790"/>
      <c r="M217" s="790"/>
    </row>
    <row r="218" spans="1:13" ht="12.75" customHeight="1">
      <c r="A218" s="790"/>
      <c r="B218" s="899"/>
      <c r="C218" s="790"/>
      <c r="D218" s="790"/>
      <c r="E218" s="790"/>
      <c r="F218" s="790"/>
      <c r="G218" s="790"/>
      <c r="H218" s="790"/>
      <c r="I218" s="790"/>
      <c r="J218" s="790"/>
      <c r="K218" s="790"/>
      <c r="L218" s="790"/>
      <c r="M218" s="790"/>
    </row>
    <row r="219" spans="1:13" ht="12.75" customHeight="1">
      <c r="A219" s="790"/>
      <c r="B219" s="899"/>
      <c r="C219" s="790"/>
      <c r="D219" s="790"/>
      <c r="E219" s="790"/>
      <c r="F219" s="790"/>
      <c r="G219" s="790"/>
      <c r="H219" s="790"/>
      <c r="I219" s="790"/>
      <c r="J219" s="790"/>
      <c r="K219" s="790"/>
      <c r="L219" s="790"/>
      <c r="M219" s="790"/>
    </row>
    <row r="220" spans="1:13" ht="12.75" customHeight="1">
      <c r="A220" s="790"/>
      <c r="B220" s="899"/>
      <c r="C220" s="790"/>
      <c r="D220" s="790"/>
      <c r="E220" s="790"/>
      <c r="F220" s="790"/>
      <c r="G220" s="790"/>
      <c r="H220" s="790"/>
      <c r="I220" s="790"/>
      <c r="J220" s="790"/>
      <c r="K220" s="790"/>
      <c r="L220" s="790"/>
      <c r="M220" s="790"/>
    </row>
    <row r="221" spans="1:13" ht="12.75" customHeight="1">
      <c r="A221" s="790"/>
      <c r="B221" s="899"/>
      <c r="C221" s="790"/>
      <c r="D221" s="790"/>
      <c r="E221" s="790"/>
      <c r="F221" s="790"/>
      <c r="G221" s="790"/>
      <c r="H221" s="790"/>
      <c r="I221" s="790"/>
      <c r="J221" s="790"/>
      <c r="K221" s="790"/>
      <c r="L221" s="790"/>
      <c r="M221" s="790"/>
    </row>
    <row r="222" spans="1:13" ht="12.75" customHeight="1">
      <c r="A222" s="790"/>
      <c r="B222" s="899"/>
      <c r="C222" s="790"/>
      <c r="D222" s="790"/>
      <c r="E222" s="790"/>
      <c r="F222" s="790"/>
      <c r="G222" s="790"/>
      <c r="H222" s="790"/>
      <c r="I222" s="790"/>
      <c r="J222" s="790"/>
      <c r="K222" s="790"/>
      <c r="L222" s="790"/>
      <c r="M222" s="790"/>
    </row>
    <row r="223" spans="1:13" ht="12.75" customHeight="1">
      <c r="A223" s="790"/>
      <c r="B223" s="899"/>
      <c r="C223" s="790"/>
      <c r="D223" s="790"/>
      <c r="E223" s="790"/>
      <c r="F223" s="790"/>
      <c r="G223" s="790"/>
      <c r="H223" s="790"/>
      <c r="I223" s="790"/>
      <c r="J223" s="790"/>
      <c r="K223" s="790"/>
      <c r="L223" s="790"/>
      <c r="M223" s="790"/>
    </row>
    <row r="224" spans="1:13" ht="12.75" customHeight="1">
      <c r="A224" s="790"/>
      <c r="B224" s="899"/>
      <c r="C224" s="790"/>
      <c r="D224" s="790"/>
      <c r="E224" s="790"/>
      <c r="F224" s="790"/>
      <c r="G224" s="790"/>
      <c r="H224" s="790"/>
      <c r="I224" s="790"/>
      <c r="J224" s="790"/>
      <c r="K224" s="790"/>
      <c r="L224" s="790"/>
      <c r="M224" s="790"/>
    </row>
    <row r="225" spans="1:13" ht="12.75" customHeight="1">
      <c r="A225" s="790"/>
      <c r="B225" s="899"/>
      <c r="C225" s="790"/>
      <c r="D225" s="790"/>
      <c r="E225" s="790"/>
      <c r="F225" s="790"/>
      <c r="G225" s="790"/>
      <c r="H225" s="790"/>
      <c r="I225" s="790"/>
      <c r="J225" s="790"/>
      <c r="K225" s="790"/>
      <c r="L225" s="790"/>
      <c r="M225" s="790"/>
    </row>
    <row r="226" spans="1:13" ht="12.75" customHeight="1">
      <c r="A226" s="790"/>
      <c r="B226" s="899"/>
      <c r="C226" s="790"/>
      <c r="D226" s="790"/>
      <c r="E226" s="790"/>
      <c r="F226" s="790"/>
      <c r="G226" s="790"/>
      <c r="H226" s="790"/>
      <c r="I226" s="790"/>
      <c r="J226" s="790"/>
      <c r="K226" s="790"/>
      <c r="L226" s="790"/>
      <c r="M226" s="790"/>
    </row>
    <row r="227" spans="1:13" ht="12.75" customHeight="1">
      <c r="A227" s="790"/>
      <c r="B227" s="899"/>
      <c r="C227" s="790"/>
      <c r="D227" s="790"/>
      <c r="E227" s="790"/>
      <c r="F227" s="790"/>
      <c r="G227" s="790"/>
      <c r="H227" s="790"/>
      <c r="I227" s="790"/>
      <c r="J227" s="790"/>
      <c r="K227" s="790"/>
      <c r="L227" s="790"/>
      <c r="M227" s="790"/>
    </row>
    <row r="228" spans="1:13" ht="12.75" customHeight="1">
      <c r="A228" s="790"/>
      <c r="B228" s="899"/>
      <c r="C228" s="790"/>
      <c r="D228" s="790"/>
      <c r="E228" s="790"/>
      <c r="F228" s="790"/>
      <c r="G228" s="790"/>
      <c r="H228" s="790"/>
      <c r="I228" s="790"/>
      <c r="J228" s="790"/>
      <c r="K228" s="790"/>
      <c r="L228" s="790"/>
      <c r="M228" s="790"/>
    </row>
    <row r="229" spans="1:13" ht="12.75" customHeight="1">
      <c r="A229" s="790"/>
      <c r="B229" s="899"/>
      <c r="C229" s="790"/>
      <c r="D229" s="790"/>
      <c r="E229" s="790"/>
      <c r="F229" s="790"/>
      <c r="G229" s="790"/>
      <c r="H229" s="790"/>
      <c r="I229" s="790"/>
      <c r="J229" s="790"/>
      <c r="K229" s="790"/>
      <c r="L229" s="790"/>
      <c r="M229" s="790"/>
    </row>
    <row r="230" spans="1:13" ht="12.75" customHeight="1">
      <c r="A230" s="790"/>
      <c r="B230" s="899"/>
      <c r="C230" s="790"/>
      <c r="D230" s="790"/>
      <c r="E230" s="790"/>
      <c r="F230" s="790"/>
      <c r="G230" s="790"/>
      <c r="H230" s="790"/>
      <c r="I230" s="790"/>
      <c r="J230" s="790"/>
      <c r="K230" s="790"/>
      <c r="L230" s="790"/>
      <c r="M230" s="790"/>
    </row>
    <row r="231" spans="1:13" ht="12.75" customHeight="1">
      <c r="A231" s="790"/>
      <c r="B231" s="899"/>
      <c r="C231" s="790"/>
      <c r="D231" s="790"/>
      <c r="E231" s="790"/>
      <c r="F231" s="790"/>
      <c r="G231" s="790"/>
      <c r="H231" s="790"/>
      <c r="I231" s="790"/>
      <c r="J231" s="790"/>
      <c r="K231" s="790"/>
      <c r="L231" s="790"/>
      <c r="M231" s="790"/>
    </row>
    <row r="232" spans="1:13" ht="12.75" customHeight="1">
      <c r="A232" s="790"/>
      <c r="B232" s="899"/>
      <c r="C232" s="790"/>
      <c r="D232" s="790"/>
      <c r="E232" s="790"/>
      <c r="F232" s="790"/>
      <c r="G232" s="790"/>
      <c r="H232" s="790"/>
      <c r="I232" s="790"/>
      <c r="J232" s="790"/>
      <c r="K232" s="790"/>
      <c r="L232" s="790"/>
      <c r="M232" s="790"/>
    </row>
    <row r="233" spans="1:13" ht="12.75" customHeight="1">
      <c r="A233" s="790"/>
      <c r="B233" s="899"/>
      <c r="C233" s="790"/>
      <c r="D233" s="790"/>
      <c r="E233" s="790"/>
      <c r="F233" s="790"/>
      <c r="G233" s="790"/>
      <c r="H233" s="790"/>
      <c r="I233" s="790"/>
      <c r="J233" s="790"/>
      <c r="K233" s="790"/>
      <c r="L233" s="790"/>
      <c r="M233" s="790"/>
    </row>
    <row r="234" spans="1:13" ht="12.75" customHeight="1">
      <c r="A234" s="790"/>
      <c r="B234" s="899"/>
      <c r="C234" s="790"/>
      <c r="D234" s="790"/>
      <c r="E234" s="790"/>
      <c r="F234" s="790"/>
      <c r="G234" s="790"/>
      <c r="H234" s="790"/>
      <c r="I234" s="790"/>
      <c r="J234" s="790"/>
      <c r="K234" s="790"/>
      <c r="L234" s="790"/>
      <c r="M234" s="790"/>
    </row>
    <row r="235" spans="1:13" ht="12.75" customHeight="1">
      <c r="A235" s="790"/>
      <c r="B235" s="899"/>
      <c r="C235" s="790"/>
      <c r="D235" s="790"/>
      <c r="E235" s="790"/>
      <c r="F235" s="790"/>
      <c r="G235" s="790"/>
      <c r="H235" s="790"/>
      <c r="I235" s="790"/>
      <c r="J235" s="790"/>
      <c r="K235" s="790"/>
      <c r="L235" s="790"/>
      <c r="M235" s="790"/>
    </row>
    <row r="236" spans="1:13" ht="12.75" customHeight="1">
      <c r="A236" s="790"/>
      <c r="B236" s="899"/>
      <c r="C236" s="790"/>
      <c r="D236" s="790"/>
      <c r="E236" s="790"/>
      <c r="F236" s="790"/>
      <c r="G236" s="790"/>
      <c r="H236" s="790"/>
      <c r="I236" s="790"/>
      <c r="J236" s="790"/>
      <c r="K236" s="790"/>
      <c r="L236" s="790"/>
      <c r="M236" s="790"/>
    </row>
    <row r="237" spans="1:13" ht="12.75" customHeight="1">
      <c r="A237" s="790"/>
      <c r="B237" s="899"/>
      <c r="C237" s="790"/>
      <c r="D237" s="790"/>
      <c r="E237" s="790"/>
      <c r="F237" s="790"/>
      <c r="G237" s="790"/>
      <c r="H237" s="790"/>
      <c r="I237" s="790"/>
      <c r="J237" s="790"/>
      <c r="K237" s="790"/>
      <c r="L237" s="790"/>
      <c r="M237" s="790"/>
    </row>
    <row r="238" spans="1:13" ht="12.75" customHeight="1">
      <c r="A238" s="790"/>
      <c r="B238" s="899"/>
      <c r="C238" s="790"/>
      <c r="D238" s="790"/>
      <c r="E238" s="790"/>
      <c r="F238" s="790"/>
      <c r="G238" s="790"/>
      <c r="H238" s="790"/>
      <c r="I238" s="790"/>
      <c r="J238" s="790"/>
      <c r="K238" s="790"/>
      <c r="L238" s="790"/>
      <c r="M238" s="790"/>
    </row>
    <row r="239" spans="1:13" ht="12.75" customHeight="1">
      <c r="A239" s="790"/>
      <c r="B239" s="899"/>
      <c r="C239" s="790"/>
      <c r="D239" s="790"/>
      <c r="E239" s="790"/>
      <c r="F239" s="790"/>
      <c r="G239" s="790"/>
      <c r="H239" s="790"/>
      <c r="I239" s="790"/>
      <c r="J239" s="790"/>
      <c r="K239" s="790"/>
      <c r="L239" s="790"/>
      <c r="M239" s="790"/>
    </row>
    <row r="240" spans="1:13" ht="12.75" customHeight="1">
      <c r="A240" s="790"/>
      <c r="B240" s="899"/>
      <c r="C240" s="790"/>
      <c r="D240" s="790"/>
      <c r="E240" s="790"/>
      <c r="F240" s="790"/>
      <c r="G240" s="790"/>
      <c r="H240" s="790"/>
      <c r="I240" s="790"/>
      <c r="J240" s="790"/>
      <c r="K240" s="790"/>
      <c r="L240" s="790"/>
      <c r="M240" s="790"/>
    </row>
    <row r="241" spans="1:13" ht="12.75" customHeight="1">
      <c r="A241" s="790"/>
      <c r="B241" s="899"/>
      <c r="C241" s="790"/>
      <c r="D241" s="790"/>
      <c r="E241" s="790"/>
      <c r="F241" s="790"/>
      <c r="G241" s="790"/>
      <c r="H241" s="790"/>
      <c r="I241" s="790"/>
      <c r="J241" s="790"/>
      <c r="K241" s="790"/>
      <c r="L241" s="790"/>
      <c r="M241" s="790"/>
    </row>
    <row r="242" spans="1:13" ht="12.75" customHeight="1">
      <c r="A242" s="790"/>
      <c r="B242" s="899"/>
      <c r="C242" s="790"/>
      <c r="D242" s="790"/>
      <c r="E242" s="790"/>
      <c r="F242" s="790"/>
      <c r="G242" s="790"/>
      <c r="H242" s="790"/>
      <c r="I242" s="790"/>
      <c r="J242" s="790"/>
      <c r="K242" s="790"/>
      <c r="L242" s="790"/>
      <c r="M242" s="790"/>
    </row>
    <row r="243" spans="1:13" ht="12.75" customHeight="1">
      <c r="A243" s="790"/>
      <c r="B243" s="899"/>
      <c r="C243" s="790"/>
      <c r="D243" s="790"/>
      <c r="E243" s="790"/>
      <c r="F243" s="790"/>
      <c r="G243" s="790"/>
      <c r="H243" s="790"/>
      <c r="I243" s="790"/>
      <c r="J243" s="790"/>
      <c r="K243" s="790"/>
      <c r="L243" s="790"/>
      <c r="M243" s="790"/>
    </row>
    <row r="244" spans="1:13" ht="12.75" customHeight="1">
      <c r="A244" s="790"/>
      <c r="B244" s="899"/>
      <c r="C244" s="790"/>
      <c r="D244" s="790"/>
      <c r="E244" s="790"/>
      <c r="F244" s="790"/>
      <c r="G244" s="790"/>
      <c r="H244" s="790"/>
      <c r="I244" s="790"/>
      <c r="J244" s="790"/>
      <c r="K244" s="790"/>
      <c r="L244" s="790"/>
      <c r="M244" s="790"/>
    </row>
    <row r="245" spans="1:13" ht="12.75" customHeight="1">
      <c r="A245" s="790"/>
      <c r="B245" s="899"/>
      <c r="C245" s="790"/>
      <c r="D245" s="790"/>
      <c r="E245" s="790"/>
      <c r="F245" s="790"/>
      <c r="G245" s="790"/>
      <c r="H245" s="790"/>
      <c r="I245" s="790"/>
      <c r="J245" s="790"/>
      <c r="K245" s="790"/>
      <c r="L245" s="790"/>
      <c r="M245" s="790"/>
    </row>
    <row r="246" spans="1:13" ht="12.75" customHeight="1">
      <c r="A246" s="790"/>
      <c r="B246" s="899"/>
      <c r="C246" s="790"/>
      <c r="D246" s="790"/>
      <c r="E246" s="790"/>
      <c r="F246" s="790"/>
      <c r="G246" s="790"/>
      <c r="H246" s="790"/>
      <c r="I246" s="790"/>
      <c r="J246" s="790"/>
      <c r="K246" s="790"/>
      <c r="L246" s="790"/>
      <c r="M246" s="790"/>
    </row>
    <row r="247" spans="1:13" ht="12.75" customHeight="1">
      <c r="A247" s="790"/>
      <c r="B247" s="899"/>
      <c r="C247" s="790"/>
      <c r="D247" s="790"/>
      <c r="E247" s="790"/>
      <c r="F247" s="790"/>
      <c r="G247" s="790"/>
      <c r="H247" s="790"/>
      <c r="I247" s="790"/>
      <c r="J247" s="790"/>
      <c r="K247" s="790"/>
      <c r="L247" s="790"/>
      <c r="M247" s="790"/>
    </row>
    <row r="248" spans="1:13" ht="12.75" customHeight="1">
      <c r="A248" s="790"/>
      <c r="B248" s="899"/>
      <c r="C248" s="790"/>
      <c r="D248" s="790"/>
      <c r="E248" s="790"/>
      <c r="F248" s="790"/>
      <c r="G248" s="790"/>
      <c r="H248" s="790"/>
      <c r="I248" s="790"/>
      <c r="J248" s="790"/>
      <c r="K248" s="790"/>
      <c r="L248" s="790"/>
      <c r="M248" s="790"/>
    </row>
    <row r="249" spans="1:13" ht="12.75" customHeight="1">
      <c r="A249" s="790"/>
      <c r="B249" s="899"/>
      <c r="C249" s="790"/>
      <c r="D249" s="790"/>
      <c r="E249" s="790"/>
      <c r="F249" s="790"/>
      <c r="G249" s="790"/>
      <c r="H249" s="790"/>
      <c r="I249" s="790"/>
      <c r="J249" s="790"/>
      <c r="K249" s="790"/>
      <c r="L249" s="790"/>
      <c r="M249" s="790"/>
    </row>
    <row r="250" spans="1:13" ht="12.75" customHeight="1">
      <c r="A250" s="790"/>
      <c r="B250" s="899"/>
      <c r="C250" s="790"/>
      <c r="D250" s="790"/>
      <c r="E250" s="790"/>
      <c r="F250" s="790"/>
      <c r="G250" s="790"/>
      <c r="H250" s="790"/>
      <c r="I250" s="790"/>
      <c r="J250" s="790"/>
      <c r="K250" s="790"/>
      <c r="L250" s="790"/>
      <c r="M250" s="790"/>
    </row>
    <row r="251" spans="1:13" ht="12.75" customHeight="1">
      <c r="A251" s="790"/>
      <c r="B251" s="899"/>
      <c r="C251" s="790"/>
      <c r="D251" s="790"/>
      <c r="E251" s="790"/>
      <c r="F251" s="790"/>
      <c r="G251" s="790"/>
      <c r="H251" s="790"/>
      <c r="I251" s="790"/>
      <c r="J251" s="790"/>
      <c r="K251" s="790"/>
      <c r="L251" s="790"/>
      <c r="M251" s="790"/>
    </row>
    <row r="252" spans="1:13" ht="12.75" customHeight="1">
      <c r="A252" s="790"/>
      <c r="B252" s="899"/>
      <c r="C252" s="790"/>
      <c r="D252" s="790"/>
      <c r="E252" s="790"/>
      <c r="F252" s="790"/>
      <c r="G252" s="790"/>
      <c r="H252" s="790"/>
      <c r="I252" s="790"/>
      <c r="J252" s="790"/>
      <c r="K252" s="790"/>
      <c r="L252" s="790"/>
      <c r="M252" s="790"/>
    </row>
    <row r="253" spans="1:13" ht="12.75" customHeight="1">
      <c r="A253" s="790"/>
      <c r="B253" s="899"/>
      <c r="C253" s="790"/>
      <c r="D253" s="790"/>
      <c r="E253" s="790"/>
      <c r="F253" s="790"/>
      <c r="G253" s="790"/>
      <c r="H253" s="790"/>
      <c r="I253" s="790"/>
      <c r="J253" s="790"/>
      <c r="K253" s="790"/>
      <c r="L253" s="790"/>
      <c r="M253" s="790"/>
    </row>
    <row r="254" spans="1:13" ht="12.75" customHeight="1">
      <c r="A254" s="790"/>
      <c r="B254" s="899"/>
      <c r="C254" s="790"/>
      <c r="D254" s="790"/>
      <c r="E254" s="790"/>
      <c r="F254" s="790"/>
      <c r="G254" s="790"/>
      <c r="H254" s="790"/>
      <c r="I254" s="790"/>
      <c r="J254" s="790"/>
      <c r="K254" s="790"/>
      <c r="L254" s="790"/>
      <c r="M254" s="790"/>
    </row>
    <row r="255" spans="1:13" ht="12.75" customHeight="1">
      <c r="A255" s="790"/>
      <c r="B255" s="899"/>
      <c r="C255" s="790"/>
      <c r="D255" s="790"/>
      <c r="E255" s="790"/>
      <c r="F255" s="790"/>
      <c r="G255" s="790"/>
      <c r="H255" s="790"/>
      <c r="I255" s="790"/>
      <c r="J255" s="790"/>
      <c r="K255" s="790"/>
      <c r="L255" s="790"/>
      <c r="M255" s="790"/>
    </row>
    <row r="256" spans="1:13" ht="12.75" customHeight="1">
      <c r="A256" s="790"/>
      <c r="B256" s="899"/>
      <c r="C256" s="790"/>
      <c r="D256" s="790"/>
      <c r="E256" s="790"/>
      <c r="F256" s="790"/>
      <c r="G256" s="790"/>
      <c r="H256" s="790"/>
      <c r="I256" s="790"/>
      <c r="J256" s="790"/>
      <c r="K256" s="790"/>
      <c r="L256" s="790"/>
      <c r="M256" s="790"/>
    </row>
    <row r="257" spans="1:13" ht="12.75" customHeight="1">
      <c r="A257" s="790"/>
      <c r="B257" s="899"/>
      <c r="C257" s="790"/>
      <c r="D257" s="790"/>
      <c r="E257" s="790"/>
      <c r="F257" s="790"/>
      <c r="G257" s="790"/>
      <c r="H257" s="790"/>
      <c r="I257" s="790"/>
      <c r="J257" s="790"/>
      <c r="K257" s="790"/>
      <c r="L257" s="790"/>
      <c r="M257" s="790"/>
    </row>
    <row r="258" spans="1:13" ht="12.75" customHeight="1">
      <c r="A258" s="790"/>
      <c r="B258" s="899"/>
      <c r="C258" s="790"/>
      <c r="D258" s="790"/>
      <c r="E258" s="790"/>
      <c r="F258" s="790"/>
      <c r="G258" s="790"/>
      <c r="H258" s="790"/>
      <c r="I258" s="790"/>
      <c r="J258" s="790"/>
      <c r="K258" s="790"/>
      <c r="L258" s="790"/>
      <c r="M258" s="790"/>
    </row>
    <row r="259" spans="1:13" ht="12.75" customHeight="1">
      <c r="A259" s="790"/>
      <c r="B259" s="899"/>
      <c r="C259" s="790"/>
      <c r="D259" s="790"/>
      <c r="E259" s="790"/>
      <c r="F259" s="790"/>
      <c r="G259" s="790"/>
      <c r="H259" s="790"/>
      <c r="I259" s="790"/>
      <c r="J259" s="790"/>
      <c r="K259" s="790"/>
      <c r="L259" s="790"/>
      <c r="M259" s="790"/>
    </row>
    <row r="260" spans="1:13" ht="12.75" customHeight="1">
      <c r="A260" s="790"/>
      <c r="B260" s="899"/>
      <c r="C260" s="790"/>
      <c r="D260" s="790"/>
      <c r="E260" s="790"/>
      <c r="F260" s="790"/>
      <c r="G260" s="790"/>
      <c r="H260" s="790"/>
      <c r="I260" s="790"/>
      <c r="J260" s="790"/>
      <c r="K260" s="790"/>
      <c r="L260" s="790"/>
      <c r="M260" s="790"/>
    </row>
    <row r="261" spans="1:13" ht="12.75" customHeight="1">
      <c r="A261" s="790"/>
      <c r="B261" s="899"/>
      <c r="C261" s="790"/>
      <c r="D261" s="790"/>
      <c r="E261" s="790"/>
      <c r="F261" s="790"/>
      <c r="G261" s="790"/>
      <c r="H261" s="790"/>
      <c r="I261" s="790"/>
      <c r="J261" s="790"/>
      <c r="K261" s="790"/>
      <c r="L261" s="790"/>
      <c r="M261" s="790"/>
    </row>
    <row r="262" spans="1:13" ht="12.75" customHeight="1">
      <c r="A262" s="790"/>
      <c r="B262" s="899"/>
      <c r="C262" s="790"/>
      <c r="D262" s="790"/>
      <c r="E262" s="790"/>
      <c r="F262" s="790"/>
      <c r="G262" s="790"/>
      <c r="H262" s="790"/>
      <c r="I262" s="790"/>
      <c r="J262" s="790"/>
      <c r="K262" s="790"/>
      <c r="L262" s="790"/>
      <c r="M262" s="790"/>
    </row>
    <row r="263" spans="1:13" ht="12.75" customHeight="1">
      <c r="A263" s="790"/>
      <c r="B263" s="899"/>
      <c r="C263" s="790"/>
      <c r="D263" s="790"/>
      <c r="E263" s="790"/>
      <c r="F263" s="790"/>
      <c r="G263" s="790"/>
      <c r="H263" s="790"/>
      <c r="I263" s="790"/>
      <c r="J263" s="790"/>
      <c r="K263" s="790"/>
      <c r="L263" s="790"/>
      <c r="M263" s="790"/>
    </row>
    <row r="264" spans="1:13" ht="12.75" customHeight="1">
      <c r="A264" s="790"/>
      <c r="B264" s="899"/>
      <c r="C264" s="790"/>
      <c r="D264" s="790"/>
      <c r="E264" s="790"/>
      <c r="F264" s="790"/>
      <c r="G264" s="790"/>
      <c r="H264" s="790"/>
      <c r="I264" s="790"/>
      <c r="J264" s="790"/>
      <c r="K264" s="790"/>
      <c r="L264" s="790"/>
      <c r="M264" s="790"/>
    </row>
    <row r="265" spans="1:13" ht="12.75" customHeight="1">
      <c r="A265" s="790"/>
      <c r="B265" s="899"/>
      <c r="C265" s="790"/>
      <c r="D265" s="790"/>
      <c r="E265" s="790"/>
      <c r="F265" s="790"/>
      <c r="G265" s="790"/>
      <c r="H265" s="790"/>
      <c r="I265" s="790"/>
      <c r="J265" s="790"/>
      <c r="K265" s="790"/>
      <c r="L265" s="790"/>
      <c r="M265" s="790"/>
    </row>
    <row r="266" spans="1:13" ht="12.75" customHeight="1">
      <c r="A266" s="790"/>
      <c r="B266" s="899"/>
      <c r="C266" s="790"/>
      <c r="D266" s="790"/>
      <c r="E266" s="790"/>
      <c r="F266" s="790"/>
      <c r="G266" s="790"/>
      <c r="H266" s="790"/>
      <c r="I266" s="790"/>
      <c r="J266" s="790"/>
      <c r="K266" s="790"/>
      <c r="L266" s="790"/>
      <c r="M266" s="790"/>
    </row>
    <row r="267" spans="1:13" ht="12.75" customHeight="1">
      <c r="A267" s="790"/>
      <c r="B267" s="899"/>
      <c r="C267" s="790"/>
      <c r="D267" s="790"/>
      <c r="E267" s="790"/>
      <c r="F267" s="790"/>
      <c r="G267" s="790"/>
      <c r="H267" s="790"/>
      <c r="I267" s="790"/>
      <c r="J267" s="790"/>
      <c r="K267" s="790"/>
      <c r="L267" s="790"/>
      <c r="M267" s="790"/>
    </row>
    <row r="268" spans="1:13" ht="12.75" customHeight="1">
      <c r="A268" s="790"/>
      <c r="B268" s="899"/>
      <c r="C268" s="790"/>
      <c r="D268" s="790"/>
      <c r="E268" s="790"/>
      <c r="F268" s="790"/>
      <c r="G268" s="790"/>
      <c r="H268" s="790"/>
      <c r="I268" s="790"/>
      <c r="J268" s="790"/>
      <c r="K268" s="790"/>
      <c r="L268" s="790"/>
      <c r="M268" s="790"/>
    </row>
    <row r="269" spans="1:13" ht="12.75" customHeight="1">
      <c r="A269" s="790"/>
      <c r="B269" s="899"/>
      <c r="C269" s="790"/>
      <c r="D269" s="790"/>
      <c r="E269" s="790"/>
      <c r="F269" s="790"/>
      <c r="G269" s="790"/>
      <c r="H269" s="790"/>
      <c r="I269" s="790"/>
      <c r="J269" s="790"/>
      <c r="K269" s="790"/>
      <c r="L269" s="790"/>
      <c r="M269" s="790"/>
    </row>
    <row r="270" spans="1:13" ht="12.75" customHeight="1">
      <c r="A270" s="790"/>
      <c r="B270" s="899"/>
      <c r="C270" s="790"/>
      <c r="D270" s="790"/>
      <c r="E270" s="790"/>
      <c r="F270" s="790"/>
      <c r="G270" s="790"/>
      <c r="H270" s="790"/>
      <c r="I270" s="790"/>
      <c r="J270" s="790"/>
      <c r="K270" s="790"/>
      <c r="L270" s="790"/>
      <c r="M270" s="790"/>
    </row>
    <row r="271" spans="1:13" ht="12.75" customHeight="1">
      <c r="A271" s="790"/>
      <c r="B271" s="899"/>
      <c r="C271" s="790"/>
      <c r="D271" s="790"/>
      <c r="E271" s="790"/>
      <c r="F271" s="790"/>
      <c r="G271" s="790"/>
      <c r="H271" s="790"/>
      <c r="I271" s="790"/>
      <c r="J271" s="790"/>
      <c r="K271" s="790"/>
      <c r="L271" s="790"/>
      <c r="M271" s="790"/>
    </row>
    <row r="272" spans="1:13" ht="12.75" customHeight="1">
      <c r="A272" s="790"/>
      <c r="B272" s="899"/>
      <c r="C272" s="790"/>
      <c r="D272" s="790"/>
      <c r="E272" s="790"/>
      <c r="F272" s="790"/>
      <c r="G272" s="790"/>
      <c r="H272" s="790"/>
      <c r="I272" s="790"/>
      <c r="J272" s="790"/>
      <c r="K272" s="790"/>
      <c r="L272" s="790"/>
      <c r="M272" s="790"/>
    </row>
    <row r="273" spans="1:13" ht="12.75" customHeight="1">
      <c r="A273" s="790"/>
      <c r="B273" s="899"/>
      <c r="C273" s="790"/>
      <c r="D273" s="790"/>
      <c r="E273" s="790"/>
      <c r="F273" s="790"/>
      <c r="G273" s="790"/>
      <c r="H273" s="790"/>
      <c r="I273" s="790"/>
      <c r="J273" s="790"/>
      <c r="K273" s="790"/>
      <c r="L273" s="790"/>
      <c r="M273" s="790"/>
    </row>
    <row r="274" spans="1:13" ht="12.75" customHeight="1">
      <c r="A274" s="790"/>
      <c r="B274" s="899"/>
      <c r="C274" s="790"/>
      <c r="D274" s="790"/>
      <c r="E274" s="790"/>
      <c r="F274" s="790"/>
      <c r="G274" s="790"/>
      <c r="H274" s="790"/>
      <c r="I274" s="790"/>
      <c r="J274" s="790"/>
      <c r="K274" s="790"/>
      <c r="L274" s="790"/>
      <c r="M274" s="790"/>
    </row>
    <row r="275" spans="1:13" ht="12.75" customHeight="1">
      <c r="A275" s="790"/>
      <c r="B275" s="899"/>
      <c r="C275" s="790"/>
      <c r="D275" s="790"/>
      <c r="E275" s="790"/>
      <c r="F275" s="790"/>
      <c r="G275" s="790"/>
      <c r="H275" s="790"/>
      <c r="I275" s="790"/>
      <c r="J275" s="790"/>
      <c r="K275" s="790"/>
      <c r="L275" s="790"/>
      <c r="M275" s="790"/>
    </row>
    <row r="276" spans="1:13" ht="12.75" customHeight="1">
      <c r="A276" s="790"/>
      <c r="B276" s="899"/>
      <c r="C276" s="790"/>
      <c r="D276" s="790"/>
      <c r="E276" s="790"/>
      <c r="F276" s="790"/>
      <c r="G276" s="790"/>
      <c r="H276" s="790"/>
      <c r="I276" s="790"/>
      <c r="J276" s="790"/>
      <c r="K276" s="790"/>
      <c r="L276" s="790"/>
      <c r="M276" s="790"/>
    </row>
    <row r="277" spans="1:13" ht="12.75" customHeight="1">
      <c r="A277" s="790"/>
      <c r="B277" s="899"/>
      <c r="C277" s="790"/>
      <c r="D277" s="790"/>
      <c r="E277" s="790"/>
      <c r="F277" s="790"/>
      <c r="G277" s="790"/>
      <c r="H277" s="790"/>
      <c r="I277" s="790"/>
      <c r="J277" s="790"/>
      <c r="K277" s="790"/>
      <c r="L277" s="790"/>
      <c r="M277" s="790"/>
    </row>
    <row r="278" spans="1:13" ht="12.75" customHeight="1">
      <c r="A278" s="790"/>
      <c r="B278" s="899"/>
      <c r="C278" s="790"/>
      <c r="D278" s="790"/>
      <c r="E278" s="790"/>
      <c r="F278" s="790"/>
      <c r="G278" s="790"/>
      <c r="H278" s="790"/>
      <c r="I278" s="790"/>
      <c r="J278" s="790"/>
      <c r="K278" s="790"/>
      <c r="L278" s="790"/>
      <c r="M278" s="790"/>
    </row>
    <row r="279" spans="1:13" ht="12.75" customHeight="1">
      <c r="A279" s="790"/>
      <c r="B279" s="899"/>
      <c r="C279" s="790"/>
      <c r="D279" s="790"/>
      <c r="E279" s="790"/>
      <c r="F279" s="790"/>
      <c r="G279" s="790"/>
      <c r="H279" s="790"/>
      <c r="I279" s="790"/>
      <c r="J279" s="790"/>
      <c r="K279" s="790"/>
      <c r="L279" s="790"/>
      <c r="M279" s="790"/>
    </row>
    <row r="280" spans="1:13" ht="12.75" customHeight="1">
      <c r="A280" s="790"/>
      <c r="B280" s="899"/>
      <c r="C280" s="790"/>
      <c r="D280" s="790"/>
      <c r="E280" s="790"/>
      <c r="F280" s="790"/>
      <c r="G280" s="790"/>
      <c r="H280" s="790"/>
      <c r="I280" s="790"/>
      <c r="J280" s="790"/>
      <c r="K280" s="790"/>
      <c r="L280" s="790"/>
      <c r="M280" s="790"/>
    </row>
    <row r="281" spans="1:13" ht="12.75" customHeight="1">
      <c r="A281" s="790"/>
      <c r="B281" s="899"/>
      <c r="C281" s="790"/>
      <c r="D281" s="790"/>
      <c r="E281" s="790"/>
      <c r="F281" s="790"/>
      <c r="G281" s="790"/>
      <c r="H281" s="790"/>
      <c r="I281" s="790"/>
      <c r="J281" s="790"/>
      <c r="K281" s="790"/>
      <c r="L281" s="790"/>
      <c r="M281" s="790"/>
    </row>
    <row r="282" spans="1:13" ht="12.75" customHeight="1">
      <c r="A282" s="790"/>
      <c r="B282" s="899"/>
      <c r="C282" s="790"/>
      <c r="D282" s="790"/>
      <c r="E282" s="790"/>
      <c r="F282" s="790"/>
      <c r="G282" s="790"/>
      <c r="H282" s="790"/>
      <c r="I282" s="790"/>
      <c r="J282" s="790"/>
      <c r="K282" s="790"/>
      <c r="L282" s="790"/>
      <c r="M282" s="790"/>
    </row>
    <row r="283" spans="1:13" ht="12.75" customHeight="1">
      <c r="A283" s="790"/>
      <c r="B283" s="899"/>
      <c r="C283" s="790"/>
      <c r="D283" s="790"/>
      <c r="E283" s="790"/>
      <c r="F283" s="790"/>
      <c r="G283" s="790"/>
      <c r="H283" s="790"/>
      <c r="I283" s="790"/>
      <c r="J283" s="790"/>
      <c r="K283" s="790"/>
      <c r="L283" s="790"/>
      <c r="M283" s="790"/>
    </row>
    <row r="284" spans="1:13" ht="12.75" customHeight="1">
      <c r="A284" s="790"/>
      <c r="B284" s="899"/>
      <c r="C284" s="790"/>
      <c r="D284" s="790"/>
      <c r="E284" s="790"/>
      <c r="F284" s="790"/>
      <c r="G284" s="790"/>
      <c r="H284" s="790"/>
      <c r="I284" s="790"/>
      <c r="J284" s="790"/>
      <c r="K284" s="790"/>
      <c r="L284" s="790"/>
      <c r="M284" s="790"/>
    </row>
    <row r="285" spans="1:13" ht="12.75" customHeight="1">
      <c r="A285" s="790"/>
      <c r="B285" s="899"/>
      <c r="C285" s="790"/>
      <c r="D285" s="790"/>
      <c r="E285" s="790"/>
      <c r="F285" s="790"/>
      <c r="G285" s="790"/>
      <c r="H285" s="790"/>
      <c r="I285" s="790"/>
      <c r="J285" s="790"/>
      <c r="K285" s="790"/>
      <c r="L285" s="790"/>
      <c r="M285" s="790"/>
    </row>
    <row r="286" spans="1:13" ht="12.75" customHeight="1">
      <c r="A286" s="790"/>
      <c r="B286" s="899"/>
      <c r="C286" s="790"/>
      <c r="D286" s="790"/>
      <c r="E286" s="790"/>
      <c r="F286" s="790"/>
      <c r="G286" s="790"/>
      <c r="H286" s="790"/>
      <c r="I286" s="790"/>
      <c r="J286" s="790"/>
      <c r="K286" s="790"/>
      <c r="L286" s="790"/>
      <c r="M286" s="790"/>
    </row>
    <row r="287" spans="1:13" ht="12.75" customHeight="1">
      <c r="A287" s="790"/>
      <c r="B287" s="899"/>
      <c r="C287" s="790"/>
      <c r="D287" s="790"/>
      <c r="E287" s="790"/>
      <c r="F287" s="790"/>
      <c r="G287" s="790"/>
      <c r="H287" s="790"/>
      <c r="I287" s="790"/>
      <c r="J287" s="790"/>
      <c r="K287" s="790"/>
      <c r="L287" s="790"/>
      <c r="M287" s="790"/>
    </row>
    <row r="288" spans="1:13" ht="12.75" customHeight="1">
      <c r="A288" s="790"/>
      <c r="B288" s="899"/>
      <c r="C288" s="790"/>
      <c r="D288" s="790"/>
      <c r="E288" s="790"/>
      <c r="F288" s="790"/>
      <c r="G288" s="790"/>
      <c r="H288" s="790"/>
      <c r="I288" s="790"/>
      <c r="J288" s="790"/>
      <c r="K288" s="790"/>
      <c r="L288" s="790"/>
      <c r="M288" s="790"/>
    </row>
    <row r="289" spans="1:13" ht="12.75" customHeight="1">
      <c r="A289" s="790"/>
      <c r="B289" s="899"/>
      <c r="C289" s="790"/>
      <c r="D289" s="790"/>
      <c r="E289" s="790"/>
      <c r="F289" s="790"/>
      <c r="G289" s="790"/>
      <c r="H289" s="790"/>
      <c r="I289" s="790"/>
      <c r="J289" s="790"/>
      <c r="K289" s="790"/>
      <c r="L289" s="790"/>
      <c r="M289" s="790"/>
    </row>
    <row r="290" spans="1:13" ht="12.75" customHeight="1">
      <c r="A290" s="790"/>
      <c r="B290" s="899"/>
      <c r="C290" s="790"/>
      <c r="D290" s="790"/>
      <c r="E290" s="790"/>
      <c r="F290" s="790"/>
      <c r="G290" s="790"/>
      <c r="H290" s="790"/>
      <c r="I290" s="790"/>
      <c r="J290" s="790"/>
      <c r="K290" s="790"/>
      <c r="L290" s="790"/>
      <c r="M290" s="790"/>
    </row>
    <row r="291" spans="1:13" ht="12.75" customHeight="1">
      <c r="A291" s="790"/>
      <c r="B291" s="899"/>
      <c r="C291" s="790"/>
      <c r="D291" s="790"/>
      <c r="E291" s="790"/>
      <c r="F291" s="790"/>
      <c r="G291" s="790"/>
      <c r="H291" s="790"/>
      <c r="I291" s="790"/>
      <c r="J291" s="790"/>
      <c r="K291" s="790"/>
      <c r="L291" s="790"/>
      <c r="M291" s="790"/>
    </row>
    <row r="292" spans="1:13" ht="12.75" customHeight="1">
      <c r="A292" s="790"/>
      <c r="B292" s="899"/>
      <c r="C292" s="790"/>
      <c r="D292" s="790"/>
      <c r="E292" s="790"/>
      <c r="F292" s="790"/>
      <c r="G292" s="790"/>
      <c r="H292" s="790"/>
      <c r="I292" s="790"/>
      <c r="J292" s="790"/>
      <c r="K292" s="790"/>
      <c r="L292" s="790"/>
      <c r="M292" s="790"/>
    </row>
    <row r="293" spans="1:13" ht="12.75" customHeight="1">
      <c r="A293" s="790"/>
      <c r="B293" s="899"/>
      <c r="C293" s="790"/>
      <c r="D293" s="790"/>
      <c r="E293" s="790"/>
      <c r="F293" s="790"/>
      <c r="G293" s="790"/>
      <c r="H293" s="790"/>
      <c r="I293" s="790"/>
      <c r="J293" s="790"/>
      <c r="K293" s="790"/>
      <c r="L293" s="790"/>
      <c r="M293" s="790"/>
    </row>
    <row r="294" spans="1:13" ht="12.75" customHeight="1">
      <c r="A294" s="790"/>
      <c r="B294" s="899"/>
      <c r="C294" s="790"/>
      <c r="D294" s="790"/>
      <c r="E294" s="790"/>
      <c r="F294" s="790"/>
      <c r="G294" s="790"/>
      <c r="H294" s="790"/>
      <c r="I294" s="790"/>
      <c r="J294" s="790"/>
      <c r="K294" s="790"/>
      <c r="L294" s="790"/>
      <c r="M294" s="790"/>
    </row>
    <row r="295" spans="1:13" ht="12.75" customHeight="1">
      <c r="A295" s="790"/>
      <c r="B295" s="899"/>
      <c r="C295" s="790"/>
      <c r="D295" s="790"/>
      <c r="E295" s="790"/>
      <c r="F295" s="790"/>
      <c r="G295" s="790"/>
      <c r="H295" s="790"/>
      <c r="I295" s="790"/>
      <c r="J295" s="790"/>
      <c r="K295" s="790"/>
      <c r="L295" s="790"/>
      <c r="M295" s="790"/>
    </row>
    <row r="296" spans="1:13" ht="12.75" customHeight="1">
      <c r="A296" s="790"/>
      <c r="B296" s="899"/>
      <c r="C296" s="790"/>
      <c r="D296" s="790"/>
      <c r="E296" s="790"/>
      <c r="F296" s="790"/>
      <c r="G296" s="790"/>
      <c r="H296" s="790"/>
      <c r="I296" s="790"/>
      <c r="J296" s="790"/>
      <c r="K296" s="790"/>
      <c r="L296" s="790"/>
      <c r="M296" s="790"/>
    </row>
    <row r="297" spans="1:13" ht="12.75" customHeight="1">
      <c r="A297" s="790"/>
      <c r="B297" s="899"/>
      <c r="C297" s="790"/>
      <c r="D297" s="790"/>
      <c r="E297" s="790"/>
      <c r="F297" s="790"/>
      <c r="G297" s="790"/>
      <c r="H297" s="790"/>
      <c r="I297" s="790"/>
      <c r="J297" s="790"/>
      <c r="K297" s="790"/>
      <c r="L297" s="790"/>
      <c r="M297" s="790"/>
    </row>
    <row r="298" spans="1:13" ht="12.75" customHeight="1">
      <c r="A298" s="790"/>
      <c r="B298" s="899"/>
      <c r="C298" s="790"/>
      <c r="D298" s="790"/>
      <c r="E298" s="790"/>
      <c r="F298" s="790"/>
      <c r="G298" s="790"/>
      <c r="H298" s="790"/>
      <c r="I298" s="790"/>
      <c r="J298" s="790"/>
      <c r="K298" s="790"/>
      <c r="L298" s="790"/>
      <c r="M298" s="790"/>
    </row>
    <row r="299" spans="1:13" ht="12.75" customHeight="1">
      <c r="A299" s="790"/>
      <c r="B299" s="899"/>
      <c r="C299" s="790"/>
      <c r="D299" s="790"/>
      <c r="E299" s="790"/>
      <c r="F299" s="790"/>
      <c r="G299" s="790"/>
      <c r="H299" s="790"/>
      <c r="I299" s="790"/>
      <c r="J299" s="790"/>
      <c r="K299" s="790"/>
      <c r="L299" s="790"/>
      <c r="M299" s="790"/>
    </row>
    <row r="300" spans="1:13" ht="12.75" customHeight="1">
      <c r="A300" s="790"/>
      <c r="B300" s="899"/>
      <c r="C300" s="790"/>
      <c r="D300" s="790"/>
      <c r="E300" s="790"/>
      <c r="F300" s="790"/>
      <c r="G300" s="790"/>
      <c r="H300" s="790"/>
      <c r="I300" s="790"/>
      <c r="J300" s="790"/>
      <c r="K300" s="790"/>
      <c r="L300" s="790"/>
      <c r="M300" s="790"/>
    </row>
    <row r="301" spans="1:13" ht="12.75" customHeight="1">
      <c r="A301" s="790"/>
      <c r="B301" s="899"/>
      <c r="C301" s="790"/>
      <c r="D301" s="790"/>
      <c r="E301" s="790"/>
      <c r="F301" s="790"/>
      <c r="G301" s="790"/>
      <c r="H301" s="790"/>
      <c r="I301" s="790"/>
      <c r="J301" s="790"/>
      <c r="K301" s="790"/>
      <c r="L301" s="790"/>
      <c r="M301" s="790"/>
    </row>
    <row r="302" spans="1:13" ht="12.75" customHeight="1">
      <c r="A302" s="790"/>
      <c r="B302" s="899"/>
      <c r="C302" s="790"/>
      <c r="D302" s="790"/>
      <c r="E302" s="790"/>
      <c r="F302" s="790"/>
      <c r="G302" s="790"/>
      <c r="H302" s="790"/>
      <c r="I302" s="790"/>
      <c r="J302" s="790"/>
      <c r="K302" s="790"/>
      <c r="L302" s="790"/>
      <c r="M302" s="790"/>
    </row>
    <row r="303" spans="1:13" ht="12.75" customHeight="1">
      <c r="A303" s="790"/>
      <c r="B303" s="899"/>
      <c r="C303" s="790"/>
      <c r="D303" s="790"/>
      <c r="E303" s="790"/>
      <c r="F303" s="790"/>
      <c r="G303" s="790"/>
      <c r="H303" s="790"/>
      <c r="I303" s="790"/>
      <c r="J303" s="790"/>
      <c r="K303" s="790"/>
      <c r="L303" s="790"/>
      <c r="M303" s="790"/>
    </row>
    <row r="304" spans="1:13" ht="12.75" customHeight="1">
      <c r="A304" s="790"/>
      <c r="B304" s="899"/>
      <c r="C304" s="790"/>
      <c r="D304" s="790"/>
      <c r="E304" s="790"/>
      <c r="F304" s="790"/>
      <c r="G304" s="790"/>
      <c r="H304" s="790"/>
      <c r="I304" s="790"/>
      <c r="J304" s="790"/>
      <c r="K304" s="790"/>
      <c r="L304" s="790"/>
      <c r="M304" s="790"/>
    </row>
    <row r="305" spans="1:13" ht="12.75" customHeight="1">
      <c r="A305" s="790"/>
      <c r="B305" s="899"/>
      <c r="C305" s="790"/>
      <c r="D305" s="790"/>
      <c r="E305" s="790"/>
      <c r="F305" s="790"/>
      <c r="G305" s="790"/>
      <c r="H305" s="790"/>
      <c r="I305" s="790"/>
      <c r="J305" s="790"/>
      <c r="K305" s="790"/>
      <c r="L305" s="790"/>
      <c r="M305" s="790"/>
    </row>
    <row r="306" spans="1:13" ht="12.75" customHeight="1">
      <c r="A306" s="790"/>
      <c r="B306" s="899"/>
      <c r="C306" s="790"/>
      <c r="D306" s="790"/>
      <c r="E306" s="790"/>
      <c r="F306" s="790"/>
      <c r="G306" s="790"/>
      <c r="H306" s="790"/>
      <c r="I306" s="790"/>
      <c r="J306" s="790"/>
      <c r="K306" s="790"/>
      <c r="L306" s="790"/>
      <c r="M306" s="790"/>
    </row>
    <row r="307" spans="1:13" ht="12.75" customHeight="1">
      <c r="A307" s="790"/>
      <c r="B307" s="899"/>
      <c r="C307" s="790"/>
      <c r="D307" s="790"/>
      <c r="E307" s="790"/>
      <c r="F307" s="790"/>
      <c r="G307" s="790"/>
      <c r="H307" s="790"/>
      <c r="I307" s="790"/>
      <c r="J307" s="790"/>
      <c r="K307" s="790"/>
      <c r="L307" s="790"/>
      <c r="M307" s="790"/>
    </row>
    <row r="308" spans="1:13" ht="12.75" customHeight="1">
      <c r="A308" s="790"/>
      <c r="B308" s="899"/>
      <c r="C308" s="790"/>
      <c r="D308" s="790"/>
      <c r="E308" s="790"/>
      <c r="F308" s="790"/>
      <c r="G308" s="790"/>
      <c r="H308" s="790"/>
      <c r="I308" s="790"/>
      <c r="J308" s="790"/>
      <c r="K308" s="790"/>
      <c r="L308" s="790"/>
      <c r="M308" s="790"/>
    </row>
    <row r="309" spans="1:13" ht="12.75" customHeight="1">
      <c r="A309" s="790"/>
      <c r="B309" s="899"/>
      <c r="C309" s="790"/>
      <c r="D309" s="790"/>
      <c r="E309" s="790"/>
      <c r="F309" s="790"/>
      <c r="G309" s="790"/>
      <c r="H309" s="790"/>
      <c r="I309" s="790"/>
      <c r="J309" s="790"/>
      <c r="K309" s="790"/>
      <c r="L309" s="790"/>
      <c r="M309" s="790"/>
    </row>
    <row r="310" spans="1:13" ht="12.75" customHeight="1">
      <c r="A310" s="790"/>
      <c r="B310" s="899"/>
      <c r="C310" s="790"/>
      <c r="D310" s="790"/>
      <c r="E310" s="790"/>
      <c r="F310" s="790"/>
      <c r="G310" s="790"/>
      <c r="H310" s="790"/>
      <c r="I310" s="790"/>
      <c r="J310" s="790"/>
      <c r="K310" s="790"/>
      <c r="L310" s="790"/>
      <c r="M310" s="790"/>
    </row>
    <row r="311" spans="1:13" ht="12.75" customHeight="1">
      <c r="A311" s="790"/>
      <c r="B311" s="899"/>
      <c r="C311" s="790"/>
      <c r="D311" s="790"/>
      <c r="E311" s="790"/>
      <c r="F311" s="790"/>
      <c r="G311" s="790"/>
      <c r="H311" s="790"/>
      <c r="I311" s="790"/>
      <c r="J311" s="790"/>
      <c r="K311" s="790"/>
      <c r="L311" s="790"/>
      <c r="M311" s="790"/>
    </row>
    <row r="312" spans="1:13" ht="12.75" customHeight="1">
      <c r="A312" s="790"/>
      <c r="B312" s="899"/>
      <c r="C312" s="790"/>
      <c r="D312" s="790"/>
      <c r="E312" s="790"/>
      <c r="F312" s="790"/>
      <c r="G312" s="790"/>
      <c r="H312" s="790"/>
      <c r="I312" s="790"/>
      <c r="J312" s="790"/>
      <c r="K312" s="790"/>
      <c r="L312" s="790"/>
      <c r="M312" s="790"/>
    </row>
    <row r="313" spans="1:13" ht="12.75" customHeight="1">
      <c r="A313" s="790"/>
      <c r="B313" s="899"/>
      <c r="C313" s="790"/>
      <c r="D313" s="790"/>
      <c r="E313" s="790"/>
      <c r="F313" s="790"/>
      <c r="G313" s="790"/>
      <c r="H313" s="790"/>
      <c r="I313" s="790"/>
      <c r="J313" s="790"/>
      <c r="K313" s="790"/>
      <c r="L313" s="790"/>
      <c r="M313" s="790"/>
    </row>
    <row r="314" spans="1:13" ht="12.75" customHeight="1">
      <c r="A314" s="790"/>
      <c r="B314" s="899"/>
      <c r="C314" s="790"/>
      <c r="D314" s="790"/>
      <c r="E314" s="790"/>
      <c r="F314" s="790"/>
      <c r="G314" s="790"/>
      <c r="H314" s="790"/>
      <c r="I314" s="790"/>
      <c r="J314" s="790"/>
      <c r="K314" s="790"/>
      <c r="L314" s="790"/>
      <c r="M314" s="790"/>
    </row>
    <row r="315" spans="1:13" ht="12.75" customHeight="1">
      <c r="A315" s="790"/>
      <c r="B315" s="899"/>
      <c r="C315" s="790"/>
      <c r="D315" s="790"/>
      <c r="E315" s="790"/>
      <c r="F315" s="790"/>
      <c r="G315" s="790"/>
      <c r="H315" s="790"/>
      <c r="I315" s="790"/>
      <c r="J315" s="790"/>
      <c r="K315" s="790"/>
      <c r="L315" s="790"/>
      <c r="M315" s="790"/>
    </row>
    <row r="316" spans="1:13" ht="12.75" customHeight="1">
      <c r="A316" s="790"/>
      <c r="B316" s="899"/>
      <c r="C316" s="790"/>
      <c r="D316" s="790"/>
      <c r="E316" s="790"/>
      <c r="F316" s="790"/>
      <c r="G316" s="790"/>
      <c r="H316" s="790"/>
      <c r="I316" s="790"/>
      <c r="J316" s="790"/>
      <c r="K316" s="790"/>
      <c r="L316" s="790"/>
      <c r="M316" s="790"/>
    </row>
    <row r="317" spans="1:13" ht="12.75" customHeight="1">
      <c r="A317" s="790"/>
      <c r="B317" s="899"/>
      <c r="C317" s="790"/>
      <c r="D317" s="790"/>
      <c r="E317" s="790"/>
      <c r="F317" s="790"/>
      <c r="G317" s="790"/>
      <c r="H317" s="790"/>
      <c r="I317" s="790"/>
      <c r="J317" s="790"/>
      <c r="K317" s="790"/>
      <c r="L317" s="790"/>
      <c r="M317" s="790"/>
    </row>
    <row r="318" spans="1:13" ht="12.75" customHeight="1">
      <c r="A318" s="790"/>
      <c r="B318" s="899"/>
      <c r="C318" s="790"/>
      <c r="D318" s="790"/>
      <c r="E318" s="790"/>
      <c r="F318" s="790"/>
      <c r="G318" s="790"/>
      <c r="H318" s="790"/>
      <c r="I318" s="790"/>
      <c r="J318" s="790"/>
      <c r="K318" s="790"/>
      <c r="L318" s="790"/>
      <c r="M318" s="790"/>
    </row>
    <row r="319" spans="1:13" ht="12.75" customHeight="1">
      <c r="A319" s="790"/>
      <c r="B319" s="899"/>
      <c r="C319" s="790"/>
      <c r="D319" s="790"/>
      <c r="E319" s="790"/>
      <c r="F319" s="790"/>
      <c r="G319" s="790"/>
      <c r="H319" s="790"/>
      <c r="I319" s="790"/>
      <c r="J319" s="790"/>
      <c r="K319" s="790"/>
      <c r="L319" s="790"/>
      <c r="M319" s="790"/>
    </row>
    <row r="320" spans="1:13" ht="12.75" customHeight="1">
      <c r="A320" s="790"/>
      <c r="B320" s="899"/>
      <c r="C320" s="790"/>
      <c r="D320" s="790"/>
      <c r="E320" s="790"/>
      <c r="F320" s="790"/>
      <c r="G320" s="790"/>
      <c r="H320" s="790"/>
      <c r="I320" s="790"/>
      <c r="J320" s="790"/>
      <c r="K320" s="790"/>
      <c r="L320" s="790"/>
      <c r="M320" s="790"/>
    </row>
    <row r="321" spans="1:13" ht="12.75" customHeight="1">
      <c r="A321" s="790"/>
      <c r="B321" s="899"/>
      <c r="C321" s="790"/>
      <c r="D321" s="790"/>
      <c r="E321" s="790"/>
      <c r="F321" s="790"/>
      <c r="G321" s="790"/>
      <c r="H321" s="790"/>
      <c r="I321" s="790"/>
      <c r="J321" s="790"/>
      <c r="K321" s="790"/>
      <c r="L321" s="790"/>
      <c r="M321" s="790"/>
    </row>
    <row r="322" spans="1:13" ht="12.75" customHeight="1">
      <c r="A322" s="790"/>
      <c r="B322" s="899"/>
      <c r="C322" s="790"/>
      <c r="D322" s="790"/>
      <c r="E322" s="790"/>
      <c r="F322" s="790"/>
      <c r="G322" s="790"/>
      <c r="H322" s="790"/>
      <c r="I322" s="790"/>
      <c r="J322" s="790"/>
      <c r="K322" s="790"/>
      <c r="L322" s="790"/>
      <c r="M322" s="790"/>
    </row>
    <row r="323" spans="1:13" ht="12.75" customHeight="1">
      <c r="A323" s="790"/>
      <c r="B323" s="899"/>
      <c r="C323" s="790"/>
      <c r="D323" s="790"/>
      <c r="E323" s="790"/>
      <c r="F323" s="790"/>
      <c r="G323" s="790"/>
      <c r="H323" s="790"/>
      <c r="I323" s="790"/>
      <c r="J323" s="790"/>
      <c r="K323" s="790"/>
      <c r="L323" s="790"/>
      <c r="M323" s="790"/>
    </row>
    <row r="324" spans="1:13" ht="12.75" customHeight="1">
      <c r="A324" s="790"/>
      <c r="B324" s="899"/>
      <c r="C324" s="790"/>
      <c r="D324" s="790"/>
      <c r="E324" s="790"/>
      <c r="F324" s="790"/>
      <c r="G324" s="790"/>
      <c r="H324" s="790"/>
      <c r="I324" s="790"/>
      <c r="J324" s="790"/>
      <c r="K324" s="790"/>
      <c r="L324" s="790"/>
      <c r="M324" s="790"/>
    </row>
    <row r="325" spans="1:13" ht="12.75" customHeight="1">
      <c r="A325" s="790"/>
      <c r="B325" s="899"/>
      <c r="C325" s="790"/>
      <c r="D325" s="790"/>
      <c r="E325" s="790"/>
      <c r="F325" s="790"/>
      <c r="G325" s="790"/>
      <c r="H325" s="790"/>
      <c r="I325" s="790"/>
      <c r="J325" s="790"/>
      <c r="K325" s="790"/>
      <c r="L325" s="790"/>
      <c r="M325" s="790"/>
    </row>
    <row r="326" spans="1:13" ht="12.75" customHeight="1">
      <c r="A326" s="790"/>
      <c r="B326" s="899"/>
      <c r="C326" s="790"/>
      <c r="D326" s="790"/>
      <c r="E326" s="790"/>
      <c r="F326" s="790"/>
      <c r="G326" s="790"/>
      <c r="H326" s="790"/>
      <c r="I326" s="790"/>
      <c r="J326" s="790"/>
      <c r="K326" s="790"/>
      <c r="L326" s="790"/>
      <c r="M326" s="790"/>
    </row>
    <row r="327" spans="1:13" ht="12.75" customHeight="1">
      <c r="A327" s="790"/>
      <c r="B327" s="899"/>
      <c r="C327" s="790"/>
      <c r="D327" s="790"/>
      <c r="E327" s="790"/>
      <c r="F327" s="790"/>
      <c r="G327" s="790"/>
      <c r="H327" s="790"/>
      <c r="I327" s="790"/>
      <c r="J327" s="790"/>
      <c r="K327" s="790"/>
      <c r="L327" s="790"/>
      <c r="M327" s="790"/>
    </row>
    <row r="328" spans="1:13" ht="12.75" customHeight="1">
      <c r="A328" s="790"/>
      <c r="B328" s="899"/>
      <c r="C328" s="790"/>
      <c r="D328" s="790"/>
      <c r="E328" s="790"/>
      <c r="F328" s="790"/>
      <c r="G328" s="790"/>
      <c r="H328" s="790"/>
      <c r="I328" s="790"/>
      <c r="J328" s="790"/>
      <c r="K328" s="790"/>
      <c r="L328" s="790"/>
      <c r="M328" s="790"/>
    </row>
    <row r="329" spans="1:13" ht="12.75" customHeight="1">
      <c r="A329" s="790"/>
      <c r="B329" s="899"/>
      <c r="C329" s="790"/>
      <c r="D329" s="790"/>
      <c r="E329" s="790"/>
      <c r="F329" s="790"/>
      <c r="G329" s="790"/>
      <c r="H329" s="790"/>
      <c r="I329" s="790"/>
      <c r="J329" s="790"/>
      <c r="K329" s="790"/>
      <c r="L329" s="790"/>
      <c r="M329" s="790"/>
    </row>
    <row r="330" spans="1:13" ht="12.75" customHeight="1">
      <c r="A330" s="790"/>
      <c r="B330" s="899"/>
      <c r="C330" s="790"/>
      <c r="D330" s="790"/>
      <c r="E330" s="790"/>
      <c r="F330" s="790"/>
      <c r="G330" s="790"/>
      <c r="H330" s="790"/>
      <c r="I330" s="790"/>
      <c r="J330" s="790"/>
      <c r="K330" s="790"/>
      <c r="L330" s="790"/>
      <c r="M330" s="790"/>
    </row>
    <row r="331" spans="1:13" ht="12.75" customHeight="1">
      <c r="A331" s="790"/>
      <c r="B331" s="899"/>
      <c r="C331" s="790"/>
      <c r="D331" s="790"/>
      <c r="E331" s="790"/>
      <c r="F331" s="790"/>
      <c r="G331" s="790"/>
      <c r="H331" s="790"/>
      <c r="I331" s="790"/>
      <c r="J331" s="790"/>
      <c r="K331" s="790"/>
      <c r="L331" s="790"/>
      <c r="M331" s="790"/>
    </row>
    <row r="332" spans="1:13" ht="12.75" customHeight="1">
      <c r="A332" s="790"/>
      <c r="B332" s="899"/>
      <c r="C332" s="790"/>
      <c r="D332" s="790"/>
      <c r="E332" s="790"/>
      <c r="F332" s="790"/>
      <c r="G332" s="790"/>
      <c r="H332" s="790"/>
      <c r="I332" s="790"/>
      <c r="J332" s="790"/>
      <c r="K332" s="790"/>
      <c r="L332" s="790"/>
      <c r="M332" s="790"/>
    </row>
    <row r="333" spans="1:13" ht="12.75" customHeight="1">
      <c r="A333" s="790"/>
      <c r="B333" s="899"/>
      <c r="C333" s="790"/>
      <c r="D333" s="790"/>
      <c r="E333" s="790"/>
      <c r="F333" s="790"/>
      <c r="G333" s="790"/>
      <c r="H333" s="790"/>
      <c r="I333" s="790"/>
      <c r="J333" s="790"/>
      <c r="K333" s="790"/>
      <c r="L333" s="790"/>
      <c r="M333" s="790"/>
    </row>
    <row r="334" spans="1:13" ht="12.75" customHeight="1">
      <c r="A334" s="790"/>
      <c r="B334" s="899"/>
      <c r="C334" s="790"/>
      <c r="D334" s="790"/>
      <c r="E334" s="790"/>
      <c r="F334" s="790"/>
      <c r="G334" s="790"/>
      <c r="H334" s="790"/>
      <c r="I334" s="790"/>
      <c r="J334" s="790"/>
      <c r="K334" s="790"/>
      <c r="L334" s="790"/>
      <c r="M334" s="790"/>
    </row>
    <row r="335" spans="1:13" ht="12.75" customHeight="1">
      <c r="A335" s="790"/>
      <c r="B335" s="899"/>
      <c r="C335" s="790"/>
      <c r="D335" s="790"/>
      <c r="E335" s="790"/>
      <c r="F335" s="790"/>
      <c r="G335" s="790"/>
      <c r="H335" s="790"/>
      <c r="I335" s="790"/>
      <c r="J335" s="790"/>
      <c r="K335" s="790"/>
      <c r="L335" s="790"/>
      <c r="M335" s="790"/>
    </row>
    <row r="336" spans="1:13" ht="12.75" customHeight="1">
      <c r="A336" s="790"/>
      <c r="B336" s="899"/>
      <c r="C336" s="790"/>
      <c r="D336" s="790"/>
      <c r="E336" s="790"/>
      <c r="F336" s="790"/>
      <c r="G336" s="790"/>
      <c r="H336" s="790"/>
      <c r="I336" s="790"/>
      <c r="J336" s="790"/>
      <c r="K336" s="790"/>
      <c r="L336" s="790"/>
      <c r="M336" s="790"/>
    </row>
    <row r="337" spans="1:13" ht="12.75" customHeight="1">
      <c r="A337" s="790"/>
      <c r="B337" s="899"/>
      <c r="C337" s="790"/>
      <c r="D337" s="790"/>
      <c r="E337" s="790"/>
      <c r="F337" s="790"/>
      <c r="G337" s="790"/>
      <c r="H337" s="790"/>
      <c r="I337" s="790"/>
      <c r="J337" s="790"/>
      <c r="K337" s="790"/>
      <c r="L337" s="790"/>
      <c r="M337" s="790"/>
    </row>
    <row r="338" spans="1:13" ht="12.75" customHeight="1">
      <c r="A338" s="790"/>
      <c r="B338" s="899"/>
      <c r="C338" s="790"/>
      <c r="D338" s="790"/>
      <c r="E338" s="790"/>
      <c r="F338" s="790"/>
      <c r="G338" s="790"/>
      <c r="H338" s="790"/>
      <c r="I338" s="790"/>
      <c r="J338" s="790"/>
      <c r="K338" s="790"/>
      <c r="L338" s="790"/>
      <c r="M338" s="790"/>
    </row>
    <row r="339" spans="1:13" ht="12.75" customHeight="1">
      <c r="A339" s="790"/>
      <c r="B339" s="899"/>
      <c r="C339" s="790"/>
      <c r="D339" s="790"/>
      <c r="E339" s="790"/>
      <c r="F339" s="790"/>
      <c r="G339" s="790"/>
      <c r="H339" s="790"/>
      <c r="I339" s="790"/>
      <c r="J339" s="790"/>
      <c r="K339" s="790"/>
      <c r="L339" s="790"/>
      <c r="M339" s="790"/>
    </row>
    <row r="340" spans="1:13" ht="12.75" customHeight="1">
      <c r="A340" s="790"/>
      <c r="B340" s="899"/>
      <c r="C340" s="790"/>
      <c r="D340" s="790"/>
      <c r="E340" s="790"/>
      <c r="F340" s="790"/>
      <c r="G340" s="790"/>
      <c r="H340" s="790"/>
      <c r="I340" s="790"/>
      <c r="J340" s="790"/>
      <c r="K340" s="790"/>
      <c r="L340" s="790"/>
      <c r="M340" s="790"/>
    </row>
    <row r="341" spans="1:13" ht="12.75" customHeight="1">
      <c r="A341" s="790"/>
      <c r="B341" s="899"/>
      <c r="C341" s="790"/>
      <c r="D341" s="790"/>
      <c r="E341" s="790"/>
      <c r="F341" s="790"/>
      <c r="G341" s="790"/>
      <c r="H341" s="790"/>
      <c r="I341" s="790"/>
      <c r="J341" s="790"/>
      <c r="K341" s="790"/>
      <c r="L341" s="790"/>
      <c r="M341" s="790"/>
    </row>
    <row r="342" spans="1:13" ht="12.75" customHeight="1">
      <c r="A342" s="790"/>
      <c r="B342" s="899"/>
      <c r="C342" s="790"/>
      <c r="D342" s="790"/>
      <c r="E342" s="790"/>
      <c r="F342" s="790"/>
      <c r="G342" s="790"/>
      <c r="H342" s="790"/>
      <c r="I342" s="790"/>
      <c r="J342" s="790"/>
      <c r="K342" s="790"/>
      <c r="L342" s="790"/>
      <c r="M342" s="790"/>
    </row>
    <row r="343" spans="1:13" ht="12.75" customHeight="1">
      <c r="A343" s="790"/>
      <c r="B343" s="899"/>
      <c r="C343" s="790"/>
      <c r="D343" s="790"/>
      <c r="E343" s="790"/>
      <c r="F343" s="790"/>
      <c r="G343" s="790"/>
      <c r="H343" s="790"/>
      <c r="I343" s="790"/>
      <c r="J343" s="790"/>
      <c r="K343" s="790"/>
      <c r="L343" s="790"/>
      <c r="M343" s="790"/>
    </row>
    <row r="344" spans="1:13" ht="12.75" customHeight="1">
      <c r="A344" s="790"/>
      <c r="B344" s="899"/>
      <c r="C344" s="790"/>
      <c r="D344" s="790"/>
      <c r="E344" s="790"/>
      <c r="F344" s="790"/>
      <c r="G344" s="790"/>
      <c r="H344" s="790"/>
      <c r="I344" s="790"/>
      <c r="J344" s="790"/>
      <c r="K344" s="790"/>
      <c r="L344" s="790"/>
      <c r="M344" s="790"/>
    </row>
    <row r="345" spans="1:13" ht="12.75" customHeight="1">
      <c r="A345" s="790"/>
      <c r="B345" s="899"/>
      <c r="C345" s="790"/>
      <c r="D345" s="790"/>
      <c r="E345" s="790"/>
      <c r="F345" s="790"/>
      <c r="G345" s="790"/>
      <c r="H345" s="790"/>
      <c r="I345" s="790"/>
      <c r="J345" s="790"/>
      <c r="K345" s="790"/>
      <c r="L345" s="790"/>
      <c r="M345" s="790"/>
    </row>
    <row r="346" spans="1:13" ht="12.75" customHeight="1">
      <c r="A346" s="790"/>
      <c r="B346" s="899"/>
      <c r="C346" s="790"/>
      <c r="D346" s="790"/>
      <c r="E346" s="790"/>
      <c r="F346" s="790"/>
      <c r="G346" s="790"/>
      <c r="H346" s="790"/>
      <c r="I346" s="790"/>
      <c r="J346" s="790"/>
      <c r="K346" s="790"/>
      <c r="L346" s="790"/>
      <c r="M346" s="790"/>
    </row>
    <row r="347" spans="1:13" ht="12.75" customHeight="1">
      <c r="A347" s="790"/>
      <c r="B347" s="899"/>
      <c r="C347" s="790"/>
      <c r="D347" s="790"/>
      <c r="E347" s="790"/>
      <c r="F347" s="790"/>
      <c r="G347" s="790"/>
      <c r="H347" s="790"/>
      <c r="I347" s="790"/>
      <c r="J347" s="790"/>
      <c r="K347" s="790"/>
      <c r="L347" s="790"/>
      <c r="M347" s="790"/>
    </row>
    <row r="348" spans="1:13" ht="12.75" customHeight="1">
      <c r="A348" s="790"/>
      <c r="B348" s="899"/>
      <c r="C348" s="790"/>
      <c r="D348" s="790"/>
      <c r="E348" s="790"/>
      <c r="F348" s="790"/>
      <c r="G348" s="790"/>
      <c r="H348" s="790"/>
      <c r="I348" s="790"/>
      <c r="J348" s="790"/>
      <c r="K348" s="790"/>
      <c r="L348" s="790"/>
      <c r="M348" s="790"/>
    </row>
    <row r="349" spans="1:13" ht="12.75" customHeight="1">
      <c r="A349" s="790"/>
      <c r="B349" s="899"/>
      <c r="C349" s="790"/>
      <c r="D349" s="790"/>
      <c r="E349" s="790"/>
      <c r="F349" s="790"/>
      <c r="G349" s="790"/>
      <c r="H349" s="790"/>
      <c r="I349" s="790"/>
      <c r="J349" s="790"/>
      <c r="K349" s="790"/>
      <c r="L349" s="790"/>
      <c r="M349" s="790"/>
    </row>
    <row r="350" spans="1:13" ht="12.75" customHeight="1">
      <c r="A350" s="790"/>
      <c r="B350" s="899"/>
      <c r="C350" s="790"/>
      <c r="D350" s="790"/>
      <c r="E350" s="790"/>
      <c r="F350" s="790"/>
      <c r="G350" s="790"/>
      <c r="H350" s="790"/>
      <c r="I350" s="790"/>
      <c r="J350" s="790"/>
      <c r="K350" s="790"/>
      <c r="L350" s="790"/>
      <c r="M350" s="790"/>
    </row>
    <row r="351" spans="1:13" ht="12.75" customHeight="1">
      <c r="A351" s="790"/>
      <c r="B351" s="899"/>
      <c r="C351" s="790"/>
      <c r="D351" s="790"/>
      <c r="E351" s="790"/>
      <c r="F351" s="790"/>
      <c r="G351" s="790"/>
      <c r="H351" s="790"/>
      <c r="I351" s="790"/>
      <c r="J351" s="790"/>
      <c r="K351" s="790"/>
      <c r="L351" s="790"/>
      <c r="M351" s="790"/>
    </row>
    <row r="352" spans="1:13" ht="12.75" customHeight="1">
      <c r="A352" s="790"/>
      <c r="B352" s="899"/>
      <c r="C352" s="790"/>
      <c r="D352" s="790"/>
      <c r="E352" s="790"/>
      <c r="F352" s="790"/>
      <c r="G352" s="790"/>
      <c r="H352" s="790"/>
      <c r="I352" s="790"/>
      <c r="J352" s="790"/>
      <c r="K352" s="790"/>
      <c r="L352" s="790"/>
      <c r="M352" s="790"/>
    </row>
    <row r="353" spans="1:13" ht="12.75" customHeight="1">
      <c r="A353" s="790"/>
      <c r="B353" s="899"/>
      <c r="C353" s="790"/>
      <c r="D353" s="790"/>
      <c r="E353" s="790"/>
      <c r="F353" s="790"/>
      <c r="G353" s="790"/>
      <c r="H353" s="790"/>
      <c r="I353" s="790"/>
      <c r="J353" s="790"/>
      <c r="K353" s="790"/>
      <c r="L353" s="790"/>
      <c r="M353" s="790"/>
    </row>
    <row r="354" spans="1:13" ht="12.75" customHeight="1">
      <c r="A354" s="790"/>
      <c r="B354" s="899"/>
      <c r="C354" s="790"/>
      <c r="D354" s="790"/>
      <c r="E354" s="790"/>
      <c r="F354" s="790"/>
      <c r="G354" s="790"/>
      <c r="H354" s="790"/>
      <c r="I354" s="790"/>
      <c r="J354" s="790"/>
      <c r="K354" s="790"/>
      <c r="L354" s="790"/>
      <c r="M354" s="790"/>
    </row>
    <row r="355" spans="1:13" ht="12.75" customHeight="1">
      <c r="A355" s="790"/>
      <c r="B355" s="899"/>
      <c r="C355" s="790"/>
      <c r="D355" s="790"/>
      <c r="E355" s="790"/>
      <c r="F355" s="790"/>
      <c r="G355" s="790"/>
      <c r="H355" s="790"/>
      <c r="I355" s="790"/>
      <c r="J355" s="790"/>
      <c r="K355" s="790"/>
      <c r="L355" s="790"/>
      <c r="M355" s="790"/>
    </row>
    <row r="356" spans="1:13" ht="12.75" customHeight="1">
      <c r="A356" s="790"/>
      <c r="B356" s="899"/>
      <c r="C356" s="790"/>
      <c r="D356" s="790"/>
      <c r="E356" s="790"/>
      <c r="F356" s="790"/>
      <c r="G356" s="790"/>
      <c r="H356" s="790"/>
      <c r="I356" s="790"/>
      <c r="J356" s="790"/>
      <c r="K356" s="790"/>
      <c r="L356" s="790"/>
      <c r="M356" s="790"/>
    </row>
    <row r="357" spans="1:13" ht="12.75" customHeight="1">
      <c r="A357" s="790"/>
      <c r="B357" s="899"/>
      <c r="C357" s="790"/>
      <c r="D357" s="790"/>
      <c r="E357" s="790"/>
      <c r="F357" s="790"/>
      <c r="G357" s="790"/>
      <c r="H357" s="790"/>
      <c r="I357" s="790"/>
      <c r="J357" s="790"/>
      <c r="K357" s="790"/>
      <c r="L357" s="790"/>
      <c r="M357" s="790"/>
    </row>
    <row r="358" spans="1:13" ht="12.75" customHeight="1">
      <c r="A358" s="790"/>
      <c r="B358" s="899"/>
      <c r="C358" s="790"/>
      <c r="D358" s="790"/>
      <c r="E358" s="790"/>
      <c r="F358" s="790"/>
      <c r="G358" s="790"/>
      <c r="H358" s="790"/>
      <c r="I358" s="790"/>
      <c r="J358" s="790"/>
      <c r="K358" s="790"/>
      <c r="L358" s="790"/>
      <c r="M358" s="790"/>
    </row>
    <row r="359" spans="1:13" ht="12.75" customHeight="1">
      <c r="A359" s="790"/>
      <c r="B359" s="899"/>
      <c r="C359" s="790"/>
      <c r="D359" s="790"/>
      <c r="E359" s="790"/>
      <c r="F359" s="790"/>
      <c r="G359" s="790"/>
      <c r="H359" s="790"/>
      <c r="I359" s="790"/>
      <c r="J359" s="790"/>
      <c r="K359" s="790"/>
      <c r="L359" s="790"/>
      <c r="M359" s="790"/>
    </row>
    <row r="360" spans="1:13" ht="12.75" customHeight="1">
      <c r="A360" s="790"/>
      <c r="B360" s="899"/>
      <c r="C360" s="790"/>
      <c r="D360" s="790"/>
      <c r="E360" s="790"/>
      <c r="F360" s="790"/>
      <c r="G360" s="790"/>
      <c r="H360" s="790"/>
      <c r="I360" s="790"/>
      <c r="J360" s="790"/>
      <c r="K360" s="790"/>
      <c r="L360" s="790"/>
      <c r="M360" s="790"/>
    </row>
    <row r="361" spans="1:13" ht="12.75" customHeight="1">
      <c r="A361" s="790"/>
      <c r="B361" s="899"/>
      <c r="C361" s="790"/>
      <c r="D361" s="790"/>
      <c r="E361" s="790"/>
      <c r="F361" s="790"/>
      <c r="G361" s="790"/>
      <c r="H361" s="790"/>
      <c r="I361" s="790"/>
      <c r="J361" s="790"/>
      <c r="K361" s="790"/>
      <c r="L361" s="790"/>
      <c r="M361" s="790"/>
    </row>
    <row r="362" spans="1:13" ht="12.75" customHeight="1">
      <c r="A362" s="790"/>
      <c r="B362" s="899"/>
      <c r="C362" s="790"/>
      <c r="D362" s="790"/>
      <c r="E362" s="790"/>
      <c r="F362" s="790"/>
      <c r="G362" s="790"/>
      <c r="H362" s="790"/>
      <c r="I362" s="790"/>
      <c r="J362" s="790"/>
      <c r="K362" s="790"/>
      <c r="L362" s="790"/>
      <c r="M362" s="790"/>
    </row>
    <row r="363" spans="1:13" ht="12.75" customHeight="1">
      <c r="A363" s="790"/>
      <c r="B363" s="899"/>
      <c r="C363" s="790"/>
      <c r="D363" s="790"/>
      <c r="E363" s="790"/>
      <c r="F363" s="790"/>
      <c r="G363" s="790"/>
      <c r="H363" s="790"/>
      <c r="I363" s="790"/>
      <c r="J363" s="790"/>
      <c r="K363" s="790"/>
      <c r="L363" s="790"/>
      <c r="M363" s="790"/>
    </row>
    <row r="364" spans="1:13" ht="12.75" customHeight="1">
      <c r="A364" s="790"/>
      <c r="B364" s="899"/>
      <c r="C364" s="790"/>
      <c r="D364" s="790"/>
      <c r="E364" s="790"/>
      <c r="F364" s="790"/>
      <c r="G364" s="790"/>
      <c r="H364" s="790"/>
      <c r="I364" s="790"/>
      <c r="J364" s="790"/>
      <c r="K364" s="790"/>
      <c r="L364" s="790"/>
      <c r="M364" s="790"/>
    </row>
    <row r="365" spans="1:13" ht="12.75" customHeight="1">
      <c r="A365" s="790"/>
      <c r="B365" s="899"/>
      <c r="C365" s="790"/>
      <c r="D365" s="790"/>
      <c r="E365" s="790"/>
      <c r="F365" s="790"/>
      <c r="G365" s="790"/>
      <c r="H365" s="790"/>
      <c r="I365" s="790"/>
      <c r="J365" s="790"/>
      <c r="K365" s="790"/>
      <c r="L365" s="790"/>
      <c r="M365" s="790"/>
    </row>
    <row r="366" spans="1:13" ht="12.75" customHeight="1">
      <c r="A366" s="790"/>
      <c r="B366" s="899"/>
      <c r="C366" s="790"/>
      <c r="D366" s="790"/>
      <c r="E366" s="790"/>
      <c r="F366" s="790"/>
      <c r="G366" s="790"/>
      <c r="H366" s="790"/>
      <c r="I366" s="790"/>
      <c r="J366" s="790"/>
      <c r="K366" s="790"/>
      <c r="L366" s="790"/>
      <c r="M366" s="790"/>
    </row>
    <row r="367" spans="1:13" ht="12.75" customHeight="1">
      <c r="A367" s="790"/>
      <c r="B367" s="899"/>
      <c r="C367" s="790"/>
      <c r="D367" s="790"/>
      <c r="E367" s="790"/>
      <c r="F367" s="790"/>
      <c r="G367" s="790"/>
      <c r="H367" s="790"/>
      <c r="I367" s="790"/>
      <c r="J367" s="790"/>
      <c r="K367" s="790"/>
      <c r="L367" s="790"/>
      <c r="M367" s="790"/>
    </row>
    <row r="368" spans="1:13" ht="12.75" customHeight="1">
      <c r="A368" s="790"/>
      <c r="B368" s="899"/>
      <c r="C368" s="790"/>
      <c r="D368" s="790"/>
      <c r="E368" s="790"/>
      <c r="F368" s="790"/>
      <c r="G368" s="790"/>
      <c r="H368" s="790"/>
      <c r="I368" s="790"/>
      <c r="J368" s="790"/>
      <c r="K368" s="790"/>
      <c r="L368" s="790"/>
      <c r="M368" s="790"/>
    </row>
    <row r="369" spans="1:13" ht="12.75" customHeight="1">
      <c r="A369" s="790"/>
      <c r="B369" s="899"/>
      <c r="C369" s="790"/>
      <c r="D369" s="790"/>
      <c r="E369" s="790"/>
      <c r="F369" s="790"/>
      <c r="G369" s="790"/>
      <c r="H369" s="790"/>
      <c r="I369" s="790"/>
      <c r="J369" s="790"/>
      <c r="K369" s="790"/>
      <c r="L369" s="790"/>
      <c r="M369" s="790"/>
    </row>
    <row r="370" spans="1:13" ht="12.75" customHeight="1">
      <c r="A370" s="790"/>
      <c r="B370" s="899"/>
      <c r="C370" s="790"/>
      <c r="D370" s="790"/>
      <c r="E370" s="790"/>
      <c r="F370" s="790"/>
      <c r="G370" s="790"/>
      <c r="H370" s="790"/>
      <c r="I370" s="790"/>
      <c r="J370" s="790"/>
      <c r="K370" s="790"/>
      <c r="L370" s="790"/>
      <c r="M370" s="790"/>
    </row>
    <row r="371" spans="1:13" ht="12.75" customHeight="1">
      <c r="A371" s="790"/>
      <c r="B371" s="899"/>
      <c r="C371" s="790"/>
      <c r="D371" s="790"/>
      <c r="E371" s="790"/>
      <c r="F371" s="790"/>
      <c r="G371" s="790"/>
      <c r="H371" s="790"/>
      <c r="I371" s="790"/>
      <c r="J371" s="790"/>
      <c r="K371" s="790"/>
      <c r="L371" s="790"/>
      <c r="M371" s="790"/>
    </row>
    <row r="372" spans="1:13" ht="12.75" customHeight="1">
      <c r="A372" s="790"/>
      <c r="B372" s="899"/>
      <c r="C372" s="790"/>
      <c r="D372" s="790"/>
      <c r="E372" s="790"/>
      <c r="F372" s="790"/>
      <c r="G372" s="790"/>
      <c r="H372" s="790"/>
      <c r="I372" s="790"/>
      <c r="J372" s="790"/>
      <c r="K372" s="790"/>
      <c r="L372" s="790"/>
      <c r="M372" s="790"/>
    </row>
    <row r="373" spans="1:13" ht="12.75" customHeight="1">
      <c r="A373" s="790"/>
      <c r="B373" s="899"/>
      <c r="C373" s="790"/>
      <c r="D373" s="790"/>
      <c r="E373" s="790"/>
      <c r="F373" s="790"/>
      <c r="G373" s="790"/>
      <c r="H373" s="790"/>
      <c r="I373" s="790"/>
      <c r="J373" s="790"/>
      <c r="K373" s="790"/>
      <c r="L373" s="790"/>
      <c r="M373" s="790"/>
    </row>
    <row r="374" spans="1:13" ht="12.75" customHeight="1">
      <c r="A374" s="790"/>
      <c r="B374" s="899"/>
      <c r="C374" s="790"/>
      <c r="D374" s="790"/>
      <c r="E374" s="790"/>
      <c r="F374" s="790"/>
      <c r="G374" s="790"/>
      <c r="H374" s="790"/>
      <c r="I374" s="790"/>
      <c r="J374" s="790"/>
      <c r="K374" s="790"/>
      <c r="L374" s="790"/>
      <c r="M374" s="790"/>
    </row>
    <row r="375" spans="1:13" ht="12.75" customHeight="1">
      <c r="A375" s="790"/>
      <c r="B375" s="899"/>
      <c r="C375" s="790"/>
      <c r="D375" s="790"/>
      <c r="E375" s="790"/>
      <c r="F375" s="790"/>
      <c r="G375" s="790"/>
      <c r="H375" s="790"/>
      <c r="I375" s="790"/>
      <c r="J375" s="790"/>
      <c r="K375" s="790"/>
      <c r="L375" s="790"/>
      <c r="M375" s="790"/>
    </row>
    <row r="376" spans="1:13" ht="12.75" customHeight="1">
      <c r="A376" s="790"/>
      <c r="B376" s="899"/>
      <c r="C376" s="790"/>
      <c r="D376" s="790"/>
      <c r="E376" s="790"/>
      <c r="F376" s="790"/>
      <c r="G376" s="790"/>
      <c r="H376" s="790"/>
      <c r="I376" s="790"/>
      <c r="J376" s="790"/>
      <c r="K376" s="790"/>
      <c r="L376" s="790"/>
      <c r="M376" s="790"/>
    </row>
    <row r="377" spans="1:13" ht="12.75" customHeight="1">
      <c r="A377" s="790"/>
      <c r="B377" s="899"/>
      <c r="C377" s="790"/>
      <c r="D377" s="790"/>
      <c r="E377" s="790"/>
      <c r="F377" s="790"/>
      <c r="G377" s="790"/>
      <c r="H377" s="790"/>
      <c r="I377" s="790"/>
      <c r="J377" s="790"/>
      <c r="K377" s="790"/>
      <c r="L377" s="790"/>
      <c r="M377" s="790"/>
    </row>
    <row r="378" spans="1:13" ht="12.75" customHeight="1">
      <c r="A378" s="790"/>
      <c r="B378" s="899"/>
      <c r="C378" s="790"/>
      <c r="D378" s="790"/>
      <c r="E378" s="790"/>
      <c r="F378" s="790"/>
      <c r="G378" s="790"/>
      <c r="H378" s="790"/>
      <c r="I378" s="790"/>
      <c r="J378" s="790"/>
      <c r="K378" s="790"/>
      <c r="L378" s="790"/>
      <c r="M378" s="790"/>
    </row>
    <row r="379" spans="1:13" ht="12.75" customHeight="1">
      <c r="A379" s="790"/>
      <c r="B379" s="899"/>
      <c r="C379" s="790"/>
      <c r="D379" s="790"/>
      <c r="E379" s="790"/>
      <c r="F379" s="790"/>
      <c r="G379" s="790"/>
      <c r="H379" s="790"/>
      <c r="I379" s="790"/>
      <c r="J379" s="790"/>
      <c r="K379" s="790"/>
      <c r="L379" s="790"/>
      <c r="M379" s="790"/>
    </row>
    <row r="380" spans="1:13" ht="12.75" customHeight="1">
      <c r="A380" s="790"/>
      <c r="B380" s="899"/>
      <c r="C380" s="790"/>
      <c r="D380" s="790"/>
      <c r="E380" s="790"/>
      <c r="F380" s="790"/>
      <c r="G380" s="790"/>
      <c r="H380" s="790"/>
      <c r="I380" s="790"/>
      <c r="J380" s="790"/>
      <c r="K380" s="790"/>
      <c r="L380" s="790"/>
      <c r="M380" s="790"/>
    </row>
    <row r="381" spans="1:13" ht="12.75" customHeight="1">
      <c r="A381" s="790"/>
      <c r="B381" s="899"/>
      <c r="C381" s="790"/>
      <c r="D381" s="790"/>
      <c r="E381" s="790"/>
      <c r="F381" s="790"/>
      <c r="G381" s="790"/>
      <c r="H381" s="790"/>
      <c r="I381" s="790"/>
      <c r="J381" s="790"/>
      <c r="K381" s="790"/>
      <c r="L381" s="790"/>
      <c r="M381" s="790"/>
    </row>
    <row r="382" spans="1:13" ht="12.75" customHeight="1">
      <c r="A382" s="790"/>
      <c r="B382" s="899"/>
      <c r="C382" s="790"/>
      <c r="D382" s="790"/>
      <c r="E382" s="790"/>
      <c r="F382" s="790"/>
      <c r="G382" s="790"/>
      <c r="H382" s="790"/>
      <c r="I382" s="790"/>
      <c r="J382" s="790"/>
      <c r="K382" s="790"/>
      <c r="L382" s="790"/>
      <c r="M382" s="790"/>
    </row>
    <row r="383" spans="1:13" ht="12.75" customHeight="1">
      <c r="A383" s="790"/>
      <c r="B383" s="899"/>
      <c r="C383" s="790"/>
      <c r="D383" s="790"/>
      <c r="E383" s="790"/>
      <c r="F383" s="790"/>
      <c r="G383" s="790"/>
      <c r="H383" s="790"/>
      <c r="I383" s="790"/>
      <c r="J383" s="790"/>
      <c r="K383" s="790"/>
      <c r="L383" s="790"/>
      <c r="M383" s="790"/>
    </row>
    <row r="384" spans="1:13" ht="12.75" customHeight="1">
      <c r="A384" s="790"/>
      <c r="B384" s="899"/>
      <c r="C384" s="790"/>
      <c r="D384" s="790"/>
      <c r="E384" s="790"/>
      <c r="F384" s="790"/>
      <c r="G384" s="790"/>
      <c r="H384" s="790"/>
      <c r="I384" s="790"/>
      <c r="J384" s="790"/>
      <c r="K384" s="790"/>
      <c r="L384" s="790"/>
      <c r="M384" s="790"/>
    </row>
    <row r="385" spans="1:13" ht="12.75" customHeight="1">
      <c r="A385" s="790"/>
      <c r="B385" s="899"/>
      <c r="C385" s="790"/>
      <c r="D385" s="790"/>
      <c r="E385" s="790"/>
      <c r="F385" s="790"/>
      <c r="G385" s="790"/>
      <c r="H385" s="790"/>
      <c r="I385" s="790"/>
      <c r="J385" s="790"/>
      <c r="K385" s="790"/>
      <c r="L385" s="790"/>
      <c r="M385" s="790"/>
    </row>
    <row r="386" spans="1:13" ht="12.75" customHeight="1">
      <c r="A386" s="790"/>
      <c r="B386" s="899"/>
      <c r="C386" s="790"/>
      <c r="D386" s="790"/>
      <c r="E386" s="790"/>
      <c r="F386" s="790"/>
      <c r="G386" s="790"/>
      <c r="H386" s="790"/>
      <c r="I386" s="790"/>
      <c r="J386" s="790"/>
      <c r="K386" s="790"/>
      <c r="L386" s="790"/>
      <c r="M386" s="790"/>
    </row>
    <row r="387" spans="1:13" ht="12.75" customHeight="1">
      <c r="A387" s="790"/>
      <c r="B387" s="899"/>
      <c r="C387" s="790"/>
      <c r="D387" s="790"/>
      <c r="E387" s="790"/>
      <c r="F387" s="790"/>
      <c r="G387" s="790"/>
      <c r="H387" s="790"/>
      <c r="I387" s="790"/>
      <c r="J387" s="790"/>
      <c r="K387" s="790"/>
      <c r="L387" s="790"/>
      <c r="M387" s="790"/>
    </row>
    <row r="388" spans="1:13" ht="12.75" customHeight="1">
      <c r="A388" s="790"/>
      <c r="B388" s="899"/>
      <c r="C388" s="790"/>
      <c r="D388" s="790"/>
      <c r="E388" s="790"/>
      <c r="F388" s="790"/>
      <c r="G388" s="790"/>
      <c r="H388" s="790"/>
      <c r="I388" s="790"/>
      <c r="J388" s="790"/>
      <c r="K388" s="790"/>
      <c r="L388" s="790"/>
      <c r="M388" s="790"/>
    </row>
    <row r="389" spans="1:13" ht="12.75" customHeight="1">
      <c r="A389" s="790"/>
      <c r="B389" s="899"/>
      <c r="C389" s="790"/>
      <c r="D389" s="790"/>
      <c r="E389" s="790"/>
      <c r="F389" s="790"/>
      <c r="G389" s="790"/>
      <c r="H389" s="790"/>
      <c r="I389" s="790"/>
      <c r="J389" s="790"/>
      <c r="K389" s="790"/>
      <c r="L389" s="790"/>
      <c r="M389" s="790"/>
    </row>
    <row r="390" spans="1:13" ht="12.75" customHeight="1">
      <c r="A390" s="790"/>
      <c r="B390" s="899"/>
      <c r="C390" s="790"/>
      <c r="D390" s="790"/>
      <c r="E390" s="790"/>
      <c r="F390" s="790"/>
      <c r="G390" s="790"/>
      <c r="H390" s="790"/>
      <c r="I390" s="790"/>
      <c r="J390" s="790"/>
      <c r="K390" s="790"/>
      <c r="L390" s="790"/>
      <c r="M390" s="790"/>
    </row>
    <row r="391" spans="1:13" ht="12.75" customHeight="1">
      <c r="A391" s="790"/>
      <c r="B391" s="899"/>
      <c r="C391" s="790"/>
      <c r="D391" s="790"/>
      <c r="E391" s="790"/>
      <c r="F391" s="790"/>
      <c r="G391" s="790"/>
      <c r="H391" s="790"/>
      <c r="I391" s="790"/>
      <c r="J391" s="790"/>
      <c r="K391" s="790"/>
      <c r="L391" s="790"/>
      <c r="M391" s="790"/>
    </row>
    <row r="392" spans="1:13" ht="12.75" customHeight="1">
      <c r="A392" s="790"/>
      <c r="B392" s="899"/>
      <c r="C392" s="790"/>
      <c r="D392" s="790"/>
      <c r="E392" s="790"/>
      <c r="F392" s="790"/>
      <c r="G392" s="790"/>
      <c r="H392" s="790"/>
      <c r="I392" s="790"/>
      <c r="J392" s="790"/>
      <c r="K392" s="790"/>
      <c r="L392" s="790"/>
      <c r="M392" s="790"/>
    </row>
    <row r="393" spans="1:13" ht="12.75" customHeight="1">
      <c r="A393" s="790"/>
      <c r="B393" s="899"/>
      <c r="C393" s="790"/>
      <c r="D393" s="790"/>
      <c r="E393" s="790"/>
      <c r="F393" s="790"/>
      <c r="G393" s="790"/>
      <c r="H393" s="790"/>
      <c r="I393" s="790"/>
      <c r="J393" s="790"/>
      <c r="K393" s="790"/>
      <c r="L393" s="790"/>
      <c r="M393" s="790"/>
    </row>
    <row r="394" spans="1:13" ht="12.75" customHeight="1">
      <c r="A394" s="790"/>
      <c r="B394" s="899"/>
      <c r="C394" s="790"/>
      <c r="D394" s="790"/>
      <c r="E394" s="790"/>
      <c r="F394" s="790"/>
      <c r="G394" s="790"/>
      <c r="H394" s="790"/>
      <c r="I394" s="790"/>
      <c r="J394" s="790"/>
      <c r="K394" s="790"/>
      <c r="L394" s="790"/>
      <c r="M394" s="790"/>
    </row>
    <row r="395" spans="1:13" ht="12.75" customHeight="1">
      <c r="A395" s="790"/>
      <c r="B395" s="899"/>
      <c r="C395" s="790"/>
      <c r="D395" s="790"/>
      <c r="E395" s="790"/>
      <c r="F395" s="790"/>
      <c r="G395" s="790"/>
      <c r="H395" s="790"/>
      <c r="I395" s="790"/>
      <c r="J395" s="790"/>
      <c r="K395" s="790"/>
      <c r="L395" s="790"/>
      <c r="M395" s="790"/>
    </row>
    <row r="396" spans="1:13" ht="12.75" customHeight="1">
      <c r="A396" s="790"/>
      <c r="B396" s="899"/>
      <c r="C396" s="790"/>
      <c r="D396" s="790"/>
      <c r="E396" s="790"/>
      <c r="F396" s="790"/>
      <c r="G396" s="790"/>
      <c r="H396" s="790"/>
      <c r="I396" s="790"/>
      <c r="J396" s="790"/>
      <c r="K396" s="790"/>
      <c r="L396" s="790"/>
      <c r="M396" s="790"/>
    </row>
    <row r="397" spans="1:13" ht="12.75" customHeight="1">
      <c r="A397" s="790"/>
      <c r="B397" s="899"/>
      <c r="C397" s="790"/>
      <c r="D397" s="790"/>
      <c r="E397" s="790"/>
      <c r="F397" s="790"/>
      <c r="G397" s="790"/>
      <c r="H397" s="790"/>
      <c r="I397" s="790"/>
      <c r="J397" s="790"/>
      <c r="K397" s="790"/>
      <c r="L397" s="790"/>
      <c r="M397" s="790"/>
    </row>
    <row r="398" spans="1:13" ht="12.75" customHeight="1">
      <c r="A398" s="790"/>
      <c r="B398" s="899"/>
      <c r="C398" s="790"/>
      <c r="D398" s="790"/>
      <c r="E398" s="790"/>
      <c r="F398" s="790"/>
      <c r="G398" s="790"/>
      <c r="H398" s="790"/>
      <c r="I398" s="790"/>
      <c r="J398" s="790"/>
      <c r="K398" s="790"/>
      <c r="L398" s="790"/>
      <c r="M398" s="790"/>
    </row>
    <row r="399" spans="1:13" ht="12.75" customHeight="1">
      <c r="A399" s="790"/>
      <c r="B399" s="899"/>
      <c r="C399" s="790"/>
      <c r="D399" s="790"/>
      <c r="E399" s="790"/>
      <c r="F399" s="790"/>
      <c r="G399" s="790"/>
      <c r="H399" s="790"/>
      <c r="I399" s="790"/>
      <c r="J399" s="790"/>
      <c r="K399" s="790"/>
      <c r="L399" s="790"/>
      <c r="M399" s="790"/>
    </row>
    <row r="400" spans="1:13" ht="12.75" customHeight="1">
      <c r="A400" s="790"/>
      <c r="B400" s="899"/>
      <c r="C400" s="790"/>
      <c r="D400" s="790"/>
      <c r="E400" s="790"/>
      <c r="F400" s="790"/>
      <c r="G400" s="790"/>
      <c r="H400" s="790"/>
      <c r="I400" s="790"/>
      <c r="J400" s="790"/>
      <c r="K400" s="790"/>
      <c r="L400" s="790"/>
      <c r="M400" s="790"/>
    </row>
    <row r="401" spans="1:13" ht="12.75" customHeight="1">
      <c r="A401" s="790"/>
      <c r="B401" s="899"/>
      <c r="C401" s="790"/>
      <c r="D401" s="790"/>
      <c r="E401" s="790"/>
      <c r="F401" s="790"/>
      <c r="G401" s="790"/>
      <c r="H401" s="790"/>
      <c r="I401" s="790"/>
      <c r="J401" s="790"/>
      <c r="K401" s="790"/>
      <c r="L401" s="790"/>
      <c r="M401" s="790"/>
    </row>
    <row r="402" spans="1:13" ht="12.75" customHeight="1">
      <c r="A402" s="790"/>
      <c r="B402" s="899"/>
      <c r="C402" s="790"/>
      <c r="D402" s="790"/>
      <c r="E402" s="790"/>
      <c r="F402" s="790"/>
      <c r="G402" s="790"/>
      <c r="H402" s="790"/>
      <c r="I402" s="790"/>
      <c r="J402" s="790"/>
      <c r="K402" s="790"/>
      <c r="L402" s="790"/>
      <c r="M402" s="790"/>
    </row>
    <row r="403" spans="1:13" ht="12.75" customHeight="1">
      <c r="A403" s="790"/>
      <c r="B403" s="899"/>
      <c r="C403" s="790"/>
      <c r="D403" s="790"/>
      <c r="E403" s="790"/>
      <c r="F403" s="790"/>
      <c r="G403" s="790"/>
      <c r="H403" s="790"/>
      <c r="I403" s="790"/>
      <c r="J403" s="790"/>
      <c r="K403" s="790"/>
      <c r="L403" s="790"/>
      <c r="M403" s="790"/>
    </row>
    <row r="404" spans="1:13" ht="12.75" customHeight="1">
      <c r="A404" s="790"/>
      <c r="B404" s="899"/>
      <c r="C404" s="790"/>
      <c r="D404" s="790"/>
      <c r="E404" s="790"/>
      <c r="F404" s="790"/>
      <c r="G404" s="790"/>
      <c r="H404" s="790"/>
      <c r="I404" s="790"/>
      <c r="J404" s="790"/>
      <c r="K404" s="790"/>
      <c r="L404" s="790"/>
      <c r="M404" s="790"/>
    </row>
    <row r="405" spans="1:13" ht="12.75" customHeight="1">
      <c r="A405" s="790"/>
      <c r="B405" s="899"/>
      <c r="C405" s="790"/>
      <c r="D405" s="790"/>
      <c r="E405" s="790"/>
      <c r="F405" s="790"/>
      <c r="G405" s="790"/>
      <c r="H405" s="790"/>
      <c r="I405" s="790"/>
      <c r="J405" s="790"/>
      <c r="K405" s="790"/>
      <c r="L405" s="790"/>
      <c r="M405" s="790"/>
    </row>
    <row r="406" spans="1:13" ht="12.75" customHeight="1">
      <c r="A406" s="790"/>
      <c r="B406" s="899"/>
      <c r="C406" s="790"/>
      <c r="D406" s="790"/>
      <c r="E406" s="790"/>
      <c r="F406" s="790"/>
      <c r="G406" s="790"/>
      <c r="H406" s="790"/>
      <c r="I406" s="790"/>
      <c r="J406" s="790"/>
      <c r="K406" s="790"/>
      <c r="L406" s="790"/>
      <c r="M406" s="790"/>
    </row>
    <row r="407" spans="1:13" ht="12.75" customHeight="1">
      <c r="A407" s="790"/>
      <c r="B407" s="899"/>
      <c r="C407" s="790"/>
      <c r="D407" s="790"/>
      <c r="E407" s="790"/>
      <c r="F407" s="790"/>
      <c r="G407" s="790"/>
      <c r="H407" s="790"/>
      <c r="I407" s="790"/>
      <c r="J407" s="790"/>
      <c r="K407" s="790"/>
      <c r="L407" s="790"/>
      <c r="M407" s="790"/>
    </row>
    <row r="408" spans="1:13" ht="12.75" customHeight="1">
      <c r="A408" s="790"/>
      <c r="B408" s="899"/>
      <c r="C408" s="790"/>
      <c r="D408" s="790"/>
      <c r="E408" s="790"/>
      <c r="F408" s="790"/>
      <c r="G408" s="790"/>
      <c r="H408" s="790"/>
      <c r="I408" s="790"/>
      <c r="J408" s="790"/>
      <c r="K408" s="790"/>
      <c r="L408" s="790"/>
      <c r="M408" s="790"/>
    </row>
    <row r="409" spans="1:13" ht="12.75" customHeight="1">
      <c r="A409" s="790"/>
      <c r="B409" s="899"/>
      <c r="C409" s="790"/>
      <c r="D409" s="790"/>
      <c r="E409" s="790"/>
      <c r="F409" s="790"/>
      <c r="G409" s="790"/>
      <c r="H409" s="790"/>
      <c r="I409" s="790"/>
      <c r="J409" s="790"/>
      <c r="K409" s="790"/>
      <c r="L409" s="790"/>
      <c r="M409" s="790"/>
    </row>
    <row r="410" spans="1:13" ht="12.75" customHeight="1">
      <c r="A410" s="790"/>
      <c r="B410" s="899"/>
      <c r="C410" s="790"/>
      <c r="D410" s="790"/>
      <c r="E410" s="790"/>
      <c r="F410" s="790"/>
      <c r="G410" s="790"/>
      <c r="H410" s="790"/>
      <c r="I410" s="790"/>
      <c r="J410" s="790"/>
      <c r="K410" s="790"/>
      <c r="L410" s="790"/>
      <c r="M410" s="790"/>
    </row>
    <row r="411" spans="1:13" ht="12.75" customHeight="1">
      <c r="A411" s="790"/>
      <c r="B411" s="899"/>
      <c r="C411" s="790"/>
      <c r="D411" s="790"/>
      <c r="E411" s="790"/>
      <c r="F411" s="790"/>
      <c r="G411" s="790"/>
      <c r="H411" s="790"/>
      <c r="I411" s="790"/>
      <c r="J411" s="790"/>
      <c r="K411" s="790"/>
      <c r="L411" s="790"/>
      <c r="M411" s="790"/>
    </row>
    <row r="412" spans="1:13" ht="12.75" customHeight="1">
      <c r="A412" s="790"/>
      <c r="B412" s="899"/>
      <c r="C412" s="790"/>
      <c r="D412" s="790"/>
      <c r="E412" s="790"/>
      <c r="F412" s="790"/>
      <c r="G412" s="790"/>
      <c r="H412" s="790"/>
      <c r="I412" s="790"/>
      <c r="J412" s="790"/>
      <c r="K412" s="790"/>
      <c r="L412" s="790"/>
      <c r="M412" s="790"/>
    </row>
    <row r="413" spans="1:13" ht="12.75" customHeight="1">
      <c r="A413" s="790"/>
      <c r="B413" s="899"/>
      <c r="C413" s="790"/>
      <c r="D413" s="790"/>
      <c r="E413" s="790"/>
      <c r="F413" s="790"/>
      <c r="G413" s="790"/>
      <c r="H413" s="790"/>
      <c r="I413" s="790"/>
      <c r="J413" s="790"/>
      <c r="K413" s="790"/>
      <c r="L413" s="790"/>
      <c r="M413" s="790"/>
    </row>
    <row r="414" spans="1:13" ht="12.75" customHeight="1">
      <c r="A414" s="790"/>
      <c r="B414" s="899"/>
      <c r="C414" s="790"/>
      <c r="D414" s="790"/>
      <c r="E414" s="790"/>
      <c r="F414" s="790"/>
      <c r="G414" s="790"/>
      <c r="H414" s="790"/>
      <c r="I414" s="790"/>
      <c r="J414" s="790"/>
      <c r="K414" s="790"/>
      <c r="L414" s="790"/>
      <c r="M414" s="790"/>
    </row>
    <row r="415" spans="1:13" ht="12.75" customHeight="1">
      <c r="A415" s="790"/>
      <c r="B415" s="899"/>
      <c r="C415" s="790"/>
      <c r="D415" s="790"/>
      <c r="E415" s="790"/>
      <c r="F415" s="790"/>
      <c r="G415" s="790"/>
      <c r="H415" s="790"/>
      <c r="I415" s="790"/>
      <c r="J415" s="790"/>
      <c r="K415" s="790"/>
      <c r="L415" s="790"/>
      <c r="M415" s="790"/>
    </row>
    <row r="416" spans="1:13" ht="12.75" customHeight="1">
      <c r="A416" s="790"/>
      <c r="B416" s="899"/>
      <c r="C416" s="790"/>
      <c r="D416" s="790"/>
      <c r="E416" s="790"/>
      <c r="F416" s="790"/>
      <c r="G416" s="790"/>
      <c r="H416" s="790"/>
      <c r="I416" s="790"/>
      <c r="J416" s="790"/>
      <c r="K416" s="790"/>
      <c r="L416" s="790"/>
      <c r="M416" s="790"/>
    </row>
    <row r="417" spans="1:13" ht="12.75" customHeight="1">
      <c r="A417" s="790"/>
      <c r="B417" s="899"/>
      <c r="C417" s="790"/>
      <c r="D417" s="790"/>
      <c r="E417" s="790"/>
      <c r="F417" s="790"/>
      <c r="G417" s="790"/>
      <c r="H417" s="790"/>
      <c r="I417" s="790"/>
      <c r="J417" s="790"/>
      <c r="K417" s="790"/>
      <c r="L417" s="790"/>
      <c r="M417" s="790"/>
    </row>
    <row r="418" spans="1:13" ht="12.75" customHeight="1">
      <c r="A418" s="790"/>
      <c r="B418" s="899"/>
      <c r="C418" s="790"/>
      <c r="D418" s="790"/>
      <c r="E418" s="790"/>
      <c r="F418" s="790"/>
      <c r="G418" s="790"/>
      <c r="H418" s="790"/>
      <c r="I418" s="790"/>
      <c r="J418" s="790"/>
      <c r="K418" s="790"/>
      <c r="L418" s="790"/>
      <c r="M418" s="790"/>
    </row>
    <row r="419" spans="1:13" ht="12.75" customHeight="1">
      <c r="A419" s="790"/>
      <c r="B419" s="899"/>
      <c r="C419" s="790"/>
      <c r="D419" s="790"/>
      <c r="E419" s="790"/>
      <c r="F419" s="790"/>
      <c r="G419" s="790"/>
      <c r="H419" s="790"/>
      <c r="I419" s="790"/>
      <c r="J419" s="790"/>
      <c r="K419" s="790"/>
      <c r="L419" s="790"/>
      <c r="M419" s="790"/>
    </row>
    <row r="420" spans="1:13" ht="12.75" customHeight="1">
      <c r="A420" s="790"/>
      <c r="B420" s="899"/>
      <c r="C420" s="790"/>
      <c r="D420" s="790"/>
      <c r="E420" s="790"/>
      <c r="F420" s="790"/>
      <c r="G420" s="790"/>
      <c r="H420" s="790"/>
      <c r="I420" s="790"/>
      <c r="J420" s="790"/>
      <c r="K420" s="790"/>
      <c r="L420" s="790"/>
      <c r="M420" s="790"/>
    </row>
    <row r="421" spans="1:13" ht="12.75" customHeight="1">
      <c r="A421" s="790"/>
      <c r="B421" s="899"/>
      <c r="C421" s="790"/>
      <c r="D421" s="790"/>
      <c r="E421" s="790"/>
      <c r="F421" s="790"/>
      <c r="G421" s="790"/>
      <c r="H421" s="790"/>
      <c r="I421" s="790"/>
      <c r="J421" s="790"/>
      <c r="K421" s="790"/>
      <c r="L421" s="790"/>
      <c r="M421" s="790"/>
    </row>
    <row r="422" spans="1:13" ht="12.75" customHeight="1">
      <c r="A422" s="790"/>
      <c r="B422" s="899"/>
      <c r="C422" s="790"/>
      <c r="D422" s="790"/>
      <c r="E422" s="790"/>
      <c r="F422" s="790"/>
      <c r="G422" s="790"/>
      <c r="H422" s="790"/>
      <c r="I422" s="790"/>
      <c r="J422" s="790"/>
      <c r="K422" s="790"/>
      <c r="L422" s="790"/>
      <c r="M422" s="790"/>
    </row>
    <row r="423" spans="1:13" ht="12.75" customHeight="1">
      <c r="A423" s="790"/>
      <c r="B423" s="899"/>
      <c r="C423" s="790"/>
      <c r="D423" s="790"/>
      <c r="E423" s="790"/>
      <c r="F423" s="790"/>
      <c r="G423" s="790"/>
      <c r="H423" s="790"/>
      <c r="I423" s="790"/>
      <c r="J423" s="790"/>
      <c r="K423" s="790"/>
      <c r="L423" s="790"/>
      <c r="M423" s="790"/>
    </row>
    <row r="424" spans="1:13" ht="12.75" customHeight="1">
      <c r="A424" s="790"/>
      <c r="B424" s="899"/>
      <c r="C424" s="790"/>
      <c r="D424" s="790"/>
      <c r="E424" s="790"/>
      <c r="F424" s="790"/>
      <c r="G424" s="790"/>
      <c r="H424" s="790"/>
      <c r="I424" s="790"/>
      <c r="J424" s="790"/>
      <c r="K424" s="790"/>
      <c r="L424" s="790"/>
      <c r="M424" s="790"/>
    </row>
    <row r="425" spans="1:13" ht="12.75" customHeight="1">
      <c r="A425" s="790"/>
      <c r="B425" s="899"/>
      <c r="C425" s="790"/>
      <c r="D425" s="790"/>
      <c r="E425" s="790"/>
      <c r="F425" s="790"/>
      <c r="G425" s="790"/>
      <c r="H425" s="790"/>
      <c r="I425" s="790"/>
      <c r="J425" s="790"/>
      <c r="K425" s="790"/>
      <c r="L425" s="790"/>
      <c r="M425" s="790"/>
    </row>
    <row r="426" spans="1:13" ht="12.75" customHeight="1">
      <c r="A426" s="790"/>
      <c r="B426" s="899"/>
      <c r="C426" s="790"/>
      <c r="D426" s="790"/>
      <c r="E426" s="790"/>
      <c r="F426" s="790"/>
      <c r="G426" s="790"/>
      <c r="H426" s="790"/>
      <c r="I426" s="790"/>
      <c r="J426" s="790"/>
      <c r="K426" s="790"/>
      <c r="L426" s="790"/>
      <c r="M426" s="790"/>
    </row>
    <row r="427" spans="1:13" ht="12.75" customHeight="1">
      <c r="A427" s="790"/>
      <c r="B427" s="899"/>
      <c r="C427" s="790"/>
      <c r="D427" s="790"/>
      <c r="E427" s="790"/>
      <c r="F427" s="790"/>
      <c r="G427" s="790"/>
      <c r="H427" s="790"/>
      <c r="I427" s="790"/>
      <c r="J427" s="790"/>
      <c r="K427" s="790"/>
      <c r="L427" s="790"/>
      <c r="M427" s="790"/>
    </row>
    <row r="428" spans="1:13" ht="12.75" customHeight="1">
      <c r="A428" s="790"/>
      <c r="B428" s="899"/>
      <c r="C428" s="790"/>
      <c r="D428" s="790"/>
      <c r="E428" s="790"/>
      <c r="F428" s="790"/>
      <c r="G428" s="790"/>
      <c r="H428" s="790"/>
      <c r="I428" s="790"/>
      <c r="J428" s="790"/>
      <c r="K428" s="790"/>
      <c r="L428" s="790"/>
      <c r="M428" s="790"/>
    </row>
    <row r="429" spans="1:13" ht="12.75" customHeight="1">
      <c r="A429" s="790"/>
      <c r="B429" s="899"/>
      <c r="C429" s="790"/>
      <c r="D429" s="790"/>
      <c r="E429" s="790"/>
      <c r="F429" s="790"/>
      <c r="G429" s="790"/>
      <c r="H429" s="790"/>
      <c r="I429" s="790"/>
      <c r="J429" s="790"/>
      <c r="K429" s="790"/>
      <c r="L429" s="790"/>
      <c r="M429" s="790"/>
    </row>
    <row r="430" spans="1:13" ht="12.75" customHeight="1">
      <c r="A430" s="790"/>
      <c r="B430" s="899"/>
      <c r="C430" s="790"/>
      <c r="D430" s="790"/>
      <c r="E430" s="790"/>
      <c r="F430" s="790"/>
      <c r="G430" s="790"/>
      <c r="H430" s="790"/>
      <c r="I430" s="790"/>
      <c r="J430" s="790"/>
      <c r="K430" s="790"/>
      <c r="L430" s="790"/>
      <c r="M430" s="790"/>
    </row>
    <row r="431" spans="1:13" ht="12.75" customHeight="1">
      <c r="A431" s="790"/>
      <c r="B431" s="899"/>
      <c r="C431" s="790"/>
      <c r="D431" s="790"/>
      <c r="E431" s="790"/>
      <c r="F431" s="790"/>
      <c r="G431" s="790"/>
      <c r="H431" s="790"/>
      <c r="I431" s="790"/>
      <c r="J431" s="790"/>
      <c r="K431" s="790"/>
      <c r="L431" s="790"/>
      <c r="M431" s="790"/>
    </row>
    <row r="432" spans="1:13" ht="12.75" customHeight="1">
      <c r="A432" s="790"/>
      <c r="B432" s="899"/>
      <c r="C432" s="790"/>
      <c r="D432" s="790"/>
      <c r="E432" s="790"/>
      <c r="F432" s="790"/>
      <c r="G432" s="790"/>
      <c r="H432" s="790"/>
      <c r="I432" s="790"/>
      <c r="J432" s="790"/>
      <c r="K432" s="790"/>
      <c r="L432" s="790"/>
      <c r="M432" s="790"/>
    </row>
    <row r="433" spans="1:13" ht="12.75" customHeight="1">
      <c r="A433" s="790"/>
      <c r="B433" s="899"/>
      <c r="C433" s="790"/>
      <c r="D433" s="790"/>
      <c r="E433" s="790"/>
      <c r="F433" s="790"/>
      <c r="G433" s="790"/>
      <c r="H433" s="790"/>
      <c r="I433" s="790"/>
      <c r="J433" s="790"/>
      <c r="K433" s="790"/>
      <c r="L433" s="790"/>
      <c r="M433" s="790"/>
    </row>
    <row r="434" spans="1:13" ht="12.75" customHeight="1">
      <c r="A434" s="790"/>
      <c r="B434" s="899"/>
      <c r="C434" s="790"/>
      <c r="D434" s="790"/>
      <c r="E434" s="790"/>
      <c r="F434" s="790"/>
      <c r="G434" s="790"/>
      <c r="H434" s="790"/>
      <c r="I434" s="790"/>
      <c r="J434" s="790"/>
      <c r="K434" s="790"/>
      <c r="L434" s="790"/>
      <c r="M434" s="790"/>
    </row>
    <row r="435" spans="1:13" ht="12.75" customHeight="1">
      <c r="A435" s="790"/>
      <c r="B435" s="899"/>
      <c r="C435" s="790"/>
      <c r="D435" s="790"/>
      <c r="E435" s="790"/>
      <c r="F435" s="790"/>
      <c r="G435" s="790"/>
      <c r="H435" s="790"/>
      <c r="I435" s="790"/>
      <c r="J435" s="790"/>
      <c r="K435" s="790"/>
      <c r="L435" s="790"/>
      <c r="M435" s="790"/>
    </row>
    <row r="436" spans="1:13" ht="12.75" customHeight="1">
      <c r="A436" s="790"/>
      <c r="B436" s="899"/>
      <c r="C436" s="790"/>
      <c r="D436" s="790"/>
      <c r="E436" s="790"/>
      <c r="F436" s="790"/>
      <c r="G436" s="790"/>
      <c r="H436" s="790"/>
      <c r="I436" s="790"/>
      <c r="J436" s="790"/>
      <c r="K436" s="790"/>
      <c r="L436" s="790"/>
      <c r="M436" s="790"/>
    </row>
    <row r="437" spans="1:13" ht="12.75" customHeight="1">
      <c r="A437" s="790"/>
      <c r="B437" s="899"/>
      <c r="C437" s="790"/>
      <c r="D437" s="790"/>
      <c r="E437" s="790"/>
      <c r="F437" s="790"/>
      <c r="G437" s="790"/>
      <c r="H437" s="790"/>
      <c r="I437" s="790"/>
      <c r="J437" s="790"/>
      <c r="K437" s="790"/>
      <c r="L437" s="790"/>
      <c r="M437" s="790"/>
    </row>
    <row r="438" spans="1:13" ht="12.75" customHeight="1">
      <c r="A438" s="790"/>
      <c r="B438" s="899"/>
      <c r="C438" s="790"/>
      <c r="D438" s="790"/>
      <c r="E438" s="790"/>
      <c r="F438" s="790"/>
      <c r="G438" s="790"/>
      <c r="H438" s="790"/>
      <c r="I438" s="790"/>
      <c r="J438" s="790"/>
      <c r="K438" s="790"/>
      <c r="L438" s="790"/>
      <c r="M438" s="790"/>
    </row>
    <row r="439" spans="1:13" ht="12.75" customHeight="1">
      <c r="A439" s="790"/>
      <c r="B439" s="899"/>
      <c r="C439" s="790"/>
      <c r="D439" s="790"/>
      <c r="E439" s="790"/>
      <c r="F439" s="790"/>
      <c r="G439" s="790"/>
      <c r="H439" s="790"/>
      <c r="I439" s="790"/>
      <c r="J439" s="790"/>
      <c r="K439" s="790"/>
      <c r="L439" s="790"/>
      <c r="M439" s="790"/>
    </row>
    <row r="440" spans="1:13" ht="12.75" customHeight="1">
      <c r="A440" s="790"/>
      <c r="B440" s="899"/>
      <c r="C440" s="790"/>
      <c r="D440" s="790"/>
      <c r="E440" s="790"/>
      <c r="F440" s="790"/>
      <c r="G440" s="790"/>
      <c r="H440" s="790"/>
      <c r="I440" s="790"/>
      <c r="J440" s="790"/>
      <c r="K440" s="790"/>
      <c r="L440" s="790"/>
      <c r="M440" s="790"/>
    </row>
    <row r="441" spans="1:13" ht="12.75" customHeight="1">
      <c r="A441" s="790"/>
      <c r="B441" s="899"/>
      <c r="C441" s="790"/>
      <c r="D441" s="790"/>
      <c r="E441" s="790"/>
      <c r="F441" s="790"/>
      <c r="G441" s="790"/>
      <c r="H441" s="790"/>
      <c r="I441" s="790"/>
      <c r="J441" s="790"/>
      <c r="K441" s="790"/>
      <c r="L441" s="790"/>
      <c r="M441" s="790"/>
    </row>
    <row r="442" spans="1:13" ht="12.75" customHeight="1">
      <c r="A442" s="790"/>
      <c r="B442" s="899"/>
      <c r="C442" s="790"/>
      <c r="D442" s="790"/>
      <c r="E442" s="790"/>
      <c r="F442" s="790"/>
      <c r="G442" s="790"/>
      <c r="H442" s="790"/>
      <c r="I442" s="790"/>
      <c r="J442" s="790"/>
      <c r="K442" s="790"/>
      <c r="L442" s="790"/>
      <c r="M442" s="790"/>
    </row>
    <row r="443" spans="1:13" ht="12.75" customHeight="1">
      <c r="A443" s="790"/>
      <c r="B443" s="899"/>
      <c r="C443" s="790"/>
      <c r="D443" s="790"/>
      <c r="E443" s="790"/>
      <c r="F443" s="790"/>
      <c r="G443" s="790"/>
      <c r="H443" s="790"/>
      <c r="I443" s="790"/>
      <c r="J443" s="790"/>
      <c r="K443" s="790"/>
      <c r="L443" s="790"/>
      <c r="M443" s="790"/>
    </row>
    <row r="444" spans="1:13" ht="12.75" customHeight="1">
      <c r="A444" s="790"/>
      <c r="B444" s="899"/>
      <c r="C444" s="790"/>
      <c r="D444" s="790"/>
      <c r="E444" s="790"/>
      <c r="F444" s="790"/>
      <c r="G444" s="790"/>
      <c r="H444" s="790"/>
      <c r="I444" s="790"/>
      <c r="J444" s="790"/>
      <c r="K444" s="790"/>
      <c r="L444" s="790"/>
      <c r="M444" s="790"/>
    </row>
    <row r="445" spans="1:13" ht="12.75" customHeight="1">
      <c r="A445" s="790"/>
      <c r="B445" s="899"/>
      <c r="C445" s="790"/>
      <c r="D445" s="790"/>
      <c r="E445" s="790"/>
      <c r="F445" s="790"/>
      <c r="G445" s="790"/>
      <c r="H445" s="790"/>
      <c r="I445" s="790"/>
      <c r="J445" s="790"/>
      <c r="K445" s="790"/>
      <c r="L445" s="790"/>
      <c r="M445" s="790"/>
    </row>
    <row r="446" spans="1:13" ht="12.75" customHeight="1">
      <c r="A446" s="790"/>
      <c r="B446" s="899"/>
      <c r="C446" s="790"/>
      <c r="D446" s="790"/>
      <c r="E446" s="790"/>
      <c r="F446" s="790"/>
      <c r="G446" s="790"/>
      <c r="H446" s="790"/>
      <c r="I446" s="790"/>
      <c r="J446" s="790"/>
      <c r="K446" s="790"/>
      <c r="L446" s="790"/>
      <c r="M446" s="790"/>
    </row>
    <row r="447" spans="1:13" ht="12.75" customHeight="1">
      <c r="A447" s="790"/>
      <c r="B447" s="899"/>
      <c r="C447" s="790"/>
      <c r="D447" s="790"/>
      <c r="E447" s="790"/>
      <c r="F447" s="790"/>
      <c r="G447" s="790"/>
      <c r="H447" s="790"/>
      <c r="I447" s="790"/>
      <c r="J447" s="790"/>
      <c r="K447" s="790"/>
      <c r="L447" s="790"/>
      <c r="M447" s="790"/>
    </row>
    <row r="448" spans="1:13" ht="12.75" customHeight="1">
      <c r="A448" s="790"/>
      <c r="B448" s="899"/>
      <c r="C448" s="790"/>
      <c r="D448" s="790"/>
      <c r="E448" s="790"/>
      <c r="F448" s="790"/>
      <c r="G448" s="790"/>
      <c r="H448" s="790"/>
      <c r="I448" s="790"/>
      <c r="J448" s="790"/>
      <c r="K448" s="790"/>
      <c r="L448" s="790"/>
      <c r="M448" s="790"/>
    </row>
    <row r="449" spans="1:13" ht="12.75" customHeight="1">
      <c r="A449" s="790"/>
      <c r="B449" s="899"/>
      <c r="C449" s="790"/>
      <c r="D449" s="790"/>
      <c r="E449" s="790"/>
      <c r="F449" s="790"/>
      <c r="G449" s="790"/>
      <c r="H449" s="790"/>
      <c r="I449" s="790"/>
      <c r="J449" s="790"/>
      <c r="K449" s="790"/>
      <c r="L449" s="790"/>
      <c r="M449" s="790"/>
    </row>
    <row r="450" spans="1:13" ht="12.75" customHeight="1">
      <c r="A450" s="790"/>
      <c r="B450" s="899"/>
      <c r="C450" s="790"/>
      <c r="D450" s="790"/>
      <c r="E450" s="790"/>
      <c r="F450" s="790"/>
      <c r="G450" s="790"/>
      <c r="H450" s="790"/>
      <c r="I450" s="790"/>
      <c r="J450" s="790"/>
      <c r="K450" s="790"/>
      <c r="L450" s="790"/>
      <c r="M450" s="790"/>
    </row>
    <row r="451" spans="1:13" ht="12.75" customHeight="1">
      <c r="A451" s="790"/>
      <c r="B451" s="899"/>
      <c r="C451" s="790"/>
      <c r="D451" s="790"/>
      <c r="E451" s="790"/>
      <c r="F451" s="790"/>
      <c r="G451" s="790"/>
      <c r="H451" s="790"/>
      <c r="I451" s="790"/>
      <c r="J451" s="790"/>
      <c r="K451" s="790"/>
      <c r="L451" s="790"/>
      <c r="M451" s="790"/>
    </row>
    <row r="452" spans="1:13" ht="12.75" customHeight="1">
      <c r="A452" s="790"/>
      <c r="B452" s="899"/>
      <c r="C452" s="790"/>
      <c r="D452" s="790"/>
      <c r="E452" s="790"/>
      <c r="F452" s="790"/>
      <c r="G452" s="790"/>
      <c r="H452" s="790"/>
      <c r="I452" s="790"/>
      <c r="J452" s="790"/>
      <c r="K452" s="790"/>
      <c r="L452" s="790"/>
      <c r="M452" s="790"/>
    </row>
    <row r="453" spans="1:13" ht="12.75" customHeight="1">
      <c r="A453" s="790"/>
      <c r="B453" s="899"/>
      <c r="C453" s="790"/>
      <c r="D453" s="790"/>
      <c r="E453" s="790"/>
      <c r="F453" s="790"/>
      <c r="G453" s="790"/>
      <c r="H453" s="790"/>
      <c r="I453" s="790"/>
      <c r="J453" s="790"/>
      <c r="K453" s="790"/>
      <c r="L453" s="790"/>
      <c r="M453" s="790"/>
    </row>
    <row r="454" spans="1:13" ht="12.75" customHeight="1">
      <c r="A454" s="790"/>
      <c r="B454" s="899"/>
      <c r="C454" s="790"/>
      <c r="D454" s="790"/>
      <c r="E454" s="790"/>
      <c r="F454" s="790"/>
      <c r="G454" s="790"/>
      <c r="H454" s="790"/>
      <c r="I454" s="790"/>
      <c r="J454" s="790"/>
      <c r="K454" s="790"/>
      <c r="L454" s="790"/>
      <c r="M454" s="790"/>
    </row>
    <row r="455" spans="1:13" ht="12.75" customHeight="1">
      <c r="A455" s="790"/>
      <c r="B455" s="899"/>
      <c r="C455" s="790"/>
      <c r="D455" s="790"/>
      <c r="E455" s="790"/>
      <c r="F455" s="790"/>
      <c r="G455" s="790"/>
      <c r="H455" s="790"/>
      <c r="I455" s="790"/>
      <c r="J455" s="790"/>
      <c r="K455" s="790"/>
      <c r="L455" s="790"/>
      <c r="M455" s="790"/>
    </row>
    <row r="456" spans="1:13" ht="12.75" customHeight="1">
      <c r="A456" s="790"/>
      <c r="B456" s="899"/>
      <c r="C456" s="790"/>
      <c r="D456" s="790"/>
      <c r="E456" s="790"/>
      <c r="F456" s="790"/>
      <c r="G456" s="790"/>
      <c r="H456" s="790"/>
      <c r="I456" s="790"/>
      <c r="J456" s="790"/>
      <c r="K456" s="790"/>
      <c r="L456" s="790"/>
      <c r="M456" s="790"/>
    </row>
    <row r="457" spans="1:13" ht="12.75" customHeight="1">
      <c r="A457" s="790"/>
      <c r="B457" s="899"/>
      <c r="C457" s="790"/>
      <c r="D457" s="790"/>
      <c r="E457" s="790"/>
      <c r="F457" s="790"/>
      <c r="G457" s="790"/>
      <c r="H457" s="790"/>
      <c r="I457" s="790"/>
      <c r="J457" s="790"/>
      <c r="K457" s="790"/>
      <c r="L457" s="790"/>
      <c r="M457" s="790"/>
    </row>
    <row r="458" spans="1:13" ht="12.75" customHeight="1">
      <c r="A458" s="790"/>
      <c r="B458" s="899"/>
      <c r="C458" s="790"/>
      <c r="D458" s="790"/>
      <c r="E458" s="790"/>
      <c r="F458" s="790"/>
      <c r="G458" s="790"/>
      <c r="H458" s="790"/>
      <c r="I458" s="790"/>
      <c r="J458" s="790"/>
      <c r="K458" s="790"/>
      <c r="L458" s="790"/>
      <c r="M458" s="790"/>
    </row>
    <row r="459" spans="1:13" ht="12.75" customHeight="1">
      <c r="A459" s="790"/>
      <c r="B459" s="899"/>
      <c r="C459" s="790"/>
      <c r="D459" s="790"/>
      <c r="E459" s="790"/>
      <c r="F459" s="790"/>
      <c r="G459" s="790"/>
      <c r="H459" s="790"/>
      <c r="I459" s="790"/>
      <c r="J459" s="790"/>
      <c r="K459" s="790"/>
      <c r="L459" s="790"/>
      <c r="M459" s="790"/>
    </row>
    <row r="460" spans="1:13" ht="12.75" customHeight="1">
      <c r="A460" s="790"/>
      <c r="B460" s="899"/>
      <c r="C460" s="790"/>
      <c r="D460" s="790"/>
      <c r="E460" s="790"/>
      <c r="F460" s="790"/>
      <c r="G460" s="790"/>
      <c r="H460" s="790"/>
      <c r="I460" s="790"/>
      <c r="J460" s="790"/>
      <c r="K460" s="790"/>
      <c r="L460" s="790"/>
      <c r="M460" s="790"/>
    </row>
    <row r="461" spans="1:13" ht="12.75" customHeight="1">
      <c r="A461" s="790"/>
      <c r="B461" s="899"/>
      <c r="C461" s="790"/>
      <c r="D461" s="790"/>
      <c r="E461" s="790"/>
      <c r="F461" s="790"/>
      <c r="G461" s="790"/>
      <c r="H461" s="790"/>
      <c r="I461" s="790"/>
      <c r="J461" s="790"/>
      <c r="K461" s="790"/>
      <c r="L461" s="790"/>
      <c r="M461" s="790"/>
    </row>
    <row r="462" spans="1:13" ht="12.75" customHeight="1">
      <c r="A462" s="790"/>
      <c r="B462" s="899"/>
      <c r="C462" s="790"/>
      <c r="D462" s="790"/>
      <c r="E462" s="790"/>
      <c r="F462" s="790"/>
      <c r="G462" s="790"/>
      <c r="H462" s="790"/>
      <c r="I462" s="790"/>
      <c r="J462" s="790"/>
      <c r="K462" s="790"/>
      <c r="L462" s="790"/>
      <c r="M462" s="790"/>
    </row>
    <row r="463" spans="1:13" ht="12.75" customHeight="1">
      <c r="A463" s="790"/>
      <c r="B463" s="899"/>
      <c r="C463" s="790"/>
      <c r="D463" s="790"/>
      <c r="E463" s="790"/>
      <c r="F463" s="790"/>
      <c r="G463" s="790"/>
      <c r="H463" s="790"/>
      <c r="I463" s="790"/>
      <c r="J463" s="790"/>
      <c r="K463" s="790"/>
      <c r="L463" s="790"/>
      <c r="M463" s="790"/>
    </row>
    <row r="464" spans="1:13" ht="12.75" customHeight="1">
      <c r="A464" s="790"/>
      <c r="B464" s="899"/>
      <c r="C464" s="790"/>
      <c r="D464" s="790"/>
      <c r="E464" s="790"/>
      <c r="F464" s="790"/>
      <c r="G464" s="790"/>
      <c r="H464" s="790"/>
      <c r="I464" s="790"/>
      <c r="J464" s="790"/>
      <c r="K464" s="790"/>
      <c r="L464" s="790"/>
      <c r="M464" s="790"/>
    </row>
    <row r="465" spans="1:13" ht="12.75" customHeight="1">
      <c r="A465" s="790"/>
      <c r="B465" s="899"/>
      <c r="C465" s="790"/>
      <c r="D465" s="790"/>
      <c r="E465" s="790"/>
      <c r="F465" s="790"/>
      <c r="G465" s="790"/>
      <c r="H465" s="790"/>
      <c r="I465" s="790"/>
      <c r="J465" s="790"/>
      <c r="K465" s="790"/>
      <c r="L465" s="790"/>
      <c r="M465" s="790"/>
    </row>
    <row r="466" spans="1:13" ht="12.75" customHeight="1">
      <c r="A466" s="790"/>
      <c r="B466" s="899"/>
      <c r="C466" s="790"/>
      <c r="D466" s="790"/>
      <c r="E466" s="790"/>
      <c r="F466" s="790"/>
      <c r="G466" s="790"/>
      <c r="H466" s="790"/>
      <c r="I466" s="790"/>
      <c r="J466" s="790"/>
      <c r="K466" s="790"/>
      <c r="L466" s="790"/>
      <c r="M466" s="790"/>
    </row>
    <row r="467" spans="1:13" ht="12.75" customHeight="1">
      <c r="A467" s="790"/>
      <c r="B467" s="899"/>
      <c r="C467" s="790"/>
      <c r="D467" s="790"/>
      <c r="E467" s="790"/>
      <c r="F467" s="790"/>
      <c r="G467" s="790"/>
      <c r="H467" s="790"/>
      <c r="I467" s="790"/>
      <c r="J467" s="790"/>
      <c r="K467" s="790"/>
      <c r="L467" s="790"/>
      <c r="M467" s="790"/>
    </row>
    <row r="468" spans="1:13" ht="12.75" customHeight="1">
      <c r="A468" s="790"/>
      <c r="B468" s="899"/>
      <c r="C468" s="790"/>
      <c r="D468" s="790"/>
      <c r="E468" s="790"/>
      <c r="F468" s="790"/>
      <c r="G468" s="790"/>
      <c r="H468" s="790"/>
      <c r="I468" s="790"/>
      <c r="J468" s="790"/>
      <c r="K468" s="790"/>
      <c r="L468" s="790"/>
      <c r="M468" s="790"/>
    </row>
    <row r="469" spans="1:13" ht="12.75" customHeight="1">
      <c r="A469" s="790"/>
      <c r="B469" s="899"/>
      <c r="C469" s="790"/>
      <c r="D469" s="790"/>
      <c r="E469" s="790"/>
      <c r="F469" s="790"/>
      <c r="G469" s="790"/>
      <c r="H469" s="790"/>
      <c r="I469" s="790"/>
      <c r="J469" s="790"/>
      <c r="K469" s="790"/>
      <c r="L469" s="790"/>
      <c r="M469" s="790"/>
    </row>
    <row r="470" spans="1:13" ht="12.75" customHeight="1">
      <c r="A470" s="790"/>
      <c r="B470" s="899"/>
      <c r="C470" s="790"/>
      <c r="D470" s="790"/>
      <c r="E470" s="790"/>
      <c r="F470" s="790"/>
      <c r="G470" s="790"/>
      <c r="H470" s="790"/>
      <c r="I470" s="790"/>
      <c r="J470" s="790"/>
      <c r="K470" s="790"/>
      <c r="L470" s="790"/>
      <c r="M470" s="790"/>
    </row>
    <row r="471" spans="1:13" ht="12.75" customHeight="1">
      <c r="A471" s="790"/>
      <c r="B471" s="899"/>
      <c r="C471" s="790"/>
      <c r="D471" s="790"/>
      <c r="E471" s="790"/>
      <c r="F471" s="790"/>
      <c r="G471" s="790"/>
      <c r="H471" s="790"/>
      <c r="I471" s="790"/>
      <c r="J471" s="790"/>
      <c r="K471" s="790"/>
      <c r="L471" s="790"/>
      <c r="M471" s="790"/>
    </row>
    <row r="472" spans="1:13" ht="12.75" customHeight="1">
      <c r="A472" s="790"/>
      <c r="B472" s="899"/>
      <c r="C472" s="790"/>
      <c r="D472" s="790"/>
      <c r="E472" s="790"/>
      <c r="F472" s="790"/>
      <c r="G472" s="790"/>
      <c r="H472" s="790"/>
      <c r="I472" s="790"/>
      <c r="J472" s="790"/>
      <c r="K472" s="790"/>
      <c r="L472" s="790"/>
      <c r="M472" s="790"/>
    </row>
    <row r="473" spans="1:13" ht="12.75" customHeight="1">
      <c r="A473" s="790"/>
      <c r="B473" s="899"/>
      <c r="C473" s="790"/>
      <c r="D473" s="790"/>
      <c r="E473" s="790"/>
      <c r="F473" s="790"/>
      <c r="G473" s="790"/>
      <c r="H473" s="790"/>
      <c r="I473" s="790"/>
      <c r="J473" s="790"/>
      <c r="K473" s="790"/>
      <c r="L473" s="790"/>
      <c r="M473" s="790"/>
    </row>
    <row r="474" spans="1:13" ht="12.75" customHeight="1">
      <c r="A474" s="790"/>
      <c r="B474" s="899"/>
      <c r="C474" s="790"/>
      <c r="D474" s="790"/>
      <c r="E474" s="790"/>
      <c r="F474" s="790"/>
      <c r="G474" s="790"/>
      <c r="H474" s="790"/>
      <c r="I474" s="790"/>
      <c r="J474" s="790"/>
      <c r="K474" s="790"/>
      <c r="L474" s="790"/>
      <c r="M474" s="790"/>
    </row>
    <row r="475" spans="1:13" ht="12.75" customHeight="1">
      <c r="A475" s="790"/>
      <c r="B475" s="899"/>
      <c r="C475" s="790"/>
      <c r="D475" s="790"/>
      <c r="E475" s="790"/>
      <c r="F475" s="790"/>
      <c r="G475" s="790"/>
      <c r="H475" s="790"/>
      <c r="I475" s="790"/>
      <c r="J475" s="790"/>
      <c r="K475" s="790"/>
      <c r="L475" s="790"/>
      <c r="M475" s="790"/>
    </row>
    <row r="476" spans="1:13" ht="12.75" customHeight="1">
      <c r="A476" s="790"/>
      <c r="B476" s="899"/>
      <c r="C476" s="790"/>
      <c r="D476" s="790"/>
      <c r="E476" s="790"/>
      <c r="F476" s="790"/>
      <c r="G476" s="790"/>
      <c r="H476" s="790"/>
      <c r="I476" s="790"/>
      <c r="J476" s="790"/>
      <c r="K476" s="790"/>
      <c r="L476" s="790"/>
      <c r="M476" s="790"/>
    </row>
    <row r="477" spans="1:13" ht="12.75" customHeight="1">
      <c r="A477" s="790"/>
      <c r="B477" s="899"/>
      <c r="C477" s="790"/>
      <c r="D477" s="790"/>
      <c r="E477" s="790"/>
      <c r="F477" s="790"/>
      <c r="G477" s="790"/>
      <c r="H477" s="790"/>
      <c r="I477" s="790"/>
      <c r="J477" s="790"/>
      <c r="K477" s="790"/>
      <c r="L477" s="790"/>
      <c r="M477" s="790"/>
    </row>
    <row r="478" spans="1:13" ht="12.75" customHeight="1">
      <c r="A478" s="790"/>
      <c r="B478" s="899"/>
      <c r="C478" s="790"/>
      <c r="D478" s="790"/>
      <c r="E478" s="790"/>
      <c r="F478" s="790"/>
      <c r="G478" s="790"/>
      <c r="H478" s="790"/>
      <c r="I478" s="790"/>
      <c r="J478" s="790"/>
      <c r="K478" s="790"/>
      <c r="L478" s="790"/>
      <c r="M478" s="790"/>
    </row>
    <row r="479" spans="1:13" ht="12.75" customHeight="1">
      <c r="A479" s="790"/>
      <c r="B479" s="899"/>
      <c r="C479" s="790"/>
      <c r="D479" s="790"/>
      <c r="E479" s="790"/>
      <c r="F479" s="790"/>
      <c r="G479" s="790"/>
      <c r="H479" s="790"/>
      <c r="I479" s="790"/>
      <c r="J479" s="790"/>
      <c r="K479" s="790"/>
      <c r="L479" s="790"/>
      <c r="M479" s="790"/>
    </row>
    <row r="480" spans="1:13" ht="12.75" customHeight="1">
      <c r="A480" s="790"/>
      <c r="B480" s="899"/>
      <c r="C480" s="790"/>
      <c r="D480" s="790"/>
      <c r="E480" s="790"/>
      <c r="F480" s="790"/>
      <c r="G480" s="790"/>
      <c r="H480" s="790"/>
      <c r="I480" s="790"/>
      <c r="J480" s="790"/>
      <c r="K480" s="790"/>
      <c r="L480" s="790"/>
      <c r="M480" s="790"/>
    </row>
    <row r="481" spans="1:13" ht="12.75" customHeight="1">
      <c r="A481" s="790"/>
      <c r="B481" s="899"/>
      <c r="C481" s="790"/>
      <c r="D481" s="790"/>
      <c r="E481" s="790"/>
      <c r="F481" s="790"/>
      <c r="G481" s="790"/>
      <c r="H481" s="790"/>
      <c r="I481" s="790"/>
      <c r="J481" s="790"/>
      <c r="K481" s="790"/>
      <c r="L481" s="790"/>
      <c r="M481" s="790"/>
    </row>
    <row r="482" spans="1:13" ht="12.75" customHeight="1">
      <c r="A482" s="790"/>
      <c r="B482" s="899"/>
      <c r="C482" s="790"/>
      <c r="D482" s="790"/>
      <c r="E482" s="790"/>
      <c r="F482" s="790"/>
      <c r="G482" s="790"/>
      <c r="H482" s="790"/>
      <c r="I482" s="790"/>
      <c r="J482" s="790"/>
      <c r="K482" s="790"/>
      <c r="L482" s="790"/>
      <c r="M482" s="790"/>
    </row>
    <row r="483" spans="1:13" ht="12.75" customHeight="1">
      <c r="A483" s="790"/>
      <c r="B483" s="899"/>
      <c r="C483" s="790"/>
      <c r="D483" s="790"/>
      <c r="E483" s="790"/>
      <c r="F483" s="790"/>
      <c r="G483" s="790"/>
      <c r="H483" s="790"/>
      <c r="I483" s="790"/>
      <c r="J483" s="790"/>
      <c r="K483" s="790"/>
      <c r="L483" s="790"/>
      <c r="M483" s="790"/>
    </row>
    <row r="484" spans="1:13" ht="12.75" customHeight="1">
      <c r="A484" s="790"/>
      <c r="B484" s="899"/>
      <c r="C484" s="790"/>
      <c r="D484" s="790"/>
      <c r="E484" s="790"/>
      <c r="F484" s="790"/>
      <c r="G484" s="790"/>
      <c r="H484" s="790"/>
      <c r="I484" s="790"/>
      <c r="J484" s="790"/>
      <c r="K484" s="790"/>
      <c r="L484" s="790"/>
      <c r="M484" s="790"/>
    </row>
    <row r="485" spans="1:13" ht="12.75" customHeight="1">
      <c r="A485" s="790"/>
      <c r="B485" s="899"/>
      <c r="C485" s="790"/>
      <c r="D485" s="790"/>
      <c r="E485" s="790"/>
      <c r="F485" s="790"/>
      <c r="G485" s="790"/>
      <c r="H485" s="790"/>
      <c r="I485" s="790"/>
      <c r="J485" s="790"/>
      <c r="K485" s="790"/>
      <c r="L485" s="790"/>
      <c r="M485" s="790"/>
    </row>
    <row r="486" spans="1:13" ht="12.75" customHeight="1">
      <c r="A486" s="790"/>
      <c r="B486" s="899"/>
      <c r="C486" s="790"/>
      <c r="D486" s="790"/>
      <c r="E486" s="790"/>
      <c r="F486" s="790"/>
      <c r="G486" s="790"/>
      <c r="H486" s="790"/>
      <c r="I486" s="790"/>
      <c r="J486" s="790"/>
      <c r="K486" s="790"/>
      <c r="L486" s="790"/>
      <c r="M486" s="790"/>
    </row>
    <row r="487" spans="1:13" ht="12.75" customHeight="1">
      <c r="A487" s="790"/>
      <c r="B487" s="899"/>
      <c r="C487" s="790"/>
      <c r="D487" s="790"/>
      <c r="E487" s="790"/>
      <c r="F487" s="790"/>
      <c r="G487" s="790"/>
      <c r="H487" s="790"/>
      <c r="I487" s="790"/>
      <c r="J487" s="790"/>
      <c r="K487" s="790"/>
      <c r="L487" s="790"/>
      <c r="M487" s="790"/>
    </row>
    <row r="488" spans="1:13" ht="12.75" customHeight="1">
      <c r="A488" s="790"/>
      <c r="B488" s="899"/>
      <c r="C488" s="790"/>
      <c r="D488" s="790"/>
      <c r="E488" s="790"/>
      <c r="F488" s="790"/>
      <c r="G488" s="790"/>
      <c r="H488" s="790"/>
      <c r="I488" s="790"/>
      <c r="J488" s="790"/>
      <c r="K488" s="790"/>
      <c r="L488" s="790"/>
      <c r="M488" s="790"/>
    </row>
    <row r="489" spans="1:13" ht="12.75" customHeight="1">
      <c r="A489" s="790"/>
      <c r="B489" s="899"/>
      <c r="C489" s="790"/>
      <c r="D489" s="790"/>
      <c r="E489" s="790"/>
      <c r="F489" s="790"/>
      <c r="G489" s="790"/>
      <c r="H489" s="790"/>
      <c r="I489" s="790"/>
      <c r="J489" s="790"/>
      <c r="K489" s="790"/>
      <c r="L489" s="790"/>
      <c r="M489" s="790"/>
    </row>
    <row r="490" spans="1:13" ht="12.75" customHeight="1">
      <c r="A490" s="790"/>
      <c r="B490" s="899"/>
      <c r="C490" s="790"/>
      <c r="D490" s="790"/>
      <c r="E490" s="790"/>
      <c r="F490" s="790"/>
      <c r="G490" s="790"/>
      <c r="H490" s="790"/>
      <c r="I490" s="790"/>
      <c r="J490" s="790"/>
      <c r="K490" s="790"/>
      <c r="L490" s="790"/>
      <c r="M490" s="790"/>
    </row>
    <row r="491" spans="1:13" ht="12.75" customHeight="1">
      <c r="A491" s="790"/>
      <c r="B491" s="899"/>
      <c r="C491" s="790"/>
      <c r="D491" s="790"/>
      <c r="E491" s="790"/>
      <c r="F491" s="790"/>
      <c r="G491" s="790"/>
      <c r="H491" s="790"/>
      <c r="I491" s="790"/>
      <c r="J491" s="790"/>
      <c r="K491" s="790"/>
      <c r="L491" s="790"/>
      <c r="M491" s="790"/>
    </row>
    <row r="492" spans="1:13" ht="12.75" customHeight="1">
      <c r="A492" s="790"/>
      <c r="B492" s="899"/>
      <c r="C492" s="790"/>
      <c r="D492" s="790"/>
      <c r="E492" s="790"/>
      <c r="F492" s="790"/>
      <c r="G492" s="790"/>
      <c r="H492" s="790"/>
      <c r="I492" s="790"/>
      <c r="J492" s="790"/>
      <c r="K492" s="790"/>
      <c r="L492" s="790"/>
      <c r="M492" s="790"/>
    </row>
    <row r="493" spans="1:13" ht="12.75" customHeight="1">
      <c r="A493" s="790"/>
      <c r="B493" s="899"/>
      <c r="C493" s="790"/>
      <c r="D493" s="790"/>
      <c r="E493" s="790"/>
      <c r="F493" s="790"/>
      <c r="G493" s="790"/>
      <c r="H493" s="790"/>
      <c r="I493" s="790"/>
      <c r="J493" s="790"/>
      <c r="K493" s="790"/>
      <c r="L493" s="790"/>
      <c r="M493" s="790"/>
    </row>
    <row r="494" spans="1:13" ht="12.75" customHeight="1">
      <c r="A494" s="790"/>
      <c r="B494" s="899"/>
      <c r="C494" s="790"/>
      <c r="D494" s="790"/>
      <c r="E494" s="790"/>
      <c r="F494" s="790"/>
      <c r="G494" s="790"/>
      <c r="H494" s="790"/>
      <c r="I494" s="790"/>
      <c r="J494" s="790"/>
      <c r="K494" s="790"/>
      <c r="L494" s="790"/>
      <c r="M494" s="790"/>
    </row>
    <row r="495" spans="1:13" ht="12.75" customHeight="1">
      <c r="A495" s="790"/>
      <c r="B495" s="899"/>
      <c r="C495" s="790"/>
      <c r="D495" s="790"/>
      <c r="E495" s="790"/>
      <c r="F495" s="790"/>
      <c r="G495" s="790"/>
      <c r="H495" s="790"/>
      <c r="I495" s="790"/>
      <c r="J495" s="790"/>
      <c r="K495" s="790"/>
      <c r="L495" s="790"/>
      <c r="M495" s="790"/>
    </row>
    <row r="496" spans="1:13" ht="12.75" customHeight="1">
      <c r="A496" s="790"/>
      <c r="B496" s="899"/>
      <c r="C496" s="790"/>
      <c r="D496" s="790"/>
      <c r="E496" s="790"/>
      <c r="F496" s="790"/>
      <c r="G496" s="790"/>
      <c r="H496" s="790"/>
      <c r="I496" s="790"/>
      <c r="J496" s="790"/>
      <c r="K496" s="790"/>
      <c r="L496" s="790"/>
      <c r="M496" s="790"/>
    </row>
    <row r="497" spans="1:13" ht="12.75" customHeight="1">
      <c r="A497" s="790"/>
      <c r="B497" s="899"/>
      <c r="C497" s="790"/>
      <c r="D497" s="790"/>
      <c r="E497" s="790"/>
      <c r="F497" s="790"/>
      <c r="G497" s="790"/>
      <c r="H497" s="790"/>
      <c r="I497" s="790"/>
      <c r="J497" s="790"/>
      <c r="K497" s="790"/>
      <c r="L497" s="790"/>
      <c r="M497" s="790"/>
    </row>
    <row r="498" spans="1:13" ht="12.75" customHeight="1">
      <c r="A498" s="790"/>
      <c r="B498" s="899"/>
      <c r="C498" s="790"/>
      <c r="D498" s="790"/>
      <c r="E498" s="790"/>
      <c r="F498" s="790"/>
      <c r="G498" s="790"/>
      <c r="H498" s="790"/>
      <c r="I498" s="790"/>
      <c r="J498" s="790"/>
      <c r="K498" s="790"/>
      <c r="L498" s="790"/>
      <c r="M498" s="790"/>
    </row>
    <row r="499" spans="1:13" ht="12.75" customHeight="1">
      <c r="A499" s="790"/>
      <c r="B499" s="899"/>
      <c r="C499" s="790"/>
      <c r="D499" s="790"/>
      <c r="E499" s="790"/>
      <c r="F499" s="790"/>
      <c r="G499" s="790"/>
      <c r="H499" s="790"/>
      <c r="I499" s="790"/>
      <c r="J499" s="790"/>
      <c r="K499" s="790"/>
      <c r="L499" s="790"/>
      <c r="M499" s="790"/>
    </row>
    <row r="500" spans="1:13" ht="12.75" customHeight="1">
      <c r="A500" s="790"/>
      <c r="B500" s="899"/>
      <c r="C500" s="790"/>
      <c r="D500" s="790"/>
      <c r="E500" s="790"/>
      <c r="F500" s="790"/>
      <c r="G500" s="790"/>
      <c r="H500" s="790"/>
      <c r="I500" s="790"/>
      <c r="J500" s="790"/>
      <c r="K500" s="790"/>
      <c r="L500" s="790"/>
      <c r="M500" s="790"/>
    </row>
    <row r="501" spans="1:13" ht="12.75" customHeight="1">
      <c r="A501" s="790"/>
      <c r="B501" s="899"/>
      <c r="C501" s="790"/>
      <c r="D501" s="790"/>
      <c r="E501" s="790"/>
      <c r="F501" s="790"/>
      <c r="G501" s="790"/>
      <c r="H501" s="790"/>
      <c r="I501" s="790"/>
      <c r="J501" s="790"/>
      <c r="K501" s="790"/>
      <c r="L501" s="790"/>
      <c r="M501" s="790"/>
    </row>
    <row r="502" spans="1:13" ht="12.75" customHeight="1">
      <c r="A502" s="790"/>
      <c r="B502" s="899"/>
      <c r="C502" s="790"/>
      <c r="D502" s="790"/>
      <c r="E502" s="790"/>
      <c r="F502" s="790"/>
      <c r="G502" s="790"/>
      <c r="H502" s="790"/>
      <c r="I502" s="790"/>
      <c r="J502" s="790"/>
      <c r="K502" s="790"/>
      <c r="L502" s="790"/>
      <c r="M502" s="790"/>
    </row>
    <row r="503" spans="1:13" ht="12.75" customHeight="1">
      <c r="A503" s="790"/>
      <c r="B503" s="899"/>
      <c r="C503" s="790"/>
      <c r="D503" s="790"/>
      <c r="E503" s="790"/>
      <c r="F503" s="790"/>
      <c r="G503" s="790"/>
      <c r="H503" s="790"/>
      <c r="I503" s="790"/>
      <c r="J503" s="790"/>
      <c r="K503" s="790"/>
      <c r="L503" s="790"/>
      <c r="M503" s="790"/>
    </row>
    <row r="504" spans="1:13" ht="12.75" customHeight="1">
      <c r="A504" s="790"/>
      <c r="B504" s="899"/>
      <c r="C504" s="790"/>
      <c r="D504" s="790"/>
      <c r="E504" s="790"/>
      <c r="F504" s="790"/>
      <c r="G504" s="790"/>
      <c r="H504" s="790"/>
      <c r="I504" s="790"/>
      <c r="J504" s="790"/>
      <c r="K504" s="790"/>
      <c r="L504" s="790"/>
      <c r="M504" s="790"/>
    </row>
    <row r="505" spans="1:13" ht="12.75" customHeight="1">
      <c r="A505" s="790"/>
      <c r="B505" s="899"/>
      <c r="C505" s="790"/>
      <c r="D505" s="790"/>
      <c r="E505" s="790"/>
      <c r="F505" s="790"/>
      <c r="G505" s="790"/>
      <c r="H505" s="790"/>
      <c r="I505" s="790"/>
      <c r="J505" s="790"/>
      <c r="K505" s="790"/>
      <c r="L505" s="790"/>
      <c r="M505" s="790"/>
    </row>
    <row r="506" spans="1:13" ht="12.75" customHeight="1">
      <c r="A506" s="790"/>
      <c r="B506" s="899"/>
      <c r="C506" s="790"/>
      <c r="D506" s="790"/>
      <c r="E506" s="790"/>
      <c r="F506" s="790"/>
      <c r="G506" s="790"/>
      <c r="H506" s="790"/>
      <c r="I506" s="790"/>
      <c r="J506" s="790"/>
      <c r="K506" s="790"/>
      <c r="L506" s="790"/>
      <c r="M506" s="790"/>
    </row>
    <row r="507" spans="1:13" ht="12.75" customHeight="1">
      <c r="A507" s="790"/>
      <c r="B507" s="899"/>
      <c r="C507" s="790"/>
      <c r="D507" s="790"/>
      <c r="E507" s="790"/>
      <c r="F507" s="790"/>
      <c r="G507" s="790"/>
      <c r="H507" s="790"/>
      <c r="I507" s="790"/>
      <c r="J507" s="790"/>
      <c r="K507" s="790"/>
      <c r="L507" s="790"/>
      <c r="M507" s="790"/>
    </row>
    <row r="508" spans="1:13" ht="12.75" customHeight="1">
      <c r="A508" s="790"/>
      <c r="B508" s="899"/>
      <c r="C508" s="790"/>
      <c r="D508" s="790"/>
      <c r="E508" s="790"/>
      <c r="F508" s="790"/>
      <c r="G508" s="790"/>
      <c r="H508" s="790"/>
      <c r="I508" s="790"/>
      <c r="J508" s="790"/>
      <c r="K508" s="790"/>
      <c r="L508" s="790"/>
      <c r="M508" s="790"/>
    </row>
    <row r="509" spans="1:13" ht="12.75" customHeight="1">
      <c r="A509" s="790"/>
      <c r="B509" s="899"/>
      <c r="C509" s="790"/>
      <c r="D509" s="790"/>
      <c r="E509" s="790"/>
      <c r="F509" s="790"/>
      <c r="G509" s="790"/>
      <c r="H509" s="790"/>
      <c r="I509" s="790"/>
      <c r="J509" s="790"/>
      <c r="K509" s="790"/>
      <c r="L509" s="790"/>
      <c r="M509" s="790"/>
    </row>
    <row r="510" spans="1:13" ht="12.75" customHeight="1">
      <c r="A510" s="790"/>
      <c r="B510" s="899"/>
      <c r="C510" s="790"/>
      <c r="D510" s="790"/>
      <c r="E510" s="790"/>
      <c r="F510" s="790"/>
      <c r="G510" s="790"/>
      <c r="H510" s="790"/>
      <c r="I510" s="790"/>
      <c r="J510" s="790"/>
      <c r="K510" s="790"/>
      <c r="L510" s="790"/>
      <c r="M510" s="790"/>
    </row>
    <row r="511" spans="1:13" ht="12.75" customHeight="1">
      <c r="A511" s="790"/>
      <c r="B511" s="899"/>
      <c r="C511" s="790"/>
      <c r="D511" s="790"/>
      <c r="E511" s="790"/>
      <c r="F511" s="790"/>
      <c r="G511" s="790"/>
      <c r="H511" s="790"/>
      <c r="I511" s="790"/>
      <c r="J511" s="790"/>
      <c r="K511" s="790"/>
      <c r="L511" s="790"/>
      <c r="M511" s="790"/>
    </row>
    <row r="512" spans="1:13" ht="12.75" customHeight="1">
      <c r="A512" s="790"/>
      <c r="B512" s="899"/>
      <c r="C512" s="790"/>
      <c r="D512" s="790"/>
      <c r="E512" s="790"/>
      <c r="F512" s="790"/>
      <c r="G512" s="790"/>
      <c r="H512" s="790"/>
      <c r="I512" s="790"/>
      <c r="J512" s="790"/>
      <c r="K512" s="790"/>
      <c r="L512" s="790"/>
      <c r="M512" s="790"/>
    </row>
    <row r="513" spans="1:13" ht="12.75" customHeight="1">
      <c r="A513" s="790"/>
      <c r="B513" s="899"/>
      <c r="C513" s="790"/>
      <c r="D513" s="790"/>
      <c r="E513" s="790"/>
      <c r="F513" s="790"/>
      <c r="G513" s="790"/>
      <c r="H513" s="790"/>
      <c r="I513" s="790"/>
      <c r="J513" s="790"/>
      <c r="K513" s="790"/>
      <c r="L513" s="790"/>
      <c r="M513" s="790"/>
    </row>
    <row r="514" spans="1:13" ht="12.75" customHeight="1">
      <c r="A514" s="790"/>
      <c r="B514" s="899"/>
      <c r="C514" s="790"/>
      <c r="D514" s="790"/>
      <c r="E514" s="790"/>
      <c r="F514" s="790"/>
      <c r="G514" s="790"/>
      <c r="H514" s="790"/>
      <c r="I514" s="790"/>
      <c r="J514" s="790"/>
      <c r="K514" s="790"/>
      <c r="L514" s="790"/>
      <c r="M514" s="790"/>
    </row>
    <row r="515" spans="1:13" ht="12.75" customHeight="1">
      <c r="A515" s="790"/>
      <c r="B515" s="899"/>
      <c r="C515" s="790"/>
      <c r="D515" s="790"/>
      <c r="E515" s="790"/>
      <c r="F515" s="790"/>
      <c r="G515" s="790"/>
      <c r="H515" s="790"/>
      <c r="I515" s="790"/>
      <c r="J515" s="790"/>
      <c r="K515" s="790"/>
      <c r="L515" s="790"/>
      <c r="M515" s="790"/>
    </row>
    <row r="516" spans="1:13" ht="12.75" customHeight="1">
      <c r="A516" s="790"/>
      <c r="B516" s="899"/>
      <c r="C516" s="790"/>
      <c r="D516" s="790"/>
      <c r="E516" s="790"/>
      <c r="F516" s="790"/>
      <c r="G516" s="790"/>
      <c r="H516" s="790"/>
      <c r="I516" s="790"/>
      <c r="J516" s="790"/>
      <c r="K516" s="790"/>
      <c r="L516" s="790"/>
      <c r="M516" s="790"/>
    </row>
    <row r="517" spans="1:13" ht="12.75" customHeight="1">
      <c r="A517" s="790"/>
      <c r="B517" s="899"/>
      <c r="C517" s="790"/>
      <c r="D517" s="790"/>
      <c r="E517" s="790"/>
      <c r="F517" s="790"/>
      <c r="G517" s="790"/>
      <c r="H517" s="790"/>
      <c r="I517" s="790"/>
      <c r="J517" s="790"/>
      <c r="K517" s="790"/>
      <c r="L517" s="790"/>
      <c r="M517" s="790"/>
    </row>
    <row r="518" spans="1:13" ht="12.75" customHeight="1">
      <c r="A518" s="790"/>
      <c r="B518" s="899"/>
      <c r="C518" s="790"/>
      <c r="D518" s="790"/>
      <c r="E518" s="790"/>
      <c r="F518" s="790"/>
      <c r="G518" s="790"/>
      <c r="H518" s="790"/>
      <c r="I518" s="790"/>
      <c r="J518" s="790"/>
      <c r="K518" s="790"/>
      <c r="L518" s="790"/>
      <c r="M518" s="790"/>
    </row>
    <row r="519" spans="1:13" ht="12.75" customHeight="1">
      <c r="A519" s="790"/>
      <c r="B519" s="899"/>
      <c r="C519" s="790"/>
      <c r="D519" s="790"/>
      <c r="E519" s="790"/>
      <c r="F519" s="790"/>
      <c r="G519" s="790"/>
      <c r="H519" s="790"/>
      <c r="I519" s="790"/>
      <c r="J519" s="790"/>
      <c r="K519" s="790"/>
      <c r="L519" s="790"/>
      <c r="M519" s="790"/>
    </row>
    <row r="520" spans="1:13" ht="12.75" customHeight="1">
      <c r="A520" s="790"/>
      <c r="B520" s="899"/>
      <c r="C520" s="790"/>
      <c r="D520" s="790"/>
      <c r="E520" s="790"/>
      <c r="F520" s="790"/>
      <c r="G520" s="790"/>
      <c r="H520" s="790"/>
      <c r="I520" s="790"/>
      <c r="J520" s="790"/>
      <c r="K520" s="790"/>
      <c r="L520" s="790"/>
      <c r="M520" s="790"/>
    </row>
    <row r="521" spans="1:13" ht="12.75" customHeight="1">
      <c r="A521" s="790"/>
      <c r="B521" s="899"/>
      <c r="C521" s="790"/>
      <c r="D521" s="790"/>
      <c r="E521" s="790"/>
      <c r="F521" s="790"/>
      <c r="G521" s="790"/>
      <c r="H521" s="790"/>
      <c r="I521" s="790"/>
      <c r="J521" s="790"/>
      <c r="K521" s="790"/>
      <c r="L521" s="790"/>
      <c r="M521" s="790"/>
    </row>
    <row r="522" spans="1:13" ht="12.75" customHeight="1">
      <c r="A522" s="790"/>
      <c r="B522" s="899"/>
      <c r="C522" s="790"/>
      <c r="D522" s="790"/>
      <c r="E522" s="790"/>
      <c r="F522" s="790"/>
      <c r="G522" s="790"/>
      <c r="H522" s="790"/>
      <c r="I522" s="790"/>
      <c r="J522" s="790"/>
      <c r="K522" s="790"/>
      <c r="L522" s="790"/>
      <c r="M522" s="790"/>
    </row>
    <row r="523" spans="1:13" ht="12.75" customHeight="1">
      <c r="A523" s="790"/>
      <c r="B523" s="899"/>
      <c r="C523" s="790"/>
      <c r="D523" s="790"/>
      <c r="E523" s="790"/>
      <c r="F523" s="790"/>
      <c r="G523" s="790"/>
      <c r="H523" s="790"/>
      <c r="I523" s="790"/>
      <c r="J523" s="790"/>
      <c r="K523" s="790"/>
      <c r="L523" s="790"/>
      <c r="M523" s="790"/>
    </row>
    <row r="524" spans="1:13" ht="12.75" customHeight="1">
      <c r="A524" s="790"/>
      <c r="B524" s="899"/>
      <c r="C524" s="790"/>
      <c r="D524" s="790"/>
      <c r="E524" s="790"/>
      <c r="F524" s="790"/>
      <c r="G524" s="790"/>
      <c r="H524" s="790"/>
      <c r="I524" s="790"/>
      <c r="J524" s="790"/>
      <c r="K524" s="790"/>
      <c r="L524" s="790"/>
      <c r="M524" s="790"/>
    </row>
    <row r="525" spans="1:13" ht="12.75" customHeight="1">
      <c r="A525" s="790"/>
      <c r="B525" s="899"/>
      <c r="C525" s="790"/>
      <c r="D525" s="790"/>
      <c r="E525" s="790"/>
      <c r="F525" s="790"/>
      <c r="G525" s="790"/>
      <c r="H525" s="790"/>
      <c r="I525" s="790"/>
      <c r="J525" s="790"/>
      <c r="K525" s="790"/>
      <c r="L525" s="790"/>
      <c r="M525" s="790"/>
    </row>
    <row r="526" spans="1:13" ht="12.75" customHeight="1">
      <c r="A526" s="790"/>
      <c r="B526" s="899"/>
      <c r="C526" s="790"/>
      <c r="D526" s="790"/>
      <c r="E526" s="790"/>
      <c r="F526" s="790"/>
      <c r="G526" s="790"/>
      <c r="H526" s="790"/>
      <c r="I526" s="790"/>
      <c r="J526" s="790"/>
      <c r="K526" s="790"/>
      <c r="L526" s="790"/>
      <c r="M526" s="790"/>
    </row>
    <row r="527" spans="1:13" ht="12.75" customHeight="1">
      <c r="A527" s="790"/>
      <c r="B527" s="899"/>
      <c r="C527" s="790"/>
      <c r="D527" s="790"/>
      <c r="E527" s="790"/>
      <c r="F527" s="790"/>
      <c r="G527" s="790"/>
      <c r="H527" s="790"/>
      <c r="I527" s="790"/>
      <c r="J527" s="790"/>
      <c r="K527" s="790"/>
      <c r="L527" s="790"/>
      <c r="M527" s="790"/>
    </row>
    <row r="528" spans="1:13" ht="12.75" customHeight="1">
      <c r="A528" s="790"/>
      <c r="B528" s="899"/>
      <c r="C528" s="790"/>
      <c r="D528" s="790"/>
      <c r="E528" s="790"/>
      <c r="F528" s="790"/>
      <c r="G528" s="790"/>
      <c r="H528" s="790"/>
      <c r="I528" s="790"/>
      <c r="J528" s="790"/>
      <c r="K528" s="790"/>
      <c r="L528" s="790"/>
      <c r="M528" s="790"/>
    </row>
    <row r="529" spans="1:13" ht="12.75" customHeight="1">
      <c r="A529" s="790"/>
      <c r="B529" s="899"/>
      <c r="C529" s="790"/>
      <c r="D529" s="790"/>
      <c r="E529" s="790"/>
      <c r="F529" s="790"/>
      <c r="G529" s="790"/>
      <c r="H529" s="790"/>
      <c r="I529" s="790"/>
      <c r="J529" s="790"/>
      <c r="K529" s="790"/>
      <c r="L529" s="790"/>
      <c r="M529" s="790"/>
    </row>
    <row r="530" spans="1:13" ht="12.75" customHeight="1">
      <c r="A530" s="790"/>
      <c r="B530" s="899"/>
      <c r="C530" s="790"/>
      <c r="D530" s="790"/>
      <c r="E530" s="790"/>
      <c r="F530" s="790"/>
      <c r="G530" s="790"/>
      <c r="H530" s="790"/>
      <c r="I530" s="790"/>
      <c r="J530" s="790"/>
      <c r="K530" s="790"/>
      <c r="L530" s="790"/>
      <c r="M530" s="790"/>
    </row>
    <row r="531" spans="1:13" ht="12.75" customHeight="1">
      <c r="A531" s="790"/>
      <c r="B531" s="899"/>
      <c r="C531" s="790"/>
      <c r="D531" s="790"/>
      <c r="E531" s="790"/>
      <c r="F531" s="790"/>
      <c r="G531" s="790"/>
      <c r="H531" s="790"/>
      <c r="I531" s="790"/>
      <c r="J531" s="790"/>
      <c r="K531" s="790"/>
      <c r="L531" s="790"/>
      <c r="M531" s="790"/>
    </row>
    <row r="532" spans="1:13" ht="12.75" customHeight="1">
      <c r="A532" s="790"/>
      <c r="B532" s="899"/>
      <c r="C532" s="790"/>
      <c r="D532" s="790"/>
      <c r="E532" s="790"/>
      <c r="F532" s="790"/>
      <c r="G532" s="790"/>
      <c r="H532" s="790"/>
      <c r="I532" s="790"/>
      <c r="J532" s="790"/>
      <c r="K532" s="790"/>
      <c r="L532" s="790"/>
      <c r="M532" s="790"/>
    </row>
    <row r="533" spans="1:13" ht="12.75" customHeight="1">
      <c r="A533" s="790"/>
      <c r="B533" s="899"/>
      <c r="C533" s="790"/>
      <c r="D533" s="790"/>
      <c r="E533" s="790"/>
      <c r="F533" s="790"/>
      <c r="G533" s="790"/>
      <c r="H533" s="790"/>
      <c r="I533" s="790"/>
      <c r="J533" s="790"/>
      <c r="K533" s="790"/>
      <c r="L533" s="790"/>
      <c r="M533" s="790"/>
    </row>
    <row r="534" spans="1:13" ht="12.75" customHeight="1">
      <c r="A534" s="790"/>
      <c r="B534" s="899"/>
      <c r="C534" s="790"/>
      <c r="D534" s="790"/>
      <c r="E534" s="790"/>
      <c r="F534" s="790"/>
      <c r="G534" s="790"/>
      <c r="H534" s="790"/>
      <c r="I534" s="790"/>
      <c r="J534" s="790"/>
      <c r="K534" s="790"/>
      <c r="L534" s="790"/>
      <c r="M534" s="790"/>
    </row>
    <row r="535" spans="1:13" ht="12.75" customHeight="1">
      <c r="A535" s="790"/>
      <c r="B535" s="899"/>
      <c r="C535" s="790"/>
      <c r="D535" s="790"/>
      <c r="E535" s="790"/>
      <c r="F535" s="790"/>
      <c r="G535" s="790"/>
      <c r="H535" s="790"/>
      <c r="I535" s="790"/>
      <c r="J535" s="790"/>
      <c r="K535" s="790"/>
      <c r="L535" s="790"/>
      <c r="M535" s="790"/>
    </row>
    <row r="536" spans="1:13" ht="12.75" customHeight="1">
      <c r="A536" s="790"/>
      <c r="B536" s="899"/>
      <c r="C536" s="790"/>
      <c r="D536" s="790"/>
      <c r="E536" s="790"/>
      <c r="F536" s="790"/>
      <c r="G536" s="790"/>
      <c r="H536" s="790"/>
      <c r="I536" s="790"/>
      <c r="J536" s="790"/>
      <c r="K536" s="790"/>
      <c r="L536" s="790"/>
      <c r="M536" s="790"/>
    </row>
    <row r="537" spans="1:13" ht="12.75" customHeight="1">
      <c r="A537" s="790"/>
      <c r="B537" s="899"/>
      <c r="C537" s="790"/>
      <c r="D537" s="790"/>
      <c r="E537" s="790"/>
      <c r="F537" s="790"/>
      <c r="G537" s="790"/>
      <c r="H537" s="790"/>
      <c r="I537" s="790"/>
      <c r="J537" s="790"/>
      <c r="K537" s="790"/>
      <c r="L537" s="790"/>
      <c r="M537" s="790"/>
    </row>
    <row r="538" spans="1:13" ht="12.75" customHeight="1">
      <c r="A538" s="790"/>
      <c r="B538" s="899"/>
      <c r="C538" s="790"/>
      <c r="D538" s="790"/>
      <c r="E538" s="790"/>
      <c r="F538" s="790"/>
      <c r="G538" s="790"/>
      <c r="H538" s="790"/>
      <c r="I538" s="790"/>
      <c r="J538" s="790"/>
      <c r="K538" s="790"/>
      <c r="L538" s="790"/>
      <c r="M538" s="790"/>
    </row>
    <row r="539" spans="1:13" ht="12.75" customHeight="1">
      <c r="A539" s="790"/>
      <c r="B539" s="899"/>
      <c r="C539" s="790"/>
      <c r="D539" s="790"/>
      <c r="E539" s="790"/>
      <c r="F539" s="790"/>
      <c r="G539" s="790"/>
      <c r="H539" s="790"/>
      <c r="I539" s="790"/>
      <c r="J539" s="790"/>
      <c r="K539" s="790"/>
      <c r="L539" s="790"/>
      <c r="M539" s="790"/>
    </row>
    <row r="540" spans="1:13" ht="12.75" customHeight="1">
      <c r="A540" s="790"/>
      <c r="B540" s="899"/>
      <c r="C540" s="790"/>
      <c r="D540" s="790"/>
      <c r="E540" s="790"/>
      <c r="F540" s="790"/>
      <c r="G540" s="790"/>
      <c r="H540" s="790"/>
      <c r="I540" s="790"/>
      <c r="J540" s="790"/>
      <c r="K540" s="790"/>
      <c r="L540" s="790"/>
      <c r="M540" s="790"/>
    </row>
    <row r="541" spans="1:13" ht="12.75" customHeight="1">
      <c r="A541" s="790"/>
      <c r="B541" s="899"/>
      <c r="C541" s="790"/>
      <c r="D541" s="790"/>
      <c r="E541" s="790"/>
      <c r="F541" s="790"/>
      <c r="G541" s="790"/>
      <c r="H541" s="790"/>
      <c r="I541" s="790"/>
      <c r="J541" s="790"/>
      <c r="K541" s="790"/>
      <c r="L541" s="790"/>
      <c r="M541" s="790"/>
    </row>
    <row r="542" spans="1:13" ht="12.75" customHeight="1">
      <c r="A542" s="790"/>
      <c r="B542" s="899"/>
      <c r="C542" s="790"/>
      <c r="D542" s="790"/>
      <c r="E542" s="790"/>
      <c r="F542" s="790"/>
      <c r="G542" s="790"/>
      <c r="H542" s="790"/>
      <c r="I542" s="790"/>
      <c r="J542" s="790"/>
      <c r="K542" s="790"/>
      <c r="L542" s="790"/>
      <c r="M542" s="790"/>
    </row>
    <row r="543" spans="1:13" ht="12.75" customHeight="1">
      <c r="A543" s="790"/>
      <c r="B543" s="899"/>
      <c r="C543" s="790"/>
      <c r="D543" s="790"/>
      <c r="E543" s="790"/>
      <c r="F543" s="790"/>
      <c r="G543" s="790"/>
      <c r="H543" s="790"/>
      <c r="I543" s="790"/>
      <c r="J543" s="790"/>
      <c r="K543" s="790"/>
      <c r="L543" s="790"/>
      <c r="M543" s="790"/>
    </row>
    <row r="544" spans="1:13" ht="12.75" customHeight="1">
      <c r="A544" s="790"/>
      <c r="B544" s="899"/>
      <c r="C544" s="790"/>
      <c r="D544" s="790"/>
      <c r="E544" s="790"/>
      <c r="F544" s="790"/>
      <c r="G544" s="790"/>
      <c r="H544" s="790"/>
      <c r="I544" s="790"/>
      <c r="J544" s="790"/>
      <c r="K544" s="790"/>
      <c r="L544" s="790"/>
      <c r="M544" s="790"/>
    </row>
    <row r="545" spans="1:13" ht="12.75" customHeight="1">
      <c r="A545" s="790"/>
      <c r="B545" s="899"/>
      <c r="C545" s="790"/>
      <c r="D545" s="790"/>
      <c r="E545" s="790"/>
      <c r="F545" s="790"/>
      <c r="G545" s="790"/>
      <c r="H545" s="790"/>
      <c r="I545" s="790"/>
      <c r="J545" s="790"/>
      <c r="K545" s="790"/>
      <c r="L545" s="790"/>
      <c r="M545" s="790"/>
    </row>
    <row r="546" spans="1:13" ht="12.75" customHeight="1">
      <c r="A546" s="790"/>
      <c r="B546" s="899"/>
      <c r="C546" s="790"/>
      <c r="D546" s="790"/>
      <c r="E546" s="790"/>
      <c r="F546" s="790"/>
      <c r="G546" s="790"/>
      <c r="H546" s="790"/>
      <c r="I546" s="790"/>
      <c r="J546" s="790"/>
      <c r="K546" s="790"/>
      <c r="L546" s="790"/>
      <c r="M546" s="790"/>
    </row>
    <row r="547" spans="1:13" ht="12.75" customHeight="1">
      <c r="A547" s="790"/>
      <c r="B547" s="899"/>
      <c r="C547" s="790"/>
      <c r="D547" s="790"/>
      <c r="E547" s="790"/>
      <c r="F547" s="790"/>
      <c r="G547" s="790"/>
      <c r="H547" s="790"/>
      <c r="I547" s="790"/>
      <c r="J547" s="790"/>
      <c r="K547" s="790"/>
      <c r="L547" s="790"/>
      <c r="M547" s="790"/>
    </row>
    <row r="548" spans="1:13" ht="12.75" customHeight="1">
      <c r="A548" s="790"/>
      <c r="B548" s="899"/>
      <c r="C548" s="790"/>
      <c r="D548" s="790"/>
      <c r="E548" s="790"/>
      <c r="F548" s="790"/>
      <c r="G548" s="790"/>
      <c r="H548" s="790"/>
      <c r="I548" s="790"/>
      <c r="J548" s="790"/>
      <c r="K548" s="790"/>
      <c r="L548" s="790"/>
      <c r="M548" s="790"/>
    </row>
    <row r="549" spans="1:13" ht="12.75" customHeight="1">
      <c r="A549" s="790"/>
      <c r="B549" s="899"/>
      <c r="C549" s="790"/>
      <c r="D549" s="790"/>
      <c r="E549" s="790"/>
      <c r="F549" s="790"/>
      <c r="G549" s="790"/>
      <c r="H549" s="790"/>
      <c r="I549" s="790"/>
      <c r="J549" s="790"/>
      <c r="K549" s="790"/>
      <c r="L549" s="790"/>
      <c r="M549" s="790"/>
    </row>
    <row r="550" spans="1:13" ht="12.75" customHeight="1">
      <c r="A550" s="790"/>
      <c r="B550" s="899"/>
      <c r="C550" s="790"/>
      <c r="D550" s="790"/>
      <c r="E550" s="790"/>
      <c r="F550" s="790"/>
      <c r="G550" s="790"/>
      <c r="H550" s="790"/>
      <c r="I550" s="790"/>
      <c r="J550" s="790"/>
      <c r="K550" s="790"/>
      <c r="L550" s="790"/>
      <c r="M550" s="790"/>
    </row>
    <row r="551" spans="1:13" ht="12.75" customHeight="1">
      <c r="A551" s="790"/>
      <c r="B551" s="899"/>
      <c r="C551" s="790"/>
      <c r="D551" s="790"/>
      <c r="E551" s="790"/>
      <c r="F551" s="790"/>
      <c r="G551" s="790"/>
      <c r="H551" s="790"/>
      <c r="I551" s="790"/>
      <c r="J551" s="790"/>
      <c r="K551" s="790"/>
      <c r="L551" s="790"/>
      <c r="M551" s="790"/>
    </row>
    <row r="552" spans="1:13" ht="12.75" customHeight="1">
      <c r="A552" s="790"/>
      <c r="B552" s="899"/>
      <c r="C552" s="790"/>
      <c r="D552" s="790"/>
      <c r="E552" s="790"/>
      <c r="F552" s="790"/>
      <c r="G552" s="790"/>
      <c r="H552" s="790"/>
      <c r="I552" s="790"/>
      <c r="J552" s="790"/>
      <c r="K552" s="790"/>
      <c r="L552" s="790"/>
      <c r="M552" s="790"/>
    </row>
    <row r="553" spans="1:13" ht="12.75" customHeight="1">
      <c r="A553" s="790"/>
      <c r="B553" s="899"/>
      <c r="C553" s="790"/>
      <c r="D553" s="790"/>
      <c r="E553" s="790"/>
      <c r="F553" s="790"/>
      <c r="G553" s="790"/>
      <c r="H553" s="790"/>
      <c r="I553" s="790"/>
      <c r="J553" s="790"/>
      <c r="K553" s="790"/>
      <c r="L553" s="790"/>
      <c r="M553" s="790"/>
    </row>
    <row r="554" spans="1:13" ht="12.75" customHeight="1">
      <c r="A554" s="790"/>
      <c r="B554" s="899"/>
      <c r="C554" s="790"/>
      <c r="D554" s="790"/>
      <c r="E554" s="790"/>
      <c r="F554" s="790"/>
      <c r="G554" s="790"/>
      <c r="H554" s="790"/>
      <c r="I554" s="790"/>
      <c r="J554" s="790"/>
      <c r="K554" s="790"/>
      <c r="L554" s="790"/>
      <c r="M554" s="790"/>
    </row>
    <row r="555" spans="1:13" ht="12.75" customHeight="1">
      <c r="A555" s="790"/>
      <c r="B555" s="899"/>
      <c r="C555" s="790"/>
      <c r="D555" s="790"/>
      <c r="E555" s="790"/>
      <c r="F555" s="790"/>
      <c r="G555" s="790"/>
      <c r="H555" s="790"/>
      <c r="I555" s="790"/>
      <c r="J555" s="790"/>
      <c r="K555" s="790"/>
      <c r="L555" s="790"/>
      <c r="M555" s="790"/>
    </row>
    <row r="556" spans="1:13" ht="12.75" customHeight="1">
      <c r="A556" s="790"/>
      <c r="B556" s="899"/>
      <c r="C556" s="790"/>
      <c r="D556" s="790"/>
      <c r="E556" s="790"/>
      <c r="F556" s="790"/>
      <c r="G556" s="790"/>
      <c r="H556" s="790"/>
      <c r="I556" s="790"/>
      <c r="J556" s="790"/>
      <c r="K556" s="790"/>
      <c r="L556" s="790"/>
      <c r="M556" s="790"/>
    </row>
    <row r="557" spans="1:13" ht="12.75" customHeight="1">
      <c r="A557" s="790"/>
      <c r="B557" s="899"/>
      <c r="C557" s="790"/>
      <c r="D557" s="790"/>
      <c r="E557" s="790"/>
      <c r="F557" s="790"/>
      <c r="G557" s="790"/>
      <c r="H557" s="790"/>
      <c r="I557" s="790"/>
      <c r="J557" s="790"/>
      <c r="K557" s="790"/>
      <c r="L557" s="790"/>
      <c r="M557" s="790"/>
    </row>
    <row r="558" spans="1:13" ht="12.75" customHeight="1">
      <c r="A558" s="790"/>
      <c r="B558" s="899"/>
      <c r="C558" s="790"/>
      <c r="D558" s="790"/>
      <c r="E558" s="790"/>
      <c r="F558" s="790"/>
      <c r="G558" s="790"/>
      <c r="H558" s="790"/>
      <c r="I558" s="790"/>
      <c r="J558" s="790"/>
      <c r="K558" s="790"/>
      <c r="L558" s="790"/>
      <c r="M558" s="790"/>
    </row>
    <row r="559" spans="1:13" ht="12.75" customHeight="1">
      <c r="A559" s="790"/>
      <c r="B559" s="899"/>
      <c r="C559" s="790"/>
      <c r="D559" s="790"/>
      <c r="E559" s="790"/>
      <c r="F559" s="790"/>
      <c r="G559" s="790"/>
      <c r="H559" s="790"/>
      <c r="I559" s="790"/>
      <c r="J559" s="790"/>
      <c r="K559" s="790"/>
      <c r="L559" s="790"/>
      <c r="M559" s="790"/>
    </row>
    <row r="560" spans="1:13" ht="12.75" customHeight="1">
      <c r="A560" s="790"/>
      <c r="B560" s="899"/>
      <c r="C560" s="790"/>
      <c r="D560" s="790"/>
      <c r="E560" s="790"/>
      <c r="F560" s="790"/>
      <c r="G560" s="790"/>
      <c r="H560" s="790"/>
      <c r="I560" s="790"/>
      <c r="J560" s="790"/>
      <c r="K560" s="790"/>
      <c r="L560" s="790"/>
      <c r="M560" s="790"/>
    </row>
    <row r="561" spans="1:13" ht="12.75" customHeight="1">
      <c r="A561" s="790"/>
      <c r="B561" s="899"/>
      <c r="C561" s="790"/>
      <c r="D561" s="790"/>
      <c r="E561" s="790"/>
      <c r="F561" s="790"/>
      <c r="G561" s="790"/>
      <c r="H561" s="790"/>
      <c r="I561" s="790"/>
      <c r="J561" s="790"/>
      <c r="K561" s="790"/>
      <c r="L561" s="790"/>
      <c r="M561" s="790"/>
    </row>
    <row r="562" spans="1:13" ht="12.75" customHeight="1">
      <c r="A562" s="790"/>
      <c r="B562" s="899"/>
      <c r="C562" s="790"/>
      <c r="D562" s="790"/>
      <c r="E562" s="790"/>
      <c r="F562" s="790"/>
      <c r="G562" s="790"/>
      <c r="H562" s="790"/>
      <c r="I562" s="790"/>
      <c r="J562" s="790"/>
      <c r="K562" s="790"/>
      <c r="L562" s="790"/>
      <c r="M562" s="790"/>
    </row>
    <row r="563" spans="1:13" ht="12.75" customHeight="1">
      <c r="A563" s="790"/>
      <c r="B563" s="899"/>
      <c r="C563" s="790"/>
      <c r="D563" s="790"/>
      <c r="E563" s="790"/>
      <c r="F563" s="790"/>
      <c r="G563" s="790"/>
      <c r="H563" s="790"/>
      <c r="I563" s="790"/>
      <c r="J563" s="790"/>
      <c r="K563" s="790"/>
      <c r="L563" s="790"/>
      <c r="M563" s="790"/>
    </row>
    <row r="564" spans="1:13" ht="12.75" customHeight="1">
      <c r="A564" s="790"/>
      <c r="B564" s="899"/>
      <c r="C564" s="790"/>
      <c r="D564" s="790"/>
      <c r="E564" s="790"/>
      <c r="F564" s="790"/>
      <c r="G564" s="790"/>
      <c r="H564" s="790"/>
      <c r="I564" s="790"/>
      <c r="J564" s="790"/>
      <c r="K564" s="790"/>
      <c r="L564" s="790"/>
      <c r="M564" s="790"/>
    </row>
    <row r="565" spans="1:13" ht="12.75" customHeight="1">
      <c r="A565" s="790"/>
      <c r="B565" s="899"/>
      <c r="C565" s="790"/>
      <c r="D565" s="790"/>
      <c r="E565" s="790"/>
      <c r="F565" s="790"/>
      <c r="G565" s="790"/>
      <c r="H565" s="790"/>
      <c r="I565" s="790"/>
      <c r="J565" s="790"/>
      <c r="K565" s="790"/>
      <c r="L565" s="790"/>
      <c r="M565" s="790"/>
    </row>
    <row r="566" spans="1:13" ht="12.75" customHeight="1">
      <c r="A566" s="790"/>
      <c r="B566" s="899"/>
      <c r="C566" s="790"/>
      <c r="D566" s="790"/>
      <c r="E566" s="790"/>
      <c r="F566" s="790"/>
      <c r="G566" s="790"/>
      <c r="H566" s="790"/>
      <c r="I566" s="790"/>
      <c r="J566" s="790"/>
      <c r="K566" s="790"/>
      <c r="L566" s="790"/>
      <c r="M566" s="790"/>
    </row>
    <row r="567" spans="1:13" ht="12.75" customHeight="1">
      <c r="A567" s="790"/>
      <c r="B567" s="899"/>
      <c r="C567" s="790"/>
      <c r="D567" s="790"/>
      <c r="E567" s="790"/>
      <c r="F567" s="790"/>
      <c r="G567" s="790"/>
      <c r="H567" s="790"/>
      <c r="I567" s="790"/>
      <c r="J567" s="790"/>
      <c r="K567" s="790"/>
      <c r="L567" s="790"/>
      <c r="M567" s="790"/>
    </row>
    <row r="568" spans="1:13" ht="12.75" customHeight="1">
      <c r="A568" s="790"/>
      <c r="B568" s="899"/>
      <c r="C568" s="790"/>
      <c r="D568" s="790"/>
      <c r="E568" s="790"/>
      <c r="F568" s="790"/>
      <c r="G568" s="790"/>
      <c r="H568" s="790"/>
      <c r="I568" s="790"/>
      <c r="J568" s="790"/>
      <c r="K568" s="790"/>
      <c r="L568" s="790"/>
      <c r="M568" s="790"/>
    </row>
    <row r="569" spans="1:13" ht="12.75" customHeight="1">
      <c r="A569" s="790"/>
      <c r="B569" s="899"/>
      <c r="C569" s="790"/>
      <c r="D569" s="790"/>
      <c r="E569" s="790"/>
      <c r="F569" s="790"/>
      <c r="G569" s="790"/>
      <c r="H569" s="790"/>
      <c r="I569" s="790"/>
      <c r="J569" s="790"/>
      <c r="K569" s="790"/>
      <c r="L569" s="790"/>
      <c r="M569" s="790"/>
    </row>
    <row r="570" spans="1:13" ht="12.75" customHeight="1">
      <c r="A570" s="790"/>
      <c r="B570" s="899"/>
      <c r="C570" s="790"/>
      <c r="D570" s="790"/>
      <c r="E570" s="790"/>
      <c r="F570" s="790"/>
      <c r="G570" s="790"/>
      <c r="H570" s="790"/>
      <c r="I570" s="790"/>
      <c r="J570" s="790"/>
      <c r="K570" s="790"/>
      <c r="L570" s="790"/>
      <c r="M570" s="790"/>
    </row>
    <row r="571" spans="1:13" ht="12.75" customHeight="1">
      <c r="A571" s="790"/>
      <c r="B571" s="899"/>
      <c r="C571" s="790"/>
      <c r="D571" s="790"/>
      <c r="E571" s="790"/>
      <c r="F571" s="790"/>
      <c r="G571" s="790"/>
      <c r="H571" s="790"/>
      <c r="I571" s="790"/>
      <c r="J571" s="790"/>
      <c r="K571" s="790"/>
      <c r="L571" s="790"/>
      <c r="M571" s="790"/>
    </row>
    <row r="572" spans="1:13" ht="12.75" customHeight="1">
      <c r="A572" s="790"/>
      <c r="B572" s="899"/>
      <c r="C572" s="790"/>
      <c r="D572" s="790"/>
      <c r="E572" s="790"/>
      <c r="F572" s="790"/>
      <c r="G572" s="790"/>
      <c r="H572" s="790"/>
      <c r="I572" s="790"/>
      <c r="J572" s="790"/>
      <c r="K572" s="790"/>
      <c r="L572" s="790"/>
      <c r="M572" s="790"/>
    </row>
    <row r="573" spans="1:13" ht="12.75" customHeight="1">
      <c r="A573" s="790"/>
      <c r="B573" s="899"/>
      <c r="C573" s="790"/>
      <c r="D573" s="790"/>
      <c r="E573" s="790"/>
      <c r="F573" s="790"/>
      <c r="G573" s="790"/>
      <c r="H573" s="790"/>
      <c r="I573" s="790"/>
      <c r="J573" s="790"/>
      <c r="K573" s="790"/>
      <c r="L573" s="790"/>
      <c r="M573" s="790"/>
    </row>
    <row r="574" spans="1:13" ht="12.75" customHeight="1">
      <c r="A574" s="790"/>
      <c r="B574" s="899"/>
      <c r="C574" s="790"/>
      <c r="D574" s="790"/>
      <c r="E574" s="790"/>
      <c r="F574" s="790"/>
      <c r="G574" s="790"/>
      <c r="H574" s="790"/>
      <c r="I574" s="790"/>
      <c r="J574" s="790"/>
      <c r="K574" s="790"/>
      <c r="L574" s="790"/>
      <c r="M574" s="790"/>
    </row>
    <row r="575" spans="1:13" ht="12.75" customHeight="1">
      <c r="A575" s="790"/>
      <c r="B575" s="899"/>
      <c r="C575" s="790"/>
      <c r="D575" s="790"/>
      <c r="E575" s="790"/>
      <c r="F575" s="790"/>
      <c r="G575" s="790"/>
      <c r="H575" s="790"/>
      <c r="I575" s="790"/>
      <c r="J575" s="790"/>
      <c r="K575" s="790"/>
      <c r="L575" s="790"/>
      <c r="M575" s="790"/>
    </row>
    <row r="576" spans="1:13" ht="12.75" customHeight="1">
      <c r="A576" s="790"/>
      <c r="B576" s="899"/>
      <c r="C576" s="790"/>
      <c r="D576" s="790"/>
      <c r="E576" s="790"/>
      <c r="F576" s="790"/>
      <c r="G576" s="790"/>
      <c r="H576" s="790"/>
      <c r="I576" s="790"/>
      <c r="J576" s="790"/>
      <c r="K576" s="790"/>
      <c r="L576" s="790"/>
      <c r="M576" s="790"/>
    </row>
    <row r="577" spans="1:13" ht="12.75" customHeight="1">
      <c r="A577" s="790"/>
      <c r="B577" s="899"/>
      <c r="C577" s="790"/>
      <c r="D577" s="790"/>
      <c r="E577" s="790"/>
      <c r="F577" s="790"/>
      <c r="G577" s="790"/>
      <c r="H577" s="790"/>
      <c r="I577" s="790"/>
      <c r="J577" s="790"/>
      <c r="K577" s="790"/>
      <c r="L577" s="790"/>
      <c r="M577" s="790"/>
    </row>
    <row r="578" spans="1:13" ht="12.75" customHeight="1">
      <c r="A578" s="790"/>
      <c r="B578" s="899"/>
      <c r="C578" s="790"/>
      <c r="D578" s="790"/>
      <c r="E578" s="790"/>
      <c r="F578" s="790"/>
      <c r="G578" s="790"/>
      <c r="H578" s="790"/>
      <c r="I578" s="790"/>
      <c r="J578" s="790"/>
      <c r="K578" s="790"/>
      <c r="L578" s="790"/>
      <c r="M578" s="790"/>
    </row>
    <row r="579" spans="1:13" ht="12.75" customHeight="1">
      <c r="A579" s="790"/>
      <c r="B579" s="899"/>
      <c r="C579" s="790"/>
      <c r="D579" s="790"/>
      <c r="E579" s="790"/>
      <c r="F579" s="790"/>
      <c r="G579" s="790"/>
      <c r="H579" s="790"/>
      <c r="I579" s="790"/>
      <c r="J579" s="790"/>
      <c r="K579" s="790"/>
      <c r="L579" s="790"/>
      <c r="M579" s="790"/>
    </row>
    <row r="580" spans="1:13" ht="12.75" customHeight="1">
      <c r="A580" s="790"/>
      <c r="B580" s="899"/>
      <c r="C580" s="790"/>
      <c r="D580" s="790"/>
      <c r="E580" s="790"/>
      <c r="F580" s="790"/>
      <c r="G580" s="790"/>
      <c r="H580" s="790"/>
      <c r="I580" s="790"/>
      <c r="J580" s="790"/>
      <c r="K580" s="790"/>
      <c r="L580" s="790"/>
      <c r="M580" s="790"/>
    </row>
    <row r="581" spans="1:13" ht="12.75" customHeight="1">
      <c r="A581" s="790"/>
      <c r="B581" s="899"/>
      <c r="C581" s="790"/>
      <c r="D581" s="790"/>
      <c r="E581" s="790"/>
      <c r="F581" s="790"/>
      <c r="G581" s="790"/>
      <c r="H581" s="790"/>
      <c r="I581" s="790"/>
      <c r="J581" s="790"/>
      <c r="K581" s="790"/>
      <c r="L581" s="790"/>
      <c r="M581" s="790"/>
    </row>
    <row r="582" spans="1:13" ht="12.75" customHeight="1">
      <c r="A582" s="790"/>
      <c r="B582" s="899"/>
      <c r="C582" s="790"/>
      <c r="D582" s="790"/>
      <c r="E582" s="790"/>
      <c r="F582" s="790"/>
      <c r="G582" s="790"/>
      <c r="H582" s="790"/>
      <c r="I582" s="790"/>
      <c r="J582" s="790"/>
      <c r="K582" s="790"/>
      <c r="L582" s="790"/>
      <c r="M582" s="790"/>
    </row>
    <row r="583" spans="1:13" ht="12.75" customHeight="1">
      <c r="A583" s="790"/>
      <c r="B583" s="899"/>
      <c r="C583" s="790"/>
      <c r="D583" s="790"/>
      <c r="E583" s="790"/>
      <c r="F583" s="790"/>
      <c r="G583" s="790"/>
      <c r="H583" s="790"/>
      <c r="I583" s="790"/>
      <c r="J583" s="790"/>
      <c r="K583" s="790"/>
      <c r="L583" s="790"/>
      <c r="M583" s="790"/>
    </row>
    <row r="584" spans="1:13" ht="12.75" customHeight="1">
      <c r="A584" s="790"/>
      <c r="B584" s="899"/>
      <c r="C584" s="790"/>
      <c r="D584" s="790"/>
      <c r="E584" s="790"/>
      <c r="F584" s="790"/>
      <c r="G584" s="790"/>
      <c r="H584" s="790"/>
      <c r="I584" s="790"/>
      <c r="J584" s="790"/>
      <c r="K584" s="790"/>
      <c r="L584" s="790"/>
      <c r="M584" s="790"/>
    </row>
    <row r="585" spans="1:13" ht="12.75" customHeight="1">
      <c r="A585" s="790"/>
      <c r="B585" s="899"/>
      <c r="C585" s="790"/>
      <c r="D585" s="790"/>
      <c r="E585" s="790"/>
      <c r="F585" s="790"/>
      <c r="G585" s="790"/>
      <c r="H585" s="790"/>
      <c r="I585" s="790"/>
      <c r="J585" s="790"/>
      <c r="K585" s="790"/>
      <c r="L585" s="790"/>
      <c r="M585" s="790"/>
    </row>
    <row r="586" spans="1:13" ht="12.75" customHeight="1">
      <c r="A586" s="790"/>
      <c r="B586" s="899"/>
      <c r="C586" s="790"/>
      <c r="D586" s="790"/>
      <c r="E586" s="790"/>
      <c r="F586" s="790"/>
      <c r="G586" s="790"/>
      <c r="H586" s="790"/>
      <c r="I586" s="790"/>
      <c r="J586" s="790"/>
      <c r="K586" s="790"/>
      <c r="L586" s="790"/>
      <c r="M586" s="790"/>
    </row>
    <row r="587" spans="1:13" ht="12.75" customHeight="1">
      <c r="A587" s="790"/>
      <c r="B587" s="899"/>
      <c r="C587" s="790"/>
      <c r="D587" s="790"/>
      <c r="E587" s="790"/>
      <c r="F587" s="790"/>
      <c r="G587" s="790"/>
      <c r="H587" s="790"/>
      <c r="I587" s="790"/>
      <c r="J587" s="790"/>
      <c r="K587" s="790"/>
      <c r="L587" s="790"/>
      <c r="M587" s="790"/>
    </row>
    <row r="588" spans="1:13" ht="12.75" customHeight="1">
      <c r="A588" s="790"/>
      <c r="B588" s="899"/>
      <c r="C588" s="790"/>
      <c r="D588" s="790"/>
      <c r="E588" s="790"/>
      <c r="F588" s="790"/>
      <c r="G588" s="790"/>
      <c r="H588" s="790"/>
      <c r="I588" s="790"/>
      <c r="J588" s="790"/>
      <c r="K588" s="790"/>
      <c r="L588" s="790"/>
      <c r="M588" s="790"/>
    </row>
    <row r="589" spans="1:13" ht="12.75" customHeight="1">
      <c r="A589" s="790"/>
      <c r="B589" s="899"/>
      <c r="C589" s="790"/>
      <c r="D589" s="790"/>
      <c r="E589" s="790"/>
      <c r="F589" s="790"/>
      <c r="G589" s="790"/>
      <c r="H589" s="790"/>
      <c r="I589" s="790"/>
      <c r="J589" s="790"/>
      <c r="K589" s="790"/>
      <c r="L589" s="790"/>
      <c r="M589" s="790"/>
    </row>
    <row r="590" spans="1:13" ht="12.75" customHeight="1">
      <c r="A590" s="790"/>
      <c r="B590" s="899"/>
      <c r="C590" s="790"/>
      <c r="D590" s="790"/>
      <c r="E590" s="790"/>
      <c r="F590" s="790"/>
      <c r="G590" s="790"/>
      <c r="H590" s="790"/>
      <c r="I590" s="790"/>
      <c r="J590" s="790"/>
      <c r="K590" s="790"/>
      <c r="L590" s="790"/>
      <c r="M590" s="790"/>
    </row>
    <row r="591" spans="1:13" ht="12.75" customHeight="1">
      <c r="A591" s="790"/>
      <c r="B591" s="899"/>
      <c r="C591" s="790"/>
      <c r="D591" s="790"/>
      <c r="E591" s="790"/>
      <c r="F591" s="790"/>
      <c r="G591" s="790"/>
      <c r="H591" s="790"/>
      <c r="I591" s="790"/>
      <c r="J591" s="790"/>
      <c r="K591" s="790"/>
      <c r="L591" s="790"/>
      <c r="M591" s="790"/>
    </row>
    <row r="592" spans="1:13" ht="12.75" customHeight="1">
      <c r="A592" s="790"/>
      <c r="B592" s="899"/>
      <c r="C592" s="790"/>
      <c r="D592" s="790"/>
      <c r="E592" s="790"/>
      <c r="F592" s="790"/>
      <c r="G592" s="790"/>
      <c r="H592" s="790"/>
      <c r="I592" s="790"/>
      <c r="J592" s="790"/>
      <c r="K592" s="790"/>
      <c r="L592" s="790"/>
      <c r="M592" s="790"/>
    </row>
    <row r="593" spans="1:13" ht="12.75" customHeight="1">
      <c r="A593" s="790"/>
      <c r="B593" s="899"/>
      <c r="C593" s="790"/>
      <c r="D593" s="790"/>
      <c r="E593" s="790"/>
      <c r="F593" s="790"/>
      <c r="G593" s="790"/>
      <c r="H593" s="790"/>
      <c r="I593" s="790"/>
      <c r="J593" s="790"/>
      <c r="K593" s="790"/>
      <c r="L593" s="790"/>
      <c r="M593" s="790"/>
    </row>
    <row r="594" spans="1:13" ht="12.75" customHeight="1">
      <c r="A594" s="790"/>
      <c r="B594" s="899"/>
      <c r="C594" s="790"/>
      <c r="D594" s="790"/>
      <c r="E594" s="790"/>
      <c r="F594" s="790"/>
      <c r="G594" s="790"/>
      <c r="H594" s="790"/>
      <c r="I594" s="790"/>
      <c r="J594" s="790"/>
      <c r="K594" s="790"/>
      <c r="L594" s="790"/>
      <c r="M594" s="790"/>
    </row>
    <row r="595" spans="1:13" ht="12.75" customHeight="1">
      <c r="A595" s="790"/>
      <c r="B595" s="899"/>
      <c r="C595" s="790"/>
      <c r="D595" s="790"/>
      <c r="E595" s="790"/>
      <c r="F595" s="790"/>
      <c r="G595" s="790"/>
      <c r="H595" s="790"/>
      <c r="I595" s="790"/>
      <c r="J595" s="790"/>
      <c r="K595" s="790"/>
      <c r="L595" s="790"/>
      <c r="M595" s="790"/>
    </row>
    <row r="596" spans="1:13" ht="12.75" customHeight="1">
      <c r="A596" s="790"/>
      <c r="B596" s="899"/>
      <c r="C596" s="790"/>
      <c r="D596" s="790"/>
      <c r="E596" s="790"/>
      <c r="F596" s="790"/>
      <c r="G596" s="790"/>
      <c r="H596" s="790"/>
      <c r="I596" s="790"/>
      <c r="J596" s="790"/>
      <c r="K596" s="790"/>
      <c r="L596" s="790"/>
      <c r="M596" s="790"/>
    </row>
    <row r="597" spans="1:13" ht="12.75" customHeight="1">
      <c r="A597" s="790"/>
      <c r="B597" s="899"/>
      <c r="C597" s="790"/>
      <c r="D597" s="790"/>
      <c r="E597" s="790"/>
      <c r="F597" s="790"/>
      <c r="G597" s="790"/>
      <c r="H597" s="790"/>
      <c r="I597" s="790"/>
      <c r="J597" s="790"/>
      <c r="K597" s="790"/>
      <c r="L597" s="790"/>
      <c r="M597" s="790"/>
    </row>
    <row r="598" spans="1:13" ht="12.75" customHeight="1">
      <c r="A598" s="790"/>
      <c r="B598" s="899"/>
      <c r="C598" s="790"/>
      <c r="D598" s="790"/>
      <c r="E598" s="790"/>
      <c r="F598" s="790"/>
      <c r="G598" s="790"/>
      <c r="H598" s="790"/>
      <c r="I598" s="790"/>
      <c r="J598" s="790"/>
      <c r="K598" s="790"/>
      <c r="L598" s="790"/>
      <c r="M598" s="790"/>
    </row>
    <row r="599" spans="1:13" ht="12.75" customHeight="1">
      <c r="A599" s="790"/>
      <c r="B599" s="899"/>
      <c r="C599" s="790"/>
      <c r="D599" s="790"/>
      <c r="E599" s="790"/>
      <c r="F599" s="790"/>
      <c r="G599" s="790"/>
      <c r="H599" s="790"/>
      <c r="I599" s="790"/>
      <c r="J599" s="790"/>
      <c r="K599" s="790"/>
      <c r="L599" s="790"/>
      <c r="M599" s="790"/>
    </row>
    <row r="600" spans="1:13" ht="12.75" customHeight="1">
      <c r="A600" s="790"/>
      <c r="B600" s="899"/>
      <c r="C600" s="790"/>
      <c r="D600" s="790"/>
      <c r="E600" s="790"/>
      <c r="F600" s="790"/>
      <c r="G600" s="790"/>
      <c r="H600" s="790"/>
      <c r="I600" s="790"/>
      <c r="J600" s="790"/>
      <c r="K600" s="790"/>
      <c r="L600" s="790"/>
      <c r="M600" s="790"/>
    </row>
    <row r="601" spans="1:13" ht="12.75" customHeight="1">
      <c r="A601" s="790"/>
      <c r="B601" s="899"/>
      <c r="C601" s="790"/>
      <c r="D601" s="790"/>
      <c r="E601" s="790"/>
      <c r="F601" s="790"/>
      <c r="G601" s="790"/>
      <c r="H601" s="790"/>
      <c r="I601" s="790"/>
      <c r="J601" s="790"/>
      <c r="K601" s="790"/>
      <c r="L601" s="790"/>
      <c r="M601" s="790"/>
    </row>
    <row r="602" spans="1:13" ht="12.75" customHeight="1">
      <c r="A602" s="790"/>
      <c r="B602" s="899"/>
      <c r="C602" s="790"/>
      <c r="D602" s="790"/>
      <c r="E602" s="790"/>
      <c r="F602" s="790"/>
      <c r="G602" s="790"/>
      <c r="H602" s="790"/>
      <c r="I602" s="790"/>
      <c r="J602" s="790"/>
      <c r="K602" s="790"/>
      <c r="L602" s="790"/>
      <c r="M602" s="790"/>
    </row>
    <row r="603" spans="1:13" ht="12.75" customHeight="1">
      <c r="A603" s="790"/>
      <c r="B603" s="899"/>
      <c r="C603" s="790"/>
      <c r="D603" s="790"/>
      <c r="E603" s="790"/>
      <c r="F603" s="790"/>
      <c r="G603" s="790"/>
      <c r="H603" s="790"/>
      <c r="I603" s="790"/>
      <c r="J603" s="790"/>
      <c r="K603" s="790"/>
      <c r="L603" s="790"/>
      <c r="M603" s="790"/>
    </row>
    <row r="604" spans="1:13" ht="12.75" customHeight="1">
      <c r="A604" s="790"/>
      <c r="B604" s="899"/>
      <c r="C604" s="790"/>
      <c r="D604" s="790"/>
      <c r="E604" s="790"/>
      <c r="F604" s="790"/>
      <c r="G604" s="790"/>
      <c r="H604" s="790"/>
      <c r="I604" s="790"/>
      <c r="J604" s="790"/>
      <c r="K604" s="790"/>
      <c r="L604" s="790"/>
      <c r="M604" s="790"/>
    </row>
    <row r="605" spans="1:13" ht="12.75" customHeight="1">
      <c r="A605" s="790"/>
      <c r="B605" s="899"/>
      <c r="C605" s="790"/>
      <c r="D605" s="790"/>
      <c r="E605" s="790"/>
      <c r="F605" s="790"/>
      <c r="G605" s="790"/>
      <c r="H605" s="790"/>
      <c r="I605" s="790"/>
      <c r="J605" s="790"/>
      <c r="K605" s="790"/>
      <c r="L605" s="790"/>
      <c r="M605" s="790"/>
    </row>
    <row r="606" spans="1:13" ht="12.75" customHeight="1">
      <c r="A606" s="790"/>
      <c r="B606" s="899"/>
      <c r="C606" s="790"/>
      <c r="D606" s="790"/>
      <c r="E606" s="790"/>
      <c r="F606" s="790"/>
      <c r="G606" s="790"/>
      <c r="H606" s="790"/>
      <c r="I606" s="790"/>
      <c r="J606" s="790"/>
      <c r="K606" s="790"/>
      <c r="L606" s="790"/>
      <c r="M606" s="790"/>
    </row>
    <row r="607" spans="1:13" ht="12.75" customHeight="1">
      <c r="A607" s="790"/>
      <c r="B607" s="899"/>
      <c r="C607" s="790"/>
      <c r="D607" s="790"/>
      <c r="E607" s="790"/>
      <c r="F607" s="790"/>
      <c r="G607" s="790"/>
      <c r="H607" s="790"/>
      <c r="I607" s="790"/>
      <c r="J607" s="790"/>
      <c r="K607" s="790"/>
      <c r="L607" s="790"/>
      <c r="M607" s="790"/>
    </row>
    <row r="608" spans="1:13" ht="12.75" customHeight="1">
      <c r="A608" s="790"/>
      <c r="B608" s="899"/>
      <c r="C608" s="790"/>
      <c r="D608" s="790"/>
      <c r="E608" s="790"/>
      <c r="F608" s="790"/>
      <c r="G608" s="790"/>
      <c r="H608" s="790"/>
      <c r="I608" s="790"/>
      <c r="J608" s="790"/>
      <c r="K608" s="790"/>
      <c r="L608" s="790"/>
      <c r="M608" s="790"/>
    </row>
    <row r="609" spans="1:13" ht="12.75" customHeight="1">
      <c r="A609" s="790"/>
      <c r="B609" s="899"/>
      <c r="C609" s="790"/>
      <c r="D609" s="790"/>
      <c r="E609" s="790"/>
      <c r="F609" s="790"/>
      <c r="G609" s="790"/>
      <c r="H609" s="790"/>
      <c r="I609" s="790"/>
      <c r="J609" s="790"/>
      <c r="K609" s="790"/>
      <c r="L609" s="790"/>
      <c r="M609" s="790"/>
    </row>
    <row r="610" spans="1:13" ht="12.75" customHeight="1">
      <c r="A610" s="790"/>
      <c r="B610" s="899"/>
      <c r="C610" s="790"/>
      <c r="D610" s="790"/>
      <c r="E610" s="790"/>
      <c r="F610" s="790"/>
      <c r="G610" s="790"/>
      <c r="H610" s="790"/>
      <c r="I610" s="790"/>
      <c r="J610" s="790"/>
      <c r="K610" s="790"/>
      <c r="L610" s="790"/>
      <c r="M610" s="790"/>
    </row>
    <row r="611" spans="1:13" ht="12.75" customHeight="1">
      <c r="A611" s="790"/>
      <c r="B611" s="899"/>
      <c r="C611" s="790"/>
      <c r="D611" s="790"/>
      <c r="E611" s="790"/>
      <c r="F611" s="790"/>
      <c r="G611" s="790"/>
      <c r="H611" s="790"/>
      <c r="I611" s="790"/>
      <c r="J611" s="790"/>
      <c r="K611" s="790"/>
      <c r="L611" s="790"/>
      <c r="M611" s="790"/>
    </row>
    <row r="612" spans="1:13" ht="12.75" customHeight="1">
      <c r="A612" s="790"/>
      <c r="B612" s="899"/>
      <c r="C612" s="790"/>
      <c r="D612" s="790"/>
      <c r="E612" s="790"/>
      <c r="F612" s="790"/>
      <c r="G612" s="790"/>
      <c r="H612" s="790"/>
      <c r="I612" s="790"/>
      <c r="J612" s="790"/>
      <c r="K612" s="790"/>
      <c r="L612" s="790"/>
      <c r="M612" s="790"/>
    </row>
    <row r="613" spans="1:13" ht="12.75" customHeight="1">
      <c r="A613" s="790"/>
      <c r="B613" s="899"/>
      <c r="C613" s="790"/>
      <c r="D613" s="790"/>
      <c r="E613" s="790"/>
      <c r="F613" s="790"/>
      <c r="G613" s="790"/>
      <c r="H613" s="790"/>
      <c r="I613" s="790"/>
      <c r="J613" s="790"/>
      <c r="K613" s="790"/>
      <c r="L613" s="790"/>
      <c r="M613" s="790"/>
    </row>
    <row r="614" spans="1:13" ht="12.75" customHeight="1">
      <c r="A614" s="790"/>
      <c r="B614" s="899"/>
      <c r="C614" s="790"/>
      <c r="D614" s="790"/>
      <c r="E614" s="790"/>
      <c r="F614" s="790"/>
      <c r="G614" s="790"/>
      <c r="H614" s="790"/>
      <c r="I614" s="790"/>
      <c r="J614" s="790"/>
      <c r="K614" s="790"/>
      <c r="L614" s="790"/>
      <c r="M614" s="790"/>
    </row>
    <row r="615" spans="1:13" ht="12.75" customHeight="1">
      <c r="A615" s="790"/>
      <c r="B615" s="899"/>
      <c r="C615" s="790"/>
      <c r="D615" s="790"/>
      <c r="E615" s="790"/>
      <c r="F615" s="790"/>
      <c r="G615" s="790"/>
      <c r="H615" s="790"/>
      <c r="I615" s="790"/>
      <c r="J615" s="790"/>
      <c r="K615" s="790"/>
      <c r="L615" s="790"/>
      <c r="M615" s="790"/>
    </row>
    <row r="616" spans="1:13" ht="12.75" customHeight="1">
      <c r="A616" s="790"/>
      <c r="B616" s="899"/>
      <c r="C616" s="790"/>
      <c r="D616" s="790"/>
      <c r="E616" s="790"/>
      <c r="F616" s="790"/>
      <c r="G616" s="790"/>
      <c r="H616" s="790"/>
      <c r="I616" s="790"/>
      <c r="J616" s="790"/>
      <c r="K616" s="790"/>
      <c r="L616" s="790"/>
      <c r="M616" s="790"/>
    </row>
    <row r="617" spans="1:13" ht="12.75" customHeight="1">
      <c r="A617" s="790"/>
      <c r="B617" s="899"/>
      <c r="C617" s="790"/>
      <c r="D617" s="790"/>
      <c r="E617" s="790"/>
      <c r="F617" s="790"/>
      <c r="G617" s="790"/>
      <c r="H617" s="790"/>
      <c r="I617" s="790"/>
      <c r="J617" s="790"/>
      <c r="K617" s="790"/>
      <c r="L617" s="790"/>
      <c r="M617" s="790"/>
    </row>
    <row r="618" spans="1:13" ht="12.75" customHeight="1">
      <c r="A618" s="790"/>
      <c r="B618" s="899"/>
      <c r="C618" s="790"/>
      <c r="D618" s="790"/>
      <c r="E618" s="790"/>
      <c r="F618" s="790"/>
      <c r="G618" s="790"/>
      <c r="H618" s="790"/>
      <c r="I618" s="790"/>
      <c r="J618" s="790"/>
      <c r="K618" s="790"/>
      <c r="L618" s="790"/>
      <c r="M618" s="790"/>
    </row>
    <row r="619" spans="1:13" ht="12.75" customHeight="1">
      <c r="A619" s="790"/>
      <c r="B619" s="899"/>
      <c r="C619" s="790"/>
      <c r="D619" s="790"/>
      <c r="E619" s="790"/>
      <c r="F619" s="790"/>
      <c r="G619" s="790"/>
      <c r="H619" s="790"/>
      <c r="I619" s="790"/>
      <c r="J619" s="790"/>
      <c r="K619" s="790"/>
      <c r="L619" s="790"/>
      <c r="M619" s="790"/>
    </row>
    <row r="620" spans="1:13" ht="12.75" customHeight="1">
      <c r="A620" s="790"/>
      <c r="B620" s="899"/>
      <c r="C620" s="790"/>
      <c r="D620" s="790"/>
      <c r="E620" s="790"/>
      <c r="F620" s="790"/>
      <c r="G620" s="790"/>
      <c r="H620" s="790"/>
      <c r="I620" s="790"/>
      <c r="J620" s="790"/>
      <c r="K620" s="790"/>
      <c r="L620" s="790"/>
      <c r="M620" s="790"/>
    </row>
    <row r="621" spans="1:13" ht="12.75" customHeight="1">
      <c r="A621" s="790"/>
      <c r="B621" s="899"/>
      <c r="C621" s="790"/>
      <c r="D621" s="790"/>
      <c r="E621" s="790"/>
      <c r="F621" s="790"/>
      <c r="G621" s="790"/>
      <c r="H621" s="790"/>
      <c r="I621" s="790"/>
      <c r="J621" s="790"/>
      <c r="K621" s="790"/>
      <c r="L621" s="790"/>
      <c r="M621" s="790"/>
    </row>
    <row r="622" spans="1:13" ht="12.75" customHeight="1">
      <c r="A622" s="790"/>
      <c r="B622" s="899"/>
      <c r="C622" s="790"/>
      <c r="D622" s="790"/>
      <c r="E622" s="790"/>
      <c r="F622" s="790"/>
      <c r="G622" s="790"/>
      <c r="H622" s="790"/>
      <c r="I622" s="790"/>
      <c r="J622" s="790"/>
      <c r="K622" s="790"/>
      <c r="L622" s="790"/>
      <c r="M622" s="790"/>
    </row>
    <row r="623" spans="1:13" ht="12.75" customHeight="1">
      <c r="A623" s="790"/>
      <c r="B623" s="899"/>
      <c r="C623" s="790"/>
      <c r="D623" s="790"/>
      <c r="E623" s="790"/>
      <c r="F623" s="790"/>
      <c r="G623" s="790"/>
      <c r="H623" s="790"/>
      <c r="I623" s="790"/>
      <c r="J623" s="790"/>
      <c r="K623" s="790"/>
      <c r="L623" s="790"/>
      <c r="M623" s="790"/>
    </row>
    <row r="624" spans="1:13" ht="12.75" customHeight="1">
      <c r="A624" s="790"/>
      <c r="B624" s="899"/>
      <c r="C624" s="790"/>
      <c r="D624" s="790"/>
      <c r="E624" s="790"/>
      <c r="F624" s="790"/>
      <c r="G624" s="790"/>
      <c r="H624" s="790"/>
      <c r="I624" s="790"/>
      <c r="J624" s="790"/>
      <c r="K624" s="790"/>
      <c r="L624" s="790"/>
      <c r="M624" s="790"/>
    </row>
    <row r="625" spans="1:13" ht="12.75" customHeight="1">
      <c r="A625" s="790"/>
      <c r="B625" s="899"/>
      <c r="C625" s="790"/>
      <c r="D625" s="790"/>
      <c r="E625" s="790"/>
      <c r="F625" s="790"/>
      <c r="G625" s="790"/>
      <c r="H625" s="790"/>
      <c r="I625" s="790"/>
      <c r="J625" s="790"/>
      <c r="K625" s="790"/>
      <c r="L625" s="790"/>
      <c r="M625" s="790"/>
    </row>
    <row r="626" spans="1:13" ht="12.75" customHeight="1">
      <c r="A626" s="790"/>
      <c r="B626" s="899"/>
      <c r="C626" s="790"/>
      <c r="D626" s="790"/>
      <c r="E626" s="790"/>
      <c r="F626" s="790"/>
      <c r="G626" s="790"/>
      <c r="H626" s="790"/>
      <c r="I626" s="790"/>
      <c r="J626" s="790"/>
      <c r="K626" s="790"/>
      <c r="L626" s="790"/>
      <c r="M626" s="790"/>
    </row>
    <row r="627" spans="1:13" ht="12.75" customHeight="1">
      <c r="A627" s="790"/>
      <c r="B627" s="899"/>
      <c r="C627" s="790"/>
      <c r="D627" s="790"/>
      <c r="E627" s="790"/>
      <c r="F627" s="790"/>
      <c r="G627" s="790"/>
      <c r="H627" s="790"/>
      <c r="I627" s="790"/>
      <c r="J627" s="790"/>
      <c r="K627" s="790"/>
      <c r="L627" s="790"/>
      <c r="M627" s="790"/>
    </row>
    <row r="628" spans="1:13" ht="12.75" customHeight="1">
      <c r="A628" s="790"/>
      <c r="B628" s="899"/>
      <c r="C628" s="790"/>
      <c r="D628" s="790"/>
      <c r="E628" s="790"/>
      <c r="F628" s="790"/>
      <c r="G628" s="790"/>
      <c r="H628" s="790"/>
      <c r="I628" s="790"/>
      <c r="J628" s="790"/>
      <c r="K628" s="790"/>
      <c r="L628" s="790"/>
      <c r="M628" s="790"/>
    </row>
    <row r="629" spans="1:13" ht="12.75" customHeight="1">
      <c r="A629" s="790"/>
      <c r="B629" s="899"/>
      <c r="C629" s="790"/>
      <c r="D629" s="790"/>
      <c r="E629" s="790"/>
      <c r="F629" s="790"/>
      <c r="G629" s="790"/>
      <c r="H629" s="790"/>
      <c r="I629" s="790"/>
      <c r="J629" s="790"/>
      <c r="K629" s="790"/>
      <c r="L629" s="790"/>
      <c r="M629" s="790"/>
    </row>
    <row r="630" spans="1:13" ht="12.75" customHeight="1">
      <c r="A630" s="790"/>
      <c r="B630" s="899"/>
      <c r="C630" s="790"/>
      <c r="D630" s="790"/>
      <c r="E630" s="790"/>
      <c r="F630" s="790"/>
      <c r="G630" s="790"/>
      <c r="H630" s="790"/>
      <c r="I630" s="790"/>
      <c r="J630" s="790"/>
      <c r="K630" s="790"/>
      <c r="L630" s="790"/>
      <c r="M630" s="790"/>
    </row>
    <row r="631" spans="1:13" ht="12.75" customHeight="1">
      <c r="A631" s="790"/>
      <c r="B631" s="899"/>
      <c r="C631" s="790"/>
      <c r="D631" s="790"/>
      <c r="E631" s="790"/>
      <c r="F631" s="790"/>
      <c r="G631" s="790"/>
      <c r="H631" s="790"/>
      <c r="I631" s="790"/>
      <c r="J631" s="790"/>
      <c r="K631" s="790"/>
      <c r="L631" s="790"/>
      <c r="M631" s="790"/>
    </row>
    <row r="632" spans="1:13" ht="12.75" customHeight="1">
      <c r="A632" s="790"/>
      <c r="B632" s="899"/>
      <c r="C632" s="790"/>
      <c r="D632" s="790"/>
      <c r="E632" s="790"/>
      <c r="F632" s="790"/>
      <c r="G632" s="790"/>
      <c r="H632" s="790"/>
      <c r="I632" s="790"/>
      <c r="J632" s="790"/>
      <c r="K632" s="790"/>
      <c r="L632" s="790"/>
      <c r="M632" s="790"/>
    </row>
    <row r="633" spans="1:13" ht="12.75" customHeight="1">
      <c r="A633" s="790"/>
      <c r="B633" s="899"/>
      <c r="C633" s="790"/>
      <c r="D633" s="790"/>
      <c r="E633" s="790"/>
      <c r="F633" s="790"/>
      <c r="G633" s="790"/>
      <c r="H633" s="790"/>
      <c r="I633" s="790"/>
      <c r="J633" s="790"/>
      <c r="K633" s="790"/>
      <c r="L633" s="790"/>
      <c r="M633" s="790"/>
    </row>
    <row r="634" spans="1:13" ht="12.75" customHeight="1">
      <c r="A634" s="790"/>
      <c r="B634" s="899"/>
      <c r="C634" s="790"/>
      <c r="D634" s="790"/>
      <c r="E634" s="790"/>
      <c r="F634" s="790"/>
      <c r="G634" s="790"/>
      <c r="H634" s="790"/>
      <c r="I634" s="790"/>
      <c r="J634" s="790"/>
      <c r="K634" s="790"/>
      <c r="L634" s="790"/>
      <c r="M634" s="790"/>
    </row>
    <row r="635" spans="1:13" ht="12.75" customHeight="1">
      <c r="A635" s="790"/>
      <c r="B635" s="899"/>
      <c r="C635" s="790"/>
      <c r="D635" s="790"/>
      <c r="E635" s="790"/>
      <c r="F635" s="790"/>
      <c r="G635" s="790"/>
      <c r="H635" s="790"/>
      <c r="I635" s="790"/>
      <c r="J635" s="790"/>
      <c r="K635" s="790"/>
      <c r="L635" s="790"/>
      <c r="M635" s="790"/>
    </row>
    <row r="636" spans="1:13" ht="12.75" customHeight="1">
      <c r="A636" s="790"/>
      <c r="B636" s="899"/>
      <c r="C636" s="790"/>
      <c r="D636" s="790"/>
      <c r="E636" s="790"/>
      <c r="F636" s="790"/>
      <c r="G636" s="790"/>
      <c r="H636" s="790"/>
      <c r="I636" s="790"/>
      <c r="J636" s="790"/>
      <c r="K636" s="790"/>
      <c r="L636" s="790"/>
      <c r="M636" s="790"/>
    </row>
    <row r="637" spans="1:13" ht="12.75" customHeight="1">
      <c r="A637" s="790"/>
      <c r="B637" s="899"/>
      <c r="C637" s="790"/>
      <c r="D637" s="790"/>
      <c r="E637" s="790"/>
      <c r="F637" s="790"/>
      <c r="G637" s="790"/>
      <c r="H637" s="790"/>
      <c r="I637" s="790"/>
      <c r="J637" s="790"/>
      <c r="K637" s="790"/>
      <c r="L637" s="790"/>
      <c r="M637" s="790"/>
    </row>
    <row r="638" spans="1:13" ht="12.75" customHeight="1">
      <c r="A638" s="790"/>
      <c r="B638" s="899"/>
      <c r="C638" s="790"/>
      <c r="D638" s="790"/>
      <c r="E638" s="790"/>
      <c r="F638" s="790"/>
      <c r="G638" s="790"/>
      <c r="H638" s="790"/>
      <c r="I638" s="790"/>
      <c r="J638" s="790"/>
      <c r="K638" s="790"/>
      <c r="L638" s="790"/>
      <c r="M638" s="790"/>
    </row>
    <row r="639" spans="1:13" ht="12.75" customHeight="1">
      <c r="A639" s="790"/>
      <c r="B639" s="899"/>
      <c r="C639" s="790"/>
      <c r="D639" s="790"/>
      <c r="E639" s="790"/>
      <c r="F639" s="790"/>
      <c r="G639" s="790"/>
      <c r="H639" s="790"/>
      <c r="I639" s="790"/>
      <c r="J639" s="790"/>
      <c r="K639" s="790"/>
      <c r="L639" s="790"/>
      <c r="M639" s="790"/>
    </row>
    <row r="640" spans="1:13" ht="12.75" customHeight="1">
      <c r="A640" s="790"/>
      <c r="B640" s="899"/>
      <c r="C640" s="790"/>
      <c r="D640" s="790"/>
      <c r="E640" s="790"/>
      <c r="F640" s="790"/>
      <c r="G640" s="790"/>
      <c r="H640" s="790"/>
      <c r="I640" s="790"/>
      <c r="J640" s="790"/>
      <c r="K640" s="790"/>
      <c r="L640" s="790"/>
      <c r="M640" s="790"/>
    </row>
    <row r="641" spans="1:13" ht="12.75" customHeight="1">
      <c r="A641" s="790"/>
      <c r="B641" s="899"/>
      <c r="C641" s="790"/>
      <c r="D641" s="790"/>
      <c r="E641" s="790"/>
      <c r="F641" s="790"/>
      <c r="G641" s="790"/>
      <c r="H641" s="790"/>
      <c r="I641" s="790"/>
      <c r="J641" s="790"/>
      <c r="K641" s="790"/>
      <c r="L641" s="790"/>
      <c r="M641" s="790"/>
    </row>
    <row r="642" spans="1:13" ht="12.75" customHeight="1">
      <c r="A642" s="790"/>
      <c r="B642" s="899"/>
      <c r="C642" s="790"/>
      <c r="D642" s="790"/>
      <c r="E642" s="790"/>
      <c r="F642" s="790"/>
      <c r="G642" s="790"/>
      <c r="H642" s="790"/>
      <c r="I642" s="790"/>
      <c r="J642" s="790"/>
      <c r="K642" s="790"/>
      <c r="L642" s="790"/>
      <c r="M642" s="790"/>
    </row>
    <row r="643" spans="1:13" ht="12.75" customHeight="1">
      <c r="A643" s="790"/>
      <c r="B643" s="899"/>
      <c r="C643" s="790"/>
      <c r="D643" s="790"/>
      <c r="E643" s="790"/>
      <c r="F643" s="790"/>
      <c r="G643" s="790"/>
      <c r="H643" s="790"/>
      <c r="I643" s="790"/>
      <c r="J643" s="790"/>
      <c r="K643" s="790"/>
      <c r="L643" s="790"/>
      <c r="M643" s="790"/>
    </row>
    <row r="644" spans="1:13" ht="12.75" customHeight="1">
      <c r="A644" s="790"/>
      <c r="B644" s="899"/>
      <c r="C644" s="790"/>
      <c r="D644" s="790"/>
      <c r="E644" s="790"/>
      <c r="F644" s="790"/>
      <c r="G644" s="790"/>
      <c r="H644" s="790"/>
      <c r="I644" s="790"/>
      <c r="J644" s="790"/>
      <c r="K644" s="790"/>
      <c r="L644" s="790"/>
      <c r="M644" s="790"/>
    </row>
    <row r="645" spans="1:13" ht="12.75" customHeight="1">
      <c r="A645" s="790"/>
      <c r="B645" s="899"/>
      <c r="C645" s="790"/>
      <c r="D645" s="790"/>
      <c r="E645" s="790"/>
      <c r="F645" s="790"/>
      <c r="G645" s="790"/>
      <c r="H645" s="790"/>
      <c r="I645" s="790"/>
      <c r="J645" s="790"/>
      <c r="K645" s="790"/>
      <c r="L645" s="790"/>
      <c r="M645" s="790"/>
    </row>
    <row r="646" spans="1:13" ht="12.75" customHeight="1">
      <c r="A646" s="790"/>
      <c r="B646" s="899"/>
      <c r="C646" s="790"/>
      <c r="D646" s="790"/>
      <c r="E646" s="790"/>
      <c r="F646" s="790"/>
      <c r="G646" s="790"/>
      <c r="H646" s="790"/>
      <c r="I646" s="790"/>
      <c r="J646" s="790"/>
      <c r="K646" s="790"/>
      <c r="L646" s="790"/>
      <c r="M646" s="790"/>
    </row>
    <row r="647" spans="1:13" ht="12.75" customHeight="1">
      <c r="A647" s="790"/>
      <c r="B647" s="899"/>
      <c r="C647" s="790"/>
      <c r="D647" s="790"/>
      <c r="E647" s="790"/>
      <c r="F647" s="790"/>
      <c r="G647" s="790"/>
      <c r="H647" s="790"/>
      <c r="I647" s="790"/>
      <c r="J647" s="790"/>
      <c r="K647" s="790"/>
      <c r="L647" s="790"/>
      <c r="M647" s="790"/>
    </row>
    <row r="648" spans="1:13" ht="12.75" customHeight="1">
      <c r="A648" s="790"/>
      <c r="B648" s="899"/>
      <c r="C648" s="790"/>
      <c r="D648" s="790"/>
      <c r="E648" s="790"/>
      <c r="F648" s="790"/>
      <c r="G648" s="790"/>
      <c r="H648" s="790"/>
      <c r="I648" s="790"/>
      <c r="J648" s="790"/>
      <c r="K648" s="790"/>
      <c r="L648" s="790"/>
      <c r="M648" s="790"/>
    </row>
    <row r="649" spans="1:13" ht="12.75" customHeight="1">
      <c r="A649" s="790"/>
      <c r="B649" s="899"/>
      <c r="C649" s="790"/>
      <c r="D649" s="790"/>
      <c r="E649" s="790"/>
      <c r="F649" s="790"/>
      <c r="G649" s="790"/>
      <c r="H649" s="790"/>
      <c r="I649" s="790"/>
      <c r="J649" s="790"/>
      <c r="K649" s="790"/>
      <c r="L649" s="790"/>
      <c r="M649" s="790"/>
    </row>
    <row r="650" spans="1:13" ht="12.75" customHeight="1">
      <c r="A650" s="790"/>
      <c r="B650" s="899"/>
      <c r="C650" s="790"/>
      <c r="D650" s="790"/>
      <c r="E650" s="790"/>
      <c r="F650" s="790"/>
      <c r="G650" s="790"/>
      <c r="H650" s="790"/>
      <c r="I650" s="790"/>
      <c r="J650" s="790"/>
      <c r="K650" s="790"/>
      <c r="L650" s="790"/>
      <c r="M650" s="790"/>
    </row>
    <row r="651" spans="1:13" ht="12.75" customHeight="1">
      <c r="A651" s="790"/>
      <c r="B651" s="899"/>
      <c r="C651" s="790"/>
      <c r="D651" s="790"/>
      <c r="E651" s="790"/>
      <c r="F651" s="790"/>
      <c r="G651" s="790"/>
      <c r="H651" s="790"/>
      <c r="I651" s="790"/>
      <c r="J651" s="790"/>
      <c r="K651" s="790"/>
      <c r="L651" s="790"/>
      <c r="M651" s="790"/>
    </row>
    <row r="652" spans="1:13" ht="12.75" customHeight="1">
      <c r="A652" s="790"/>
      <c r="B652" s="899"/>
      <c r="C652" s="790"/>
      <c r="D652" s="790"/>
      <c r="E652" s="790"/>
      <c r="F652" s="790"/>
      <c r="G652" s="790"/>
      <c r="H652" s="790"/>
      <c r="I652" s="790"/>
      <c r="J652" s="790"/>
      <c r="K652" s="790"/>
      <c r="L652" s="790"/>
      <c r="M652" s="790"/>
    </row>
    <row r="653" spans="1:13" ht="12.75" customHeight="1">
      <c r="A653" s="790"/>
      <c r="B653" s="899"/>
      <c r="C653" s="790"/>
      <c r="D653" s="790"/>
      <c r="E653" s="790"/>
      <c r="F653" s="790"/>
      <c r="G653" s="790"/>
      <c r="H653" s="790"/>
      <c r="I653" s="790"/>
      <c r="J653" s="790"/>
      <c r="K653" s="790"/>
      <c r="L653" s="790"/>
      <c r="M653" s="790"/>
    </row>
    <row r="654" spans="1:13" ht="12.75" customHeight="1">
      <c r="A654" s="790"/>
      <c r="B654" s="899"/>
      <c r="C654" s="790"/>
      <c r="D654" s="790"/>
      <c r="E654" s="790"/>
      <c r="F654" s="790"/>
      <c r="G654" s="790"/>
      <c r="H654" s="790"/>
      <c r="I654" s="790"/>
      <c r="J654" s="790"/>
      <c r="K654" s="790"/>
      <c r="L654" s="790"/>
      <c r="M654" s="790"/>
    </row>
    <row r="655" spans="1:13" ht="12.75" customHeight="1">
      <c r="A655" s="790"/>
      <c r="B655" s="899"/>
      <c r="C655" s="790"/>
      <c r="D655" s="790"/>
      <c r="E655" s="790"/>
      <c r="F655" s="790"/>
      <c r="G655" s="790"/>
      <c r="H655" s="790"/>
      <c r="I655" s="790"/>
      <c r="J655" s="790"/>
      <c r="K655" s="790"/>
      <c r="L655" s="790"/>
      <c r="M655" s="790"/>
    </row>
    <row r="656" spans="1:13" ht="12.75" customHeight="1">
      <c r="A656" s="790"/>
      <c r="B656" s="899"/>
      <c r="C656" s="790"/>
      <c r="D656" s="790"/>
      <c r="E656" s="790"/>
      <c r="F656" s="790"/>
      <c r="G656" s="790"/>
      <c r="H656" s="790"/>
      <c r="I656" s="790"/>
      <c r="J656" s="790"/>
      <c r="K656" s="790"/>
      <c r="L656" s="790"/>
      <c r="M656" s="790"/>
    </row>
    <row r="657" spans="1:13" ht="12.75" customHeight="1">
      <c r="A657" s="790"/>
      <c r="B657" s="899"/>
      <c r="C657" s="790"/>
      <c r="D657" s="790"/>
      <c r="E657" s="790"/>
      <c r="F657" s="790"/>
      <c r="G657" s="790"/>
      <c r="H657" s="790"/>
      <c r="I657" s="790"/>
      <c r="J657" s="790"/>
      <c r="K657" s="790"/>
      <c r="L657" s="790"/>
      <c r="M657" s="790"/>
    </row>
    <row r="658" spans="1:13" ht="12.75" customHeight="1">
      <c r="A658" s="790"/>
      <c r="B658" s="899"/>
      <c r="C658" s="790"/>
      <c r="D658" s="790"/>
      <c r="E658" s="790"/>
      <c r="F658" s="790"/>
      <c r="G658" s="790"/>
      <c r="H658" s="790"/>
      <c r="I658" s="790"/>
      <c r="J658" s="790"/>
      <c r="K658" s="790"/>
      <c r="L658" s="790"/>
      <c r="M658" s="790"/>
    </row>
    <row r="659" spans="1:13" ht="12.75" customHeight="1">
      <c r="A659" s="790"/>
      <c r="B659" s="899"/>
      <c r="C659" s="790"/>
      <c r="D659" s="790"/>
      <c r="E659" s="790"/>
      <c r="F659" s="790"/>
      <c r="G659" s="790"/>
      <c r="H659" s="790"/>
      <c r="I659" s="790"/>
      <c r="J659" s="790"/>
      <c r="K659" s="790"/>
      <c r="L659" s="790"/>
      <c r="M659" s="790"/>
    </row>
    <row r="660" spans="1:13" ht="12.75" customHeight="1">
      <c r="A660" s="790"/>
      <c r="B660" s="899"/>
      <c r="C660" s="790"/>
      <c r="D660" s="790"/>
      <c r="E660" s="790"/>
      <c r="F660" s="790"/>
      <c r="G660" s="790"/>
      <c r="H660" s="790"/>
      <c r="I660" s="790"/>
      <c r="J660" s="790"/>
      <c r="K660" s="790"/>
      <c r="L660" s="790"/>
      <c r="M660" s="790"/>
    </row>
    <row r="661" spans="1:13" ht="12.75" customHeight="1">
      <c r="A661" s="790"/>
      <c r="B661" s="899"/>
      <c r="C661" s="790"/>
      <c r="D661" s="790"/>
      <c r="E661" s="790"/>
      <c r="F661" s="790"/>
      <c r="G661" s="790"/>
      <c r="H661" s="790"/>
      <c r="I661" s="790"/>
      <c r="J661" s="790"/>
      <c r="K661" s="790"/>
      <c r="L661" s="790"/>
      <c r="M661" s="790"/>
    </row>
    <row r="662" spans="1:13" ht="12.75" customHeight="1">
      <c r="A662" s="790"/>
      <c r="B662" s="899"/>
      <c r="C662" s="790"/>
      <c r="D662" s="790"/>
      <c r="E662" s="790"/>
      <c r="F662" s="790"/>
      <c r="G662" s="790"/>
      <c r="H662" s="790"/>
      <c r="I662" s="790"/>
      <c r="J662" s="790"/>
      <c r="K662" s="790"/>
      <c r="L662" s="790"/>
      <c r="M662" s="790"/>
    </row>
    <row r="663" spans="1:13" ht="12.75" customHeight="1">
      <c r="A663" s="790"/>
      <c r="B663" s="899"/>
      <c r="C663" s="790"/>
      <c r="D663" s="790"/>
      <c r="E663" s="790"/>
      <c r="F663" s="790"/>
      <c r="G663" s="790"/>
      <c r="H663" s="790"/>
      <c r="I663" s="790"/>
      <c r="J663" s="790"/>
      <c r="K663" s="790"/>
      <c r="L663" s="790"/>
      <c r="M663" s="790"/>
    </row>
    <row r="664" spans="1:13" ht="12.75" customHeight="1">
      <c r="A664" s="790"/>
      <c r="B664" s="899"/>
      <c r="C664" s="790"/>
      <c r="D664" s="790"/>
      <c r="E664" s="790"/>
      <c r="F664" s="790"/>
      <c r="G664" s="790"/>
      <c r="H664" s="790"/>
      <c r="I664" s="790"/>
      <c r="J664" s="790"/>
      <c r="K664" s="790"/>
      <c r="L664" s="790"/>
      <c r="M664" s="790"/>
    </row>
    <row r="665" spans="1:13" ht="12.75" customHeight="1">
      <c r="A665" s="790"/>
      <c r="B665" s="899"/>
      <c r="C665" s="790"/>
      <c r="D665" s="790"/>
      <c r="E665" s="790"/>
      <c r="F665" s="790"/>
      <c r="G665" s="790"/>
      <c r="H665" s="790"/>
      <c r="I665" s="790"/>
      <c r="J665" s="790"/>
      <c r="K665" s="790"/>
      <c r="L665" s="790"/>
      <c r="M665" s="790"/>
    </row>
    <row r="666" spans="1:13" ht="12.75" customHeight="1">
      <c r="A666" s="790"/>
      <c r="B666" s="899"/>
      <c r="C666" s="790"/>
      <c r="D666" s="790"/>
      <c r="E666" s="790"/>
      <c r="F666" s="790"/>
      <c r="G666" s="790"/>
      <c r="H666" s="790"/>
      <c r="I666" s="790"/>
      <c r="J666" s="790"/>
      <c r="K666" s="790"/>
      <c r="L666" s="790"/>
      <c r="M666" s="790"/>
    </row>
    <row r="667" spans="1:13" ht="12.75" customHeight="1">
      <c r="A667" s="790"/>
      <c r="B667" s="899"/>
      <c r="C667" s="790"/>
      <c r="D667" s="790"/>
      <c r="E667" s="790"/>
      <c r="F667" s="790"/>
      <c r="G667" s="790"/>
      <c r="H667" s="790"/>
      <c r="I667" s="790"/>
      <c r="J667" s="790"/>
      <c r="K667" s="790"/>
      <c r="L667" s="790"/>
      <c r="M667" s="790"/>
    </row>
    <row r="668" spans="1:13" ht="12.75" customHeight="1">
      <c r="A668" s="790"/>
      <c r="B668" s="899"/>
      <c r="C668" s="790"/>
      <c r="D668" s="790"/>
      <c r="E668" s="790"/>
      <c r="F668" s="790"/>
      <c r="G668" s="790"/>
      <c r="H668" s="790"/>
      <c r="I668" s="790"/>
      <c r="J668" s="790"/>
      <c r="K668" s="790"/>
      <c r="L668" s="790"/>
      <c r="M668" s="790"/>
    </row>
    <row r="669" spans="1:13" ht="12.75" customHeight="1">
      <c r="A669" s="790"/>
      <c r="B669" s="899"/>
      <c r="C669" s="790"/>
      <c r="D669" s="790"/>
      <c r="E669" s="790"/>
      <c r="F669" s="790"/>
      <c r="G669" s="790"/>
      <c r="H669" s="790"/>
      <c r="I669" s="790"/>
      <c r="J669" s="790"/>
      <c r="K669" s="790"/>
      <c r="L669" s="790"/>
      <c r="M669" s="790"/>
    </row>
    <row r="670" spans="1:13" ht="12.75" customHeight="1">
      <c r="A670" s="790"/>
      <c r="B670" s="899"/>
      <c r="C670" s="790"/>
      <c r="D670" s="790"/>
      <c r="E670" s="790"/>
      <c r="F670" s="790"/>
      <c r="G670" s="790"/>
      <c r="H670" s="790"/>
      <c r="I670" s="790"/>
      <c r="J670" s="790"/>
      <c r="K670" s="790"/>
      <c r="L670" s="790"/>
      <c r="M670" s="790"/>
    </row>
    <row r="671" spans="1:13" ht="12.75" customHeight="1">
      <c r="A671" s="790"/>
      <c r="B671" s="899"/>
      <c r="C671" s="790"/>
      <c r="D671" s="790"/>
      <c r="E671" s="790"/>
      <c r="F671" s="790"/>
      <c r="G671" s="790"/>
      <c r="H671" s="790"/>
      <c r="I671" s="790"/>
      <c r="J671" s="790"/>
      <c r="K671" s="790"/>
      <c r="L671" s="790"/>
      <c r="M671" s="790"/>
    </row>
    <row r="672" spans="1:13" ht="12.75" customHeight="1">
      <c r="A672" s="790"/>
      <c r="B672" s="899"/>
      <c r="C672" s="790"/>
      <c r="D672" s="790"/>
      <c r="E672" s="790"/>
      <c r="F672" s="790"/>
      <c r="G672" s="790"/>
      <c r="H672" s="790"/>
      <c r="I672" s="790"/>
      <c r="J672" s="790"/>
      <c r="K672" s="790"/>
      <c r="L672" s="790"/>
      <c r="M672" s="790"/>
    </row>
    <row r="673" spans="1:13" ht="12.75" customHeight="1">
      <c r="A673" s="790"/>
      <c r="B673" s="899"/>
      <c r="C673" s="790"/>
      <c r="D673" s="790"/>
      <c r="E673" s="790"/>
      <c r="F673" s="790"/>
      <c r="G673" s="790"/>
      <c r="H673" s="790"/>
      <c r="I673" s="790"/>
      <c r="J673" s="790"/>
      <c r="K673" s="790"/>
      <c r="L673" s="790"/>
      <c r="M673" s="790"/>
    </row>
    <row r="674" spans="1:13" ht="12.75" customHeight="1">
      <c r="A674" s="790"/>
      <c r="B674" s="899"/>
      <c r="C674" s="790"/>
      <c r="D674" s="790"/>
      <c r="E674" s="790"/>
      <c r="F674" s="790"/>
      <c r="G674" s="790"/>
      <c r="H674" s="790"/>
      <c r="I674" s="790"/>
      <c r="J674" s="790"/>
      <c r="K674" s="790"/>
      <c r="L674" s="790"/>
      <c r="M674" s="790"/>
    </row>
    <row r="675" spans="1:13" ht="12.75" customHeight="1">
      <c r="A675" s="790"/>
      <c r="B675" s="899"/>
      <c r="C675" s="790"/>
      <c r="D675" s="790"/>
      <c r="E675" s="790"/>
      <c r="F675" s="790"/>
      <c r="G675" s="790"/>
      <c r="H675" s="790"/>
      <c r="I675" s="790"/>
      <c r="J675" s="790"/>
      <c r="K675" s="790"/>
      <c r="L675" s="790"/>
      <c r="M675" s="790"/>
    </row>
    <row r="676" spans="1:13" ht="12.75" customHeight="1">
      <c r="A676" s="790"/>
      <c r="B676" s="899"/>
      <c r="C676" s="790"/>
      <c r="D676" s="790"/>
      <c r="E676" s="790"/>
      <c r="F676" s="790"/>
      <c r="G676" s="790"/>
      <c r="H676" s="790"/>
      <c r="I676" s="790"/>
      <c r="J676" s="790"/>
      <c r="K676" s="790"/>
      <c r="L676" s="790"/>
      <c r="M676" s="790"/>
    </row>
    <row r="677" spans="1:13" ht="12.75" customHeight="1">
      <c r="A677" s="790"/>
      <c r="B677" s="899"/>
      <c r="C677" s="790"/>
      <c r="D677" s="790"/>
      <c r="E677" s="790"/>
      <c r="F677" s="790"/>
      <c r="G677" s="790"/>
      <c r="H677" s="790"/>
      <c r="I677" s="790"/>
      <c r="J677" s="790"/>
      <c r="K677" s="790"/>
      <c r="L677" s="790"/>
      <c r="M677" s="790"/>
    </row>
    <row r="678" spans="1:13" ht="12.75" customHeight="1">
      <c r="A678" s="790"/>
      <c r="B678" s="899"/>
      <c r="C678" s="790"/>
      <c r="D678" s="790"/>
      <c r="E678" s="790"/>
      <c r="F678" s="790"/>
      <c r="G678" s="790"/>
      <c r="H678" s="790"/>
      <c r="I678" s="790"/>
      <c r="J678" s="790"/>
      <c r="K678" s="790"/>
      <c r="L678" s="790"/>
      <c r="M678" s="790"/>
    </row>
    <row r="679" spans="1:13" ht="12.75" customHeight="1">
      <c r="A679" s="790"/>
      <c r="B679" s="899"/>
      <c r="C679" s="790"/>
      <c r="D679" s="790"/>
      <c r="E679" s="790"/>
      <c r="F679" s="790"/>
      <c r="G679" s="790"/>
      <c r="H679" s="790"/>
      <c r="I679" s="790"/>
      <c r="J679" s="790"/>
      <c r="K679" s="790"/>
      <c r="L679" s="790"/>
      <c r="M679" s="790"/>
    </row>
    <row r="680" spans="1:13" ht="12.75" customHeight="1">
      <c r="A680" s="790"/>
      <c r="B680" s="899"/>
      <c r="C680" s="790"/>
      <c r="D680" s="790"/>
      <c r="E680" s="790"/>
      <c r="F680" s="790"/>
      <c r="G680" s="790"/>
      <c r="H680" s="790"/>
      <c r="I680" s="790"/>
      <c r="J680" s="790"/>
      <c r="K680" s="790"/>
      <c r="L680" s="790"/>
      <c r="M680" s="790"/>
    </row>
    <row r="681" spans="1:13" ht="12.75" customHeight="1">
      <c r="A681" s="790"/>
      <c r="B681" s="899"/>
      <c r="C681" s="790"/>
      <c r="D681" s="790"/>
      <c r="E681" s="790"/>
      <c r="F681" s="790"/>
      <c r="G681" s="790"/>
      <c r="H681" s="790"/>
      <c r="I681" s="790"/>
      <c r="J681" s="790"/>
      <c r="K681" s="790"/>
      <c r="L681" s="790"/>
      <c r="M681" s="790"/>
    </row>
    <row r="682" spans="1:13" ht="12.75" customHeight="1">
      <c r="A682" s="790"/>
      <c r="B682" s="899"/>
      <c r="C682" s="790"/>
      <c r="D682" s="790"/>
      <c r="E682" s="790"/>
      <c r="F682" s="790"/>
      <c r="G682" s="790"/>
      <c r="H682" s="790"/>
      <c r="I682" s="790"/>
      <c r="J682" s="790"/>
      <c r="K682" s="790"/>
      <c r="L682" s="790"/>
      <c r="M682" s="790"/>
    </row>
    <row r="683" spans="1:13" ht="12.75" customHeight="1">
      <c r="A683" s="790"/>
      <c r="B683" s="899"/>
      <c r="C683" s="790"/>
      <c r="D683" s="790"/>
      <c r="E683" s="790"/>
      <c r="F683" s="790"/>
      <c r="G683" s="790"/>
      <c r="H683" s="790"/>
      <c r="I683" s="790"/>
      <c r="J683" s="790"/>
      <c r="K683" s="790"/>
      <c r="L683" s="790"/>
      <c r="M683" s="790"/>
    </row>
    <row r="684" spans="1:13" ht="12.75" customHeight="1">
      <c r="A684" s="790"/>
      <c r="B684" s="899"/>
      <c r="C684" s="790"/>
      <c r="D684" s="790"/>
      <c r="E684" s="790"/>
      <c r="F684" s="790"/>
      <c r="G684" s="790"/>
      <c r="H684" s="790"/>
      <c r="I684" s="790"/>
      <c r="J684" s="790"/>
      <c r="K684" s="790"/>
      <c r="L684" s="790"/>
      <c r="M684" s="790"/>
    </row>
    <row r="685" spans="1:13" ht="12.75" customHeight="1">
      <c r="A685" s="790"/>
      <c r="B685" s="899"/>
      <c r="C685" s="790"/>
      <c r="D685" s="790"/>
      <c r="E685" s="790"/>
      <c r="F685" s="790"/>
      <c r="G685" s="790"/>
      <c r="H685" s="790"/>
      <c r="I685" s="790"/>
      <c r="J685" s="790"/>
      <c r="K685" s="790"/>
      <c r="L685" s="790"/>
      <c r="M685" s="790"/>
    </row>
    <row r="686" spans="1:13" ht="12.75" customHeight="1">
      <c r="A686" s="790"/>
      <c r="B686" s="899"/>
      <c r="C686" s="790"/>
      <c r="D686" s="790"/>
      <c r="E686" s="790"/>
      <c r="F686" s="790"/>
      <c r="G686" s="790"/>
      <c r="H686" s="790"/>
      <c r="I686" s="790"/>
      <c r="J686" s="790"/>
      <c r="K686" s="790"/>
      <c r="L686" s="790"/>
      <c r="M686" s="790"/>
    </row>
    <row r="687" spans="1:13" ht="12.75" customHeight="1">
      <c r="A687" s="790"/>
      <c r="B687" s="899"/>
      <c r="C687" s="790"/>
      <c r="D687" s="790"/>
      <c r="E687" s="790"/>
      <c r="F687" s="790"/>
      <c r="G687" s="790"/>
      <c r="H687" s="790"/>
      <c r="I687" s="790"/>
      <c r="J687" s="790"/>
      <c r="K687" s="790"/>
      <c r="L687" s="790"/>
      <c r="M687" s="790"/>
    </row>
    <row r="688" spans="1:13" ht="12.75" customHeight="1">
      <c r="A688" s="790"/>
      <c r="B688" s="899"/>
      <c r="C688" s="790"/>
      <c r="D688" s="790"/>
      <c r="E688" s="790"/>
      <c r="F688" s="790"/>
      <c r="G688" s="790"/>
      <c r="H688" s="790"/>
      <c r="I688" s="790"/>
      <c r="J688" s="790"/>
      <c r="K688" s="790"/>
      <c r="L688" s="790"/>
      <c r="M688" s="790"/>
    </row>
    <row r="689" spans="1:13" ht="12.75" customHeight="1">
      <c r="A689" s="790"/>
      <c r="B689" s="899"/>
      <c r="C689" s="790"/>
      <c r="D689" s="790"/>
      <c r="E689" s="790"/>
      <c r="F689" s="790"/>
      <c r="G689" s="790"/>
      <c r="H689" s="790"/>
      <c r="I689" s="790"/>
      <c r="J689" s="790"/>
      <c r="K689" s="790"/>
      <c r="L689" s="790"/>
      <c r="M689" s="790"/>
    </row>
    <row r="690" spans="1:13" ht="12.75" customHeight="1">
      <c r="A690" s="790"/>
      <c r="B690" s="899"/>
      <c r="C690" s="790"/>
      <c r="D690" s="790"/>
      <c r="E690" s="790"/>
      <c r="F690" s="790"/>
      <c r="G690" s="790"/>
      <c r="H690" s="790"/>
      <c r="I690" s="790"/>
      <c r="J690" s="790"/>
      <c r="K690" s="790"/>
      <c r="L690" s="790"/>
      <c r="M690" s="790"/>
    </row>
    <row r="691" spans="1:13" ht="12.75" customHeight="1">
      <c r="A691" s="790"/>
      <c r="B691" s="899"/>
      <c r="C691" s="790"/>
      <c r="D691" s="790"/>
      <c r="E691" s="790"/>
      <c r="F691" s="790"/>
      <c r="G691" s="790"/>
      <c r="H691" s="790"/>
      <c r="I691" s="790"/>
      <c r="J691" s="790"/>
      <c r="K691" s="790"/>
      <c r="L691" s="790"/>
      <c r="M691" s="790"/>
    </row>
    <row r="692" spans="1:13" ht="12.75" customHeight="1">
      <c r="A692" s="790"/>
      <c r="B692" s="899"/>
      <c r="C692" s="790"/>
      <c r="D692" s="790"/>
      <c r="E692" s="790"/>
      <c r="F692" s="790"/>
      <c r="G692" s="790"/>
      <c r="H692" s="790"/>
      <c r="I692" s="790"/>
      <c r="J692" s="790"/>
      <c r="K692" s="790"/>
      <c r="L692" s="790"/>
      <c r="M692" s="790"/>
    </row>
    <row r="693" spans="1:13" ht="12.75" customHeight="1">
      <c r="A693" s="790"/>
      <c r="B693" s="899"/>
      <c r="C693" s="790"/>
      <c r="D693" s="790"/>
      <c r="E693" s="790"/>
      <c r="F693" s="790"/>
      <c r="G693" s="790"/>
      <c r="H693" s="790"/>
      <c r="I693" s="790"/>
      <c r="J693" s="790"/>
      <c r="K693" s="790"/>
      <c r="L693" s="790"/>
      <c r="M693" s="790"/>
    </row>
    <row r="694" spans="1:13" ht="12.75" customHeight="1">
      <c r="A694" s="790"/>
      <c r="B694" s="899"/>
      <c r="C694" s="790"/>
      <c r="D694" s="790"/>
      <c r="E694" s="790"/>
      <c r="F694" s="790"/>
      <c r="G694" s="790"/>
      <c r="H694" s="790"/>
      <c r="I694" s="790"/>
      <c r="J694" s="790"/>
      <c r="K694" s="790"/>
      <c r="L694" s="790"/>
      <c r="M694" s="790"/>
    </row>
    <row r="695" spans="1:13" ht="12.75" customHeight="1">
      <c r="A695" s="790"/>
      <c r="B695" s="899"/>
      <c r="C695" s="790"/>
      <c r="D695" s="790"/>
      <c r="E695" s="790"/>
      <c r="F695" s="790"/>
      <c r="G695" s="790"/>
      <c r="H695" s="790"/>
      <c r="I695" s="790"/>
      <c r="J695" s="790"/>
      <c r="K695" s="790"/>
      <c r="L695" s="790"/>
      <c r="M695" s="790"/>
    </row>
    <row r="696" spans="1:13" ht="12.75" customHeight="1">
      <c r="A696" s="790"/>
      <c r="B696" s="899"/>
      <c r="C696" s="790"/>
      <c r="D696" s="790"/>
      <c r="E696" s="790"/>
      <c r="F696" s="790"/>
      <c r="G696" s="790"/>
      <c r="H696" s="790"/>
      <c r="I696" s="790"/>
      <c r="J696" s="790"/>
      <c r="K696" s="790"/>
      <c r="L696" s="790"/>
      <c r="M696" s="790"/>
    </row>
    <row r="697" spans="1:13" ht="12.75" customHeight="1">
      <c r="A697" s="790"/>
      <c r="B697" s="899"/>
      <c r="C697" s="790"/>
      <c r="D697" s="790"/>
      <c r="E697" s="790"/>
      <c r="F697" s="790"/>
      <c r="G697" s="790"/>
      <c r="H697" s="790"/>
      <c r="I697" s="790"/>
      <c r="J697" s="790"/>
      <c r="K697" s="790"/>
      <c r="L697" s="790"/>
      <c r="M697" s="790"/>
    </row>
    <row r="698" spans="1:13" ht="12.75" customHeight="1">
      <c r="A698" s="790"/>
      <c r="B698" s="899"/>
      <c r="C698" s="790"/>
      <c r="D698" s="790"/>
      <c r="E698" s="790"/>
      <c r="F698" s="790"/>
      <c r="G698" s="790"/>
      <c r="H698" s="790"/>
      <c r="I698" s="790"/>
      <c r="J698" s="790"/>
      <c r="K698" s="790"/>
      <c r="L698" s="790"/>
      <c r="M698" s="790"/>
    </row>
    <row r="699" spans="1:13" ht="12.75" customHeight="1">
      <c r="A699" s="790"/>
      <c r="B699" s="899"/>
      <c r="C699" s="790"/>
      <c r="D699" s="790"/>
      <c r="E699" s="790"/>
      <c r="F699" s="790"/>
      <c r="G699" s="790"/>
      <c r="H699" s="790"/>
      <c r="I699" s="790"/>
      <c r="J699" s="790"/>
      <c r="K699" s="790"/>
      <c r="L699" s="790"/>
      <c r="M699" s="790"/>
    </row>
    <row r="700" spans="1:13" ht="12.75" customHeight="1">
      <c r="A700" s="790"/>
      <c r="B700" s="899"/>
      <c r="C700" s="790"/>
      <c r="D700" s="790"/>
      <c r="E700" s="790"/>
      <c r="F700" s="790"/>
      <c r="G700" s="790"/>
      <c r="H700" s="790"/>
      <c r="I700" s="790"/>
      <c r="J700" s="790"/>
      <c r="K700" s="790"/>
      <c r="L700" s="790"/>
      <c r="M700" s="790"/>
    </row>
    <row r="701" spans="1:13" ht="12.75" customHeight="1">
      <c r="A701" s="790"/>
      <c r="B701" s="899"/>
      <c r="C701" s="790"/>
      <c r="D701" s="790"/>
      <c r="E701" s="790"/>
      <c r="F701" s="790"/>
      <c r="G701" s="790"/>
      <c r="H701" s="790"/>
      <c r="I701" s="790"/>
      <c r="J701" s="790"/>
      <c r="K701" s="790"/>
      <c r="L701" s="790"/>
      <c r="M701" s="790"/>
    </row>
    <row r="702" spans="1:13" ht="12.75" customHeight="1">
      <c r="A702" s="790"/>
      <c r="B702" s="899"/>
      <c r="C702" s="790"/>
      <c r="D702" s="790"/>
      <c r="E702" s="790"/>
      <c r="F702" s="790"/>
      <c r="G702" s="790"/>
      <c r="H702" s="790"/>
      <c r="I702" s="790"/>
      <c r="J702" s="790"/>
      <c r="K702" s="790"/>
      <c r="L702" s="790"/>
      <c r="M702" s="790"/>
    </row>
    <row r="703" spans="1:13" ht="12.75" customHeight="1">
      <c r="A703" s="790"/>
      <c r="B703" s="899"/>
      <c r="C703" s="790"/>
      <c r="D703" s="790"/>
      <c r="E703" s="790"/>
      <c r="F703" s="790"/>
      <c r="G703" s="790"/>
      <c r="H703" s="790"/>
      <c r="I703" s="790"/>
      <c r="J703" s="790"/>
      <c r="K703" s="790"/>
      <c r="L703" s="790"/>
      <c r="M703" s="790"/>
    </row>
    <row r="704" spans="1:13" ht="12.75" customHeight="1">
      <c r="A704" s="790"/>
      <c r="B704" s="899"/>
      <c r="C704" s="790"/>
      <c r="D704" s="790"/>
      <c r="E704" s="790"/>
      <c r="F704" s="790"/>
      <c r="G704" s="790"/>
      <c r="H704" s="790"/>
      <c r="I704" s="790"/>
      <c r="J704" s="790"/>
      <c r="K704" s="790"/>
      <c r="L704" s="790"/>
      <c r="M704" s="790"/>
    </row>
    <row r="705" spans="1:13" ht="12.75" customHeight="1">
      <c r="A705" s="790"/>
      <c r="B705" s="899"/>
      <c r="C705" s="790"/>
      <c r="D705" s="790"/>
      <c r="E705" s="790"/>
      <c r="F705" s="790"/>
      <c r="G705" s="790"/>
      <c r="H705" s="790"/>
      <c r="I705" s="790"/>
      <c r="J705" s="790"/>
      <c r="K705" s="790"/>
      <c r="L705" s="790"/>
      <c r="M705" s="790"/>
    </row>
    <row r="706" spans="1:13" ht="12.75" customHeight="1">
      <c r="A706" s="790"/>
      <c r="B706" s="899"/>
      <c r="C706" s="790"/>
      <c r="D706" s="790"/>
      <c r="E706" s="790"/>
      <c r="F706" s="790"/>
      <c r="G706" s="790"/>
      <c r="H706" s="790"/>
      <c r="I706" s="790"/>
      <c r="J706" s="790"/>
      <c r="K706" s="790"/>
      <c r="L706" s="790"/>
      <c r="M706" s="790"/>
    </row>
    <row r="707" spans="1:13" ht="12.75" customHeight="1">
      <c r="A707" s="790"/>
      <c r="B707" s="899"/>
      <c r="C707" s="790"/>
      <c r="D707" s="790"/>
      <c r="E707" s="790"/>
      <c r="F707" s="790"/>
      <c r="G707" s="790"/>
      <c r="H707" s="790"/>
      <c r="I707" s="790"/>
      <c r="J707" s="790"/>
      <c r="K707" s="790"/>
      <c r="L707" s="790"/>
      <c r="M707" s="790"/>
    </row>
    <row r="708" spans="1:13" ht="12.75" customHeight="1">
      <c r="A708" s="790"/>
      <c r="B708" s="899"/>
      <c r="C708" s="790"/>
      <c r="D708" s="790"/>
      <c r="E708" s="790"/>
      <c r="F708" s="790"/>
      <c r="G708" s="790"/>
      <c r="H708" s="790"/>
      <c r="I708" s="790"/>
      <c r="J708" s="790"/>
      <c r="K708" s="790"/>
      <c r="L708" s="790"/>
      <c r="M708" s="790"/>
    </row>
    <row r="709" spans="1:13" ht="12.75" customHeight="1">
      <c r="A709" s="790"/>
      <c r="B709" s="899"/>
      <c r="C709" s="790"/>
      <c r="D709" s="790"/>
      <c r="E709" s="790"/>
      <c r="F709" s="790"/>
      <c r="G709" s="790"/>
      <c r="H709" s="790"/>
      <c r="I709" s="790"/>
      <c r="J709" s="790"/>
      <c r="K709" s="790"/>
      <c r="L709" s="790"/>
      <c r="M709" s="790"/>
    </row>
    <row r="710" spans="1:13" ht="12.75" customHeight="1">
      <c r="A710" s="790"/>
      <c r="B710" s="899"/>
      <c r="C710" s="790"/>
      <c r="D710" s="790"/>
      <c r="E710" s="790"/>
      <c r="F710" s="790"/>
      <c r="G710" s="790"/>
      <c r="H710" s="790"/>
      <c r="I710" s="790"/>
      <c r="J710" s="790"/>
      <c r="K710" s="790"/>
      <c r="L710" s="790"/>
      <c r="M710" s="790"/>
    </row>
    <row r="711" spans="1:13" ht="12.75" customHeight="1">
      <c r="A711" s="790"/>
      <c r="B711" s="899"/>
      <c r="C711" s="790"/>
      <c r="D711" s="790"/>
      <c r="E711" s="790"/>
      <c r="F711" s="790"/>
      <c r="G711" s="790"/>
      <c r="H711" s="790"/>
      <c r="I711" s="790"/>
      <c r="J711" s="790"/>
      <c r="K711" s="790"/>
      <c r="L711" s="790"/>
      <c r="M711" s="790"/>
    </row>
    <row r="712" spans="1:13" ht="12.75" customHeight="1">
      <c r="A712" s="790"/>
      <c r="B712" s="899"/>
      <c r="C712" s="790"/>
      <c r="D712" s="790"/>
      <c r="E712" s="790"/>
      <c r="F712" s="790"/>
      <c r="G712" s="790"/>
      <c r="H712" s="790"/>
      <c r="I712" s="790"/>
      <c r="J712" s="790"/>
      <c r="K712" s="790"/>
      <c r="L712" s="790"/>
      <c r="M712" s="790"/>
    </row>
    <row r="713" spans="1:13" ht="12.75" customHeight="1">
      <c r="A713" s="790"/>
      <c r="B713" s="899"/>
      <c r="C713" s="790"/>
      <c r="D713" s="790"/>
      <c r="E713" s="790"/>
      <c r="F713" s="790"/>
      <c r="G713" s="790"/>
      <c r="H713" s="790"/>
      <c r="I713" s="790"/>
      <c r="J713" s="790"/>
      <c r="K713" s="790"/>
      <c r="L713" s="790"/>
      <c r="M713" s="790"/>
    </row>
    <row r="714" spans="1:13" ht="12.75" customHeight="1">
      <c r="A714" s="790"/>
      <c r="B714" s="899"/>
      <c r="C714" s="790"/>
      <c r="D714" s="790"/>
      <c r="E714" s="790"/>
      <c r="F714" s="790"/>
      <c r="G714" s="790"/>
      <c r="H714" s="790"/>
      <c r="I714" s="790"/>
      <c r="J714" s="790"/>
      <c r="K714" s="790"/>
      <c r="L714" s="790"/>
      <c r="M714" s="790"/>
    </row>
    <row r="715" spans="1:13" ht="12.75" customHeight="1">
      <c r="A715" s="790"/>
      <c r="B715" s="899"/>
      <c r="C715" s="790"/>
      <c r="D715" s="790"/>
      <c r="E715" s="790"/>
      <c r="F715" s="790"/>
      <c r="G715" s="790"/>
      <c r="H715" s="790"/>
      <c r="I715" s="790"/>
      <c r="J715" s="790"/>
      <c r="K715" s="790"/>
      <c r="L715" s="790"/>
      <c r="M715" s="790"/>
    </row>
    <row r="716" spans="1:13" ht="12.75" customHeight="1">
      <c r="A716" s="790"/>
      <c r="B716" s="899"/>
      <c r="C716" s="790"/>
      <c r="D716" s="790"/>
      <c r="E716" s="790"/>
      <c r="F716" s="790"/>
      <c r="G716" s="790"/>
      <c r="H716" s="790"/>
      <c r="I716" s="790"/>
      <c r="J716" s="790"/>
      <c r="K716" s="790"/>
      <c r="L716" s="790"/>
      <c r="M716" s="790"/>
    </row>
    <row r="717" spans="1:13" ht="12.75" customHeight="1">
      <c r="A717" s="790"/>
      <c r="B717" s="899"/>
      <c r="C717" s="790"/>
      <c r="D717" s="790"/>
      <c r="E717" s="790"/>
      <c r="F717" s="790"/>
      <c r="G717" s="790"/>
      <c r="H717" s="790"/>
      <c r="I717" s="790"/>
      <c r="J717" s="790"/>
      <c r="K717" s="790"/>
      <c r="L717" s="790"/>
      <c r="M717" s="790"/>
    </row>
    <row r="718" spans="1:13" ht="12.75" customHeight="1">
      <c r="A718" s="790"/>
      <c r="B718" s="899"/>
      <c r="C718" s="790"/>
      <c r="D718" s="790"/>
      <c r="E718" s="790"/>
      <c r="F718" s="790"/>
      <c r="G718" s="790"/>
      <c r="H718" s="790"/>
      <c r="I718" s="790"/>
      <c r="J718" s="790"/>
      <c r="K718" s="790"/>
      <c r="L718" s="790"/>
      <c r="M718" s="790"/>
    </row>
    <row r="719" spans="1:13" ht="12.75" customHeight="1">
      <c r="A719" s="790"/>
      <c r="B719" s="899"/>
      <c r="C719" s="790"/>
      <c r="D719" s="790"/>
      <c r="E719" s="790"/>
      <c r="F719" s="790"/>
      <c r="G719" s="790"/>
      <c r="H719" s="790"/>
      <c r="I719" s="790"/>
      <c r="J719" s="790"/>
      <c r="K719" s="790"/>
      <c r="L719" s="790"/>
      <c r="M719" s="790"/>
    </row>
    <row r="720" spans="1:13" ht="12.75" customHeight="1">
      <c r="A720" s="790"/>
      <c r="B720" s="899"/>
      <c r="C720" s="790"/>
      <c r="D720" s="790"/>
      <c r="E720" s="790"/>
      <c r="F720" s="790"/>
      <c r="G720" s="790"/>
      <c r="H720" s="790"/>
      <c r="I720" s="790"/>
      <c r="J720" s="790"/>
      <c r="K720" s="790"/>
      <c r="L720" s="790"/>
      <c r="M720" s="790"/>
    </row>
    <row r="721" spans="1:13" ht="12.75" customHeight="1">
      <c r="A721" s="790"/>
      <c r="B721" s="899"/>
      <c r="C721" s="790"/>
      <c r="D721" s="790"/>
      <c r="E721" s="790"/>
      <c r="F721" s="790"/>
      <c r="G721" s="790"/>
      <c r="H721" s="790"/>
      <c r="I721" s="790"/>
      <c r="J721" s="790"/>
      <c r="K721" s="790"/>
      <c r="L721" s="790"/>
      <c r="M721" s="790"/>
    </row>
    <row r="722" spans="1:13" ht="12.75" customHeight="1">
      <c r="A722" s="790"/>
      <c r="B722" s="899"/>
      <c r="C722" s="790"/>
      <c r="D722" s="790"/>
      <c r="E722" s="790"/>
      <c r="F722" s="790"/>
      <c r="G722" s="790"/>
      <c r="H722" s="790"/>
      <c r="I722" s="790"/>
      <c r="J722" s="790"/>
      <c r="K722" s="790"/>
      <c r="L722" s="790"/>
      <c r="M722" s="790"/>
    </row>
    <row r="723" spans="1:13" ht="12.75" customHeight="1">
      <c r="A723" s="790"/>
      <c r="B723" s="899"/>
      <c r="C723" s="790"/>
      <c r="D723" s="790"/>
      <c r="E723" s="790"/>
      <c r="F723" s="790"/>
      <c r="G723" s="790"/>
      <c r="H723" s="790"/>
      <c r="I723" s="790"/>
      <c r="J723" s="790"/>
      <c r="K723" s="790"/>
      <c r="L723" s="790"/>
      <c r="M723" s="790"/>
    </row>
    <row r="724" spans="1:13" ht="12.75" customHeight="1">
      <c r="A724" s="790"/>
      <c r="B724" s="899"/>
      <c r="C724" s="790"/>
      <c r="D724" s="790"/>
      <c r="E724" s="790"/>
      <c r="F724" s="790"/>
      <c r="G724" s="790"/>
      <c r="H724" s="790"/>
      <c r="I724" s="790"/>
      <c r="J724" s="790"/>
      <c r="K724" s="790"/>
      <c r="L724" s="790"/>
      <c r="M724" s="790"/>
    </row>
    <row r="725" spans="1:13" ht="12.75" customHeight="1">
      <c r="A725" s="790"/>
      <c r="B725" s="899"/>
      <c r="C725" s="790"/>
      <c r="D725" s="790"/>
      <c r="E725" s="790"/>
      <c r="F725" s="790"/>
      <c r="G725" s="790"/>
      <c r="H725" s="790"/>
      <c r="I725" s="790"/>
      <c r="J725" s="790"/>
      <c r="K725" s="790"/>
      <c r="L725" s="790"/>
      <c r="M725" s="790"/>
    </row>
    <row r="726" spans="1:13" ht="12.75" customHeight="1">
      <c r="A726" s="790"/>
      <c r="B726" s="899"/>
      <c r="C726" s="790"/>
      <c r="D726" s="790"/>
      <c r="E726" s="790"/>
      <c r="F726" s="790"/>
      <c r="G726" s="790"/>
      <c r="H726" s="790"/>
      <c r="I726" s="790"/>
      <c r="J726" s="790"/>
      <c r="K726" s="790"/>
      <c r="L726" s="790"/>
      <c r="M726" s="790"/>
    </row>
    <row r="727" spans="1:13" ht="12.75" customHeight="1">
      <c r="A727" s="790"/>
      <c r="B727" s="899"/>
      <c r="C727" s="790"/>
      <c r="D727" s="790"/>
      <c r="E727" s="790"/>
      <c r="F727" s="790"/>
      <c r="G727" s="790"/>
      <c r="H727" s="790"/>
      <c r="I727" s="790"/>
      <c r="J727" s="790"/>
      <c r="K727" s="790"/>
      <c r="L727" s="790"/>
      <c r="M727" s="790"/>
    </row>
    <row r="728" spans="1:13" ht="12.75" customHeight="1">
      <c r="A728" s="790"/>
      <c r="B728" s="899"/>
      <c r="C728" s="790"/>
      <c r="D728" s="790"/>
      <c r="E728" s="790"/>
      <c r="F728" s="790"/>
      <c r="G728" s="790"/>
      <c r="H728" s="790"/>
      <c r="I728" s="790"/>
      <c r="J728" s="790"/>
      <c r="K728" s="790"/>
      <c r="L728" s="790"/>
      <c r="M728" s="790"/>
    </row>
    <row r="729" spans="1:13" ht="12.75" customHeight="1">
      <c r="A729" s="790"/>
      <c r="B729" s="899"/>
      <c r="C729" s="790"/>
      <c r="D729" s="790"/>
      <c r="E729" s="790"/>
      <c r="F729" s="790"/>
      <c r="G729" s="790"/>
      <c r="H729" s="790"/>
      <c r="I729" s="790"/>
      <c r="J729" s="790"/>
      <c r="K729" s="790"/>
      <c r="L729" s="790"/>
      <c r="M729" s="790"/>
    </row>
    <row r="730" spans="1:13" ht="12.75" customHeight="1">
      <c r="A730" s="790"/>
      <c r="B730" s="899"/>
      <c r="C730" s="790"/>
      <c r="D730" s="790"/>
      <c r="E730" s="790"/>
      <c r="F730" s="790"/>
      <c r="G730" s="790"/>
      <c r="H730" s="790"/>
      <c r="I730" s="790"/>
      <c r="J730" s="790"/>
      <c r="K730" s="790"/>
      <c r="L730" s="790"/>
      <c r="M730" s="790"/>
    </row>
    <row r="731" spans="1:13" ht="12.75" customHeight="1">
      <c r="A731" s="790"/>
      <c r="B731" s="899"/>
      <c r="C731" s="790"/>
      <c r="D731" s="790"/>
      <c r="E731" s="790"/>
      <c r="F731" s="790"/>
      <c r="G731" s="790"/>
      <c r="H731" s="790"/>
      <c r="I731" s="790"/>
      <c r="J731" s="790"/>
      <c r="K731" s="790"/>
      <c r="L731" s="790"/>
      <c r="M731" s="790"/>
    </row>
    <row r="732" spans="1:13" ht="12.75" customHeight="1">
      <c r="A732" s="790"/>
      <c r="B732" s="899"/>
      <c r="C732" s="790"/>
      <c r="D732" s="790"/>
      <c r="E732" s="790"/>
      <c r="F732" s="790"/>
      <c r="G732" s="790"/>
      <c r="H732" s="790"/>
      <c r="I732" s="790"/>
      <c r="J732" s="790"/>
      <c r="K732" s="790"/>
      <c r="L732" s="790"/>
      <c r="M732" s="790"/>
    </row>
    <row r="733" spans="1:13" ht="12.75" customHeight="1">
      <c r="A733" s="790"/>
      <c r="B733" s="899"/>
      <c r="C733" s="790"/>
      <c r="D733" s="790"/>
      <c r="E733" s="790"/>
      <c r="F733" s="790"/>
      <c r="G733" s="790"/>
      <c r="H733" s="790"/>
      <c r="I733" s="790"/>
      <c r="J733" s="790"/>
      <c r="K733" s="790"/>
      <c r="L733" s="790"/>
      <c r="M733" s="790"/>
    </row>
    <row r="734" spans="1:13" ht="12.75" customHeight="1">
      <c r="A734" s="790"/>
      <c r="B734" s="899"/>
      <c r="C734" s="790"/>
      <c r="D734" s="790"/>
      <c r="E734" s="790"/>
      <c r="F734" s="790"/>
      <c r="G734" s="790"/>
      <c r="H734" s="790"/>
      <c r="I734" s="790"/>
      <c r="J734" s="790"/>
      <c r="K734" s="790"/>
      <c r="L734" s="790"/>
      <c r="M734" s="790"/>
    </row>
    <row r="735" spans="1:13" ht="12.75" customHeight="1">
      <c r="A735" s="790"/>
      <c r="B735" s="899"/>
      <c r="C735" s="790"/>
      <c r="D735" s="790"/>
      <c r="E735" s="790"/>
      <c r="F735" s="790"/>
      <c r="G735" s="790"/>
      <c r="H735" s="790"/>
      <c r="I735" s="790"/>
      <c r="J735" s="790"/>
      <c r="K735" s="790"/>
      <c r="L735" s="790"/>
      <c r="M735" s="790"/>
    </row>
    <row r="736" spans="1:13" ht="12.75" customHeight="1">
      <c r="A736" s="790"/>
      <c r="B736" s="899"/>
      <c r="C736" s="790"/>
      <c r="D736" s="790"/>
      <c r="E736" s="790"/>
      <c r="F736" s="790"/>
      <c r="G736" s="790"/>
      <c r="H736" s="790"/>
      <c r="I736" s="790"/>
      <c r="J736" s="790"/>
      <c r="K736" s="790"/>
      <c r="L736" s="790"/>
      <c r="M736" s="790"/>
    </row>
    <row r="737" spans="1:13" ht="12.75" customHeight="1">
      <c r="A737" s="790"/>
      <c r="B737" s="899"/>
      <c r="C737" s="790"/>
      <c r="D737" s="790"/>
      <c r="E737" s="790"/>
      <c r="F737" s="790"/>
      <c r="G737" s="790"/>
      <c r="H737" s="790"/>
      <c r="I737" s="790"/>
      <c r="J737" s="790"/>
      <c r="K737" s="790"/>
      <c r="L737" s="790"/>
      <c r="M737" s="790"/>
    </row>
    <row r="738" spans="1:13" ht="12.75" customHeight="1">
      <c r="A738" s="790"/>
      <c r="B738" s="899"/>
      <c r="C738" s="790"/>
      <c r="D738" s="790"/>
      <c r="E738" s="790"/>
      <c r="F738" s="790"/>
      <c r="G738" s="790"/>
      <c r="H738" s="790"/>
      <c r="I738" s="790"/>
      <c r="J738" s="790"/>
      <c r="K738" s="790"/>
      <c r="L738" s="790"/>
      <c r="M738" s="790"/>
    </row>
    <row r="739" spans="1:13" ht="12.75" customHeight="1">
      <c r="A739" s="790"/>
      <c r="B739" s="899"/>
      <c r="C739" s="790"/>
      <c r="D739" s="790"/>
      <c r="E739" s="790"/>
      <c r="F739" s="790"/>
      <c r="G739" s="790"/>
      <c r="H739" s="790"/>
      <c r="I739" s="790"/>
      <c r="J739" s="790"/>
      <c r="K739" s="790"/>
      <c r="L739" s="790"/>
      <c r="M739" s="790"/>
    </row>
    <row r="740" spans="1:13" ht="12.75" customHeight="1">
      <c r="A740" s="790"/>
      <c r="B740" s="899"/>
      <c r="C740" s="790"/>
      <c r="D740" s="790"/>
      <c r="E740" s="790"/>
      <c r="F740" s="790"/>
      <c r="G740" s="790"/>
      <c r="H740" s="790"/>
      <c r="I740" s="790"/>
      <c r="J740" s="790"/>
      <c r="K740" s="790"/>
      <c r="L740" s="790"/>
      <c r="M740" s="790"/>
    </row>
    <row r="741" spans="1:13" ht="12.75" customHeight="1">
      <c r="A741" s="790"/>
      <c r="B741" s="899"/>
      <c r="C741" s="790"/>
      <c r="D741" s="790"/>
      <c r="E741" s="790"/>
      <c r="F741" s="790"/>
      <c r="G741" s="790"/>
      <c r="H741" s="790"/>
      <c r="I741" s="790"/>
      <c r="J741" s="790"/>
      <c r="K741" s="790"/>
      <c r="L741" s="790"/>
      <c r="M741" s="790"/>
    </row>
    <row r="742" spans="1:13" ht="12.75" customHeight="1">
      <c r="A742" s="790"/>
      <c r="B742" s="899"/>
      <c r="C742" s="790"/>
      <c r="D742" s="790"/>
      <c r="E742" s="790"/>
      <c r="F742" s="790"/>
      <c r="G742" s="790"/>
      <c r="H742" s="790"/>
      <c r="I742" s="790"/>
      <c r="J742" s="790"/>
      <c r="K742" s="790"/>
      <c r="L742" s="790"/>
      <c r="M742" s="790"/>
    </row>
    <row r="743" spans="1:13" ht="12.75" customHeight="1">
      <c r="A743" s="790"/>
      <c r="B743" s="899"/>
      <c r="C743" s="790"/>
      <c r="D743" s="790"/>
      <c r="E743" s="790"/>
      <c r="F743" s="790"/>
      <c r="G743" s="790"/>
      <c r="H743" s="790"/>
      <c r="I743" s="790"/>
      <c r="J743" s="790"/>
      <c r="K743" s="790"/>
      <c r="L743" s="790"/>
      <c r="M743" s="790"/>
    </row>
    <row r="744" spans="1:13" ht="12.75" customHeight="1">
      <c r="A744" s="790"/>
      <c r="B744" s="899"/>
      <c r="C744" s="790"/>
      <c r="D744" s="790"/>
      <c r="E744" s="790"/>
      <c r="F744" s="790"/>
      <c r="G744" s="790"/>
      <c r="H744" s="790"/>
      <c r="I744" s="790"/>
      <c r="J744" s="790"/>
      <c r="K744" s="790"/>
      <c r="L744" s="790"/>
      <c r="M744" s="790"/>
    </row>
    <row r="745" spans="1:13" ht="12.75" customHeight="1">
      <c r="A745" s="790"/>
      <c r="B745" s="899"/>
      <c r="C745" s="790"/>
      <c r="D745" s="790"/>
      <c r="E745" s="790"/>
      <c r="F745" s="790"/>
      <c r="G745" s="790"/>
      <c r="H745" s="790"/>
      <c r="I745" s="790"/>
      <c r="J745" s="790"/>
      <c r="K745" s="790"/>
      <c r="L745" s="790"/>
      <c r="M745" s="790"/>
    </row>
    <row r="746" spans="1:13" ht="12.75" customHeight="1">
      <c r="A746" s="790"/>
      <c r="B746" s="899"/>
      <c r="C746" s="790"/>
      <c r="D746" s="790"/>
      <c r="E746" s="790"/>
      <c r="F746" s="790"/>
      <c r="G746" s="790"/>
      <c r="H746" s="790"/>
      <c r="I746" s="790"/>
      <c r="J746" s="790"/>
      <c r="K746" s="790"/>
      <c r="L746" s="790"/>
      <c r="M746" s="790"/>
    </row>
    <row r="747" spans="1:13" ht="12.75" customHeight="1">
      <c r="A747" s="790"/>
      <c r="B747" s="899"/>
      <c r="C747" s="790"/>
      <c r="D747" s="790"/>
      <c r="E747" s="790"/>
      <c r="F747" s="790"/>
      <c r="G747" s="790"/>
      <c r="H747" s="790"/>
      <c r="I747" s="790"/>
      <c r="J747" s="790"/>
      <c r="K747" s="790"/>
      <c r="L747" s="790"/>
      <c r="M747" s="790"/>
    </row>
    <row r="748" spans="1:13" ht="12.75" customHeight="1">
      <c r="A748" s="790"/>
      <c r="B748" s="899"/>
      <c r="C748" s="790"/>
      <c r="D748" s="790"/>
      <c r="E748" s="790"/>
      <c r="F748" s="790"/>
      <c r="G748" s="790"/>
      <c r="H748" s="790"/>
      <c r="I748" s="790"/>
      <c r="J748" s="790"/>
      <c r="K748" s="790"/>
      <c r="L748" s="790"/>
      <c r="M748" s="790"/>
    </row>
    <row r="749" spans="1:13" ht="12.75" customHeight="1">
      <c r="A749" s="790"/>
      <c r="B749" s="899"/>
      <c r="C749" s="790"/>
      <c r="D749" s="790"/>
      <c r="E749" s="790"/>
      <c r="F749" s="790"/>
      <c r="G749" s="790"/>
      <c r="H749" s="790"/>
      <c r="I749" s="790"/>
      <c r="J749" s="790"/>
      <c r="K749" s="790"/>
      <c r="L749" s="790"/>
      <c r="M749" s="790"/>
    </row>
    <row r="750" spans="1:13" ht="12.75" customHeight="1">
      <c r="A750" s="790"/>
      <c r="B750" s="899"/>
      <c r="C750" s="790"/>
      <c r="D750" s="790"/>
      <c r="E750" s="790"/>
      <c r="F750" s="790"/>
      <c r="G750" s="790"/>
      <c r="H750" s="790"/>
      <c r="I750" s="790"/>
      <c r="J750" s="790"/>
      <c r="K750" s="790"/>
      <c r="L750" s="790"/>
      <c r="M750" s="790"/>
    </row>
    <row r="751" spans="1:13" ht="12.75" customHeight="1">
      <c r="A751" s="790"/>
      <c r="B751" s="899"/>
      <c r="C751" s="790"/>
      <c r="D751" s="790"/>
      <c r="E751" s="790"/>
      <c r="F751" s="790"/>
      <c r="G751" s="790"/>
      <c r="H751" s="790"/>
      <c r="I751" s="790"/>
      <c r="J751" s="790"/>
      <c r="K751" s="790"/>
      <c r="L751" s="790"/>
      <c r="M751" s="790"/>
    </row>
    <row r="752" spans="1:13" ht="12.75" customHeight="1">
      <c r="A752" s="790"/>
      <c r="B752" s="899"/>
      <c r="C752" s="790"/>
      <c r="D752" s="790"/>
      <c r="E752" s="790"/>
      <c r="F752" s="790"/>
      <c r="G752" s="790"/>
      <c r="H752" s="790"/>
      <c r="I752" s="790"/>
      <c r="J752" s="790"/>
      <c r="K752" s="790"/>
      <c r="L752" s="790"/>
      <c r="M752" s="790"/>
    </row>
    <row r="753" spans="1:13" ht="12.75" customHeight="1">
      <c r="A753" s="790"/>
      <c r="B753" s="899"/>
      <c r="C753" s="790"/>
      <c r="D753" s="790"/>
      <c r="E753" s="790"/>
      <c r="F753" s="790"/>
      <c r="G753" s="790"/>
      <c r="H753" s="790"/>
      <c r="I753" s="790"/>
      <c r="J753" s="790"/>
      <c r="K753" s="790"/>
      <c r="L753" s="790"/>
      <c r="M753" s="790"/>
    </row>
    <row r="754" spans="1:13" ht="12.75" customHeight="1">
      <c r="A754" s="790"/>
      <c r="B754" s="899"/>
      <c r="C754" s="790"/>
      <c r="D754" s="790"/>
      <c r="E754" s="790"/>
      <c r="F754" s="790"/>
      <c r="G754" s="790"/>
      <c r="H754" s="790"/>
      <c r="I754" s="790"/>
      <c r="J754" s="790"/>
      <c r="K754" s="790"/>
      <c r="L754" s="790"/>
      <c r="M754" s="790"/>
    </row>
    <row r="755" spans="1:13" ht="12.75" customHeight="1">
      <c r="A755" s="790"/>
      <c r="B755" s="899"/>
      <c r="C755" s="790"/>
      <c r="D755" s="790"/>
      <c r="E755" s="790"/>
      <c r="F755" s="790"/>
      <c r="G755" s="790"/>
      <c r="H755" s="790"/>
      <c r="I755" s="790"/>
      <c r="J755" s="790"/>
      <c r="K755" s="790"/>
      <c r="L755" s="790"/>
      <c r="M755" s="790"/>
    </row>
    <row r="756" spans="1:13" ht="12.75" customHeight="1">
      <c r="A756" s="790"/>
      <c r="B756" s="899"/>
      <c r="C756" s="790"/>
      <c r="D756" s="790"/>
      <c r="E756" s="790"/>
      <c r="F756" s="790"/>
      <c r="G756" s="790"/>
      <c r="H756" s="790"/>
      <c r="I756" s="790"/>
      <c r="J756" s="790"/>
      <c r="K756" s="790"/>
      <c r="L756" s="790"/>
      <c r="M756" s="790"/>
    </row>
    <row r="757" spans="1:13" ht="12.75" customHeight="1">
      <c r="A757" s="790"/>
      <c r="B757" s="899"/>
      <c r="C757" s="790"/>
      <c r="D757" s="790"/>
      <c r="E757" s="790"/>
      <c r="F757" s="790"/>
      <c r="G757" s="790"/>
      <c r="H757" s="790"/>
      <c r="I757" s="790"/>
      <c r="J757" s="790"/>
      <c r="K757" s="790"/>
      <c r="L757" s="790"/>
      <c r="M757" s="790"/>
    </row>
    <row r="758" spans="1:13" ht="12.75" customHeight="1">
      <c r="A758" s="790"/>
      <c r="B758" s="899"/>
      <c r="C758" s="790"/>
      <c r="D758" s="790"/>
      <c r="E758" s="790"/>
      <c r="F758" s="790"/>
      <c r="G758" s="790"/>
      <c r="H758" s="790"/>
      <c r="I758" s="790"/>
      <c r="J758" s="790"/>
      <c r="K758" s="790"/>
      <c r="L758" s="790"/>
      <c r="M758" s="790"/>
    </row>
    <row r="759" spans="1:13" ht="12.75" customHeight="1">
      <c r="A759" s="790"/>
      <c r="B759" s="899"/>
      <c r="C759" s="790"/>
      <c r="D759" s="790"/>
      <c r="E759" s="790"/>
      <c r="F759" s="790"/>
      <c r="G759" s="790"/>
      <c r="H759" s="790"/>
      <c r="I759" s="790"/>
      <c r="J759" s="790"/>
      <c r="K759" s="790"/>
      <c r="L759" s="790"/>
      <c r="M759" s="790"/>
    </row>
    <row r="760" spans="1:13" ht="12.75" customHeight="1">
      <c r="A760" s="790"/>
      <c r="B760" s="899"/>
      <c r="C760" s="790"/>
      <c r="D760" s="790"/>
      <c r="E760" s="790"/>
      <c r="F760" s="790"/>
      <c r="G760" s="790"/>
      <c r="H760" s="790"/>
      <c r="I760" s="790"/>
      <c r="J760" s="790"/>
      <c r="K760" s="790"/>
      <c r="L760" s="790"/>
      <c r="M760" s="790"/>
    </row>
    <row r="761" spans="1:13" ht="12.75" customHeight="1">
      <c r="A761" s="790"/>
      <c r="B761" s="899"/>
      <c r="C761" s="790"/>
      <c r="D761" s="790"/>
      <c r="E761" s="790"/>
      <c r="F761" s="790"/>
      <c r="G761" s="790"/>
      <c r="H761" s="790"/>
      <c r="I761" s="790"/>
      <c r="J761" s="790"/>
      <c r="K761" s="790"/>
      <c r="L761" s="790"/>
      <c r="M761" s="790"/>
    </row>
    <row r="762" spans="1:13" ht="12.75" customHeight="1">
      <c r="A762" s="790"/>
      <c r="B762" s="899"/>
      <c r="C762" s="790"/>
      <c r="D762" s="790"/>
      <c r="E762" s="790"/>
      <c r="F762" s="790"/>
      <c r="G762" s="790"/>
      <c r="H762" s="790"/>
      <c r="I762" s="790"/>
      <c r="J762" s="790"/>
      <c r="K762" s="790"/>
      <c r="L762" s="790"/>
      <c r="M762" s="790"/>
    </row>
    <row r="763" spans="1:13" ht="12.75" customHeight="1">
      <c r="A763" s="790"/>
      <c r="B763" s="899"/>
      <c r="C763" s="790"/>
      <c r="D763" s="790"/>
      <c r="E763" s="790"/>
      <c r="F763" s="790"/>
      <c r="G763" s="790"/>
      <c r="H763" s="790"/>
      <c r="I763" s="790"/>
      <c r="J763" s="790"/>
      <c r="K763" s="790"/>
      <c r="L763" s="790"/>
      <c r="M763" s="790"/>
    </row>
    <row r="764" spans="1:13" ht="12.75" customHeight="1">
      <c r="A764" s="790"/>
      <c r="B764" s="899"/>
      <c r="C764" s="790"/>
      <c r="D764" s="790"/>
      <c r="E764" s="790"/>
      <c r="F764" s="790"/>
      <c r="G764" s="790"/>
      <c r="H764" s="790"/>
      <c r="I764" s="790"/>
      <c r="J764" s="790"/>
      <c r="K764" s="790"/>
      <c r="L764" s="790"/>
      <c r="M764" s="790"/>
    </row>
    <row r="765" spans="1:13" ht="12.75" customHeight="1">
      <c r="A765" s="790"/>
      <c r="B765" s="899"/>
      <c r="C765" s="790"/>
      <c r="D765" s="790"/>
      <c r="E765" s="790"/>
      <c r="F765" s="790"/>
      <c r="G765" s="790"/>
      <c r="H765" s="790"/>
      <c r="I765" s="790"/>
      <c r="J765" s="790"/>
      <c r="K765" s="790"/>
      <c r="L765" s="790"/>
      <c r="M765" s="790"/>
    </row>
    <row r="766" spans="1:13" ht="12.75" customHeight="1">
      <c r="A766" s="790"/>
      <c r="B766" s="899"/>
      <c r="C766" s="790"/>
      <c r="D766" s="790"/>
      <c r="E766" s="790"/>
      <c r="F766" s="790"/>
      <c r="G766" s="790"/>
      <c r="H766" s="790"/>
      <c r="I766" s="790"/>
      <c r="J766" s="790"/>
      <c r="K766" s="790"/>
      <c r="L766" s="790"/>
      <c r="M766" s="790"/>
    </row>
    <row r="767" spans="1:13" ht="12.75" customHeight="1">
      <c r="A767" s="790"/>
      <c r="B767" s="899"/>
      <c r="C767" s="790"/>
      <c r="D767" s="790"/>
      <c r="E767" s="790"/>
      <c r="F767" s="790"/>
      <c r="G767" s="790"/>
      <c r="H767" s="790"/>
      <c r="I767" s="790"/>
      <c r="J767" s="790"/>
      <c r="K767" s="790"/>
      <c r="L767" s="790"/>
      <c r="M767" s="790"/>
    </row>
    <row r="768" spans="1:13" ht="12.75" customHeight="1">
      <c r="A768" s="790"/>
      <c r="B768" s="899"/>
      <c r="C768" s="790"/>
      <c r="D768" s="790"/>
      <c r="E768" s="790"/>
      <c r="F768" s="790"/>
      <c r="G768" s="790"/>
      <c r="H768" s="790"/>
      <c r="I768" s="790"/>
      <c r="J768" s="790"/>
      <c r="K768" s="790"/>
      <c r="L768" s="790"/>
      <c r="M768" s="790"/>
    </row>
    <row r="769" spans="1:13" ht="12.75" customHeight="1">
      <c r="A769" s="790"/>
      <c r="B769" s="899"/>
      <c r="C769" s="790"/>
      <c r="D769" s="790"/>
      <c r="E769" s="790"/>
      <c r="F769" s="790"/>
      <c r="G769" s="790"/>
      <c r="H769" s="790"/>
      <c r="I769" s="790"/>
      <c r="J769" s="790"/>
      <c r="K769" s="790"/>
      <c r="L769" s="790"/>
      <c r="M769" s="790"/>
    </row>
    <row r="770" spans="1:13" ht="12.75" customHeight="1">
      <c r="A770" s="790"/>
      <c r="B770" s="899"/>
      <c r="C770" s="790"/>
      <c r="D770" s="790"/>
      <c r="E770" s="790"/>
      <c r="F770" s="790"/>
      <c r="G770" s="790"/>
      <c r="H770" s="790"/>
      <c r="I770" s="790"/>
      <c r="J770" s="790"/>
      <c r="K770" s="790"/>
      <c r="L770" s="790"/>
      <c r="M770" s="790"/>
    </row>
    <row r="771" spans="1:13" ht="12.75" customHeight="1">
      <c r="A771" s="790"/>
      <c r="B771" s="899"/>
      <c r="C771" s="790"/>
      <c r="D771" s="790"/>
      <c r="E771" s="790"/>
      <c r="F771" s="790"/>
      <c r="G771" s="790"/>
      <c r="H771" s="790"/>
      <c r="I771" s="790"/>
      <c r="J771" s="790"/>
      <c r="K771" s="790"/>
      <c r="L771" s="790"/>
      <c r="M771" s="790"/>
    </row>
    <row r="772" spans="1:13" ht="12.75" customHeight="1">
      <c r="A772" s="790"/>
      <c r="B772" s="899"/>
      <c r="C772" s="790"/>
      <c r="D772" s="790"/>
      <c r="E772" s="790"/>
      <c r="F772" s="790"/>
      <c r="G772" s="790"/>
      <c r="H772" s="790"/>
      <c r="I772" s="790"/>
      <c r="J772" s="790"/>
      <c r="K772" s="790"/>
      <c r="L772" s="790"/>
      <c r="M772" s="790"/>
    </row>
    <row r="773" spans="1:13" ht="12.75" customHeight="1">
      <c r="A773" s="790"/>
      <c r="B773" s="899"/>
      <c r="C773" s="790"/>
      <c r="D773" s="790"/>
      <c r="E773" s="790"/>
      <c r="F773" s="790"/>
      <c r="G773" s="790"/>
      <c r="H773" s="790"/>
      <c r="I773" s="790"/>
      <c r="J773" s="790"/>
      <c r="K773" s="790"/>
      <c r="L773" s="790"/>
      <c r="M773" s="790"/>
    </row>
    <row r="774" spans="1:13" ht="12.75" customHeight="1">
      <c r="A774" s="790"/>
      <c r="B774" s="899"/>
      <c r="C774" s="790"/>
      <c r="D774" s="790"/>
      <c r="E774" s="790"/>
      <c r="F774" s="790"/>
      <c r="G774" s="790"/>
      <c r="H774" s="790"/>
      <c r="I774" s="790"/>
      <c r="J774" s="790"/>
      <c r="K774" s="790"/>
      <c r="L774" s="790"/>
      <c r="M774" s="790"/>
    </row>
    <row r="775" spans="1:13" ht="12.75" customHeight="1">
      <c r="A775" s="790"/>
      <c r="B775" s="899"/>
      <c r="C775" s="790"/>
      <c r="D775" s="790"/>
      <c r="E775" s="790"/>
      <c r="F775" s="790"/>
      <c r="G775" s="790"/>
      <c r="H775" s="790"/>
      <c r="I775" s="790"/>
      <c r="J775" s="790"/>
      <c r="K775" s="790"/>
      <c r="L775" s="790"/>
      <c r="M775" s="790"/>
    </row>
    <row r="776" spans="1:13" ht="12.75" customHeight="1">
      <c r="A776" s="790"/>
      <c r="B776" s="899"/>
      <c r="C776" s="790"/>
      <c r="D776" s="790"/>
      <c r="E776" s="790"/>
      <c r="F776" s="790"/>
      <c r="G776" s="790"/>
      <c r="H776" s="790"/>
      <c r="I776" s="790"/>
      <c r="J776" s="790"/>
      <c r="K776" s="790"/>
      <c r="L776" s="790"/>
      <c r="M776" s="790"/>
    </row>
    <row r="777" spans="1:13" ht="12.75" customHeight="1">
      <c r="A777" s="790"/>
      <c r="B777" s="899"/>
      <c r="C777" s="790"/>
      <c r="D777" s="790"/>
      <c r="E777" s="790"/>
      <c r="F777" s="790"/>
      <c r="G777" s="790"/>
      <c r="H777" s="790"/>
      <c r="I777" s="790"/>
      <c r="J777" s="790"/>
      <c r="K777" s="790"/>
      <c r="L777" s="790"/>
      <c r="M777" s="790"/>
    </row>
    <row r="778" spans="1:13" ht="12.75" customHeight="1">
      <c r="A778" s="790"/>
      <c r="B778" s="899"/>
      <c r="C778" s="790"/>
      <c r="D778" s="790"/>
      <c r="E778" s="790"/>
      <c r="F778" s="790"/>
      <c r="G778" s="790"/>
      <c r="H778" s="790"/>
      <c r="I778" s="790"/>
      <c r="J778" s="790"/>
      <c r="K778" s="790"/>
      <c r="L778" s="790"/>
      <c r="M778" s="790"/>
    </row>
    <row r="779" spans="1:13" ht="12.75" customHeight="1">
      <c r="A779" s="790"/>
      <c r="B779" s="899"/>
      <c r="C779" s="790"/>
      <c r="D779" s="790"/>
      <c r="E779" s="790"/>
      <c r="F779" s="790"/>
      <c r="G779" s="790"/>
      <c r="H779" s="790"/>
      <c r="I779" s="790"/>
      <c r="J779" s="790"/>
      <c r="K779" s="790"/>
      <c r="L779" s="790"/>
      <c r="M779" s="790"/>
    </row>
    <row r="780" spans="1:13" ht="12.75" customHeight="1">
      <c r="A780" s="790"/>
      <c r="B780" s="899"/>
      <c r="C780" s="790"/>
      <c r="D780" s="790"/>
      <c r="E780" s="790"/>
      <c r="F780" s="790"/>
      <c r="G780" s="790"/>
      <c r="H780" s="790"/>
      <c r="I780" s="790"/>
      <c r="J780" s="790"/>
      <c r="K780" s="790"/>
      <c r="L780" s="790"/>
      <c r="M780" s="790"/>
    </row>
    <row r="781" spans="1:13" ht="12.75" customHeight="1">
      <c r="A781" s="790"/>
      <c r="B781" s="899"/>
      <c r="C781" s="790"/>
      <c r="D781" s="790"/>
      <c r="E781" s="790"/>
      <c r="F781" s="790"/>
      <c r="G781" s="790"/>
      <c r="H781" s="790"/>
      <c r="I781" s="790"/>
      <c r="J781" s="790"/>
      <c r="K781" s="790"/>
      <c r="L781" s="790"/>
      <c r="M781" s="790"/>
    </row>
    <row r="782" spans="1:13" ht="12.75" customHeight="1">
      <c r="A782" s="790"/>
      <c r="B782" s="899"/>
      <c r="C782" s="790"/>
      <c r="D782" s="790"/>
      <c r="E782" s="790"/>
      <c r="F782" s="790"/>
      <c r="G782" s="790"/>
      <c r="H782" s="790"/>
      <c r="I782" s="790"/>
      <c r="J782" s="790"/>
      <c r="K782" s="790"/>
      <c r="L782" s="790"/>
      <c r="M782" s="790"/>
    </row>
    <row r="783" spans="1:13" ht="12.75" customHeight="1">
      <c r="A783" s="790"/>
      <c r="B783" s="899"/>
      <c r="C783" s="790"/>
      <c r="D783" s="790"/>
      <c r="E783" s="790"/>
      <c r="F783" s="790"/>
      <c r="G783" s="790"/>
      <c r="H783" s="790"/>
      <c r="I783" s="790"/>
      <c r="J783" s="790"/>
      <c r="K783" s="790"/>
      <c r="L783" s="790"/>
      <c r="M783" s="790"/>
    </row>
    <row r="784" spans="1:13" ht="12.75" customHeight="1">
      <c r="A784" s="790"/>
      <c r="B784" s="899"/>
      <c r="C784" s="790"/>
      <c r="D784" s="790"/>
      <c r="E784" s="790"/>
      <c r="F784" s="790"/>
      <c r="G784" s="790"/>
      <c r="H784" s="790"/>
      <c r="I784" s="790"/>
      <c r="J784" s="790"/>
      <c r="K784" s="790"/>
      <c r="L784" s="790"/>
      <c r="M784" s="790"/>
    </row>
    <row r="785" spans="1:13" ht="12.75" customHeight="1">
      <c r="A785" s="790"/>
      <c r="B785" s="899"/>
      <c r="C785" s="790"/>
      <c r="D785" s="790"/>
      <c r="E785" s="790"/>
      <c r="F785" s="790"/>
      <c r="G785" s="790"/>
      <c r="H785" s="790"/>
      <c r="I785" s="790"/>
      <c r="J785" s="790"/>
      <c r="K785" s="790"/>
      <c r="L785" s="790"/>
      <c r="M785" s="790"/>
    </row>
    <row r="786" spans="1:13" ht="12.75" customHeight="1">
      <c r="A786" s="790"/>
      <c r="B786" s="899"/>
      <c r="C786" s="790"/>
      <c r="D786" s="790"/>
      <c r="E786" s="790"/>
      <c r="F786" s="790"/>
      <c r="G786" s="790"/>
      <c r="H786" s="790"/>
      <c r="I786" s="790"/>
      <c r="J786" s="790"/>
      <c r="K786" s="790"/>
      <c r="L786" s="790"/>
      <c r="M786" s="790"/>
    </row>
    <row r="787" spans="1:13" ht="12.75" customHeight="1">
      <c r="A787" s="790"/>
      <c r="B787" s="899"/>
      <c r="C787" s="790"/>
      <c r="D787" s="790"/>
      <c r="E787" s="790"/>
      <c r="F787" s="790"/>
      <c r="G787" s="790"/>
      <c r="H787" s="790"/>
      <c r="I787" s="790"/>
      <c r="J787" s="790"/>
      <c r="K787" s="790"/>
      <c r="L787" s="790"/>
      <c r="M787" s="790"/>
    </row>
    <row r="788" spans="1:13" ht="12.75" customHeight="1">
      <c r="A788" s="790"/>
      <c r="B788" s="899"/>
      <c r="C788" s="790"/>
      <c r="D788" s="790"/>
      <c r="E788" s="790"/>
      <c r="F788" s="790"/>
      <c r="G788" s="790"/>
      <c r="H788" s="790"/>
      <c r="I788" s="790"/>
      <c r="J788" s="790"/>
      <c r="K788" s="790"/>
      <c r="L788" s="790"/>
      <c r="M788" s="790"/>
    </row>
    <row r="789" spans="1:13" ht="12.75" customHeight="1">
      <c r="A789" s="790"/>
      <c r="B789" s="899"/>
      <c r="C789" s="790"/>
      <c r="D789" s="790"/>
      <c r="E789" s="790"/>
      <c r="F789" s="790"/>
      <c r="G789" s="790"/>
      <c r="H789" s="790"/>
      <c r="I789" s="790"/>
      <c r="J789" s="790"/>
      <c r="K789" s="790"/>
      <c r="L789" s="790"/>
      <c r="M789" s="790"/>
    </row>
    <row r="790" spans="1:13" ht="12.75" customHeight="1">
      <c r="A790" s="790"/>
      <c r="B790" s="899"/>
      <c r="C790" s="790"/>
      <c r="D790" s="790"/>
      <c r="E790" s="790"/>
      <c r="F790" s="790"/>
      <c r="G790" s="790"/>
      <c r="H790" s="790"/>
      <c r="I790" s="790"/>
      <c r="J790" s="790"/>
      <c r="K790" s="790"/>
      <c r="L790" s="790"/>
      <c r="M790" s="790"/>
    </row>
    <row r="791" spans="1:13" ht="12.75" customHeight="1">
      <c r="A791" s="790"/>
      <c r="B791" s="899"/>
      <c r="C791" s="790"/>
      <c r="D791" s="790"/>
      <c r="E791" s="790"/>
      <c r="F791" s="790"/>
      <c r="G791" s="790"/>
      <c r="H791" s="790"/>
      <c r="I791" s="790"/>
      <c r="J791" s="790"/>
      <c r="K791" s="790"/>
      <c r="L791" s="790"/>
      <c r="M791" s="790"/>
    </row>
    <row r="792" spans="1:13" ht="12.75" customHeight="1">
      <c r="A792" s="790"/>
      <c r="B792" s="899"/>
      <c r="C792" s="790"/>
      <c r="D792" s="790"/>
      <c r="E792" s="790"/>
      <c r="F792" s="790"/>
      <c r="G792" s="790"/>
      <c r="H792" s="790"/>
      <c r="I792" s="790"/>
      <c r="J792" s="790"/>
      <c r="K792" s="790"/>
      <c r="L792" s="790"/>
      <c r="M792" s="790"/>
    </row>
    <row r="793" spans="1:13" ht="12.75" customHeight="1">
      <c r="A793" s="790"/>
      <c r="B793" s="899"/>
      <c r="C793" s="790"/>
      <c r="D793" s="790"/>
      <c r="E793" s="790"/>
      <c r="F793" s="790"/>
      <c r="G793" s="790"/>
      <c r="H793" s="790"/>
      <c r="I793" s="790"/>
      <c r="J793" s="790"/>
      <c r="K793" s="790"/>
      <c r="L793" s="790"/>
      <c r="M793" s="790"/>
    </row>
    <row r="794" spans="1:13" ht="12.75" customHeight="1">
      <c r="A794" s="790"/>
      <c r="B794" s="899"/>
      <c r="C794" s="790"/>
      <c r="D794" s="790"/>
      <c r="E794" s="790"/>
      <c r="F794" s="790"/>
      <c r="G794" s="790"/>
      <c r="H794" s="790"/>
      <c r="I794" s="790"/>
      <c r="J794" s="790"/>
      <c r="K794" s="790"/>
      <c r="L794" s="790"/>
      <c r="M794" s="790"/>
    </row>
    <row r="795" spans="1:13" ht="12.75" customHeight="1">
      <c r="A795" s="790"/>
      <c r="B795" s="899"/>
      <c r="C795" s="790"/>
      <c r="D795" s="790"/>
      <c r="E795" s="790"/>
      <c r="F795" s="790"/>
      <c r="G795" s="790"/>
      <c r="H795" s="790"/>
      <c r="I795" s="790"/>
      <c r="J795" s="790"/>
      <c r="K795" s="790"/>
      <c r="L795" s="790"/>
      <c r="M795" s="790"/>
    </row>
    <row r="796" spans="1:13" ht="12.75" customHeight="1">
      <c r="A796" s="790"/>
      <c r="B796" s="899"/>
      <c r="C796" s="790"/>
      <c r="D796" s="790"/>
      <c r="E796" s="790"/>
      <c r="F796" s="790"/>
      <c r="G796" s="790"/>
      <c r="H796" s="790"/>
      <c r="I796" s="790"/>
      <c r="J796" s="790"/>
      <c r="K796" s="790"/>
      <c r="L796" s="790"/>
      <c r="M796" s="790"/>
    </row>
    <row r="797" spans="1:13" ht="12.75" customHeight="1">
      <c r="A797" s="790"/>
      <c r="B797" s="899"/>
      <c r="C797" s="790"/>
      <c r="D797" s="790"/>
      <c r="E797" s="790"/>
      <c r="F797" s="790"/>
      <c r="G797" s="790"/>
      <c r="H797" s="790"/>
      <c r="I797" s="790"/>
      <c r="J797" s="790"/>
      <c r="K797" s="790"/>
      <c r="L797" s="790"/>
      <c r="M797" s="790"/>
    </row>
    <row r="798" spans="1:13" ht="12.75" customHeight="1">
      <c r="A798" s="790"/>
      <c r="B798" s="899"/>
      <c r="C798" s="790"/>
      <c r="D798" s="790"/>
      <c r="E798" s="790"/>
      <c r="F798" s="790"/>
      <c r="G798" s="790"/>
      <c r="H798" s="790"/>
      <c r="I798" s="790"/>
      <c r="J798" s="790"/>
      <c r="K798" s="790"/>
      <c r="L798" s="790"/>
      <c r="M798" s="790"/>
    </row>
    <row r="799" spans="1:13" ht="12.75" customHeight="1">
      <c r="A799" s="790"/>
      <c r="B799" s="899"/>
      <c r="C799" s="790"/>
      <c r="D799" s="790"/>
      <c r="E799" s="790"/>
      <c r="F799" s="790"/>
      <c r="G799" s="790"/>
      <c r="H799" s="790"/>
      <c r="I799" s="790"/>
      <c r="J799" s="790"/>
      <c r="K799" s="790"/>
      <c r="L799" s="790"/>
      <c r="M799" s="790"/>
    </row>
    <row r="800" spans="1:13" ht="12.75" customHeight="1">
      <c r="A800" s="790"/>
      <c r="B800" s="899"/>
      <c r="C800" s="790"/>
      <c r="D800" s="790"/>
      <c r="E800" s="790"/>
      <c r="F800" s="790"/>
      <c r="G800" s="790"/>
      <c r="H800" s="790"/>
      <c r="I800" s="790"/>
      <c r="J800" s="790"/>
      <c r="K800" s="790"/>
      <c r="L800" s="790"/>
      <c r="M800" s="790"/>
    </row>
    <row r="801" spans="1:13" ht="12.75" customHeight="1">
      <c r="A801" s="790"/>
      <c r="B801" s="899"/>
      <c r="C801" s="790"/>
      <c r="D801" s="790"/>
      <c r="E801" s="790"/>
      <c r="F801" s="790"/>
      <c r="G801" s="790"/>
      <c r="H801" s="790"/>
      <c r="I801" s="790"/>
      <c r="J801" s="790"/>
      <c r="K801" s="790"/>
      <c r="L801" s="790"/>
      <c r="M801" s="790"/>
    </row>
    <row r="802" spans="1:13" ht="12.75" customHeight="1">
      <c r="A802" s="790"/>
      <c r="B802" s="899"/>
      <c r="C802" s="790"/>
      <c r="D802" s="790"/>
      <c r="E802" s="790"/>
      <c r="F802" s="790"/>
      <c r="G802" s="790"/>
      <c r="H802" s="790"/>
      <c r="I802" s="790"/>
      <c r="J802" s="790"/>
      <c r="K802" s="790"/>
      <c r="L802" s="790"/>
      <c r="M802" s="790"/>
    </row>
    <row r="803" spans="1:13" ht="12.75" customHeight="1">
      <c r="A803" s="790"/>
      <c r="B803" s="899"/>
      <c r="C803" s="790"/>
      <c r="D803" s="790"/>
      <c r="E803" s="790"/>
      <c r="F803" s="790"/>
      <c r="G803" s="790"/>
      <c r="H803" s="790"/>
      <c r="I803" s="790"/>
      <c r="J803" s="790"/>
      <c r="K803" s="790"/>
      <c r="L803" s="790"/>
      <c r="M803" s="790"/>
    </row>
    <row r="804" spans="1:13" ht="12.75" customHeight="1">
      <c r="A804" s="790"/>
      <c r="B804" s="899"/>
      <c r="C804" s="790"/>
      <c r="D804" s="790"/>
      <c r="E804" s="790"/>
      <c r="F804" s="790"/>
      <c r="G804" s="790"/>
      <c r="H804" s="790"/>
      <c r="I804" s="790"/>
      <c r="J804" s="790"/>
      <c r="K804" s="790"/>
      <c r="L804" s="790"/>
      <c r="M804" s="790"/>
    </row>
    <row r="805" spans="1:13" ht="12.75" customHeight="1">
      <c r="A805" s="790"/>
      <c r="B805" s="899"/>
      <c r="C805" s="790"/>
      <c r="D805" s="790"/>
      <c r="E805" s="790"/>
      <c r="F805" s="790"/>
      <c r="G805" s="790"/>
      <c r="H805" s="790"/>
      <c r="I805" s="790"/>
      <c r="J805" s="790"/>
      <c r="K805" s="790"/>
      <c r="L805" s="790"/>
      <c r="M805" s="790"/>
    </row>
    <row r="806" spans="1:13" ht="12.75" customHeight="1">
      <c r="A806" s="790"/>
      <c r="B806" s="899"/>
      <c r="C806" s="790"/>
      <c r="D806" s="790"/>
      <c r="E806" s="790"/>
      <c r="F806" s="790"/>
      <c r="G806" s="790"/>
      <c r="H806" s="790"/>
      <c r="I806" s="790"/>
      <c r="J806" s="790"/>
      <c r="K806" s="790"/>
      <c r="L806" s="790"/>
      <c r="M806" s="790"/>
    </row>
    <row r="807" spans="1:13" ht="12.75" customHeight="1">
      <c r="A807" s="790"/>
      <c r="B807" s="899"/>
      <c r="C807" s="790"/>
      <c r="D807" s="790"/>
      <c r="E807" s="790"/>
      <c r="F807" s="790"/>
      <c r="G807" s="790"/>
      <c r="H807" s="790"/>
      <c r="I807" s="790"/>
      <c r="J807" s="790"/>
      <c r="K807" s="790"/>
      <c r="L807" s="790"/>
      <c r="M807" s="790"/>
    </row>
    <row r="808" spans="1:13" ht="12.75" customHeight="1">
      <c r="A808" s="790"/>
      <c r="B808" s="899"/>
      <c r="C808" s="790"/>
      <c r="D808" s="790"/>
      <c r="E808" s="790"/>
      <c r="F808" s="790"/>
      <c r="G808" s="790"/>
      <c r="H808" s="790"/>
      <c r="I808" s="790"/>
      <c r="J808" s="790"/>
      <c r="K808" s="790"/>
      <c r="L808" s="790"/>
      <c r="M808" s="790"/>
    </row>
    <row r="809" spans="1:13" ht="12.75" customHeight="1">
      <c r="A809" s="790"/>
      <c r="B809" s="899"/>
      <c r="C809" s="790"/>
      <c r="D809" s="790"/>
      <c r="E809" s="790"/>
      <c r="F809" s="790"/>
      <c r="G809" s="790"/>
      <c r="H809" s="790"/>
      <c r="I809" s="790"/>
      <c r="J809" s="790"/>
      <c r="K809" s="790"/>
      <c r="L809" s="790"/>
      <c r="M809" s="790"/>
    </row>
    <row r="810" spans="1:13" ht="12.75" customHeight="1">
      <c r="A810" s="790"/>
      <c r="B810" s="899"/>
      <c r="C810" s="790"/>
      <c r="D810" s="790"/>
      <c r="E810" s="790"/>
      <c r="F810" s="790"/>
      <c r="G810" s="790"/>
      <c r="H810" s="790"/>
      <c r="I810" s="790"/>
      <c r="J810" s="790"/>
      <c r="K810" s="790"/>
      <c r="L810" s="790"/>
      <c r="M810" s="790"/>
    </row>
    <row r="811" spans="1:13" ht="12.75" customHeight="1">
      <c r="A811" s="790"/>
      <c r="B811" s="899"/>
      <c r="C811" s="790"/>
      <c r="D811" s="790"/>
      <c r="E811" s="790"/>
      <c r="F811" s="790"/>
      <c r="G811" s="790"/>
      <c r="H811" s="790"/>
      <c r="I811" s="790"/>
      <c r="J811" s="790"/>
      <c r="K811" s="790"/>
      <c r="L811" s="790"/>
      <c r="M811" s="790"/>
    </row>
    <row r="812" spans="1:13" ht="12.75" customHeight="1">
      <c r="A812" s="790"/>
      <c r="B812" s="899"/>
      <c r="C812" s="790"/>
      <c r="D812" s="790"/>
      <c r="E812" s="790"/>
      <c r="F812" s="790"/>
      <c r="G812" s="790"/>
      <c r="H812" s="790"/>
      <c r="I812" s="790"/>
      <c r="J812" s="790"/>
      <c r="K812" s="790"/>
      <c r="L812" s="790"/>
      <c r="M812" s="790"/>
    </row>
    <row r="813" spans="1:13" ht="12.75" customHeight="1">
      <c r="A813" s="790"/>
      <c r="B813" s="899"/>
      <c r="C813" s="790"/>
      <c r="D813" s="790"/>
      <c r="E813" s="790"/>
      <c r="F813" s="790"/>
      <c r="G813" s="790"/>
      <c r="H813" s="790"/>
      <c r="I813" s="790"/>
      <c r="J813" s="790"/>
      <c r="K813" s="790"/>
      <c r="L813" s="790"/>
      <c r="M813" s="790"/>
    </row>
    <row r="814" spans="1:13" ht="12.75" customHeight="1">
      <c r="A814" s="790"/>
      <c r="B814" s="899"/>
      <c r="C814" s="790"/>
      <c r="D814" s="790"/>
      <c r="E814" s="790"/>
      <c r="F814" s="790"/>
      <c r="G814" s="790"/>
      <c r="H814" s="790"/>
      <c r="I814" s="790"/>
      <c r="J814" s="790"/>
      <c r="K814" s="790"/>
      <c r="L814" s="790"/>
      <c r="M814" s="790"/>
    </row>
    <row r="815" spans="1:13" ht="12.75" customHeight="1">
      <c r="A815" s="790"/>
      <c r="B815" s="899"/>
      <c r="C815" s="790"/>
      <c r="D815" s="790"/>
      <c r="E815" s="790"/>
      <c r="F815" s="790"/>
      <c r="G815" s="790"/>
      <c r="H815" s="790"/>
      <c r="I815" s="790"/>
      <c r="J815" s="790"/>
      <c r="K815" s="790"/>
      <c r="L815" s="790"/>
      <c r="M815" s="790"/>
    </row>
    <row r="816" spans="1:13" ht="12.75" customHeight="1">
      <c r="A816" s="790"/>
      <c r="B816" s="899"/>
      <c r="C816" s="790"/>
      <c r="D816" s="790"/>
      <c r="E816" s="790"/>
      <c r="F816" s="790"/>
      <c r="G816" s="790"/>
      <c r="H816" s="790"/>
      <c r="I816" s="790"/>
      <c r="J816" s="790"/>
      <c r="K816" s="790"/>
      <c r="L816" s="790"/>
      <c r="M816" s="790"/>
    </row>
    <row r="817" spans="1:13" ht="12.75" customHeight="1">
      <c r="A817" s="790"/>
      <c r="B817" s="899"/>
      <c r="C817" s="790"/>
      <c r="D817" s="790"/>
      <c r="E817" s="790"/>
      <c r="F817" s="790"/>
      <c r="G817" s="790"/>
      <c r="H817" s="790"/>
      <c r="I817" s="790"/>
      <c r="J817" s="790"/>
      <c r="K817" s="790"/>
      <c r="L817" s="790"/>
      <c r="M817" s="790"/>
    </row>
    <row r="818" spans="1:13" ht="12.75" customHeight="1">
      <c r="A818" s="790"/>
      <c r="B818" s="899"/>
      <c r="C818" s="790"/>
      <c r="D818" s="790"/>
      <c r="E818" s="790"/>
      <c r="F818" s="790"/>
      <c r="G818" s="790"/>
      <c r="H818" s="790"/>
      <c r="I818" s="790"/>
      <c r="J818" s="790"/>
      <c r="K818" s="790"/>
      <c r="L818" s="790"/>
      <c r="M818" s="790"/>
    </row>
    <row r="819" spans="1:13" ht="12.75" customHeight="1">
      <c r="A819" s="790"/>
      <c r="B819" s="899"/>
      <c r="C819" s="790"/>
      <c r="D819" s="790"/>
      <c r="E819" s="790"/>
      <c r="F819" s="790"/>
      <c r="G819" s="790"/>
      <c r="H819" s="790"/>
      <c r="I819" s="790"/>
      <c r="J819" s="790"/>
      <c r="K819" s="790"/>
      <c r="L819" s="790"/>
      <c r="M819" s="790"/>
    </row>
    <row r="820" spans="1:13" ht="12.75" customHeight="1">
      <c r="A820" s="790"/>
      <c r="B820" s="899"/>
      <c r="C820" s="790"/>
      <c r="D820" s="790"/>
      <c r="E820" s="790"/>
      <c r="F820" s="790"/>
      <c r="G820" s="790"/>
      <c r="H820" s="790"/>
      <c r="I820" s="790"/>
      <c r="J820" s="790"/>
      <c r="K820" s="790"/>
      <c r="L820" s="790"/>
      <c r="M820" s="790"/>
    </row>
    <row r="821" spans="1:13" ht="12.75" customHeight="1">
      <c r="A821" s="790"/>
      <c r="B821" s="899"/>
      <c r="C821" s="790"/>
      <c r="D821" s="790"/>
      <c r="E821" s="790"/>
      <c r="F821" s="790"/>
      <c r="G821" s="790"/>
      <c r="H821" s="790"/>
      <c r="I821" s="790"/>
      <c r="J821" s="790"/>
      <c r="K821" s="790"/>
      <c r="L821" s="790"/>
      <c r="M821" s="790"/>
    </row>
    <row r="822" spans="1:13" ht="12.75" customHeight="1">
      <c r="A822" s="790"/>
      <c r="B822" s="899"/>
      <c r="C822" s="790"/>
      <c r="D822" s="790"/>
      <c r="E822" s="790"/>
      <c r="F822" s="790"/>
      <c r="G822" s="790"/>
      <c r="H822" s="790"/>
      <c r="I822" s="790"/>
      <c r="J822" s="790"/>
      <c r="K822" s="790"/>
      <c r="L822" s="790"/>
      <c r="M822" s="790"/>
    </row>
    <row r="823" spans="1:13" ht="12.75" customHeight="1">
      <c r="A823" s="790"/>
      <c r="B823" s="899"/>
      <c r="C823" s="790"/>
      <c r="D823" s="790"/>
      <c r="E823" s="790"/>
      <c r="F823" s="790"/>
      <c r="G823" s="790"/>
      <c r="H823" s="790"/>
      <c r="I823" s="790"/>
      <c r="J823" s="790"/>
      <c r="K823" s="790"/>
      <c r="L823" s="790"/>
      <c r="M823" s="790"/>
    </row>
    <row r="824" spans="1:13" ht="12.75" customHeight="1">
      <c r="A824" s="790"/>
      <c r="B824" s="899"/>
      <c r="C824" s="790"/>
      <c r="D824" s="790"/>
      <c r="E824" s="790"/>
      <c r="F824" s="790"/>
      <c r="G824" s="790"/>
      <c r="H824" s="790"/>
      <c r="I824" s="790"/>
      <c r="J824" s="790"/>
      <c r="K824" s="790"/>
      <c r="L824" s="790"/>
      <c r="M824" s="790"/>
    </row>
    <row r="825" spans="1:13" ht="12.75" customHeight="1">
      <c r="A825" s="790"/>
      <c r="B825" s="899"/>
      <c r="C825" s="790"/>
      <c r="D825" s="790"/>
      <c r="E825" s="790"/>
      <c r="F825" s="790"/>
      <c r="G825" s="790"/>
      <c r="H825" s="790"/>
      <c r="I825" s="790"/>
      <c r="J825" s="790"/>
      <c r="K825" s="790"/>
      <c r="L825" s="790"/>
      <c r="M825" s="790"/>
    </row>
    <row r="826" spans="1:13" ht="12.75" customHeight="1">
      <c r="A826" s="790"/>
      <c r="B826" s="899"/>
      <c r="C826" s="790"/>
      <c r="D826" s="790"/>
      <c r="E826" s="790"/>
      <c r="F826" s="790"/>
      <c r="G826" s="790"/>
      <c r="H826" s="790"/>
      <c r="I826" s="790"/>
      <c r="J826" s="790"/>
      <c r="K826" s="790"/>
      <c r="L826" s="790"/>
      <c r="M826" s="790"/>
    </row>
    <row r="827" spans="1:13" ht="12.75" customHeight="1">
      <c r="A827" s="790"/>
      <c r="B827" s="899"/>
      <c r="C827" s="790"/>
      <c r="D827" s="790"/>
      <c r="E827" s="790"/>
      <c r="F827" s="790"/>
      <c r="G827" s="790"/>
      <c r="H827" s="790"/>
      <c r="I827" s="790"/>
      <c r="J827" s="790"/>
      <c r="K827" s="790"/>
      <c r="L827" s="790"/>
      <c r="M827" s="790"/>
    </row>
    <row r="828" spans="1:13" ht="12.75" customHeight="1">
      <c r="A828" s="790"/>
      <c r="B828" s="899"/>
      <c r="C828" s="790"/>
      <c r="D828" s="790"/>
      <c r="E828" s="790"/>
      <c r="F828" s="790"/>
      <c r="G828" s="790"/>
      <c r="H828" s="790"/>
      <c r="I828" s="790"/>
      <c r="J828" s="790"/>
      <c r="K828" s="790"/>
      <c r="L828" s="790"/>
      <c r="M828" s="790"/>
    </row>
    <row r="829" spans="1:13" ht="12.75" customHeight="1">
      <c r="A829" s="790"/>
      <c r="B829" s="899"/>
      <c r="C829" s="790"/>
      <c r="D829" s="790"/>
      <c r="E829" s="790"/>
      <c r="F829" s="790"/>
      <c r="G829" s="790"/>
      <c r="H829" s="790"/>
      <c r="I829" s="790"/>
      <c r="J829" s="790"/>
      <c r="K829" s="790"/>
      <c r="L829" s="790"/>
      <c r="M829" s="790"/>
    </row>
    <row r="830" spans="1:13" ht="12.75" customHeight="1">
      <c r="A830" s="790"/>
      <c r="B830" s="899"/>
      <c r="C830" s="790"/>
      <c r="D830" s="790"/>
      <c r="E830" s="790"/>
      <c r="F830" s="790"/>
      <c r="G830" s="790"/>
      <c r="H830" s="790"/>
      <c r="I830" s="790"/>
      <c r="J830" s="790"/>
      <c r="K830" s="790"/>
      <c r="L830" s="790"/>
      <c r="M830" s="790"/>
    </row>
    <row r="831" spans="1:13" ht="12.75" customHeight="1">
      <c r="A831" s="790"/>
      <c r="B831" s="899"/>
      <c r="C831" s="790"/>
      <c r="D831" s="790"/>
      <c r="E831" s="790"/>
      <c r="F831" s="790"/>
      <c r="G831" s="790"/>
      <c r="H831" s="790"/>
      <c r="I831" s="790"/>
      <c r="J831" s="790"/>
      <c r="K831" s="790"/>
      <c r="L831" s="790"/>
      <c r="M831" s="790"/>
    </row>
    <row r="832" spans="1:13" ht="12.75" customHeight="1">
      <c r="A832" s="790"/>
      <c r="B832" s="899"/>
      <c r="C832" s="790"/>
      <c r="D832" s="790"/>
      <c r="E832" s="790"/>
      <c r="F832" s="790"/>
      <c r="G832" s="790"/>
      <c r="H832" s="790"/>
      <c r="I832" s="790"/>
      <c r="J832" s="790"/>
      <c r="K832" s="790"/>
      <c r="L832" s="790"/>
      <c r="M832" s="790"/>
    </row>
    <row r="833" spans="1:13" ht="12.75" customHeight="1">
      <c r="A833" s="790"/>
      <c r="B833" s="899"/>
      <c r="C833" s="790"/>
      <c r="D833" s="790"/>
      <c r="E833" s="790"/>
      <c r="F833" s="790"/>
      <c r="G833" s="790"/>
      <c r="H833" s="790"/>
      <c r="I833" s="790"/>
      <c r="J833" s="790"/>
      <c r="K833" s="790"/>
      <c r="L833" s="790"/>
      <c r="M833" s="790"/>
    </row>
    <row r="834" spans="1:13" ht="12.75" customHeight="1">
      <c r="A834" s="790"/>
      <c r="B834" s="899"/>
      <c r="C834" s="790"/>
      <c r="D834" s="790"/>
      <c r="E834" s="790"/>
      <c r="F834" s="790"/>
      <c r="G834" s="790"/>
      <c r="H834" s="790"/>
      <c r="I834" s="790"/>
      <c r="J834" s="790"/>
      <c r="K834" s="790"/>
      <c r="L834" s="790"/>
      <c r="M834" s="790"/>
    </row>
    <row r="835" spans="1:13" ht="12.75" customHeight="1">
      <c r="A835" s="790"/>
      <c r="B835" s="899"/>
      <c r="C835" s="790"/>
      <c r="D835" s="790"/>
      <c r="E835" s="790"/>
      <c r="F835" s="790"/>
      <c r="G835" s="790"/>
      <c r="H835" s="790"/>
      <c r="I835" s="790"/>
      <c r="J835" s="790"/>
      <c r="K835" s="790"/>
      <c r="L835" s="790"/>
      <c r="M835" s="790"/>
    </row>
    <row r="836" spans="1:13" ht="12.75" customHeight="1">
      <c r="A836" s="790"/>
      <c r="B836" s="899"/>
      <c r="C836" s="790"/>
      <c r="D836" s="790"/>
      <c r="E836" s="790"/>
      <c r="F836" s="790"/>
      <c r="G836" s="790"/>
      <c r="H836" s="790"/>
      <c r="I836" s="790"/>
      <c r="J836" s="790"/>
      <c r="K836" s="790"/>
      <c r="L836" s="790"/>
      <c r="M836" s="790"/>
    </row>
    <row r="837" spans="1:13" ht="12.75" customHeight="1">
      <c r="A837" s="790"/>
      <c r="B837" s="899"/>
      <c r="C837" s="790"/>
      <c r="D837" s="790"/>
      <c r="E837" s="790"/>
      <c r="F837" s="790"/>
      <c r="G837" s="790"/>
      <c r="H837" s="790"/>
      <c r="I837" s="790"/>
      <c r="J837" s="790"/>
      <c r="K837" s="790"/>
      <c r="L837" s="790"/>
      <c r="M837" s="790"/>
    </row>
    <row r="838" spans="1:13" ht="12.75" customHeight="1">
      <c r="A838" s="790"/>
      <c r="B838" s="899"/>
      <c r="C838" s="790"/>
      <c r="D838" s="790"/>
      <c r="E838" s="790"/>
      <c r="F838" s="790"/>
      <c r="G838" s="790"/>
      <c r="H838" s="790"/>
      <c r="I838" s="790"/>
      <c r="J838" s="790"/>
      <c r="K838" s="790"/>
      <c r="L838" s="790"/>
      <c r="M838" s="790"/>
    </row>
    <row r="839" spans="1:13" ht="12.75" customHeight="1">
      <c r="A839" s="790"/>
      <c r="B839" s="899"/>
      <c r="C839" s="790"/>
      <c r="D839" s="790"/>
      <c r="E839" s="790"/>
      <c r="F839" s="790"/>
      <c r="G839" s="790"/>
      <c r="H839" s="790"/>
      <c r="I839" s="790"/>
      <c r="J839" s="790"/>
      <c r="K839" s="790"/>
      <c r="L839" s="790"/>
      <c r="M839" s="790"/>
    </row>
    <row r="840" spans="1:13" ht="12.75" customHeight="1">
      <c r="A840" s="790"/>
      <c r="B840" s="899"/>
      <c r="C840" s="790"/>
      <c r="D840" s="790"/>
      <c r="E840" s="790"/>
      <c r="F840" s="790"/>
      <c r="G840" s="790"/>
      <c r="H840" s="790"/>
      <c r="I840" s="790"/>
      <c r="J840" s="790"/>
      <c r="K840" s="790"/>
      <c r="L840" s="790"/>
      <c r="M840" s="790"/>
    </row>
    <row r="841" spans="1:13" ht="12.75" customHeight="1">
      <c r="A841" s="790"/>
      <c r="B841" s="899"/>
      <c r="C841" s="790"/>
      <c r="D841" s="790"/>
      <c r="E841" s="790"/>
      <c r="F841" s="790"/>
      <c r="G841" s="790"/>
      <c r="H841" s="790"/>
      <c r="I841" s="790"/>
      <c r="J841" s="790"/>
      <c r="K841" s="790"/>
      <c r="L841" s="790"/>
      <c r="M841" s="790"/>
    </row>
    <row r="842" spans="1:13" ht="12.75" customHeight="1">
      <c r="A842" s="790"/>
      <c r="B842" s="899"/>
      <c r="C842" s="790"/>
      <c r="D842" s="790"/>
      <c r="E842" s="790"/>
      <c r="F842" s="790"/>
      <c r="G842" s="790"/>
      <c r="H842" s="790"/>
      <c r="I842" s="790"/>
      <c r="J842" s="790"/>
      <c r="K842" s="790"/>
      <c r="L842" s="790"/>
      <c r="M842" s="790"/>
    </row>
    <row r="843" spans="1:13" ht="12.75" customHeight="1">
      <c r="A843" s="790"/>
      <c r="B843" s="899"/>
      <c r="C843" s="790"/>
      <c r="D843" s="790"/>
      <c r="E843" s="790"/>
      <c r="F843" s="790"/>
      <c r="G843" s="790"/>
      <c r="H843" s="790"/>
      <c r="I843" s="790"/>
      <c r="J843" s="790"/>
      <c r="K843" s="790"/>
      <c r="L843" s="790"/>
      <c r="M843" s="790"/>
    </row>
    <row r="844" spans="1:13" ht="12.75" customHeight="1">
      <c r="A844" s="790"/>
      <c r="B844" s="899"/>
      <c r="C844" s="790"/>
      <c r="D844" s="790"/>
      <c r="E844" s="790"/>
      <c r="F844" s="790"/>
      <c r="G844" s="790"/>
      <c r="H844" s="790"/>
      <c r="I844" s="790"/>
      <c r="J844" s="790"/>
      <c r="K844" s="790"/>
      <c r="L844" s="790"/>
      <c r="M844" s="790"/>
    </row>
    <row r="845" spans="1:13" ht="12.75" customHeight="1">
      <c r="A845" s="790"/>
      <c r="B845" s="899"/>
      <c r="C845" s="790"/>
      <c r="D845" s="790"/>
      <c r="E845" s="790"/>
      <c r="F845" s="790"/>
      <c r="G845" s="790"/>
      <c r="H845" s="790"/>
      <c r="I845" s="790"/>
      <c r="J845" s="790"/>
      <c r="K845" s="790"/>
      <c r="L845" s="790"/>
      <c r="M845" s="790"/>
    </row>
    <row r="846" spans="1:13" ht="12.75" customHeight="1">
      <c r="A846" s="790"/>
      <c r="B846" s="899"/>
      <c r="C846" s="790"/>
      <c r="D846" s="790"/>
      <c r="E846" s="790"/>
      <c r="F846" s="790"/>
      <c r="G846" s="790"/>
      <c r="H846" s="790"/>
      <c r="I846" s="790"/>
      <c r="J846" s="790"/>
      <c r="K846" s="790"/>
      <c r="L846" s="790"/>
      <c r="M846" s="790"/>
    </row>
    <row r="847" spans="1:13" ht="12.75" customHeight="1">
      <c r="A847" s="790"/>
      <c r="B847" s="899"/>
      <c r="C847" s="790"/>
      <c r="D847" s="790"/>
      <c r="E847" s="790"/>
      <c r="F847" s="790"/>
      <c r="G847" s="790"/>
      <c r="H847" s="790"/>
      <c r="I847" s="790"/>
      <c r="J847" s="790"/>
      <c r="K847" s="790"/>
      <c r="L847" s="790"/>
      <c r="M847" s="790"/>
    </row>
    <row r="848" spans="1:13" ht="12.75" customHeight="1">
      <c r="A848" s="790"/>
      <c r="B848" s="899"/>
      <c r="C848" s="790"/>
      <c r="D848" s="790"/>
      <c r="E848" s="790"/>
      <c r="F848" s="790"/>
      <c r="G848" s="790"/>
      <c r="H848" s="790"/>
      <c r="I848" s="790"/>
      <c r="J848" s="790"/>
      <c r="K848" s="790"/>
      <c r="L848" s="790"/>
      <c r="M848" s="790"/>
    </row>
    <row r="849" spans="1:13" ht="12.75" customHeight="1">
      <c r="A849" s="790"/>
      <c r="B849" s="899"/>
      <c r="C849" s="790"/>
      <c r="D849" s="790"/>
      <c r="E849" s="790"/>
      <c r="F849" s="790"/>
      <c r="G849" s="790"/>
      <c r="H849" s="790"/>
      <c r="I849" s="790"/>
      <c r="J849" s="790"/>
      <c r="K849" s="790"/>
      <c r="L849" s="790"/>
      <c r="M849" s="790"/>
    </row>
    <row r="850" spans="1:13" ht="12.75" customHeight="1">
      <c r="A850" s="790"/>
      <c r="B850" s="899"/>
      <c r="C850" s="790"/>
      <c r="D850" s="790"/>
      <c r="E850" s="790"/>
      <c r="F850" s="790"/>
      <c r="G850" s="790"/>
      <c r="H850" s="790"/>
      <c r="I850" s="790"/>
      <c r="J850" s="790"/>
      <c r="K850" s="790"/>
      <c r="L850" s="790"/>
      <c r="M850" s="790"/>
    </row>
    <row r="851" spans="1:13" ht="12.75" customHeight="1">
      <c r="A851" s="790"/>
      <c r="B851" s="899"/>
      <c r="C851" s="790"/>
      <c r="D851" s="790"/>
      <c r="E851" s="790"/>
      <c r="F851" s="790"/>
      <c r="G851" s="790"/>
      <c r="H851" s="790"/>
      <c r="I851" s="790"/>
      <c r="J851" s="790"/>
      <c r="K851" s="790"/>
      <c r="L851" s="790"/>
      <c r="M851" s="790"/>
    </row>
    <row r="852" spans="1:13" ht="12.75" customHeight="1">
      <c r="A852" s="790"/>
      <c r="B852" s="899"/>
      <c r="C852" s="790"/>
      <c r="D852" s="790"/>
      <c r="E852" s="790"/>
      <c r="F852" s="790"/>
      <c r="G852" s="790"/>
      <c r="H852" s="790"/>
      <c r="I852" s="790"/>
      <c r="J852" s="790"/>
      <c r="K852" s="790"/>
      <c r="L852" s="790"/>
      <c r="M852" s="790"/>
    </row>
    <row r="853" spans="1:13" ht="12.75" customHeight="1">
      <c r="A853" s="790"/>
      <c r="B853" s="899"/>
      <c r="C853" s="790"/>
      <c r="D853" s="790"/>
      <c r="E853" s="790"/>
      <c r="F853" s="790"/>
      <c r="G853" s="790"/>
      <c r="H853" s="790"/>
      <c r="I853" s="790"/>
      <c r="J853" s="790"/>
      <c r="K853" s="790"/>
      <c r="L853" s="790"/>
      <c r="M853" s="790"/>
    </row>
    <row r="854" spans="1:13" ht="12.75" customHeight="1">
      <c r="A854" s="790"/>
      <c r="B854" s="899"/>
      <c r="C854" s="790"/>
      <c r="D854" s="790"/>
      <c r="E854" s="790"/>
      <c r="F854" s="790"/>
      <c r="G854" s="790"/>
      <c r="H854" s="790"/>
      <c r="I854" s="790"/>
      <c r="J854" s="790"/>
      <c r="K854" s="790"/>
      <c r="L854" s="790"/>
      <c r="M854" s="790"/>
    </row>
    <row r="855" spans="1:13" ht="12.75" customHeight="1">
      <c r="A855" s="790"/>
      <c r="B855" s="899"/>
      <c r="C855" s="790"/>
      <c r="D855" s="790"/>
      <c r="E855" s="790"/>
      <c r="F855" s="790"/>
      <c r="G855" s="790"/>
      <c r="H855" s="790"/>
      <c r="I855" s="790"/>
      <c r="J855" s="790"/>
      <c r="K855" s="790"/>
      <c r="L855" s="790"/>
      <c r="M855" s="790"/>
    </row>
    <row r="856" spans="1:13" ht="12.75" customHeight="1">
      <c r="A856" s="790"/>
      <c r="B856" s="899"/>
      <c r="C856" s="790"/>
      <c r="D856" s="790"/>
      <c r="E856" s="790"/>
      <c r="F856" s="790"/>
      <c r="G856" s="790"/>
      <c r="H856" s="790"/>
      <c r="I856" s="790"/>
      <c r="J856" s="790"/>
      <c r="K856" s="790"/>
      <c r="L856" s="790"/>
      <c r="M856" s="790"/>
    </row>
    <row r="857" spans="1:13" ht="12.75" customHeight="1">
      <c r="A857" s="790"/>
      <c r="B857" s="899"/>
      <c r="C857" s="790"/>
      <c r="D857" s="790"/>
      <c r="E857" s="790"/>
      <c r="F857" s="790"/>
      <c r="G857" s="790"/>
      <c r="H857" s="790"/>
      <c r="I857" s="790"/>
      <c r="J857" s="790"/>
      <c r="K857" s="790"/>
      <c r="L857" s="790"/>
      <c r="M857" s="790"/>
    </row>
    <row r="858" spans="1:13" ht="12.75" customHeight="1">
      <c r="A858" s="790"/>
      <c r="B858" s="899"/>
      <c r="C858" s="790"/>
      <c r="D858" s="790"/>
      <c r="E858" s="790"/>
      <c r="F858" s="790"/>
      <c r="G858" s="790"/>
      <c r="H858" s="790"/>
      <c r="I858" s="790"/>
      <c r="J858" s="790"/>
      <c r="K858" s="790"/>
      <c r="L858" s="790"/>
      <c r="M858" s="790"/>
    </row>
    <row r="859" spans="1:13" ht="12.75" customHeight="1">
      <c r="A859" s="790"/>
      <c r="B859" s="899"/>
      <c r="C859" s="790"/>
      <c r="D859" s="790"/>
      <c r="E859" s="790"/>
      <c r="F859" s="790"/>
      <c r="G859" s="790"/>
      <c r="H859" s="790"/>
      <c r="I859" s="790"/>
      <c r="J859" s="790"/>
      <c r="K859" s="790"/>
      <c r="L859" s="790"/>
      <c r="M859" s="790"/>
    </row>
    <row r="860" spans="1:13" ht="12.75" customHeight="1">
      <c r="A860" s="790"/>
      <c r="B860" s="899"/>
      <c r="C860" s="790"/>
      <c r="D860" s="790"/>
      <c r="E860" s="790"/>
      <c r="F860" s="790"/>
      <c r="G860" s="790"/>
      <c r="H860" s="790"/>
      <c r="I860" s="790"/>
      <c r="J860" s="790"/>
      <c r="K860" s="790"/>
      <c r="L860" s="790"/>
      <c r="M860" s="790"/>
    </row>
    <row r="861" spans="1:13" ht="12.75" customHeight="1">
      <c r="A861" s="790"/>
      <c r="B861" s="899"/>
      <c r="C861" s="790"/>
      <c r="D861" s="790"/>
      <c r="E861" s="790"/>
      <c r="F861" s="790"/>
      <c r="G861" s="790"/>
      <c r="H861" s="790"/>
      <c r="I861" s="790"/>
      <c r="J861" s="790"/>
      <c r="K861" s="790"/>
      <c r="L861" s="790"/>
      <c r="M861" s="790"/>
    </row>
    <row r="862" spans="1:13" ht="12.75" customHeight="1">
      <c r="A862" s="790"/>
      <c r="B862" s="899"/>
      <c r="C862" s="790"/>
      <c r="D862" s="790"/>
      <c r="E862" s="790"/>
      <c r="F862" s="790"/>
      <c r="G862" s="790"/>
      <c r="H862" s="790"/>
      <c r="I862" s="790"/>
      <c r="J862" s="790"/>
      <c r="K862" s="790"/>
      <c r="L862" s="790"/>
      <c r="M862" s="790"/>
    </row>
    <row r="863" spans="1:13" ht="12.75" customHeight="1">
      <c r="A863" s="790"/>
      <c r="B863" s="899"/>
      <c r="C863" s="790"/>
      <c r="D863" s="790"/>
      <c r="E863" s="790"/>
      <c r="F863" s="790"/>
      <c r="G863" s="790"/>
      <c r="H863" s="790"/>
      <c r="I863" s="790"/>
      <c r="J863" s="790"/>
      <c r="K863" s="790"/>
      <c r="L863" s="790"/>
      <c r="M863" s="790"/>
    </row>
    <row r="864" spans="1:13" ht="12.75" customHeight="1">
      <c r="A864" s="790"/>
      <c r="B864" s="899"/>
      <c r="C864" s="790"/>
      <c r="D864" s="790"/>
      <c r="E864" s="790"/>
      <c r="F864" s="790"/>
      <c r="G864" s="790"/>
      <c r="H864" s="790"/>
      <c r="I864" s="790"/>
      <c r="J864" s="790"/>
      <c r="K864" s="790"/>
      <c r="L864" s="790"/>
      <c r="M864" s="790"/>
    </row>
    <row r="865" spans="1:13" ht="12.75" customHeight="1">
      <c r="A865" s="790"/>
      <c r="B865" s="899"/>
      <c r="C865" s="790"/>
      <c r="D865" s="790"/>
      <c r="E865" s="790"/>
      <c r="F865" s="790"/>
      <c r="G865" s="790"/>
      <c r="H865" s="790"/>
      <c r="I865" s="790"/>
      <c r="J865" s="790"/>
      <c r="K865" s="790"/>
      <c r="L865" s="790"/>
      <c r="M865" s="790"/>
    </row>
    <row r="866" spans="1:13" ht="12.75" customHeight="1">
      <c r="A866" s="790"/>
      <c r="B866" s="899"/>
      <c r="C866" s="790"/>
      <c r="D866" s="790"/>
      <c r="E866" s="790"/>
      <c r="F866" s="790"/>
      <c r="G866" s="790"/>
      <c r="H866" s="790"/>
      <c r="I866" s="790"/>
      <c r="J866" s="790"/>
      <c r="K866" s="790"/>
      <c r="L866" s="790"/>
      <c r="M866" s="790"/>
    </row>
    <row r="867" spans="1:13" ht="12.75" customHeight="1">
      <c r="A867" s="790"/>
      <c r="B867" s="899"/>
      <c r="C867" s="790"/>
      <c r="D867" s="790"/>
      <c r="E867" s="790"/>
      <c r="F867" s="790"/>
      <c r="G867" s="790"/>
      <c r="H867" s="790"/>
      <c r="I867" s="790"/>
      <c r="J867" s="790"/>
      <c r="K867" s="790"/>
      <c r="L867" s="790"/>
      <c r="M867" s="790"/>
    </row>
    <row r="868" spans="1:13" ht="12.75" customHeight="1">
      <c r="A868" s="790"/>
      <c r="B868" s="899"/>
      <c r="C868" s="790"/>
      <c r="D868" s="790"/>
      <c r="E868" s="790"/>
      <c r="F868" s="790"/>
      <c r="G868" s="790"/>
      <c r="H868" s="790"/>
      <c r="I868" s="790"/>
      <c r="J868" s="790"/>
      <c r="K868" s="790"/>
      <c r="L868" s="790"/>
      <c r="M868" s="790"/>
    </row>
    <row r="869" spans="1:13" ht="12.75" customHeight="1">
      <c r="A869" s="790"/>
      <c r="B869" s="899"/>
      <c r="C869" s="790"/>
      <c r="D869" s="790"/>
      <c r="E869" s="790"/>
      <c r="F869" s="790"/>
      <c r="G869" s="790"/>
      <c r="H869" s="790"/>
      <c r="I869" s="790"/>
      <c r="J869" s="790"/>
      <c r="K869" s="790"/>
      <c r="L869" s="790"/>
      <c r="M869" s="790"/>
    </row>
    <row r="870" spans="1:13" ht="12.75" customHeight="1">
      <c r="A870" s="790"/>
      <c r="B870" s="899"/>
      <c r="C870" s="790"/>
      <c r="D870" s="790"/>
      <c r="E870" s="790"/>
      <c r="F870" s="790"/>
      <c r="G870" s="790"/>
      <c r="H870" s="790"/>
      <c r="I870" s="790"/>
      <c r="J870" s="790"/>
      <c r="K870" s="790"/>
      <c r="L870" s="790"/>
      <c r="M870" s="790"/>
    </row>
    <row r="871" spans="1:13" ht="12.75" customHeight="1">
      <c r="A871" s="790"/>
      <c r="B871" s="899"/>
      <c r="C871" s="790"/>
      <c r="D871" s="790"/>
      <c r="E871" s="790"/>
      <c r="F871" s="790"/>
      <c r="G871" s="790"/>
      <c r="H871" s="790"/>
      <c r="I871" s="790"/>
      <c r="J871" s="790"/>
      <c r="K871" s="790"/>
      <c r="L871" s="790"/>
      <c r="M871" s="790"/>
    </row>
    <row r="872" spans="1:13" ht="12.75" customHeight="1">
      <c r="A872" s="790"/>
      <c r="B872" s="899"/>
      <c r="C872" s="790"/>
      <c r="D872" s="790"/>
      <c r="E872" s="790"/>
      <c r="F872" s="790"/>
      <c r="G872" s="790"/>
      <c r="H872" s="790"/>
      <c r="I872" s="790"/>
      <c r="J872" s="790"/>
      <c r="K872" s="790"/>
      <c r="L872" s="790"/>
      <c r="M872" s="790"/>
    </row>
    <row r="873" spans="1:13" ht="12.75" customHeight="1">
      <c r="A873" s="790"/>
      <c r="B873" s="899"/>
      <c r="C873" s="790"/>
      <c r="D873" s="790"/>
      <c r="E873" s="790"/>
      <c r="F873" s="790"/>
      <c r="G873" s="790"/>
      <c r="H873" s="790"/>
      <c r="I873" s="790"/>
      <c r="J873" s="790"/>
      <c r="K873" s="790"/>
      <c r="L873" s="790"/>
      <c r="M873" s="790"/>
    </row>
    <row r="874" spans="1:13" ht="12.75" customHeight="1">
      <c r="A874" s="790"/>
      <c r="B874" s="899"/>
      <c r="C874" s="790"/>
      <c r="D874" s="790"/>
      <c r="E874" s="790"/>
      <c r="F874" s="790"/>
      <c r="G874" s="790"/>
      <c r="H874" s="790"/>
      <c r="I874" s="790"/>
      <c r="J874" s="790"/>
      <c r="K874" s="790"/>
      <c r="L874" s="790"/>
      <c r="M874" s="790"/>
    </row>
    <row r="875" spans="1:13" ht="12.75" customHeight="1">
      <c r="A875" s="790"/>
      <c r="B875" s="899"/>
      <c r="C875" s="790"/>
      <c r="D875" s="790"/>
      <c r="E875" s="790"/>
      <c r="F875" s="790"/>
      <c r="G875" s="790"/>
      <c r="H875" s="790"/>
      <c r="I875" s="790"/>
      <c r="J875" s="790"/>
      <c r="K875" s="790"/>
      <c r="L875" s="790"/>
      <c r="M875" s="790"/>
    </row>
    <row r="876" spans="1:13" ht="12.75" customHeight="1">
      <c r="A876" s="790"/>
      <c r="B876" s="899"/>
      <c r="C876" s="790"/>
      <c r="D876" s="790"/>
      <c r="E876" s="790"/>
      <c r="F876" s="790"/>
      <c r="G876" s="790"/>
      <c r="H876" s="790"/>
      <c r="I876" s="790"/>
      <c r="J876" s="790"/>
      <c r="K876" s="790"/>
      <c r="L876" s="790"/>
      <c r="M876" s="790"/>
    </row>
    <row r="877" spans="1:13" ht="12.75" customHeight="1">
      <c r="A877" s="790"/>
      <c r="B877" s="899"/>
      <c r="C877" s="790"/>
      <c r="D877" s="790"/>
      <c r="E877" s="790"/>
      <c r="F877" s="790"/>
      <c r="G877" s="790"/>
      <c r="H877" s="790"/>
      <c r="I877" s="790"/>
      <c r="J877" s="790"/>
      <c r="K877" s="790"/>
      <c r="L877" s="790"/>
      <c r="M877" s="790"/>
    </row>
    <row r="878" spans="1:13" ht="12.75" customHeight="1">
      <c r="A878" s="790"/>
      <c r="B878" s="899"/>
      <c r="C878" s="790"/>
      <c r="D878" s="790"/>
      <c r="E878" s="790"/>
      <c r="F878" s="790"/>
      <c r="G878" s="790"/>
      <c r="H878" s="790"/>
      <c r="I878" s="790"/>
      <c r="J878" s="790"/>
      <c r="K878" s="790"/>
      <c r="L878" s="790"/>
      <c r="M878" s="790"/>
    </row>
    <row r="879" spans="1:13" ht="12.75" customHeight="1">
      <c r="A879" s="790"/>
      <c r="B879" s="899"/>
      <c r="C879" s="790"/>
      <c r="D879" s="790"/>
      <c r="E879" s="790"/>
      <c r="F879" s="790"/>
      <c r="G879" s="790"/>
      <c r="H879" s="790"/>
      <c r="I879" s="790"/>
      <c r="J879" s="790"/>
      <c r="K879" s="790"/>
      <c r="L879" s="790"/>
      <c r="M879" s="790"/>
    </row>
    <row r="880" spans="1:13" ht="12.75" customHeight="1">
      <c r="A880" s="790"/>
      <c r="B880" s="899"/>
      <c r="C880" s="790"/>
      <c r="D880" s="790"/>
      <c r="E880" s="790"/>
      <c r="F880" s="790"/>
      <c r="G880" s="790"/>
      <c r="H880" s="790"/>
      <c r="I880" s="790"/>
      <c r="J880" s="790"/>
      <c r="K880" s="790"/>
      <c r="L880" s="790"/>
      <c r="M880" s="790"/>
    </row>
    <row r="881" spans="1:13" ht="12.75" customHeight="1">
      <c r="A881" s="790"/>
      <c r="B881" s="899"/>
      <c r="C881" s="790"/>
      <c r="D881" s="790"/>
      <c r="E881" s="790"/>
      <c r="F881" s="790"/>
      <c r="G881" s="790"/>
      <c r="H881" s="790"/>
      <c r="I881" s="790"/>
      <c r="J881" s="790"/>
      <c r="K881" s="790"/>
      <c r="L881" s="790"/>
      <c r="M881" s="790"/>
    </row>
    <row r="882" spans="1:13" ht="12.75" customHeight="1">
      <c r="A882" s="790"/>
      <c r="B882" s="899"/>
      <c r="C882" s="790"/>
      <c r="D882" s="790"/>
      <c r="E882" s="790"/>
      <c r="F882" s="790"/>
      <c r="G882" s="790"/>
      <c r="H882" s="790"/>
      <c r="I882" s="790"/>
      <c r="J882" s="790"/>
      <c r="K882" s="790"/>
      <c r="L882" s="790"/>
      <c r="M882" s="790"/>
    </row>
    <row r="883" spans="1:13" ht="12.75" customHeight="1">
      <c r="A883" s="790"/>
      <c r="B883" s="899"/>
      <c r="C883" s="790"/>
      <c r="D883" s="790"/>
      <c r="E883" s="790"/>
      <c r="F883" s="790"/>
      <c r="G883" s="790"/>
      <c r="H883" s="790"/>
      <c r="I883" s="790"/>
      <c r="J883" s="790"/>
      <c r="K883" s="790"/>
      <c r="L883" s="790"/>
      <c r="M883" s="790"/>
    </row>
    <row r="884" spans="1:13" ht="12.75" customHeight="1">
      <c r="A884" s="790"/>
      <c r="B884" s="899"/>
      <c r="C884" s="790"/>
      <c r="D884" s="790"/>
      <c r="E884" s="790"/>
      <c r="F884" s="790"/>
      <c r="G884" s="790"/>
      <c r="H884" s="790"/>
      <c r="I884" s="790"/>
      <c r="J884" s="790"/>
      <c r="K884" s="790"/>
      <c r="L884" s="790"/>
      <c r="M884" s="790"/>
    </row>
    <row r="885" spans="1:13" ht="12.75" customHeight="1">
      <c r="A885" s="790"/>
      <c r="B885" s="899"/>
      <c r="C885" s="790"/>
      <c r="D885" s="790"/>
      <c r="E885" s="790"/>
      <c r="F885" s="790"/>
      <c r="G885" s="790"/>
      <c r="H885" s="790"/>
      <c r="I885" s="790"/>
      <c r="J885" s="790"/>
      <c r="K885" s="790"/>
      <c r="L885" s="790"/>
      <c r="M885" s="790"/>
    </row>
    <row r="886" spans="1:13" ht="12.75" customHeight="1">
      <c r="A886" s="790"/>
      <c r="B886" s="899"/>
      <c r="C886" s="790"/>
      <c r="D886" s="790"/>
      <c r="E886" s="790"/>
      <c r="F886" s="790"/>
      <c r="G886" s="790"/>
      <c r="H886" s="790"/>
      <c r="I886" s="790"/>
      <c r="J886" s="790"/>
      <c r="K886" s="790"/>
      <c r="L886" s="790"/>
      <c r="M886" s="790"/>
    </row>
    <row r="887" spans="1:13" ht="12.75" customHeight="1">
      <c r="A887" s="790"/>
      <c r="B887" s="899"/>
      <c r="C887" s="790"/>
      <c r="D887" s="790"/>
      <c r="E887" s="790"/>
      <c r="F887" s="790"/>
      <c r="G887" s="790"/>
      <c r="H887" s="790"/>
      <c r="I887" s="790"/>
      <c r="J887" s="790"/>
      <c r="K887" s="790"/>
      <c r="L887" s="790"/>
      <c r="M887" s="790"/>
    </row>
    <row r="888" spans="1:13" ht="12.75" customHeight="1">
      <c r="A888" s="790"/>
      <c r="B888" s="899"/>
      <c r="C888" s="790"/>
      <c r="D888" s="790"/>
      <c r="E888" s="790"/>
      <c r="F888" s="790"/>
      <c r="G888" s="790"/>
      <c r="H888" s="790"/>
      <c r="I888" s="790"/>
      <c r="J888" s="790"/>
      <c r="K888" s="790"/>
      <c r="L888" s="790"/>
      <c r="M888" s="790"/>
    </row>
    <row r="889" spans="1:13" ht="12.75" customHeight="1">
      <c r="A889" s="790"/>
      <c r="B889" s="899"/>
      <c r="C889" s="790"/>
      <c r="D889" s="790"/>
      <c r="E889" s="790"/>
      <c r="F889" s="790"/>
      <c r="G889" s="790"/>
      <c r="H889" s="790"/>
      <c r="I889" s="790"/>
      <c r="J889" s="790"/>
      <c r="K889" s="790"/>
      <c r="L889" s="790"/>
      <c r="M889" s="790"/>
    </row>
    <row r="890" spans="1:13" ht="12.75" customHeight="1">
      <c r="A890" s="790"/>
      <c r="B890" s="899"/>
      <c r="C890" s="790"/>
      <c r="D890" s="790"/>
      <c r="E890" s="790"/>
      <c r="F890" s="790"/>
      <c r="G890" s="790"/>
      <c r="H890" s="790"/>
      <c r="I890" s="790"/>
      <c r="J890" s="790"/>
      <c r="K890" s="790"/>
      <c r="L890" s="790"/>
      <c r="M890" s="790"/>
    </row>
    <row r="891" spans="1:13" ht="12.75" customHeight="1">
      <c r="A891" s="790"/>
      <c r="B891" s="899"/>
      <c r="C891" s="790"/>
      <c r="D891" s="790"/>
      <c r="E891" s="790"/>
      <c r="F891" s="790"/>
      <c r="G891" s="790"/>
      <c r="H891" s="790"/>
      <c r="I891" s="790"/>
      <c r="J891" s="790"/>
      <c r="K891" s="790"/>
      <c r="L891" s="790"/>
      <c r="M891" s="790"/>
    </row>
    <row r="892" spans="1:13" ht="12.75" customHeight="1">
      <c r="A892" s="790"/>
      <c r="B892" s="899"/>
      <c r="C892" s="790"/>
      <c r="D892" s="790"/>
      <c r="E892" s="790"/>
      <c r="F892" s="790"/>
      <c r="G892" s="790"/>
      <c r="H892" s="790"/>
      <c r="I892" s="790"/>
      <c r="J892" s="790"/>
      <c r="K892" s="790"/>
      <c r="L892" s="790"/>
      <c r="M892" s="790"/>
    </row>
    <row r="893" spans="1:13" ht="12.75" customHeight="1">
      <c r="A893" s="790"/>
      <c r="B893" s="899"/>
      <c r="C893" s="790"/>
      <c r="D893" s="790"/>
      <c r="E893" s="790"/>
      <c r="F893" s="790"/>
      <c r="G893" s="790"/>
      <c r="H893" s="790"/>
      <c r="I893" s="790"/>
      <c r="J893" s="790"/>
      <c r="K893" s="790"/>
      <c r="L893" s="790"/>
      <c r="M893" s="790"/>
    </row>
    <row r="894" spans="1:13" ht="12.75" customHeight="1">
      <c r="A894" s="790"/>
      <c r="B894" s="899"/>
      <c r="C894" s="790"/>
      <c r="D894" s="790"/>
      <c r="E894" s="790"/>
      <c r="F894" s="790"/>
      <c r="G894" s="790"/>
      <c r="H894" s="790"/>
      <c r="I894" s="790"/>
      <c r="J894" s="790"/>
      <c r="K894" s="790"/>
      <c r="L894" s="790"/>
      <c r="M894" s="790"/>
    </row>
    <row r="895" spans="1:13" ht="12.75" customHeight="1">
      <c r="A895" s="790"/>
      <c r="B895" s="899"/>
      <c r="C895" s="790"/>
      <c r="D895" s="790"/>
      <c r="E895" s="790"/>
      <c r="F895" s="790"/>
      <c r="G895" s="790"/>
      <c r="H895" s="790"/>
      <c r="I895" s="790"/>
      <c r="J895" s="790"/>
      <c r="K895" s="790"/>
      <c r="L895" s="790"/>
      <c r="M895" s="790"/>
    </row>
    <row r="896" spans="1:13" ht="12.75" customHeight="1">
      <c r="A896" s="790"/>
      <c r="B896" s="899"/>
      <c r="C896" s="790"/>
      <c r="D896" s="790"/>
      <c r="E896" s="790"/>
      <c r="F896" s="790"/>
      <c r="G896" s="790"/>
      <c r="H896" s="790"/>
      <c r="I896" s="790"/>
      <c r="J896" s="790"/>
      <c r="K896" s="790"/>
      <c r="L896" s="790"/>
      <c r="M896" s="790"/>
    </row>
    <row r="897" spans="1:13" ht="12.75" customHeight="1">
      <c r="A897" s="790"/>
      <c r="B897" s="899"/>
      <c r="C897" s="790"/>
      <c r="D897" s="790"/>
      <c r="E897" s="790"/>
      <c r="F897" s="790"/>
      <c r="G897" s="790"/>
      <c r="H897" s="790"/>
      <c r="I897" s="790"/>
      <c r="J897" s="790"/>
      <c r="K897" s="790"/>
      <c r="L897" s="790"/>
      <c r="M897" s="790"/>
    </row>
    <row r="898" spans="1:13" ht="12.75" customHeight="1">
      <c r="A898" s="790"/>
      <c r="B898" s="899"/>
      <c r="C898" s="790"/>
      <c r="D898" s="790"/>
      <c r="E898" s="790"/>
      <c r="F898" s="790"/>
      <c r="G898" s="790"/>
      <c r="H898" s="790"/>
      <c r="I898" s="790"/>
      <c r="J898" s="790"/>
      <c r="K898" s="790"/>
      <c r="L898" s="790"/>
      <c r="M898" s="790"/>
    </row>
    <row r="899" spans="1:13" ht="12.75" customHeight="1">
      <c r="A899" s="790"/>
      <c r="B899" s="899"/>
      <c r="C899" s="790"/>
      <c r="D899" s="790"/>
      <c r="E899" s="790"/>
      <c r="F899" s="790"/>
      <c r="G899" s="790"/>
      <c r="H899" s="790"/>
      <c r="I899" s="790"/>
      <c r="J899" s="790"/>
      <c r="K899" s="790"/>
      <c r="L899" s="790"/>
      <c r="M899" s="790"/>
    </row>
    <row r="900" spans="1:13" ht="12.75" customHeight="1">
      <c r="A900" s="790"/>
      <c r="B900" s="899"/>
      <c r="C900" s="790"/>
      <c r="D900" s="790"/>
      <c r="E900" s="790"/>
      <c r="F900" s="790"/>
      <c r="G900" s="790"/>
      <c r="H900" s="790"/>
      <c r="I900" s="790"/>
      <c r="J900" s="790"/>
      <c r="K900" s="790"/>
      <c r="L900" s="790"/>
      <c r="M900" s="790"/>
    </row>
    <row r="901" spans="1:13" ht="12.75" customHeight="1">
      <c r="A901" s="790"/>
      <c r="B901" s="899"/>
      <c r="C901" s="790"/>
      <c r="D901" s="790"/>
      <c r="E901" s="790"/>
      <c r="F901" s="790"/>
      <c r="G901" s="790"/>
      <c r="H901" s="790"/>
      <c r="I901" s="790"/>
      <c r="J901" s="790"/>
      <c r="K901" s="790"/>
      <c r="L901" s="790"/>
      <c r="M901" s="790"/>
    </row>
    <row r="902" spans="1:13" ht="12.75" customHeight="1">
      <c r="A902" s="790"/>
      <c r="B902" s="899"/>
      <c r="C902" s="790"/>
      <c r="D902" s="790"/>
      <c r="E902" s="790"/>
      <c r="F902" s="790"/>
      <c r="G902" s="790"/>
      <c r="H902" s="790"/>
      <c r="I902" s="790"/>
      <c r="J902" s="790"/>
      <c r="K902" s="790"/>
      <c r="L902" s="790"/>
      <c r="M902" s="790"/>
    </row>
    <row r="903" spans="1:13" ht="12.75" customHeight="1">
      <c r="A903" s="790"/>
      <c r="B903" s="899"/>
      <c r="C903" s="790"/>
      <c r="D903" s="790"/>
      <c r="E903" s="790"/>
      <c r="F903" s="790"/>
      <c r="G903" s="790"/>
      <c r="H903" s="790"/>
      <c r="I903" s="790"/>
      <c r="J903" s="790"/>
      <c r="K903" s="790"/>
      <c r="L903" s="790"/>
      <c r="M903" s="790"/>
    </row>
    <row r="904" spans="1:13" ht="12.75" customHeight="1">
      <c r="A904" s="790"/>
      <c r="B904" s="899"/>
      <c r="C904" s="790"/>
      <c r="D904" s="790"/>
      <c r="E904" s="790"/>
      <c r="F904" s="790"/>
      <c r="G904" s="790"/>
      <c r="H904" s="790"/>
      <c r="I904" s="790"/>
      <c r="J904" s="790"/>
      <c r="K904" s="790"/>
      <c r="L904" s="790"/>
      <c r="M904" s="790"/>
    </row>
    <row r="905" spans="1:13" ht="12.75" customHeight="1">
      <c r="A905" s="790"/>
      <c r="B905" s="899"/>
      <c r="C905" s="790"/>
      <c r="D905" s="790"/>
      <c r="E905" s="790"/>
      <c r="F905" s="790"/>
      <c r="G905" s="790"/>
      <c r="H905" s="790"/>
      <c r="I905" s="790"/>
      <c r="J905" s="790"/>
      <c r="K905" s="790"/>
      <c r="L905" s="790"/>
      <c r="M905" s="790"/>
    </row>
    <row r="906" spans="1:13" ht="12.75" customHeight="1">
      <c r="A906" s="790"/>
      <c r="B906" s="899"/>
      <c r="C906" s="790"/>
      <c r="D906" s="790"/>
      <c r="E906" s="790"/>
      <c r="F906" s="790"/>
      <c r="G906" s="790"/>
      <c r="H906" s="790"/>
      <c r="I906" s="790"/>
      <c r="J906" s="790"/>
      <c r="K906" s="790"/>
      <c r="L906" s="790"/>
      <c r="M906" s="790"/>
    </row>
    <row r="907" spans="1:13" ht="12.75" customHeight="1">
      <c r="A907" s="790"/>
      <c r="B907" s="899"/>
      <c r="C907" s="790"/>
      <c r="D907" s="790"/>
      <c r="E907" s="790"/>
      <c r="F907" s="790"/>
      <c r="G907" s="790"/>
      <c r="H907" s="790"/>
      <c r="I907" s="790"/>
      <c r="J907" s="790"/>
      <c r="K907" s="790"/>
      <c r="L907" s="790"/>
      <c r="M907" s="790"/>
    </row>
    <row r="908" spans="1:13" ht="12.75" customHeight="1">
      <c r="A908" s="790"/>
      <c r="B908" s="899"/>
      <c r="C908" s="790"/>
      <c r="D908" s="790"/>
      <c r="E908" s="790"/>
      <c r="F908" s="790"/>
      <c r="G908" s="790"/>
      <c r="H908" s="790"/>
      <c r="I908" s="790"/>
      <c r="J908" s="790"/>
      <c r="K908" s="790"/>
      <c r="L908" s="790"/>
      <c r="M908" s="790"/>
    </row>
    <row r="909" spans="1:13" ht="12.75" customHeight="1">
      <c r="A909" s="790"/>
      <c r="B909" s="899"/>
      <c r="C909" s="790"/>
      <c r="D909" s="790"/>
      <c r="E909" s="790"/>
      <c r="F909" s="790"/>
      <c r="G909" s="790"/>
      <c r="H909" s="790"/>
      <c r="I909" s="790"/>
      <c r="J909" s="790"/>
      <c r="K909" s="790"/>
      <c r="L909" s="790"/>
      <c r="M909" s="790"/>
    </row>
    <row r="910" spans="1:13" ht="12.75" customHeight="1">
      <c r="A910" s="790"/>
      <c r="B910" s="899"/>
      <c r="C910" s="790"/>
      <c r="D910" s="790"/>
      <c r="E910" s="790"/>
      <c r="F910" s="790"/>
      <c r="G910" s="790"/>
      <c r="H910" s="790"/>
      <c r="I910" s="790"/>
      <c r="J910" s="790"/>
      <c r="K910" s="790"/>
      <c r="L910" s="790"/>
      <c r="M910" s="790"/>
    </row>
    <row r="911" spans="1:13" ht="12.75" customHeight="1">
      <c r="A911" s="790"/>
      <c r="B911" s="899"/>
      <c r="C911" s="790"/>
      <c r="D911" s="790"/>
      <c r="E911" s="790"/>
      <c r="F911" s="790"/>
      <c r="G911" s="790"/>
      <c r="H911" s="790"/>
      <c r="I911" s="790"/>
      <c r="J911" s="790"/>
      <c r="K911" s="790"/>
      <c r="L911" s="790"/>
      <c r="M911" s="790"/>
    </row>
    <row r="912" spans="1:13" ht="12.75" customHeight="1">
      <c r="A912" s="790"/>
      <c r="B912" s="899"/>
      <c r="C912" s="790"/>
      <c r="D912" s="790"/>
      <c r="E912" s="790"/>
      <c r="F912" s="790"/>
      <c r="G912" s="790"/>
      <c r="H912" s="790"/>
      <c r="I912" s="790"/>
      <c r="J912" s="790"/>
      <c r="K912" s="790"/>
      <c r="L912" s="790"/>
      <c r="M912" s="790"/>
    </row>
    <row r="913" spans="1:13" ht="12.75" customHeight="1">
      <c r="A913" s="790"/>
      <c r="B913" s="899"/>
      <c r="C913" s="790"/>
      <c r="D913" s="790"/>
      <c r="E913" s="790"/>
      <c r="F913" s="790"/>
      <c r="G913" s="790"/>
      <c r="H913" s="790"/>
      <c r="I913" s="790"/>
      <c r="J913" s="790"/>
      <c r="K913" s="790"/>
      <c r="L913" s="790"/>
      <c r="M913" s="790"/>
    </row>
    <row r="914" spans="1:13" ht="12.75" customHeight="1">
      <c r="A914" s="790"/>
      <c r="B914" s="899"/>
      <c r="C914" s="790"/>
      <c r="D914" s="790"/>
      <c r="E914" s="790"/>
      <c r="F914" s="790"/>
      <c r="G914" s="790"/>
      <c r="H914" s="790"/>
      <c r="I914" s="790"/>
      <c r="J914" s="790"/>
      <c r="K914" s="790"/>
      <c r="L914" s="790"/>
      <c r="M914" s="790"/>
    </row>
    <row r="915" spans="1:13" ht="12.75" customHeight="1">
      <c r="A915" s="790"/>
      <c r="B915" s="899"/>
      <c r="C915" s="790"/>
      <c r="D915" s="790"/>
      <c r="E915" s="790"/>
      <c r="F915" s="790"/>
      <c r="G915" s="790"/>
      <c r="H915" s="790"/>
      <c r="I915" s="790"/>
      <c r="J915" s="790"/>
      <c r="K915" s="790"/>
      <c r="L915" s="790"/>
      <c r="M915" s="790"/>
    </row>
    <row r="916" spans="1:13" ht="12.75" customHeight="1">
      <c r="A916" s="790"/>
      <c r="B916" s="899"/>
      <c r="C916" s="790"/>
      <c r="D916" s="790"/>
      <c r="E916" s="790"/>
      <c r="F916" s="790"/>
      <c r="G916" s="790"/>
      <c r="H916" s="790"/>
      <c r="I916" s="790"/>
      <c r="J916" s="790"/>
      <c r="K916" s="790"/>
      <c r="L916" s="790"/>
      <c r="M916" s="790"/>
    </row>
    <row r="917" spans="1:13" ht="12.75" customHeight="1">
      <c r="A917" s="790"/>
      <c r="B917" s="899"/>
      <c r="C917" s="790"/>
      <c r="D917" s="790"/>
      <c r="E917" s="790"/>
      <c r="F917" s="790"/>
      <c r="G917" s="790"/>
      <c r="H917" s="790"/>
      <c r="I917" s="790"/>
      <c r="J917" s="790"/>
      <c r="K917" s="790"/>
      <c r="L917" s="790"/>
      <c r="M917" s="790"/>
    </row>
    <row r="918" spans="1:13" ht="12.75" customHeight="1">
      <c r="A918" s="790"/>
      <c r="B918" s="899"/>
      <c r="C918" s="790"/>
      <c r="D918" s="790"/>
      <c r="E918" s="790"/>
      <c r="F918" s="790"/>
      <c r="G918" s="790"/>
      <c r="H918" s="790"/>
      <c r="I918" s="790"/>
      <c r="J918" s="790"/>
      <c r="K918" s="790"/>
      <c r="L918" s="790"/>
      <c r="M918" s="790"/>
    </row>
    <row r="919" spans="1:13" ht="12.75" customHeight="1">
      <c r="A919" s="790"/>
      <c r="B919" s="899"/>
      <c r="C919" s="790"/>
      <c r="D919" s="790"/>
      <c r="E919" s="790"/>
      <c r="F919" s="790"/>
      <c r="G919" s="790"/>
      <c r="H919" s="790"/>
      <c r="I919" s="790"/>
      <c r="J919" s="790"/>
      <c r="K919" s="790"/>
      <c r="L919" s="790"/>
      <c r="M919" s="790"/>
    </row>
    <row r="920" spans="1:13" ht="12.75" customHeight="1">
      <c r="A920" s="790"/>
      <c r="B920" s="899"/>
      <c r="C920" s="790"/>
      <c r="D920" s="790"/>
      <c r="E920" s="790"/>
      <c r="F920" s="790"/>
      <c r="G920" s="790"/>
      <c r="H920" s="790"/>
      <c r="I920" s="790"/>
      <c r="J920" s="790"/>
      <c r="K920" s="790"/>
      <c r="L920" s="790"/>
      <c r="M920" s="790"/>
    </row>
    <row r="921" spans="1:13" ht="12.75" customHeight="1">
      <c r="A921" s="790"/>
      <c r="B921" s="899"/>
      <c r="C921" s="790"/>
      <c r="D921" s="790"/>
      <c r="E921" s="790"/>
      <c r="F921" s="790"/>
      <c r="G921" s="790"/>
      <c r="H921" s="790"/>
      <c r="I921" s="790"/>
      <c r="J921" s="790"/>
      <c r="K921" s="790"/>
      <c r="L921" s="790"/>
      <c r="M921" s="790"/>
    </row>
    <row r="922" spans="1:13" ht="12.75" customHeight="1">
      <c r="A922" s="790"/>
      <c r="B922" s="899"/>
      <c r="C922" s="790"/>
      <c r="D922" s="790"/>
      <c r="E922" s="790"/>
      <c r="F922" s="790"/>
      <c r="G922" s="790"/>
      <c r="H922" s="790"/>
      <c r="I922" s="790"/>
      <c r="J922" s="790"/>
      <c r="K922" s="790"/>
      <c r="L922" s="790"/>
      <c r="M922" s="790"/>
    </row>
    <row r="923" spans="1:13" ht="12.75" customHeight="1">
      <c r="A923" s="790"/>
      <c r="B923" s="899"/>
      <c r="C923" s="790"/>
      <c r="D923" s="790"/>
      <c r="E923" s="790"/>
      <c r="F923" s="790"/>
      <c r="G923" s="790"/>
      <c r="H923" s="790"/>
      <c r="I923" s="790"/>
      <c r="J923" s="790"/>
      <c r="K923" s="790"/>
      <c r="L923" s="790"/>
      <c r="M923" s="790"/>
    </row>
    <row r="924" spans="1:13" ht="12.75" customHeight="1">
      <c r="A924" s="790"/>
      <c r="B924" s="899"/>
      <c r="C924" s="790"/>
      <c r="D924" s="790"/>
      <c r="E924" s="790"/>
      <c r="F924" s="790"/>
      <c r="G924" s="790"/>
      <c r="H924" s="790"/>
      <c r="I924" s="790"/>
      <c r="J924" s="790"/>
      <c r="K924" s="790"/>
      <c r="L924" s="790"/>
      <c r="M924" s="790"/>
    </row>
    <row r="925" spans="1:13" ht="12.75" customHeight="1">
      <c r="A925" s="790"/>
      <c r="B925" s="899"/>
      <c r="C925" s="790"/>
      <c r="D925" s="790"/>
      <c r="E925" s="790"/>
      <c r="F925" s="790"/>
      <c r="G925" s="790"/>
      <c r="H925" s="790"/>
      <c r="I925" s="790"/>
      <c r="J925" s="790"/>
      <c r="K925" s="790"/>
      <c r="L925" s="790"/>
      <c r="M925" s="790"/>
    </row>
    <row r="926" spans="1:13" ht="12.75" customHeight="1">
      <c r="A926" s="790"/>
      <c r="B926" s="899"/>
      <c r="C926" s="790"/>
      <c r="D926" s="790"/>
      <c r="E926" s="790"/>
      <c r="F926" s="790"/>
      <c r="G926" s="790"/>
      <c r="H926" s="790"/>
      <c r="I926" s="790"/>
      <c r="J926" s="790"/>
      <c r="K926" s="790"/>
      <c r="L926" s="790"/>
      <c r="M926" s="790"/>
    </row>
    <row r="927" spans="1:13" ht="12.75" customHeight="1">
      <c r="A927" s="790"/>
      <c r="B927" s="899"/>
      <c r="C927" s="790"/>
      <c r="D927" s="790"/>
      <c r="E927" s="790"/>
      <c r="F927" s="790"/>
      <c r="G927" s="790"/>
      <c r="H927" s="790"/>
      <c r="I927" s="790"/>
      <c r="J927" s="790"/>
      <c r="K927" s="790"/>
      <c r="L927" s="790"/>
      <c r="M927" s="790"/>
    </row>
    <row r="928" spans="1:13" ht="12.75" customHeight="1">
      <c r="A928" s="790"/>
      <c r="B928" s="899"/>
      <c r="C928" s="790"/>
      <c r="D928" s="790"/>
      <c r="E928" s="790"/>
      <c r="F928" s="790"/>
      <c r="G928" s="790"/>
      <c r="H928" s="790"/>
      <c r="I928" s="790"/>
      <c r="J928" s="790"/>
      <c r="K928" s="790"/>
      <c r="L928" s="790"/>
      <c r="M928" s="790"/>
    </row>
    <row r="929" spans="1:13" ht="12.75" customHeight="1">
      <c r="A929" s="790"/>
      <c r="B929" s="899"/>
      <c r="C929" s="790"/>
      <c r="D929" s="790"/>
      <c r="E929" s="790"/>
      <c r="F929" s="790"/>
      <c r="G929" s="790"/>
      <c r="H929" s="790"/>
      <c r="I929" s="790"/>
      <c r="J929" s="790"/>
      <c r="K929" s="790"/>
      <c r="L929" s="790"/>
      <c r="M929" s="790"/>
    </row>
    <row r="930" spans="1:13" ht="12.75" customHeight="1">
      <c r="A930" s="790"/>
      <c r="B930" s="899"/>
      <c r="C930" s="790"/>
      <c r="D930" s="790"/>
      <c r="E930" s="790"/>
      <c r="F930" s="790"/>
      <c r="G930" s="790"/>
      <c r="H930" s="790"/>
      <c r="I930" s="790"/>
      <c r="J930" s="790"/>
      <c r="K930" s="790"/>
      <c r="L930" s="790"/>
      <c r="M930" s="790"/>
    </row>
    <row r="931" spans="1:13" ht="12.75" customHeight="1">
      <c r="A931" s="790"/>
      <c r="B931" s="899"/>
      <c r="C931" s="790"/>
      <c r="D931" s="790"/>
      <c r="E931" s="790"/>
      <c r="F931" s="790"/>
      <c r="G931" s="790"/>
      <c r="H931" s="790"/>
      <c r="I931" s="790"/>
      <c r="J931" s="790"/>
      <c r="K931" s="790"/>
      <c r="L931" s="790"/>
      <c r="M931" s="790"/>
    </row>
    <row r="932" spans="1:13" ht="12.75" customHeight="1">
      <c r="A932" s="790"/>
      <c r="B932" s="899"/>
      <c r="C932" s="790"/>
      <c r="D932" s="790"/>
      <c r="E932" s="790"/>
      <c r="F932" s="790"/>
      <c r="G932" s="790"/>
      <c r="H932" s="790"/>
      <c r="I932" s="790"/>
      <c r="J932" s="790"/>
      <c r="K932" s="790"/>
      <c r="L932" s="790"/>
      <c r="M932" s="790"/>
    </row>
    <row r="933" spans="1:13" ht="12.75" customHeight="1">
      <c r="A933" s="790"/>
      <c r="B933" s="899"/>
      <c r="C933" s="790"/>
      <c r="D933" s="790"/>
      <c r="E933" s="790"/>
      <c r="F933" s="790"/>
      <c r="G933" s="790"/>
      <c r="H933" s="790"/>
      <c r="I933" s="790"/>
      <c r="J933" s="790"/>
      <c r="K933" s="790"/>
      <c r="L933" s="790"/>
      <c r="M933" s="790"/>
    </row>
    <row r="934" spans="1:13" ht="12.75" customHeight="1">
      <c r="A934" s="790"/>
      <c r="B934" s="899"/>
      <c r="C934" s="790"/>
      <c r="D934" s="790"/>
      <c r="E934" s="790"/>
      <c r="F934" s="790"/>
      <c r="G934" s="790"/>
      <c r="H934" s="790"/>
      <c r="I934" s="790"/>
      <c r="J934" s="790"/>
      <c r="K934" s="790"/>
      <c r="L934" s="790"/>
      <c r="M934" s="790"/>
    </row>
    <row r="935" spans="1:13" ht="12.75" customHeight="1">
      <c r="A935" s="790"/>
      <c r="B935" s="899"/>
      <c r="C935" s="790"/>
      <c r="D935" s="790"/>
      <c r="E935" s="790"/>
      <c r="F935" s="790"/>
      <c r="G935" s="790"/>
      <c r="H935" s="790"/>
      <c r="I935" s="790"/>
      <c r="J935" s="790"/>
      <c r="K935" s="790"/>
      <c r="L935" s="790"/>
      <c r="M935" s="790"/>
    </row>
    <row r="936" spans="1:13" ht="12.75" customHeight="1">
      <c r="A936" s="790"/>
      <c r="B936" s="899"/>
      <c r="C936" s="790"/>
      <c r="D936" s="790"/>
      <c r="E936" s="790"/>
      <c r="F936" s="790"/>
      <c r="G936" s="790"/>
      <c r="H936" s="790"/>
      <c r="I936" s="790"/>
      <c r="J936" s="790"/>
      <c r="K936" s="790"/>
      <c r="L936" s="790"/>
      <c r="M936" s="790"/>
    </row>
    <row r="937" spans="1:13" ht="12.75" customHeight="1">
      <c r="A937" s="790"/>
      <c r="B937" s="899"/>
      <c r="C937" s="790"/>
      <c r="D937" s="790"/>
      <c r="E937" s="790"/>
      <c r="F937" s="790"/>
      <c r="G937" s="790"/>
      <c r="H937" s="790"/>
      <c r="I937" s="790"/>
      <c r="J937" s="790"/>
      <c r="K937" s="790"/>
      <c r="L937" s="790"/>
      <c r="M937" s="790"/>
    </row>
    <row r="938" spans="1:13" ht="12.75" customHeight="1">
      <c r="A938" s="790"/>
      <c r="B938" s="899"/>
      <c r="C938" s="790"/>
      <c r="D938" s="790"/>
      <c r="E938" s="790"/>
      <c r="F938" s="790"/>
      <c r="G938" s="790"/>
      <c r="H938" s="790"/>
      <c r="I938" s="790"/>
      <c r="J938" s="790"/>
      <c r="K938" s="790"/>
      <c r="L938" s="790"/>
      <c r="M938" s="790"/>
    </row>
    <row r="939" spans="1:13" ht="12.75" customHeight="1">
      <c r="A939" s="790"/>
      <c r="B939" s="899"/>
      <c r="C939" s="790"/>
      <c r="D939" s="790"/>
      <c r="E939" s="790"/>
      <c r="F939" s="790"/>
      <c r="G939" s="790"/>
      <c r="H939" s="790"/>
      <c r="I939" s="790"/>
      <c r="J939" s="790"/>
      <c r="K939" s="790"/>
      <c r="L939" s="790"/>
      <c r="M939" s="790"/>
    </row>
    <row r="940" spans="1:13" ht="12.75" customHeight="1">
      <c r="A940" s="790"/>
      <c r="B940" s="899"/>
      <c r="C940" s="790"/>
      <c r="D940" s="790"/>
      <c r="E940" s="790"/>
      <c r="F940" s="790"/>
      <c r="G940" s="790"/>
      <c r="H940" s="790"/>
      <c r="I940" s="790"/>
      <c r="J940" s="790"/>
      <c r="K940" s="790"/>
      <c r="L940" s="790"/>
      <c r="M940" s="790"/>
    </row>
    <row r="941" spans="1:13" ht="12.75" customHeight="1">
      <c r="A941" s="790"/>
      <c r="B941" s="899"/>
      <c r="C941" s="790"/>
      <c r="D941" s="790"/>
      <c r="E941" s="790"/>
      <c r="F941" s="790"/>
      <c r="G941" s="790"/>
      <c r="H941" s="790"/>
      <c r="I941" s="790"/>
      <c r="J941" s="790"/>
      <c r="K941" s="790"/>
      <c r="L941" s="790"/>
      <c r="M941" s="790"/>
    </row>
    <row r="942" spans="1:13" ht="12.75" customHeight="1">
      <c r="A942" s="790"/>
      <c r="B942" s="899"/>
      <c r="C942" s="790"/>
      <c r="D942" s="790"/>
      <c r="E942" s="790"/>
      <c r="F942" s="790"/>
      <c r="G942" s="790"/>
      <c r="H942" s="790"/>
      <c r="I942" s="790"/>
      <c r="J942" s="790"/>
      <c r="K942" s="790"/>
      <c r="L942" s="790"/>
      <c r="M942" s="790"/>
    </row>
    <row r="943" spans="1:13" ht="12.75" customHeight="1">
      <c r="A943" s="790"/>
      <c r="B943" s="899"/>
      <c r="C943" s="790"/>
      <c r="D943" s="790"/>
      <c r="E943" s="790"/>
      <c r="F943" s="790"/>
      <c r="G943" s="790"/>
      <c r="H943" s="790"/>
      <c r="I943" s="790"/>
      <c r="J943" s="790"/>
      <c r="K943" s="790"/>
      <c r="L943" s="790"/>
      <c r="M943" s="790"/>
    </row>
    <row r="944" spans="1:13" ht="12.75" customHeight="1">
      <c r="A944" s="790"/>
      <c r="B944" s="899"/>
      <c r="C944" s="790"/>
      <c r="D944" s="790"/>
      <c r="E944" s="790"/>
      <c r="F944" s="790"/>
      <c r="G944" s="790"/>
      <c r="H944" s="790"/>
      <c r="I944" s="790"/>
      <c r="J944" s="790"/>
      <c r="K944" s="790"/>
      <c r="L944" s="790"/>
      <c r="M944" s="790"/>
    </row>
    <row r="945" spans="1:13" ht="12.75" customHeight="1">
      <c r="A945" s="790"/>
      <c r="B945" s="899"/>
      <c r="C945" s="790"/>
      <c r="D945" s="790"/>
      <c r="E945" s="790"/>
      <c r="F945" s="790"/>
      <c r="G945" s="790"/>
      <c r="H945" s="790"/>
      <c r="I945" s="790"/>
      <c r="J945" s="790"/>
      <c r="K945" s="790"/>
      <c r="L945" s="790"/>
      <c r="M945" s="790"/>
    </row>
    <row r="946" spans="1:13" ht="12.75" customHeight="1">
      <c r="A946" s="790"/>
      <c r="B946" s="899"/>
      <c r="C946" s="790"/>
      <c r="D946" s="790"/>
      <c r="E946" s="790"/>
      <c r="F946" s="790"/>
      <c r="G946" s="790"/>
      <c r="H946" s="790"/>
      <c r="I946" s="790"/>
      <c r="J946" s="790"/>
      <c r="K946" s="790"/>
      <c r="L946" s="790"/>
      <c r="M946" s="790"/>
    </row>
    <row r="947" spans="1:13" ht="12.75" customHeight="1">
      <c r="A947" s="790"/>
      <c r="B947" s="899"/>
      <c r="C947" s="790"/>
      <c r="D947" s="790"/>
      <c r="E947" s="790"/>
      <c r="F947" s="790"/>
      <c r="G947" s="790"/>
      <c r="H947" s="790"/>
      <c r="I947" s="790"/>
      <c r="J947" s="790"/>
      <c r="K947" s="790"/>
      <c r="L947" s="790"/>
      <c r="M947" s="790"/>
    </row>
    <row r="948" spans="1:13" ht="12.75" customHeight="1">
      <c r="A948" s="790"/>
      <c r="B948" s="899"/>
      <c r="C948" s="790"/>
      <c r="D948" s="790"/>
      <c r="E948" s="790"/>
      <c r="F948" s="790"/>
      <c r="G948" s="790"/>
      <c r="H948" s="790"/>
      <c r="I948" s="790"/>
      <c r="J948" s="790"/>
      <c r="K948" s="790"/>
      <c r="L948" s="790"/>
      <c r="M948" s="790"/>
    </row>
    <row r="949" spans="1:13" ht="12.75" customHeight="1">
      <c r="A949" s="790"/>
      <c r="B949" s="899"/>
      <c r="C949" s="790"/>
      <c r="D949" s="790"/>
      <c r="E949" s="790"/>
      <c r="F949" s="790"/>
      <c r="G949" s="790"/>
      <c r="H949" s="790"/>
      <c r="I949" s="790"/>
      <c r="J949" s="790"/>
      <c r="K949" s="790"/>
      <c r="L949" s="790"/>
      <c r="M949" s="790"/>
    </row>
    <row r="950" spans="1:13" ht="12.75" customHeight="1">
      <c r="A950" s="790"/>
      <c r="B950" s="899"/>
      <c r="C950" s="790"/>
      <c r="D950" s="790"/>
      <c r="E950" s="790"/>
      <c r="F950" s="790"/>
      <c r="G950" s="790"/>
      <c r="H950" s="790"/>
      <c r="I950" s="790"/>
      <c r="J950" s="790"/>
      <c r="K950" s="790"/>
      <c r="L950" s="790"/>
      <c r="M950" s="790"/>
    </row>
    <row r="951" spans="1:13" ht="12.75" customHeight="1">
      <c r="A951" s="790"/>
      <c r="B951" s="899"/>
      <c r="C951" s="790"/>
      <c r="D951" s="790"/>
      <c r="E951" s="790"/>
      <c r="F951" s="790"/>
      <c r="G951" s="790"/>
      <c r="H951" s="790"/>
      <c r="I951" s="790"/>
      <c r="J951" s="790"/>
      <c r="K951" s="790"/>
      <c r="L951" s="790"/>
      <c r="M951" s="790"/>
    </row>
    <row r="952" spans="1:13" ht="12.75" customHeight="1">
      <c r="A952" s="790"/>
      <c r="B952" s="899"/>
      <c r="C952" s="790"/>
      <c r="D952" s="790"/>
      <c r="E952" s="790"/>
      <c r="F952" s="790"/>
      <c r="G952" s="790"/>
      <c r="H952" s="790"/>
      <c r="I952" s="790"/>
      <c r="J952" s="790"/>
      <c r="K952" s="790"/>
      <c r="L952" s="790"/>
      <c r="M952" s="790"/>
    </row>
    <row r="953" spans="1:13" ht="12.75" customHeight="1">
      <c r="A953" s="790"/>
      <c r="B953" s="899"/>
      <c r="C953" s="790"/>
      <c r="D953" s="790"/>
      <c r="E953" s="790"/>
      <c r="F953" s="790"/>
      <c r="G953" s="790"/>
      <c r="H953" s="790"/>
      <c r="I953" s="790"/>
      <c r="J953" s="790"/>
      <c r="K953" s="790"/>
      <c r="L953" s="790"/>
      <c r="M953" s="790"/>
    </row>
    <row r="954" spans="1:13" ht="12.75" customHeight="1">
      <c r="A954" s="790"/>
      <c r="B954" s="899"/>
      <c r="C954" s="790"/>
      <c r="D954" s="790"/>
      <c r="E954" s="790"/>
      <c r="F954" s="790"/>
      <c r="G954" s="790"/>
      <c r="H954" s="790"/>
      <c r="I954" s="790"/>
      <c r="J954" s="790"/>
      <c r="K954" s="790"/>
      <c r="L954" s="790"/>
      <c r="M954" s="790"/>
    </row>
    <row r="955" spans="1:13" ht="12.75" customHeight="1">
      <c r="A955" s="790"/>
      <c r="B955" s="899"/>
      <c r="C955" s="790"/>
      <c r="D955" s="790"/>
      <c r="E955" s="790"/>
      <c r="F955" s="790"/>
      <c r="G955" s="790"/>
      <c r="H955" s="790"/>
      <c r="I955" s="790"/>
      <c r="J955" s="790"/>
      <c r="K955" s="790"/>
      <c r="L955" s="790"/>
      <c r="M955" s="790"/>
    </row>
    <row r="956" spans="1:13" ht="12.75" customHeight="1">
      <c r="A956" s="790"/>
      <c r="B956" s="899"/>
      <c r="C956" s="790"/>
      <c r="D956" s="790"/>
      <c r="E956" s="790"/>
      <c r="F956" s="790"/>
      <c r="G956" s="790"/>
      <c r="H956" s="790"/>
      <c r="I956" s="790"/>
      <c r="J956" s="790"/>
      <c r="K956" s="790"/>
      <c r="L956" s="790"/>
      <c r="M956" s="790"/>
    </row>
    <row r="957" spans="1:13" ht="12.75" customHeight="1">
      <c r="A957" s="790"/>
      <c r="B957" s="899"/>
      <c r="C957" s="790"/>
      <c r="D957" s="790"/>
      <c r="E957" s="790"/>
      <c r="F957" s="790"/>
      <c r="G957" s="790"/>
      <c r="H957" s="790"/>
      <c r="I957" s="790"/>
      <c r="J957" s="790"/>
      <c r="K957" s="790"/>
      <c r="L957" s="790"/>
      <c r="M957" s="790"/>
    </row>
    <row r="958" spans="1:13" ht="12.75" customHeight="1">
      <c r="A958" s="790"/>
      <c r="B958" s="899"/>
      <c r="C958" s="790"/>
      <c r="D958" s="790"/>
      <c r="E958" s="790"/>
      <c r="F958" s="790"/>
      <c r="G958" s="790"/>
      <c r="H958" s="790"/>
      <c r="I958" s="790"/>
      <c r="J958" s="790"/>
      <c r="K958" s="790"/>
      <c r="L958" s="790"/>
      <c r="M958" s="790"/>
    </row>
    <row r="959" spans="1:13" ht="12.75" customHeight="1">
      <c r="A959" s="790"/>
      <c r="B959" s="899"/>
      <c r="C959" s="790"/>
      <c r="D959" s="790"/>
      <c r="E959" s="790"/>
      <c r="F959" s="790"/>
      <c r="G959" s="790"/>
      <c r="H959" s="790"/>
      <c r="I959" s="790"/>
      <c r="J959" s="790"/>
      <c r="K959" s="790"/>
      <c r="L959" s="790"/>
      <c r="M959" s="790"/>
    </row>
    <row r="960" spans="1:13" ht="12.75" customHeight="1">
      <c r="A960" s="790"/>
      <c r="B960" s="899"/>
      <c r="C960" s="790"/>
      <c r="D960" s="790"/>
      <c r="E960" s="790"/>
      <c r="F960" s="790"/>
      <c r="G960" s="790"/>
      <c r="H960" s="790"/>
      <c r="I960" s="790"/>
      <c r="J960" s="790"/>
      <c r="K960" s="790"/>
      <c r="L960" s="790"/>
      <c r="M960" s="790"/>
    </row>
    <row r="961" spans="1:13" ht="12.75" customHeight="1">
      <c r="A961" s="790"/>
      <c r="B961" s="899"/>
      <c r="C961" s="790"/>
      <c r="D961" s="790"/>
      <c r="E961" s="790"/>
      <c r="F961" s="790"/>
      <c r="G961" s="790"/>
      <c r="H961" s="790"/>
      <c r="I961" s="790"/>
      <c r="J961" s="790"/>
      <c r="K961" s="790"/>
      <c r="L961" s="790"/>
      <c r="M961" s="790"/>
    </row>
    <row r="962" spans="1:13" ht="12.75" customHeight="1">
      <c r="A962" s="790"/>
      <c r="B962" s="899"/>
      <c r="C962" s="790"/>
      <c r="D962" s="790"/>
      <c r="E962" s="790"/>
      <c r="F962" s="790"/>
      <c r="G962" s="790"/>
      <c r="H962" s="790"/>
      <c r="I962" s="790"/>
      <c r="J962" s="790"/>
      <c r="K962" s="790"/>
      <c r="L962" s="790"/>
      <c r="M962" s="790"/>
    </row>
    <row r="963" spans="1:13" ht="12.75" customHeight="1">
      <c r="A963" s="790"/>
      <c r="B963" s="899"/>
      <c r="C963" s="790"/>
      <c r="D963" s="790"/>
      <c r="E963" s="790"/>
      <c r="F963" s="790"/>
      <c r="G963" s="790"/>
      <c r="H963" s="790"/>
      <c r="I963" s="790"/>
      <c r="J963" s="790"/>
      <c r="K963" s="790"/>
      <c r="L963" s="790"/>
      <c r="M963" s="790"/>
    </row>
    <row r="964" spans="1:13" ht="12.75" customHeight="1">
      <c r="A964" s="790"/>
      <c r="B964" s="899"/>
      <c r="C964" s="790"/>
      <c r="D964" s="790"/>
      <c r="E964" s="790"/>
      <c r="F964" s="790"/>
      <c r="G964" s="790"/>
      <c r="H964" s="790"/>
      <c r="I964" s="790"/>
      <c r="J964" s="790"/>
      <c r="K964" s="790"/>
      <c r="L964" s="790"/>
      <c r="M964" s="790"/>
    </row>
    <row r="965" spans="1:13" ht="12.75" customHeight="1">
      <c r="A965" s="790"/>
      <c r="B965" s="899"/>
      <c r="C965" s="790"/>
      <c r="D965" s="790"/>
      <c r="E965" s="790"/>
      <c r="F965" s="790"/>
      <c r="G965" s="790"/>
      <c r="H965" s="790"/>
      <c r="I965" s="790"/>
      <c r="J965" s="790"/>
      <c r="K965" s="790"/>
      <c r="L965" s="790"/>
      <c r="M965" s="790"/>
    </row>
    <row r="966" spans="1:13" ht="12.75" customHeight="1">
      <c r="A966" s="790"/>
      <c r="B966" s="899"/>
      <c r="C966" s="790"/>
      <c r="D966" s="790"/>
      <c r="E966" s="790"/>
      <c r="F966" s="790"/>
      <c r="G966" s="790"/>
      <c r="H966" s="790"/>
      <c r="I966" s="790"/>
      <c r="J966" s="790"/>
      <c r="K966" s="790"/>
      <c r="L966" s="790"/>
      <c r="M966" s="790"/>
    </row>
    <row r="967" spans="1:13" ht="12.75" customHeight="1">
      <c r="A967" s="790"/>
      <c r="B967" s="899"/>
      <c r="C967" s="790"/>
      <c r="D967" s="790"/>
      <c r="E967" s="790"/>
      <c r="F967" s="790"/>
      <c r="G967" s="790"/>
      <c r="H967" s="790"/>
      <c r="I967" s="790"/>
      <c r="J967" s="790"/>
      <c r="K967" s="790"/>
      <c r="L967" s="790"/>
      <c r="M967" s="790"/>
    </row>
    <row r="968" spans="1:13" ht="12.75" customHeight="1">
      <c r="A968" s="790"/>
      <c r="B968" s="899"/>
      <c r="C968" s="790"/>
      <c r="D968" s="790"/>
      <c r="E968" s="790"/>
      <c r="F968" s="790"/>
      <c r="G968" s="790"/>
      <c r="H968" s="790"/>
      <c r="I968" s="790"/>
      <c r="J968" s="790"/>
      <c r="K968" s="790"/>
      <c r="L968" s="790"/>
      <c r="M968" s="790"/>
    </row>
    <row r="969" spans="1:13" ht="12.75" customHeight="1">
      <c r="A969" s="790"/>
      <c r="B969" s="899"/>
      <c r="C969" s="790"/>
      <c r="D969" s="790"/>
      <c r="E969" s="790"/>
      <c r="F969" s="790"/>
      <c r="G969" s="790"/>
      <c r="H969" s="790"/>
      <c r="I969" s="790"/>
      <c r="J969" s="790"/>
      <c r="K969" s="790"/>
      <c r="L969" s="790"/>
      <c r="M969" s="790"/>
    </row>
    <row r="970" spans="1:13" ht="12.75" customHeight="1">
      <c r="A970" s="790"/>
      <c r="B970" s="899"/>
      <c r="C970" s="790"/>
      <c r="D970" s="790"/>
      <c r="E970" s="790"/>
      <c r="F970" s="790"/>
      <c r="G970" s="790"/>
      <c r="H970" s="790"/>
      <c r="I970" s="790"/>
      <c r="J970" s="790"/>
      <c r="K970" s="790"/>
      <c r="L970" s="790"/>
      <c r="M970" s="790"/>
    </row>
    <row r="971" spans="1:13" ht="12.75" customHeight="1">
      <c r="A971" s="790"/>
      <c r="B971" s="899"/>
      <c r="C971" s="790"/>
      <c r="D971" s="790"/>
      <c r="E971" s="790"/>
      <c r="F971" s="790"/>
      <c r="G971" s="790"/>
      <c r="H971" s="790"/>
      <c r="I971" s="790"/>
      <c r="J971" s="790"/>
      <c r="K971" s="790"/>
      <c r="L971" s="790"/>
      <c r="M971" s="790"/>
    </row>
    <row r="972" spans="1:13" ht="12.75" customHeight="1">
      <c r="A972" s="790"/>
      <c r="B972" s="899"/>
      <c r="C972" s="790"/>
      <c r="D972" s="790"/>
      <c r="E972" s="790"/>
      <c r="F972" s="790"/>
      <c r="G972" s="790"/>
      <c r="H972" s="790"/>
      <c r="I972" s="790"/>
      <c r="J972" s="790"/>
      <c r="K972" s="790"/>
      <c r="L972" s="790"/>
      <c r="M972" s="790"/>
    </row>
    <row r="973" spans="1:13" ht="12.75" customHeight="1">
      <c r="A973" s="790"/>
      <c r="B973" s="899"/>
      <c r="C973" s="790"/>
      <c r="D973" s="790"/>
      <c r="E973" s="790"/>
      <c r="F973" s="790"/>
      <c r="G973" s="790"/>
      <c r="H973" s="790"/>
      <c r="I973" s="790"/>
      <c r="J973" s="790"/>
      <c r="K973" s="790"/>
      <c r="L973" s="790"/>
      <c r="M973" s="790"/>
    </row>
    <row r="974" spans="1:13" ht="12.75" customHeight="1">
      <c r="A974" s="790"/>
      <c r="B974" s="899"/>
      <c r="C974" s="790"/>
      <c r="D974" s="790"/>
      <c r="E974" s="790"/>
      <c r="F974" s="790"/>
      <c r="G974" s="790"/>
      <c r="H974" s="790"/>
      <c r="I974" s="790"/>
      <c r="J974" s="790"/>
      <c r="K974" s="790"/>
      <c r="L974" s="790"/>
      <c r="M974" s="790"/>
    </row>
    <row r="975" spans="1:13" ht="12.75" customHeight="1">
      <c r="A975" s="790"/>
      <c r="B975" s="899"/>
      <c r="C975" s="790"/>
      <c r="D975" s="790"/>
      <c r="E975" s="790"/>
      <c r="F975" s="790"/>
      <c r="G975" s="790"/>
      <c r="H975" s="790"/>
      <c r="I975" s="790"/>
      <c r="J975" s="790"/>
      <c r="K975" s="790"/>
      <c r="L975" s="790"/>
      <c r="M975" s="790"/>
    </row>
    <row r="976" spans="1:13" ht="12.75" customHeight="1">
      <c r="A976" s="790"/>
      <c r="B976" s="899"/>
      <c r="C976" s="790"/>
      <c r="D976" s="790"/>
      <c r="E976" s="790"/>
      <c r="F976" s="790"/>
      <c r="G976" s="790"/>
      <c r="H976" s="790"/>
      <c r="I976" s="790"/>
      <c r="J976" s="790"/>
      <c r="K976" s="790"/>
      <c r="L976" s="790"/>
      <c r="M976" s="790"/>
    </row>
    <row r="977" spans="1:13" ht="12.75" customHeight="1">
      <c r="A977" s="790"/>
      <c r="B977" s="899"/>
      <c r="C977" s="790"/>
      <c r="D977" s="790"/>
      <c r="E977" s="790"/>
      <c r="F977" s="790"/>
      <c r="G977" s="790"/>
      <c r="H977" s="790"/>
      <c r="I977" s="790"/>
      <c r="J977" s="790"/>
      <c r="K977" s="790"/>
      <c r="L977" s="790"/>
      <c r="M977" s="790"/>
    </row>
    <row r="978" spans="1:13" ht="12.75" customHeight="1">
      <c r="A978" s="790"/>
      <c r="B978" s="899"/>
      <c r="C978" s="790"/>
      <c r="D978" s="790"/>
      <c r="E978" s="790"/>
      <c r="F978" s="790"/>
      <c r="G978" s="790"/>
      <c r="H978" s="790"/>
      <c r="I978" s="790"/>
      <c r="J978" s="790"/>
      <c r="K978" s="790"/>
      <c r="L978" s="790"/>
      <c r="M978" s="790"/>
    </row>
  </sheetData>
  <mergeCells count="2">
    <mergeCell ref="A6:D6"/>
    <mergeCell ref="A192:B192"/>
  </mergeCells>
  <dataValidations count="1">
    <dataValidation type="decimal" operator="greaterThanOrEqual" allowBlank="1" showInputMessage="1" showErrorMessage="1" prompt="El valor debe ser numérico y mayor o igual que CERO (0)" sqref="D198:I198 D196:M196 D194:M194" xr:uid="{00000000-0002-0000-0F00-000000000000}">
      <formula1>0</formula1>
    </dataValidation>
  </dataValidations>
  <pageMargins left="0.7" right="0.7" top="0.75" bottom="0.75" header="0" footer="0"/>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4C8479"/>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5" defaultRowHeight="15" customHeight="1"/>
  <cols>
    <col min="1" max="1" width="10.83203125" customWidth="1"/>
    <col min="2" max="2" width="23.83203125" customWidth="1"/>
    <col min="3" max="3" width="21.5" hidden="1" customWidth="1"/>
    <col min="4" max="4" width="23.5" hidden="1" customWidth="1"/>
    <col min="5" max="5" width="22.83203125" hidden="1" customWidth="1"/>
    <col min="6" max="11" width="19.5" customWidth="1"/>
    <col min="12" max="12" width="22.6640625" customWidth="1"/>
    <col min="13" max="26" width="107.6640625" customWidth="1"/>
  </cols>
  <sheetData>
    <row r="1" spans="1:26" ht="12.75" customHeight="1">
      <c r="A1" s="1599" t="s">
        <v>335</v>
      </c>
      <c r="B1" s="1600"/>
      <c r="C1" s="1600"/>
      <c r="D1" s="1600"/>
      <c r="E1" s="1600"/>
      <c r="F1" s="1600"/>
      <c r="G1" s="1600"/>
      <c r="H1" s="1600"/>
      <c r="I1" s="1600"/>
      <c r="J1" s="1600"/>
      <c r="K1" s="17"/>
      <c r="L1" s="17"/>
      <c r="M1" s="17"/>
      <c r="N1" s="17"/>
      <c r="O1" s="17"/>
      <c r="P1" s="17"/>
      <c r="Q1" s="17"/>
      <c r="R1" s="17"/>
      <c r="S1" s="17"/>
      <c r="T1" s="17"/>
      <c r="U1" s="17"/>
      <c r="V1" s="17"/>
      <c r="W1" s="17"/>
      <c r="X1" s="17"/>
      <c r="Y1" s="17"/>
      <c r="Z1" s="17"/>
    </row>
    <row r="2" spans="1:26" ht="12.75" customHeight="1">
      <c r="A2" s="1599" t="s">
        <v>336</v>
      </c>
      <c r="B2" s="1600"/>
      <c r="C2" s="1600"/>
      <c r="D2" s="1600"/>
      <c r="E2" s="1600"/>
      <c r="F2" s="1600"/>
      <c r="G2" s="1600"/>
      <c r="H2" s="1600"/>
      <c r="I2" s="1600"/>
      <c r="J2" s="1600"/>
      <c r="K2" s="17"/>
      <c r="L2" s="17"/>
      <c r="M2" s="17"/>
      <c r="N2" s="17"/>
      <c r="O2" s="17"/>
      <c r="P2" s="17"/>
      <c r="Q2" s="17"/>
      <c r="R2" s="17"/>
      <c r="S2" s="17"/>
      <c r="T2" s="17"/>
      <c r="U2" s="17"/>
      <c r="V2" s="17"/>
      <c r="W2" s="17"/>
      <c r="X2" s="17"/>
      <c r="Y2" s="17"/>
      <c r="Z2" s="17"/>
    </row>
    <row r="3" spans="1:26" ht="12.75" customHeight="1">
      <c r="A3" s="25"/>
      <c r="B3" s="25"/>
      <c r="C3" s="26"/>
      <c r="D3" s="25"/>
      <c r="E3" s="25"/>
      <c r="F3" s="27"/>
      <c r="G3" s="25"/>
      <c r="H3" s="27"/>
      <c r="I3" s="25"/>
      <c r="J3" s="28"/>
      <c r="K3" s="28"/>
      <c r="L3" s="17"/>
      <c r="M3" s="17"/>
      <c r="N3" s="17"/>
      <c r="O3" s="17"/>
      <c r="P3" s="17"/>
      <c r="Q3" s="17"/>
      <c r="R3" s="17"/>
      <c r="S3" s="17"/>
      <c r="T3" s="17"/>
      <c r="U3" s="17"/>
      <c r="V3" s="17"/>
      <c r="W3" s="17"/>
      <c r="X3" s="17"/>
      <c r="Y3" s="17"/>
      <c r="Z3" s="17"/>
    </row>
    <row r="4" spans="1:26" ht="12.75" customHeight="1">
      <c r="A4" s="1601"/>
      <c r="B4" s="1600"/>
      <c r="C4" s="1600"/>
      <c r="D4" s="1600"/>
      <c r="E4" s="1600"/>
      <c r="F4" s="1600"/>
      <c r="G4" s="29"/>
      <c r="H4" s="29"/>
      <c r="I4" s="29"/>
      <c r="J4" s="29"/>
      <c r="K4" s="29"/>
      <c r="L4" s="17"/>
      <c r="M4" s="17"/>
      <c r="N4" s="17"/>
      <c r="O4" s="17"/>
      <c r="P4" s="17"/>
      <c r="Q4" s="17"/>
      <c r="R4" s="17"/>
      <c r="S4" s="17"/>
      <c r="T4" s="17"/>
      <c r="U4" s="17"/>
      <c r="V4" s="17"/>
      <c r="W4" s="17"/>
      <c r="X4" s="17"/>
      <c r="Y4" s="17"/>
      <c r="Z4" s="17"/>
    </row>
    <row r="5" spans="1:26" ht="12.75" customHeight="1">
      <c r="A5" s="132" t="s">
        <v>100</v>
      </c>
      <c r="B5" s="30" t="s">
        <v>101</v>
      </c>
      <c r="C5" s="30" t="s">
        <v>102</v>
      </c>
      <c r="D5" s="31" t="s">
        <v>337</v>
      </c>
      <c r="E5" s="31" t="s">
        <v>338</v>
      </c>
      <c r="F5" s="32">
        <v>2022</v>
      </c>
      <c r="G5" s="32">
        <v>2023</v>
      </c>
      <c r="H5" s="32">
        <v>2024</v>
      </c>
      <c r="I5" s="32">
        <v>2025</v>
      </c>
      <c r="J5" s="32">
        <v>2026</v>
      </c>
      <c r="K5" s="32">
        <v>2027</v>
      </c>
      <c r="L5" s="17"/>
      <c r="M5" s="17"/>
      <c r="N5" s="17"/>
      <c r="O5" s="17"/>
      <c r="P5" s="17"/>
      <c r="Q5" s="17"/>
      <c r="R5" s="17"/>
      <c r="S5" s="17"/>
      <c r="T5" s="17"/>
      <c r="U5" s="17"/>
      <c r="V5" s="17"/>
      <c r="W5" s="17"/>
      <c r="X5" s="17"/>
      <c r="Y5" s="17"/>
      <c r="Z5" s="17"/>
    </row>
    <row r="6" spans="1:26" ht="12.75" customHeight="1">
      <c r="A6" s="33" t="s">
        <v>339</v>
      </c>
      <c r="B6" s="34" t="s">
        <v>19</v>
      </c>
      <c r="C6" s="34" t="e">
        <f t="shared" ref="C6:K6" si="0">+C7</f>
        <v>#REF!</v>
      </c>
      <c r="D6" s="34">
        <f t="shared" si="0"/>
        <v>2570969431</v>
      </c>
      <c r="E6" s="34">
        <f t="shared" si="0"/>
        <v>1644825496</v>
      </c>
      <c r="F6" s="34">
        <f t="shared" si="0"/>
        <v>1644825496</v>
      </c>
      <c r="G6" s="34">
        <f t="shared" si="0"/>
        <v>0</v>
      </c>
      <c r="H6" s="34">
        <f t="shared" si="0"/>
        <v>0</v>
      </c>
      <c r="I6" s="34">
        <f t="shared" si="0"/>
        <v>0</v>
      </c>
      <c r="J6" s="34">
        <f t="shared" si="0"/>
        <v>0</v>
      </c>
      <c r="K6" s="34">
        <f t="shared" si="0"/>
        <v>0</v>
      </c>
      <c r="L6" s="17"/>
      <c r="M6" s="17"/>
      <c r="N6" s="17"/>
      <c r="O6" s="17"/>
      <c r="P6" s="17"/>
      <c r="Q6" s="17"/>
      <c r="R6" s="17"/>
      <c r="S6" s="17"/>
      <c r="T6" s="17"/>
      <c r="U6" s="17"/>
      <c r="V6" s="17"/>
      <c r="W6" s="17"/>
      <c r="X6" s="17"/>
      <c r="Y6" s="17"/>
      <c r="Z6" s="17"/>
    </row>
    <row r="7" spans="1:26" ht="12.75" customHeight="1">
      <c r="A7" s="35" t="s">
        <v>340</v>
      </c>
      <c r="B7" s="36" t="s">
        <v>21</v>
      </c>
      <c r="C7" s="36" t="e">
        <f>+#REF!</f>
        <v>#REF!</v>
      </c>
      <c r="D7" s="36">
        <v>2570969431</v>
      </c>
      <c r="E7" s="37">
        <v>1644825496</v>
      </c>
      <c r="F7" s="37">
        <f>+E7</f>
        <v>1644825496</v>
      </c>
      <c r="G7" s="37">
        <v>0</v>
      </c>
      <c r="H7" s="37">
        <v>0</v>
      </c>
      <c r="I7" s="37">
        <v>0</v>
      </c>
      <c r="J7" s="37">
        <v>0</v>
      </c>
      <c r="K7" s="37">
        <v>0</v>
      </c>
      <c r="L7" s="17"/>
      <c r="M7" s="17"/>
      <c r="N7" s="17"/>
      <c r="O7" s="17"/>
      <c r="P7" s="17"/>
      <c r="Q7" s="17"/>
      <c r="R7" s="17"/>
      <c r="S7" s="17"/>
      <c r="T7" s="17"/>
      <c r="U7" s="17"/>
      <c r="V7" s="17"/>
      <c r="W7" s="17"/>
      <c r="X7" s="17"/>
      <c r="Y7" s="17"/>
      <c r="Z7" s="17"/>
    </row>
    <row r="8" spans="1:26" ht="12.75" customHeight="1">
      <c r="A8" s="38"/>
      <c r="B8" s="39" t="s">
        <v>23</v>
      </c>
      <c r="C8" s="39" t="e">
        <f>+C9+C18+C20</f>
        <v>#REF!</v>
      </c>
      <c r="D8" s="39" t="e">
        <f t="shared" ref="D8:K8" si="1">+D9+D18</f>
        <v>#REF!</v>
      </c>
      <c r="E8" s="39">
        <f t="shared" si="1"/>
        <v>5840235917</v>
      </c>
      <c r="F8" s="39" t="e">
        <f t="shared" si="1"/>
        <v>#REF!</v>
      </c>
      <c r="G8" s="39" t="e">
        <f t="shared" si="1"/>
        <v>#REF!</v>
      </c>
      <c r="H8" s="39" t="e">
        <f t="shared" si="1"/>
        <v>#REF!</v>
      </c>
      <c r="I8" s="39" t="e">
        <f t="shared" si="1"/>
        <v>#REF!</v>
      </c>
      <c r="J8" s="39" t="e">
        <f t="shared" si="1"/>
        <v>#REF!</v>
      </c>
      <c r="K8" s="39" t="e">
        <f t="shared" si="1"/>
        <v>#REF!</v>
      </c>
      <c r="L8" s="17"/>
      <c r="M8" s="17"/>
      <c r="N8" s="17"/>
      <c r="O8" s="17"/>
      <c r="P8" s="17"/>
      <c r="Q8" s="17"/>
      <c r="R8" s="17"/>
      <c r="S8" s="17"/>
      <c r="T8" s="17"/>
      <c r="U8" s="17"/>
      <c r="V8" s="17"/>
      <c r="W8" s="17"/>
      <c r="X8" s="17"/>
      <c r="Y8" s="17"/>
      <c r="Z8" s="17"/>
    </row>
    <row r="9" spans="1:26" ht="12.75" customHeight="1">
      <c r="A9" s="38" t="s">
        <v>341</v>
      </c>
      <c r="B9" s="38" t="s">
        <v>342</v>
      </c>
      <c r="C9" s="40" t="e">
        <f t="shared" ref="C9:K9" si="2">+C10</f>
        <v>#REF!</v>
      </c>
      <c r="D9" s="40" t="e">
        <f t="shared" si="2"/>
        <v>#REF!</v>
      </c>
      <c r="E9" s="40">
        <f t="shared" si="2"/>
        <v>5816764264</v>
      </c>
      <c r="F9" s="40" t="e">
        <f t="shared" si="2"/>
        <v>#REF!</v>
      </c>
      <c r="G9" s="40" t="e">
        <f t="shared" si="2"/>
        <v>#REF!</v>
      </c>
      <c r="H9" s="40" t="e">
        <f t="shared" si="2"/>
        <v>#REF!</v>
      </c>
      <c r="I9" s="40" t="e">
        <f t="shared" si="2"/>
        <v>#REF!</v>
      </c>
      <c r="J9" s="40" t="e">
        <f t="shared" si="2"/>
        <v>#REF!</v>
      </c>
      <c r="K9" s="40" t="e">
        <f t="shared" si="2"/>
        <v>#REF!</v>
      </c>
      <c r="L9" s="17"/>
      <c r="M9" s="17"/>
      <c r="N9" s="17"/>
      <c r="O9" s="17"/>
      <c r="P9" s="17"/>
      <c r="Q9" s="17"/>
      <c r="R9" s="17"/>
      <c r="S9" s="17"/>
      <c r="T9" s="17"/>
      <c r="U9" s="17"/>
      <c r="V9" s="17"/>
      <c r="W9" s="17"/>
      <c r="X9" s="17"/>
      <c r="Y9" s="17"/>
      <c r="Z9" s="17"/>
    </row>
    <row r="10" spans="1:26" ht="12.75" customHeight="1">
      <c r="A10" s="38" t="s">
        <v>343</v>
      </c>
      <c r="B10" s="38" t="s">
        <v>344</v>
      </c>
      <c r="C10" s="40" t="e">
        <f>SUM(C11:C17)</f>
        <v>#REF!</v>
      </c>
      <c r="D10" s="40" t="e">
        <f>SUM(D11:D15)</f>
        <v>#REF!</v>
      </c>
      <c r="E10" s="40">
        <f>SUM(E11:E15)</f>
        <v>5816764264</v>
      </c>
      <c r="F10" s="40" t="e">
        <f t="shared" ref="F10:K10" si="3">SUM(F11:F17)</f>
        <v>#REF!</v>
      </c>
      <c r="G10" s="40" t="e">
        <f t="shared" si="3"/>
        <v>#REF!</v>
      </c>
      <c r="H10" s="40" t="e">
        <f t="shared" si="3"/>
        <v>#REF!</v>
      </c>
      <c r="I10" s="40" t="e">
        <f t="shared" si="3"/>
        <v>#REF!</v>
      </c>
      <c r="J10" s="40" t="e">
        <f t="shared" si="3"/>
        <v>#REF!</v>
      </c>
      <c r="K10" s="40" t="e">
        <f t="shared" si="3"/>
        <v>#REF!</v>
      </c>
      <c r="L10" s="17"/>
      <c r="M10" s="17"/>
      <c r="N10" s="17"/>
      <c r="O10" s="17"/>
      <c r="P10" s="17"/>
      <c r="Q10" s="17"/>
      <c r="R10" s="17"/>
      <c r="S10" s="17"/>
      <c r="T10" s="17"/>
      <c r="U10" s="17"/>
      <c r="V10" s="17"/>
      <c r="W10" s="17"/>
      <c r="X10" s="17"/>
      <c r="Y10" s="17"/>
      <c r="Z10" s="17"/>
    </row>
    <row r="11" spans="1:26" ht="15" customHeight="1">
      <c r="A11" s="35" t="s">
        <v>103</v>
      </c>
      <c r="B11" s="41" t="s">
        <v>345</v>
      </c>
      <c r="C11" s="36" t="e">
        <f>+#REF!</f>
        <v>#REF!</v>
      </c>
      <c r="D11" s="36">
        <v>23780059</v>
      </c>
      <c r="E11" s="37">
        <v>35851058</v>
      </c>
      <c r="F11" s="37" t="e">
        <f>+#REF!</f>
        <v>#REF!</v>
      </c>
      <c r="G11" s="37" t="e">
        <f>+#REF!</f>
        <v>#REF!</v>
      </c>
      <c r="H11" s="37" t="e">
        <f>+#REF!</f>
        <v>#REF!</v>
      </c>
      <c r="I11" s="37" t="e">
        <f>+#REF!</f>
        <v>#REF!</v>
      </c>
      <c r="J11" s="37" t="e">
        <f>+#REF!</f>
        <v>#REF!</v>
      </c>
      <c r="K11" s="37" t="e">
        <f>+#REF!</f>
        <v>#REF!</v>
      </c>
      <c r="L11" s="1607" t="s">
        <v>434</v>
      </c>
      <c r="M11" s="17"/>
      <c r="N11" s="17"/>
      <c r="O11" s="17"/>
      <c r="P11" s="17"/>
      <c r="Q11" s="17"/>
      <c r="R11" s="17"/>
      <c r="S11" s="17"/>
      <c r="T11" s="17"/>
      <c r="U11" s="17"/>
      <c r="V11" s="17"/>
      <c r="W11" s="17"/>
      <c r="X11" s="17"/>
      <c r="Y11" s="17"/>
      <c r="Z11" s="17"/>
    </row>
    <row r="12" spans="1:26" ht="12.75" customHeight="1">
      <c r="A12" s="35" t="s">
        <v>103</v>
      </c>
      <c r="B12" s="35" t="s">
        <v>29</v>
      </c>
      <c r="C12" s="36" t="e">
        <f>+#REF!</f>
        <v>#REF!</v>
      </c>
      <c r="D12" s="36">
        <v>4725693531</v>
      </c>
      <c r="E12" s="37">
        <v>5519318677</v>
      </c>
      <c r="F12" s="37" t="e">
        <f>+#REF!</f>
        <v>#REF!</v>
      </c>
      <c r="G12" s="37" t="e">
        <f>+#REF!</f>
        <v>#REF!</v>
      </c>
      <c r="H12" s="37" t="e">
        <f>+#REF!</f>
        <v>#REF!</v>
      </c>
      <c r="I12" s="37" t="e">
        <f>+#REF!</f>
        <v>#REF!</v>
      </c>
      <c r="J12" s="37" t="e">
        <f>+#REF!</f>
        <v>#REF!</v>
      </c>
      <c r="K12" s="37" t="e">
        <f>+#REF!</f>
        <v>#REF!</v>
      </c>
      <c r="L12" s="1600"/>
      <c r="M12" s="17"/>
      <c r="N12" s="17"/>
      <c r="O12" s="17"/>
      <c r="P12" s="17"/>
      <c r="Q12" s="17"/>
      <c r="R12" s="17"/>
      <c r="S12" s="17"/>
      <c r="T12" s="17"/>
      <c r="U12" s="17"/>
      <c r="V12" s="17"/>
      <c r="W12" s="17"/>
      <c r="X12" s="17"/>
      <c r="Y12" s="17"/>
      <c r="Z12" s="17"/>
    </row>
    <row r="13" spans="1:26" ht="12.75" customHeight="1">
      <c r="A13" s="35" t="s">
        <v>103</v>
      </c>
      <c r="B13" s="41" t="s">
        <v>104</v>
      </c>
      <c r="C13" s="36" t="e">
        <f>+#REF!</f>
        <v>#REF!</v>
      </c>
      <c r="D13" s="36">
        <v>80750966</v>
      </c>
      <c r="E13" s="37">
        <v>2882329</v>
      </c>
      <c r="F13" s="37" t="e">
        <f>+#REF!</f>
        <v>#REF!</v>
      </c>
      <c r="G13" s="37" t="e">
        <f>+#REF!</f>
        <v>#REF!</v>
      </c>
      <c r="H13" s="37" t="e">
        <f>+#REF!</f>
        <v>#REF!</v>
      </c>
      <c r="I13" s="37" t="e">
        <f>+#REF!</f>
        <v>#REF!</v>
      </c>
      <c r="J13" s="37" t="e">
        <f>+#REF!</f>
        <v>#REF!</v>
      </c>
      <c r="K13" s="37" t="e">
        <f>+#REF!</f>
        <v>#REF!</v>
      </c>
      <c r="L13" s="1600"/>
      <c r="M13" s="17"/>
      <c r="N13" s="17"/>
      <c r="O13" s="17"/>
      <c r="P13" s="17"/>
      <c r="Q13" s="17"/>
      <c r="R13" s="17"/>
      <c r="S13" s="17"/>
      <c r="T13" s="17"/>
      <c r="U13" s="17"/>
      <c r="V13" s="17"/>
      <c r="W13" s="17"/>
      <c r="X13" s="17"/>
      <c r="Y13" s="17"/>
      <c r="Z13" s="17"/>
    </row>
    <row r="14" spans="1:26" ht="12.75" customHeight="1">
      <c r="A14" s="35" t="s">
        <v>103</v>
      </c>
      <c r="B14" s="41" t="s">
        <v>105</v>
      </c>
      <c r="C14" s="36" t="e">
        <f>+#REF!</f>
        <v>#REF!</v>
      </c>
      <c r="D14" s="36">
        <v>0</v>
      </c>
      <c r="E14" s="37">
        <v>258439900</v>
      </c>
      <c r="F14" s="37" t="e">
        <f>+#REF!</f>
        <v>#REF!</v>
      </c>
      <c r="G14" s="37" t="e">
        <f>+#REF!</f>
        <v>#REF!</v>
      </c>
      <c r="H14" s="37" t="e">
        <f>+#REF!</f>
        <v>#REF!</v>
      </c>
      <c r="I14" s="37" t="e">
        <f>+#REF!</f>
        <v>#REF!</v>
      </c>
      <c r="J14" s="37" t="e">
        <f>+#REF!</f>
        <v>#REF!</v>
      </c>
      <c r="K14" s="37" t="e">
        <f>+#REF!</f>
        <v>#REF!</v>
      </c>
      <c r="L14" s="1600"/>
      <c r="M14" s="17"/>
      <c r="N14" s="17"/>
      <c r="O14" s="17"/>
      <c r="P14" s="17"/>
      <c r="Q14" s="17"/>
      <c r="R14" s="17"/>
      <c r="S14" s="17"/>
      <c r="T14" s="17"/>
      <c r="U14" s="17"/>
      <c r="V14" s="17"/>
      <c r="W14" s="17"/>
      <c r="X14" s="17"/>
      <c r="Y14" s="17"/>
      <c r="Z14" s="17"/>
    </row>
    <row r="15" spans="1:26" ht="12.75" customHeight="1">
      <c r="A15" s="35" t="s">
        <v>106</v>
      </c>
      <c r="B15" s="41" t="s">
        <v>107</v>
      </c>
      <c r="C15" s="36">
        <v>0</v>
      </c>
      <c r="D15" s="36" t="e">
        <f>+#REF!</f>
        <v>#REF!</v>
      </c>
      <c r="E15" s="37">
        <v>272300</v>
      </c>
      <c r="F15" s="37" t="e">
        <f>+#REF!</f>
        <v>#REF!</v>
      </c>
      <c r="G15" s="37" t="e">
        <f>+#REF!</f>
        <v>#REF!</v>
      </c>
      <c r="H15" s="37" t="e">
        <f>+#REF!</f>
        <v>#REF!</v>
      </c>
      <c r="I15" s="37" t="e">
        <f>+#REF!</f>
        <v>#REF!</v>
      </c>
      <c r="J15" s="37" t="e">
        <f>+#REF!</f>
        <v>#REF!</v>
      </c>
      <c r="K15" s="37" t="e">
        <f>+#REF!</f>
        <v>#REF!</v>
      </c>
      <c r="L15" s="42"/>
      <c r="M15" s="17"/>
      <c r="N15" s="17"/>
      <c r="O15" s="17"/>
      <c r="P15" s="17"/>
      <c r="Q15" s="17"/>
      <c r="R15" s="17"/>
      <c r="S15" s="17"/>
      <c r="T15" s="17"/>
      <c r="U15" s="17"/>
      <c r="V15" s="17"/>
      <c r="W15" s="17"/>
      <c r="X15" s="17"/>
      <c r="Y15" s="17"/>
      <c r="Z15" s="17"/>
    </row>
    <row r="16" spans="1:26" ht="12.75" customHeight="1">
      <c r="A16" s="35" t="s">
        <v>106</v>
      </c>
      <c r="B16" s="41" t="s">
        <v>108</v>
      </c>
      <c r="C16" s="36" t="e">
        <f>+#REF!</f>
        <v>#REF!</v>
      </c>
      <c r="D16" s="36"/>
      <c r="E16" s="37"/>
      <c r="F16" s="37"/>
      <c r="G16" s="43"/>
      <c r="H16" s="24"/>
      <c r="I16" s="24"/>
      <c r="J16" s="24"/>
      <c r="K16" s="24"/>
      <c r="L16" s="42"/>
      <c r="M16" s="17"/>
      <c r="N16" s="17"/>
      <c r="O16" s="17"/>
      <c r="P16" s="17"/>
      <c r="Q16" s="17"/>
      <c r="R16" s="17"/>
      <c r="S16" s="17"/>
      <c r="T16" s="17"/>
      <c r="U16" s="17"/>
      <c r="V16" s="17"/>
      <c r="W16" s="17"/>
      <c r="X16" s="17"/>
      <c r="Y16" s="17"/>
      <c r="Z16" s="17"/>
    </row>
    <row r="17" spans="1:26" ht="12.75" customHeight="1">
      <c r="A17" s="35" t="s">
        <v>106</v>
      </c>
      <c r="B17" s="41" t="s">
        <v>346</v>
      </c>
      <c r="C17" s="36">
        <v>0</v>
      </c>
      <c r="D17" s="36"/>
      <c r="E17" s="37"/>
      <c r="F17" s="37"/>
      <c r="G17" s="43"/>
      <c r="H17" s="24"/>
      <c r="I17" s="24"/>
      <c r="J17" s="24"/>
      <c r="K17" s="24"/>
      <c r="L17" s="42"/>
      <c r="M17" s="17"/>
      <c r="N17" s="17"/>
      <c r="O17" s="17"/>
      <c r="P17" s="17"/>
      <c r="Q17" s="17"/>
      <c r="R17" s="17"/>
      <c r="S17" s="17"/>
      <c r="T17" s="17"/>
      <c r="U17" s="17"/>
      <c r="V17" s="17"/>
      <c r="W17" s="17"/>
      <c r="X17" s="17"/>
      <c r="Y17" s="17"/>
      <c r="Z17" s="17"/>
    </row>
    <row r="18" spans="1:26" ht="12.75" customHeight="1">
      <c r="A18" s="38" t="s">
        <v>347</v>
      </c>
      <c r="B18" s="44" t="s">
        <v>348</v>
      </c>
      <c r="C18" s="40" t="e">
        <f t="shared" ref="C18:K18" si="4">+C19</f>
        <v>#REF!</v>
      </c>
      <c r="D18" s="40">
        <f t="shared" si="4"/>
        <v>2931553</v>
      </c>
      <c r="E18" s="45">
        <f t="shared" si="4"/>
        <v>23471653</v>
      </c>
      <c r="F18" s="45">
        <f t="shared" si="4"/>
        <v>23471653</v>
      </c>
      <c r="G18" s="45">
        <f t="shared" si="4"/>
        <v>0</v>
      </c>
      <c r="H18" s="45">
        <f t="shared" si="4"/>
        <v>0</v>
      </c>
      <c r="I18" s="45">
        <f t="shared" si="4"/>
        <v>0</v>
      </c>
      <c r="J18" s="45">
        <f t="shared" si="4"/>
        <v>0</v>
      </c>
      <c r="K18" s="45">
        <f t="shared" si="4"/>
        <v>0</v>
      </c>
      <c r="L18" s="46"/>
      <c r="M18" s="47"/>
      <c r="N18" s="47"/>
      <c r="O18" s="47"/>
      <c r="P18" s="47"/>
      <c r="Q18" s="47"/>
      <c r="R18" s="47"/>
      <c r="S18" s="47"/>
      <c r="T18" s="47"/>
      <c r="U18" s="47"/>
      <c r="V18" s="47"/>
      <c r="W18" s="47"/>
      <c r="X18" s="47"/>
      <c r="Y18" s="47"/>
      <c r="Z18" s="47"/>
    </row>
    <row r="19" spans="1:26" ht="12.75" customHeight="1">
      <c r="A19" s="35" t="s">
        <v>349</v>
      </c>
      <c r="B19" s="35" t="s">
        <v>350</v>
      </c>
      <c r="C19" s="36" t="e">
        <f>+#REF!</f>
        <v>#REF!</v>
      </c>
      <c r="D19" s="36">
        <v>2931553</v>
      </c>
      <c r="E19" s="37">
        <v>23471653</v>
      </c>
      <c r="F19" s="37">
        <f>+E19</f>
        <v>23471653</v>
      </c>
      <c r="G19" s="43">
        <v>0</v>
      </c>
      <c r="H19" s="24">
        <v>0</v>
      </c>
      <c r="I19" s="24">
        <v>0</v>
      </c>
      <c r="J19" s="24">
        <v>0</v>
      </c>
      <c r="K19" s="24">
        <v>0</v>
      </c>
      <c r="L19" s="42"/>
      <c r="M19" s="17"/>
      <c r="N19" s="17"/>
      <c r="O19" s="17"/>
      <c r="P19" s="17"/>
      <c r="Q19" s="17"/>
      <c r="R19" s="17"/>
      <c r="S19" s="17"/>
      <c r="T19" s="17"/>
      <c r="U19" s="17"/>
      <c r="V19" s="17"/>
      <c r="W19" s="17"/>
      <c r="X19" s="17"/>
      <c r="Y19" s="17"/>
      <c r="Z19" s="17"/>
    </row>
    <row r="20" spans="1:26" ht="12.75" customHeight="1">
      <c r="A20" s="38" t="s">
        <v>351</v>
      </c>
      <c r="B20" s="38" t="s">
        <v>352</v>
      </c>
      <c r="C20" s="40" t="e">
        <f>+C21</f>
        <v>#REF!</v>
      </c>
      <c r="D20" s="40"/>
      <c r="E20" s="45"/>
      <c r="F20" s="45">
        <f>+F21</f>
        <v>0</v>
      </c>
      <c r="G20" s="48"/>
      <c r="H20" s="49"/>
      <c r="I20" s="49"/>
      <c r="J20" s="49"/>
      <c r="K20" s="49"/>
      <c r="L20" s="46"/>
      <c r="M20" s="47"/>
      <c r="N20" s="47"/>
      <c r="O20" s="47"/>
      <c r="P20" s="47"/>
      <c r="Q20" s="47"/>
      <c r="R20" s="47"/>
      <c r="S20" s="47"/>
      <c r="T20" s="47"/>
      <c r="U20" s="47"/>
      <c r="V20" s="47"/>
      <c r="W20" s="47"/>
      <c r="X20" s="47"/>
      <c r="Y20" s="47"/>
      <c r="Z20" s="47"/>
    </row>
    <row r="21" spans="1:26" ht="12.75" customHeight="1">
      <c r="A21" s="38" t="s">
        <v>353</v>
      </c>
      <c r="B21" s="44" t="s">
        <v>354</v>
      </c>
      <c r="C21" s="40" t="e">
        <f>+C22+C23</f>
        <v>#REF!</v>
      </c>
      <c r="D21" s="40"/>
      <c r="E21" s="45"/>
      <c r="F21" s="45">
        <f>+F22+F23</f>
        <v>0</v>
      </c>
      <c r="G21" s="48"/>
      <c r="H21" s="49"/>
      <c r="I21" s="49"/>
      <c r="J21" s="49"/>
      <c r="K21" s="49"/>
      <c r="L21" s="46"/>
      <c r="M21" s="47"/>
      <c r="N21" s="47"/>
      <c r="O21" s="47"/>
      <c r="P21" s="47"/>
      <c r="Q21" s="47"/>
      <c r="R21" s="47"/>
      <c r="S21" s="47"/>
      <c r="T21" s="47"/>
      <c r="U21" s="47"/>
      <c r="V21" s="47"/>
      <c r="W21" s="47"/>
      <c r="X21" s="47"/>
      <c r="Y21" s="47"/>
      <c r="Z21" s="47"/>
    </row>
    <row r="22" spans="1:26" ht="12.75" customHeight="1">
      <c r="A22" s="35" t="s">
        <v>355</v>
      </c>
      <c r="B22" s="35" t="s">
        <v>356</v>
      </c>
      <c r="C22" s="36" t="e">
        <f>+#REF!</f>
        <v>#REF!</v>
      </c>
      <c r="D22" s="36"/>
      <c r="E22" s="37"/>
      <c r="F22" s="37"/>
      <c r="G22" s="43"/>
      <c r="H22" s="24"/>
      <c r="I22" s="24"/>
      <c r="J22" s="24"/>
      <c r="K22" s="24"/>
      <c r="L22" s="42"/>
      <c r="M22" s="17"/>
      <c r="N22" s="17"/>
      <c r="O22" s="17"/>
      <c r="P22" s="17"/>
      <c r="Q22" s="17"/>
      <c r="R22" s="17"/>
      <c r="S22" s="17"/>
      <c r="T22" s="17"/>
      <c r="U22" s="17"/>
      <c r="V22" s="17"/>
      <c r="W22" s="17"/>
      <c r="X22" s="17"/>
      <c r="Y22" s="17"/>
      <c r="Z22" s="17"/>
    </row>
    <row r="23" spans="1:26" ht="12.75" customHeight="1">
      <c r="A23" s="35" t="s">
        <v>355</v>
      </c>
      <c r="B23" s="41" t="s">
        <v>357</v>
      </c>
      <c r="C23" s="36" t="e">
        <f>+#REF!</f>
        <v>#REF!</v>
      </c>
      <c r="D23" s="36"/>
      <c r="E23" s="37"/>
      <c r="F23" s="37"/>
      <c r="G23" s="43"/>
      <c r="H23" s="24"/>
      <c r="I23" s="24"/>
      <c r="J23" s="24"/>
      <c r="K23" s="24"/>
      <c r="L23" s="42"/>
      <c r="M23" s="17"/>
      <c r="N23" s="17"/>
      <c r="O23" s="17"/>
      <c r="P23" s="17"/>
      <c r="Q23" s="17"/>
      <c r="R23" s="17"/>
      <c r="S23" s="17"/>
      <c r="T23" s="17"/>
      <c r="U23" s="17"/>
      <c r="V23" s="17"/>
      <c r="W23" s="17"/>
      <c r="X23" s="17"/>
      <c r="Y23" s="17"/>
      <c r="Z23" s="17"/>
    </row>
    <row r="24" spans="1:26" ht="12.75" customHeight="1">
      <c r="A24" s="50"/>
      <c r="B24" s="39" t="s">
        <v>56</v>
      </c>
      <c r="C24" s="39" t="e">
        <f t="shared" ref="C24:K24" si="5">+C25+C28</f>
        <v>#REF!</v>
      </c>
      <c r="D24" s="39" t="e">
        <f t="shared" si="5"/>
        <v>#REF!</v>
      </c>
      <c r="E24" s="39">
        <f t="shared" si="5"/>
        <v>21508100</v>
      </c>
      <c r="F24" s="39">
        <f t="shared" si="5"/>
        <v>752161</v>
      </c>
      <c r="G24" s="39">
        <f t="shared" si="5"/>
        <v>0</v>
      </c>
      <c r="H24" s="39">
        <f t="shared" si="5"/>
        <v>0</v>
      </c>
      <c r="I24" s="39">
        <f t="shared" si="5"/>
        <v>0</v>
      </c>
      <c r="J24" s="39">
        <f t="shared" si="5"/>
        <v>0</v>
      </c>
      <c r="K24" s="39">
        <f t="shared" si="5"/>
        <v>0</v>
      </c>
      <c r="L24" s="17"/>
      <c r="M24" s="17"/>
      <c r="N24" s="17"/>
      <c r="O24" s="17"/>
      <c r="P24" s="17"/>
      <c r="Q24" s="17"/>
      <c r="R24" s="17"/>
      <c r="S24" s="17"/>
      <c r="T24" s="17"/>
      <c r="U24" s="17"/>
      <c r="V24" s="17"/>
      <c r="W24" s="17"/>
      <c r="X24" s="17"/>
      <c r="Y24" s="17"/>
      <c r="Z24" s="17"/>
    </row>
    <row r="25" spans="1:26" ht="12.75" customHeight="1">
      <c r="A25" s="38" t="s">
        <v>22</v>
      </c>
      <c r="B25" s="38" t="s">
        <v>58</v>
      </c>
      <c r="C25" s="40" t="e">
        <f>+C26+C27</f>
        <v>#REF!</v>
      </c>
      <c r="D25" s="51">
        <f>+D26</f>
        <v>610536</v>
      </c>
      <c r="E25" s="51">
        <f>+E26</f>
        <v>752161</v>
      </c>
      <c r="F25" s="51">
        <f t="shared" ref="F25:K25" si="6">+F26+F27</f>
        <v>752161</v>
      </c>
      <c r="G25" s="51">
        <f t="shared" si="6"/>
        <v>0</v>
      </c>
      <c r="H25" s="51">
        <f t="shared" si="6"/>
        <v>0</v>
      </c>
      <c r="I25" s="51">
        <f t="shared" si="6"/>
        <v>0</v>
      </c>
      <c r="J25" s="51">
        <f t="shared" si="6"/>
        <v>0</v>
      </c>
      <c r="K25" s="51">
        <f t="shared" si="6"/>
        <v>0</v>
      </c>
      <c r="L25" s="17"/>
      <c r="M25" s="17"/>
      <c r="N25" s="17"/>
      <c r="O25" s="17"/>
      <c r="P25" s="17"/>
      <c r="Q25" s="17"/>
      <c r="R25" s="17"/>
      <c r="S25" s="17"/>
      <c r="T25" s="17"/>
      <c r="U25" s="17"/>
      <c r="V25" s="17"/>
      <c r="W25" s="17"/>
      <c r="X25" s="17"/>
      <c r="Y25" s="17"/>
      <c r="Z25" s="17"/>
    </row>
    <row r="26" spans="1:26" ht="12.75" customHeight="1">
      <c r="A26" s="35" t="s">
        <v>358</v>
      </c>
      <c r="B26" s="35" t="s">
        <v>359</v>
      </c>
      <c r="C26" s="36" t="e">
        <f>+#REF!</f>
        <v>#REF!</v>
      </c>
      <c r="D26" s="36">
        <v>610536</v>
      </c>
      <c r="E26" s="52">
        <v>752161</v>
      </c>
      <c r="F26" s="37">
        <f>+E26</f>
        <v>752161</v>
      </c>
      <c r="G26" s="37">
        <v>0</v>
      </c>
      <c r="H26" s="37">
        <v>0</v>
      </c>
      <c r="I26" s="37">
        <v>0</v>
      </c>
      <c r="J26" s="37">
        <v>0</v>
      </c>
      <c r="K26" s="37">
        <v>0</v>
      </c>
      <c r="L26" s="17"/>
      <c r="M26" s="17"/>
      <c r="N26" s="17"/>
      <c r="O26" s="17"/>
      <c r="P26" s="17"/>
      <c r="Q26" s="17"/>
      <c r="R26" s="17"/>
      <c r="S26" s="17"/>
      <c r="T26" s="17"/>
      <c r="U26" s="17"/>
      <c r="V26" s="17"/>
      <c r="W26" s="17"/>
      <c r="X26" s="17"/>
      <c r="Y26" s="17"/>
      <c r="Z26" s="17"/>
    </row>
    <row r="27" spans="1:26" ht="12.75" customHeight="1">
      <c r="A27" s="35" t="s">
        <v>360</v>
      </c>
      <c r="B27" s="35" t="s">
        <v>73</v>
      </c>
      <c r="C27" s="36" t="e">
        <f>+#REF!</f>
        <v>#REF!</v>
      </c>
      <c r="D27" s="36"/>
      <c r="E27" s="52"/>
      <c r="F27" s="37"/>
      <c r="G27" s="37"/>
      <c r="H27" s="37"/>
      <c r="I27" s="37"/>
      <c r="J27" s="37"/>
      <c r="K27" s="37"/>
      <c r="L27" s="17"/>
      <c r="M27" s="17"/>
      <c r="N27" s="17"/>
      <c r="O27" s="17"/>
      <c r="P27" s="17"/>
      <c r="Q27" s="17"/>
      <c r="R27" s="17"/>
      <c r="S27" s="17"/>
      <c r="T27" s="17"/>
      <c r="U27" s="17"/>
      <c r="V27" s="17"/>
      <c r="W27" s="17"/>
      <c r="X27" s="17"/>
      <c r="Y27" s="17"/>
      <c r="Z27" s="17"/>
    </row>
    <row r="28" spans="1:26" ht="12.75" customHeight="1">
      <c r="A28" s="38" t="s">
        <v>361</v>
      </c>
      <c r="B28" s="38" t="s">
        <v>362</v>
      </c>
      <c r="C28" s="40" t="e">
        <f t="shared" ref="C28:K28" si="7">+C29+C30</f>
        <v>#REF!</v>
      </c>
      <c r="D28" s="40" t="e">
        <f t="shared" si="7"/>
        <v>#REF!</v>
      </c>
      <c r="E28" s="51">
        <f t="shared" si="7"/>
        <v>20755939</v>
      </c>
      <c r="F28" s="45">
        <f t="shared" si="7"/>
        <v>0</v>
      </c>
      <c r="G28" s="45">
        <f t="shared" si="7"/>
        <v>0</v>
      </c>
      <c r="H28" s="45">
        <f t="shared" si="7"/>
        <v>0</v>
      </c>
      <c r="I28" s="45">
        <f t="shared" si="7"/>
        <v>0</v>
      </c>
      <c r="J28" s="45">
        <f t="shared" si="7"/>
        <v>0</v>
      </c>
      <c r="K28" s="45">
        <f t="shared" si="7"/>
        <v>0</v>
      </c>
      <c r="L28" s="47"/>
      <c r="M28" s="47"/>
      <c r="N28" s="47"/>
      <c r="O28" s="47"/>
      <c r="P28" s="47"/>
      <c r="Q28" s="47"/>
      <c r="R28" s="47"/>
      <c r="S28" s="47"/>
      <c r="T28" s="47"/>
      <c r="U28" s="47"/>
      <c r="V28" s="47"/>
      <c r="W28" s="47"/>
      <c r="X28" s="47"/>
      <c r="Y28" s="47"/>
      <c r="Z28" s="47"/>
    </row>
    <row r="29" spans="1:26" ht="12.75" customHeight="1">
      <c r="A29" s="35" t="s">
        <v>363</v>
      </c>
      <c r="B29" s="41" t="s">
        <v>364</v>
      </c>
      <c r="C29" s="36" t="e">
        <f>+#REF!</f>
        <v>#REF!</v>
      </c>
      <c r="D29" s="36" t="e">
        <f>+#REF!</f>
        <v>#REF!</v>
      </c>
      <c r="E29" s="37">
        <v>1945560</v>
      </c>
      <c r="F29" s="37">
        <v>0</v>
      </c>
      <c r="G29" s="37">
        <v>0</v>
      </c>
      <c r="H29" s="37">
        <v>0</v>
      </c>
      <c r="I29" s="37">
        <v>0</v>
      </c>
      <c r="J29" s="37">
        <v>0</v>
      </c>
      <c r="K29" s="37">
        <v>0</v>
      </c>
      <c r="L29" s="17"/>
      <c r="M29" s="17"/>
      <c r="N29" s="17"/>
      <c r="O29" s="17"/>
      <c r="P29" s="17"/>
      <c r="Q29" s="17"/>
      <c r="R29" s="17"/>
      <c r="S29" s="17"/>
      <c r="T29" s="17"/>
      <c r="U29" s="17"/>
      <c r="V29" s="17"/>
      <c r="W29" s="17"/>
      <c r="X29" s="17"/>
      <c r="Y29" s="17"/>
      <c r="Z29" s="17"/>
    </row>
    <row r="30" spans="1:26" ht="12.75" customHeight="1">
      <c r="A30" s="35" t="s">
        <v>365</v>
      </c>
      <c r="B30" s="41" t="s">
        <v>366</v>
      </c>
      <c r="C30" s="36" t="e">
        <f>+#REF!</f>
        <v>#REF!</v>
      </c>
      <c r="D30" s="36">
        <v>568726032</v>
      </c>
      <c r="E30" s="37">
        <v>18810379</v>
      </c>
      <c r="F30" s="37">
        <v>0</v>
      </c>
      <c r="G30" s="37">
        <v>0</v>
      </c>
      <c r="H30" s="37">
        <v>0</v>
      </c>
      <c r="I30" s="37">
        <v>0</v>
      </c>
      <c r="J30" s="37">
        <v>0</v>
      </c>
      <c r="K30" s="37">
        <v>0</v>
      </c>
      <c r="L30" s="17"/>
      <c r="M30" s="17"/>
      <c r="N30" s="17"/>
      <c r="O30" s="17"/>
      <c r="P30" s="17"/>
      <c r="Q30" s="17"/>
      <c r="R30" s="17"/>
      <c r="S30" s="17"/>
      <c r="T30" s="17"/>
      <c r="U30" s="17"/>
      <c r="V30" s="17"/>
      <c r="W30" s="17"/>
      <c r="X30" s="17"/>
      <c r="Y30" s="17"/>
      <c r="Z30" s="17"/>
    </row>
    <row r="31" spans="1:26" ht="12.75" customHeight="1">
      <c r="A31" s="39" t="s">
        <v>74</v>
      </c>
      <c r="B31" s="39" t="s">
        <v>75</v>
      </c>
      <c r="C31" s="39" t="e">
        <f>+#REF!</f>
        <v>#REF!</v>
      </c>
      <c r="D31" s="39">
        <v>568726032</v>
      </c>
      <c r="E31" s="39">
        <f>+E28</f>
        <v>20755939</v>
      </c>
      <c r="F31" s="39">
        <v>2461910818</v>
      </c>
      <c r="G31" s="39" t="e">
        <f>+F95*G96</f>
        <v>#REF!</v>
      </c>
      <c r="H31" s="39" t="e">
        <f>+G95*H96</f>
        <v>#REF!</v>
      </c>
      <c r="I31" s="39" t="e">
        <f>+H95*I96</f>
        <v>#REF!</v>
      </c>
      <c r="J31" s="39" t="e">
        <f>+I95*J96</f>
        <v>#REF!</v>
      </c>
      <c r="K31" s="39" t="e">
        <f>+J95*K96</f>
        <v>#REF!</v>
      </c>
      <c r="L31" s="17"/>
      <c r="M31" s="17"/>
      <c r="N31" s="17"/>
      <c r="O31" s="17"/>
      <c r="P31" s="17"/>
      <c r="Q31" s="17"/>
      <c r="R31" s="17"/>
      <c r="S31" s="17"/>
      <c r="T31" s="17"/>
      <c r="U31" s="17"/>
      <c r="V31" s="17"/>
      <c r="W31" s="17"/>
      <c r="X31" s="17"/>
      <c r="Y31" s="17"/>
      <c r="Z31" s="17"/>
    </row>
    <row r="32" spans="1:26" ht="12.75" customHeight="1">
      <c r="A32" s="133"/>
      <c r="B32" s="134" t="s">
        <v>109</v>
      </c>
      <c r="C32" s="134" t="e">
        <f>+C6+C8+C24+C31</f>
        <v>#REF!</v>
      </c>
      <c r="D32" s="134" t="e">
        <f>+D6+D8+D24</f>
        <v>#REF!</v>
      </c>
      <c r="E32" s="134">
        <f>+E6+E8+E24</f>
        <v>7506569513</v>
      </c>
      <c r="F32" s="134" t="e">
        <f t="shared" ref="F32:K32" si="8">+F6+F8+F24+F31</f>
        <v>#REF!</v>
      </c>
      <c r="G32" s="134" t="e">
        <f t="shared" si="8"/>
        <v>#REF!</v>
      </c>
      <c r="H32" s="134" t="e">
        <f t="shared" si="8"/>
        <v>#REF!</v>
      </c>
      <c r="I32" s="134" t="e">
        <f t="shared" si="8"/>
        <v>#REF!</v>
      </c>
      <c r="J32" s="134" t="e">
        <f t="shared" si="8"/>
        <v>#REF!</v>
      </c>
      <c r="K32" s="134" t="e">
        <f t="shared" si="8"/>
        <v>#REF!</v>
      </c>
      <c r="L32" s="17"/>
      <c r="M32" s="17"/>
      <c r="N32" s="17"/>
      <c r="O32" s="17"/>
      <c r="P32" s="17"/>
      <c r="Q32" s="17"/>
      <c r="R32" s="17"/>
      <c r="S32" s="17"/>
      <c r="T32" s="17"/>
      <c r="U32" s="17"/>
      <c r="V32" s="17"/>
      <c r="W32" s="17"/>
      <c r="X32" s="17"/>
      <c r="Y32" s="17"/>
      <c r="Z32" s="17"/>
    </row>
    <row r="33" spans="1:26" ht="12.75" customHeight="1">
      <c r="A33" s="17"/>
      <c r="B33" s="17"/>
      <c r="C33" s="53"/>
      <c r="D33" s="53"/>
      <c r="E33" s="53"/>
      <c r="F33" s="53"/>
      <c r="G33" s="53"/>
      <c r="H33" s="53"/>
      <c r="I33" s="53"/>
      <c r="J33" s="53"/>
      <c r="K33" s="53"/>
      <c r="L33" s="17"/>
      <c r="M33" s="17"/>
      <c r="N33" s="17"/>
      <c r="O33" s="17"/>
      <c r="P33" s="17"/>
      <c r="Q33" s="17"/>
      <c r="R33" s="17"/>
      <c r="S33" s="17"/>
      <c r="T33" s="17"/>
      <c r="U33" s="17"/>
      <c r="V33" s="17"/>
      <c r="W33" s="17"/>
      <c r="X33" s="17"/>
      <c r="Y33" s="17"/>
      <c r="Z33" s="17"/>
    </row>
    <row r="34" spans="1:26" ht="12.75" customHeight="1">
      <c r="A34" s="17"/>
      <c r="B34" s="17"/>
      <c r="C34" s="17"/>
      <c r="D34" s="17"/>
      <c r="E34" s="54"/>
      <c r="F34" s="53"/>
      <c r="G34" s="17"/>
      <c r="H34" s="17"/>
      <c r="I34" s="17"/>
      <c r="J34" s="17"/>
      <c r="K34" s="17"/>
      <c r="L34" s="17"/>
      <c r="M34" s="17"/>
      <c r="N34" s="17"/>
      <c r="O34" s="17"/>
      <c r="P34" s="17"/>
      <c r="Q34" s="17"/>
      <c r="R34" s="17"/>
      <c r="S34" s="17"/>
      <c r="T34" s="17"/>
      <c r="U34" s="17"/>
      <c r="V34" s="17"/>
      <c r="W34" s="17"/>
      <c r="X34" s="17"/>
      <c r="Y34" s="17"/>
      <c r="Z34" s="17"/>
    </row>
    <row r="35" spans="1:26" ht="12.75" customHeight="1">
      <c r="A35" s="55" t="s">
        <v>339</v>
      </c>
      <c r="B35" s="56" t="s">
        <v>19</v>
      </c>
      <c r="C35" s="135">
        <f t="shared" ref="C35:E60" si="9">IFERROR(C65/C6,0)</f>
        <v>0</v>
      </c>
      <c r="D35" s="135">
        <f t="shared" si="9"/>
        <v>1</v>
      </c>
      <c r="E35" s="135">
        <f t="shared" si="9"/>
        <v>1</v>
      </c>
      <c r="F35" s="57"/>
      <c r="G35" s="57"/>
      <c r="H35" s="57"/>
      <c r="I35" s="57"/>
      <c r="J35" s="57"/>
      <c r="K35" s="57"/>
      <c r="L35" s="17"/>
      <c r="M35" s="17"/>
      <c r="N35" s="17"/>
      <c r="O35" s="17"/>
      <c r="P35" s="17"/>
      <c r="Q35" s="17"/>
      <c r="R35" s="17"/>
      <c r="S35" s="17"/>
      <c r="T35" s="17"/>
      <c r="U35" s="17"/>
      <c r="V35" s="17"/>
      <c r="W35" s="17"/>
      <c r="X35" s="17"/>
      <c r="Y35" s="17"/>
      <c r="Z35" s="17"/>
    </row>
    <row r="36" spans="1:26" ht="12.75" customHeight="1">
      <c r="A36" s="58" t="s">
        <v>340</v>
      </c>
      <c r="B36" s="59" t="s">
        <v>21</v>
      </c>
      <c r="C36" s="135">
        <f t="shared" si="9"/>
        <v>0</v>
      </c>
      <c r="D36" s="135">
        <f t="shared" si="9"/>
        <v>1</v>
      </c>
      <c r="E36" s="135">
        <f t="shared" si="9"/>
        <v>1</v>
      </c>
      <c r="F36" s="57">
        <v>1</v>
      </c>
      <c r="G36" s="57">
        <v>1</v>
      </c>
      <c r="H36" s="57">
        <v>1</v>
      </c>
      <c r="I36" s="57">
        <v>1</v>
      </c>
      <c r="J36" s="57">
        <v>1</v>
      </c>
      <c r="K36" s="57">
        <v>1</v>
      </c>
      <c r="L36" s="17"/>
      <c r="M36" s="17"/>
      <c r="N36" s="17"/>
      <c r="O36" s="17"/>
      <c r="P36" s="17"/>
      <c r="Q36" s="17"/>
      <c r="R36" s="17"/>
      <c r="S36" s="17"/>
      <c r="T36" s="17"/>
      <c r="U36" s="17"/>
      <c r="V36" s="17"/>
      <c r="W36" s="17"/>
      <c r="X36" s="17"/>
      <c r="Y36" s="17"/>
      <c r="Z36" s="17"/>
    </row>
    <row r="37" spans="1:26" ht="12.75" customHeight="1">
      <c r="A37" s="60" t="s">
        <v>18</v>
      </c>
      <c r="B37" s="56" t="s">
        <v>23</v>
      </c>
      <c r="C37" s="135">
        <f t="shared" si="9"/>
        <v>0</v>
      </c>
      <c r="D37" s="135">
        <f t="shared" si="9"/>
        <v>0</v>
      </c>
      <c r="E37" s="135">
        <f t="shared" si="9"/>
        <v>0.89940308433605354</v>
      </c>
      <c r="F37" s="57"/>
      <c r="G37" s="57"/>
      <c r="H37" s="57"/>
      <c r="I37" s="57"/>
      <c r="J37" s="57"/>
      <c r="K37" s="57"/>
      <c r="L37" s="17"/>
      <c r="M37" s="17"/>
      <c r="N37" s="17"/>
      <c r="O37" s="17"/>
      <c r="P37" s="17"/>
      <c r="Q37" s="17"/>
      <c r="R37" s="17"/>
      <c r="S37" s="17"/>
      <c r="T37" s="17"/>
      <c r="U37" s="17"/>
      <c r="V37" s="17"/>
      <c r="W37" s="17"/>
      <c r="X37" s="17"/>
      <c r="Y37" s="17"/>
      <c r="Z37" s="17"/>
    </row>
    <row r="38" spans="1:26" ht="12.75" customHeight="1">
      <c r="A38" s="60" t="s">
        <v>341</v>
      </c>
      <c r="B38" s="60" t="s">
        <v>342</v>
      </c>
      <c r="C38" s="135">
        <f t="shared" si="9"/>
        <v>0</v>
      </c>
      <c r="D38" s="135">
        <f t="shared" si="9"/>
        <v>0</v>
      </c>
      <c r="E38" s="135">
        <f t="shared" si="9"/>
        <v>0.89899715832802396</v>
      </c>
      <c r="F38" s="57"/>
      <c r="G38" s="57"/>
      <c r="H38" s="57"/>
      <c r="I38" s="57"/>
      <c r="J38" s="57"/>
      <c r="K38" s="57"/>
      <c r="L38" s="17"/>
      <c r="M38" s="17"/>
      <c r="N38" s="17"/>
      <c r="O38" s="17"/>
      <c r="P38" s="17"/>
      <c r="Q38" s="17"/>
      <c r="R38" s="17"/>
      <c r="S38" s="17"/>
      <c r="T38" s="17"/>
      <c r="U38" s="17"/>
      <c r="V38" s="17"/>
      <c r="W38" s="17"/>
      <c r="X38" s="17"/>
      <c r="Y38" s="17"/>
      <c r="Z38" s="17"/>
    </row>
    <row r="39" spans="1:26" ht="12.75" customHeight="1">
      <c r="A39" s="60" t="s">
        <v>343</v>
      </c>
      <c r="B39" s="60" t="s">
        <v>344</v>
      </c>
      <c r="C39" s="135">
        <f t="shared" si="9"/>
        <v>0</v>
      </c>
      <c r="D39" s="135">
        <f t="shared" si="9"/>
        <v>0</v>
      </c>
      <c r="E39" s="135">
        <f t="shared" si="9"/>
        <v>0.89899715832802396</v>
      </c>
      <c r="F39" s="57"/>
      <c r="G39" s="57"/>
      <c r="H39" s="57"/>
      <c r="I39" s="57"/>
      <c r="J39" s="57"/>
      <c r="K39" s="57"/>
      <c r="L39" s="17"/>
      <c r="M39" s="17"/>
      <c r="N39" s="17"/>
      <c r="O39" s="17"/>
      <c r="P39" s="17"/>
      <c r="Q39" s="17"/>
      <c r="R39" s="17"/>
      <c r="S39" s="17"/>
      <c r="T39" s="17"/>
      <c r="U39" s="17"/>
      <c r="V39" s="17"/>
      <c r="W39" s="17"/>
      <c r="X39" s="17"/>
      <c r="Y39" s="17"/>
      <c r="Z39" s="17"/>
    </row>
    <row r="40" spans="1:26" ht="12.75" customHeight="1">
      <c r="A40" s="58" t="s">
        <v>103</v>
      </c>
      <c r="B40" s="58" t="s">
        <v>345</v>
      </c>
      <c r="C40" s="135">
        <f t="shared" si="9"/>
        <v>0</v>
      </c>
      <c r="D40" s="135">
        <f t="shared" si="9"/>
        <v>0.7607590460561936</v>
      </c>
      <c r="E40" s="135">
        <f t="shared" si="9"/>
        <v>0.9320523260429302</v>
      </c>
      <c r="F40" s="61" t="e">
        <f>+#REF!</f>
        <v>#REF!</v>
      </c>
      <c r="G40" s="61" t="e">
        <f>+#REF!</f>
        <v>#REF!</v>
      </c>
      <c r="H40" s="61" t="e">
        <f>+#REF!</f>
        <v>#REF!</v>
      </c>
      <c r="I40" s="61" t="e">
        <f>+#REF!</f>
        <v>#REF!</v>
      </c>
      <c r="J40" s="61" t="e">
        <f>+#REF!</f>
        <v>#REF!</v>
      </c>
      <c r="K40" s="61" t="e">
        <f>+#REF!</f>
        <v>#REF!</v>
      </c>
      <c r="L40" s="17"/>
      <c r="M40" s="17"/>
      <c r="N40" s="17"/>
      <c r="O40" s="17"/>
      <c r="P40" s="17"/>
      <c r="Q40" s="17"/>
      <c r="R40" s="17"/>
      <c r="S40" s="17"/>
      <c r="T40" s="17"/>
      <c r="U40" s="17"/>
      <c r="V40" s="17"/>
      <c r="W40" s="17"/>
      <c r="X40" s="17"/>
      <c r="Y40" s="17"/>
      <c r="Z40" s="17"/>
    </row>
    <row r="41" spans="1:26" ht="12.75" customHeight="1">
      <c r="A41" s="58" t="s">
        <v>103</v>
      </c>
      <c r="B41" s="58" t="s">
        <v>29</v>
      </c>
      <c r="C41" s="135">
        <f t="shared" si="9"/>
        <v>0</v>
      </c>
      <c r="D41" s="135">
        <f t="shared" si="9"/>
        <v>1.0075665569012118</v>
      </c>
      <c r="E41" s="135">
        <f t="shared" si="9"/>
        <v>0.89452477215603976</v>
      </c>
      <c r="F41" s="61" t="e">
        <f>+#REF!</f>
        <v>#REF!</v>
      </c>
      <c r="G41" s="61" t="e">
        <f>+#REF!</f>
        <v>#REF!</v>
      </c>
      <c r="H41" s="61" t="e">
        <f>+#REF!</f>
        <v>#REF!</v>
      </c>
      <c r="I41" s="61" t="e">
        <f>+#REF!</f>
        <v>#REF!</v>
      </c>
      <c r="J41" s="61" t="e">
        <f>+#REF!</f>
        <v>#REF!</v>
      </c>
      <c r="K41" s="61" t="e">
        <f>+#REF!</f>
        <v>#REF!</v>
      </c>
      <c r="L41" s="17"/>
      <c r="M41" s="17"/>
      <c r="N41" s="17"/>
      <c r="O41" s="17"/>
      <c r="P41" s="17"/>
      <c r="Q41" s="17"/>
      <c r="R41" s="17"/>
      <c r="S41" s="17"/>
      <c r="T41" s="17"/>
      <c r="U41" s="17"/>
      <c r="V41" s="17"/>
      <c r="W41" s="17"/>
      <c r="X41" s="17"/>
      <c r="Y41" s="17"/>
      <c r="Z41" s="17"/>
    </row>
    <row r="42" spans="1:26" ht="12.75" customHeight="1">
      <c r="A42" s="58" t="s">
        <v>103</v>
      </c>
      <c r="B42" s="62" t="s">
        <v>104</v>
      </c>
      <c r="C42" s="135">
        <f t="shared" si="9"/>
        <v>0</v>
      </c>
      <c r="D42" s="135">
        <f t="shared" si="9"/>
        <v>0</v>
      </c>
      <c r="E42" s="135">
        <f t="shared" si="9"/>
        <v>0</v>
      </c>
      <c r="F42" s="61" t="e">
        <f>+#REF!</f>
        <v>#REF!</v>
      </c>
      <c r="G42" s="61" t="e">
        <f>+#REF!</f>
        <v>#REF!</v>
      </c>
      <c r="H42" s="61" t="e">
        <f>+#REF!</f>
        <v>#REF!</v>
      </c>
      <c r="I42" s="61" t="e">
        <f>+#REF!</f>
        <v>#REF!</v>
      </c>
      <c r="J42" s="61" t="e">
        <f>+#REF!</f>
        <v>#REF!</v>
      </c>
      <c r="K42" s="61" t="e">
        <f>+#REF!</f>
        <v>#REF!</v>
      </c>
      <c r="L42" s="17"/>
      <c r="M42" s="17"/>
      <c r="N42" s="17"/>
      <c r="O42" s="17"/>
      <c r="P42" s="17"/>
      <c r="Q42" s="17"/>
      <c r="R42" s="17"/>
      <c r="S42" s="17"/>
      <c r="T42" s="17"/>
      <c r="U42" s="17"/>
      <c r="V42" s="17"/>
      <c r="W42" s="17"/>
      <c r="X42" s="17"/>
      <c r="Y42" s="17"/>
      <c r="Z42" s="17"/>
    </row>
    <row r="43" spans="1:26" ht="12.75" customHeight="1">
      <c r="A43" s="58" t="s">
        <v>103</v>
      </c>
      <c r="B43" s="62" t="s">
        <v>105</v>
      </c>
      <c r="C43" s="135">
        <f t="shared" si="9"/>
        <v>0</v>
      </c>
      <c r="D43" s="135">
        <f t="shared" si="9"/>
        <v>0</v>
      </c>
      <c r="E43" s="135">
        <f t="shared" si="9"/>
        <v>1</v>
      </c>
      <c r="F43" s="61" t="e">
        <f>+#REF!</f>
        <v>#REF!</v>
      </c>
      <c r="G43" s="61" t="e">
        <f>+#REF!</f>
        <v>#REF!</v>
      </c>
      <c r="H43" s="61" t="e">
        <f>+#REF!</f>
        <v>#REF!</v>
      </c>
      <c r="I43" s="61" t="e">
        <f>+#REF!</f>
        <v>#REF!</v>
      </c>
      <c r="J43" s="61" t="e">
        <f>+#REF!</f>
        <v>#REF!</v>
      </c>
      <c r="K43" s="61" t="e">
        <f>+#REF!</f>
        <v>#REF!</v>
      </c>
      <c r="L43" s="17"/>
      <c r="M43" s="17"/>
      <c r="N43" s="17"/>
      <c r="O43" s="17"/>
      <c r="P43" s="17"/>
      <c r="Q43" s="17"/>
      <c r="R43" s="17"/>
      <c r="S43" s="17"/>
      <c r="T43" s="17"/>
      <c r="U43" s="17"/>
      <c r="V43" s="17"/>
      <c r="W43" s="17"/>
      <c r="X43" s="17"/>
      <c r="Y43" s="17"/>
      <c r="Z43" s="17"/>
    </row>
    <row r="44" spans="1:26" ht="12.75" customHeight="1">
      <c r="A44" s="58" t="s">
        <v>106</v>
      </c>
      <c r="B44" s="62" t="s">
        <v>107</v>
      </c>
      <c r="C44" s="135">
        <f t="shared" si="9"/>
        <v>0</v>
      </c>
      <c r="D44" s="135">
        <f t="shared" si="9"/>
        <v>0</v>
      </c>
      <c r="E44" s="135">
        <f t="shared" si="9"/>
        <v>0.85310319500550869</v>
      </c>
      <c r="F44" s="57"/>
      <c r="G44" s="57"/>
      <c r="H44" s="57"/>
      <c r="I44" s="57"/>
      <c r="J44" s="57"/>
      <c r="K44" s="57"/>
      <c r="L44" s="17"/>
      <c r="M44" s="17"/>
      <c r="N44" s="17"/>
      <c r="O44" s="17"/>
      <c r="P44" s="17"/>
      <c r="Q44" s="17"/>
      <c r="R44" s="17"/>
      <c r="S44" s="17"/>
      <c r="T44" s="17"/>
      <c r="U44" s="17"/>
      <c r="V44" s="17"/>
      <c r="W44" s="17"/>
      <c r="X44" s="17"/>
      <c r="Y44" s="17"/>
      <c r="Z44" s="17"/>
    </row>
    <row r="45" spans="1:26" ht="12.75" customHeight="1">
      <c r="A45" s="58" t="s">
        <v>106</v>
      </c>
      <c r="B45" s="62" t="s">
        <v>108</v>
      </c>
      <c r="C45" s="135">
        <f t="shared" si="9"/>
        <v>0</v>
      </c>
      <c r="D45" s="135">
        <f t="shared" si="9"/>
        <v>0</v>
      </c>
      <c r="E45" s="135">
        <f t="shared" si="9"/>
        <v>0</v>
      </c>
      <c r="F45" s="57"/>
      <c r="G45" s="57"/>
      <c r="H45" s="57"/>
      <c r="I45" s="57"/>
      <c r="J45" s="57"/>
      <c r="K45" s="57"/>
      <c r="L45" s="17"/>
      <c r="M45" s="17"/>
      <c r="N45" s="17"/>
      <c r="O45" s="17"/>
      <c r="P45" s="17"/>
      <c r="Q45" s="17"/>
      <c r="R45" s="17"/>
      <c r="S45" s="17"/>
      <c r="T45" s="17"/>
      <c r="U45" s="17"/>
      <c r="V45" s="17"/>
      <c r="W45" s="17"/>
      <c r="X45" s="17"/>
      <c r="Y45" s="17"/>
      <c r="Z45" s="17"/>
    </row>
    <row r="46" spans="1:26" ht="12.75" customHeight="1">
      <c r="A46" s="58" t="s">
        <v>106</v>
      </c>
      <c r="B46" s="62" t="s">
        <v>346</v>
      </c>
      <c r="C46" s="135">
        <f t="shared" si="9"/>
        <v>0</v>
      </c>
      <c r="D46" s="135">
        <f t="shared" si="9"/>
        <v>0</v>
      </c>
      <c r="E46" s="135">
        <f t="shared" si="9"/>
        <v>0</v>
      </c>
      <c r="F46" s="57"/>
      <c r="G46" s="57"/>
      <c r="H46" s="57"/>
      <c r="I46" s="57"/>
      <c r="J46" s="57"/>
      <c r="K46" s="57"/>
      <c r="L46" s="17"/>
      <c r="M46" s="17"/>
      <c r="N46" s="17"/>
      <c r="O46" s="17"/>
      <c r="P46" s="17"/>
      <c r="Q46" s="17"/>
      <c r="R46" s="17"/>
      <c r="S46" s="17"/>
      <c r="T46" s="17"/>
      <c r="U46" s="17"/>
      <c r="V46" s="17"/>
      <c r="W46" s="17"/>
      <c r="X46" s="17"/>
      <c r="Y46" s="17"/>
      <c r="Z46" s="17"/>
    </row>
    <row r="47" spans="1:26" ht="12.75" customHeight="1">
      <c r="A47" s="60" t="s">
        <v>347</v>
      </c>
      <c r="B47" s="63" t="s">
        <v>348</v>
      </c>
      <c r="C47" s="135">
        <f t="shared" si="9"/>
        <v>0</v>
      </c>
      <c r="D47" s="135">
        <f t="shared" si="9"/>
        <v>1</v>
      </c>
      <c r="E47" s="135">
        <f t="shared" si="9"/>
        <v>1</v>
      </c>
      <c r="F47" s="57"/>
      <c r="G47" s="57"/>
      <c r="H47" s="57"/>
      <c r="I47" s="57"/>
      <c r="J47" s="57"/>
      <c r="K47" s="57"/>
      <c r="L47" s="17"/>
      <c r="M47" s="17"/>
      <c r="N47" s="17"/>
      <c r="O47" s="17"/>
      <c r="P47" s="17"/>
      <c r="Q47" s="17"/>
      <c r="R47" s="17"/>
      <c r="S47" s="17"/>
      <c r="T47" s="17"/>
      <c r="U47" s="17"/>
      <c r="V47" s="17"/>
      <c r="W47" s="17"/>
      <c r="X47" s="17"/>
      <c r="Y47" s="17"/>
      <c r="Z47" s="17"/>
    </row>
    <row r="48" spans="1:26" ht="12.75" customHeight="1">
      <c r="A48" s="58" t="s">
        <v>349</v>
      </c>
      <c r="B48" s="58" t="s">
        <v>350</v>
      </c>
      <c r="C48" s="135">
        <f t="shared" si="9"/>
        <v>0</v>
      </c>
      <c r="D48" s="135">
        <f t="shared" si="9"/>
        <v>1</v>
      </c>
      <c r="E48" s="135">
        <f t="shared" si="9"/>
        <v>1</v>
      </c>
      <c r="F48" s="57">
        <v>1</v>
      </c>
      <c r="G48" s="57"/>
      <c r="H48" s="57"/>
      <c r="I48" s="57"/>
      <c r="J48" s="57"/>
      <c r="K48" s="57"/>
      <c r="L48" s="17"/>
      <c r="M48" s="17"/>
      <c r="N48" s="17"/>
      <c r="O48" s="17"/>
      <c r="P48" s="17"/>
      <c r="Q48" s="17"/>
      <c r="R48" s="17"/>
      <c r="S48" s="17"/>
      <c r="T48" s="17"/>
      <c r="U48" s="17"/>
      <c r="V48" s="17"/>
      <c r="W48" s="17"/>
      <c r="X48" s="17"/>
      <c r="Y48" s="17"/>
      <c r="Z48" s="17"/>
    </row>
    <row r="49" spans="1:26" ht="12.75" customHeight="1">
      <c r="A49" s="60" t="s">
        <v>351</v>
      </c>
      <c r="B49" s="60" t="s">
        <v>352</v>
      </c>
      <c r="C49" s="135">
        <f t="shared" si="9"/>
        <v>0</v>
      </c>
      <c r="D49" s="135">
        <f t="shared" si="9"/>
        <v>0</v>
      </c>
      <c r="E49" s="135">
        <f t="shared" si="9"/>
        <v>0</v>
      </c>
      <c r="F49" s="57"/>
      <c r="G49" s="57"/>
      <c r="H49" s="57"/>
      <c r="I49" s="57"/>
      <c r="J49" s="57"/>
      <c r="K49" s="57"/>
      <c r="L49" s="17"/>
      <c r="M49" s="17"/>
      <c r="N49" s="17"/>
      <c r="O49" s="17"/>
      <c r="P49" s="17"/>
      <c r="Q49" s="17"/>
      <c r="R49" s="17"/>
      <c r="S49" s="17"/>
      <c r="T49" s="17"/>
      <c r="U49" s="17"/>
      <c r="V49" s="17"/>
      <c r="W49" s="17"/>
      <c r="X49" s="17"/>
      <c r="Y49" s="17"/>
      <c r="Z49" s="17"/>
    </row>
    <row r="50" spans="1:26" ht="12.75" customHeight="1">
      <c r="A50" s="60" t="s">
        <v>353</v>
      </c>
      <c r="B50" s="63" t="s">
        <v>354</v>
      </c>
      <c r="C50" s="135">
        <f t="shared" si="9"/>
        <v>0</v>
      </c>
      <c r="D50" s="135">
        <f t="shared" si="9"/>
        <v>0</v>
      </c>
      <c r="E50" s="135">
        <f t="shared" si="9"/>
        <v>0</v>
      </c>
      <c r="F50" s="57"/>
      <c r="G50" s="57"/>
      <c r="H50" s="57"/>
      <c r="I50" s="57"/>
      <c r="J50" s="57"/>
      <c r="K50" s="57"/>
      <c r="L50" s="17"/>
      <c r="M50" s="17"/>
      <c r="N50" s="17"/>
      <c r="O50" s="17"/>
      <c r="P50" s="17"/>
      <c r="Q50" s="17"/>
      <c r="R50" s="17"/>
      <c r="S50" s="17"/>
      <c r="T50" s="17"/>
      <c r="U50" s="17"/>
      <c r="V50" s="17"/>
      <c r="W50" s="17"/>
      <c r="X50" s="17"/>
      <c r="Y50" s="17"/>
      <c r="Z50" s="17"/>
    </row>
    <row r="51" spans="1:26" ht="12.75" customHeight="1">
      <c r="A51" s="58" t="s">
        <v>355</v>
      </c>
      <c r="B51" s="58" t="s">
        <v>356</v>
      </c>
      <c r="C51" s="135">
        <f t="shared" si="9"/>
        <v>0</v>
      </c>
      <c r="D51" s="135">
        <f t="shared" si="9"/>
        <v>0</v>
      </c>
      <c r="E51" s="135">
        <f t="shared" si="9"/>
        <v>0</v>
      </c>
      <c r="F51" s="57"/>
      <c r="G51" s="57"/>
      <c r="H51" s="57"/>
      <c r="I51" s="57"/>
      <c r="J51" s="57"/>
      <c r="K51" s="57"/>
      <c r="L51" s="17"/>
      <c r="M51" s="17"/>
      <c r="N51" s="17"/>
      <c r="O51" s="17"/>
      <c r="P51" s="17"/>
      <c r="Q51" s="17"/>
      <c r="R51" s="17"/>
      <c r="S51" s="17"/>
      <c r="T51" s="17"/>
      <c r="U51" s="17"/>
      <c r="V51" s="17"/>
      <c r="W51" s="17"/>
      <c r="X51" s="17"/>
      <c r="Y51" s="17"/>
      <c r="Z51" s="17"/>
    </row>
    <row r="52" spans="1:26" ht="12.75" customHeight="1">
      <c r="A52" s="58" t="s">
        <v>355</v>
      </c>
      <c r="B52" s="58" t="s">
        <v>357</v>
      </c>
      <c r="C52" s="135">
        <f t="shared" si="9"/>
        <v>0</v>
      </c>
      <c r="D52" s="135">
        <f t="shared" si="9"/>
        <v>0</v>
      </c>
      <c r="E52" s="135">
        <f t="shared" si="9"/>
        <v>0</v>
      </c>
      <c r="F52" s="57"/>
      <c r="G52" s="57"/>
      <c r="H52" s="57"/>
      <c r="I52" s="57"/>
      <c r="J52" s="57"/>
      <c r="K52" s="57"/>
      <c r="L52" s="17"/>
      <c r="M52" s="17"/>
      <c r="N52" s="17"/>
      <c r="O52" s="17"/>
      <c r="P52" s="17"/>
      <c r="Q52" s="17"/>
      <c r="R52" s="17"/>
      <c r="S52" s="17"/>
      <c r="T52" s="17"/>
      <c r="U52" s="17"/>
      <c r="V52" s="17"/>
      <c r="W52" s="17"/>
      <c r="X52" s="17"/>
      <c r="Y52" s="17"/>
      <c r="Z52" s="17"/>
    </row>
    <row r="53" spans="1:26" ht="12.75" customHeight="1">
      <c r="A53" s="55"/>
      <c r="B53" s="56" t="s">
        <v>56</v>
      </c>
      <c r="C53" s="135">
        <f t="shared" si="9"/>
        <v>0</v>
      </c>
      <c r="D53" s="135">
        <f t="shared" si="9"/>
        <v>0</v>
      </c>
      <c r="E53" s="135">
        <f t="shared" si="9"/>
        <v>1</v>
      </c>
      <c r="F53" s="57"/>
      <c r="G53" s="57"/>
      <c r="H53" s="57"/>
      <c r="I53" s="57"/>
      <c r="J53" s="57"/>
      <c r="K53" s="57"/>
      <c r="L53" s="17"/>
      <c r="M53" s="17"/>
      <c r="N53" s="17"/>
      <c r="O53" s="17"/>
      <c r="P53" s="17"/>
      <c r="Q53" s="17"/>
      <c r="R53" s="17"/>
      <c r="S53" s="17"/>
      <c r="T53" s="17"/>
      <c r="U53" s="17"/>
      <c r="V53" s="17"/>
      <c r="W53" s="17"/>
      <c r="X53" s="17"/>
      <c r="Y53" s="17"/>
      <c r="Z53" s="17"/>
    </row>
    <row r="54" spans="1:26" ht="12.75" customHeight="1">
      <c r="A54" s="60" t="s">
        <v>22</v>
      </c>
      <c r="B54" s="60" t="s">
        <v>58</v>
      </c>
      <c r="C54" s="135">
        <f t="shared" si="9"/>
        <v>0</v>
      </c>
      <c r="D54" s="135">
        <f t="shared" si="9"/>
        <v>1</v>
      </c>
      <c r="E54" s="135">
        <f t="shared" si="9"/>
        <v>1</v>
      </c>
      <c r="F54" s="57"/>
      <c r="G54" s="57"/>
      <c r="H54" s="57"/>
      <c r="I54" s="57"/>
      <c r="J54" s="57"/>
      <c r="K54" s="57"/>
      <c r="L54" s="17"/>
      <c r="M54" s="17"/>
      <c r="N54" s="17"/>
      <c r="O54" s="17"/>
      <c r="P54" s="17"/>
      <c r="Q54" s="17"/>
      <c r="R54" s="17"/>
      <c r="S54" s="17"/>
      <c r="T54" s="17"/>
      <c r="U54" s="17"/>
      <c r="V54" s="17"/>
      <c r="W54" s="17"/>
      <c r="X54" s="17"/>
      <c r="Y54" s="17"/>
      <c r="Z54" s="17"/>
    </row>
    <row r="55" spans="1:26" ht="12.75" customHeight="1">
      <c r="A55" s="58" t="s">
        <v>358</v>
      </c>
      <c r="B55" s="58" t="s">
        <v>359</v>
      </c>
      <c r="C55" s="135">
        <f t="shared" si="9"/>
        <v>0</v>
      </c>
      <c r="D55" s="135">
        <f t="shared" si="9"/>
        <v>1</v>
      </c>
      <c r="E55" s="135">
        <f t="shared" si="9"/>
        <v>1</v>
      </c>
      <c r="F55" s="57">
        <v>1</v>
      </c>
      <c r="G55" s="57"/>
      <c r="H55" s="57"/>
      <c r="I55" s="57"/>
      <c r="J55" s="57"/>
      <c r="K55" s="57"/>
      <c r="L55" s="17"/>
      <c r="M55" s="17"/>
      <c r="N55" s="17"/>
      <c r="O55" s="17"/>
      <c r="P55" s="17"/>
      <c r="Q55" s="17"/>
      <c r="R55" s="17"/>
      <c r="S55" s="17"/>
      <c r="T55" s="17"/>
      <c r="U55" s="17"/>
      <c r="V55" s="17"/>
      <c r="W55" s="17"/>
      <c r="X55" s="17"/>
      <c r="Y55" s="17"/>
      <c r="Z55" s="17"/>
    </row>
    <row r="56" spans="1:26" ht="12.75" customHeight="1">
      <c r="A56" s="58" t="s">
        <v>367</v>
      </c>
      <c r="B56" s="35" t="s">
        <v>73</v>
      </c>
      <c r="C56" s="135">
        <f t="shared" si="9"/>
        <v>0</v>
      </c>
      <c r="D56" s="135">
        <f t="shared" si="9"/>
        <v>0</v>
      </c>
      <c r="E56" s="135">
        <f t="shared" si="9"/>
        <v>0</v>
      </c>
      <c r="F56" s="57"/>
      <c r="G56" s="57"/>
      <c r="H56" s="57"/>
      <c r="I56" s="57"/>
      <c r="J56" s="57"/>
      <c r="K56" s="57"/>
      <c r="L56" s="17"/>
      <c r="M56" s="17"/>
      <c r="N56" s="17"/>
      <c r="O56" s="17"/>
      <c r="P56" s="17"/>
      <c r="Q56" s="17"/>
      <c r="R56" s="17"/>
      <c r="S56" s="17"/>
      <c r="T56" s="17"/>
      <c r="U56" s="17"/>
      <c r="V56" s="17"/>
      <c r="W56" s="17"/>
      <c r="X56" s="17"/>
      <c r="Y56" s="17"/>
      <c r="Z56" s="17"/>
    </row>
    <row r="57" spans="1:26" ht="12.75" customHeight="1">
      <c r="A57" s="60" t="s">
        <v>361</v>
      </c>
      <c r="B57" s="60" t="s">
        <v>362</v>
      </c>
      <c r="C57" s="135">
        <f t="shared" si="9"/>
        <v>0</v>
      </c>
      <c r="D57" s="135">
        <f t="shared" si="9"/>
        <v>0</v>
      </c>
      <c r="E57" s="135">
        <f t="shared" si="9"/>
        <v>1</v>
      </c>
      <c r="F57" s="57"/>
      <c r="G57" s="57"/>
      <c r="H57" s="57"/>
      <c r="I57" s="57"/>
      <c r="J57" s="57"/>
      <c r="K57" s="57"/>
      <c r="L57" s="17"/>
      <c r="M57" s="17"/>
      <c r="N57" s="17"/>
      <c r="O57" s="17"/>
      <c r="P57" s="17"/>
      <c r="Q57" s="17"/>
      <c r="R57" s="17"/>
      <c r="S57" s="17"/>
      <c r="T57" s="17"/>
      <c r="U57" s="17"/>
      <c r="V57" s="17"/>
      <c r="W57" s="17"/>
      <c r="X57" s="17"/>
      <c r="Y57" s="17"/>
      <c r="Z57" s="17"/>
    </row>
    <row r="58" spans="1:26" ht="12.75" customHeight="1">
      <c r="A58" s="58" t="s">
        <v>363</v>
      </c>
      <c r="B58" s="62" t="s">
        <v>364</v>
      </c>
      <c r="C58" s="135">
        <f t="shared" si="9"/>
        <v>0</v>
      </c>
      <c r="D58" s="135">
        <f t="shared" si="9"/>
        <v>0</v>
      </c>
      <c r="E58" s="135">
        <f t="shared" si="9"/>
        <v>1</v>
      </c>
      <c r="F58" s="57"/>
      <c r="G58" s="57"/>
      <c r="H58" s="57"/>
      <c r="I58" s="57"/>
      <c r="J58" s="57"/>
      <c r="K58" s="57"/>
      <c r="L58" s="17"/>
      <c r="M58" s="17"/>
      <c r="N58" s="17"/>
      <c r="O58" s="17"/>
      <c r="P58" s="17"/>
      <c r="Q58" s="17"/>
      <c r="R58" s="17"/>
      <c r="S58" s="17"/>
      <c r="T58" s="17"/>
      <c r="U58" s="17"/>
      <c r="V58" s="17"/>
      <c r="W58" s="17"/>
      <c r="X58" s="17"/>
      <c r="Y58" s="17"/>
      <c r="Z58" s="17"/>
    </row>
    <row r="59" spans="1:26" ht="12.75" customHeight="1">
      <c r="A59" s="58" t="s">
        <v>365</v>
      </c>
      <c r="B59" s="62" t="s">
        <v>366</v>
      </c>
      <c r="C59" s="135">
        <f t="shared" si="9"/>
        <v>0</v>
      </c>
      <c r="D59" s="135">
        <f t="shared" si="9"/>
        <v>1</v>
      </c>
      <c r="E59" s="135">
        <f t="shared" si="9"/>
        <v>1</v>
      </c>
      <c r="F59" s="57"/>
      <c r="G59" s="57"/>
      <c r="H59" s="57"/>
      <c r="I59" s="57"/>
      <c r="J59" s="57"/>
      <c r="K59" s="57"/>
      <c r="L59" s="17"/>
      <c r="M59" s="17"/>
      <c r="N59" s="17"/>
      <c r="O59" s="17"/>
      <c r="P59" s="17"/>
      <c r="Q59" s="17"/>
      <c r="R59" s="17"/>
      <c r="S59" s="17"/>
      <c r="T59" s="17"/>
      <c r="U59" s="17"/>
      <c r="V59" s="17"/>
      <c r="W59" s="17"/>
      <c r="X59" s="17"/>
      <c r="Y59" s="17"/>
      <c r="Z59" s="17"/>
    </row>
    <row r="60" spans="1:26" ht="12.75" customHeight="1">
      <c r="A60" s="56" t="s">
        <v>74</v>
      </c>
      <c r="B60" s="56" t="s">
        <v>75</v>
      </c>
      <c r="C60" s="135">
        <f t="shared" si="9"/>
        <v>0</v>
      </c>
      <c r="D60" s="135">
        <f t="shared" si="9"/>
        <v>0</v>
      </c>
      <c r="E60" s="135">
        <f t="shared" si="9"/>
        <v>0</v>
      </c>
      <c r="F60" s="57">
        <v>0.6</v>
      </c>
      <c r="G60" s="57">
        <v>0.9</v>
      </c>
      <c r="H60" s="57">
        <v>0.9</v>
      </c>
      <c r="I60" s="57">
        <v>1</v>
      </c>
      <c r="J60" s="57">
        <v>1</v>
      </c>
      <c r="K60" s="57">
        <v>1</v>
      </c>
      <c r="L60" s="17"/>
      <c r="M60" s="17"/>
      <c r="N60" s="17"/>
      <c r="O60" s="17"/>
      <c r="P60" s="17"/>
      <c r="Q60" s="17"/>
      <c r="R60" s="17"/>
      <c r="S60" s="17"/>
      <c r="T60" s="17"/>
      <c r="U60" s="17"/>
      <c r="V60" s="17"/>
      <c r="W60" s="17"/>
      <c r="X60" s="17"/>
      <c r="Y60" s="17"/>
      <c r="Z60" s="17"/>
    </row>
    <row r="61" spans="1:26" ht="12.75" customHeight="1">
      <c r="A61" s="124"/>
      <c r="B61" s="124"/>
      <c r="C61" s="125"/>
      <c r="D61" s="125"/>
      <c r="E61" s="125"/>
      <c r="F61" s="125"/>
      <c r="G61" s="124" t="e">
        <f>+G63-F69</f>
        <v>#REF!</v>
      </c>
      <c r="H61" s="125"/>
      <c r="I61" s="125"/>
      <c r="J61" s="125"/>
      <c r="K61" s="125"/>
      <c r="L61" s="17"/>
      <c r="M61" s="17"/>
      <c r="N61" s="17"/>
      <c r="O61" s="17"/>
      <c r="P61" s="17"/>
      <c r="Q61" s="17"/>
      <c r="R61" s="17"/>
      <c r="S61" s="17"/>
      <c r="T61" s="17"/>
      <c r="U61" s="17"/>
      <c r="V61" s="17"/>
      <c r="W61" s="17"/>
      <c r="X61" s="17"/>
      <c r="Y61" s="17"/>
      <c r="Z61" s="17"/>
    </row>
    <row r="62" spans="1:26" ht="12.75" customHeight="1">
      <c r="A62" s="64"/>
      <c r="B62" s="64"/>
      <c r="C62" s="65"/>
      <c r="D62" s="64"/>
      <c r="E62" s="64"/>
      <c r="F62" s="64"/>
      <c r="G62" s="126" t="e">
        <f>(+F69-G63)/F69</f>
        <v>#REF!</v>
      </c>
      <c r="H62" s="126" t="e">
        <f>(+G63-H69)/G63</f>
        <v>#REF!</v>
      </c>
      <c r="I62" s="126" t="e">
        <f>(+H69-I69)/H69</f>
        <v>#REF!</v>
      </c>
      <c r="J62" s="126" t="e">
        <f>(+I69-J69)/I69</f>
        <v>#REF!</v>
      </c>
      <c r="K62" s="126" t="e">
        <f>(+J69-K69)/J69</f>
        <v>#REF!</v>
      </c>
      <c r="L62" s="17"/>
      <c r="M62" s="17"/>
      <c r="N62" s="17"/>
      <c r="O62" s="17"/>
      <c r="P62" s="17"/>
      <c r="Q62" s="17"/>
      <c r="R62" s="17"/>
      <c r="S62" s="17"/>
      <c r="T62" s="17"/>
      <c r="U62" s="17"/>
      <c r="V62" s="17"/>
      <c r="W62" s="17"/>
      <c r="X62" s="17"/>
      <c r="Y62" s="17"/>
      <c r="Z62" s="17"/>
    </row>
    <row r="63" spans="1:26" ht="12.75" customHeight="1">
      <c r="A63" s="17"/>
      <c r="B63" s="17"/>
      <c r="C63" s="17"/>
      <c r="D63" s="53"/>
      <c r="E63" s="17"/>
      <c r="F63" s="17"/>
      <c r="G63" s="53" t="e">
        <f>+G69-1876364452</f>
        <v>#REF!</v>
      </c>
      <c r="H63" s="53" t="e">
        <f>+G63-H69</f>
        <v>#REF!</v>
      </c>
      <c r="I63" s="53" t="e">
        <f>+I69-H69</f>
        <v>#REF!</v>
      </c>
      <c r="J63" s="53" t="e">
        <f>+J69-I69</f>
        <v>#REF!</v>
      </c>
      <c r="K63" s="53" t="e">
        <f>+J69-K69</f>
        <v>#REF!</v>
      </c>
      <c r="L63" s="17"/>
      <c r="M63" s="17"/>
      <c r="N63" s="17"/>
      <c r="O63" s="17"/>
      <c r="P63" s="17"/>
      <c r="Q63" s="17"/>
      <c r="R63" s="17"/>
      <c r="S63" s="17"/>
      <c r="T63" s="17"/>
      <c r="U63" s="17"/>
      <c r="V63" s="17"/>
      <c r="W63" s="17"/>
      <c r="X63" s="17"/>
      <c r="Y63" s="17"/>
      <c r="Z63" s="17"/>
    </row>
    <row r="64" spans="1:26" ht="12.75" customHeight="1">
      <c r="A64" s="66" t="s">
        <v>100</v>
      </c>
      <c r="B64" s="66" t="s">
        <v>10</v>
      </c>
      <c r="C64" s="67" t="s">
        <v>102</v>
      </c>
      <c r="D64" s="68" t="s">
        <v>337</v>
      </c>
      <c r="E64" s="68" t="s">
        <v>338</v>
      </c>
      <c r="F64" s="66">
        <v>2022</v>
      </c>
      <c r="G64" s="66">
        <v>2023</v>
      </c>
      <c r="H64" s="66">
        <v>2024</v>
      </c>
      <c r="I64" s="66">
        <v>2025</v>
      </c>
      <c r="J64" s="66">
        <v>2026</v>
      </c>
      <c r="K64" s="66">
        <v>2027</v>
      </c>
      <c r="L64" s="17"/>
      <c r="M64" s="17"/>
      <c r="N64" s="17"/>
      <c r="O64" s="17"/>
      <c r="P64" s="17"/>
      <c r="Q64" s="17"/>
      <c r="R64" s="17"/>
      <c r="S64" s="17"/>
      <c r="T64" s="17"/>
      <c r="U64" s="17"/>
      <c r="V64" s="17"/>
      <c r="W64" s="17"/>
      <c r="X64" s="17"/>
      <c r="Y64" s="17"/>
      <c r="Z64" s="17"/>
    </row>
    <row r="65" spans="1:26" ht="12.75" customHeight="1">
      <c r="A65" s="33" t="s">
        <v>339</v>
      </c>
      <c r="B65" s="34" t="s">
        <v>19</v>
      </c>
      <c r="C65" s="34" t="e">
        <f>+C66</f>
        <v>#REF!</v>
      </c>
      <c r="D65" s="34">
        <f>+D66</f>
        <v>2570969431</v>
      </c>
      <c r="E65" s="34">
        <f>E66</f>
        <v>1644825496</v>
      </c>
      <c r="F65" s="34">
        <f t="shared" ref="F65:K65" si="10">+F66</f>
        <v>1644825496</v>
      </c>
      <c r="G65" s="34">
        <f t="shared" si="10"/>
        <v>0</v>
      </c>
      <c r="H65" s="34">
        <f t="shared" si="10"/>
        <v>0</v>
      </c>
      <c r="I65" s="34">
        <f t="shared" si="10"/>
        <v>0</v>
      </c>
      <c r="J65" s="34">
        <f t="shared" si="10"/>
        <v>0</v>
      </c>
      <c r="K65" s="34">
        <f t="shared" si="10"/>
        <v>0</v>
      </c>
      <c r="L65" s="17"/>
      <c r="M65" s="17"/>
      <c r="N65" s="17"/>
      <c r="O65" s="17"/>
      <c r="P65" s="17"/>
      <c r="Q65" s="17"/>
      <c r="R65" s="17"/>
      <c r="S65" s="17"/>
      <c r="T65" s="17"/>
      <c r="U65" s="17"/>
      <c r="V65" s="17"/>
      <c r="W65" s="17"/>
      <c r="X65" s="17"/>
      <c r="Y65" s="17"/>
      <c r="Z65" s="17"/>
    </row>
    <row r="66" spans="1:26" ht="12.75" customHeight="1">
      <c r="A66" s="35" t="s">
        <v>340</v>
      </c>
      <c r="B66" s="36" t="s">
        <v>21</v>
      </c>
      <c r="C66" s="36" t="e">
        <f>+#REF!</f>
        <v>#REF!</v>
      </c>
      <c r="D66" s="36">
        <v>2570969431</v>
      </c>
      <c r="E66" s="37">
        <v>1644825496</v>
      </c>
      <c r="F66" s="37">
        <f t="shared" ref="F66:K66" si="11">+F7*F36</f>
        <v>1644825496</v>
      </c>
      <c r="G66" s="37">
        <f t="shared" si="11"/>
        <v>0</v>
      </c>
      <c r="H66" s="37">
        <f t="shared" si="11"/>
        <v>0</v>
      </c>
      <c r="I66" s="37">
        <f t="shared" si="11"/>
        <v>0</v>
      </c>
      <c r="J66" s="37">
        <f t="shared" si="11"/>
        <v>0</v>
      </c>
      <c r="K66" s="37">
        <f t="shared" si="11"/>
        <v>0</v>
      </c>
      <c r="L66" s="17"/>
      <c r="M66" s="17"/>
      <c r="N66" s="17"/>
      <c r="O66" s="17"/>
      <c r="P66" s="17"/>
      <c r="Q66" s="17"/>
      <c r="R66" s="17"/>
      <c r="S66" s="17"/>
      <c r="T66" s="17"/>
      <c r="U66" s="17"/>
      <c r="V66" s="17"/>
      <c r="W66" s="17"/>
      <c r="X66" s="17"/>
      <c r="Y66" s="17"/>
      <c r="Z66" s="17"/>
    </row>
    <row r="67" spans="1:26" ht="12.75" customHeight="1">
      <c r="A67" s="38" t="s">
        <v>18</v>
      </c>
      <c r="B67" s="39" t="s">
        <v>23</v>
      </c>
      <c r="C67" s="34" t="e">
        <f>+C68+C77+C79</f>
        <v>#REF!</v>
      </c>
      <c r="D67" s="34" t="e">
        <f t="shared" ref="D67:K67" si="12">+D68+D77</f>
        <v>#REF!</v>
      </c>
      <c r="E67" s="34">
        <f t="shared" si="12"/>
        <v>5252726197</v>
      </c>
      <c r="F67" s="34" t="e">
        <f t="shared" si="12"/>
        <v>#REF!</v>
      </c>
      <c r="G67" s="34" t="e">
        <f t="shared" si="12"/>
        <v>#REF!</v>
      </c>
      <c r="H67" s="34" t="e">
        <f t="shared" si="12"/>
        <v>#REF!</v>
      </c>
      <c r="I67" s="34" t="e">
        <f t="shared" si="12"/>
        <v>#REF!</v>
      </c>
      <c r="J67" s="34" t="e">
        <f t="shared" si="12"/>
        <v>#REF!</v>
      </c>
      <c r="K67" s="34" t="e">
        <f t="shared" si="12"/>
        <v>#REF!</v>
      </c>
      <c r="L67" s="17"/>
      <c r="M67" s="17"/>
      <c r="N67" s="17"/>
      <c r="O67" s="17"/>
      <c r="P67" s="17"/>
      <c r="Q67" s="17"/>
      <c r="R67" s="17"/>
      <c r="S67" s="17"/>
      <c r="T67" s="17"/>
      <c r="U67" s="17"/>
      <c r="V67" s="17"/>
      <c r="W67" s="17"/>
      <c r="X67" s="17"/>
      <c r="Y67" s="17"/>
      <c r="Z67" s="17"/>
    </row>
    <row r="68" spans="1:26" ht="12.75" customHeight="1">
      <c r="A68" s="38" t="s">
        <v>341</v>
      </c>
      <c r="B68" s="38" t="s">
        <v>342</v>
      </c>
      <c r="C68" s="40" t="e">
        <f>+#REF!</f>
        <v>#REF!</v>
      </c>
      <c r="D68" s="40" t="e">
        <f t="shared" ref="D68:K68" si="13">+D69</f>
        <v>#REF!</v>
      </c>
      <c r="E68" s="40">
        <f t="shared" si="13"/>
        <v>5229254544</v>
      </c>
      <c r="F68" s="40" t="e">
        <f t="shared" si="13"/>
        <v>#REF!</v>
      </c>
      <c r="G68" s="40" t="e">
        <f t="shared" si="13"/>
        <v>#REF!</v>
      </c>
      <c r="H68" s="40" t="e">
        <f t="shared" si="13"/>
        <v>#REF!</v>
      </c>
      <c r="I68" s="40" t="e">
        <f t="shared" si="13"/>
        <v>#REF!</v>
      </c>
      <c r="J68" s="40" t="e">
        <f t="shared" si="13"/>
        <v>#REF!</v>
      </c>
      <c r="K68" s="40" t="e">
        <f t="shared" si="13"/>
        <v>#REF!</v>
      </c>
      <c r="L68" s="17"/>
      <c r="M68" s="17"/>
      <c r="N68" s="17"/>
      <c r="O68" s="17"/>
      <c r="P68" s="17"/>
      <c r="Q68" s="17"/>
      <c r="R68" s="17"/>
      <c r="S68" s="17"/>
      <c r="T68" s="17"/>
      <c r="U68" s="17"/>
      <c r="V68" s="17"/>
      <c r="W68" s="17"/>
      <c r="X68" s="17"/>
      <c r="Y68" s="17"/>
      <c r="Z68" s="17"/>
    </row>
    <row r="69" spans="1:26" ht="12.75" customHeight="1">
      <c r="A69" s="38" t="s">
        <v>343</v>
      </c>
      <c r="B69" s="38" t="s">
        <v>344</v>
      </c>
      <c r="C69" s="40" t="e">
        <f>SUM(C70:C76)</f>
        <v>#REF!</v>
      </c>
      <c r="D69" s="40" t="e">
        <f>SUM(D70:D74)</f>
        <v>#REF!</v>
      </c>
      <c r="E69" s="40">
        <f>SUM(E70:E74)</f>
        <v>5229254544</v>
      </c>
      <c r="F69" s="40" t="e">
        <f t="shared" ref="F69:K69" si="14">SUM(F70:F76)</f>
        <v>#REF!</v>
      </c>
      <c r="G69" s="40" t="e">
        <f t="shared" si="14"/>
        <v>#REF!</v>
      </c>
      <c r="H69" s="40" t="e">
        <f t="shared" si="14"/>
        <v>#REF!</v>
      </c>
      <c r="I69" s="40" t="e">
        <f t="shared" si="14"/>
        <v>#REF!</v>
      </c>
      <c r="J69" s="40" t="e">
        <f t="shared" si="14"/>
        <v>#REF!</v>
      </c>
      <c r="K69" s="40" t="e">
        <f t="shared" si="14"/>
        <v>#REF!</v>
      </c>
      <c r="L69" s="17"/>
      <c r="M69" s="17"/>
      <c r="N69" s="17"/>
      <c r="O69" s="17"/>
      <c r="P69" s="17"/>
      <c r="Q69" s="17"/>
      <c r="R69" s="17"/>
      <c r="S69" s="17"/>
      <c r="T69" s="17"/>
      <c r="U69" s="17"/>
      <c r="V69" s="17"/>
      <c r="W69" s="17"/>
      <c r="X69" s="17"/>
      <c r="Y69" s="17"/>
      <c r="Z69" s="17"/>
    </row>
    <row r="70" spans="1:26" ht="12.75" customHeight="1">
      <c r="A70" s="35" t="s">
        <v>103</v>
      </c>
      <c r="B70" s="35" t="s">
        <v>345</v>
      </c>
      <c r="C70" s="36" t="e">
        <f>+#REF!</f>
        <v>#REF!</v>
      </c>
      <c r="D70" s="36">
        <v>18090895</v>
      </c>
      <c r="E70" s="37">
        <v>33415062</v>
      </c>
      <c r="F70" s="37" t="e">
        <f t="shared" ref="F70:K70" si="15">+F11*F40</f>
        <v>#REF!</v>
      </c>
      <c r="G70" s="37" t="e">
        <f t="shared" si="15"/>
        <v>#REF!</v>
      </c>
      <c r="H70" s="37" t="e">
        <f t="shared" si="15"/>
        <v>#REF!</v>
      </c>
      <c r="I70" s="37" t="e">
        <f t="shared" si="15"/>
        <v>#REF!</v>
      </c>
      <c r="J70" s="37" t="e">
        <f t="shared" si="15"/>
        <v>#REF!</v>
      </c>
      <c r="K70" s="37" t="e">
        <f t="shared" si="15"/>
        <v>#REF!</v>
      </c>
      <c r="L70" s="17"/>
      <c r="M70" s="17"/>
      <c r="N70" s="17"/>
      <c r="O70" s="17"/>
      <c r="P70" s="17"/>
      <c r="Q70" s="17"/>
      <c r="R70" s="17"/>
      <c r="S70" s="17"/>
      <c r="T70" s="17"/>
      <c r="U70" s="17"/>
      <c r="V70" s="17"/>
      <c r="W70" s="17"/>
      <c r="X70" s="17"/>
      <c r="Y70" s="17"/>
      <c r="Z70" s="17"/>
    </row>
    <row r="71" spans="1:26" ht="12.75" customHeight="1">
      <c r="A71" s="35" t="s">
        <v>103</v>
      </c>
      <c r="B71" s="35" t="s">
        <v>29</v>
      </c>
      <c r="C71" s="36" t="e">
        <f>+#REF!</f>
        <v>#REF!</v>
      </c>
      <c r="D71" s="36">
        <v>4761450760</v>
      </c>
      <c r="E71" s="37">
        <v>4937167282</v>
      </c>
      <c r="F71" s="37" t="e">
        <f t="shared" ref="F71:K71" si="16">+F12*F41</f>
        <v>#REF!</v>
      </c>
      <c r="G71" s="37" t="e">
        <f t="shared" si="16"/>
        <v>#REF!</v>
      </c>
      <c r="H71" s="37" t="e">
        <f t="shared" si="16"/>
        <v>#REF!</v>
      </c>
      <c r="I71" s="37" t="e">
        <f t="shared" si="16"/>
        <v>#REF!</v>
      </c>
      <c r="J71" s="37" t="e">
        <f t="shared" si="16"/>
        <v>#REF!</v>
      </c>
      <c r="K71" s="37" t="e">
        <f t="shared" si="16"/>
        <v>#REF!</v>
      </c>
      <c r="L71" s="17"/>
      <c r="M71" s="17"/>
      <c r="N71" s="17"/>
      <c r="O71" s="17"/>
      <c r="P71" s="17"/>
      <c r="Q71" s="17"/>
      <c r="R71" s="17"/>
      <c r="S71" s="17"/>
      <c r="T71" s="17"/>
      <c r="U71" s="17"/>
      <c r="V71" s="17"/>
      <c r="W71" s="17"/>
      <c r="X71" s="17"/>
      <c r="Y71" s="17"/>
      <c r="Z71" s="17"/>
    </row>
    <row r="72" spans="1:26" ht="12.75" customHeight="1">
      <c r="A72" s="35" t="s">
        <v>103</v>
      </c>
      <c r="B72" s="41" t="s">
        <v>104</v>
      </c>
      <c r="C72" s="36" t="e">
        <f>+#REF!</f>
        <v>#REF!</v>
      </c>
      <c r="D72" s="36" t="e">
        <f>+#REF!</f>
        <v>#REF!</v>
      </c>
      <c r="E72" s="37">
        <v>0</v>
      </c>
      <c r="F72" s="37" t="e">
        <f t="shared" ref="F72:K72" si="17">+F13*F42</f>
        <v>#REF!</v>
      </c>
      <c r="G72" s="37" t="e">
        <f t="shared" si="17"/>
        <v>#REF!</v>
      </c>
      <c r="H72" s="37" t="e">
        <f t="shared" si="17"/>
        <v>#REF!</v>
      </c>
      <c r="I72" s="37" t="e">
        <f t="shared" si="17"/>
        <v>#REF!</v>
      </c>
      <c r="J72" s="37" t="e">
        <f t="shared" si="17"/>
        <v>#REF!</v>
      </c>
      <c r="K72" s="37" t="e">
        <f t="shared" si="17"/>
        <v>#REF!</v>
      </c>
      <c r="L72" s="17"/>
      <c r="M72" s="17"/>
      <c r="N72" s="17"/>
      <c r="O72" s="17"/>
      <c r="P72" s="17"/>
      <c r="Q72" s="17"/>
      <c r="R72" s="17"/>
      <c r="S72" s="17"/>
      <c r="T72" s="17"/>
      <c r="U72" s="17"/>
      <c r="V72" s="17"/>
      <c r="W72" s="17"/>
      <c r="X72" s="17"/>
      <c r="Y72" s="17"/>
      <c r="Z72" s="17"/>
    </row>
    <row r="73" spans="1:26" ht="12.75" customHeight="1">
      <c r="A73" s="35" t="s">
        <v>103</v>
      </c>
      <c r="B73" s="41" t="s">
        <v>105</v>
      </c>
      <c r="C73" s="36" t="e">
        <f>+#REF!</f>
        <v>#REF!</v>
      </c>
      <c r="D73" s="36" t="e">
        <f>+#REF!</f>
        <v>#REF!</v>
      </c>
      <c r="E73" s="37">
        <v>258439900</v>
      </c>
      <c r="F73" s="37" t="e">
        <f t="shared" ref="F73:K73" si="18">+F14*F43</f>
        <v>#REF!</v>
      </c>
      <c r="G73" s="37" t="e">
        <f t="shared" si="18"/>
        <v>#REF!</v>
      </c>
      <c r="H73" s="37" t="e">
        <f t="shared" si="18"/>
        <v>#REF!</v>
      </c>
      <c r="I73" s="37" t="e">
        <f t="shared" si="18"/>
        <v>#REF!</v>
      </c>
      <c r="J73" s="37" t="e">
        <f t="shared" si="18"/>
        <v>#REF!</v>
      </c>
      <c r="K73" s="37" t="e">
        <f t="shared" si="18"/>
        <v>#REF!</v>
      </c>
      <c r="L73" s="17"/>
      <c r="M73" s="17"/>
      <c r="N73" s="17"/>
      <c r="O73" s="17"/>
      <c r="P73" s="17"/>
      <c r="Q73" s="17"/>
      <c r="R73" s="17"/>
      <c r="S73" s="17"/>
      <c r="T73" s="17"/>
      <c r="U73" s="17"/>
      <c r="V73" s="17"/>
      <c r="W73" s="17"/>
      <c r="X73" s="17"/>
      <c r="Y73" s="17"/>
      <c r="Z73" s="17"/>
    </row>
    <row r="74" spans="1:26" ht="12.75" customHeight="1">
      <c r="A74" s="35" t="s">
        <v>106</v>
      </c>
      <c r="B74" s="41" t="s">
        <v>107</v>
      </c>
      <c r="C74" s="36">
        <v>0</v>
      </c>
      <c r="D74" s="36" t="e">
        <f>+#REF!</f>
        <v>#REF!</v>
      </c>
      <c r="E74" s="37">
        <v>232300</v>
      </c>
      <c r="F74" s="37" t="e">
        <f t="shared" ref="F74:K74" si="19">+F15*F40</f>
        <v>#REF!</v>
      </c>
      <c r="G74" s="37" t="e">
        <f t="shared" si="19"/>
        <v>#REF!</v>
      </c>
      <c r="H74" s="37" t="e">
        <f t="shared" si="19"/>
        <v>#REF!</v>
      </c>
      <c r="I74" s="37" t="e">
        <f t="shared" si="19"/>
        <v>#REF!</v>
      </c>
      <c r="J74" s="37" t="e">
        <f t="shared" si="19"/>
        <v>#REF!</v>
      </c>
      <c r="K74" s="37" t="e">
        <f t="shared" si="19"/>
        <v>#REF!</v>
      </c>
      <c r="L74" s="17"/>
      <c r="M74" s="17"/>
      <c r="N74" s="17"/>
      <c r="O74" s="17"/>
      <c r="P74" s="17"/>
      <c r="Q74" s="17"/>
      <c r="R74" s="17"/>
      <c r="S74" s="17"/>
      <c r="T74" s="17"/>
      <c r="U74" s="17"/>
      <c r="V74" s="17"/>
      <c r="W74" s="17"/>
      <c r="X74" s="17"/>
      <c r="Y74" s="17"/>
      <c r="Z74" s="17"/>
    </row>
    <row r="75" spans="1:26" ht="12.75" customHeight="1">
      <c r="A75" s="35" t="s">
        <v>106</v>
      </c>
      <c r="B75" s="41" t="s">
        <v>108</v>
      </c>
      <c r="C75" s="36" t="e">
        <f>+#REF!</f>
        <v>#REF!</v>
      </c>
      <c r="D75" s="36"/>
      <c r="E75" s="37"/>
      <c r="F75" s="37"/>
      <c r="G75" s="37"/>
      <c r="H75" s="37"/>
      <c r="I75" s="37"/>
      <c r="J75" s="37"/>
      <c r="K75" s="37"/>
      <c r="L75" s="17"/>
      <c r="M75" s="17"/>
      <c r="N75" s="17"/>
      <c r="O75" s="17"/>
      <c r="P75" s="17"/>
      <c r="Q75" s="17"/>
      <c r="R75" s="17"/>
      <c r="S75" s="17"/>
      <c r="T75" s="17"/>
      <c r="U75" s="17"/>
      <c r="V75" s="17"/>
      <c r="W75" s="17"/>
      <c r="X75" s="17"/>
      <c r="Y75" s="17"/>
      <c r="Z75" s="17"/>
    </row>
    <row r="76" spans="1:26" ht="12.75" customHeight="1">
      <c r="A76" s="35" t="s">
        <v>106</v>
      </c>
      <c r="B76" s="41" t="s">
        <v>346</v>
      </c>
      <c r="C76" s="36" t="e">
        <f>+#REF!</f>
        <v>#REF!</v>
      </c>
      <c r="D76" s="36"/>
      <c r="E76" s="37"/>
      <c r="F76" s="37"/>
      <c r="G76" s="37"/>
      <c r="H76" s="37"/>
      <c r="I76" s="37"/>
      <c r="J76" s="37"/>
      <c r="K76" s="37"/>
      <c r="L76" s="17"/>
      <c r="M76" s="17"/>
      <c r="N76" s="17"/>
      <c r="O76" s="17"/>
      <c r="P76" s="17"/>
      <c r="Q76" s="17"/>
      <c r="R76" s="17"/>
      <c r="S76" s="17"/>
      <c r="T76" s="17"/>
      <c r="U76" s="17"/>
      <c r="V76" s="17"/>
      <c r="W76" s="17"/>
      <c r="X76" s="17"/>
      <c r="Y76" s="17"/>
      <c r="Z76" s="17"/>
    </row>
    <row r="77" spans="1:26" ht="12.75" customHeight="1">
      <c r="A77" s="38" t="s">
        <v>347</v>
      </c>
      <c r="B77" s="44" t="s">
        <v>348</v>
      </c>
      <c r="C77" s="40" t="e">
        <f t="shared" ref="C77:K77" si="20">+C78</f>
        <v>#REF!</v>
      </c>
      <c r="D77" s="40">
        <f t="shared" si="20"/>
        <v>2931553</v>
      </c>
      <c r="E77" s="45">
        <f t="shared" si="20"/>
        <v>23471653</v>
      </c>
      <c r="F77" s="45">
        <f t="shared" si="20"/>
        <v>23471653</v>
      </c>
      <c r="G77" s="45" t="e">
        <f t="shared" si="20"/>
        <v>#REF!</v>
      </c>
      <c r="H77" s="45" t="e">
        <f t="shared" si="20"/>
        <v>#REF!</v>
      </c>
      <c r="I77" s="45" t="e">
        <f t="shared" si="20"/>
        <v>#REF!</v>
      </c>
      <c r="J77" s="45" t="e">
        <f t="shared" si="20"/>
        <v>#REF!</v>
      </c>
      <c r="K77" s="45" t="e">
        <f t="shared" si="20"/>
        <v>#REF!</v>
      </c>
      <c r="L77" s="17"/>
      <c r="M77" s="17"/>
      <c r="N77" s="17"/>
      <c r="O77" s="17"/>
      <c r="P77" s="17"/>
      <c r="Q77" s="17"/>
      <c r="R77" s="17"/>
      <c r="S77" s="17"/>
      <c r="T77" s="17"/>
      <c r="U77" s="17"/>
      <c r="V77" s="17"/>
      <c r="W77" s="17"/>
      <c r="X77" s="17"/>
      <c r="Y77" s="17"/>
      <c r="Z77" s="17"/>
    </row>
    <row r="78" spans="1:26" ht="12.75" customHeight="1">
      <c r="A78" s="35" t="s">
        <v>349</v>
      </c>
      <c r="B78" s="35" t="s">
        <v>350</v>
      </c>
      <c r="C78" s="36" t="e">
        <f>+#REF!</f>
        <v>#REF!</v>
      </c>
      <c r="D78" s="36">
        <v>2931553</v>
      </c>
      <c r="E78" s="37">
        <v>23471653</v>
      </c>
      <c r="F78" s="37">
        <f>+F19*F48</f>
        <v>23471653</v>
      </c>
      <c r="G78" s="37" t="e">
        <f>+G19*G42</f>
        <v>#REF!</v>
      </c>
      <c r="H78" s="37" t="e">
        <f>+H19*H42</f>
        <v>#REF!</v>
      </c>
      <c r="I78" s="37" t="e">
        <f>+I19*I42</f>
        <v>#REF!</v>
      </c>
      <c r="J78" s="37" t="e">
        <f>+J19*J42</f>
        <v>#REF!</v>
      </c>
      <c r="K78" s="37" t="e">
        <f>+K19*K42</f>
        <v>#REF!</v>
      </c>
      <c r="L78" s="17"/>
      <c r="M78" s="17"/>
      <c r="N78" s="17"/>
      <c r="O78" s="17"/>
      <c r="P78" s="17"/>
      <c r="Q78" s="17"/>
      <c r="R78" s="17"/>
      <c r="S78" s="17"/>
      <c r="T78" s="17"/>
      <c r="U78" s="17"/>
      <c r="V78" s="17"/>
      <c r="W78" s="17"/>
      <c r="X78" s="17"/>
      <c r="Y78" s="17"/>
      <c r="Z78" s="17"/>
    </row>
    <row r="79" spans="1:26" ht="12.75" customHeight="1">
      <c r="A79" s="38" t="s">
        <v>351</v>
      </c>
      <c r="B79" s="44" t="s">
        <v>352</v>
      </c>
      <c r="C79" s="40" t="e">
        <f>+C80</f>
        <v>#REF!</v>
      </c>
      <c r="D79" s="40"/>
      <c r="E79" s="45"/>
      <c r="F79" s="45">
        <f t="shared" ref="F79:K79" si="21">+F80</f>
        <v>0</v>
      </c>
      <c r="G79" s="45">
        <f t="shared" si="21"/>
        <v>0</v>
      </c>
      <c r="H79" s="45">
        <f t="shared" si="21"/>
        <v>0</v>
      </c>
      <c r="I79" s="45">
        <f t="shared" si="21"/>
        <v>0</v>
      </c>
      <c r="J79" s="45">
        <f t="shared" si="21"/>
        <v>0</v>
      </c>
      <c r="K79" s="45">
        <f t="shared" si="21"/>
        <v>0</v>
      </c>
      <c r="L79" s="17"/>
      <c r="M79" s="17"/>
      <c r="N79" s="17"/>
      <c r="O79" s="17"/>
      <c r="P79" s="17"/>
      <c r="Q79" s="17"/>
      <c r="R79" s="17"/>
      <c r="S79" s="17"/>
      <c r="T79" s="17"/>
      <c r="U79" s="17"/>
      <c r="V79" s="17"/>
      <c r="W79" s="17"/>
      <c r="X79" s="17"/>
      <c r="Y79" s="17"/>
      <c r="Z79" s="17"/>
    </row>
    <row r="80" spans="1:26" ht="12.75" customHeight="1">
      <c r="A80" s="38" t="s">
        <v>353</v>
      </c>
      <c r="B80" s="44" t="s">
        <v>354</v>
      </c>
      <c r="C80" s="40" t="e">
        <f>+C81+C82</f>
        <v>#REF!</v>
      </c>
      <c r="D80" s="40"/>
      <c r="E80" s="45"/>
      <c r="F80" s="45">
        <f t="shared" ref="F80:K80" si="22">+F81+F82</f>
        <v>0</v>
      </c>
      <c r="G80" s="45">
        <f t="shared" si="22"/>
        <v>0</v>
      </c>
      <c r="H80" s="45">
        <f t="shared" si="22"/>
        <v>0</v>
      </c>
      <c r="I80" s="45">
        <f t="shared" si="22"/>
        <v>0</v>
      </c>
      <c r="J80" s="45">
        <f t="shared" si="22"/>
        <v>0</v>
      </c>
      <c r="K80" s="45">
        <f t="shared" si="22"/>
        <v>0</v>
      </c>
      <c r="L80" s="17"/>
      <c r="M80" s="17"/>
      <c r="N80" s="17"/>
      <c r="O80" s="17"/>
      <c r="P80" s="17"/>
      <c r="Q80" s="17"/>
      <c r="R80" s="17"/>
      <c r="S80" s="17"/>
      <c r="T80" s="17"/>
      <c r="U80" s="17"/>
      <c r="V80" s="17"/>
      <c r="W80" s="17"/>
      <c r="X80" s="17"/>
      <c r="Y80" s="17"/>
      <c r="Z80" s="17"/>
    </row>
    <row r="81" spans="1:26" ht="12.75" customHeight="1">
      <c r="A81" s="35" t="s">
        <v>355</v>
      </c>
      <c r="B81" s="41" t="s">
        <v>356</v>
      </c>
      <c r="C81" s="36" t="e">
        <f>+#REF!</f>
        <v>#REF!</v>
      </c>
      <c r="D81" s="36"/>
      <c r="E81" s="37"/>
      <c r="F81" s="37"/>
      <c r="G81" s="37"/>
      <c r="H81" s="37"/>
      <c r="I81" s="37"/>
      <c r="J81" s="37"/>
      <c r="K81" s="37"/>
      <c r="L81" s="17"/>
      <c r="M81" s="17"/>
      <c r="N81" s="17"/>
      <c r="O81" s="17"/>
      <c r="P81" s="17"/>
      <c r="Q81" s="17"/>
      <c r="R81" s="17"/>
      <c r="S81" s="17"/>
      <c r="T81" s="17"/>
      <c r="U81" s="17"/>
      <c r="V81" s="17"/>
      <c r="W81" s="17"/>
      <c r="X81" s="17"/>
      <c r="Y81" s="17"/>
      <c r="Z81" s="17"/>
    </row>
    <row r="82" spans="1:26" ht="12.75" customHeight="1">
      <c r="A82" s="35" t="s">
        <v>355</v>
      </c>
      <c r="B82" s="41" t="s">
        <v>357</v>
      </c>
      <c r="C82" s="36" t="e">
        <f>+#REF!</f>
        <v>#REF!</v>
      </c>
      <c r="D82" s="36"/>
      <c r="E82" s="37"/>
      <c r="F82" s="37"/>
      <c r="G82" s="37"/>
      <c r="H82" s="37"/>
      <c r="I82" s="37"/>
      <c r="J82" s="37"/>
      <c r="K82" s="37"/>
      <c r="L82" s="17"/>
      <c r="M82" s="17"/>
      <c r="N82" s="17"/>
      <c r="O82" s="17"/>
      <c r="P82" s="17"/>
      <c r="Q82" s="17"/>
      <c r="R82" s="17"/>
      <c r="S82" s="17"/>
      <c r="T82" s="17"/>
      <c r="U82" s="17"/>
      <c r="V82" s="17"/>
      <c r="W82" s="17"/>
      <c r="X82" s="17"/>
      <c r="Y82" s="17"/>
      <c r="Z82" s="17"/>
    </row>
    <row r="83" spans="1:26" ht="12.75" customHeight="1">
      <c r="A83" s="50"/>
      <c r="B83" s="39" t="s">
        <v>56</v>
      </c>
      <c r="C83" s="34" t="e">
        <f t="shared" ref="C83:K83" si="23">+C84+C87</f>
        <v>#REF!</v>
      </c>
      <c r="D83" s="34" t="e">
        <f t="shared" si="23"/>
        <v>#REF!</v>
      </c>
      <c r="E83" s="34">
        <f t="shared" si="23"/>
        <v>21508100</v>
      </c>
      <c r="F83" s="34">
        <f t="shared" si="23"/>
        <v>752161</v>
      </c>
      <c r="G83" s="34">
        <f t="shared" si="23"/>
        <v>0</v>
      </c>
      <c r="H83" s="34">
        <f t="shared" si="23"/>
        <v>0</v>
      </c>
      <c r="I83" s="34">
        <f t="shared" si="23"/>
        <v>0</v>
      </c>
      <c r="J83" s="34">
        <f t="shared" si="23"/>
        <v>0</v>
      </c>
      <c r="K83" s="34">
        <f t="shared" si="23"/>
        <v>0</v>
      </c>
      <c r="L83" s="17"/>
      <c r="M83" s="17"/>
      <c r="N83" s="17"/>
      <c r="O83" s="17"/>
      <c r="P83" s="17"/>
      <c r="Q83" s="17"/>
      <c r="R83" s="17"/>
      <c r="S83" s="17"/>
      <c r="T83" s="17"/>
      <c r="U83" s="17"/>
      <c r="V83" s="17"/>
      <c r="W83" s="17"/>
      <c r="X83" s="17"/>
      <c r="Y83" s="17"/>
      <c r="Z83" s="17"/>
    </row>
    <row r="84" spans="1:26" ht="12.75" customHeight="1">
      <c r="A84" s="38" t="s">
        <v>22</v>
      </c>
      <c r="B84" s="38" t="s">
        <v>58</v>
      </c>
      <c r="C84" s="40" t="e">
        <f>+C85+C86</f>
        <v>#REF!</v>
      </c>
      <c r="D84" s="40">
        <f t="shared" ref="D84:K84" si="24">+D85</f>
        <v>610536</v>
      </c>
      <c r="E84" s="40">
        <f t="shared" si="24"/>
        <v>752161</v>
      </c>
      <c r="F84" s="40">
        <f t="shared" si="24"/>
        <v>752161</v>
      </c>
      <c r="G84" s="40">
        <f t="shared" si="24"/>
        <v>0</v>
      </c>
      <c r="H84" s="40">
        <f t="shared" si="24"/>
        <v>0</v>
      </c>
      <c r="I84" s="40">
        <f t="shared" si="24"/>
        <v>0</v>
      </c>
      <c r="J84" s="40">
        <f t="shared" si="24"/>
        <v>0</v>
      </c>
      <c r="K84" s="40">
        <f t="shared" si="24"/>
        <v>0</v>
      </c>
      <c r="L84" s="17"/>
      <c r="M84" s="17"/>
      <c r="N84" s="17"/>
      <c r="O84" s="17"/>
      <c r="P84" s="17"/>
      <c r="Q84" s="17"/>
      <c r="R84" s="17"/>
      <c r="S84" s="17"/>
      <c r="T84" s="17"/>
      <c r="U84" s="17"/>
      <c r="V84" s="17"/>
      <c r="W84" s="17"/>
      <c r="X84" s="17"/>
      <c r="Y84" s="17"/>
      <c r="Z84" s="17"/>
    </row>
    <row r="85" spans="1:26" ht="12.75" customHeight="1">
      <c r="A85" s="35" t="s">
        <v>358</v>
      </c>
      <c r="B85" s="35" t="s">
        <v>359</v>
      </c>
      <c r="C85" s="36" t="e">
        <f>+#REF!</f>
        <v>#REF!</v>
      </c>
      <c r="D85" s="36">
        <v>610536</v>
      </c>
      <c r="E85" s="37">
        <v>752161</v>
      </c>
      <c r="F85" s="37">
        <f t="shared" ref="F85:K85" si="25">+F26*F55</f>
        <v>752161</v>
      </c>
      <c r="G85" s="37">
        <f t="shared" si="25"/>
        <v>0</v>
      </c>
      <c r="H85" s="37">
        <f t="shared" si="25"/>
        <v>0</v>
      </c>
      <c r="I85" s="37">
        <f t="shared" si="25"/>
        <v>0</v>
      </c>
      <c r="J85" s="37">
        <f t="shared" si="25"/>
        <v>0</v>
      </c>
      <c r="K85" s="37">
        <f t="shared" si="25"/>
        <v>0</v>
      </c>
      <c r="L85" s="17"/>
      <c r="M85" s="17"/>
      <c r="N85" s="17"/>
      <c r="O85" s="17"/>
      <c r="P85" s="17"/>
      <c r="Q85" s="17"/>
      <c r="R85" s="17"/>
      <c r="S85" s="17"/>
      <c r="T85" s="17"/>
      <c r="U85" s="17"/>
      <c r="V85" s="17"/>
      <c r="W85" s="17"/>
      <c r="X85" s="17"/>
      <c r="Y85" s="17"/>
      <c r="Z85" s="17"/>
    </row>
    <row r="86" spans="1:26" ht="12.75" customHeight="1">
      <c r="A86" s="35" t="s">
        <v>360</v>
      </c>
      <c r="B86" s="35" t="s">
        <v>73</v>
      </c>
      <c r="C86" s="36" t="e">
        <f>+#REF!</f>
        <v>#REF!</v>
      </c>
      <c r="D86" s="36"/>
      <c r="E86" s="37"/>
      <c r="F86" s="37">
        <f t="shared" ref="F86:K86" si="26">+F27*F56</f>
        <v>0</v>
      </c>
      <c r="G86" s="37">
        <f t="shared" si="26"/>
        <v>0</v>
      </c>
      <c r="H86" s="37">
        <f t="shared" si="26"/>
        <v>0</v>
      </c>
      <c r="I86" s="37">
        <f t="shared" si="26"/>
        <v>0</v>
      </c>
      <c r="J86" s="37">
        <f t="shared" si="26"/>
        <v>0</v>
      </c>
      <c r="K86" s="37">
        <f t="shared" si="26"/>
        <v>0</v>
      </c>
      <c r="L86" s="17"/>
      <c r="M86" s="17"/>
      <c r="N86" s="17"/>
      <c r="O86" s="17"/>
      <c r="P86" s="17"/>
      <c r="Q86" s="17"/>
      <c r="R86" s="17"/>
      <c r="S86" s="17"/>
      <c r="T86" s="17"/>
      <c r="U86" s="17"/>
      <c r="V86" s="17"/>
      <c r="W86" s="17"/>
      <c r="X86" s="17"/>
      <c r="Y86" s="17"/>
      <c r="Z86" s="17"/>
    </row>
    <row r="87" spans="1:26" ht="12.75" customHeight="1">
      <c r="A87" s="38" t="s">
        <v>361</v>
      </c>
      <c r="B87" s="38" t="s">
        <v>362</v>
      </c>
      <c r="C87" s="40" t="e">
        <f>+C90</f>
        <v>#REF!</v>
      </c>
      <c r="D87" s="40" t="e">
        <f t="shared" ref="D87:K87" si="27">+D88+D89</f>
        <v>#REF!</v>
      </c>
      <c r="E87" s="45">
        <f t="shared" si="27"/>
        <v>20755939</v>
      </c>
      <c r="F87" s="45">
        <f t="shared" si="27"/>
        <v>0</v>
      </c>
      <c r="G87" s="45">
        <f t="shared" si="27"/>
        <v>0</v>
      </c>
      <c r="H87" s="45">
        <f t="shared" si="27"/>
        <v>0</v>
      </c>
      <c r="I87" s="45">
        <f t="shared" si="27"/>
        <v>0</v>
      </c>
      <c r="J87" s="45">
        <f t="shared" si="27"/>
        <v>0</v>
      </c>
      <c r="K87" s="45">
        <f t="shared" si="27"/>
        <v>0</v>
      </c>
      <c r="L87" s="17"/>
      <c r="M87" s="17"/>
      <c r="N87" s="17"/>
      <c r="O87" s="17"/>
      <c r="P87" s="17"/>
      <c r="Q87" s="17"/>
      <c r="R87" s="17"/>
      <c r="S87" s="17"/>
      <c r="T87" s="17"/>
      <c r="U87" s="17"/>
      <c r="V87" s="17"/>
      <c r="W87" s="17"/>
      <c r="X87" s="17"/>
      <c r="Y87" s="17"/>
      <c r="Z87" s="17"/>
    </row>
    <row r="88" spans="1:26" ht="12.75" customHeight="1">
      <c r="A88" s="35" t="s">
        <v>363</v>
      </c>
      <c r="B88" s="41" t="s">
        <v>364</v>
      </c>
      <c r="C88" s="36" t="e">
        <f>+#REF!</f>
        <v>#REF!</v>
      </c>
      <c r="D88" s="36" t="e">
        <f>+#REF!</f>
        <v>#REF!</v>
      </c>
      <c r="E88" s="37">
        <v>1945560</v>
      </c>
      <c r="F88" s="37">
        <f t="shared" ref="F88:K88" si="28">+F29*F58</f>
        <v>0</v>
      </c>
      <c r="G88" s="37">
        <f t="shared" si="28"/>
        <v>0</v>
      </c>
      <c r="H88" s="37">
        <f t="shared" si="28"/>
        <v>0</v>
      </c>
      <c r="I88" s="37">
        <f t="shared" si="28"/>
        <v>0</v>
      </c>
      <c r="J88" s="37">
        <f t="shared" si="28"/>
        <v>0</v>
      </c>
      <c r="K88" s="37">
        <f t="shared" si="28"/>
        <v>0</v>
      </c>
      <c r="L88" s="17"/>
      <c r="M88" s="17"/>
      <c r="N88" s="17"/>
      <c r="O88" s="17"/>
      <c r="P88" s="17"/>
      <c r="Q88" s="17"/>
      <c r="R88" s="17"/>
      <c r="S88" s="17"/>
      <c r="T88" s="17"/>
      <c r="U88" s="17"/>
      <c r="V88" s="17"/>
      <c r="W88" s="17"/>
      <c r="X88" s="17"/>
      <c r="Y88" s="17"/>
      <c r="Z88" s="17"/>
    </row>
    <row r="89" spans="1:26" ht="12.75" customHeight="1">
      <c r="A89" s="35" t="s">
        <v>365</v>
      </c>
      <c r="B89" s="41" t="s">
        <v>366</v>
      </c>
      <c r="C89" s="40">
        <v>0</v>
      </c>
      <c r="D89" s="40">
        <v>568726032</v>
      </c>
      <c r="E89" s="36">
        <v>18810379</v>
      </c>
      <c r="F89" s="40">
        <f t="shared" ref="F89:K89" si="29">+F30*F59</f>
        <v>0</v>
      </c>
      <c r="G89" s="40">
        <f t="shared" si="29"/>
        <v>0</v>
      </c>
      <c r="H89" s="40">
        <f t="shared" si="29"/>
        <v>0</v>
      </c>
      <c r="I89" s="40">
        <f t="shared" si="29"/>
        <v>0</v>
      </c>
      <c r="J89" s="40">
        <f t="shared" si="29"/>
        <v>0</v>
      </c>
      <c r="K89" s="40">
        <f t="shared" si="29"/>
        <v>0</v>
      </c>
      <c r="L89" s="17"/>
      <c r="M89" s="17"/>
      <c r="N89" s="17"/>
      <c r="O89" s="17"/>
      <c r="P89" s="17"/>
      <c r="Q89" s="17"/>
      <c r="R89" s="17"/>
      <c r="S89" s="17"/>
      <c r="T89" s="17"/>
      <c r="U89" s="17"/>
      <c r="V89" s="17"/>
      <c r="W89" s="17"/>
      <c r="X89" s="17"/>
      <c r="Y89" s="17"/>
      <c r="Z89" s="17"/>
    </row>
    <row r="90" spans="1:26" ht="12.75" customHeight="1">
      <c r="A90" s="39" t="s">
        <v>74</v>
      </c>
      <c r="B90" s="39" t="s">
        <v>75</v>
      </c>
      <c r="C90" s="39" t="e">
        <f>+#REF!</f>
        <v>#REF!</v>
      </c>
      <c r="D90" s="39">
        <v>0</v>
      </c>
      <c r="E90" s="69"/>
      <c r="F90" s="69">
        <f t="shared" ref="F90:K90" si="30">+F31*F60</f>
        <v>1477146490.8</v>
      </c>
      <c r="G90" s="69" t="e">
        <f t="shared" si="30"/>
        <v>#REF!</v>
      </c>
      <c r="H90" s="69" t="e">
        <f t="shared" si="30"/>
        <v>#REF!</v>
      </c>
      <c r="I90" s="69" t="e">
        <f t="shared" si="30"/>
        <v>#REF!</v>
      </c>
      <c r="J90" s="69" t="e">
        <f t="shared" si="30"/>
        <v>#REF!</v>
      </c>
      <c r="K90" s="69" t="e">
        <f t="shared" si="30"/>
        <v>#REF!</v>
      </c>
      <c r="L90" s="17"/>
      <c r="M90" s="17"/>
      <c r="N90" s="17"/>
      <c r="O90" s="17"/>
      <c r="P90" s="17"/>
      <c r="Q90" s="17"/>
      <c r="R90" s="17"/>
      <c r="S90" s="17"/>
      <c r="T90" s="17"/>
      <c r="U90" s="17"/>
      <c r="V90" s="17"/>
      <c r="W90" s="17"/>
      <c r="X90" s="17"/>
      <c r="Y90" s="17"/>
      <c r="Z90" s="17"/>
    </row>
    <row r="91" spans="1:26" ht="12.75" customHeight="1">
      <c r="A91" s="133"/>
      <c r="B91" s="134" t="s">
        <v>109</v>
      </c>
      <c r="C91" s="134" t="e">
        <f>+C65+C67+C83</f>
        <v>#REF!</v>
      </c>
      <c r="D91" s="134" t="e">
        <f>+D65+D67+D83</f>
        <v>#REF!</v>
      </c>
      <c r="E91" s="134">
        <f>+E65+E67+E83</f>
        <v>6919059793</v>
      </c>
      <c r="F91" s="134" t="e">
        <f t="shared" ref="F91:K91" si="31">+F65+F67+F83+F90</f>
        <v>#REF!</v>
      </c>
      <c r="G91" s="134" t="e">
        <f t="shared" si="31"/>
        <v>#REF!</v>
      </c>
      <c r="H91" s="134" t="e">
        <f t="shared" si="31"/>
        <v>#REF!</v>
      </c>
      <c r="I91" s="134" t="e">
        <f t="shared" si="31"/>
        <v>#REF!</v>
      </c>
      <c r="J91" s="134" t="e">
        <f t="shared" si="31"/>
        <v>#REF!</v>
      </c>
      <c r="K91" s="134" t="e">
        <f t="shared" si="31"/>
        <v>#REF!</v>
      </c>
      <c r="L91" s="17"/>
      <c r="M91" s="17"/>
      <c r="N91" s="17"/>
      <c r="O91" s="17"/>
      <c r="P91" s="17"/>
      <c r="Q91" s="17"/>
      <c r="R91" s="17"/>
      <c r="S91" s="17"/>
      <c r="T91" s="17"/>
      <c r="U91" s="17"/>
      <c r="V91" s="17"/>
      <c r="W91" s="17"/>
      <c r="X91" s="17"/>
      <c r="Y91" s="17"/>
      <c r="Z91" s="17"/>
    </row>
    <row r="92" spans="1:26" ht="12.75" customHeight="1">
      <c r="A92" s="17"/>
      <c r="B92" s="17"/>
      <c r="C92" s="53"/>
      <c r="D92" s="17"/>
      <c r="E92" s="53"/>
      <c r="F92" s="53"/>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53"/>
      <c r="D93" s="17"/>
      <c r="E93" s="53"/>
      <c r="F93" s="53"/>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66" t="s">
        <v>13</v>
      </c>
      <c r="C94" s="53"/>
      <c r="D94" s="17"/>
      <c r="E94" s="53"/>
      <c r="F94" s="66">
        <v>2022</v>
      </c>
      <c r="G94" s="66">
        <v>2023</v>
      </c>
      <c r="H94" s="66">
        <v>2024</v>
      </c>
      <c r="I94" s="66">
        <v>2025</v>
      </c>
      <c r="J94" s="66">
        <v>2026</v>
      </c>
      <c r="K94" s="66">
        <v>2027</v>
      </c>
      <c r="L94" s="17"/>
      <c r="M94" s="17"/>
      <c r="N94" s="17"/>
      <c r="O94" s="17"/>
      <c r="P94" s="17"/>
      <c r="Q94" s="17"/>
      <c r="R94" s="17"/>
      <c r="S94" s="17"/>
      <c r="T94" s="17"/>
      <c r="U94" s="17"/>
      <c r="V94" s="17"/>
      <c r="W94" s="17"/>
      <c r="X94" s="17"/>
      <c r="Y94" s="17"/>
      <c r="Z94" s="17"/>
    </row>
    <row r="95" spans="1:26" ht="12.75" customHeight="1">
      <c r="A95" s="24"/>
      <c r="B95" s="49" t="s">
        <v>368</v>
      </c>
      <c r="C95" s="70" t="e">
        <f t="shared" ref="C95:K95" si="32">+C10-C69</f>
        <v>#REF!</v>
      </c>
      <c r="D95" s="70" t="e">
        <f t="shared" si="32"/>
        <v>#REF!</v>
      </c>
      <c r="E95" s="70">
        <f t="shared" si="32"/>
        <v>587509720</v>
      </c>
      <c r="F95" s="70" t="e">
        <f t="shared" si="32"/>
        <v>#REF!</v>
      </c>
      <c r="G95" s="70" t="e">
        <f t="shared" si="32"/>
        <v>#REF!</v>
      </c>
      <c r="H95" s="70" t="e">
        <f t="shared" si="32"/>
        <v>#REF!</v>
      </c>
      <c r="I95" s="70" t="e">
        <f t="shared" si="32"/>
        <v>#REF!</v>
      </c>
      <c r="J95" s="70" t="e">
        <f t="shared" si="32"/>
        <v>#REF!</v>
      </c>
      <c r="K95" s="70" t="e">
        <f t="shared" si="32"/>
        <v>#REF!</v>
      </c>
      <c r="L95" s="17"/>
      <c r="M95" s="17"/>
      <c r="N95" s="17"/>
      <c r="O95" s="17"/>
      <c r="P95" s="17"/>
      <c r="Q95" s="17"/>
      <c r="R95" s="17"/>
      <c r="S95" s="17"/>
      <c r="T95" s="17"/>
      <c r="U95" s="17"/>
      <c r="V95" s="17"/>
      <c r="W95" s="17"/>
      <c r="X95" s="17"/>
      <c r="Y95" s="17"/>
      <c r="Z95" s="17"/>
    </row>
    <row r="96" spans="1:26" ht="12.75" customHeight="1">
      <c r="A96" s="24"/>
      <c r="B96" s="49" t="s">
        <v>369</v>
      </c>
      <c r="C96" s="49"/>
      <c r="D96" s="49"/>
      <c r="E96" s="49"/>
      <c r="F96" s="71"/>
      <c r="G96" s="127" t="e">
        <f>+#REF!</f>
        <v>#REF!</v>
      </c>
      <c r="H96" s="127" t="e">
        <f>+#REF!</f>
        <v>#REF!</v>
      </c>
      <c r="I96" s="127" t="e">
        <f>+#REF!</f>
        <v>#REF!</v>
      </c>
      <c r="J96" s="127" t="e">
        <f>+#REF!</f>
        <v>#REF!</v>
      </c>
      <c r="K96" s="127" t="e">
        <f>+#REF!</f>
        <v>#REF!</v>
      </c>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72" t="s">
        <v>12</v>
      </c>
      <c r="B98" s="73" t="s">
        <v>131</v>
      </c>
      <c r="C98" s="74" t="s">
        <v>370</v>
      </c>
      <c r="D98" s="31" t="s">
        <v>337</v>
      </c>
      <c r="E98" s="31" t="s">
        <v>338</v>
      </c>
      <c r="F98" s="75">
        <v>2022</v>
      </c>
      <c r="G98" s="75" t="s">
        <v>371</v>
      </c>
      <c r="H98" s="75" t="s">
        <v>372</v>
      </c>
      <c r="I98" s="75" t="s">
        <v>373</v>
      </c>
      <c r="J98" s="76" t="s">
        <v>374</v>
      </c>
      <c r="K98" s="76" t="s">
        <v>375</v>
      </c>
      <c r="L98" s="17"/>
      <c r="M98" s="17"/>
      <c r="N98" s="17"/>
      <c r="O98" s="17"/>
      <c r="P98" s="17"/>
      <c r="Q98" s="17"/>
      <c r="R98" s="17"/>
      <c r="S98" s="17"/>
      <c r="T98" s="17"/>
      <c r="U98" s="17"/>
      <c r="V98" s="17"/>
      <c r="W98" s="17"/>
      <c r="X98" s="17"/>
      <c r="Y98" s="17"/>
      <c r="Z98" s="17"/>
    </row>
    <row r="99" spans="1:26" ht="12.75" customHeight="1">
      <c r="A99" s="136"/>
      <c r="B99" s="77" t="s">
        <v>132</v>
      </c>
      <c r="C99" s="78" t="e">
        <f>+#REF!</f>
        <v>#REF!</v>
      </c>
      <c r="D99" s="79" t="e">
        <f t="shared" ref="D99:K99" si="33">+D100+D124+D160</f>
        <v>#REF!</v>
      </c>
      <c r="E99" s="79" t="e">
        <f t="shared" si="33"/>
        <v>#REF!</v>
      </c>
      <c r="F99" s="79" t="e">
        <f t="shared" si="33"/>
        <v>#REF!</v>
      </c>
      <c r="G99" s="79" t="e">
        <f t="shared" si="33"/>
        <v>#REF!</v>
      </c>
      <c r="H99" s="79" t="e">
        <f t="shared" si="33"/>
        <v>#REF!</v>
      </c>
      <c r="I99" s="79" t="e">
        <f t="shared" si="33"/>
        <v>#REF!</v>
      </c>
      <c r="J99" s="79" t="e">
        <f t="shared" si="33"/>
        <v>#REF!</v>
      </c>
      <c r="K99" s="79" t="e">
        <f t="shared" si="33"/>
        <v>#REF!</v>
      </c>
      <c r="L99" s="17"/>
      <c r="M99" s="17"/>
      <c r="N99" s="17"/>
      <c r="O99" s="17"/>
      <c r="P99" s="17"/>
      <c r="Q99" s="17"/>
      <c r="R99" s="17"/>
      <c r="S99" s="17"/>
      <c r="T99" s="17"/>
      <c r="U99" s="17"/>
      <c r="V99" s="17"/>
      <c r="W99" s="17"/>
      <c r="X99" s="17"/>
      <c r="Y99" s="17"/>
      <c r="Z99" s="17"/>
    </row>
    <row r="100" spans="1:26" ht="12.75" customHeight="1">
      <c r="A100" s="80" t="s">
        <v>133</v>
      </c>
      <c r="B100" s="80" t="s">
        <v>134</v>
      </c>
      <c r="C100" s="21" t="e">
        <f>+#REF!</f>
        <v>#REF!</v>
      </c>
      <c r="D100" s="23" t="e">
        <f t="shared" ref="D100:K100" si="34">SUM(D101:D123)</f>
        <v>#REF!</v>
      </c>
      <c r="E100" s="23" t="e">
        <f t="shared" si="34"/>
        <v>#REF!</v>
      </c>
      <c r="F100" s="23" t="e">
        <f t="shared" si="34"/>
        <v>#REF!</v>
      </c>
      <c r="G100" s="23" t="e">
        <f t="shared" si="34"/>
        <v>#REF!</v>
      </c>
      <c r="H100" s="23" t="e">
        <f t="shared" si="34"/>
        <v>#REF!</v>
      </c>
      <c r="I100" s="23" t="e">
        <f t="shared" si="34"/>
        <v>#REF!</v>
      </c>
      <c r="J100" s="23" t="e">
        <f t="shared" si="34"/>
        <v>#REF!</v>
      </c>
      <c r="K100" s="23" t="e">
        <f t="shared" si="34"/>
        <v>#REF!</v>
      </c>
      <c r="L100" s="17"/>
      <c r="M100" s="17"/>
      <c r="N100" s="17"/>
      <c r="O100" s="17"/>
      <c r="P100" s="17"/>
      <c r="Q100" s="17"/>
      <c r="R100" s="17"/>
      <c r="S100" s="17"/>
      <c r="T100" s="17"/>
      <c r="U100" s="17"/>
      <c r="V100" s="17"/>
      <c r="W100" s="17"/>
      <c r="X100" s="17"/>
      <c r="Y100" s="17"/>
      <c r="Z100" s="17"/>
    </row>
    <row r="101" spans="1:26" ht="12.75" customHeight="1">
      <c r="A101" s="18" t="s">
        <v>135</v>
      </c>
      <c r="B101" s="18" t="s">
        <v>136</v>
      </c>
      <c r="C101" s="81" t="e">
        <f>+#REF!</f>
        <v>#REF!</v>
      </c>
      <c r="D101" s="19" t="e">
        <f>+#REF!</f>
        <v>#REF!</v>
      </c>
      <c r="E101" s="19" t="e">
        <f>+#REF!</f>
        <v>#REF!</v>
      </c>
      <c r="F101" s="19" t="e">
        <f>+#REF!</f>
        <v>#REF!</v>
      </c>
      <c r="G101" s="19" t="e">
        <f>+#REF!</f>
        <v>#REF!</v>
      </c>
      <c r="H101" s="19" t="e">
        <f>+#REF!</f>
        <v>#REF!</v>
      </c>
      <c r="I101" s="19" t="e">
        <f>+#REF!</f>
        <v>#REF!</v>
      </c>
      <c r="J101" s="19" t="e">
        <f>+#REF!</f>
        <v>#REF!</v>
      </c>
      <c r="K101" s="19" t="e">
        <f>+#REF!</f>
        <v>#REF!</v>
      </c>
      <c r="L101" s="17"/>
      <c r="M101" s="17"/>
      <c r="N101" s="17"/>
      <c r="O101" s="17"/>
      <c r="P101" s="17"/>
      <c r="Q101" s="17"/>
      <c r="R101" s="17"/>
      <c r="S101" s="17"/>
      <c r="T101" s="17"/>
      <c r="U101" s="17"/>
      <c r="V101" s="17"/>
      <c r="W101" s="17"/>
      <c r="X101" s="17"/>
      <c r="Y101" s="17"/>
      <c r="Z101" s="17"/>
    </row>
    <row r="102" spans="1:26" ht="12.75" customHeight="1">
      <c r="A102" s="18" t="s">
        <v>137</v>
      </c>
      <c r="B102" s="18" t="s">
        <v>138</v>
      </c>
      <c r="C102" s="81" t="e">
        <f>+#REF!</f>
        <v>#REF!</v>
      </c>
      <c r="D102" s="19" t="e">
        <f>+#REF!</f>
        <v>#REF!</v>
      </c>
      <c r="E102" s="19" t="e">
        <f>+#REF!</f>
        <v>#REF!</v>
      </c>
      <c r="F102" s="19" t="e">
        <f>+#REF!</f>
        <v>#REF!</v>
      </c>
      <c r="G102" s="19" t="e">
        <f>+#REF!</f>
        <v>#REF!</v>
      </c>
      <c r="H102" s="19" t="e">
        <f>+#REF!</f>
        <v>#REF!</v>
      </c>
      <c r="I102" s="19" t="e">
        <f>+#REF!</f>
        <v>#REF!</v>
      </c>
      <c r="J102" s="19" t="e">
        <f>+#REF!</f>
        <v>#REF!</v>
      </c>
      <c r="K102" s="19" t="e">
        <f>+#REF!</f>
        <v>#REF!</v>
      </c>
      <c r="L102" s="17"/>
      <c r="M102" s="17"/>
      <c r="N102" s="17"/>
      <c r="O102" s="17"/>
      <c r="P102" s="17"/>
      <c r="Q102" s="17"/>
      <c r="R102" s="17"/>
      <c r="S102" s="17"/>
      <c r="T102" s="17"/>
      <c r="U102" s="17"/>
      <c r="V102" s="17"/>
      <c r="W102" s="17"/>
      <c r="X102" s="17"/>
      <c r="Y102" s="17"/>
      <c r="Z102" s="17"/>
    </row>
    <row r="103" spans="1:26" ht="12.75" customHeight="1">
      <c r="A103" s="18" t="s">
        <v>139</v>
      </c>
      <c r="B103" s="82" t="s">
        <v>140</v>
      </c>
      <c r="C103" s="81" t="e">
        <f>+#REF!</f>
        <v>#REF!</v>
      </c>
      <c r="D103" s="19" t="e">
        <f>+#REF!</f>
        <v>#REF!</v>
      </c>
      <c r="E103" s="19" t="e">
        <f>+#REF!</f>
        <v>#REF!</v>
      </c>
      <c r="F103" s="19" t="e">
        <f>+#REF!</f>
        <v>#REF!</v>
      </c>
      <c r="G103" s="19" t="e">
        <f>+#REF!</f>
        <v>#REF!</v>
      </c>
      <c r="H103" s="19" t="e">
        <f>+#REF!</f>
        <v>#REF!</v>
      </c>
      <c r="I103" s="19" t="e">
        <f>+#REF!</f>
        <v>#REF!</v>
      </c>
      <c r="J103" s="19" t="e">
        <f>+#REF!</f>
        <v>#REF!</v>
      </c>
      <c r="K103" s="19" t="e">
        <f>+#REF!</f>
        <v>#REF!</v>
      </c>
      <c r="L103" s="17"/>
      <c r="M103" s="17"/>
      <c r="N103" s="17"/>
      <c r="O103" s="17"/>
      <c r="P103" s="17"/>
      <c r="Q103" s="17"/>
      <c r="R103" s="17"/>
      <c r="S103" s="17"/>
      <c r="T103" s="17"/>
      <c r="U103" s="17"/>
      <c r="V103" s="17"/>
      <c r="W103" s="17"/>
      <c r="X103" s="17"/>
      <c r="Y103" s="17"/>
      <c r="Z103" s="17"/>
    </row>
    <row r="104" spans="1:26" ht="12.75" customHeight="1">
      <c r="A104" s="18" t="s">
        <v>141</v>
      </c>
      <c r="B104" s="82" t="s">
        <v>142</v>
      </c>
      <c r="C104" s="81" t="e">
        <f>+#REF!</f>
        <v>#REF!</v>
      </c>
      <c r="D104" s="19" t="e">
        <f>+#REF!</f>
        <v>#REF!</v>
      </c>
      <c r="E104" s="19" t="e">
        <f>+#REF!</f>
        <v>#REF!</v>
      </c>
      <c r="F104" s="19" t="e">
        <f>+#REF!</f>
        <v>#REF!</v>
      </c>
      <c r="G104" s="19" t="e">
        <f>+#REF!</f>
        <v>#REF!</v>
      </c>
      <c r="H104" s="19" t="e">
        <f>+#REF!</f>
        <v>#REF!</v>
      </c>
      <c r="I104" s="19" t="e">
        <f>+#REF!</f>
        <v>#REF!</v>
      </c>
      <c r="J104" s="19" t="e">
        <f>+#REF!</f>
        <v>#REF!</v>
      </c>
      <c r="K104" s="19" t="e">
        <f>+#REF!</f>
        <v>#REF!</v>
      </c>
      <c r="L104" s="17"/>
      <c r="M104" s="17"/>
      <c r="N104" s="17"/>
      <c r="O104" s="17"/>
      <c r="P104" s="17"/>
      <c r="Q104" s="17"/>
      <c r="R104" s="17"/>
      <c r="S104" s="17"/>
      <c r="T104" s="17"/>
      <c r="U104" s="17"/>
      <c r="V104" s="17"/>
      <c r="W104" s="17"/>
      <c r="X104" s="17"/>
      <c r="Y104" s="17"/>
      <c r="Z104" s="17"/>
    </row>
    <row r="105" spans="1:26" ht="12.75" customHeight="1">
      <c r="A105" s="18" t="s">
        <v>143</v>
      </c>
      <c r="B105" s="82" t="s">
        <v>144</v>
      </c>
      <c r="C105" s="81" t="e">
        <f>+#REF!</f>
        <v>#REF!</v>
      </c>
      <c r="D105" s="19" t="e">
        <f>+#REF!</f>
        <v>#REF!</v>
      </c>
      <c r="E105" s="19" t="e">
        <f>+#REF!</f>
        <v>#REF!</v>
      </c>
      <c r="F105" s="19" t="e">
        <f>+#REF!</f>
        <v>#REF!</v>
      </c>
      <c r="G105" s="19" t="e">
        <f>+#REF!</f>
        <v>#REF!</v>
      </c>
      <c r="H105" s="19" t="e">
        <f>+#REF!</f>
        <v>#REF!</v>
      </c>
      <c r="I105" s="19" t="e">
        <f>+#REF!</f>
        <v>#REF!</v>
      </c>
      <c r="J105" s="19" t="e">
        <f>+#REF!</f>
        <v>#REF!</v>
      </c>
      <c r="K105" s="19" t="e">
        <f>+#REF!</f>
        <v>#REF!</v>
      </c>
      <c r="L105" s="17"/>
      <c r="M105" s="17"/>
      <c r="N105" s="17"/>
      <c r="O105" s="17"/>
      <c r="P105" s="17"/>
      <c r="Q105" s="17"/>
      <c r="R105" s="17"/>
      <c r="S105" s="17"/>
      <c r="T105" s="17"/>
      <c r="U105" s="17"/>
      <c r="V105" s="17"/>
      <c r="W105" s="17"/>
      <c r="X105" s="17"/>
      <c r="Y105" s="17"/>
      <c r="Z105" s="17"/>
    </row>
    <row r="106" spans="1:26" ht="12.75" customHeight="1">
      <c r="A106" s="18" t="s">
        <v>145</v>
      </c>
      <c r="B106" s="82" t="s">
        <v>146</v>
      </c>
      <c r="C106" s="81" t="e">
        <f>+#REF!</f>
        <v>#REF!</v>
      </c>
      <c r="D106" s="19" t="e">
        <f>+#REF!</f>
        <v>#REF!</v>
      </c>
      <c r="E106" s="19" t="e">
        <f>+#REF!</f>
        <v>#REF!</v>
      </c>
      <c r="F106" s="19" t="e">
        <f>+#REF!</f>
        <v>#REF!</v>
      </c>
      <c r="G106" s="19" t="e">
        <f>+#REF!</f>
        <v>#REF!</v>
      </c>
      <c r="H106" s="19" t="e">
        <f>+#REF!</f>
        <v>#REF!</v>
      </c>
      <c r="I106" s="19" t="e">
        <f>+#REF!</f>
        <v>#REF!</v>
      </c>
      <c r="J106" s="19" t="e">
        <f>+#REF!</f>
        <v>#REF!</v>
      </c>
      <c r="K106" s="19" t="e">
        <f>+#REF!</f>
        <v>#REF!</v>
      </c>
      <c r="L106" s="17"/>
      <c r="M106" s="17"/>
      <c r="N106" s="17"/>
      <c r="O106" s="17"/>
      <c r="P106" s="17"/>
      <c r="Q106" s="17"/>
      <c r="R106" s="17"/>
      <c r="S106" s="17"/>
      <c r="T106" s="17"/>
      <c r="U106" s="17"/>
      <c r="V106" s="17"/>
      <c r="W106" s="17"/>
      <c r="X106" s="17"/>
      <c r="Y106" s="17"/>
      <c r="Z106" s="17"/>
    </row>
    <row r="107" spans="1:26" ht="12.75" customHeight="1">
      <c r="A107" s="18" t="s">
        <v>147</v>
      </c>
      <c r="B107" s="82" t="s">
        <v>148</v>
      </c>
      <c r="C107" s="81" t="e">
        <f>+#REF!</f>
        <v>#REF!</v>
      </c>
      <c r="D107" s="19" t="e">
        <f>+#REF!</f>
        <v>#REF!</v>
      </c>
      <c r="E107" s="19" t="e">
        <f>+#REF!</f>
        <v>#REF!</v>
      </c>
      <c r="F107" s="19" t="e">
        <f>+#REF!</f>
        <v>#REF!</v>
      </c>
      <c r="G107" s="19" t="e">
        <f>+#REF!</f>
        <v>#REF!</v>
      </c>
      <c r="H107" s="19" t="e">
        <f>+#REF!</f>
        <v>#REF!</v>
      </c>
      <c r="I107" s="19" t="e">
        <f>+#REF!</f>
        <v>#REF!</v>
      </c>
      <c r="J107" s="19" t="e">
        <f>+#REF!</f>
        <v>#REF!</v>
      </c>
      <c r="K107" s="19" t="e">
        <f>+#REF!</f>
        <v>#REF!</v>
      </c>
      <c r="L107" s="17"/>
      <c r="M107" s="17"/>
      <c r="N107" s="17"/>
      <c r="O107" s="17"/>
      <c r="P107" s="17"/>
      <c r="Q107" s="17"/>
      <c r="R107" s="17"/>
      <c r="S107" s="17"/>
      <c r="T107" s="17"/>
      <c r="U107" s="17"/>
      <c r="V107" s="17"/>
      <c r="W107" s="17"/>
      <c r="X107" s="17"/>
      <c r="Y107" s="17"/>
      <c r="Z107" s="17"/>
    </row>
    <row r="108" spans="1:26" ht="12.75" customHeight="1">
      <c r="A108" s="18" t="s">
        <v>149</v>
      </c>
      <c r="B108" s="82" t="s">
        <v>150</v>
      </c>
      <c r="C108" s="81" t="e">
        <f>+#REF!</f>
        <v>#REF!</v>
      </c>
      <c r="D108" s="19" t="e">
        <f>+#REF!</f>
        <v>#REF!</v>
      </c>
      <c r="E108" s="19" t="e">
        <f>+#REF!</f>
        <v>#REF!</v>
      </c>
      <c r="F108" s="19" t="e">
        <f>+#REF!</f>
        <v>#REF!</v>
      </c>
      <c r="G108" s="19" t="e">
        <f>+#REF!</f>
        <v>#REF!</v>
      </c>
      <c r="H108" s="19" t="e">
        <f>+#REF!</f>
        <v>#REF!</v>
      </c>
      <c r="I108" s="19" t="e">
        <f>+#REF!</f>
        <v>#REF!</v>
      </c>
      <c r="J108" s="19" t="e">
        <f>+#REF!</f>
        <v>#REF!</v>
      </c>
      <c r="K108" s="19" t="e">
        <f>+#REF!</f>
        <v>#REF!</v>
      </c>
      <c r="L108" s="17"/>
      <c r="M108" s="17"/>
      <c r="N108" s="17"/>
      <c r="O108" s="17"/>
      <c r="P108" s="17"/>
      <c r="Q108" s="17"/>
      <c r="R108" s="17"/>
      <c r="S108" s="17"/>
      <c r="T108" s="17"/>
      <c r="U108" s="17"/>
      <c r="V108" s="17"/>
      <c r="W108" s="17"/>
      <c r="X108" s="17"/>
      <c r="Y108" s="17"/>
      <c r="Z108" s="17"/>
    </row>
    <row r="109" spans="1:26" ht="12.75" customHeight="1">
      <c r="A109" s="18" t="s">
        <v>151</v>
      </c>
      <c r="B109" s="82" t="s">
        <v>152</v>
      </c>
      <c r="C109" s="81" t="e">
        <f>+#REF!</f>
        <v>#REF!</v>
      </c>
      <c r="D109" s="19" t="e">
        <f>+#REF!</f>
        <v>#REF!</v>
      </c>
      <c r="E109" s="19" t="e">
        <f>+#REF!</f>
        <v>#REF!</v>
      </c>
      <c r="F109" s="19" t="e">
        <f>+#REF!</f>
        <v>#REF!</v>
      </c>
      <c r="G109" s="19" t="e">
        <f>+#REF!</f>
        <v>#REF!</v>
      </c>
      <c r="H109" s="19" t="e">
        <f>+#REF!</f>
        <v>#REF!</v>
      </c>
      <c r="I109" s="19" t="e">
        <f>+#REF!</f>
        <v>#REF!</v>
      </c>
      <c r="J109" s="19" t="e">
        <f>+#REF!</f>
        <v>#REF!</v>
      </c>
      <c r="K109" s="19" t="e">
        <f>+#REF!</f>
        <v>#REF!</v>
      </c>
      <c r="L109" s="17"/>
      <c r="M109" s="17"/>
      <c r="N109" s="17"/>
      <c r="O109" s="17"/>
      <c r="P109" s="17"/>
      <c r="Q109" s="17"/>
      <c r="R109" s="17"/>
      <c r="S109" s="17"/>
      <c r="T109" s="17"/>
      <c r="U109" s="17"/>
      <c r="V109" s="17"/>
      <c r="W109" s="17"/>
      <c r="X109" s="17"/>
      <c r="Y109" s="17"/>
      <c r="Z109" s="17"/>
    </row>
    <row r="110" spans="1:26" ht="12.75" customHeight="1">
      <c r="A110" s="18" t="s">
        <v>153</v>
      </c>
      <c r="B110" s="82" t="s">
        <v>154</v>
      </c>
      <c r="C110" s="81" t="e">
        <f>+#REF!</f>
        <v>#REF!</v>
      </c>
      <c r="D110" s="19" t="e">
        <f>+#REF!</f>
        <v>#REF!</v>
      </c>
      <c r="E110" s="19" t="e">
        <f>+#REF!</f>
        <v>#REF!</v>
      </c>
      <c r="F110" s="19" t="e">
        <f>+#REF!</f>
        <v>#REF!</v>
      </c>
      <c r="G110" s="19" t="e">
        <f>+#REF!</f>
        <v>#REF!</v>
      </c>
      <c r="H110" s="19" t="e">
        <f>+#REF!</f>
        <v>#REF!</v>
      </c>
      <c r="I110" s="19" t="e">
        <f>+#REF!</f>
        <v>#REF!</v>
      </c>
      <c r="J110" s="19" t="e">
        <f>+#REF!</f>
        <v>#REF!</v>
      </c>
      <c r="K110" s="19" t="e">
        <f>+#REF!</f>
        <v>#REF!</v>
      </c>
      <c r="L110" s="17"/>
      <c r="M110" s="17"/>
      <c r="N110" s="17"/>
      <c r="O110" s="17"/>
      <c r="P110" s="17"/>
      <c r="Q110" s="17"/>
      <c r="R110" s="17"/>
      <c r="S110" s="17"/>
      <c r="T110" s="17"/>
      <c r="U110" s="17"/>
      <c r="V110" s="17"/>
      <c r="W110" s="17"/>
      <c r="X110" s="17"/>
      <c r="Y110" s="17"/>
      <c r="Z110" s="17"/>
    </row>
    <row r="111" spans="1:26" ht="12.75" customHeight="1">
      <c r="A111" s="18" t="s">
        <v>155</v>
      </c>
      <c r="B111" s="82" t="s">
        <v>156</v>
      </c>
      <c r="C111" s="81" t="e">
        <f>+#REF!</f>
        <v>#REF!</v>
      </c>
      <c r="D111" s="19" t="e">
        <f>+#REF!</f>
        <v>#REF!</v>
      </c>
      <c r="E111" s="19" t="e">
        <f>+#REF!</f>
        <v>#REF!</v>
      </c>
      <c r="F111" s="19" t="e">
        <f>+#REF!</f>
        <v>#REF!</v>
      </c>
      <c r="G111" s="19" t="e">
        <f>+#REF!</f>
        <v>#REF!</v>
      </c>
      <c r="H111" s="19" t="e">
        <f>+#REF!</f>
        <v>#REF!</v>
      </c>
      <c r="I111" s="19" t="e">
        <f>+#REF!</f>
        <v>#REF!</v>
      </c>
      <c r="J111" s="19" t="e">
        <f>+#REF!</f>
        <v>#REF!</v>
      </c>
      <c r="K111" s="19" t="e">
        <f>+#REF!</f>
        <v>#REF!</v>
      </c>
      <c r="L111" s="17"/>
      <c r="M111" s="17"/>
      <c r="N111" s="17"/>
      <c r="O111" s="17"/>
      <c r="P111" s="17"/>
      <c r="Q111" s="17"/>
      <c r="R111" s="17"/>
      <c r="S111" s="17"/>
      <c r="T111" s="17"/>
      <c r="U111" s="17"/>
      <c r="V111" s="17"/>
      <c r="W111" s="17"/>
      <c r="X111" s="17"/>
      <c r="Y111" s="17"/>
      <c r="Z111" s="17"/>
    </row>
    <row r="112" spans="1:26" ht="12.75" customHeight="1">
      <c r="A112" s="18" t="s">
        <v>157</v>
      </c>
      <c r="B112" s="82" t="s">
        <v>158</v>
      </c>
      <c r="C112" s="81" t="e">
        <f>+#REF!</f>
        <v>#REF!</v>
      </c>
      <c r="D112" s="19" t="e">
        <f>+#REF!</f>
        <v>#REF!</v>
      </c>
      <c r="E112" s="19" t="e">
        <f>+#REF!</f>
        <v>#REF!</v>
      </c>
      <c r="F112" s="19" t="e">
        <f>+#REF!</f>
        <v>#REF!</v>
      </c>
      <c r="G112" s="19" t="e">
        <f>+#REF!</f>
        <v>#REF!</v>
      </c>
      <c r="H112" s="19" t="e">
        <f>+#REF!</f>
        <v>#REF!</v>
      </c>
      <c r="I112" s="19" t="e">
        <f>+#REF!</f>
        <v>#REF!</v>
      </c>
      <c r="J112" s="19" t="e">
        <f>+#REF!</f>
        <v>#REF!</v>
      </c>
      <c r="K112" s="19" t="e">
        <f>+#REF!</f>
        <v>#REF!</v>
      </c>
      <c r="L112" s="17"/>
      <c r="M112" s="17"/>
      <c r="N112" s="17"/>
      <c r="O112" s="17"/>
      <c r="P112" s="17"/>
      <c r="Q112" s="17"/>
      <c r="R112" s="17"/>
      <c r="S112" s="17"/>
      <c r="T112" s="17"/>
      <c r="U112" s="17"/>
      <c r="V112" s="17"/>
      <c r="W112" s="17"/>
      <c r="X112" s="17"/>
      <c r="Y112" s="17"/>
      <c r="Z112" s="17"/>
    </row>
    <row r="113" spans="1:26" ht="12.75" customHeight="1">
      <c r="A113" s="18">
        <v>102010290</v>
      </c>
      <c r="B113" s="82" t="s">
        <v>159</v>
      </c>
      <c r="C113" s="81" t="e">
        <f>+#REF!</f>
        <v>#REF!</v>
      </c>
      <c r="D113" s="19" t="e">
        <f>+#REF!</f>
        <v>#REF!</v>
      </c>
      <c r="E113" s="19" t="e">
        <f>+#REF!</f>
        <v>#REF!</v>
      </c>
      <c r="F113" s="19" t="e">
        <f>+#REF!</f>
        <v>#REF!</v>
      </c>
      <c r="G113" s="19" t="e">
        <f>+#REF!</f>
        <v>#REF!</v>
      </c>
      <c r="H113" s="19" t="e">
        <f>+#REF!</f>
        <v>#REF!</v>
      </c>
      <c r="I113" s="19" t="e">
        <f>+#REF!</f>
        <v>#REF!</v>
      </c>
      <c r="J113" s="19" t="e">
        <f>+#REF!</f>
        <v>#REF!</v>
      </c>
      <c r="K113" s="19" t="e">
        <f>+#REF!</f>
        <v>#REF!</v>
      </c>
      <c r="L113" s="17"/>
      <c r="M113" s="17"/>
      <c r="N113" s="17"/>
      <c r="O113" s="17"/>
      <c r="P113" s="17"/>
      <c r="Q113" s="17"/>
      <c r="R113" s="17"/>
      <c r="S113" s="17"/>
      <c r="T113" s="17"/>
      <c r="U113" s="17"/>
      <c r="V113" s="17"/>
      <c r="W113" s="17"/>
      <c r="X113" s="17"/>
      <c r="Y113" s="17"/>
      <c r="Z113" s="17"/>
    </row>
    <row r="114" spans="1:26" ht="12.75" customHeight="1">
      <c r="A114" s="18" t="s">
        <v>160</v>
      </c>
      <c r="B114" s="82" t="s">
        <v>161</v>
      </c>
      <c r="C114" s="81" t="e">
        <f>+#REF!</f>
        <v>#REF!</v>
      </c>
      <c r="D114" s="19" t="e">
        <f>+#REF!</f>
        <v>#REF!</v>
      </c>
      <c r="E114" s="19" t="e">
        <f>+#REF!</f>
        <v>#REF!</v>
      </c>
      <c r="F114" s="19" t="e">
        <f>+#REF!</f>
        <v>#REF!</v>
      </c>
      <c r="G114" s="19" t="e">
        <f>+#REF!</f>
        <v>#REF!</v>
      </c>
      <c r="H114" s="19" t="e">
        <f>+#REF!</f>
        <v>#REF!</v>
      </c>
      <c r="I114" s="19" t="e">
        <f>+#REF!</f>
        <v>#REF!</v>
      </c>
      <c r="J114" s="19" t="e">
        <f>+#REF!</f>
        <v>#REF!</v>
      </c>
      <c r="K114" s="19" t="e">
        <f>+#REF!</f>
        <v>#REF!</v>
      </c>
      <c r="L114" s="17"/>
      <c r="M114" s="17"/>
      <c r="N114" s="17"/>
      <c r="O114" s="17"/>
      <c r="P114" s="17"/>
      <c r="Q114" s="17"/>
      <c r="R114" s="17"/>
      <c r="S114" s="17"/>
      <c r="T114" s="17"/>
      <c r="U114" s="17"/>
      <c r="V114" s="17"/>
      <c r="W114" s="17"/>
      <c r="X114" s="17"/>
      <c r="Y114" s="17"/>
      <c r="Z114" s="17"/>
    </row>
    <row r="115" spans="1:26" ht="12.75" customHeight="1">
      <c r="A115" s="18" t="s">
        <v>162</v>
      </c>
      <c r="B115" s="82" t="s">
        <v>163</v>
      </c>
      <c r="C115" s="81" t="e">
        <f>+#REF!</f>
        <v>#REF!</v>
      </c>
      <c r="D115" s="19" t="e">
        <f>+#REF!</f>
        <v>#REF!</v>
      </c>
      <c r="E115" s="19" t="e">
        <f>+#REF!</f>
        <v>#REF!</v>
      </c>
      <c r="F115" s="19" t="e">
        <f>+#REF!</f>
        <v>#REF!</v>
      </c>
      <c r="G115" s="19" t="e">
        <f>+#REF!</f>
        <v>#REF!</v>
      </c>
      <c r="H115" s="19" t="e">
        <f>+#REF!</f>
        <v>#REF!</v>
      </c>
      <c r="I115" s="19" t="e">
        <f>+#REF!</f>
        <v>#REF!</v>
      </c>
      <c r="J115" s="19" t="e">
        <f>+#REF!</f>
        <v>#REF!</v>
      </c>
      <c r="K115" s="19" t="e">
        <f>+#REF!</f>
        <v>#REF!</v>
      </c>
      <c r="L115" s="17"/>
      <c r="M115" s="17"/>
      <c r="N115" s="17"/>
      <c r="O115" s="17"/>
      <c r="P115" s="17"/>
      <c r="Q115" s="17"/>
      <c r="R115" s="17"/>
      <c r="S115" s="17"/>
      <c r="T115" s="17"/>
      <c r="U115" s="17"/>
      <c r="V115" s="17"/>
      <c r="W115" s="17"/>
      <c r="X115" s="17"/>
      <c r="Y115" s="17"/>
      <c r="Z115" s="17"/>
    </row>
    <row r="116" spans="1:26" ht="12.75" customHeight="1">
      <c r="A116" s="18" t="s">
        <v>164</v>
      </c>
      <c r="B116" s="82" t="s">
        <v>165</v>
      </c>
      <c r="C116" s="81" t="e">
        <f>+#REF!</f>
        <v>#REF!</v>
      </c>
      <c r="D116" s="19" t="e">
        <f>+#REF!</f>
        <v>#REF!</v>
      </c>
      <c r="E116" s="19" t="e">
        <f>+#REF!</f>
        <v>#REF!</v>
      </c>
      <c r="F116" s="19" t="e">
        <f>+#REF!</f>
        <v>#REF!</v>
      </c>
      <c r="G116" s="19" t="e">
        <f>+#REF!</f>
        <v>#REF!</v>
      </c>
      <c r="H116" s="19" t="e">
        <f>+#REF!</f>
        <v>#REF!</v>
      </c>
      <c r="I116" s="19" t="e">
        <f>+#REF!</f>
        <v>#REF!</v>
      </c>
      <c r="J116" s="19" t="e">
        <f>+#REF!</f>
        <v>#REF!</v>
      </c>
      <c r="K116" s="19" t="e">
        <f>+#REF!</f>
        <v>#REF!</v>
      </c>
      <c r="L116" s="17"/>
      <c r="M116" s="17"/>
      <c r="N116" s="17"/>
      <c r="O116" s="17"/>
      <c r="P116" s="17"/>
      <c r="Q116" s="17"/>
      <c r="R116" s="17"/>
      <c r="S116" s="17"/>
      <c r="T116" s="17"/>
      <c r="U116" s="17"/>
      <c r="V116" s="17"/>
      <c r="W116" s="17"/>
      <c r="X116" s="17"/>
      <c r="Y116" s="17"/>
      <c r="Z116" s="17"/>
    </row>
    <row r="117" spans="1:26" ht="12.75" customHeight="1">
      <c r="A117" s="18" t="s">
        <v>166</v>
      </c>
      <c r="B117" s="82" t="s">
        <v>167</v>
      </c>
      <c r="C117" s="81" t="e">
        <f>+#REF!</f>
        <v>#REF!</v>
      </c>
      <c r="D117" s="19" t="e">
        <f>+#REF!</f>
        <v>#REF!</v>
      </c>
      <c r="E117" s="19" t="e">
        <f>+#REF!</f>
        <v>#REF!</v>
      </c>
      <c r="F117" s="19" t="e">
        <f>+#REF!</f>
        <v>#REF!</v>
      </c>
      <c r="G117" s="19" t="e">
        <f>+#REF!</f>
        <v>#REF!</v>
      </c>
      <c r="H117" s="19" t="e">
        <f>+#REF!</f>
        <v>#REF!</v>
      </c>
      <c r="I117" s="19" t="e">
        <f>+#REF!</f>
        <v>#REF!</v>
      </c>
      <c r="J117" s="19" t="e">
        <f>+#REF!</f>
        <v>#REF!</v>
      </c>
      <c r="K117" s="19" t="e">
        <f>+#REF!</f>
        <v>#REF!</v>
      </c>
      <c r="L117" s="17"/>
      <c r="M117" s="17"/>
      <c r="N117" s="17"/>
      <c r="O117" s="17"/>
      <c r="P117" s="17"/>
      <c r="Q117" s="17"/>
      <c r="R117" s="17"/>
      <c r="S117" s="17"/>
      <c r="T117" s="17"/>
      <c r="U117" s="17"/>
      <c r="V117" s="17"/>
      <c r="W117" s="17"/>
      <c r="X117" s="17"/>
      <c r="Y117" s="17"/>
      <c r="Z117" s="17"/>
    </row>
    <row r="118" spans="1:26" ht="12.75" customHeight="1">
      <c r="A118" s="18" t="s">
        <v>168</v>
      </c>
      <c r="B118" s="82" t="s">
        <v>169</v>
      </c>
      <c r="C118" s="81" t="e">
        <f>+#REF!</f>
        <v>#REF!</v>
      </c>
      <c r="D118" s="19" t="e">
        <f>+#REF!</f>
        <v>#REF!</v>
      </c>
      <c r="E118" s="19" t="e">
        <f>+#REF!</f>
        <v>#REF!</v>
      </c>
      <c r="F118" s="19" t="e">
        <f>+#REF!</f>
        <v>#REF!</v>
      </c>
      <c r="G118" s="19" t="e">
        <f>+#REF!</f>
        <v>#REF!</v>
      </c>
      <c r="H118" s="19" t="e">
        <f>+#REF!</f>
        <v>#REF!</v>
      </c>
      <c r="I118" s="19" t="e">
        <f>+#REF!</f>
        <v>#REF!</v>
      </c>
      <c r="J118" s="19" t="e">
        <f>+#REF!</f>
        <v>#REF!</v>
      </c>
      <c r="K118" s="19" t="e">
        <f>+#REF!</f>
        <v>#REF!</v>
      </c>
      <c r="L118" s="17"/>
      <c r="M118" s="17"/>
      <c r="N118" s="17"/>
      <c r="O118" s="17"/>
      <c r="P118" s="17"/>
      <c r="Q118" s="17"/>
      <c r="R118" s="17"/>
      <c r="S118" s="17"/>
      <c r="T118" s="17"/>
      <c r="U118" s="17"/>
      <c r="V118" s="17"/>
      <c r="W118" s="17"/>
      <c r="X118" s="17"/>
      <c r="Y118" s="17"/>
      <c r="Z118" s="17"/>
    </row>
    <row r="119" spans="1:26" ht="12.75" customHeight="1">
      <c r="A119" s="18" t="s">
        <v>170</v>
      </c>
      <c r="B119" s="82" t="s">
        <v>171</v>
      </c>
      <c r="C119" s="81" t="e">
        <f>+#REF!</f>
        <v>#REF!</v>
      </c>
      <c r="D119" s="19" t="e">
        <f>+#REF!</f>
        <v>#REF!</v>
      </c>
      <c r="E119" s="19" t="e">
        <f>+#REF!</f>
        <v>#REF!</v>
      </c>
      <c r="F119" s="19" t="e">
        <f>+#REF!</f>
        <v>#REF!</v>
      </c>
      <c r="G119" s="19" t="e">
        <f>+#REF!</f>
        <v>#REF!</v>
      </c>
      <c r="H119" s="19" t="e">
        <f>+#REF!</f>
        <v>#REF!</v>
      </c>
      <c r="I119" s="19" t="e">
        <f>+#REF!</f>
        <v>#REF!</v>
      </c>
      <c r="J119" s="19" t="e">
        <f>+#REF!</f>
        <v>#REF!</v>
      </c>
      <c r="K119" s="19" t="e">
        <f>+#REF!</f>
        <v>#REF!</v>
      </c>
      <c r="L119" s="17"/>
      <c r="M119" s="17"/>
      <c r="N119" s="17"/>
      <c r="O119" s="17"/>
      <c r="P119" s="17"/>
      <c r="Q119" s="17"/>
      <c r="R119" s="17"/>
      <c r="S119" s="17"/>
      <c r="T119" s="17"/>
      <c r="U119" s="17"/>
      <c r="V119" s="17"/>
      <c r="W119" s="17"/>
      <c r="X119" s="17"/>
      <c r="Y119" s="17"/>
      <c r="Z119" s="17"/>
    </row>
    <row r="120" spans="1:26" ht="12.75" customHeight="1">
      <c r="A120" s="18" t="s">
        <v>172</v>
      </c>
      <c r="B120" s="82" t="s">
        <v>173</v>
      </c>
      <c r="C120" s="81" t="e">
        <f>+#REF!</f>
        <v>#REF!</v>
      </c>
      <c r="D120" s="19" t="e">
        <f>+#REF!</f>
        <v>#REF!</v>
      </c>
      <c r="E120" s="19" t="e">
        <f>+#REF!</f>
        <v>#REF!</v>
      </c>
      <c r="F120" s="19" t="e">
        <f>+#REF!</f>
        <v>#REF!</v>
      </c>
      <c r="G120" s="19" t="e">
        <f>+#REF!</f>
        <v>#REF!</v>
      </c>
      <c r="H120" s="19" t="e">
        <f>+#REF!</f>
        <v>#REF!</v>
      </c>
      <c r="I120" s="19" t="e">
        <f>+#REF!</f>
        <v>#REF!</v>
      </c>
      <c r="J120" s="19" t="e">
        <f>+#REF!</f>
        <v>#REF!</v>
      </c>
      <c r="K120" s="19" t="e">
        <f>+#REF!</f>
        <v>#REF!</v>
      </c>
      <c r="L120" s="17"/>
      <c r="M120" s="17"/>
      <c r="N120" s="17"/>
      <c r="O120" s="17"/>
      <c r="P120" s="17"/>
      <c r="Q120" s="17"/>
      <c r="R120" s="17"/>
      <c r="S120" s="17"/>
      <c r="T120" s="17"/>
      <c r="U120" s="17"/>
      <c r="V120" s="17"/>
      <c r="W120" s="17"/>
      <c r="X120" s="17"/>
      <c r="Y120" s="17"/>
      <c r="Z120" s="17"/>
    </row>
    <row r="121" spans="1:26" ht="12.75" customHeight="1">
      <c r="A121" s="18" t="s">
        <v>174</v>
      </c>
      <c r="B121" s="82" t="s">
        <v>175</v>
      </c>
      <c r="C121" s="81" t="e">
        <f>+#REF!</f>
        <v>#REF!</v>
      </c>
      <c r="D121" s="19" t="e">
        <f>+#REF!</f>
        <v>#REF!</v>
      </c>
      <c r="E121" s="19" t="e">
        <f>+#REF!</f>
        <v>#REF!</v>
      </c>
      <c r="F121" s="19" t="e">
        <f>+#REF!</f>
        <v>#REF!</v>
      </c>
      <c r="G121" s="19" t="e">
        <f>+#REF!</f>
        <v>#REF!</v>
      </c>
      <c r="H121" s="19" t="e">
        <f>+#REF!</f>
        <v>#REF!</v>
      </c>
      <c r="I121" s="19" t="e">
        <f>+#REF!</f>
        <v>#REF!</v>
      </c>
      <c r="J121" s="19" t="e">
        <f>+#REF!</f>
        <v>#REF!</v>
      </c>
      <c r="K121" s="19" t="e">
        <f>+#REF!</f>
        <v>#REF!</v>
      </c>
      <c r="L121" s="17"/>
      <c r="M121" s="17"/>
      <c r="N121" s="17"/>
      <c r="O121" s="17"/>
      <c r="P121" s="17"/>
      <c r="Q121" s="17"/>
      <c r="R121" s="17"/>
      <c r="S121" s="17"/>
      <c r="T121" s="17"/>
      <c r="U121" s="17"/>
      <c r="V121" s="17"/>
      <c r="W121" s="17"/>
      <c r="X121" s="17"/>
      <c r="Y121" s="17"/>
      <c r="Z121" s="17"/>
    </row>
    <row r="122" spans="1:26" ht="12.75" customHeight="1">
      <c r="A122" s="18" t="s">
        <v>176</v>
      </c>
      <c r="B122" s="82" t="s">
        <v>177</v>
      </c>
      <c r="C122" s="81" t="e">
        <f>+#REF!</f>
        <v>#REF!</v>
      </c>
      <c r="D122" s="19" t="e">
        <f>+#REF!</f>
        <v>#REF!</v>
      </c>
      <c r="E122" s="19" t="e">
        <f>+#REF!</f>
        <v>#REF!</v>
      </c>
      <c r="F122" s="19" t="e">
        <f>+#REF!</f>
        <v>#REF!</v>
      </c>
      <c r="G122" s="19" t="e">
        <f>+#REF!</f>
        <v>#REF!</v>
      </c>
      <c r="H122" s="19" t="e">
        <f>+#REF!</f>
        <v>#REF!</v>
      </c>
      <c r="I122" s="19" t="e">
        <f>+#REF!</f>
        <v>#REF!</v>
      </c>
      <c r="J122" s="19" t="e">
        <f>+#REF!</f>
        <v>#REF!</v>
      </c>
      <c r="K122" s="19" t="e">
        <f>+#REF!</f>
        <v>#REF!</v>
      </c>
      <c r="L122" s="17"/>
      <c r="M122" s="17"/>
      <c r="N122" s="17"/>
      <c r="O122" s="17"/>
      <c r="P122" s="17"/>
      <c r="Q122" s="17"/>
      <c r="R122" s="17"/>
      <c r="S122" s="17"/>
      <c r="T122" s="17"/>
      <c r="U122" s="17"/>
      <c r="V122" s="17"/>
      <c r="W122" s="17"/>
      <c r="X122" s="17"/>
      <c r="Y122" s="17"/>
      <c r="Z122" s="17"/>
    </row>
    <row r="123" spans="1:26" ht="12.75" customHeight="1">
      <c r="A123" s="18" t="s">
        <v>178</v>
      </c>
      <c r="B123" s="82" t="s">
        <v>179</v>
      </c>
      <c r="C123" s="81" t="e">
        <f>+#REF!</f>
        <v>#REF!</v>
      </c>
      <c r="D123" s="19" t="e">
        <f>+#REF!</f>
        <v>#REF!</v>
      </c>
      <c r="E123" s="19" t="e">
        <f>+#REF!</f>
        <v>#REF!</v>
      </c>
      <c r="F123" s="19" t="e">
        <f>+#REF!</f>
        <v>#REF!</v>
      </c>
      <c r="G123" s="19" t="e">
        <f>+#REF!</f>
        <v>#REF!</v>
      </c>
      <c r="H123" s="19" t="e">
        <f>+#REF!</f>
        <v>#REF!</v>
      </c>
      <c r="I123" s="19" t="e">
        <f>+#REF!</f>
        <v>#REF!</v>
      </c>
      <c r="J123" s="19" t="e">
        <f>+#REF!</f>
        <v>#REF!</v>
      </c>
      <c r="K123" s="19" t="e">
        <f>+#REF!</f>
        <v>#REF!</v>
      </c>
      <c r="L123" s="17"/>
      <c r="M123" s="17"/>
      <c r="N123" s="17"/>
      <c r="O123" s="17"/>
      <c r="P123" s="17"/>
      <c r="Q123" s="17"/>
      <c r="R123" s="17"/>
      <c r="S123" s="17"/>
      <c r="T123" s="17"/>
      <c r="U123" s="17"/>
      <c r="V123" s="17"/>
      <c r="W123" s="17"/>
      <c r="X123" s="17"/>
      <c r="Y123" s="17"/>
      <c r="Z123" s="17"/>
    </row>
    <row r="124" spans="1:26" ht="12.75" customHeight="1">
      <c r="A124" s="20" t="s">
        <v>180</v>
      </c>
      <c r="B124" s="20" t="s">
        <v>181</v>
      </c>
      <c r="C124" s="83" t="e">
        <f>+#REF!</f>
        <v>#REF!</v>
      </c>
      <c r="D124" s="23" t="e">
        <f t="shared" ref="D124:K124" si="35">SUM(D125:D159)</f>
        <v>#REF!</v>
      </c>
      <c r="E124" s="23" t="e">
        <f t="shared" si="35"/>
        <v>#REF!</v>
      </c>
      <c r="F124" s="23" t="e">
        <f t="shared" si="35"/>
        <v>#REF!</v>
      </c>
      <c r="G124" s="23" t="e">
        <f t="shared" si="35"/>
        <v>#REF!</v>
      </c>
      <c r="H124" s="23" t="e">
        <f t="shared" si="35"/>
        <v>#REF!</v>
      </c>
      <c r="I124" s="23" t="e">
        <f t="shared" si="35"/>
        <v>#REF!</v>
      </c>
      <c r="J124" s="23" t="e">
        <f t="shared" si="35"/>
        <v>#REF!</v>
      </c>
      <c r="K124" s="23" t="e">
        <f t="shared" si="35"/>
        <v>#REF!</v>
      </c>
      <c r="L124" s="17"/>
      <c r="M124" s="17"/>
      <c r="N124" s="17"/>
      <c r="O124" s="17"/>
      <c r="P124" s="17"/>
      <c r="Q124" s="17"/>
      <c r="R124" s="17"/>
      <c r="S124" s="17"/>
      <c r="T124" s="17"/>
      <c r="U124" s="17"/>
      <c r="V124" s="17"/>
      <c r="W124" s="17"/>
      <c r="X124" s="17"/>
      <c r="Y124" s="17"/>
      <c r="Z124" s="17"/>
    </row>
    <row r="125" spans="1:26" ht="12.75" customHeight="1">
      <c r="A125" s="18" t="s">
        <v>182</v>
      </c>
      <c r="B125" s="82" t="s">
        <v>183</v>
      </c>
      <c r="C125" s="81" t="e">
        <f>+#REF!</f>
        <v>#REF!</v>
      </c>
      <c r="D125" s="19" t="e">
        <f>+#REF!</f>
        <v>#REF!</v>
      </c>
      <c r="E125" s="19" t="e">
        <f>+#REF!</f>
        <v>#REF!</v>
      </c>
      <c r="F125" s="19" t="e">
        <f>+#REF!</f>
        <v>#REF!</v>
      </c>
      <c r="G125" s="19" t="e">
        <f>+#REF!</f>
        <v>#REF!</v>
      </c>
      <c r="H125" s="19" t="e">
        <f>+#REF!</f>
        <v>#REF!</v>
      </c>
      <c r="I125" s="19" t="e">
        <f>+#REF!</f>
        <v>#REF!</v>
      </c>
      <c r="J125" s="19" t="e">
        <f>+#REF!</f>
        <v>#REF!</v>
      </c>
      <c r="K125" s="19" t="e">
        <f>+#REF!</f>
        <v>#REF!</v>
      </c>
      <c r="L125" s="17"/>
      <c r="M125" s="17"/>
      <c r="N125" s="17"/>
      <c r="O125" s="17"/>
      <c r="P125" s="17"/>
      <c r="Q125" s="17"/>
      <c r="R125" s="17"/>
      <c r="S125" s="17"/>
      <c r="T125" s="17"/>
      <c r="U125" s="17"/>
      <c r="V125" s="17"/>
      <c r="W125" s="17"/>
      <c r="X125" s="17"/>
      <c r="Y125" s="17"/>
      <c r="Z125" s="17"/>
    </row>
    <row r="126" spans="1:26" ht="12.75" customHeight="1">
      <c r="A126" s="18" t="s">
        <v>184</v>
      </c>
      <c r="B126" s="82" t="s">
        <v>185</v>
      </c>
      <c r="C126" s="81" t="e">
        <f>+#REF!</f>
        <v>#REF!</v>
      </c>
      <c r="D126" s="19" t="e">
        <f>+#REF!</f>
        <v>#REF!</v>
      </c>
      <c r="E126" s="19" t="e">
        <f>+#REF!</f>
        <v>#REF!</v>
      </c>
      <c r="F126" s="19" t="e">
        <f>+#REF!</f>
        <v>#REF!</v>
      </c>
      <c r="G126" s="19" t="e">
        <f>+#REF!</f>
        <v>#REF!</v>
      </c>
      <c r="H126" s="19" t="e">
        <f>+#REF!</f>
        <v>#REF!</v>
      </c>
      <c r="I126" s="19" t="e">
        <f>+#REF!</f>
        <v>#REF!</v>
      </c>
      <c r="J126" s="19" t="e">
        <f>+#REF!</f>
        <v>#REF!</v>
      </c>
      <c r="K126" s="19" t="e">
        <f>+#REF!</f>
        <v>#REF!</v>
      </c>
      <c r="L126" s="17"/>
      <c r="M126" s="17"/>
      <c r="N126" s="17"/>
      <c r="O126" s="17"/>
      <c r="P126" s="17"/>
      <c r="Q126" s="17"/>
      <c r="R126" s="17"/>
      <c r="S126" s="17"/>
      <c r="T126" s="17"/>
      <c r="U126" s="17"/>
      <c r="V126" s="17"/>
      <c r="W126" s="17"/>
      <c r="X126" s="17"/>
      <c r="Y126" s="17"/>
      <c r="Z126" s="17"/>
    </row>
    <row r="127" spans="1:26" ht="12.75" customHeight="1">
      <c r="A127" s="18" t="s">
        <v>186</v>
      </c>
      <c r="B127" s="82" t="s">
        <v>187</v>
      </c>
      <c r="C127" s="81" t="e">
        <f>+#REF!</f>
        <v>#REF!</v>
      </c>
      <c r="D127" s="19" t="e">
        <f>+#REF!</f>
        <v>#REF!</v>
      </c>
      <c r="E127" s="19" t="e">
        <f>+#REF!</f>
        <v>#REF!</v>
      </c>
      <c r="F127" s="19" t="e">
        <f>+#REF!</f>
        <v>#REF!</v>
      </c>
      <c r="G127" s="19" t="e">
        <f>+#REF!</f>
        <v>#REF!</v>
      </c>
      <c r="H127" s="19" t="e">
        <f>+#REF!</f>
        <v>#REF!</v>
      </c>
      <c r="I127" s="19" t="e">
        <f>+#REF!</f>
        <v>#REF!</v>
      </c>
      <c r="J127" s="19" t="e">
        <f>+#REF!</f>
        <v>#REF!</v>
      </c>
      <c r="K127" s="19" t="e">
        <f>+#REF!</f>
        <v>#REF!</v>
      </c>
      <c r="L127" s="17"/>
      <c r="M127" s="17"/>
      <c r="N127" s="17"/>
      <c r="O127" s="17"/>
      <c r="P127" s="17"/>
      <c r="Q127" s="17"/>
      <c r="R127" s="17"/>
      <c r="S127" s="17"/>
      <c r="T127" s="17"/>
      <c r="U127" s="17"/>
      <c r="V127" s="17"/>
      <c r="W127" s="17"/>
      <c r="X127" s="17"/>
      <c r="Y127" s="17"/>
      <c r="Z127" s="17"/>
    </row>
    <row r="128" spans="1:26" ht="12.75" customHeight="1">
      <c r="A128" s="18" t="s">
        <v>188</v>
      </c>
      <c r="B128" s="82" t="s">
        <v>189</v>
      </c>
      <c r="C128" s="81" t="e">
        <f>+#REF!</f>
        <v>#REF!</v>
      </c>
      <c r="D128" s="19" t="e">
        <f>+#REF!</f>
        <v>#REF!</v>
      </c>
      <c r="E128" s="19" t="e">
        <f>+#REF!</f>
        <v>#REF!</v>
      </c>
      <c r="F128" s="19" t="e">
        <f>+#REF!</f>
        <v>#REF!</v>
      </c>
      <c r="G128" s="19" t="e">
        <f>+#REF!</f>
        <v>#REF!</v>
      </c>
      <c r="H128" s="19" t="e">
        <f>+#REF!</f>
        <v>#REF!</v>
      </c>
      <c r="I128" s="19" t="e">
        <f>+#REF!</f>
        <v>#REF!</v>
      </c>
      <c r="J128" s="19" t="e">
        <f>+#REF!</f>
        <v>#REF!</v>
      </c>
      <c r="K128" s="19" t="e">
        <f>+#REF!</f>
        <v>#REF!</v>
      </c>
      <c r="L128" s="17"/>
      <c r="M128" s="17"/>
      <c r="N128" s="17"/>
      <c r="O128" s="17"/>
      <c r="P128" s="17"/>
      <c r="Q128" s="17"/>
      <c r="R128" s="17"/>
      <c r="S128" s="17"/>
      <c r="T128" s="17"/>
      <c r="U128" s="17"/>
      <c r="V128" s="17"/>
      <c r="W128" s="17"/>
      <c r="X128" s="17"/>
      <c r="Y128" s="17"/>
      <c r="Z128" s="17"/>
    </row>
    <row r="129" spans="1:26" ht="12.75" customHeight="1">
      <c r="A129" s="18" t="s">
        <v>190</v>
      </c>
      <c r="B129" s="82" t="s">
        <v>191</v>
      </c>
      <c r="C129" s="81" t="e">
        <f>+#REF!</f>
        <v>#REF!</v>
      </c>
      <c r="D129" s="19" t="e">
        <f>+#REF!</f>
        <v>#REF!</v>
      </c>
      <c r="E129" s="19" t="e">
        <f>+#REF!</f>
        <v>#REF!</v>
      </c>
      <c r="F129" s="19" t="e">
        <f>+#REF!</f>
        <v>#REF!</v>
      </c>
      <c r="G129" s="19" t="e">
        <f>+#REF!</f>
        <v>#REF!</v>
      </c>
      <c r="H129" s="19" t="e">
        <f>+#REF!</f>
        <v>#REF!</v>
      </c>
      <c r="I129" s="19" t="e">
        <f>+#REF!</f>
        <v>#REF!</v>
      </c>
      <c r="J129" s="19" t="e">
        <f>+#REF!</f>
        <v>#REF!</v>
      </c>
      <c r="K129" s="19" t="e">
        <f>+#REF!</f>
        <v>#REF!</v>
      </c>
      <c r="L129" s="17"/>
      <c r="M129" s="17"/>
      <c r="N129" s="17"/>
      <c r="O129" s="17"/>
      <c r="P129" s="17"/>
      <c r="Q129" s="17"/>
      <c r="R129" s="17"/>
      <c r="S129" s="17"/>
      <c r="T129" s="17"/>
      <c r="U129" s="17"/>
      <c r="V129" s="17"/>
      <c r="W129" s="17"/>
      <c r="X129" s="17"/>
      <c r="Y129" s="17"/>
      <c r="Z129" s="17"/>
    </row>
    <row r="130" spans="1:26" ht="12.75" customHeight="1">
      <c r="A130" s="18" t="s">
        <v>192</v>
      </c>
      <c r="B130" s="82" t="s">
        <v>193</v>
      </c>
      <c r="C130" s="81" t="e">
        <f>+#REF!</f>
        <v>#REF!</v>
      </c>
      <c r="D130" s="19" t="e">
        <f>+#REF!</f>
        <v>#REF!</v>
      </c>
      <c r="E130" s="19" t="e">
        <f>+#REF!</f>
        <v>#REF!</v>
      </c>
      <c r="F130" s="19" t="e">
        <f>+#REF!</f>
        <v>#REF!</v>
      </c>
      <c r="G130" s="19" t="e">
        <f>+#REF!</f>
        <v>#REF!</v>
      </c>
      <c r="H130" s="19" t="e">
        <f>+#REF!</f>
        <v>#REF!</v>
      </c>
      <c r="I130" s="19" t="e">
        <f>+#REF!</f>
        <v>#REF!</v>
      </c>
      <c r="J130" s="19" t="e">
        <f>+#REF!</f>
        <v>#REF!</v>
      </c>
      <c r="K130" s="19" t="e">
        <f>+#REF!</f>
        <v>#REF!</v>
      </c>
      <c r="L130" s="17"/>
      <c r="M130" s="17"/>
      <c r="N130" s="17"/>
      <c r="O130" s="17"/>
      <c r="P130" s="17"/>
      <c r="Q130" s="17"/>
      <c r="R130" s="17"/>
      <c r="S130" s="17"/>
      <c r="T130" s="17"/>
      <c r="U130" s="17"/>
      <c r="V130" s="17"/>
      <c r="W130" s="17"/>
      <c r="X130" s="17"/>
      <c r="Y130" s="17"/>
      <c r="Z130" s="17"/>
    </row>
    <row r="131" spans="1:26" ht="12.75" customHeight="1">
      <c r="A131" s="18" t="s">
        <v>194</v>
      </c>
      <c r="B131" s="82" t="s">
        <v>195</v>
      </c>
      <c r="C131" s="81" t="e">
        <f>+#REF!</f>
        <v>#REF!</v>
      </c>
      <c r="D131" s="19" t="e">
        <f>+#REF!</f>
        <v>#REF!</v>
      </c>
      <c r="E131" s="19" t="e">
        <f>+#REF!</f>
        <v>#REF!</v>
      </c>
      <c r="F131" s="19" t="e">
        <f>+#REF!</f>
        <v>#REF!</v>
      </c>
      <c r="G131" s="19" t="e">
        <f>+#REF!</f>
        <v>#REF!</v>
      </c>
      <c r="H131" s="19" t="e">
        <f>+#REF!</f>
        <v>#REF!</v>
      </c>
      <c r="I131" s="19" t="e">
        <f>+#REF!</f>
        <v>#REF!</v>
      </c>
      <c r="J131" s="19" t="e">
        <f>+#REF!</f>
        <v>#REF!</v>
      </c>
      <c r="K131" s="19" t="e">
        <f>+#REF!</f>
        <v>#REF!</v>
      </c>
      <c r="L131" s="17"/>
      <c r="M131" s="17"/>
      <c r="N131" s="17"/>
      <c r="O131" s="17"/>
      <c r="P131" s="17"/>
      <c r="Q131" s="17"/>
      <c r="R131" s="17"/>
      <c r="S131" s="17"/>
      <c r="T131" s="17"/>
      <c r="U131" s="17"/>
      <c r="V131" s="17"/>
      <c r="W131" s="17"/>
      <c r="X131" s="17"/>
      <c r="Y131" s="17"/>
      <c r="Z131" s="17"/>
    </row>
    <row r="132" spans="1:26" ht="12.75" customHeight="1">
      <c r="A132" s="18" t="s">
        <v>196</v>
      </c>
      <c r="B132" s="82" t="s">
        <v>197</v>
      </c>
      <c r="C132" s="81" t="e">
        <f>+#REF!</f>
        <v>#REF!</v>
      </c>
      <c r="D132" s="19" t="e">
        <f>+#REF!</f>
        <v>#REF!</v>
      </c>
      <c r="E132" s="19" t="e">
        <f>+#REF!</f>
        <v>#REF!</v>
      </c>
      <c r="F132" s="19" t="e">
        <f>+#REF!</f>
        <v>#REF!</v>
      </c>
      <c r="G132" s="19" t="e">
        <f>+#REF!</f>
        <v>#REF!</v>
      </c>
      <c r="H132" s="19" t="e">
        <f>+#REF!</f>
        <v>#REF!</v>
      </c>
      <c r="I132" s="19" t="e">
        <f>+#REF!</f>
        <v>#REF!</v>
      </c>
      <c r="J132" s="19" t="e">
        <f>+#REF!</f>
        <v>#REF!</v>
      </c>
      <c r="K132" s="19" t="e">
        <f>+#REF!</f>
        <v>#REF!</v>
      </c>
      <c r="L132" s="17"/>
      <c r="M132" s="17"/>
      <c r="N132" s="17"/>
      <c r="O132" s="17"/>
      <c r="P132" s="17"/>
      <c r="Q132" s="17"/>
      <c r="R132" s="17"/>
      <c r="S132" s="17"/>
      <c r="T132" s="17"/>
      <c r="U132" s="17"/>
      <c r="V132" s="17"/>
      <c r="W132" s="17"/>
      <c r="X132" s="17"/>
      <c r="Y132" s="17"/>
      <c r="Z132" s="17"/>
    </row>
    <row r="133" spans="1:26" ht="12.75" customHeight="1">
      <c r="A133" s="18" t="s">
        <v>198</v>
      </c>
      <c r="B133" s="82" t="s">
        <v>199</v>
      </c>
      <c r="C133" s="81" t="e">
        <f>+#REF!</f>
        <v>#REF!</v>
      </c>
      <c r="D133" s="19" t="e">
        <f>+#REF!</f>
        <v>#REF!</v>
      </c>
      <c r="E133" s="19" t="e">
        <f>+#REF!</f>
        <v>#REF!</v>
      </c>
      <c r="F133" s="19" t="e">
        <f>+#REF!</f>
        <v>#REF!</v>
      </c>
      <c r="G133" s="19" t="e">
        <f>+#REF!</f>
        <v>#REF!</v>
      </c>
      <c r="H133" s="19" t="e">
        <f>+#REF!</f>
        <v>#REF!</v>
      </c>
      <c r="I133" s="19" t="e">
        <f>+#REF!</f>
        <v>#REF!</v>
      </c>
      <c r="J133" s="19" t="e">
        <f>+#REF!</f>
        <v>#REF!</v>
      </c>
      <c r="K133" s="19" t="e">
        <f>+#REF!</f>
        <v>#REF!</v>
      </c>
      <c r="L133" s="17"/>
      <c r="M133" s="17"/>
      <c r="N133" s="17"/>
      <c r="O133" s="17"/>
      <c r="P133" s="17"/>
      <c r="Q133" s="17"/>
      <c r="R133" s="17"/>
      <c r="S133" s="17"/>
      <c r="T133" s="17"/>
      <c r="U133" s="17"/>
      <c r="V133" s="17"/>
      <c r="W133" s="17"/>
      <c r="X133" s="17"/>
      <c r="Y133" s="17"/>
      <c r="Z133" s="17"/>
    </row>
    <row r="134" spans="1:26" ht="12.75" hidden="1" customHeight="1">
      <c r="A134" s="18" t="s">
        <v>200</v>
      </c>
      <c r="B134" s="82" t="s">
        <v>201</v>
      </c>
      <c r="C134" s="81" t="e">
        <f>+#REF!</f>
        <v>#REF!</v>
      </c>
      <c r="D134" s="19" t="e">
        <f>+#REF!</f>
        <v>#REF!</v>
      </c>
      <c r="E134" s="19" t="e">
        <f>+#REF!</f>
        <v>#REF!</v>
      </c>
      <c r="F134" s="19" t="e">
        <f>+#REF!</f>
        <v>#REF!</v>
      </c>
      <c r="G134" s="19" t="e">
        <f>+#REF!</f>
        <v>#REF!</v>
      </c>
      <c r="H134" s="19" t="e">
        <f>+#REF!</f>
        <v>#REF!</v>
      </c>
      <c r="I134" s="19" t="e">
        <f>+#REF!</f>
        <v>#REF!</v>
      </c>
      <c r="J134" s="19" t="e">
        <f>+#REF!</f>
        <v>#REF!</v>
      </c>
      <c r="K134" s="19" t="e">
        <f>+#REF!</f>
        <v>#REF!</v>
      </c>
      <c r="L134" s="17"/>
      <c r="M134" s="17"/>
      <c r="N134" s="17"/>
      <c r="O134" s="17"/>
      <c r="P134" s="17"/>
      <c r="Q134" s="17"/>
      <c r="R134" s="17"/>
      <c r="S134" s="17"/>
      <c r="T134" s="17"/>
      <c r="U134" s="17"/>
      <c r="V134" s="17"/>
      <c r="W134" s="17"/>
      <c r="X134" s="17"/>
      <c r="Y134" s="17"/>
      <c r="Z134" s="17"/>
    </row>
    <row r="135" spans="1:26" ht="12.75" customHeight="1">
      <c r="A135" s="18" t="s">
        <v>202</v>
      </c>
      <c r="B135" s="82" t="s">
        <v>203</v>
      </c>
      <c r="C135" s="81" t="e">
        <f>+#REF!</f>
        <v>#REF!</v>
      </c>
      <c r="D135" s="19" t="e">
        <f>+#REF!</f>
        <v>#REF!</v>
      </c>
      <c r="E135" s="19" t="e">
        <f>+#REF!</f>
        <v>#REF!</v>
      </c>
      <c r="F135" s="19" t="e">
        <f>+#REF!</f>
        <v>#REF!</v>
      </c>
      <c r="G135" s="19" t="e">
        <f>+#REF!</f>
        <v>#REF!</v>
      </c>
      <c r="H135" s="19" t="e">
        <f>+#REF!</f>
        <v>#REF!</v>
      </c>
      <c r="I135" s="19" t="e">
        <f>+#REF!</f>
        <v>#REF!</v>
      </c>
      <c r="J135" s="19" t="e">
        <f>+#REF!</f>
        <v>#REF!</v>
      </c>
      <c r="K135" s="19" t="e">
        <f>+#REF!</f>
        <v>#REF!</v>
      </c>
      <c r="L135" s="17"/>
      <c r="M135" s="17"/>
      <c r="N135" s="17"/>
      <c r="O135" s="17"/>
      <c r="P135" s="17"/>
      <c r="Q135" s="17"/>
      <c r="R135" s="17"/>
      <c r="S135" s="17"/>
      <c r="T135" s="17"/>
      <c r="U135" s="17"/>
      <c r="V135" s="17"/>
      <c r="W135" s="17"/>
      <c r="X135" s="17"/>
      <c r="Y135" s="17"/>
      <c r="Z135" s="17"/>
    </row>
    <row r="136" spans="1:26" ht="12.75" hidden="1" customHeight="1">
      <c r="A136" s="18" t="s">
        <v>204</v>
      </c>
      <c r="B136" s="82" t="s">
        <v>205</v>
      </c>
      <c r="C136" s="81" t="e">
        <f>+#REF!</f>
        <v>#REF!</v>
      </c>
      <c r="D136" s="19" t="e">
        <f>+#REF!</f>
        <v>#REF!</v>
      </c>
      <c r="E136" s="19" t="e">
        <f>+#REF!</f>
        <v>#REF!</v>
      </c>
      <c r="F136" s="19" t="e">
        <f>+#REF!</f>
        <v>#REF!</v>
      </c>
      <c r="G136" s="19" t="e">
        <f>+#REF!</f>
        <v>#REF!</v>
      </c>
      <c r="H136" s="19" t="e">
        <f>+#REF!</f>
        <v>#REF!</v>
      </c>
      <c r="I136" s="19" t="e">
        <f>+#REF!</f>
        <v>#REF!</v>
      </c>
      <c r="J136" s="19" t="e">
        <f>+#REF!</f>
        <v>#REF!</v>
      </c>
      <c r="K136" s="19" t="e">
        <f>+#REF!</f>
        <v>#REF!</v>
      </c>
      <c r="L136" s="17"/>
      <c r="M136" s="17"/>
      <c r="N136" s="17"/>
      <c r="O136" s="17"/>
      <c r="P136" s="17"/>
      <c r="Q136" s="17"/>
      <c r="R136" s="17"/>
      <c r="S136" s="17"/>
      <c r="T136" s="17"/>
      <c r="U136" s="17"/>
      <c r="V136" s="17"/>
      <c r="W136" s="17"/>
      <c r="X136" s="17"/>
      <c r="Y136" s="17"/>
      <c r="Z136" s="17"/>
    </row>
    <row r="137" spans="1:26" ht="12.75" customHeight="1">
      <c r="A137" s="18" t="s">
        <v>206</v>
      </c>
      <c r="B137" s="82" t="s">
        <v>207</v>
      </c>
      <c r="C137" s="81" t="e">
        <f>+#REF!</f>
        <v>#REF!</v>
      </c>
      <c r="D137" s="19" t="e">
        <f>+#REF!</f>
        <v>#REF!</v>
      </c>
      <c r="E137" s="19" t="e">
        <f>+#REF!</f>
        <v>#REF!</v>
      </c>
      <c r="F137" s="19" t="e">
        <f>+#REF!</f>
        <v>#REF!</v>
      </c>
      <c r="G137" s="19" t="e">
        <f>+#REF!</f>
        <v>#REF!</v>
      </c>
      <c r="H137" s="19" t="e">
        <f>+#REF!</f>
        <v>#REF!</v>
      </c>
      <c r="I137" s="19" t="e">
        <f>+#REF!</f>
        <v>#REF!</v>
      </c>
      <c r="J137" s="19" t="e">
        <f>+#REF!</f>
        <v>#REF!</v>
      </c>
      <c r="K137" s="19" t="e">
        <f>+#REF!</f>
        <v>#REF!</v>
      </c>
      <c r="L137" s="17"/>
      <c r="M137" s="17"/>
      <c r="N137" s="17"/>
      <c r="O137" s="17"/>
      <c r="P137" s="17"/>
      <c r="Q137" s="17"/>
      <c r="R137" s="17"/>
      <c r="S137" s="17"/>
      <c r="T137" s="17"/>
      <c r="U137" s="17"/>
      <c r="V137" s="17"/>
      <c r="W137" s="17"/>
      <c r="X137" s="17"/>
      <c r="Y137" s="17"/>
      <c r="Z137" s="17"/>
    </row>
    <row r="138" spans="1:26" ht="12.75" customHeight="1">
      <c r="A138" s="18" t="s">
        <v>208</v>
      </c>
      <c r="B138" s="82" t="s">
        <v>209</v>
      </c>
      <c r="C138" s="81" t="e">
        <f>+#REF!</f>
        <v>#REF!</v>
      </c>
      <c r="D138" s="19" t="e">
        <f>+#REF!</f>
        <v>#REF!</v>
      </c>
      <c r="E138" s="19" t="e">
        <f>+#REF!</f>
        <v>#REF!</v>
      </c>
      <c r="F138" s="19" t="e">
        <f>+#REF!</f>
        <v>#REF!</v>
      </c>
      <c r="G138" s="19" t="e">
        <f>+#REF!</f>
        <v>#REF!</v>
      </c>
      <c r="H138" s="19" t="e">
        <f>+#REF!</f>
        <v>#REF!</v>
      </c>
      <c r="I138" s="19" t="e">
        <f>+#REF!</f>
        <v>#REF!</v>
      </c>
      <c r="J138" s="19" t="e">
        <f>+#REF!</f>
        <v>#REF!</v>
      </c>
      <c r="K138" s="19" t="e">
        <f>+#REF!</f>
        <v>#REF!</v>
      </c>
      <c r="L138" s="17"/>
      <c r="M138" s="17"/>
      <c r="N138" s="17"/>
      <c r="O138" s="17"/>
      <c r="P138" s="17"/>
      <c r="Q138" s="17"/>
      <c r="R138" s="17"/>
      <c r="S138" s="17"/>
      <c r="T138" s="17"/>
      <c r="U138" s="17"/>
      <c r="V138" s="17"/>
      <c r="W138" s="17"/>
      <c r="X138" s="17"/>
      <c r="Y138" s="17"/>
      <c r="Z138" s="17"/>
    </row>
    <row r="139" spans="1:26" ht="12.75" customHeight="1">
      <c r="A139" s="18" t="s">
        <v>210</v>
      </c>
      <c r="B139" s="82" t="s">
        <v>211</v>
      </c>
      <c r="C139" s="81" t="e">
        <f>+#REF!</f>
        <v>#REF!</v>
      </c>
      <c r="D139" s="19" t="e">
        <f>+#REF!</f>
        <v>#REF!</v>
      </c>
      <c r="E139" s="19" t="e">
        <f>+#REF!</f>
        <v>#REF!</v>
      </c>
      <c r="F139" s="19" t="e">
        <f>+#REF!</f>
        <v>#REF!</v>
      </c>
      <c r="G139" s="19" t="e">
        <f>+#REF!</f>
        <v>#REF!</v>
      </c>
      <c r="H139" s="19" t="e">
        <f>+#REF!</f>
        <v>#REF!</v>
      </c>
      <c r="I139" s="19" t="e">
        <f>+#REF!</f>
        <v>#REF!</v>
      </c>
      <c r="J139" s="19" t="e">
        <f>+#REF!</f>
        <v>#REF!</v>
      </c>
      <c r="K139" s="19" t="e">
        <f>+#REF!</f>
        <v>#REF!</v>
      </c>
      <c r="L139" s="17"/>
      <c r="M139" s="17"/>
      <c r="N139" s="17"/>
      <c r="O139" s="17"/>
      <c r="P139" s="17"/>
      <c r="Q139" s="17"/>
      <c r="R139" s="17"/>
      <c r="S139" s="17"/>
      <c r="T139" s="17"/>
      <c r="U139" s="17"/>
      <c r="V139" s="17"/>
      <c r="W139" s="17"/>
      <c r="X139" s="17"/>
      <c r="Y139" s="17"/>
      <c r="Z139" s="17"/>
    </row>
    <row r="140" spans="1:26" ht="12.75" customHeight="1">
      <c r="A140" s="18" t="s">
        <v>212</v>
      </c>
      <c r="B140" s="82" t="s">
        <v>213</v>
      </c>
      <c r="C140" s="81" t="e">
        <f>+#REF!</f>
        <v>#REF!</v>
      </c>
      <c r="D140" s="19" t="e">
        <f>+#REF!</f>
        <v>#REF!</v>
      </c>
      <c r="E140" s="19" t="e">
        <f>+#REF!</f>
        <v>#REF!</v>
      </c>
      <c r="F140" s="19" t="e">
        <f>+#REF!</f>
        <v>#REF!</v>
      </c>
      <c r="G140" s="19" t="e">
        <f>+#REF!</f>
        <v>#REF!</v>
      </c>
      <c r="H140" s="19" t="e">
        <f>+#REF!</f>
        <v>#REF!</v>
      </c>
      <c r="I140" s="19" t="e">
        <f>+#REF!</f>
        <v>#REF!</v>
      </c>
      <c r="J140" s="19" t="e">
        <f>+#REF!</f>
        <v>#REF!</v>
      </c>
      <c r="K140" s="19" t="e">
        <f>+#REF!</f>
        <v>#REF!</v>
      </c>
      <c r="L140" s="17"/>
      <c r="M140" s="17"/>
      <c r="N140" s="17"/>
      <c r="O140" s="17"/>
      <c r="P140" s="17"/>
      <c r="Q140" s="17"/>
      <c r="R140" s="17"/>
      <c r="S140" s="17"/>
      <c r="T140" s="17"/>
      <c r="U140" s="17"/>
      <c r="V140" s="17"/>
      <c r="W140" s="17"/>
      <c r="X140" s="17"/>
      <c r="Y140" s="17"/>
      <c r="Z140" s="17"/>
    </row>
    <row r="141" spans="1:26" ht="12.75" hidden="1" customHeight="1">
      <c r="A141" s="18" t="s">
        <v>214</v>
      </c>
      <c r="B141" s="82" t="s">
        <v>215</v>
      </c>
      <c r="C141" s="81" t="e">
        <f>+#REF!</f>
        <v>#REF!</v>
      </c>
      <c r="D141" s="19" t="e">
        <f>+#REF!</f>
        <v>#REF!</v>
      </c>
      <c r="E141" s="19" t="e">
        <f>+#REF!</f>
        <v>#REF!</v>
      </c>
      <c r="F141" s="19" t="e">
        <f>+#REF!</f>
        <v>#REF!</v>
      </c>
      <c r="G141" s="19" t="e">
        <f>+#REF!</f>
        <v>#REF!</v>
      </c>
      <c r="H141" s="19" t="e">
        <f>+#REF!</f>
        <v>#REF!</v>
      </c>
      <c r="I141" s="19" t="e">
        <f>+#REF!</f>
        <v>#REF!</v>
      </c>
      <c r="J141" s="19" t="e">
        <f>+#REF!</f>
        <v>#REF!</v>
      </c>
      <c r="K141" s="19" t="e">
        <f>+#REF!</f>
        <v>#REF!</v>
      </c>
      <c r="L141" s="17"/>
      <c r="M141" s="17"/>
      <c r="N141" s="17"/>
      <c r="O141" s="17"/>
      <c r="P141" s="17"/>
      <c r="Q141" s="17"/>
      <c r="R141" s="17"/>
      <c r="S141" s="17"/>
      <c r="T141" s="17"/>
      <c r="U141" s="17"/>
      <c r="V141" s="17"/>
      <c r="W141" s="17"/>
      <c r="X141" s="17"/>
      <c r="Y141" s="17"/>
      <c r="Z141" s="17"/>
    </row>
    <row r="142" spans="1:26" ht="12.75" hidden="1" customHeight="1">
      <c r="A142" s="18" t="s">
        <v>216</v>
      </c>
      <c r="B142" s="82" t="s">
        <v>217</v>
      </c>
      <c r="C142" s="81" t="e">
        <f>+#REF!</f>
        <v>#REF!</v>
      </c>
      <c r="D142" s="19" t="e">
        <f>+#REF!</f>
        <v>#REF!</v>
      </c>
      <c r="E142" s="19" t="e">
        <f>+#REF!</f>
        <v>#REF!</v>
      </c>
      <c r="F142" s="19" t="e">
        <f>+#REF!</f>
        <v>#REF!</v>
      </c>
      <c r="G142" s="19" t="e">
        <f>+#REF!</f>
        <v>#REF!</v>
      </c>
      <c r="H142" s="19" t="e">
        <f>+#REF!</f>
        <v>#REF!</v>
      </c>
      <c r="I142" s="19" t="e">
        <f>+#REF!</f>
        <v>#REF!</v>
      </c>
      <c r="J142" s="19" t="e">
        <f>+#REF!</f>
        <v>#REF!</v>
      </c>
      <c r="K142" s="19" t="e">
        <f>+#REF!</f>
        <v>#REF!</v>
      </c>
      <c r="L142" s="17"/>
      <c r="M142" s="17"/>
      <c r="N142" s="17"/>
      <c r="O142" s="17"/>
      <c r="P142" s="17"/>
      <c r="Q142" s="17"/>
      <c r="R142" s="17"/>
      <c r="S142" s="17"/>
      <c r="T142" s="17"/>
      <c r="U142" s="17"/>
      <c r="V142" s="17"/>
      <c r="W142" s="17"/>
      <c r="X142" s="17"/>
      <c r="Y142" s="17"/>
      <c r="Z142" s="17"/>
    </row>
    <row r="143" spans="1:26" ht="12.75" hidden="1" customHeight="1">
      <c r="A143" s="18" t="s">
        <v>218</v>
      </c>
      <c r="B143" s="82" t="s">
        <v>219</v>
      </c>
      <c r="C143" s="81" t="e">
        <f>+#REF!</f>
        <v>#REF!</v>
      </c>
      <c r="D143" s="19" t="e">
        <f>+#REF!</f>
        <v>#REF!</v>
      </c>
      <c r="E143" s="19" t="e">
        <f>+#REF!</f>
        <v>#REF!</v>
      </c>
      <c r="F143" s="19" t="e">
        <f>+#REF!</f>
        <v>#REF!</v>
      </c>
      <c r="G143" s="19" t="e">
        <f>+#REF!</f>
        <v>#REF!</v>
      </c>
      <c r="H143" s="19" t="e">
        <f>+#REF!</f>
        <v>#REF!</v>
      </c>
      <c r="I143" s="19" t="e">
        <f>+#REF!</f>
        <v>#REF!</v>
      </c>
      <c r="J143" s="19" t="e">
        <f>+#REF!</f>
        <v>#REF!</v>
      </c>
      <c r="K143" s="19" t="e">
        <f>+#REF!</f>
        <v>#REF!</v>
      </c>
      <c r="L143" s="17"/>
      <c r="M143" s="17"/>
      <c r="N143" s="17"/>
      <c r="O143" s="17"/>
      <c r="P143" s="17"/>
      <c r="Q143" s="17"/>
      <c r="R143" s="17"/>
      <c r="S143" s="17"/>
      <c r="T143" s="17"/>
      <c r="U143" s="17"/>
      <c r="V143" s="17"/>
      <c r="W143" s="17"/>
      <c r="X143" s="17"/>
      <c r="Y143" s="17"/>
      <c r="Z143" s="17"/>
    </row>
    <row r="144" spans="1:26" ht="12.75" customHeight="1">
      <c r="A144" s="18" t="s">
        <v>220</v>
      </c>
      <c r="B144" s="82" t="s">
        <v>221</v>
      </c>
      <c r="C144" s="81" t="e">
        <f>+#REF!</f>
        <v>#REF!</v>
      </c>
      <c r="D144" s="19" t="e">
        <f>+#REF!</f>
        <v>#REF!</v>
      </c>
      <c r="E144" s="19" t="e">
        <f>+#REF!</f>
        <v>#REF!</v>
      </c>
      <c r="F144" s="19" t="e">
        <f>+#REF!</f>
        <v>#REF!</v>
      </c>
      <c r="G144" s="19" t="e">
        <f>+#REF!</f>
        <v>#REF!</v>
      </c>
      <c r="H144" s="19" t="e">
        <f>+#REF!</f>
        <v>#REF!</v>
      </c>
      <c r="I144" s="19" t="e">
        <f>+#REF!</f>
        <v>#REF!</v>
      </c>
      <c r="J144" s="19" t="e">
        <f>+#REF!</f>
        <v>#REF!</v>
      </c>
      <c r="K144" s="19" t="e">
        <f>+#REF!</f>
        <v>#REF!</v>
      </c>
      <c r="L144" s="17"/>
      <c r="M144" s="17"/>
      <c r="N144" s="17"/>
      <c r="O144" s="17"/>
      <c r="P144" s="17"/>
      <c r="Q144" s="17"/>
      <c r="R144" s="17"/>
      <c r="S144" s="17"/>
      <c r="T144" s="17"/>
      <c r="U144" s="17"/>
      <c r="V144" s="17"/>
      <c r="W144" s="17"/>
      <c r="X144" s="17"/>
      <c r="Y144" s="17"/>
      <c r="Z144" s="17"/>
    </row>
    <row r="145" spans="1:26" ht="12.75" customHeight="1">
      <c r="A145" s="18" t="s">
        <v>222</v>
      </c>
      <c r="B145" s="82" t="s">
        <v>223</v>
      </c>
      <c r="C145" s="81" t="e">
        <f>+#REF!</f>
        <v>#REF!</v>
      </c>
      <c r="D145" s="19" t="e">
        <f>+#REF!</f>
        <v>#REF!</v>
      </c>
      <c r="E145" s="19" t="e">
        <f>+#REF!</f>
        <v>#REF!</v>
      </c>
      <c r="F145" s="19" t="e">
        <f>+#REF!</f>
        <v>#REF!</v>
      </c>
      <c r="G145" s="19" t="e">
        <f>+#REF!</f>
        <v>#REF!</v>
      </c>
      <c r="H145" s="19" t="e">
        <f>+#REF!</f>
        <v>#REF!</v>
      </c>
      <c r="I145" s="19" t="e">
        <f>+#REF!</f>
        <v>#REF!</v>
      </c>
      <c r="J145" s="19" t="e">
        <f>+#REF!</f>
        <v>#REF!</v>
      </c>
      <c r="K145" s="19" t="e">
        <f>+#REF!</f>
        <v>#REF!</v>
      </c>
      <c r="L145" s="17"/>
      <c r="M145" s="17"/>
      <c r="N145" s="17"/>
      <c r="O145" s="17"/>
      <c r="P145" s="17"/>
      <c r="Q145" s="17"/>
      <c r="R145" s="17"/>
      <c r="S145" s="17"/>
      <c r="T145" s="17"/>
      <c r="U145" s="17"/>
      <c r="V145" s="17"/>
      <c r="W145" s="17"/>
      <c r="X145" s="17"/>
      <c r="Y145" s="17"/>
      <c r="Z145" s="17"/>
    </row>
    <row r="146" spans="1:26" ht="12.75" customHeight="1">
      <c r="A146" s="18" t="s">
        <v>224</v>
      </c>
      <c r="B146" s="82" t="s">
        <v>225</v>
      </c>
      <c r="C146" s="81" t="e">
        <f>+#REF!</f>
        <v>#REF!</v>
      </c>
      <c r="D146" s="19" t="e">
        <f>+#REF!</f>
        <v>#REF!</v>
      </c>
      <c r="E146" s="19" t="e">
        <f>+#REF!</f>
        <v>#REF!</v>
      </c>
      <c r="F146" s="19" t="e">
        <f>+#REF!</f>
        <v>#REF!</v>
      </c>
      <c r="G146" s="19" t="e">
        <f>+#REF!</f>
        <v>#REF!</v>
      </c>
      <c r="H146" s="19" t="e">
        <f>+#REF!</f>
        <v>#REF!</v>
      </c>
      <c r="I146" s="19" t="e">
        <f>+#REF!</f>
        <v>#REF!</v>
      </c>
      <c r="J146" s="19" t="e">
        <f>+#REF!</f>
        <v>#REF!</v>
      </c>
      <c r="K146" s="19" t="e">
        <f>+#REF!</f>
        <v>#REF!</v>
      </c>
      <c r="L146" s="17"/>
      <c r="M146" s="17"/>
      <c r="N146" s="17"/>
      <c r="O146" s="17"/>
      <c r="P146" s="17"/>
      <c r="Q146" s="17"/>
      <c r="R146" s="17"/>
      <c r="S146" s="17"/>
      <c r="T146" s="17"/>
      <c r="U146" s="17"/>
      <c r="V146" s="17"/>
      <c r="W146" s="17"/>
      <c r="X146" s="17"/>
      <c r="Y146" s="17"/>
      <c r="Z146" s="17"/>
    </row>
    <row r="147" spans="1:26" ht="12.75" customHeight="1">
      <c r="A147" s="18" t="s">
        <v>226</v>
      </c>
      <c r="B147" s="82" t="s">
        <v>227</v>
      </c>
      <c r="C147" s="81" t="e">
        <f>+#REF!</f>
        <v>#REF!</v>
      </c>
      <c r="D147" s="19" t="e">
        <f>+#REF!</f>
        <v>#REF!</v>
      </c>
      <c r="E147" s="19" t="e">
        <f>+#REF!</f>
        <v>#REF!</v>
      </c>
      <c r="F147" s="19" t="e">
        <f>+#REF!</f>
        <v>#REF!</v>
      </c>
      <c r="G147" s="19" t="e">
        <f>+#REF!</f>
        <v>#REF!</v>
      </c>
      <c r="H147" s="19" t="e">
        <f>+#REF!</f>
        <v>#REF!</v>
      </c>
      <c r="I147" s="19" t="e">
        <f>+#REF!</f>
        <v>#REF!</v>
      </c>
      <c r="J147" s="19" t="e">
        <f>+#REF!</f>
        <v>#REF!</v>
      </c>
      <c r="K147" s="19" t="e">
        <f>+#REF!</f>
        <v>#REF!</v>
      </c>
      <c r="L147" s="17"/>
      <c r="M147" s="17"/>
      <c r="N147" s="17"/>
      <c r="O147" s="17"/>
      <c r="P147" s="17"/>
      <c r="Q147" s="17"/>
      <c r="R147" s="17"/>
      <c r="S147" s="17"/>
      <c r="T147" s="17"/>
      <c r="U147" s="17"/>
      <c r="V147" s="17"/>
      <c r="W147" s="17"/>
      <c r="X147" s="17"/>
      <c r="Y147" s="17"/>
      <c r="Z147" s="17"/>
    </row>
    <row r="148" spans="1:26" ht="12.75" customHeight="1">
      <c r="A148" s="18" t="s">
        <v>228</v>
      </c>
      <c r="B148" s="82" t="s">
        <v>229</v>
      </c>
      <c r="C148" s="81" t="e">
        <f>+#REF!</f>
        <v>#REF!</v>
      </c>
      <c r="D148" s="19" t="e">
        <f>+#REF!</f>
        <v>#REF!</v>
      </c>
      <c r="E148" s="19" t="e">
        <f>+#REF!</f>
        <v>#REF!</v>
      </c>
      <c r="F148" s="19" t="e">
        <f>+#REF!</f>
        <v>#REF!</v>
      </c>
      <c r="G148" s="19" t="e">
        <f>+#REF!</f>
        <v>#REF!</v>
      </c>
      <c r="H148" s="19" t="e">
        <f>+#REF!</f>
        <v>#REF!</v>
      </c>
      <c r="I148" s="19" t="e">
        <f>+#REF!</f>
        <v>#REF!</v>
      </c>
      <c r="J148" s="19" t="e">
        <f>+#REF!</f>
        <v>#REF!</v>
      </c>
      <c r="K148" s="19" t="e">
        <f>+#REF!</f>
        <v>#REF!</v>
      </c>
      <c r="L148" s="17"/>
      <c r="M148" s="17"/>
      <c r="N148" s="17"/>
      <c r="O148" s="17"/>
      <c r="P148" s="17"/>
      <c r="Q148" s="17"/>
      <c r="R148" s="17"/>
      <c r="S148" s="17"/>
      <c r="T148" s="17"/>
      <c r="U148" s="17"/>
      <c r="V148" s="17"/>
      <c r="W148" s="17"/>
      <c r="X148" s="17"/>
      <c r="Y148" s="17"/>
      <c r="Z148" s="17"/>
    </row>
    <row r="149" spans="1:26" ht="12.75" customHeight="1">
      <c r="A149" s="18" t="s">
        <v>230</v>
      </c>
      <c r="B149" s="82" t="s">
        <v>231</v>
      </c>
      <c r="C149" s="81" t="e">
        <f>+#REF!</f>
        <v>#REF!</v>
      </c>
      <c r="D149" s="19" t="e">
        <f>+#REF!</f>
        <v>#REF!</v>
      </c>
      <c r="E149" s="19" t="e">
        <f>+#REF!</f>
        <v>#REF!</v>
      </c>
      <c r="F149" s="19" t="e">
        <f>+#REF!</f>
        <v>#REF!</v>
      </c>
      <c r="G149" s="19" t="e">
        <f>+#REF!</f>
        <v>#REF!</v>
      </c>
      <c r="H149" s="19" t="e">
        <f>+#REF!</f>
        <v>#REF!</v>
      </c>
      <c r="I149" s="19" t="e">
        <f>+#REF!</f>
        <v>#REF!</v>
      </c>
      <c r="J149" s="19" t="e">
        <f>+#REF!</f>
        <v>#REF!</v>
      </c>
      <c r="K149" s="19" t="e">
        <f>+#REF!</f>
        <v>#REF!</v>
      </c>
      <c r="L149" s="17"/>
      <c r="M149" s="17"/>
      <c r="N149" s="17"/>
      <c r="O149" s="17"/>
      <c r="P149" s="17"/>
      <c r="Q149" s="17"/>
      <c r="R149" s="17"/>
      <c r="S149" s="17"/>
      <c r="T149" s="17"/>
      <c r="U149" s="17"/>
      <c r="V149" s="17"/>
      <c r="W149" s="17"/>
      <c r="X149" s="17"/>
      <c r="Y149" s="17"/>
      <c r="Z149" s="17"/>
    </row>
    <row r="150" spans="1:26" ht="12.75" customHeight="1">
      <c r="A150" s="18" t="s">
        <v>232</v>
      </c>
      <c r="B150" s="82" t="s">
        <v>233</v>
      </c>
      <c r="C150" s="81" t="e">
        <f>+#REF!</f>
        <v>#REF!</v>
      </c>
      <c r="D150" s="19" t="e">
        <f>+#REF!</f>
        <v>#REF!</v>
      </c>
      <c r="E150" s="19" t="e">
        <f>+#REF!</f>
        <v>#REF!</v>
      </c>
      <c r="F150" s="19" t="e">
        <f>+#REF!</f>
        <v>#REF!</v>
      </c>
      <c r="G150" s="19" t="e">
        <f>+#REF!</f>
        <v>#REF!</v>
      </c>
      <c r="H150" s="19" t="e">
        <f>+#REF!</f>
        <v>#REF!</v>
      </c>
      <c r="I150" s="19" t="e">
        <f>+#REF!</f>
        <v>#REF!</v>
      </c>
      <c r="J150" s="19" t="e">
        <f>+#REF!</f>
        <v>#REF!</v>
      </c>
      <c r="K150" s="19" t="e">
        <f>+#REF!</f>
        <v>#REF!</v>
      </c>
      <c r="L150" s="17"/>
      <c r="M150" s="17"/>
      <c r="N150" s="17"/>
      <c r="O150" s="17"/>
      <c r="P150" s="17"/>
      <c r="Q150" s="17"/>
      <c r="R150" s="17"/>
      <c r="S150" s="17"/>
      <c r="T150" s="17"/>
      <c r="U150" s="17"/>
      <c r="V150" s="17"/>
      <c r="W150" s="17"/>
      <c r="X150" s="17"/>
      <c r="Y150" s="17"/>
      <c r="Z150" s="17"/>
    </row>
    <row r="151" spans="1:26" ht="12.75" customHeight="1">
      <c r="A151" s="18" t="s">
        <v>234</v>
      </c>
      <c r="B151" s="82" t="s">
        <v>235</v>
      </c>
      <c r="C151" s="81" t="e">
        <f>+#REF!</f>
        <v>#REF!</v>
      </c>
      <c r="D151" s="19" t="e">
        <f>+#REF!</f>
        <v>#REF!</v>
      </c>
      <c r="E151" s="19" t="e">
        <f>+#REF!</f>
        <v>#REF!</v>
      </c>
      <c r="F151" s="19" t="e">
        <f>+#REF!</f>
        <v>#REF!</v>
      </c>
      <c r="G151" s="19" t="e">
        <f>+#REF!</f>
        <v>#REF!</v>
      </c>
      <c r="H151" s="19" t="e">
        <f>+#REF!</f>
        <v>#REF!</v>
      </c>
      <c r="I151" s="19" t="e">
        <f>+#REF!</f>
        <v>#REF!</v>
      </c>
      <c r="J151" s="19" t="e">
        <f>+#REF!</f>
        <v>#REF!</v>
      </c>
      <c r="K151" s="19" t="e">
        <f>+#REF!</f>
        <v>#REF!</v>
      </c>
      <c r="L151" s="17"/>
      <c r="M151" s="17"/>
      <c r="N151" s="17"/>
      <c r="O151" s="17"/>
      <c r="P151" s="17"/>
      <c r="Q151" s="17"/>
      <c r="R151" s="17"/>
      <c r="S151" s="17"/>
      <c r="T151" s="17"/>
      <c r="U151" s="17"/>
      <c r="V151" s="17"/>
      <c r="W151" s="17"/>
      <c r="X151" s="17"/>
      <c r="Y151" s="17"/>
      <c r="Z151" s="17"/>
    </row>
    <row r="152" spans="1:26" ht="12.75" customHeight="1">
      <c r="A152" s="18" t="s">
        <v>236</v>
      </c>
      <c r="B152" s="82" t="s">
        <v>237</v>
      </c>
      <c r="C152" s="81" t="e">
        <f>+#REF!</f>
        <v>#REF!</v>
      </c>
      <c r="D152" s="19" t="e">
        <f>+#REF!</f>
        <v>#REF!</v>
      </c>
      <c r="E152" s="19" t="e">
        <f>+#REF!</f>
        <v>#REF!</v>
      </c>
      <c r="F152" s="19" t="e">
        <f>+#REF!</f>
        <v>#REF!</v>
      </c>
      <c r="G152" s="19" t="e">
        <f>+#REF!</f>
        <v>#REF!</v>
      </c>
      <c r="H152" s="19" t="e">
        <f>+#REF!</f>
        <v>#REF!</v>
      </c>
      <c r="I152" s="19" t="e">
        <f>+#REF!</f>
        <v>#REF!</v>
      </c>
      <c r="J152" s="19" t="e">
        <f>+#REF!</f>
        <v>#REF!</v>
      </c>
      <c r="K152" s="19" t="e">
        <f>+#REF!</f>
        <v>#REF!</v>
      </c>
      <c r="L152" s="17"/>
      <c r="M152" s="17"/>
      <c r="N152" s="17"/>
      <c r="O152" s="17"/>
      <c r="P152" s="17"/>
      <c r="Q152" s="17"/>
      <c r="R152" s="17"/>
      <c r="S152" s="17"/>
      <c r="T152" s="17"/>
      <c r="U152" s="17"/>
      <c r="V152" s="17"/>
      <c r="W152" s="17"/>
      <c r="X152" s="17"/>
      <c r="Y152" s="17"/>
      <c r="Z152" s="17"/>
    </row>
    <row r="153" spans="1:26" ht="12.75" customHeight="1">
      <c r="A153" s="22" t="s">
        <v>238</v>
      </c>
      <c r="B153" s="82" t="s">
        <v>239</v>
      </c>
      <c r="C153" s="81" t="e">
        <f>+#REF!</f>
        <v>#REF!</v>
      </c>
      <c r="D153" s="19" t="e">
        <f>+#REF!</f>
        <v>#REF!</v>
      </c>
      <c r="E153" s="19" t="e">
        <f>+#REF!</f>
        <v>#REF!</v>
      </c>
      <c r="F153" s="19" t="e">
        <f>+#REF!</f>
        <v>#REF!</v>
      </c>
      <c r="G153" s="19" t="e">
        <f>+#REF!</f>
        <v>#REF!</v>
      </c>
      <c r="H153" s="19" t="e">
        <f>+#REF!</f>
        <v>#REF!</v>
      </c>
      <c r="I153" s="19" t="e">
        <f>+#REF!</f>
        <v>#REF!</v>
      </c>
      <c r="J153" s="19" t="e">
        <f>+#REF!</f>
        <v>#REF!</v>
      </c>
      <c r="K153" s="19" t="e">
        <f>+#REF!</f>
        <v>#REF!</v>
      </c>
      <c r="L153" s="17"/>
      <c r="M153" s="17"/>
      <c r="N153" s="17"/>
      <c r="O153" s="17"/>
      <c r="P153" s="17"/>
      <c r="Q153" s="17"/>
      <c r="R153" s="17"/>
      <c r="S153" s="17"/>
      <c r="T153" s="17"/>
      <c r="U153" s="17"/>
      <c r="V153" s="17"/>
      <c r="W153" s="17"/>
      <c r="X153" s="17"/>
      <c r="Y153" s="17"/>
      <c r="Z153" s="17"/>
    </row>
    <row r="154" spans="1:26" ht="12.75" customHeight="1">
      <c r="A154" s="18" t="s">
        <v>240</v>
      </c>
      <c r="B154" s="82" t="s">
        <v>241</v>
      </c>
      <c r="C154" s="81" t="e">
        <f>+#REF!</f>
        <v>#REF!</v>
      </c>
      <c r="D154" s="19" t="e">
        <f>+#REF!</f>
        <v>#REF!</v>
      </c>
      <c r="E154" s="19" t="e">
        <f>+#REF!</f>
        <v>#REF!</v>
      </c>
      <c r="F154" s="19" t="e">
        <f>+#REF!</f>
        <v>#REF!</v>
      </c>
      <c r="G154" s="19" t="e">
        <f>+#REF!</f>
        <v>#REF!</v>
      </c>
      <c r="H154" s="19" t="e">
        <f>+#REF!</f>
        <v>#REF!</v>
      </c>
      <c r="I154" s="19" t="e">
        <f>+#REF!</f>
        <v>#REF!</v>
      </c>
      <c r="J154" s="19" t="e">
        <f>+#REF!</f>
        <v>#REF!</v>
      </c>
      <c r="K154" s="19" t="e">
        <f>+#REF!</f>
        <v>#REF!</v>
      </c>
      <c r="L154" s="17"/>
      <c r="M154" s="17"/>
      <c r="N154" s="17"/>
      <c r="O154" s="17"/>
      <c r="P154" s="17"/>
      <c r="Q154" s="17"/>
      <c r="R154" s="17"/>
      <c r="S154" s="17"/>
      <c r="T154" s="17"/>
      <c r="U154" s="17"/>
      <c r="V154" s="17"/>
      <c r="W154" s="17"/>
      <c r="X154" s="17"/>
      <c r="Y154" s="17"/>
      <c r="Z154" s="17"/>
    </row>
    <row r="155" spans="1:26" ht="12.75" customHeight="1">
      <c r="A155" s="18" t="s">
        <v>242</v>
      </c>
      <c r="B155" s="82" t="s">
        <v>243</v>
      </c>
      <c r="C155" s="81" t="e">
        <f>+#REF!</f>
        <v>#REF!</v>
      </c>
      <c r="D155" s="19" t="e">
        <f>+#REF!</f>
        <v>#REF!</v>
      </c>
      <c r="E155" s="19" t="e">
        <f>+#REF!</f>
        <v>#REF!</v>
      </c>
      <c r="F155" s="19" t="e">
        <f>+#REF!</f>
        <v>#REF!</v>
      </c>
      <c r="G155" s="19" t="e">
        <f>+#REF!</f>
        <v>#REF!</v>
      </c>
      <c r="H155" s="19" t="e">
        <f>+#REF!</f>
        <v>#REF!</v>
      </c>
      <c r="I155" s="19" t="e">
        <f>+#REF!</f>
        <v>#REF!</v>
      </c>
      <c r="J155" s="19" t="e">
        <f>+#REF!</f>
        <v>#REF!</v>
      </c>
      <c r="K155" s="19" t="e">
        <f>+#REF!</f>
        <v>#REF!</v>
      </c>
      <c r="L155" s="17"/>
      <c r="M155" s="17"/>
      <c r="N155" s="17"/>
      <c r="O155" s="17"/>
      <c r="P155" s="17"/>
      <c r="Q155" s="17"/>
      <c r="R155" s="17"/>
      <c r="S155" s="17"/>
      <c r="T155" s="17"/>
      <c r="U155" s="17"/>
      <c r="V155" s="17"/>
      <c r="W155" s="17"/>
      <c r="X155" s="17"/>
      <c r="Y155" s="17"/>
      <c r="Z155" s="17"/>
    </row>
    <row r="156" spans="1:26" ht="12.75" customHeight="1">
      <c r="A156" s="18" t="s">
        <v>244</v>
      </c>
      <c r="B156" s="82" t="s">
        <v>245</v>
      </c>
      <c r="C156" s="81" t="e">
        <f>+#REF!</f>
        <v>#REF!</v>
      </c>
      <c r="D156" s="19" t="e">
        <f>+#REF!</f>
        <v>#REF!</v>
      </c>
      <c r="E156" s="19" t="e">
        <f>+#REF!</f>
        <v>#REF!</v>
      </c>
      <c r="F156" s="19" t="e">
        <f>+#REF!</f>
        <v>#REF!</v>
      </c>
      <c r="G156" s="19" t="e">
        <f>+#REF!</f>
        <v>#REF!</v>
      </c>
      <c r="H156" s="19" t="e">
        <f>+#REF!</f>
        <v>#REF!</v>
      </c>
      <c r="I156" s="19" t="e">
        <f>+#REF!</f>
        <v>#REF!</v>
      </c>
      <c r="J156" s="19" t="e">
        <f>+#REF!</f>
        <v>#REF!</v>
      </c>
      <c r="K156" s="19" t="e">
        <f>+#REF!</f>
        <v>#REF!</v>
      </c>
      <c r="L156" s="17"/>
      <c r="M156" s="17"/>
      <c r="N156" s="17"/>
      <c r="O156" s="17"/>
      <c r="P156" s="17"/>
      <c r="Q156" s="17"/>
      <c r="R156" s="17"/>
      <c r="S156" s="17"/>
      <c r="T156" s="17"/>
      <c r="U156" s="17"/>
      <c r="V156" s="17"/>
      <c r="W156" s="17"/>
      <c r="X156" s="17"/>
      <c r="Y156" s="17"/>
      <c r="Z156" s="17"/>
    </row>
    <row r="157" spans="1:26" ht="12.75" customHeight="1">
      <c r="A157" s="18" t="s">
        <v>246</v>
      </c>
      <c r="B157" s="82" t="s">
        <v>247</v>
      </c>
      <c r="C157" s="81" t="e">
        <f>+#REF!</f>
        <v>#REF!</v>
      </c>
      <c r="D157" s="19" t="e">
        <f>+#REF!</f>
        <v>#REF!</v>
      </c>
      <c r="E157" s="19" t="e">
        <f>+#REF!</f>
        <v>#REF!</v>
      </c>
      <c r="F157" s="19" t="e">
        <f>+#REF!</f>
        <v>#REF!</v>
      </c>
      <c r="G157" s="19" t="e">
        <f>+#REF!</f>
        <v>#REF!</v>
      </c>
      <c r="H157" s="19" t="e">
        <f>+#REF!</f>
        <v>#REF!</v>
      </c>
      <c r="I157" s="19" t="e">
        <f>+#REF!</f>
        <v>#REF!</v>
      </c>
      <c r="J157" s="19" t="e">
        <f>+#REF!</f>
        <v>#REF!</v>
      </c>
      <c r="K157" s="19" t="e">
        <f>+#REF!</f>
        <v>#REF!</v>
      </c>
      <c r="L157" s="17"/>
      <c r="M157" s="17"/>
      <c r="N157" s="17"/>
      <c r="O157" s="17"/>
      <c r="P157" s="17"/>
      <c r="Q157" s="17"/>
      <c r="R157" s="17"/>
      <c r="S157" s="17"/>
      <c r="T157" s="17"/>
      <c r="U157" s="17"/>
      <c r="V157" s="17"/>
      <c r="W157" s="17"/>
      <c r="X157" s="17"/>
      <c r="Y157" s="17"/>
      <c r="Z157" s="17"/>
    </row>
    <row r="158" spans="1:26" ht="12.75" customHeight="1">
      <c r="A158" s="18"/>
      <c r="B158" s="82" t="s">
        <v>248</v>
      </c>
      <c r="C158" s="81" t="e">
        <f>+#REF!</f>
        <v>#REF!</v>
      </c>
      <c r="D158" s="19" t="e">
        <f>+#REF!</f>
        <v>#REF!</v>
      </c>
      <c r="E158" s="19" t="e">
        <f>+#REF!</f>
        <v>#REF!</v>
      </c>
      <c r="F158" s="19" t="e">
        <f>+#REF!</f>
        <v>#REF!</v>
      </c>
      <c r="G158" s="19" t="e">
        <f>+#REF!</f>
        <v>#REF!</v>
      </c>
      <c r="H158" s="19" t="e">
        <f>+#REF!</f>
        <v>#REF!</v>
      </c>
      <c r="I158" s="19" t="e">
        <f>+#REF!</f>
        <v>#REF!</v>
      </c>
      <c r="J158" s="19" t="e">
        <f>+#REF!</f>
        <v>#REF!</v>
      </c>
      <c r="K158" s="19" t="e">
        <f>+#REF!</f>
        <v>#REF!</v>
      </c>
      <c r="L158" s="17"/>
      <c r="M158" s="17"/>
      <c r="N158" s="17"/>
      <c r="O158" s="17"/>
      <c r="P158" s="17"/>
      <c r="Q158" s="17"/>
      <c r="R158" s="17"/>
      <c r="S158" s="17"/>
      <c r="T158" s="17"/>
      <c r="U158" s="17"/>
      <c r="V158" s="17"/>
      <c r="W158" s="17"/>
      <c r="X158" s="17"/>
      <c r="Y158" s="17"/>
      <c r="Z158" s="17"/>
    </row>
    <row r="159" spans="1:26" ht="12.75" customHeight="1">
      <c r="A159" s="18" t="s">
        <v>249</v>
      </c>
      <c r="B159" s="82" t="s">
        <v>250</v>
      </c>
      <c r="C159" s="81" t="e">
        <f>+#REF!</f>
        <v>#REF!</v>
      </c>
      <c r="D159" s="19" t="e">
        <f>+#REF!</f>
        <v>#REF!</v>
      </c>
      <c r="E159" s="19" t="e">
        <f>+#REF!</f>
        <v>#REF!</v>
      </c>
      <c r="F159" s="19" t="e">
        <f>+#REF!</f>
        <v>#REF!</v>
      </c>
      <c r="G159" s="19" t="e">
        <f>+#REF!</f>
        <v>#REF!</v>
      </c>
      <c r="H159" s="19" t="e">
        <f>+#REF!</f>
        <v>#REF!</v>
      </c>
      <c r="I159" s="19" t="e">
        <f>+#REF!</f>
        <v>#REF!</v>
      </c>
      <c r="J159" s="19" t="e">
        <f>+#REF!</f>
        <v>#REF!</v>
      </c>
      <c r="K159" s="19" t="e">
        <f>+#REF!</f>
        <v>#REF!</v>
      </c>
      <c r="L159" s="17"/>
      <c r="M159" s="17"/>
      <c r="N159" s="17"/>
      <c r="O159" s="17"/>
      <c r="P159" s="17"/>
      <c r="Q159" s="17"/>
      <c r="R159" s="17"/>
      <c r="S159" s="17"/>
      <c r="T159" s="17"/>
      <c r="U159" s="17"/>
      <c r="V159" s="17"/>
      <c r="W159" s="17"/>
      <c r="X159" s="17"/>
      <c r="Y159" s="17"/>
      <c r="Z159" s="17"/>
    </row>
    <row r="160" spans="1:26" ht="12.75" customHeight="1">
      <c r="A160" s="20"/>
      <c r="B160" s="20" t="s">
        <v>251</v>
      </c>
      <c r="C160" s="83" t="e">
        <f>+#REF!</f>
        <v>#REF!</v>
      </c>
      <c r="D160" s="23" t="e">
        <f t="shared" ref="D160:K160" si="36">SUM(D161:D162)</f>
        <v>#REF!</v>
      </c>
      <c r="E160" s="23" t="e">
        <f t="shared" si="36"/>
        <v>#REF!</v>
      </c>
      <c r="F160" s="23" t="e">
        <f t="shared" si="36"/>
        <v>#REF!</v>
      </c>
      <c r="G160" s="23" t="e">
        <f t="shared" si="36"/>
        <v>#REF!</v>
      </c>
      <c r="H160" s="23" t="e">
        <f t="shared" si="36"/>
        <v>#REF!</v>
      </c>
      <c r="I160" s="23" t="e">
        <f t="shared" si="36"/>
        <v>#REF!</v>
      </c>
      <c r="J160" s="23" t="e">
        <f t="shared" si="36"/>
        <v>#REF!</v>
      </c>
      <c r="K160" s="23" t="e">
        <f t="shared" si="36"/>
        <v>#REF!</v>
      </c>
      <c r="L160" s="17"/>
      <c r="M160" s="17"/>
      <c r="N160" s="17"/>
      <c r="O160" s="17"/>
      <c r="P160" s="17"/>
      <c r="Q160" s="17"/>
      <c r="R160" s="17"/>
      <c r="S160" s="17"/>
      <c r="T160" s="17"/>
      <c r="U160" s="17"/>
      <c r="V160" s="17"/>
      <c r="W160" s="17"/>
      <c r="X160" s="17"/>
      <c r="Y160" s="17"/>
      <c r="Z160" s="17"/>
    </row>
    <row r="161" spans="1:26" ht="12.75" customHeight="1">
      <c r="A161" s="18" t="s">
        <v>252</v>
      </c>
      <c r="B161" s="18" t="s">
        <v>253</v>
      </c>
      <c r="C161" s="81" t="e">
        <f>+#REF!</f>
        <v>#REF!</v>
      </c>
      <c r="D161" s="19" t="e">
        <f>+#REF!</f>
        <v>#REF!</v>
      </c>
      <c r="E161" s="19" t="e">
        <f>+#REF!</f>
        <v>#REF!</v>
      </c>
      <c r="F161" s="19" t="e">
        <f>+#REF!</f>
        <v>#REF!</v>
      </c>
      <c r="G161" s="19" t="e">
        <f>+#REF!</f>
        <v>#REF!</v>
      </c>
      <c r="H161" s="19" t="e">
        <f>+#REF!</f>
        <v>#REF!</v>
      </c>
      <c r="I161" s="19" t="e">
        <f>+#REF!</f>
        <v>#REF!</v>
      </c>
      <c r="J161" s="19" t="e">
        <f>+#REF!</f>
        <v>#REF!</v>
      </c>
      <c r="K161" s="19" t="e">
        <f>+#REF!</f>
        <v>#REF!</v>
      </c>
      <c r="L161" s="17"/>
      <c r="M161" s="17"/>
      <c r="N161" s="17"/>
      <c r="O161" s="17"/>
      <c r="P161" s="17"/>
      <c r="Q161" s="17"/>
      <c r="R161" s="17"/>
      <c r="S161" s="17"/>
      <c r="T161" s="17"/>
      <c r="U161" s="17"/>
      <c r="V161" s="17"/>
      <c r="W161" s="17"/>
      <c r="X161" s="17"/>
      <c r="Y161" s="17"/>
      <c r="Z161" s="17"/>
    </row>
    <row r="162" spans="1:26" ht="12.75" customHeight="1">
      <c r="A162" s="18" t="s">
        <v>254</v>
      </c>
      <c r="B162" s="18" t="s">
        <v>255</v>
      </c>
      <c r="C162" s="81" t="e">
        <f>+#REF!</f>
        <v>#REF!</v>
      </c>
      <c r="D162" s="19" t="e">
        <f>+#REF!</f>
        <v>#REF!</v>
      </c>
      <c r="E162" s="19" t="e">
        <f>+#REF!</f>
        <v>#REF!</v>
      </c>
      <c r="F162" s="19" t="e">
        <f>+#REF!</f>
        <v>#REF!</v>
      </c>
      <c r="G162" s="19" t="e">
        <f>+#REF!</f>
        <v>#REF!</v>
      </c>
      <c r="H162" s="19" t="e">
        <f>+#REF!</f>
        <v>#REF!</v>
      </c>
      <c r="I162" s="19" t="e">
        <f>+#REF!</f>
        <v>#REF!</v>
      </c>
      <c r="J162" s="19" t="e">
        <f>+#REF!</f>
        <v>#REF!</v>
      </c>
      <c r="K162" s="19" t="e">
        <f>+#REF!</f>
        <v>#REF!</v>
      </c>
      <c r="L162" s="17"/>
      <c r="M162" s="17"/>
      <c r="N162" s="17"/>
      <c r="O162" s="17"/>
      <c r="P162" s="17"/>
      <c r="Q162" s="17"/>
      <c r="R162" s="17"/>
      <c r="S162" s="17"/>
      <c r="T162" s="17"/>
      <c r="U162" s="17"/>
      <c r="V162" s="17"/>
      <c r="W162" s="17"/>
      <c r="X162" s="17"/>
      <c r="Y162" s="17"/>
      <c r="Z162" s="17"/>
    </row>
    <row r="163" spans="1:26" ht="12.75" customHeight="1">
      <c r="A163" s="20" t="s">
        <v>256</v>
      </c>
      <c r="B163" s="20" t="s">
        <v>257</v>
      </c>
      <c r="C163" s="83" t="e">
        <f>+#REF!</f>
        <v>#REF!</v>
      </c>
      <c r="D163" s="23" t="e">
        <f t="shared" ref="D163:K163" si="37">SUM(D164:D169)</f>
        <v>#REF!</v>
      </c>
      <c r="E163" s="23" t="e">
        <f t="shared" si="37"/>
        <v>#REF!</v>
      </c>
      <c r="F163" s="23" t="e">
        <f t="shared" si="37"/>
        <v>#REF!</v>
      </c>
      <c r="G163" s="23" t="e">
        <f t="shared" si="37"/>
        <v>#REF!</v>
      </c>
      <c r="H163" s="23" t="e">
        <f t="shared" si="37"/>
        <v>#REF!</v>
      </c>
      <c r="I163" s="23" t="e">
        <f t="shared" si="37"/>
        <v>#REF!</v>
      </c>
      <c r="J163" s="23" t="e">
        <f t="shared" si="37"/>
        <v>#REF!</v>
      </c>
      <c r="K163" s="23" t="e">
        <f t="shared" si="37"/>
        <v>#REF!</v>
      </c>
      <c r="L163" s="17"/>
      <c r="M163" s="17"/>
      <c r="N163" s="17"/>
      <c r="O163" s="17"/>
      <c r="P163" s="17"/>
      <c r="Q163" s="17"/>
      <c r="R163" s="17"/>
      <c r="S163" s="17"/>
      <c r="T163" s="17"/>
      <c r="U163" s="17"/>
      <c r="V163" s="17"/>
      <c r="W163" s="17"/>
      <c r="X163" s="17"/>
      <c r="Y163" s="17"/>
      <c r="Z163" s="17"/>
    </row>
    <row r="164" spans="1:26" ht="12.75" customHeight="1">
      <c r="A164" s="18" t="s">
        <v>258</v>
      </c>
      <c r="B164" s="82" t="s">
        <v>259</v>
      </c>
      <c r="C164" s="81" t="e">
        <f>+#REF!</f>
        <v>#REF!</v>
      </c>
      <c r="D164" s="19" t="e">
        <f>+#REF!</f>
        <v>#REF!</v>
      </c>
      <c r="E164" s="19" t="e">
        <f>+#REF!</f>
        <v>#REF!</v>
      </c>
      <c r="F164" s="19" t="e">
        <f>+#REF!</f>
        <v>#REF!</v>
      </c>
      <c r="G164" s="19" t="e">
        <f>+#REF!</f>
        <v>#REF!</v>
      </c>
      <c r="H164" s="19" t="e">
        <f>+#REF!</f>
        <v>#REF!</v>
      </c>
      <c r="I164" s="19" t="e">
        <f>+#REF!</f>
        <v>#REF!</v>
      </c>
      <c r="J164" s="19" t="e">
        <f>+#REF!</f>
        <v>#REF!</v>
      </c>
      <c r="K164" s="19" t="e">
        <f>+#REF!</f>
        <v>#REF!</v>
      </c>
      <c r="L164" s="17"/>
      <c r="M164" s="17"/>
      <c r="N164" s="17"/>
      <c r="O164" s="17"/>
      <c r="P164" s="17"/>
      <c r="Q164" s="17"/>
      <c r="R164" s="17"/>
      <c r="S164" s="17"/>
      <c r="T164" s="17"/>
      <c r="U164" s="17"/>
      <c r="V164" s="17"/>
      <c r="W164" s="17"/>
      <c r="X164" s="17"/>
      <c r="Y164" s="17"/>
      <c r="Z164" s="17"/>
    </row>
    <row r="165" spans="1:26" ht="12.75" customHeight="1">
      <c r="A165" s="18" t="s">
        <v>260</v>
      </c>
      <c r="B165" s="82" t="s">
        <v>261</v>
      </c>
      <c r="C165" s="81" t="e">
        <f>+#REF!</f>
        <v>#REF!</v>
      </c>
      <c r="D165" s="19" t="e">
        <f>+#REF!</f>
        <v>#REF!</v>
      </c>
      <c r="E165" s="19" t="e">
        <f>+#REF!</f>
        <v>#REF!</v>
      </c>
      <c r="F165" s="19" t="e">
        <f>+#REF!</f>
        <v>#REF!</v>
      </c>
      <c r="G165" s="19" t="e">
        <f>+#REF!</f>
        <v>#REF!</v>
      </c>
      <c r="H165" s="19" t="e">
        <f>+#REF!</f>
        <v>#REF!</v>
      </c>
      <c r="I165" s="19" t="e">
        <f>+#REF!</f>
        <v>#REF!</v>
      </c>
      <c r="J165" s="19" t="e">
        <f>+#REF!</f>
        <v>#REF!</v>
      </c>
      <c r="K165" s="19" t="e">
        <f>+#REF!</f>
        <v>#REF!</v>
      </c>
      <c r="L165" s="17"/>
      <c r="M165" s="17"/>
      <c r="N165" s="17"/>
      <c r="O165" s="17"/>
      <c r="P165" s="17"/>
      <c r="Q165" s="17"/>
      <c r="R165" s="17"/>
      <c r="S165" s="17"/>
      <c r="T165" s="17"/>
      <c r="U165" s="17"/>
      <c r="V165" s="17"/>
      <c r="W165" s="17"/>
      <c r="X165" s="17"/>
      <c r="Y165" s="17"/>
      <c r="Z165" s="17"/>
    </row>
    <row r="166" spans="1:26" ht="12.75" customHeight="1">
      <c r="A166" s="18" t="s">
        <v>262</v>
      </c>
      <c r="B166" s="82" t="s">
        <v>263</v>
      </c>
      <c r="C166" s="81" t="e">
        <f>+#REF!</f>
        <v>#REF!</v>
      </c>
      <c r="D166" s="19" t="e">
        <f>+#REF!</f>
        <v>#REF!</v>
      </c>
      <c r="E166" s="19" t="e">
        <f>+#REF!</f>
        <v>#REF!</v>
      </c>
      <c r="F166" s="19" t="e">
        <f>+#REF!</f>
        <v>#REF!</v>
      </c>
      <c r="G166" s="19" t="e">
        <f>+#REF!</f>
        <v>#REF!</v>
      </c>
      <c r="H166" s="19" t="e">
        <f>+#REF!</f>
        <v>#REF!</v>
      </c>
      <c r="I166" s="19" t="e">
        <f>+#REF!</f>
        <v>#REF!</v>
      </c>
      <c r="J166" s="19" t="e">
        <f>+#REF!</f>
        <v>#REF!</v>
      </c>
      <c r="K166" s="19" t="e">
        <f>+#REF!</f>
        <v>#REF!</v>
      </c>
      <c r="L166" s="17"/>
      <c r="M166" s="17"/>
      <c r="N166" s="17"/>
      <c r="O166" s="17"/>
      <c r="P166" s="17"/>
      <c r="Q166" s="17"/>
      <c r="R166" s="17"/>
      <c r="S166" s="17"/>
      <c r="T166" s="17"/>
      <c r="U166" s="17"/>
      <c r="V166" s="17"/>
      <c r="W166" s="17"/>
      <c r="X166" s="17"/>
      <c r="Y166" s="17"/>
      <c r="Z166" s="17"/>
    </row>
    <row r="167" spans="1:26" ht="12.75" customHeight="1">
      <c r="A167" s="18" t="s">
        <v>264</v>
      </c>
      <c r="B167" s="82" t="s">
        <v>265</v>
      </c>
      <c r="C167" s="81" t="e">
        <f>+#REF!</f>
        <v>#REF!</v>
      </c>
      <c r="D167" s="19" t="e">
        <f>+#REF!</f>
        <v>#REF!</v>
      </c>
      <c r="E167" s="19" t="e">
        <f>+#REF!</f>
        <v>#REF!</v>
      </c>
      <c r="F167" s="19" t="e">
        <f>+#REF!</f>
        <v>#REF!</v>
      </c>
      <c r="G167" s="19" t="e">
        <f>+#REF!</f>
        <v>#REF!</v>
      </c>
      <c r="H167" s="19" t="e">
        <f>+#REF!</f>
        <v>#REF!</v>
      </c>
      <c r="I167" s="19" t="e">
        <f>+#REF!</f>
        <v>#REF!</v>
      </c>
      <c r="J167" s="19" t="e">
        <f>+#REF!</f>
        <v>#REF!</v>
      </c>
      <c r="K167" s="19" t="e">
        <f>+#REF!</f>
        <v>#REF!</v>
      </c>
      <c r="L167" s="17"/>
      <c r="M167" s="17"/>
      <c r="N167" s="17"/>
      <c r="O167" s="17"/>
      <c r="P167" s="17"/>
      <c r="Q167" s="17"/>
      <c r="R167" s="17"/>
      <c r="S167" s="17"/>
      <c r="T167" s="17"/>
      <c r="U167" s="17"/>
      <c r="V167" s="17"/>
      <c r="W167" s="17"/>
      <c r="X167" s="17"/>
      <c r="Y167" s="17"/>
      <c r="Z167" s="17"/>
    </row>
    <row r="168" spans="1:26" ht="12.75" customHeight="1">
      <c r="A168" s="18" t="s">
        <v>244</v>
      </c>
      <c r="B168" s="82" t="s">
        <v>245</v>
      </c>
      <c r="C168" s="81" t="e">
        <f>+#REF!</f>
        <v>#REF!</v>
      </c>
      <c r="D168" s="19" t="e">
        <f>+#REF!</f>
        <v>#REF!</v>
      </c>
      <c r="E168" s="19" t="e">
        <f>+#REF!</f>
        <v>#REF!</v>
      </c>
      <c r="F168" s="19" t="e">
        <f>+#REF!</f>
        <v>#REF!</v>
      </c>
      <c r="G168" s="19" t="e">
        <f>+#REF!</f>
        <v>#REF!</v>
      </c>
      <c r="H168" s="19" t="e">
        <f>+#REF!</f>
        <v>#REF!</v>
      </c>
      <c r="I168" s="19" t="e">
        <f>+#REF!</f>
        <v>#REF!</v>
      </c>
      <c r="J168" s="19" t="e">
        <f>+#REF!</f>
        <v>#REF!</v>
      </c>
      <c r="K168" s="19" t="e">
        <f>+#REF!</f>
        <v>#REF!</v>
      </c>
      <c r="L168" s="17"/>
      <c r="M168" s="17"/>
      <c r="N168" s="17"/>
      <c r="O168" s="17"/>
      <c r="P168" s="17"/>
      <c r="Q168" s="17"/>
      <c r="R168" s="17"/>
      <c r="S168" s="17"/>
      <c r="T168" s="17"/>
      <c r="U168" s="17"/>
      <c r="V168" s="17"/>
      <c r="W168" s="17"/>
      <c r="X168" s="17"/>
      <c r="Y168" s="17"/>
      <c r="Z168" s="17"/>
    </row>
    <row r="169" spans="1:26" ht="12.75" customHeight="1">
      <c r="A169" s="18" t="s">
        <v>194</v>
      </c>
      <c r="B169" s="82" t="s">
        <v>195</v>
      </c>
      <c r="C169" s="81" t="e">
        <f>+#REF!</f>
        <v>#REF!</v>
      </c>
      <c r="D169" s="19" t="e">
        <f>+#REF!</f>
        <v>#REF!</v>
      </c>
      <c r="E169" s="19" t="e">
        <f>+#REF!</f>
        <v>#REF!</v>
      </c>
      <c r="F169" s="19" t="e">
        <f>+#REF!</f>
        <v>#REF!</v>
      </c>
      <c r="G169" s="19" t="e">
        <f>+#REF!</f>
        <v>#REF!</v>
      </c>
      <c r="H169" s="19" t="e">
        <f>+#REF!</f>
        <v>#REF!</v>
      </c>
      <c r="I169" s="19" t="e">
        <f>+#REF!</f>
        <v>#REF!</v>
      </c>
      <c r="J169" s="19" t="e">
        <f>+#REF!</f>
        <v>#REF!</v>
      </c>
      <c r="K169" s="19" t="e">
        <f>+#REF!</f>
        <v>#REF!</v>
      </c>
      <c r="L169" s="17"/>
      <c r="M169" s="17"/>
      <c r="N169" s="17"/>
      <c r="O169" s="17"/>
      <c r="P169" s="17"/>
      <c r="Q169" s="17"/>
      <c r="R169" s="17"/>
      <c r="S169" s="17"/>
      <c r="T169" s="17"/>
      <c r="U169" s="17"/>
      <c r="V169" s="17"/>
      <c r="W169" s="17"/>
      <c r="X169" s="17"/>
      <c r="Y169" s="17"/>
      <c r="Z169" s="17"/>
    </row>
    <row r="170" spans="1:26" ht="12.75" customHeight="1">
      <c r="A170" s="20" t="s">
        <v>266</v>
      </c>
      <c r="B170" s="20" t="s">
        <v>267</v>
      </c>
      <c r="C170" s="83" t="e">
        <f>+#REF!</f>
        <v>#REF!</v>
      </c>
      <c r="D170" s="84" t="e">
        <f>+#REF!</f>
        <v>#REF!</v>
      </c>
      <c r="E170" s="23" t="e">
        <f>+#REF!</f>
        <v>#REF!</v>
      </c>
      <c r="F170" s="84" t="e">
        <f>+#REF!</f>
        <v>#REF!</v>
      </c>
      <c r="G170" s="84" t="e">
        <f>+#REF!</f>
        <v>#REF!</v>
      </c>
      <c r="H170" s="23">
        <v>0</v>
      </c>
      <c r="I170" s="84" t="e">
        <f>+#REF!</f>
        <v>#REF!</v>
      </c>
      <c r="J170" s="84" t="e">
        <f>+#REF!</f>
        <v>#REF!</v>
      </c>
      <c r="K170" s="84" t="e">
        <f>+#REF!</f>
        <v>#REF!</v>
      </c>
      <c r="L170" s="17"/>
      <c r="M170" s="17"/>
      <c r="N170" s="17"/>
      <c r="O170" s="17"/>
      <c r="P170" s="17"/>
      <c r="Q170" s="17"/>
      <c r="R170" s="17"/>
      <c r="S170" s="17"/>
      <c r="T170" s="17"/>
      <c r="U170" s="17"/>
      <c r="V170" s="17"/>
      <c r="W170" s="17"/>
      <c r="X170" s="17"/>
      <c r="Y170" s="17"/>
      <c r="Z170" s="17"/>
    </row>
    <row r="171" spans="1:26" ht="12.75" customHeight="1">
      <c r="A171" s="22"/>
      <c r="B171" s="22"/>
      <c r="C171" s="81" t="e">
        <f>+#REF!</f>
        <v>#REF!</v>
      </c>
      <c r="D171" s="19" t="e">
        <f>+#REF!</f>
        <v>#REF!</v>
      </c>
      <c r="E171" s="19"/>
      <c r="F171" s="19"/>
      <c r="G171" s="19"/>
      <c r="H171" s="19"/>
      <c r="I171" s="19"/>
      <c r="J171" s="19"/>
      <c r="K171" s="19"/>
      <c r="L171" s="17"/>
      <c r="M171" s="17"/>
      <c r="N171" s="17"/>
      <c r="O171" s="17"/>
      <c r="P171" s="17"/>
      <c r="Q171" s="17"/>
      <c r="R171" s="17"/>
      <c r="S171" s="17"/>
      <c r="T171" s="17"/>
      <c r="U171" s="17"/>
      <c r="V171" s="17"/>
      <c r="W171" s="17"/>
      <c r="X171" s="17"/>
      <c r="Y171" s="17"/>
      <c r="Z171" s="17"/>
    </row>
    <row r="172" spans="1:26" ht="12.75" customHeight="1">
      <c r="A172" s="20" t="s">
        <v>268</v>
      </c>
      <c r="B172" s="20" t="s">
        <v>269</v>
      </c>
      <c r="C172" s="83" t="e">
        <f>+#REF!</f>
        <v>#REF!</v>
      </c>
      <c r="D172" s="23" t="e">
        <f t="shared" ref="D172:K172" si="38">SUM(D173:D178)</f>
        <v>#REF!</v>
      </c>
      <c r="E172" s="23" t="e">
        <f t="shared" si="38"/>
        <v>#REF!</v>
      </c>
      <c r="F172" s="23">
        <f t="shared" si="38"/>
        <v>0</v>
      </c>
      <c r="G172" s="23">
        <f t="shared" si="38"/>
        <v>0</v>
      </c>
      <c r="H172" s="23">
        <f t="shared" si="38"/>
        <v>0</v>
      </c>
      <c r="I172" s="23">
        <f t="shared" si="38"/>
        <v>0</v>
      </c>
      <c r="J172" s="23">
        <f t="shared" si="38"/>
        <v>0</v>
      </c>
      <c r="K172" s="23">
        <f t="shared" si="38"/>
        <v>0</v>
      </c>
      <c r="L172" s="17"/>
      <c r="M172" s="17"/>
      <c r="N172" s="17"/>
      <c r="O172" s="17"/>
      <c r="P172" s="17"/>
      <c r="Q172" s="17"/>
      <c r="R172" s="17"/>
      <c r="S172" s="17"/>
      <c r="T172" s="17"/>
      <c r="U172" s="17"/>
      <c r="V172" s="17"/>
      <c r="W172" s="17"/>
      <c r="X172" s="17"/>
      <c r="Y172" s="17"/>
      <c r="Z172" s="17"/>
    </row>
    <row r="173" spans="1:26" ht="12.75" customHeight="1">
      <c r="A173" s="18" t="s">
        <v>270</v>
      </c>
      <c r="B173" s="82" t="s">
        <v>271</v>
      </c>
      <c r="C173" s="81" t="e">
        <f>+#REF!</f>
        <v>#REF!</v>
      </c>
      <c r="D173" s="19" t="e">
        <f>+#REF!</f>
        <v>#REF!</v>
      </c>
      <c r="E173" s="19" t="e">
        <f>+#REF!</f>
        <v>#REF!</v>
      </c>
      <c r="F173" s="19"/>
      <c r="G173" s="19"/>
      <c r="H173" s="19"/>
      <c r="I173" s="19"/>
      <c r="J173" s="19"/>
      <c r="K173" s="19"/>
      <c r="L173" s="17"/>
      <c r="M173" s="17"/>
      <c r="N173" s="17"/>
      <c r="O173" s="17"/>
      <c r="P173" s="17"/>
      <c r="Q173" s="17"/>
      <c r="R173" s="17"/>
      <c r="S173" s="17"/>
      <c r="T173" s="17"/>
      <c r="U173" s="17"/>
      <c r="V173" s="17"/>
      <c r="W173" s="17"/>
      <c r="X173" s="17"/>
      <c r="Y173" s="17"/>
      <c r="Z173" s="17"/>
    </row>
    <row r="174" spans="1:26" ht="12.75" customHeight="1">
      <c r="A174" s="18" t="s">
        <v>272</v>
      </c>
      <c r="B174" s="82" t="s">
        <v>273</v>
      </c>
      <c r="C174" s="81" t="e">
        <f>+#REF!</f>
        <v>#REF!</v>
      </c>
      <c r="D174" s="19" t="e">
        <f>+#REF!</f>
        <v>#REF!</v>
      </c>
      <c r="E174" s="19" t="e">
        <f>+#REF!</f>
        <v>#REF!</v>
      </c>
      <c r="F174" s="85"/>
      <c r="G174" s="85"/>
      <c r="H174" s="85"/>
      <c r="I174" s="85"/>
      <c r="J174" s="85"/>
      <c r="K174" s="85"/>
      <c r="L174" s="17"/>
      <c r="M174" s="17"/>
      <c r="N174" s="17"/>
      <c r="O174" s="17"/>
      <c r="P174" s="17"/>
      <c r="Q174" s="17"/>
      <c r="R174" s="17"/>
      <c r="S174" s="17"/>
      <c r="T174" s="17"/>
      <c r="U174" s="17"/>
      <c r="V174" s="17"/>
      <c r="W174" s="17"/>
      <c r="X174" s="17"/>
      <c r="Y174" s="17"/>
      <c r="Z174" s="17"/>
    </row>
    <row r="175" spans="1:26" ht="12.75" customHeight="1">
      <c r="A175" s="18" t="s">
        <v>274</v>
      </c>
      <c r="B175" s="82" t="s">
        <v>275</v>
      </c>
      <c r="C175" s="81" t="e">
        <f>+#REF!</f>
        <v>#REF!</v>
      </c>
      <c r="D175" s="19" t="e">
        <f>+#REF!</f>
        <v>#REF!</v>
      </c>
      <c r="E175" s="19" t="e">
        <f>+#REF!</f>
        <v>#REF!</v>
      </c>
      <c r="F175" s="19"/>
      <c r="G175" s="19"/>
      <c r="H175" s="19"/>
      <c r="I175" s="19"/>
      <c r="J175" s="19"/>
      <c r="K175" s="19"/>
      <c r="L175" s="17"/>
      <c r="M175" s="17"/>
      <c r="N175" s="17"/>
      <c r="O175" s="17"/>
      <c r="P175" s="17"/>
      <c r="Q175" s="17"/>
      <c r="R175" s="17"/>
      <c r="S175" s="17"/>
      <c r="T175" s="17"/>
      <c r="U175" s="17"/>
      <c r="V175" s="17"/>
      <c r="W175" s="17"/>
      <c r="X175" s="17"/>
      <c r="Y175" s="17"/>
      <c r="Z175" s="17"/>
    </row>
    <row r="176" spans="1:26" ht="12.75" customHeight="1">
      <c r="A176" s="18" t="s">
        <v>276</v>
      </c>
      <c r="B176" s="82" t="s">
        <v>277</v>
      </c>
      <c r="C176" s="81" t="e">
        <f>+#REF!</f>
        <v>#REF!</v>
      </c>
      <c r="D176" s="19" t="e">
        <f>+#REF!</f>
        <v>#REF!</v>
      </c>
      <c r="E176" s="19" t="e">
        <f>+#REF!</f>
        <v>#REF!</v>
      </c>
      <c r="F176" s="19"/>
      <c r="G176" s="19"/>
      <c r="H176" s="19"/>
      <c r="I176" s="19"/>
      <c r="J176" s="19"/>
      <c r="K176" s="19"/>
      <c r="L176" s="17"/>
      <c r="M176" s="17"/>
      <c r="N176" s="17"/>
      <c r="O176" s="17"/>
      <c r="P176" s="17"/>
      <c r="Q176" s="17"/>
      <c r="R176" s="17"/>
      <c r="S176" s="17"/>
      <c r="T176" s="17"/>
      <c r="U176" s="17"/>
      <c r="V176" s="17"/>
      <c r="W176" s="17"/>
      <c r="X176" s="17"/>
      <c r="Y176" s="17"/>
      <c r="Z176" s="17"/>
    </row>
    <row r="177" spans="1:26" ht="12.75" customHeight="1">
      <c r="A177" s="18" t="s">
        <v>278</v>
      </c>
      <c r="B177" s="82" t="s">
        <v>279</v>
      </c>
      <c r="C177" s="81" t="e">
        <f>+#REF!</f>
        <v>#REF!</v>
      </c>
      <c r="D177" s="19" t="e">
        <f>+#REF!</f>
        <v>#REF!</v>
      </c>
      <c r="E177" s="19" t="e">
        <f>+#REF!</f>
        <v>#REF!</v>
      </c>
      <c r="F177" s="85"/>
      <c r="G177" s="85"/>
      <c r="H177" s="85"/>
      <c r="I177" s="85"/>
      <c r="J177" s="85"/>
      <c r="K177" s="85"/>
      <c r="L177" s="17"/>
      <c r="M177" s="17"/>
      <c r="N177" s="17"/>
      <c r="O177" s="17"/>
      <c r="P177" s="17"/>
      <c r="Q177" s="17"/>
      <c r="R177" s="17"/>
      <c r="S177" s="17"/>
      <c r="T177" s="17"/>
      <c r="U177" s="17"/>
      <c r="V177" s="17"/>
      <c r="W177" s="17"/>
      <c r="X177" s="17"/>
      <c r="Y177" s="17"/>
      <c r="Z177" s="17"/>
    </row>
    <row r="178" spans="1:26" ht="12.75" customHeight="1">
      <c r="A178" s="18" t="s">
        <v>280</v>
      </c>
      <c r="B178" s="82" t="s">
        <v>281</v>
      </c>
      <c r="C178" s="81" t="e">
        <f>+#REF!</f>
        <v>#REF!</v>
      </c>
      <c r="D178" s="19" t="e">
        <f>+#REF!</f>
        <v>#REF!</v>
      </c>
      <c r="E178" s="19" t="e">
        <f>+#REF!</f>
        <v>#REF!</v>
      </c>
      <c r="F178" s="19"/>
      <c r="G178" s="19"/>
      <c r="H178" s="19"/>
      <c r="I178" s="19"/>
      <c r="J178" s="19"/>
      <c r="K178" s="19"/>
      <c r="L178" s="17"/>
      <c r="M178" s="17"/>
      <c r="N178" s="17"/>
      <c r="O178" s="17"/>
      <c r="P178" s="17"/>
      <c r="Q178" s="17"/>
      <c r="R178" s="17"/>
      <c r="S178" s="17"/>
      <c r="T178" s="17"/>
      <c r="U178" s="17"/>
      <c r="V178" s="17"/>
      <c r="W178" s="17"/>
      <c r="X178" s="17"/>
      <c r="Y178" s="17"/>
      <c r="Z178" s="17"/>
    </row>
    <row r="179" spans="1:26" ht="12.75" customHeight="1">
      <c r="A179" s="86"/>
      <c r="B179" s="87" t="s">
        <v>376</v>
      </c>
      <c r="C179" s="88" t="e">
        <f>+#REF!</f>
        <v>#REF!</v>
      </c>
      <c r="D179" s="88" t="e">
        <f t="shared" ref="D179:K179" si="39">+D100+D124+D160+D163+D170+D172</f>
        <v>#REF!</v>
      </c>
      <c r="E179" s="88" t="e">
        <f t="shared" si="39"/>
        <v>#REF!</v>
      </c>
      <c r="F179" s="88" t="e">
        <f t="shared" si="39"/>
        <v>#REF!</v>
      </c>
      <c r="G179" s="88" t="e">
        <f t="shared" si="39"/>
        <v>#REF!</v>
      </c>
      <c r="H179" s="88" t="e">
        <f t="shared" si="39"/>
        <v>#REF!</v>
      </c>
      <c r="I179" s="88" t="e">
        <f t="shared" si="39"/>
        <v>#REF!</v>
      </c>
      <c r="J179" s="88" t="e">
        <f t="shared" si="39"/>
        <v>#REF!</v>
      </c>
      <c r="K179" s="88" t="e">
        <f t="shared" si="39"/>
        <v>#REF!</v>
      </c>
      <c r="L179" s="17"/>
      <c r="M179" s="17"/>
      <c r="N179" s="17"/>
      <c r="O179" s="17"/>
      <c r="P179" s="17"/>
      <c r="Q179" s="17"/>
      <c r="R179" s="17"/>
      <c r="S179" s="17"/>
      <c r="T179" s="17"/>
      <c r="U179" s="17"/>
      <c r="V179" s="17"/>
      <c r="W179" s="17"/>
      <c r="X179" s="17"/>
      <c r="Y179" s="17"/>
      <c r="Z179" s="17"/>
    </row>
    <row r="180" spans="1:26" ht="12.75" customHeight="1">
      <c r="A180" s="17"/>
      <c r="B180" s="137"/>
      <c r="C180" s="137"/>
      <c r="D180" s="160" t="e">
        <f>+D179-#REF!</f>
        <v>#REF!</v>
      </c>
      <c r="E180" s="160" t="e">
        <f>+E179-#REF!</f>
        <v>#REF!</v>
      </c>
      <c r="F180" s="161"/>
      <c r="G180" s="161" t="e">
        <f>+G179-#REF!</f>
        <v>#REF!</v>
      </c>
      <c r="H180" s="161" t="e">
        <f>+H179-#REF!</f>
        <v>#REF!</v>
      </c>
      <c r="I180" s="161" t="e">
        <f>+I179-#REF!</f>
        <v>#REF!</v>
      </c>
      <c r="J180" s="161" t="e">
        <f>+J179-#REF!</f>
        <v>#REF!</v>
      </c>
      <c r="K180" s="161" t="e">
        <f>+K179-#REF!</f>
        <v>#REF!</v>
      </c>
      <c r="L180" s="17"/>
      <c r="M180" s="17"/>
      <c r="N180" s="17"/>
      <c r="O180" s="17"/>
      <c r="P180" s="17"/>
      <c r="Q180" s="17"/>
      <c r="R180" s="17"/>
      <c r="S180" s="17"/>
      <c r="T180" s="17"/>
      <c r="U180" s="17"/>
      <c r="V180" s="17"/>
      <c r="W180" s="17"/>
      <c r="X180" s="17"/>
      <c r="Y180" s="17"/>
      <c r="Z180" s="17"/>
    </row>
    <row r="181" spans="1:26" ht="46.5" customHeight="1">
      <c r="A181" s="17"/>
      <c r="B181" s="138" t="s">
        <v>435</v>
      </c>
      <c r="C181" s="162" t="e">
        <f t="shared" ref="C181:K181" si="40">+C91-C179</f>
        <v>#REF!</v>
      </c>
      <c r="D181" s="162" t="e">
        <f t="shared" si="40"/>
        <v>#REF!</v>
      </c>
      <c r="E181" s="162" t="e">
        <f t="shared" si="40"/>
        <v>#REF!</v>
      </c>
      <c r="F181" s="162" t="e">
        <f t="shared" si="40"/>
        <v>#REF!</v>
      </c>
      <c r="G181" s="162" t="e">
        <f t="shared" si="40"/>
        <v>#REF!</v>
      </c>
      <c r="H181" s="162" t="e">
        <f t="shared" si="40"/>
        <v>#REF!</v>
      </c>
      <c r="I181" s="162" t="e">
        <f t="shared" si="40"/>
        <v>#REF!</v>
      </c>
      <c r="J181" s="162" t="e">
        <f t="shared" si="40"/>
        <v>#REF!</v>
      </c>
      <c r="K181" s="162" t="e">
        <f t="shared" si="40"/>
        <v>#REF!</v>
      </c>
      <c r="L181" s="17"/>
      <c r="M181" s="17"/>
      <c r="N181" s="17"/>
      <c r="O181" s="17"/>
      <c r="P181" s="17"/>
      <c r="Q181" s="17"/>
      <c r="R181" s="17"/>
      <c r="S181" s="17"/>
      <c r="T181" s="17"/>
      <c r="U181" s="17"/>
      <c r="V181" s="17"/>
      <c r="W181" s="17"/>
      <c r="X181" s="17"/>
      <c r="Y181" s="17"/>
      <c r="Z181" s="17"/>
    </row>
    <row r="182" spans="1:26" ht="48" customHeight="1">
      <c r="A182" s="17"/>
      <c r="B182" s="163" t="s">
        <v>378</v>
      </c>
      <c r="C182" s="164"/>
      <c r="D182" s="164"/>
      <c r="E182" s="165"/>
      <c r="F182" s="165"/>
      <c r="G182" s="166" t="e">
        <f>+G181*5%</f>
        <v>#REF!</v>
      </c>
      <c r="H182" s="166" t="e">
        <f>+H181*5%</f>
        <v>#REF!</v>
      </c>
      <c r="I182" s="166" t="e">
        <f>+I181*5%</f>
        <v>#REF!</v>
      </c>
      <c r="J182" s="166" t="e">
        <f>+J181*5%</f>
        <v>#REF!</v>
      </c>
      <c r="K182" s="166" t="e">
        <f>+K181*5%</f>
        <v>#REF!</v>
      </c>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20.25" customHeight="1">
      <c r="A184" s="1608" t="s">
        <v>379</v>
      </c>
      <c r="B184" s="1609"/>
      <c r="C184" s="140"/>
      <c r="D184" s="140"/>
      <c r="E184" s="140"/>
      <c r="F184" s="141">
        <v>2022</v>
      </c>
      <c r="G184" s="141">
        <v>2023</v>
      </c>
      <c r="H184" s="141">
        <v>2024</v>
      </c>
      <c r="I184" s="141">
        <v>2025</v>
      </c>
      <c r="J184" s="141">
        <v>2026</v>
      </c>
      <c r="K184" s="141">
        <v>2026</v>
      </c>
      <c r="L184" s="17"/>
      <c r="M184" s="17"/>
      <c r="N184" s="17"/>
      <c r="O184" s="17"/>
      <c r="P184" s="17"/>
      <c r="Q184" s="17"/>
      <c r="R184" s="17"/>
      <c r="S184" s="17"/>
      <c r="T184" s="17"/>
      <c r="U184" s="17"/>
      <c r="V184" s="17"/>
      <c r="W184" s="17"/>
      <c r="X184" s="17"/>
      <c r="Y184" s="17"/>
      <c r="Z184" s="17"/>
    </row>
    <row r="185" spans="1:26" ht="12.75" customHeight="1">
      <c r="A185" s="142" t="s">
        <v>380</v>
      </c>
      <c r="B185" s="143" t="s">
        <v>381</v>
      </c>
      <c r="C185" s="143"/>
      <c r="D185" s="144"/>
      <c r="E185" s="144"/>
      <c r="F185" s="144" t="e">
        <f t="shared" ref="F185:K185" si="41">SUM(F186:F189)</f>
        <v>#REF!</v>
      </c>
      <c r="G185" s="144" t="e">
        <f t="shared" si="41"/>
        <v>#REF!</v>
      </c>
      <c r="H185" s="144" t="e">
        <f t="shared" si="41"/>
        <v>#REF!</v>
      </c>
      <c r="I185" s="144" t="e">
        <f t="shared" si="41"/>
        <v>#REF!</v>
      </c>
      <c r="J185" s="144" t="e">
        <f t="shared" si="41"/>
        <v>#REF!</v>
      </c>
      <c r="K185" s="144" t="e">
        <f t="shared" si="41"/>
        <v>#REF!</v>
      </c>
      <c r="L185" s="17"/>
      <c r="M185" s="17"/>
      <c r="N185" s="17"/>
      <c r="O185" s="17"/>
      <c r="P185" s="17"/>
      <c r="Q185" s="17"/>
      <c r="R185" s="17"/>
      <c r="S185" s="17"/>
      <c r="T185" s="17"/>
      <c r="U185" s="17"/>
      <c r="V185" s="17"/>
      <c r="W185" s="17"/>
      <c r="X185" s="17"/>
      <c r="Y185" s="17"/>
      <c r="Z185" s="17"/>
    </row>
    <row r="186" spans="1:26" ht="12.75" customHeight="1">
      <c r="A186" s="89" t="s">
        <v>382</v>
      </c>
      <c r="B186" s="89" t="s">
        <v>383</v>
      </c>
      <c r="C186" s="89"/>
      <c r="D186" s="90"/>
      <c r="E186" s="90"/>
      <c r="F186" s="90" t="e">
        <f t="shared" ref="F186:K186" si="42">F181-F182</f>
        <v>#REF!</v>
      </c>
      <c r="G186" s="90" t="e">
        <f t="shared" si="42"/>
        <v>#REF!</v>
      </c>
      <c r="H186" s="90" t="e">
        <f t="shared" si="42"/>
        <v>#REF!</v>
      </c>
      <c r="I186" s="90" t="e">
        <f t="shared" si="42"/>
        <v>#REF!</v>
      </c>
      <c r="J186" s="90" t="e">
        <f t="shared" si="42"/>
        <v>#REF!</v>
      </c>
      <c r="K186" s="90" t="e">
        <f t="shared" si="42"/>
        <v>#REF!</v>
      </c>
      <c r="L186" s="17"/>
      <c r="M186" s="17"/>
      <c r="N186" s="17"/>
      <c r="O186" s="17"/>
      <c r="P186" s="17"/>
      <c r="Q186" s="17"/>
      <c r="R186" s="17"/>
      <c r="S186" s="17"/>
      <c r="T186" s="17"/>
      <c r="U186" s="17"/>
      <c r="V186" s="17"/>
      <c r="W186" s="17"/>
      <c r="X186" s="17"/>
      <c r="Y186" s="17"/>
      <c r="Z186" s="17"/>
    </row>
    <row r="187" spans="1:26" ht="12.75" customHeight="1">
      <c r="A187" s="89" t="s">
        <v>384</v>
      </c>
      <c r="B187" s="89" t="s">
        <v>385</v>
      </c>
      <c r="C187" s="89"/>
      <c r="D187" s="90"/>
      <c r="E187" s="90"/>
      <c r="F187" s="90"/>
      <c r="G187" s="90"/>
      <c r="H187" s="90"/>
      <c r="I187" s="90"/>
      <c r="J187" s="90"/>
      <c r="K187" s="90"/>
      <c r="L187" s="17"/>
      <c r="M187" s="17"/>
      <c r="N187" s="17"/>
      <c r="O187" s="17"/>
      <c r="P187" s="17"/>
      <c r="Q187" s="17"/>
      <c r="R187" s="17"/>
      <c r="S187" s="17"/>
      <c r="T187" s="17"/>
      <c r="U187" s="17"/>
      <c r="V187" s="17"/>
      <c r="W187" s="17"/>
      <c r="X187" s="17"/>
      <c r="Y187" s="17"/>
      <c r="Z187" s="17"/>
    </row>
    <row r="188" spans="1:26" ht="12.75" customHeight="1">
      <c r="A188" s="89" t="s">
        <v>386</v>
      </c>
      <c r="B188" s="89" t="s">
        <v>387</v>
      </c>
      <c r="C188" s="89"/>
      <c r="D188" s="90"/>
      <c r="E188" s="90"/>
      <c r="F188" s="90"/>
      <c r="G188" s="90"/>
      <c r="H188" s="90"/>
      <c r="I188" s="90"/>
      <c r="J188" s="90"/>
      <c r="K188" s="90"/>
      <c r="L188" s="17"/>
      <c r="M188" s="17"/>
      <c r="N188" s="17"/>
      <c r="O188" s="17"/>
      <c r="P188" s="17"/>
      <c r="Q188" s="17"/>
      <c r="R188" s="17"/>
      <c r="S188" s="17"/>
      <c r="T188" s="17"/>
      <c r="U188" s="17"/>
      <c r="V188" s="17"/>
      <c r="W188" s="17"/>
      <c r="X188" s="17"/>
      <c r="Y188" s="17"/>
      <c r="Z188" s="17"/>
    </row>
    <row r="189" spans="1:26" ht="12.75" customHeight="1">
      <c r="A189" s="89" t="s">
        <v>388</v>
      </c>
      <c r="B189" s="89" t="s">
        <v>389</v>
      </c>
      <c r="C189" s="89"/>
      <c r="D189" s="90"/>
      <c r="E189" s="90"/>
      <c r="F189" s="90">
        <v>0</v>
      </c>
      <c r="G189" s="90"/>
      <c r="H189" s="90"/>
      <c r="I189" s="90"/>
      <c r="J189" s="90"/>
      <c r="K189" s="90"/>
      <c r="L189" s="17"/>
      <c r="M189" s="17"/>
      <c r="N189" s="17"/>
      <c r="O189" s="17"/>
      <c r="P189" s="17"/>
      <c r="Q189" s="17"/>
      <c r="R189" s="17"/>
      <c r="S189" s="17"/>
      <c r="T189" s="17"/>
      <c r="U189" s="17"/>
      <c r="V189" s="17"/>
      <c r="W189" s="17"/>
      <c r="X189" s="17"/>
      <c r="Y189" s="17"/>
      <c r="Z189" s="17"/>
    </row>
    <row r="190" spans="1:26" ht="12.75" customHeight="1">
      <c r="A190" s="142" t="s">
        <v>390</v>
      </c>
      <c r="B190" s="143" t="s">
        <v>391</v>
      </c>
      <c r="C190" s="143"/>
      <c r="D190" s="145"/>
      <c r="E190" s="145"/>
      <c r="F190" s="145"/>
      <c r="G190" s="145"/>
      <c r="H190" s="145"/>
      <c r="I190" s="145"/>
      <c r="J190" s="145"/>
      <c r="K190" s="145"/>
      <c r="L190" s="17"/>
      <c r="M190" s="17"/>
      <c r="N190" s="17"/>
      <c r="O190" s="17"/>
      <c r="P190" s="17"/>
      <c r="Q190" s="17"/>
      <c r="R190" s="17"/>
      <c r="S190" s="17"/>
      <c r="T190" s="17"/>
      <c r="U190" s="17"/>
      <c r="V190" s="17"/>
      <c r="W190" s="17"/>
      <c r="X190" s="17"/>
      <c r="Y190" s="17"/>
      <c r="Z190" s="17"/>
    </row>
    <row r="191" spans="1:26" ht="12.75" customHeight="1">
      <c r="A191" s="142" t="s">
        <v>392</v>
      </c>
      <c r="B191" s="143" t="s">
        <v>393</v>
      </c>
      <c r="C191" s="143"/>
      <c r="D191" s="145"/>
      <c r="E191" s="145"/>
      <c r="F191" s="145">
        <f t="shared" ref="F191:K191" si="43">SUM(F192:F193)</f>
        <v>0</v>
      </c>
      <c r="G191" s="145">
        <f t="shared" si="43"/>
        <v>0</v>
      </c>
      <c r="H191" s="145">
        <f t="shared" si="43"/>
        <v>0</v>
      </c>
      <c r="I191" s="145">
        <f t="shared" si="43"/>
        <v>0</v>
      </c>
      <c r="J191" s="145">
        <f t="shared" si="43"/>
        <v>0</v>
      </c>
      <c r="K191" s="145">
        <f t="shared" si="43"/>
        <v>0</v>
      </c>
      <c r="L191" s="17"/>
      <c r="M191" s="17"/>
      <c r="N191" s="17"/>
      <c r="O191" s="17"/>
      <c r="P191" s="17"/>
      <c r="Q191" s="17"/>
      <c r="R191" s="17"/>
      <c r="S191" s="17"/>
      <c r="T191" s="17"/>
      <c r="U191" s="17"/>
      <c r="V191" s="17"/>
      <c r="W191" s="17"/>
      <c r="X191" s="17"/>
      <c r="Y191" s="17"/>
      <c r="Z191" s="17"/>
    </row>
    <row r="192" spans="1:26" ht="12.75" customHeight="1">
      <c r="A192" s="91" t="s">
        <v>394</v>
      </c>
      <c r="B192" s="92" t="s">
        <v>395</v>
      </c>
      <c r="C192" s="92"/>
      <c r="D192" s="90"/>
      <c r="E192" s="90"/>
      <c r="F192" s="90"/>
      <c r="G192" s="90"/>
      <c r="H192" s="90"/>
      <c r="I192" s="90"/>
      <c r="J192" s="90"/>
      <c r="K192" s="90"/>
      <c r="L192" s="17"/>
      <c r="M192" s="17"/>
      <c r="N192" s="17"/>
      <c r="O192" s="17"/>
      <c r="P192" s="17"/>
      <c r="Q192" s="17"/>
      <c r="R192" s="17"/>
      <c r="S192" s="17"/>
      <c r="T192" s="17"/>
      <c r="U192" s="17"/>
      <c r="V192" s="17"/>
      <c r="W192" s="17"/>
      <c r="X192" s="17"/>
      <c r="Y192" s="17"/>
      <c r="Z192" s="17"/>
    </row>
    <row r="193" spans="1:26" ht="12.75" customHeight="1">
      <c r="A193" s="91" t="s">
        <v>396</v>
      </c>
      <c r="B193" s="92" t="s">
        <v>397</v>
      </c>
      <c r="C193" s="92"/>
      <c r="D193" s="90"/>
      <c r="E193" s="90"/>
      <c r="F193" s="90"/>
      <c r="G193" s="90"/>
      <c r="H193" s="90"/>
      <c r="I193" s="90"/>
      <c r="J193" s="90"/>
      <c r="K193" s="90"/>
      <c r="L193" s="17"/>
      <c r="M193" s="17"/>
      <c r="N193" s="17"/>
      <c r="O193" s="17"/>
      <c r="P193" s="17"/>
      <c r="Q193" s="17"/>
      <c r="R193" s="17"/>
      <c r="S193" s="17"/>
      <c r="T193" s="17"/>
      <c r="U193" s="17"/>
      <c r="V193" s="17"/>
      <c r="W193" s="17"/>
      <c r="X193" s="17"/>
      <c r="Y193" s="17"/>
      <c r="Z193" s="17"/>
    </row>
    <row r="194" spans="1:26" ht="12.75" customHeight="1">
      <c r="A194" s="142" t="s">
        <v>398</v>
      </c>
      <c r="B194" s="146" t="s">
        <v>399</v>
      </c>
      <c r="C194" s="146"/>
      <c r="D194" s="144"/>
      <c r="E194" s="144"/>
      <c r="F194" s="144"/>
      <c r="G194" s="144"/>
      <c r="H194" s="144"/>
      <c r="I194" s="144"/>
      <c r="J194" s="144"/>
      <c r="K194" s="144"/>
      <c r="L194" s="17"/>
      <c r="M194" s="17"/>
      <c r="N194" s="17"/>
      <c r="O194" s="17"/>
      <c r="P194" s="17"/>
      <c r="Q194" s="17"/>
      <c r="R194" s="17"/>
      <c r="S194" s="17"/>
      <c r="T194" s="17"/>
      <c r="U194" s="17"/>
      <c r="V194" s="17"/>
      <c r="W194" s="17"/>
      <c r="X194" s="17"/>
      <c r="Y194" s="17"/>
      <c r="Z194" s="17"/>
    </row>
    <row r="195" spans="1:26" ht="12.75" customHeight="1">
      <c r="A195" s="142" t="s">
        <v>400</v>
      </c>
      <c r="B195" s="146" t="s">
        <v>401</v>
      </c>
      <c r="C195" s="146"/>
      <c r="D195" s="144"/>
      <c r="E195" s="144"/>
      <c r="F195" s="144">
        <f t="shared" ref="F195:K195" si="44">SUM(F196:F198)</f>
        <v>0</v>
      </c>
      <c r="G195" s="144">
        <f t="shared" si="44"/>
        <v>0</v>
      </c>
      <c r="H195" s="144">
        <f t="shared" si="44"/>
        <v>0</v>
      </c>
      <c r="I195" s="144">
        <f t="shared" si="44"/>
        <v>0</v>
      </c>
      <c r="J195" s="144">
        <f t="shared" si="44"/>
        <v>0</v>
      </c>
      <c r="K195" s="144">
        <f t="shared" si="44"/>
        <v>0</v>
      </c>
      <c r="L195" s="17"/>
      <c r="M195" s="17"/>
      <c r="N195" s="17"/>
      <c r="O195" s="17"/>
      <c r="P195" s="17"/>
      <c r="Q195" s="17"/>
      <c r="R195" s="17"/>
      <c r="S195" s="17"/>
      <c r="T195" s="17"/>
      <c r="U195" s="17"/>
      <c r="V195" s="17"/>
      <c r="W195" s="17"/>
      <c r="X195" s="17"/>
      <c r="Y195" s="17"/>
      <c r="Z195" s="17"/>
    </row>
    <row r="196" spans="1:26" ht="12.75" customHeight="1">
      <c r="A196" s="89" t="s">
        <v>402</v>
      </c>
      <c r="B196" s="93" t="s">
        <v>387</v>
      </c>
      <c r="C196" s="93"/>
      <c r="D196" s="90"/>
      <c r="E196" s="90"/>
      <c r="F196" s="90"/>
      <c r="G196" s="90"/>
      <c r="H196" s="90"/>
      <c r="I196" s="90"/>
      <c r="J196" s="90"/>
      <c r="K196" s="90"/>
      <c r="L196" s="17"/>
      <c r="M196" s="17"/>
      <c r="N196" s="17"/>
      <c r="O196" s="17"/>
      <c r="P196" s="17"/>
      <c r="Q196" s="17"/>
      <c r="R196" s="17"/>
      <c r="S196" s="17"/>
      <c r="T196" s="17"/>
      <c r="U196" s="17"/>
      <c r="V196" s="17"/>
      <c r="W196" s="17"/>
      <c r="X196" s="17"/>
      <c r="Y196" s="17"/>
      <c r="Z196" s="17"/>
    </row>
    <row r="197" spans="1:26" ht="12.75" customHeight="1">
      <c r="A197" s="89" t="s">
        <v>403</v>
      </c>
      <c r="B197" s="93" t="s">
        <v>404</v>
      </c>
      <c r="C197" s="93"/>
      <c r="D197" s="90"/>
      <c r="E197" s="90"/>
      <c r="F197" s="90"/>
      <c r="G197" s="90"/>
      <c r="H197" s="90"/>
      <c r="I197" s="90"/>
      <c r="J197" s="90"/>
      <c r="K197" s="90"/>
      <c r="L197" s="17"/>
      <c r="M197" s="17"/>
      <c r="N197" s="17"/>
      <c r="O197" s="17"/>
      <c r="P197" s="17"/>
      <c r="Q197" s="17"/>
      <c r="R197" s="17"/>
      <c r="S197" s="17"/>
      <c r="T197" s="17"/>
      <c r="U197" s="17"/>
      <c r="V197" s="17"/>
      <c r="W197" s="17"/>
      <c r="X197" s="17"/>
      <c r="Y197" s="17"/>
      <c r="Z197" s="17"/>
    </row>
    <row r="198" spans="1:26" ht="12.75" customHeight="1">
      <c r="A198" s="89" t="s">
        <v>405</v>
      </c>
      <c r="B198" s="93" t="s">
        <v>406</v>
      </c>
      <c r="C198" s="93"/>
      <c r="D198" s="90"/>
      <c r="E198" s="90"/>
      <c r="F198" s="90">
        <v>0</v>
      </c>
      <c r="G198" s="90"/>
      <c r="H198" s="90"/>
      <c r="I198" s="90"/>
      <c r="J198" s="90"/>
      <c r="K198" s="90"/>
      <c r="L198" s="17"/>
      <c r="M198" s="17"/>
      <c r="N198" s="17"/>
      <c r="O198" s="17"/>
      <c r="P198" s="17"/>
      <c r="Q198" s="17"/>
      <c r="R198" s="17"/>
      <c r="S198" s="17"/>
      <c r="T198" s="17"/>
      <c r="U198" s="17"/>
      <c r="V198" s="17"/>
      <c r="W198" s="17"/>
      <c r="X198" s="17"/>
      <c r="Y198" s="17"/>
      <c r="Z198" s="17"/>
    </row>
    <row r="199" spans="1:26" ht="12.75" customHeight="1">
      <c r="A199" s="142" t="s">
        <v>407</v>
      </c>
      <c r="B199" s="146" t="s">
        <v>408</v>
      </c>
      <c r="C199" s="146"/>
      <c r="D199" s="145"/>
      <c r="E199" s="145"/>
      <c r="F199" s="144">
        <f t="shared" ref="F199:K199" si="45">SUM(F200:F202)</f>
        <v>0</v>
      </c>
      <c r="G199" s="144">
        <f t="shared" si="45"/>
        <v>0</v>
      </c>
      <c r="H199" s="144">
        <f t="shared" si="45"/>
        <v>0</v>
      </c>
      <c r="I199" s="144">
        <f t="shared" si="45"/>
        <v>0</v>
      </c>
      <c r="J199" s="144">
        <f t="shared" si="45"/>
        <v>0</v>
      </c>
      <c r="K199" s="144">
        <f t="shared" si="45"/>
        <v>0</v>
      </c>
      <c r="L199" s="17"/>
      <c r="M199" s="17"/>
      <c r="N199" s="17"/>
      <c r="O199" s="17"/>
      <c r="P199" s="17"/>
      <c r="Q199" s="17"/>
      <c r="R199" s="17"/>
      <c r="S199" s="17"/>
      <c r="T199" s="17"/>
      <c r="U199" s="17"/>
      <c r="V199" s="17"/>
      <c r="W199" s="17"/>
      <c r="X199" s="17"/>
      <c r="Y199" s="17"/>
      <c r="Z199" s="17"/>
    </row>
    <row r="200" spans="1:26" ht="12.75" customHeight="1">
      <c r="A200" s="89" t="s">
        <v>409</v>
      </c>
      <c r="B200" s="93" t="s">
        <v>387</v>
      </c>
      <c r="C200" s="93"/>
      <c r="D200" s="90"/>
      <c r="E200" s="90"/>
      <c r="F200" s="90"/>
      <c r="G200" s="90"/>
      <c r="H200" s="90"/>
      <c r="I200" s="90"/>
      <c r="J200" s="90"/>
      <c r="K200" s="90"/>
      <c r="L200" s="17"/>
      <c r="M200" s="17"/>
      <c r="N200" s="17"/>
      <c r="O200" s="17"/>
      <c r="P200" s="17"/>
      <c r="Q200" s="17"/>
      <c r="R200" s="17"/>
      <c r="S200" s="17"/>
      <c r="T200" s="17"/>
      <c r="U200" s="17"/>
      <c r="V200" s="17"/>
      <c r="W200" s="17"/>
      <c r="X200" s="17"/>
      <c r="Y200" s="17"/>
      <c r="Z200" s="17"/>
    </row>
    <row r="201" spans="1:26" ht="12.75" customHeight="1">
      <c r="A201" s="89" t="s">
        <v>410</v>
      </c>
      <c r="B201" s="93" t="s">
        <v>411</v>
      </c>
      <c r="C201" s="93"/>
      <c r="D201" s="90"/>
      <c r="E201" s="90"/>
      <c r="F201" s="90"/>
      <c r="G201" s="90"/>
      <c r="H201" s="90"/>
      <c r="I201" s="90"/>
      <c r="J201" s="90"/>
      <c r="K201" s="90"/>
      <c r="L201" s="17"/>
      <c r="M201" s="17"/>
      <c r="N201" s="17"/>
      <c r="O201" s="17"/>
      <c r="P201" s="17"/>
      <c r="Q201" s="17"/>
      <c r="R201" s="17"/>
      <c r="S201" s="17"/>
      <c r="T201" s="17"/>
      <c r="U201" s="17"/>
      <c r="V201" s="17"/>
      <c r="W201" s="17"/>
      <c r="X201" s="17"/>
      <c r="Y201" s="17"/>
      <c r="Z201" s="17"/>
    </row>
    <row r="202" spans="1:26" ht="12.75" customHeight="1">
      <c r="A202" s="89" t="s">
        <v>412</v>
      </c>
      <c r="B202" s="93" t="s">
        <v>406</v>
      </c>
      <c r="C202" s="93"/>
      <c r="D202" s="90"/>
      <c r="E202" s="90"/>
      <c r="F202" s="90">
        <v>0</v>
      </c>
      <c r="G202" s="90"/>
      <c r="H202" s="90"/>
      <c r="I202" s="90"/>
      <c r="J202" s="90"/>
      <c r="K202" s="90"/>
      <c r="L202" s="17"/>
      <c r="M202" s="17"/>
      <c r="N202" s="17"/>
      <c r="O202" s="17"/>
      <c r="P202" s="17"/>
      <c r="Q202" s="17"/>
      <c r="R202" s="17"/>
      <c r="S202" s="17"/>
      <c r="T202" s="17"/>
      <c r="U202" s="17"/>
      <c r="V202" s="17"/>
      <c r="W202" s="17"/>
      <c r="X202" s="17"/>
      <c r="Y202" s="17"/>
      <c r="Z202" s="17"/>
    </row>
    <row r="203" spans="1:26" ht="12.75" customHeight="1">
      <c r="A203" s="142" t="s">
        <v>413</v>
      </c>
      <c r="B203" s="146" t="s">
        <v>414</v>
      </c>
      <c r="C203" s="146"/>
      <c r="D203" s="145"/>
      <c r="E203" s="145"/>
      <c r="F203" s="145">
        <f t="shared" ref="F203:K203" si="46">SUM(F204:F206)</f>
        <v>0</v>
      </c>
      <c r="G203" s="145">
        <f t="shared" si="46"/>
        <v>0</v>
      </c>
      <c r="H203" s="145">
        <f t="shared" si="46"/>
        <v>0</v>
      </c>
      <c r="I203" s="145">
        <f t="shared" si="46"/>
        <v>0</v>
      </c>
      <c r="J203" s="145">
        <f t="shared" si="46"/>
        <v>0</v>
      </c>
      <c r="K203" s="145">
        <f t="shared" si="46"/>
        <v>0</v>
      </c>
      <c r="L203" s="17"/>
      <c r="M203" s="17"/>
      <c r="N203" s="17"/>
      <c r="O203" s="17"/>
      <c r="P203" s="17"/>
      <c r="Q203" s="17"/>
      <c r="R203" s="17"/>
      <c r="S203" s="17"/>
      <c r="T203" s="17"/>
      <c r="U203" s="17"/>
      <c r="V203" s="17"/>
      <c r="W203" s="17"/>
      <c r="X203" s="17"/>
      <c r="Y203" s="17"/>
      <c r="Z203" s="17"/>
    </row>
    <row r="204" spans="1:26" ht="12.75" customHeight="1">
      <c r="A204" s="89" t="s">
        <v>415</v>
      </c>
      <c r="B204" s="93" t="s">
        <v>416</v>
      </c>
      <c r="C204" s="93"/>
      <c r="D204" s="90"/>
      <c r="E204" s="90"/>
      <c r="F204" s="90"/>
      <c r="G204" s="90"/>
      <c r="H204" s="90"/>
      <c r="I204" s="90"/>
      <c r="J204" s="90"/>
      <c r="K204" s="90"/>
      <c r="L204" s="17"/>
      <c r="M204" s="17"/>
      <c r="N204" s="17"/>
      <c r="O204" s="17"/>
      <c r="P204" s="17"/>
      <c r="Q204" s="17"/>
      <c r="R204" s="17"/>
      <c r="S204" s="17"/>
      <c r="T204" s="17"/>
      <c r="U204" s="17"/>
      <c r="V204" s="17"/>
      <c r="W204" s="17"/>
      <c r="X204" s="17"/>
      <c r="Y204" s="17"/>
      <c r="Z204" s="17"/>
    </row>
    <row r="205" spans="1:26" ht="12.75" customHeight="1">
      <c r="A205" s="89" t="s">
        <v>417</v>
      </c>
      <c r="B205" s="93" t="s">
        <v>418</v>
      </c>
      <c r="C205" s="93"/>
      <c r="D205" s="90"/>
      <c r="E205" s="90"/>
      <c r="F205" s="90"/>
      <c r="G205" s="90"/>
      <c r="H205" s="90"/>
      <c r="I205" s="90"/>
      <c r="J205" s="90"/>
      <c r="K205" s="90"/>
      <c r="L205" s="17"/>
      <c r="M205" s="17"/>
      <c r="N205" s="17"/>
      <c r="O205" s="17"/>
      <c r="P205" s="17"/>
      <c r="Q205" s="17"/>
      <c r="R205" s="17"/>
      <c r="S205" s="17"/>
      <c r="T205" s="17"/>
      <c r="U205" s="17"/>
      <c r="V205" s="17"/>
      <c r="W205" s="17"/>
      <c r="X205" s="17"/>
      <c r="Y205" s="17"/>
      <c r="Z205" s="17"/>
    </row>
    <row r="206" spans="1:26" ht="12.75" customHeight="1">
      <c r="A206" s="89" t="s">
        <v>419</v>
      </c>
      <c r="B206" s="93" t="s">
        <v>420</v>
      </c>
      <c r="C206" s="93"/>
      <c r="D206" s="90"/>
      <c r="E206" s="90"/>
      <c r="F206" s="90"/>
      <c r="G206" s="90"/>
      <c r="H206" s="90"/>
      <c r="I206" s="90"/>
      <c r="J206" s="90"/>
      <c r="K206" s="90"/>
      <c r="L206" s="17"/>
      <c r="M206" s="17"/>
      <c r="N206" s="17"/>
      <c r="O206" s="17"/>
      <c r="P206" s="17"/>
      <c r="Q206" s="17"/>
      <c r="R206" s="17"/>
      <c r="S206" s="17"/>
      <c r="T206" s="17"/>
      <c r="U206" s="17"/>
      <c r="V206" s="17"/>
      <c r="W206" s="17"/>
      <c r="X206" s="17"/>
      <c r="Y206" s="17"/>
      <c r="Z206" s="17"/>
    </row>
    <row r="207" spans="1:26" ht="12.75" customHeight="1">
      <c r="A207" s="147"/>
      <c r="B207" s="134" t="s">
        <v>421</v>
      </c>
      <c r="C207" s="134"/>
      <c r="D207" s="148">
        <f>D185+D190+D194+D195+D199+D203+D191</f>
        <v>0</v>
      </c>
      <c r="E207" s="148"/>
      <c r="F207" s="148" t="e">
        <f t="shared" ref="F207:K207" si="47">F185+F190+F194+F195+F199+F203+F191</f>
        <v>#REF!</v>
      </c>
      <c r="G207" s="148" t="e">
        <f t="shared" si="47"/>
        <v>#REF!</v>
      </c>
      <c r="H207" s="148" t="e">
        <f t="shared" si="47"/>
        <v>#REF!</v>
      </c>
      <c r="I207" s="148" t="e">
        <f t="shared" si="47"/>
        <v>#REF!</v>
      </c>
      <c r="J207" s="148" t="e">
        <f t="shared" si="47"/>
        <v>#REF!</v>
      </c>
      <c r="K207" s="148" t="e">
        <f t="shared" si="47"/>
        <v>#REF!</v>
      </c>
      <c r="L207" s="17"/>
      <c r="M207" s="17"/>
      <c r="N207" s="17"/>
      <c r="O207" s="17"/>
      <c r="P207" s="17"/>
      <c r="Q207" s="17"/>
      <c r="R207" s="17"/>
      <c r="S207" s="17"/>
      <c r="T207" s="17"/>
      <c r="U207" s="17"/>
      <c r="V207" s="17"/>
      <c r="W207" s="17"/>
      <c r="X207" s="17"/>
      <c r="Y207" s="17"/>
      <c r="Z207" s="17"/>
    </row>
    <row r="208" spans="1:26" ht="12.75" customHeight="1">
      <c r="A208" s="94"/>
      <c r="B208" s="95"/>
      <c r="C208" s="95"/>
      <c r="D208" s="95"/>
      <c r="E208" s="95"/>
      <c r="F208" s="95"/>
      <c r="G208" s="95"/>
      <c r="H208" s="95"/>
      <c r="I208" s="95"/>
      <c r="J208" s="95"/>
      <c r="K208" s="95"/>
      <c r="L208" s="17"/>
      <c r="M208" s="17"/>
      <c r="N208" s="17"/>
      <c r="O208" s="17"/>
      <c r="P208" s="17"/>
      <c r="Q208" s="17"/>
      <c r="R208" s="17"/>
      <c r="S208" s="17"/>
      <c r="T208" s="17"/>
      <c r="U208" s="17"/>
      <c r="V208" s="17"/>
      <c r="W208" s="17"/>
      <c r="X208" s="17"/>
      <c r="Y208" s="17"/>
      <c r="Z208" s="17"/>
    </row>
    <row r="209" spans="1:26" ht="36" customHeight="1">
      <c r="A209" s="1610"/>
      <c r="B209" s="1611" t="s">
        <v>422</v>
      </c>
      <c r="C209" s="1602" t="e">
        <f>+#REF!</f>
        <v>#REF!</v>
      </c>
      <c r="D209" s="1603"/>
      <c r="E209" s="1604"/>
      <c r="F209" s="1598" t="e">
        <f>+F223</f>
        <v>#REF!</v>
      </c>
      <c r="G209" s="1598" t="e">
        <f>+G223</f>
        <v>#REF!</v>
      </c>
      <c r="H209" s="1598" t="e">
        <f>+H223</f>
        <v>#REF!</v>
      </c>
      <c r="I209" s="1598" t="e">
        <f>+I223</f>
        <v>#REF!</v>
      </c>
      <c r="J209" s="1598" t="e">
        <f>+J223</f>
        <v>#REF!</v>
      </c>
      <c r="K209" s="1598"/>
      <c r="L209" s="17"/>
      <c r="M209" s="17"/>
      <c r="N209" s="17"/>
      <c r="O209" s="17"/>
      <c r="P209" s="17"/>
      <c r="Q209" s="17"/>
      <c r="R209" s="17"/>
      <c r="S209" s="17"/>
      <c r="T209" s="17"/>
      <c r="U209" s="17"/>
      <c r="V209" s="17"/>
      <c r="W209" s="17"/>
      <c r="X209" s="17"/>
      <c r="Y209" s="17"/>
      <c r="Z209" s="17"/>
    </row>
    <row r="210" spans="1:26" ht="13.5" customHeight="1">
      <c r="A210" s="1368"/>
      <c r="B210" s="1368"/>
      <c r="C210" s="1368"/>
      <c r="D210" s="1605"/>
      <c r="E210" s="1606"/>
      <c r="F210" s="1368"/>
      <c r="G210" s="1368"/>
      <c r="H210" s="1368"/>
      <c r="I210" s="1368"/>
      <c r="J210" s="1368"/>
      <c r="K210" s="1368"/>
      <c r="L210" s="17"/>
      <c r="M210" s="17"/>
      <c r="N210" s="17"/>
      <c r="O210" s="17"/>
      <c r="P210" s="17"/>
      <c r="Q210" s="17"/>
      <c r="R210" s="17"/>
      <c r="S210" s="17"/>
      <c r="T210" s="17"/>
      <c r="U210" s="17"/>
      <c r="V210" s="17"/>
      <c r="W210" s="17"/>
      <c r="X210" s="17"/>
      <c r="Y210" s="17"/>
      <c r="Z210" s="17"/>
    </row>
    <row r="211" spans="1:26" ht="36" customHeight="1">
      <c r="A211" s="96"/>
      <c r="B211" s="97" t="s">
        <v>423</v>
      </c>
      <c r="C211" s="98"/>
      <c r="D211" s="98"/>
      <c r="E211" s="98"/>
      <c r="F211" s="98" t="e">
        <f>C209-F209</f>
        <v>#REF!</v>
      </c>
      <c r="G211" s="98" t="e">
        <f>F211-G209</f>
        <v>#REF!</v>
      </c>
      <c r="H211" s="98" t="e">
        <f>G211-H209</f>
        <v>#REF!</v>
      </c>
      <c r="I211" s="98" t="e">
        <f>H211-I209</f>
        <v>#REF!</v>
      </c>
      <c r="J211" s="98" t="e">
        <f>I211-J209</f>
        <v>#REF!</v>
      </c>
      <c r="K211" s="98" t="e">
        <f>J211-K209</f>
        <v>#REF!</v>
      </c>
      <c r="L211" s="99"/>
      <c r="M211" s="99"/>
      <c r="N211" s="99"/>
      <c r="O211" s="99"/>
      <c r="P211" s="99"/>
      <c r="Q211" s="99"/>
      <c r="R211" s="99"/>
      <c r="S211" s="99"/>
      <c r="T211" s="99"/>
      <c r="U211" s="99"/>
      <c r="V211" s="99"/>
      <c r="W211" s="99"/>
      <c r="X211" s="99"/>
      <c r="Y211" s="99"/>
      <c r="Z211" s="99"/>
    </row>
    <row r="212" spans="1:26" ht="27" customHeight="1">
      <c r="A212" s="149"/>
      <c r="B212" s="150" t="s">
        <v>424</v>
      </c>
      <c r="C212" s="151"/>
      <c r="D212" s="151"/>
      <c r="E212" s="151"/>
      <c r="F212" s="152" t="e">
        <f>F209/C209</f>
        <v>#REF!</v>
      </c>
      <c r="G212" s="152" t="e">
        <f>G209/C209</f>
        <v>#REF!</v>
      </c>
      <c r="H212" s="152" t="e">
        <f>H209/C209</f>
        <v>#REF!</v>
      </c>
      <c r="I212" s="152" t="e">
        <f>I209/C209</f>
        <v>#REF!</v>
      </c>
      <c r="J212" s="152" t="e">
        <f>J209/G209</f>
        <v>#REF!</v>
      </c>
      <c r="K212" s="152" t="e">
        <f>K209/C209</f>
        <v>#REF!</v>
      </c>
      <c r="L212" s="17"/>
      <c r="M212" s="17"/>
      <c r="N212" s="17"/>
      <c r="O212" s="17"/>
      <c r="P212" s="17"/>
      <c r="Q212" s="17"/>
      <c r="R212" s="17"/>
      <c r="S212" s="17"/>
      <c r="T212" s="17"/>
      <c r="U212" s="17"/>
      <c r="V212" s="17"/>
      <c r="W212" s="17"/>
      <c r="X212" s="17"/>
      <c r="Y212" s="17"/>
      <c r="Z212" s="17"/>
    </row>
    <row r="213" spans="1:26" ht="12.75" customHeight="1">
      <c r="A213" s="153"/>
      <c r="B213" s="154" t="s">
        <v>425</v>
      </c>
      <c r="C213" s="154"/>
      <c r="D213" s="155"/>
      <c r="E213" s="155"/>
      <c r="F213" s="156" t="e">
        <f t="shared" ref="F213:K213" si="48">F207-F209</f>
        <v>#REF!</v>
      </c>
      <c r="G213" s="156" t="e">
        <f t="shared" si="48"/>
        <v>#REF!</v>
      </c>
      <c r="H213" s="156" t="e">
        <f t="shared" si="48"/>
        <v>#REF!</v>
      </c>
      <c r="I213" s="156" t="e">
        <f t="shared" si="48"/>
        <v>#REF!</v>
      </c>
      <c r="J213" s="156" t="e">
        <f t="shared" si="48"/>
        <v>#REF!</v>
      </c>
      <c r="K213" s="156" t="e">
        <f t="shared" si="48"/>
        <v>#REF!</v>
      </c>
      <c r="L213" s="17"/>
      <c r="M213" s="17"/>
      <c r="N213" s="17"/>
      <c r="O213" s="17"/>
      <c r="P213" s="17"/>
      <c r="Q213" s="17"/>
      <c r="R213" s="17"/>
      <c r="S213" s="17"/>
      <c r="T213" s="17"/>
      <c r="U213" s="17"/>
      <c r="V213" s="17"/>
      <c r="W213" s="17"/>
      <c r="X213" s="17"/>
      <c r="Y213" s="17"/>
      <c r="Z213" s="17"/>
    </row>
    <row r="214" spans="1:26" ht="12.75" customHeight="1">
      <c r="A214" s="17"/>
      <c r="B214" s="100"/>
      <c r="C214" s="100"/>
      <c r="D214" s="100"/>
      <c r="E214" s="100"/>
      <c r="F214" s="100"/>
      <c r="G214" s="100"/>
      <c r="H214" s="100"/>
      <c r="I214" s="100"/>
      <c r="J214" s="100"/>
      <c r="K214" s="100"/>
      <c r="L214" s="17"/>
      <c r="M214" s="17"/>
      <c r="N214" s="17"/>
      <c r="O214" s="17"/>
      <c r="P214" s="17"/>
      <c r="Q214" s="17"/>
      <c r="R214" s="17"/>
      <c r="S214" s="17"/>
      <c r="T214" s="17"/>
      <c r="U214" s="17"/>
      <c r="V214" s="17"/>
      <c r="W214" s="17"/>
      <c r="X214" s="17"/>
      <c r="Y214" s="17"/>
      <c r="Z214" s="17"/>
    </row>
    <row r="215" spans="1:26" ht="12.75" customHeight="1">
      <c r="A215" s="24"/>
      <c r="B215" s="128" t="s">
        <v>426</v>
      </c>
      <c r="C215" s="101"/>
      <c r="D215" s="101"/>
      <c r="E215" s="101"/>
      <c r="F215" s="129">
        <v>2022</v>
      </c>
      <c r="G215" s="129">
        <v>2023</v>
      </c>
      <c r="H215" s="129">
        <v>2024</v>
      </c>
      <c r="I215" s="129">
        <v>2025</v>
      </c>
      <c r="J215" s="129">
        <v>2026</v>
      </c>
      <c r="K215" s="130">
        <v>2027</v>
      </c>
      <c r="L215" s="17"/>
      <c r="M215" s="17"/>
      <c r="N215" s="17"/>
      <c r="O215" s="17"/>
      <c r="P215" s="17"/>
      <c r="Q215" s="17"/>
      <c r="R215" s="17"/>
      <c r="S215" s="17"/>
      <c r="T215" s="17"/>
      <c r="U215" s="17"/>
      <c r="V215" s="17"/>
      <c r="W215" s="17"/>
      <c r="X215" s="17"/>
      <c r="Y215" s="17"/>
      <c r="Z215" s="17"/>
    </row>
    <row r="216" spans="1:26" ht="12.75" customHeight="1">
      <c r="A216" s="102"/>
      <c r="B216" s="103" t="s">
        <v>427</v>
      </c>
      <c r="C216" s="104">
        <v>1510341993</v>
      </c>
      <c r="D216" s="1597">
        <f>+C216+C217</f>
        <v>1584462771</v>
      </c>
      <c r="E216" s="105"/>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06"/>
      <c r="B217" s="107"/>
      <c r="C217" s="108">
        <v>74120778</v>
      </c>
      <c r="D217" s="1368"/>
      <c r="E217" s="109"/>
      <c r="F217" s="110" t="e">
        <f>+F224</f>
        <v>#REF!</v>
      </c>
      <c r="G217" s="111" t="e">
        <f>+G224</f>
        <v>#REF!</v>
      </c>
      <c r="H217" s="111" t="e">
        <f>+H224</f>
        <v>#REF!</v>
      </c>
      <c r="I217" s="111" t="e">
        <f>+I224</f>
        <v>#REF!</v>
      </c>
      <c r="J217" s="111">
        <v>217178111</v>
      </c>
      <c r="K217" s="111"/>
      <c r="L217" s="17"/>
      <c r="M217" s="17"/>
      <c r="N217" s="17"/>
      <c r="O217" s="17"/>
      <c r="P217" s="17"/>
      <c r="Q217" s="17"/>
      <c r="R217" s="17"/>
      <c r="S217" s="17"/>
      <c r="T217" s="17"/>
      <c r="U217" s="17"/>
      <c r="V217" s="17"/>
      <c r="W217" s="17"/>
      <c r="X217" s="17"/>
      <c r="Y217" s="17"/>
      <c r="Z217" s="17"/>
    </row>
    <row r="218" spans="1:26" ht="23.25" customHeight="1">
      <c r="A218" s="24"/>
      <c r="B218" s="112" t="s">
        <v>428</v>
      </c>
      <c r="C218" s="113"/>
      <c r="D218" s="113"/>
      <c r="E218" s="113"/>
      <c r="F218" s="113" t="e">
        <f>D216-F217</f>
        <v>#REF!</v>
      </c>
      <c r="G218" s="113" t="e">
        <f>F218-G217</f>
        <v>#REF!</v>
      </c>
      <c r="H218" s="113" t="e">
        <f>G218-H217</f>
        <v>#REF!</v>
      </c>
      <c r="I218" s="113" t="e">
        <f>H218-I217</f>
        <v>#REF!</v>
      </c>
      <c r="J218" s="113" t="e">
        <f>I218-J217</f>
        <v>#REF!</v>
      </c>
      <c r="K218" s="113" t="e">
        <f>J218-K217</f>
        <v>#REF!</v>
      </c>
      <c r="L218" s="17"/>
      <c r="M218" s="17"/>
      <c r="N218" s="17"/>
      <c r="O218" s="17"/>
      <c r="P218" s="17"/>
      <c r="Q218" s="17"/>
      <c r="R218" s="17"/>
      <c r="S218" s="17"/>
      <c r="T218" s="17"/>
      <c r="U218" s="17"/>
      <c r="V218" s="17"/>
      <c r="W218" s="17"/>
      <c r="X218" s="17"/>
      <c r="Y218" s="17"/>
      <c r="Z218" s="17"/>
    </row>
    <row r="219" spans="1:26" ht="18.75" customHeight="1">
      <c r="A219" s="114"/>
      <c r="B219" s="115" t="s">
        <v>429</v>
      </c>
      <c r="C219" s="116"/>
      <c r="D219" s="116"/>
      <c r="E219" s="116"/>
      <c r="F219" s="117" t="e">
        <f t="shared" ref="F219:K219" si="49">F217/$D$216</f>
        <v>#REF!</v>
      </c>
      <c r="G219" s="117" t="e">
        <f t="shared" si="49"/>
        <v>#REF!</v>
      </c>
      <c r="H219" s="117" t="e">
        <f t="shared" si="49"/>
        <v>#REF!</v>
      </c>
      <c r="I219" s="117" t="e">
        <f t="shared" si="49"/>
        <v>#REF!</v>
      </c>
      <c r="J219" s="117">
        <f t="shared" si="49"/>
        <v>0.13706734861490791</v>
      </c>
      <c r="K219" s="117">
        <f t="shared" si="49"/>
        <v>0</v>
      </c>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18"/>
      <c r="D221" s="118"/>
      <c r="E221" s="17"/>
      <c r="F221" s="119"/>
      <c r="G221" s="17"/>
      <c r="H221" s="17"/>
      <c r="I221" s="17"/>
      <c r="J221" s="53"/>
      <c r="K221" s="157" t="e">
        <f>+K213-K217</f>
        <v>#REF!</v>
      </c>
      <c r="L221" s="17"/>
      <c r="M221" s="17"/>
      <c r="N221" s="17"/>
      <c r="O221" s="17"/>
      <c r="P221" s="17"/>
      <c r="Q221" s="17"/>
      <c r="R221" s="17"/>
      <c r="S221" s="17"/>
      <c r="T221" s="17"/>
      <c r="U221" s="17"/>
      <c r="V221" s="17"/>
      <c r="W221" s="17"/>
      <c r="X221" s="17"/>
      <c r="Y221" s="17"/>
      <c r="Z221" s="17"/>
    </row>
    <row r="222" spans="1:26" ht="12.75" customHeight="1">
      <c r="A222" s="17"/>
      <c r="B222" s="17"/>
      <c r="C222" s="53" t="s">
        <v>430</v>
      </c>
      <c r="D222" s="120" t="e">
        <f>+F207+G207+H207+I207+J207+K207</f>
        <v>#REF!</v>
      </c>
      <c r="E222" s="121"/>
      <c r="F222" s="121"/>
      <c r="G222" s="17"/>
      <c r="H222" s="17"/>
      <c r="I222" s="17"/>
      <c r="J222" s="53"/>
      <c r="K222" s="53"/>
      <c r="L222" s="17"/>
      <c r="M222" s="17"/>
      <c r="N222" s="17"/>
      <c r="O222" s="17"/>
      <c r="P222" s="17"/>
      <c r="Q222" s="17"/>
      <c r="R222" s="17"/>
      <c r="S222" s="17"/>
      <c r="T222" s="17"/>
      <c r="U222" s="17"/>
      <c r="V222" s="17"/>
      <c r="W222" s="17"/>
      <c r="X222" s="17"/>
      <c r="Y222" s="17"/>
      <c r="Z222" s="17"/>
    </row>
    <row r="223" spans="1:26" ht="12.75" customHeight="1">
      <c r="A223" s="17"/>
      <c r="B223" s="17"/>
      <c r="C223" s="53" t="s">
        <v>431</v>
      </c>
      <c r="D223" s="118" t="e">
        <f>+C209+D216</f>
        <v>#REF!</v>
      </c>
      <c r="E223" s="121" t="e">
        <f>+C209/D223</f>
        <v>#REF!</v>
      </c>
      <c r="F223" s="122" t="e">
        <f>+F207*E223</f>
        <v>#REF!</v>
      </c>
      <c r="G223" s="122" t="e">
        <f>+G207*E223</f>
        <v>#REF!</v>
      </c>
      <c r="H223" s="122" t="e">
        <f>+H207*E223</f>
        <v>#REF!</v>
      </c>
      <c r="I223" s="122" t="e">
        <f>+I207*E223</f>
        <v>#REF!</v>
      </c>
      <c r="J223" s="122" t="e">
        <f>+J207*E223</f>
        <v>#REF!</v>
      </c>
      <c r="K223" s="122" t="e">
        <f>+K207*E223</f>
        <v>#REF!</v>
      </c>
      <c r="L223" s="17"/>
      <c r="M223" s="17"/>
      <c r="N223" s="17"/>
      <c r="O223" s="17"/>
      <c r="P223" s="17"/>
      <c r="Q223" s="17"/>
      <c r="R223" s="17"/>
      <c r="S223" s="17"/>
      <c r="T223" s="17"/>
      <c r="U223" s="17"/>
      <c r="V223" s="17"/>
      <c r="W223" s="17"/>
      <c r="X223" s="17"/>
      <c r="Y223" s="17"/>
      <c r="Z223" s="17"/>
    </row>
    <row r="224" spans="1:26" ht="12.75" customHeight="1">
      <c r="A224" s="17"/>
      <c r="B224" s="17"/>
      <c r="C224" s="120" t="s">
        <v>432</v>
      </c>
      <c r="D224" s="123" t="e">
        <f>+D222-D223</f>
        <v>#REF!</v>
      </c>
      <c r="E224" s="121" t="e">
        <f>+D216/D223</f>
        <v>#REF!</v>
      </c>
      <c r="F224" s="122" t="e">
        <f>+F207*E224</f>
        <v>#REF!</v>
      </c>
      <c r="G224" s="122" t="e">
        <f>+G207*E224</f>
        <v>#REF!</v>
      </c>
      <c r="H224" s="122" t="e">
        <f>+H207*E224</f>
        <v>#REF!</v>
      </c>
      <c r="I224" s="122" t="e">
        <f>+I207*E224</f>
        <v>#REF!</v>
      </c>
      <c r="J224" s="122" t="e">
        <f>+J207*E224</f>
        <v>#REF!</v>
      </c>
      <c r="K224" s="122" t="e">
        <f>+K207*E224</f>
        <v>#REF!</v>
      </c>
      <c r="L224" s="17"/>
      <c r="M224" s="17"/>
      <c r="N224" s="17"/>
      <c r="O224" s="17"/>
      <c r="P224" s="17"/>
      <c r="Q224" s="17"/>
      <c r="R224" s="17"/>
      <c r="S224" s="17"/>
      <c r="T224" s="17"/>
      <c r="U224" s="17"/>
      <c r="V224" s="17"/>
      <c r="W224" s="17"/>
      <c r="X224" s="17"/>
      <c r="Y224" s="17"/>
      <c r="Z224" s="17"/>
    </row>
    <row r="225" spans="1:26" ht="12.75" customHeight="1">
      <c r="A225" s="17"/>
      <c r="B225" s="17"/>
      <c r="C225" s="17"/>
      <c r="D225" s="119"/>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18"/>
      <c r="E226" s="17"/>
      <c r="F226" s="17"/>
      <c r="G226" s="17"/>
      <c r="H226" s="17"/>
      <c r="I226" s="17"/>
      <c r="J226" s="158" t="s">
        <v>433</v>
      </c>
      <c r="K226" s="159" t="e">
        <f>+K221+G182+H182+I182+J182+K182</f>
        <v>#REF!</v>
      </c>
      <c r="L226" s="17"/>
      <c r="M226" s="17"/>
      <c r="N226" s="17"/>
      <c r="O226" s="17"/>
      <c r="P226" s="17"/>
      <c r="Q226" s="17"/>
      <c r="R226" s="17"/>
      <c r="S226" s="17"/>
      <c r="T226" s="17"/>
      <c r="U226" s="17"/>
      <c r="V226" s="17"/>
      <c r="W226" s="17"/>
      <c r="X226" s="17"/>
      <c r="Y226" s="17"/>
      <c r="Z226" s="17"/>
    </row>
    <row r="227" spans="1:26" ht="12.75" customHeight="1">
      <c r="A227" s="17"/>
      <c r="B227" s="17"/>
      <c r="C227" s="17"/>
      <c r="D227" s="118"/>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18"/>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6">
    <mergeCell ref="L11:L14"/>
    <mergeCell ref="A184:B184"/>
    <mergeCell ref="A209:A210"/>
    <mergeCell ref="B209:B210"/>
    <mergeCell ref="H209:H210"/>
    <mergeCell ref="I209:I210"/>
    <mergeCell ref="J209:J210"/>
    <mergeCell ref="K209:K210"/>
    <mergeCell ref="D216:D217"/>
    <mergeCell ref="F209:F210"/>
    <mergeCell ref="G209:G210"/>
    <mergeCell ref="A1:J1"/>
    <mergeCell ref="A2:J2"/>
    <mergeCell ref="A4:F4"/>
    <mergeCell ref="C209:C210"/>
    <mergeCell ref="D209:E210"/>
  </mergeCells>
  <dataValidations count="1">
    <dataValidation type="decimal" operator="greaterThanOrEqual" allowBlank="1" showInputMessage="1" showErrorMessage="1" prompt="El valor debe ser numérico y mayor o igual que CERO (0)" sqref="D186:K189 D192:K194 D196:K198 D200:K202 D204:K206" xr:uid="{00000000-0002-0000-1000-000000000000}">
      <formula1>0</formula1>
    </dataValidation>
  </dataValidation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4C8479"/>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5" defaultRowHeight="15" customHeight="1"/>
  <cols>
    <col min="1" max="1" width="10.83203125" customWidth="1"/>
    <col min="2" max="2" width="23.83203125" customWidth="1"/>
    <col min="3" max="3" width="21.5" hidden="1" customWidth="1"/>
    <col min="4" max="4" width="23.5" hidden="1" customWidth="1"/>
    <col min="5" max="5" width="22.83203125" hidden="1" customWidth="1"/>
    <col min="6" max="11" width="19.5" customWidth="1"/>
    <col min="12" max="12" width="22.6640625" customWidth="1"/>
    <col min="13" max="26" width="107.6640625" customWidth="1"/>
  </cols>
  <sheetData>
    <row r="1" spans="1:26" ht="12.75" customHeight="1">
      <c r="A1" s="1599" t="s">
        <v>335</v>
      </c>
      <c r="B1" s="1600"/>
      <c r="C1" s="1600"/>
      <c r="D1" s="1600"/>
      <c r="E1" s="1600"/>
      <c r="F1" s="1600"/>
      <c r="G1" s="1600"/>
      <c r="H1" s="1600"/>
      <c r="I1" s="1600"/>
      <c r="J1" s="1600"/>
      <c r="K1" s="17"/>
      <c r="L1" s="17"/>
      <c r="M1" s="17"/>
      <c r="N1" s="17"/>
      <c r="O1" s="17"/>
      <c r="P1" s="17"/>
      <c r="Q1" s="17"/>
      <c r="R1" s="17"/>
      <c r="S1" s="17"/>
      <c r="T1" s="17"/>
      <c r="U1" s="17"/>
      <c r="V1" s="17"/>
      <c r="W1" s="17"/>
      <c r="X1" s="17"/>
      <c r="Y1" s="17"/>
      <c r="Z1" s="17"/>
    </row>
    <row r="2" spans="1:26" ht="12.75" customHeight="1">
      <c r="A2" s="1599" t="s">
        <v>336</v>
      </c>
      <c r="B2" s="1600"/>
      <c r="C2" s="1600"/>
      <c r="D2" s="1600"/>
      <c r="E2" s="1600"/>
      <c r="F2" s="1600"/>
      <c r="G2" s="1600"/>
      <c r="H2" s="1600"/>
      <c r="I2" s="1600"/>
      <c r="J2" s="1600"/>
      <c r="K2" s="17"/>
      <c r="L2" s="17"/>
      <c r="M2" s="17"/>
      <c r="N2" s="17"/>
      <c r="O2" s="17"/>
      <c r="P2" s="17"/>
      <c r="Q2" s="17"/>
      <c r="R2" s="17"/>
      <c r="S2" s="17"/>
      <c r="T2" s="17"/>
      <c r="U2" s="17"/>
      <c r="V2" s="17"/>
      <c r="W2" s="17"/>
      <c r="X2" s="17"/>
      <c r="Y2" s="17"/>
      <c r="Z2" s="17"/>
    </row>
    <row r="3" spans="1:26" ht="12.75" customHeight="1">
      <c r="A3" s="25"/>
      <c r="B3" s="25"/>
      <c r="C3" s="26"/>
      <c r="D3" s="25"/>
      <c r="E3" s="25"/>
      <c r="F3" s="27"/>
      <c r="G3" s="25"/>
      <c r="H3" s="27"/>
      <c r="I3" s="25"/>
      <c r="J3" s="28"/>
      <c r="K3" s="28"/>
      <c r="L3" s="17"/>
      <c r="M3" s="17"/>
      <c r="N3" s="17"/>
      <c r="O3" s="17"/>
      <c r="P3" s="17"/>
      <c r="Q3" s="17"/>
      <c r="R3" s="17"/>
      <c r="S3" s="17"/>
      <c r="T3" s="17"/>
      <c r="U3" s="17"/>
      <c r="V3" s="17"/>
      <c r="W3" s="17"/>
      <c r="X3" s="17"/>
      <c r="Y3" s="17"/>
      <c r="Z3" s="17"/>
    </row>
    <row r="4" spans="1:26" ht="12.75" customHeight="1">
      <c r="A4" s="1601"/>
      <c r="B4" s="1600"/>
      <c r="C4" s="1600"/>
      <c r="D4" s="1600"/>
      <c r="E4" s="1600"/>
      <c r="F4" s="1600"/>
      <c r="G4" s="29"/>
      <c r="H4" s="29"/>
      <c r="I4" s="29"/>
      <c r="J4" s="29"/>
      <c r="K4" s="29"/>
      <c r="L4" s="17"/>
      <c r="M4" s="17"/>
      <c r="N4" s="17"/>
      <c r="O4" s="17"/>
      <c r="P4" s="17"/>
      <c r="Q4" s="17"/>
      <c r="R4" s="17"/>
      <c r="S4" s="17"/>
      <c r="T4" s="17"/>
      <c r="U4" s="17"/>
      <c r="V4" s="17"/>
      <c r="W4" s="17"/>
      <c r="X4" s="17"/>
      <c r="Y4" s="17"/>
      <c r="Z4" s="17"/>
    </row>
    <row r="5" spans="1:26" ht="12.75" customHeight="1">
      <c r="A5" s="132" t="s">
        <v>100</v>
      </c>
      <c r="B5" s="30" t="s">
        <v>101</v>
      </c>
      <c r="C5" s="30" t="s">
        <v>102</v>
      </c>
      <c r="D5" s="31" t="s">
        <v>337</v>
      </c>
      <c r="E5" s="31" t="s">
        <v>338</v>
      </c>
      <c r="F5" s="32">
        <v>2022</v>
      </c>
      <c r="G5" s="32">
        <v>2023</v>
      </c>
      <c r="H5" s="32">
        <v>2024</v>
      </c>
      <c r="I5" s="32">
        <v>2025</v>
      </c>
      <c r="J5" s="32">
        <v>2026</v>
      </c>
      <c r="K5" s="32">
        <v>2027</v>
      </c>
      <c r="L5" s="17"/>
      <c r="M5" s="17"/>
      <c r="N5" s="17"/>
      <c r="O5" s="17"/>
      <c r="P5" s="17"/>
      <c r="Q5" s="17"/>
      <c r="R5" s="17"/>
      <c r="S5" s="17"/>
      <c r="T5" s="17"/>
      <c r="U5" s="17"/>
      <c r="V5" s="17"/>
      <c r="W5" s="17"/>
      <c r="X5" s="17"/>
      <c r="Y5" s="17"/>
      <c r="Z5" s="17"/>
    </row>
    <row r="6" spans="1:26" ht="12.75" hidden="1" customHeight="1">
      <c r="A6" s="33" t="s">
        <v>339</v>
      </c>
      <c r="B6" s="34" t="s">
        <v>19</v>
      </c>
      <c r="C6" s="34" t="e">
        <f t="shared" ref="C6:K6" si="0">+C7</f>
        <v>#REF!</v>
      </c>
      <c r="D6" s="34">
        <f t="shared" si="0"/>
        <v>2570969431</v>
      </c>
      <c r="E6" s="34">
        <f t="shared" si="0"/>
        <v>1644825496</v>
      </c>
      <c r="F6" s="34">
        <f t="shared" si="0"/>
        <v>1644825496</v>
      </c>
      <c r="G6" s="34">
        <f t="shared" si="0"/>
        <v>0</v>
      </c>
      <c r="H6" s="34">
        <f t="shared" si="0"/>
        <v>0</v>
      </c>
      <c r="I6" s="34">
        <f t="shared" si="0"/>
        <v>0</v>
      </c>
      <c r="J6" s="34">
        <f t="shared" si="0"/>
        <v>0</v>
      </c>
      <c r="K6" s="34">
        <f t="shared" si="0"/>
        <v>0</v>
      </c>
      <c r="L6" s="17"/>
      <c r="M6" s="17"/>
      <c r="N6" s="17"/>
      <c r="O6" s="17"/>
      <c r="P6" s="17"/>
      <c r="Q6" s="17"/>
      <c r="R6" s="17"/>
      <c r="S6" s="17"/>
      <c r="T6" s="17"/>
      <c r="U6" s="17"/>
      <c r="V6" s="17"/>
      <c r="W6" s="17"/>
      <c r="X6" s="17"/>
      <c r="Y6" s="17"/>
      <c r="Z6" s="17"/>
    </row>
    <row r="7" spans="1:26" ht="12.75" hidden="1" customHeight="1">
      <c r="A7" s="35" t="s">
        <v>340</v>
      </c>
      <c r="B7" s="36" t="s">
        <v>21</v>
      </c>
      <c r="C7" s="36" t="e">
        <f>+#REF!</f>
        <v>#REF!</v>
      </c>
      <c r="D7" s="36">
        <v>2570969431</v>
      </c>
      <c r="E7" s="37">
        <v>1644825496</v>
      </c>
      <c r="F7" s="37">
        <f>+E7</f>
        <v>1644825496</v>
      </c>
      <c r="G7" s="37">
        <v>0</v>
      </c>
      <c r="H7" s="37">
        <v>0</v>
      </c>
      <c r="I7" s="37">
        <v>0</v>
      </c>
      <c r="J7" s="37">
        <v>0</v>
      </c>
      <c r="K7" s="37">
        <v>0</v>
      </c>
      <c r="L7" s="17"/>
      <c r="M7" s="17"/>
      <c r="N7" s="17"/>
      <c r="O7" s="17"/>
      <c r="P7" s="17"/>
      <c r="Q7" s="17"/>
      <c r="R7" s="17"/>
      <c r="S7" s="17"/>
      <c r="T7" s="17"/>
      <c r="U7" s="17"/>
      <c r="V7" s="17"/>
      <c r="W7" s="17"/>
      <c r="X7" s="17"/>
      <c r="Y7" s="17"/>
      <c r="Z7" s="17"/>
    </row>
    <row r="8" spans="1:26" ht="12.75" hidden="1" customHeight="1">
      <c r="A8" s="38"/>
      <c r="B8" s="39" t="s">
        <v>23</v>
      </c>
      <c r="C8" s="39" t="e">
        <f>+C9+C18+C20</f>
        <v>#REF!</v>
      </c>
      <c r="D8" s="39" t="e">
        <f t="shared" ref="D8:K8" si="1">+D9+D18</f>
        <v>#REF!</v>
      </c>
      <c r="E8" s="39">
        <f t="shared" si="1"/>
        <v>5840235917</v>
      </c>
      <c r="F8" s="39" t="e">
        <f t="shared" si="1"/>
        <v>#REF!</v>
      </c>
      <c r="G8" s="39" t="e">
        <f t="shared" si="1"/>
        <v>#REF!</v>
      </c>
      <c r="H8" s="39" t="e">
        <f t="shared" si="1"/>
        <v>#REF!</v>
      </c>
      <c r="I8" s="39" t="e">
        <f t="shared" si="1"/>
        <v>#REF!</v>
      </c>
      <c r="J8" s="39" t="e">
        <f t="shared" si="1"/>
        <v>#REF!</v>
      </c>
      <c r="K8" s="39" t="e">
        <f t="shared" si="1"/>
        <v>#REF!</v>
      </c>
      <c r="L8" s="17"/>
      <c r="M8" s="17"/>
      <c r="N8" s="17"/>
      <c r="O8" s="17"/>
      <c r="P8" s="17"/>
      <c r="Q8" s="17"/>
      <c r="R8" s="17"/>
      <c r="S8" s="17"/>
      <c r="T8" s="17"/>
      <c r="U8" s="17"/>
      <c r="V8" s="17"/>
      <c r="W8" s="17"/>
      <c r="X8" s="17"/>
      <c r="Y8" s="17"/>
      <c r="Z8" s="17"/>
    </row>
    <row r="9" spans="1:26" ht="12.75" hidden="1" customHeight="1">
      <c r="A9" s="38" t="s">
        <v>341</v>
      </c>
      <c r="B9" s="38" t="s">
        <v>342</v>
      </c>
      <c r="C9" s="40" t="e">
        <f t="shared" ref="C9:K9" si="2">+C10</f>
        <v>#REF!</v>
      </c>
      <c r="D9" s="40" t="e">
        <f t="shared" si="2"/>
        <v>#REF!</v>
      </c>
      <c r="E9" s="40">
        <f t="shared" si="2"/>
        <v>5816764264</v>
      </c>
      <c r="F9" s="40" t="e">
        <f t="shared" si="2"/>
        <v>#REF!</v>
      </c>
      <c r="G9" s="40" t="e">
        <f t="shared" si="2"/>
        <v>#REF!</v>
      </c>
      <c r="H9" s="40" t="e">
        <f t="shared" si="2"/>
        <v>#REF!</v>
      </c>
      <c r="I9" s="40" t="e">
        <f t="shared" si="2"/>
        <v>#REF!</v>
      </c>
      <c r="J9" s="40" t="e">
        <f t="shared" si="2"/>
        <v>#REF!</v>
      </c>
      <c r="K9" s="40" t="e">
        <f t="shared" si="2"/>
        <v>#REF!</v>
      </c>
      <c r="L9" s="17"/>
      <c r="M9" s="17"/>
      <c r="N9" s="17"/>
      <c r="O9" s="17"/>
      <c r="P9" s="17"/>
      <c r="Q9" s="17"/>
      <c r="R9" s="17"/>
      <c r="S9" s="17"/>
      <c r="T9" s="17"/>
      <c r="U9" s="17"/>
      <c r="V9" s="17"/>
      <c r="W9" s="17"/>
      <c r="X9" s="17"/>
      <c r="Y9" s="17"/>
      <c r="Z9" s="17"/>
    </row>
    <row r="10" spans="1:26" ht="12.75" hidden="1" customHeight="1">
      <c r="A10" s="38" t="s">
        <v>343</v>
      </c>
      <c r="B10" s="38" t="s">
        <v>344</v>
      </c>
      <c r="C10" s="40" t="e">
        <f>SUM(C11:C17)</f>
        <v>#REF!</v>
      </c>
      <c r="D10" s="40" t="e">
        <f>SUM(D11:D15)</f>
        <v>#REF!</v>
      </c>
      <c r="E10" s="40">
        <f>SUM(E11:E15)</f>
        <v>5816764264</v>
      </c>
      <c r="F10" s="40" t="e">
        <f t="shared" ref="F10:K10" si="3">SUM(F11:F17)</f>
        <v>#REF!</v>
      </c>
      <c r="G10" s="40" t="e">
        <f t="shared" si="3"/>
        <v>#REF!</v>
      </c>
      <c r="H10" s="40" t="e">
        <f t="shared" si="3"/>
        <v>#REF!</v>
      </c>
      <c r="I10" s="40" t="e">
        <f t="shared" si="3"/>
        <v>#REF!</v>
      </c>
      <c r="J10" s="40" t="e">
        <f t="shared" si="3"/>
        <v>#REF!</v>
      </c>
      <c r="K10" s="40" t="e">
        <f t="shared" si="3"/>
        <v>#REF!</v>
      </c>
      <c r="L10" s="17"/>
      <c r="M10" s="17"/>
      <c r="N10" s="17"/>
      <c r="O10" s="17"/>
      <c r="P10" s="17"/>
      <c r="Q10" s="17"/>
      <c r="R10" s="17"/>
      <c r="S10" s="17"/>
      <c r="T10" s="17"/>
      <c r="U10" s="17"/>
      <c r="V10" s="17"/>
      <c r="W10" s="17"/>
      <c r="X10" s="17"/>
      <c r="Y10" s="17"/>
      <c r="Z10" s="17"/>
    </row>
    <row r="11" spans="1:26" ht="15" hidden="1" customHeight="1">
      <c r="A11" s="35" t="s">
        <v>103</v>
      </c>
      <c r="B11" s="41" t="s">
        <v>345</v>
      </c>
      <c r="C11" s="36" t="e">
        <f>+#REF!</f>
        <v>#REF!</v>
      </c>
      <c r="D11" s="36">
        <v>23780059</v>
      </c>
      <c r="E11" s="37">
        <v>35851058</v>
      </c>
      <c r="F11" s="37" t="e">
        <f>+#REF!</f>
        <v>#REF!</v>
      </c>
      <c r="G11" s="37" t="e">
        <f>+#REF!</f>
        <v>#REF!</v>
      </c>
      <c r="H11" s="37" t="e">
        <f>+#REF!</f>
        <v>#REF!</v>
      </c>
      <c r="I11" s="37" t="e">
        <f>+#REF!</f>
        <v>#REF!</v>
      </c>
      <c r="J11" s="37" t="e">
        <f>+#REF!</f>
        <v>#REF!</v>
      </c>
      <c r="K11" s="37" t="e">
        <f>+#REF!</f>
        <v>#REF!</v>
      </c>
      <c r="L11" s="1607" t="s">
        <v>434</v>
      </c>
      <c r="M11" s="17"/>
      <c r="N11" s="17"/>
      <c r="O11" s="17"/>
      <c r="P11" s="17"/>
      <c r="Q11" s="17"/>
      <c r="R11" s="17"/>
      <c r="S11" s="17"/>
      <c r="T11" s="17"/>
      <c r="U11" s="17"/>
      <c r="V11" s="17"/>
      <c r="W11" s="17"/>
      <c r="X11" s="17"/>
      <c r="Y11" s="17"/>
      <c r="Z11" s="17"/>
    </row>
    <row r="12" spans="1:26" ht="12.75" hidden="1" customHeight="1">
      <c r="A12" s="35" t="s">
        <v>103</v>
      </c>
      <c r="B12" s="35" t="s">
        <v>29</v>
      </c>
      <c r="C12" s="36" t="e">
        <f>+#REF!</f>
        <v>#REF!</v>
      </c>
      <c r="D12" s="36">
        <v>4725693531</v>
      </c>
      <c r="E12" s="37">
        <v>5519318677</v>
      </c>
      <c r="F12" s="37" t="e">
        <f>+#REF!</f>
        <v>#REF!</v>
      </c>
      <c r="G12" s="37" t="e">
        <f>+#REF!</f>
        <v>#REF!</v>
      </c>
      <c r="H12" s="37" t="e">
        <f>+#REF!</f>
        <v>#REF!</v>
      </c>
      <c r="I12" s="37" t="e">
        <f>+#REF!</f>
        <v>#REF!</v>
      </c>
      <c r="J12" s="37" t="e">
        <f>+#REF!</f>
        <v>#REF!</v>
      </c>
      <c r="K12" s="37" t="e">
        <f>+#REF!</f>
        <v>#REF!</v>
      </c>
      <c r="L12" s="1600"/>
      <c r="M12" s="17"/>
      <c r="N12" s="17"/>
      <c r="O12" s="17"/>
      <c r="P12" s="17"/>
      <c r="Q12" s="17"/>
      <c r="R12" s="17"/>
      <c r="S12" s="17"/>
      <c r="T12" s="17"/>
      <c r="U12" s="17"/>
      <c r="V12" s="17"/>
      <c r="W12" s="17"/>
      <c r="X12" s="17"/>
      <c r="Y12" s="17"/>
      <c r="Z12" s="17"/>
    </row>
    <row r="13" spans="1:26" ht="12.75" hidden="1" customHeight="1">
      <c r="A13" s="35" t="s">
        <v>103</v>
      </c>
      <c r="B13" s="41" t="s">
        <v>104</v>
      </c>
      <c r="C13" s="36" t="e">
        <f>+#REF!</f>
        <v>#REF!</v>
      </c>
      <c r="D13" s="36">
        <v>80750966</v>
      </c>
      <c r="E13" s="37">
        <v>2882329</v>
      </c>
      <c r="F13" s="37" t="e">
        <f>+#REF!</f>
        <v>#REF!</v>
      </c>
      <c r="G13" s="37" t="e">
        <f>+#REF!</f>
        <v>#REF!</v>
      </c>
      <c r="H13" s="37" t="e">
        <f>+#REF!</f>
        <v>#REF!</v>
      </c>
      <c r="I13" s="37" t="e">
        <f>+#REF!</f>
        <v>#REF!</v>
      </c>
      <c r="J13" s="37" t="e">
        <f>+#REF!</f>
        <v>#REF!</v>
      </c>
      <c r="K13" s="37" t="e">
        <f>+#REF!</f>
        <v>#REF!</v>
      </c>
      <c r="L13" s="1600"/>
      <c r="M13" s="17"/>
      <c r="N13" s="17"/>
      <c r="O13" s="17"/>
      <c r="P13" s="17"/>
      <c r="Q13" s="17"/>
      <c r="R13" s="17"/>
      <c r="S13" s="17"/>
      <c r="T13" s="17"/>
      <c r="U13" s="17"/>
      <c r="V13" s="17"/>
      <c r="W13" s="17"/>
      <c r="X13" s="17"/>
      <c r="Y13" s="17"/>
      <c r="Z13" s="17"/>
    </row>
    <row r="14" spans="1:26" ht="12.75" hidden="1" customHeight="1">
      <c r="A14" s="35" t="s">
        <v>103</v>
      </c>
      <c r="B14" s="41" t="s">
        <v>105</v>
      </c>
      <c r="C14" s="36" t="e">
        <f>+#REF!</f>
        <v>#REF!</v>
      </c>
      <c r="D14" s="36">
        <v>0</v>
      </c>
      <c r="E14" s="37">
        <v>258439900</v>
      </c>
      <c r="F14" s="37" t="e">
        <f>+#REF!</f>
        <v>#REF!</v>
      </c>
      <c r="G14" s="37" t="e">
        <f>+#REF!</f>
        <v>#REF!</v>
      </c>
      <c r="H14" s="37" t="e">
        <f>+#REF!</f>
        <v>#REF!</v>
      </c>
      <c r="I14" s="37" t="e">
        <f>+#REF!</f>
        <v>#REF!</v>
      </c>
      <c r="J14" s="37" t="e">
        <f>+#REF!</f>
        <v>#REF!</v>
      </c>
      <c r="K14" s="37" t="e">
        <f>+#REF!</f>
        <v>#REF!</v>
      </c>
      <c r="L14" s="1600"/>
      <c r="M14" s="17"/>
      <c r="N14" s="17"/>
      <c r="O14" s="17"/>
      <c r="P14" s="17"/>
      <c r="Q14" s="17"/>
      <c r="R14" s="17"/>
      <c r="S14" s="17"/>
      <c r="T14" s="17"/>
      <c r="U14" s="17"/>
      <c r="V14" s="17"/>
      <c r="W14" s="17"/>
      <c r="X14" s="17"/>
      <c r="Y14" s="17"/>
      <c r="Z14" s="17"/>
    </row>
    <row r="15" spans="1:26" ht="12.75" hidden="1" customHeight="1">
      <c r="A15" s="35" t="s">
        <v>106</v>
      </c>
      <c r="B15" s="41" t="s">
        <v>107</v>
      </c>
      <c r="C15" s="36">
        <v>0</v>
      </c>
      <c r="D15" s="36" t="e">
        <f>+#REF!</f>
        <v>#REF!</v>
      </c>
      <c r="E15" s="37">
        <v>272300</v>
      </c>
      <c r="F15" s="37" t="e">
        <f>+#REF!</f>
        <v>#REF!</v>
      </c>
      <c r="G15" s="37" t="e">
        <f>+#REF!</f>
        <v>#REF!</v>
      </c>
      <c r="H15" s="37" t="e">
        <f>+#REF!</f>
        <v>#REF!</v>
      </c>
      <c r="I15" s="37" t="e">
        <f>+#REF!</f>
        <v>#REF!</v>
      </c>
      <c r="J15" s="37" t="e">
        <f>+#REF!</f>
        <v>#REF!</v>
      </c>
      <c r="K15" s="37" t="e">
        <f>+#REF!</f>
        <v>#REF!</v>
      </c>
      <c r="L15" s="42"/>
      <c r="M15" s="17"/>
      <c r="N15" s="17"/>
      <c r="O15" s="17"/>
      <c r="P15" s="17"/>
      <c r="Q15" s="17"/>
      <c r="R15" s="17"/>
      <c r="S15" s="17"/>
      <c r="T15" s="17"/>
      <c r="U15" s="17"/>
      <c r="V15" s="17"/>
      <c r="W15" s="17"/>
      <c r="X15" s="17"/>
      <c r="Y15" s="17"/>
      <c r="Z15" s="17"/>
    </row>
    <row r="16" spans="1:26" ht="12.75" hidden="1" customHeight="1">
      <c r="A16" s="35" t="s">
        <v>106</v>
      </c>
      <c r="B16" s="41" t="s">
        <v>108</v>
      </c>
      <c r="C16" s="36" t="e">
        <f>+#REF!</f>
        <v>#REF!</v>
      </c>
      <c r="D16" s="36"/>
      <c r="E16" s="37"/>
      <c r="F16" s="37"/>
      <c r="G16" s="43"/>
      <c r="H16" s="24"/>
      <c r="I16" s="24"/>
      <c r="J16" s="24"/>
      <c r="K16" s="24"/>
      <c r="L16" s="42"/>
      <c r="M16" s="17"/>
      <c r="N16" s="17"/>
      <c r="O16" s="17"/>
      <c r="P16" s="17"/>
      <c r="Q16" s="17"/>
      <c r="R16" s="17"/>
      <c r="S16" s="17"/>
      <c r="T16" s="17"/>
      <c r="U16" s="17"/>
      <c r="V16" s="17"/>
      <c r="W16" s="17"/>
      <c r="X16" s="17"/>
      <c r="Y16" s="17"/>
      <c r="Z16" s="17"/>
    </row>
    <row r="17" spans="1:26" ht="12.75" hidden="1" customHeight="1">
      <c r="A17" s="35" t="s">
        <v>106</v>
      </c>
      <c r="B17" s="41" t="s">
        <v>346</v>
      </c>
      <c r="C17" s="36">
        <v>0</v>
      </c>
      <c r="D17" s="36"/>
      <c r="E17" s="37"/>
      <c r="F17" s="37"/>
      <c r="G17" s="43"/>
      <c r="H17" s="24"/>
      <c r="I17" s="24"/>
      <c r="J17" s="24"/>
      <c r="K17" s="24"/>
      <c r="L17" s="42"/>
      <c r="M17" s="17"/>
      <c r="N17" s="17"/>
      <c r="O17" s="17"/>
      <c r="P17" s="17"/>
      <c r="Q17" s="17"/>
      <c r="R17" s="17"/>
      <c r="S17" s="17"/>
      <c r="T17" s="17"/>
      <c r="U17" s="17"/>
      <c r="V17" s="17"/>
      <c r="W17" s="17"/>
      <c r="X17" s="17"/>
      <c r="Y17" s="17"/>
      <c r="Z17" s="17"/>
    </row>
    <row r="18" spans="1:26" ht="12.75" hidden="1" customHeight="1">
      <c r="A18" s="38" t="s">
        <v>347</v>
      </c>
      <c r="B18" s="44" t="s">
        <v>348</v>
      </c>
      <c r="C18" s="40" t="e">
        <f t="shared" ref="C18:K18" si="4">+C19</f>
        <v>#REF!</v>
      </c>
      <c r="D18" s="40">
        <f t="shared" si="4"/>
        <v>2931553</v>
      </c>
      <c r="E18" s="45">
        <f t="shared" si="4"/>
        <v>23471653</v>
      </c>
      <c r="F18" s="45">
        <f t="shared" si="4"/>
        <v>23471653</v>
      </c>
      <c r="G18" s="45">
        <f t="shared" si="4"/>
        <v>0</v>
      </c>
      <c r="H18" s="45">
        <f t="shared" si="4"/>
        <v>0</v>
      </c>
      <c r="I18" s="45">
        <f t="shared" si="4"/>
        <v>0</v>
      </c>
      <c r="J18" s="45">
        <f t="shared" si="4"/>
        <v>0</v>
      </c>
      <c r="K18" s="45">
        <f t="shared" si="4"/>
        <v>0</v>
      </c>
      <c r="L18" s="46"/>
      <c r="M18" s="47"/>
      <c r="N18" s="47"/>
      <c r="O18" s="47"/>
      <c r="P18" s="47"/>
      <c r="Q18" s="47"/>
      <c r="R18" s="47"/>
      <c r="S18" s="47"/>
      <c r="T18" s="47"/>
      <c r="U18" s="47"/>
      <c r="V18" s="47"/>
      <c r="W18" s="47"/>
      <c r="X18" s="47"/>
      <c r="Y18" s="47"/>
      <c r="Z18" s="47"/>
    </row>
    <row r="19" spans="1:26" ht="12.75" hidden="1" customHeight="1">
      <c r="A19" s="35" t="s">
        <v>349</v>
      </c>
      <c r="B19" s="35" t="s">
        <v>350</v>
      </c>
      <c r="C19" s="36" t="e">
        <f>+#REF!</f>
        <v>#REF!</v>
      </c>
      <c r="D19" s="36">
        <v>2931553</v>
      </c>
      <c r="E19" s="37">
        <v>23471653</v>
      </c>
      <c r="F19" s="37">
        <f>+E19</f>
        <v>23471653</v>
      </c>
      <c r="G19" s="43">
        <v>0</v>
      </c>
      <c r="H19" s="24">
        <v>0</v>
      </c>
      <c r="I19" s="24">
        <v>0</v>
      </c>
      <c r="J19" s="24">
        <v>0</v>
      </c>
      <c r="K19" s="24">
        <v>0</v>
      </c>
      <c r="L19" s="42"/>
      <c r="M19" s="17"/>
      <c r="N19" s="17"/>
      <c r="O19" s="17"/>
      <c r="P19" s="17"/>
      <c r="Q19" s="17"/>
      <c r="R19" s="17"/>
      <c r="S19" s="17"/>
      <c r="T19" s="17"/>
      <c r="U19" s="17"/>
      <c r="V19" s="17"/>
      <c r="W19" s="17"/>
      <c r="X19" s="17"/>
      <c r="Y19" s="17"/>
      <c r="Z19" s="17"/>
    </row>
    <row r="20" spans="1:26" ht="12.75" hidden="1" customHeight="1">
      <c r="A20" s="38" t="s">
        <v>351</v>
      </c>
      <c r="B20" s="38" t="s">
        <v>352</v>
      </c>
      <c r="C20" s="40" t="e">
        <f>+C21</f>
        <v>#REF!</v>
      </c>
      <c r="D20" s="40"/>
      <c r="E20" s="45"/>
      <c r="F20" s="45">
        <f>+F21</f>
        <v>0</v>
      </c>
      <c r="G20" s="48"/>
      <c r="H20" s="49"/>
      <c r="I20" s="49"/>
      <c r="J20" s="49"/>
      <c r="K20" s="49"/>
      <c r="L20" s="46"/>
      <c r="M20" s="47"/>
      <c r="N20" s="47"/>
      <c r="O20" s="47"/>
      <c r="P20" s="47"/>
      <c r="Q20" s="47"/>
      <c r="R20" s="47"/>
      <c r="S20" s="47"/>
      <c r="T20" s="47"/>
      <c r="U20" s="47"/>
      <c r="V20" s="47"/>
      <c r="W20" s="47"/>
      <c r="X20" s="47"/>
      <c r="Y20" s="47"/>
      <c r="Z20" s="47"/>
    </row>
    <row r="21" spans="1:26" ht="12.75" hidden="1" customHeight="1">
      <c r="A21" s="38" t="s">
        <v>353</v>
      </c>
      <c r="B21" s="44" t="s">
        <v>354</v>
      </c>
      <c r="C21" s="40" t="e">
        <f>+C22+C23</f>
        <v>#REF!</v>
      </c>
      <c r="D21" s="40"/>
      <c r="E21" s="45"/>
      <c r="F21" s="45">
        <f>+F22+F23</f>
        <v>0</v>
      </c>
      <c r="G21" s="48"/>
      <c r="H21" s="49"/>
      <c r="I21" s="49"/>
      <c r="J21" s="49"/>
      <c r="K21" s="49"/>
      <c r="L21" s="46"/>
      <c r="M21" s="47"/>
      <c r="N21" s="47"/>
      <c r="O21" s="47"/>
      <c r="P21" s="47"/>
      <c r="Q21" s="47"/>
      <c r="R21" s="47"/>
      <c r="S21" s="47"/>
      <c r="T21" s="47"/>
      <c r="U21" s="47"/>
      <c r="V21" s="47"/>
      <c r="W21" s="47"/>
      <c r="X21" s="47"/>
      <c r="Y21" s="47"/>
      <c r="Z21" s="47"/>
    </row>
    <row r="22" spans="1:26" ht="12.75" hidden="1" customHeight="1">
      <c r="A22" s="35" t="s">
        <v>355</v>
      </c>
      <c r="B22" s="35" t="s">
        <v>356</v>
      </c>
      <c r="C22" s="36" t="e">
        <f>+#REF!</f>
        <v>#REF!</v>
      </c>
      <c r="D22" s="36"/>
      <c r="E22" s="37"/>
      <c r="F22" s="37"/>
      <c r="G22" s="43"/>
      <c r="H22" s="24"/>
      <c r="I22" s="24"/>
      <c r="J22" s="24"/>
      <c r="K22" s="24"/>
      <c r="L22" s="42"/>
      <c r="M22" s="17"/>
      <c r="N22" s="17"/>
      <c r="O22" s="17"/>
      <c r="P22" s="17"/>
      <c r="Q22" s="17"/>
      <c r="R22" s="17"/>
      <c r="S22" s="17"/>
      <c r="T22" s="17"/>
      <c r="U22" s="17"/>
      <c r="V22" s="17"/>
      <c r="W22" s="17"/>
      <c r="X22" s="17"/>
      <c r="Y22" s="17"/>
      <c r="Z22" s="17"/>
    </row>
    <row r="23" spans="1:26" ht="12.75" hidden="1" customHeight="1">
      <c r="A23" s="35" t="s">
        <v>355</v>
      </c>
      <c r="B23" s="41" t="s">
        <v>357</v>
      </c>
      <c r="C23" s="36" t="e">
        <f>+#REF!</f>
        <v>#REF!</v>
      </c>
      <c r="D23" s="36"/>
      <c r="E23" s="37"/>
      <c r="F23" s="37"/>
      <c r="G23" s="43"/>
      <c r="H23" s="24"/>
      <c r="I23" s="24"/>
      <c r="J23" s="24"/>
      <c r="K23" s="24"/>
      <c r="L23" s="42"/>
      <c r="M23" s="17"/>
      <c r="N23" s="17"/>
      <c r="O23" s="17"/>
      <c r="P23" s="17"/>
      <c r="Q23" s="17"/>
      <c r="R23" s="17"/>
      <c r="S23" s="17"/>
      <c r="T23" s="17"/>
      <c r="U23" s="17"/>
      <c r="V23" s="17"/>
      <c r="W23" s="17"/>
      <c r="X23" s="17"/>
      <c r="Y23" s="17"/>
      <c r="Z23" s="17"/>
    </row>
    <row r="24" spans="1:26" ht="12.75" hidden="1" customHeight="1">
      <c r="A24" s="50"/>
      <c r="B24" s="39" t="s">
        <v>56</v>
      </c>
      <c r="C24" s="39" t="e">
        <f t="shared" ref="C24:K24" si="5">+C25+C28</f>
        <v>#REF!</v>
      </c>
      <c r="D24" s="39" t="e">
        <f t="shared" si="5"/>
        <v>#REF!</v>
      </c>
      <c r="E24" s="39">
        <f t="shared" si="5"/>
        <v>21508100</v>
      </c>
      <c r="F24" s="39">
        <f t="shared" si="5"/>
        <v>752161</v>
      </c>
      <c r="G24" s="39">
        <f t="shared" si="5"/>
        <v>0</v>
      </c>
      <c r="H24" s="39">
        <f t="shared" si="5"/>
        <v>0</v>
      </c>
      <c r="I24" s="39">
        <f t="shared" si="5"/>
        <v>0</v>
      </c>
      <c r="J24" s="39">
        <f t="shared" si="5"/>
        <v>0</v>
      </c>
      <c r="K24" s="39">
        <f t="shared" si="5"/>
        <v>0</v>
      </c>
      <c r="L24" s="17"/>
      <c r="M24" s="17"/>
      <c r="N24" s="17"/>
      <c r="O24" s="17"/>
      <c r="P24" s="17"/>
      <c r="Q24" s="17"/>
      <c r="R24" s="17"/>
      <c r="S24" s="17"/>
      <c r="T24" s="17"/>
      <c r="U24" s="17"/>
      <c r="V24" s="17"/>
      <c r="W24" s="17"/>
      <c r="X24" s="17"/>
      <c r="Y24" s="17"/>
      <c r="Z24" s="17"/>
    </row>
    <row r="25" spans="1:26" ht="12.75" hidden="1" customHeight="1">
      <c r="A25" s="38" t="s">
        <v>22</v>
      </c>
      <c r="B25" s="38" t="s">
        <v>58</v>
      </c>
      <c r="C25" s="40" t="e">
        <f>+C26+C27</f>
        <v>#REF!</v>
      </c>
      <c r="D25" s="51">
        <f>+D26</f>
        <v>610536</v>
      </c>
      <c r="E25" s="51">
        <f>+E26</f>
        <v>752161</v>
      </c>
      <c r="F25" s="51">
        <f t="shared" ref="F25:K25" si="6">+F26+F27</f>
        <v>752161</v>
      </c>
      <c r="G25" s="51">
        <f t="shared" si="6"/>
        <v>0</v>
      </c>
      <c r="H25" s="51">
        <f t="shared" si="6"/>
        <v>0</v>
      </c>
      <c r="I25" s="51">
        <f t="shared" si="6"/>
        <v>0</v>
      </c>
      <c r="J25" s="51">
        <f t="shared" si="6"/>
        <v>0</v>
      </c>
      <c r="K25" s="51">
        <f t="shared" si="6"/>
        <v>0</v>
      </c>
      <c r="L25" s="17"/>
      <c r="M25" s="17"/>
      <c r="N25" s="17"/>
      <c r="O25" s="17"/>
      <c r="P25" s="17"/>
      <c r="Q25" s="17"/>
      <c r="R25" s="17"/>
      <c r="S25" s="17"/>
      <c r="T25" s="17"/>
      <c r="U25" s="17"/>
      <c r="V25" s="17"/>
      <c r="W25" s="17"/>
      <c r="X25" s="17"/>
      <c r="Y25" s="17"/>
      <c r="Z25" s="17"/>
    </row>
    <row r="26" spans="1:26" ht="12.75" hidden="1" customHeight="1">
      <c r="A26" s="35" t="s">
        <v>358</v>
      </c>
      <c r="B26" s="35" t="s">
        <v>359</v>
      </c>
      <c r="C26" s="36" t="e">
        <f>+#REF!</f>
        <v>#REF!</v>
      </c>
      <c r="D26" s="36">
        <v>610536</v>
      </c>
      <c r="E26" s="52">
        <v>752161</v>
      </c>
      <c r="F26" s="37">
        <f>+E26</f>
        <v>752161</v>
      </c>
      <c r="G26" s="37">
        <v>0</v>
      </c>
      <c r="H26" s="37">
        <v>0</v>
      </c>
      <c r="I26" s="37">
        <v>0</v>
      </c>
      <c r="J26" s="37">
        <v>0</v>
      </c>
      <c r="K26" s="37">
        <v>0</v>
      </c>
      <c r="L26" s="17"/>
      <c r="M26" s="17"/>
      <c r="N26" s="17"/>
      <c r="O26" s="17"/>
      <c r="P26" s="17"/>
      <c r="Q26" s="17"/>
      <c r="R26" s="17"/>
      <c r="S26" s="17"/>
      <c r="T26" s="17"/>
      <c r="U26" s="17"/>
      <c r="V26" s="17"/>
      <c r="W26" s="17"/>
      <c r="X26" s="17"/>
      <c r="Y26" s="17"/>
      <c r="Z26" s="17"/>
    </row>
    <row r="27" spans="1:26" ht="12.75" hidden="1" customHeight="1">
      <c r="A27" s="35" t="s">
        <v>360</v>
      </c>
      <c r="B27" s="35" t="s">
        <v>73</v>
      </c>
      <c r="C27" s="36" t="e">
        <f>+#REF!</f>
        <v>#REF!</v>
      </c>
      <c r="D27" s="36"/>
      <c r="E27" s="52"/>
      <c r="F27" s="37"/>
      <c r="G27" s="37"/>
      <c r="H27" s="37"/>
      <c r="I27" s="37"/>
      <c r="J27" s="37"/>
      <c r="K27" s="37"/>
      <c r="L27" s="17"/>
      <c r="M27" s="17"/>
      <c r="N27" s="17"/>
      <c r="O27" s="17"/>
      <c r="P27" s="17"/>
      <c r="Q27" s="17"/>
      <c r="R27" s="17"/>
      <c r="S27" s="17"/>
      <c r="T27" s="17"/>
      <c r="U27" s="17"/>
      <c r="V27" s="17"/>
      <c r="W27" s="17"/>
      <c r="X27" s="17"/>
      <c r="Y27" s="17"/>
      <c r="Z27" s="17"/>
    </row>
    <row r="28" spans="1:26" ht="12.75" hidden="1" customHeight="1">
      <c r="A28" s="38" t="s">
        <v>361</v>
      </c>
      <c r="B28" s="38" t="s">
        <v>362</v>
      </c>
      <c r="C28" s="40" t="e">
        <f t="shared" ref="C28:K28" si="7">+C29+C30</f>
        <v>#REF!</v>
      </c>
      <c r="D28" s="40" t="e">
        <f t="shared" si="7"/>
        <v>#REF!</v>
      </c>
      <c r="E28" s="51">
        <f t="shared" si="7"/>
        <v>20755939</v>
      </c>
      <c r="F28" s="45">
        <f t="shared" si="7"/>
        <v>0</v>
      </c>
      <c r="G28" s="45">
        <f t="shared" si="7"/>
        <v>0</v>
      </c>
      <c r="H28" s="45">
        <f t="shared" si="7"/>
        <v>0</v>
      </c>
      <c r="I28" s="45">
        <f t="shared" si="7"/>
        <v>0</v>
      </c>
      <c r="J28" s="45">
        <f t="shared" si="7"/>
        <v>0</v>
      </c>
      <c r="K28" s="45">
        <f t="shared" si="7"/>
        <v>0</v>
      </c>
      <c r="L28" s="47"/>
      <c r="M28" s="47"/>
      <c r="N28" s="47"/>
      <c r="O28" s="47"/>
      <c r="P28" s="47"/>
      <c r="Q28" s="47"/>
      <c r="R28" s="47"/>
      <c r="S28" s="47"/>
      <c r="T28" s="47"/>
      <c r="U28" s="47"/>
      <c r="V28" s="47"/>
      <c r="W28" s="47"/>
      <c r="X28" s="47"/>
      <c r="Y28" s="47"/>
      <c r="Z28" s="47"/>
    </row>
    <row r="29" spans="1:26" ht="12.75" hidden="1" customHeight="1">
      <c r="A29" s="35" t="s">
        <v>363</v>
      </c>
      <c r="B29" s="41" t="s">
        <v>364</v>
      </c>
      <c r="C29" s="36" t="e">
        <f>+#REF!</f>
        <v>#REF!</v>
      </c>
      <c r="D29" s="36" t="e">
        <f>+#REF!</f>
        <v>#REF!</v>
      </c>
      <c r="E29" s="37">
        <v>1945560</v>
      </c>
      <c r="F29" s="37">
        <v>0</v>
      </c>
      <c r="G29" s="37">
        <v>0</v>
      </c>
      <c r="H29" s="37">
        <v>0</v>
      </c>
      <c r="I29" s="37">
        <v>0</v>
      </c>
      <c r="J29" s="37">
        <v>0</v>
      </c>
      <c r="K29" s="37">
        <v>0</v>
      </c>
      <c r="L29" s="17"/>
      <c r="M29" s="17"/>
      <c r="N29" s="17"/>
      <c r="O29" s="17"/>
      <c r="P29" s="17"/>
      <c r="Q29" s="17"/>
      <c r="R29" s="17"/>
      <c r="S29" s="17"/>
      <c r="T29" s="17"/>
      <c r="U29" s="17"/>
      <c r="V29" s="17"/>
      <c r="W29" s="17"/>
      <c r="X29" s="17"/>
      <c r="Y29" s="17"/>
      <c r="Z29" s="17"/>
    </row>
    <row r="30" spans="1:26" ht="12.75" hidden="1" customHeight="1">
      <c r="A30" s="35" t="s">
        <v>365</v>
      </c>
      <c r="B30" s="41" t="s">
        <v>366</v>
      </c>
      <c r="C30" s="36" t="e">
        <f>+#REF!</f>
        <v>#REF!</v>
      </c>
      <c r="D30" s="36">
        <v>568726032</v>
      </c>
      <c r="E30" s="37">
        <v>18810379</v>
      </c>
      <c r="F30" s="37">
        <v>0</v>
      </c>
      <c r="G30" s="37">
        <v>0</v>
      </c>
      <c r="H30" s="37">
        <v>0</v>
      </c>
      <c r="I30" s="37">
        <v>0</v>
      </c>
      <c r="J30" s="37">
        <v>0</v>
      </c>
      <c r="K30" s="37">
        <v>0</v>
      </c>
      <c r="L30" s="17"/>
      <c r="M30" s="17"/>
      <c r="N30" s="17"/>
      <c r="O30" s="17"/>
      <c r="P30" s="17"/>
      <c r="Q30" s="17"/>
      <c r="R30" s="17"/>
      <c r="S30" s="17"/>
      <c r="T30" s="17"/>
      <c r="U30" s="17"/>
      <c r="V30" s="17"/>
      <c r="W30" s="17"/>
      <c r="X30" s="17"/>
      <c r="Y30" s="17"/>
      <c r="Z30" s="17"/>
    </row>
    <row r="31" spans="1:26" ht="12.75" customHeight="1">
      <c r="A31" s="39" t="s">
        <v>74</v>
      </c>
      <c r="B31" s="39" t="s">
        <v>75</v>
      </c>
      <c r="C31" s="39" t="e">
        <f>+#REF!</f>
        <v>#REF!</v>
      </c>
      <c r="D31" s="39">
        <v>568726032</v>
      </c>
      <c r="E31" s="39">
        <f>+E28</f>
        <v>20755939</v>
      </c>
      <c r="F31" s="39">
        <v>2461910818</v>
      </c>
      <c r="G31" s="39" t="e">
        <f>+F95*G96</f>
        <v>#REF!</v>
      </c>
      <c r="H31" s="39" t="e">
        <f>+G95*H96</f>
        <v>#REF!</v>
      </c>
      <c r="I31" s="39" t="e">
        <f>+H95*I96</f>
        <v>#REF!</v>
      </c>
      <c r="J31" s="39" t="e">
        <f>+I95*J96</f>
        <v>#REF!</v>
      </c>
      <c r="K31" s="39" t="e">
        <f>+J95*K96</f>
        <v>#REF!</v>
      </c>
      <c r="L31" s="17"/>
      <c r="M31" s="17"/>
      <c r="N31" s="17"/>
      <c r="O31" s="17"/>
      <c r="P31" s="17"/>
      <c r="Q31" s="17"/>
      <c r="R31" s="17"/>
      <c r="S31" s="17"/>
      <c r="T31" s="17"/>
      <c r="U31" s="17"/>
      <c r="V31" s="17"/>
      <c r="W31" s="17"/>
      <c r="X31" s="17"/>
      <c r="Y31" s="17"/>
      <c r="Z31" s="17"/>
    </row>
    <row r="32" spans="1:26" ht="12.75" hidden="1" customHeight="1">
      <c r="A32" s="133"/>
      <c r="B32" s="134" t="s">
        <v>109</v>
      </c>
      <c r="C32" s="134" t="e">
        <f>+C6+C8+C24+C31</f>
        <v>#REF!</v>
      </c>
      <c r="D32" s="134" t="e">
        <f>+D6+D8+D24</f>
        <v>#REF!</v>
      </c>
      <c r="E32" s="134">
        <f>+E6+E8+E24</f>
        <v>7506569513</v>
      </c>
      <c r="F32" s="134" t="e">
        <f t="shared" ref="F32:K32" si="8">+F6+F8+F24+F31</f>
        <v>#REF!</v>
      </c>
      <c r="G32" s="134" t="e">
        <f t="shared" si="8"/>
        <v>#REF!</v>
      </c>
      <c r="H32" s="134" t="e">
        <f t="shared" si="8"/>
        <v>#REF!</v>
      </c>
      <c r="I32" s="134" t="e">
        <f t="shared" si="8"/>
        <v>#REF!</v>
      </c>
      <c r="J32" s="134" t="e">
        <f t="shared" si="8"/>
        <v>#REF!</v>
      </c>
      <c r="K32" s="134" t="e">
        <f t="shared" si="8"/>
        <v>#REF!</v>
      </c>
      <c r="L32" s="17"/>
      <c r="M32" s="17"/>
      <c r="N32" s="17"/>
      <c r="O32" s="17"/>
      <c r="P32" s="17"/>
      <c r="Q32" s="17"/>
      <c r="R32" s="17"/>
      <c r="S32" s="17"/>
      <c r="T32" s="17"/>
      <c r="U32" s="17"/>
      <c r="V32" s="17"/>
      <c r="W32" s="17"/>
      <c r="X32" s="17"/>
      <c r="Y32" s="17"/>
      <c r="Z32" s="17"/>
    </row>
    <row r="33" spans="1:26" ht="12.75" hidden="1" customHeight="1">
      <c r="A33" s="17"/>
      <c r="B33" s="17"/>
      <c r="C33" s="53"/>
      <c r="D33" s="53"/>
      <c r="E33" s="53"/>
      <c r="F33" s="53"/>
      <c r="G33" s="53"/>
      <c r="H33" s="53"/>
      <c r="I33" s="53"/>
      <c r="J33" s="53"/>
      <c r="K33" s="53"/>
      <c r="L33" s="17"/>
      <c r="M33" s="17"/>
      <c r="N33" s="17"/>
      <c r="O33" s="17"/>
      <c r="P33" s="17"/>
      <c r="Q33" s="17"/>
      <c r="R33" s="17"/>
      <c r="S33" s="17"/>
      <c r="T33" s="17"/>
      <c r="U33" s="17"/>
      <c r="V33" s="17"/>
      <c r="W33" s="17"/>
      <c r="X33" s="17"/>
      <c r="Y33" s="17"/>
      <c r="Z33" s="17"/>
    </row>
    <row r="34" spans="1:26" ht="12.75" hidden="1" customHeight="1">
      <c r="A34" s="17"/>
      <c r="B34" s="17"/>
      <c r="C34" s="17"/>
      <c r="D34" s="17"/>
      <c r="E34" s="54"/>
      <c r="F34" s="53"/>
      <c r="G34" s="17"/>
      <c r="H34" s="17"/>
      <c r="I34" s="17"/>
      <c r="J34" s="17"/>
      <c r="K34" s="17"/>
      <c r="L34" s="17"/>
      <c r="M34" s="17"/>
      <c r="N34" s="17"/>
      <c r="O34" s="17"/>
      <c r="P34" s="17"/>
      <c r="Q34" s="17"/>
      <c r="R34" s="17"/>
      <c r="S34" s="17"/>
      <c r="T34" s="17"/>
      <c r="U34" s="17"/>
      <c r="V34" s="17"/>
      <c r="W34" s="17"/>
      <c r="X34" s="17"/>
      <c r="Y34" s="17"/>
      <c r="Z34" s="17"/>
    </row>
    <row r="35" spans="1:26" ht="12.75" hidden="1" customHeight="1">
      <c r="A35" s="55" t="s">
        <v>339</v>
      </c>
      <c r="B35" s="56" t="s">
        <v>19</v>
      </c>
      <c r="C35" s="135">
        <f t="shared" ref="C35:E60" si="9">IFERROR(C65/C6,0)</f>
        <v>0</v>
      </c>
      <c r="D35" s="135">
        <f t="shared" si="9"/>
        <v>1</v>
      </c>
      <c r="E35" s="135">
        <f t="shared" si="9"/>
        <v>1</v>
      </c>
      <c r="F35" s="57"/>
      <c r="G35" s="57"/>
      <c r="H35" s="57"/>
      <c r="I35" s="57"/>
      <c r="J35" s="57"/>
      <c r="K35" s="57"/>
      <c r="L35" s="17"/>
      <c r="M35" s="17"/>
      <c r="N35" s="17"/>
      <c r="O35" s="17"/>
      <c r="P35" s="17"/>
      <c r="Q35" s="17"/>
      <c r="R35" s="17"/>
      <c r="S35" s="17"/>
      <c r="T35" s="17"/>
      <c r="U35" s="17"/>
      <c r="V35" s="17"/>
      <c r="W35" s="17"/>
      <c r="X35" s="17"/>
      <c r="Y35" s="17"/>
      <c r="Z35" s="17"/>
    </row>
    <row r="36" spans="1:26" ht="12.75" hidden="1" customHeight="1">
      <c r="A36" s="58" t="s">
        <v>340</v>
      </c>
      <c r="B36" s="59" t="s">
        <v>21</v>
      </c>
      <c r="C36" s="135">
        <f t="shared" si="9"/>
        <v>0</v>
      </c>
      <c r="D36" s="135">
        <f t="shared" si="9"/>
        <v>1</v>
      </c>
      <c r="E36" s="135">
        <f t="shared" si="9"/>
        <v>1</v>
      </c>
      <c r="F36" s="57">
        <v>1</v>
      </c>
      <c r="G36" s="57">
        <v>1</v>
      </c>
      <c r="H36" s="57">
        <v>1</v>
      </c>
      <c r="I36" s="57">
        <v>1</v>
      </c>
      <c r="J36" s="57">
        <v>1</v>
      </c>
      <c r="K36" s="57">
        <v>1</v>
      </c>
      <c r="L36" s="17"/>
      <c r="M36" s="17"/>
      <c r="N36" s="17"/>
      <c r="O36" s="17"/>
      <c r="P36" s="17"/>
      <c r="Q36" s="17"/>
      <c r="R36" s="17"/>
      <c r="S36" s="17"/>
      <c r="T36" s="17"/>
      <c r="U36" s="17"/>
      <c r="V36" s="17"/>
      <c r="W36" s="17"/>
      <c r="X36" s="17"/>
      <c r="Y36" s="17"/>
      <c r="Z36" s="17"/>
    </row>
    <row r="37" spans="1:26" ht="12.75" hidden="1" customHeight="1">
      <c r="A37" s="60" t="s">
        <v>18</v>
      </c>
      <c r="B37" s="56" t="s">
        <v>23</v>
      </c>
      <c r="C37" s="135">
        <f t="shared" si="9"/>
        <v>0</v>
      </c>
      <c r="D37" s="135">
        <f t="shared" si="9"/>
        <v>0</v>
      </c>
      <c r="E37" s="135">
        <f t="shared" si="9"/>
        <v>0.89940308433605354</v>
      </c>
      <c r="F37" s="57"/>
      <c r="G37" s="57"/>
      <c r="H37" s="57"/>
      <c r="I37" s="57"/>
      <c r="J37" s="57"/>
      <c r="K37" s="57"/>
      <c r="L37" s="17"/>
      <c r="M37" s="17"/>
      <c r="N37" s="17"/>
      <c r="O37" s="17"/>
      <c r="P37" s="17"/>
      <c r="Q37" s="17"/>
      <c r="R37" s="17"/>
      <c r="S37" s="17"/>
      <c r="T37" s="17"/>
      <c r="U37" s="17"/>
      <c r="V37" s="17"/>
      <c r="W37" s="17"/>
      <c r="X37" s="17"/>
      <c r="Y37" s="17"/>
      <c r="Z37" s="17"/>
    </row>
    <row r="38" spans="1:26" ht="12.75" hidden="1" customHeight="1">
      <c r="A38" s="60" t="s">
        <v>341</v>
      </c>
      <c r="B38" s="60" t="s">
        <v>342</v>
      </c>
      <c r="C38" s="135">
        <f t="shared" si="9"/>
        <v>0</v>
      </c>
      <c r="D38" s="135">
        <f t="shared" si="9"/>
        <v>0</v>
      </c>
      <c r="E38" s="135">
        <f t="shared" si="9"/>
        <v>0.89899715832802396</v>
      </c>
      <c r="F38" s="57"/>
      <c r="G38" s="57"/>
      <c r="H38" s="57"/>
      <c r="I38" s="57"/>
      <c r="J38" s="57"/>
      <c r="K38" s="57"/>
      <c r="L38" s="17"/>
      <c r="M38" s="17"/>
      <c r="N38" s="17"/>
      <c r="O38" s="17"/>
      <c r="P38" s="17"/>
      <c r="Q38" s="17"/>
      <c r="R38" s="17"/>
      <c r="S38" s="17"/>
      <c r="T38" s="17"/>
      <c r="U38" s="17"/>
      <c r="V38" s="17"/>
      <c r="W38" s="17"/>
      <c r="X38" s="17"/>
      <c r="Y38" s="17"/>
      <c r="Z38" s="17"/>
    </row>
    <row r="39" spans="1:26" ht="12.75" hidden="1" customHeight="1">
      <c r="A39" s="60" t="s">
        <v>343</v>
      </c>
      <c r="B39" s="60" t="s">
        <v>344</v>
      </c>
      <c r="C39" s="135">
        <f t="shared" si="9"/>
        <v>0</v>
      </c>
      <c r="D39" s="135">
        <f t="shared" si="9"/>
        <v>0</v>
      </c>
      <c r="E39" s="135">
        <f t="shared" si="9"/>
        <v>0.89899715832802396</v>
      </c>
      <c r="F39" s="57"/>
      <c r="G39" s="57"/>
      <c r="H39" s="57"/>
      <c r="I39" s="57"/>
      <c r="J39" s="57"/>
      <c r="K39" s="57"/>
      <c r="L39" s="17"/>
      <c r="M39" s="17"/>
      <c r="N39" s="17"/>
      <c r="O39" s="17"/>
      <c r="P39" s="17"/>
      <c r="Q39" s="17"/>
      <c r="R39" s="17"/>
      <c r="S39" s="17"/>
      <c r="T39" s="17"/>
      <c r="U39" s="17"/>
      <c r="V39" s="17"/>
      <c r="W39" s="17"/>
      <c r="X39" s="17"/>
      <c r="Y39" s="17"/>
      <c r="Z39" s="17"/>
    </row>
    <row r="40" spans="1:26" ht="12.75" hidden="1" customHeight="1">
      <c r="A40" s="58" t="s">
        <v>103</v>
      </c>
      <c r="B40" s="58" t="s">
        <v>345</v>
      </c>
      <c r="C40" s="135">
        <f t="shared" si="9"/>
        <v>0</v>
      </c>
      <c r="D40" s="135">
        <f t="shared" si="9"/>
        <v>0.7607590460561936</v>
      </c>
      <c r="E40" s="135">
        <f t="shared" si="9"/>
        <v>0.9320523260429302</v>
      </c>
      <c r="F40" s="61" t="e">
        <f>+#REF!</f>
        <v>#REF!</v>
      </c>
      <c r="G40" s="61" t="e">
        <f>+#REF!</f>
        <v>#REF!</v>
      </c>
      <c r="H40" s="61" t="e">
        <f>+#REF!</f>
        <v>#REF!</v>
      </c>
      <c r="I40" s="61" t="e">
        <f>+#REF!</f>
        <v>#REF!</v>
      </c>
      <c r="J40" s="61" t="e">
        <f>+#REF!</f>
        <v>#REF!</v>
      </c>
      <c r="K40" s="61" t="e">
        <f>+#REF!</f>
        <v>#REF!</v>
      </c>
      <c r="L40" s="17"/>
      <c r="M40" s="17"/>
      <c r="N40" s="17"/>
      <c r="O40" s="17"/>
      <c r="P40" s="17"/>
      <c r="Q40" s="17"/>
      <c r="R40" s="17"/>
      <c r="S40" s="17"/>
      <c r="T40" s="17"/>
      <c r="U40" s="17"/>
      <c r="V40" s="17"/>
      <c r="W40" s="17"/>
      <c r="X40" s="17"/>
      <c r="Y40" s="17"/>
      <c r="Z40" s="17"/>
    </row>
    <row r="41" spans="1:26" ht="12.75" hidden="1" customHeight="1">
      <c r="A41" s="58" t="s">
        <v>103</v>
      </c>
      <c r="B41" s="58" t="s">
        <v>29</v>
      </c>
      <c r="C41" s="135">
        <f t="shared" si="9"/>
        <v>0</v>
      </c>
      <c r="D41" s="135">
        <f t="shared" si="9"/>
        <v>1.0075665569012118</v>
      </c>
      <c r="E41" s="135">
        <f t="shared" si="9"/>
        <v>0.89452477215603976</v>
      </c>
      <c r="F41" s="61" t="e">
        <f>+#REF!</f>
        <v>#REF!</v>
      </c>
      <c r="G41" s="61" t="e">
        <f>+#REF!</f>
        <v>#REF!</v>
      </c>
      <c r="H41" s="61" t="e">
        <f>+#REF!</f>
        <v>#REF!</v>
      </c>
      <c r="I41" s="61" t="e">
        <f>+#REF!</f>
        <v>#REF!</v>
      </c>
      <c r="J41" s="61" t="e">
        <f>+#REF!</f>
        <v>#REF!</v>
      </c>
      <c r="K41" s="61" t="e">
        <f>+#REF!</f>
        <v>#REF!</v>
      </c>
      <c r="L41" s="17"/>
      <c r="M41" s="17"/>
      <c r="N41" s="17"/>
      <c r="O41" s="17"/>
      <c r="P41" s="17"/>
      <c r="Q41" s="17"/>
      <c r="R41" s="17"/>
      <c r="S41" s="17"/>
      <c r="T41" s="17"/>
      <c r="U41" s="17"/>
      <c r="V41" s="17"/>
      <c r="W41" s="17"/>
      <c r="X41" s="17"/>
      <c r="Y41" s="17"/>
      <c r="Z41" s="17"/>
    </row>
    <row r="42" spans="1:26" ht="12.75" hidden="1" customHeight="1">
      <c r="A42" s="58" t="s">
        <v>103</v>
      </c>
      <c r="B42" s="62" t="s">
        <v>104</v>
      </c>
      <c r="C42" s="135">
        <f t="shared" si="9"/>
        <v>0</v>
      </c>
      <c r="D42" s="135">
        <f t="shared" si="9"/>
        <v>0</v>
      </c>
      <c r="E42" s="135">
        <f t="shared" si="9"/>
        <v>0</v>
      </c>
      <c r="F42" s="61" t="e">
        <f>+#REF!</f>
        <v>#REF!</v>
      </c>
      <c r="G42" s="61" t="e">
        <f>+#REF!</f>
        <v>#REF!</v>
      </c>
      <c r="H42" s="61" t="e">
        <f>+#REF!</f>
        <v>#REF!</v>
      </c>
      <c r="I42" s="61" t="e">
        <f>+#REF!</f>
        <v>#REF!</v>
      </c>
      <c r="J42" s="61" t="e">
        <f>+#REF!</f>
        <v>#REF!</v>
      </c>
      <c r="K42" s="61" t="e">
        <f>+#REF!</f>
        <v>#REF!</v>
      </c>
      <c r="L42" s="17"/>
      <c r="M42" s="17"/>
      <c r="N42" s="17"/>
      <c r="O42" s="17"/>
      <c r="P42" s="17"/>
      <c r="Q42" s="17"/>
      <c r="R42" s="17"/>
      <c r="S42" s="17"/>
      <c r="T42" s="17"/>
      <c r="U42" s="17"/>
      <c r="V42" s="17"/>
      <c r="W42" s="17"/>
      <c r="X42" s="17"/>
      <c r="Y42" s="17"/>
      <c r="Z42" s="17"/>
    </row>
    <row r="43" spans="1:26" ht="12.75" hidden="1" customHeight="1">
      <c r="A43" s="58" t="s">
        <v>103</v>
      </c>
      <c r="B43" s="62" t="s">
        <v>105</v>
      </c>
      <c r="C43" s="135">
        <f t="shared" si="9"/>
        <v>0</v>
      </c>
      <c r="D43" s="135">
        <f t="shared" si="9"/>
        <v>0</v>
      </c>
      <c r="E43" s="135">
        <f t="shared" si="9"/>
        <v>1</v>
      </c>
      <c r="F43" s="61" t="e">
        <f>+#REF!</f>
        <v>#REF!</v>
      </c>
      <c r="G43" s="61" t="e">
        <f>+#REF!</f>
        <v>#REF!</v>
      </c>
      <c r="H43" s="61" t="e">
        <f>+#REF!</f>
        <v>#REF!</v>
      </c>
      <c r="I43" s="61" t="e">
        <f>+#REF!</f>
        <v>#REF!</v>
      </c>
      <c r="J43" s="61" t="e">
        <f>+#REF!</f>
        <v>#REF!</v>
      </c>
      <c r="K43" s="61" t="e">
        <f>+#REF!</f>
        <v>#REF!</v>
      </c>
      <c r="L43" s="17"/>
      <c r="M43" s="17"/>
      <c r="N43" s="17"/>
      <c r="O43" s="17"/>
      <c r="P43" s="17"/>
      <c r="Q43" s="17"/>
      <c r="R43" s="17"/>
      <c r="S43" s="17"/>
      <c r="T43" s="17"/>
      <c r="U43" s="17"/>
      <c r="V43" s="17"/>
      <c r="W43" s="17"/>
      <c r="X43" s="17"/>
      <c r="Y43" s="17"/>
      <c r="Z43" s="17"/>
    </row>
    <row r="44" spans="1:26" ht="12.75" hidden="1" customHeight="1">
      <c r="A44" s="58" t="s">
        <v>106</v>
      </c>
      <c r="B44" s="62" t="s">
        <v>107</v>
      </c>
      <c r="C44" s="135">
        <f t="shared" si="9"/>
        <v>0</v>
      </c>
      <c r="D44" s="135">
        <f t="shared" si="9"/>
        <v>0</v>
      </c>
      <c r="E44" s="135">
        <f t="shared" si="9"/>
        <v>0.85310319500550869</v>
      </c>
      <c r="F44" s="57"/>
      <c r="G44" s="57"/>
      <c r="H44" s="57"/>
      <c r="I44" s="57"/>
      <c r="J44" s="57"/>
      <c r="K44" s="57"/>
      <c r="L44" s="17"/>
      <c r="M44" s="17"/>
      <c r="N44" s="17"/>
      <c r="O44" s="17"/>
      <c r="P44" s="17"/>
      <c r="Q44" s="17"/>
      <c r="R44" s="17"/>
      <c r="S44" s="17"/>
      <c r="T44" s="17"/>
      <c r="U44" s="17"/>
      <c r="V44" s="17"/>
      <c r="W44" s="17"/>
      <c r="X44" s="17"/>
      <c r="Y44" s="17"/>
      <c r="Z44" s="17"/>
    </row>
    <row r="45" spans="1:26" ht="12.75" hidden="1" customHeight="1">
      <c r="A45" s="58" t="s">
        <v>106</v>
      </c>
      <c r="B45" s="62" t="s">
        <v>108</v>
      </c>
      <c r="C45" s="135">
        <f t="shared" si="9"/>
        <v>0</v>
      </c>
      <c r="D45" s="135">
        <f t="shared" si="9"/>
        <v>0</v>
      </c>
      <c r="E45" s="135">
        <f t="shared" si="9"/>
        <v>0</v>
      </c>
      <c r="F45" s="57"/>
      <c r="G45" s="57"/>
      <c r="H45" s="57"/>
      <c r="I45" s="57"/>
      <c r="J45" s="57"/>
      <c r="K45" s="57"/>
      <c r="L45" s="17"/>
      <c r="M45" s="17"/>
      <c r="N45" s="17"/>
      <c r="O45" s="17"/>
      <c r="P45" s="17"/>
      <c r="Q45" s="17"/>
      <c r="R45" s="17"/>
      <c r="S45" s="17"/>
      <c r="T45" s="17"/>
      <c r="U45" s="17"/>
      <c r="V45" s="17"/>
      <c r="W45" s="17"/>
      <c r="X45" s="17"/>
      <c r="Y45" s="17"/>
      <c r="Z45" s="17"/>
    </row>
    <row r="46" spans="1:26" ht="12.75" hidden="1" customHeight="1">
      <c r="A46" s="58" t="s">
        <v>106</v>
      </c>
      <c r="B46" s="62" t="s">
        <v>346</v>
      </c>
      <c r="C46" s="135">
        <f t="shared" si="9"/>
        <v>0</v>
      </c>
      <c r="D46" s="135">
        <f t="shared" si="9"/>
        <v>0</v>
      </c>
      <c r="E46" s="135">
        <f t="shared" si="9"/>
        <v>0</v>
      </c>
      <c r="F46" s="57"/>
      <c r="G46" s="57"/>
      <c r="H46" s="57"/>
      <c r="I46" s="57"/>
      <c r="J46" s="57"/>
      <c r="K46" s="57"/>
      <c r="L46" s="17"/>
      <c r="M46" s="17"/>
      <c r="N46" s="17"/>
      <c r="O46" s="17"/>
      <c r="P46" s="17"/>
      <c r="Q46" s="17"/>
      <c r="R46" s="17"/>
      <c r="S46" s="17"/>
      <c r="T46" s="17"/>
      <c r="U46" s="17"/>
      <c r="V46" s="17"/>
      <c r="W46" s="17"/>
      <c r="X46" s="17"/>
      <c r="Y46" s="17"/>
      <c r="Z46" s="17"/>
    </row>
    <row r="47" spans="1:26" ht="12.75" hidden="1" customHeight="1">
      <c r="A47" s="60" t="s">
        <v>347</v>
      </c>
      <c r="B47" s="63" t="s">
        <v>348</v>
      </c>
      <c r="C47" s="135">
        <f t="shared" si="9"/>
        <v>0</v>
      </c>
      <c r="D47" s="135">
        <f t="shared" si="9"/>
        <v>1</v>
      </c>
      <c r="E47" s="135">
        <f t="shared" si="9"/>
        <v>1</v>
      </c>
      <c r="F47" s="57"/>
      <c r="G47" s="57"/>
      <c r="H47" s="57"/>
      <c r="I47" s="57"/>
      <c r="J47" s="57"/>
      <c r="K47" s="57"/>
      <c r="L47" s="17"/>
      <c r="M47" s="17"/>
      <c r="N47" s="17"/>
      <c r="O47" s="17"/>
      <c r="P47" s="17"/>
      <c r="Q47" s="17"/>
      <c r="R47" s="17"/>
      <c r="S47" s="17"/>
      <c r="T47" s="17"/>
      <c r="U47" s="17"/>
      <c r="V47" s="17"/>
      <c r="W47" s="17"/>
      <c r="X47" s="17"/>
      <c r="Y47" s="17"/>
      <c r="Z47" s="17"/>
    </row>
    <row r="48" spans="1:26" ht="12.75" hidden="1" customHeight="1">
      <c r="A48" s="58" t="s">
        <v>349</v>
      </c>
      <c r="B48" s="58" t="s">
        <v>350</v>
      </c>
      <c r="C48" s="135">
        <f t="shared" si="9"/>
        <v>0</v>
      </c>
      <c r="D48" s="135">
        <f t="shared" si="9"/>
        <v>1</v>
      </c>
      <c r="E48" s="135">
        <f t="shared" si="9"/>
        <v>1</v>
      </c>
      <c r="F48" s="57">
        <v>1</v>
      </c>
      <c r="G48" s="57"/>
      <c r="H48" s="57"/>
      <c r="I48" s="57"/>
      <c r="J48" s="57"/>
      <c r="K48" s="57"/>
      <c r="L48" s="17"/>
      <c r="M48" s="17"/>
      <c r="N48" s="17"/>
      <c r="O48" s="17"/>
      <c r="P48" s="17"/>
      <c r="Q48" s="17"/>
      <c r="R48" s="17"/>
      <c r="S48" s="17"/>
      <c r="T48" s="17"/>
      <c r="U48" s="17"/>
      <c r="V48" s="17"/>
      <c r="W48" s="17"/>
      <c r="X48" s="17"/>
      <c r="Y48" s="17"/>
      <c r="Z48" s="17"/>
    </row>
    <row r="49" spans="1:26" ht="12.75" hidden="1" customHeight="1">
      <c r="A49" s="60" t="s">
        <v>351</v>
      </c>
      <c r="B49" s="60" t="s">
        <v>352</v>
      </c>
      <c r="C49" s="135">
        <f t="shared" si="9"/>
        <v>0</v>
      </c>
      <c r="D49" s="135">
        <f t="shared" si="9"/>
        <v>0</v>
      </c>
      <c r="E49" s="135">
        <f t="shared" si="9"/>
        <v>0</v>
      </c>
      <c r="F49" s="57"/>
      <c r="G49" s="57"/>
      <c r="H49" s="57"/>
      <c r="I49" s="57"/>
      <c r="J49" s="57"/>
      <c r="K49" s="57"/>
      <c r="L49" s="17"/>
      <c r="M49" s="17"/>
      <c r="N49" s="17"/>
      <c r="O49" s="17"/>
      <c r="P49" s="17"/>
      <c r="Q49" s="17"/>
      <c r="R49" s="17"/>
      <c r="S49" s="17"/>
      <c r="T49" s="17"/>
      <c r="U49" s="17"/>
      <c r="V49" s="17"/>
      <c r="W49" s="17"/>
      <c r="X49" s="17"/>
      <c r="Y49" s="17"/>
      <c r="Z49" s="17"/>
    </row>
    <row r="50" spans="1:26" ht="12.75" hidden="1" customHeight="1">
      <c r="A50" s="60" t="s">
        <v>353</v>
      </c>
      <c r="B50" s="63" t="s">
        <v>354</v>
      </c>
      <c r="C50" s="135">
        <f t="shared" si="9"/>
        <v>0</v>
      </c>
      <c r="D50" s="135">
        <f t="shared" si="9"/>
        <v>0</v>
      </c>
      <c r="E50" s="135">
        <f t="shared" si="9"/>
        <v>0</v>
      </c>
      <c r="F50" s="57"/>
      <c r="G50" s="57"/>
      <c r="H50" s="57"/>
      <c r="I50" s="57"/>
      <c r="J50" s="57"/>
      <c r="K50" s="57"/>
      <c r="L50" s="17"/>
      <c r="M50" s="17"/>
      <c r="N50" s="17"/>
      <c r="O50" s="17"/>
      <c r="P50" s="17"/>
      <c r="Q50" s="17"/>
      <c r="R50" s="17"/>
      <c r="S50" s="17"/>
      <c r="T50" s="17"/>
      <c r="U50" s="17"/>
      <c r="V50" s="17"/>
      <c r="W50" s="17"/>
      <c r="X50" s="17"/>
      <c r="Y50" s="17"/>
      <c r="Z50" s="17"/>
    </row>
    <row r="51" spans="1:26" ht="12.75" hidden="1" customHeight="1">
      <c r="A51" s="58" t="s">
        <v>355</v>
      </c>
      <c r="B51" s="58" t="s">
        <v>356</v>
      </c>
      <c r="C51" s="135">
        <f t="shared" si="9"/>
        <v>0</v>
      </c>
      <c r="D51" s="135">
        <f t="shared" si="9"/>
        <v>0</v>
      </c>
      <c r="E51" s="135">
        <f t="shared" si="9"/>
        <v>0</v>
      </c>
      <c r="F51" s="57"/>
      <c r="G51" s="57"/>
      <c r="H51" s="57"/>
      <c r="I51" s="57"/>
      <c r="J51" s="57"/>
      <c r="K51" s="57"/>
      <c r="L51" s="17"/>
      <c r="M51" s="17"/>
      <c r="N51" s="17"/>
      <c r="O51" s="17"/>
      <c r="P51" s="17"/>
      <c r="Q51" s="17"/>
      <c r="R51" s="17"/>
      <c r="S51" s="17"/>
      <c r="T51" s="17"/>
      <c r="U51" s="17"/>
      <c r="V51" s="17"/>
      <c r="W51" s="17"/>
      <c r="X51" s="17"/>
      <c r="Y51" s="17"/>
      <c r="Z51" s="17"/>
    </row>
    <row r="52" spans="1:26" ht="12.75" hidden="1" customHeight="1">
      <c r="A52" s="58" t="s">
        <v>355</v>
      </c>
      <c r="B52" s="58" t="s">
        <v>357</v>
      </c>
      <c r="C52" s="135">
        <f t="shared" si="9"/>
        <v>0</v>
      </c>
      <c r="D52" s="135">
        <f t="shared" si="9"/>
        <v>0</v>
      </c>
      <c r="E52" s="135">
        <f t="shared" si="9"/>
        <v>0</v>
      </c>
      <c r="F52" s="57"/>
      <c r="G52" s="57"/>
      <c r="H52" s="57"/>
      <c r="I52" s="57"/>
      <c r="J52" s="57"/>
      <c r="K52" s="57"/>
      <c r="L52" s="17"/>
      <c r="M52" s="17"/>
      <c r="N52" s="17"/>
      <c r="O52" s="17"/>
      <c r="P52" s="17"/>
      <c r="Q52" s="17"/>
      <c r="R52" s="17"/>
      <c r="S52" s="17"/>
      <c r="T52" s="17"/>
      <c r="U52" s="17"/>
      <c r="V52" s="17"/>
      <c r="W52" s="17"/>
      <c r="X52" s="17"/>
      <c r="Y52" s="17"/>
      <c r="Z52" s="17"/>
    </row>
    <row r="53" spans="1:26" ht="12.75" hidden="1" customHeight="1">
      <c r="A53" s="55"/>
      <c r="B53" s="56" t="s">
        <v>56</v>
      </c>
      <c r="C53" s="135">
        <f t="shared" si="9"/>
        <v>0</v>
      </c>
      <c r="D53" s="135">
        <f t="shared" si="9"/>
        <v>0</v>
      </c>
      <c r="E53" s="135">
        <f t="shared" si="9"/>
        <v>1</v>
      </c>
      <c r="F53" s="57"/>
      <c r="G53" s="57"/>
      <c r="H53" s="57"/>
      <c r="I53" s="57"/>
      <c r="J53" s="57"/>
      <c r="K53" s="57"/>
      <c r="L53" s="17"/>
      <c r="M53" s="17"/>
      <c r="N53" s="17"/>
      <c r="O53" s="17"/>
      <c r="P53" s="17"/>
      <c r="Q53" s="17"/>
      <c r="R53" s="17"/>
      <c r="S53" s="17"/>
      <c r="T53" s="17"/>
      <c r="U53" s="17"/>
      <c r="V53" s="17"/>
      <c r="W53" s="17"/>
      <c r="X53" s="17"/>
      <c r="Y53" s="17"/>
      <c r="Z53" s="17"/>
    </row>
    <row r="54" spans="1:26" ht="12.75" hidden="1" customHeight="1">
      <c r="A54" s="60" t="s">
        <v>22</v>
      </c>
      <c r="B54" s="60" t="s">
        <v>58</v>
      </c>
      <c r="C54" s="135">
        <f t="shared" si="9"/>
        <v>0</v>
      </c>
      <c r="D54" s="135">
        <f t="shared" si="9"/>
        <v>1</v>
      </c>
      <c r="E54" s="135">
        <f t="shared" si="9"/>
        <v>1</v>
      </c>
      <c r="F54" s="57"/>
      <c r="G54" s="57"/>
      <c r="H54" s="57"/>
      <c r="I54" s="57"/>
      <c r="J54" s="57"/>
      <c r="K54" s="57"/>
      <c r="L54" s="17"/>
      <c r="M54" s="17"/>
      <c r="N54" s="17"/>
      <c r="O54" s="17"/>
      <c r="P54" s="17"/>
      <c r="Q54" s="17"/>
      <c r="R54" s="17"/>
      <c r="S54" s="17"/>
      <c r="T54" s="17"/>
      <c r="U54" s="17"/>
      <c r="V54" s="17"/>
      <c r="W54" s="17"/>
      <c r="X54" s="17"/>
      <c r="Y54" s="17"/>
      <c r="Z54" s="17"/>
    </row>
    <row r="55" spans="1:26" ht="12.75" hidden="1" customHeight="1">
      <c r="A55" s="58" t="s">
        <v>358</v>
      </c>
      <c r="B55" s="58" t="s">
        <v>359</v>
      </c>
      <c r="C55" s="135">
        <f t="shared" si="9"/>
        <v>0</v>
      </c>
      <c r="D55" s="135">
        <f t="shared" si="9"/>
        <v>1</v>
      </c>
      <c r="E55" s="135">
        <f t="shared" si="9"/>
        <v>1</v>
      </c>
      <c r="F55" s="57">
        <v>1</v>
      </c>
      <c r="G55" s="57"/>
      <c r="H55" s="57"/>
      <c r="I55" s="57"/>
      <c r="J55" s="57"/>
      <c r="K55" s="57"/>
      <c r="L55" s="17"/>
      <c r="M55" s="17"/>
      <c r="N55" s="17"/>
      <c r="O55" s="17"/>
      <c r="P55" s="17"/>
      <c r="Q55" s="17"/>
      <c r="R55" s="17"/>
      <c r="S55" s="17"/>
      <c r="T55" s="17"/>
      <c r="U55" s="17"/>
      <c r="V55" s="17"/>
      <c r="W55" s="17"/>
      <c r="X55" s="17"/>
      <c r="Y55" s="17"/>
      <c r="Z55" s="17"/>
    </row>
    <row r="56" spans="1:26" ht="12.75" hidden="1" customHeight="1">
      <c r="A56" s="58" t="s">
        <v>367</v>
      </c>
      <c r="B56" s="35" t="s">
        <v>73</v>
      </c>
      <c r="C56" s="135">
        <f t="shared" si="9"/>
        <v>0</v>
      </c>
      <c r="D56" s="135">
        <f t="shared" si="9"/>
        <v>0</v>
      </c>
      <c r="E56" s="135">
        <f t="shared" si="9"/>
        <v>0</v>
      </c>
      <c r="F56" s="57"/>
      <c r="G56" s="57"/>
      <c r="H56" s="57"/>
      <c r="I56" s="57"/>
      <c r="J56" s="57"/>
      <c r="K56" s="57"/>
      <c r="L56" s="17"/>
      <c r="M56" s="17"/>
      <c r="N56" s="17"/>
      <c r="O56" s="17"/>
      <c r="P56" s="17"/>
      <c r="Q56" s="17"/>
      <c r="R56" s="17"/>
      <c r="S56" s="17"/>
      <c r="T56" s="17"/>
      <c r="U56" s="17"/>
      <c r="V56" s="17"/>
      <c r="W56" s="17"/>
      <c r="X56" s="17"/>
      <c r="Y56" s="17"/>
      <c r="Z56" s="17"/>
    </row>
    <row r="57" spans="1:26" ht="12.75" hidden="1" customHeight="1">
      <c r="A57" s="60" t="s">
        <v>361</v>
      </c>
      <c r="B57" s="60" t="s">
        <v>362</v>
      </c>
      <c r="C57" s="135">
        <f t="shared" si="9"/>
        <v>0</v>
      </c>
      <c r="D57" s="135">
        <f t="shared" si="9"/>
        <v>0</v>
      </c>
      <c r="E57" s="135">
        <f t="shared" si="9"/>
        <v>1</v>
      </c>
      <c r="F57" s="57"/>
      <c r="G57" s="57"/>
      <c r="H57" s="57"/>
      <c r="I57" s="57"/>
      <c r="J57" s="57"/>
      <c r="K57" s="57"/>
      <c r="L57" s="17"/>
      <c r="M57" s="17"/>
      <c r="N57" s="17"/>
      <c r="O57" s="17"/>
      <c r="P57" s="17"/>
      <c r="Q57" s="17"/>
      <c r="R57" s="17"/>
      <c r="S57" s="17"/>
      <c r="T57" s="17"/>
      <c r="U57" s="17"/>
      <c r="V57" s="17"/>
      <c r="W57" s="17"/>
      <c r="X57" s="17"/>
      <c r="Y57" s="17"/>
      <c r="Z57" s="17"/>
    </row>
    <row r="58" spans="1:26" ht="12.75" hidden="1" customHeight="1">
      <c r="A58" s="58" t="s">
        <v>363</v>
      </c>
      <c r="B58" s="62" t="s">
        <v>364</v>
      </c>
      <c r="C58" s="135">
        <f t="shared" si="9"/>
        <v>0</v>
      </c>
      <c r="D58" s="135">
        <f t="shared" si="9"/>
        <v>0</v>
      </c>
      <c r="E58" s="135">
        <f t="shared" si="9"/>
        <v>1</v>
      </c>
      <c r="F58" s="57"/>
      <c r="G58" s="57"/>
      <c r="H58" s="57"/>
      <c r="I58" s="57"/>
      <c r="J58" s="57"/>
      <c r="K58" s="57"/>
      <c r="L58" s="17"/>
      <c r="M58" s="17"/>
      <c r="N58" s="17"/>
      <c r="O58" s="17"/>
      <c r="P58" s="17"/>
      <c r="Q58" s="17"/>
      <c r="R58" s="17"/>
      <c r="S58" s="17"/>
      <c r="T58" s="17"/>
      <c r="U58" s="17"/>
      <c r="V58" s="17"/>
      <c r="W58" s="17"/>
      <c r="X58" s="17"/>
      <c r="Y58" s="17"/>
      <c r="Z58" s="17"/>
    </row>
    <row r="59" spans="1:26" ht="12.75" hidden="1" customHeight="1">
      <c r="A59" s="58" t="s">
        <v>365</v>
      </c>
      <c r="B59" s="62" t="s">
        <v>366</v>
      </c>
      <c r="C59" s="135">
        <f t="shared" si="9"/>
        <v>0</v>
      </c>
      <c r="D59" s="135">
        <f t="shared" si="9"/>
        <v>1</v>
      </c>
      <c r="E59" s="135">
        <f t="shared" si="9"/>
        <v>1</v>
      </c>
      <c r="F59" s="57"/>
      <c r="G59" s="57"/>
      <c r="H59" s="57"/>
      <c r="I59" s="57"/>
      <c r="J59" s="57"/>
      <c r="K59" s="57"/>
      <c r="L59" s="17"/>
      <c r="M59" s="17"/>
      <c r="N59" s="17"/>
      <c r="O59" s="17"/>
      <c r="P59" s="17"/>
      <c r="Q59" s="17"/>
      <c r="R59" s="17"/>
      <c r="S59" s="17"/>
      <c r="T59" s="17"/>
      <c r="U59" s="17"/>
      <c r="V59" s="17"/>
      <c r="W59" s="17"/>
      <c r="X59" s="17"/>
      <c r="Y59" s="17"/>
      <c r="Z59" s="17"/>
    </row>
    <row r="60" spans="1:26" ht="12.75" hidden="1" customHeight="1">
      <c r="A60" s="56" t="s">
        <v>74</v>
      </c>
      <c r="B60" s="56" t="s">
        <v>75</v>
      </c>
      <c r="C60" s="135">
        <f t="shared" si="9"/>
        <v>0</v>
      </c>
      <c r="D60" s="135">
        <f t="shared" si="9"/>
        <v>0</v>
      </c>
      <c r="E60" s="135">
        <f t="shared" si="9"/>
        <v>0</v>
      </c>
      <c r="F60" s="57">
        <v>0.6</v>
      </c>
      <c r="G60" s="57">
        <v>0.9</v>
      </c>
      <c r="H60" s="57">
        <v>0.9</v>
      </c>
      <c r="I60" s="57">
        <v>1</v>
      </c>
      <c r="J60" s="57">
        <v>1</v>
      </c>
      <c r="K60" s="57">
        <v>1</v>
      </c>
      <c r="L60" s="17"/>
      <c r="M60" s="17"/>
      <c r="N60" s="17"/>
      <c r="O60" s="17"/>
      <c r="P60" s="17"/>
      <c r="Q60" s="17"/>
      <c r="R60" s="17"/>
      <c r="S60" s="17"/>
      <c r="T60" s="17"/>
      <c r="U60" s="17"/>
      <c r="V60" s="17"/>
      <c r="W60" s="17"/>
      <c r="X60" s="17"/>
      <c r="Y60" s="17"/>
      <c r="Z60" s="17"/>
    </row>
    <row r="61" spans="1:26" ht="12.75" hidden="1" customHeight="1">
      <c r="A61" s="124"/>
      <c r="B61" s="124"/>
      <c r="C61" s="125"/>
      <c r="D61" s="125"/>
      <c r="E61" s="125"/>
      <c r="F61" s="125"/>
      <c r="G61" s="124" t="e">
        <f>+G63-F69</f>
        <v>#REF!</v>
      </c>
      <c r="H61" s="125"/>
      <c r="I61" s="125"/>
      <c r="J61" s="125"/>
      <c r="K61" s="125"/>
      <c r="L61" s="17"/>
      <c r="M61" s="17"/>
      <c r="N61" s="17"/>
      <c r="O61" s="17"/>
      <c r="P61" s="17"/>
      <c r="Q61" s="17"/>
      <c r="R61" s="17"/>
      <c r="S61" s="17"/>
      <c r="T61" s="17"/>
      <c r="U61" s="17"/>
      <c r="V61" s="17"/>
      <c r="W61" s="17"/>
      <c r="X61" s="17"/>
      <c r="Y61" s="17"/>
      <c r="Z61" s="17"/>
    </row>
    <row r="62" spans="1:26" ht="12.75" hidden="1" customHeight="1">
      <c r="A62" s="64"/>
      <c r="B62" s="64"/>
      <c r="C62" s="65"/>
      <c r="D62" s="64"/>
      <c r="E62" s="64"/>
      <c r="F62" s="64"/>
      <c r="G62" s="126" t="e">
        <f>(+F69-G63)/F69</f>
        <v>#REF!</v>
      </c>
      <c r="H62" s="126" t="e">
        <f>(+G63-H69)/G63</f>
        <v>#REF!</v>
      </c>
      <c r="I62" s="126" t="e">
        <f>(+H69-I69)/H69</f>
        <v>#REF!</v>
      </c>
      <c r="J62" s="126" t="e">
        <f>(+I69-J69)/I69</f>
        <v>#REF!</v>
      </c>
      <c r="K62" s="126" t="e">
        <f>(+J69-K69)/J69</f>
        <v>#REF!</v>
      </c>
      <c r="L62" s="17"/>
      <c r="M62" s="17"/>
      <c r="N62" s="17"/>
      <c r="O62" s="17"/>
      <c r="P62" s="17"/>
      <c r="Q62" s="17"/>
      <c r="R62" s="17"/>
      <c r="S62" s="17"/>
      <c r="T62" s="17"/>
      <c r="U62" s="17"/>
      <c r="V62" s="17"/>
      <c r="W62" s="17"/>
      <c r="X62" s="17"/>
      <c r="Y62" s="17"/>
      <c r="Z62" s="17"/>
    </row>
    <row r="63" spans="1:26" ht="12.75" hidden="1" customHeight="1">
      <c r="A63" s="17"/>
      <c r="B63" s="17"/>
      <c r="C63" s="17"/>
      <c r="D63" s="53"/>
      <c r="E63" s="17"/>
      <c r="F63" s="17"/>
      <c r="G63" s="53" t="e">
        <f>+G69-1876364452</f>
        <v>#REF!</v>
      </c>
      <c r="H63" s="53" t="e">
        <f>+G63-H69</f>
        <v>#REF!</v>
      </c>
      <c r="I63" s="53" t="e">
        <f>+I69-H69</f>
        <v>#REF!</v>
      </c>
      <c r="J63" s="53" t="e">
        <f>+J69-I69</f>
        <v>#REF!</v>
      </c>
      <c r="K63" s="53" t="e">
        <f>+J69-K69</f>
        <v>#REF!</v>
      </c>
      <c r="L63" s="17"/>
      <c r="M63" s="17"/>
      <c r="N63" s="17"/>
      <c r="O63" s="17"/>
      <c r="P63" s="17"/>
      <c r="Q63" s="17"/>
      <c r="R63" s="17"/>
      <c r="S63" s="17"/>
      <c r="T63" s="17"/>
      <c r="U63" s="17"/>
      <c r="V63" s="17"/>
      <c r="W63" s="17"/>
      <c r="X63" s="17"/>
      <c r="Y63" s="17"/>
      <c r="Z63" s="17"/>
    </row>
    <row r="64" spans="1:26" ht="12.75" customHeight="1">
      <c r="A64" s="66" t="s">
        <v>100</v>
      </c>
      <c r="B64" s="66" t="s">
        <v>10</v>
      </c>
      <c r="C64" s="67" t="s">
        <v>102</v>
      </c>
      <c r="D64" s="68" t="s">
        <v>337</v>
      </c>
      <c r="E64" s="68" t="s">
        <v>338</v>
      </c>
      <c r="F64" s="66">
        <v>2022</v>
      </c>
      <c r="G64" s="66">
        <v>2023</v>
      </c>
      <c r="H64" s="66">
        <v>2024</v>
      </c>
      <c r="I64" s="66">
        <v>2025</v>
      </c>
      <c r="J64" s="66">
        <v>2026</v>
      </c>
      <c r="K64" s="66">
        <v>2027</v>
      </c>
      <c r="L64" s="17"/>
      <c r="M64" s="17"/>
      <c r="N64" s="17"/>
      <c r="O64" s="17"/>
      <c r="P64" s="17"/>
      <c r="Q64" s="17"/>
      <c r="R64" s="17"/>
      <c r="S64" s="17"/>
      <c r="T64" s="17"/>
      <c r="U64" s="17"/>
      <c r="V64" s="17"/>
      <c r="W64" s="17"/>
      <c r="X64" s="17"/>
      <c r="Y64" s="17"/>
      <c r="Z64" s="17"/>
    </row>
    <row r="65" spans="1:26" ht="12.75" hidden="1" customHeight="1">
      <c r="A65" s="33" t="s">
        <v>339</v>
      </c>
      <c r="B65" s="34" t="s">
        <v>19</v>
      </c>
      <c r="C65" s="34" t="e">
        <f>+C66</f>
        <v>#REF!</v>
      </c>
      <c r="D65" s="34">
        <f>+D66</f>
        <v>2570969431</v>
      </c>
      <c r="E65" s="34">
        <f>E66</f>
        <v>1644825496</v>
      </c>
      <c r="F65" s="34">
        <f t="shared" ref="F65:K65" si="10">+F66</f>
        <v>1644825496</v>
      </c>
      <c r="G65" s="34">
        <f t="shared" si="10"/>
        <v>0</v>
      </c>
      <c r="H65" s="34">
        <f t="shared" si="10"/>
        <v>0</v>
      </c>
      <c r="I65" s="34">
        <f t="shared" si="10"/>
        <v>0</v>
      </c>
      <c r="J65" s="34">
        <f t="shared" si="10"/>
        <v>0</v>
      </c>
      <c r="K65" s="34">
        <f t="shared" si="10"/>
        <v>0</v>
      </c>
      <c r="L65" s="17"/>
      <c r="M65" s="17"/>
      <c r="N65" s="17"/>
      <c r="O65" s="17"/>
      <c r="P65" s="17"/>
      <c r="Q65" s="17"/>
      <c r="R65" s="17"/>
      <c r="S65" s="17"/>
      <c r="T65" s="17"/>
      <c r="U65" s="17"/>
      <c r="V65" s="17"/>
      <c r="W65" s="17"/>
      <c r="X65" s="17"/>
      <c r="Y65" s="17"/>
      <c r="Z65" s="17"/>
    </row>
    <row r="66" spans="1:26" ht="12.75" hidden="1" customHeight="1">
      <c r="A66" s="35" t="s">
        <v>340</v>
      </c>
      <c r="B66" s="36" t="s">
        <v>21</v>
      </c>
      <c r="C66" s="36" t="e">
        <f>+#REF!</f>
        <v>#REF!</v>
      </c>
      <c r="D66" s="36">
        <v>2570969431</v>
      </c>
      <c r="E66" s="37">
        <v>1644825496</v>
      </c>
      <c r="F66" s="37">
        <f t="shared" ref="F66:K66" si="11">+F7*F36</f>
        <v>1644825496</v>
      </c>
      <c r="G66" s="37">
        <f t="shared" si="11"/>
        <v>0</v>
      </c>
      <c r="H66" s="37">
        <f t="shared" si="11"/>
        <v>0</v>
      </c>
      <c r="I66" s="37">
        <f t="shared" si="11"/>
        <v>0</v>
      </c>
      <c r="J66" s="37">
        <f t="shared" si="11"/>
        <v>0</v>
      </c>
      <c r="K66" s="37">
        <f t="shared" si="11"/>
        <v>0</v>
      </c>
      <c r="L66" s="17"/>
      <c r="M66" s="17"/>
      <c r="N66" s="17"/>
      <c r="O66" s="17"/>
      <c r="P66" s="17"/>
      <c r="Q66" s="17"/>
      <c r="R66" s="17"/>
      <c r="S66" s="17"/>
      <c r="T66" s="17"/>
      <c r="U66" s="17"/>
      <c r="V66" s="17"/>
      <c r="W66" s="17"/>
      <c r="X66" s="17"/>
      <c r="Y66" s="17"/>
      <c r="Z66" s="17"/>
    </row>
    <row r="67" spans="1:26" ht="12.75" hidden="1" customHeight="1">
      <c r="A67" s="38" t="s">
        <v>18</v>
      </c>
      <c r="B67" s="39" t="s">
        <v>23</v>
      </c>
      <c r="C67" s="34" t="e">
        <f>+C68+C77+C79</f>
        <v>#REF!</v>
      </c>
      <c r="D67" s="34" t="e">
        <f t="shared" ref="D67:K67" si="12">+D68+D77</f>
        <v>#REF!</v>
      </c>
      <c r="E67" s="34">
        <f t="shared" si="12"/>
        <v>5252726197</v>
      </c>
      <c r="F67" s="34" t="e">
        <f t="shared" si="12"/>
        <v>#REF!</v>
      </c>
      <c r="G67" s="34" t="e">
        <f t="shared" si="12"/>
        <v>#REF!</v>
      </c>
      <c r="H67" s="34" t="e">
        <f t="shared" si="12"/>
        <v>#REF!</v>
      </c>
      <c r="I67" s="34" t="e">
        <f t="shared" si="12"/>
        <v>#REF!</v>
      </c>
      <c r="J67" s="34" t="e">
        <f t="shared" si="12"/>
        <v>#REF!</v>
      </c>
      <c r="K67" s="34" t="e">
        <f t="shared" si="12"/>
        <v>#REF!</v>
      </c>
      <c r="L67" s="17"/>
      <c r="M67" s="17"/>
      <c r="N67" s="17"/>
      <c r="O67" s="17"/>
      <c r="P67" s="17"/>
      <c r="Q67" s="17"/>
      <c r="R67" s="17"/>
      <c r="S67" s="17"/>
      <c r="T67" s="17"/>
      <c r="U67" s="17"/>
      <c r="V67" s="17"/>
      <c r="W67" s="17"/>
      <c r="X67" s="17"/>
      <c r="Y67" s="17"/>
      <c r="Z67" s="17"/>
    </row>
    <row r="68" spans="1:26" ht="12.75" hidden="1" customHeight="1">
      <c r="A68" s="38" t="s">
        <v>341</v>
      </c>
      <c r="B68" s="38" t="s">
        <v>342</v>
      </c>
      <c r="C68" s="40" t="e">
        <f>+#REF!</f>
        <v>#REF!</v>
      </c>
      <c r="D68" s="40" t="e">
        <f t="shared" ref="D68:K68" si="13">+D69</f>
        <v>#REF!</v>
      </c>
      <c r="E68" s="40">
        <f t="shared" si="13"/>
        <v>5229254544</v>
      </c>
      <c r="F68" s="40" t="e">
        <f t="shared" si="13"/>
        <v>#REF!</v>
      </c>
      <c r="G68" s="40" t="e">
        <f t="shared" si="13"/>
        <v>#REF!</v>
      </c>
      <c r="H68" s="40" t="e">
        <f t="shared" si="13"/>
        <v>#REF!</v>
      </c>
      <c r="I68" s="40" t="e">
        <f t="shared" si="13"/>
        <v>#REF!</v>
      </c>
      <c r="J68" s="40" t="e">
        <f t="shared" si="13"/>
        <v>#REF!</v>
      </c>
      <c r="K68" s="40" t="e">
        <f t="shared" si="13"/>
        <v>#REF!</v>
      </c>
      <c r="L68" s="17"/>
      <c r="M68" s="17"/>
      <c r="N68" s="17"/>
      <c r="O68" s="17"/>
      <c r="P68" s="17"/>
      <c r="Q68" s="17"/>
      <c r="R68" s="17"/>
      <c r="S68" s="17"/>
      <c r="T68" s="17"/>
      <c r="U68" s="17"/>
      <c r="V68" s="17"/>
      <c r="W68" s="17"/>
      <c r="X68" s="17"/>
      <c r="Y68" s="17"/>
      <c r="Z68" s="17"/>
    </row>
    <row r="69" spans="1:26" ht="12.75" hidden="1" customHeight="1">
      <c r="A69" s="38" t="s">
        <v>343</v>
      </c>
      <c r="B69" s="38" t="s">
        <v>344</v>
      </c>
      <c r="C69" s="40" t="e">
        <f>SUM(C70:C76)</f>
        <v>#REF!</v>
      </c>
      <c r="D69" s="40" t="e">
        <f>SUM(D70:D74)</f>
        <v>#REF!</v>
      </c>
      <c r="E69" s="40">
        <f>SUM(E70:E74)</f>
        <v>5229254544</v>
      </c>
      <c r="F69" s="40" t="e">
        <f t="shared" ref="F69:K69" si="14">SUM(F70:F76)</f>
        <v>#REF!</v>
      </c>
      <c r="G69" s="40" t="e">
        <f t="shared" si="14"/>
        <v>#REF!</v>
      </c>
      <c r="H69" s="40" t="e">
        <f t="shared" si="14"/>
        <v>#REF!</v>
      </c>
      <c r="I69" s="40" t="e">
        <f t="shared" si="14"/>
        <v>#REF!</v>
      </c>
      <c r="J69" s="40" t="e">
        <f t="shared" si="14"/>
        <v>#REF!</v>
      </c>
      <c r="K69" s="40" t="e">
        <f t="shared" si="14"/>
        <v>#REF!</v>
      </c>
      <c r="L69" s="17"/>
      <c r="M69" s="17"/>
      <c r="N69" s="17"/>
      <c r="O69" s="17"/>
      <c r="P69" s="17"/>
      <c r="Q69" s="17"/>
      <c r="R69" s="17"/>
      <c r="S69" s="17"/>
      <c r="T69" s="17"/>
      <c r="U69" s="17"/>
      <c r="V69" s="17"/>
      <c r="W69" s="17"/>
      <c r="X69" s="17"/>
      <c r="Y69" s="17"/>
      <c r="Z69" s="17"/>
    </row>
    <row r="70" spans="1:26" ht="12.75" hidden="1" customHeight="1">
      <c r="A70" s="35" t="s">
        <v>103</v>
      </c>
      <c r="B70" s="35" t="s">
        <v>345</v>
      </c>
      <c r="C70" s="36" t="e">
        <f>+#REF!</f>
        <v>#REF!</v>
      </c>
      <c r="D70" s="36">
        <v>18090895</v>
      </c>
      <c r="E70" s="37">
        <v>33415062</v>
      </c>
      <c r="F70" s="37" t="e">
        <f t="shared" ref="F70:K70" si="15">+F11*F40</f>
        <v>#REF!</v>
      </c>
      <c r="G70" s="37" t="e">
        <f t="shared" si="15"/>
        <v>#REF!</v>
      </c>
      <c r="H70" s="37" t="e">
        <f t="shared" si="15"/>
        <v>#REF!</v>
      </c>
      <c r="I70" s="37" t="e">
        <f t="shared" si="15"/>
        <v>#REF!</v>
      </c>
      <c r="J70" s="37" t="e">
        <f t="shared" si="15"/>
        <v>#REF!</v>
      </c>
      <c r="K70" s="37" t="e">
        <f t="shared" si="15"/>
        <v>#REF!</v>
      </c>
      <c r="L70" s="17"/>
      <c r="M70" s="17"/>
      <c r="N70" s="17"/>
      <c r="O70" s="17"/>
      <c r="P70" s="17"/>
      <c r="Q70" s="17"/>
      <c r="R70" s="17"/>
      <c r="S70" s="17"/>
      <c r="T70" s="17"/>
      <c r="U70" s="17"/>
      <c r="V70" s="17"/>
      <c r="W70" s="17"/>
      <c r="X70" s="17"/>
      <c r="Y70" s="17"/>
      <c r="Z70" s="17"/>
    </row>
    <row r="71" spans="1:26" ht="12.75" hidden="1" customHeight="1">
      <c r="A71" s="35" t="s">
        <v>103</v>
      </c>
      <c r="B71" s="35" t="s">
        <v>29</v>
      </c>
      <c r="C71" s="36" t="e">
        <f>+#REF!</f>
        <v>#REF!</v>
      </c>
      <c r="D71" s="36">
        <v>4761450760</v>
      </c>
      <c r="E71" s="37">
        <v>4937167282</v>
      </c>
      <c r="F71" s="37" t="e">
        <f t="shared" ref="F71:K71" si="16">+F12*F41</f>
        <v>#REF!</v>
      </c>
      <c r="G71" s="37" t="e">
        <f t="shared" si="16"/>
        <v>#REF!</v>
      </c>
      <c r="H71" s="37" t="e">
        <f t="shared" si="16"/>
        <v>#REF!</v>
      </c>
      <c r="I71" s="37" t="e">
        <f t="shared" si="16"/>
        <v>#REF!</v>
      </c>
      <c r="J71" s="37" t="e">
        <f t="shared" si="16"/>
        <v>#REF!</v>
      </c>
      <c r="K71" s="37" t="e">
        <f t="shared" si="16"/>
        <v>#REF!</v>
      </c>
      <c r="L71" s="17"/>
      <c r="M71" s="17"/>
      <c r="N71" s="17"/>
      <c r="O71" s="17"/>
      <c r="P71" s="17"/>
      <c r="Q71" s="17"/>
      <c r="R71" s="17"/>
      <c r="S71" s="17"/>
      <c r="T71" s="17"/>
      <c r="U71" s="17"/>
      <c r="V71" s="17"/>
      <c r="W71" s="17"/>
      <c r="X71" s="17"/>
      <c r="Y71" s="17"/>
      <c r="Z71" s="17"/>
    </row>
    <row r="72" spans="1:26" ht="12.75" hidden="1" customHeight="1">
      <c r="A72" s="35" t="s">
        <v>103</v>
      </c>
      <c r="B72" s="41" t="s">
        <v>104</v>
      </c>
      <c r="C72" s="36" t="e">
        <f>+#REF!</f>
        <v>#REF!</v>
      </c>
      <c r="D72" s="36" t="e">
        <f>+#REF!</f>
        <v>#REF!</v>
      </c>
      <c r="E72" s="37">
        <v>0</v>
      </c>
      <c r="F72" s="37" t="e">
        <f t="shared" ref="F72:K72" si="17">+F13*F42</f>
        <v>#REF!</v>
      </c>
      <c r="G72" s="37" t="e">
        <f t="shared" si="17"/>
        <v>#REF!</v>
      </c>
      <c r="H72" s="37" t="e">
        <f t="shared" si="17"/>
        <v>#REF!</v>
      </c>
      <c r="I72" s="37" t="e">
        <f t="shared" si="17"/>
        <v>#REF!</v>
      </c>
      <c r="J72" s="37" t="e">
        <f t="shared" si="17"/>
        <v>#REF!</v>
      </c>
      <c r="K72" s="37" t="e">
        <f t="shared" si="17"/>
        <v>#REF!</v>
      </c>
      <c r="L72" s="17"/>
      <c r="M72" s="17"/>
      <c r="N72" s="17"/>
      <c r="O72" s="17"/>
      <c r="P72" s="17"/>
      <c r="Q72" s="17"/>
      <c r="R72" s="17"/>
      <c r="S72" s="17"/>
      <c r="T72" s="17"/>
      <c r="U72" s="17"/>
      <c r="V72" s="17"/>
      <c r="W72" s="17"/>
      <c r="X72" s="17"/>
      <c r="Y72" s="17"/>
      <c r="Z72" s="17"/>
    </row>
    <row r="73" spans="1:26" ht="12.75" hidden="1" customHeight="1">
      <c r="A73" s="35" t="s">
        <v>103</v>
      </c>
      <c r="B73" s="41" t="s">
        <v>105</v>
      </c>
      <c r="C73" s="36" t="e">
        <f>+#REF!</f>
        <v>#REF!</v>
      </c>
      <c r="D73" s="36" t="e">
        <f>+#REF!</f>
        <v>#REF!</v>
      </c>
      <c r="E73" s="37">
        <v>258439900</v>
      </c>
      <c r="F73" s="37" t="e">
        <f t="shared" ref="F73:K73" si="18">+F14*F43</f>
        <v>#REF!</v>
      </c>
      <c r="G73" s="37" t="e">
        <f t="shared" si="18"/>
        <v>#REF!</v>
      </c>
      <c r="H73" s="37" t="e">
        <f t="shared" si="18"/>
        <v>#REF!</v>
      </c>
      <c r="I73" s="37" t="e">
        <f t="shared" si="18"/>
        <v>#REF!</v>
      </c>
      <c r="J73" s="37" t="e">
        <f t="shared" si="18"/>
        <v>#REF!</v>
      </c>
      <c r="K73" s="37" t="e">
        <f t="shared" si="18"/>
        <v>#REF!</v>
      </c>
      <c r="L73" s="17"/>
      <c r="M73" s="17"/>
      <c r="N73" s="17"/>
      <c r="O73" s="17"/>
      <c r="P73" s="17"/>
      <c r="Q73" s="17"/>
      <c r="R73" s="17"/>
      <c r="S73" s="17"/>
      <c r="T73" s="17"/>
      <c r="U73" s="17"/>
      <c r="V73" s="17"/>
      <c r="W73" s="17"/>
      <c r="X73" s="17"/>
      <c r="Y73" s="17"/>
      <c r="Z73" s="17"/>
    </row>
    <row r="74" spans="1:26" ht="12.75" hidden="1" customHeight="1">
      <c r="A74" s="35" t="s">
        <v>106</v>
      </c>
      <c r="B74" s="41" t="s">
        <v>107</v>
      </c>
      <c r="C74" s="36">
        <v>0</v>
      </c>
      <c r="D74" s="36" t="e">
        <f>+#REF!</f>
        <v>#REF!</v>
      </c>
      <c r="E74" s="37">
        <v>232300</v>
      </c>
      <c r="F74" s="37" t="e">
        <f t="shared" ref="F74:K74" si="19">+F15*F40</f>
        <v>#REF!</v>
      </c>
      <c r="G74" s="37" t="e">
        <f t="shared" si="19"/>
        <v>#REF!</v>
      </c>
      <c r="H74" s="37" t="e">
        <f t="shared" si="19"/>
        <v>#REF!</v>
      </c>
      <c r="I74" s="37" t="e">
        <f t="shared" si="19"/>
        <v>#REF!</v>
      </c>
      <c r="J74" s="37" t="e">
        <f t="shared" si="19"/>
        <v>#REF!</v>
      </c>
      <c r="K74" s="37" t="e">
        <f t="shared" si="19"/>
        <v>#REF!</v>
      </c>
      <c r="L74" s="17"/>
      <c r="M74" s="17"/>
      <c r="N74" s="17"/>
      <c r="O74" s="17"/>
      <c r="P74" s="17"/>
      <c r="Q74" s="17"/>
      <c r="R74" s="17"/>
      <c r="S74" s="17"/>
      <c r="T74" s="17"/>
      <c r="U74" s="17"/>
      <c r="V74" s="17"/>
      <c r="W74" s="17"/>
      <c r="X74" s="17"/>
      <c r="Y74" s="17"/>
      <c r="Z74" s="17"/>
    </row>
    <row r="75" spans="1:26" ht="12.75" hidden="1" customHeight="1">
      <c r="A75" s="35" t="s">
        <v>106</v>
      </c>
      <c r="B75" s="41" t="s">
        <v>108</v>
      </c>
      <c r="C75" s="36" t="e">
        <f>+#REF!</f>
        <v>#REF!</v>
      </c>
      <c r="D75" s="36"/>
      <c r="E75" s="37"/>
      <c r="F75" s="37"/>
      <c r="G75" s="37"/>
      <c r="H75" s="37"/>
      <c r="I75" s="37"/>
      <c r="J75" s="37"/>
      <c r="K75" s="37"/>
      <c r="L75" s="17"/>
      <c r="M75" s="17"/>
      <c r="N75" s="17"/>
      <c r="O75" s="17"/>
      <c r="P75" s="17"/>
      <c r="Q75" s="17"/>
      <c r="R75" s="17"/>
      <c r="S75" s="17"/>
      <c r="T75" s="17"/>
      <c r="U75" s="17"/>
      <c r="V75" s="17"/>
      <c r="W75" s="17"/>
      <c r="X75" s="17"/>
      <c r="Y75" s="17"/>
      <c r="Z75" s="17"/>
    </row>
    <row r="76" spans="1:26" ht="12.75" hidden="1" customHeight="1">
      <c r="A76" s="35" t="s">
        <v>106</v>
      </c>
      <c r="B76" s="41" t="s">
        <v>346</v>
      </c>
      <c r="C76" s="36" t="e">
        <f>+#REF!</f>
        <v>#REF!</v>
      </c>
      <c r="D76" s="36"/>
      <c r="E76" s="37"/>
      <c r="F76" s="37"/>
      <c r="G76" s="37"/>
      <c r="H76" s="37"/>
      <c r="I76" s="37"/>
      <c r="J76" s="37"/>
      <c r="K76" s="37"/>
      <c r="L76" s="17"/>
      <c r="M76" s="17"/>
      <c r="N76" s="17"/>
      <c r="O76" s="17"/>
      <c r="P76" s="17"/>
      <c r="Q76" s="17"/>
      <c r="R76" s="17"/>
      <c r="S76" s="17"/>
      <c r="T76" s="17"/>
      <c r="U76" s="17"/>
      <c r="V76" s="17"/>
      <c r="W76" s="17"/>
      <c r="X76" s="17"/>
      <c r="Y76" s="17"/>
      <c r="Z76" s="17"/>
    </row>
    <row r="77" spans="1:26" ht="12.75" hidden="1" customHeight="1">
      <c r="A77" s="38" t="s">
        <v>347</v>
      </c>
      <c r="B77" s="44" t="s">
        <v>348</v>
      </c>
      <c r="C77" s="40" t="e">
        <f t="shared" ref="C77:K77" si="20">+C78</f>
        <v>#REF!</v>
      </c>
      <c r="D77" s="40">
        <f t="shared" si="20"/>
        <v>2931553</v>
      </c>
      <c r="E77" s="45">
        <f t="shared" si="20"/>
        <v>23471653</v>
      </c>
      <c r="F77" s="45">
        <f t="shared" si="20"/>
        <v>23471653</v>
      </c>
      <c r="G77" s="45" t="e">
        <f t="shared" si="20"/>
        <v>#REF!</v>
      </c>
      <c r="H77" s="45" t="e">
        <f t="shared" si="20"/>
        <v>#REF!</v>
      </c>
      <c r="I77" s="45" t="e">
        <f t="shared" si="20"/>
        <v>#REF!</v>
      </c>
      <c r="J77" s="45" t="e">
        <f t="shared" si="20"/>
        <v>#REF!</v>
      </c>
      <c r="K77" s="45" t="e">
        <f t="shared" si="20"/>
        <v>#REF!</v>
      </c>
      <c r="L77" s="17"/>
      <c r="M77" s="17"/>
      <c r="N77" s="17"/>
      <c r="O77" s="17"/>
      <c r="P77" s="17"/>
      <c r="Q77" s="17"/>
      <c r="R77" s="17"/>
      <c r="S77" s="17"/>
      <c r="T77" s="17"/>
      <c r="U77" s="17"/>
      <c r="V77" s="17"/>
      <c r="W77" s="17"/>
      <c r="X77" s="17"/>
      <c r="Y77" s="17"/>
      <c r="Z77" s="17"/>
    </row>
    <row r="78" spans="1:26" ht="12.75" hidden="1" customHeight="1">
      <c r="A78" s="35" t="s">
        <v>349</v>
      </c>
      <c r="B78" s="35" t="s">
        <v>350</v>
      </c>
      <c r="C78" s="36" t="e">
        <f>+#REF!</f>
        <v>#REF!</v>
      </c>
      <c r="D78" s="36">
        <v>2931553</v>
      </c>
      <c r="E78" s="37">
        <v>23471653</v>
      </c>
      <c r="F78" s="37">
        <f>+F19*F48</f>
        <v>23471653</v>
      </c>
      <c r="G78" s="37" t="e">
        <f>+G19*G42</f>
        <v>#REF!</v>
      </c>
      <c r="H78" s="37" t="e">
        <f>+H19*H42</f>
        <v>#REF!</v>
      </c>
      <c r="I78" s="37" t="e">
        <f>+I19*I42</f>
        <v>#REF!</v>
      </c>
      <c r="J78" s="37" t="e">
        <f>+J19*J42</f>
        <v>#REF!</v>
      </c>
      <c r="K78" s="37" t="e">
        <f>+K19*K42</f>
        <v>#REF!</v>
      </c>
      <c r="L78" s="17"/>
      <c r="M78" s="17"/>
      <c r="N78" s="17"/>
      <c r="O78" s="17"/>
      <c r="P78" s="17"/>
      <c r="Q78" s="17"/>
      <c r="R78" s="17"/>
      <c r="S78" s="17"/>
      <c r="T78" s="17"/>
      <c r="U78" s="17"/>
      <c r="V78" s="17"/>
      <c r="W78" s="17"/>
      <c r="X78" s="17"/>
      <c r="Y78" s="17"/>
      <c r="Z78" s="17"/>
    </row>
    <row r="79" spans="1:26" ht="12.75" hidden="1" customHeight="1">
      <c r="A79" s="38" t="s">
        <v>351</v>
      </c>
      <c r="B79" s="44" t="s">
        <v>352</v>
      </c>
      <c r="C79" s="40" t="e">
        <f>+C80</f>
        <v>#REF!</v>
      </c>
      <c r="D79" s="40"/>
      <c r="E79" s="45"/>
      <c r="F79" s="45">
        <f t="shared" ref="F79:K79" si="21">+F80</f>
        <v>0</v>
      </c>
      <c r="G79" s="45">
        <f t="shared" si="21"/>
        <v>0</v>
      </c>
      <c r="H79" s="45">
        <f t="shared" si="21"/>
        <v>0</v>
      </c>
      <c r="I79" s="45">
        <f t="shared" si="21"/>
        <v>0</v>
      </c>
      <c r="J79" s="45">
        <f t="shared" si="21"/>
        <v>0</v>
      </c>
      <c r="K79" s="45">
        <f t="shared" si="21"/>
        <v>0</v>
      </c>
      <c r="L79" s="17"/>
      <c r="M79" s="17"/>
      <c r="N79" s="17"/>
      <c r="O79" s="17"/>
      <c r="P79" s="17"/>
      <c r="Q79" s="17"/>
      <c r="R79" s="17"/>
      <c r="S79" s="17"/>
      <c r="T79" s="17"/>
      <c r="U79" s="17"/>
      <c r="V79" s="17"/>
      <c r="W79" s="17"/>
      <c r="X79" s="17"/>
      <c r="Y79" s="17"/>
      <c r="Z79" s="17"/>
    </row>
    <row r="80" spans="1:26" ht="12.75" hidden="1" customHeight="1">
      <c r="A80" s="38" t="s">
        <v>353</v>
      </c>
      <c r="B80" s="44" t="s">
        <v>354</v>
      </c>
      <c r="C80" s="40" t="e">
        <f>+C81+C82</f>
        <v>#REF!</v>
      </c>
      <c r="D80" s="40"/>
      <c r="E80" s="45"/>
      <c r="F80" s="45">
        <f t="shared" ref="F80:K80" si="22">+F81+F82</f>
        <v>0</v>
      </c>
      <c r="G80" s="45">
        <f t="shared" si="22"/>
        <v>0</v>
      </c>
      <c r="H80" s="45">
        <f t="shared" si="22"/>
        <v>0</v>
      </c>
      <c r="I80" s="45">
        <f t="shared" si="22"/>
        <v>0</v>
      </c>
      <c r="J80" s="45">
        <f t="shared" si="22"/>
        <v>0</v>
      </c>
      <c r="K80" s="45">
        <f t="shared" si="22"/>
        <v>0</v>
      </c>
      <c r="L80" s="17"/>
      <c r="M80" s="17"/>
      <c r="N80" s="17"/>
      <c r="O80" s="17"/>
      <c r="P80" s="17"/>
      <c r="Q80" s="17"/>
      <c r="R80" s="17"/>
      <c r="S80" s="17"/>
      <c r="T80" s="17"/>
      <c r="U80" s="17"/>
      <c r="V80" s="17"/>
      <c r="W80" s="17"/>
      <c r="X80" s="17"/>
      <c r="Y80" s="17"/>
      <c r="Z80" s="17"/>
    </row>
    <row r="81" spans="1:26" ht="12.75" hidden="1" customHeight="1">
      <c r="A81" s="35" t="s">
        <v>355</v>
      </c>
      <c r="B81" s="41" t="s">
        <v>356</v>
      </c>
      <c r="C81" s="36" t="e">
        <f>+#REF!</f>
        <v>#REF!</v>
      </c>
      <c r="D81" s="36"/>
      <c r="E81" s="37"/>
      <c r="F81" s="37"/>
      <c r="G81" s="37"/>
      <c r="H81" s="37"/>
      <c r="I81" s="37"/>
      <c r="J81" s="37"/>
      <c r="K81" s="37"/>
      <c r="L81" s="17"/>
      <c r="M81" s="17"/>
      <c r="N81" s="17"/>
      <c r="O81" s="17"/>
      <c r="P81" s="17"/>
      <c r="Q81" s="17"/>
      <c r="R81" s="17"/>
      <c r="S81" s="17"/>
      <c r="T81" s="17"/>
      <c r="U81" s="17"/>
      <c r="V81" s="17"/>
      <c r="W81" s="17"/>
      <c r="X81" s="17"/>
      <c r="Y81" s="17"/>
      <c r="Z81" s="17"/>
    </row>
    <row r="82" spans="1:26" ht="12.75" hidden="1" customHeight="1">
      <c r="A82" s="35" t="s">
        <v>355</v>
      </c>
      <c r="B82" s="41" t="s">
        <v>357</v>
      </c>
      <c r="C82" s="36" t="e">
        <f>+#REF!</f>
        <v>#REF!</v>
      </c>
      <c r="D82" s="36"/>
      <c r="E82" s="37"/>
      <c r="F82" s="37"/>
      <c r="G82" s="37"/>
      <c r="H82" s="37"/>
      <c r="I82" s="37"/>
      <c r="J82" s="37"/>
      <c r="K82" s="37"/>
      <c r="L82" s="17"/>
      <c r="M82" s="17"/>
      <c r="N82" s="17"/>
      <c r="O82" s="17"/>
      <c r="P82" s="17"/>
      <c r="Q82" s="17"/>
      <c r="R82" s="17"/>
      <c r="S82" s="17"/>
      <c r="T82" s="17"/>
      <c r="U82" s="17"/>
      <c r="V82" s="17"/>
      <c r="W82" s="17"/>
      <c r="X82" s="17"/>
      <c r="Y82" s="17"/>
      <c r="Z82" s="17"/>
    </row>
    <row r="83" spans="1:26" ht="12.75" hidden="1" customHeight="1">
      <c r="A83" s="50"/>
      <c r="B83" s="39" t="s">
        <v>56</v>
      </c>
      <c r="C83" s="34" t="e">
        <f t="shared" ref="C83:K83" si="23">+C84+C87</f>
        <v>#REF!</v>
      </c>
      <c r="D83" s="34" t="e">
        <f t="shared" si="23"/>
        <v>#REF!</v>
      </c>
      <c r="E83" s="34">
        <f t="shared" si="23"/>
        <v>21508100</v>
      </c>
      <c r="F83" s="34">
        <f t="shared" si="23"/>
        <v>752161</v>
      </c>
      <c r="G83" s="34">
        <f t="shared" si="23"/>
        <v>0</v>
      </c>
      <c r="H83" s="34">
        <f t="shared" si="23"/>
        <v>0</v>
      </c>
      <c r="I83" s="34">
        <f t="shared" si="23"/>
        <v>0</v>
      </c>
      <c r="J83" s="34">
        <f t="shared" si="23"/>
        <v>0</v>
      </c>
      <c r="K83" s="34">
        <f t="shared" si="23"/>
        <v>0</v>
      </c>
      <c r="L83" s="17"/>
      <c r="M83" s="17"/>
      <c r="N83" s="17"/>
      <c r="O83" s="17"/>
      <c r="P83" s="17"/>
      <c r="Q83" s="17"/>
      <c r="R83" s="17"/>
      <c r="S83" s="17"/>
      <c r="T83" s="17"/>
      <c r="U83" s="17"/>
      <c r="V83" s="17"/>
      <c r="W83" s="17"/>
      <c r="X83" s="17"/>
      <c r="Y83" s="17"/>
      <c r="Z83" s="17"/>
    </row>
    <row r="84" spans="1:26" ht="12.75" hidden="1" customHeight="1">
      <c r="A84" s="38" t="s">
        <v>22</v>
      </c>
      <c r="B84" s="38" t="s">
        <v>58</v>
      </c>
      <c r="C84" s="40" t="e">
        <f>+C85+C86</f>
        <v>#REF!</v>
      </c>
      <c r="D84" s="40">
        <f t="shared" ref="D84:K84" si="24">+D85</f>
        <v>610536</v>
      </c>
      <c r="E84" s="40">
        <f t="shared" si="24"/>
        <v>752161</v>
      </c>
      <c r="F84" s="40">
        <f t="shared" si="24"/>
        <v>752161</v>
      </c>
      <c r="G84" s="40">
        <f t="shared" si="24"/>
        <v>0</v>
      </c>
      <c r="H84" s="40">
        <f t="shared" si="24"/>
        <v>0</v>
      </c>
      <c r="I84" s="40">
        <f t="shared" si="24"/>
        <v>0</v>
      </c>
      <c r="J84" s="40">
        <f t="shared" si="24"/>
        <v>0</v>
      </c>
      <c r="K84" s="40">
        <f t="shared" si="24"/>
        <v>0</v>
      </c>
      <c r="L84" s="17"/>
      <c r="M84" s="17"/>
      <c r="N84" s="17"/>
      <c r="O84" s="17"/>
      <c r="P84" s="17"/>
      <c r="Q84" s="17"/>
      <c r="R84" s="17"/>
      <c r="S84" s="17"/>
      <c r="T84" s="17"/>
      <c r="U84" s="17"/>
      <c r="V84" s="17"/>
      <c r="W84" s="17"/>
      <c r="X84" s="17"/>
      <c r="Y84" s="17"/>
      <c r="Z84" s="17"/>
    </row>
    <row r="85" spans="1:26" ht="12.75" hidden="1" customHeight="1">
      <c r="A85" s="35" t="s">
        <v>358</v>
      </c>
      <c r="B85" s="35" t="s">
        <v>359</v>
      </c>
      <c r="C85" s="36" t="e">
        <f>+#REF!</f>
        <v>#REF!</v>
      </c>
      <c r="D85" s="36">
        <v>610536</v>
      </c>
      <c r="E85" s="37">
        <v>752161</v>
      </c>
      <c r="F85" s="37">
        <f t="shared" ref="F85:K85" si="25">+F26*F55</f>
        <v>752161</v>
      </c>
      <c r="G85" s="37">
        <f t="shared" si="25"/>
        <v>0</v>
      </c>
      <c r="H85" s="37">
        <f t="shared" si="25"/>
        <v>0</v>
      </c>
      <c r="I85" s="37">
        <f t="shared" si="25"/>
        <v>0</v>
      </c>
      <c r="J85" s="37">
        <f t="shared" si="25"/>
        <v>0</v>
      </c>
      <c r="K85" s="37">
        <f t="shared" si="25"/>
        <v>0</v>
      </c>
      <c r="L85" s="17"/>
      <c r="M85" s="17"/>
      <c r="N85" s="17"/>
      <c r="O85" s="17"/>
      <c r="P85" s="17"/>
      <c r="Q85" s="17"/>
      <c r="R85" s="17"/>
      <c r="S85" s="17"/>
      <c r="T85" s="17"/>
      <c r="U85" s="17"/>
      <c r="V85" s="17"/>
      <c r="W85" s="17"/>
      <c r="X85" s="17"/>
      <c r="Y85" s="17"/>
      <c r="Z85" s="17"/>
    </row>
    <row r="86" spans="1:26" ht="12.75" hidden="1" customHeight="1">
      <c r="A86" s="35" t="s">
        <v>360</v>
      </c>
      <c r="B86" s="35" t="s">
        <v>73</v>
      </c>
      <c r="C86" s="36" t="e">
        <f>+#REF!</f>
        <v>#REF!</v>
      </c>
      <c r="D86" s="36"/>
      <c r="E86" s="37"/>
      <c r="F86" s="37">
        <f t="shared" ref="F86:K86" si="26">+F27*F56</f>
        <v>0</v>
      </c>
      <c r="G86" s="37">
        <f t="shared" si="26"/>
        <v>0</v>
      </c>
      <c r="H86" s="37">
        <f t="shared" si="26"/>
        <v>0</v>
      </c>
      <c r="I86" s="37">
        <f t="shared" si="26"/>
        <v>0</v>
      </c>
      <c r="J86" s="37">
        <f t="shared" si="26"/>
        <v>0</v>
      </c>
      <c r="K86" s="37">
        <f t="shared" si="26"/>
        <v>0</v>
      </c>
      <c r="L86" s="17"/>
      <c r="M86" s="17"/>
      <c r="N86" s="17"/>
      <c r="O86" s="17"/>
      <c r="P86" s="17"/>
      <c r="Q86" s="17"/>
      <c r="R86" s="17"/>
      <c r="S86" s="17"/>
      <c r="T86" s="17"/>
      <c r="U86" s="17"/>
      <c r="V86" s="17"/>
      <c r="W86" s="17"/>
      <c r="X86" s="17"/>
      <c r="Y86" s="17"/>
      <c r="Z86" s="17"/>
    </row>
    <row r="87" spans="1:26" ht="12.75" hidden="1" customHeight="1">
      <c r="A87" s="38" t="s">
        <v>361</v>
      </c>
      <c r="B87" s="38" t="s">
        <v>362</v>
      </c>
      <c r="C87" s="40" t="e">
        <f>+C90</f>
        <v>#REF!</v>
      </c>
      <c r="D87" s="40" t="e">
        <f t="shared" ref="D87:K87" si="27">+D88+D89</f>
        <v>#REF!</v>
      </c>
      <c r="E87" s="45">
        <f t="shared" si="27"/>
        <v>20755939</v>
      </c>
      <c r="F87" s="45">
        <f t="shared" si="27"/>
        <v>0</v>
      </c>
      <c r="G87" s="45">
        <f t="shared" si="27"/>
        <v>0</v>
      </c>
      <c r="H87" s="45">
        <f t="shared" si="27"/>
        <v>0</v>
      </c>
      <c r="I87" s="45">
        <f t="shared" si="27"/>
        <v>0</v>
      </c>
      <c r="J87" s="45">
        <f t="shared" si="27"/>
        <v>0</v>
      </c>
      <c r="K87" s="45">
        <f t="shared" si="27"/>
        <v>0</v>
      </c>
      <c r="L87" s="17"/>
      <c r="M87" s="17"/>
      <c r="N87" s="17"/>
      <c r="O87" s="17"/>
      <c r="P87" s="17"/>
      <c r="Q87" s="17"/>
      <c r="R87" s="17"/>
      <c r="S87" s="17"/>
      <c r="T87" s="17"/>
      <c r="U87" s="17"/>
      <c r="V87" s="17"/>
      <c r="W87" s="17"/>
      <c r="X87" s="17"/>
      <c r="Y87" s="17"/>
      <c r="Z87" s="17"/>
    </row>
    <row r="88" spans="1:26" ht="12.75" hidden="1" customHeight="1">
      <c r="A88" s="35" t="s">
        <v>363</v>
      </c>
      <c r="B88" s="41" t="s">
        <v>364</v>
      </c>
      <c r="C88" s="36" t="e">
        <f>+#REF!</f>
        <v>#REF!</v>
      </c>
      <c r="D88" s="36" t="e">
        <f>+#REF!</f>
        <v>#REF!</v>
      </c>
      <c r="E88" s="37">
        <v>1945560</v>
      </c>
      <c r="F88" s="37">
        <f t="shared" ref="F88:K88" si="28">+F29*F58</f>
        <v>0</v>
      </c>
      <c r="G88" s="37">
        <f t="shared" si="28"/>
        <v>0</v>
      </c>
      <c r="H88" s="37">
        <f t="shared" si="28"/>
        <v>0</v>
      </c>
      <c r="I88" s="37">
        <f t="shared" si="28"/>
        <v>0</v>
      </c>
      <c r="J88" s="37">
        <f t="shared" si="28"/>
        <v>0</v>
      </c>
      <c r="K88" s="37">
        <f t="shared" si="28"/>
        <v>0</v>
      </c>
      <c r="L88" s="17"/>
      <c r="M88" s="17"/>
      <c r="N88" s="17"/>
      <c r="O88" s="17"/>
      <c r="P88" s="17"/>
      <c r="Q88" s="17"/>
      <c r="R88" s="17"/>
      <c r="S88" s="17"/>
      <c r="T88" s="17"/>
      <c r="U88" s="17"/>
      <c r="V88" s="17"/>
      <c r="W88" s="17"/>
      <c r="X88" s="17"/>
      <c r="Y88" s="17"/>
      <c r="Z88" s="17"/>
    </row>
    <row r="89" spans="1:26" ht="12.75" hidden="1" customHeight="1">
      <c r="A89" s="35" t="s">
        <v>365</v>
      </c>
      <c r="B89" s="41" t="s">
        <v>366</v>
      </c>
      <c r="C89" s="40">
        <v>0</v>
      </c>
      <c r="D89" s="40">
        <v>568726032</v>
      </c>
      <c r="E89" s="36">
        <v>18810379</v>
      </c>
      <c r="F89" s="40">
        <f t="shared" ref="F89:K89" si="29">+F30*F59</f>
        <v>0</v>
      </c>
      <c r="G89" s="40">
        <f t="shared" si="29"/>
        <v>0</v>
      </c>
      <c r="H89" s="40">
        <f t="shared" si="29"/>
        <v>0</v>
      </c>
      <c r="I89" s="40">
        <f t="shared" si="29"/>
        <v>0</v>
      </c>
      <c r="J89" s="40">
        <f t="shared" si="29"/>
        <v>0</v>
      </c>
      <c r="K89" s="40">
        <f t="shared" si="29"/>
        <v>0</v>
      </c>
      <c r="L89" s="17"/>
      <c r="M89" s="17"/>
      <c r="N89" s="17"/>
      <c r="O89" s="17"/>
      <c r="P89" s="17"/>
      <c r="Q89" s="17"/>
      <c r="R89" s="17"/>
      <c r="S89" s="17"/>
      <c r="T89" s="17"/>
      <c r="U89" s="17"/>
      <c r="V89" s="17"/>
      <c r="W89" s="17"/>
      <c r="X89" s="17"/>
      <c r="Y89" s="17"/>
      <c r="Z89" s="17"/>
    </row>
    <row r="90" spans="1:26" ht="12.75" customHeight="1">
      <c r="A90" s="39" t="s">
        <v>74</v>
      </c>
      <c r="B90" s="39" t="s">
        <v>75</v>
      </c>
      <c r="C90" s="39" t="e">
        <f>+#REF!</f>
        <v>#REF!</v>
      </c>
      <c r="D90" s="39">
        <v>0</v>
      </c>
      <c r="E90" s="69"/>
      <c r="F90" s="69">
        <f t="shared" ref="F90:K90" si="30">+F31*F60</f>
        <v>1477146490.8</v>
      </c>
      <c r="G90" s="69" t="e">
        <f t="shared" si="30"/>
        <v>#REF!</v>
      </c>
      <c r="H90" s="69" t="e">
        <f t="shared" si="30"/>
        <v>#REF!</v>
      </c>
      <c r="I90" s="69" t="e">
        <f t="shared" si="30"/>
        <v>#REF!</v>
      </c>
      <c r="J90" s="69" t="e">
        <f t="shared" si="30"/>
        <v>#REF!</v>
      </c>
      <c r="K90" s="69" t="e">
        <f t="shared" si="30"/>
        <v>#REF!</v>
      </c>
      <c r="L90" s="17"/>
      <c r="M90" s="17"/>
      <c r="N90" s="17"/>
      <c r="O90" s="17"/>
      <c r="P90" s="17"/>
      <c r="Q90" s="17"/>
      <c r="R90" s="17"/>
      <c r="S90" s="17"/>
      <c r="T90" s="17"/>
      <c r="U90" s="17"/>
      <c r="V90" s="17"/>
      <c r="W90" s="17"/>
      <c r="X90" s="17"/>
      <c r="Y90" s="17"/>
      <c r="Z90" s="17"/>
    </row>
    <row r="91" spans="1:26" ht="12.75" hidden="1" customHeight="1">
      <c r="A91" s="133"/>
      <c r="B91" s="134" t="s">
        <v>109</v>
      </c>
      <c r="C91" s="134" t="e">
        <f>+C65+C67+C83</f>
        <v>#REF!</v>
      </c>
      <c r="D91" s="134" t="e">
        <f>+D65+D67+D83</f>
        <v>#REF!</v>
      </c>
      <c r="E91" s="134">
        <f>+E65+E67+E83</f>
        <v>6919059793</v>
      </c>
      <c r="F91" s="134" t="e">
        <f t="shared" ref="F91:K91" si="31">+F65+F67+F83+F90</f>
        <v>#REF!</v>
      </c>
      <c r="G91" s="134" t="e">
        <f t="shared" si="31"/>
        <v>#REF!</v>
      </c>
      <c r="H91" s="134" t="e">
        <f t="shared" si="31"/>
        <v>#REF!</v>
      </c>
      <c r="I91" s="134" t="e">
        <f t="shared" si="31"/>
        <v>#REF!</v>
      </c>
      <c r="J91" s="134" t="e">
        <f t="shared" si="31"/>
        <v>#REF!</v>
      </c>
      <c r="K91" s="134" t="e">
        <f t="shared" si="31"/>
        <v>#REF!</v>
      </c>
      <c r="L91" s="17"/>
      <c r="M91" s="17"/>
      <c r="N91" s="17"/>
      <c r="O91" s="17"/>
      <c r="P91" s="17"/>
      <c r="Q91" s="17"/>
      <c r="R91" s="17"/>
      <c r="S91" s="17"/>
      <c r="T91" s="17"/>
      <c r="U91" s="17"/>
      <c r="V91" s="17"/>
      <c r="W91" s="17"/>
      <c r="X91" s="17"/>
      <c r="Y91" s="17"/>
      <c r="Z91" s="17"/>
    </row>
    <row r="92" spans="1:26" ht="12.75" customHeight="1">
      <c r="A92" s="17"/>
      <c r="B92" s="17"/>
      <c r="C92" s="53"/>
      <c r="D92" s="17"/>
      <c r="E92" s="53"/>
      <c r="F92" s="53"/>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53"/>
      <c r="D93" s="17"/>
      <c r="E93" s="53"/>
      <c r="F93" s="53"/>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66" t="s">
        <v>13</v>
      </c>
      <c r="C94" s="53"/>
      <c r="D94" s="17"/>
      <c r="E94" s="53"/>
      <c r="F94" s="66">
        <v>2022</v>
      </c>
      <c r="G94" s="66">
        <v>2023</v>
      </c>
      <c r="H94" s="66">
        <v>2024</v>
      </c>
      <c r="I94" s="66">
        <v>2025</v>
      </c>
      <c r="J94" s="66">
        <v>2026</v>
      </c>
      <c r="K94" s="66">
        <v>2027</v>
      </c>
      <c r="L94" s="17"/>
      <c r="M94" s="17"/>
      <c r="N94" s="17"/>
      <c r="O94" s="17"/>
      <c r="P94" s="17"/>
      <c r="Q94" s="17"/>
      <c r="R94" s="17"/>
      <c r="S94" s="17"/>
      <c r="T94" s="17"/>
      <c r="U94" s="17"/>
      <c r="V94" s="17"/>
      <c r="W94" s="17"/>
      <c r="X94" s="17"/>
      <c r="Y94" s="17"/>
      <c r="Z94" s="17"/>
    </row>
    <row r="95" spans="1:26" ht="12.75" customHeight="1">
      <c r="A95" s="24"/>
      <c r="B95" s="49" t="s">
        <v>368</v>
      </c>
      <c r="C95" s="70" t="e">
        <f t="shared" ref="C95:K95" si="32">+C10-C69</f>
        <v>#REF!</v>
      </c>
      <c r="D95" s="70" t="e">
        <f t="shared" si="32"/>
        <v>#REF!</v>
      </c>
      <c r="E95" s="70">
        <f t="shared" si="32"/>
        <v>587509720</v>
      </c>
      <c r="F95" s="70" t="e">
        <f t="shared" si="32"/>
        <v>#REF!</v>
      </c>
      <c r="G95" s="70" t="e">
        <f t="shared" si="32"/>
        <v>#REF!</v>
      </c>
      <c r="H95" s="70" t="e">
        <f t="shared" si="32"/>
        <v>#REF!</v>
      </c>
      <c r="I95" s="70" t="e">
        <f t="shared" si="32"/>
        <v>#REF!</v>
      </c>
      <c r="J95" s="70" t="e">
        <f t="shared" si="32"/>
        <v>#REF!</v>
      </c>
      <c r="K95" s="70" t="e">
        <f t="shared" si="32"/>
        <v>#REF!</v>
      </c>
      <c r="L95" s="17"/>
      <c r="M95" s="17"/>
      <c r="N95" s="17"/>
      <c r="O95" s="17"/>
      <c r="P95" s="17"/>
      <c r="Q95" s="17"/>
      <c r="R95" s="17"/>
      <c r="S95" s="17"/>
      <c r="T95" s="17"/>
      <c r="U95" s="17"/>
      <c r="V95" s="17"/>
      <c r="W95" s="17"/>
      <c r="X95" s="17"/>
      <c r="Y95" s="17"/>
      <c r="Z95" s="17"/>
    </row>
    <row r="96" spans="1:26" ht="12.75" customHeight="1">
      <c r="A96" s="24"/>
      <c r="B96" s="49" t="s">
        <v>369</v>
      </c>
      <c r="C96" s="49"/>
      <c r="D96" s="49"/>
      <c r="E96" s="49"/>
      <c r="F96" s="71"/>
      <c r="G96" s="127" t="e">
        <f>+#REF!</f>
        <v>#REF!</v>
      </c>
      <c r="H96" s="127" t="e">
        <f>+#REF!</f>
        <v>#REF!</v>
      </c>
      <c r="I96" s="127" t="e">
        <f>+#REF!</f>
        <v>#REF!</v>
      </c>
      <c r="J96" s="127" t="e">
        <f>+#REF!</f>
        <v>#REF!</v>
      </c>
      <c r="K96" s="127" t="e">
        <f>+#REF!</f>
        <v>#REF!</v>
      </c>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72" t="s">
        <v>12</v>
      </c>
      <c r="B98" s="73" t="s">
        <v>131</v>
      </c>
      <c r="C98" s="74" t="s">
        <v>370</v>
      </c>
      <c r="D98" s="31" t="s">
        <v>337</v>
      </c>
      <c r="E98" s="31" t="s">
        <v>338</v>
      </c>
      <c r="F98" s="75">
        <v>2022</v>
      </c>
      <c r="G98" s="75" t="s">
        <v>371</v>
      </c>
      <c r="H98" s="75" t="s">
        <v>372</v>
      </c>
      <c r="I98" s="75" t="s">
        <v>373</v>
      </c>
      <c r="J98" s="76" t="s">
        <v>374</v>
      </c>
      <c r="K98" s="76" t="s">
        <v>375</v>
      </c>
      <c r="L98" s="17"/>
      <c r="M98" s="17"/>
      <c r="N98" s="17"/>
      <c r="O98" s="17"/>
      <c r="P98" s="17"/>
      <c r="Q98" s="17"/>
      <c r="R98" s="17"/>
      <c r="S98" s="17"/>
      <c r="T98" s="17"/>
      <c r="U98" s="17"/>
      <c r="V98" s="17"/>
      <c r="W98" s="17"/>
      <c r="X98" s="17"/>
      <c r="Y98" s="17"/>
      <c r="Z98" s="17"/>
    </row>
    <row r="99" spans="1:26" ht="12.75" customHeight="1">
      <c r="A99" s="136"/>
      <c r="B99" s="77" t="s">
        <v>132</v>
      </c>
      <c r="C99" s="78" t="e">
        <f>+#REF!</f>
        <v>#REF!</v>
      </c>
      <c r="D99" s="79" t="e">
        <f t="shared" ref="D99:K99" si="33">+D100+D124+D160</f>
        <v>#REF!</v>
      </c>
      <c r="E99" s="79" t="e">
        <f t="shared" si="33"/>
        <v>#REF!</v>
      </c>
      <c r="F99" s="79" t="e">
        <f t="shared" si="33"/>
        <v>#REF!</v>
      </c>
      <c r="G99" s="79" t="e">
        <f t="shared" si="33"/>
        <v>#REF!</v>
      </c>
      <c r="H99" s="79" t="e">
        <f t="shared" si="33"/>
        <v>#REF!</v>
      </c>
      <c r="I99" s="79" t="e">
        <f t="shared" si="33"/>
        <v>#REF!</v>
      </c>
      <c r="J99" s="79" t="e">
        <f t="shared" si="33"/>
        <v>#REF!</v>
      </c>
      <c r="K99" s="79" t="e">
        <f t="shared" si="33"/>
        <v>#REF!</v>
      </c>
      <c r="L99" s="17"/>
      <c r="M99" s="17"/>
      <c r="N99" s="17"/>
      <c r="O99" s="17"/>
      <c r="P99" s="17"/>
      <c r="Q99" s="17"/>
      <c r="R99" s="17"/>
      <c r="S99" s="17"/>
      <c r="T99" s="17"/>
      <c r="U99" s="17"/>
      <c r="V99" s="17"/>
      <c r="W99" s="17"/>
      <c r="X99" s="17"/>
      <c r="Y99" s="17"/>
      <c r="Z99" s="17"/>
    </row>
    <row r="100" spans="1:26" ht="12.75" customHeight="1">
      <c r="A100" s="80" t="s">
        <v>133</v>
      </c>
      <c r="B100" s="80" t="s">
        <v>134</v>
      </c>
      <c r="C100" s="21" t="e">
        <f>+#REF!</f>
        <v>#REF!</v>
      </c>
      <c r="D100" s="23" t="e">
        <f t="shared" ref="D100:K100" si="34">SUM(D101:D123)</f>
        <v>#REF!</v>
      </c>
      <c r="E100" s="23" t="e">
        <f t="shared" si="34"/>
        <v>#REF!</v>
      </c>
      <c r="F100" s="23" t="e">
        <f t="shared" si="34"/>
        <v>#REF!</v>
      </c>
      <c r="G100" s="23" t="e">
        <f t="shared" si="34"/>
        <v>#REF!</v>
      </c>
      <c r="H100" s="23" t="e">
        <f t="shared" si="34"/>
        <v>#REF!</v>
      </c>
      <c r="I100" s="23" t="e">
        <f t="shared" si="34"/>
        <v>#REF!</v>
      </c>
      <c r="J100" s="23" t="e">
        <f t="shared" si="34"/>
        <v>#REF!</v>
      </c>
      <c r="K100" s="23" t="e">
        <f t="shared" si="34"/>
        <v>#REF!</v>
      </c>
      <c r="L100" s="17"/>
      <c r="M100" s="17"/>
      <c r="N100" s="17"/>
      <c r="O100" s="17"/>
      <c r="P100" s="17"/>
      <c r="Q100" s="17"/>
      <c r="R100" s="17"/>
      <c r="S100" s="17"/>
      <c r="T100" s="17"/>
      <c r="U100" s="17"/>
      <c r="V100" s="17"/>
      <c r="W100" s="17"/>
      <c r="X100" s="17"/>
      <c r="Y100" s="17"/>
      <c r="Z100" s="17"/>
    </row>
    <row r="101" spans="1:26" ht="12.75" customHeight="1">
      <c r="A101" s="18" t="s">
        <v>135</v>
      </c>
      <c r="B101" s="18" t="s">
        <v>136</v>
      </c>
      <c r="C101" s="81" t="e">
        <f>+#REF!</f>
        <v>#REF!</v>
      </c>
      <c r="D101" s="19" t="e">
        <f>+#REF!</f>
        <v>#REF!</v>
      </c>
      <c r="E101" s="19" t="e">
        <f>+#REF!</f>
        <v>#REF!</v>
      </c>
      <c r="F101" s="19" t="e">
        <f>+#REF!</f>
        <v>#REF!</v>
      </c>
      <c r="G101" s="19" t="e">
        <f>+#REF!</f>
        <v>#REF!</v>
      </c>
      <c r="H101" s="19" t="e">
        <f>+#REF!</f>
        <v>#REF!</v>
      </c>
      <c r="I101" s="19" t="e">
        <f>+#REF!</f>
        <v>#REF!</v>
      </c>
      <c r="J101" s="19" t="e">
        <f>+#REF!</f>
        <v>#REF!</v>
      </c>
      <c r="K101" s="19" t="e">
        <f>+#REF!</f>
        <v>#REF!</v>
      </c>
      <c r="L101" s="17"/>
      <c r="M101" s="17"/>
      <c r="N101" s="17"/>
      <c r="O101" s="17"/>
      <c r="P101" s="17"/>
      <c r="Q101" s="17"/>
      <c r="R101" s="17"/>
      <c r="S101" s="17"/>
      <c r="T101" s="17"/>
      <c r="U101" s="17"/>
      <c r="V101" s="17"/>
      <c r="W101" s="17"/>
      <c r="X101" s="17"/>
      <c r="Y101" s="17"/>
      <c r="Z101" s="17"/>
    </row>
    <row r="102" spans="1:26" ht="12.75" customHeight="1">
      <c r="A102" s="18" t="s">
        <v>137</v>
      </c>
      <c r="B102" s="18" t="s">
        <v>138</v>
      </c>
      <c r="C102" s="81" t="e">
        <f>+#REF!</f>
        <v>#REF!</v>
      </c>
      <c r="D102" s="19" t="e">
        <f>+#REF!</f>
        <v>#REF!</v>
      </c>
      <c r="E102" s="19" t="e">
        <f>+#REF!</f>
        <v>#REF!</v>
      </c>
      <c r="F102" s="19" t="e">
        <f>+#REF!</f>
        <v>#REF!</v>
      </c>
      <c r="G102" s="19" t="e">
        <f>+#REF!</f>
        <v>#REF!</v>
      </c>
      <c r="H102" s="19" t="e">
        <f>+#REF!</f>
        <v>#REF!</v>
      </c>
      <c r="I102" s="19" t="e">
        <f>+#REF!</f>
        <v>#REF!</v>
      </c>
      <c r="J102" s="19" t="e">
        <f>+#REF!</f>
        <v>#REF!</v>
      </c>
      <c r="K102" s="19" t="e">
        <f>+#REF!</f>
        <v>#REF!</v>
      </c>
      <c r="L102" s="17"/>
      <c r="M102" s="17"/>
      <c r="N102" s="17"/>
      <c r="O102" s="17"/>
      <c r="P102" s="17"/>
      <c r="Q102" s="17"/>
      <c r="R102" s="17"/>
      <c r="S102" s="17"/>
      <c r="T102" s="17"/>
      <c r="U102" s="17"/>
      <c r="V102" s="17"/>
      <c r="W102" s="17"/>
      <c r="X102" s="17"/>
      <c r="Y102" s="17"/>
      <c r="Z102" s="17"/>
    </row>
    <row r="103" spans="1:26" ht="12.75" customHeight="1">
      <c r="A103" s="18" t="s">
        <v>139</v>
      </c>
      <c r="B103" s="82" t="s">
        <v>140</v>
      </c>
      <c r="C103" s="81" t="e">
        <f>+#REF!</f>
        <v>#REF!</v>
      </c>
      <c r="D103" s="19" t="e">
        <f>+#REF!</f>
        <v>#REF!</v>
      </c>
      <c r="E103" s="19" t="e">
        <f>+#REF!</f>
        <v>#REF!</v>
      </c>
      <c r="F103" s="19" t="e">
        <f>+#REF!</f>
        <v>#REF!</v>
      </c>
      <c r="G103" s="19" t="e">
        <f>+#REF!</f>
        <v>#REF!</v>
      </c>
      <c r="H103" s="19" t="e">
        <f>+#REF!</f>
        <v>#REF!</v>
      </c>
      <c r="I103" s="19" t="e">
        <f>+#REF!</f>
        <v>#REF!</v>
      </c>
      <c r="J103" s="19" t="e">
        <f>+#REF!</f>
        <v>#REF!</v>
      </c>
      <c r="K103" s="19" t="e">
        <f>+#REF!</f>
        <v>#REF!</v>
      </c>
      <c r="L103" s="17"/>
      <c r="M103" s="17"/>
      <c r="N103" s="17"/>
      <c r="O103" s="17"/>
      <c r="P103" s="17"/>
      <c r="Q103" s="17"/>
      <c r="R103" s="17"/>
      <c r="S103" s="17"/>
      <c r="T103" s="17"/>
      <c r="U103" s="17"/>
      <c r="V103" s="17"/>
      <c r="W103" s="17"/>
      <c r="X103" s="17"/>
      <c r="Y103" s="17"/>
      <c r="Z103" s="17"/>
    </row>
    <row r="104" spans="1:26" ht="12.75" customHeight="1">
      <c r="A104" s="18" t="s">
        <v>141</v>
      </c>
      <c r="B104" s="82" t="s">
        <v>142</v>
      </c>
      <c r="C104" s="81" t="e">
        <f>+#REF!</f>
        <v>#REF!</v>
      </c>
      <c r="D104" s="19" t="e">
        <f>+#REF!</f>
        <v>#REF!</v>
      </c>
      <c r="E104" s="19" t="e">
        <f>+#REF!</f>
        <v>#REF!</v>
      </c>
      <c r="F104" s="19" t="e">
        <f>+#REF!</f>
        <v>#REF!</v>
      </c>
      <c r="G104" s="19" t="e">
        <f>+#REF!</f>
        <v>#REF!</v>
      </c>
      <c r="H104" s="19" t="e">
        <f>+#REF!</f>
        <v>#REF!</v>
      </c>
      <c r="I104" s="19" t="e">
        <f>+#REF!</f>
        <v>#REF!</v>
      </c>
      <c r="J104" s="19" t="e">
        <f>+#REF!</f>
        <v>#REF!</v>
      </c>
      <c r="K104" s="19" t="e">
        <f>+#REF!</f>
        <v>#REF!</v>
      </c>
      <c r="L104" s="17"/>
      <c r="M104" s="17"/>
      <c r="N104" s="17"/>
      <c r="O104" s="17"/>
      <c r="P104" s="17"/>
      <c r="Q104" s="17"/>
      <c r="R104" s="17"/>
      <c r="S104" s="17"/>
      <c r="T104" s="17"/>
      <c r="U104" s="17"/>
      <c r="V104" s="17"/>
      <c r="W104" s="17"/>
      <c r="X104" s="17"/>
      <c r="Y104" s="17"/>
      <c r="Z104" s="17"/>
    </row>
    <row r="105" spans="1:26" ht="12.75" customHeight="1">
      <c r="A105" s="18" t="s">
        <v>143</v>
      </c>
      <c r="B105" s="82" t="s">
        <v>144</v>
      </c>
      <c r="C105" s="81" t="e">
        <f>+#REF!</f>
        <v>#REF!</v>
      </c>
      <c r="D105" s="19" t="e">
        <f>+#REF!</f>
        <v>#REF!</v>
      </c>
      <c r="E105" s="19" t="e">
        <f>+#REF!</f>
        <v>#REF!</v>
      </c>
      <c r="F105" s="19" t="e">
        <f>+#REF!</f>
        <v>#REF!</v>
      </c>
      <c r="G105" s="19" t="e">
        <f>+#REF!</f>
        <v>#REF!</v>
      </c>
      <c r="H105" s="19" t="e">
        <f>+#REF!</f>
        <v>#REF!</v>
      </c>
      <c r="I105" s="19" t="e">
        <f>+#REF!</f>
        <v>#REF!</v>
      </c>
      <c r="J105" s="19" t="e">
        <f>+#REF!</f>
        <v>#REF!</v>
      </c>
      <c r="K105" s="19" t="e">
        <f>+#REF!</f>
        <v>#REF!</v>
      </c>
      <c r="L105" s="17"/>
      <c r="M105" s="17"/>
      <c r="N105" s="17"/>
      <c r="O105" s="17"/>
      <c r="P105" s="17"/>
      <c r="Q105" s="17"/>
      <c r="R105" s="17"/>
      <c r="S105" s="17"/>
      <c r="T105" s="17"/>
      <c r="U105" s="17"/>
      <c r="V105" s="17"/>
      <c r="W105" s="17"/>
      <c r="X105" s="17"/>
      <c r="Y105" s="17"/>
      <c r="Z105" s="17"/>
    </row>
    <row r="106" spans="1:26" ht="12.75" customHeight="1">
      <c r="A106" s="18" t="s">
        <v>145</v>
      </c>
      <c r="B106" s="82" t="s">
        <v>146</v>
      </c>
      <c r="C106" s="81" t="e">
        <f>+#REF!</f>
        <v>#REF!</v>
      </c>
      <c r="D106" s="19" t="e">
        <f>+#REF!</f>
        <v>#REF!</v>
      </c>
      <c r="E106" s="19" t="e">
        <f>+#REF!</f>
        <v>#REF!</v>
      </c>
      <c r="F106" s="19" t="e">
        <f>+#REF!</f>
        <v>#REF!</v>
      </c>
      <c r="G106" s="19" t="e">
        <f>+#REF!</f>
        <v>#REF!</v>
      </c>
      <c r="H106" s="19" t="e">
        <f>+#REF!</f>
        <v>#REF!</v>
      </c>
      <c r="I106" s="19" t="e">
        <f>+#REF!</f>
        <v>#REF!</v>
      </c>
      <c r="J106" s="19" t="e">
        <f>+#REF!</f>
        <v>#REF!</v>
      </c>
      <c r="K106" s="19" t="e">
        <f>+#REF!</f>
        <v>#REF!</v>
      </c>
      <c r="L106" s="17"/>
      <c r="M106" s="17"/>
      <c r="N106" s="17"/>
      <c r="O106" s="17"/>
      <c r="P106" s="17"/>
      <c r="Q106" s="17"/>
      <c r="R106" s="17"/>
      <c r="S106" s="17"/>
      <c r="T106" s="17"/>
      <c r="U106" s="17"/>
      <c r="V106" s="17"/>
      <c r="W106" s="17"/>
      <c r="X106" s="17"/>
      <c r="Y106" s="17"/>
      <c r="Z106" s="17"/>
    </row>
    <row r="107" spans="1:26" ht="12.75" customHeight="1">
      <c r="A107" s="18" t="s">
        <v>147</v>
      </c>
      <c r="B107" s="82" t="s">
        <v>148</v>
      </c>
      <c r="C107" s="81" t="e">
        <f>+#REF!</f>
        <v>#REF!</v>
      </c>
      <c r="D107" s="19" t="e">
        <f>+#REF!</f>
        <v>#REF!</v>
      </c>
      <c r="E107" s="19" t="e">
        <f>+#REF!</f>
        <v>#REF!</v>
      </c>
      <c r="F107" s="19" t="e">
        <f>+#REF!</f>
        <v>#REF!</v>
      </c>
      <c r="G107" s="19" t="e">
        <f>+#REF!</f>
        <v>#REF!</v>
      </c>
      <c r="H107" s="19" t="e">
        <f>+#REF!</f>
        <v>#REF!</v>
      </c>
      <c r="I107" s="19" t="e">
        <f>+#REF!</f>
        <v>#REF!</v>
      </c>
      <c r="J107" s="19" t="e">
        <f>+#REF!</f>
        <v>#REF!</v>
      </c>
      <c r="K107" s="19" t="e">
        <f>+#REF!</f>
        <v>#REF!</v>
      </c>
      <c r="L107" s="17"/>
      <c r="M107" s="17"/>
      <c r="N107" s="17"/>
      <c r="O107" s="17"/>
      <c r="P107" s="17"/>
      <c r="Q107" s="17"/>
      <c r="R107" s="17"/>
      <c r="S107" s="17"/>
      <c r="T107" s="17"/>
      <c r="U107" s="17"/>
      <c r="V107" s="17"/>
      <c r="W107" s="17"/>
      <c r="X107" s="17"/>
      <c r="Y107" s="17"/>
      <c r="Z107" s="17"/>
    </row>
    <row r="108" spans="1:26" ht="12.75" customHeight="1">
      <c r="A108" s="18" t="s">
        <v>149</v>
      </c>
      <c r="B108" s="82" t="s">
        <v>150</v>
      </c>
      <c r="C108" s="81" t="e">
        <f>+#REF!</f>
        <v>#REF!</v>
      </c>
      <c r="D108" s="19" t="e">
        <f>+#REF!</f>
        <v>#REF!</v>
      </c>
      <c r="E108" s="19" t="e">
        <f>+#REF!</f>
        <v>#REF!</v>
      </c>
      <c r="F108" s="19" t="e">
        <f>+#REF!</f>
        <v>#REF!</v>
      </c>
      <c r="G108" s="19" t="e">
        <f>+#REF!</f>
        <v>#REF!</v>
      </c>
      <c r="H108" s="19" t="e">
        <f>+#REF!</f>
        <v>#REF!</v>
      </c>
      <c r="I108" s="19" t="e">
        <f>+#REF!</f>
        <v>#REF!</v>
      </c>
      <c r="J108" s="19" t="e">
        <f>+#REF!</f>
        <v>#REF!</v>
      </c>
      <c r="K108" s="19" t="e">
        <f>+#REF!</f>
        <v>#REF!</v>
      </c>
      <c r="L108" s="17"/>
      <c r="M108" s="17"/>
      <c r="N108" s="17"/>
      <c r="O108" s="17"/>
      <c r="P108" s="17"/>
      <c r="Q108" s="17"/>
      <c r="R108" s="17"/>
      <c r="S108" s="17"/>
      <c r="T108" s="17"/>
      <c r="U108" s="17"/>
      <c r="V108" s="17"/>
      <c r="W108" s="17"/>
      <c r="X108" s="17"/>
      <c r="Y108" s="17"/>
      <c r="Z108" s="17"/>
    </row>
    <row r="109" spans="1:26" ht="12.75" customHeight="1">
      <c r="A109" s="18" t="s">
        <v>151</v>
      </c>
      <c r="B109" s="82" t="s">
        <v>152</v>
      </c>
      <c r="C109" s="81" t="e">
        <f>+#REF!</f>
        <v>#REF!</v>
      </c>
      <c r="D109" s="19" t="e">
        <f>+#REF!</f>
        <v>#REF!</v>
      </c>
      <c r="E109" s="19" t="e">
        <f>+#REF!</f>
        <v>#REF!</v>
      </c>
      <c r="F109" s="19" t="e">
        <f>+#REF!</f>
        <v>#REF!</v>
      </c>
      <c r="G109" s="19" t="e">
        <f>+#REF!</f>
        <v>#REF!</v>
      </c>
      <c r="H109" s="19" t="e">
        <f>+#REF!</f>
        <v>#REF!</v>
      </c>
      <c r="I109" s="19" t="e">
        <f>+#REF!</f>
        <v>#REF!</v>
      </c>
      <c r="J109" s="19" t="e">
        <f>+#REF!</f>
        <v>#REF!</v>
      </c>
      <c r="K109" s="19" t="e">
        <f>+#REF!</f>
        <v>#REF!</v>
      </c>
      <c r="L109" s="17"/>
      <c r="M109" s="17"/>
      <c r="N109" s="17"/>
      <c r="O109" s="17"/>
      <c r="P109" s="17"/>
      <c r="Q109" s="17"/>
      <c r="R109" s="17"/>
      <c r="S109" s="17"/>
      <c r="T109" s="17"/>
      <c r="U109" s="17"/>
      <c r="V109" s="17"/>
      <c r="W109" s="17"/>
      <c r="X109" s="17"/>
      <c r="Y109" s="17"/>
      <c r="Z109" s="17"/>
    </row>
    <row r="110" spans="1:26" ht="12.75" customHeight="1">
      <c r="A110" s="18" t="s">
        <v>153</v>
      </c>
      <c r="B110" s="82" t="s">
        <v>154</v>
      </c>
      <c r="C110" s="81" t="e">
        <f>+#REF!</f>
        <v>#REF!</v>
      </c>
      <c r="D110" s="19" t="e">
        <f>+#REF!</f>
        <v>#REF!</v>
      </c>
      <c r="E110" s="19" t="e">
        <f>+#REF!</f>
        <v>#REF!</v>
      </c>
      <c r="F110" s="19" t="e">
        <f>+#REF!</f>
        <v>#REF!</v>
      </c>
      <c r="G110" s="19" t="e">
        <f>+#REF!</f>
        <v>#REF!</v>
      </c>
      <c r="H110" s="19" t="e">
        <f>+#REF!</f>
        <v>#REF!</v>
      </c>
      <c r="I110" s="19" t="e">
        <f>+#REF!</f>
        <v>#REF!</v>
      </c>
      <c r="J110" s="19" t="e">
        <f>+#REF!</f>
        <v>#REF!</v>
      </c>
      <c r="K110" s="19" t="e">
        <f>+#REF!</f>
        <v>#REF!</v>
      </c>
      <c r="L110" s="17"/>
      <c r="M110" s="17"/>
      <c r="N110" s="17"/>
      <c r="O110" s="17"/>
      <c r="P110" s="17"/>
      <c r="Q110" s="17"/>
      <c r="R110" s="17"/>
      <c r="S110" s="17"/>
      <c r="T110" s="17"/>
      <c r="U110" s="17"/>
      <c r="V110" s="17"/>
      <c r="W110" s="17"/>
      <c r="X110" s="17"/>
      <c r="Y110" s="17"/>
      <c r="Z110" s="17"/>
    </row>
    <row r="111" spans="1:26" ht="12.75" customHeight="1">
      <c r="A111" s="18" t="s">
        <v>155</v>
      </c>
      <c r="B111" s="82" t="s">
        <v>156</v>
      </c>
      <c r="C111" s="81" t="e">
        <f>+#REF!</f>
        <v>#REF!</v>
      </c>
      <c r="D111" s="19" t="e">
        <f>+#REF!</f>
        <v>#REF!</v>
      </c>
      <c r="E111" s="19" t="e">
        <f>+#REF!</f>
        <v>#REF!</v>
      </c>
      <c r="F111" s="19" t="e">
        <f>+#REF!</f>
        <v>#REF!</v>
      </c>
      <c r="G111" s="19" t="e">
        <f>+#REF!</f>
        <v>#REF!</v>
      </c>
      <c r="H111" s="19" t="e">
        <f>+#REF!</f>
        <v>#REF!</v>
      </c>
      <c r="I111" s="19" t="e">
        <f>+#REF!</f>
        <v>#REF!</v>
      </c>
      <c r="J111" s="19" t="e">
        <f>+#REF!</f>
        <v>#REF!</v>
      </c>
      <c r="K111" s="19" t="e">
        <f>+#REF!</f>
        <v>#REF!</v>
      </c>
      <c r="L111" s="17"/>
      <c r="M111" s="17"/>
      <c r="N111" s="17"/>
      <c r="O111" s="17"/>
      <c r="P111" s="17"/>
      <c r="Q111" s="17"/>
      <c r="R111" s="17"/>
      <c r="S111" s="17"/>
      <c r="T111" s="17"/>
      <c r="U111" s="17"/>
      <c r="V111" s="17"/>
      <c r="W111" s="17"/>
      <c r="X111" s="17"/>
      <c r="Y111" s="17"/>
      <c r="Z111" s="17"/>
    </row>
    <row r="112" spans="1:26" ht="12.75" customHeight="1">
      <c r="A112" s="18" t="s">
        <v>157</v>
      </c>
      <c r="B112" s="82" t="s">
        <v>158</v>
      </c>
      <c r="C112" s="81" t="e">
        <f>+#REF!</f>
        <v>#REF!</v>
      </c>
      <c r="D112" s="19" t="e">
        <f>+#REF!</f>
        <v>#REF!</v>
      </c>
      <c r="E112" s="19" t="e">
        <f>+#REF!</f>
        <v>#REF!</v>
      </c>
      <c r="F112" s="19" t="e">
        <f>+#REF!</f>
        <v>#REF!</v>
      </c>
      <c r="G112" s="19" t="e">
        <f>+#REF!</f>
        <v>#REF!</v>
      </c>
      <c r="H112" s="19" t="e">
        <f>+#REF!</f>
        <v>#REF!</v>
      </c>
      <c r="I112" s="19" t="e">
        <f>+#REF!</f>
        <v>#REF!</v>
      </c>
      <c r="J112" s="19" t="e">
        <f>+#REF!</f>
        <v>#REF!</v>
      </c>
      <c r="K112" s="19" t="e">
        <f>+#REF!</f>
        <v>#REF!</v>
      </c>
      <c r="L112" s="17"/>
      <c r="M112" s="17"/>
      <c r="N112" s="17"/>
      <c r="O112" s="17"/>
      <c r="P112" s="17"/>
      <c r="Q112" s="17"/>
      <c r="R112" s="17"/>
      <c r="S112" s="17"/>
      <c r="T112" s="17"/>
      <c r="U112" s="17"/>
      <c r="V112" s="17"/>
      <c r="W112" s="17"/>
      <c r="X112" s="17"/>
      <c r="Y112" s="17"/>
      <c r="Z112" s="17"/>
    </row>
    <row r="113" spans="1:26" ht="12.75" customHeight="1">
      <c r="A113" s="18">
        <v>102010290</v>
      </c>
      <c r="B113" s="82" t="s">
        <v>159</v>
      </c>
      <c r="C113" s="81" t="e">
        <f>+#REF!</f>
        <v>#REF!</v>
      </c>
      <c r="D113" s="19" t="e">
        <f>+#REF!</f>
        <v>#REF!</v>
      </c>
      <c r="E113" s="19" t="e">
        <f>+#REF!</f>
        <v>#REF!</v>
      </c>
      <c r="F113" s="19" t="e">
        <f>+#REF!</f>
        <v>#REF!</v>
      </c>
      <c r="G113" s="19" t="e">
        <f>+#REF!</f>
        <v>#REF!</v>
      </c>
      <c r="H113" s="19" t="e">
        <f>+#REF!</f>
        <v>#REF!</v>
      </c>
      <c r="I113" s="19" t="e">
        <f>+#REF!</f>
        <v>#REF!</v>
      </c>
      <c r="J113" s="19" t="e">
        <f>+#REF!</f>
        <v>#REF!</v>
      </c>
      <c r="K113" s="19" t="e">
        <f>+#REF!</f>
        <v>#REF!</v>
      </c>
      <c r="L113" s="17"/>
      <c r="M113" s="17"/>
      <c r="N113" s="17"/>
      <c r="O113" s="17"/>
      <c r="P113" s="17"/>
      <c r="Q113" s="17"/>
      <c r="R113" s="17"/>
      <c r="S113" s="17"/>
      <c r="T113" s="17"/>
      <c r="U113" s="17"/>
      <c r="V113" s="17"/>
      <c r="W113" s="17"/>
      <c r="X113" s="17"/>
      <c r="Y113" s="17"/>
      <c r="Z113" s="17"/>
    </row>
    <row r="114" spans="1:26" ht="12.75" customHeight="1">
      <c r="A114" s="18" t="s">
        <v>160</v>
      </c>
      <c r="B114" s="82" t="s">
        <v>161</v>
      </c>
      <c r="C114" s="81" t="e">
        <f>+#REF!</f>
        <v>#REF!</v>
      </c>
      <c r="D114" s="19" t="e">
        <f>+#REF!</f>
        <v>#REF!</v>
      </c>
      <c r="E114" s="19" t="e">
        <f>+#REF!</f>
        <v>#REF!</v>
      </c>
      <c r="F114" s="19" t="e">
        <f>+#REF!</f>
        <v>#REF!</v>
      </c>
      <c r="G114" s="19" t="e">
        <f>+#REF!</f>
        <v>#REF!</v>
      </c>
      <c r="H114" s="19" t="e">
        <f>+#REF!</f>
        <v>#REF!</v>
      </c>
      <c r="I114" s="19" t="e">
        <f>+#REF!</f>
        <v>#REF!</v>
      </c>
      <c r="J114" s="19" t="e">
        <f>+#REF!</f>
        <v>#REF!</v>
      </c>
      <c r="K114" s="19" t="e">
        <f>+#REF!</f>
        <v>#REF!</v>
      </c>
      <c r="L114" s="17"/>
      <c r="M114" s="17"/>
      <c r="N114" s="17"/>
      <c r="O114" s="17"/>
      <c r="P114" s="17"/>
      <c r="Q114" s="17"/>
      <c r="R114" s="17"/>
      <c r="S114" s="17"/>
      <c r="T114" s="17"/>
      <c r="U114" s="17"/>
      <c r="V114" s="17"/>
      <c r="W114" s="17"/>
      <c r="X114" s="17"/>
      <c r="Y114" s="17"/>
      <c r="Z114" s="17"/>
    </row>
    <row r="115" spans="1:26" ht="12.75" customHeight="1">
      <c r="A115" s="18" t="s">
        <v>162</v>
      </c>
      <c r="B115" s="82" t="s">
        <v>163</v>
      </c>
      <c r="C115" s="81" t="e">
        <f>+#REF!</f>
        <v>#REF!</v>
      </c>
      <c r="D115" s="19" t="e">
        <f>+#REF!</f>
        <v>#REF!</v>
      </c>
      <c r="E115" s="19" t="e">
        <f>+#REF!</f>
        <v>#REF!</v>
      </c>
      <c r="F115" s="19" t="e">
        <f>+#REF!</f>
        <v>#REF!</v>
      </c>
      <c r="G115" s="19" t="e">
        <f>+#REF!</f>
        <v>#REF!</v>
      </c>
      <c r="H115" s="19" t="e">
        <f>+#REF!</f>
        <v>#REF!</v>
      </c>
      <c r="I115" s="19" t="e">
        <f>+#REF!</f>
        <v>#REF!</v>
      </c>
      <c r="J115" s="19" t="e">
        <f>+#REF!</f>
        <v>#REF!</v>
      </c>
      <c r="K115" s="19" t="e">
        <f>+#REF!</f>
        <v>#REF!</v>
      </c>
      <c r="L115" s="17"/>
      <c r="M115" s="17"/>
      <c r="N115" s="17"/>
      <c r="O115" s="17"/>
      <c r="P115" s="17"/>
      <c r="Q115" s="17"/>
      <c r="R115" s="17"/>
      <c r="S115" s="17"/>
      <c r="T115" s="17"/>
      <c r="U115" s="17"/>
      <c r="V115" s="17"/>
      <c r="W115" s="17"/>
      <c r="X115" s="17"/>
      <c r="Y115" s="17"/>
      <c r="Z115" s="17"/>
    </row>
    <row r="116" spans="1:26" ht="12.75" customHeight="1">
      <c r="A116" s="18" t="s">
        <v>164</v>
      </c>
      <c r="B116" s="82" t="s">
        <v>165</v>
      </c>
      <c r="C116" s="81" t="e">
        <f>+#REF!</f>
        <v>#REF!</v>
      </c>
      <c r="D116" s="19" t="e">
        <f>+#REF!</f>
        <v>#REF!</v>
      </c>
      <c r="E116" s="19" t="e">
        <f>+#REF!</f>
        <v>#REF!</v>
      </c>
      <c r="F116" s="19" t="e">
        <f>+#REF!</f>
        <v>#REF!</v>
      </c>
      <c r="G116" s="19" t="e">
        <f>+#REF!</f>
        <v>#REF!</v>
      </c>
      <c r="H116" s="19" t="e">
        <f>+#REF!</f>
        <v>#REF!</v>
      </c>
      <c r="I116" s="19" t="e">
        <f>+#REF!</f>
        <v>#REF!</v>
      </c>
      <c r="J116" s="19" t="e">
        <f>+#REF!</f>
        <v>#REF!</v>
      </c>
      <c r="K116" s="19" t="e">
        <f>+#REF!</f>
        <v>#REF!</v>
      </c>
      <c r="L116" s="17"/>
      <c r="M116" s="17"/>
      <c r="N116" s="17"/>
      <c r="O116" s="17"/>
      <c r="P116" s="17"/>
      <c r="Q116" s="17"/>
      <c r="R116" s="17"/>
      <c r="S116" s="17"/>
      <c r="T116" s="17"/>
      <c r="U116" s="17"/>
      <c r="V116" s="17"/>
      <c r="W116" s="17"/>
      <c r="X116" s="17"/>
      <c r="Y116" s="17"/>
      <c r="Z116" s="17"/>
    </row>
    <row r="117" spans="1:26" ht="12.75" customHeight="1">
      <c r="A117" s="18" t="s">
        <v>166</v>
      </c>
      <c r="B117" s="82" t="s">
        <v>167</v>
      </c>
      <c r="C117" s="81" t="e">
        <f>+#REF!</f>
        <v>#REF!</v>
      </c>
      <c r="D117" s="19" t="e">
        <f>+#REF!</f>
        <v>#REF!</v>
      </c>
      <c r="E117" s="19" t="e">
        <f>+#REF!</f>
        <v>#REF!</v>
      </c>
      <c r="F117" s="19" t="e">
        <f>+#REF!</f>
        <v>#REF!</v>
      </c>
      <c r="G117" s="19" t="e">
        <f>+#REF!</f>
        <v>#REF!</v>
      </c>
      <c r="H117" s="19" t="e">
        <f>+#REF!</f>
        <v>#REF!</v>
      </c>
      <c r="I117" s="19" t="e">
        <f>+#REF!</f>
        <v>#REF!</v>
      </c>
      <c r="J117" s="19" t="e">
        <f>+#REF!</f>
        <v>#REF!</v>
      </c>
      <c r="K117" s="19" t="e">
        <f>+#REF!</f>
        <v>#REF!</v>
      </c>
      <c r="L117" s="17"/>
      <c r="M117" s="17"/>
      <c r="N117" s="17"/>
      <c r="O117" s="17"/>
      <c r="P117" s="17"/>
      <c r="Q117" s="17"/>
      <c r="R117" s="17"/>
      <c r="S117" s="17"/>
      <c r="T117" s="17"/>
      <c r="U117" s="17"/>
      <c r="V117" s="17"/>
      <c r="W117" s="17"/>
      <c r="X117" s="17"/>
      <c r="Y117" s="17"/>
      <c r="Z117" s="17"/>
    </row>
    <row r="118" spans="1:26" ht="12.75" customHeight="1">
      <c r="A118" s="18" t="s">
        <v>168</v>
      </c>
      <c r="B118" s="82" t="s">
        <v>169</v>
      </c>
      <c r="C118" s="81" t="e">
        <f>+#REF!</f>
        <v>#REF!</v>
      </c>
      <c r="D118" s="19" t="e">
        <f>+#REF!</f>
        <v>#REF!</v>
      </c>
      <c r="E118" s="19" t="e">
        <f>+#REF!</f>
        <v>#REF!</v>
      </c>
      <c r="F118" s="19" t="e">
        <f>+#REF!</f>
        <v>#REF!</v>
      </c>
      <c r="G118" s="19" t="e">
        <f>+#REF!</f>
        <v>#REF!</v>
      </c>
      <c r="H118" s="19" t="e">
        <f>+#REF!</f>
        <v>#REF!</v>
      </c>
      <c r="I118" s="19" t="e">
        <f>+#REF!</f>
        <v>#REF!</v>
      </c>
      <c r="J118" s="19" t="e">
        <f>+#REF!</f>
        <v>#REF!</v>
      </c>
      <c r="K118" s="19" t="e">
        <f>+#REF!</f>
        <v>#REF!</v>
      </c>
      <c r="L118" s="17"/>
      <c r="M118" s="17"/>
      <c r="N118" s="17"/>
      <c r="O118" s="17"/>
      <c r="P118" s="17"/>
      <c r="Q118" s="17"/>
      <c r="R118" s="17"/>
      <c r="S118" s="17"/>
      <c r="T118" s="17"/>
      <c r="U118" s="17"/>
      <c r="V118" s="17"/>
      <c r="W118" s="17"/>
      <c r="X118" s="17"/>
      <c r="Y118" s="17"/>
      <c r="Z118" s="17"/>
    </row>
    <row r="119" spans="1:26" ht="12.75" customHeight="1">
      <c r="A119" s="18" t="s">
        <v>170</v>
      </c>
      <c r="B119" s="82" t="s">
        <v>171</v>
      </c>
      <c r="C119" s="81" t="e">
        <f>+#REF!</f>
        <v>#REF!</v>
      </c>
      <c r="D119" s="19" t="e">
        <f>+#REF!</f>
        <v>#REF!</v>
      </c>
      <c r="E119" s="19" t="e">
        <f>+#REF!</f>
        <v>#REF!</v>
      </c>
      <c r="F119" s="19" t="e">
        <f>+#REF!</f>
        <v>#REF!</v>
      </c>
      <c r="G119" s="19" t="e">
        <f>+#REF!</f>
        <v>#REF!</v>
      </c>
      <c r="H119" s="19" t="e">
        <f>+#REF!</f>
        <v>#REF!</v>
      </c>
      <c r="I119" s="19" t="e">
        <f>+#REF!</f>
        <v>#REF!</v>
      </c>
      <c r="J119" s="19" t="e">
        <f>+#REF!</f>
        <v>#REF!</v>
      </c>
      <c r="K119" s="19" t="e">
        <f>+#REF!</f>
        <v>#REF!</v>
      </c>
      <c r="L119" s="17"/>
      <c r="M119" s="17"/>
      <c r="N119" s="17"/>
      <c r="O119" s="17"/>
      <c r="P119" s="17"/>
      <c r="Q119" s="17"/>
      <c r="R119" s="17"/>
      <c r="S119" s="17"/>
      <c r="T119" s="17"/>
      <c r="U119" s="17"/>
      <c r="V119" s="17"/>
      <c r="W119" s="17"/>
      <c r="X119" s="17"/>
      <c r="Y119" s="17"/>
      <c r="Z119" s="17"/>
    </row>
    <row r="120" spans="1:26" ht="12.75" customHeight="1">
      <c r="A120" s="18" t="s">
        <v>172</v>
      </c>
      <c r="B120" s="82" t="s">
        <v>173</v>
      </c>
      <c r="C120" s="81" t="e">
        <f>+#REF!</f>
        <v>#REF!</v>
      </c>
      <c r="D120" s="19" t="e">
        <f>+#REF!</f>
        <v>#REF!</v>
      </c>
      <c r="E120" s="19" t="e">
        <f>+#REF!</f>
        <v>#REF!</v>
      </c>
      <c r="F120" s="19" t="e">
        <f>+#REF!</f>
        <v>#REF!</v>
      </c>
      <c r="G120" s="19" t="e">
        <f>+#REF!</f>
        <v>#REF!</v>
      </c>
      <c r="H120" s="19" t="e">
        <f>+#REF!</f>
        <v>#REF!</v>
      </c>
      <c r="I120" s="19" t="e">
        <f>+#REF!</f>
        <v>#REF!</v>
      </c>
      <c r="J120" s="19" t="e">
        <f>+#REF!</f>
        <v>#REF!</v>
      </c>
      <c r="K120" s="19" t="e">
        <f>+#REF!</f>
        <v>#REF!</v>
      </c>
      <c r="L120" s="17"/>
      <c r="M120" s="17"/>
      <c r="N120" s="17"/>
      <c r="O120" s="17"/>
      <c r="P120" s="17"/>
      <c r="Q120" s="17"/>
      <c r="R120" s="17"/>
      <c r="S120" s="17"/>
      <c r="T120" s="17"/>
      <c r="U120" s="17"/>
      <c r="V120" s="17"/>
      <c r="W120" s="17"/>
      <c r="X120" s="17"/>
      <c r="Y120" s="17"/>
      <c r="Z120" s="17"/>
    </row>
    <row r="121" spans="1:26" ht="12.75" customHeight="1">
      <c r="A121" s="18" t="s">
        <v>174</v>
      </c>
      <c r="B121" s="82" t="s">
        <v>175</v>
      </c>
      <c r="C121" s="81" t="e">
        <f>+#REF!</f>
        <v>#REF!</v>
      </c>
      <c r="D121" s="19" t="e">
        <f>+#REF!</f>
        <v>#REF!</v>
      </c>
      <c r="E121" s="19" t="e">
        <f>+#REF!</f>
        <v>#REF!</v>
      </c>
      <c r="F121" s="19" t="e">
        <f>+#REF!</f>
        <v>#REF!</v>
      </c>
      <c r="G121" s="19" t="e">
        <f>+#REF!</f>
        <v>#REF!</v>
      </c>
      <c r="H121" s="19" t="e">
        <f>+#REF!</f>
        <v>#REF!</v>
      </c>
      <c r="I121" s="19" t="e">
        <f>+#REF!</f>
        <v>#REF!</v>
      </c>
      <c r="J121" s="19" t="e">
        <f>+#REF!</f>
        <v>#REF!</v>
      </c>
      <c r="K121" s="19" t="e">
        <f>+#REF!</f>
        <v>#REF!</v>
      </c>
      <c r="L121" s="17"/>
      <c r="M121" s="17"/>
      <c r="N121" s="17"/>
      <c r="O121" s="17"/>
      <c r="P121" s="17"/>
      <c r="Q121" s="17"/>
      <c r="R121" s="17"/>
      <c r="S121" s="17"/>
      <c r="T121" s="17"/>
      <c r="U121" s="17"/>
      <c r="V121" s="17"/>
      <c r="W121" s="17"/>
      <c r="X121" s="17"/>
      <c r="Y121" s="17"/>
      <c r="Z121" s="17"/>
    </row>
    <row r="122" spans="1:26" ht="12.75" customHeight="1">
      <c r="A122" s="18" t="s">
        <v>176</v>
      </c>
      <c r="B122" s="82" t="s">
        <v>177</v>
      </c>
      <c r="C122" s="81" t="e">
        <f>+#REF!</f>
        <v>#REF!</v>
      </c>
      <c r="D122" s="19" t="e">
        <f>+#REF!</f>
        <v>#REF!</v>
      </c>
      <c r="E122" s="19" t="e">
        <f>+#REF!</f>
        <v>#REF!</v>
      </c>
      <c r="F122" s="19" t="e">
        <f>+#REF!</f>
        <v>#REF!</v>
      </c>
      <c r="G122" s="19" t="e">
        <f>+#REF!</f>
        <v>#REF!</v>
      </c>
      <c r="H122" s="19" t="e">
        <f>+#REF!</f>
        <v>#REF!</v>
      </c>
      <c r="I122" s="19" t="e">
        <f>+#REF!</f>
        <v>#REF!</v>
      </c>
      <c r="J122" s="19" t="e">
        <f>+#REF!</f>
        <v>#REF!</v>
      </c>
      <c r="K122" s="19" t="e">
        <f>+#REF!</f>
        <v>#REF!</v>
      </c>
      <c r="L122" s="17"/>
      <c r="M122" s="17"/>
      <c r="N122" s="17"/>
      <c r="O122" s="17"/>
      <c r="P122" s="17"/>
      <c r="Q122" s="17"/>
      <c r="R122" s="17"/>
      <c r="S122" s="17"/>
      <c r="T122" s="17"/>
      <c r="U122" s="17"/>
      <c r="V122" s="17"/>
      <c r="W122" s="17"/>
      <c r="X122" s="17"/>
      <c r="Y122" s="17"/>
      <c r="Z122" s="17"/>
    </row>
    <row r="123" spans="1:26" ht="12.75" customHeight="1">
      <c r="A123" s="18" t="s">
        <v>178</v>
      </c>
      <c r="B123" s="82" t="s">
        <v>179</v>
      </c>
      <c r="C123" s="81" t="e">
        <f>+#REF!</f>
        <v>#REF!</v>
      </c>
      <c r="D123" s="19" t="e">
        <f>+#REF!</f>
        <v>#REF!</v>
      </c>
      <c r="E123" s="19" t="e">
        <f>+#REF!</f>
        <v>#REF!</v>
      </c>
      <c r="F123" s="19" t="e">
        <f>+#REF!</f>
        <v>#REF!</v>
      </c>
      <c r="G123" s="19" t="e">
        <f>+#REF!</f>
        <v>#REF!</v>
      </c>
      <c r="H123" s="19" t="e">
        <f>+#REF!</f>
        <v>#REF!</v>
      </c>
      <c r="I123" s="19" t="e">
        <f>+#REF!</f>
        <v>#REF!</v>
      </c>
      <c r="J123" s="19" t="e">
        <f>+#REF!</f>
        <v>#REF!</v>
      </c>
      <c r="K123" s="19" t="e">
        <f>+#REF!</f>
        <v>#REF!</v>
      </c>
      <c r="L123" s="17"/>
      <c r="M123" s="17"/>
      <c r="N123" s="17"/>
      <c r="O123" s="17"/>
      <c r="P123" s="17"/>
      <c r="Q123" s="17"/>
      <c r="R123" s="17"/>
      <c r="S123" s="17"/>
      <c r="T123" s="17"/>
      <c r="U123" s="17"/>
      <c r="V123" s="17"/>
      <c r="W123" s="17"/>
      <c r="X123" s="17"/>
      <c r="Y123" s="17"/>
      <c r="Z123" s="17"/>
    </row>
    <row r="124" spans="1:26" ht="12.75" customHeight="1">
      <c r="A124" s="20" t="s">
        <v>180</v>
      </c>
      <c r="B124" s="20" t="s">
        <v>181</v>
      </c>
      <c r="C124" s="83" t="e">
        <f>+#REF!</f>
        <v>#REF!</v>
      </c>
      <c r="D124" s="23" t="e">
        <f t="shared" ref="D124:K124" si="35">SUM(D125:D159)</f>
        <v>#REF!</v>
      </c>
      <c r="E124" s="23" t="e">
        <f t="shared" si="35"/>
        <v>#REF!</v>
      </c>
      <c r="F124" s="23" t="e">
        <f t="shared" si="35"/>
        <v>#REF!</v>
      </c>
      <c r="G124" s="23" t="e">
        <f t="shared" si="35"/>
        <v>#REF!</v>
      </c>
      <c r="H124" s="23" t="e">
        <f t="shared" si="35"/>
        <v>#REF!</v>
      </c>
      <c r="I124" s="23" t="e">
        <f t="shared" si="35"/>
        <v>#REF!</v>
      </c>
      <c r="J124" s="23" t="e">
        <f t="shared" si="35"/>
        <v>#REF!</v>
      </c>
      <c r="K124" s="23" t="e">
        <f t="shared" si="35"/>
        <v>#REF!</v>
      </c>
      <c r="L124" s="17"/>
      <c r="M124" s="17"/>
      <c r="N124" s="17"/>
      <c r="O124" s="17"/>
      <c r="P124" s="17"/>
      <c r="Q124" s="17"/>
      <c r="R124" s="17"/>
      <c r="S124" s="17"/>
      <c r="T124" s="17"/>
      <c r="U124" s="17"/>
      <c r="V124" s="17"/>
      <c r="W124" s="17"/>
      <c r="X124" s="17"/>
      <c r="Y124" s="17"/>
      <c r="Z124" s="17"/>
    </row>
    <row r="125" spans="1:26" ht="12.75" customHeight="1">
      <c r="A125" s="18" t="s">
        <v>182</v>
      </c>
      <c r="B125" s="82" t="s">
        <v>183</v>
      </c>
      <c r="C125" s="81" t="e">
        <f>+#REF!</f>
        <v>#REF!</v>
      </c>
      <c r="D125" s="19" t="e">
        <f>+#REF!</f>
        <v>#REF!</v>
      </c>
      <c r="E125" s="19" t="e">
        <f>+#REF!</f>
        <v>#REF!</v>
      </c>
      <c r="F125" s="19" t="e">
        <f>+#REF!</f>
        <v>#REF!</v>
      </c>
      <c r="G125" s="19" t="e">
        <f>+#REF!</f>
        <v>#REF!</v>
      </c>
      <c r="H125" s="19" t="e">
        <f>+#REF!</f>
        <v>#REF!</v>
      </c>
      <c r="I125" s="19" t="e">
        <f>+#REF!</f>
        <v>#REF!</v>
      </c>
      <c r="J125" s="19" t="e">
        <f>+#REF!</f>
        <v>#REF!</v>
      </c>
      <c r="K125" s="19" t="e">
        <f>+#REF!</f>
        <v>#REF!</v>
      </c>
      <c r="L125" s="17"/>
      <c r="M125" s="17"/>
      <c r="N125" s="17"/>
      <c r="O125" s="17"/>
      <c r="P125" s="17"/>
      <c r="Q125" s="17"/>
      <c r="R125" s="17"/>
      <c r="S125" s="17"/>
      <c r="T125" s="17"/>
      <c r="U125" s="17"/>
      <c r="V125" s="17"/>
      <c r="W125" s="17"/>
      <c r="X125" s="17"/>
      <c r="Y125" s="17"/>
      <c r="Z125" s="17"/>
    </row>
    <row r="126" spans="1:26" ht="12.75" customHeight="1">
      <c r="A126" s="18" t="s">
        <v>184</v>
      </c>
      <c r="B126" s="82" t="s">
        <v>185</v>
      </c>
      <c r="C126" s="81" t="e">
        <f>+#REF!</f>
        <v>#REF!</v>
      </c>
      <c r="D126" s="19" t="e">
        <f>+#REF!</f>
        <v>#REF!</v>
      </c>
      <c r="E126" s="19" t="e">
        <f>+#REF!</f>
        <v>#REF!</v>
      </c>
      <c r="F126" s="19" t="e">
        <f>+#REF!</f>
        <v>#REF!</v>
      </c>
      <c r="G126" s="19" t="e">
        <f>+#REF!</f>
        <v>#REF!</v>
      </c>
      <c r="H126" s="19" t="e">
        <f>+#REF!</f>
        <v>#REF!</v>
      </c>
      <c r="I126" s="19" t="e">
        <f>+#REF!</f>
        <v>#REF!</v>
      </c>
      <c r="J126" s="19" t="e">
        <f>+#REF!</f>
        <v>#REF!</v>
      </c>
      <c r="K126" s="19" t="e">
        <f>+#REF!</f>
        <v>#REF!</v>
      </c>
      <c r="L126" s="17"/>
      <c r="M126" s="17"/>
      <c r="N126" s="17"/>
      <c r="O126" s="17"/>
      <c r="P126" s="17"/>
      <c r="Q126" s="17"/>
      <c r="R126" s="17"/>
      <c r="S126" s="17"/>
      <c r="T126" s="17"/>
      <c r="U126" s="17"/>
      <c r="V126" s="17"/>
      <c r="W126" s="17"/>
      <c r="X126" s="17"/>
      <c r="Y126" s="17"/>
      <c r="Z126" s="17"/>
    </row>
    <row r="127" spans="1:26" ht="12.75" customHeight="1">
      <c r="A127" s="18" t="s">
        <v>186</v>
      </c>
      <c r="B127" s="82" t="s">
        <v>187</v>
      </c>
      <c r="C127" s="81" t="e">
        <f>+#REF!</f>
        <v>#REF!</v>
      </c>
      <c r="D127" s="19" t="e">
        <f>+#REF!</f>
        <v>#REF!</v>
      </c>
      <c r="E127" s="19" t="e">
        <f>+#REF!</f>
        <v>#REF!</v>
      </c>
      <c r="F127" s="19" t="e">
        <f>+#REF!</f>
        <v>#REF!</v>
      </c>
      <c r="G127" s="19" t="e">
        <f>+#REF!</f>
        <v>#REF!</v>
      </c>
      <c r="H127" s="19" t="e">
        <f>+#REF!</f>
        <v>#REF!</v>
      </c>
      <c r="I127" s="19" t="e">
        <f>+#REF!</f>
        <v>#REF!</v>
      </c>
      <c r="J127" s="19" t="e">
        <f>+#REF!</f>
        <v>#REF!</v>
      </c>
      <c r="K127" s="19" t="e">
        <f>+#REF!</f>
        <v>#REF!</v>
      </c>
      <c r="L127" s="17"/>
      <c r="M127" s="17"/>
      <c r="N127" s="17"/>
      <c r="O127" s="17"/>
      <c r="P127" s="17"/>
      <c r="Q127" s="17"/>
      <c r="R127" s="17"/>
      <c r="S127" s="17"/>
      <c r="T127" s="17"/>
      <c r="U127" s="17"/>
      <c r="V127" s="17"/>
      <c r="W127" s="17"/>
      <c r="X127" s="17"/>
      <c r="Y127" s="17"/>
      <c r="Z127" s="17"/>
    </row>
    <row r="128" spans="1:26" ht="12.75" customHeight="1">
      <c r="A128" s="18" t="s">
        <v>188</v>
      </c>
      <c r="B128" s="82" t="s">
        <v>189</v>
      </c>
      <c r="C128" s="81" t="e">
        <f>+#REF!</f>
        <v>#REF!</v>
      </c>
      <c r="D128" s="19" t="e">
        <f>+#REF!</f>
        <v>#REF!</v>
      </c>
      <c r="E128" s="19" t="e">
        <f>+#REF!</f>
        <v>#REF!</v>
      </c>
      <c r="F128" s="19" t="e">
        <f>+#REF!</f>
        <v>#REF!</v>
      </c>
      <c r="G128" s="19" t="e">
        <f>+#REF!</f>
        <v>#REF!</v>
      </c>
      <c r="H128" s="19" t="e">
        <f>+#REF!</f>
        <v>#REF!</v>
      </c>
      <c r="I128" s="19" t="e">
        <f>+#REF!</f>
        <v>#REF!</v>
      </c>
      <c r="J128" s="19" t="e">
        <f>+#REF!</f>
        <v>#REF!</v>
      </c>
      <c r="K128" s="19" t="e">
        <f>+#REF!</f>
        <v>#REF!</v>
      </c>
      <c r="L128" s="17"/>
      <c r="M128" s="17"/>
      <c r="N128" s="17"/>
      <c r="O128" s="17"/>
      <c r="P128" s="17"/>
      <c r="Q128" s="17"/>
      <c r="R128" s="17"/>
      <c r="S128" s="17"/>
      <c r="T128" s="17"/>
      <c r="U128" s="17"/>
      <c r="V128" s="17"/>
      <c r="W128" s="17"/>
      <c r="X128" s="17"/>
      <c r="Y128" s="17"/>
      <c r="Z128" s="17"/>
    </row>
    <row r="129" spans="1:26" ht="12.75" customHeight="1">
      <c r="A129" s="18" t="s">
        <v>190</v>
      </c>
      <c r="B129" s="82" t="s">
        <v>191</v>
      </c>
      <c r="C129" s="81" t="e">
        <f>+#REF!</f>
        <v>#REF!</v>
      </c>
      <c r="D129" s="19" t="e">
        <f>+#REF!</f>
        <v>#REF!</v>
      </c>
      <c r="E129" s="19" t="e">
        <f>+#REF!</f>
        <v>#REF!</v>
      </c>
      <c r="F129" s="19" t="e">
        <f>+#REF!</f>
        <v>#REF!</v>
      </c>
      <c r="G129" s="19" t="e">
        <f>+#REF!</f>
        <v>#REF!</v>
      </c>
      <c r="H129" s="19" t="e">
        <f>+#REF!</f>
        <v>#REF!</v>
      </c>
      <c r="I129" s="19" t="e">
        <f>+#REF!</f>
        <v>#REF!</v>
      </c>
      <c r="J129" s="19" t="e">
        <f>+#REF!</f>
        <v>#REF!</v>
      </c>
      <c r="K129" s="19" t="e">
        <f>+#REF!</f>
        <v>#REF!</v>
      </c>
      <c r="L129" s="17"/>
      <c r="M129" s="17"/>
      <c r="N129" s="17"/>
      <c r="O129" s="17"/>
      <c r="P129" s="17"/>
      <c r="Q129" s="17"/>
      <c r="R129" s="17"/>
      <c r="S129" s="17"/>
      <c r="T129" s="17"/>
      <c r="U129" s="17"/>
      <c r="V129" s="17"/>
      <c r="W129" s="17"/>
      <c r="X129" s="17"/>
      <c r="Y129" s="17"/>
      <c r="Z129" s="17"/>
    </row>
    <row r="130" spans="1:26" ht="12.75" customHeight="1">
      <c r="A130" s="18" t="s">
        <v>192</v>
      </c>
      <c r="B130" s="82" t="s">
        <v>193</v>
      </c>
      <c r="C130" s="81" t="e">
        <f>+#REF!</f>
        <v>#REF!</v>
      </c>
      <c r="D130" s="19" t="e">
        <f>+#REF!</f>
        <v>#REF!</v>
      </c>
      <c r="E130" s="19" t="e">
        <f>+#REF!</f>
        <v>#REF!</v>
      </c>
      <c r="F130" s="19" t="e">
        <f>+#REF!</f>
        <v>#REF!</v>
      </c>
      <c r="G130" s="19" t="e">
        <f>+#REF!</f>
        <v>#REF!</v>
      </c>
      <c r="H130" s="19" t="e">
        <f>+#REF!</f>
        <v>#REF!</v>
      </c>
      <c r="I130" s="19" t="e">
        <f>+#REF!</f>
        <v>#REF!</v>
      </c>
      <c r="J130" s="19" t="e">
        <f>+#REF!</f>
        <v>#REF!</v>
      </c>
      <c r="K130" s="19" t="e">
        <f>+#REF!</f>
        <v>#REF!</v>
      </c>
      <c r="L130" s="17"/>
      <c r="M130" s="17"/>
      <c r="N130" s="17"/>
      <c r="O130" s="17"/>
      <c r="P130" s="17"/>
      <c r="Q130" s="17"/>
      <c r="R130" s="17"/>
      <c r="S130" s="17"/>
      <c r="T130" s="17"/>
      <c r="U130" s="17"/>
      <c r="V130" s="17"/>
      <c r="W130" s="17"/>
      <c r="X130" s="17"/>
      <c r="Y130" s="17"/>
      <c r="Z130" s="17"/>
    </row>
    <row r="131" spans="1:26" ht="12.75" customHeight="1">
      <c r="A131" s="18" t="s">
        <v>194</v>
      </c>
      <c r="B131" s="82" t="s">
        <v>195</v>
      </c>
      <c r="C131" s="81" t="e">
        <f>+#REF!</f>
        <v>#REF!</v>
      </c>
      <c r="D131" s="19" t="e">
        <f>+#REF!</f>
        <v>#REF!</v>
      </c>
      <c r="E131" s="19" t="e">
        <f>+#REF!</f>
        <v>#REF!</v>
      </c>
      <c r="F131" s="19" t="e">
        <f>+#REF!</f>
        <v>#REF!</v>
      </c>
      <c r="G131" s="19" t="e">
        <f>+#REF!</f>
        <v>#REF!</v>
      </c>
      <c r="H131" s="19" t="e">
        <f>+#REF!</f>
        <v>#REF!</v>
      </c>
      <c r="I131" s="19" t="e">
        <f>+#REF!</f>
        <v>#REF!</v>
      </c>
      <c r="J131" s="19" t="e">
        <f>+#REF!</f>
        <v>#REF!</v>
      </c>
      <c r="K131" s="19" t="e">
        <f>+#REF!</f>
        <v>#REF!</v>
      </c>
      <c r="L131" s="17"/>
      <c r="M131" s="17"/>
      <c r="N131" s="17"/>
      <c r="O131" s="17"/>
      <c r="P131" s="17"/>
      <c r="Q131" s="17"/>
      <c r="R131" s="17"/>
      <c r="S131" s="17"/>
      <c r="T131" s="17"/>
      <c r="U131" s="17"/>
      <c r="V131" s="17"/>
      <c r="W131" s="17"/>
      <c r="X131" s="17"/>
      <c r="Y131" s="17"/>
      <c r="Z131" s="17"/>
    </row>
    <row r="132" spans="1:26" ht="12.75" customHeight="1">
      <c r="A132" s="18" t="s">
        <v>196</v>
      </c>
      <c r="B132" s="82" t="s">
        <v>197</v>
      </c>
      <c r="C132" s="81" t="e">
        <f>+#REF!</f>
        <v>#REF!</v>
      </c>
      <c r="D132" s="19" t="e">
        <f>+#REF!</f>
        <v>#REF!</v>
      </c>
      <c r="E132" s="19" t="e">
        <f>+#REF!</f>
        <v>#REF!</v>
      </c>
      <c r="F132" s="19" t="e">
        <f>+#REF!</f>
        <v>#REF!</v>
      </c>
      <c r="G132" s="19" t="e">
        <f>+#REF!</f>
        <v>#REF!</v>
      </c>
      <c r="H132" s="19" t="e">
        <f>+#REF!</f>
        <v>#REF!</v>
      </c>
      <c r="I132" s="19" t="e">
        <f>+#REF!</f>
        <v>#REF!</v>
      </c>
      <c r="J132" s="19" t="e">
        <f>+#REF!</f>
        <v>#REF!</v>
      </c>
      <c r="K132" s="19" t="e">
        <f>+#REF!</f>
        <v>#REF!</v>
      </c>
      <c r="L132" s="17"/>
      <c r="M132" s="17"/>
      <c r="N132" s="17"/>
      <c r="O132" s="17"/>
      <c r="P132" s="17"/>
      <c r="Q132" s="17"/>
      <c r="R132" s="17"/>
      <c r="S132" s="17"/>
      <c r="T132" s="17"/>
      <c r="U132" s="17"/>
      <c r="V132" s="17"/>
      <c r="W132" s="17"/>
      <c r="X132" s="17"/>
      <c r="Y132" s="17"/>
      <c r="Z132" s="17"/>
    </row>
    <row r="133" spans="1:26" ht="12.75" customHeight="1">
      <c r="A133" s="18" t="s">
        <v>198</v>
      </c>
      <c r="B133" s="82" t="s">
        <v>199</v>
      </c>
      <c r="C133" s="81" t="e">
        <f>+#REF!</f>
        <v>#REF!</v>
      </c>
      <c r="D133" s="19" t="e">
        <f>+#REF!</f>
        <v>#REF!</v>
      </c>
      <c r="E133" s="19" t="e">
        <f>+#REF!</f>
        <v>#REF!</v>
      </c>
      <c r="F133" s="19" t="e">
        <f>+#REF!</f>
        <v>#REF!</v>
      </c>
      <c r="G133" s="19" t="e">
        <f>+#REF!</f>
        <v>#REF!</v>
      </c>
      <c r="H133" s="19" t="e">
        <f>+#REF!</f>
        <v>#REF!</v>
      </c>
      <c r="I133" s="19" t="e">
        <f>+#REF!</f>
        <v>#REF!</v>
      </c>
      <c r="J133" s="19" t="e">
        <f>+#REF!</f>
        <v>#REF!</v>
      </c>
      <c r="K133" s="19" t="e">
        <f>+#REF!</f>
        <v>#REF!</v>
      </c>
      <c r="L133" s="17"/>
      <c r="M133" s="17"/>
      <c r="N133" s="17"/>
      <c r="O133" s="17"/>
      <c r="P133" s="17"/>
      <c r="Q133" s="17"/>
      <c r="R133" s="17"/>
      <c r="S133" s="17"/>
      <c r="T133" s="17"/>
      <c r="U133" s="17"/>
      <c r="V133" s="17"/>
      <c r="W133" s="17"/>
      <c r="X133" s="17"/>
      <c r="Y133" s="17"/>
      <c r="Z133" s="17"/>
    </row>
    <row r="134" spans="1:26" ht="12.75" hidden="1" customHeight="1">
      <c r="A134" s="18" t="s">
        <v>200</v>
      </c>
      <c r="B134" s="82" t="s">
        <v>201</v>
      </c>
      <c r="C134" s="81" t="e">
        <f>+#REF!</f>
        <v>#REF!</v>
      </c>
      <c r="D134" s="19" t="e">
        <f>+#REF!</f>
        <v>#REF!</v>
      </c>
      <c r="E134" s="19" t="e">
        <f>+#REF!</f>
        <v>#REF!</v>
      </c>
      <c r="F134" s="19" t="e">
        <f>+#REF!</f>
        <v>#REF!</v>
      </c>
      <c r="G134" s="19" t="e">
        <f>+#REF!</f>
        <v>#REF!</v>
      </c>
      <c r="H134" s="19" t="e">
        <f>+#REF!</f>
        <v>#REF!</v>
      </c>
      <c r="I134" s="19" t="e">
        <f>+#REF!</f>
        <v>#REF!</v>
      </c>
      <c r="J134" s="19" t="e">
        <f>+#REF!</f>
        <v>#REF!</v>
      </c>
      <c r="K134" s="19" t="e">
        <f>+#REF!</f>
        <v>#REF!</v>
      </c>
      <c r="L134" s="17"/>
      <c r="M134" s="17"/>
      <c r="N134" s="17"/>
      <c r="O134" s="17"/>
      <c r="P134" s="17"/>
      <c r="Q134" s="17"/>
      <c r="R134" s="17"/>
      <c r="S134" s="17"/>
      <c r="T134" s="17"/>
      <c r="U134" s="17"/>
      <c r="V134" s="17"/>
      <c r="W134" s="17"/>
      <c r="X134" s="17"/>
      <c r="Y134" s="17"/>
      <c r="Z134" s="17"/>
    </row>
    <row r="135" spans="1:26" ht="12.75" customHeight="1">
      <c r="A135" s="18" t="s">
        <v>202</v>
      </c>
      <c r="B135" s="82" t="s">
        <v>203</v>
      </c>
      <c r="C135" s="81" t="e">
        <f>+#REF!</f>
        <v>#REF!</v>
      </c>
      <c r="D135" s="19" t="e">
        <f>+#REF!</f>
        <v>#REF!</v>
      </c>
      <c r="E135" s="19" t="e">
        <f>+#REF!</f>
        <v>#REF!</v>
      </c>
      <c r="F135" s="19" t="e">
        <f>+#REF!</f>
        <v>#REF!</v>
      </c>
      <c r="G135" s="19" t="e">
        <f>+#REF!</f>
        <v>#REF!</v>
      </c>
      <c r="H135" s="19" t="e">
        <f>+#REF!</f>
        <v>#REF!</v>
      </c>
      <c r="I135" s="19" t="e">
        <f>+#REF!</f>
        <v>#REF!</v>
      </c>
      <c r="J135" s="19" t="e">
        <f>+#REF!</f>
        <v>#REF!</v>
      </c>
      <c r="K135" s="19" t="e">
        <f>+#REF!</f>
        <v>#REF!</v>
      </c>
      <c r="L135" s="17"/>
      <c r="M135" s="17"/>
      <c r="N135" s="17"/>
      <c r="O135" s="17"/>
      <c r="P135" s="17"/>
      <c r="Q135" s="17"/>
      <c r="R135" s="17"/>
      <c r="S135" s="17"/>
      <c r="T135" s="17"/>
      <c r="U135" s="17"/>
      <c r="V135" s="17"/>
      <c r="W135" s="17"/>
      <c r="X135" s="17"/>
      <c r="Y135" s="17"/>
      <c r="Z135" s="17"/>
    </row>
    <row r="136" spans="1:26" ht="12.75" hidden="1" customHeight="1">
      <c r="A136" s="18" t="s">
        <v>204</v>
      </c>
      <c r="B136" s="82" t="s">
        <v>205</v>
      </c>
      <c r="C136" s="81" t="e">
        <f>+#REF!</f>
        <v>#REF!</v>
      </c>
      <c r="D136" s="19" t="e">
        <f>+#REF!</f>
        <v>#REF!</v>
      </c>
      <c r="E136" s="19" t="e">
        <f>+#REF!</f>
        <v>#REF!</v>
      </c>
      <c r="F136" s="19" t="e">
        <f>+#REF!</f>
        <v>#REF!</v>
      </c>
      <c r="G136" s="19" t="e">
        <f>+#REF!</f>
        <v>#REF!</v>
      </c>
      <c r="H136" s="19" t="e">
        <f>+#REF!</f>
        <v>#REF!</v>
      </c>
      <c r="I136" s="19" t="e">
        <f>+#REF!</f>
        <v>#REF!</v>
      </c>
      <c r="J136" s="19" t="e">
        <f>+#REF!</f>
        <v>#REF!</v>
      </c>
      <c r="K136" s="19" t="e">
        <f>+#REF!</f>
        <v>#REF!</v>
      </c>
      <c r="L136" s="17"/>
      <c r="M136" s="17"/>
      <c r="N136" s="17"/>
      <c r="O136" s="17"/>
      <c r="P136" s="17"/>
      <c r="Q136" s="17"/>
      <c r="R136" s="17"/>
      <c r="S136" s="17"/>
      <c r="T136" s="17"/>
      <c r="U136" s="17"/>
      <c r="V136" s="17"/>
      <c r="W136" s="17"/>
      <c r="X136" s="17"/>
      <c r="Y136" s="17"/>
      <c r="Z136" s="17"/>
    </row>
    <row r="137" spans="1:26" ht="12.75" customHeight="1">
      <c r="A137" s="18" t="s">
        <v>206</v>
      </c>
      <c r="B137" s="82" t="s">
        <v>207</v>
      </c>
      <c r="C137" s="81" t="e">
        <f>+#REF!</f>
        <v>#REF!</v>
      </c>
      <c r="D137" s="19" t="e">
        <f>+#REF!</f>
        <v>#REF!</v>
      </c>
      <c r="E137" s="19" t="e">
        <f>+#REF!</f>
        <v>#REF!</v>
      </c>
      <c r="F137" s="19" t="e">
        <f>+#REF!</f>
        <v>#REF!</v>
      </c>
      <c r="G137" s="19" t="e">
        <f>+#REF!</f>
        <v>#REF!</v>
      </c>
      <c r="H137" s="19" t="e">
        <f>+#REF!</f>
        <v>#REF!</v>
      </c>
      <c r="I137" s="19" t="e">
        <f>+#REF!</f>
        <v>#REF!</v>
      </c>
      <c r="J137" s="19" t="e">
        <f>+#REF!</f>
        <v>#REF!</v>
      </c>
      <c r="K137" s="19" t="e">
        <f>+#REF!</f>
        <v>#REF!</v>
      </c>
      <c r="L137" s="17"/>
      <c r="M137" s="17"/>
      <c r="N137" s="17"/>
      <c r="O137" s="17"/>
      <c r="P137" s="17"/>
      <c r="Q137" s="17"/>
      <c r="R137" s="17"/>
      <c r="S137" s="17"/>
      <c r="T137" s="17"/>
      <c r="U137" s="17"/>
      <c r="V137" s="17"/>
      <c r="W137" s="17"/>
      <c r="X137" s="17"/>
      <c r="Y137" s="17"/>
      <c r="Z137" s="17"/>
    </row>
    <row r="138" spans="1:26" ht="12.75" customHeight="1">
      <c r="A138" s="18" t="s">
        <v>208</v>
      </c>
      <c r="B138" s="82" t="s">
        <v>209</v>
      </c>
      <c r="C138" s="81" t="e">
        <f>+#REF!</f>
        <v>#REF!</v>
      </c>
      <c r="D138" s="19" t="e">
        <f>+#REF!</f>
        <v>#REF!</v>
      </c>
      <c r="E138" s="19" t="e">
        <f>+#REF!</f>
        <v>#REF!</v>
      </c>
      <c r="F138" s="19" t="e">
        <f>+#REF!</f>
        <v>#REF!</v>
      </c>
      <c r="G138" s="19" t="e">
        <f>+#REF!</f>
        <v>#REF!</v>
      </c>
      <c r="H138" s="19" t="e">
        <f>+#REF!</f>
        <v>#REF!</v>
      </c>
      <c r="I138" s="19" t="e">
        <f>+#REF!</f>
        <v>#REF!</v>
      </c>
      <c r="J138" s="19" t="e">
        <f>+#REF!</f>
        <v>#REF!</v>
      </c>
      <c r="K138" s="19" t="e">
        <f>+#REF!</f>
        <v>#REF!</v>
      </c>
      <c r="L138" s="17"/>
      <c r="M138" s="17"/>
      <c r="N138" s="17"/>
      <c r="O138" s="17"/>
      <c r="P138" s="17"/>
      <c r="Q138" s="17"/>
      <c r="R138" s="17"/>
      <c r="S138" s="17"/>
      <c r="T138" s="17"/>
      <c r="U138" s="17"/>
      <c r="V138" s="17"/>
      <c r="W138" s="17"/>
      <c r="X138" s="17"/>
      <c r="Y138" s="17"/>
      <c r="Z138" s="17"/>
    </row>
    <row r="139" spans="1:26" ht="12.75" customHeight="1">
      <c r="A139" s="18" t="s">
        <v>210</v>
      </c>
      <c r="B139" s="82" t="s">
        <v>211</v>
      </c>
      <c r="C139" s="81" t="e">
        <f>+#REF!</f>
        <v>#REF!</v>
      </c>
      <c r="D139" s="19" t="e">
        <f>+#REF!</f>
        <v>#REF!</v>
      </c>
      <c r="E139" s="19" t="e">
        <f>+#REF!</f>
        <v>#REF!</v>
      </c>
      <c r="F139" s="19" t="e">
        <f>+#REF!</f>
        <v>#REF!</v>
      </c>
      <c r="G139" s="19" t="e">
        <f>+#REF!</f>
        <v>#REF!</v>
      </c>
      <c r="H139" s="19" t="e">
        <f>+#REF!</f>
        <v>#REF!</v>
      </c>
      <c r="I139" s="19" t="e">
        <f>+#REF!</f>
        <v>#REF!</v>
      </c>
      <c r="J139" s="19" t="e">
        <f>+#REF!</f>
        <v>#REF!</v>
      </c>
      <c r="K139" s="19" t="e">
        <f>+#REF!</f>
        <v>#REF!</v>
      </c>
      <c r="L139" s="17"/>
      <c r="M139" s="17"/>
      <c r="N139" s="17"/>
      <c r="O139" s="17"/>
      <c r="P139" s="17"/>
      <c r="Q139" s="17"/>
      <c r="R139" s="17"/>
      <c r="S139" s="17"/>
      <c r="T139" s="17"/>
      <c r="U139" s="17"/>
      <c r="V139" s="17"/>
      <c r="W139" s="17"/>
      <c r="X139" s="17"/>
      <c r="Y139" s="17"/>
      <c r="Z139" s="17"/>
    </row>
    <row r="140" spans="1:26" ht="12.75" customHeight="1">
      <c r="A140" s="18" t="s">
        <v>212</v>
      </c>
      <c r="B140" s="82" t="s">
        <v>213</v>
      </c>
      <c r="C140" s="81" t="e">
        <f>+#REF!</f>
        <v>#REF!</v>
      </c>
      <c r="D140" s="19" t="e">
        <f>+#REF!</f>
        <v>#REF!</v>
      </c>
      <c r="E140" s="19" t="e">
        <f>+#REF!</f>
        <v>#REF!</v>
      </c>
      <c r="F140" s="19" t="e">
        <f>+#REF!</f>
        <v>#REF!</v>
      </c>
      <c r="G140" s="19" t="e">
        <f>+#REF!</f>
        <v>#REF!</v>
      </c>
      <c r="H140" s="19" t="e">
        <f>+#REF!</f>
        <v>#REF!</v>
      </c>
      <c r="I140" s="19" t="e">
        <f>+#REF!</f>
        <v>#REF!</v>
      </c>
      <c r="J140" s="19" t="e">
        <f>+#REF!</f>
        <v>#REF!</v>
      </c>
      <c r="K140" s="19" t="e">
        <f>+#REF!</f>
        <v>#REF!</v>
      </c>
      <c r="L140" s="17"/>
      <c r="M140" s="17"/>
      <c r="N140" s="17"/>
      <c r="O140" s="17"/>
      <c r="P140" s="17"/>
      <c r="Q140" s="17"/>
      <c r="R140" s="17"/>
      <c r="S140" s="17"/>
      <c r="T140" s="17"/>
      <c r="U140" s="17"/>
      <c r="V140" s="17"/>
      <c r="W140" s="17"/>
      <c r="X140" s="17"/>
      <c r="Y140" s="17"/>
      <c r="Z140" s="17"/>
    </row>
    <row r="141" spans="1:26" ht="12.75" hidden="1" customHeight="1">
      <c r="A141" s="18" t="s">
        <v>214</v>
      </c>
      <c r="B141" s="82" t="s">
        <v>215</v>
      </c>
      <c r="C141" s="81" t="e">
        <f>+#REF!</f>
        <v>#REF!</v>
      </c>
      <c r="D141" s="19" t="e">
        <f>+#REF!</f>
        <v>#REF!</v>
      </c>
      <c r="E141" s="19" t="e">
        <f>+#REF!</f>
        <v>#REF!</v>
      </c>
      <c r="F141" s="19" t="e">
        <f>+#REF!</f>
        <v>#REF!</v>
      </c>
      <c r="G141" s="19" t="e">
        <f>+#REF!</f>
        <v>#REF!</v>
      </c>
      <c r="H141" s="19" t="e">
        <f>+#REF!</f>
        <v>#REF!</v>
      </c>
      <c r="I141" s="19" t="e">
        <f>+#REF!</f>
        <v>#REF!</v>
      </c>
      <c r="J141" s="19" t="e">
        <f>+#REF!</f>
        <v>#REF!</v>
      </c>
      <c r="K141" s="19" t="e">
        <f>+#REF!</f>
        <v>#REF!</v>
      </c>
      <c r="L141" s="17"/>
      <c r="M141" s="17"/>
      <c r="N141" s="17"/>
      <c r="O141" s="17"/>
      <c r="P141" s="17"/>
      <c r="Q141" s="17"/>
      <c r="R141" s="17"/>
      <c r="S141" s="17"/>
      <c r="T141" s="17"/>
      <c r="U141" s="17"/>
      <c r="V141" s="17"/>
      <c r="W141" s="17"/>
      <c r="X141" s="17"/>
      <c r="Y141" s="17"/>
      <c r="Z141" s="17"/>
    </row>
    <row r="142" spans="1:26" ht="12.75" hidden="1" customHeight="1">
      <c r="A142" s="18" t="s">
        <v>216</v>
      </c>
      <c r="B142" s="82" t="s">
        <v>217</v>
      </c>
      <c r="C142" s="81" t="e">
        <f>+#REF!</f>
        <v>#REF!</v>
      </c>
      <c r="D142" s="19" t="e">
        <f>+#REF!</f>
        <v>#REF!</v>
      </c>
      <c r="E142" s="19" t="e">
        <f>+#REF!</f>
        <v>#REF!</v>
      </c>
      <c r="F142" s="19" t="e">
        <f>+#REF!</f>
        <v>#REF!</v>
      </c>
      <c r="G142" s="19" t="e">
        <f>+#REF!</f>
        <v>#REF!</v>
      </c>
      <c r="H142" s="19" t="e">
        <f>+#REF!</f>
        <v>#REF!</v>
      </c>
      <c r="I142" s="19" t="e">
        <f>+#REF!</f>
        <v>#REF!</v>
      </c>
      <c r="J142" s="19" t="e">
        <f>+#REF!</f>
        <v>#REF!</v>
      </c>
      <c r="K142" s="19" t="e">
        <f>+#REF!</f>
        <v>#REF!</v>
      </c>
      <c r="L142" s="17"/>
      <c r="M142" s="17"/>
      <c r="N142" s="17"/>
      <c r="O142" s="17"/>
      <c r="P142" s="17"/>
      <c r="Q142" s="17"/>
      <c r="R142" s="17"/>
      <c r="S142" s="17"/>
      <c r="T142" s="17"/>
      <c r="U142" s="17"/>
      <c r="V142" s="17"/>
      <c r="W142" s="17"/>
      <c r="X142" s="17"/>
      <c r="Y142" s="17"/>
      <c r="Z142" s="17"/>
    </row>
    <row r="143" spans="1:26" ht="12.75" hidden="1" customHeight="1">
      <c r="A143" s="18" t="s">
        <v>218</v>
      </c>
      <c r="B143" s="82" t="s">
        <v>219</v>
      </c>
      <c r="C143" s="81" t="e">
        <f>+#REF!</f>
        <v>#REF!</v>
      </c>
      <c r="D143" s="19" t="e">
        <f>+#REF!</f>
        <v>#REF!</v>
      </c>
      <c r="E143" s="19" t="e">
        <f>+#REF!</f>
        <v>#REF!</v>
      </c>
      <c r="F143" s="19" t="e">
        <f>+#REF!</f>
        <v>#REF!</v>
      </c>
      <c r="G143" s="19" t="e">
        <f>+#REF!</f>
        <v>#REF!</v>
      </c>
      <c r="H143" s="19" t="e">
        <f>+#REF!</f>
        <v>#REF!</v>
      </c>
      <c r="I143" s="19" t="e">
        <f>+#REF!</f>
        <v>#REF!</v>
      </c>
      <c r="J143" s="19" t="e">
        <f>+#REF!</f>
        <v>#REF!</v>
      </c>
      <c r="K143" s="19" t="e">
        <f>+#REF!</f>
        <v>#REF!</v>
      </c>
      <c r="L143" s="17"/>
      <c r="M143" s="17"/>
      <c r="N143" s="17"/>
      <c r="O143" s="17"/>
      <c r="P143" s="17"/>
      <c r="Q143" s="17"/>
      <c r="R143" s="17"/>
      <c r="S143" s="17"/>
      <c r="T143" s="17"/>
      <c r="U143" s="17"/>
      <c r="V143" s="17"/>
      <c r="W143" s="17"/>
      <c r="X143" s="17"/>
      <c r="Y143" s="17"/>
      <c r="Z143" s="17"/>
    </row>
    <row r="144" spans="1:26" ht="12.75" customHeight="1">
      <c r="A144" s="18" t="s">
        <v>220</v>
      </c>
      <c r="B144" s="82" t="s">
        <v>221</v>
      </c>
      <c r="C144" s="81" t="e">
        <f>+#REF!</f>
        <v>#REF!</v>
      </c>
      <c r="D144" s="19" t="e">
        <f>+#REF!</f>
        <v>#REF!</v>
      </c>
      <c r="E144" s="19" t="e">
        <f>+#REF!</f>
        <v>#REF!</v>
      </c>
      <c r="F144" s="19" t="e">
        <f>+#REF!</f>
        <v>#REF!</v>
      </c>
      <c r="G144" s="19" t="e">
        <f>+#REF!</f>
        <v>#REF!</v>
      </c>
      <c r="H144" s="19" t="e">
        <f>+#REF!</f>
        <v>#REF!</v>
      </c>
      <c r="I144" s="19" t="e">
        <f>+#REF!</f>
        <v>#REF!</v>
      </c>
      <c r="J144" s="19" t="e">
        <f>+#REF!</f>
        <v>#REF!</v>
      </c>
      <c r="K144" s="19" t="e">
        <f>+#REF!</f>
        <v>#REF!</v>
      </c>
      <c r="L144" s="17"/>
      <c r="M144" s="17"/>
      <c r="N144" s="17"/>
      <c r="O144" s="17"/>
      <c r="P144" s="17"/>
      <c r="Q144" s="17"/>
      <c r="R144" s="17"/>
      <c r="S144" s="17"/>
      <c r="T144" s="17"/>
      <c r="U144" s="17"/>
      <c r="V144" s="17"/>
      <c r="W144" s="17"/>
      <c r="X144" s="17"/>
      <c r="Y144" s="17"/>
      <c r="Z144" s="17"/>
    </row>
    <row r="145" spans="1:26" ht="12.75" customHeight="1">
      <c r="A145" s="18" t="s">
        <v>222</v>
      </c>
      <c r="B145" s="82" t="s">
        <v>223</v>
      </c>
      <c r="C145" s="81" t="e">
        <f>+#REF!</f>
        <v>#REF!</v>
      </c>
      <c r="D145" s="19" t="e">
        <f>+#REF!</f>
        <v>#REF!</v>
      </c>
      <c r="E145" s="19" t="e">
        <f>+#REF!</f>
        <v>#REF!</v>
      </c>
      <c r="F145" s="19" t="e">
        <f>+#REF!</f>
        <v>#REF!</v>
      </c>
      <c r="G145" s="19" t="e">
        <f>+#REF!</f>
        <v>#REF!</v>
      </c>
      <c r="H145" s="19" t="e">
        <f>+#REF!</f>
        <v>#REF!</v>
      </c>
      <c r="I145" s="19" t="e">
        <f>+#REF!</f>
        <v>#REF!</v>
      </c>
      <c r="J145" s="19" t="e">
        <f>+#REF!</f>
        <v>#REF!</v>
      </c>
      <c r="K145" s="19" t="e">
        <f>+#REF!</f>
        <v>#REF!</v>
      </c>
      <c r="L145" s="17"/>
      <c r="M145" s="17"/>
      <c r="N145" s="17"/>
      <c r="O145" s="17"/>
      <c r="P145" s="17"/>
      <c r="Q145" s="17"/>
      <c r="R145" s="17"/>
      <c r="S145" s="17"/>
      <c r="T145" s="17"/>
      <c r="U145" s="17"/>
      <c r="V145" s="17"/>
      <c r="W145" s="17"/>
      <c r="X145" s="17"/>
      <c r="Y145" s="17"/>
      <c r="Z145" s="17"/>
    </row>
    <row r="146" spans="1:26" ht="12.75" customHeight="1">
      <c r="A146" s="18" t="s">
        <v>224</v>
      </c>
      <c r="B146" s="82" t="s">
        <v>225</v>
      </c>
      <c r="C146" s="81" t="e">
        <f>+#REF!</f>
        <v>#REF!</v>
      </c>
      <c r="D146" s="19" t="e">
        <f>+#REF!</f>
        <v>#REF!</v>
      </c>
      <c r="E146" s="19" t="e">
        <f>+#REF!</f>
        <v>#REF!</v>
      </c>
      <c r="F146" s="19" t="e">
        <f>+#REF!</f>
        <v>#REF!</v>
      </c>
      <c r="G146" s="19" t="e">
        <f>+#REF!</f>
        <v>#REF!</v>
      </c>
      <c r="H146" s="19" t="e">
        <f>+#REF!</f>
        <v>#REF!</v>
      </c>
      <c r="I146" s="19" t="e">
        <f>+#REF!</f>
        <v>#REF!</v>
      </c>
      <c r="J146" s="19" t="e">
        <f>+#REF!</f>
        <v>#REF!</v>
      </c>
      <c r="K146" s="19" t="e">
        <f>+#REF!</f>
        <v>#REF!</v>
      </c>
      <c r="L146" s="17"/>
      <c r="M146" s="17"/>
      <c r="N146" s="17"/>
      <c r="O146" s="17"/>
      <c r="P146" s="17"/>
      <c r="Q146" s="17"/>
      <c r="R146" s="17"/>
      <c r="S146" s="17"/>
      <c r="T146" s="17"/>
      <c r="U146" s="17"/>
      <c r="V146" s="17"/>
      <c r="W146" s="17"/>
      <c r="X146" s="17"/>
      <c r="Y146" s="17"/>
      <c r="Z146" s="17"/>
    </row>
    <row r="147" spans="1:26" ht="12.75" customHeight="1">
      <c r="A147" s="18" t="s">
        <v>226</v>
      </c>
      <c r="B147" s="82" t="s">
        <v>227</v>
      </c>
      <c r="C147" s="81" t="e">
        <f>+#REF!</f>
        <v>#REF!</v>
      </c>
      <c r="D147" s="19" t="e">
        <f>+#REF!</f>
        <v>#REF!</v>
      </c>
      <c r="E147" s="19" t="e">
        <f>+#REF!</f>
        <v>#REF!</v>
      </c>
      <c r="F147" s="19" t="e">
        <f>+#REF!</f>
        <v>#REF!</v>
      </c>
      <c r="G147" s="19" t="e">
        <f>+#REF!</f>
        <v>#REF!</v>
      </c>
      <c r="H147" s="19" t="e">
        <f>+#REF!</f>
        <v>#REF!</v>
      </c>
      <c r="I147" s="19" t="e">
        <f>+#REF!</f>
        <v>#REF!</v>
      </c>
      <c r="J147" s="19" t="e">
        <f>+#REF!</f>
        <v>#REF!</v>
      </c>
      <c r="K147" s="19" t="e">
        <f>+#REF!</f>
        <v>#REF!</v>
      </c>
      <c r="L147" s="17"/>
      <c r="M147" s="17"/>
      <c r="N147" s="17"/>
      <c r="O147" s="17"/>
      <c r="P147" s="17"/>
      <c r="Q147" s="17"/>
      <c r="R147" s="17"/>
      <c r="S147" s="17"/>
      <c r="T147" s="17"/>
      <c r="U147" s="17"/>
      <c r="V147" s="17"/>
      <c r="W147" s="17"/>
      <c r="X147" s="17"/>
      <c r="Y147" s="17"/>
      <c r="Z147" s="17"/>
    </row>
    <row r="148" spans="1:26" ht="12.75" customHeight="1">
      <c r="A148" s="18" t="s">
        <v>228</v>
      </c>
      <c r="B148" s="82" t="s">
        <v>229</v>
      </c>
      <c r="C148" s="81" t="e">
        <f>+#REF!</f>
        <v>#REF!</v>
      </c>
      <c r="D148" s="19" t="e">
        <f>+#REF!</f>
        <v>#REF!</v>
      </c>
      <c r="E148" s="19" t="e">
        <f>+#REF!</f>
        <v>#REF!</v>
      </c>
      <c r="F148" s="19" t="e">
        <f>+#REF!</f>
        <v>#REF!</v>
      </c>
      <c r="G148" s="19" t="e">
        <f>+#REF!</f>
        <v>#REF!</v>
      </c>
      <c r="H148" s="19" t="e">
        <f>+#REF!</f>
        <v>#REF!</v>
      </c>
      <c r="I148" s="19" t="e">
        <f>+#REF!</f>
        <v>#REF!</v>
      </c>
      <c r="J148" s="19" t="e">
        <f>+#REF!</f>
        <v>#REF!</v>
      </c>
      <c r="K148" s="19" t="e">
        <f>+#REF!</f>
        <v>#REF!</v>
      </c>
      <c r="L148" s="17"/>
      <c r="M148" s="17"/>
      <c r="N148" s="17"/>
      <c r="O148" s="17"/>
      <c r="P148" s="17"/>
      <c r="Q148" s="17"/>
      <c r="R148" s="17"/>
      <c r="S148" s="17"/>
      <c r="T148" s="17"/>
      <c r="U148" s="17"/>
      <c r="V148" s="17"/>
      <c r="W148" s="17"/>
      <c r="X148" s="17"/>
      <c r="Y148" s="17"/>
      <c r="Z148" s="17"/>
    </row>
    <row r="149" spans="1:26" ht="12.75" customHeight="1">
      <c r="A149" s="18" t="s">
        <v>230</v>
      </c>
      <c r="B149" s="82" t="s">
        <v>231</v>
      </c>
      <c r="C149" s="81" t="e">
        <f>+#REF!</f>
        <v>#REF!</v>
      </c>
      <c r="D149" s="19" t="e">
        <f>+#REF!</f>
        <v>#REF!</v>
      </c>
      <c r="E149" s="19" t="e">
        <f>+#REF!</f>
        <v>#REF!</v>
      </c>
      <c r="F149" s="19" t="e">
        <f>+#REF!</f>
        <v>#REF!</v>
      </c>
      <c r="G149" s="19" t="e">
        <f>+#REF!</f>
        <v>#REF!</v>
      </c>
      <c r="H149" s="19" t="e">
        <f>+#REF!</f>
        <v>#REF!</v>
      </c>
      <c r="I149" s="19" t="e">
        <f>+#REF!</f>
        <v>#REF!</v>
      </c>
      <c r="J149" s="19" t="e">
        <f>+#REF!</f>
        <v>#REF!</v>
      </c>
      <c r="K149" s="19" t="e">
        <f>+#REF!</f>
        <v>#REF!</v>
      </c>
      <c r="L149" s="17"/>
      <c r="M149" s="17"/>
      <c r="N149" s="17"/>
      <c r="O149" s="17"/>
      <c r="P149" s="17"/>
      <c r="Q149" s="17"/>
      <c r="R149" s="17"/>
      <c r="S149" s="17"/>
      <c r="T149" s="17"/>
      <c r="U149" s="17"/>
      <c r="V149" s="17"/>
      <c r="W149" s="17"/>
      <c r="X149" s="17"/>
      <c r="Y149" s="17"/>
      <c r="Z149" s="17"/>
    </row>
    <row r="150" spans="1:26" ht="12.75" customHeight="1">
      <c r="A150" s="18" t="s">
        <v>232</v>
      </c>
      <c r="B150" s="82" t="s">
        <v>233</v>
      </c>
      <c r="C150" s="81" t="e">
        <f>+#REF!</f>
        <v>#REF!</v>
      </c>
      <c r="D150" s="19" t="e">
        <f>+#REF!</f>
        <v>#REF!</v>
      </c>
      <c r="E150" s="19" t="e">
        <f>+#REF!</f>
        <v>#REF!</v>
      </c>
      <c r="F150" s="19" t="e">
        <f>+#REF!</f>
        <v>#REF!</v>
      </c>
      <c r="G150" s="19" t="e">
        <f>+#REF!</f>
        <v>#REF!</v>
      </c>
      <c r="H150" s="19" t="e">
        <f>+#REF!</f>
        <v>#REF!</v>
      </c>
      <c r="I150" s="19" t="e">
        <f>+#REF!</f>
        <v>#REF!</v>
      </c>
      <c r="J150" s="19" t="e">
        <f>+#REF!</f>
        <v>#REF!</v>
      </c>
      <c r="K150" s="19" t="e">
        <f>+#REF!</f>
        <v>#REF!</v>
      </c>
      <c r="L150" s="17"/>
      <c r="M150" s="17"/>
      <c r="N150" s="17"/>
      <c r="O150" s="17"/>
      <c r="P150" s="17"/>
      <c r="Q150" s="17"/>
      <c r="R150" s="17"/>
      <c r="S150" s="17"/>
      <c r="T150" s="17"/>
      <c r="U150" s="17"/>
      <c r="V150" s="17"/>
      <c r="W150" s="17"/>
      <c r="X150" s="17"/>
      <c r="Y150" s="17"/>
      <c r="Z150" s="17"/>
    </row>
    <row r="151" spans="1:26" ht="12.75" customHeight="1">
      <c r="A151" s="18" t="s">
        <v>234</v>
      </c>
      <c r="B151" s="82" t="s">
        <v>235</v>
      </c>
      <c r="C151" s="81" t="e">
        <f>+#REF!</f>
        <v>#REF!</v>
      </c>
      <c r="D151" s="19" t="e">
        <f>+#REF!</f>
        <v>#REF!</v>
      </c>
      <c r="E151" s="19" t="e">
        <f>+#REF!</f>
        <v>#REF!</v>
      </c>
      <c r="F151" s="19" t="e">
        <f>+#REF!</f>
        <v>#REF!</v>
      </c>
      <c r="G151" s="19" t="e">
        <f>+#REF!</f>
        <v>#REF!</v>
      </c>
      <c r="H151" s="19" t="e">
        <f>+#REF!</f>
        <v>#REF!</v>
      </c>
      <c r="I151" s="19" t="e">
        <f>+#REF!</f>
        <v>#REF!</v>
      </c>
      <c r="J151" s="19" t="e">
        <f>+#REF!</f>
        <v>#REF!</v>
      </c>
      <c r="K151" s="19" t="e">
        <f>+#REF!</f>
        <v>#REF!</v>
      </c>
      <c r="L151" s="17"/>
      <c r="M151" s="17"/>
      <c r="N151" s="17"/>
      <c r="O151" s="17"/>
      <c r="P151" s="17"/>
      <c r="Q151" s="17"/>
      <c r="R151" s="17"/>
      <c r="S151" s="17"/>
      <c r="T151" s="17"/>
      <c r="U151" s="17"/>
      <c r="V151" s="17"/>
      <c r="W151" s="17"/>
      <c r="X151" s="17"/>
      <c r="Y151" s="17"/>
      <c r="Z151" s="17"/>
    </row>
    <row r="152" spans="1:26" ht="12.75" customHeight="1">
      <c r="A152" s="18" t="s">
        <v>236</v>
      </c>
      <c r="B152" s="82" t="s">
        <v>237</v>
      </c>
      <c r="C152" s="81" t="e">
        <f>+#REF!</f>
        <v>#REF!</v>
      </c>
      <c r="D152" s="19" t="e">
        <f>+#REF!</f>
        <v>#REF!</v>
      </c>
      <c r="E152" s="19" t="e">
        <f>+#REF!</f>
        <v>#REF!</v>
      </c>
      <c r="F152" s="19" t="e">
        <f>+#REF!</f>
        <v>#REF!</v>
      </c>
      <c r="G152" s="19" t="e">
        <f>+#REF!</f>
        <v>#REF!</v>
      </c>
      <c r="H152" s="19" t="e">
        <f>+#REF!</f>
        <v>#REF!</v>
      </c>
      <c r="I152" s="19" t="e">
        <f>+#REF!</f>
        <v>#REF!</v>
      </c>
      <c r="J152" s="19" t="e">
        <f>+#REF!</f>
        <v>#REF!</v>
      </c>
      <c r="K152" s="19" t="e">
        <f>+#REF!</f>
        <v>#REF!</v>
      </c>
      <c r="L152" s="17"/>
      <c r="M152" s="17"/>
      <c r="N152" s="17"/>
      <c r="O152" s="17"/>
      <c r="P152" s="17"/>
      <c r="Q152" s="17"/>
      <c r="R152" s="17"/>
      <c r="S152" s="17"/>
      <c r="T152" s="17"/>
      <c r="U152" s="17"/>
      <c r="V152" s="17"/>
      <c r="W152" s="17"/>
      <c r="X152" s="17"/>
      <c r="Y152" s="17"/>
      <c r="Z152" s="17"/>
    </row>
    <row r="153" spans="1:26" ht="12.75" customHeight="1">
      <c r="A153" s="22" t="s">
        <v>238</v>
      </c>
      <c r="B153" s="82" t="s">
        <v>239</v>
      </c>
      <c r="C153" s="81" t="e">
        <f>+#REF!</f>
        <v>#REF!</v>
      </c>
      <c r="D153" s="19" t="e">
        <f>+#REF!</f>
        <v>#REF!</v>
      </c>
      <c r="E153" s="19" t="e">
        <f>+#REF!</f>
        <v>#REF!</v>
      </c>
      <c r="F153" s="19" t="e">
        <f>+#REF!</f>
        <v>#REF!</v>
      </c>
      <c r="G153" s="19" t="e">
        <f>+#REF!</f>
        <v>#REF!</v>
      </c>
      <c r="H153" s="19" t="e">
        <f>+#REF!</f>
        <v>#REF!</v>
      </c>
      <c r="I153" s="19" t="e">
        <f>+#REF!</f>
        <v>#REF!</v>
      </c>
      <c r="J153" s="19" t="e">
        <f>+#REF!</f>
        <v>#REF!</v>
      </c>
      <c r="K153" s="19" t="e">
        <f>+#REF!</f>
        <v>#REF!</v>
      </c>
      <c r="L153" s="17"/>
      <c r="M153" s="17"/>
      <c r="N153" s="17"/>
      <c r="O153" s="17"/>
      <c r="P153" s="17"/>
      <c r="Q153" s="17"/>
      <c r="R153" s="17"/>
      <c r="S153" s="17"/>
      <c r="T153" s="17"/>
      <c r="U153" s="17"/>
      <c r="V153" s="17"/>
      <c r="W153" s="17"/>
      <c r="X153" s="17"/>
      <c r="Y153" s="17"/>
      <c r="Z153" s="17"/>
    </row>
    <row r="154" spans="1:26" ht="12.75" customHeight="1">
      <c r="A154" s="18" t="s">
        <v>240</v>
      </c>
      <c r="B154" s="82" t="s">
        <v>241</v>
      </c>
      <c r="C154" s="81" t="e">
        <f>+#REF!</f>
        <v>#REF!</v>
      </c>
      <c r="D154" s="19" t="e">
        <f>+#REF!</f>
        <v>#REF!</v>
      </c>
      <c r="E154" s="19" t="e">
        <f>+#REF!</f>
        <v>#REF!</v>
      </c>
      <c r="F154" s="19" t="e">
        <f>+#REF!</f>
        <v>#REF!</v>
      </c>
      <c r="G154" s="19" t="e">
        <f>+#REF!</f>
        <v>#REF!</v>
      </c>
      <c r="H154" s="19" t="e">
        <f>+#REF!</f>
        <v>#REF!</v>
      </c>
      <c r="I154" s="19" t="e">
        <f>+#REF!</f>
        <v>#REF!</v>
      </c>
      <c r="J154" s="19" t="e">
        <f>+#REF!</f>
        <v>#REF!</v>
      </c>
      <c r="K154" s="19" t="e">
        <f>+#REF!</f>
        <v>#REF!</v>
      </c>
      <c r="L154" s="17"/>
      <c r="M154" s="17"/>
      <c r="N154" s="17"/>
      <c r="O154" s="17"/>
      <c r="P154" s="17"/>
      <c r="Q154" s="17"/>
      <c r="R154" s="17"/>
      <c r="S154" s="17"/>
      <c r="T154" s="17"/>
      <c r="U154" s="17"/>
      <c r="V154" s="17"/>
      <c r="W154" s="17"/>
      <c r="X154" s="17"/>
      <c r="Y154" s="17"/>
      <c r="Z154" s="17"/>
    </row>
    <row r="155" spans="1:26" ht="12.75" customHeight="1">
      <c r="A155" s="18" t="s">
        <v>242</v>
      </c>
      <c r="B155" s="82" t="s">
        <v>243</v>
      </c>
      <c r="C155" s="81" t="e">
        <f>+#REF!</f>
        <v>#REF!</v>
      </c>
      <c r="D155" s="19" t="e">
        <f>+#REF!</f>
        <v>#REF!</v>
      </c>
      <c r="E155" s="19" t="e">
        <f>+#REF!</f>
        <v>#REF!</v>
      </c>
      <c r="F155" s="19" t="e">
        <f>+#REF!</f>
        <v>#REF!</v>
      </c>
      <c r="G155" s="19" t="e">
        <f>+#REF!</f>
        <v>#REF!</v>
      </c>
      <c r="H155" s="19" t="e">
        <f>+#REF!</f>
        <v>#REF!</v>
      </c>
      <c r="I155" s="19" t="e">
        <f>+#REF!</f>
        <v>#REF!</v>
      </c>
      <c r="J155" s="19" t="e">
        <f>+#REF!</f>
        <v>#REF!</v>
      </c>
      <c r="K155" s="19" t="e">
        <f>+#REF!</f>
        <v>#REF!</v>
      </c>
      <c r="L155" s="17"/>
      <c r="M155" s="17"/>
      <c r="N155" s="17"/>
      <c r="O155" s="17"/>
      <c r="P155" s="17"/>
      <c r="Q155" s="17"/>
      <c r="R155" s="17"/>
      <c r="S155" s="17"/>
      <c r="T155" s="17"/>
      <c r="U155" s="17"/>
      <c r="V155" s="17"/>
      <c r="W155" s="17"/>
      <c r="X155" s="17"/>
      <c r="Y155" s="17"/>
      <c r="Z155" s="17"/>
    </row>
    <row r="156" spans="1:26" ht="12.75" customHeight="1">
      <c r="A156" s="18" t="s">
        <v>244</v>
      </c>
      <c r="B156" s="82" t="s">
        <v>245</v>
      </c>
      <c r="C156" s="81" t="e">
        <f>+#REF!</f>
        <v>#REF!</v>
      </c>
      <c r="D156" s="19" t="e">
        <f>+#REF!</f>
        <v>#REF!</v>
      </c>
      <c r="E156" s="19" t="e">
        <f>+#REF!</f>
        <v>#REF!</v>
      </c>
      <c r="F156" s="19" t="e">
        <f>+#REF!</f>
        <v>#REF!</v>
      </c>
      <c r="G156" s="19" t="e">
        <f>+#REF!</f>
        <v>#REF!</v>
      </c>
      <c r="H156" s="19" t="e">
        <f>+#REF!</f>
        <v>#REF!</v>
      </c>
      <c r="I156" s="19" t="e">
        <f>+#REF!</f>
        <v>#REF!</v>
      </c>
      <c r="J156" s="19" t="e">
        <f>+#REF!</f>
        <v>#REF!</v>
      </c>
      <c r="K156" s="19" t="e">
        <f>+#REF!</f>
        <v>#REF!</v>
      </c>
      <c r="L156" s="17"/>
      <c r="M156" s="17"/>
      <c r="N156" s="17"/>
      <c r="O156" s="17"/>
      <c r="P156" s="17"/>
      <c r="Q156" s="17"/>
      <c r="R156" s="17"/>
      <c r="S156" s="17"/>
      <c r="T156" s="17"/>
      <c r="U156" s="17"/>
      <c r="V156" s="17"/>
      <c r="W156" s="17"/>
      <c r="X156" s="17"/>
      <c r="Y156" s="17"/>
      <c r="Z156" s="17"/>
    </row>
    <row r="157" spans="1:26" ht="12.75" customHeight="1">
      <c r="A157" s="18" t="s">
        <v>246</v>
      </c>
      <c r="B157" s="82" t="s">
        <v>247</v>
      </c>
      <c r="C157" s="81" t="e">
        <f>+#REF!</f>
        <v>#REF!</v>
      </c>
      <c r="D157" s="19" t="e">
        <f>+#REF!</f>
        <v>#REF!</v>
      </c>
      <c r="E157" s="19" t="e">
        <f>+#REF!</f>
        <v>#REF!</v>
      </c>
      <c r="F157" s="19" t="e">
        <f>+#REF!</f>
        <v>#REF!</v>
      </c>
      <c r="G157" s="19" t="e">
        <f>+#REF!</f>
        <v>#REF!</v>
      </c>
      <c r="H157" s="19" t="e">
        <f>+#REF!</f>
        <v>#REF!</v>
      </c>
      <c r="I157" s="19" t="e">
        <f>+#REF!</f>
        <v>#REF!</v>
      </c>
      <c r="J157" s="19" t="e">
        <f>+#REF!</f>
        <v>#REF!</v>
      </c>
      <c r="K157" s="19" t="e">
        <f>+#REF!</f>
        <v>#REF!</v>
      </c>
      <c r="L157" s="17"/>
      <c r="M157" s="17"/>
      <c r="N157" s="17"/>
      <c r="O157" s="17"/>
      <c r="P157" s="17"/>
      <c r="Q157" s="17"/>
      <c r="R157" s="17"/>
      <c r="S157" s="17"/>
      <c r="T157" s="17"/>
      <c r="U157" s="17"/>
      <c r="V157" s="17"/>
      <c r="W157" s="17"/>
      <c r="X157" s="17"/>
      <c r="Y157" s="17"/>
      <c r="Z157" s="17"/>
    </row>
    <row r="158" spans="1:26" ht="12.75" customHeight="1">
      <c r="A158" s="18"/>
      <c r="B158" s="82" t="s">
        <v>248</v>
      </c>
      <c r="C158" s="81" t="e">
        <f>+#REF!</f>
        <v>#REF!</v>
      </c>
      <c r="D158" s="19" t="e">
        <f>+#REF!</f>
        <v>#REF!</v>
      </c>
      <c r="E158" s="19" t="e">
        <f>+#REF!</f>
        <v>#REF!</v>
      </c>
      <c r="F158" s="19" t="e">
        <f>+#REF!</f>
        <v>#REF!</v>
      </c>
      <c r="G158" s="19" t="e">
        <f>+#REF!</f>
        <v>#REF!</v>
      </c>
      <c r="H158" s="19" t="e">
        <f>+#REF!</f>
        <v>#REF!</v>
      </c>
      <c r="I158" s="19" t="e">
        <f>+#REF!</f>
        <v>#REF!</v>
      </c>
      <c r="J158" s="19" t="e">
        <f>+#REF!</f>
        <v>#REF!</v>
      </c>
      <c r="K158" s="19" t="e">
        <f>+#REF!</f>
        <v>#REF!</v>
      </c>
      <c r="L158" s="17"/>
      <c r="M158" s="17"/>
      <c r="N158" s="17"/>
      <c r="O158" s="17"/>
      <c r="P158" s="17"/>
      <c r="Q158" s="17"/>
      <c r="R158" s="17"/>
      <c r="S158" s="17"/>
      <c r="T158" s="17"/>
      <c r="U158" s="17"/>
      <c r="V158" s="17"/>
      <c r="W158" s="17"/>
      <c r="X158" s="17"/>
      <c r="Y158" s="17"/>
      <c r="Z158" s="17"/>
    </row>
    <row r="159" spans="1:26" ht="12.75" customHeight="1">
      <c r="A159" s="18" t="s">
        <v>249</v>
      </c>
      <c r="B159" s="82" t="s">
        <v>250</v>
      </c>
      <c r="C159" s="81" t="e">
        <f>+#REF!</f>
        <v>#REF!</v>
      </c>
      <c r="D159" s="19" t="e">
        <f>+#REF!</f>
        <v>#REF!</v>
      </c>
      <c r="E159" s="19" t="e">
        <f>+#REF!</f>
        <v>#REF!</v>
      </c>
      <c r="F159" s="19" t="e">
        <f>+#REF!</f>
        <v>#REF!</v>
      </c>
      <c r="G159" s="19" t="e">
        <f>+#REF!</f>
        <v>#REF!</v>
      </c>
      <c r="H159" s="19" t="e">
        <f>+#REF!</f>
        <v>#REF!</v>
      </c>
      <c r="I159" s="19" t="e">
        <f>+#REF!</f>
        <v>#REF!</v>
      </c>
      <c r="J159" s="19" t="e">
        <f>+#REF!</f>
        <v>#REF!</v>
      </c>
      <c r="K159" s="19" t="e">
        <f>+#REF!</f>
        <v>#REF!</v>
      </c>
      <c r="L159" s="17"/>
      <c r="M159" s="17"/>
      <c r="N159" s="17"/>
      <c r="O159" s="17"/>
      <c r="P159" s="17"/>
      <c r="Q159" s="17"/>
      <c r="R159" s="17"/>
      <c r="S159" s="17"/>
      <c r="T159" s="17"/>
      <c r="U159" s="17"/>
      <c r="V159" s="17"/>
      <c r="W159" s="17"/>
      <c r="X159" s="17"/>
      <c r="Y159" s="17"/>
      <c r="Z159" s="17"/>
    </row>
    <row r="160" spans="1:26" ht="12.75" customHeight="1">
      <c r="A160" s="20"/>
      <c r="B160" s="20" t="s">
        <v>251</v>
      </c>
      <c r="C160" s="83" t="e">
        <f>+#REF!</f>
        <v>#REF!</v>
      </c>
      <c r="D160" s="23" t="e">
        <f t="shared" ref="D160:K160" si="36">SUM(D161:D162)</f>
        <v>#REF!</v>
      </c>
      <c r="E160" s="23" t="e">
        <f t="shared" si="36"/>
        <v>#REF!</v>
      </c>
      <c r="F160" s="23" t="e">
        <f t="shared" si="36"/>
        <v>#REF!</v>
      </c>
      <c r="G160" s="23" t="e">
        <f t="shared" si="36"/>
        <v>#REF!</v>
      </c>
      <c r="H160" s="23" t="e">
        <f t="shared" si="36"/>
        <v>#REF!</v>
      </c>
      <c r="I160" s="23" t="e">
        <f t="shared" si="36"/>
        <v>#REF!</v>
      </c>
      <c r="J160" s="23" t="e">
        <f t="shared" si="36"/>
        <v>#REF!</v>
      </c>
      <c r="K160" s="23" t="e">
        <f t="shared" si="36"/>
        <v>#REF!</v>
      </c>
      <c r="L160" s="17"/>
      <c r="M160" s="17"/>
      <c r="N160" s="17"/>
      <c r="O160" s="17"/>
      <c r="P160" s="17"/>
      <c r="Q160" s="17"/>
      <c r="R160" s="17"/>
      <c r="S160" s="17"/>
      <c r="T160" s="17"/>
      <c r="U160" s="17"/>
      <c r="V160" s="17"/>
      <c r="W160" s="17"/>
      <c r="X160" s="17"/>
      <c r="Y160" s="17"/>
      <c r="Z160" s="17"/>
    </row>
    <row r="161" spans="1:26" ht="12.75" customHeight="1">
      <c r="A161" s="18" t="s">
        <v>252</v>
      </c>
      <c r="B161" s="18" t="s">
        <v>253</v>
      </c>
      <c r="C161" s="81" t="e">
        <f>+#REF!</f>
        <v>#REF!</v>
      </c>
      <c r="D161" s="19" t="e">
        <f>+#REF!</f>
        <v>#REF!</v>
      </c>
      <c r="E161" s="19" t="e">
        <f>+#REF!</f>
        <v>#REF!</v>
      </c>
      <c r="F161" s="19" t="e">
        <f>+#REF!</f>
        <v>#REF!</v>
      </c>
      <c r="G161" s="19" t="e">
        <f>+#REF!</f>
        <v>#REF!</v>
      </c>
      <c r="H161" s="19" t="e">
        <f>+#REF!</f>
        <v>#REF!</v>
      </c>
      <c r="I161" s="19" t="e">
        <f>+#REF!</f>
        <v>#REF!</v>
      </c>
      <c r="J161" s="19" t="e">
        <f>+#REF!</f>
        <v>#REF!</v>
      </c>
      <c r="K161" s="19" t="e">
        <f>+#REF!</f>
        <v>#REF!</v>
      </c>
      <c r="L161" s="17"/>
      <c r="M161" s="17"/>
      <c r="N161" s="17"/>
      <c r="O161" s="17"/>
      <c r="P161" s="17"/>
      <c r="Q161" s="17"/>
      <c r="R161" s="17"/>
      <c r="S161" s="17"/>
      <c r="T161" s="17"/>
      <c r="U161" s="17"/>
      <c r="V161" s="17"/>
      <c r="W161" s="17"/>
      <c r="X161" s="17"/>
      <c r="Y161" s="17"/>
      <c r="Z161" s="17"/>
    </row>
    <row r="162" spans="1:26" ht="12.75" customHeight="1">
      <c r="A162" s="18" t="s">
        <v>254</v>
      </c>
      <c r="B162" s="18" t="s">
        <v>255</v>
      </c>
      <c r="C162" s="81" t="e">
        <f>+#REF!</f>
        <v>#REF!</v>
      </c>
      <c r="D162" s="19" t="e">
        <f>+#REF!</f>
        <v>#REF!</v>
      </c>
      <c r="E162" s="19" t="e">
        <f>+#REF!</f>
        <v>#REF!</v>
      </c>
      <c r="F162" s="19" t="e">
        <f>+#REF!</f>
        <v>#REF!</v>
      </c>
      <c r="G162" s="19" t="e">
        <f>+#REF!</f>
        <v>#REF!</v>
      </c>
      <c r="H162" s="19" t="e">
        <f>+#REF!</f>
        <v>#REF!</v>
      </c>
      <c r="I162" s="19" t="e">
        <f>+#REF!</f>
        <v>#REF!</v>
      </c>
      <c r="J162" s="19" t="e">
        <f>+#REF!</f>
        <v>#REF!</v>
      </c>
      <c r="K162" s="19" t="e">
        <f>+#REF!</f>
        <v>#REF!</v>
      </c>
      <c r="L162" s="17"/>
      <c r="M162" s="17"/>
      <c r="N162" s="17"/>
      <c r="O162" s="17"/>
      <c r="P162" s="17"/>
      <c r="Q162" s="17"/>
      <c r="R162" s="17"/>
      <c r="S162" s="17"/>
      <c r="T162" s="17"/>
      <c r="U162" s="17"/>
      <c r="V162" s="17"/>
      <c r="W162" s="17"/>
      <c r="X162" s="17"/>
      <c r="Y162" s="17"/>
      <c r="Z162" s="17"/>
    </row>
    <row r="163" spans="1:26" ht="12.75" customHeight="1">
      <c r="A163" s="20" t="s">
        <v>256</v>
      </c>
      <c r="B163" s="20" t="s">
        <v>257</v>
      </c>
      <c r="C163" s="83" t="e">
        <f>+#REF!</f>
        <v>#REF!</v>
      </c>
      <c r="D163" s="23" t="e">
        <f t="shared" ref="D163:K163" si="37">SUM(D164:D169)</f>
        <v>#REF!</v>
      </c>
      <c r="E163" s="23" t="e">
        <f t="shared" si="37"/>
        <v>#REF!</v>
      </c>
      <c r="F163" s="23" t="e">
        <f t="shared" si="37"/>
        <v>#REF!</v>
      </c>
      <c r="G163" s="23" t="e">
        <f t="shared" si="37"/>
        <v>#REF!</v>
      </c>
      <c r="H163" s="23" t="e">
        <f t="shared" si="37"/>
        <v>#REF!</v>
      </c>
      <c r="I163" s="23" t="e">
        <f t="shared" si="37"/>
        <v>#REF!</v>
      </c>
      <c r="J163" s="23" t="e">
        <f t="shared" si="37"/>
        <v>#REF!</v>
      </c>
      <c r="K163" s="23" t="e">
        <f t="shared" si="37"/>
        <v>#REF!</v>
      </c>
      <c r="L163" s="17"/>
      <c r="M163" s="17"/>
      <c r="N163" s="17"/>
      <c r="O163" s="17"/>
      <c r="P163" s="17"/>
      <c r="Q163" s="17"/>
      <c r="R163" s="17"/>
      <c r="S163" s="17"/>
      <c r="T163" s="17"/>
      <c r="U163" s="17"/>
      <c r="V163" s="17"/>
      <c r="W163" s="17"/>
      <c r="X163" s="17"/>
      <c r="Y163" s="17"/>
      <c r="Z163" s="17"/>
    </row>
    <row r="164" spans="1:26" ht="12.75" customHeight="1">
      <c r="A164" s="18" t="s">
        <v>258</v>
      </c>
      <c r="B164" s="82" t="s">
        <v>259</v>
      </c>
      <c r="C164" s="81" t="e">
        <f>+#REF!</f>
        <v>#REF!</v>
      </c>
      <c r="D164" s="19" t="e">
        <f>+#REF!</f>
        <v>#REF!</v>
      </c>
      <c r="E164" s="19" t="e">
        <f>+#REF!</f>
        <v>#REF!</v>
      </c>
      <c r="F164" s="19" t="e">
        <f>+#REF!</f>
        <v>#REF!</v>
      </c>
      <c r="G164" s="19" t="e">
        <f>+#REF!</f>
        <v>#REF!</v>
      </c>
      <c r="H164" s="19" t="e">
        <f>+#REF!</f>
        <v>#REF!</v>
      </c>
      <c r="I164" s="19" t="e">
        <f>+#REF!</f>
        <v>#REF!</v>
      </c>
      <c r="J164" s="19" t="e">
        <f>+#REF!</f>
        <v>#REF!</v>
      </c>
      <c r="K164" s="19" t="e">
        <f>+#REF!</f>
        <v>#REF!</v>
      </c>
      <c r="L164" s="17"/>
      <c r="M164" s="17"/>
      <c r="N164" s="17"/>
      <c r="O164" s="17"/>
      <c r="P164" s="17"/>
      <c r="Q164" s="17"/>
      <c r="R164" s="17"/>
      <c r="S164" s="17"/>
      <c r="T164" s="17"/>
      <c r="U164" s="17"/>
      <c r="V164" s="17"/>
      <c r="W164" s="17"/>
      <c r="X164" s="17"/>
      <c r="Y164" s="17"/>
      <c r="Z164" s="17"/>
    </row>
    <row r="165" spans="1:26" ht="12.75" customHeight="1">
      <c r="A165" s="18" t="s">
        <v>260</v>
      </c>
      <c r="B165" s="82" t="s">
        <v>261</v>
      </c>
      <c r="C165" s="81" t="e">
        <f>+#REF!</f>
        <v>#REF!</v>
      </c>
      <c r="D165" s="19" t="e">
        <f>+#REF!</f>
        <v>#REF!</v>
      </c>
      <c r="E165" s="19" t="e">
        <f>+#REF!</f>
        <v>#REF!</v>
      </c>
      <c r="F165" s="19" t="e">
        <f>+#REF!</f>
        <v>#REF!</v>
      </c>
      <c r="G165" s="19" t="e">
        <f>+#REF!</f>
        <v>#REF!</v>
      </c>
      <c r="H165" s="19" t="e">
        <f>+#REF!</f>
        <v>#REF!</v>
      </c>
      <c r="I165" s="19" t="e">
        <f>+#REF!</f>
        <v>#REF!</v>
      </c>
      <c r="J165" s="19" t="e">
        <f>+#REF!</f>
        <v>#REF!</v>
      </c>
      <c r="K165" s="19" t="e">
        <f>+#REF!</f>
        <v>#REF!</v>
      </c>
      <c r="L165" s="17"/>
      <c r="M165" s="17"/>
      <c r="N165" s="17"/>
      <c r="O165" s="17"/>
      <c r="P165" s="17"/>
      <c r="Q165" s="17"/>
      <c r="R165" s="17"/>
      <c r="S165" s="17"/>
      <c r="T165" s="17"/>
      <c r="U165" s="17"/>
      <c r="V165" s="17"/>
      <c r="W165" s="17"/>
      <c r="X165" s="17"/>
      <c r="Y165" s="17"/>
      <c r="Z165" s="17"/>
    </row>
    <row r="166" spans="1:26" ht="12.75" customHeight="1">
      <c r="A166" s="18" t="s">
        <v>262</v>
      </c>
      <c r="B166" s="82" t="s">
        <v>263</v>
      </c>
      <c r="C166" s="81" t="e">
        <f>+#REF!</f>
        <v>#REF!</v>
      </c>
      <c r="D166" s="19" t="e">
        <f>+#REF!</f>
        <v>#REF!</v>
      </c>
      <c r="E166" s="19" t="e">
        <f>+#REF!</f>
        <v>#REF!</v>
      </c>
      <c r="F166" s="19" t="e">
        <f>+#REF!</f>
        <v>#REF!</v>
      </c>
      <c r="G166" s="19" t="e">
        <f>+#REF!</f>
        <v>#REF!</v>
      </c>
      <c r="H166" s="19" t="e">
        <f>+#REF!</f>
        <v>#REF!</v>
      </c>
      <c r="I166" s="19" t="e">
        <f>+#REF!</f>
        <v>#REF!</v>
      </c>
      <c r="J166" s="19" t="e">
        <f>+#REF!</f>
        <v>#REF!</v>
      </c>
      <c r="K166" s="19" t="e">
        <f>+#REF!</f>
        <v>#REF!</v>
      </c>
      <c r="L166" s="17"/>
      <c r="M166" s="17"/>
      <c r="N166" s="17"/>
      <c r="O166" s="17"/>
      <c r="P166" s="17"/>
      <c r="Q166" s="17"/>
      <c r="R166" s="17"/>
      <c r="S166" s="17"/>
      <c r="T166" s="17"/>
      <c r="U166" s="17"/>
      <c r="V166" s="17"/>
      <c r="W166" s="17"/>
      <c r="X166" s="17"/>
      <c r="Y166" s="17"/>
      <c r="Z166" s="17"/>
    </row>
    <row r="167" spans="1:26" ht="12.75" customHeight="1">
      <c r="A167" s="18" t="s">
        <v>264</v>
      </c>
      <c r="B167" s="82" t="s">
        <v>265</v>
      </c>
      <c r="C167" s="81" t="e">
        <f>+#REF!</f>
        <v>#REF!</v>
      </c>
      <c r="D167" s="19" t="e">
        <f>+#REF!</f>
        <v>#REF!</v>
      </c>
      <c r="E167" s="19" t="e">
        <f>+#REF!</f>
        <v>#REF!</v>
      </c>
      <c r="F167" s="19" t="e">
        <f>+#REF!</f>
        <v>#REF!</v>
      </c>
      <c r="G167" s="19" t="e">
        <f>+#REF!</f>
        <v>#REF!</v>
      </c>
      <c r="H167" s="19" t="e">
        <f>+#REF!</f>
        <v>#REF!</v>
      </c>
      <c r="I167" s="19" t="e">
        <f>+#REF!</f>
        <v>#REF!</v>
      </c>
      <c r="J167" s="19" t="e">
        <f>+#REF!</f>
        <v>#REF!</v>
      </c>
      <c r="K167" s="19" t="e">
        <f>+#REF!</f>
        <v>#REF!</v>
      </c>
      <c r="L167" s="17"/>
      <c r="M167" s="17"/>
      <c r="N167" s="17"/>
      <c r="O167" s="17"/>
      <c r="P167" s="17"/>
      <c r="Q167" s="17"/>
      <c r="R167" s="17"/>
      <c r="S167" s="17"/>
      <c r="T167" s="17"/>
      <c r="U167" s="17"/>
      <c r="V167" s="17"/>
      <c r="W167" s="17"/>
      <c r="X167" s="17"/>
      <c r="Y167" s="17"/>
      <c r="Z167" s="17"/>
    </row>
    <row r="168" spans="1:26" ht="12.75" customHeight="1">
      <c r="A168" s="18" t="s">
        <v>244</v>
      </c>
      <c r="B168" s="82" t="s">
        <v>245</v>
      </c>
      <c r="C168" s="81" t="e">
        <f>+#REF!</f>
        <v>#REF!</v>
      </c>
      <c r="D168" s="19" t="e">
        <f>+#REF!</f>
        <v>#REF!</v>
      </c>
      <c r="E168" s="19" t="e">
        <f>+#REF!</f>
        <v>#REF!</v>
      </c>
      <c r="F168" s="19" t="e">
        <f>+#REF!</f>
        <v>#REF!</v>
      </c>
      <c r="G168" s="19" t="e">
        <f>+#REF!</f>
        <v>#REF!</v>
      </c>
      <c r="H168" s="19" t="e">
        <f>+#REF!</f>
        <v>#REF!</v>
      </c>
      <c r="I168" s="19" t="e">
        <f>+#REF!</f>
        <v>#REF!</v>
      </c>
      <c r="J168" s="19" t="e">
        <f>+#REF!</f>
        <v>#REF!</v>
      </c>
      <c r="K168" s="19" t="e">
        <f>+#REF!</f>
        <v>#REF!</v>
      </c>
      <c r="L168" s="17"/>
      <c r="M168" s="17"/>
      <c r="N168" s="17"/>
      <c r="O168" s="17"/>
      <c r="P168" s="17"/>
      <c r="Q168" s="17"/>
      <c r="R168" s="17"/>
      <c r="S168" s="17"/>
      <c r="T168" s="17"/>
      <c r="U168" s="17"/>
      <c r="V168" s="17"/>
      <c r="W168" s="17"/>
      <c r="X168" s="17"/>
      <c r="Y168" s="17"/>
      <c r="Z168" s="17"/>
    </row>
    <row r="169" spans="1:26" ht="12.75" customHeight="1">
      <c r="A169" s="18" t="s">
        <v>194</v>
      </c>
      <c r="B169" s="82" t="s">
        <v>195</v>
      </c>
      <c r="C169" s="81" t="e">
        <f>+#REF!</f>
        <v>#REF!</v>
      </c>
      <c r="D169" s="19" t="e">
        <f>+#REF!</f>
        <v>#REF!</v>
      </c>
      <c r="E169" s="19" t="e">
        <f>+#REF!</f>
        <v>#REF!</v>
      </c>
      <c r="F169" s="19" t="e">
        <f>+#REF!</f>
        <v>#REF!</v>
      </c>
      <c r="G169" s="19" t="e">
        <f>+#REF!</f>
        <v>#REF!</v>
      </c>
      <c r="H169" s="19" t="e">
        <f>+#REF!</f>
        <v>#REF!</v>
      </c>
      <c r="I169" s="19" t="e">
        <f>+#REF!</f>
        <v>#REF!</v>
      </c>
      <c r="J169" s="19" t="e">
        <f>+#REF!</f>
        <v>#REF!</v>
      </c>
      <c r="K169" s="19" t="e">
        <f>+#REF!</f>
        <v>#REF!</v>
      </c>
      <c r="L169" s="17"/>
      <c r="M169" s="17"/>
      <c r="N169" s="17"/>
      <c r="O169" s="17"/>
      <c r="P169" s="17"/>
      <c r="Q169" s="17"/>
      <c r="R169" s="17"/>
      <c r="S169" s="17"/>
      <c r="T169" s="17"/>
      <c r="U169" s="17"/>
      <c r="V169" s="17"/>
      <c r="W169" s="17"/>
      <c r="X169" s="17"/>
      <c r="Y169" s="17"/>
      <c r="Z169" s="17"/>
    </row>
    <row r="170" spans="1:26" ht="12.75" customHeight="1">
      <c r="A170" s="20" t="s">
        <v>266</v>
      </c>
      <c r="B170" s="20" t="s">
        <v>267</v>
      </c>
      <c r="C170" s="83" t="e">
        <f>+#REF!</f>
        <v>#REF!</v>
      </c>
      <c r="D170" s="84" t="e">
        <f>+#REF!</f>
        <v>#REF!</v>
      </c>
      <c r="E170" s="23" t="e">
        <f>+#REF!</f>
        <v>#REF!</v>
      </c>
      <c r="F170" s="84" t="e">
        <f>+#REF!</f>
        <v>#REF!</v>
      </c>
      <c r="G170" s="84" t="e">
        <f>+#REF!</f>
        <v>#REF!</v>
      </c>
      <c r="H170" s="23">
        <v>0</v>
      </c>
      <c r="I170" s="84" t="e">
        <f>+#REF!</f>
        <v>#REF!</v>
      </c>
      <c r="J170" s="84" t="e">
        <f>+#REF!</f>
        <v>#REF!</v>
      </c>
      <c r="K170" s="84" t="e">
        <f>+#REF!</f>
        <v>#REF!</v>
      </c>
      <c r="L170" s="17"/>
      <c r="M170" s="17"/>
      <c r="N170" s="17"/>
      <c r="O170" s="17"/>
      <c r="P170" s="17"/>
      <c r="Q170" s="17"/>
      <c r="R170" s="17"/>
      <c r="S170" s="17"/>
      <c r="T170" s="17"/>
      <c r="U170" s="17"/>
      <c r="V170" s="17"/>
      <c r="W170" s="17"/>
      <c r="X170" s="17"/>
      <c r="Y170" s="17"/>
      <c r="Z170" s="17"/>
    </row>
    <row r="171" spans="1:26" ht="12.75" customHeight="1">
      <c r="A171" s="22"/>
      <c r="B171" s="22"/>
      <c r="C171" s="81" t="e">
        <f>+#REF!</f>
        <v>#REF!</v>
      </c>
      <c r="D171" s="19" t="e">
        <f>+#REF!</f>
        <v>#REF!</v>
      </c>
      <c r="E171" s="19"/>
      <c r="F171" s="19"/>
      <c r="G171" s="19"/>
      <c r="H171" s="19"/>
      <c r="I171" s="19"/>
      <c r="J171" s="19"/>
      <c r="K171" s="19"/>
      <c r="L171" s="17"/>
      <c r="M171" s="17"/>
      <c r="N171" s="17"/>
      <c r="O171" s="17"/>
      <c r="P171" s="17"/>
      <c r="Q171" s="17"/>
      <c r="R171" s="17"/>
      <c r="S171" s="17"/>
      <c r="T171" s="17"/>
      <c r="U171" s="17"/>
      <c r="V171" s="17"/>
      <c r="W171" s="17"/>
      <c r="X171" s="17"/>
      <c r="Y171" s="17"/>
      <c r="Z171" s="17"/>
    </row>
    <row r="172" spans="1:26" ht="12.75" customHeight="1">
      <c r="A172" s="20" t="s">
        <v>268</v>
      </c>
      <c r="B172" s="20" t="s">
        <v>269</v>
      </c>
      <c r="C172" s="83" t="e">
        <f>+#REF!</f>
        <v>#REF!</v>
      </c>
      <c r="D172" s="23" t="e">
        <f t="shared" ref="D172:K172" si="38">SUM(D173:D178)</f>
        <v>#REF!</v>
      </c>
      <c r="E172" s="23" t="e">
        <f t="shared" si="38"/>
        <v>#REF!</v>
      </c>
      <c r="F172" s="23">
        <f t="shared" si="38"/>
        <v>0</v>
      </c>
      <c r="G172" s="23">
        <f t="shared" si="38"/>
        <v>0</v>
      </c>
      <c r="H172" s="23">
        <f t="shared" si="38"/>
        <v>0</v>
      </c>
      <c r="I172" s="23">
        <f t="shared" si="38"/>
        <v>0</v>
      </c>
      <c r="J172" s="23">
        <f t="shared" si="38"/>
        <v>0</v>
      </c>
      <c r="K172" s="23">
        <f t="shared" si="38"/>
        <v>0</v>
      </c>
      <c r="L172" s="17"/>
      <c r="M172" s="17"/>
      <c r="N172" s="17"/>
      <c r="O172" s="17"/>
      <c r="P172" s="17"/>
      <c r="Q172" s="17"/>
      <c r="R172" s="17"/>
      <c r="S172" s="17"/>
      <c r="T172" s="17"/>
      <c r="U172" s="17"/>
      <c r="V172" s="17"/>
      <c r="W172" s="17"/>
      <c r="X172" s="17"/>
      <c r="Y172" s="17"/>
      <c r="Z172" s="17"/>
    </row>
    <row r="173" spans="1:26" ht="12.75" customHeight="1">
      <c r="A173" s="18" t="s">
        <v>270</v>
      </c>
      <c r="B173" s="82" t="s">
        <v>271</v>
      </c>
      <c r="C173" s="81" t="e">
        <f>+#REF!</f>
        <v>#REF!</v>
      </c>
      <c r="D173" s="19" t="e">
        <f>+#REF!</f>
        <v>#REF!</v>
      </c>
      <c r="E173" s="19" t="e">
        <f>+#REF!</f>
        <v>#REF!</v>
      </c>
      <c r="F173" s="19"/>
      <c r="G173" s="19"/>
      <c r="H173" s="19"/>
      <c r="I173" s="19"/>
      <c r="J173" s="19"/>
      <c r="K173" s="19"/>
      <c r="L173" s="17"/>
      <c r="M173" s="17"/>
      <c r="N173" s="17"/>
      <c r="O173" s="17"/>
      <c r="P173" s="17"/>
      <c r="Q173" s="17"/>
      <c r="R173" s="17"/>
      <c r="S173" s="17"/>
      <c r="T173" s="17"/>
      <c r="U173" s="17"/>
      <c r="V173" s="17"/>
      <c r="W173" s="17"/>
      <c r="X173" s="17"/>
      <c r="Y173" s="17"/>
      <c r="Z173" s="17"/>
    </row>
    <row r="174" spans="1:26" ht="12.75" customHeight="1">
      <c r="A174" s="18" t="s">
        <v>272</v>
      </c>
      <c r="B174" s="82" t="s">
        <v>273</v>
      </c>
      <c r="C174" s="81" t="e">
        <f>+#REF!</f>
        <v>#REF!</v>
      </c>
      <c r="D174" s="19" t="e">
        <f>+#REF!</f>
        <v>#REF!</v>
      </c>
      <c r="E174" s="19" t="e">
        <f>+#REF!</f>
        <v>#REF!</v>
      </c>
      <c r="F174" s="85"/>
      <c r="G174" s="85"/>
      <c r="H174" s="85"/>
      <c r="I174" s="85"/>
      <c r="J174" s="85"/>
      <c r="K174" s="85"/>
      <c r="L174" s="17"/>
      <c r="M174" s="17"/>
      <c r="N174" s="17"/>
      <c r="O174" s="17"/>
      <c r="P174" s="17"/>
      <c r="Q174" s="17"/>
      <c r="R174" s="17"/>
      <c r="S174" s="17"/>
      <c r="T174" s="17"/>
      <c r="U174" s="17"/>
      <c r="V174" s="17"/>
      <c r="W174" s="17"/>
      <c r="X174" s="17"/>
      <c r="Y174" s="17"/>
      <c r="Z174" s="17"/>
    </row>
    <row r="175" spans="1:26" ht="12.75" customHeight="1">
      <c r="A175" s="18" t="s">
        <v>274</v>
      </c>
      <c r="B175" s="82" t="s">
        <v>275</v>
      </c>
      <c r="C175" s="81" t="e">
        <f>+#REF!</f>
        <v>#REF!</v>
      </c>
      <c r="D175" s="19" t="e">
        <f>+#REF!</f>
        <v>#REF!</v>
      </c>
      <c r="E175" s="19" t="e">
        <f>+#REF!</f>
        <v>#REF!</v>
      </c>
      <c r="F175" s="19"/>
      <c r="G175" s="19"/>
      <c r="H175" s="19"/>
      <c r="I175" s="19"/>
      <c r="J175" s="19"/>
      <c r="K175" s="19"/>
      <c r="L175" s="17"/>
      <c r="M175" s="17"/>
      <c r="N175" s="17"/>
      <c r="O175" s="17"/>
      <c r="P175" s="17"/>
      <c r="Q175" s="17"/>
      <c r="R175" s="17"/>
      <c r="S175" s="17"/>
      <c r="T175" s="17"/>
      <c r="U175" s="17"/>
      <c r="V175" s="17"/>
      <c r="W175" s="17"/>
      <c r="X175" s="17"/>
      <c r="Y175" s="17"/>
      <c r="Z175" s="17"/>
    </row>
    <row r="176" spans="1:26" ht="12.75" customHeight="1">
      <c r="A176" s="18" t="s">
        <v>276</v>
      </c>
      <c r="B176" s="82" t="s">
        <v>277</v>
      </c>
      <c r="C176" s="81" t="e">
        <f>+#REF!</f>
        <v>#REF!</v>
      </c>
      <c r="D176" s="19" t="e">
        <f>+#REF!</f>
        <v>#REF!</v>
      </c>
      <c r="E176" s="19" t="e">
        <f>+#REF!</f>
        <v>#REF!</v>
      </c>
      <c r="F176" s="19"/>
      <c r="G176" s="19"/>
      <c r="H176" s="19"/>
      <c r="I176" s="19"/>
      <c r="J176" s="19"/>
      <c r="K176" s="19"/>
      <c r="L176" s="17"/>
      <c r="M176" s="17"/>
      <c r="N176" s="17"/>
      <c r="O176" s="17"/>
      <c r="P176" s="17"/>
      <c r="Q176" s="17"/>
      <c r="R176" s="17"/>
      <c r="S176" s="17"/>
      <c r="T176" s="17"/>
      <c r="U176" s="17"/>
      <c r="V176" s="17"/>
      <c r="W176" s="17"/>
      <c r="X176" s="17"/>
      <c r="Y176" s="17"/>
      <c r="Z176" s="17"/>
    </row>
    <row r="177" spans="1:26" ht="12.75" customHeight="1">
      <c r="A177" s="18" t="s">
        <v>278</v>
      </c>
      <c r="B177" s="82" t="s">
        <v>279</v>
      </c>
      <c r="C177" s="81" t="e">
        <f>+#REF!</f>
        <v>#REF!</v>
      </c>
      <c r="D177" s="19" t="e">
        <f>+#REF!</f>
        <v>#REF!</v>
      </c>
      <c r="E177" s="19" t="e">
        <f>+#REF!</f>
        <v>#REF!</v>
      </c>
      <c r="F177" s="85"/>
      <c r="G177" s="85"/>
      <c r="H177" s="85"/>
      <c r="I177" s="85"/>
      <c r="J177" s="85"/>
      <c r="K177" s="85"/>
      <c r="L177" s="17"/>
      <c r="M177" s="17"/>
      <c r="N177" s="17"/>
      <c r="O177" s="17"/>
      <c r="P177" s="17"/>
      <c r="Q177" s="17"/>
      <c r="R177" s="17"/>
      <c r="S177" s="17"/>
      <c r="T177" s="17"/>
      <c r="U177" s="17"/>
      <c r="V177" s="17"/>
      <c r="W177" s="17"/>
      <c r="X177" s="17"/>
      <c r="Y177" s="17"/>
      <c r="Z177" s="17"/>
    </row>
    <row r="178" spans="1:26" ht="12.75" customHeight="1">
      <c r="A178" s="18" t="s">
        <v>280</v>
      </c>
      <c r="B178" s="82" t="s">
        <v>281</v>
      </c>
      <c r="C178" s="81" t="e">
        <f>+#REF!</f>
        <v>#REF!</v>
      </c>
      <c r="D178" s="19" t="e">
        <f>+#REF!</f>
        <v>#REF!</v>
      </c>
      <c r="E178" s="19" t="e">
        <f>+#REF!</f>
        <v>#REF!</v>
      </c>
      <c r="F178" s="19"/>
      <c r="G178" s="19"/>
      <c r="H178" s="19"/>
      <c r="I178" s="19"/>
      <c r="J178" s="19"/>
      <c r="K178" s="19"/>
      <c r="L178" s="17"/>
      <c r="M178" s="17"/>
      <c r="N178" s="17"/>
      <c r="O178" s="17"/>
      <c r="P178" s="17"/>
      <c r="Q178" s="17"/>
      <c r="R178" s="17"/>
      <c r="S178" s="17"/>
      <c r="T178" s="17"/>
      <c r="U178" s="17"/>
      <c r="V178" s="17"/>
      <c r="W178" s="17"/>
      <c r="X178" s="17"/>
      <c r="Y178" s="17"/>
      <c r="Z178" s="17"/>
    </row>
    <row r="179" spans="1:26" ht="12.75" customHeight="1">
      <c r="A179" s="86"/>
      <c r="B179" s="87" t="s">
        <v>376</v>
      </c>
      <c r="C179" s="88" t="e">
        <f>+#REF!</f>
        <v>#REF!</v>
      </c>
      <c r="D179" s="88" t="e">
        <f t="shared" ref="D179:K179" si="39">+D100+D124+D160+D163+D170+D172</f>
        <v>#REF!</v>
      </c>
      <c r="E179" s="88" t="e">
        <f t="shared" si="39"/>
        <v>#REF!</v>
      </c>
      <c r="F179" s="88" t="e">
        <f t="shared" si="39"/>
        <v>#REF!</v>
      </c>
      <c r="G179" s="88" t="e">
        <f t="shared" si="39"/>
        <v>#REF!</v>
      </c>
      <c r="H179" s="88" t="e">
        <f t="shared" si="39"/>
        <v>#REF!</v>
      </c>
      <c r="I179" s="88" t="e">
        <f t="shared" si="39"/>
        <v>#REF!</v>
      </c>
      <c r="J179" s="88" t="e">
        <f t="shared" si="39"/>
        <v>#REF!</v>
      </c>
      <c r="K179" s="88" t="e">
        <f t="shared" si="39"/>
        <v>#REF!</v>
      </c>
      <c r="L179" s="17"/>
      <c r="M179" s="17"/>
      <c r="N179" s="17"/>
      <c r="O179" s="17"/>
      <c r="P179" s="17"/>
      <c r="Q179" s="17"/>
      <c r="R179" s="17"/>
      <c r="S179" s="17"/>
      <c r="T179" s="17"/>
      <c r="U179" s="17"/>
      <c r="V179" s="17"/>
      <c r="W179" s="17"/>
      <c r="X179" s="17"/>
      <c r="Y179" s="17"/>
      <c r="Z179" s="17"/>
    </row>
    <row r="180" spans="1:26" ht="12.75" customHeight="1">
      <c r="A180" s="17"/>
      <c r="B180" s="137"/>
      <c r="C180" s="137"/>
      <c r="D180" s="160" t="e">
        <f>+D179-#REF!</f>
        <v>#REF!</v>
      </c>
      <c r="E180" s="160" t="e">
        <f>+E179-#REF!</f>
        <v>#REF!</v>
      </c>
      <c r="F180" s="141">
        <v>2022</v>
      </c>
      <c r="G180" s="141">
        <v>2023</v>
      </c>
      <c r="H180" s="141">
        <v>2024</v>
      </c>
      <c r="I180" s="141">
        <v>2025</v>
      </c>
      <c r="J180" s="141">
        <v>2026</v>
      </c>
      <c r="K180" s="141">
        <v>2026</v>
      </c>
      <c r="L180" s="17"/>
      <c r="M180" s="17"/>
      <c r="N180" s="17"/>
      <c r="O180" s="17"/>
      <c r="P180" s="17"/>
      <c r="Q180" s="17"/>
      <c r="R180" s="17"/>
      <c r="S180" s="17"/>
      <c r="T180" s="17"/>
      <c r="U180" s="17"/>
      <c r="V180" s="17"/>
      <c r="W180" s="17"/>
      <c r="X180" s="17"/>
      <c r="Y180" s="17"/>
      <c r="Z180" s="17"/>
    </row>
    <row r="181" spans="1:26" ht="46.5" customHeight="1">
      <c r="A181" s="17"/>
      <c r="B181" s="138" t="s">
        <v>435</v>
      </c>
      <c r="C181" s="162" t="e">
        <f t="shared" ref="C181:K181" si="40">+C91-C179</f>
        <v>#REF!</v>
      </c>
      <c r="D181" s="162" t="e">
        <f t="shared" si="40"/>
        <v>#REF!</v>
      </c>
      <c r="E181" s="162" t="e">
        <f t="shared" si="40"/>
        <v>#REF!</v>
      </c>
      <c r="F181" s="162" t="e">
        <f t="shared" si="40"/>
        <v>#REF!</v>
      </c>
      <c r="G181" s="162" t="e">
        <f t="shared" si="40"/>
        <v>#REF!</v>
      </c>
      <c r="H181" s="162" t="e">
        <f t="shared" si="40"/>
        <v>#REF!</v>
      </c>
      <c r="I181" s="162" t="e">
        <f t="shared" si="40"/>
        <v>#REF!</v>
      </c>
      <c r="J181" s="162" t="e">
        <f t="shared" si="40"/>
        <v>#REF!</v>
      </c>
      <c r="K181" s="162" t="e">
        <f t="shared" si="40"/>
        <v>#REF!</v>
      </c>
      <c r="L181" s="17"/>
      <c r="M181" s="17"/>
      <c r="N181" s="17"/>
      <c r="O181" s="17"/>
      <c r="P181" s="17"/>
      <c r="Q181" s="17"/>
      <c r="R181" s="17"/>
      <c r="S181" s="17"/>
      <c r="T181" s="17"/>
      <c r="U181" s="17"/>
      <c r="V181" s="17"/>
      <c r="W181" s="17"/>
      <c r="X181" s="17"/>
      <c r="Y181" s="17"/>
      <c r="Z181" s="17"/>
    </row>
    <row r="182" spans="1:26" ht="48" customHeight="1">
      <c r="A182" s="17"/>
      <c r="B182" s="139" t="s">
        <v>378</v>
      </c>
      <c r="C182" s="167"/>
      <c r="D182" s="167"/>
      <c r="E182" s="168"/>
      <c r="F182" s="168"/>
      <c r="G182" s="169" t="e">
        <f>+G181*5%</f>
        <v>#REF!</v>
      </c>
      <c r="H182" s="169" t="e">
        <f>+H181*5%</f>
        <v>#REF!</v>
      </c>
      <c r="I182" s="169" t="e">
        <f>+I181*5%</f>
        <v>#REF!</v>
      </c>
      <c r="J182" s="169" t="e">
        <f>+J181*5%</f>
        <v>#REF!</v>
      </c>
      <c r="K182" s="169" t="e">
        <f>+K181*5%</f>
        <v>#REF!</v>
      </c>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20.25" customHeight="1">
      <c r="A184" s="1608" t="s">
        <v>379</v>
      </c>
      <c r="B184" s="1609"/>
      <c r="C184" s="140"/>
      <c r="D184" s="140"/>
      <c r="E184" s="140"/>
      <c r="F184" s="141">
        <v>2022</v>
      </c>
      <c r="G184" s="141">
        <v>2023</v>
      </c>
      <c r="H184" s="141">
        <v>2024</v>
      </c>
      <c r="I184" s="141">
        <v>2025</v>
      </c>
      <c r="J184" s="141">
        <v>2026</v>
      </c>
      <c r="K184" s="141">
        <v>2026</v>
      </c>
      <c r="L184" s="17"/>
      <c r="M184" s="17"/>
      <c r="N184" s="17"/>
      <c r="O184" s="17"/>
      <c r="P184" s="17"/>
      <c r="Q184" s="17"/>
      <c r="R184" s="17"/>
      <c r="S184" s="17"/>
      <c r="T184" s="17"/>
      <c r="U184" s="17"/>
      <c r="V184" s="17"/>
      <c r="W184" s="17"/>
      <c r="X184" s="17"/>
      <c r="Y184" s="17"/>
      <c r="Z184" s="17"/>
    </row>
    <row r="185" spans="1:26" ht="12.75" customHeight="1">
      <c r="A185" s="142" t="s">
        <v>380</v>
      </c>
      <c r="B185" s="143" t="s">
        <v>381</v>
      </c>
      <c r="C185" s="143"/>
      <c r="D185" s="144"/>
      <c r="E185" s="144"/>
      <c r="F185" s="144" t="e">
        <f t="shared" ref="F185:K185" si="41">SUM(F186:F189)</f>
        <v>#REF!</v>
      </c>
      <c r="G185" s="144" t="e">
        <f t="shared" si="41"/>
        <v>#REF!</v>
      </c>
      <c r="H185" s="144" t="e">
        <f t="shared" si="41"/>
        <v>#REF!</v>
      </c>
      <c r="I185" s="144" t="e">
        <f t="shared" si="41"/>
        <v>#REF!</v>
      </c>
      <c r="J185" s="144" t="e">
        <f t="shared" si="41"/>
        <v>#REF!</v>
      </c>
      <c r="K185" s="144" t="e">
        <f t="shared" si="41"/>
        <v>#REF!</v>
      </c>
      <c r="L185" s="17"/>
      <c r="M185" s="17"/>
      <c r="N185" s="17"/>
      <c r="O185" s="17"/>
      <c r="P185" s="17"/>
      <c r="Q185" s="17"/>
      <c r="R185" s="17"/>
      <c r="S185" s="17"/>
      <c r="T185" s="17"/>
      <c r="U185" s="17"/>
      <c r="V185" s="17"/>
      <c r="W185" s="17"/>
      <c r="X185" s="17"/>
      <c r="Y185" s="17"/>
      <c r="Z185" s="17"/>
    </row>
    <row r="186" spans="1:26" ht="12.75" customHeight="1">
      <c r="A186" s="89" t="s">
        <v>382</v>
      </c>
      <c r="B186" s="89" t="s">
        <v>383</v>
      </c>
      <c r="C186" s="89"/>
      <c r="D186" s="90"/>
      <c r="E186" s="90"/>
      <c r="F186" s="90" t="e">
        <f t="shared" ref="F186:K186" si="42">F181-F182</f>
        <v>#REF!</v>
      </c>
      <c r="G186" s="90" t="e">
        <f t="shared" si="42"/>
        <v>#REF!</v>
      </c>
      <c r="H186" s="90" t="e">
        <f t="shared" si="42"/>
        <v>#REF!</v>
      </c>
      <c r="I186" s="90" t="e">
        <f t="shared" si="42"/>
        <v>#REF!</v>
      </c>
      <c r="J186" s="90" t="e">
        <f t="shared" si="42"/>
        <v>#REF!</v>
      </c>
      <c r="K186" s="90" t="e">
        <f t="shared" si="42"/>
        <v>#REF!</v>
      </c>
      <c r="L186" s="17"/>
      <c r="M186" s="17"/>
      <c r="N186" s="17"/>
      <c r="O186" s="17"/>
      <c r="P186" s="17"/>
      <c r="Q186" s="17"/>
      <c r="R186" s="17"/>
      <c r="S186" s="17"/>
      <c r="T186" s="17"/>
      <c r="U186" s="17"/>
      <c r="V186" s="17"/>
      <c r="W186" s="17"/>
      <c r="X186" s="17"/>
      <c r="Y186" s="17"/>
      <c r="Z186" s="17"/>
    </row>
    <row r="187" spans="1:26" ht="12.75" customHeight="1">
      <c r="A187" s="89" t="s">
        <v>384</v>
      </c>
      <c r="B187" s="89" t="s">
        <v>385</v>
      </c>
      <c r="C187" s="89"/>
      <c r="D187" s="90"/>
      <c r="E187" s="90"/>
      <c r="F187" s="90"/>
      <c r="G187" s="90"/>
      <c r="H187" s="90"/>
      <c r="I187" s="90"/>
      <c r="J187" s="90"/>
      <c r="K187" s="90"/>
      <c r="L187" s="17"/>
      <c r="M187" s="17"/>
      <c r="N187" s="17"/>
      <c r="O187" s="17"/>
      <c r="P187" s="17"/>
      <c r="Q187" s="17"/>
      <c r="R187" s="17"/>
      <c r="S187" s="17"/>
      <c r="T187" s="17"/>
      <c r="U187" s="17"/>
      <c r="V187" s="17"/>
      <c r="W187" s="17"/>
      <c r="X187" s="17"/>
      <c r="Y187" s="17"/>
      <c r="Z187" s="17"/>
    </row>
    <row r="188" spans="1:26" ht="12.75" customHeight="1">
      <c r="A188" s="89" t="s">
        <v>386</v>
      </c>
      <c r="B188" s="89" t="s">
        <v>387</v>
      </c>
      <c r="C188" s="89"/>
      <c r="D188" s="90"/>
      <c r="E188" s="90"/>
      <c r="F188" s="90"/>
      <c r="G188" s="90"/>
      <c r="H188" s="90"/>
      <c r="I188" s="90"/>
      <c r="J188" s="90"/>
      <c r="K188" s="90"/>
      <c r="L188" s="17"/>
      <c r="M188" s="17"/>
      <c r="N188" s="17"/>
      <c r="O188" s="17"/>
      <c r="P188" s="17"/>
      <c r="Q188" s="17"/>
      <c r="R188" s="17"/>
      <c r="S188" s="17"/>
      <c r="T188" s="17"/>
      <c r="U188" s="17"/>
      <c r="V188" s="17"/>
      <c r="W188" s="17"/>
      <c r="X188" s="17"/>
      <c r="Y188" s="17"/>
      <c r="Z188" s="17"/>
    </row>
    <row r="189" spans="1:26" ht="12.75" customHeight="1">
      <c r="A189" s="89" t="s">
        <v>388</v>
      </c>
      <c r="B189" s="89" t="s">
        <v>389</v>
      </c>
      <c r="C189" s="89"/>
      <c r="D189" s="90"/>
      <c r="E189" s="90"/>
      <c r="F189" s="90">
        <v>0</v>
      </c>
      <c r="G189" s="90"/>
      <c r="H189" s="90"/>
      <c r="I189" s="90"/>
      <c r="J189" s="90"/>
      <c r="K189" s="90"/>
      <c r="L189" s="17"/>
      <c r="M189" s="17"/>
      <c r="N189" s="17"/>
      <c r="O189" s="17"/>
      <c r="P189" s="17"/>
      <c r="Q189" s="17"/>
      <c r="R189" s="17"/>
      <c r="S189" s="17"/>
      <c r="T189" s="17"/>
      <c r="U189" s="17"/>
      <c r="V189" s="17"/>
      <c r="W189" s="17"/>
      <c r="X189" s="17"/>
      <c r="Y189" s="17"/>
      <c r="Z189" s="17"/>
    </row>
    <row r="190" spans="1:26" ht="12.75" customHeight="1">
      <c r="A190" s="142" t="s">
        <v>390</v>
      </c>
      <c r="B190" s="143" t="s">
        <v>391</v>
      </c>
      <c r="C190" s="143"/>
      <c r="D190" s="145"/>
      <c r="E190" s="145"/>
      <c r="F190" s="145"/>
      <c r="G190" s="145"/>
      <c r="H190" s="145"/>
      <c r="I190" s="145"/>
      <c r="J190" s="145"/>
      <c r="K190" s="145"/>
      <c r="L190" s="17"/>
      <c r="M190" s="17"/>
      <c r="N190" s="17"/>
      <c r="O190" s="17"/>
      <c r="P190" s="17"/>
      <c r="Q190" s="17"/>
      <c r="R190" s="17"/>
      <c r="S190" s="17"/>
      <c r="T190" s="17"/>
      <c r="U190" s="17"/>
      <c r="V190" s="17"/>
      <c r="W190" s="17"/>
      <c r="X190" s="17"/>
      <c r="Y190" s="17"/>
      <c r="Z190" s="17"/>
    </row>
    <row r="191" spans="1:26" ht="12.75" customHeight="1">
      <c r="A191" s="142" t="s">
        <v>392</v>
      </c>
      <c r="B191" s="143" t="s">
        <v>393</v>
      </c>
      <c r="C191" s="143"/>
      <c r="D191" s="145"/>
      <c r="E191" s="145"/>
      <c r="F191" s="145">
        <f t="shared" ref="F191:K191" si="43">SUM(F192:F193)</f>
        <v>0</v>
      </c>
      <c r="G191" s="145">
        <f t="shared" si="43"/>
        <v>0</v>
      </c>
      <c r="H191" s="145">
        <f t="shared" si="43"/>
        <v>0</v>
      </c>
      <c r="I191" s="145">
        <f t="shared" si="43"/>
        <v>0</v>
      </c>
      <c r="J191" s="145">
        <f t="shared" si="43"/>
        <v>0</v>
      </c>
      <c r="K191" s="145">
        <f t="shared" si="43"/>
        <v>0</v>
      </c>
      <c r="L191" s="17"/>
      <c r="M191" s="17"/>
      <c r="N191" s="17"/>
      <c r="O191" s="17"/>
      <c r="P191" s="17"/>
      <c r="Q191" s="17"/>
      <c r="R191" s="17"/>
      <c r="S191" s="17"/>
      <c r="T191" s="17"/>
      <c r="U191" s="17"/>
      <c r="V191" s="17"/>
      <c r="W191" s="17"/>
      <c r="X191" s="17"/>
      <c r="Y191" s="17"/>
      <c r="Z191" s="17"/>
    </row>
    <row r="192" spans="1:26" ht="12.75" customHeight="1">
      <c r="A192" s="91" t="s">
        <v>394</v>
      </c>
      <c r="B192" s="92" t="s">
        <v>395</v>
      </c>
      <c r="C192" s="92"/>
      <c r="D192" s="90"/>
      <c r="E192" s="90"/>
      <c r="F192" s="90"/>
      <c r="G192" s="90"/>
      <c r="H192" s="90"/>
      <c r="I192" s="90"/>
      <c r="J192" s="90"/>
      <c r="K192" s="90"/>
      <c r="L192" s="17"/>
      <c r="M192" s="17"/>
      <c r="N192" s="17"/>
      <c r="O192" s="17"/>
      <c r="P192" s="17"/>
      <c r="Q192" s="17"/>
      <c r="R192" s="17"/>
      <c r="S192" s="17"/>
      <c r="T192" s="17"/>
      <c r="U192" s="17"/>
      <c r="V192" s="17"/>
      <c r="W192" s="17"/>
      <c r="X192" s="17"/>
      <c r="Y192" s="17"/>
      <c r="Z192" s="17"/>
    </row>
    <row r="193" spans="1:26" ht="12.75" customHeight="1">
      <c r="A193" s="91" t="s">
        <v>396</v>
      </c>
      <c r="B193" s="92" t="s">
        <v>397</v>
      </c>
      <c r="C193" s="92"/>
      <c r="D193" s="90"/>
      <c r="E193" s="90"/>
      <c r="F193" s="90"/>
      <c r="G193" s="90"/>
      <c r="H193" s="90"/>
      <c r="I193" s="90"/>
      <c r="J193" s="90"/>
      <c r="K193" s="90"/>
      <c r="L193" s="17"/>
      <c r="M193" s="17"/>
      <c r="N193" s="17"/>
      <c r="O193" s="17"/>
      <c r="P193" s="17"/>
      <c r="Q193" s="17"/>
      <c r="R193" s="17"/>
      <c r="S193" s="17"/>
      <c r="T193" s="17"/>
      <c r="U193" s="17"/>
      <c r="V193" s="17"/>
      <c r="W193" s="17"/>
      <c r="X193" s="17"/>
      <c r="Y193" s="17"/>
      <c r="Z193" s="17"/>
    </row>
    <row r="194" spans="1:26" ht="12.75" customHeight="1">
      <c r="A194" s="142" t="s">
        <v>398</v>
      </c>
      <c r="B194" s="146" t="s">
        <v>399</v>
      </c>
      <c r="C194" s="146"/>
      <c r="D194" s="144"/>
      <c r="E194" s="144"/>
      <c r="F194" s="144"/>
      <c r="G194" s="144"/>
      <c r="H194" s="144"/>
      <c r="I194" s="144"/>
      <c r="J194" s="144"/>
      <c r="K194" s="144"/>
      <c r="L194" s="17"/>
      <c r="M194" s="17"/>
      <c r="N194" s="17"/>
      <c r="O194" s="17"/>
      <c r="P194" s="17"/>
      <c r="Q194" s="17"/>
      <c r="R194" s="17"/>
      <c r="S194" s="17"/>
      <c r="T194" s="17"/>
      <c r="U194" s="17"/>
      <c r="V194" s="17"/>
      <c r="W194" s="17"/>
      <c r="X194" s="17"/>
      <c r="Y194" s="17"/>
      <c r="Z194" s="17"/>
    </row>
    <row r="195" spans="1:26" ht="12.75" customHeight="1">
      <c r="A195" s="142" t="s">
        <v>400</v>
      </c>
      <c r="B195" s="146" t="s">
        <v>401</v>
      </c>
      <c r="C195" s="146"/>
      <c r="D195" s="144"/>
      <c r="E195" s="144"/>
      <c r="F195" s="144">
        <f t="shared" ref="F195:K195" si="44">SUM(F196:F198)</f>
        <v>0</v>
      </c>
      <c r="G195" s="144">
        <f t="shared" si="44"/>
        <v>0</v>
      </c>
      <c r="H195" s="144">
        <f t="shared" si="44"/>
        <v>0</v>
      </c>
      <c r="I195" s="144">
        <f t="shared" si="44"/>
        <v>0</v>
      </c>
      <c r="J195" s="144">
        <f t="shared" si="44"/>
        <v>0</v>
      </c>
      <c r="K195" s="144">
        <f t="shared" si="44"/>
        <v>0</v>
      </c>
      <c r="L195" s="17"/>
      <c r="M195" s="17"/>
      <c r="N195" s="17"/>
      <c r="O195" s="17"/>
      <c r="P195" s="17"/>
      <c r="Q195" s="17"/>
      <c r="R195" s="17"/>
      <c r="S195" s="17"/>
      <c r="T195" s="17"/>
      <c r="U195" s="17"/>
      <c r="V195" s="17"/>
      <c r="W195" s="17"/>
      <c r="X195" s="17"/>
      <c r="Y195" s="17"/>
      <c r="Z195" s="17"/>
    </row>
    <row r="196" spans="1:26" ht="12.75" customHeight="1">
      <c r="A196" s="89" t="s">
        <v>402</v>
      </c>
      <c r="B196" s="93" t="s">
        <v>387</v>
      </c>
      <c r="C196" s="93"/>
      <c r="D196" s="90"/>
      <c r="E196" s="90"/>
      <c r="F196" s="90"/>
      <c r="G196" s="90"/>
      <c r="H196" s="90"/>
      <c r="I196" s="90"/>
      <c r="J196" s="90"/>
      <c r="K196" s="90"/>
      <c r="L196" s="17"/>
      <c r="M196" s="17"/>
      <c r="N196" s="17"/>
      <c r="O196" s="17"/>
      <c r="P196" s="17"/>
      <c r="Q196" s="17"/>
      <c r="R196" s="17"/>
      <c r="S196" s="17"/>
      <c r="T196" s="17"/>
      <c r="U196" s="17"/>
      <c r="V196" s="17"/>
      <c r="W196" s="17"/>
      <c r="X196" s="17"/>
      <c r="Y196" s="17"/>
      <c r="Z196" s="17"/>
    </row>
    <row r="197" spans="1:26" ht="12.75" customHeight="1">
      <c r="A197" s="89" t="s">
        <v>403</v>
      </c>
      <c r="B197" s="93" t="s">
        <v>404</v>
      </c>
      <c r="C197" s="93"/>
      <c r="D197" s="90"/>
      <c r="E197" s="90"/>
      <c r="F197" s="90"/>
      <c r="G197" s="90"/>
      <c r="H197" s="90"/>
      <c r="I197" s="90"/>
      <c r="J197" s="90"/>
      <c r="K197" s="90"/>
      <c r="L197" s="17"/>
      <c r="M197" s="17"/>
      <c r="N197" s="17"/>
      <c r="O197" s="17"/>
      <c r="P197" s="17"/>
      <c r="Q197" s="17"/>
      <c r="R197" s="17"/>
      <c r="S197" s="17"/>
      <c r="T197" s="17"/>
      <c r="U197" s="17"/>
      <c r="V197" s="17"/>
      <c r="W197" s="17"/>
      <c r="X197" s="17"/>
      <c r="Y197" s="17"/>
      <c r="Z197" s="17"/>
    </row>
    <row r="198" spans="1:26" ht="12.75" customHeight="1">
      <c r="A198" s="89" t="s">
        <v>405</v>
      </c>
      <c r="B198" s="93" t="s">
        <v>406</v>
      </c>
      <c r="C198" s="93"/>
      <c r="D198" s="90"/>
      <c r="E198" s="90"/>
      <c r="F198" s="90">
        <v>0</v>
      </c>
      <c r="G198" s="90"/>
      <c r="H198" s="90"/>
      <c r="I198" s="90"/>
      <c r="J198" s="90"/>
      <c r="K198" s="90"/>
      <c r="L198" s="17"/>
      <c r="M198" s="17"/>
      <c r="N198" s="17"/>
      <c r="O198" s="17"/>
      <c r="P198" s="17"/>
      <c r="Q198" s="17"/>
      <c r="R198" s="17"/>
      <c r="S198" s="17"/>
      <c r="T198" s="17"/>
      <c r="U198" s="17"/>
      <c r="V198" s="17"/>
      <c r="W198" s="17"/>
      <c r="X198" s="17"/>
      <c r="Y198" s="17"/>
      <c r="Z198" s="17"/>
    </row>
    <row r="199" spans="1:26" ht="12.75" customHeight="1">
      <c r="A199" s="142" t="s">
        <v>407</v>
      </c>
      <c r="B199" s="146" t="s">
        <v>408</v>
      </c>
      <c r="C199" s="146"/>
      <c r="D199" s="145"/>
      <c r="E199" s="145"/>
      <c r="F199" s="144">
        <f t="shared" ref="F199:K199" si="45">SUM(F200:F202)</f>
        <v>0</v>
      </c>
      <c r="G199" s="144">
        <f t="shared" si="45"/>
        <v>0</v>
      </c>
      <c r="H199" s="144">
        <f t="shared" si="45"/>
        <v>0</v>
      </c>
      <c r="I199" s="144">
        <f t="shared" si="45"/>
        <v>0</v>
      </c>
      <c r="J199" s="144">
        <f t="shared" si="45"/>
        <v>0</v>
      </c>
      <c r="K199" s="144">
        <f t="shared" si="45"/>
        <v>0</v>
      </c>
      <c r="L199" s="17"/>
      <c r="M199" s="17"/>
      <c r="N199" s="17"/>
      <c r="O199" s="17"/>
      <c r="P199" s="17"/>
      <c r="Q199" s="17"/>
      <c r="R199" s="17"/>
      <c r="S199" s="17"/>
      <c r="T199" s="17"/>
      <c r="U199" s="17"/>
      <c r="V199" s="17"/>
      <c r="W199" s="17"/>
      <c r="X199" s="17"/>
      <c r="Y199" s="17"/>
      <c r="Z199" s="17"/>
    </row>
    <row r="200" spans="1:26" ht="12.75" customHeight="1">
      <c r="A200" s="89" t="s">
        <v>409</v>
      </c>
      <c r="B200" s="93" t="s">
        <v>387</v>
      </c>
      <c r="C200" s="93"/>
      <c r="D200" s="90"/>
      <c r="E200" s="90"/>
      <c r="F200" s="90"/>
      <c r="G200" s="90"/>
      <c r="H200" s="90"/>
      <c r="I200" s="90"/>
      <c r="J200" s="90"/>
      <c r="K200" s="90"/>
      <c r="L200" s="17"/>
      <c r="M200" s="17"/>
      <c r="N200" s="17"/>
      <c r="O200" s="17"/>
      <c r="P200" s="17"/>
      <c r="Q200" s="17"/>
      <c r="R200" s="17"/>
      <c r="S200" s="17"/>
      <c r="T200" s="17"/>
      <c r="U200" s="17"/>
      <c r="V200" s="17"/>
      <c r="W200" s="17"/>
      <c r="X200" s="17"/>
      <c r="Y200" s="17"/>
      <c r="Z200" s="17"/>
    </row>
    <row r="201" spans="1:26" ht="12.75" customHeight="1">
      <c r="A201" s="89" t="s">
        <v>410</v>
      </c>
      <c r="B201" s="93" t="s">
        <v>411</v>
      </c>
      <c r="C201" s="93"/>
      <c r="D201" s="90"/>
      <c r="E201" s="90"/>
      <c r="F201" s="90"/>
      <c r="G201" s="90"/>
      <c r="H201" s="90"/>
      <c r="I201" s="90"/>
      <c r="J201" s="90"/>
      <c r="K201" s="90"/>
      <c r="L201" s="17"/>
      <c r="M201" s="17"/>
      <c r="N201" s="17"/>
      <c r="O201" s="17"/>
      <c r="P201" s="17"/>
      <c r="Q201" s="17"/>
      <c r="R201" s="17"/>
      <c r="S201" s="17"/>
      <c r="T201" s="17"/>
      <c r="U201" s="17"/>
      <c r="V201" s="17"/>
      <c r="W201" s="17"/>
      <c r="X201" s="17"/>
      <c r="Y201" s="17"/>
      <c r="Z201" s="17"/>
    </row>
    <row r="202" spans="1:26" ht="12.75" customHeight="1">
      <c r="A202" s="89" t="s">
        <v>412</v>
      </c>
      <c r="B202" s="93" t="s">
        <v>406</v>
      </c>
      <c r="C202" s="93"/>
      <c r="D202" s="90"/>
      <c r="E202" s="90"/>
      <c r="F202" s="90">
        <v>0</v>
      </c>
      <c r="G202" s="90"/>
      <c r="H202" s="90"/>
      <c r="I202" s="90"/>
      <c r="J202" s="90"/>
      <c r="K202" s="90"/>
      <c r="L202" s="17"/>
      <c r="M202" s="17"/>
      <c r="N202" s="17"/>
      <c r="O202" s="17"/>
      <c r="P202" s="17"/>
      <c r="Q202" s="17"/>
      <c r="R202" s="17"/>
      <c r="S202" s="17"/>
      <c r="T202" s="17"/>
      <c r="U202" s="17"/>
      <c r="V202" s="17"/>
      <c r="W202" s="17"/>
      <c r="X202" s="17"/>
      <c r="Y202" s="17"/>
      <c r="Z202" s="17"/>
    </row>
    <row r="203" spans="1:26" ht="12.75" customHeight="1">
      <c r="A203" s="142" t="s">
        <v>413</v>
      </c>
      <c r="B203" s="146" t="s">
        <v>414</v>
      </c>
      <c r="C203" s="146"/>
      <c r="D203" s="145"/>
      <c r="E203" s="145"/>
      <c r="F203" s="145">
        <f t="shared" ref="F203:K203" si="46">SUM(F204:F206)</f>
        <v>0</v>
      </c>
      <c r="G203" s="145">
        <f t="shared" si="46"/>
        <v>0</v>
      </c>
      <c r="H203" s="145">
        <f t="shared" si="46"/>
        <v>0</v>
      </c>
      <c r="I203" s="145">
        <f t="shared" si="46"/>
        <v>0</v>
      </c>
      <c r="J203" s="145">
        <f t="shared" si="46"/>
        <v>0</v>
      </c>
      <c r="K203" s="145">
        <f t="shared" si="46"/>
        <v>0</v>
      </c>
      <c r="L203" s="17"/>
      <c r="M203" s="17"/>
      <c r="N203" s="17"/>
      <c r="O203" s="17"/>
      <c r="P203" s="17"/>
      <c r="Q203" s="17"/>
      <c r="R203" s="17"/>
      <c r="S203" s="17"/>
      <c r="T203" s="17"/>
      <c r="U203" s="17"/>
      <c r="V203" s="17"/>
      <c r="W203" s="17"/>
      <c r="X203" s="17"/>
      <c r="Y203" s="17"/>
      <c r="Z203" s="17"/>
    </row>
    <row r="204" spans="1:26" ht="12.75" customHeight="1">
      <c r="A204" s="89" t="s">
        <v>415</v>
      </c>
      <c r="B204" s="93" t="s">
        <v>416</v>
      </c>
      <c r="C204" s="93"/>
      <c r="D204" s="90"/>
      <c r="E204" s="90"/>
      <c r="F204" s="90"/>
      <c r="G204" s="90"/>
      <c r="H204" s="90"/>
      <c r="I204" s="90"/>
      <c r="J204" s="90"/>
      <c r="K204" s="90"/>
      <c r="L204" s="17"/>
      <c r="M204" s="17"/>
      <c r="N204" s="17"/>
      <c r="O204" s="17"/>
      <c r="P204" s="17"/>
      <c r="Q204" s="17"/>
      <c r="R204" s="17"/>
      <c r="S204" s="17"/>
      <c r="T204" s="17"/>
      <c r="U204" s="17"/>
      <c r="V204" s="17"/>
      <c r="W204" s="17"/>
      <c r="X204" s="17"/>
      <c r="Y204" s="17"/>
      <c r="Z204" s="17"/>
    </row>
    <row r="205" spans="1:26" ht="12.75" customHeight="1">
      <c r="A205" s="89" t="s">
        <v>417</v>
      </c>
      <c r="B205" s="93" t="s">
        <v>418</v>
      </c>
      <c r="C205" s="93"/>
      <c r="D205" s="90"/>
      <c r="E205" s="90"/>
      <c r="F205" s="90"/>
      <c r="G205" s="90"/>
      <c r="H205" s="90"/>
      <c r="I205" s="90"/>
      <c r="J205" s="90"/>
      <c r="K205" s="90"/>
      <c r="L205" s="17"/>
      <c r="M205" s="17"/>
      <c r="N205" s="17"/>
      <c r="O205" s="17"/>
      <c r="P205" s="17"/>
      <c r="Q205" s="17"/>
      <c r="R205" s="17"/>
      <c r="S205" s="17"/>
      <c r="T205" s="17"/>
      <c r="U205" s="17"/>
      <c r="V205" s="17"/>
      <c r="W205" s="17"/>
      <c r="X205" s="17"/>
      <c r="Y205" s="17"/>
      <c r="Z205" s="17"/>
    </row>
    <row r="206" spans="1:26" ht="12.75" customHeight="1">
      <c r="A206" s="89" t="s">
        <v>419</v>
      </c>
      <c r="B206" s="93" t="s">
        <v>420</v>
      </c>
      <c r="C206" s="93"/>
      <c r="D206" s="90"/>
      <c r="E206" s="90"/>
      <c r="F206" s="90"/>
      <c r="G206" s="90"/>
      <c r="H206" s="90"/>
      <c r="I206" s="90"/>
      <c r="J206" s="90"/>
      <c r="K206" s="90"/>
      <c r="L206" s="17"/>
      <c r="M206" s="17"/>
      <c r="N206" s="17"/>
      <c r="O206" s="17"/>
      <c r="P206" s="17"/>
      <c r="Q206" s="17"/>
      <c r="R206" s="17"/>
      <c r="S206" s="17"/>
      <c r="T206" s="17"/>
      <c r="U206" s="17"/>
      <c r="V206" s="17"/>
      <c r="W206" s="17"/>
      <c r="X206" s="17"/>
      <c r="Y206" s="17"/>
      <c r="Z206" s="17"/>
    </row>
    <row r="207" spans="1:26" ht="12.75" customHeight="1">
      <c r="A207" s="147"/>
      <c r="B207" s="134" t="s">
        <v>421</v>
      </c>
      <c r="C207" s="134"/>
      <c r="D207" s="148">
        <f>D185+D190+D194+D195+D199+D203+D191</f>
        <v>0</v>
      </c>
      <c r="E207" s="148"/>
      <c r="F207" s="148" t="e">
        <f t="shared" ref="F207:K207" si="47">F185+F190+F194+F195+F199+F203+F191</f>
        <v>#REF!</v>
      </c>
      <c r="G207" s="148" t="e">
        <f t="shared" si="47"/>
        <v>#REF!</v>
      </c>
      <c r="H207" s="148" t="e">
        <f t="shared" si="47"/>
        <v>#REF!</v>
      </c>
      <c r="I207" s="148" t="e">
        <f t="shared" si="47"/>
        <v>#REF!</v>
      </c>
      <c r="J207" s="148" t="e">
        <f t="shared" si="47"/>
        <v>#REF!</v>
      </c>
      <c r="K207" s="148" t="e">
        <f t="shared" si="47"/>
        <v>#REF!</v>
      </c>
      <c r="L207" s="17"/>
      <c r="M207" s="17"/>
      <c r="N207" s="17"/>
      <c r="O207" s="17"/>
      <c r="P207" s="17"/>
      <c r="Q207" s="17"/>
      <c r="R207" s="17"/>
      <c r="S207" s="17"/>
      <c r="T207" s="17"/>
      <c r="U207" s="17"/>
      <c r="V207" s="17"/>
      <c r="W207" s="17"/>
      <c r="X207" s="17"/>
      <c r="Y207" s="17"/>
      <c r="Z207" s="17"/>
    </row>
    <row r="208" spans="1:26" ht="12.75" customHeight="1">
      <c r="A208" s="94"/>
      <c r="B208" s="95"/>
      <c r="C208" s="95"/>
      <c r="D208" s="95"/>
      <c r="E208" s="95"/>
      <c r="F208" s="95"/>
      <c r="G208" s="95"/>
      <c r="H208" s="95"/>
      <c r="I208" s="95"/>
      <c r="J208" s="95"/>
      <c r="K208" s="95"/>
      <c r="L208" s="17"/>
      <c r="M208" s="17"/>
      <c r="N208" s="17"/>
      <c r="O208" s="17"/>
      <c r="P208" s="17"/>
      <c r="Q208" s="17"/>
      <c r="R208" s="17"/>
      <c r="S208" s="17"/>
      <c r="T208" s="17"/>
      <c r="U208" s="17"/>
      <c r="V208" s="17"/>
      <c r="W208" s="17"/>
      <c r="X208" s="17"/>
      <c r="Y208" s="17"/>
      <c r="Z208" s="17"/>
    </row>
    <row r="209" spans="1:26" ht="36" customHeight="1">
      <c r="A209" s="1610"/>
      <c r="B209" s="1611" t="s">
        <v>422</v>
      </c>
      <c r="C209" s="1602" t="e">
        <f>+#REF!</f>
        <v>#REF!</v>
      </c>
      <c r="D209" s="1603"/>
      <c r="E209" s="1604"/>
      <c r="F209" s="1598" t="e">
        <f>+F223</f>
        <v>#REF!</v>
      </c>
      <c r="G209" s="1598" t="e">
        <f>+G223</f>
        <v>#REF!</v>
      </c>
      <c r="H209" s="1598" t="e">
        <f>+H223</f>
        <v>#REF!</v>
      </c>
      <c r="I209" s="1598" t="e">
        <f>+I223</f>
        <v>#REF!</v>
      </c>
      <c r="J209" s="1598"/>
      <c r="K209" s="1598"/>
      <c r="L209" s="17"/>
      <c r="M209" s="17"/>
      <c r="N209" s="17"/>
      <c r="O209" s="17"/>
      <c r="P209" s="17"/>
      <c r="Q209" s="17"/>
      <c r="R209" s="17"/>
      <c r="S209" s="17"/>
      <c r="T209" s="17"/>
      <c r="U209" s="17"/>
      <c r="V209" s="17"/>
      <c r="W209" s="17"/>
      <c r="X209" s="17"/>
      <c r="Y209" s="17"/>
      <c r="Z209" s="17"/>
    </row>
    <row r="210" spans="1:26" ht="13.5" customHeight="1">
      <c r="A210" s="1368"/>
      <c r="B210" s="1368"/>
      <c r="C210" s="1368"/>
      <c r="D210" s="1605"/>
      <c r="E210" s="1606"/>
      <c r="F210" s="1368"/>
      <c r="G210" s="1368"/>
      <c r="H210" s="1368"/>
      <c r="I210" s="1368"/>
      <c r="J210" s="1368"/>
      <c r="K210" s="1368"/>
      <c r="L210" s="17"/>
      <c r="M210" s="17"/>
      <c r="N210" s="17"/>
      <c r="O210" s="17"/>
      <c r="P210" s="17"/>
      <c r="Q210" s="17"/>
      <c r="R210" s="17"/>
      <c r="S210" s="17"/>
      <c r="T210" s="17"/>
      <c r="U210" s="17"/>
      <c r="V210" s="17"/>
      <c r="W210" s="17"/>
      <c r="X210" s="17"/>
      <c r="Y210" s="17"/>
      <c r="Z210" s="17"/>
    </row>
    <row r="211" spans="1:26" ht="36" customHeight="1">
      <c r="A211" s="96"/>
      <c r="B211" s="97" t="s">
        <v>423</v>
      </c>
      <c r="C211" s="98"/>
      <c r="D211" s="98"/>
      <c r="E211" s="98"/>
      <c r="F211" s="98" t="e">
        <f>C209-F209</f>
        <v>#REF!</v>
      </c>
      <c r="G211" s="98" t="e">
        <f>F211-G209</f>
        <v>#REF!</v>
      </c>
      <c r="H211" s="98" t="e">
        <f>G211-H209</f>
        <v>#REF!</v>
      </c>
      <c r="I211" s="98" t="e">
        <f>H211-I209</f>
        <v>#REF!</v>
      </c>
      <c r="J211" s="98" t="e">
        <f>I211-J209</f>
        <v>#REF!</v>
      </c>
      <c r="K211" s="98" t="e">
        <f>J211-K209</f>
        <v>#REF!</v>
      </c>
      <c r="L211" s="99"/>
      <c r="M211" s="99"/>
      <c r="N211" s="99"/>
      <c r="O211" s="99"/>
      <c r="P211" s="99"/>
      <c r="Q211" s="99"/>
      <c r="R211" s="99"/>
      <c r="S211" s="99"/>
      <c r="T211" s="99"/>
      <c r="U211" s="99"/>
      <c r="V211" s="99"/>
      <c r="W211" s="99"/>
      <c r="X211" s="99"/>
      <c r="Y211" s="99"/>
      <c r="Z211" s="99"/>
    </row>
    <row r="212" spans="1:26" ht="27" customHeight="1">
      <c r="A212" s="149"/>
      <c r="B212" s="150" t="s">
        <v>424</v>
      </c>
      <c r="C212" s="151"/>
      <c r="D212" s="151"/>
      <c r="E212" s="151"/>
      <c r="F212" s="152" t="e">
        <f>F209/C209</f>
        <v>#REF!</v>
      </c>
      <c r="G212" s="152" t="e">
        <f>G209/C209</f>
        <v>#REF!</v>
      </c>
      <c r="H212" s="152" t="e">
        <f>H209/C209</f>
        <v>#REF!</v>
      </c>
      <c r="I212" s="152" t="e">
        <f>I209/C209</f>
        <v>#REF!</v>
      </c>
      <c r="J212" s="152" t="e">
        <f>J209/G209</f>
        <v>#REF!</v>
      </c>
      <c r="K212" s="152" t="e">
        <f>K209/C209</f>
        <v>#REF!</v>
      </c>
      <c r="L212" s="17"/>
      <c r="M212" s="17"/>
      <c r="N212" s="17"/>
      <c r="O212" s="17"/>
      <c r="P212" s="17"/>
      <c r="Q212" s="17"/>
      <c r="R212" s="17"/>
      <c r="S212" s="17"/>
      <c r="T212" s="17"/>
      <c r="U212" s="17"/>
      <c r="V212" s="17"/>
      <c r="W212" s="17"/>
      <c r="X212" s="17"/>
      <c r="Y212" s="17"/>
      <c r="Z212" s="17"/>
    </row>
    <row r="213" spans="1:26" ht="12.75" customHeight="1">
      <c r="A213" s="153"/>
      <c r="B213" s="154" t="s">
        <v>425</v>
      </c>
      <c r="C213" s="154"/>
      <c r="D213" s="155"/>
      <c r="E213" s="155"/>
      <c r="F213" s="156" t="e">
        <f t="shared" ref="F213:K213" si="48">F207-F209</f>
        <v>#REF!</v>
      </c>
      <c r="G213" s="156" t="e">
        <f t="shared" si="48"/>
        <v>#REF!</v>
      </c>
      <c r="H213" s="156" t="e">
        <f t="shared" si="48"/>
        <v>#REF!</v>
      </c>
      <c r="I213" s="156" t="e">
        <f t="shared" si="48"/>
        <v>#REF!</v>
      </c>
      <c r="J213" s="156" t="e">
        <f t="shared" si="48"/>
        <v>#REF!</v>
      </c>
      <c r="K213" s="156" t="e">
        <f t="shared" si="48"/>
        <v>#REF!</v>
      </c>
      <c r="L213" s="17"/>
      <c r="M213" s="17"/>
      <c r="N213" s="17"/>
      <c r="O213" s="17"/>
      <c r="P213" s="17"/>
      <c r="Q213" s="17"/>
      <c r="R213" s="17"/>
      <c r="S213" s="17"/>
      <c r="T213" s="17"/>
      <c r="U213" s="17"/>
      <c r="V213" s="17"/>
      <c r="W213" s="17"/>
      <c r="X213" s="17"/>
      <c r="Y213" s="17"/>
      <c r="Z213" s="17"/>
    </row>
    <row r="214" spans="1:26" ht="12.75" customHeight="1">
      <c r="A214" s="17"/>
      <c r="B214" s="100"/>
      <c r="C214" s="100"/>
      <c r="D214" s="100"/>
      <c r="E214" s="100"/>
      <c r="F214" s="100"/>
      <c r="G214" s="100"/>
      <c r="H214" s="100"/>
      <c r="I214" s="100"/>
      <c r="J214" s="100"/>
      <c r="K214" s="100"/>
      <c r="L214" s="17"/>
      <c r="M214" s="17"/>
      <c r="N214" s="17"/>
      <c r="O214" s="17"/>
      <c r="P214" s="17"/>
      <c r="Q214" s="17"/>
      <c r="R214" s="17"/>
      <c r="S214" s="17"/>
      <c r="T214" s="17"/>
      <c r="U214" s="17"/>
      <c r="V214" s="17"/>
      <c r="W214" s="17"/>
      <c r="X214" s="17"/>
      <c r="Y214" s="17"/>
      <c r="Z214" s="17"/>
    </row>
    <row r="215" spans="1:26" ht="12.75" customHeight="1">
      <c r="A215" s="24"/>
      <c r="B215" s="128" t="s">
        <v>426</v>
      </c>
      <c r="C215" s="101"/>
      <c r="D215" s="101"/>
      <c r="E215" s="101"/>
      <c r="F215" s="101"/>
      <c r="G215" s="101"/>
      <c r="H215" s="101"/>
      <c r="I215" s="101"/>
      <c r="J215" s="101"/>
      <c r="K215" s="131"/>
      <c r="L215" s="17"/>
      <c r="M215" s="17"/>
      <c r="N215" s="17"/>
      <c r="O215" s="17"/>
      <c r="P215" s="17"/>
      <c r="Q215" s="17"/>
      <c r="R215" s="17"/>
      <c r="S215" s="17"/>
      <c r="T215" s="17"/>
      <c r="U215" s="17"/>
      <c r="V215" s="17"/>
      <c r="W215" s="17"/>
      <c r="X215" s="17"/>
      <c r="Y215" s="17"/>
      <c r="Z215" s="17"/>
    </row>
    <row r="216" spans="1:26" ht="12.75" customHeight="1">
      <c r="A216" s="102"/>
      <c r="B216" s="103" t="s">
        <v>427</v>
      </c>
      <c r="C216" s="104">
        <v>1510341993</v>
      </c>
      <c r="D216" s="1597">
        <f>+C216+C217</f>
        <v>1584462771</v>
      </c>
      <c r="E216" s="105"/>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06"/>
      <c r="B217" s="107"/>
      <c r="C217" s="108">
        <v>74120778</v>
      </c>
      <c r="D217" s="1368"/>
      <c r="E217" s="109"/>
      <c r="F217" s="110" t="e">
        <f>+F224</f>
        <v>#REF!</v>
      </c>
      <c r="G217" s="111" t="e">
        <f>+G224</f>
        <v>#REF!</v>
      </c>
      <c r="H217" s="111" t="e">
        <f>+H224</f>
        <v>#REF!</v>
      </c>
      <c r="I217" s="111" t="e">
        <f>+I224</f>
        <v>#REF!</v>
      </c>
      <c r="J217" s="111">
        <v>217178111</v>
      </c>
      <c r="K217" s="111"/>
      <c r="L217" s="17"/>
      <c r="M217" s="17"/>
      <c r="N217" s="17"/>
      <c r="O217" s="17"/>
      <c r="P217" s="17"/>
      <c r="Q217" s="17"/>
      <c r="R217" s="17"/>
      <c r="S217" s="17"/>
      <c r="T217" s="17"/>
      <c r="U217" s="17"/>
      <c r="V217" s="17"/>
      <c r="W217" s="17"/>
      <c r="X217" s="17"/>
      <c r="Y217" s="17"/>
      <c r="Z217" s="17"/>
    </row>
    <row r="218" spans="1:26" ht="23.25" customHeight="1">
      <c r="A218" s="24"/>
      <c r="B218" s="112" t="s">
        <v>428</v>
      </c>
      <c r="C218" s="113"/>
      <c r="D218" s="113"/>
      <c r="E218" s="113"/>
      <c r="F218" s="113" t="e">
        <f>D216-F217</f>
        <v>#REF!</v>
      </c>
      <c r="G218" s="113" t="e">
        <f>F218-G217</f>
        <v>#REF!</v>
      </c>
      <c r="H218" s="113" t="e">
        <f>G218-H217</f>
        <v>#REF!</v>
      </c>
      <c r="I218" s="113" t="e">
        <f>H218-I217</f>
        <v>#REF!</v>
      </c>
      <c r="J218" s="113" t="e">
        <f>I218-J217</f>
        <v>#REF!</v>
      </c>
      <c r="K218" s="113" t="e">
        <f>J218-K217</f>
        <v>#REF!</v>
      </c>
      <c r="L218" s="17"/>
      <c r="M218" s="17"/>
      <c r="N218" s="17"/>
      <c r="O218" s="17"/>
      <c r="P218" s="17"/>
      <c r="Q218" s="17"/>
      <c r="R218" s="17"/>
      <c r="S218" s="17"/>
      <c r="T218" s="17"/>
      <c r="U218" s="17"/>
      <c r="V218" s="17"/>
      <c r="W218" s="17"/>
      <c r="X218" s="17"/>
      <c r="Y218" s="17"/>
      <c r="Z218" s="17"/>
    </row>
    <row r="219" spans="1:26" ht="18.75" customHeight="1">
      <c r="A219" s="114"/>
      <c r="B219" s="115" t="s">
        <v>429</v>
      </c>
      <c r="C219" s="116"/>
      <c r="D219" s="116"/>
      <c r="E219" s="116"/>
      <c r="F219" s="117" t="e">
        <f t="shared" ref="F219:K219" si="49">F217/$D$216</f>
        <v>#REF!</v>
      </c>
      <c r="G219" s="117" t="e">
        <f t="shared" si="49"/>
        <v>#REF!</v>
      </c>
      <c r="H219" s="117" t="e">
        <f t="shared" si="49"/>
        <v>#REF!</v>
      </c>
      <c r="I219" s="117" t="e">
        <f t="shared" si="49"/>
        <v>#REF!</v>
      </c>
      <c r="J219" s="117">
        <f t="shared" si="49"/>
        <v>0.13706734861490791</v>
      </c>
      <c r="K219" s="117">
        <f t="shared" si="49"/>
        <v>0</v>
      </c>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18"/>
      <c r="D221" s="118"/>
      <c r="E221" s="17"/>
      <c r="F221" s="119"/>
      <c r="G221" s="17"/>
      <c r="H221" s="17"/>
      <c r="I221" s="17"/>
      <c r="J221" s="53"/>
      <c r="K221" s="157" t="e">
        <f>+K213-K217</f>
        <v>#REF!</v>
      </c>
      <c r="L221" s="17"/>
      <c r="M221" s="17"/>
      <c r="N221" s="17"/>
      <c r="O221" s="17"/>
      <c r="P221" s="17"/>
      <c r="Q221" s="17"/>
      <c r="R221" s="17"/>
      <c r="S221" s="17"/>
      <c r="T221" s="17"/>
      <c r="U221" s="17"/>
      <c r="V221" s="17"/>
      <c r="W221" s="17"/>
      <c r="X221" s="17"/>
      <c r="Y221" s="17"/>
      <c r="Z221" s="17"/>
    </row>
    <row r="222" spans="1:26" ht="12.75" customHeight="1">
      <c r="A222" s="17"/>
      <c r="B222" s="17"/>
      <c r="C222" s="53" t="s">
        <v>430</v>
      </c>
      <c r="D222" s="120" t="e">
        <f>+F207+G207+H207+I207+J207+K207</f>
        <v>#REF!</v>
      </c>
      <c r="E222" s="121"/>
      <c r="F222" s="121"/>
      <c r="G222" s="17"/>
      <c r="H222" s="17"/>
      <c r="I222" s="17"/>
      <c r="J222" s="53"/>
      <c r="K222" s="53"/>
      <c r="L222" s="17"/>
      <c r="M222" s="17"/>
      <c r="N222" s="17"/>
      <c r="O222" s="17"/>
      <c r="P222" s="17"/>
      <c r="Q222" s="17"/>
      <c r="R222" s="17"/>
      <c r="S222" s="17"/>
      <c r="T222" s="17"/>
      <c r="U222" s="17"/>
      <c r="V222" s="17"/>
      <c r="W222" s="17"/>
      <c r="X222" s="17"/>
      <c r="Y222" s="17"/>
      <c r="Z222" s="17"/>
    </row>
    <row r="223" spans="1:26" ht="12.75" customHeight="1">
      <c r="A223" s="17"/>
      <c r="B223" s="17"/>
      <c r="C223" s="53" t="s">
        <v>431</v>
      </c>
      <c r="D223" s="118" t="e">
        <f>+C209+D216</f>
        <v>#REF!</v>
      </c>
      <c r="E223" s="121" t="e">
        <f>+C209/D223</f>
        <v>#REF!</v>
      </c>
      <c r="F223" s="122" t="e">
        <f>+F207*E223</f>
        <v>#REF!</v>
      </c>
      <c r="G223" s="122" t="e">
        <f>+G207*E223</f>
        <v>#REF!</v>
      </c>
      <c r="H223" s="122" t="e">
        <f>+H207*E223</f>
        <v>#REF!</v>
      </c>
      <c r="I223" s="122" t="e">
        <f>+I207*E223</f>
        <v>#REF!</v>
      </c>
      <c r="J223" s="122" t="e">
        <f>+J207*E223</f>
        <v>#REF!</v>
      </c>
      <c r="K223" s="122" t="e">
        <f>+K207*E223</f>
        <v>#REF!</v>
      </c>
      <c r="L223" s="17"/>
      <c r="M223" s="17"/>
      <c r="N223" s="17"/>
      <c r="O223" s="17"/>
      <c r="P223" s="17"/>
      <c r="Q223" s="17"/>
      <c r="R223" s="17"/>
      <c r="S223" s="17"/>
      <c r="T223" s="17"/>
      <c r="U223" s="17"/>
      <c r="V223" s="17"/>
      <c r="W223" s="17"/>
      <c r="X223" s="17"/>
      <c r="Y223" s="17"/>
      <c r="Z223" s="17"/>
    </row>
    <row r="224" spans="1:26" ht="12.75" customHeight="1">
      <c r="A224" s="17"/>
      <c r="B224" s="17"/>
      <c r="C224" s="120" t="s">
        <v>432</v>
      </c>
      <c r="D224" s="123" t="e">
        <f>+D222-D223</f>
        <v>#REF!</v>
      </c>
      <c r="E224" s="121" t="e">
        <f>+D216/D223</f>
        <v>#REF!</v>
      </c>
      <c r="F224" s="122" t="e">
        <f>+F207*E224</f>
        <v>#REF!</v>
      </c>
      <c r="G224" s="122" t="e">
        <f>+G207*E224</f>
        <v>#REF!</v>
      </c>
      <c r="H224" s="122" t="e">
        <f>+H207*E224</f>
        <v>#REF!</v>
      </c>
      <c r="I224" s="122" t="e">
        <f>+I207*E224</f>
        <v>#REF!</v>
      </c>
      <c r="J224" s="122" t="e">
        <f>+J207*E224</f>
        <v>#REF!</v>
      </c>
      <c r="K224" s="122" t="e">
        <f>+K207*E224</f>
        <v>#REF!</v>
      </c>
      <c r="L224" s="17"/>
      <c r="M224" s="17"/>
      <c r="N224" s="17"/>
      <c r="O224" s="17"/>
      <c r="P224" s="17"/>
      <c r="Q224" s="17"/>
      <c r="R224" s="17"/>
      <c r="S224" s="17"/>
      <c r="T224" s="17"/>
      <c r="U224" s="17"/>
      <c r="V224" s="17"/>
      <c r="W224" s="17"/>
      <c r="X224" s="17"/>
      <c r="Y224" s="17"/>
      <c r="Z224" s="17"/>
    </row>
    <row r="225" spans="1:26" ht="12.75" customHeight="1">
      <c r="A225" s="17"/>
      <c r="B225" s="17"/>
      <c r="C225" s="17"/>
      <c r="D225" s="119"/>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18"/>
      <c r="E226" s="17"/>
      <c r="F226" s="17"/>
      <c r="G226" s="17"/>
      <c r="H226" s="17"/>
      <c r="I226" s="17"/>
      <c r="J226" s="158" t="s">
        <v>433</v>
      </c>
      <c r="K226" s="159" t="e">
        <f>+K221+G182+H182+I182+J182+K182</f>
        <v>#REF!</v>
      </c>
      <c r="L226" s="17"/>
      <c r="M226" s="17"/>
      <c r="N226" s="17"/>
      <c r="O226" s="17"/>
      <c r="P226" s="17"/>
      <c r="Q226" s="17"/>
      <c r="R226" s="17"/>
      <c r="S226" s="17"/>
      <c r="T226" s="17"/>
      <c r="U226" s="17"/>
      <c r="V226" s="17"/>
      <c r="W226" s="17"/>
      <c r="X226" s="17"/>
      <c r="Y226" s="17"/>
      <c r="Z226" s="17"/>
    </row>
    <row r="227" spans="1:26" ht="12.75" customHeight="1">
      <c r="A227" s="17"/>
      <c r="B227" s="17"/>
      <c r="C227" s="17"/>
      <c r="D227" s="118"/>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18"/>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6">
    <mergeCell ref="L11:L14"/>
    <mergeCell ref="A184:B184"/>
    <mergeCell ref="A209:A210"/>
    <mergeCell ref="B209:B210"/>
    <mergeCell ref="H209:H210"/>
    <mergeCell ref="I209:I210"/>
    <mergeCell ref="J209:J210"/>
    <mergeCell ref="K209:K210"/>
    <mergeCell ref="D216:D217"/>
    <mergeCell ref="F209:F210"/>
    <mergeCell ref="G209:G210"/>
    <mergeCell ref="A1:J1"/>
    <mergeCell ref="A2:J2"/>
    <mergeCell ref="A4:F4"/>
    <mergeCell ref="C209:C210"/>
    <mergeCell ref="D209:E210"/>
  </mergeCells>
  <dataValidations count="1">
    <dataValidation type="decimal" operator="greaterThanOrEqual" allowBlank="1" showInputMessage="1" showErrorMessage="1" prompt="El valor debe ser numérico y mayor o igual que CERO (0)" sqref="D186:K189 D192:K194 D196:K198 D200:K202 D204:K206" xr:uid="{00000000-0002-0000-1100-000000000000}">
      <formula1>0</formula1>
    </dataValidation>
  </dataValidation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4C8479"/>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5" defaultRowHeight="15" customHeight="1"/>
  <cols>
    <col min="1" max="1" width="10.83203125" customWidth="1"/>
    <col min="2" max="2" width="23.83203125" customWidth="1"/>
    <col min="3" max="3" width="21.5" hidden="1" customWidth="1"/>
    <col min="4" max="4" width="23.5" hidden="1" customWidth="1"/>
    <col min="5" max="5" width="22.83203125" hidden="1" customWidth="1"/>
    <col min="6" max="11" width="19.5" customWidth="1"/>
    <col min="12" max="12" width="22.6640625" customWidth="1"/>
    <col min="13" max="26" width="107.6640625" customWidth="1"/>
  </cols>
  <sheetData>
    <row r="1" spans="1:26" ht="12.75" customHeight="1">
      <c r="A1" s="1599" t="s">
        <v>335</v>
      </c>
      <c r="B1" s="1600"/>
      <c r="C1" s="1600"/>
      <c r="D1" s="1600"/>
      <c r="E1" s="1600"/>
      <c r="F1" s="1600"/>
      <c r="G1" s="1600"/>
      <c r="H1" s="1600"/>
      <c r="I1" s="1600"/>
      <c r="J1" s="1600"/>
      <c r="K1" s="17"/>
      <c r="L1" s="17"/>
      <c r="M1" s="17"/>
      <c r="N1" s="17"/>
      <c r="O1" s="17"/>
      <c r="P1" s="17"/>
      <c r="Q1" s="17"/>
      <c r="R1" s="17"/>
      <c r="S1" s="17"/>
      <c r="T1" s="17"/>
      <c r="U1" s="17"/>
      <c r="V1" s="17"/>
      <c r="W1" s="17"/>
      <c r="X1" s="17"/>
      <c r="Y1" s="17"/>
      <c r="Z1" s="17"/>
    </row>
    <row r="2" spans="1:26" ht="12.75" customHeight="1">
      <c r="A2" s="1599" t="s">
        <v>336</v>
      </c>
      <c r="B2" s="1600"/>
      <c r="C2" s="1600"/>
      <c r="D2" s="1600"/>
      <c r="E2" s="1600"/>
      <c r="F2" s="1600"/>
      <c r="G2" s="1600"/>
      <c r="H2" s="1600"/>
      <c r="I2" s="1600"/>
      <c r="J2" s="1600"/>
      <c r="K2" s="17"/>
      <c r="L2" s="17"/>
      <c r="M2" s="17"/>
      <c r="N2" s="17"/>
      <c r="O2" s="17"/>
      <c r="P2" s="17"/>
      <c r="Q2" s="17"/>
      <c r="R2" s="17"/>
      <c r="S2" s="17"/>
      <c r="T2" s="17"/>
      <c r="U2" s="17"/>
      <c r="V2" s="17"/>
      <c r="W2" s="17"/>
      <c r="X2" s="17"/>
      <c r="Y2" s="17"/>
      <c r="Z2" s="17"/>
    </row>
    <row r="3" spans="1:26" ht="12.75" customHeight="1">
      <c r="A3" s="25"/>
      <c r="B3" s="25"/>
      <c r="C3" s="26"/>
      <c r="D3" s="25"/>
      <c r="E3" s="25"/>
      <c r="F3" s="27"/>
      <c r="G3" s="25"/>
      <c r="H3" s="27"/>
      <c r="I3" s="25"/>
      <c r="J3" s="28"/>
      <c r="K3" s="28"/>
      <c r="L3" s="17"/>
      <c r="M3" s="17"/>
      <c r="N3" s="17"/>
      <c r="O3" s="17"/>
      <c r="P3" s="17"/>
      <c r="Q3" s="17"/>
      <c r="R3" s="17"/>
      <c r="S3" s="17"/>
      <c r="T3" s="17"/>
      <c r="U3" s="17"/>
      <c r="V3" s="17"/>
      <c r="W3" s="17"/>
      <c r="X3" s="17"/>
      <c r="Y3" s="17"/>
      <c r="Z3" s="17"/>
    </row>
    <row r="4" spans="1:26" ht="12.75" customHeight="1">
      <c r="A4" s="1601"/>
      <c r="B4" s="1600"/>
      <c r="C4" s="1600"/>
      <c r="D4" s="1600"/>
      <c r="E4" s="1600"/>
      <c r="F4" s="1600"/>
      <c r="G4" s="29"/>
      <c r="H4" s="29"/>
      <c r="I4" s="29"/>
      <c r="J4" s="29"/>
      <c r="K4" s="29"/>
      <c r="L4" s="17"/>
      <c r="M4" s="17"/>
      <c r="N4" s="17"/>
      <c r="O4" s="17"/>
      <c r="P4" s="17"/>
      <c r="Q4" s="17"/>
      <c r="R4" s="17"/>
      <c r="S4" s="17"/>
      <c r="T4" s="17"/>
      <c r="U4" s="17"/>
      <c r="V4" s="17"/>
      <c r="W4" s="17"/>
      <c r="X4" s="17"/>
      <c r="Y4" s="17"/>
      <c r="Z4" s="17"/>
    </row>
    <row r="5" spans="1:26" ht="12.75" customHeight="1">
      <c r="A5" s="132" t="s">
        <v>100</v>
      </c>
      <c r="B5" s="30" t="s">
        <v>101</v>
      </c>
      <c r="C5" s="30" t="s">
        <v>102</v>
      </c>
      <c r="D5" s="31" t="s">
        <v>337</v>
      </c>
      <c r="E5" s="31" t="s">
        <v>338</v>
      </c>
      <c r="F5" s="32">
        <v>2022</v>
      </c>
      <c r="G5" s="32">
        <v>2023</v>
      </c>
      <c r="H5" s="32">
        <v>2024</v>
      </c>
      <c r="I5" s="32">
        <v>2025</v>
      </c>
      <c r="J5" s="32">
        <v>2026</v>
      </c>
      <c r="K5" s="32">
        <v>2027</v>
      </c>
      <c r="L5" s="17"/>
      <c r="M5" s="17"/>
      <c r="N5" s="17"/>
      <c r="O5" s="17"/>
      <c r="P5" s="17"/>
      <c r="Q5" s="17"/>
      <c r="R5" s="17"/>
      <c r="S5" s="17"/>
      <c r="T5" s="17"/>
      <c r="U5" s="17"/>
      <c r="V5" s="17"/>
      <c r="W5" s="17"/>
      <c r="X5" s="17"/>
      <c r="Y5" s="17"/>
      <c r="Z5" s="17"/>
    </row>
    <row r="6" spans="1:26" ht="12.75" hidden="1" customHeight="1">
      <c r="A6" s="33" t="s">
        <v>339</v>
      </c>
      <c r="B6" s="34" t="s">
        <v>19</v>
      </c>
      <c r="C6" s="34" t="e">
        <f t="shared" ref="C6:K6" si="0">+C7</f>
        <v>#REF!</v>
      </c>
      <c r="D6" s="34">
        <f t="shared" si="0"/>
        <v>2570969431</v>
      </c>
      <c r="E6" s="34">
        <f t="shared" si="0"/>
        <v>1644825496</v>
      </c>
      <c r="F6" s="34">
        <f t="shared" si="0"/>
        <v>1644825496</v>
      </c>
      <c r="G6" s="34">
        <f t="shared" si="0"/>
        <v>0</v>
      </c>
      <c r="H6" s="34">
        <f t="shared" si="0"/>
        <v>0</v>
      </c>
      <c r="I6" s="34">
        <f t="shared" si="0"/>
        <v>0</v>
      </c>
      <c r="J6" s="34">
        <f t="shared" si="0"/>
        <v>0</v>
      </c>
      <c r="K6" s="34">
        <f t="shared" si="0"/>
        <v>0</v>
      </c>
      <c r="L6" s="17"/>
      <c r="M6" s="17"/>
      <c r="N6" s="17"/>
      <c r="O6" s="17"/>
      <c r="P6" s="17"/>
      <c r="Q6" s="17"/>
      <c r="R6" s="17"/>
      <c r="S6" s="17"/>
      <c r="T6" s="17"/>
      <c r="U6" s="17"/>
      <c r="V6" s="17"/>
      <c r="W6" s="17"/>
      <c r="X6" s="17"/>
      <c r="Y6" s="17"/>
      <c r="Z6" s="17"/>
    </row>
    <row r="7" spans="1:26" ht="12.75" hidden="1" customHeight="1">
      <c r="A7" s="35" t="s">
        <v>340</v>
      </c>
      <c r="B7" s="36" t="s">
        <v>21</v>
      </c>
      <c r="C7" s="36" t="e">
        <f>+#REF!</f>
        <v>#REF!</v>
      </c>
      <c r="D7" s="36">
        <v>2570969431</v>
      </c>
      <c r="E7" s="37">
        <v>1644825496</v>
      </c>
      <c r="F7" s="37">
        <f>+E7</f>
        <v>1644825496</v>
      </c>
      <c r="G7" s="37">
        <v>0</v>
      </c>
      <c r="H7" s="37">
        <v>0</v>
      </c>
      <c r="I7" s="37">
        <v>0</v>
      </c>
      <c r="J7" s="37">
        <v>0</v>
      </c>
      <c r="K7" s="37">
        <v>0</v>
      </c>
      <c r="L7" s="17"/>
      <c r="M7" s="17"/>
      <c r="N7" s="17"/>
      <c r="O7" s="17"/>
      <c r="P7" s="17"/>
      <c r="Q7" s="17"/>
      <c r="R7" s="17"/>
      <c r="S7" s="17"/>
      <c r="T7" s="17"/>
      <c r="U7" s="17"/>
      <c r="V7" s="17"/>
      <c r="W7" s="17"/>
      <c r="X7" s="17"/>
      <c r="Y7" s="17"/>
      <c r="Z7" s="17"/>
    </row>
    <row r="8" spans="1:26" ht="12.75" hidden="1" customHeight="1">
      <c r="A8" s="38"/>
      <c r="B8" s="39" t="s">
        <v>23</v>
      </c>
      <c r="C8" s="39" t="e">
        <f>+C9+C18+C20</f>
        <v>#REF!</v>
      </c>
      <c r="D8" s="39" t="e">
        <f t="shared" ref="D8:K8" si="1">+D9+D18</f>
        <v>#REF!</v>
      </c>
      <c r="E8" s="39">
        <f t="shared" si="1"/>
        <v>5840235917</v>
      </c>
      <c r="F8" s="39" t="e">
        <f t="shared" si="1"/>
        <v>#REF!</v>
      </c>
      <c r="G8" s="39" t="e">
        <f t="shared" si="1"/>
        <v>#REF!</v>
      </c>
      <c r="H8" s="39" t="e">
        <f t="shared" si="1"/>
        <v>#REF!</v>
      </c>
      <c r="I8" s="39" t="e">
        <f t="shared" si="1"/>
        <v>#REF!</v>
      </c>
      <c r="J8" s="39" t="e">
        <f t="shared" si="1"/>
        <v>#REF!</v>
      </c>
      <c r="K8" s="39" t="e">
        <f t="shared" si="1"/>
        <v>#REF!</v>
      </c>
      <c r="L8" s="17"/>
      <c r="M8" s="17"/>
      <c r="N8" s="17"/>
      <c r="O8" s="17"/>
      <c r="P8" s="17"/>
      <c r="Q8" s="17"/>
      <c r="R8" s="17"/>
      <c r="S8" s="17"/>
      <c r="T8" s="17"/>
      <c r="U8" s="17"/>
      <c r="V8" s="17"/>
      <c r="W8" s="17"/>
      <c r="X8" s="17"/>
      <c r="Y8" s="17"/>
      <c r="Z8" s="17"/>
    </row>
    <row r="9" spans="1:26" ht="12.75" hidden="1" customHeight="1">
      <c r="A9" s="38" t="s">
        <v>341</v>
      </c>
      <c r="B9" s="38" t="s">
        <v>342</v>
      </c>
      <c r="C9" s="40" t="e">
        <f t="shared" ref="C9:K9" si="2">+C10</f>
        <v>#REF!</v>
      </c>
      <c r="D9" s="40" t="e">
        <f t="shared" si="2"/>
        <v>#REF!</v>
      </c>
      <c r="E9" s="40">
        <f t="shared" si="2"/>
        <v>5816764264</v>
      </c>
      <c r="F9" s="40" t="e">
        <f t="shared" si="2"/>
        <v>#REF!</v>
      </c>
      <c r="G9" s="40" t="e">
        <f t="shared" si="2"/>
        <v>#REF!</v>
      </c>
      <c r="H9" s="40" t="e">
        <f t="shared" si="2"/>
        <v>#REF!</v>
      </c>
      <c r="I9" s="40" t="e">
        <f t="shared" si="2"/>
        <v>#REF!</v>
      </c>
      <c r="J9" s="40" t="e">
        <f t="shared" si="2"/>
        <v>#REF!</v>
      </c>
      <c r="K9" s="40" t="e">
        <f t="shared" si="2"/>
        <v>#REF!</v>
      </c>
      <c r="L9" s="17"/>
      <c r="M9" s="17"/>
      <c r="N9" s="17"/>
      <c r="O9" s="17"/>
      <c r="P9" s="17"/>
      <c r="Q9" s="17"/>
      <c r="R9" s="17"/>
      <c r="S9" s="17"/>
      <c r="T9" s="17"/>
      <c r="U9" s="17"/>
      <c r="V9" s="17"/>
      <c r="W9" s="17"/>
      <c r="X9" s="17"/>
      <c r="Y9" s="17"/>
      <c r="Z9" s="17"/>
    </row>
    <row r="10" spans="1:26" ht="12.75" hidden="1" customHeight="1">
      <c r="A10" s="38" t="s">
        <v>343</v>
      </c>
      <c r="B10" s="38" t="s">
        <v>344</v>
      </c>
      <c r="C10" s="40" t="e">
        <f>SUM(C11:C17)</f>
        <v>#REF!</v>
      </c>
      <c r="D10" s="40" t="e">
        <f>SUM(D11:D15)</f>
        <v>#REF!</v>
      </c>
      <c r="E10" s="40">
        <f>SUM(E11:E15)</f>
        <v>5816764264</v>
      </c>
      <c r="F10" s="40" t="e">
        <f t="shared" ref="F10:K10" si="3">SUM(F11:F17)</f>
        <v>#REF!</v>
      </c>
      <c r="G10" s="40" t="e">
        <f t="shared" si="3"/>
        <v>#REF!</v>
      </c>
      <c r="H10" s="40" t="e">
        <f t="shared" si="3"/>
        <v>#REF!</v>
      </c>
      <c r="I10" s="40" t="e">
        <f t="shared" si="3"/>
        <v>#REF!</v>
      </c>
      <c r="J10" s="40" t="e">
        <f t="shared" si="3"/>
        <v>#REF!</v>
      </c>
      <c r="K10" s="40" t="e">
        <f t="shared" si="3"/>
        <v>#REF!</v>
      </c>
      <c r="L10" s="17"/>
      <c r="M10" s="17"/>
      <c r="N10" s="17"/>
      <c r="O10" s="17"/>
      <c r="P10" s="17"/>
      <c r="Q10" s="17"/>
      <c r="R10" s="17"/>
      <c r="S10" s="17"/>
      <c r="T10" s="17"/>
      <c r="U10" s="17"/>
      <c r="V10" s="17"/>
      <c r="W10" s="17"/>
      <c r="X10" s="17"/>
      <c r="Y10" s="17"/>
      <c r="Z10" s="17"/>
    </row>
    <row r="11" spans="1:26" ht="15" hidden="1" customHeight="1">
      <c r="A11" s="35" t="s">
        <v>103</v>
      </c>
      <c r="B11" s="41" t="s">
        <v>345</v>
      </c>
      <c r="C11" s="36" t="e">
        <f>+#REF!</f>
        <v>#REF!</v>
      </c>
      <c r="D11" s="36">
        <v>23780059</v>
      </c>
      <c r="E11" s="37">
        <v>35851058</v>
      </c>
      <c r="F11" s="37" t="e">
        <f>+#REF!</f>
        <v>#REF!</v>
      </c>
      <c r="G11" s="37" t="e">
        <f>+#REF!</f>
        <v>#REF!</v>
      </c>
      <c r="H11" s="37" t="e">
        <f>+#REF!</f>
        <v>#REF!</v>
      </c>
      <c r="I11" s="37" t="e">
        <f>+#REF!</f>
        <v>#REF!</v>
      </c>
      <c r="J11" s="37" t="e">
        <f>+#REF!</f>
        <v>#REF!</v>
      </c>
      <c r="K11" s="37" t="e">
        <f>+#REF!</f>
        <v>#REF!</v>
      </c>
      <c r="L11" s="1607" t="s">
        <v>434</v>
      </c>
      <c r="M11" s="17"/>
      <c r="N11" s="17"/>
      <c r="O11" s="17"/>
      <c r="P11" s="17"/>
      <c r="Q11" s="17"/>
      <c r="R11" s="17"/>
      <c r="S11" s="17"/>
      <c r="T11" s="17"/>
      <c r="U11" s="17"/>
      <c r="V11" s="17"/>
      <c r="W11" s="17"/>
      <c r="X11" s="17"/>
      <c r="Y11" s="17"/>
      <c r="Z11" s="17"/>
    </row>
    <row r="12" spans="1:26" ht="12.75" hidden="1" customHeight="1">
      <c r="A12" s="35" t="s">
        <v>103</v>
      </c>
      <c r="B12" s="35" t="s">
        <v>29</v>
      </c>
      <c r="C12" s="36" t="e">
        <f>+#REF!</f>
        <v>#REF!</v>
      </c>
      <c r="D12" s="36">
        <v>4725693531</v>
      </c>
      <c r="E12" s="37">
        <v>5519318677</v>
      </c>
      <c r="F12" s="37" t="e">
        <f>+#REF!</f>
        <v>#REF!</v>
      </c>
      <c r="G12" s="37" t="e">
        <f>+#REF!</f>
        <v>#REF!</v>
      </c>
      <c r="H12" s="37" t="e">
        <f>+#REF!</f>
        <v>#REF!</v>
      </c>
      <c r="I12" s="37" t="e">
        <f>+#REF!</f>
        <v>#REF!</v>
      </c>
      <c r="J12" s="37" t="e">
        <f>+#REF!</f>
        <v>#REF!</v>
      </c>
      <c r="K12" s="37" t="e">
        <f>+#REF!</f>
        <v>#REF!</v>
      </c>
      <c r="L12" s="1600"/>
      <c r="M12" s="17"/>
      <c r="N12" s="17"/>
      <c r="O12" s="17"/>
      <c r="P12" s="17"/>
      <c r="Q12" s="17"/>
      <c r="R12" s="17"/>
      <c r="S12" s="17"/>
      <c r="T12" s="17"/>
      <c r="U12" s="17"/>
      <c r="V12" s="17"/>
      <c r="W12" s="17"/>
      <c r="X12" s="17"/>
      <c r="Y12" s="17"/>
      <c r="Z12" s="17"/>
    </row>
    <row r="13" spans="1:26" ht="12.75" hidden="1" customHeight="1">
      <c r="A13" s="35" t="s">
        <v>103</v>
      </c>
      <c r="B13" s="41" t="s">
        <v>104</v>
      </c>
      <c r="C13" s="36" t="e">
        <f>+#REF!</f>
        <v>#REF!</v>
      </c>
      <c r="D13" s="36">
        <v>80750966</v>
      </c>
      <c r="E13" s="37">
        <v>2882329</v>
      </c>
      <c r="F13" s="37" t="e">
        <f>+#REF!</f>
        <v>#REF!</v>
      </c>
      <c r="G13" s="37" t="e">
        <f>+#REF!</f>
        <v>#REF!</v>
      </c>
      <c r="H13" s="37" t="e">
        <f>+#REF!</f>
        <v>#REF!</v>
      </c>
      <c r="I13" s="37" t="e">
        <f>+#REF!</f>
        <v>#REF!</v>
      </c>
      <c r="J13" s="37" t="e">
        <f>+#REF!</f>
        <v>#REF!</v>
      </c>
      <c r="K13" s="37" t="e">
        <f>+#REF!</f>
        <v>#REF!</v>
      </c>
      <c r="L13" s="1600"/>
      <c r="M13" s="17"/>
      <c r="N13" s="17"/>
      <c r="O13" s="17"/>
      <c r="P13" s="17"/>
      <c r="Q13" s="17"/>
      <c r="R13" s="17"/>
      <c r="S13" s="17"/>
      <c r="T13" s="17"/>
      <c r="U13" s="17"/>
      <c r="V13" s="17"/>
      <c r="W13" s="17"/>
      <c r="X13" s="17"/>
      <c r="Y13" s="17"/>
      <c r="Z13" s="17"/>
    </row>
    <row r="14" spans="1:26" ht="12.75" hidden="1" customHeight="1">
      <c r="A14" s="35" t="s">
        <v>103</v>
      </c>
      <c r="B14" s="41" t="s">
        <v>105</v>
      </c>
      <c r="C14" s="36" t="e">
        <f>+#REF!</f>
        <v>#REF!</v>
      </c>
      <c r="D14" s="36">
        <v>0</v>
      </c>
      <c r="E14" s="37">
        <v>258439900</v>
      </c>
      <c r="F14" s="37" t="e">
        <f>+#REF!</f>
        <v>#REF!</v>
      </c>
      <c r="G14" s="37" t="e">
        <f>+#REF!</f>
        <v>#REF!</v>
      </c>
      <c r="H14" s="37" t="e">
        <f>+#REF!</f>
        <v>#REF!</v>
      </c>
      <c r="I14" s="37" t="e">
        <f>+#REF!</f>
        <v>#REF!</v>
      </c>
      <c r="J14" s="37" t="e">
        <f>+#REF!</f>
        <v>#REF!</v>
      </c>
      <c r="K14" s="37" t="e">
        <f>+#REF!</f>
        <v>#REF!</v>
      </c>
      <c r="L14" s="1600"/>
      <c r="M14" s="17"/>
      <c r="N14" s="17"/>
      <c r="O14" s="17"/>
      <c r="P14" s="17"/>
      <c r="Q14" s="17"/>
      <c r="R14" s="17"/>
      <c r="S14" s="17"/>
      <c r="T14" s="17"/>
      <c r="U14" s="17"/>
      <c r="V14" s="17"/>
      <c r="W14" s="17"/>
      <c r="X14" s="17"/>
      <c r="Y14" s="17"/>
      <c r="Z14" s="17"/>
    </row>
    <row r="15" spans="1:26" ht="12.75" hidden="1" customHeight="1">
      <c r="A15" s="35" t="s">
        <v>106</v>
      </c>
      <c r="B15" s="41" t="s">
        <v>107</v>
      </c>
      <c r="C15" s="36">
        <v>0</v>
      </c>
      <c r="D15" s="36" t="e">
        <f>+#REF!</f>
        <v>#REF!</v>
      </c>
      <c r="E15" s="37">
        <v>272300</v>
      </c>
      <c r="F15" s="37" t="e">
        <f>+#REF!</f>
        <v>#REF!</v>
      </c>
      <c r="G15" s="37" t="e">
        <f>+#REF!</f>
        <v>#REF!</v>
      </c>
      <c r="H15" s="37" t="e">
        <f>+#REF!</f>
        <v>#REF!</v>
      </c>
      <c r="I15" s="37" t="e">
        <f>+#REF!</f>
        <v>#REF!</v>
      </c>
      <c r="J15" s="37" t="e">
        <f>+#REF!</f>
        <v>#REF!</v>
      </c>
      <c r="K15" s="37" t="e">
        <f>+#REF!</f>
        <v>#REF!</v>
      </c>
      <c r="L15" s="42"/>
      <c r="M15" s="17"/>
      <c r="N15" s="17"/>
      <c r="O15" s="17"/>
      <c r="P15" s="17"/>
      <c r="Q15" s="17"/>
      <c r="R15" s="17"/>
      <c r="S15" s="17"/>
      <c r="T15" s="17"/>
      <c r="U15" s="17"/>
      <c r="V15" s="17"/>
      <c r="W15" s="17"/>
      <c r="X15" s="17"/>
      <c r="Y15" s="17"/>
      <c r="Z15" s="17"/>
    </row>
    <row r="16" spans="1:26" ht="12.75" hidden="1" customHeight="1">
      <c r="A16" s="35" t="s">
        <v>106</v>
      </c>
      <c r="B16" s="41" t="s">
        <v>108</v>
      </c>
      <c r="C16" s="36" t="e">
        <f>+#REF!</f>
        <v>#REF!</v>
      </c>
      <c r="D16" s="36"/>
      <c r="E16" s="37"/>
      <c r="F16" s="37"/>
      <c r="G16" s="43"/>
      <c r="H16" s="24"/>
      <c r="I16" s="24"/>
      <c r="J16" s="24"/>
      <c r="K16" s="24"/>
      <c r="L16" s="42"/>
      <c r="M16" s="17"/>
      <c r="N16" s="17"/>
      <c r="O16" s="17"/>
      <c r="P16" s="17"/>
      <c r="Q16" s="17"/>
      <c r="R16" s="17"/>
      <c r="S16" s="17"/>
      <c r="T16" s="17"/>
      <c r="U16" s="17"/>
      <c r="V16" s="17"/>
      <c r="W16" s="17"/>
      <c r="X16" s="17"/>
      <c r="Y16" s="17"/>
      <c r="Z16" s="17"/>
    </row>
    <row r="17" spans="1:26" ht="12.75" hidden="1" customHeight="1">
      <c r="A17" s="35" t="s">
        <v>106</v>
      </c>
      <c r="B17" s="41" t="s">
        <v>346</v>
      </c>
      <c r="C17" s="36">
        <v>0</v>
      </c>
      <c r="D17" s="36"/>
      <c r="E17" s="37"/>
      <c r="F17" s="37"/>
      <c r="G17" s="43"/>
      <c r="H17" s="24"/>
      <c r="I17" s="24"/>
      <c r="J17" s="24"/>
      <c r="K17" s="24"/>
      <c r="L17" s="42"/>
      <c r="M17" s="17"/>
      <c r="N17" s="17"/>
      <c r="O17" s="17"/>
      <c r="P17" s="17"/>
      <c r="Q17" s="17"/>
      <c r="R17" s="17"/>
      <c r="S17" s="17"/>
      <c r="T17" s="17"/>
      <c r="U17" s="17"/>
      <c r="V17" s="17"/>
      <c r="W17" s="17"/>
      <c r="X17" s="17"/>
      <c r="Y17" s="17"/>
      <c r="Z17" s="17"/>
    </row>
    <row r="18" spans="1:26" ht="12.75" hidden="1" customHeight="1">
      <c r="A18" s="38" t="s">
        <v>347</v>
      </c>
      <c r="B18" s="44" t="s">
        <v>348</v>
      </c>
      <c r="C18" s="40" t="e">
        <f t="shared" ref="C18:K18" si="4">+C19</f>
        <v>#REF!</v>
      </c>
      <c r="D18" s="40">
        <f t="shared" si="4"/>
        <v>2931553</v>
      </c>
      <c r="E18" s="45">
        <f t="shared" si="4"/>
        <v>23471653</v>
      </c>
      <c r="F18" s="45">
        <f t="shared" si="4"/>
        <v>23471653</v>
      </c>
      <c r="G18" s="45">
        <f t="shared" si="4"/>
        <v>0</v>
      </c>
      <c r="H18" s="45">
        <f t="shared" si="4"/>
        <v>0</v>
      </c>
      <c r="I18" s="45">
        <f t="shared" si="4"/>
        <v>0</v>
      </c>
      <c r="J18" s="45">
        <f t="shared" si="4"/>
        <v>0</v>
      </c>
      <c r="K18" s="45">
        <f t="shared" si="4"/>
        <v>0</v>
      </c>
      <c r="L18" s="46"/>
      <c r="M18" s="47"/>
      <c r="N18" s="47"/>
      <c r="O18" s="47"/>
      <c r="P18" s="47"/>
      <c r="Q18" s="47"/>
      <c r="R18" s="47"/>
      <c r="S18" s="47"/>
      <c r="T18" s="47"/>
      <c r="U18" s="47"/>
      <c r="V18" s="47"/>
      <c r="W18" s="47"/>
      <c r="X18" s="47"/>
      <c r="Y18" s="47"/>
      <c r="Z18" s="47"/>
    </row>
    <row r="19" spans="1:26" ht="12.75" hidden="1" customHeight="1">
      <c r="A19" s="35" t="s">
        <v>349</v>
      </c>
      <c r="B19" s="35" t="s">
        <v>350</v>
      </c>
      <c r="C19" s="36" t="e">
        <f>+#REF!</f>
        <v>#REF!</v>
      </c>
      <c r="D19" s="36">
        <v>2931553</v>
      </c>
      <c r="E19" s="37">
        <v>23471653</v>
      </c>
      <c r="F19" s="37">
        <f>+E19</f>
        <v>23471653</v>
      </c>
      <c r="G19" s="43">
        <v>0</v>
      </c>
      <c r="H19" s="24">
        <v>0</v>
      </c>
      <c r="I19" s="24">
        <v>0</v>
      </c>
      <c r="J19" s="24">
        <v>0</v>
      </c>
      <c r="K19" s="24">
        <v>0</v>
      </c>
      <c r="L19" s="42"/>
      <c r="M19" s="17"/>
      <c r="N19" s="17"/>
      <c r="O19" s="17"/>
      <c r="P19" s="17"/>
      <c r="Q19" s="17"/>
      <c r="R19" s="17"/>
      <c r="S19" s="17"/>
      <c r="T19" s="17"/>
      <c r="U19" s="17"/>
      <c r="V19" s="17"/>
      <c r="W19" s="17"/>
      <c r="X19" s="17"/>
      <c r="Y19" s="17"/>
      <c r="Z19" s="17"/>
    </row>
    <row r="20" spans="1:26" ht="12.75" hidden="1" customHeight="1">
      <c r="A20" s="38" t="s">
        <v>351</v>
      </c>
      <c r="B20" s="38" t="s">
        <v>352</v>
      </c>
      <c r="C20" s="40" t="e">
        <f>+C21</f>
        <v>#REF!</v>
      </c>
      <c r="D20" s="40"/>
      <c r="E20" s="45"/>
      <c r="F20" s="45">
        <f>+F21</f>
        <v>0</v>
      </c>
      <c r="G20" s="48"/>
      <c r="H20" s="49"/>
      <c r="I20" s="49"/>
      <c r="J20" s="49"/>
      <c r="K20" s="49"/>
      <c r="L20" s="46"/>
      <c r="M20" s="47"/>
      <c r="N20" s="47"/>
      <c r="O20" s="47"/>
      <c r="P20" s="47"/>
      <c r="Q20" s="47"/>
      <c r="R20" s="47"/>
      <c r="S20" s="47"/>
      <c r="T20" s="47"/>
      <c r="U20" s="47"/>
      <c r="V20" s="47"/>
      <c r="W20" s="47"/>
      <c r="X20" s="47"/>
      <c r="Y20" s="47"/>
      <c r="Z20" s="47"/>
    </row>
    <row r="21" spans="1:26" ht="12.75" hidden="1" customHeight="1">
      <c r="A21" s="38" t="s">
        <v>353</v>
      </c>
      <c r="B21" s="44" t="s">
        <v>354</v>
      </c>
      <c r="C21" s="40" t="e">
        <f>+C22+C23</f>
        <v>#REF!</v>
      </c>
      <c r="D21" s="40"/>
      <c r="E21" s="45"/>
      <c r="F21" s="45">
        <f>+F22+F23</f>
        <v>0</v>
      </c>
      <c r="G21" s="48"/>
      <c r="H21" s="49"/>
      <c r="I21" s="49"/>
      <c r="J21" s="49"/>
      <c r="K21" s="49"/>
      <c r="L21" s="46"/>
      <c r="M21" s="47"/>
      <c r="N21" s="47"/>
      <c r="O21" s="47"/>
      <c r="P21" s="47"/>
      <c r="Q21" s="47"/>
      <c r="R21" s="47"/>
      <c r="S21" s="47"/>
      <c r="T21" s="47"/>
      <c r="U21" s="47"/>
      <c r="V21" s="47"/>
      <c r="W21" s="47"/>
      <c r="X21" s="47"/>
      <c r="Y21" s="47"/>
      <c r="Z21" s="47"/>
    </row>
    <row r="22" spans="1:26" ht="12.75" hidden="1" customHeight="1">
      <c r="A22" s="35" t="s">
        <v>355</v>
      </c>
      <c r="B22" s="35" t="s">
        <v>356</v>
      </c>
      <c r="C22" s="36" t="e">
        <f>+#REF!</f>
        <v>#REF!</v>
      </c>
      <c r="D22" s="36"/>
      <c r="E22" s="37"/>
      <c r="F22" s="37"/>
      <c r="G22" s="43"/>
      <c r="H22" s="24"/>
      <c r="I22" s="24"/>
      <c r="J22" s="24"/>
      <c r="K22" s="24"/>
      <c r="L22" s="42"/>
      <c r="M22" s="17"/>
      <c r="N22" s="17"/>
      <c r="O22" s="17"/>
      <c r="P22" s="17"/>
      <c r="Q22" s="17"/>
      <c r="R22" s="17"/>
      <c r="S22" s="17"/>
      <c r="T22" s="17"/>
      <c r="U22" s="17"/>
      <c r="V22" s="17"/>
      <c r="W22" s="17"/>
      <c r="X22" s="17"/>
      <c r="Y22" s="17"/>
      <c r="Z22" s="17"/>
    </row>
    <row r="23" spans="1:26" ht="12.75" hidden="1" customHeight="1">
      <c r="A23" s="35" t="s">
        <v>355</v>
      </c>
      <c r="B23" s="41" t="s">
        <v>357</v>
      </c>
      <c r="C23" s="36" t="e">
        <f>+#REF!</f>
        <v>#REF!</v>
      </c>
      <c r="D23" s="36"/>
      <c r="E23" s="37"/>
      <c r="F23" s="37"/>
      <c r="G23" s="43"/>
      <c r="H23" s="24"/>
      <c r="I23" s="24"/>
      <c r="J23" s="24"/>
      <c r="K23" s="24"/>
      <c r="L23" s="42"/>
      <c r="M23" s="17"/>
      <c r="N23" s="17"/>
      <c r="O23" s="17"/>
      <c r="P23" s="17"/>
      <c r="Q23" s="17"/>
      <c r="R23" s="17"/>
      <c r="S23" s="17"/>
      <c r="T23" s="17"/>
      <c r="U23" s="17"/>
      <c r="V23" s="17"/>
      <c r="W23" s="17"/>
      <c r="X23" s="17"/>
      <c r="Y23" s="17"/>
      <c r="Z23" s="17"/>
    </row>
    <row r="24" spans="1:26" ht="12.75" hidden="1" customHeight="1">
      <c r="A24" s="50"/>
      <c r="B24" s="39" t="s">
        <v>56</v>
      </c>
      <c r="C24" s="39" t="e">
        <f t="shared" ref="C24:K24" si="5">+C25+C28</f>
        <v>#REF!</v>
      </c>
      <c r="D24" s="39" t="e">
        <f t="shared" si="5"/>
        <v>#REF!</v>
      </c>
      <c r="E24" s="39">
        <f t="shared" si="5"/>
        <v>21508100</v>
      </c>
      <c r="F24" s="39">
        <f t="shared" si="5"/>
        <v>752161</v>
      </c>
      <c r="G24" s="39">
        <f t="shared" si="5"/>
        <v>0</v>
      </c>
      <c r="H24" s="39">
        <f t="shared" si="5"/>
        <v>0</v>
      </c>
      <c r="I24" s="39">
        <f t="shared" si="5"/>
        <v>0</v>
      </c>
      <c r="J24" s="39">
        <f t="shared" si="5"/>
        <v>0</v>
      </c>
      <c r="K24" s="39">
        <f t="shared" si="5"/>
        <v>0</v>
      </c>
      <c r="L24" s="17"/>
      <c r="M24" s="17"/>
      <c r="N24" s="17"/>
      <c r="O24" s="17"/>
      <c r="P24" s="17"/>
      <c r="Q24" s="17"/>
      <c r="R24" s="17"/>
      <c r="S24" s="17"/>
      <c r="T24" s="17"/>
      <c r="U24" s="17"/>
      <c r="V24" s="17"/>
      <c r="W24" s="17"/>
      <c r="X24" s="17"/>
      <c r="Y24" s="17"/>
      <c r="Z24" s="17"/>
    </row>
    <row r="25" spans="1:26" ht="12.75" hidden="1" customHeight="1">
      <c r="A25" s="38" t="s">
        <v>22</v>
      </c>
      <c r="B25" s="38" t="s">
        <v>58</v>
      </c>
      <c r="C25" s="40" t="e">
        <f>+C26+C27</f>
        <v>#REF!</v>
      </c>
      <c r="D25" s="51">
        <f>+D26</f>
        <v>610536</v>
      </c>
      <c r="E25" s="51">
        <f>+E26</f>
        <v>752161</v>
      </c>
      <c r="F25" s="51">
        <f t="shared" ref="F25:K25" si="6">+F26+F27</f>
        <v>752161</v>
      </c>
      <c r="G25" s="51">
        <f t="shared" si="6"/>
        <v>0</v>
      </c>
      <c r="H25" s="51">
        <f t="shared" si="6"/>
        <v>0</v>
      </c>
      <c r="I25" s="51">
        <f t="shared" si="6"/>
        <v>0</v>
      </c>
      <c r="J25" s="51">
        <f t="shared" si="6"/>
        <v>0</v>
      </c>
      <c r="K25" s="51">
        <f t="shared" si="6"/>
        <v>0</v>
      </c>
      <c r="L25" s="17"/>
      <c r="M25" s="17"/>
      <c r="N25" s="17"/>
      <c r="O25" s="17"/>
      <c r="P25" s="17"/>
      <c r="Q25" s="17"/>
      <c r="R25" s="17"/>
      <c r="S25" s="17"/>
      <c r="T25" s="17"/>
      <c r="U25" s="17"/>
      <c r="V25" s="17"/>
      <c r="W25" s="17"/>
      <c r="X25" s="17"/>
      <c r="Y25" s="17"/>
      <c r="Z25" s="17"/>
    </row>
    <row r="26" spans="1:26" ht="12.75" hidden="1" customHeight="1">
      <c r="A26" s="35" t="s">
        <v>358</v>
      </c>
      <c r="B26" s="35" t="s">
        <v>359</v>
      </c>
      <c r="C26" s="36" t="e">
        <f>+#REF!</f>
        <v>#REF!</v>
      </c>
      <c r="D26" s="36">
        <v>610536</v>
      </c>
      <c r="E26" s="52">
        <v>752161</v>
      </c>
      <c r="F26" s="37">
        <f>+E26</f>
        <v>752161</v>
      </c>
      <c r="G26" s="37">
        <v>0</v>
      </c>
      <c r="H26" s="37">
        <v>0</v>
      </c>
      <c r="I26" s="37">
        <v>0</v>
      </c>
      <c r="J26" s="37">
        <v>0</v>
      </c>
      <c r="K26" s="37">
        <v>0</v>
      </c>
      <c r="L26" s="17"/>
      <c r="M26" s="17"/>
      <c r="N26" s="17"/>
      <c r="O26" s="17"/>
      <c r="P26" s="17"/>
      <c r="Q26" s="17"/>
      <c r="R26" s="17"/>
      <c r="S26" s="17"/>
      <c r="T26" s="17"/>
      <c r="U26" s="17"/>
      <c r="V26" s="17"/>
      <c r="W26" s="17"/>
      <c r="X26" s="17"/>
      <c r="Y26" s="17"/>
      <c r="Z26" s="17"/>
    </row>
    <row r="27" spans="1:26" ht="12.75" hidden="1" customHeight="1">
      <c r="A27" s="35" t="s">
        <v>360</v>
      </c>
      <c r="B27" s="35" t="s">
        <v>73</v>
      </c>
      <c r="C27" s="36" t="e">
        <f>+#REF!</f>
        <v>#REF!</v>
      </c>
      <c r="D27" s="36"/>
      <c r="E27" s="52"/>
      <c r="F27" s="37"/>
      <c r="G27" s="37"/>
      <c r="H27" s="37"/>
      <c r="I27" s="37"/>
      <c r="J27" s="37"/>
      <c r="K27" s="37"/>
      <c r="L27" s="17"/>
      <c r="M27" s="17"/>
      <c r="N27" s="17"/>
      <c r="O27" s="17"/>
      <c r="P27" s="17"/>
      <c r="Q27" s="17"/>
      <c r="R27" s="17"/>
      <c r="S27" s="17"/>
      <c r="T27" s="17"/>
      <c r="U27" s="17"/>
      <c r="V27" s="17"/>
      <c r="W27" s="17"/>
      <c r="X27" s="17"/>
      <c r="Y27" s="17"/>
      <c r="Z27" s="17"/>
    </row>
    <row r="28" spans="1:26" ht="12.75" hidden="1" customHeight="1">
      <c r="A28" s="38" t="s">
        <v>361</v>
      </c>
      <c r="B28" s="38" t="s">
        <v>362</v>
      </c>
      <c r="C28" s="40" t="e">
        <f t="shared" ref="C28:K28" si="7">+C29+C30</f>
        <v>#REF!</v>
      </c>
      <c r="D28" s="40" t="e">
        <f t="shared" si="7"/>
        <v>#REF!</v>
      </c>
      <c r="E28" s="51">
        <f t="shared" si="7"/>
        <v>20755939</v>
      </c>
      <c r="F28" s="45">
        <f t="shared" si="7"/>
        <v>0</v>
      </c>
      <c r="G28" s="45">
        <f t="shared" si="7"/>
        <v>0</v>
      </c>
      <c r="H28" s="45">
        <f t="shared" si="7"/>
        <v>0</v>
      </c>
      <c r="I28" s="45">
        <f t="shared" si="7"/>
        <v>0</v>
      </c>
      <c r="J28" s="45">
        <f t="shared" si="7"/>
        <v>0</v>
      </c>
      <c r="K28" s="45">
        <f t="shared" si="7"/>
        <v>0</v>
      </c>
      <c r="L28" s="47"/>
      <c r="M28" s="47"/>
      <c r="N28" s="47"/>
      <c r="O28" s="47"/>
      <c r="P28" s="47"/>
      <c r="Q28" s="47"/>
      <c r="R28" s="47"/>
      <c r="S28" s="47"/>
      <c r="T28" s="47"/>
      <c r="U28" s="47"/>
      <c r="V28" s="47"/>
      <c r="W28" s="47"/>
      <c r="X28" s="47"/>
      <c r="Y28" s="47"/>
      <c r="Z28" s="47"/>
    </row>
    <row r="29" spans="1:26" ht="12.75" hidden="1" customHeight="1">
      <c r="A29" s="35" t="s">
        <v>363</v>
      </c>
      <c r="B29" s="41" t="s">
        <v>364</v>
      </c>
      <c r="C29" s="36" t="e">
        <f>+#REF!</f>
        <v>#REF!</v>
      </c>
      <c r="D29" s="36" t="e">
        <f>+#REF!</f>
        <v>#REF!</v>
      </c>
      <c r="E29" s="37">
        <v>1945560</v>
      </c>
      <c r="F29" s="37">
        <v>0</v>
      </c>
      <c r="G29" s="37">
        <v>0</v>
      </c>
      <c r="H29" s="37">
        <v>0</v>
      </c>
      <c r="I29" s="37">
        <v>0</v>
      </c>
      <c r="J29" s="37">
        <v>0</v>
      </c>
      <c r="K29" s="37">
        <v>0</v>
      </c>
      <c r="L29" s="17"/>
      <c r="M29" s="17"/>
      <c r="N29" s="17"/>
      <c r="O29" s="17"/>
      <c r="P29" s="17"/>
      <c r="Q29" s="17"/>
      <c r="R29" s="17"/>
      <c r="S29" s="17"/>
      <c r="T29" s="17"/>
      <c r="U29" s="17"/>
      <c r="V29" s="17"/>
      <c r="W29" s="17"/>
      <c r="X29" s="17"/>
      <c r="Y29" s="17"/>
      <c r="Z29" s="17"/>
    </row>
    <row r="30" spans="1:26" ht="12.75" hidden="1" customHeight="1">
      <c r="A30" s="35" t="s">
        <v>365</v>
      </c>
      <c r="B30" s="41" t="s">
        <v>366</v>
      </c>
      <c r="C30" s="36" t="e">
        <f>+#REF!</f>
        <v>#REF!</v>
      </c>
      <c r="D30" s="36">
        <v>568726032</v>
      </c>
      <c r="E30" s="37">
        <v>18810379</v>
      </c>
      <c r="F30" s="37">
        <v>0</v>
      </c>
      <c r="G30" s="37">
        <v>0</v>
      </c>
      <c r="H30" s="37">
        <v>0</v>
      </c>
      <c r="I30" s="37">
        <v>0</v>
      </c>
      <c r="J30" s="37">
        <v>0</v>
      </c>
      <c r="K30" s="37">
        <v>0</v>
      </c>
      <c r="L30" s="17"/>
      <c r="M30" s="17"/>
      <c r="N30" s="17"/>
      <c r="O30" s="17"/>
      <c r="P30" s="17"/>
      <c r="Q30" s="17"/>
      <c r="R30" s="17"/>
      <c r="S30" s="17"/>
      <c r="T30" s="17"/>
      <c r="U30" s="17"/>
      <c r="V30" s="17"/>
      <c r="W30" s="17"/>
      <c r="X30" s="17"/>
      <c r="Y30" s="17"/>
      <c r="Z30" s="17"/>
    </row>
    <row r="31" spans="1:26" ht="12.75" customHeight="1">
      <c r="A31" s="39" t="s">
        <v>74</v>
      </c>
      <c r="B31" s="39" t="s">
        <v>75</v>
      </c>
      <c r="C31" s="39" t="e">
        <f>+#REF!</f>
        <v>#REF!</v>
      </c>
      <c r="D31" s="39">
        <v>568726032</v>
      </c>
      <c r="E31" s="39">
        <f>+E28</f>
        <v>20755939</v>
      </c>
      <c r="F31" s="39">
        <v>2461910818</v>
      </c>
      <c r="G31" s="39" t="e">
        <f>+F95*G96</f>
        <v>#REF!</v>
      </c>
      <c r="H31" s="39" t="e">
        <f>+G95*H96</f>
        <v>#REF!</v>
      </c>
      <c r="I31" s="39" t="e">
        <f>+H95*I96</f>
        <v>#REF!</v>
      </c>
      <c r="J31" s="39" t="e">
        <f>+I95*J96</f>
        <v>#REF!</v>
      </c>
      <c r="K31" s="39" t="e">
        <f>+J95*K96</f>
        <v>#REF!</v>
      </c>
      <c r="L31" s="17"/>
      <c r="M31" s="17"/>
      <c r="N31" s="17"/>
      <c r="O31" s="17"/>
      <c r="P31" s="17"/>
      <c r="Q31" s="17"/>
      <c r="R31" s="17"/>
      <c r="S31" s="17"/>
      <c r="T31" s="17"/>
      <c r="U31" s="17"/>
      <c r="V31" s="17"/>
      <c r="W31" s="17"/>
      <c r="X31" s="17"/>
      <c r="Y31" s="17"/>
      <c r="Z31" s="17"/>
    </row>
    <row r="32" spans="1:26" ht="12.75" hidden="1" customHeight="1">
      <c r="A32" s="133"/>
      <c r="B32" s="134" t="s">
        <v>109</v>
      </c>
      <c r="C32" s="134" t="e">
        <f>+C6+C8+C24+C31</f>
        <v>#REF!</v>
      </c>
      <c r="D32" s="134" t="e">
        <f>+D6+D8+D24</f>
        <v>#REF!</v>
      </c>
      <c r="E32" s="134">
        <f>+E6+E8+E24</f>
        <v>7506569513</v>
      </c>
      <c r="F32" s="134" t="e">
        <f t="shared" ref="F32:K32" si="8">+F6+F8+F24+F31</f>
        <v>#REF!</v>
      </c>
      <c r="G32" s="134" t="e">
        <f t="shared" si="8"/>
        <v>#REF!</v>
      </c>
      <c r="H32" s="134" t="e">
        <f t="shared" si="8"/>
        <v>#REF!</v>
      </c>
      <c r="I32" s="134" t="e">
        <f t="shared" si="8"/>
        <v>#REF!</v>
      </c>
      <c r="J32" s="134" t="e">
        <f t="shared" si="8"/>
        <v>#REF!</v>
      </c>
      <c r="K32" s="134" t="e">
        <f t="shared" si="8"/>
        <v>#REF!</v>
      </c>
      <c r="L32" s="17"/>
      <c r="M32" s="17"/>
      <c r="N32" s="17"/>
      <c r="O32" s="17"/>
      <c r="P32" s="17"/>
      <c r="Q32" s="17"/>
      <c r="R32" s="17"/>
      <c r="S32" s="17"/>
      <c r="T32" s="17"/>
      <c r="U32" s="17"/>
      <c r="V32" s="17"/>
      <c r="W32" s="17"/>
      <c r="X32" s="17"/>
      <c r="Y32" s="17"/>
      <c r="Z32" s="17"/>
    </row>
    <row r="33" spans="1:26" ht="12.75" hidden="1" customHeight="1">
      <c r="A33" s="17"/>
      <c r="B33" s="17"/>
      <c r="C33" s="53"/>
      <c r="D33" s="53"/>
      <c r="E33" s="53"/>
      <c r="F33" s="53"/>
      <c r="G33" s="53"/>
      <c r="H33" s="53"/>
      <c r="I33" s="53"/>
      <c r="J33" s="53"/>
      <c r="K33" s="53"/>
      <c r="L33" s="17"/>
      <c r="M33" s="17"/>
      <c r="N33" s="17"/>
      <c r="O33" s="17"/>
      <c r="P33" s="17"/>
      <c r="Q33" s="17"/>
      <c r="R33" s="17"/>
      <c r="S33" s="17"/>
      <c r="T33" s="17"/>
      <c r="U33" s="17"/>
      <c r="V33" s="17"/>
      <c r="W33" s="17"/>
      <c r="X33" s="17"/>
      <c r="Y33" s="17"/>
      <c r="Z33" s="17"/>
    </row>
    <row r="34" spans="1:26" ht="12.75" hidden="1" customHeight="1">
      <c r="A34" s="17"/>
      <c r="B34" s="17"/>
      <c r="C34" s="17"/>
      <c r="D34" s="17"/>
      <c r="E34" s="54"/>
      <c r="F34" s="53"/>
      <c r="G34" s="17"/>
      <c r="H34" s="17"/>
      <c r="I34" s="17"/>
      <c r="J34" s="17"/>
      <c r="K34" s="17"/>
      <c r="L34" s="17"/>
      <c r="M34" s="17"/>
      <c r="N34" s="17"/>
      <c r="O34" s="17"/>
      <c r="P34" s="17"/>
      <c r="Q34" s="17"/>
      <c r="R34" s="17"/>
      <c r="S34" s="17"/>
      <c r="T34" s="17"/>
      <c r="U34" s="17"/>
      <c r="V34" s="17"/>
      <c r="W34" s="17"/>
      <c r="X34" s="17"/>
      <c r="Y34" s="17"/>
      <c r="Z34" s="17"/>
    </row>
    <row r="35" spans="1:26" ht="12.75" hidden="1" customHeight="1">
      <c r="A35" s="55" t="s">
        <v>339</v>
      </c>
      <c r="B35" s="56" t="s">
        <v>19</v>
      </c>
      <c r="C35" s="135">
        <f t="shared" ref="C35:E60" si="9">IFERROR(C65/C6,0)</f>
        <v>0</v>
      </c>
      <c r="D35" s="135">
        <f t="shared" si="9"/>
        <v>1</v>
      </c>
      <c r="E35" s="135">
        <f t="shared" si="9"/>
        <v>1</v>
      </c>
      <c r="F35" s="57"/>
      <c r="G35" s="57"/>
      <c r="H35" s="57"/>
      <c r="I35" s="57"/>
      <c r="J35" s="57"/>
      <c r="K35" s="57"/>
      <c r="L35" s="17"/>
      <c r="M35" s="17"/>
      <c r="N35" s="17"/>
      <c r="O35" s="17"/>
      <c r="P35" s="17"/>
      <c r="Q35" s="17"/>
      <c r="R35" s="17"/>
      <c r="S35" s="17"/>
      <c r="T35" s="17"/>
      <c r="U35" s="17"/>
      <c r="V35" s="17"/>
      <c r="W35" s="17"/>
      <c r="X35" s="17"/>
      <c r="Y35" s="17"/>
      <c r="Z35" s="17"/>
    </row>
    <row r="36" spans="1:26" ht="12.75" hidden="1" customHeight="1">
      <c r="A36" s="58" t="s">
        <v>340</v>
      </c>
      <c r="B36" s="59" t="s">
        <v>21</v>
      </c>
      <c r="C36" s="135">
        <f t="shared" si="9"/>
        <v>0</v>
      </c>
      <c r="D36" s="135">
        <f t="shared" si="9"/>
        <v>1</v>
      </c>
      <c r="E36" s="135">
        <f t="shared" si="9"/>
        <v>1</v>
      </c>
      <c r="F36" s="57">
        <v>1</v>
      </c>
      <c r="G36" s="57">
        <v>1</v>
      </c>
      <c r="H36" s="57">
        <v>1</v>
      </c>
      <c r="I36" s="57">
        <v>1</v>
      </c>
      <c r="J36" s="57">
        <v>1</v>
      </c>
      <c r="K36" s="57">
        <v>1</v>
      </c>
      <c r="L36" s="17"/>
      <c r="M36" s="17"/>
      <c r="N36" s="17"/>
      <c r="O36" s="17"/>
      <c r="P36" s="17"/>
      <c r="Q36" s="17"/>
      <c r="R36" s="17"/>
      <c r="S36" s="17"/>
      <c r="T36" s="17"/>
      <c r="U36" s="17"/>
      <c r="V36" s="17"/>
      <c r="W36" s="17"/>
      <c r="X36" s="17"/>
      <c r="Y36" s="17"/>
      <c r="Z36" s="17"/>
    </row>
    <row r="37" spans="1:26" ht="12.75" hidden="1" customHeight="1">
      <c r="A37" s="60" t="s">
        <v>18</v>
      </c>
      <c r="B37" s="56" t="s">
        <v>23</v>
      </c>
      <c r="C37" s="135">
        <f t="shared" si="9"/>
        <v>0</v>
      </c>
      <c r="D37" s="135">
        <f t="shared" si="9"/>
        <v>0</v>
      </c>
      <c r="E37" s="135">
        <f t="shared" si="9"/>
        <v>0.89940308433605354</v>
      </c>
      <c r="F37" s="57"/>
      <c r="G37" s="57"/>
      <c r="H37" s="57"/>
      <c r="I37" s="57"/>
      <c r="J37" s="57"/>
      <c r="K37" s="57"/>
      <c r="L37" s="17"/>
      <c r="M37" s="17"/>
      <c r="N37" s="17"/>
      <c r="O37" s="17"/>
      <c r="P37" s="17"/>
      <c r="Q37" s="17"/>
      <c r="R37" s="17"/>
      <c r="S37" s="17"/>
      <c r="T37" s="17"/>
      <c r="U37" s="17"/>
      <c r="V37" s="17"/>
      <c r="W37" s="17"/>
      <c r="X37" s="17"/>
      <c r="Y37" s="17"/>
      <c r="Z37" s="17"/>
    </row>
    <row r="38" spans="1:26" ht="12.75" hidden="1" customHeight="1">
      <c r="A38" s="60" t="s">
        <v>341</v>
      </c>
      <c r="B38" s="60" t="s">
        <v>342</v>
      </c>
      <c r="C38" s="135">
        <f t="shared" si="9"/>
        <v>0</v>
      </c>
      <c r="D38" s="135">
        <f t="shared" si="9"/>
        <v>0</v>
      </c>
      <c r="E38" s="135">
        <f t="shared" si="9"/>
        <v>0.89899715832802396</v>
      </c>
      <c r="F38" s="57"/>
      <c r="G38" s="57"/>
      <c r="H38" s="57"/>
      <c r="I38" s="57"/>
      <c r="J38" s="57"/>
      <c r="K38" s="57"/>
      <c r="L38" s="17"/>
      <c r="M38" s="17"/>
      <c r="N38" s="17"/>
      <c r="O38" s="17"/>
      <c r="P38" s="17"/>
      <c r="Q38" s="17"/>
      <c r="R38" s="17"/>
      <c r="S38" s="17"/>
      <c r="T38" s="17"/>
      <c r="U38" s="17"/>
      <c r="V38" s="17"/>
      <c r="W38" s="17"/>
      <c r="X38" s="17"/>
      <c r="Y38" s="17"/>
      <c r="Z38" s="17"/>
    </row>
    <row r="39" spans="1:26" ht="12.75" hidden="1" customHeight="1">
      <c r="A39" s="60" t="s">
        <v>343</v>
      </c>
      <c r="B39" s="60" t="s">
        <v>344</v>
      </c>
      <c r="C39" s="135">
        <f t="shared" si="9"/>
        <v>0</v>
      </c>
      <c r="D39" s="135">
        <f t="shared" si="9"/>
        <v>0</v>
      </c>
      <c r="E39" s="135">
        <f t="shared" si="9"/>
        <v>0.89899715832802396</v>
      </c>
      <c r="F39" s="57"/>
      <c r="G39" s="57"/>
      <c r="H39" s="57"/>
      <c r="I39" s="57"/>
      <c r="J39" s="57"/>
      <c r="K39" s="57"/>
      <c r="L39" s="17"/>
      <c r="M39" s="17"/>
      <c r="N39" s="17"/>
      <c r="O39" s="17"/>
      <c r="P39" s="17"/>
      <c r="Q39" s="17"/>
      <c r="R39" s="17"/>
      <c r="S39" s="17"/>
      <c r="T39" s="17"/>
      <c r="U39" s="17"/>
      <c r="V39" s="17"/>
      <c r="W39" s="17"/>
      <c r="X39" s="17"/>
      <c r="Y39" s="17"/>
      <c r="Z39" s="17"/>
    </row>
    <row r="40" spans="1:26" ht="12.75" hidden="1" customHeight="1">
      <c r="A40" s="58" t="s">
        <v>103</v>
      </c>
      <c r="B40" s="58" t="s">
        <v>345</v>
      </c>
      <c r="C40" s="135">
        <f t="shared" si="9"/>
        <v>0</v>
      </c>
      <c r="D40" s="135">
        <f t="shared" si="9"/>
        <v>0.7607590460561936</v>
      </c>
      <c r="E40" s="135">
        <f t="shared" si="9"/>
        <v>0.9320523260429302</v>
      </c>
      <c r="F40" s="61" t="e">
        <f>+#REF!</f>
        <v>#REF!</v>
      </c>
      <c r="G40" s="61" t="e">
        <f>+#REF!</f>
        <v>#REF!</v>
      </c>
      <c r="H40" s="61" t="e">
        <f>+#REF!</f>
        <v>#REF!</v>
      </c>
      <c r="I40" s="61" t="e">
        <f>+#REF!</f>
        <v>#REF!</v>
      </c>
      <c r="J40" s="61" t="e">
        <f>+#REF!</f>
        <v>#REF!</v>
      </c>
      <c r="K40" s="61" t="e">
        <f>+#REF!</f>
        <v>#REF!</v>
      </c>
      <c r="L40" s="17"/>
      <c r="M40" s="17"/>
      <c r="N40" s="17"/>
      <c r="O40" s="17"/>
      <c r="P40" s="17"/>
      <c r="Q40" s="17"/>
      <c r="R40" s="17"/>
      <c r="S40" s="17"/>
      <c r="T40" s="17"/>
      <c r="U40" s="17"/>
      <c r="V40" s="17"/>
      <c r="W40" s="17"/>
      <c r="X40" s="17"/>
      <c r="Y40" s="17"/>
      <c r="Z40" s="17"/>
    </row>
    <row r="41" spans="1:26" ht="12.75" hidden="1" customHeight="1">
      <c r="A41" s="58" t="s">
        <v>103</v>
      </c>
      <c r="B41" s="58" t="s">
        <v>29</v>
      </c>
      <c r="C41" s="135">
        <f t="shared" si="9"/>
        <v>0</v>
      </c>
      <c r="D41" s="135">
        <f t="shared" si="9"/>
        <v>1.0075665569012118</v>
      </c>
      <c r="E41" s="135">
        <f t="shared" si="9"/>
        <v>0.89452477215603976</v>
      </c>
      <c r="F41" s="61" t="e">
        <f>+#REF!</f>
        <v>#REF!</v>
      </c>
      <c r="G41" s="61" t="e">
        <f>+#REF!</f>
        <v>#REF!</v>
      </c>
      <c r="H41" s="61" t="e">
        <f>+#REF!</f>
        <v>#REF!</v>
      </c>
      <c r="I41" s="61" t="e">
        <f>+#REF!</f>
        <v>#REF!</v>
      </c>
      <c r="J41" s="61" t="e">
        <f>+#REF!</f>
        <v>#REF!</v>
      </c>
      <c r="K41" s="61" t="e">
        <f>+#REF!</f>
        <v>#REF!</v>
      </c>
      <c r="L41" s="17"/>
      <c r="M41" s="17"/>
      <c r="N41" s="17"/>
      <c r="O41" s="17"/>
      <c r="P41" s="17"/>
      <c r="Q41" s="17"/>
      <c r="R41" s="17"/>
      <c r="S41" s="17"/>
      <c r="T41" s="17"/>
      <c r="U41" s="17"/>
      <c r="V41" s="17"/>
      <c r="W41" s="17"/>
      <c r="X41" s="17"/>
      <c r="Y41" s="17"/>
      <c r="Z41" s="17"/>
    </row>
    <row r="42" spans="1:26" ht="12.75" hidden="1" customHeight="1">
      <c r="A42" s="58" t="s">
        <v>103</v>
      </c>
      <c r="B42" s="62" t="s">
        <v>104</v>
      </c>
      <c r="C42" s="135">
        <f t="shared" si="9"/>
        <v>0</v>
      </c>
      <c r="D42" s="135">
        <f t="shared" si="9"/>
        <v>0</v>
      </c>
      <c r="E42" s="135">
        <f t="shared" si="9"/>
        <v>0</v>
      </c>
      <c r="F42" s="61" t="e">
        <f>+#REF!</f>
        <v>#REF!</v>
      </c>
      <c r="G42" s="61" t="e">
        <f>+#REF!</f>
        <v>#REF!</v>
      </c>
      <c r="H42" s="61" t="e">
        <f>+#REF!</f>
        <v>#REF!</v>
      </c>
      <c r="I42" s="61" t="e">
        <f>+#REF!</f>
        <v>#REF!</v>
      </c>
      <c r="J42" s="61" t="e">
        <f>+#REF!</f>
        <v>#REF!</v>
      </c>
      <c r="K42" s="61" t="e">
        <f>+#REF!</f>
        <v>#REF!</v>
      </c>
      <c r="L42" s="17"/>
      <c r="M42" s="17"/>
      <c r="N42" s="17"/>
      <c r="O42" s="17"/>
      <c r="P42" s="17"/>
      <c r="Q42" s="17"/>
      <c r="R42" s="17"/>
      <c r="S42" s="17"/>
      <c r="T42" s="17"/>
      <c r="U42" s="17"/>
      <c r="V42" s="17"/>
      <c r="W42" s="17"/>
      <c r="X42" s="17"/>
      <c r="Y42" s="17"/>
      <c r="Z42" s="17"/>
    </row>
    <row r="43" spans="1:26" ht="12.75" hidden="1" customHeight="1">
      <c r="A43" s="58" t="s">
        <v>103</v>
      </c>
      <c r="B43" s="62" t="s">
        <v>105</v>
      </c>
      <c r="C43" s="135">
        <f t="shared" si="9"/>
        <v>0</v>
      </c>
      <c r="D43" s="135">
        <f t="shared" si="9"/>
        <v>0</v>
      </c>
      <c r="E43" s="135">
        <f t="shared" si="9"/>
        <v>1</v>
      </c>
      <c r="F43" s="61" t="e">
        <f>+#REF!</f>
        <v>#REF!</v>
      </c>
      <c r="G43" s="61" t="e">
        <f>+#REF!</f>
        <v>#REF!</v>
      </c>
      <c r="H43" s="61" t="e">
        <f>+#REF!</f>
        <v>#REF!</v>
      </c>
      <c r="I43" s="61" t="e">
        <f>+#REF!</f>
        <v>#REF!</v>
      </c>
      <c r="J43" s="61" t="e">
        <f>+#REF!</f>
        <v>#REF!</v>
      </c>
      <c r="K43" s="61" t="e">
        <f>+#REF!</f>
        <v>#REF!</v>
      </c>
      <c r="L43" s="17"/>
      <c r="M43" s="17"/>
      <c r="N43" s="17"/>
      <c r="O43" s="17"/>
      <c r="P43" s="17"/>
      <c r="Q43" s="17"/>
      <c r="R43" s="17"/>
      <c r="S43" s="17"/>
      <c r="T43" s="17"/>
      <c r="U43" s="17"/>
      <c r="V43" s="17"/>
      <c r="W43" s="17"/>
      <c r="X43" s="17"/>
      <c r="Y43" s="17"/>
      <c r="Z43" s="17"/>
    </row>
    <row r="44" spans="1:26" ht="12.75" hidden="1" customHeight="1">
      <c r="A44" s="58" t="s">
        <v>106</v>
      </c>
      <c r="B44" s="62" t="s">
        <v>107</v>
      </c>
      <c r="C44" s="135">
        <f t="shared" si="9"/>
        <v>0</v>
      </c>
      <c r="D44" s="135">
        <f t="shared" si="9"/>
        <v>0</v>
      </c>
      <c r="E44" s="135">
        <f t="shared" si="9"/>
        <v>0.85310319500550869</v>
      </c>
      <c r="F44" s="57"/>
      <c r="G44" s="57"/>
      <c r="H44" s="57"/>
      <c r="I44" s="57"/>
      <c r="J44" s="57"/>
      <c r="K44" s="57"/>
      <c r="L44" s="17"/>
      <c r="M44" s="17"/>
      <c r="N44" s="17"/>
      <c r="O44" s="17"/>
      <c r="P44" s="17"/>
      <c r="Q44" s="17"/>
      <c r="R44" s="17"/>
      <c r="S44" s="17"/>
      <c r="T44" s="17"/>
      <c r="U44" s="17"/>
      <c r="V44" s="17"/>
      <c r="W44" s="17"/>
      <c r="X44" s="17"/>
      <c r="Y44" s="17"/>
      <c r="Z44" s="17"/>
    </row>
    <row r="45" spans="1:26" ht="12.75" hidden="1" customHeight="1">
      <c r="A45" s="58" t="s">
        <v>106</v>
      </c>
      <c r="B45" s="62" t="s">
        <v>108</v>
      </c>
      <c r="C45" s="135">
        <f t="shared" si="9"/>
        <v>0</v>
      </c>
      <c r="D45" s="135">
        <f t="shared" si="9"/>
        <v>0</v>
      </c>
      <c r="E45" s="135">
        <f t="shared" si="9"/>
        <v>0</v>
      </c>
      <c r="F45" s="57"/>
      <c r="G45" s="57"/>
      <c r="H45" s="57"/>
      <c r="I45" s="57"/>
      <c r="J45" s="57"/>
      <c r="K45" s="57"/>
      <c r="L45" s="17"/>
      <c r="M45" s="17"/>
      <c r="N45" s="17"/>
      <c r="O45" s="17"/>
      <c r="P45" s="17"/>
      <c r="Q45" s="17"/>
      <c r="R45" s="17"/>
      <c r="S45" s="17"/>
      <c r="T45" s="17"/>
      <c r="U45" s="17"/>
      <c r="V45" s="17"/>
      <c r="W45" s="17"/>
      <c r="X45" s="17"/>
      <c r="Y45" s="17"/>
      <c r="Z45" s="17"/>
    </row>
    <row r="46" spans="1:26" ht="12.75" hidden="1" customHeight="1">
      <c r="A46" s="58" t="s">
        <v>106</v>
      </c>
      <c r="B46" s="62" t="s">
        <v>346</v>
      </c>
      <c r="C46" s="135">
        <f t="shared" si="9"/>
        <v>0</v>
      </c>
      <c r="D46" s="135">
        <f t="shared" si="9"/>
        <v>0</v>
      </c>
      <c r="E46" s="135">
        <f t="shared" si="9"/>
        <v>0</v>
      </c>
      <c r="F46" s="57"/>
      <c r="G46" s="57"/>
      <c r="H46" s="57"/>
      <c r="I46" s="57"/>
      <c r="J46" s="57"/>
      <c r="K46" s="57"/>
      <c r="L46" s="17"/>
      <c r="M46" s="17"/>
      <c r="N46" s="17"/>
      <c r="O46" s="17"/>
      <c r="P46" s="17"/>
      <c r="Q46" s="17"/>
      <c r="R46" s="17"/>
      <c r="S46" s="17"/>
      <c r="T46" s="17"/>
      <c r="U46" s="17"/>
      <c r="V46" s="17"/>
      <c r="W46" s="17"/>
      <c r="X46" s="17"/>
      <c r="Y46" s="17"/>
      <c r="Z46" s="17"/>
    </row>
    <row r="47" spans="1:26" ht="12.75" hidden="1" customHeight="1">
      <c r="A47" s="60" t="s">
        <v>347</v>
      </c>
      <c r="B47" s="63" t="s">
        <v>348</v>
      </c>
      <c r="C47" s="135">
        <f t="shared" si="9"/>
        <v>0</v>
      </c>
      <c r="D47" s="135">
        <f t="shared" si="9"/>
        <v>1</v>
      </c>
      <c r="E47" s="135">
        <f t="shared" si="9"/>
        <v>1</v>
      </c>
      <c r="F47" s="57"/>
      <c r="G47" s="57"/>
      <c r="H47" s="57"/>
      <c r="I47" s="57"/>
      <c r="J47" s="57"/>
      <c r="K47" s="57"/>
      <c r="L47" s="17"/>
      <c r="M47" s="17"/>
      <c r="N47" s="17"/>
      <c r="O47" s="17"/>
      <c r="P47" s="17"/>
      <c r="Q47" s="17"/>
      <c r="R47" s="17"/>
      <c r="S47" s="17"/>
      <c r="T47" s="17"/>
      <c r="U47" s="17"/>
      <c r="V47" s="17"/>
      <c r="W47" s="17"/>
      <c r="X47" s="17"/>
      <c r="Y47" s="17"/>
      <c r="Z47" s="17"/>
    </row>
    <row r="48" spans="1:26" ht="12.75" hidden="1" customHeight="1">
      <c r="A48" s="58" t="s">
        <v>349</v>
      </c>
      <c r="B48" s="58" t="s">
        <v>350</v>
      </c>
      <c r="C48" s="135">
        <f t="shared" si="9"/>
        <v>0</v>
      </c>
      <c r="D48" s="135">
        <f t="shared" si="9"/>
        <v>1</v>
      </c>
      <c r="E48" s="135">
        <f t="shared" si="9"/>
        <v>1</v>
      </c>
      <c r="F48" s="57">
        <v>1</v>
      </c>
      <c r="G48" s="57"/>
      <c r="H48" s="57"/>
      <c r="I48" s="57"/>
      <c r="J48" s="57"/>
      <c r="K48" s="57"/>
      <c r="L48" s="17"/>
      <c r="M48" s="17"/>
      <c r="N48" s="17"/>
      <c r="O48" s="17"/>
      <c r="P48" s="17"/>
      <c r="Q48" s="17"/>
      <c r="R48" s="17"/>
      <c r="S48" s="17"/>
      <c r="T48" s="17"/>
      <c r="U48" s="17"/>
      <c r="V48" s="17"/>
      <c r="W48" s="17"/>
      <c r="X48" s="17"/>
      <c r="Y48" s="17"/>
      <c r="Z48" s="17"/>
    </row>
    <row r="49" spans="1:26" ht="12.75" hidden="1" customHeight="1">
      <c r="A49" s="60" t="s">
        <v>351</v>
      </c>
      <c r="B49" s="60" t="s">
        <v>352</v>
      </c>
      <c r="C49" s="135">
        <f t="shared" si="9"/>
        <v>0</v>
      </c>
      <c r="D49" s="135">
        <f t="shared" si="9"/>
        <v>0</v>
      </c>
      <c r="E49" s="135">
        <f t="shared" si="9"/>
        <v>0</v>
      </c>
      <c r="F49" s="57"/>
      <c r="G49" s="57"/>
      <c r="H49" s="57"/>
      <c r="I49" s="57"/>
      <c r="J49" s="57"/>
      <c r="K49" s="57"/>
      <c r="L49" s="17"/>
      <c r="M49" s="17"/>
      <c r="N49" s="17"/>
      <c r="O49" s="17"/>
      <c r="P49" s="17"/>
      <c r="Q49" s="17"/>
      <c r="R49" s="17"/>
      <c r="S49" s="17"/>
      <c r="T49" s="17"/>
      <c r="U49" s="17"/>
      <c r="V49" s="17"/>
      <c r="W49" s="17"/>
      <c r="X49" s="17"/>
      <c r="Y49" s="17"/>
      <c r="Z49" s="17"/>
    </row>
    <row r="50" spans="1:26" ht="12.75" hidden="1" customHeight="1">
      <c r="A50" s="60" t="s">
        <v>353</v>
      </c>
      <c r="B50" s="63" t="s">
        <v>354</v>
      </c>
      <c r="C50" s="135">
        <f t="shared" si="9"/>
        <v>0</v>
      </c>
      <c r="D50" s="135">
        <f t="shared" si="9"/>
        <v>0</v>
      </c>
      <c r="E50" s="135">
        <f t="shared" si="9"/>
        <v>0</v>
      </c>
      <c r="F50" s="57"/>
      <c r="G50" s="57"/>
      <c r="H50" s="57"/>
      <c r="I50" s="57"/>
      <c r="J50" s="57"/>
      <c r="K50" s="57"/>
      <c r="L50" s="17"/>
      <c r="M50" s="17"/>
      <c r="N50" s="17"/>
      <c r="O50" s="17"/>
      <c r="P50" s="17"/>
      <c r="Q50" s="17"/>
      <c r="R50" s="17"/>
      <c r="S50" s="17"/>
      <c r="T50" s="17"/>
      <c r="U50" s="17"/>
      <c r="V50" s="17"/>
      <c r="W50" s="17"/>
      <c r="X50" s="17"/>
      <c r="Y50" s="17"/>
      <c r="Z50" s="17"/>
    </row>
    <row r="51" spans="1:26" ht="12.75" hidden="1" customHeight="1">
      <c r="A51" s="58" t="s">
        <v>355</v>
      </c>
      <c r="B51" s="58" t="s">
        <v>356</v>
      </c>
      <c r="C51" s="135">
        <f t="shared" si="9"/>
        <v>0</v>
      </c>
      <c r="D51" s="135">
        <f t="shared" si="9"/>
        <v>0</v>
      </c>
      <c r="E51" s="135">
        <f t="shared" si="9"/>
        <v>0</v>
      </c>
      <c r="F51" s="57"/>
      <c r="G51" s="57"/>
      <c r="H51" s="57"/>
      <c r="I51" s="57"/>
      <c r="J51" s="57"/>
      <c r="K51" s="57"/>
      <c r="L51" s="17"/>
      <c r="M51" s="17"/>
      <c r="N51" s="17"/>
      <c r="O51" s="17"/>
      <c r="P51" s="17"/>
      <c r="Q51" s="17"/>
      <c r="R51" s="17"/>
      <c r="S51" s="17"/>
      <c r="T51" s="17"/>
      <c r="U51" s="17"/>
      <c r="V51" s="17"/>
      <c r="W51" s="17"/>
      <c r="X51" s="17"/>
      <c r="Y51" s="17"/>
      <c r="Z51" s="17"/>
    </row>
    <row r="52" spans="1:26" ht="12.75" hidden="1" customHeight="1">
      <c r="A52" s="58" t="s">
        <v>355</v>
      </c>
      <c r="B52" s="58" t="s">
        <v>357</v>
      </c>
      <c r="C52" s="135">
        <f t="shared" si="9"/>
        <v>0</v>
      </c>
      <c r="D52" s="135">
        <f t="shared" si="9"/>
        <v>0</v>
      </c>
      <c r="E52" s="135">
        <f t="shared" si="9"/>
        <v>0</v>
      </c>
      <c r="F52" s="57"/>
      <c r="G52" s="57"/>
      <c r="H52" s="57"/>
      <c r="I52" s="57"/>
      <c r="J52" s="57"/>
      <c r="K52" s="57"/>
      <c r="L52" s="17"/>
      <c r="M52" s="17"/>
      <c r="N52" s="17"/>
      <c r="O52" s="17"/>
      <c r="P52" s="17"/>
      <c r="Q52" s="17"/>
      <c r="R52" s="17"/>
      <c r="S52" s="17"/>
      <c r="T52" s="17"/>
      <c r="U52" s="17"/>
      <c r="V52" s="17"/>
      <c r="W52" s="17"/>
      <c r="X52" s="17"/>
      <c r="Y52" s="17"/>
      <c r="Z52" s="17"/>
    </row>
    <row r="53" spans="1:26" ht="12.75" hidden="1" customHeight="1">
      <c r="A53" s="55"/>
      <c r="B53" s="56" t="s">
        <v>56</v>
      </c>
      <c r="C53" s="135">
        <f t="shared" si="9"/>
        <v>0</v>
      </c>
      <c r="D53" s="135">
        <f t="shared" si="9"/>
        <v>0</v>
      </c>
      <c r="E53" s="135">
        <f t="shared" si="9"/>
        <v>1</v>
      </c>
      <c r="F53" s="57"/>
      <c r="G53" s="57"/>
      <c r="H53" s="57"/>
      <c r="I53" s="57"/>
      <c r="J53" s="57"/>
      <c r="K53" s="57"/>
      <c r="L53" s="17"/>
      <c r="M53" s="17"/>
      <c r="N53" s="17"/>
      <c r="O53" s="17"/>
      <c r="P53" s="17"/>
      <c r="Q53" s="17"/>
      <c r="R53" s="17"/>
      <c r="S53" s="17"/>
      <c r="T53" s="17"/>
      <c r="U53" s="17"/>
      <c r="V53" s="17"/>
      <c r="W53" s="17"/>
      <c r="X53" s="17"/>
      <c r="Y53" s="17"/>
      <c r="Z53" s="17"/>
    </row>
    <row r="54" spans="1:26" ht="12.75" hidden="1" customHeight="1">
      <c r="A54" s="60" t="s">
        <v>22</v>
      </c>
      <c r="B54" s="60" t="s">
        <v>58</v>
      </c>
      <c r="C54" s="135">
        <f t="shared" si="9"/>
        <v>0</v>
      </c>
      <c r="D54" s="135">
        <f t="shared" si="9"/>
        <v>1</v>
      </c>
      <c r="E54" s="135">
        <f t="shared" si="9"/>
        <v>1</v>
      </c>
      <c r="F54" s="57"/>
      <c r="G54" s="57"/>
      <c r="H54" s="57"/>
      <c r="I54" s="57"/>
      <c r="J54" s="57"/>
      <c r="K54" s="57"/>
      <c r="L54" s="17"/>
      <c r="M54" s="17"/>
      <c r="N54" s="17"/>
      <c r="O54" s="17"/>
      <c r="P54" s="17"/>
      <c r="Q54" s="17"/>
      <c r="R54" s="17"/>
      <c r="S54" s="17"/>
      <c r="T54" s="17"/>
      <c r="U54" s="17"/>
      <c r="V54" s="17"/>
      <c r="W54" s="17"/>
      <c r="X54" s="17"/>
      <c r="Y54" s="17"/>
      <c r="Z54" s="17"/>
    </row>
    <row r="55" spans="1:26" ht="12.75" hidden="1" customHeight="1">
      <c r="A55" s="58" t="s">
        <v>358</v>
      </c>
      <c r="B55" s="58" t="s">
        <v>359</v>
      </c>
      <c r="C55" s="135">
        <f t="shared" si="9"/>
        <v>0</v>
      </c>
      <c r="D55" s="135">
        <f t="shared" si="9"/>
        <v>1</v>
      </c>
      <c r="E55" s="135">
        <f t="shared" si="9"/>
        <v>1</v>
      </c>
      <c r="F55" s="57">
        <v>1</v>
      </c>
      <c r="G55" s="57"/>
      <c r="H55" s="57"/>
      <c r="I55" s="57"/>
      <c r="J55" s="57"/>
      <c r="K55" s="57"/>
      <c r="L55" s="17"/>
      <c r="M55" s="17"/>
      <c r="N55" s="17"/>
      <c r="O55" s="17"/>
      <c r="P55" s="17"/>
      <c r="Q55" s="17"/>
      <c r="R55" s="17"/>
      <c r="S55" s="17"/>
      <c r="T55" s="17"/>
      <c r="U55" s="17"/>
      <c r="V55" s="17"/>
      <c r="W55" s="17"/>
      <c r="X55" s="17"/>
      <c r="Y55" s="17"/>
      <c r="Z55" s="17"/>
    </row>
    <row r="56" spans="1:26" ht="12.75" hidden="1" customHeight="1">
      <c r="A56" s="58" t="s">
        <v>367</v>
      </c>
      <c r="B56" s="35" t="s">
        <v>73</v>
      </c>
      <c r="C56" s="135">
        <f t="shared" si="9"/>
        <v>0</v>
      </c>
      <c r="D56" s="135">
        <f t="shared" si="9"/>
        <v>0</v>
      </c>
      <c r="E56" s="135">
        <f t="shared" si="9"/>
        <v>0</v>
      </c>
      <c r="F56" s="57"/>
      <c r="G56" s="57"/>
      <c r="H56" s="57"/>
      <c r="I56" s="57"/>
      <c r="J56" s="57"/>
      <c r="K56" s="57"/>
      <c r="L56" s="17"/>
      <c r="M56" s="17"/>
      <c r="N56" s="17"/>
      <c r="O56" s="17"/>
      <c r="P56" s="17"/>
      <c r="Q56" s="17"/>
      <c r="R56" s="17"/>
      <c r="S56" s="17"/>
      <c r="T56" s="17"/>
      <c r="U56" s="17"/>
      <c r="V56" s="17"/>
      <c r="W56" s="17"/>
      <c r="X56" s="17"/>
      <c r="Y56" s="17"/>
      <c r="Z56" s="17"/>
    </row>
    <row r="57" spans="1:26" ht="12.75" hidden="1" customHeight="1">
      <c r="A57" s="60" t="s">
        <v>361</v>
      </c>
      <c r="B57" s="60" t="s">
        <v>362</v>
      </c>
      <c r="C57" s="135">
        <f t="shared" si="9"/>
        <v>0</v>
      </c>
      <c r="D57" s="135">
        <f t="shared" si="9"/>
        <v>0</v>
      </c>
      <c r="E57" s="135">
        <f t="shared" si="9"/>
        <v>1</v>
      </c>
      <c r="F57" s="57"/>
      <c r="G57" s="57"/>
      <c r="H57" s="57"/>
      <c r="I57" s="57"/>
      <c r="J57" s="57"/>
      <c r="K57" s="57"/>
      <c r="L57" s="17"/>
      <c r="M57" s="17"/>
      <c r="N57" s="17"/>
      <c r="O57" s="17"/>
      <c r="P57" s="17"/>
      <c r="Q57" s="17"/>
      <c r="R57" s="17"/>
      <c r="S57" s="17"/>
      <c r="T57" s="17"/>
      <c r="U57" s="17"/>
      <c r="V57" s="17"/>
      <c r="W57" s="17"/>
      <c r="X57" s="17"/>
      <c r="Y57" s="17"/>
      <c r="Z57" s="17"/>
    </row>
    <row r="58" spans="1:26" ht="12.75" hidden="1" customHeight="1">
      <c r="A58" s="58" t="s">
        <v>363</v>
      </c>
      <c r="B58" s="62" t="s">
        <v>364</v>
      </c>
      <c r="C58" s="135">
        <f t="shared" si="9"/>
        <v>0</v>
      </c>
      <c r="D58" s="135">
        <f t="shared" si="9"/>
        <v>0</v>
      </c>
      <c r="E58" s="135">
        <f t="shared" si="9"/>
        <v>1</v>
      </c>
      <c r="F58" s="57"/>
      <c r="G58" s="57"/>
      <c r="H58" s="57"/>
      <c r="I58" s="57"/>
      <c r="J58" s="57"/>
      <c r="K58" s="57"/>
      <c r="L58" s="17"/>
      <c r="M58" s="17"/>
      <c r="N58" s="17"/>
      <c r="O58" s="17"/>
      <c r="P58" s="17"/>
      <c r="Q58" s="17"/>
      <c r="R58" s="17"/>
      <c r="S58" s="17"/>
      <c r="T58" s="17"/>
      <c r="U58" s="17"/>
      <c r="V58" s="17"/>
      <c r="W58" s="17"/>
      <c r="X58" s="17"/>
      <c r="Y58" s="17"/>
      <c r="Z58" s="17"/>
    </row>
    <row r="59" spans="1:26" ht="12.75" hidden="1" customHeight="1">
      <c r="A59" s="58" t="s">
        <v>365</v>
      </c>
      <c r="B59" s="62" t="s">
        <v>366</v>
      </c>
      <c r="C59" s="135">
        <f t="shared" si="9"/>
        <v>0</v>
      </c>
      <c r="D59" s="135">
        <f t="shared" si="9"/>
        <v>1</v>
      </c>
      <c r="E59" s="135">
        <f t="shared" si="9"/>
        <v>1</v>
      </c>
      <c r="F59" s="57"/>
      <c r="G59" s="57"/>
      <c r="H59" s="57"/>
      <c r="I59" s="57"/>
      <c r="J59" s="57"/>
      <c r="K59" s="57"/>
      <c r="L59" s="17"/>
      <c r="M59" s="17"/>
      <c r="N59" s="17"/>
      <c r="O59" s="17"/>
      <c r="P59" s="17"/>
      <c r="Q59" s="17"/>
      <c r="R59" s="17"/>
      <c r="S59" s="17"/>
      <c r="T59" s="17"/>
      <c r="U59" s="17"/>
      <c r="V59" s="17"/>
      <c r="W59" s="17"/>
      <c r="X59" s="17"/>
      <c r="Y59" s="17"/>
      <c r="Z59" s="17"/>
    </row>
    <row r="60" spans="1:26" ht="12.75" hidden="1" customHeight="1">
      <c r="A60" s="56" t="s">
        <v>74</v>
      </c>
      <c r="B60" s="56" t="s">
        <v>75</v>
      </c>
      <c r="C60" s="135">
        <f t="shared" si="9"/>
        <v>0</v>
      </c>
      <c r="D60" s="135">
        <f t="shared" si="9"/>
        <v>0</v>
      </c>
      <c r="E60" s="135">
        <f t="shared" si="9"/>
        <v>0</v>
      </c>
      <c r="F60" s="57">
        <v>0.6</v>
      </c>
      <c r="G60" s="57">
        <v>0.9</v>
      </c>
      <c r="H60" s="57">
        <v>0.9</v>
      </c>
      <c r="I60" s="57">
        <v>1</v>
      </c>
      <c r="J60" s="57">
        <v>1</v>
      </c>
      <c r="K60" s="57">
        <v>1</v>
      </c>
      <c r="L60" s="17"/>
      <c r="M60" s="17"/>
      <c r="N60" s="17"/>
      <c r="O60" s="17"/>
      <c r="P60" s="17"/>
      <c r="Q60" s="17"/>
      <c r="R60" s="17"/>
      <c r="S60" s="17"/>
      <c r="T60" s="17"/>
      <c r="U60" s="17"/>
      <c r="V60" s="17"/>
      <c r="W60" s="17"/>
      <c r="X60" s="17"/>
      <c r="Y60" s="17"/>
      <c r="Z60" s="17"/>
    </row>
    <row r="61" spans="1:26" ht="12.75" hidden="1" customHeight="1">
      <c r="A61" s="124"/>
      <c r="B61" s="124"/>
      <c r="C61" s="125"/>
      <c r="D61" s="125"/>
      <c r="E61" s="125"/>
      <c r="F61" s="125"/>
      <c r="G61" s="124" t="e">
        <f>+G63-F69</f>
        <v>#REF!</v>
      </c>
      <c r="H61" s="125"/>
      <c r="I61" s="125"/>
      <c r="J61" s="125"/>
      <c r="K61" s="125"/>
      <c r="L61" s="17"/>
      <c r="M61" s="17"/>
      <c r="N61" s="17"/>
      <c r="O61" s="17"/>
      <c r="P61" s="17"/>
      <c r="Q61" s="17"/>
      <c r="R61" s="17"/>
      <c r="S61" s="17"/>
      <c r="T61" s="17"/>
      <c r="U61" s="17"/>
      <c r="V61" s="17"/>
      <c r="W61" s="17"/>
      <c r="X61" s="17"/>
      <c r="Y61" s="17"/>
      <c r="Z61" s="17"/>
    </row>
    <row r="62" spans="1:26" ht="12.75" hidden="1" customHeight="1">
      <c r="A62" s="64"/>
      <c r="B62" s="64"/>
      <c r="C62" s="65"/>
      <c r="D62" s="64"/>
      <c r="E62" s="64"/>
      <c r="F62" s="64"/>
      <c r="G62" s="126" t="e">
        <f>(+F69-G63)/F69</f>
        <v>#REF!</v>
      </c>
      <c r="H62" s="126" t="e">
        <f>(+G63-H69)/G63</f>
        <v>#REF!</v>
      </c>
      <c r="I62" s="126" t="e">
        <f>(+H69-I69)/H69</f>
        <v>#REF!</v>
      </c>
      <c r="J62" s="126" t="e">
        <f>(+I69-J69)/I69</f>
        <v>#REF!</v>
      </c>
      <c r="K62" s="126" t="e">
        <f>(+J69-K69)/J69</f>
        <v>#REF!</v>
      </c>
      <c r="L62" s="17"/>
      <c r="M62" s="17"/>
      <c r="N62" s="17"/>
      <c r="O62" s="17"/>
      <c r="P62" s="17"/>
      <c r="Q62" s="17"/>
      <c r="R62" s="17"/>
      <c r="S62" s="17"/>
      <c r="T62" s="17"/>
      <c r="U62" s="17"/>
      <c r="V62" s="17"/>
      <c r="W62" s="17"/>
      <c r="X62" s="17"/>
      <c r="Y62" s="17"/>
      <c r="Z62" s="17"/>
    </row>
    <row r="63" spans="1:26" ht="12.75" hidden="1" customHeight="1">
      <c r="A63" s="17"/>
      <c r="B63" s="17"/>
      <c r="C63" s="17"/>
      <c r="D63" s="53"/>
      <c r="E63" s="17"/>
      <c r="F63" s="17"/>
      <c r="G63" s="53" t="e">
        <f>+G69-1876364452</f>
        <v>#REF!</v>
      </c>
      <c r="H63" s="53" t="e">
        <f>+G63-H69</f>
        <v>#REF!</v>
      </c>
      <c r="I63" s="53" t="e">
        <f>+I69-H69</f>
        <v>#REF!</v>
      </c>
      <c r="J63" s="53" t="e">
        <f>+J69-I69</f>
        <v>#REF!</v>
      </c>
      <c r="K63" s="53" t="e">
        <f>+J69-K69</f>
        <v>#REF!</v>
      </c>
      <c r="L63" s="17"/>
      <c r="M63" s="17"/>
      <c r="N63" s="17"/>
      <c r="O63" s="17"/>
      <c r="P63" s="17"/>
      <c r="Q63" s="17"/>
      <c r="R63" s="17"/>
      <c r="S63" s="17"/>
      <c r="T63" s="17"/>
      <c r="U63" s="17"/>
      <c r="V63" s="17"/>
      <c r="W63" s="17"/>
      <c r="X63" s="17"/>
      <c r="Y63" s="17"/>
      <c r="Z63" s="17"/>
    </row>
    <row r="64" spans="1:26" ht="12.75" customHeight="1">
      <c r="A64" s="66" t="s">
        <v>100</v>
      </c>
      <c r="B64" s="66" t="s">
        <v>10</v>
      </c>
      <c r="C64" s="67" t="s">
        <v>102</v>
      </c>
      <c r="D64" s="68" t="s">
        <v>337</v>
      </c>
      <c r="E64" s="68" t="s">
        <v>338</v>
      </c>
      <c r="F64" s="66">
        <v>2022</v>
      </c>
      <c r="G64" s="66">
        <v>2023</v>
      </c>
      <c r="H64" s="66">
        <v>2024</v>
      </c>
      <c r="I64" s="66">
        <v>2025</v>
      </c>
      <c r="J64" s="66">
        <v>2026</v>
      </c>
      <c r="K64" s="66">
        <v>2027</v>
      </c>
      <c r="L64" s="17"/>
      <c r="M64" s="17"/>
      <c r="N64" s="17"/>
      <c r="O64" s="17"/>
      <c r="P64" s="17"/>
      <c r="Q64" s="17"/>
      <c r="R64" s="17"/>
      <c r="S64" s="17"/>
      <c r="T64" s="17"/>
      <c r="U64" s="17"/>
      <c r="V64" s="17"/>
      <c r="W64" s="17"/>
      <c r="X64" s="17"/>
      <c r="Y64" s="17"/>
      <c r="Z64" s="17"/>
    </row>
    <row r="65" spans="1:26" ht="12.75" hidden="1" customHeight="1">
      <c r="A65" s="33" t="s">
        <v>339</v>
      </c>
      <c r="B65" s="34" t="s">
        <v>19</v>
      </c>
      <c r="C65" s="34" t="e">
        <f>+C66</f>
        <v>#REF!</v>
      </c>
      <c r="D65" s="34">
        <f>+D66</f>
        <v>2570969431</v>
      </c>
      <c r="E65" s="34">
        <f>E66</f>
        <v>1644825496</v>
      </c>
      <c r="F65" s="34">
        <f t="shared" ref="F65:K65" si="10">+F66</f>
        <v>1644825496</v>
      </c>
      <c r="G65" s="34">
        <f t="shared" si="10"/>
        <v>0</v>
      </c>
      <c r="H65" s="34">
        <f t="shared" si="10"/>
        <v>0</v>
      </c>
      <c r="I65" s="34">
        <f t="shared" si="10"/>
        <v>0</v>
      </c>
      <c r="J65" s="34">
        <f t="shared" si="10"/>
        <v>0</v>
      </c>
      <c r="K65" s="34">
        <f t="shared" si="10"/>
        <v>0</v>
      </c>
      <c r="L65" s="17"/>
      <c r="M65" s="17"/>
      <c r="N65" s="17"/>
      <c r="O65" s="17"/>
      <c r="P65" s="17"/>
      <c r="Q65" s="17"/>
      <c r="R65" s="17"/>
      <c r="S65" s="17"/>
      <c r="T65" s="17"/>
      <c r="U65" s="17"/>
      <c r="V65" s="17"/>
      <c r="W65" s="17"/>
      <c r="X65" s="17"/>
      <c r="Y65" s="17"/>
      <c r="Z65" s="17"/>
    </row>
    <row r="66" spans="1:26" ht="12.75" hidden="1" customHeight="1">
      <c r="A66" s="35" t="s">
        <v>340</v>
      </c>
      <c r="B66" s="36" t="s">
        <v>21</v>
      </c>
      <c r="C66" s="36" t="e">
        <f>+#REF!</f>
        <v>#REF!</v>
      </c>
      <c r="D66" s="36">
        <v>2570969431</v>
      </c>
      <c r="E66" s="37">
        <v>1644825496</v>
      </c>
      <c r="F66" s="37">
        <f t="shared" ref="F66:K66" si="11">+F7*F36</f>
        <v>1644825496</v>
      </c>
      <c r="G66" s="37">
        <f t="shared" si="11"/>
        <v>0</v>
      </c>
      <c r="H66" s="37">
        <f t="shared" si="11"/>
        <v>0</v>
      </c>
      <c r="I66" s="37">
        <f t="shared" si="11"/>
        <v>0</v>
      </c>
      <c r="J66" s="37">
        <f t="shared" si="11"/>
        <v>0</v>
      </c>
      <c r="K66" s="37">
        <f t="shared" si="11"/>
        <v>0</v>
      </c>
      <c r="L66" s="17"/>
      <c r="M66" s="17"/>
      <c r="N66" s="17"/>
      <c r="O66" s="17"/>
      <c r="P66" s="17"/>
      <c r="Q66" s="17"/>
      <c r="R66" s="17"/>
      <c r="S66" s="17"/>
      <c r="T66" s="17"/>
      <c r="U66" s="17"/>
      <c r="V66" s="17"/>
      <c r="W66" s="17"/>
      <c r="X66" s="17"/>
      <c r="Y66" s="17"/>
      <c r="Z66" s="17"/>
    </row>
    <row r="67" spans="1:26" ht="12.75" hidden="1" customHeight="1">
      <c r="A67" s="38" t="s">
        <v>18</v>
      </c>
      <c r="B67" s="39" t="s">
        <v>23</v>
      </c>
      <c r="C67" s="34" t="e">
        <f>+C68+C77+C79</f>
        <v>#REF!</v>
      </c>
      <c r="D67" s="34" t="e">
        <f t="shared" ref="D67:K67" si="12">+D68+D77</f>
        <v>#REF!</v>
      </c>
      <c r="E67" s="34">
        <f t="shared" si="12"/>
        <v>5252726197</v>
      </c>
      <c r="F67" s="34" t="e">
        <f t="shared" si="12"/>
        <v>#REF!</v>
      </c>
      <c r="G67" s="34" t="e">
        <f t="shared" si="12"/>
        <v>#REF!</v>
      </c>
      <c r="H67" s="34" t="e">
        <f t="shared" si="12"/>
        <v>#REF!</v>
      </c>
      <c r="I67" s="34" t="e">
        <f t="shared" si="12"/>
        <v>#REF!</v>
      </c>
      <c r="J67" s="34" t="e">
        <f t="shared" si="12"/>
        <v>#REF!</v>
      </c>
      <c r="K67" s="34" t="e">
        <f t="shared" si="12"/>
        <v>#REF!</v>
      </c>
      <c r="L67" s="17"/>
      <c r="M67" s="17"/>
      <c r="N67" s="17"/>
      <c r="O67" s="17"/>
      <c r="P67" s="17"/>
      <c r="Q67" s="17"/>
      <c r="R67" s="17"/>
      <c r="S67" s="17"/>
      <c r="T67" s="17"/>
      <c r="U67" s="17"/>
      <c r="V67" s="17"/>
      <c r="W67" s="17"/>
      <c r="X67" s="17"/>
      <c r="Y67" s="17"/>
      <c r="Z67" s="17"/>
    </row>
    <row r="68" spans="1:26" ht="12.75" hidden="1" customHeight="1">
      <c r="A68" s="38" t="s">
        <v>341</v>
      </c>
      <c r="B68" s="38" t="s">
        <v>342</v>
      </c>
      <c r="C68" s="40" t="e">
        <f>+#REF!</f>
        <v>#REF!</v>
      </c>
      <c r="D68" s="40" t="e">
        <f t="shared" ref="D68:K68" si="13">+D69</f>
        <v>#REF!</v>
      </c>
      <c r="E68" s="40">
        <f t="shared" si="13"/>
        <v>5229254544</v>
      </c>
      <c r="F68" s="40" t="e">
        <f t="shared" si="13"/>
        <v>#REF!</v>
      </c>
      <c r="G68" s="40" t="e">
        <f t="shared" si="13"/>
        <v>#REF!</v>
      </c>
      <c r="H68" s="40" t="e">
        <f t="shared" si="13"/>
        <v>#REF!</v>
      </c>
      <c r="I68" s="40" t="e">
        <f t="shared" si="13"/>
        <v>#REF!</v>
      </c>
      <c r="J68" s="40" t="e">
        <f t="shared" si="13"/>
        <v>#REF!</v>
      </c>
      <c r="K68" s="40" t="e">
        <f t="shared" si="13"/>
        <v>#REF!</v>
      </c>
      <c r="L68" s="17"/>
      <c r="M68" s="17"/>
      <c r="N68" s="17"/>
      <c r="O68" s="17"/>
      <c r="P68" s="17"/>
      <c r="Q68" s="17"/>
      <c r="R68" s="17"/>
      <c r="S68" s="17"/>
      <c r="T68" s="17"/>
      <c r="U68" s="17"/>
      <c r="V68" s="17"/>
      <c r="W68" s="17"/>
      <c r="X68" s="17"/>
      <c r="Y68" s="17"/>
      <c r="Z68" s="17"/>
    </row>
    <row r="69" spans="1:26" ht="12.75" hidden="1" customHeight="1">
      <c r="A69" s="38" t="s">
        <v>343</v>
      </c>
      <c r="B69" s="38" t="s">
        <v>344</v>
      </c>
      <c r="C69" s="40" t="e">
        <f>SUM(C70:C76)</f>
        <v>#REF!</v>
      </c>
      <c r="D69" s="40" t="e">
        <f>SUM(D70:D74)</f>
        <v>#REF!</v>
      </c>
      <c r="E69" s="40">
        <f>SUM(E70:E74)</f>
        <v>5229254544</v>
      </c>
      <c r="F69" s="40" t="e">
        <f t="shared" ref="F69:K69" si="14">SUM(F70:F76)</f>
        <v>#REF!</v>
      </c>
      <c r="G69" s="40" t="e">
        <f t="shared" si="14"/>
        <v>#REF!</v>
      </c>
      <c r="H69" s="40" t="e">
        <f t="shared" si="14"/>
        <v>#REF!</v>
      </c>
      <c r="I69" s="40" t="e">
        <f t="shared" si="14"/>
        <v>#REF!</v>
      </c>
      <c r="J69" s="40" t="e">
        <f t="shared" si="14"/>
        <v>#REF!</v>
      </c>
      <c r="K69" s="40" t="e">
        <f t="shared" si="14"/>
        <v>#REF!</v>
      </c>
      <c r="L69" s="17"/>
      <c r="M69" s="17"/>
      <c r="N69" s="17"/>
      <c r="O69" s="17"/>
      <c r="P69" s="17"/>
      <c r="Q69" s="17"/>
      <c r="R69" s="17"/>
      <c r="S69" s="17"/>
      <c r="T69" s="17"/>
      <c r="U69" s="17"/>
      <c r="V69" s="17"/>
      <c r="W69" s="17"/>
      <c r="X69" s="17"/>
      <c r="Y69" s="17"/>
      <c r="Z69" s="17"/>
    </row>
    <row r="70" spans="1:26" ht="12.75" hidden="1" customHeight="1">
      <c r="A70" s="35" t="s">
        <v>103</v>
      </c>
      <c r="B70" s="35" t="s">
        <v>345</v>
      </c>
      <c r="C70" s="36" t="e">
        <f>+#REF!</f>
        <v>#REF!</v>
      </c>
      <c r="D70" s="36">
        <v>18090895</v>
      </c>
      <c r="E70" s="37">
        <v>33415062</v>
      </c>
      <c r="F70" s="37" t="e">
        <f t="shared" ref="F70:K70" si="15">+F11*F40</f>
        <v>#REF!</v>
      </c>
      <c r="G70" s="37" t="e">
        <f t="shared" si="15"/>
        <v>#REF!</v>
      </c>
      <c r="H70" s="37" t="e">
        <f t="shared" si="15"/>
        <v>#REF!</v>
      </c>
      <c r="I70" s="37" t="e">
        <f t="shared" si="15"/>
        <v>#REF!</v>
      </c>
      <c r="J70" s="37" t="e">
        <f t="shared" si="15"/>
        <v>#REF!</v>
      </c>
      <c r="K70" s="37" t="e">
        <f t="shared" si="15"/>
        <v>#REF!</v>
      </c>
      <c r="L70" s="17"/>
      <c r="M70" s="17"/>
      <c r="N70" s="17"/>
      <c r="O70" s="17"/>
      <c r="P70" s="17"/>
      <c r="Q70" s="17"/>
      <c r="R70" s="17"/>
      <c r="S70" s="17"/>
      <c r="T70" s="17"/>
      <c r="U70" s="17"/>
      <c r="V70" s="17"/>
      <c r="W70" s="17"/>
      <c r="X70" s="17"/>
      <c r="Y70" s="17"/>
      <c r="Z70" s="17"/>
    </row>
    <row r="71" spans="1:26" ht="12.75" hidden="1" customHeight="1">
      <c r="A71" s="35" t="s">
        <v>103</v>
      </c>
      <c r="B71" s="35" t="s">
        <v>29</v>
      </c>
      <c r="C71" s="36" t="e">
        <f>+#REF!</f>
        <v>#REF!</v>
      </c>
      <c r="D71" s="36">
        <v>4761450760</v>
      </c>
      <c r="E71" s="37">
        <v>4937167282</v>
      </c>
      <c r="F71" s="37" t="e">
        <f t="shared" ref="F71:K71" si="16">+F12*F41</f>
        <v>#REF!</v>
      </c>
      <c r="G71" s="37" t="e">
        <f t="shared" si="16"/>
        <v>#REF!</v>
      </c>
      <c r="H71" s="37" t="e">
        <f t="shared" si="16"/>
        <v>#REF!</v>
      </c>
      <c r="I71" s="37" t="e">
        <f t="shared" si="16"/>
        <v>#REF!</v>
      </c>
      <c r="J71" s="37" t="e">
        <f t="shared" si="16"/>
        <v>#REF!</v>
      </c>
      <c r="K71" s="37" t="e">
        <f t="shared" si="16"/>
        <v>#REF!</v>
      </c>
      <c r="L71" s="17"/>
      <c r="M71" s="17"/>
      <c r="N71" s="17"/>
      <c r="O71" s="17"/>
      <c r="P71" s="17"/>
      <c r="Q71" s="17"/>
      <c r="R71" s="17"/>
      <c r="S71" s="17"/>
      <c r="T71" s="17"/>
      <c r="U71" s="17"/>
      <c r="V71" s="17"/>
      <c r="W71" s="17"/>
      <c r="X71" s="17"/>
      <c r="Y71" s="17"/>
      <c r="Z71" s="17"/>
    </row>
    <row r="72" spans="1:26" ht="12.75" hidden="1" customHeight="1">
      <c r="A72" s="35" t="s">
        <v>103</v>
      </c>
      <c r="B72" s="41" t="s">
        <v>104</v>
      </c>
      <c r="C72" s="36" t="e">
        <f>+#REF!</f>
        <v>#REF!</v>
      </c>
      <c r="D72" s="36" t="e">
        <f>+#REF!</f>
        <v>#REF!</v>
      </c>
      <c r="E72" s="37">
        <v>0</v>
      </c>
      <c r="F72" s="37" t="e">
        <f t="shared" ref="F72:K72" si="17">+F13*F42</f>
        <v>#REF!</v>
      </c>
      <c r="G72" s="37" t="e">
        <f t="shared" si="17"/>
        <v>#REF!</v>
      </c>
      <c r="H72" s="37" t="e">
        <f t="shared" si="17"/>
        <v>#REF!</v>
      </c>
      <c r="I72" s="37" t="e">
        <f t="shared" si="17"/>
        <v>#REF!</v>
      </c>
      <c r="J72" s="37" t="e">
        <f t="shared" si="17"/>
        <v>#REF!</v>
      </c>
      <c r="K72" s="37" t="e">
        <f t="shared" si="17"/>
        <v>#REF!</v>
      </c>
      <c r="L72" s="17"/>
      <c r="M72" s="17"/>
      <c r="N72" s="17"/>
      <c r="O72" s="17"/>
      <c r="P72" s="17"/>
      <c r="Q72" s="17"/>
      <c r="R72" s="17"/>
      <c r="S72" s="17"/>
      <c r="T72" s="17"/>
      <c r="U72" s="17"/>
      <c r="V72" s="17"/>
      <c r="W72" s="17"/>
      <c r="X72" s="17"/>
      <c r="Y72" s="17"/>
      <c r="Z72" s="17"/>
    </row>
    <row r="73" spans="1:26" ht="12.75" hidden="1" customHeight="1">
      <c r="A73" s="35" t="s">
        <v>103</v>
      </c>
      <c r="B73" s="41" t="s">
        <v>105</v>
      </c>
      <c r="C73" s="36" t="e">
        <f>+#REF!</f>
        <v>#REF!</v>
      </c>
      <c r="D73" s="36" t="e">
        <f>+#REF!</f>
        <v>#REF!</v>
      </c>
      <c r="E73" s="37">
        <v>258439900</v>
      </c>
      <c r="F73" s="37" t="e">
        <f t="shared" ref="F73:K73" si="18">+F14*F43</f>
        <v>#REF!</v>
      </c>
      <c r="G73" s="37" t="e">
        <f t="shared" si="18"/>
        <v>#REF!</v>
      </c>
      <c r="H73" s="37" t="e">
        <f t="shared" si="18"/>
        <v>#REF!</v>
      </c>
      <c r="I73" s="37" t="e">
        <f t="shared" si="18"/>
        <v>#REF!</v>
      </c>
      <c r="J73" s="37" t="e">
        <f t="shared" si="18"/>
        <v>#REF!</v>
      </c>
      <c r="K73" s="37" t="e">
        <f t="shared" si="18"/>
        <v>#REF!</v>
      </c>
      <c r="L73" s="17"/>
      <c r="M73" s="17"/>
      <c r="N73" s="17"/>
      <c r="O73" s="17"/>
      <c r="P73" s="17"/>
      <c r="Q73" s="17"/>
      <c r="R73" s="17"/>
      <c r="S73" s="17"/>
      <c r="T73" s="17"/>
      <c r="U73" s="17"/>
      <c r="V73" s="17"/>
      <c r="W73" s="17"/>
      <c r="X73" s="17"/>
      <c r="Y73" s="17"/>
      <c r="Z73" s="17"/>
    </row>
    <row r="74" spans="1:26" ht="12.75" hidden="1" customHeight="1">
      <c r="A74" s="35" t="s">
        <v>106</v>
      </c>
      <c r="B74" s="41" t="s">
        <v>107</v>
      </c>
      <c r="C74" s="36">
        <v>0</v>
      </c>
      <c r="D74" s="36" t="e">
        <f>+#REF!</f>
        <v>#REF!</v>
      </c>
      <c r="E74" s="37">
        <v>232300</v>
      </c>
      <c r="F74" s="37" t="e">
        <f t="shared" ref="F74:K74" si="19">+F15*F40</f>
        <v>#REF!</v>
      </c>
      <c r="G74" s="37" t="e">
        <f t="shared" si="19"/>
        <v>#REF!</v>
      </c>
      <c r="H74" s="37" t="e">
        <f t="shared" si="19"/>
        <v>#REF!</v>
      </c>
      <c r="I74" s="37" t="e">
        <f t="shared" si="19"/>
        <v>#REF!</v>
      </c>
      <c r="J74" s="37" t="e">
        <f t="shared" si="19"/>
        <v>#REF!</v>
      </c>
      <c r="K74" s="37" t="e">
        <f t="shared" si="19"/>
        <v>#REF!</v>
      </c>
      <c r="L74" s="17"/>
      <c r="M74" s="17"/>
      <c r="N74" s="17"/>
      <c r="O74" s="17"/>
      <c r="P74" s="17"/>
      <c r="Q74" s="17"/>
      <c r="R74" s="17"/>
      <c r="S74" s="17"/>
      <c r="T74" s="17"/>
      <c r="U74" s="17"/>
      <c r="V74" s="17"/>
      <c r="W74" s="17"/>
      <c r="X74" s="17"/>
      <c r="Y74" s="17"/>
      <c r="Z74" s="17"/>
    </row>
    <row r="75" spans="1:26" ht="12.75" hidden="1" customHeight="1">
      <c r="A75" s="35" t="s">
        <v>106</v>
      </c>
      <c r="B75" s="41" t="s">
        <v>108</v>
      </c>
      <c r="C75" s="36" t="e">
        <f>+#REF!</f>
        <v>#REF!</v>
      </c>
      <c r="D75" s="36"/>
      <c r="E75" s="37"/>
      <c r="F75" s="37"/>
      <c r="G75" s="37"/>
      <c r="H75" s="37"/>
      <c r="I75" s="37"/>
      <c r="J75" s="37"/>
      <c r="K75" s="37"/>
      <c r="L75" s="17"/>
      <c r="M75" s="17"/>
      <c r="N75" s="17"/>
      <c r="O75" s="17"/>
      <c r="P75" s="17"/>
      <c r="Q75" s="17"/>
      <c r="R75" s="17"/>
      <c r="S75" s="17"/>
      <c r="T75" s="17"/>
      <c r="U75" s="17"/>
      <c r="V75" s="17"/>
      <c r="W75" s="17"/>
      <c r="X75" s="17"/>
      <c r="Y75" s="17"/>
      <c r="Z75" s="17"/>
    </row>
    <row r="76" spans="1:26" ht="12.75" hidden="1" customHeight="1">
      <c r="A76" s="35" t="s">
        <v>106</v>
      </c>
      <c r="B76" s="41" t="s">
        <v>346</v>
      </c>
      <c r="C76" s="36" t="e">
        <f>+#REF!</f>
        <v>#REF!</v>
      </c>
      <c r="D76" s="36"/>
      <c r="E76" s="37"/>
      <c r="F76" s="37"/>
      <c r="G76" s="37"/>
      <c r="H76" s="37"/>
      <c r="I76" s="37"/>
      <c r="J76" s="37"/>
      <c r="K76" s="37"/>
      <c r="L76" s="17"/>
      <c r="M76" s="17"/>
      <c r="N76" s="17"/>
      <c r="O76" s="17"/>
      <c r="P76" s="17"/>
      <c r="Q76" s="17"/>
      <c r="R76" s="17"/>
      <c r="S76" s="17"/>
      <c r="T76" s="17"/>
      <c r="U76" s="17"/>
      <c r="V76" s="17"/>
      <c r="W76" s="17"/>
      <c r="X76" s="17"/>
      <c r="Y76" s="17"/>
      <c r="Z76" s="17"/>
    </row>
    <row r="77" spans="1:26" ht="12.75" hidden="1" customHeight="1">
      <c r="A77" s="38" t="s">
        <v>347</v>
      </c>
      <c r="B77" s="44" t="s">
        <v>348</v>
      </c>
      <c r="C77" s="40" t="e">
        <f t="shared" ref="C77:K77" si="20">+C78</f>
        <v>#REF!</v>
      </c>
      <c r="D77" s="40">
        <f t="shared" si="20"/>
        <v>2931553</v>
      </c>
      <c r="E77" s="45">
        <f t="shared" si="20"/>
        <v>23471653</v>
      </c>
      <c r="F77" s="45">
        <f t="shared" si="20"/>
        <v>23471653</v>
      </c>
      <c r="G77" s="45" t="e">
        <f t="shared" si="20"/>
        <v>#REF!</v>
      </c>
      <c r="H77" s="45" t="e">
        <f t="shared" si="20"/>
        <v>#REF!</v>
      </c>
      <c r="I77" s="45" t="e">
        <f t="shared" si="20"/>
        <v>#REF!</v>
      </c>
      <c r="J77" s="45" t="e">
        <f t="shared" si="20"/>
        <v>#REF!</v>
      </c>
      <c r="K77" s="45" t="e">
        <f t="shared" si="20"/>
        <v>#REF!</v>
      </c>
      <c r="L77" s="17"/>
      <c r="M77" s="17"/>
      <c r="N77" s="17"/>
      <c r="O77" s="17"/>
      <c r="P77" s="17"/>
      <c r="Q77" s="17"/>
      <c r="R77" s="17"/>
      <c r="S77" s="17"/>
      <c r="T77" s="17"/>
      <c r="U77" s="17"/>
      <c r="V77" s="17"/>
      <c r="W77" s="17"/>
      <c r="X77" s="17"/>
      <c r="Y77" s="17"/>
      <c r="Z77" s="17"/>
    </row>
    <row r="78" spans="1:26" ht="12.75" hidden="1" customHeight="1">
      <c r="A78" s="35" t="s">
        <v>349</v>
      </c>
      <c r="B78" s="35" t="s">
        <v>350</v>
      </c>
      <c r="C78" s="36" t="e">
        <f>+#REF!</f>
        <v>#REF!</v>
      </c>
      <c r="D78" s="36">
        <v>2931553</v>
      </c>
      <c r="E78" s="37">
        <v>23471653</v>
      </c>
      <c r="F78" s="37">
        <f>+F19*F48</f>
        <v>23471653</v>
      </c>
      <c r="G78" s="37" t="e">
        <f>+G19*G42</f>
        <v>#REF!</v>
      </c>
      <c r="H78" s="37" t="e">
        <f>+H19*H42</f>
        <v>#REF!</v>
      </c>
      <c r="I78" s="37" t="e">
        <f>+I19*I42</f>
        <v>#REF!</v>
      </c>
      <c r="J78" s="37" t="e">
        <f>+J19*J42</f>
        <v>#REF!</v>
      </c>
      <c r="K78" s="37" t="e">
        <f>+K19*K42</f>
        <v>#REF!</v>
      </c>
      <c r="L78" s="17"/>
      <c r="M78" s="17"/>
      <c r="N78" s="17"/>
      <c r="O78" s="17"/>
      <c r="P78" s="17"/>
      <c r="Q78" s="17"/>
      <c r="R78" s="17"/>
      <c r="S78" s="17"/>
      <c r="T78" s="17"/>
      <c r="U78" s="17"/>
      <c r="V78" s="17"/>
      <c r="W78" s="17"/>
      <c r="X78" s="17"/>
      <c r="Y78" s="17"/>
      <c r="Z78" s="17"/>
    </row>
    <row r="79" spans="1:26" ht="12.75" hidden="1" customHeight="1">
      <c r="A79" s="38" t="s">
        <v>351</v>
      </c>
      <c r="B79" s="44" t="s">
        <v>352</v>
      </c>
      <c r="C79" s="40" t="e">
        <f>+C80</f>
        <v>#REF!</v>
      </c>
      <c r="D79" s="40"/>
      <c r="E79" s="45"/>
      <c r="F79" s="45">
        <f t="shared" ref="F79:K79" si="21">+F80</f>
        <v>0</v>
      </c>
      <c r="G79" s="45">
        <f t="shared" si="21"/>
        <v>0</v>
      </c>
      <c r="H79" s="45">
        <f t="shared" si="21"/>
        <v>0</v>
      </c>
      <c r="I79" s="45">
        <f t="shared" si="21"/>
        <v>0</v>
      </c>
      <c r="J79" s="45">
        <f t="shared" si="21"/>
        <v>0</v>
      </c>
      <c r="K79" s="45">
        <f t="shared" si="21"/>
        <v>0</v>
      </c>
      <c r="L79" s="17"/>
      <c r="M79" s="17"/>
      <c r="N79" s="17"/>
      <c r="O79" s="17"/>
      <c r="P79" s="17"/>
      <c r="Q79" s="17"/>
      <c r="R79" s="17"/>
      <c r="S79" s="17"/>
      <c r="T79" s="17"/>
      <c r="U79" s="17"/>
      <c r="V79" s="17"/>
      <c r="W79" s="17"/>
      <c r="X79" s="17"/>
      <c r="Y79" s="17"/>
      <c r="Z79" s="17"/>
    </row>
    <row r="80" spans="1:26" ht="12.75" hidden="1" customHeight="1">
      <c r="A80" s="38" t="s">
        <v>353</v>
      </c>
      <c r="B80" s="44" t="s">
        <v>354</v>
      </c>
      <c r="C80" s="40" t="e">
        <f>+C81+C82</f>
        <v>#REF!</v>
      </c>
      <c r="D80" s="40"/>
      <c r="E80" s="45"/>
      <c r="F80" s="45">
        <f t="shared" ref="F80:K80" si="22">+F81+F82</f>
        <v>0</v>
      </c>
      <c r="G80" s="45">
        <f t="shared" si="22"/>
        <v>0</v>
      </c>
      <c r="H80" s="45">
        <f t="shared" si="22"/>
        <v>0</v>
      </c>
      <c r="I80" s="45">
        <f t="shared" si="22"/>
        <v>0</v>
      </c>
      <c r="J80" s="45">
        <f t="shared" si="22"/>
        <v>0</v>
      </c>
      <c r="K80" s="45">
        <f t="shared" si="22"/>
        <v>0</v>
      </c>
      <c r="L80" s="17"/>
      <c r="M80" s="17"/>
      <c r="N80" s="17"/>
      <c r="O80" s="17"/>
      <c r="P80" s="17"/>
      <c r="Q80" s="17"/>
      <c r="R80" s="17"/>
      <c r="S80" s="17"/>
      <c r="T80" s="17"/>
      <c r="U80" s="17"/>
      <c r="V80" s="17"/>
      <c r="W80" s="17"/>
      <c r="X80" s="17"/>
      <c r="Y80" s="17"/>
      <c r="Z80" s="17"/>
    </row>
    <row r="81" spans="1:26" ht="12.75" hidden="1" customHeight="1">
      <c r="A81" s="35" t="s">
        <v>355</v>
      </c>
      <c r="B81" s="41" t="s">
        <v>356</v>
      </c>
      <c r="C81" s="36" t="e">
        <f>+#REF!</f>
        <v>#REF!</v>
      </c>
      <c r="D81" s="36"/>
      <c r="E81" s="37"/>
      <c r="F81" s="37"/>
      <c r="G81" s="37"/>
      <c r="H81" s="37"/>
      <c r="I81" s="37"/>
      <c r="J81" s="37"/>
      <c r="K81" s="37"/>
      <c r="L81" s="17"/>
      <c r="M81" s="17"/>
      <c r="N81" s="17"/>
      <c r="O81" s="17"/>
      <c r="P81" s="17"/>
      <c r="Q81" s="17"/>
      <c r="R81" s="17"/>
      <c r="S81" s="17"/>
      <c r="T81" s="17"/>
      <c r="U81" s="17"/>
      <c r="V81" s="17"/>
      <c r="W81" s="17"/>
      <c r="X81" s="17"/>
      <c r="Y81" s="17"/>
      <c r="Z81" s="17"/>
    </row>
    <row r="82" spans="1:26" ht="12.75" hidden="1" customHeight="1">
      <c r="A82" s="35" t="s">
        <v>355</v>
      </c>
      <c r="B82" s="41" t="s">
        <v>357</v>
      </c>
      <c r="C82" s="36" t="e">
        <f>+#REF!</f>
        <v>#REF!</v>
      </c>
      <c r="D82" s="36"/>
      <c r="E82" s="37"/>
      <c r="F82" s="37"/>
      <c r="G82" s="37"/>
      <c r="H82" s="37"/>
      <c r="I82" s="37"/>
      <c r="J82" s="37"/>
      <c r="K82" s="37"/>
      <c r="L82" s="17"/>
      <c r="M82" s="17"/>
      <c r="N82" s="17"/>
      <c r="O82" s="17"/>
      <c r="P82" s="17"/>
      <c r="Q82" s="17"/>
      <c r="R82" s="17"/>
      <c r="S82" s="17"/>
      <c r="T82" s="17"/>
      <c r="U82" s="17"/>
      <c r="V82" s="17"/>
      <c r="W82" s="17"/>
      <c r="X82" s="17"/>
      <c r="Y82" s="17"/>
      <c r="Z82" s="17"/>
    </row>
    <row r="83" spans="1:26" ht="12.75" hidden="1" customHeight="1">
      <c r="A83" s="50"/>
      <c r="B83" s="39" t="s">
        <v>56</v>
      </c>
      <c r="C83" s="34" t="e">
        <f t="shared" ref="C83:K83" si="23">+C84+C87</f>
        <v>#REF!</v>
      </c>
      <c r="D83" s="34" t="e">
        <f t="shared" si="23"/>
        <v>#REF!</v>
      </c>
      <c r="E83" s="34">
        <f t="shared" si="23"/>
        <v>21508100</v>
      </c>
      <c r="F83" s="34">
        <f t="shared" si="23"/>
        <v>752161</v>
      </c>
      <c r="G83" s="34">
        <f t="shared" si="23"/>
        <v>0</v>
      </c>
      <c r="H83" s="34">
        <f t="shared" si="23"/>
        <v>0</v>
      </c>
      <c r="I83" s="34">
        <f t="shared" si="23"/>
        <v>0</v>
      </c>
      <c r="J83" s="34">
        <f t="shared" si="23"/>
        <v>0</v>
      </c>
      <c r="K83" s="34">
        <f t="shared" si="23"/>
        <v>0</v>
      </c>
      <c r="L83" s="17"/>
      <c r="M83" s="17"/>
      <c r="N83" s="17"/>
      <c r="O83" s="17"/>
      <c r="P83" s="17"/>
      <c r="Q83" s="17"/>
      <c r="R83" s="17"/>
      <c r="S83" s="17"/>
      <c r="T83" s="17"/>
      <c r="U83" s="17"/>
      <c r="V83" s="17"/>
      <c r="W83" s="17"/>
      <c r="X83" s="17"/>
      <c r="Y83" s="17"/>
      <c r="Z83" s="17"/>
    </row>
    <row r="84" spans="1:26" ht="12.75" hidden="1" customHeight="1">
      <c r="A84" s="38" t="s">
        <v>22</v>
      </c>
      <c r="B84" s="38" t="s">
        <v>58</v>
      </c>
      <c r="C84" s="40" t="e">
        <f>+C85+C86</f>
        <v>#REF!</v>
      </c>
      <c r="D84" s="40">
        <f t="shared" ref="D84:K84" si="24">+D85</f>
        <v>610536</v>
      </c>
      <c r="E84" s="40">
        <f t="shared" si="24"/>
        <v>752161</v>
      </c>
      <c r="F84" s="40">
        <f t="shared" si="24"/>
        <v>752161</v>
      </c>
      <c r="G84" s="40">
        <f t="shared" si="24"/>
        <v>0</v>
      </c>
      <c r="H84" s="40">
        <f t="shared" si="24"/>
        <v>0</v>
      </c>
      <c r="I84" s="40">
        <f t="shared" si="24"/>
        <v>0</v>
      </c>
      <c r="J84" s="40">
        <f t="shared" si="24"/>
        <v>0</v>
      </c>
      <c r="K84" s="40">
        <f t="shared" si="24"/>
        <v>0</v>
      </c>
      <c r="L84" s="17"/>
      <c r="M84" s="17"/>
      <c r="N84" s="17"/>
      <c r="O84" s="17"/>
      <c r="P84" s="17"/>
      <c r="Q84" s="17"/>
      <c r="R84" s="17"/>
      <c r="S84" s="17"/>
      <c r="T84" s="17"/>
      <c r="U84" s="17"/>
      <c r="V84" s="17"/>
      <c r="W84" s="17"/>
      <c r="X84" s="17"/>
      <c r="Y84" s="17"/>
      <c r="Z84" s="17"/>
    </row>
    <row r="85" spans="1:26" ht="12.75" hidden="1" customHeight="1">
      <c r="A85" s="35" t="s">
        <v>358</v>
      </c>
      <c r="B85" s="35" t="s">
        <v>359</v>
      </c>
      <c r="C85" s="36" t="e">
        <f>+#REF!</f>
        <v>#REF!</v>
      </c>
      <c r="D85" s="36">
        <v>610536</v>
      </c>
      <c r="E85" s="37">
        <v>752161</v>
      </c>
      <c r="F85" s="37">
        <f t="shared" ref="F85:K85" si="25">+F26*F55</f>
        <v>752161</v>
      </c>
      <c r="G85" s="37">
        <f t="shared" si="25"/>
        <v>0</v>
      </c>
      <c r="H85" s="37">
        <f t="shared" si="25"/>
        <v>0</v>
      </c>
      <c r="I85" s="37">
        <f t="shared" si="25"/>
        <v>0</v>
      </c>
      <c r="J85" s="37">
        <f t="shared" si="25"/>
        <v>0</v>
      </c>
      <c r="K85" s="37">
        <f t="shared" si="25"/>
        <v>0</v>
      </c>
      <c r="L85" s="17"/>
      <c r="M85" s="17"/>
      <c r="N85" s="17"/>
      <c r="O85" s="17"/>
      <c r="P85" s="17"/>
      <c r="Q85" s="17"/>
      <c r="R85" s="17"/>
      <c r="S85" s="17"/>
      <c r="T85" s="17"/>
      <c r="U85" s="17"/>
      <c r="V85" s="17"/>
      <c r="W85" s="17"/>
      <c r="X85" s="17"/>
      <c r="Y85" s="17"/>
      <c r="Z85" s="17"/>
    </row>
    <row r="86" spans="1:26" ht="12.75" hidden="1" customHeight="1">
      <c r="A86" s="35" t="s">
        <v>360</v>
      </c>
      <c r="B86" s="35" t="s">
        <v>73</v>
      </c>
      <c r="C86" s="36" t="e">
        <f>+#REF!</f>
        <v>#REF!</v>
      </c>
      <c r="D86" s="36"/>
      <c r="E86" s="37"/>
      <c r="F86" s="37">
        <f t="shared" ref="F86:K86" si="26">+F27*F56</f>
        <v>0</v>
      </c>
      <c r="G86" s="37">
        <f t="shared" si="26"/>
        <v>0</v>
      </c>
      <c r="H86" s="37">
        <f t="shared" si="26"/>
        <v>0</v>
      </c>
      <c r="I86" s="37">
        <f t="shared" si="26"/>
        <v>0</v>
      </c>
      <c r="J86" s="37">
        <f t="shared" si="26"/>
        <v>0</v>
      </c>
      <c r="K86" s="37">
        <f t="shared" si="26"/>
        <v>0</v>
      </c>
      <c r="L86" s="17"/>
      <c r="M86" s="17"/>
      <c r="N86" s="17"/>
      <c r="O86" s="17"/>
      <c r="P86" s="17"/>
      <c r="Q86" s="17"/>
      <c r="R86" s="17"/>
      <c r="S86" s="17"/>
      <c r="T86" s="17"/>
      <c r="U86" s="17"/>
      <c r="V86" s="17"/>
      <c r="W86" s="17"/>
      <c r="X86" s="17"/>
      <c r="Y86" s="17"/>
      <c r="Z86" s="17"/>
    </row>
    <row r="87" spans="1:26" ht="12.75" hidden="1" customHeight="1">
      <c r="A87" s="38" t="s">
        <v>361</v>
      </c>
      <c r="B87" s="38" t="s">
        <v>362</v>
      </c>
      <c r="C87" s="40" t="e">
        <f>+C90</f>
        <v>#REF!</v>
      </c>
      <c r="D87" s="40" t="e">
        <f t="shared" ref="D87:K87" si="27">+D88+D89</f>
        <v>#REF!</v>
      </c>
      <c r="E87" s="45">
        <f t="shared" si="27"/>
        <v>20755939</v>
      </c>
      <c r="F87" s="45">
        <f t="shared" si="27"/>
        <v>0</v>
      </c>
      <c r="G87" s="45">
        <f t="shared" si="27"/>
        <v>0</v>
      </c>
      <c r="H87" s="45">
        <f t="shared" si="27"/>
        <v>0</v>
      </c>
      <c r="I87" s="45">
        <f t="shared" si="27"/>
        <v>0</v>
      </c>
      <c r="J87" s="45">
        <f t="shared" si="27"/>
        <v>0</v>
      </c>
      <c r="K87" s="45">
        <f t="shared" si="27"/>
        <v>0</v>
      </c>
      <c r="L87" s="17"/>
      <c r="M87" s="17"/>
      <c r="N87" s="17"/>
      <c r="O87" s="17"/>
      <c r="P87" s="17"/>
      <c r="Q87" s="17"/>
      <c r="R87" s="17"/>
      <c r="S87" s="17"/>
      <c r="T87" s="17"/>
      <c r="U87" s="17"/>
      <c r="V87" s="17"/>
      <c r="W87" s="17"/>
      <c r="X87" s="17"/>
      <c r="Y87" s="17"/>
      <c r="Z87" s="17"/>
    </row>
    <row r="88" spans="1:26" ht="12.75" hidden="1" customHeight="1">
      <c r="A88" s="35" t="s">
        <v>363</v>
      </c>
      <c r="B88" s="41" t="s">
        <v>364</v>
      </c>
      <c r="C88" s="36" t="e">
        <f>+#REF!</f>
        <v>#REF!</v>
      </c>
      <c r="D88" s="36" t="e">
        <f>+#REF!</f>
        <v>#REF!</v>
      </c>
      <c r="E88" s="37">
        <v>1945560</v>
      </c>
      <c r="F88" s="37">
        <f t="shared" ref="F88:K88" si="28">+F29*F58</f>
        <v>0</v>
      </c>
      <c r="G88" s="37">
        <f t="shared" si="28"/>
        <v>0</v>
      </c>
      <c r="H88" s="37">
        <f t="shared" si="28"/>
        <v>0</v>
      </c>
      <c r="I88" s="37">
        <f t="shared" si="28"/>
        <v>0</v>
      </c>
      <c r="J88" s="37">
        <f t="shared" si="28"/>
        <v>0</v>
      </c>
      <c r="K88" s="37">
        <f t="shared" si="28"/>
        <v>0</v>
      </c>
      <c r="L88" s="17"/>
      <c r="M88" s="17"/>
      <c r="N88" s="17"/>
      <c r="O88" s="17"/>
      <c r="P88" s="17"/>
      <c r="Q88" s="17"/>
      <c r="R88" s="17"/>
      <c r="S88" s="17"/>
      <c r="T88" s="17"/>
      <c r="U88" s="17"/>
      <c r="V88" s="17"/>
      <c r="W88" s="17"/>
      <c r="X88" s="17"/>
      <c r="Y88" s="17"/>
      <c r="Z88" s="17"/>
    </row>
    <row r="89" spans="1:26" ht="12.75" hidden="1" customHeight="1">
      <c r="A89" s="35" t="s">
        <v>365</v>
      </c>
      <c r="B89" s="41" t="s">
        <v>366</v>
      </c>
      <c r="C89" s="40">
        <v>0</v>
      </c>
      <c r="D89" s="40">
        <v>568726032</v>
      </c>
      <c r="E89" s="36">
        <v>18810379</v>
      </c>
      <c r="F89" s="40">
        <f t="shared" ref="F89:K89" si="29">+F30*F59</f>
        <v>0</v>
      </c>
      <c r="G89" s="40">
        <f t="shared" si="29"/>
        <v>0</v>
      </c>
      <c r="H89" s="40">
        <f t="shared" si="29"/>
        <v>0</v>
      </c>
      <c r="I89" s="40">
        <f t="shared" si="29"/>
        <v>0</v>
      </c>
      <c r="J89" s="40">
        <f t="shared" si="29"/>
        <v>0</v>
      </c>
      <c r="K89" s="40">
        <f t="shared" si="29"/>
        <v>0</v>
      </c>
      <c r="L89" s="17"/>
      <c r="M89" s="17"/>
      <c r="N89" s="17"/>
      <c r="O89" s="17"/>
      <c r="P89" s="17"/>
      <c r="Q89" s="17"/>
      <c r="R89" s="17"/>
      <c r="S89" s="17"/>
      <c r="T89" s="17"/>
      <c r="U89" s="17"/>
      <c r="V89" s="17"/>
      <c r="W89" s="17"/>
      <c r="X89" s="17"/>
      <c r="Y89" s="17"/>
      <c r="Z89" s="17"/>
    </row>
    <row r="90" spans="1:26" ht="12.75" customHeight="1">
      <c r="A90" s="39" t="s">
        <v>74</v>
      </c>
      <c r="B90" s="39" t="s">
        <v>75</v>
      </c>
      <c r="C90" s="39" t="e">
        <f>+#REF!</f>
        <v>#REF!</v>
      </c>
      <c r="D90" s="39">
        <v>0</v>
      </c>
      <c r="E90" s="69"/>
      <c r="F90" s="69">
        <f t="shared" ref="F90:K90" si="30">+F31*F60</f>
        <v>1477146490.8</v>
      </c>
      <c r="G90" s="69" t="e">
        <f t="shared" si="30"/>
        <v>#REF!</v>
      </c>
      <c r="H90" s="69" t="e">
        <f t="shared" si="30"/>
        <v>#REF!</v>
      </c>
      <c r="I90" s="69" t="e">
        <f t="shared" si="30"/>
        <v>#REF!</v>
      </c>
      <c r="J90" s="69" t="e">
        <f t="shared" si="30"/>
        <v>#REF!</v>
      </c>
      <c r="K90" s="69" t="e">
        <f t="shared" si="30"/>
        <v>#REF!</v>
      </c>
      <c r="L90" s="17"/>
      <c r="M90" s="17"/>
      <c r="N90" s="17"/>
      <c r="O90" s="17"/>
      <c r="P90" s="17"/>
      <c r="Q90" s="17"/>
      <c r="R90" s="17"/>
      <c r="S90" s="17"/>
      <c r="T90" s="17"/>
      <c r="U90" s="17"/>
      <c r="V90" s="17"/>
      <c r="W90" s="17"/>
      <c r="X90" s="17"/>
      <c r="Y90" s="17"/>
      <c r="Z90" s="17"/>
    </row>
    <row r="91" spans="1:26" ht="12.75" hidden="1" customHeight="1">
      <c r="A91" s="133"/>
      <c r="B91" s="134" t="s">
        <v>109</v>
      </c>
      <c r="C91" s="134" t="e">
        <f>+C65+C67+C83</f>
        <v>#REF!</v>
      </c>
      <c r="D91" s="134" t="e">
        <f>+D65+D67+D83</f>
        <v>#REF!</v>
      </c>
      <c r="E91" s="134">
        <f>+E65+E67+E83</f>
        <v>6919059793</v>
      </c>
      <c r="F91" s="134" t="e">
        <f t="shared" ref="F91:K91" si="31">+F65+F67+F83+F90</f>
        <v>#REF!</v>
      </c>
      <c r="G91" s="134" t="e">
        <f t="shared" si="31"/>
        <v>#REF!</v>
      </c>
      <c r="H91" s="134" t="e">
        <f t="shared" si="31"/>
        <v>#REF!</v>
      </c>
      <c r="I91" s="134" t="e">
        <f t="shared" si="31"/>
        <v>#REF!</v>
      </c>
      <c r="J91" s="134" t="e">
        <f t="shared" si="31"/>
        <v>#REF!</v>
      </c>
      <c r="K91" s="134" t="e">
        <f t="shared" si="31"/>
        <v>#REF!</v>
      </c>
      <c r="L91" s="17"/>
      <c r="M91" s="17"/>
      <c r="N91" s="17"/>
      <c r="O91" s="17"/>
      <c r="P91" s="17"/>
      <c r="Q91" s="17"/>
      <c r="R91" s="17"/>
      <c r="S91" s="17"/>
      <c r="T91" s="17"/>
      <c r="U91" s="17"/>
      <c r="V91" s="17"/>
      <c r="W91" s="17"/>
      <c r="X91" s="17"/>
      <c r="Y91" s="17"/>
      <c r="Z91" s="17"/>
    </row>
    <row r="92" spans="1:26" ht="12.75" customHeight="1">
      <c r="A92" s="17"/>
      <c r="B92" s="17"/>
      <c r="C92" s="53"/>
      <c r="D92" s="17"/>
      <c r="E92" s="53"/>
      <c r="F92" s="53"/>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53"/>
      <c r="D93" s="17"/>
      <c r="E93" s="53"/>
      <c r="F93" s="53"/>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66" t="s">
        <v>13</v>
      </c>
      <c r="C94" s="53"/>
      <c r="D94" s="17"/>
      <c r="E94" s="53"/>
      <c r="F94" s="66">
        <v>2022</v>
      </c>
      <c r="G94" s="66">
        <v>2023</v>
      </c>
      <c r="H94" s="66">
        <v>2024</v>
      </c>
      <c r="I94" s="66">
        <v>2025</v>
      </c>
      <c r="J94" s="66">
        <v>2026</v>
      </c>
      <c r="K94" s="66">
        <v>2027</v>
      </c>
      <c r="L94" s="17"/>
      <c r="M94" s="17"/>
      <c r="N94" s="17"/>
      <c r="O94" s="17"/>
      <c r="P94" s="17"/>
      <c r="Q94" s="17"/>
      <c r="R94" s="17"/>
      <c r="S94" s="17"/>
      <c r="T94" s="17"/>
      <c r="U94" s="17"/>
      <c r="V94" s="17"/>
      <c r="W94" s="17"/>
      <c r="X94" s="17"/>
      <c r="Y94" s="17"/>
      <c r="Z94" s="17"/>
    </row>
    <row r="95" spans="1:26" ht="12.75" customHeight="1">
      <c r="A95" s="24"/>
      <c r="B95" s="49" t="s">
        <v>368</v>
      </c>
      <c r="C95" s="70" t="e">
        <f t="shared" ref="C95:K95" si="32">+C10-C69</f>
        <v>#REF!</v>
      </c>
      <c r="D95" s="70" t="e">
        <f t="shared" si="32"/>
        <v>#REF!</v>
      </c>
      <c r="E95" s="70">
        <f t="shared" si="32"/>
        <v>587509720</v>
      </c>
      <c r="F95" s="70" t="e">
        <f t="shared" si="32"/>
        <v>#REF!</v>
      </c>
      <c r="G95" s="70" t="e">
        <f t="shared" si="32"/>
        <v>#REF!</v>
      </c>
      <c r="H95" s="70" t="e">
        <f t="shared" si="32"/>
        <v>#REF!</v>
      </c>
      <c r="I95" s="70" t="e">
        <f t="shared" si="32"/>
        <v>#REF!</v>
      </c>
      <c r="J95" s="70" t="e">
        <f t="shared" si="32"/>
        <v>#REF!</v>
      </c>
      <c r="K95" s="70" t="e">
        <f t="shared" si="32"/>
        <v>#REF!</v>
      </c>
      <c r="L95" s="17"/>
      <c r="M95" s="17"/>
      <c r="N95" s="17"/>
      <c r="O95" s="17"/>
      <c r="P95" s="17"/>
      <c r="Q95" s="17"/>
      <c r="R95" s="17"/>
      <c r="S95" s="17"/>
      <c r="T95" s="17"/>
      <c r="U95" s="17"/>
      <c r="V95" s="17"/>
      <c r="W95" s="17"/>
      <c r="X95" s="17"/>
      <c r="Y95" s="17"/>
      <c r="Z95" s="17"/>
    </row>
    <row r="96" spans="1:26" ht="12.75" customHeight="1">
      <c r="A96" s="24"/>
      <c r="B96" s="49" t="s">
        <v>369</v>
      </c>
      <c r="C96" s="49"/>
      <c r="D96" s="49"/>
      <c r="E96" s="49"/>
      <c r="F96" s="71"/>
      <c r="G96" s="127" t="e">
        <f>+#REF!</f>
        <v>#REF!</v>
      </c>
      <c r="H96" s="127" t="e">
        <f>+#REF!</f>
        <v>#REF!</v>
      </c>
      <c r="I96" s="127" t="e">
        <f>+#REF!</f>
        <v>#REF!</v>
      </c>
      <c r="J96" s="127" t="e">
        <f>+#REF!</f>
        <v>#REF!</v>
      </c>
      <c r="K96" s="127" t="e">
        <f>+#REF!</f>
        <v>#REF!</v>
      </c>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72" t="s">
        <v>12</v>
      </c>
      <c r="B98" s="73" t="s">
        <v>131</v>
      </c>
      <c r="C98" s="74" t="s">
        <v>370</v>
      </c>
      <c r="D98" s="31" t="s">
        <v>337</v>
      </c>
      <c r="E98" s="31" t="s">
        <v>338</v>
      </c>
      <c r="F98" s="75">
        <v>2022</v>
      </c>
      <c r="G98" s="75" t="s">
        <v>371</v>
      </c>
      <c r="H98" s="75" t="s">
        <v>372</v>
      </c>
      <c r="I98" s="75" t="s">
        <v>373</v>
      </c>
      <c r="J98" s="76" t="s">
        <v>374</v>
      </c>
      <c r="K98" s="76" t="s">
        <v>374</v>
      </c>
      <c r="L98" s="17"/>
      <c r="M98" s="17"/>
      <c r="N98" s="17"/>
      <c r="O98" s="17"/>
      <c r="P98" s="17"/>
      <c r="Q98" s="17"/>
      <c r="R98" s="17"/>
      <c r="S98" s="17"/>
      <c r="T98" s="17"/>
      <c r="U98" s="17"/>
      <c r="V98" s="17"/>
      <c r="W98" s="17"/>
      <c r="X98" s="17"/>
      <c r="Y98" s="17"/>
      <c r="Z98" s="17"/>
    </row>
    <row r="99" spans="1:26" ht="12.75" customHeight="1">
      <c r="A99" s="136"/>
      <c r="B99" s="77" t="s">
        <v>132</v>
      </c>
      <c r="C99" s="78" t="e">
        <f>+#REF!</f>
        <v>#REF!</v>
      </c>
      <c r="D99" s="79" t="e">
        <f t="shared" ref="D99:K99" si="33">+D100+D124+D160</f>
        <v>#REF!</v>
      </c>
      <c r="E99" s="79" t="e">
        <f t="shared" si="33"/>
        <v>#REF!</v>
      </c>
      <c r="F99" s="79" t="e">
        <f t="shared" si="33"/>
        <v>#REF!</v>
      </c>
      <c r="G99" s="79" t="e">
        <f t="shared" si="33"/>
        <v>#REF!</v>
      </c>
      <c r="H99" s="79" t="e">
        <f t="shared" si="33"/>
        <v>#REF!</v>
      </c>
      <c r="I99" s="79" t="e">
        <f t="shared" si="33"/>
        <v>#REF!</v>
      </c>
      <c r="J99" s="79" t="e">
        <f t="shared" si="33"/>
        <v>#REF!</v>
      </c>
      <c r="K99" s="79" t="e">
        <f t="shared" si="33"/>
        <v>#REF!</v>
      </c>
      <c r="L99" s="17"/>
      <c r="M99" s="17"/>
      <c r="N99" s="17"/>
      <c r="O99" s="17"/>
      <c r="P99" s="17"/>
      <c r="Q99" s="17"/>
      <c r="R99" s="17"/>
      <c r="S99" s="17"/>
      <c r="T99" s="17"/>
      <c r="U99" s="17"/>
      <c r="V99" s="17"/>
      <c r="W99" s="17"/>
      <c r="X99" s="17"/>
      <c r="Y99" s="17"/>
      <c r="Z99" s="17"/>
    </row>
    <row r="100" spans="1:26" ht="12.75" customHeight="1">
      <c r="A100" s="80" t="s">
        <v>133</v>
      </c>
      <c r="B100" s="80" t="s">
        <v>134</v>
      </c>
      <c r="C100" s="21" t="e">
        <f>+#REF!</f>
        <v>#REF!</v>
      </c>
      <c r="D100" s="23" t="e">
        <f t="shared" ref="D100:K100" si="34">SUM(D101:D123)</f>
        <v>#REF!</v>
      </c>
      <c r="E100" s="23" t="e">
        <f t="shared" si="34"/>
        <v>#REF!</v>
      </c>
      <c r="F100" s="23" t="e">
        <f t="shared" si="34"/>
        <v>#REF!</v>
      </c>
      <c r="G100" s="23" t="e">
        <f t="shared" si="34"/>
        <v>#REF!</v>
      </c>
      <c r="H100" s="23" t="e">
        <f t="shared" si="34"/>
        <v>#REF!</v>
      </c>
      <c r="I100" s="23" t="e">
        <f t="shared" si="34"/>
        <v>#REF!</v>
      </c>
      <c r="J100" s="23" t="e">
        <f t="shared" si="34"/>
        <v>#REF!</v>
      </c>
      <c r="K100" s="23" t="e">
        <f t="shared" si="34"/>
        <v>#REF!</v>
      </c>
      <c r="L100" s="17"/>
      <c r="M100" s="17"/>
      <c r="N100" s="17"/>
      <c r="O100" s="17"/>
      <c r="P100" s="17"/>
      <c r="Q100" s="17"/>
      <c r="R100" s="17"/>
      <c r="S100" s="17"/>
      <c r="T100" s="17"/>
      <c r="U100" s="17"/>
      <c r="V100" s="17"/>
      <c r="W100" s="17"/>
      <c r="X100" s="17"/>
      <c r="Y100" s="17"/>
      <c r="Z100" s="17"/>
    </row>
    <row r="101" spans="1:26" ht="12.75" customHeight="1">
      <c r="A101" s="18" t="s">
        <v>135</v>
      </c>
      <c r="B101" s="18" t="s">
        <v>136</v>
      </c>
      <c r="C101" s="81" t="e">
        <f>+#REF!</f>
        <v>#REF!</v>
      </c>
      <c r="D101" s="19" t="e">
        <f>+#REF!</f>
        <v>#REF!</v>
      </c>
      <c r="E101" s="19" t="e">
        <f>+#REF!</f>
        <v>#REF!</v>
      </c>
      <c r="F101" s="19" t="e">
        <f>+#REF!</f>
        <v>#REF!</v>
      </c>
      <c r="G101" s="19" t="e">
        <f>+#REF!</f>
        <v>#REF!</v>
      </c>
      <c r="H101" s="19" t="e">
        <f>+#REF!</f>
        <v>#REF!</v>
      </c>
      <c r="I101" s="19" t="e">
        <f>+#REF!</f>
        <v>#REF!</v>
      </c>
      <c r="J101" s="19" t="e">
        <f>+#REF!</f>
        <v>#REF!</v>
      </c>
      <c r="K101" s="19" t="e">
        <f>+#REF!</f>
        <v>#REF!</v>
      </c>
      <c r="L101" s="17"/>
      <c r="M101" s="17"/>
      <c r="N101" s="17"/>
      <c r="O101" s="17"/>
      <c r="P101" s="17"/>
      <c r="Q101" s="17"/>
      <c r="R101" s="17"/>
      <c r="S101" s="17"/>
      <c r="T101" s="17"/>
      <c r="U101" s="17"/>
      <c r="V101" s="17"/>
      <c r="W101" s="17"/>
      <c r="X101" s="17"/>
      <c r="Y101" s="17"/>
      <c r="Z101" s="17"/>
    </row>
    <row r="102" spans="1:26" ht="12.75" customHeight="1">
      <c r="A102" s="18" t="s">
        <v>137</v>
      </c>
      <c r="B102" s="18" t="s">
        <v>138</v>
      </c>
      <c r="C102" s="81" t="e">
        <f>+#REF!</f>
        <v>#REF!</v>
      </c>
      <c r="D102" s="19" t="e">
        <f>+#REF!</f>
        <v>#REF!</v>
      </c>
      <c r="E102" s="19" t="e">
        <f>+#REF!</f>
        <v>#REF!</v>
      </c>
      <c r="F102" s="19" t="e">
        <f>+#REF!</f>
        <v>#REF!</v>
      </c>
      <c r="G102" s="19" t="e">
        <f>+#REF!</f>
        <v>#REF!</v>
      </c>
      <c r="H102" s="19" t="e">
        <f>+#REF!</f>
        <v>#REF!</v>
      </c>
      <c r="I102" s="19" t="e">
        <f>+#REF!</f>
        <v>#REF!</v>
      </c>
      <c r="J102" s="19" t="e">
        <f>+#REF!</f>
        <v>#REF!</v>
      </c>
      <c r="K102" s="19" t="e">
        <f>+#REF!</f>
        <v>#REF!</v>
      </c>
      <c r="L102" s="17"/>
      <c r="M102" s="17"/>
      <c r="N102" s="17"/>
      <c r="O102" s="17"/>
      <c r="P102" s="17"/>
      <c r="Q102" s="17"/>
      <c r="R102" s="17"/>
      <c r="S102" s="17"/>
      <c r="T102" s="17"/>
      <c r="U102" s="17"/>
      <c r="V102" s="17"/>
      <c r="W102" s="17"/>
      <c r="X102" s="17"/>
      <c r="Y102" s="17"/>
      <c r="Z102" s="17"/>
    </row>
    <row r="103" spans="1:26" ht="12.75" customHeight="1">
      <c r="A103" s="18" t="s">
        <v>139</v>
      </c>
      <c r="B103" s="82" t="s">
        <v>140</v>
      </c>
      <c r="C103" s="81" t="e">
        <f>+#REF!</f>
        <v>#REF!</v>
      </c>
      <c r="D103" s="19" t="e">
        <f>+#REF!</f>
        <v>#REF!</v>
      </c>
      <c r="E103" s="19" t="e">
        <f>+#REF!</f>
        <v>#REF!</v>
      </c>
      <c r="F103" s="19" t="e">
        <f>+#REF!</f>
        <v>#REF!</v>
      </c>
      <c r="G103" s="19" t="e">
        <f>+#REF!</f>
        <v>#REF!</v>
      </c>
      <c r="H103" s="19" t="e">
        <f>+#REF!</f>
        <v>#REF!</v>
      </c>
      <c r="I103" s="19" t="e">
        <f>+#REF!</f>
        <v>#REF!</v>
      </c>
      <c r="J103" s="19" t="e">
        <f>+#REF!</f>
        <v>#REF!</v>
      </c>
      <c r="K103" s="19" t="e">
        <f>+#REF!</f>
        <v>#REF!</v>
      </c>
      <c r="L103" s="17"/>
      <c r="M103" s="17"/>
      <c r="N103" s="17"/>
      <c r="O103" s="17"/>
      <c r="P103" s="17"/>
      <c r="Q103" s="17"/>
      <c r="R103" s="17"/>
      <c r="S103" s="17"/>
      <c r="T103" s="17"/>
      <c r="U103" s="17"/>
      <c r="V103" s="17"/>
      <c r="W103" s="17"/>
      <c r="X103" s="17"/>
      <c r="Y103" s="17"/>
      <c r="Z103" s="17"/>
    </row>
    <row r="104" spans="1:26" ht="12.75" customHeight="1">
      <c r="A104" s="18" t="s">
        <v>141</v>
      </c>
      <c r="B104" s="82" t="s">
        <v>142</v>
      </c>
      <c r="C104" s="81" t="e">
        <f>+#REF!</f>
        <v>#REF!</v>
      </c>
      <c r="D104" s="19" t="e">
        <f>+#REF!</f>
        <v>#REF!</v>
      </c>
      <c r="E104" s="19" t="e">
        <f>+#REF!</f>
        <v>#REF!</v>
      </c>
      <c r="F104" s="19" t="e">
        <f>+#REF!</f>
        <v>#REF!</v>
      </c>
      <c r="G104" s="19" t="e">
        <f>+#REF!</f>
        <v>#REF!</v>
      </c>
      <c r="H104" s="19" t="e">
        <f>+#REF!</f>
        <v>#REF!</v>
      </c>
      <c r="I104" s="19" t="e">
        <f>+#REF!</f>
        <v>#REF!</v>
      </c>
      <c r="J104" s="19" t="e">
        <f>+#REF!</f>
        <v>#REF!</v>
      </c>
      <c r="K104" s="19" t="e">
        <f>+#REF!</f>
        <v>#REF!</v>
      </c>
      <c r="L104" s="17"/>
      <c r="M104" s="17"/>
      <c r="N104" s="17"/>
      <c r="O104" s="17"/>
      <c r="P104" s="17"/>
      <c r="Q104" s="17"/>
      <c r="R104" s="17"/>
      <c r="S104" s="17"/>
      <c r="T104" s="17"/>
      <c r="U104" s="17"/>
      <c r="V104" s="17"/>
      <c r="W104" s="17"/>
      <c r="X104" s="17"/>
      <c r="Y104" s="17"/>
      <c r="Z104" s="17"/>
    </row>
    <row r="105" spans="1:26" ht="12.75" customHeight="1">
      <c r="A105" s="18" t="s">
        <v>143</v>
      </c>
      <c r="B105" s="82" t="s">
        <v>144</v>
      </c>
      <c r="C105" s="81" t="e">
        <f>+#REF!</f>
        <v>#REF!</v>
      </c>
      <c r="D105" s="19" t="e">
        <f>+#REF!</f>
        <v>#REF!</v>
      </c>
      <c r="E105" s="19" t="e">
        <f>+#REF!</f>
        <v>#REF!</v>
      </c>
      <c r="F105" s="19" t="e">
        <f>+#REF!</f>
        <v>#REF!</v>
      </c>
      <c r="G105" s="19" t="e">
        <f>+#REF!</f>
        <v>#REF!</v>
      </c>
      <c r="H105" s="19" t="e">
        <f>+#REF!</f>
        <v>#REF!</v>
      </c>
      <c r="I105" s="19" t="e">
        <f>+#REF!</f>
        <v>#REF!</v>
      </c>
      <c r="J105" s="19" t="e">
        <f>+#REF!</f>
        <v>#REF!</v>
      </c>
      <c r="K105" s="19" t="e">
        <f>+#REF!</f>
        <v>#REF!</v>
      </c>
      <c r="L105" s="17"/>
      <c r="M105" s="17"/>
      <c r="N105" s="17"/>
      <c r="O105" s="17"/>
      <c r="P105" s="17"/>
      <c r="Q105" s="17"/>
      <c r="R105" s="17"/>
      <c r="S105" s="17"/>
      <c r="T105" s="17"/>
      <c r="U105" s="17"/>
      <c r="V105" s="17"/>
      <c r="W105" s="17"/>
      <c r="X105" s="17"/>
      <c r="Y105" s="17"/>
      <c r="Z105" s="17"/>
    </row>
    <row r="106" spans="1:26" ht="12.75" customHeight="1">
      <c r="A106" s="18" t="s">
        <v>145</v>
      </c>
      <c r="B106" s="82" t="s">
        <v>146</v>
      </c>
      <c r="C106" s="81" t="e">
        <f>+#REF!</f>
        <v>#REF!</v>
      </c>
      <c r="D106" s="19" t="e">
        <f>+#REF!</f>
        <v>#REF!</v>
      </c>
      <c r="E106" s="19" t="e">
        <f>+#REF!</f>
        <v>#REF!</v>
      </c>
      <c r="F106" s="19" t="e">
        <f>+#REF!</f>
        <v>#REF!</v>
      </c>
      <c r="G106" s="19" t="e">
        <f>+#REF!</f>
        <v>#REF!</v>
      </c>
      <c r="H106" s="19" t="e">
        <f>+#REF!</f>
        <v>#REF!</v>
      </c>
      <c r="I106" s="19" t="e">
        <f>+#REF!</f>
        <v>#REF!</v>
      </c>
      <c r="J106" s="19" t="e">
        <f>+#REF!</f>
        <v>#REF!</v>
      </c>
      <c r="K106" s="19" t="e">
        <f>+#REF!</f>
        <v>#REF!</v>
      </c>
      <c r="L106" s="17"/>
      <c r="M106" s="17"/>
      <c r="N106" s="17"/>
      <c r="O106" s="17"/>
      <c r="P106" s="17"/>
      <c r="Q106" s="17"/>
      <c r="R106" s="17"/>
      <c r="S106" s="17"/>
      <c r="T106" s="17"/>
      <c r="U106" s="17"/>
      <c r="V106" s="17"/>
      <c r="W106" s="17"/>
      <c r="X106" s="17"/>
      <c r="Y106" s="17"/>
      <c r="Z106" s="17"/>
    </row>
    <row r="107" spans="1:26" ht="12.75" customHeight="1">
      <c r="A107" s="18" t="s">
        <v>147</v>
      </c>
      <c r="B107" s="82" t="s">
        <v>148</v>
      </c>
      <c r="C107" s="81" t="e">
        <f>+#REF!</f>
        <v>#REF!</v>
      </c>
      <c r="D107" s="19" t="e">
        <f>+#REF!</f>
        <v>#REF!</v>
      </c>
      <c r="E107" s="19" t="e">
        <f>+#REF!</f>
        <v>#REF!</v>
      </c>
      <c r="F107" s="19" t="e">
        <f>+#REF!</f>
        <v>#REF!</v>
      </c>
      <c r="G107" s="19" t="e">
        <f>+#REF!</f>
        <v>#REF!</v>
      </c>
      <c r="H107" s="19" t="e">
        <f>+#REF!</f>
        <v>#REF!</v>
      </c>
      <c r="I107" s="19" t="e">
        <f>+#REF!</f>
        <v>#REF!</v>
      </c>
      <c r="J107" s="19" t="e">
        <f>+#REF!</f>
        <v>#REF!</v>
      </c>
      <c r="K107" s="19" t="e">
        <f>+#REF!</f>
        <v>#REF!</v>
      </c>
      <c r="L107" s="17"/>
      <c r="M107" s="17"/>
      <c r="N107" s="17"/>
      <c r="O107" s="17"/>
      <c r="P107" s="17"/>
      <c r="Q107" s="17"/>
      <c r="R107" s="17"/>
      <c r="S107" s="17"/>
      <c r="T107" s="17"/>
      <c r="U107" s="17"/>
      <c r="V107" s="17"/>
      <c r="W107" s="17"/>
      <c r="X107" s="17"/>
      <c r="Y107" s="17"/>
      <c r="Z107" s="17"/>
    </row>
    <row r="108" spans="1:26" ht="12.75" customHeight="1">
      <c r="A108" s="18" t="s">
        <v>149</v>
      </c>
      <c r="B108" s="82" t="s">
        <v>150</v>
      </c>
      <c r="C108" s="81" t="e">
        <f>+#REF!</f>
        <v>#REF!</v>
      </c>
      <c r="D108" s="19" t="e">
        <f>+#REF!</f>
        <v>#REF!</v>
      </c>
      <c r="E108" s="19" t="e">
        <f>+#REF!</f>
        <v>#REF!</v>
      </c>
      <c r="F108" s="19" t="e">
        <f>+#REF!</f>
        <v>#REF!</v>
      </c>
      <c r="G108" s="19" t="e">
        <f>+#REF!</f>
        <v>#REF!</v>
      </c>
      <c r="H108" s="19" t="e">
        <f>+#REF!</f>
        <v>#REF!</v>
      </c>
      <c r="I108" s="19" t="e">
        <f>+#REF!</f>
        <v>#REF!</v>
      </c>
      <c r="J108" s="19" t="e">
        <f>+#REF!</f>
        <v>#REF!</v>
      </c>
      <c r="K108" s="19" t="e">
        <f>+#REF!</f>
        <v>#REF!</v>
      </c>
      <c r="L108" s="17"/>
      <c r="M108" s="17"/>
      <c r="N108" s="17"/>
      <c r="O108" s="17"/>
      <c r="P108" s="17"/>
      <c r="Q108" s="17"/>
      <c r="R108" s="17"/>
      <c r="S108" s="17"/>
      <c r="T108" s="17"/>
      <c r="U108" s="17"/>
      <c r="V108" s="17"/>
      <c r="W108" s="17"/>
      <c r="X108" s="17"/>
      <c r="Y108" s="17"/>
      <c r="Z108" s="17"/>
    </row>
    <row r="109" spans="1:26" ht="12.75" customHeight="1">
      <c r="A109" s="18" t="s">
        <v>151</v>
      </c>
      <c r="B109" s="82" t="s">
        <v>152</v>
      </c>
      <c r="C109" s="81" t="e">
        <f>+#REF!</f>
        <v>#REF!</v>
      </c>
      <c r="D109" s="19" t="e">
        <f>+#REF!</f>
        <v>#REF!</v>
      </c>
      <c r="E109" s="19" t="e">
        <f>+#REF!</f>
        <v>#REF!</v>
      </c>
      <c r="F109" s="19" t="e">
        <f>+#REF!</f>
        <v>#REF!</v>
      </c>
      <c r="G109" s="19" t="e">
        <f>+#REF!</f>
        <v>#REF!</v>
      </c>
      <c r="H109" s="19" t="e">
        <f>+#REF!</f>
        <v>#REF!</v>
      </c>
      <c r="I109" s="19" t="e">
        <f>+#REF!</f>
        <v>#REF!</v>
      </c>
      <c r="J109" s="19" t="e">
        <f>+#REF!</f>
        <v>#REF!</v>
      </c>
      <c r="K109" s="19" t="e">
        <f>+#REF!</f>
        <v>#REF!</v>
      </c>
      <c r="L109" s="17"/>
      <c r="M109" s="17"/>
      <c r="N109" s="17"/>
      <c r="O109" s="17"/>
      <c r="P109" s="17"/>
      <c r="Q109" s="17"/>
      <c r="R109" s="17"/>
      <c r="S109" s="17"/>
      <c r="T109" s="17"/>
      <c r="U109" s="17"/>
      <c r="V109" s="17"/>
      <c r="W109" s="17"/>
      <c r="X109" s="17"/>
      <c r="Y109" s="17"/>
      <c r="Z109" s="17"/>
    </row>
    <row r="110" spans="1:26" ht="12.75" customHeight="1">
      <c r="A110" s="18" t="s">
        <v>153</v>
      </c>
      <c r="B110" s="82" t="s">
        <v>154</v>
      </c>
      <c r="C110" s="81" t="e">
        <f>+#REF!</f>
        <v>#REF!</v>
      </c>
      <c r="D110" s="19" t="e">
        <f>+#REF!</f>
        <v>#REF!</v>
      </c>
      <c r="E110" s="19" t="e">
        <f>+#REF!</f>
        <v>#REF!</v>
      </c>
      <c r="F110" s="19" t="e">
        <f>+#REF!</f>
        <v>#REF!</v>
      </c>
      <c r="G110" s="19" t="e">
        <f>+#REF!</f>
        <v>#REF!</v>
      </c>
      <c r="H110" s="19" t="e">
        <f>+#REF!</f>
        <v>#REF!</v>
      </c>
      <c r="I110" s="19" t="e">
        <f>+#REF!</f>
        <v>#REF!</v>
      </c>
      <c r="J110" s="19" t="e">
        <f>+#REF!</f>
        <v>#REF!</v>
      </c>
      <c r="K110" s="19" t="e">
        <f>+#REF!</f>
        <v>#REF!</v>
      </c>
      <c r="L110" s="17"/>
      <c r="M110" s="17"/>
      <c r="N110" s="17"/>
      <c r="O110" s="17"/>
      <c r="P110" s="17"/>
      <c r="Q110" s="17"/>
      <c r="R110" s="17"/>
      <c r="S110" s="17"/>
      <c r="T110" s="17"/>
      <c r="U110" s="17"/>
      <c r="V110" s="17"/>
      <c r="W110" s="17"/>
      <c r="X110" s="17"/>
      <c r="Y110" s="17"/>
      <c r="Z110" s="17"/>
    </row>
    <row r="111" spans="1:26" ht="12.75" customHeight="1">
      <c r="A111" s="18" t="s">
        <v>155</v>
      </c>
      <c r="B111" s="82" t="s">
        <v>156</v>
      </c>
      <c r="C111" s="81" t="e">
        <f>+#REF!</f>
        <v>#REF!</v>
      </c>
      <c r="D111" s="19" t="e">
        <f>+#REF!</f>
        <v>#REF!</v>
      </c>
      <c r="E111" s="19" t="e">
        <f>+#REF!</f>
        <v>#REF!</v>
      </c>
      <c r="F111" s="19" t="e">
        <f>+#REF!</f>
        <v>#REF!</v>
      </c>
      <c r="G111" s="19" t="e">
        <f>+#REF!</f>
        <v>#REF!</v>
      </c>
      <c r="H111" s="19" t="e">
        <f>+#REF!</f>
        <v>#REF!</v>
      </c>
      <c r="I111" s="19" t="e">
        <f>+#REF!</f>
        <v>#REF!</v>
      </c>
      <c r="J111" s="19" t="e">
        <f>+#REF!</f>
        <v>#REF!</v>
      </c>
      <c r="K111" s="19" t="e">
        <f>+#REF!</f>
        <v>#REF!</v>
      </c>
      <c r="L111" s="17"/>
      <c r="M111" s="17"/>
      <c r="N111" s="17"/>
      <c r="O111" s="17"/>
      <c r="P111" s="17"/>
      <c r="Q111" s="17"/>
      <c r="R111" s="17"/>
      <c r="S111" s="17"/>
      <c r="T111" s="17"/>
      <c r="U111" s="17"/>
      <c r="V111" s="17"/>
      <c r="W111" s="17"/>
      <c r="X111" s="17"/>
      <c r="Y111" s="17"/>
      <c r="Z111" s="17"/>
    </row>
    <row r="112" spans="1:26" ht="12.75" customHeight="1">
      <c r="A112" s="18" t="s">
        <v>157</v>
      </c>
      <c r="B112" s="82" t="s">
        <v>158</v>
      </c>
      <c r="C112" s="81" t="e">
        <f>+#REF!</f>
        <v>#REF!</v>
      </c>
      <c r="D112" s="19" t="e">
        <f>+#REF!</f>
        <v>#REF!</v>
      </c>
      <c r="E112" s="19" t="e">
        <f>+#REF!</f>
        <v>#REF!</v>
      </c>
      <c r="F112" s="19" t="e">
        <f>+#REF!</f>
        <v>#REF!</v>
      </c>
      <c r="G112" s="19" t="e">
        <f>+#REF!</f>
        <v>#REF!</v>
      </c>
      <c r="H112" s="19" t="e">
        <f>+#REF!</f>
        <v>#REF!</v>
      </c>
      <c r="I112" s="19" t="e">
        <f>+#REF!</f>
        <v>#REF!</v>
      </c>
      <c r="J112" s="19" t="e">
        <f>+#REF!</f>
        <v>#REF!</v>
      </c>
      <c r="K112" s="19" t="e">
        <f>+#REF!</f>
        <v>#REF!</v>
      </c>
      <c r="L112" s="17"/>
      <c r="M112" s="17"/>
      <c r="N112" s="17"/>
      <c r="O112" s="17"/>
      <c r="P112" s="17"/>
      <c r="Q112" s="17"/>
      <c r="R112" s="17"/>
      <c r="S112" s="17"/>
      <c r="T112" s="17"/>
      <c r="U112" s="17"/>
      <c r="V112" s="17"/>
      <c r="W112" s="17"/>
      <c r="X112" s="17"/>
      <c r="Y112" s="17"/>
      <c r="Z112" s="17"/>
    </row>
    <row r="113" spans="1:26" ht="12.75" customHeight="1">
      <c r="A113" s="18">
        <v>102010290</v>
      </c>
      <c r="B113" s="82" t="s">
        <v>159</v>
      </c>
      <c r="C113" s="81" t="e">
        <f>+#REF!</f>
        <v>#REF!</v>
      </c>
      <c r="D113" s="19" t="e">
        <f>+#REF!</f>
        <v>#REF!</v>
      </c>
      <c r="E113" s="19" t="e">
        <f>+#REF!</f>
        <v>#REF!</v>
      </c>
      <c r="F113" s="19" t="e">
        <f>+#REF!</f>
        <v>#REF!</v>
      </c>
      <c r="G113" s="19" t="e">
        <f>+#REF!</f>
        <v>#REF!</v>
      </c>
      <c r="H113" s="19" t="e">
        <f>+#REF!</f>
        <v>#REF!</v>
      </c>
      <c r="I113" s="19" t="e">
        <f>+#REF!</f>
        <v>#REF!</v>
      </c>
      <c r="J113" s="19" t="e">
        <f>+#REF!</f>
        <v>#REF!</v>
      </c>
      <c r="K113" s="19" t="e">
        <f>+#REF!</f>
        <v>#REF!</v>
      </c>
      <c r="L113" s="17"/>
      <c r="M113" s="17"/>
      <c r="N113" s="17"/>
      <c r="O113" s="17"/>
      <c r="P113" s="17"/>
      <c r="Q113" s="17"/>
      <c r="R113" s="17"/>
      <c r="S113" s="17"/>
      <c r="T113" s="17"/>
      <c r="U113" s="17"/>
      <c r="V113" s="17"/>
      <c r="W113" s="17"/>
      <c r="X113" s="17"/>
      <c r="Y113" s="17"/>
      <c r="Z113" s="17"/>
    </row>
    <row r="114" spans="1:26" ht="12.75" customHeight="1">
      <c r="A114" s="18" t="s">
        <v>160</v>
      </c>
      <c r="B114" s="82" t="s">
        <v>161</v>
      </c>
      <c r="C114" s="81" t="e">
        <f>+#REF!</f>
        <v>#REF!</v>
      </c>
      <c r="D114" s="19" t="e">
        <f>+#REF!</f>
        <v>#REF!</v>
      </c>
      <c r="E114" s="19" t="e">
        <f>+#REF!</f>
        <v>#REF!</v>
      </c>
      <c r="F114" s="19" t="e">
        <f>+#REF!</f>
        <v>#REF!</v>
      </c>
      <c r="G114" s="19" t="e">
        <f>+#REF!</f>
        <v>#REF!</v>
      </c>
      <c r="H114" s="19" t="e">
        <f>+#REF!</f>
        <v>#REF!</v>
      </c>
      <c r="I114" s="19" t="e">
        <f>+#REF!</f>
        <v>#REF!</v>
      </c>
      <c r="J114" s="19" t="e">
        <f>+#REF!</f>
        <v>#REF!</v>
      </c>
      <c r="K114" s="19" t="e">
        <f>+#REF!</f>
        <v>#REF!</v>
      </c>
      <c r="L114" s="17"/>
      <c r="M114" s="17"/>
      <c r="N114" s="17"/>
      <c r="O114" s="17"/>
      <c r="P114" s="17"/>
      <c r="Q114" s="17"/>
      <c r="R114" s="17"/>
      <c r="S114" s="17"/>
      <c r="T114" s="17"/>
      <c r="U114" s="17"/>
      <c r="V114" s="17"/>
      <c r="W114" s="17"/>
      <c r="X114" s="17"/>
      <c r="Y114" s="17"/>
      <c r="Z114" s="17"/>
    </row>
    <row r="115" spans="1:26" ht="12.75" customHeight="1">
      <c r="A115" s="18" t="s">
        <v>162</v>
      </c>
      <c r="B115" s="82" t="s">
        <v>163</v>
      </c>
      <c r="C115" s="81" t="e">
        <f>+#REF!</f>
        <v>#REF!</v>
      </c>
      <c r="D115" s="19" t="e">
        <f>+#REF!</f>
        <v>#REF!</v>
      </c>
      <c r="E115" s="19" t="e">
        <f>+#REF!</f>
        <v>#REF!</v>
      </c>
      <c r="F115" s="19" t="e">
        <f>+#REF!</f>
        <v>#REF!</v>
      </c>
      <c r="G115" s="19" t="e">
        <f>+#REF!</f>
        <v>#REF!</v>
      </c>
      <c r="H115" s="19" t="e">
        <f>+#REF!</f>
        <v>#REF!</v>
      </c>
      <c r="I115" s="19" t="e">
        <f>+#REF!</f>
        <v>#REF!</v>
      </c>
      <c r="J115" s="19" t="e">
        <f>+#REF!</f>
        <v>#REF!</v>
      </c>
      <c r="K115" s="19" t="e">
        <f>+#REF!</f>
        <v>#REF!</v>
      </c>
      <c r="L115" s="17"/>
      <c r="M115" s="17"/>
      <c r="N115" s="17"/>
      <c r="O115" s="17"/>
      <c r="P115" s="17"/>
      <c r="Q115" s="17"/>
      <c r="R115" s="17"/>
      <c r="S115" s="17"/>
      <c r="T115" s="17"/>
      <c r="U115" s="17"/>
      <c r="V115" s="17"/>
      <c r="W115" s="17"/>
      <c r="X115" s="17"/>
      <c r="Y115" s="17"/>
      <c r="Z115" s="17"/>
    </row>
    <row r="116" spans="1:26" ht="12.75" customHeight="1">
      <c r="A116" s="18" t="s">
        <v>164</v>
      </c>
      <c r="B116" s="82" t="s">
        <v>165</v>
      </c>
      <c r="C116" s="81" t="e">
        <f>+#REF!</f>
        <v>#REF!</v>
      </c>
      <c r="D116" s="19" t="e">
        <f>+#REF!</f>
        <v>#REF!</v>
      </c>
      <c r="E116" s="19" t="e">
        <f>+#REF!</f>
        <v>#REF!</v>
      </c>
      <c r="F116" s="19" t="e">
        <f>+#REF!</f>
        <v>#REF!</v>
      </c>
      <c r="G116" s="19" t="e">
        <f>+#REF!</f>
        <v>#REF!</v>
      </c>
      <c r="H116" s="19" t="e">
        <f>+#REF!</f>
        <v>#REF!</v>
      </c>
      <c r="I116" s="19" t="e">
        <f>+#REF!</f>
        <v>#REF!</v>
      </c>
      <c r="J116" s="19" t="e">
        <f>+#REF!</f>
        <v>#REF!</v>
      </c>
      <c r="K116" s="19" t="e">
        <f>+#REF!</f>
        <v>#REF!</v>
      </c>
      <c r="L116" s="17"/>
      <c r="M116" s="17"/>
      <c r="N116" s="17"/>
      <c r="O116" s="17"/>
      <c r="P116" s="17"/>
      <c r="Q116" s="17"/>
      <c r="R116" s="17"/>
      <c r="S116" s="17"/>
      <c r="T116" s="17"/>
      <c r="U116" s="17"/>
      <c r="V116" s="17"/>
      <c r="W116" s="17"/>
      <c r="X116" s="17"/>
      <c r="Y116" s="17"/>
      <c r="Z116" s="17"/>
    </row>
    <row r="117" spans="1:26" ht="12.75" customHeight="1">
      <c r="A117" s="18" t="s">
        <v>166</v>
      </c>
      <c r="B117" s="82" t="s">
        <v>167</v>
      </c>
      <c r="C117" s="81" t="e">
        <f>+#REF!</f>
        <v>#REF!</v>
      </c>
      <c r="D117" s="19" t="e">
        <f>+#REF!</f>
        <v>#REF!</v>
      </c>
      <c r="E117" s="19" t="e">
        <f>+#REF!</f>
        <v>#REF!</v>
      </c>
      <c r="F117" s="19" t="e">
        <f>+#REF!</f>
        <v>#REF!</v>
      </c>
      <c r="G117" s="19" t="e">
        <f>+#REF!</f>
        <v>#REF!</v>
      </c>
      <c r="H117" s="19" t="e">
        <f>+#REF!</f>
        <v>#REF!</v>
      </c>
      <c r="I117" s="19" t="e">
        <f>+#REF!</f>
        <v>#REF!</v>
      </c>
      <c r="J117" s="19" t="e">
        <f>+#REF!</f>
        <v>#REF!</v>
      </c>
      <c r="K117" s="19" t="e">
        <f>+#REF!</f>
        <v>#REF!</v>
      </c>
      <c r="L117" s="17"/>
      <c r="M117" s="17"/>
      <c r="N117" s="17"/>
      <c r="O117" s="17"/>
      <c r="P117" s="17"/>
      <c r="Q117" s="17"/>
      <c r="R117" s="17"/>
      <c r="S117" s="17"/>
      <c r="T117" s="17"/>
      <c r="U117" s="17"/>
      <c r="V117" s="17"/>
      <c r="W117" s="17"/>
      <c r="X117" s="17"/>
      <c r="Y117" s="17"/>
      <c r="Z117" s="17"/>
    </row>
    <row r="118" spans="1:26" ht="12.75" customHeight="1">
      <c r="A118" s="18" t="s">
        <v>168</v>
      </c>
      <c r="B118" s="82" t="s">
        <v>169</v>
      </c>
      <c r="C118" s="81" t="e">
        <f>+#REF!</f>
        <v>#REF!</v>
      </c>
      <c r="D118" s="19" t="e">
        <f>+#REF!</f>
        <v>#REF!</v>
      </c>
      <c r="E118" s="19" t="e">
        <f>+#REF!</f>
        <v>#REF!</v>
      </c>
      <c r="F118" s="19" t="e">
        <f>+#REF!</f>
        <v>#REF!</v>
      </c>
      <c r="G118" s="19" t="e">
        <f>+#REF!</f>
        <v>#REF!</v>
      </c>
      <c r="H118" s="19" t="e">
        <f>+#REF!</f>
        <v>#REF!</v>
      </c>
      <c r="I118" s="19" t="e">
        <f>+#REF!</f>
        <v>#REF!</v>
      </c>
      <c r="J118" s="19" t="e">
        <f>+#REF!</f>
        <v>#REF!</v>
      </c>
      <c r="K118" s="19" t="e">
        <f>+#REF!</f>
        <v>#REF!</v>
      </c>
      <c r="L118" s="17"/>
      <c r="M118" s="17"/>
      <c r="N118" s="17"/>
      <c r="O118" s="17"/>
      <c r="P118" s="17"/>
      <c r="Q118" s="17"/>
      <c r="R118" s="17"/>
      <c r="S118" s="17"/>
      <c r="T118" s="17"/>
      <c r="U118" s="17"/>
      <c r="V118" s="17"/>
      <c r="W118" s="17"/>
      <c r="X118" s="17"/>
      <c r="Y118" s="17"/>
      <c r="Z118" s="17"/>
    </row>
    <row r="119" spans="1:26" ht="12.75" customHeight="1">
      <c r="A119" s="18" t="s">
        <v>170</v>
      </c>
      <c r="B119" s="82" t="s">
        <v>171</v>
      </c>
      <c r="C119" s="81" t="e">
        <f>+#REF!</f>
        <v>#REF!</v>
      </c>
      <c r="D119" s="19" t="e">
        <f>+#REF!</f>
        <v>#REF!</v>
      </c>
      <c r="E119" s="19" t="e">
        <f>+#REF!</f>
        <v>#REF!</v>
      </c>
      <c r="F119" s="19" t="e">
        <f>+#REF!</f>
        <v>#REF!</v>
      </c>
      <c r="G119" s="19" t="e">
        <f>+#REF!</f>
        <v>#REF!</v>
      </c>
      <c r="H119" s="19" t="e">
        <f>+#REF!</f>
        <v>#REF!</v>
      </c>
      <c r="I119" s="19" t="e">
        <f>+#REF!</f>
        <v>#REF!</v>
      </c>
      <c r="J119" s="19" t="e">
        <f>+#REF!</f>
        <v>#REF!</v>
      </c>
      <c r="K119" s="19" t="e">
        <f>+#REF!</f>
        <v>#REF!</v>
      </c>
      <c r="L119" s="17"/>
      <c r="M119" s="17"/>
      <c r="N119" s="17"/>
      <c r="O119" s="17"/>
      <c r="P119" s="17"/>
      <c r="Q119" s="17"/>
      <c r="R119" s="17"/>
      <c r="S119" s="17"/>
      <c r="T119" s="17"/>
      <c r="U119" s="17"/>
      <c r="V119" s="17"/>
      <c r="W119" s="17"/>
      <c r="X119" s="17"/>
      <c r="Y119" s="17"/>
      <c r="Z119" s="17"/>
    </row>
    <row r="120" spans="1:26" ht="12.75" customHeight="1">
      <c r="A120" s="18" t="s">
        <v>172</v>
      </c>
      <c r="B120" s="82" t="s">
        <v>173</v>
      </c>
      <c r="C120" s="81" t="e">
        <f>+#REF!</f>
        <v>#REF!</v>
      </c>
      <c r="D120" s="19" t="e">
        <f>+#REF!</f>
        <v>#REF!</v>
      </c>
      <c r="E120" s="19" t="e">
        <f>+#REF!</f>
        <v>#REF!</v>
      </c>
      <c r="F120" s="19" t="e">
        <f>+#REF!</f>
        <v>#REF!</v>
      </c>
      <c r="G120" s="19" t="e">
        <f>+#REF!</f>
        <v>#REF!</v>
      </c>
      <c r="H120" s="19" t="e">
        <f>+#REF!</f>
        <v>#REF!</v>
      </c>
      <c r="I120" s="19" t="e">
        <f>+#REF!</f>
        <v>#REF!</v>
      </c>
      <c r="J120" s="19" t="e">
        <f>+#REF!</f>
        <v>#REF!</v>
      </c>
      <c r="K120" s="19" t="e">
        <f>+#REF!</f>
        <v>#REF!</v>
      </c>
      <c r="L120" s="17"/>
      <c r="M120" s="17"/>
      <c r="N120" s="17"/>
      <c r="O120" s="17"/>
      <c r="P120" s="17"/>
      <c r="Q120" s="17"/>
      <c r="R120" s="17"/>
      <c r="S120" s="17"/>
      <c r="T120" s="17"/>
      <c r="U120" s="17"/>
      <c r="V120" s="17"/>
      <c r="W120" s="17"/>
      <c r="X120" s="17"/>
      <c r="Y120" s="17"/>
      <c r="Z120" s="17"/>
    </row>
    <row r="121" spans="1:26" ht="12.75" customHeight="1">
      <c r="A121" s="18" t="s">
        <v>174</v>
      </c>
      <c r="B121" s="82" t="s">
        <v>175</v>
      </c>
      <c r="C121" s="81" t="e">
        <f>+#REF!</f>
        <v>#REF!</v>
      </c>
      <c r="D121" s="19" t="e">
        <f>+#REF!</f>
        <v>#REF!</v>
      </c>
      <c r="E121" s="19" t="e">
        <f>+#REF!</f>
        <v>#REF!</v>
      </c>
      <c r="F121" s="19" t="e">
        <f>+#REF!</f>
        <v>#REF!</v>
      </c>
      <c r="G121" s="19" t="e">
        <f>+#REF!</f>
        <v>#REF!</v>
      </c>
      <c r="H121" s="19" t="e">
        <f>+#REF!</f>
        <v>#REF!</v>
      </c>
      <c r="I121" s="19" t="e">
        <f>+#REF!</f>
        <v>#REF!</v>
      </c>
      <c r="J121" s="19" t="e">
        <f>+#REF!</f>
        <v>#REF!</v>
      </c>
      <c r="K121" s="19" t="e">
        <f>+#REF!</f>
        <v>#REF!</v>
      </c>
      <c r="L121" s="17"/>
      <c r="M121" s="17"/>
      <c r="N121" s="17"/>
      <c r="O121" s="17"/>
      <c r="P121" s="17"/>
      <c r="Q121" s="17"/>
      <c r="R121" s="17"/>
      <c r="S121" s="17"/>
      <c r="T121" s="17"/>
      <c r="U121" s="17"/>
      <c r="V121" s="17"/>
      <c r="W121" s="17"/>
      <c r="X121" s="17"/>
      <c r="Y121" s="17"/>
      <c r="Z121" s="17"/>
    </row>
    <row r="122" spans="1:26" ht="12.75" customHeight="1">
      <c r="A122" s="18" t="s">
        <v>176</v>
      </c>
      <c r="B122" s="82" t="s">
        <v>177</v>
      </c>
      <c r="C122" s="81" t="e">
        <f>+#REF!</f>
        <v>#REF!</v>
      </c>
      <c r="D122" s="19" t="e">
        <f>+#REF!</f>
        <v>#REF!</v>
      </c>
      <c r="E122" s="19" t="e">
        <f>+#REF!</f>
        <v>#REF!</v>
      </c>
      <c r="F122" s="19" t="e">
        <f>+#REF!</f>
        <v>#REF!</v>
      </c>
      <c r="G122" s="19" t="e">
        <f>+#REF!</f>
        <v>#REF!</v>
      </c>
      <c r="H122" s="19" t="e">
        <f>+#REF!</f>
        <v>#REF!</v>
      </c>
      <c r="I122" s="19" t="e">
        <f>+#REF!</f>
        <v>#REF!</v>
      </c>
      <c r="J122" s="19" t="e">
        <f>+#REF!</f>
        <v>#REF!</v>
      </c>
      <c r="K122" s="19" t="e">
        <f>+#REF!</f>
        <v>#REF!</v>
      </c>
      <c r="L122" s="17"/>
      <c r="M122" s="17"/>
      <c r="N122" s="17"/>
      <c r="O122" s="17"/>
      <c r="P122" s="17"/>
      <c r="Q122" s="17"/>
      <c r="R122" s="17"/>
      <c r="S122" s="17"/>
      <c r="T122" s="17"/>
      <c r="U122" s="17"/>
      <c r="V122" s="17"/>
      <c r="W122" s="17"/>
      <c r="X122" s="17"/>
      <c r="Y122" s="17"/>
      <c r="Z122" s="17"/>
    </row>
    <row r="123" spans="1:26" ht="12.75" customHeight="1">
      <c r="A123" s="18" t="s">
        <v>178</v>
      </c>
      <c r="B123" s="82" t="s">
        <v>179</v>
      </c>
      <c r="C123" s="81" t="e">
        <f>+#REF!</f>
        <v>#REF!</v>
      </c>
      <c r="D123" s="19" t="e">
        <f>+#REF!</f>
        <v>#REF!</v>
      </c>
      <c r="E123" s="19" t="e">
        <f>+#REF!</f>
        <v>#REF!</v>
      </c>
      <c r="F123" s="19" t="e">
        <f>+#REF!</f>
        <v>#REF!</v>
      </c>
      <c r="G123" s="19" t="e">
        <f>+#REF!</f>
        <v>#REF!</v>
      </c>
      <c r="H123" s="19" t="e">
        <f>+#REF!</f>
        <v>#REF!</v>
      </c>
      <c r="I123" s="19" t="e">
        <f>+#REF!</f>
        <v>#REF!</v>
      </c>
      <c r="J123" s="19" t="e">
        <f>+#REF!</f>
        <v>#REF!</v>
      </c>
      <c r="K123" s="19" t="e">
        <f>+#REF!</f>
        <v>#REF!</v>
      </c>
      <c r="L123" s="17"/>
      <c r="M123" s="17"/>
      <c r="N123" s="17"/>
      <c r="O123" s="17"/>
      <c r="P123" s="17"/>
      <c r="Q123" s="17"/>
      <c r="R123" s="17"/>
      <c r="S123" s="17"/>
      <c r="T123" s="17"/>
      <c r="U123" s="17"/>
      <c r="V123" s="17"/>
      <c r="W123" s="17"/>
      <c r="X123" s="17"/>
      <c r="Y123" s="17"/>
      <c r="Z123" s="17"/>
    </row>
    <row r="124" spans="1:26" ht="12.75" customHeight="1">
      <c r="A124" s="20" t="s">
        <v>180</v>
      </c>
      <c r="B124" s="20" t="s">
        <v>181</v>
      </c>
      <c r="C124" s="83" t="e">
        <f>+#REF!</f>
        <v>#REF!</v>
      </c>
      <c r="D124" s="23" t="e">
        <f t="shared" ref="D124:K124" si="35">SUM(D125:D159)</f>
        <v>#REF!</v>
      </c>
      <c r="E124" s="23" t="e">
        <f t="shared" si="35"/>
        <v>#REF!</v>
      </c>
      <c r="F124" s="23" t="e">
        <f t="shared" si="35"/>
        <v>#REF!</v>
      </c>
      <c r="G124" s="23" t="e">
        <f t="shared" si="35"/>
        <v>#REF!</v>
      </c>
      <c r="H124" s="23" t="e">
        <f t="shared" si="35"/>
        <v>#REF!</v>
      </c>
      <c r="I124" s="23" t="e">
        <f t="shared" si="35"/>
        <v>#REF!</v>
      </c>
      <c r="J124" s="23" t="e">
        <f t="shared" si="35"/>
        <v>#REF!</v>
      </c>
      <c r="K124" s="23" t="e">
        <f t="shared" si="35"/>
        <v>#REF!</v>
      </c>
      <c r="L124" s="17"/>
      <c r="M124" s="17"/>
      <c r="N124" s="17"/>
      <c r="O124" s="17"/>
      <c r="P124" s="17"/>
      <c r="Q124" s="17"/>
      <c r="R124" s="17"/>
      <c r="S124" s="17"/>
      <c r="T124" s="17"/>
      <c r="U124" s="17"/>
      <c r="V124" s="17"/>
      <c r="W124" s="17"/>
      <c r="X124" s="17"/>
      <c r="Y124" s="17"/>
      <c r="Z124" s="17"/>
    </row>
    <row r="125" spans="1:26" ht="12.75" customHeight="1">
      <c r="A125" s="18" t="s">
        <v>182</v>
      </c>
      <c r="B125" s="82" t="s">
        <v>183</v>
      </c>
      <c r="C125" s="81" t="e">
        <f>+#REF!</f>
        <v>#REF!</v>
      </c>
      <c r="D125" s="19" t="e">
        <f>+#REF!</f>
        <v>#REF!</v>
      </c>
      <c r="E125" s="19" t="e">
        <f>+#REF!</f>
        <v>#REF!</v>
      </c>
      <c r="F125" s="19" t="e">
        <f>+#REF!</f>
        <v>#REF!</v>
      </c>
      <c r="G125" s="19" t="e">
        <f>+#REF!</f>
        <v>#REF!</v>
      </c>
      <c r="H125" s="19" t="e">
        <f>+#REF!</f>
        <v>#REF!</v>
      </c>
      <c r="I125" s="19" t="e">
        <f>+#REF!</f>
        <v>#REF!</v>
      </c>
      <c r="J125" s="19" t="e">
        <f>+#REF!</f>
        <v>#REF!</v>
      </c>
      <c r="K125" s="19" t="e">
        <f>+#REF!</f>
        <v>#REF!</v>
      </c>
      <c r="L125" s="17"/>
      <c r="M125" s="17"/>
      <c r="N125" s="17"/>
      <c r="O125" s="17"/>
      <c r="P125" s="17"/>
      <c r="Q125" s="17"/>
      <c r="R125" s="17"/>
      <c r="S125" s="17"/>
      <c r="T125" s="17"/>
      <c r="U125" s="17"/>
      <c r="V125" s="17"/>
      <c r="W125" s="17"/>
      <c r="X125" s="17"/>
      <c r="Y125" s="17"/>
      <c r="Z125" s="17"/>
    </row>
    <row r="126" spans="1:26" ht="12.75" customHeight="1">
      <c r="A126" s="18" t="s">
        <v>184</v>
      </c>
      <c r="B126" s="82" t="s">
        <v>185</v>
      </c>
      <c r="C126" s="81" t="e">
        <f>+#REF!</f>
        <v>#REF!</v>
      </c>
      <c r="D126" s="19" t="e">
        <f>+#REF!</f>
        <v>#REF!</v>
      </c>
      <c r="E126" s="19" t="e">
        <f>+#REF!</f>
        <v>#REF!</v>
      </c>
      <c r="F126" s="19" t="e">
        <f>+#REF!</f>
        <v>#REF!</v>
      </c>
      <c r="G126" s="19" t="e">
        <f>+#REF!</f>
        <v>#REF!</v>
      </c>
      <c r="H126" s="19" t="e">
        <f>+#REF!</f>
        <v>#REF!</v>
      </c>
      <c r="I126" s="19" t="e">
        <f>+#REF!</f>
        <v>#REF!</v>
      </c>
      <c r="J126" s="19" t="e">
        <f>+#REF!</f>
        <v>#REF!</v>
      </c>
      <c r="K126" s="19" t="e">
        <f>+#REF!</f>
        <v>#REF!</v>
      </c>
      <c r="L126" s="17"/>
      <c r="M126" s="17"/>
      <c r="N126" s="17"/>
      <c r="O126" s="17"/>
      <c r="P126" s="17"/>
      <c r="Q126" s="17"/>
      <c r="R126" s="17"/>
      <c r="S126" s="17"/>
      <c r="T126" s="17"/>
      <c r="U126" s="17"/>
      <c r="V126" s="17"/>
      <c r="W126" s="17"/>
      <c r="X126" s="17"/>
      <c r="Y126" s="17"/>
      <c r="Z126" s="17"/>
    </row>
    <row r="127" spans="1:26" ht="12.75" customHeight="1">
      <c r="A127" s="18" t="s">
        <v>186</v>
      </c>
      <c r="B127" s="82" t="s">
        <v>187</v>
      </c>
      <c r="C127" s="81" t="e">
        <f>+#REF!</f>
        <v>#REF!</v>
      </c>
      <c r="D127" s="19" t="e">
        <f>+#REF!</f>
        <v>#REF!</v>
      </c>
      <c r="E127" s="19" t="e">
        <f>+#REF!</f>
        <v>#REF!</v>
      </c>
      <c r="F127" s="19" t="e">
        <f>+#REF!</f>
        <v>#REF!</v>
      </c>
      <c r="G127" s="19" t="e">
        <f>+#REF!</f>
        <v>#REF!</v>
      </c>
      <c r="H127" s="19" t="e">
        <f>+#REF!</f>
        <v>#REF!</v>
      </c>
      <c r="I127" s="19" t="e">
        <f>+#REF!</f>
        <v>#REF!</v>
      </c>
      <c r="J127" s="19" t="e">
        <f>+#REF!</f>
        <v>#REF!</v>
      </c>
      <c r="K127" s="19" t="e">
        <f>+#REF!</f>
        <v>#REF!</v>
      </c>
      <c r="L127" s="17"/>
      <c r="M127" s="17"/>
      <c r="N127" s="17"/>
      <c r="O127" s="17"/>
      <c r="P127" s="17"/>
      <c r="Q127" s="17"/>
      <c r="R127" s="17"/>
      <c r="S127" s="17"/>
      <c r="T127" s="17"/>
      <c r="U127" s="17"/>
      <c r="V127" s="17"/>
      <c r="W127" s="17"/>
      <c r="X127" s="17"/>
      <c r="Y127" s="17"/>
      <c r="Z127" s="17"/>
    </row>
    <row r="128" spans="1:26" ht="12.75" customHeight="1">
      <c r="A128" s="18" t="s">
        <v>188</v>
      </c>
      <c r="B128" s="82" t="s">
        <v>189</v>
      </c>
      <c r="C128" s="81" t="e">
        <f>+#REF!</f>
        <v>#REF!</v>
      </c>
      <c r="D128" s="19" t="e">
        <f>+#REF!</f>
        <v>#REF!</v>
      </c>
      <c r="E128" s="19" t="e">
        <f>+#REF!</f>
        <v>#REF!</v>
      </c>
      <c r="F128" s="19" t="e">
        <f>+#REF!</f>
        <v>#REF!</v>
      </c>
      <c r="G128" s="19" t="e">
        <f>+#REF!</f>
        <v>#REF!</v>
      </c>
      <c r="H128" s="19" t="e">
        <f>+#REF!</f>
        <v>#REF!</v>
      </c>
      <c r="I128" s="19" t="e">
        <f>+#REF!</f>
        <v>#REF!</v>
      </c>
      <c r="J128" s="19" t="e">
        <f>+#REF!</f>
        <v>#REF!</v>
      </c>
      <c r="K128" s="19" t="e">
        <f>+#REF!</f>
        <v>#REF!</v>
      </c>
      <c r="L128" s="17"/>
      <c r="M128" s="17"/>
      <c r="N128" s="17"/>
      <c r="O128" s="17"/>
      <c r="P128" s="17"/>
      <c r="Q128" s="17"/>
      <c r="R128" s="17"/>
      <c r="S128" s="17"/>
      <c r="T128" s="17"/>
      <c r="U128" s="17"/>
      <c r="V128" s="17"/>
      <c r="W128" s="17"/>
      <c r="X128" s="17"/>
      <c r="Y128" s="17"/>
      <c r="Z128" s="17"/>
    </row>
    <row r="129" spans="1:26" ht="12.75" customHeight="1">
      <c r="A129" s="18" t="s">
        <v>190</v>
      </c>
      <c r="B129" s="82" t="s">
        <v>191</v>
      </c>
      <c r="C129" s="81" t="e">
        <f>+#REF!</f>
        <v>#REF!</v>
      </c>
      <c r="D129" s="19" t="e">
        <f>+#REF!</f>
        <v>#REF!</v>
      </c>
      <c r="E129" s="19" t="e">
        <f>+#REF!</f>
        <v>#REF!</v>
      </c>
      <c r="F129" s="19" t="e">
        <f>+#REF!</f>
        <v>#REF!</v>
      </c>
      <c r="G129" s="19" t="e">
        <f>+#REF!</f>
        <v>#REF!</v>
      </c>
      <c r="H129" s="19" t="e">
        <f>+#REF!</f>
        <v>#REF!</v>
      </c>
      <c r="I129" s="19" t="e">
        <f>+#REF!</f>
        <v>#REF!</v>
      </c>
      <c r="J129" s="19" t="e">
        <f>+#REF!</f>
        <v>#REF!</v>
      </c>
      <c r="K129" s="19" t="e">
        <f>+#REF!</f>
        <v>#REF!</v>
      </c>
      <c r="L129" s="17"/>
      <c r="M129" s="17"/>
      <c r="N129" s="17"/>
      <c r="O129" s="17"/>
      <c r="P129" s="17"/>
      <c r="Q129" s="17"/>
      <c r="R129" s="17"/>
      <c r="S129" s="17"/>
      <c r="T129" s="17"/>
      <c r="U129" s="17"/>
      <c r="V129" s="17"/>
      <c r="W129" s="17"/>
      <c r="X129" s="17"/>
      <c r="Y129" s="17"/>
      <c r="Z129" s="17"/>
    </row>
    <row r="130" spans="1:26" ht="12.75" customHeight="1">
      <c r="A130" s="18" t="s">
        <v>192</v>
      </c>
      <c r="B130" s="82" t="s">
        <v>193</v>
      </c>
      <c r="C130" s="81" t="e">
        <f>+#REF!</f>
        <v>#REF!</v>
      </c>
      <c r="D130" s="19" t="e">
        <f>+#REF!</f>
        <v>#REF!</v>
      </c>
      <c r="E130" s="19" t="e">
        <f>+#REF!</f>
        <v>#REF!</v>
      </c>
      <c r="F130" s="19" t="e">
        <f>+#REF!</f>
        <v>#REF!</v>
      </c>
      <c r="G130" s="19" t="e">
        <f>+#REF!</f>
        <v>#REF!</v>
      </c>
      <c r="H130" s="19" t="e">
        <f>+#REF!</f>
        <v>#REF!</v>
      </c>
      <c r="I130" s="19" t="e">
        <f>+#REF!</f>
        <v>#REF!</v>
      </c>
      <c r="J130" s="19" t="e">
        <f>+#REF!</f>
        <v>#REF!</v>
      </c>
      <c r="K130" s="19" t="e">
        <f>+#REF!</f>
        <v>#REF!</v>
      </c>
      <c r="L130" s="17"/>
      <c r="M130" s="17"/>
      <c r="N130" s="17"/>
      <c r="O130" s="17"/>
      <c r="P130" s="17"/>
      <c r="Q130" s="17"/>
      <c r="R130" s="17"/>
      <c r="S130" s="17"/>
      <c r="T130" s="17"/>
      <c r="U130" s="17"/>
      <c r="V130" s="17"/>
      <c r="W130" s="17"/>
      <c r="X130" s="17"/>
      <c r="Y130" s="17"/>
      <c r="Z130" s="17"/>
    </row>
    <row r="131" spans="1:26" ht="12.75" customHeight="1">
      <c r="A131" s="18" t="s">
        <v>194</v>
      </c>
      <c r="B131" s="82" t="s">
        <v>195</v>
      </c>
      <c r="C131" s="81" t="e">
        <f>+#REF!</f>
        <v>#REF!</v>
      </c>
      <c r="D131" s="19" t="e">
        <f>+#REF!</f>
        <v>#REF!</v>
      </c>
      <c r="E131" s="19" t="e">
        <f>+#REF!</f>
        <v>#REF!</v>
      </c>
      <c r="F131" s="19" t="e">
        <f>+#REF!</f>
        <v>#REF!</v>
      </c>
      <c r="G131" s="19" t="e">
        <f>+#REF!</f>
        <v>#REF!</v>
      </c>
      <c r="H131" s="19" t="e">
        <f>+#REF!</f>
        <v>#REF!</v>
      </c>
      <c r="I131" s="19" t="e">
        <f>+#REF!</f>
        <v>#REF!</v>
      </c>
      <c r="J131" s="19" t="e">
        <f>+#REF!</f>
        <v>#REF!</v>
      </c>
      <c r="K131" s="19" t="e">
        <f>+#REF!</f>
        <v>#REF!</v>
      </c>
      <c r="L131" s="17"/>
      <c r="M131" s="17"/>
      <c r="N131" s="17"/>
      <c r="O131" s="17"/>
      <c r="P131" s="17"/>
      <c r="Q131" s="17"/>
      <c r="R131" s="17"/>
      <c r="S131" s="17"/>
      <c r="T131" s="17"/>
      <c r="U131" s="17"/>
      <c r="V131" s="17"/>
      <c r="W131" s="17"/>
      <c r="X131" s="17"/>
      <c r="Y131" s="17"/>
      <c r="Z131" s="17"/>
    </row>
    <row r="132" spans="1:26" ht="12.75" customHeight="1">
      <c r="A132" s="18" t="s">
        <v>196</v>
      </c>
      <c r="B132" s="82" t="s">
        <v>197</v>
      </c>
      <c r="C132" s="81" t="e">
        <f>+#REF!</f>
        <v>#REF!</v>
      </c>
      <c r="D132" s="19" t="e">
        <f>+#REF!</f>
        <v>#REF!</v>
      </c>
      <c r="E132" s="19" t="e">
        <f>+#REF!</f>
        <v>#REF!</v>
      </c>
      <c r="F132" s="19" t="e">
        <f>+#REF!</f>
        <v>#REF!</v>
      </c>
      <c r="G132" s="19" t="e">
        <f>+#REF!</f>
        <v>#REF!</v>
      </c>
      <c r="H132" s="19" t="e">
        <f>+#REF!</f>
        <v>#REF!</v>
      </c>
      <c r="I132" s="19" t="e">
        <f>+#REF!</f>
        <v>#REF!</v>
      </c>
      <c r="J132" s="19" t="e">
        <f>+#REF!</f>
        <v>#REF!</v>
      </c>
      <c r="K132" s="19" t="e">
        <f>+#REF!</f>
        <v>#REF!</v>
      </c>
      <c r="L132" s="17"/>
      <c r="M132" s="17"/>
      <c r="N132" s="17"/>
      <c r="O132" s="17"/>
      <c r="P132" s="17"/>
      <c r="Q132" s="17"/>
      <c r="R132" s="17"/>
      <c r="S132" s="17"/>
      <c r="T132" s="17"/>
      <c r="U132" s="17"/>
      <c r="V132" s="17"/>
      <c r="W132" s="17"/>
      <c r="X132" s="17"/>
      <c r="Y132" s="17"/>
      <c r="Z132" s="17"/>
    </row>
    <row r="133" spans="1:26" ht="12.75" customHeight="1">
      <c r="A133" s="18" t="s">
        <v>198</v>
      </c>
      <c r="B133" s="82" t="s">
        <v>199</v>
      </c>
      <c r="C133" s="81" t="e">
        <f>+#REF!</f>
        <v>#REF!</v>
      </c>
      <c r="D133" s="19" t="e">
        <f>+#REF!</f>
        <v>#REF!</v>
      </c>
      <c r="E133" s="19" t="e">
        <f>+#REF!</f>
        <v>#REF!</v>
      </c>
      <c r="F133" s="19" t="e">
        <f>+#REF!</f>
        <v>#REF!</v>
      </c>
      <c r="G133" s="19" t="e">
        <f>+#REF!</f>
        <v>#REF!</v>
      </c>
      <c r="H133" s="19" t="e">
        <f>+#REF!</f>
        <v>#REF!</v>
      </c>
      <c r="I133" s="19" t="e">
        <f>+#REF!</f>
        <v>#REF!</v>
      </c>
      <c r="J133" s="19" t="e">
        <f>+#REF!</f>
        <v>#REF!</v>
      </c>
      <c r="K133" s="19" t="e">
        <f>+#REF!</f>
        <v>#REF!</v>
      </c>
      <c r="L133" s="17"/>
      <c r="M133" s="17"/>
      <c r="N133" s="17"/>
      <c r="O133" s="17"/>
      <c r="P133" s="17"/>
      <c r="Q133" s="17"/>
      <c r="R133" s="17"/>
      <c r="S133" s="17"/>
      <c r="T133" s="17"/>
      <c r="U133" s="17"/>
      <c r="V133" s="17"/>
      <c r="W133" s="17"/>
      <c r="X133" s="17"/>
      <c r="Y133" s="17"/>
      <c r="Z133" s="17"/>
    </row>
    <row r="134" spans="1:26" ht="12.75" hidden="1" customHeight="1">
      <c r="A134" s="18" t="s">
        <v>200</v>
      </c>
      <c r="B134" s="82" t="s">
        <v>201</v>
      </c>
      <c r="C134" s="81" t="e">
        <f>+#REF!</f>
        <v>#REF!</v>
      </c>
      <c r="D134" s="19" t="e">
        <f>+#REF!</f>
        <v>#REF!</v>
      </c>
      <c r="E134" s="19" t="e">
        <f>+#REF!</f>
        <v>#REF!</v>
      </c>
      <c r="F134" s="19" t="e">
        <f>+#REF!</f>
        <v>#REF!</v>
      </c>
      <c r="G134" s="19" t="e">
        <f>+#REF!</f>
        <v>#REF!</v>
      </c>
      <c r="H134" s="19" t="e">
        <f>+#REF!</f>
        <v>#REF!</v>
      </c>
      <c r="I134" s="19" t="e">
        <f>+#REF!</f>
        <v>#REF!</v>
      </c>
      <c r="J134" s="19" t="e">
        <f>+#REF!</f>
        <v>#REF!</v>
      </c>
      <c r="K134" s="19" t="e">
        <f>+#REF!</f>
        <v>#REF!</v>
      </c>
      <c r="L134" s="17"/>
      <c r="M134" s="17"/>
      <c r="N134" s="17"/>
      <c r="O134" s="17"/>
      <c r="P134" s="17"/>
      <c r="Q134" s="17"/>
      <c r="R134" s="17"/>
      <c r="S134" s="17"/>
      <c r="T134" s="17"/>
      <c r="U134" s="17"/>
      <c r="V134" s="17"/>
      <c r="W134" s="17"/>
      <c r="X134" s="17"/>
      <c r="Y134" s="17"/>
      <c r="Z134" s="17"/>
    </row>
    <row r="135" spans="1:26" ht="12.75" customHeight="1">
      <c r="A135" s="18" t="s">
        <v>202</v>
      </c>
      <c r="B135" s="82" t="s">
        <v>203</v>
      </c>
      <c r="C135" s="81" t="e">
        <f>+#REF!</f>
        <v>#REF!</v>
      </c>
      <c r="D135" s="19" t="e">
        <f>+#REF!</f>
        <v>#REF!</v>
      </c>
      <c r="E135" s="19" t="e">
        <f>+#REF!</f>
        <v>#REF!</v>
      </c>
      <c r="F135" s="19" t="e">
        <f>+#REF!</f>
        <v>#REF!</v>
      </c>
      <c r="G135" s="19" t="e">
        <f>+#REF!</f>
        <v>#REF!</v>
      </c>
      <c r="H135" s="19" t="e">
        <f>+#REF!</f>
        <v>#REF!</v>
      </c>
      <c r="I135" s="19" t="e">
        <f>+#REF!</f>
        <v>#REF!</v>
      </c>
      <c r="J135" s="19" t="e">
        <f>+#REF!</f>
        <v>#REF!</v>
      </c>
      <c r="K135" s="19" t="e">
        <f>+#REF!</f>
        <v>#REF!</v>
      </c>
      <c r="L135" s="17"/>
      <c r="M135" s="17"/>
      <c r="N135" s="17"/>
      <c r="O135" s="17"/>
      <c r="P135" s="17"/>
      <c r="Q135" s="17"/>
      <c r="R135" s="17"/>
      <c r="S135" s="17"/>
      <c r="T135" s="17"/>
      <c r="U135" s="17"/>
      <c r="V135" s="17"/>
      <c r="W135" s="17"/>
      <c r="X135" s="17"/>
      <c r="Y135" s="17"/>
      <c r="Z135" s="17"/>
    </row>
    <row r="136" spans="1:26" ht="12.75" hidden="1" customHeight="1">
      <c r="A136" s="18" t="s">
        <v>204</v>
      </c>
      <c r="B136" s="82" t="s">
        <v>205</v>
      </c>
      <c r="C136" s="81" t="e">
        <f>+#REF!</f>
        <v>#REF!</v>
      </c>
      <c r="D136" s="19" t="e">
        <f>+#REF!</f>
        <v>#REF!</v>
      </c>
      <c r="E136" s="19" t="e">
        <f>+#REF!</f>
        <v>#REF!</v>
      </c>
      <c r="F136" s="19" t="e">
        <f>+#REF!</f>
        <v>#REF!</v>
      </c>
      <c r="G136" s="19" t="e">
        <f>+#REF!</f>
        <v>#REF!</v>
      </c>
      <c r="H136" s="19" t="e">
        <f>+#REF!</f>
        <v>#REF!</v>
      </c>
      <c r="I136" s="19" t="e">
        <f>+#REF!</f>
        <v>#REF!</v>
      </c>
      <c r="J136" s="19" t="e">
        <f>+#REF!</f>
        <v>#REF!</v>
      </c>
      <c r="K136" s="19" t="e">
        <f>+#REF!</f>
        <v>#REF!</v>
      </c>
      <c r="L136" s="17"/>
      <c r="M136" s="17"/>
      <c r="N136" s="17"/>
      <c r="O136" s="17"/>
      <c r="P136" s="17"/>
      <c r="Q136" s="17"/>
      <c r="R136" s="17"/>
      <c r="S136" s="17"/>
      <c r="T136" s="17"/>
      <c r="U136" s="17"/>
      <c r="V136" s="17"/>
      <c r="W136" s="17"/>
      <c r="X136" s="17"/>
      <c r="Y136" s="17"/>
      <c r="Z136" s="17"/>
    </row>
    <row r="137" spans="1:26" ht="12.75" customHeight="1">
      <c r="A137" s="18" t="s">
        <v>206</v>
      </c>
      <c r="B137" s="82" t="s">
        <v>207</v>
      </c>
      <c r="C137" s="81" t="e">
        <f>+#REF!</f>
        <v>#REF!</v>
      </c>
      <c r="D137" s="19" t="e">
        <f>+#REF!</f>
        <v>#REF!</v>
      </c>
      <c r="E137" s="19" t="e">
        <f>+#REF!</f>
        <v>#REF!</v>
      </c>
      <c r="F137" s="19" t="e">
        <f>+#REF!</f>
        <v>#REF!</v>
      </c>
      <c r="G137" s="19" t="e">
        <f>+#REF!</f>
        <v>#REF!</v>
      </c>
      <c r="H137" s="19" t="e">
        <f>+#REF!</f>
        <v>#REF!</v>
      </c>
      <c r="I137" s="19" t="e">
        <f>+#REF!</f>
        <v>#REF!</v>
      </c>
      <c r="J137" s="19" t="e">
        <f>+#REF!</f>
        <v>#REF!</v>
      </c>
      <c r="K137" s="19" t="e">
        <f>+#REF!</f>
        <v>#REF!</v>
      </c>
      <c r="L137" s="17"/>
      <c r="M137" s="17"/>
      <c r="N137" s="17"/>
      <c r="O137" s="17"/>
      <c r="P137" s="17"/>
      <c r="Q137" s="17"/>
      <c r="R137" s="17"/>
      <c r="S137" s="17"/>
      <c r="T137" s="17"/>
      <c r="U137" s="17"/>
      <c r="V137" s="17"/>
      <c r="W137" s="17"/>
      <c r="X137" s="17"/>
      <c r="Y137" s="17"/>
      <c r="Z137" s="17"/>
    </row>
    <row r="138" spans="1:26" ht="12.75" customHeight="1">
      <c r="A138" s="18" t="s">
        <v>208</v>
      </c>
      <c r="B138" s="82" t="s">
        <v>209</v>
      </c>
      <c r="C138" s="81" t="e">
        <f>+#REF!</f>
        <v>#REF!</v>
      </c>
      <c r="D138" s="19" t="e">
        <f>+#REF!</f>
        <v>#REF!</v>
      </c>
      <c r="E138" s="19" t="e">
        <f>+#REF!</f>
        <v>#REF!</v>
      </c>
      <c r="F138" s="19" t="e">
        <f>+#REF!</f>
        <v>#REF!</v>
      </c>
      <c r="G138" s="19" t="e">
        <f>+#REF!</f>
        <v>#REF!</v>
      </c>
      <c r="H138" s="19" t="e">
        <f>+#REF!</f>
        <v>#REF!</v>
      </c>
      <c r="I138" s="19" t="e">
        <f>+#REF!</f>
        <v>#REF!</v>
      </c>
      <c r="J138" s="19" t="e">
        <f>+#REF!</f>
        <v>#REF!</v>
      </c>
      <c r="K138" s="19" t="e">
        <f>+#REF!</f>
        <v>#REF!</v>
      </c>
      <c r="L138" s="17"/>
      <c r="M138" s="17"/>
      <c r="N138" s="17"/>
      <c r="O138" s="17"/>
      <c r="P138" s="17"/>
      <c r="Q138" s="17"/>
      <c r="R138" s="17"/>
      <c r="S138" s="17"/>
      <c r="T138" s="17"/>
      <c r="U138" s="17"/>
      <c r="V138" s="17"/>
      <c r="W138" s="17"/>
      <c r="X138" s="17"/>
      <c r="Y138" s="17"/>
      <c r="Z138" s="17"/>
    </row>
    <row r="139" spans="1:26" ht="12.75" customHeight="1">
      <c r="A139" s="18" t="s">
        <v>210</v>
      </c>
      <c r="B139" s="82" t="s">
        <v>211</v>
      </c>
      <c r="C139" s="81" t="e">
        <f>+#REF!</f>
        <v>#REF!</v>
      </c>
      <c r="D139" s="19" t="e">
        <f>+#REF!</f>
        <v>#REF!</v>
      </c>
      <c r="E139" s="19" t="e">
        <f>+#REF!</f>
        <v>#REF!</v>
      </c>
      <c r="F139" s="19" t="e">
        <f>+#REF!</f>
        <v>#REF!</v>
      </c>
      <c r="G139" s="19" t="e">
        <f>+#REF!</f>
        <v>#REF!</v>
      </c>
      <c r="H139" s="19" t="e">
        <f>+#REF!</f>
        <v>#REF!</v>
      </c>
      <c r="I139" s="19" t="e">
        <f>+#REF!</f>
        <v>#REF!</v>
      </c>
      <c r="J139" s="19" t="e">
        <f>+#REF!</f>
        <v>#REF!</v>
      </c>
      <c r="K139" s="19" t="e">
        <f>+#REF!</f>
        <v>#REF!</v>
      </c>
      <c r="L139" s="17"/>
      <c r="M139" s="17"/>
      <c r="N139" s="17"/>
      <c r="O139" s="17"/>
      <c r="P139" s="17"/>
      <c r="Q139" s="17"/>
      <c r="R139" s="17"/>
      <c r="S139" s="17"/>
      <c r="T139" s="17"/>
      <c r="U139" s="17"/>
      <c r="V139" s="17"/>
      <c r="W139" s="17"/>
      <c r="X139" s="17"/>
      <c r="Y139" s="17"/>
      <c r="Z139" s="17"/>
    </row>
    <row r="140" spans="1:26" ht="12.75" customHeight="1">
      <c r="A140" s="18" t="s">
        <v>212</v>
      </c>
      <c r="B140" s="82" t="s">
        <v>213</v>
      </c>
      <c r="C140" s="81" t="e">
        <f>+#REF!</f>
        <v>#REF!</v>
      </c>
      <c r="D140" s="19" t="e">
        <f>+#REF!</f>
        <v>#REF!</v>
      </c>
      <c r="E140" s="19" t="e">
        <f>+#REF!</f>
        <v>#REF!</v>
      </c>
      <c r="F140" s="19" t="e">
        <f>+#REF!</f>
        <v>#REF!</v>
      </c>
      <c r="G140" s="19" t="e">
        <f>+#REF!</f>
        <v>#REF!</v>
      </c>
      <c r="H140" s="19" t="e">
        <f>+#REF!</f>
        <v>#REF!</v>
      </c>
      <c r="I140" s="19" t="e">
        <f>+#REF!</f>
        <v>#REF!</v>
      </c>
      <c r="J140" s="19" t="e">
        <f>+#REF!</f>
        <v>#REF!</v>
      </c>
      <c r="K140" s="19" t="e">
        <f>+#REF!</f>
        <v>#REF!</v>
      </c>
      <c r="L140" s="17"/>
      <c r="M140" s="17"/>
      <c r="N140" s="17"/>
      <c r="O140" s="17"/>
      <c r="P140" s="17"/>
      <c r="Q140" s="17"/>
      <c r="R140" s="17"/>
      <c r="S140" s="17"/>
      <c r="T140" s="17"/>
      <c r="U140" s="17"/>
      <c r="V140" s="17"/>
      <c r="W140" s="17"/>
      <c r="X140" s="17"/>
      <c r="Y140" s="17"/>
      <c r="Z140" s="17"/>
    </row>
    <row r="141" spans="1:26" ht="12.75" hidden="1" customHeight="1">
      <c r="A141" s="18" t="s">
        <v>214</v>
      </c>
      <c r="B141" s="82" t="s">
        <v>215</v>
      </c>
      <c r="C141" s="81" t="e">
        <f>+#REF!</f>
        <v>#REF!</v>
      </c>
      <c r="D141" s="19" t="e">
        <f>+#REF!</f>
        <v>#REF!</v>
      </c>
      <c r="E141" s="19" t="e">
        <f>+#REF!</f>
        <v>#REF!</v>
      </c>
      <c r="F141" s="19" t="e">
        <f>+#REF!</f>
        <v>#REF!</v>
      </c>
      <c r="G141" s="19" t="e">
        <f>+#REF!</f>
        <v>#REF!</v>
      </c>
      <c r="H141" s="19" t="e">
        <f>+#REF!</f>
        <v>#REF!</v>
      </c>
      <c r="I141" s="19" t="e">
        <f>+#REF!</f>
        <v>#REF!</v>
      </c>
      <c r="J141" s="19" t="e">
        <f>+#REF!</f>
        <v>#REF!</v>
      </c>
      <c r="K141" s="19" t="e">
        <f>+#REF!</f>
        <v>#REF!</v>
      </c>
      <c r="L141" s="17"/>
      <c r="M141" s="17"/>
      <c r="N141" s="17"/>
      <c r="O141" s="17"/>
      <c r="P141" s="17"/>
      <c r="Q141" s="17"/>
      <c r="R141" s="17"/>
      <c r="S141" s="17"/>
      <c r="T141" s="17"/>
      <c r="U141" s="17"/>
      <c r="V141" s="17"/>
      <c r="W141" s="17"/>
      <c r="X141" s="17"/>
      <c r="Y141" s="17"/>
      <c r="Z141" s="17"/>
    </row>
    <row r="142" spans="1:26" ht="12.75" hidden="1" customHeight="1">
      <c r="A142" s="18" t="s">
        <v>216</v>
      </c>
      <c r="B142" s="82" t="s">
        <v>217</v>
      </c>
      <c r="C142" s="81" t="e">
        <f>+#REF!</f>
        <v>#REF!</v>
      </c>
      <c r="D142" s="19" t="e">
        <f>+#REF!</f>
        <v>#REF!</v>
      </c>
      <c r="E142" s="19" t="e">
        <f>+#REF!</f>
        <v>#REF!</v>
      </c>
      <c r="F142" s="19" t="e">
        <f>+#REF!</f>
        <v>#REF!</v>
      </c>
      <c r="G142" s="19" t="e">
        <f>+#REF!</f>
        <v>#REF!</v>
      </c>
      <c r="H142" s="19" t="e">
        <f>+#REF!</f>
        <v>#REF!</v>
      </c>
      <c r="I142" s="19" t="e">
        <f>+#REF!</f>
        <v>#REF!</v>
      </c>
      <c r="J142" s="19" t="e">
        <f>+#REF!</f>
        <v>#REF!</v>
      </c>
      <c r="K142" s="19" t="e">
        <f>+#REF!</f>
        <v>#REF!</v>
      </c>
      <c r="L142" s="17"/>
      <c r="M142" s="17"/>
      <c r="N142" s="17"/>
      <c r="O142" s="17"/>
      <c r="P142" s="17"/>
      <c r="Q142" s="17"/>
      <c r="R142" s="17"/>
      <c r="S142" s="17"/>
      <c r="T142" s="17"/>
      <c r="U142" s="17"/>
      <c r="V142" s="17"/>
      <c r="W142" s="17"/>
      <c r="X142" s="17"/>
      <c r="Y142" s="17"/>
      <c r="Z142" s="17"/>
    </row>
    <row r="143" spans="1:26" ht="12.75" hidden="1" customHeight="1">
      <c r="A143" s="18" t="s">
        <v>218</v>
      </c>
      <c r="B143" s="82" t="s">
        <v>219</v>
      </c>
      <c r="C143" s="81" t="e">
        <f>+#REF!</f>
        <v>#REF!</v>
      </c>
      <c r="D143" s="19" t="e">
        <f>+#REF!</f>
        <v>#REF!</v>
      </c>
      <c r="E143" s="19" t="e">
        <f>+#REF!</f>
        <v>#REF!</v>
      </c>
      <c r="F143" s="19" t="e">
        <f>+#REF!</f>
        <v>#REF!</v>
      </c>
      <c r="G143" s="19" t="e">
        <f>+#REF!</f>
        <v>#REF!</v>
      </c>
      <c r="H143" s="19" t="e">
        <f>+#REF!</f>
        <v>#REF!</v>
      </c>
      <c r="I143" s="19" t="e">
        <f>+#REF!</f>
        <v>#REF!</v>
      </c>
      <c r="J143" s="19" t="e">
        <f>+#REF!</f>
        <v>#REF!</v>
      </c>
      <c r="K143" s="19" t="e">
        <f>+#REF!</f>
        <v>#REF!</v>
      </c>
      <c r="L143" s="17"/>
      <c r="M143" s="17"/>
      <c r="N143" s="17"/>
      <c r="O143" s="17"/>
      <c r="P143" s="17"/>
      <c r="Q143" s="17"/>
      <c r="R143" s="17"/>
      <c r="S143" s="17"/>
      <c r="T143" s="17"/>
      <c r="U143" s="17"/>
      <c r="V143" s="17"/>
      <c r="W143" s="17"/>
      <c r="X143" s="17"/>
      <c r="Y143" s="17"/>
      <c r="Z143" s="17"/>
    </row>
    <row r="144" spans="1:26" ht="12.75" customHeight="1">
      <c r="A144" s="18" t="s">
        <v>220</v>
      </c>
      <c r="B144" s="82" t="s">
        <v>221</v>
      </c>
      <c r="C144" s="81" t="e">
        <f>+#REF!</f>
        <v>#REF!</v>
      </c>
      <c r="D144" s="19" t="e">
        <f>+#REF!</f>
        <v>#REF!</v>
      </c>
      <c r="E144" s="19" t="e">
        <f>+#REF!</f>
        <v>#REF!</v>
      </c>
      <c r="F144" s="19" t="e">
        <f>+#REF!</f>
        <v>#REF!</v>
      </c>
      <c r="G144" s="19" t="e">
        <f>+#REF!</f>
        <v>#REF!</v>
      </c>
      <c r="H144" s="19" t="e">
        <f>+#REF!</f>
        <v>#REF!</v>
      </c>
      <c r="I144" s="19" t="e">
        <f>+#REF!</f>
        <v>#REF!</v>
      </c>
      <c r="J144" s="19" t="e">
        <f>+#REF!</f>
        <v>#REF!</v>
      </c>
      <c r="K144" s="19" t="e">
        <f>+#REF!</f>
        <v>#REF!</v>
      </c>
      <c r="L144" s="17"/>
      <c r="M144" s="17"/>
      <c r="N144" s="17"/>
      <c r="O144" s="17"/>
      <c r="P144" s="17"/>
      <c r="Q144" s="17"/>
      <c r="R144" s="17"/>
      <c r="S144" s="17"/>
      <c r="T144" s="17"/>
      <c r="U144" s="17"/>
      <c r="V144" s="17"/>
      <c r="W144" s="17"/>
      <c r="X144" s="17"/>
      <c r="Y144" s="17"/>
      <c r="Z144" s="17"/>
    </row>
    <row r="145" spans="1:26" ht="12.75" customHeight="1">
      <c r="A145" s="18" t="s">
        <v>222</v>
      </c>
      <c r="B145" s="82" t="s">
        <v>223</v>
      </c>
      <c r="C145" s="81" t="e">
        <f>+#REF!</f>
        <v>#REF!</v>
      </c>
      <c r="D145" s="19" t="e">
        <f>+#REF!</f>
        <v>#REF!</v>
      </c>
      <c r="E145" s="19" t="e">
        <f>+#REF!</f>
        <v>#REF!</v>
      </c>
      <c r="F145" s="19" t="e">
        <f>+#REF!</f>
        <v>#REF!</v>
      </c>
      <c r="G145" s="19" t="e">
        <f>+#REF!</f>
        <v>#REF!</v>
      </c>
      <c r="H145" s="19" t="e">
        <f>+#REF!</f>
        <v>#REF!</v>
      </c>
      <c r="I145" s="19" t="e">
        <f>+#REF!</f>
        <v>#REF!</v>
      </c>
      <c r="J145" s="19" t="e">
        <f>+#REF!</f>
        <v>#REF!</v>
      </c>
      <c r="K145" s="19" t="e">
        <f>+#REF!</f>
        <v>#REF!</v>
      </c>
      <c r="L145" s="17"/>
      <c r="M145" s="17"/>
      <c r="N145" s="17"/>
      <c r="O145" s="17"/>
      <c r="P145" s="17"/>
      <c r="Q145" s="17"/>
      <c r="R145" s="17"/>
      <c r="S145" s="17"/>
      <c r="T145" s="17"/>
      <c r="U145" s="17"/>
      <c r="V145" s="17"/>
      <c r="W145" s="17"/>
      <c r="X145" s="17"/>
      <c r="Y145" s="17"/>
      <c r="Z145" s="17"/>
    </row>
    <row r="146" spans="1:26" ht="12.75" customHeight="1">
      <c r="A146" s="18" t="s">
        <v>224</v>
      </c>
      <c r="B146" s="82" t="s">
        <v>225</v>
      </c>
      <c r="C146" s="81" t="e">
        <f>+#REF!</f>
        <v>#REF!</v>
      </c>
      <c r="D146" s="19" t="e">
        <f>+#REF!</f>
        <v>#REF!</v>
      </c>
      <c r="E146" s="19" t="e">
        <f>+#REF!</f>
        <v>#REF!</v>
      </c>
      <c r="F146" s="19" t="e">
        <f>+#REF!</f>
        <v>#REF!</v>
      </c>
      <c r="G146" s="19" t="e">
        <f>+#REF!</f>
        <v>#REF!</v>
      </c>
      <c r="H146" s="19" t="e">
        <f>+#REF!</f>
        <v>#REF!</v>
      </c>
      <c r="I146" s="19" t="e">
        <f>+#REF!</f>
        <v>#REF!</v>
      </c>
      <c r="J146" s="19" t="e">
        <f>+#REF!</f>
        <v>#REF!</v>
      </c>
      <c r="K146" s="19" t="e">
        <f>+#REF!</f>
        <v>#REF!</v>
      </c>
      <c r="L146" s="17"/>
      <c r="M146" s="17"/>
      <c r="N146" s="17"/>
      <c r="O146" s="17"/>
      <c r="P146" s="17"/>
      <c r="Q146" s="17"/>
      <c r="R146" s="17"/>
      <c r="S146" s="17"/>
      <c r="T146" s="17"/>
      <c r="U146" s="17"/>
      <c r="V146" s="17"/>
      <c r="W146" s="17"/>
      <c r="X146" s="17"/>
      <c r="Y146" s="17"/>
      <c r="Z146" s="17"/>
    </row>
    <row r="147" spans="1:26" ht="12.75" customHeight="1">
      <c r="A147" s="18" t="s">
        <v>226</v>
      </c>
      <c r="B147" s="82" t="s">
        <v>227</v>
      </c>
      <c r="C147" s="81" t="e">
        <f>+#REF!</f>
        <v>#REF!</v>
      </c>
      <c r="D147" s="19" t="e">
        <f>+#REF!</f>
        <v>#REF!</v>
      </c>
      <c r="E147" s="19" t="e">
        <f>+#REF!</f>
        <v>#REF!</v>
      </c>
      <c r="F147" s="19" t="e">
        <f>+#REF!</f>
        <v>#REF!</v>
      </c>
      <c r="G147" s="19" t="e">
        <f>+#REF!</f>
        <v>#REF!</v>
      </c>
      <c r="H147" s="19" t="e">
        <f>+#REF!</f>
        <v>#REF!</v>
      </c>
      <c r="I147" s="19" t="e">
        <f>+#REF!</f>
        <v>#REF!</v>
      </c>
      <c r="J147" s="19" t="e">
        <f>+#REF!</f>
        <v>#REF!</v>
      </c>
      <c r="K147" s="19" t="e">
        <f>+#REF!</f>
        <v>#REF!</v>
      </c>
      <c r="L147" s="17"/>
      <c r="M147" s="17"/>
      <c r="N147" s="17"/>
      <c r="O147" s="17"/>
      <c r="P147" s="17"/>
      <c r="Q147" s="17"/>
      <c r="R147" s="17"/>
      <c r="S147" s="17"/>
      <c r="T147" s="17"/>
      <c r="U147" s="17"/>
      <c r="V147" s="17"/>
      <c r="W147" s="17"/>
      <c r="X147" s="17"/>
      <c r="Y147" s="17"/>
      <c r="Z147" s="17"/>
    </row>
    <row r="148" spans="1:26" ht="12.75" customHeight="1">
      <c r="A148" s="18" t="s">
        <v>228</v>
      </c>
      <c r="B148" s="82" t="s">
        <v>229</v>
      </c>
      <c r="C148" s="81" t="e">
        <f>+#REF!</f>
        <v>#REF!</v>
      </c>
      <c r="D148" s="19" t="e">
        <f>+#REF!</f>
        <v>#REF!</v>
      </c>
      <c r="E148" s="19" t="e">
        <f>+#REF!</f>
        <v>#REF!</v>
      </c>
      <c r="F148" s="19" t="e">
        <f>+#REF!</f>
        <v>#REF!</v>
      </c>
      <c r="G148" s="19" t="e">
        <f>+#REF!</f>
        <v>#REF!</v>
      </c>
      <c r="H148" s="19" t="e">
        <f>+#REF!</f>
        <v>#REF!</v>
      </c>
      <c r="I148" s="19" t="e">
        <f>+#REF!</f>
        <v>#REF!</v>
      </c>
      <c r="J148" s="19" t="e">
        <f>+#REF!</f>
        <v>#REF!</v>
      </c>
      <c r="K148" s="19" t="e">
        <f>+#REF!</f>
        <v>#REF!</v>
      </c>
      <c r="L148" s="17"/>
      <c r="M148" s="17"/>
      <c r="N148" s="17"/>
      <c r="O148" s="17"/>
      <c r="P148" s="17"/>
      <c r="Q148" s="17"/>
      <c r="R148" s="17"/>
      <c r="S148" s="17"/>
      <c r="T148" s="17"/>
      <c r="U148" s="17"/>
      <c r="V148" s="17"/>
      <c r="W148" s="17"/>
      <c r="X148" s="17"/>
      <c r="Y148" s="17"/>
      <c r="Z148" s="17"/>
    </row>
    <row r="149" spans="1:26" ht="12.75" customHeight="1">
      <c r="A149" s="18" t="s">
        <v>230</v>
      </c>
      <c r="B149" s="82" t="s">
        <v>231</v>
      </c>
      <c r="C149" s="81" t="e">
        <f>+#REF!</f>
        <v>#REF!</v>
      </c>
      <c r="D149" s="19" t="e">
        <f>+#REF!</f>
        <v>#REF!</v>
      </c>
      <c r="E149" s="19" t="e">
        <f>+#REF!</f>
        <v>#REF!</v>
      </c>
      <c r="F149" s="19" t="e">
        <f>+#REF!</f>
        <v>#REF!</v>
      </c>
      <c r="G149" s="19" t="e">
        <f>+#REF!</f>
        <v>#REF!</v>
      </c>
      <c r="H149" s="19" t="e">
        <f>+#REF!</f>
        <v>#REF!</v>
      </c>
      <c r="I149" s="19" t="e">
        <f>+#REF!</f>
        <v>#REF!</v>
      </c>
      <c r="J149" s="19" t="e">
        <f>+#REF!</f>
        <v>#REF!</v>
      </c>
      <c r="K149" s="19" t="e">
        <f>+#REF!</f>
        <v>#REF!</v>
      </c>
      <c r="L149" s="17"/>
      <c r="M149" s="17"/>
      <c r="N149" s="17"/>
      <c r="O149" s="17"/>
      <c r="P149" s="17"/>
      <c r="Q149" s="17"/>
      <c r="R149" s="17"/>
      <c r="S149" s="17"/>
      <c r="T149" s="17"/>
      <c r="U149" s="17"/>
      <c r="V149" s="17"/>
      <c r="W149" s="17"/>
      <c r="X149" s="17"/>
      <c r="Y149" s="17"/>
      <c r="Z149" s="17"/>
    </row>
    <row r="150" spans="1:26" ht="12.75" customHeight="1">
      <c r="A150" s="18" t="s">
        <v>232</v>
      </c>
      <c r="B150" s="82" t="s">
        <v>233</v>
      </c>
      <c r="C150" s="81" t="e">
        <f>+#REF!</f>
        <v>#REF!</v>
      </c>
      <c r="D150" s="19" t="e">
        <f>+#REF!</f>
        <v>#REF!</v>
      </c>
      <c r="E150" s="19" t="e">
        <f>+#REF!</f>
        <v>#REF!</v>
      </c>
      <c r="F150" s="19" t="e">
        <f>+#REF!</f>
        <v>#REF!</v>
      </c>
      <c r="G150" s="19" t="e">
        <f>+#REF!</f>
        <v>#REF!</v>
      </c>
      <c r="H150" s="19" t="e">
        <f>+#REF!</f>
        <v>#REF!</v>
      </c>
      <c r="I150" s="19" t="e">
        <f>+#REF!</f>
        <v>#REF!</v>
      </c>
      <c r="J150" s="19" t="e">
        <f>+#REF!</f>
        <v>#REF!</v>
      </c>
      <c r="K150" s="19" t="e">
        <f>+#REF!</f>
        <v>#REF!</v>
      </c>
      <c r="L150" s="17"/>
      <c r="M150" s="17"/>
      <c r="N150" s="17"/>
      <c r="O150" s="17"/>
      <c r="P150" s="17"/>
      <c r="Q150" s="17"/>
      <c r="R150" s="17"/>
      <c r="S150" s="17"/>
      <c r="T150" s="17"/>
      <c r="U150" s="17"/>
      <c r="V150" s="17"/>
      <c r="W150" s="17"/>
      <c r="X150" s="17"/>
      <c r="Y150" s="17"/>
      <c r="Z150" s="17"/>
    </row>
    <row r="151" spans="1:26" ht="12.75" customHeight="1">
      <c r="A151" s="18" t="s">
        <v>234</v>
      </c>
      <c r="B151" s="82" t="s">
        <v>235</v>
      </c>
      <c r="C151" s="81" t="e">
        <f>+#REF!</f>
        <v>#REF!</v>
      </c>
      <c r="D151" s="19" t="e">
        <f>+#REF!</f>
        <v>#REF!</v>
      </c>
      <c r="E151" s="19" t="e">
        <f>+#REF!</f>
        <v>#REF!</v>
      </c>
      <c r="F151" s="19" t="e">
        <f>+#REF!</f>
        <v>#REF!</v>
      </c>
      <c r="G151" s="19" t="e">
        <f>+#REF!</f>
        <v>#REF!</v>
      </c>
      <c r="H151" s="19" t="e">
        <f>+#REF!</f>
        <v>#REF!</v>
      </c>
      <c r="I151" s="19" t="e">
        <f>+#REF!</f>
        <v>#REF!</v>
      </c>
      <c r="J151" s="19" t="e">
        <f>+#REF!</f>
        <v>#REF!</v>
      </c>
      <c r="K151" s="19" t="e">
        <f>+#REF!</f>
        <v>#REF!</v>
      </c>
      <c r="L151" s="17"/>
      <c r="M151" s="17"/>
      <c r="N151" s="17"/>
      <c r="O151" s="17"/>
      <c r="P151" s="17"/>
      <c r="Q151" s="17"/>
      <c r="R151" s="17"/>
      <c r="S151" s="17"/>
      <c r="T151" s="17"/>
      <c r="U151" s="17"/>
      <c r="V151" s="17"/>
      <c r="W151" s="17"/>
      <c r="X151" s="17"/>
      <c r="Y151" s="17"/>
      <c r="Z151" s="17"/>
    </row>
    <row r="152" spans="1:26" ht="12.75" customHeight="1">
      <c r="A152" s="18" t="s">
        <v>236</v>
      </c>
      <c r="B152" s="82" t="s">
        <v>237</v>
      </c>
      <c r="C152" s="81" t="e">
        <f>+#REF!</f>
        <v>#REF!</v>
      </c>
      <c r="D152" s="19" t="e">
        <f>+#REF!</f>
        <v>#REF!</v>
      </c>
      <c r="E152" s="19" t="e">
        <f>+#REF!</f>
        <v>#REF!</v>
      </c>
      <c r="F152" s="19" t="e">
        <f>+#REF!</f>
        <v>#REF!</v>
      </c>
      <c r="G152" s="19" t="e">
        <f>+#REF!</f>
        <v>#REF!</v>
      </c>
      <c r="H152" s="19" t="e">
        <f>+#REF!</f>
        <v>#REF!</v>
      </c>
      <c r="I152" s="19" t="e">
        <f>+#REF!</f>
        <v>#REF!</v>
      </c>
      <c r="J152" s="19" t="e">
        <f>+#REF!</f>
        <v>#REF!</v>
      </c>
      <c r="K152" s="19" t="e">
        <f>+#REF!</f>
        <v>#REF!</v>
      </c>
      <c r="L152" s="17"/>
      <c r="M152" s="17"/>
      <c r="N152" s="17"/>
      <c r="O152" s="17"/>
      <c r="P152" s="17"/>
      <c r="Q152" s="17"/>
      <c r="R152" s="17"/>
      <c r="S152" s="17"/>
      <c r="T152" s="17"/>
      <c r="U152" s="17"/>
      <c r="V152" s="17"/>
      <c r="W152" s="17"/>
      <c r="X152" s="17"/>
      <c r="Y152" s="17"/>
      <c r="Z152" s="17"/>
    </row>
    <row r="153" spans="1:26" ht="12.75" customHeight="1">
      <c r="A153" s="22" t="s">
        <v>238</v>
      </c>
      <c r="B153" s="82" t="s">
        <v>239</v>
      </c>
      <c r="C153" s="81" t="e">
        <f>+#REF!</f>
        <v>#REF!</v>
      </c>
      <c r="D153" s="19" t="e">
        <f>+#REF!</f>
        <v>#REF!</v>
      </c>
      <c r="E153" s="19" t="e">
        <f>+#REF!</f>
        <v>#REF!</v>
      </c>
      <c r="F153" s="19" t="e">
        <f>+#REF!</f>
        <v>#REF!</v>
      </c>
      <c r="G153" s="19" t="e">
        <f>+#REF!</f>
        <v>#REF!</v>
      </c>
      <c r="H153" s="19" t="e">
        <f>+#REF!</f>
        <v>#REF!</v>
      </c>
      <c r="I153" s="19" t="e">
        <f>+#REF!</f>
        <v>#REF!</v>
      </c>
      <c r="J153" s="19" t="e">
        <f>+#REF!</f>
        <v>#REF!</v>
      </c>
      <c r="K153" s="19" t="e">
        <f>+#REF!</f>
        <v>#REF!</v>
      </c>
      <c r="L153" s="17"/>
      <c r="M153" s="17"/>
      <c r="N153" s="17"/>
      <c r="O153" s="17"/>
      <c r="P153" s="17"/>
      <c r="Q153" s="17"/>
      <c r="R153" s="17"/>
      <c r="S153" s="17"/>
      <c r="T153" s="17"/>
      <c r="U153" s="17"/>
      <c r="V153" s="17"/>
      <c r="W153" s="17"/>
      <c r="X153" s="17"/>
      <c r="Y153" s="17"/>
      <c r="Z153" s="17"/>
    </row>
    <row r="154" spans="1:26" ht="12.75" customHeight="1">
      <c r="A154" s="18" t="s">
        <v>240</v>
      </c>
      <c r="B154" s="82" t="s">
        <v>241</v>
      </c>
      <c r="C154" s="81" t="e">
        <f>+#REF!</f>
        <v>#REF!</v>
      </c>
      <c r="D154" s="19" t="e">
        <f>+#REF!</f>
        <v>#REF!</v>
      </c>
      <c r="E154" s="19" t="e">
        <f>+#REF!</f>
        <v>#REF!</v>
      </c>
      <c r="F154" s="19" t="e">
        <f>+#REF!</f>
        <v>#REF!</v>
      </c>
      <c r="G154" s="19" t="e">
        <f>+#REF!</f>
        <v>#REF!</v>
      </c>
      <c r="H154" s="19" t="e">
        <f>+#REF!</f>
        <v>#REF!</v>
      </c>
      <c r="I154" s="19" t="e">
        <f>+#REF!</f>
        <v>#REF!</v>
      </c>
      <c r="J154" s="19" t="e">
        <f>+#REF!</f>
        <v>#REF!</v>
      </c>
      <c r="K154" s="19" t="e">
        <f>+#REF!</f>
        <v>#REF!</v>
      </c>
      <c r="L154" s="17"/>
      <c r="M154" s="17"/>
      <c r="N154" s="17"/>
      <c r="O154" s="17"/>
      <c r="P154" s="17"/>
      <c r="Q154" s="17"/>
      <c r="R154" s="17"/>
      <c r="S154" s="17"/>
      <c r="T154" s="17"/>
      <c r="U154" s="17"/>
      <c r="V154" s="17"/>
      <c r="W154" s="17"/>
      <c r="X154" s="17"/>
      <c r="Y154" s="17"/>
      <c r="Z154" s="17"/>
    </row>
    <row r="155" spans="1:26" ht="12.75" customHeight="1">
      <c r="A155" s="18" t="s">
        <v>242</v>
      </c>
      <c r="B155" s="82" t="s">
        <v>243</v>
      </c>
      <c r="C155" s="81" t="e">
        <f>+#REF!</f>
        <v>#REF!</v>
      </c>
      <c r="D155" s="19" t="e">
        <f>+#REF!</f>
        <v>#REF!</v>
      </c>
      <c r="E155" s="19" t="e">
        <f>+#REF!</f>
        <v>#REF!</v>
      </c>
      <c r="F155" s="19" t="e">
        <f>+#REF!</f>
        <v>#REF!</v>
      </c>
      <c r="G155" s="19" t="e">
        <f>+#REF!</f>
        <v>#REF!</v>
      </c>
      <c r="H155" s="19" t="e">
        <f>+#REF!</f>
        <v>#REF!</v>
      </c>
      <c r="I155" s="19" t="e">
        <f>+#REF!</f>
        <v>#REF!</v>
      </c>
      <c r="J155" s="19" t="e">
        <f>+#REF!</f>
        <v>#REF!</v>
      </c>
      <c r="K155" s="19" t="e">
        <f>+#REF!</f>
        <v>#REF!</v>
      </c>
      <c r="L155" s="17"/>
      <c r="M155" s="17"/>
      <c r="N155" s="17"/>
      <c r="O155" s="17"/>
      <c r="P155" s="17"/>
      <c r="Q155" s="17"/>
      <c r="R155" s="17"/>
      <c r="S155" s="17"/>
      <c r="T155" s="17"/>
      <c r="U155" s="17"/>
      <c r="V155" s="17"/>
      <c r="W155" s="17"/>
      <c r="X155" s="17"/>
      <c r="Y155" s="17"/>
      <c r="Z155" s="17"/>
    </row>
    <row r="156" spans="1:26" ht="12.75" customHeight="1">
      <c r="A156" s="18" t="s">
        <v>244</v>
      </c>
      <c r="B156" s="82" t="s">
        <v>245</v>
      </c>
      <c r="C156" s="81" t="e">
        <f>+#REF!</f>
        <v>#REF!</v>
      </c>
      <c r="D156" s="19" t="e">
        <f>+#REF!</f>
        <v>#REF!</v>
      </c>
      <c r="E156" s="19" t="e">
        <f>+#REF!</f>
        <v>#REF!</v>
      </c>
      <c r="F156" s="19" t="e">
        <f>+#REF!</f>
        <v>#REF!</v>
      </c>
      <c r="G156" s="19" t="e">
        <f>+#REF!</f>
        <v>#REF!</v>
      </c>
      <c r="H156" s="19" t="e">
        <f>+#REF!</f>
        <v>#REF!</v>
      </c>
      <c r="I156" s="19" t="e">
        <f>+#REF!</f>
        <v>#REF!</v>
      </c>
      <c r="J156" s="19" t="e">
        <f>+#REF!</f>
        <v>#REF!</v>
      </c>
      <c r="K156" s="19" t="e">
        <f>+#REF!</f>
        <v>#REF!</v>
      </c>
      <c r="L156" s="17"/>
      <c r="M156" s="17"/>
      <c r="N156" s="17"/>
      <c r="O156" s="17"/>
      <c r="P156" s="17"/>
      <c r="Q156" s="17"/>
      <c r="R156" s="17"/>
      <c r="S156" s="17"/>
      <c r="T156" s="17"/>
      <c r="U156" s="17"/>
      <c r="V156" s="17"/>
      <c r="W156" s="17"/>
      <c r="X156" s="17"/>
      <c r="Y156" s="17"/>
      <c r="Z156" s="17"/>
    </row>
    <row r="157" spans="1:26" ht="12.75" customHeight="1">
      <c r="A157" s="18" t="s">
        <v>246</v>
      </c>
      <c r="B157" s="82" t="s">
        <v>247</v>
      </c>
      <c r="C157" s="81" t="e">
        <f>+#REF!</f>
        <v>#REF!</v>
      </c>
      <c r="D157" s="19" t="e">
        <f>+#REF!</f>
        <v>#REF!</v>
      </c>
      <c r="E157" s="19" t="e">
        <f>+#REF!</f>
        <v>#REF!</v>
      </c>
      <c r="F157" s="19" t="e">
        <f>+#REF!</f>
        <v>#REF!</v>
      </c>
      <c r="G157" s="19" t="e">
        <f>+#REF!</f>
        <v>#REF!</v>
      </c>
      <c r="H157" s="19" t="e">
        <f>+#REF!</f>
        <v>#REF!</v>
      </c>
      <c r="I157" s="19" t="e">
        <f>+#REF!</f>
        <v>#REF!</v>
      </c>
      <c r="J157" s="19" t="e">
        <f>+#REF!</f>
        <v>#REF!</v>
      </c>
      <c r="K157" s="19" t="e">
        <f>+#REF!</f>
        <v>#REF!</v>
      </c>
      <c r="L157" s="17"/>
      <c r="M157" s="17"/>
      <c r="N157" s="17"/>
      <c r="O157" s="17"/>
      <c r="P157" s="17"/>
      <c r="Q157" s="17"/>
      <c r="R157" s="17"/>
      <c r="S157" s="17"/>
      <c r="T157" s="17"/>
      <c r="U157" s="17"/>
      <c r="V157" s="17"/>
      <c r="W157" s="17"/>
      <c r="X157" s="17"/>
      <c r="Y157" s="17"/>
      <c r="Z157" s="17"/>
    </row>
    <row r="158" spans="1:26" ht="12.75" customHeight="1">
      <c r="A158" s="18"/>
      <c r="B158" s="82" t="s">
        <v>248</v>
      </c>
      <c r="C158" s="81" t="e">
        <f>+#REF!</f>
        <v>#REF!</v>
      </c>
      <c r="D158" s="19" t="e">
        <f>+#REF!</f>
        <v>#REF!</v>
      </c>
      <c r="E158" s="19" t="e">
        <f>+#REF!</f>
        <v>#REF!</v>
      </c>
      <c r="F158" s="19" t="e">
        <f>+#REF!</f>
        <v>#REF!</v>
      </c>
      <c r="G158" s="19" t="e">
        <f>+#REF!</f>
        <v>#REF!</v>
      </c>
      <c r="H158" s="19" t="e">
        <f>+#REF!</f>
        <v>#REF!</v>
      </c>
      <c r="I158" s="19" t="e">
        <f>+#REF!</f>
        <v>#REF!</v>
      </c>
      <c r="J158" s="19" t="e">
        <f>+#REF!</f>
        <v>#REF!</v>
      </c>
      <c r="K158" s="19" t="e">
        <f>+#REF!</f>
        <v>#REF!</v>
      </c>
      <c r="L158" s="17"/>
      <c r="M158" s="17"/>
      <c r="N158" s="17"/>
      <c r="O158" s="17"/>
      <c r="P158" s="17"/>
      <c r="Q158" s="17"/>
      <c r="R158" s="17"/>
      <c r="S158" s="17"/>
      <c r="T158" s="17"/>
      <c r="U158" s="17"/>
      <c r="V158" s="17"/>
      <c r="W158" s="17"/>
      <c r="X158" s="17"/>
      <c r="Y158" s="17"/>
      <c r="Z158" s="17"/>
    </row>
    <row r="159" spans="1:26" ht="12.75" customHeight="1">
      <c r="A159" s="18" t="s">
        <v>249</v>
      </c>
      <c r="B159" s="82" t="s">
        <v>250</v>
      </c>
      <c r="C159" s="81" t="e">
        <f>+#REF!</f>
        <v>#REF!</v>
      </c>
      <c r="D159" s="19" t="e">
        <f>+#REF!</f>
        <v>#REF!</v>
      </c>
      <c r="E159" s="19" t="e">
        <f>+#REF!</f>
        <v>#REF!</v>
      </c>
      <c r="F159" s="19" t="e">
        <f>+#REF!</f>
        <v>#REF!</v>
      </c>
      <c r="G159" s="19" t="e">
        <f>+#REF!</f>
        <v>#REF!</v>
      </c>
      <c r="H159" s="19" t="e">
        <f>+#REF!</f>
        <v>#REF!</v>
      </c>
      <c r="I159" s="19" t="e">
        <f>+#REF!</f>
        <v>#REF!</v>
      </c>
      <c r="J159" s="19" t="e">
        <f>+#REF!</f>
        <v>#REF!</v>
      </c>
      <c r="K159" s="19" t="e">
        <f>+#REF!</f>
        <v>#REF!</v>
      </c>
      <c r="L159" s="17"/>
      <c r="M159" s="17"/>
      <c r="N159" s="17"/>
      <c r="O159" s="17"/>
      <c r="P159" s="17"/>
      <c r="Q159" s="17"/>
      <c r="R159" s="17"/>
      <c r="S159" s="17"/>
      <c r="T159" s="17"/>
      <c r="U159" s="17"/>
      <c r="V159" s="17"/>
      <c r="W159" s="17"/>
      <c r="X159" s="17"/>
      <c r="Y159" s="17"/>
      <c r="Z159" s="17"/>
    </row>
    <row r="160" spans="1:26" ht="12.75" customHeight="1">
      <c r="A160" s="20"/>
      <c r="B160" s="20" t="s">
        <v>251</v>
      </c>
      <c r="C160" s="83" t="e">
        <f>+#REF!</f>
        <v>#REF!</v>
      </c>
      <c r="D160" s="23" t="e">
        <f t="shared" ref="D160:K160" si="36">SUM(D161:D162)</f>
        <v>#REF!</v>
      </c>
      <c r="E160" s="23" t="e">
        <f t="shared" si="36"/>
        <v>#REF!</v>
      </c>
      <c r="F160" s="23" t="e">
        <f t="shared" si="36"/>
        <v>#REF!</v>
      </c>
      <c r="G160" s="23" t="e">
        <f t="shared" si="36"/>
        <v>#REF!</v>
      </c>
      <c r="H160" s="23" t="e">
        <f t="shared" si="36"/>
        <v>#REF!</v>
      </c>
      <c r="I160" s="23" t="e">
        <f t="shared" si="36"/>
        <v>#REF!</v>
      </c>
      <c r="J160" s="23" t="e">
        <f t="shared" si="36"/>
        <v>#REF!</v>
      </c>
      <c r="K160" s="23" t="e">
        <f t="shared" si="36"/>
        <v>#REF!</v>
      </c>
      <c r="L160" s="17"/>
      <c r="M160" s="17"/>
      <c r="N160" s="17"/>
      <c r="O160" s="17"/>
      <c r="P160" s="17"/>
      <c r="Q160" s="17"/>
      <c r="R160" s="17"/>
      <c r="S160" s="17"/>
      <c r="T160" s="17"/>
      <c r="U160" s="17"/>
      <c r="V160" s="17"/>
      <c r="W160" s="17"/>
      <c r="X160" s="17"/>
      <c r="Y160" s="17"/>
      <c r="Z160" s="17"/>
    </row>
    <row r="161" spans="1:26" ht="12.75" customHeight="1">
      <c r="A161" s="18" t="s">
        <v>252</v>
      </c>
      <c r="B161" s="18" t="s">
        <v>253</v>
      </c>
      <c r="C161" s="81" t="e">
        <f>+#REF!</f>
        <v>#REF!</v>
      </c>
      <c r="D161" s="19" t="e">
        <f>+#REF!</f>
        <v>#REF!</v>
      </c>
      <c r="E161" s="19" t="e">
        <f>+#REF!</f>
        <v>#REF!</v>
      </c>
      <c r="F161" s="19" t="e">
        <f>+#REF!</f>
        <v>#REF!</v>
      </c>
      <c r="G161" s="19" t="e">
        <f>+#REF!</f>
        <v>#REF!</v>
      </c>
      <c r="H161" s="19" t="e">
        <f>+#REF!</f>
        <v>#REF!</v>
      </c>
      <c r="I161" s="19" t="e">
        <f>+#REF!</f>
        <v>#REF!</v>
      </c>
      <c r="J161" s="19" t="e">
        <f>+#REF!</f>
        <v>#REF!</v>
      </c>
      <c r="K161" s="19" t="e">
        <f>+#REF!</f>
        <v>#REF!</v>
      </c>
      <c r="L161" s="17"/>
      <c r="M161" s="17"/>
      <c r="N161" s="17"/>
      <c r="O161" s="17"/>
      <c r="P161" s="17"/>
      <c r="Q161" s="17"/>
      <c r="R161" s="17"/>
      <c r="S161" s="17"/>
      <c r="T161" s="17"/>
      <c r="U161" s="17"/>
      <c r="V161" s="17"/>
      <c r="W161" s="17"/>
      <c r="X161" s="17"/>
      <c r="Y161" s="17"/>
      <c r="Z161" s="17"/>
    </row>
    <row r="162" spans="1:26" ht="12.75" customHeight="1">
      <c r="A162" s="18" t="s">
        <v>254</v>
      </c>
      <c r="B162" s="18" t="s">
        <v>255</v>
      </c>
      <c r="C162" s="81" t="e">
        <f>+#REF!</f>
        <v>#REF!</v>
      </c>
      <c r="D162" s="19" t="e">
        <f>+#REF!</f>
        <v>#REF!</v>
      </c>
      <c r="E162" s="19" t="e">
        <f>+#REF!</f>
        <v>#REF!</v>
      </c>
      <c r="F162" s="19" t="e">
        <f>+#REF!</f>
        <v>#REF!</v>
      </c>
      <c r="G162" s="19" t="e">
        <f>+#REF!</f>
        <v>#REF!</v>
      </c>
      <c r="H162" s="19" t="e">
        <f>+#REF!</f>
        <v>#REF!</v>
      </c>
      <c r="I162" s="19" t="e">
        <f>+#REF!</f>
        <v>#REF!</v>
      </c>
      <c r="J162" s="19" t="e">
        <f>+#REF!</f>
        <v>#REF!</v>
      </c>
      <c r="K162" s="19" t="e">
        <f>+#REF!</f>
        <v>#REF!</v>
      </c>
      <c r="L162" s="17"/>
      <c r="M162" s="17"/>
      <c r="N162" s="17"/>
      <c r="O162" s="17"/>
      <c r="P162" s="17"/>
      <c r="Q162" s="17"/>
      <c r="R162" s="17"/>
      <c r="S162" s="17"/>
      <c r="T162" s="17"/>
      <c r="U162" s="17"/>
      <c r="V162" s="17"/>
      <c r="W162" s="17"/>
      <c r="X162" s="17"/>
      <c r="Y162" s="17"/>
      <c r="Z162" s="17"/>
    </row>
    <row r="163" spans="1:26" ht="12.75" customHeight="1">
      <c r="A163" s="20" t="s">
        <v>256</v>
      </c>
      <c r="B163" s="20" t="s">
        <v>257</v>
      </c>
      <c r="C163" s="83" t="e">
        <f>+#REF!</f>
        <v>#REF!</v>
      </c>
      <c r="D163" s="23" t="e">
        <f t="shared" ref="D163:K163" si="37">SUM(D164:D169)</f>
        <v>#REF!</v>
      </c>
      <c r="E163" s="23" t="e">
        <f t="shared" si="37"/>
        <v>#REF!</v>
      </c>
      <c r="F163" s="23" t="e">
        <f t="shared" si="37"/>
        <v>#REF!</v>
      </c>
      <c r="G163" s="23" t="e">
        <f t="shared" si="37"/>
        <v>#REF!</v>
      </c>
      <c r="H163" s="23" t="e">
        <f t="shared" si="37"/>
        <v>#REF!</v>
      </c>
      <c r="I163" s="23" t="e">
        <f t="shared" si="37"/>
        <v>#REF!</v>
      </c>
      <c r="J163" s="23" t="e">
        <f t="shared" si="37"/>
        <v>#REF!</v>
      </c>
      <c r="K163" s="23" t="e">
        <f t="shared" si="37"/>
        <v>#REF!</v>
      </c>
      <c r="L163" s="17"/>
      <c r="M163" s="17"/>
      <c r="N163" s="17"/>
      <c r="O163" s="17"/>
      <c r="P163" s="17"/>
      <c r="Q163" s="17"/>
      <c r="R163" s="17"/>
      <c r="S163" s="17"/>
      <c r="T163" s="17"/>
      <c r="U163" s="17"/>
      <c r="V163" s="17"/>
      <c r="W163" s="17"/>
      <c r="X163" s="17"/>
      <c r="Y163" s="17"/>
      <c r="Z163" s="17"/>
    </row>
    <row r="164" spans="1:26" ht="12.75" customHeight="1">
      <c r="A164" s="18" t="s">
        <v>258</v>
      </c>
      <c r="B164" s="82" t="s">
        <v>259</v>
      </c>
      <c r="C164" s="81" t="e">
        <f>+#REF!</f>
        <v>#REF!</v>
      </c>
      <c r="D164" s="19" t="e">
        <f>+#REF!</f>
        <v>#REF!</v>
      </c>
      <c r="E164" s="19" t="e">
        <f>+#REF!</f>
        <v>#REF!</v>
      </c>
      <c r="F164" s="19" t="e">
        <f>+#REF!</f>
        <v>#REF!</v>
      </c>
      <c r="G164" s="19" t="e">
        <f>+#REF!</f>
        <v>#REF!</v>
      </c>
      <c r="H164" s="19" t="e">
        <f>+#REF!</f>
        <v>#REF!</v>
      </c>
      <c r="I164" s="19" t="e">
        <f>+#REF!</f>
        <v>#REF!</v>
      </c>
      <c r="J164" s="19" t="e">
        <f>+#REF!</f>
        <v>#REF!</v>
      </c>
      <c r="K164" s="19" t="e">
        <f>+#REF!</f>
        <v>#REF!</v>
      </c>
      <c r="L164" s="17"/>
      <c r="M164" s="17"/>
      <c r="N164" s="17"/>
      <c r="O164" s="17"/>
      <c r="P164" s="17"/>
      <c r="Q164" s="17"/>
      <c r="R164" s="17"/>
      <c r="S164" s="17"/>
      <c r="T164" s="17"/>
      <c r="U164" s="17"/>
      <c r="V164" s="17"/>
      <c r="W164" s="17"/>
      <c r="X164" s="17"/>
      <c r="Y164" s="17"/>
      <c r="Z164" s="17"/>
    </row>
    <row r="165" spans="1:26" ht="12.75" customHeight="1">
      <c r="A165" s="18" t="s">
        <v>260</v>
      </c>
      <c r="B165" s="82" t="s">
        <v>261</v>
      </c>
      <c r="C165" s="81" t="e">
        <f>+#REF!</f>
        <v>#REF!</v>
      </c>
      <c r="D165" s="19" t="e">
        <f>+#REF!</f>
        <v>#REF!</v>
      </c>
      <c r="E165" s="19" t="e">
        <f>+#REF!</f>
        <v>#REF!</v>
      </c>
      <c r="F165" s="19" t="e">
        <f>+#REF!</f>
        <v>#REF!</v>
      </c>
      <c r="G165" s="19" t="e">
        <f>+#REF!</f>
        <v>#REF!</v>
      </c>
      <c r="H165" s="19" t="e">
        <f>+#REF!</f>
        <v>#REF!</v>
      </c>
      <c r="I165" s="19" t="e">
        <f>+#REF!</f>
        <v>#REF!</v>
      </c>
      <c r="J165" s="19" t="e">
        <f>+#REF!</f>
        <v>#REF!</v>
      </c>
      <c r="K165" s="19" t="e">
        <f>+#REF!</f>
        <v>#REF!</v>
      </c>
      <c r="L165" s="17"/>
      <c r="M165" s="17"/>
      <c r="N165" s="17"/>
      <c r="O165" s="17"/>
      <c r="P165" s="17"/>
      <c r="Q165" s="17"/>
      <c r="R165" s="17"/>
      <c r="S165" s="17"/>
      <c r="T165" s="17"/>
      <c r="U165" s="17"/>
      <c r="V165" s="17"/>
      <c r="W165" s="17"/>
      <c r="X165" s="17"/>
      <c r="Y165" s="17"/>
      <c r="Z165" s="17"/>
    </row>
    <row r="166" spans="1:26" ht="12.75" customHeight="1">
      <c r="A166" s="18" t="s">
        <v>262</v>
      </c>
      <c r="B166" s="82" t="s">
        <v>263</v>
      </c>
      <c r="C166" s="81" t="e">
        <f>+#REF!</f>
        <v>#REF!</v>
      </c>
      <c r="D166" s="19" t="e">
        <f>+#REF!</f>
        <v>#REF!</v>
      </c>
      <c r="E166" s="19" t="e">
        <f>+#REF!</f>
        <v>#REF!</v>
      </c>
      <c r="F166" s="19" t="e">
        <f>+#REF!</f>
        <v>#REF!</v>
      </c>
      <c r="G166" s="19" t="e">
        <f>+#REF!</f>
        <v>#REF!</v>
      </c>
      <c r="H166" s="19" t="e">
        <f>+#REF!</f>
        <v>#REF!</v>
      </c>
      <c r="I166" s="19" t="e">
        <f>+#REF!</f>
        <v>#REF!</v>
      </c>
      <c r="J166" s="19" t="e">
        <f>+#REF!</f>
        <v>#REF!</v>
      </c>
      <c r="K166" s="19" t="e">
        <f>+#REF!</f>
        <v>#REF!</v>
      </c>
      <c r="L166" s="17"/>
      <c r="M166" s="17"/>
      <c r="N166" s="17"/>
      <c r="O166" s="17"/>
      <c r="P166" s="17"/>
      <c r="Q166" s="17"/>
      <c r="R166" s="17"/>
      <c r="S166" s="17"/>
      <c r="T166" s="17"/>
      <c r="U166" s="17"/>
      <c r="V166" s="17"/>
      <c r="W166" s="17"/>
      <c r="X166" s="17"/>
      <c r="Y166" s="17"/>
      <c r="Z166" s="17"/>
    </row>
    <row r="167" spans="1:26" ht="12.75" customHeight="1">
      <c r="A167" s="18" t="s">
        <v>264</v>
      </c>
      <c r="B167" s="82" t="s">
        <v>265</v>
      </c>
      <c r="C167" s="81" t="e">
        <f>+#REF!</f>
        <v>#REF!</v>
      </c>
      <c r="D167" s="19" t="e">
        <f>+#REF!</f>
        <v>#REF!</v>
      </c>
      <c r="E167" s="19" t="e">
        <f>+#REF!</f>
        <v>#REF!</v>
      </c>
      <c r="F167" s="19" t="e">
        <f>+#REF!</f>
        <v>#REF!</v>
      </c>
      <c r="G167" s="19" t="e">
        <f>+#REF!</f>
        <v>#REF!</v>
      </c>
      <c r="H167" s="19" t="e">
        <f>+#REF!</f>
        <v>#REF!</v>
      </c>
      <c r="I167" s="19" t="e">
        <f>+#REF!</f>
        <v>#REF!</v>
      </c>
      <c r="J167" s="19" t="e">
        <f>+#REF!</f>
        <v>#REF!</v>
      </c>
      <c r="K167" s="19" t="e">
        <f>+#REF!</f>
        <v>#REF!</v>
      </c>
      <c r="L167" s="17"/>
      <c r="M167" s="17"/>
      <c r="N167" s="17"/>
      <c r="O167" s="17"/>
      <c r="P167" s="17"/>
      <c r="Q167" s="17"/>
      <c r="R167" s="17"/>
      <c r="S167" s="17"/>
      <c r="T167" s="17"/>
      <c r="U167" s="17"/>
      <c r="V167" s="17"/>
      <c r="W167" s="17"/>
      <c r="X167" s="17"/>
      <c r="Y167" s="17"/>
      <c r="Z167" s="17"/>
    </row>
    <row r="168" spans="1:26" ht="12.75" customHeight="1">
      <c r="A168" s="18" t="s">
        <v>244</v>
      </c>
      <c r="B168" s="82" t="s">
        <v>245</v>
      </c>
      <c r="C168" s="81" t="e">
        <f>+#REF!</f>
        <v>#REF!</v>
      </c>
      <c r="D168" s="19" t="e">
        <f>+#REF!</f>
        <v>#REF!</v>
      </c>
      <c r="E168" s="19" t="e">
        <f>+#REF!</f>
        <v>#REF!</v>
      </c>
      <c r="F168" s="19" t="e">
        <f>+#REF!</f>
        <v>#REF!</v>
      </c>
      <c r="G168" s="19" t="e">
        <f>+#REF!</f>
        <v>#REF!</v>
      </c>
      <c r="H168" s="19" t="e">
        <f>+#REF!</f>
        <v>#REF!</v>
      </c>
      <c r="I168" s="19" t="e">
        <f>+#REF!</f>
        <v>#REF!</v>
      </c>
      <c r="J168" s="19" t="e">
        <f>+#REF!</f>
        <v>#REF!</v>
      </c>
      <c r="K168" s="19" t="e">
        <f>+#REF!</f>
        <v>#REF!</v>
      </c>
      <c r="L168" s="17"/>
      <c r="M168" s="17"/>
      <c r="N168" s="17"/>
      <c r="O168" s="17"/>
      <c r="P168" s="17"/>
      <c r="Q168" s="17"/>
      <c r="R168" s="17"/>
      <c r="S168" s="17"/>
      <c r="T168" s="17"/>
      <c r="U168" s="17"/>
      <c r="V168" s="17"/>
      <c r="W168" s="17"/>
      <c r="X168" s="17"/>
      <c r="Y168" s="17"/>
      <c r="Z168" s="17"/>
    </row>
    <row r="169" spans="1:26" ht="12.75" customHeight="1">
      <c r="A169" s="18" t="s">
        <v>194</v>
      </c>
      <c r="B169" s="82" t="s">
        <v>195</v>
      </c>
      <c r="C169" s="81" t="e">
        <f>+#REF!</f>
        <v>#REF!</v>
      </c>
      <c r="D169" s="19" t="e">
        <f>+#REF!</f>
        <v>#REF!</v>
      </c>
      <c r="E169" s="19" t="e">
        <f>+#REF!</f>
        <v>#REF!</v>
      </c>
      <c r="F169" s="19" t="e">
        <f>+#REF!</f>
        <v>#REF!</v>
      </c>
      <c r="G169" s="19" t="e">
        <f>+#REF!</f>
        <v>#REF!</v>
      </c>
      <c r="H169" s="19" t="e">
        <f>+#REF!</f>
        <v>#REF!</v>
      </c>
      <c r="I169" s="19" t="e">
        <f>+#REF!</f>
        <v>#REF!</v>
      </c>
      <c r="J169" s="19" t="e">
        <f>+#REF!</f>
        <v>#REF!</v>
      </c>
      <c r="K169" s="19" t="e">
        <f>+#REF!</f>
        <v>#REF!</v>
      </c>
      <c r="L169" s="17"/>
      <c r="M169" s="17"/>
      <c r="N169" s="17"/>
      <c r="O169" s="17"/>
      <c r="P169" s="17"/>
      <c r="Q169" s="17"/>
      <c r="R169" s="17"/>
      <c r="S169" s="17"/>
      <c r="T169" s="17"/>
      <c r="U169" s="17"/>
      <c r="V169" s="17"/>
      <c r="W169" s="17"/>
      <c r="X169" s="17"/>
      <c r="Y169" s="17"/>
      <c r="Z169" s="17"/>
    </row>
    <row r="170" spans="1:26" ht="12.75" customHeight="1">
      <c r="A170" s="20" t="s">
        <v>266</v>
      </c>
      <c r="B170" s="20" t="s">
        <v>267</v>
      </c>
      <c r="C170" s="83" t="e">
        <f>+#REF!</f>
        <v>#REF!</v>
      </c>
      <c r="D170" s="84" t="e">
        <f>+#REF!</f>
        <v>#REF!</v>
      </c>
      <c r="E170" s="23" t="e">
        <f>+#REF!</f>
        <v>#REF!</v>
      </c>
      <c r="F170" s="84" t="e">
        <f>+#REF!</f>
        <v>#REF!</v>
      </c>
      <c r="G170" s="84" t="e">
        <f>+#REF!</f>
        <v>#REF!</v>
      </c>
      <c r="H170" s="23">
        <v>0</v>
      </c>
      <c r="I170" s="84" t="e">
        <f>+#REF!</f>
        <v>#REF!</v>
      </c>
      <c r="J170" s="84" t="e">
        <f>+#REF!</f>
        <v>#REF!</v>
      </c>
      <c r="K170" s="84" t="e">
        <f>+#REF!</f>
        <v>#REF!</v>
      </c>
      <c r="L170" s="17"/>
      <c r="M170" s="17"/>
      <c r="N170" s="17"/>
      <c r="O170" s="17"/>
      <c r="P170" s="17"/>
      <c r="Q170" s="17"/>
      <c r="R170" s="17"/>
      <c r="S170" s="17"/>
      <c r="T170" s="17"/>
      <c r="U170" s="17"/>
      <c r="V170" s="17"/>
      <c r="W170" s="17"/>
      <c r="X170" s="17"/>
      <c r="Y170" s="17"/>
      <c r="Z170" s="17"/>
    </row>
    <row r="171" spans="1:26" ht="12.75" customHeight="1">
      <c r="A171" s="22"/>
      <c r="B171" s="22"/>
      <c r="C171" s="81" t="e">
        <f>+#REF!</f>
        <v>#REF!</v>
      </c>
      <c r="D171" s="19" t="e">
        <f>+#REF!</f>
        <v>#REF!</v>
      </c>
      <c r="E171" s="19"/>
      <c r="F171" s="19"/>
      <c r="G171" s="19"/>
      <c r="H171" s="19"/>
      <c r="I171" s="19"/>
      <c r="J171" s="19"/>
      <c r="K171" s="19"/>
      <c r="L171" s="17"/>
      <c r="M171" s="17"/>
      <c r="N171" s="17"/>
      <c r="O171" s="17"/>
      <c r="P171" s="17"/>
      <c r="Q171" s="17"/>
      <c r="R171" s="17"/>
      <c r="S171" s="17"/>
      <c r="T171" s="17"/>
      <c r="U171" s="17"/>
      <c r="V171" s="17"/>
      <c r="W171" s="17"/>
      <c r="X171" s="17"/>
      <c r="Y171" s="17"/>
      <c r="Z171" s="17"/>
    </row>
    <row r="172" spans="1:26" ht="12.75" customHeight="1">
      <c r="A172" s="20" t="s">
        <v>268</v>
      </c>
      <c r="B172" s="20" t="s">
        <v>269</v>
      </c>
      <c r="C172" s="83" t="e">
        <f>+#REF!</f>
        <v>#REF!</v>
      </c>
      <c r="D172" s="23" t="e">
        <f t="shared" ref="D172:K172" si="38">SUM(D173:D178)</f>
        <v>#REF!</v>
      </c>
      <c r="E172" s="23" t="e">
        <f t="shared" si="38"/>
        <v>#REF!</v>
      </c>
      <c r="F172" s="23">
        <f t="shared" si="38"/>
        <v>0</v>
      </c>
      <c r="G172" s="23">
        <f t="shared" si="38"/>
        <v>0</v>
      </c>
      <c r="H172" s="23">
        <f t="shared" si="38"/>
        <v>0</v>
      </c>
      <c r="I172" s="23">
        <f t="shared" si="38"/>
        <v>0</v>
      </c>
      <c r="J172" s="23">
        <f t="shared" si="38"/>
        <v>0</v>
      </c>
      <c r="K172" s="23">
        <f t="shared" si="38"/>
        <v>0</v>
      </c>
      <c r="L172" s="17"/>
      <c r="M172" s="17"/>
      <c r="N172" s="17"/>
      <c r="O172" s="17"/>
      <c r="P172" s="17"/>
      <c r="Q172" s="17"/>
      <c r="R172" s="17"/>
      <c r="S172" s="17"/>
      <c r="T172" s="17"/>
      <c r="U172" s="17"/>
      <c r="V172" s="17"/>
      <c r="W172" s="17"/>
      <c r="X172" s="17"/>
      <c r="Y172" s="17"/>
      <c r="Z172" s="17"/>
    </row>
    <row r="173" spans="1:26" ht="12.75" customHeight="1">
      <c r="A173" s="18" t="s">
        <v>270</v>
      </c>
      <c r="B173" s="82" t="s">
        <v>271</v>
      </c>
      <c r="C173" s="81" t="e">
        <f>+#REF!</f>
        <v>#REF!</v>
      </c>
      <c r="D173" s="19" t="e">
        <f>+#REF!</f>
        <v>#REF!</v>
      </c>
      <c r="E173" s="19" t="e">
        <f>+#REF!</f>
        <v>#REF!</v>
      </c>
      <c r="F173" s="19"/>
      <c r="G173" s="19"/>
      <c r="H173" s="19"/>
      <c r="I173" s="19"/>
      <c r="J173" s="19"/>
      <c r="K173" s="19"/>
      <c r="L173" s="17"/>
      <c r="M173" s="17"/>
      <c r="N173" s="17"/>
      <c r="O173" s="17"/>
      <c r="P173" s="17"/>
      <c r="Q173" s="17"/>
      <c r="R173" s="17"/>
      <c r="S173" s="17"/>
      <c r="T173" s="17"/>
      <c r="U173" s="17"/>
      <c r="V173" s="17"/>
      <c r="W173" s="17"/>
      <c r="X173" s="17"/>
      <c r="Y173" s="17"/>
      <c r="Z173" s="17"/>
    </row>
    <row r="174" spans="1:26" ht="12.75" customHeight="1">
      <c r="A174" s="18" t="s">
        <v>272</v>
      </c>
      <c r="B174" s="82" t="s">
        <v>273</v>
      </c>
      <c r="C174" s="81" t="e">
        <f>+#REF!</f>
        <v>#REF!</v>
      </c>
      <c r="D174" s="19" t="e">
        <f>+#REF!</f>
        <v>#REF!</v>
      </c>
      <c r="E174" s="19" t="e">
        <f>+#REF!</f>
        <v>#REF!</v>
      </c>
      <c r="F174" s="85"/>
      <c r="G174" s="85"/>
      <c r="H174" s="85"/>
      <c r="I174" s="85"/>
      <c r="J174" s="85"/>
      <c r="K174" s="85"/>
      <c r="L174" s="17"/>
      <c r="M174" s="17"/>
      <c r="N174" s="17"/>
      <c r="O174" s="17"/>
      <c r="P174" s="17"/>
      <c r="Q174" s="17"/>
      <c r="R174" s="17"/>
      <c r="S174" s="17"/>
      <c r="T174" s="17"/>
      <c r="U174" s="17"/>
      <c r="V174" s="17"/>
      <c r="W174" s="17"/>
      <c r="X174" s="17"/>
      <c r="Y174" s="17"/>
      <c r="Z174" s="17"/>
    </row>
    <row r="175" spans="1:26" ht="12.75" customHeight="1">
      <c r="A175" s="18" t="s">
        <v>274</v>
      </c>
      <c r="B175" s="82" t="s">
        <v>275</v>
      </c>
      <c r="C175" s="81" t="e">
        <f>+#REF!</f>
        <v>#REF!</v>
      </c>
      <c r="D175" s="19" t="e">
        <f>+#REF!</f>
        <v>#REF!</v>
      </c>
      <c r="E175" s="19" t="e">
        <f>+#REF!</f>
        <v>#REF!</v>
      </c>
      <c r="F175" s="19"/>
      <c r="G175" s="19"/>
      <c r="H175" s="19"/>
      <c r="I175" s="19"/>
      <c r="J175" s="19"/>
      <c r="K175" s="19"/>
      <c r="L175" s="17"/>
      <c r="M175" s="17"/>
      <c r="N175" s="17"/>
      <c r="O175" s="17"/>
      <c r="P175" s="17"/>
      <c r="Q175" s="17"/>
      <c r="R175" s="17"/>
      <c r="S175" s="17"/>
      <c r="T175" s="17"/>
      <c r="U175" s="17"/>
      <c r="V175" s="17"/>
      <c r="W175" s="17"/>
      <c r="X175" s="17"/>
      <c r="Y175" s="17"/>
      <c r="Z175" s="17"/>
    </row>
    <row r="176" spans="1:26" ht="12.75" customHeight="1">
      <c r="A176" s="18" t="s">
        <v>276</v>
      </c>
      <c r="B176" s="82" t="s">
        <v>277</v>
      </c>
      <c r="C176" s="81" t="e">
        <f>+#REF!</f>
        <v>#REF!</v>
      </c>
      <c r="D176" s="19" t="e">
        <f>+#REF!</f>
        <v>#REF!</v>
      </c>
      <c r="E176" s="19" t="e">
        <f>+#REF!</f>
        <v>#REF!</v>
      </c>
      <c r="F176" s="19"/>
      <c r="G176" s="19"/>
      <c r="H176" s="19"/>
      <c r="I176" s="19"/>
      <c r="J176" s="19"/>
      <c r="K176" s="19"/>
      <c r="L176" s="17"/>
      <c r="M176" s="17"/>
      <c r="N176" s="17"/>
      <c r="O176" s="17"/>
      <c r="P176" s="17"/>
      <c r="Q176" s="17"/>
      <c r="R176" s="17"/>
      <c r="S176" s="17"/>
      <c r="T176" s="17"/>
      <c r="U176" s="17"/>
      <c r="V176" s="17"/>
      <c r="W176" s="17"/>
      <c r="X176" s="17"/>
      <c r="Y176" s="17"/>
      <c r="Z176" s="17"/>
    </row>
    <row r="177" spans="1:26" ht="12.75" customHeight="1">
      <c r="A177" s="18" t="s">
        <v>278</v>
      </c>
      <c r="B177" s="82" t="s">
        <v>279</v>
      </c>
      <c r="C177" s="81" t="e">
        <f>+#REF!</f>
        <v>#REF!</v>
      </c>
      <c r="D177" s="19" t="e">
        <f>+#REF!</f>
        <v>#REF!</v>
      </c>
      <c r="E177" s="19" t="e">
        <f>+#REF!</f>
        <v>#REF!</v>
      </c>
      <c r="F177" s="85"/>
      <c r="G177" s="85"/>
      <c r="H177" s="85"/>
      <c r="I177" s="85"/>
      <c r="J177" s="85"/>
      <c r="K177" s="85"/>
      <c r="L177" s="17"/>
      <c r="M177" s="17"/>
      <c r="N177" s="17"/>
      <c r="O177" s="17"/>
      <c r="P177" s="17"/>
      <c r="Q177" s="17"/>
      <c r="R177" s="17"/>
      <c r="S177" s="17"/>
      <c r="T177" s="17"/>
      <c r="U177" s="17"/>
      <c r="V177" s="17"/>
      <c r="W177" s="17"/>
      <c r="X177" s="17"/>
      <c r="Y177" s="17"/>
      <c r="Z177" s="17"/>
    </row>
    <row r="178" spans="1:26" ht="12.75" customHeight="1">
      <c r="A178" s="18" t="s">
        <v>280</v>
      </c>
      <c r="B178" s="82" t="s">
        <v>281</v>
      </c>
      <c r="C178" s="81" t="e">
        <f>+#REF!</f>
        <v>#REF!</v>
      </c>
      <c r="D178" s="19" t="e">
        <f>+#REF!</f>
        <v>#REF!</v>
      </c>
      <c r="E178" s="19" t="e">
        <f>+#REF!</f>
        <v>#REF!</v>
      </c>
      <c r="F178" s="19"/>
      <c r="G178" s="19"/>
      <c r="H178" s="19"/>
      <c r="I178" s="19"/>
      <c r="J178" s="19"/>
      <c r="K178" s="19"/>
      <c r="L178" s="17"/>
      <c r="M178" s="17"/>
      <c r="N178" s="17"/>
      <c r="O178" s="17"/>
      <c r="P178" s="17"/>
      <c r="Q178" s="17"/>
      <c r="R178" s="17"/>
      <c r="S178" s="17"/>
      <c r="T178" s="17"/>
      <c r="U178" s="17"/>
      <c r="V178" s="17"/>
      <c r="W178" s="17"/>
      <c r="X178" s="17"/>
      <c r="Y178" s="17"/>
      <c r="Z178" s="17"/>
    </row>
    <row r="179" spans="1:26" ht="12.75" customHeight="1">
      <c r="A179" s="86"/>
      <c r="B179" s="87" t="s">
        <v>376</v>
      </c>
      <c r="C179" s="88" t="e">
        <f>+#REF!</f>
        <v>#REF!</v>
      </c>
      <c r="D179" s="88" t="e">
        <f t="shared" ref="D179:K179" si="39">+D100+D124+D160+D163+D170+D172</f>
        <v>#REF!</v>
      </c>
      <c r="E179" s="88" t="e">
        <f t="shared" si="39"/>
        <v>#REF!</v>
      </c>
      <c r="F179" s="88" t="e">
        <f t="shared" si="39"/>
        <v>#REF!</v>
      </c>
      <c r="G179" s="88" t="e">
        <f t="shared" si="39"/>
        <v>#REF!</v>
      </c>
      <c r="H179" s="88" t="e">
        <f t="shared" si="39"/>
        <v>#REF!</v>
      </c>
      <c r="I179" s="88" t="e">
        <f t="shared" si="39"/>
        <v>#REF!</v>
      </c>
      <c r="J179" s="88" t="e">
        <f t="shared" si="39"/>
        <v>#REF!</v>
      </c>
      <c r="K179" s="88" t="e">
        <f t="shared" si="39"/>
        <v>#REF!</v>
      </c>
      <c r="L179" s="17"/>
      <c r="M179" s="17"/>
      <c r="N179" s="17"/>
      <c r="O179" s="17"/>
      <c r="P179" s="17"/>
      <c r="Q179" s="17"/>
      <c r="R179" s="17"/>
      <c r="S179" s="17"/>
      <c r="T179" s="17"/>
      <c r="U179" s="17"/>
      <c r="V179" s="17"/>
      <c r="W179" s="17"/>
      <c r="X179" s="17"/>
      <c r="Y179" s="17"/>
      <c r="Z179" s="17"/>
    </row>
    <row r="180" spans="1:26" ht="12.75" customHeight="1">
      <c r="A180" s="17"/>
      <c r="B180" s="137"/>
      <c r="C180" s="137"/>
      <c r="D180" s="160" t="e">
        <f>+D179-#REF!</f>
        <v>#REF!</v>
      </c>
      <c r="E180" s="160" t="e">
        <f>+E179-#REF!</f>
        <v>#REF!</v>
      </c>
      <c r="F180" s="161"/>
      <c r="G180" s="161" t="e">
        <f>+G179-#REF!</f>
        <v>#REF!</v>
      </c>
      <c r="H180" s="161" t="e">
        <f>+H179-#REF!</f>
        <v>#REF!</v>
      </c>
      <c r="I180" s="161" t="e">
        <f>+I179-#REF!</f>
        <v>#REF!</v>
      </c>
      <c r="J180" s="161" t="e">
        <f>+J179-#REF!</f>
        <v>#REF!</v>
      </c>
      <c r="K180" s="161" t="e">
        <f>+K179-#REF!</f>
        <v>#REF!</v>
      </c>
      <c r="L180" s="17"/>
      <c r="M180" s="17"/>
      <c r="N180" s="17"/>
      <c r="O180" s="17"/>
      <c r="P180" s="17"/>
      <c r="Q180" s="17"/>
      <c r="R180" s="17"/>
      <c r="S180" s="17"/>
      <c r="T180" s="17"/>
      <c r="U180" s="17"/>
      <c r="V180" s="17"/>
      <c r="W180" s="17"/>
      <c r="X180" s="17"/>
      <c r="Y180" s="17"/>
      <c r="Z180" s="17"/>
    </row>
    <row r="181" spans="1:26" ht="46.5" customHeight="1">
      <c r="A181" s="17"/>
      <c r="B181" s="138" t="s">
        <v>435</v>
      </c>
      <c r="C181" s="162" t="e">
        <f t="shared" ref="C181:K181" si="40">+C91-C179</f>
        <v>#REF!</v>
      </c>
      <c r="D181" s="162" t="e">
        <f t="shared" si="40"/>
        <v>#REF!</v>
      </c>
      <c r="E181" s="162" t="e">
        <f t="shared" si="40"/>
        <v>#REF!</v>
      </c>
      <c r="F181" s="162" t="e">
        <f t="shared" si="40"/>
        <v>#REF!</v>
      </c>
      <c r="G181" s="162" t="e">
        <f t="shared" si="40"/>
        <v>#REF!</v>
      </c>
      <c r="H181" s="162" t="e">
        <f t="shared" si="40"/>
        <v>#REF!</v>
      </c>
      <c r="I181" s="162" t="e">
        <f t="shared" si="40"/>
        <v>#REF!</v>
      </c>
      <c r="J181" s="162" t="e">
        <f t="shared" si="40"/>
        <v>#REF!</v>
      </c>
      <c r="K181" s="162" t="e">
        <f t="shared" si="40"/>
        <v>#REF!</v>
      </c>
      <c r="L181" s="17"/>
      <c r="M181" s="17"/>
      <c r="N181" s="17"/>
      <c r="O181" s="17"/>
      <c r="P181" s="17"/>
      <c r="Q181" s="17"/>
      <c r="R181" s="17"/>
      <c r="S181" s="17"/>
      <c r="T181" s="17"/>
      <c r="U181" s="17"/>
      <c r="V181" s="17"/>
      <c r="W181" s="17"/>
      <c r="X181" s="17"/>
      <c r="Y181" s="17"/>
      <c r="Z181" s="17"/>
    </row>
    <row r="182" spans="1:26" ht="48" customHeight="1">
      <c r="A182" s="17"/>
      <c r="B182" s="163" t="s">
        <v>378</v>
      </c>
      <c r="C182" s="164"/>
      <c r="D182" s="164"/>
      <c r="E182" s="165"/>
      <c r="F182" s="165"/>
      <c r="G182" s="166" t="e">
        <f>+G181*5%</f>
        <v>#REF!</v>
      </c>
      <c r="H182" s="166" t="e">
        <f>+H181*5%</f>
        <v>#REF!</v>
      </c>
      <c r="I182" s="166" t="e">
        <f>+I181*5%</f>
        <v>#REF!</v>
      </c>
      <c r="J182" s="166" t="e">
        <f>+J181*5%</f>
        <v>#REF!</v>
      </c>
      <c r="K182" s="166" t="e">
        <f>+K181*5%</f>
        <v>#REF!</v>
      </c>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20.25" customHeight="1">
      <c r="A184" s="1608" t="s">
        <v>379</v>
      </c>
      <c r="B184" s="1609"/>
      <c r="C184" s="140"/>
      <c r="D184" s="140"/>
      <c r="E184" s="140"/>
      <c r="F184" s="141">
        <v>2022</v>
      </c>
      <c r="G184" s="141">
        <v>2023</v>
      </c>
      <c r="H184" s="141">
        <v>2024</v>
      </c>
      <c r="I184" s="141">
        <v>2025</v>
      </c>
      <c r="J184" s="141">
        <v>2026</v>
      </c>
      <c r="K184" s="141">
        <v>2026</v>
      </c>
      <c r="L184" s="17"/>
      <c r="M184" s="17"/>
      <c r="N184" s="17"/>
      <c r="O184" s="17"/>
      <c r="P184" s="17"/>
      <c r="Q184" s="17"/>
      <c r="R184" s="17"/>
      <c r="S184" s="17"/>
      <c r="T184" s="17"/>
      <c r="U184" s="17"/>
      <c r="V184" s="17"/>
      <c r="W184" s="17"/>
      <c r="X184" s="17"/>
      <c r="Y184" s="17"/>
      <c r="Z184" s="17"/>
    </row>
    <row r="185" spans="1:26" ht="12.75" customHeight="1">
      <c r="A185" s="142" t="s">
        <v>380</v>
      </c>
      <c r="B185" s="143" t="s">
        <v>381</v>
      </c>
      <c r="C185" s="143"/>
      <c r="D185" s="144"/>
      <c r="E185" s="144"/>
      <c r="F185" s="144" t="e">
        <f t="shared" ref="F185:K185" si="41">SUM(F186:F189)</f>
        <v>#REF!</v>
      </c>
      <c r="G185" s="144" t="e">
        <f t="shared" si="41"/>
        <v>#REF!</v>
      </c>
      <c r="H185" s="144" t="e">
        <f t="shared" si="41"/>
        <v>#REF!</v>
      </c>
      <c r="I185" s="144" t="e">
        <f t="shared" si="41"/>
        <v>#REF!</v>
      </c>
      <c r="J185" s="144" t="e">
        <f t="shared" si="41"/>
        <v>#REF!</v>
      </c>
      <c r="K185" s="144" t="e">
        <f t="shared" si="41"/>
        <v>#REF!</v>
      </c>
      <c r="L185" s="17"/>
      <c r="M185" s="17"/>
      <c r="N185" s="17"/>
      <c r="O185" s="17"/>
      <c r="P185" s="17"/>
      <c r="Q185" s="17"/>
      <c r="R185" s="17"/>
      <c r="S185" s="17"/>
      <c r="T185" s="17"/>
      <c r="U185" s="17"/>
      <c r="V185" s="17"/>
      <c r="W185" s="17"/>
      <c r="X185" s="17"/>
      <c r="Y185" s="17"/>
      <c r="Z185" s="17"/>
    </row>
    <row r="186" spans="1:26" ht="12.75" customHeight="1">
      <c r="A186" s="89" t="s">
        <v>382</v>
      </c>
      <c r="B186" s="89" t="s">
        <v>383</v>
      </c>
      <c r="C186" s="89"/>
      <c r="D186" s="90"/>
      <c r="E186" s="90"/>
      <c r="F186" s="90" t="e">
        <f t="shared" ref="F186:K186" si="42">F181-F182</f>
        <v>#REF!</v>
      </c>
      <c r="G186" s="90" t="e">
        <f t="shared" si="42"/>
        <v>#REF!</v>
      </c>
      <c r="H186" s="90" t="e">
        <f t="shared" si="42"/>
        <v>#REF!</v>
      </c>
      <c r="I186" s="90" t="e">
        <f t="shared" si="42"/>
        <v>#REF!</v>
      </c>
      <c r="J186" s="90" t="e">
        <f t="shared" si="42"/>
        <v>#REF!</v>
      </c>
      <c r="K186" s="90" t="e">
        <f t="shared" si="42"/>
        <v>#REF!</v>
      </c>
      <c r="L186" s="17"/>
      <c r="M186" s="17"/>
      <c r="N186" s="17"/>
      <c r="O186" s="17"/>
      <c r="P186" s="17"/>
      <c r="Q186" s="17"/>
      <c r="R186" s="17"/>
      <c r="S186" s="17"/>
      <c r="T186" s="17"/>
      <c r="U186" s="17"/>
      <c r="V186" s="17"/>
      <c r="W186" s="17"/>
      <c r="X186" s="17"/>
      <c r="Y186" s="17"/>
      <c r="Z186" s="17"/>
    </row>
    <row r="187" spans="1:26" ht="12.75" customHeight="1">
      <c r="A187" s="89" t="s">
        <v>384</v>
      </c>
      <c r="B187" s="89" t="s">
        <v>385</v>
      </c>
      <c r="C187" s="89"/>
      <c r="D187" s="90"/>
      <c r="E187" s="90"/>
      <c r="F187" s="90"/>
      <c r="G187" s="90"/>
      <c r="H187" s="90"/>
      <c r="I187" s="90"/>
      <c r="J187" s="90"/>
      <c r="K187" s="90"/>
      <c r="L187" s="17"/>
      <c r="M187" s="17"/>
      <c r="N187" s="17"/>
      <c r="O187" s="17"/>
      <c r="P187" s="17"/>
      <c r="Q187" s="17"/>
      <c r="R187" s="17"/>
      <c r="S187" s="17"/>
      <c r="T187" s="17"/>
      <c r="U187" s="17"/>
      <c r="V187" s="17"/>
      <c r="W187" s="17"/>
      <c r="X187" s="17"/>
      <c r="Y187" s="17"/>
      <c r="Z187" s="17"/>
    </row>
    <row r="188" spans="1:26" ht="12.75" customHeight="1">
      <c r="A188" s="89" t="s">
        <v>386</v>
      </c>
      <c r="B188" s="89" t="s">
        <v>387</v>
      </c>
      <c r="C188" s="89"/>
      <c r="D188" s="90"/>
      <c r="E188" s="90"/>
      <c r="F188" s="90"/>
      <c r="G188" s="90"/>
      <c r="H188" s="90"/>
      <c r="I188" s="90"/>
      <c r="J188" s="90"/>
      <c r="K188" s="90"/>
      <c r="L188" s="17"/>
      <c r="M188" s="17"/>
      <c r="N188" s="17"/>
      <c r="O188" s="17"/>
      <c r="P188" s="17"/>
      <c r="Q188" s="17"/>
      <c r="R188" s="17"/>
      <c r="S188" s="17"/>
      <c r="T188" s="17"/>
      <c r="U188" s="17"/>
      <c r="V188" s="17"/>
      <c r="W188" s="17"/>
      <c r="X188" s="17"/>
      <c r="Y188" s="17"/>
      <c r="Z188" s="17"/>
    </row>
    <row r="189" spans="1:26" ht="12.75" customHeight="1">
      <c r="A189" s="89" t="s">
        <v>388</v>
      </c>
      <c r="B189" s="89" t="s">
        <v>389</v>
      </c>
      <c r="C189" s="89"/>
      <c r="D189" s="90"/>
      <c r="E189" s="90"/>
      <c r="F189" s="90">
        <v>0</v>
      </c>
      <c r="G189" s="90"/>
      <c r="H189" s="90"/>
      <c r="I189" s="90"/>
      <c r="J189" s="90"/>
      <c r="K189" s="90"/>
      <c r="L189" s="17"/>
      <c r="M189" s="17"/>
      <c r="N189" s="17"/>
      <c r="O189" s="17"/>
      <c r="P189" s="17"/>
      <c r="Q189" s="17"/>
      <c r="R189" s="17"/>
      <c r="S189" s="17"/>
      <c r="T189" s="17"/>
      <c r="U189" s="17"/>
      <c r="V189" s="17"/>
      <c r="W189" s="17"/>
      <c r="X189" s="17"/>
      <c r="Y189" s="17"/>
      <c r="Z189" s="17"/>
    </row>
    <row r="190" spans="1:26" ht="12.75" customHeight="1">
      <c r="A190" s="142" t="s">
        <v>390</v>
      </c>
      <c r="B190" s="143" t="s">
        <v>391</v>
      </c>
      <c r="C190" s="143"/>
      <c r="D190" s="145"/>
      <c r="E190" s="145"/>
      <c r="F190" s="145"/>
      <c r="G190" s="145"/>
      <c r="H190" s="145"/>
      <c r="I190" s="145"/>
      <c r="J190" s="145"/>
      <c r="K190" s="145"/>
      <c r="L190" s="17"/>
      <c r="M190" s="17"/>
      <c r="N190" s="17"/>
      <c r="O190" s="17"/>
      <c r="P190" s="17"/>
      <c r="Q190" s="17"/>
      <c r="R190" s="17"/>
      <c r="S190" s="17"/>
      <c r="T190" s="17"/>
      <c r="U190" s="17"/>
      <c r="V190" s="17"/>
      <c r="W190" s="17"/>
      <c r="X190" s="17"/>
      <c r="Y190" s="17"/>
      <c r="Z190" s="17"/>
    </row>
    <row r="191" spans="1:26" ht="12.75" customHeight="1">
      <c r="A191" s="142" t="s">
        <v>392</v>
      </c>
      <c r="B191" s="143" t="s">
        <v>393</v>
      </c>
      <c r="C191" s="143"/>
      <c r="D191" s="145"/>
      <c r="E191" s="145"/>
      <c r="F191" s="145">
        <f t="shared" ref="F191:K191" si="43">SUM(F192:F193)</f>
        <v>0</v>
      </c>
      <c r="G191" s="145">
        <f t="shared" si="43"/>
        <v>0</v>
      </c>
      <c r="H191" s="145">
        <f t="shared" si="43"/>
        <v>0</v>
      </c>
      <c r="I191" s="145">
        <f t="shared" si="43"/>
        <v>0</v>
      </c>
      <c r="J191" s="145">
        <f t="shared" si="43"/>
        <v>0</v>
      </c>
      <c r="K191" s="145">
        <f t="shared" si="43"/>
        <v>0</v>
      </c>
      <c r="L191" s="17"/>
      <c r="M191" s="17"/>
      <c r="N191" s="17"/>
      <c r="O191" s="17"/>
      <c r="P191" s="17"/>
      <c r="Q191" s="17"/>
      <c r="R191" s="17"/>
      <c r="S191" s="17"/>
      <c r="T191" s="17"/>
      <c r="U191" s="17"/>
      <c r="V191" s="17"/>
      <c r="W191" s="17"/>
      <c r="X191" s="17"/>
      <c r="Y191" s="17"/>
      <c r="Z191" s="17"/>
    </row>
    <row r="192" spans="1:26" ht="12.75" customHeight="1">
      <c r="A192" s="91" t="s">
        <v>394</v>
      </c>
      <c r="B192" s="92" t="s">
        <v>395</v>
      </c>
      <c r="C192" s="92"/>
      <c r="D192" s="90"/>
      <c r="E192" s="90"/>
      <c r="F192" s="90"/>
      <c r="G192" s="90"/>
      <c r="H192" s="90"/>
      <c r="I192" s="90"/>
      <c r="J192" s="90"/>
      <c r="K192" s="90"/>
      <c r="L192" s="17"/>
      <c r="M192" s="17"/>
      <c r="N192" s="17"/>
      <c r="O192" s="17"/>
      <c r="P192" s="17"/>
      <c r="Q192" s="17"/>
      <c r="R192" s="17"/>
      <c r="S192" s="17"/>
      <c r="T192" s="17"/>
      <c r="U192" s="17"/>
      <c r="V192" s="17"/>
      <c r="W192" s="17"/>
      <c r="X192" s="17"/>
      <c r="Y192" s="17"/>
      <c r="Z192" s="17"/>
    </row>
    <row r="193" spans="1:26" ht="12.75" customHeight="1">
      <c r="A193" s="91" t="s">
        <v>396</v>
      </c>
      <c r="B193" s="92" t="s">
        <v>397</v>
      </c>
      <c r="C193" s="92"/>
      <c r="D193" s="90"/>
      <c r="E193" s="90"/>
      <c r="F193" s="90"/>
      <c r="G193" s="90"/>
      <c r="H193" s="90"/>
      <c r="I193" s="90"/>
      <c r="J193" s="90"/>
      <c r="K193" s="90"/>
      <c r="L193" s="17"/>
      <c r="M193" s="17"/>
      <c r="N193" s="17"/>
      <c r="O193" s="17"/>
      <c r="P193" s="17"/>
      <c r="Q193" s="17"/>
      <c r="R193" s="17"/>
      <c r="S193" s="17"/>
      <c r="T193" s="17"/>
      <c r="U193" s="17"/>
      <c r="V193" s="17"/>
      <c r="W193" s="17"/>
      <c r="X193" s="17"/>
      <c r="Y193" s="17"/>
      <c r="Z193" s="17"/>
    </row>
    <row r="194" spans="1:26" ht="12.75" customHeight="1">
      <c r="A194" s="142" t="s">
        <v>398</v>
      </c>
      <c r="B194" s="146" t="s">
        <v>399</v>
      </c>
      <c r="C194" s="146"/>
      <c r="D194" s="144"/>
      <c r="E194" s="144"/>
      <c r="F194" s="144"/>
      <c r="G194" s="144"/>
      <c r="H194" s="144"/>
      <c r="I194" s="144"/>
      <c r="J194" s="144"/>
      <c r="K194" s="144"/>
      <c r="L194" s="17"/>
      <c r="M194" s="17"/>
      <c r="N194" s="17"/>
      <c r="O194" s="17"/>
      <c r="P194" s="17"/>
      <c r="Q194" s="17"/>
      <c r="R194" s="17"/>
      <c r="S194" s="17"/>
      <c r="T194" s="17"/>
      <c r="U194" s="17"/>
      <c r="V194" s="17"/>
      <c r="W194" s="17"/>
      <c r="X194" s="17"/>
      <c r="Y194" s="17"/>
      <c r="Z194" s="17"/>
    </row>
    <row r="195" spans="1:26" ht="12.75" customHeight="1">
      <c r="A195" s="142" t="s">
        <v>400</v>
      </c>
      <c r="B195" s="146" t="s">
        <v>401</v>
      </c>
      <c r="C195" s="146"/>
      <c r="D195" s="144"/>
      <c r="E195" s="144"/>
      <c r="F195" s="144">
        <f t="shared" ref="F195:K195" si="44">SUM(F196:F198)</f>
        <v>0</v>
      </c>
      <c r="G195" s="144">
        <f t="shared" si="44"/>
        <v>0</v>
      </c>
      <c r="H195" s="144">
        <f t="shared" si="44"/>
        <v>0</v>
      </c>
      <c r="I195" s="144">
        <f t="shared" si="44"/>
        <v>0</v>
      </c>
      <c r="J195" s="144">
        <f t="shared" si="44"/>
        <v>0</v>
      </c>
      <c r="K195" s="144">
        <f t="shared" si="44"/>
        <v>0</v>
      </c>
      <c r="L195" s="17"/>
      <c r="M195" s="17"/>
      <c r="N195" s="17"/>
      <c r="O195" s="17"/>
      <c r="P195" s="17"/>
      <c r="Q195" s="17"/>
      <c r="R195" s="17"/>
      <c r="S195" s="17"/>
      <c r="T195" s="17"/>
      <c r="U195" s="17"/>
      <c r="V195" s="17"/>
      <c r="W195" s="17"/>
      <c r="X195" s="17"/>
      <c r="Y195" s="17"/>
      <c r="Z195" s="17"/>
    </row>
    <row r="196" spans="1:26" ht="12.75" customHeight="1">
      <c r="A196" s="89" t="s">
        <v>402</v>
      </c>
      <c r="B196" s="93" t="s">
        <v>387</v>
      </c>
      <c r="C196" s="93"/>
      <c r="D196" s="90"/>
      <c r="E196" s="90"/>
      <c r="F196" s="90"/>
      <c r="G196" s="90"/>
      <c r="H196" s="90"/>
      <c r="I196" s="90"/>
      <c r="J196" s="90"/>
      <c r="K196" s="90"/>
      <c r="L196" s="17"/>
      <c r="M196" s="17"/>
      <c r="N196" s="17"/>
      <c r="O196" s="17"/>
      <c r="P196" s="17"/>
      <c r="Q196" s="17"/>
      <c r="R196" s="17"/>
      <c r="S196" s="17"/>
      <c r="T196" s="17"/>
      <c r="U196" s="17"/>
      <c r="V196" s="17"/>
      <c r="W196" s="17"/>
      <c r="X196" s="17"/>
      <c r="Y196" s="17"/>
      <c r="Z196" s="17"/>
    </row>
    <row r="197" spans="1:26" ht="12.75" customHeight="1">
      <c r="A197" s="89" t="s">
        <v>403</v>
      </c>
      <c r="B197" s="93" t="s">
        <v>404</v>
      </c>
      <c r="C197" s="93"/>
      <c r="D197" s="90"/>
      <c r="E197" s="90"/>
      <c r="F197" s="90"/>
      <c r="G197" s="90"/>
      <c r="H197" s="90"/>
      <c r="I197" s="90"/>
      <c r="J197" s="90"/>
      <c r="K197" s="90"/>
      <c r="L197" s="17"/>
      <c r="M197" s="17"/>
      <c r="N197" s="17"/>
      <c r="O197" s="17"/>
      <c r="P197" s="17"/>
      <c r="Q197" s="17"/>
      <c r="R197" s="17"/>
      <c r="S197" s="17"/>
      <c r="T197" s="17"/>
      <c r="U197" s="17"/>
      <c r="V197" s="17"/>
      <c r="W197" s="17"/>
      <c r="X197" s="17"/>
      <c r="Y197" s="17"/>
      <c r="Z197" s="17"/>
    </row>
    <row r="198" spans="1:26" ht="12.75" customHeight="1">
      <c r="A198" s="89" t="s">
        <v>405</v>
      </c>
      <c r="B198" s="93" t="s">
        <v>406</v>
      </c>
      <c r="C198" s="93"/>
      <c r="D198" s="90"/>
      <c r="E198" s="90"/>
      <c r="F198" s="90">
        <v>0</v>
      </c>
      <c r="G198" s="90"/>
      <c r="H198" s="90"/>
      <c r="I198" s="90"/>
      <c r="J198" s="90"/>
      <c r="K198" s="90"/>
      <c r="L198" s="17"/>
      <c r="M198" s="17"/>
      <c r="N198" s="17"/>
      <c r="O198" s="17"/>
      <c r="P198" s="17"/>
      <c r="Q198" s="17"/>
      <c r="R198" s="17"/>
      <c r="S198" s="17"/>
      <c r="T198" s="17"/>
      <c r="U198" s="17"/>
      <c r="V198" s="17"/>
      <c r="W198" s="17"/>
      <c r="X198" s="17"/>
      <c r="Y198" s="17"/>
      <c r="Z198" s="17"/>
    </row>
    <row r="199" spans="1:26" ht="12.75" customHeight="1">
      <c r="A199" s="142" t="s">
        <v>407</v>
      </c>
      <c r="B199" s="146" t="s">
        <v>408</v>
      </c>
      <c r="C199" s="146"/>
      <c r="D199" s="145"/>
      <c r="E199" s="145"/>
      <c r="F199" s="144">
        <f t="shared" ref="F199:K199" si="45">SUM(F200:F202)</f>
        <v>0</v>
      </c>
      <c r="G199" s="144">
        <f t="shared" si="45"/>
        <v>0</v>
      </c>
      <c r="H199" s="144">
        <f t="shared" si="45"/>
        <v>0</v>
      </c>
      <c r="I199" s="144">
        <f t="shared" si="45"/>
        <v>0</v>
      </c>
      <c r="J199" s="144">
        <f t="shared" si="45"/>
        <v>0</v>
      </c>
      <c r="K199" s="144">
        <f t="shared" si="45"/>
        <v>0</v>
      </c>
      <c r="L199" s="17"/>
      <c r="M199" s="17"/>
      <c r="N199" s="17"/>
      <c r="O199" s="17"/>
      <c r="P199" s="17"/>
      <c r="Q199" s="17"/>
      <c r="R199" s="17"/>
      <c r="S199" s="17"/>
      <c r="T199" s="17"/>
      <c r="U199" s="17"/>
      <c r="V199" s="17"/>
      <c r="W199" s="17"/>
      <c r="X199" s="17"/>
      <c r="Y199" s="17"/>
      <c r="Z199" s="17"/>
    </row>
    <row r="200" spans="1:26" ht="12.75" customHeight="1">
      <c r="A200" s="89" t="s">
        <v>409</v>
      </c>
      <c r="B200" s="93" t="s">
        <v>387</v>
      </c>
      <c r="C200" s="93"/>
      <c r="D200" s="90"/>
      <c r="E200" s="90"/>
      <c r="F200" s="90"/>
      <c r="G200" s="90"/>
      <c r="H200" s="90"/>
      <c r="I200" s="90"/>
      <c r="J200" s="90"/>
      <c r="K200" s="90"/>
      <c r="L200" s="17"/>
      <c r="M200" s="17"/>
      <c r="N200" s="17"/>
      <c r="O200" s="17"/>
      <c r="P200" s="17"/>
      <c r="Q200" s="17"/>
      <c r="R200" s="17"/>
      <c r="S200" s="17"/>
      <c r="T200" s="17"/>
      <c r="U200" s="17"/>
      <c r="V200" s="17"/>
      <c r="W200" s="17"/>
      <c r="X200" s="17"/>
      <c r="Y200" s="17"/>
      <c r="Z200" s="17"/>
    </row>
    <row r="201" spans="1:26" ht="12.75" customHeight="1">
      <c r="A201" s="89" t="s">
        <v>410</v>
      </c>
      <c r="B201" s="93" t="s">
        <v>411</v>
      </c>
      <c r="C201" s="93"/>
      <c r="D201" s="90"/>
      <c r="E201" s="90"/>
      <c r="F201" s="90"/>
      <c r="G201" s="90"/>
      <c r="H201" s="90"/>
      <c r="I201" s="90"/>
      <c r="J201" s="90"/>
      <c r="K201" s="90"/>
      <c r="L201" s="17"/>
      <c r="M201" s="17"/>
      <c r="N201" s="17"/>
      <c r="O201" s="17"/>
      <c r="P201" s="17"/>
      <c r="Q201" s="17"/>
      <c r="R201" s="17"/>
      <c r="S201" s="17"/>
      <c r="T201" s="17"/>
      <c r="U201" s="17"/>
      <c r="V201" s="17"/>
      <c r="W201" s="17"/>
      <c r="X201" s="17"/>
      <c r="Y201" s="17"/>
      <c r="Z201" s="17"/>
    </row>
    <row r="202" spans="1:26" ht="12.75" customHeight="1">
      <c r="A202" s="89" t="s">
        <v>412</v>
      </c>
      <c r="B202" s="93" t="s">
        <v>406</v>
      </c>
      <c r="C202" s="93"/>
      <c r="D202" s="90"/>
      <c r="E202" s="90"/>
      <c r="F202" s="90">
        <v>0</v>
      </c>
      <c r="G202" s="90"/>
      <c r="H202" s="90"/>
      <c r="I202" s="90"/>
      <c r="J202" s="90"/>
      <c r="K202" s="90"/>
      <c r="L202" s="17"/>
      <c r="M202" s="17"/>
      <c r="N202" s="17"/>
      <c r="O202" s="17"/>
      <c r="P202" s="17"/>
      <c r="Q202" s="17"/>
      <c r="R202" s="17"/>
      <c r="S202" s="17"/>
      <c r="T202" s="17"/>
      <c r="U202" s="17"/>
      <c r="V202" s="17"/>
      <c r="W202" s="17"/>
      <c r="X202" s="17"/>
      <c r="Y202" s="17"/>
      <c r="Z202" s="17"/>
    </row>
    <row r="203" spans="1:26" ht="12.75" customHeight="1">
      <c r="A203" s="142" t="s">
        <v>413</v>
      </c>
      <c r="B203" s="146" t="s">
        <v>414</v>
      </c>
      <c r="C203" s="146"/>
      <c r="D203" s="145"/>
      <c r="E203" s="145"/>
      <c r="F203" s="145">
        <f t="shared" ref="F203:K203" si="46">SUM(F204:F206)</f>
        <v>0</v>
      </c>
      <c r="G203" s="145">
        <f t="shared" si="46"/>
        <v>0</v>
      </c>
      <c r="H203" s="145">
        <f t="shared" si="46"/>
        <v>0</v>
      </c>
      <c r="I203" s="145">
        <f t="shared" si="46"/>
        <v>0</v>
      </c>
      <c r="J203" s="145">
        <f t="shared" si="46"/>
        <v>0</v>
      </c>
      <c r="K203" s="145">
        <f t="shared" si="46"/>
        <v>0</v>
      </c>
      <c r="L203" s="17"/>
      <c r="M203" s="17"/>
      <c r="N203" s="17"/>
      <c r="O203" s="17"/>
      <c r="P203" s="17"/>
      <c r="Q203" s="17"/>
      <c r="R203" s="17"/>
      <c r="S203" s="17"/>
      <c r="T203" s="17"/>
      <c r="U203" s="17"/>
      <c r="V203" s="17"/>
      <c r="W203" s="17"/>
      <c r="X203" s="17"/>
      <c r="Y203" s="17"/>
      <c r="Z203" s="17"/>
    </row>
    <row r="204" spans="1:26" ht="12.75" customHeight="1">
      <c r="A204" s="89" t="s">
        <v>415</v>
      </c>
      <c r="B204" s="93" t="s">
        <v>416</v>
      </c>
      <c r="C204" s="93"/>
      <c r="D204" s="90"/>
      <c r="E204" s="90"/>
      <c r="F204" s="90"/>
      <c r="G204" s="90"/>
      <c r="H204" s="90"/>
      <c r="I204" s="90"/>
      <c r="J204" s="90"/>
      <c r="K204" s="90"/>
      <c r="L204" s="17"/>
      <c r="M204" s="17"/>
      <c r="N204" s="17"/>
      <c r="O204" s="17"/>
      <c r="P204" s="17"/>
      <c r="Q204" s="17"/>
      <c r="R204" s="17"/>
      <c r="S204" s="17"/>
      <c r="T204" s="17"/>
      <c r="U204" s="17"/>
      <c r="V204" s="17"/>
      <c r="W204" s="17"/>
      <c r="X204" s="17"/>
      <c r="Y204" s="17"/>
      <c r="Z204" s="17"/>
    </row>
    <row r="205" spans="1:26" ht="12.75" customHeight="1">
      <c r="A205" s="89" t="s">
        <v>417</v>
      </c>
      <c r="B205" s="93" t="s">
        <v>418</v>
      </c>
      <c r="C205" s="93"/>
      <c r="D205" s="90"/>
      <c r="E205" s="90"/>
      <c r="F205" s="90"/>
      <c r="G205" s="90"/>
      <c r="H205" s="90"/>
      <c r="I205" s="90"/>
      <c r="J205" s="90"/>
      <c r="K205" s="90"/>
      <c r="L205" s="17"/>
      <c r="M205" s="17"/>
      <c r="N205" s="17"/>
      <c r="O205" s="17"/>
      <c r="P205" s="17"/>
      <c r="Q205" s="17"/>
      <c r="R205" s="17"/>
      <c r="S205" s="17"/>
      <c r="T205" s="17"/>
      <c r="U205" s="17"/>
      <c r="V205" s="17"/>
      <c r="W205" s="17"/>
      <c r="X205" s="17"/>
      <c r="Y205" s="17"/>
      <c r="Z205" s="17"/>
    </row>
    <row r="206" spans="1:26" ht="12.75" customHeight="1">
      <c r="A206" s="89" t="s">
        <v>419</v>
      </c>
      <c r="B206" s="93" t="s">
        <v>420</v>
      </c>
      <c r="C206" s="93"/>
      <c r="D206" s="90"/>
      <c r="E206" s="90"/>
      <c r="F206" s="90"/>
      <c r="G206" s="90"/>
      <c r="H206" s="90"/>
      <c r="I206" s="90"/>
      <c r="J206" s="90"/>
      <c r="K206" s="90"/>
      <c r="L206" s="17"/>
      <c r="M206" s="17"/>
      <c r="N206" s="17"/>
      <c r="O206" s="17"/>
      <c r="P206" s="17"/>
      <c r="Q206" s="17"/>
      <c r="R206" s="17"/>
      <c r="S206" s="17"/>
      <c r="T206" s="17"/>
      <c r="U206" s="17"/>
      <c r="V206" s="17"/>
      <c r="W206" s="17"/>
      <c r="X206" s="17"/>
      <c r="Y206" s="17"/>
      <c r="Z206" s="17"/>
    </row>
    <row r="207" spans="1:26" ht="12.75" customHeight="1">
      <c r="A207" s="147"/>
      <c r="B207" s="134" t="s">
        <v>421</v>
      </c>
      <c r="C207" s="134"/>
      <c r="D207" s="148">
        <f>D185+D190+D194+D195+D199+D203+D191</f>
        <v>0</v>
      </c>
      <c r="E207" s="148"/>
      <c r="F207" s="148" t="e">
        <f t="shared" ref="F207:K207" si="47">F185+F190+F194+F195+F199+F203+F191</f>
        <v>#REF!</v>
      </c>
      <c r="G207" s="148" t="e">
        <f t="shared" si="47"/>
        <v>#REF!</v>
      </c>
      <c r="H207" s="148" t="e">
        <f t="shared" si="47"/>
        <v>#REF!</v>
      </c>
      <c r="I207" s="148" t="e">
        <f t="shared" si="47"/>
        <v>#REF!</v>
      </c>
      <c r="J207" s="148" t="e">
        <f t="shared" si="47"/>
        <v>#REF!</v>
      </c>
      <c r="K207" s="148" t="e">
        <f t="shared" si="47"/>
        <v>#REF!</v>
      </c>
      <c r="L207" s="17"/>
      <c r="M207" s="17"/>
      <c r="N207" s="17"/>
      <c r="O207" s="17"/>
      <c r="P207" s="17"/>
      <c r="Q207" s="17"/>
      <c r="R207" s="17"/>
      <c r="S207" s="17"/>
      <c r="T207" s="17"/>
      <c r="U207" s="17"/>
      <c r="V207" s="17"/>
      <c r="W207" s="17"/>
      <c r="X207" s="17"/>
      <c r="Y207" s="17"/>
      <c r="Z207" s="17"/>
    </row>
    <row r="208" spans="1:26" ht="12.75" customHeight="1">
      <c r="A208" s="94"/>
      <c r="B208" s="95"/>
      <c r="C208" s="95"/>
      <c r="D208" s="95"/>
      <c r="E208" s="95"/>
      <c r="F208" s="95"/>
      <c r="G208" s="95"/>
      <c r="H208" s="95"/>
      <c r="I208" s="95"/>
      <c r="J208" s="95"/>
      <c r="K208" s="95"/>
      <c r="L208" s="17"/>
      <c r="M208" s="17"/>
      <c r="N208" s="17"/>
      <c r="O208" s="17"/>
      <c r="P208" s="17"/>
      <c r="Q208" s="17"/>
      <c r="R208" s="17"/>
      <c r="S208" s="17"/>
      <c r="T208" s="17"/>
      <c r="U208" s="17"/>
      <c r="V208" s="17"/>
      <c r="W208" s="17"/>
      <c r="X208" s="17"/>
      <c r="Y208" s="17"/>
      <c r="Z208" s="17"/>
    </row>
    <row r="209" spans="1:26" ht="36" customHeight="1">
      <c r="A209" s="1610"/>
      <c r="B209" s="1611" t="s">
        <v>422</v>
      </c>
      <c r="C209" s="1602" t="e">
        <f>+#REF!</f>
        <v>#REF!</v>
      </c>
      <c r="D209" s="1603"/>
      <c r="E209" s="1604"/>
      <c r="F209" s="1598" t="e">
        <f>+F223</f>
        <v>#REF!</v>
      </c>
      <c r="G209" s="1598" t="e">
        <f>+G223</f>
        <v>#REF!</v>
      </c>
      <c r="H209" s="1598" t="e">
        <f>+H223</f>
        <v>#REF!</v>
      </c>
      <c r="I209" s="1598" t="e">
        <f>+I223</f>
        <v>#REF!</v>
      </c>
      <c r="J209" s="1598"/>
      <c r="K209" s="1598"/>
      <c r="L209" s="17"/>
      <c r="M209" s="17"/>
      <c r="N209" s="17"/>
      <c r="O209" s="17"/>
      <c r="P209" s="17"/>
      <c r="Q209" s="17"/>
      <c r="R209" s="17"/>
      <c r="S209" s="17"/>
      <c r="T209" s="17"/>
      <c r="U209" s="17"/>
      <c r="V209" s="17"/>
      <c r="W209" s="17"/>
      <c r="X209" s="17"/>
      <c r="Y209" s="17"/>
      <c r="Z209" s="17"/>
    </row>
    <row r="210" spans="1:26" ht="13.5" customHeight="1">
      <c r="A210" s="1368"/>
      <c r="B210" s="1368"/>
      <c r="C210" s="1368"/>
      <c r="D210" s="1605"/>
      <c r="E210" s="1606"/>
      <c r="F210" s="1368"/>
      <c r="G210" s="1368"/>
      <c r="H210" s="1368"/>
      <c r="I210" s="1368"/>
      <c r="J210" s="1368"/>
      <c r="K210" s="1368"/>
      <c r="L210" s="17"/>
      <c r="M210" s="17"/>
      <c r="N210" s="17"/>
      <c r="O210" s="17"/>
      <c r="P210" s="17"/>
      <c r="Q210" s="17"/>
      <c r="R210" s="17"/>
      <c r="S210" s="17"/>
      <c r="T210" s="17"/>
      <c r="U210" s="17"/>
      <c r="V210" s="17"/>
      <c r="W210" s="17"/>
      <c r="X210" s="17"/>
      <c r="Y210" s="17"/>
      <c r="Z210" s="17"/>
    </row>
    <row r="211" spans="1:26" ht="36" customHeight="1">
      <c r="A211" s="96"/>
      <c r="B211" s="97" t="s">
        <v>423</v>
      </c>
      <c r="C211" s="98"/>
      <c r="D211" s="98"/>
      <c r="E211" s="98"/>
      <c r="F211" s="98" t="e">
        <f>C209-F209</f>
        <v>#REF!</v>
      </c>
      <c r="G211" s="98" t="e">
        <f>F211-G209</f>
        <v>#REF!</v>
      </c>
      <c r="H211" s="98" t="e">
        <f>G211-H209</f>
        <v>#REF!</v>
      </c>
      <c r="I211" s="98" t="e">
        <f>H211-I209</f>
        <v>#REF!</v>
      </c>
      <c r="J211" s="98" t="e">
        <f>I211-J209</f>
        <v>#REF!</v>
      </c>
      <c r="K211" s="98" t="e">
        <f>J211-K209</f>
        <v>#REF!</v>
      </c>
      <c r="L211" s="99"/>
      <c r="M211" s="99"/>
      <c r="N211" s="99"/>
      <c r="O211" s="99"/>
      <c r="P211" s="99"/>
      <c r="Q211" s="99"/>
      <c r="R211" s="99"/>
      <c r="S211" s="99"/>
      <c r="T211" s="99"/>
      <c r="U211" s="99"/>
      <c r="V211" s="99"/>
      <c r="W211" s="99"/>
      <c r="X211" s="99"/>
      <c r="Y211" s="99"/>
      <c r="Z211" s="99"/>
    </row>
    <row r="212" spans="1:26" ht="27" customHeight="1">
      <c r="A212" s="149"/>
      <c r="B212" s="150" t="s">
        <v>424</v>
      </c>
      <c r="C212" s="151"/>
      <c r="D212" s="151"/>
      <c r="E212" s="151"/>
      <c r="F212" s="152" t="e">
        <f>F209/C209</f>
        <v>#REF!</v>
      </c>
      <c r="G212" s="152" t="e">
        <f>G209/C209</f>
        <v>#REF!</v>
      </c>
      <c r="H212" s="152" t="e">
        <f>H209/C209</f>
        <v>#REF!</v>
      </c>
      <c r="I212" s="152" t="e">
        <f>I209/C209</f>
        <v>#REF!</v>
      </c>
      <c r="J212" s="152" t="e">
        <f>J209/G209</f>
        <v>#REF!</v>
      </c>
      <c r="K212" s="152" t="e">
        <f>K209/C209</f>
        <v>#REF!</v>
      </c>
      <c r="L212" s="17"/>
      <c r="M212" s="17"/>
      <c r="N212" s="17"/>
      <c r="O212" s="17"/>
      <c r="P212" s="17"/>
      <c r="Q212" s="17"/>
      <c r="R212" s="17"/>
      <c r="S212" s="17"/>
      <c r="T212" s="17"/>
      <c r="U212" s="17"/>
      <c r="V212" s="17"/>
      <c r="W212" s="17"/>
      <c r="X212" s="17"/>
      <c r="Y212" s="17"/>
      <c r="Z212" s="17"/>
    </row>
    <row r="213" spans="1:26" ht="12.75" customHeight="1">
      <c r="A213" s="153"/>
      <c r="B213" s="154" t="s">
        <v>425</v>
      </c>
      <c r="C213" s="154"/>
      <c r="D213" s="155"/>
      <c r="E213" s="155"/>
      <c r="F213" s="156" t="e">
        <f t="shared" ref="F213:K213" si="48">F207-F209</f>
        <v>#REF!</v>
      </c>
      <c r="G213" s="156" t="e">
        <f t="shared" si="48"/>
        <v>#REF!</v>
      </c>
      <c r="H213" s="156" t="e">
        <f t="shared" si="48"/>
        <v>#REF!</v>
      </c>
      <c r="I213" s="156" t="e">
        <f t="shared" si="48"/>
        <v>#REF!</v>
      </c>
      <c r="J213" s="156" t="e">
        <f t="shared" si="48"/>
        <v>#REF!</v>
      </c>
      <c r="K213" s="156" t="e">
        <f t="shared" si="48"/>
        <v>#REF!</v>
      </c>
      <c r="L213" s="17"/>
      <c r="M213" s="17"/>
      <c r="N213" s="17"/>
      <c r="O213" s="17"/>
      <c r="P213" s="17"/>
      <c r="Q213" s="17"/>
      <c r="R213" s="17"/>
      <c r="S213" s="17"/>
      <c r="T213" s="17"/>
      <c r="U213" s="17"/>
      <c r="V213" s="17"/>
      <c r="W213" s="17"/>
      <c r="X213" s="17"/>
      <c r="Y213" s="17"/>
      <c r="Z213" s="17"/>
    </row>
    <row r="214" spans="1:26" ht="12.75" customHeight="1">
      <c r="A214" s="17"/>
      <c r="B214" s="100"/>
      <c r="C214" s="100"/>
      <c r="D214" s="100"/>
      <c r="E214" s="100"/>
      <c r="F214" s="100"/>
      <c r="G214" s="100"/>
      <c r="H214" s="100"/>
      <c r="I214" s="100"/>
      <c r="J214" s="100"/>
      <c r="K214" s="100"/>
      <c r="L214" s="17"/>
      <c r="M214" s="17"/>
      <c r="N214" s="17"/>
      <c r="O214" s="17"/>
      <c r="P214" s="17"/>
      <c r="Q214" s="17"/>
      <c r="R214" s="17"/>
      <c r="S214" s="17"/>
      <c r="T214" s="17"/>
      <c r="U214" s="17"/>
      <c r="V214" s="17"/>
      <c r="W214" s="17"/>
      <c r="X214" s="17"/>
      <c r="Y214" s="17"/>
      <c r="Z214" s="17"/>
    </row>
    <row r="215" spans="1:26" ht="12.75" customHeight="1">
      <c r="A215" s="24"/>
      <c r="B215" s="128" t="s">
        <v>426</v>
      </c>
      <c r="C215" s="101"/>
      <c r="D215" s="101"/>
      <c r="E215" s="101"/>
      <c r="F215" s="101"/>
      <c r="G215" s="101"/>
      <c r="H215" s="101"/>
      <c r="I215" s="101"/>
      <c r="J215" s="101"/>
      <c r="K215" s="131"/>
      <c r="L215" s="17"/>
      <c r="M215" s="17"/>
      <c r="N215" s="17"/>
      <c r="O215" s="17"/>
      <c r="P215" s="17"/>
      <c r="Q215" s="17"/>
      <c r="R215" s="17"/>
      <c r="S215" s="17"/>
      <c r="T215" s="17"/>
      <c r="U215" s="17"/>
      <c r="V215" s="17"/>
      <c r="W215" s="17"/>
      <c r="X215" s="17"/>
      <c r="Y215" s="17"/>
      <c r="Z215" s="17"/>
    </row>
    <row r="216" spans="1:26" ht="12.75" customHeight="1">
      <c r="A216" s="102"/>
      <c r="B216" s="103" t="s">
        <v>427</v>
      </c>
      <c r="C216" s="104">
        <v>1510341993</v>
      </c>
      <c r="D216" s="1597">
        <f>+C216+C217</f>
        <v>1584462771</v>
      </c>
      <c r="E216" s="105"/>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06"/>
      <c r="B217" s="107"/>
      <c r="C217" s="108">
        <v>74120778</v>
      </c>
      <c r="D217" s="1368"/>
      <c r="E217" s="109"/>
      <c r="F217" s="110" t="e">
        <f>+F224</f>
        <v>#REF!</v>
      </c>
      <c r="G217" s="111" t="e">
        <f>+G224</f>
        <v>#REF!</v>
      </c>
      <c r="H217" s="111" t="e">
        <f>+H224</f>
        <v>#REF!</v>
      </c>
      <c r="I217" s="111" t="e">
        <f>+I224</f>
        <v>#REF!</v>
      </c>
      <c r="J217" s="111">
        <v>217178111</v>
      </c>
      <c r="K217" s="111"/>
      <c r="L217" s="17"/>
      <c r="M217" s="17"/>
      <c r="N217" s="17"/>
      <c r="O217" s="17"/>
      <c r="P217" s="17"/>
      <c r="Q217" s="17"/>
      <c r="R217" s="17"/>
      <c r="S217" s="17"/>
      <c r="T217" s="17"/>
      <c r="U217" s="17"/>
      <c r="V217" s="17"/>
      <c r="W217" s="17"/>
      <c r="X217" s="17"/>
      <c r="Y217" s="17"/>
      <c r="Z217" s="17"/>
    </row>
    <row r="218" spans="1:26" ht="23.25" customHeight="1">
      <c r="A218" s="24"/>
      <c r="B218" s="112" t="s">
        <v>428</v>
      </c>
      <c r="C218" s="113"/>
      <c r="D218" s="113"/>
      <c r="E218" s="113"/>
      <c r="F218" s="113" t="e">
        <f>D216-F217</f>
        <v>#REF!</v>
      </c>
      <c r="G218" s="113" t="e">
        <f>F218-G217</f>
        <v>#REF!</v>
      </c>
      <c r="H218" s="113" t="e">
        <f>G218-H217</f>
        <v>#REF!</v>
      </c>
      <c r="I218" s="113" t="e">
        <f>H218-I217</f>
        <v>#REF!</v>
      </c>
      <c r="J218" s="113" t="e">
        <f>I218-J217</f>
        <v>#REF!</v>
      </c>
      <c r="K218" s="113" t="e">
        <f>J218-K217</f>
        <v>#REF!</v>
      </c>
      <c r="L218" s="17"/>
      <c r="M218" s="17"/>
      <c r="N218" s="17"/>
      <c r="O218" s="17"/>
      <c r="P218" s="17"/>
      <c r="Q218" s="17"/>
      <c r="R218" s="17"/>
      <c r="S218" s="17"/>
      <c r="T218" s="17"/>
      <c r="U218" s="17"/>
      <c r="V218" s="17"/>
      <c r="W218" s="17"/>
      <c r="X218" s="17"/>
      <c r="Y218" s="17"/>
      <c r="Z218" s="17"/>
    </row>
    <row r="219" spans="1:26" ht="18.75" customHeight="1">
      <c r="A219" s="114"/>
      <c r="B219" s="115" t="s">
        <v>429</v>
      </c>
      <c r="C219" s="116"/>
      <c r="D219" s="116"/>
      <c r="E219" s="116"/>
      <c r="F219" s="117" t="e">
        <f t="shared" ref="F219:K219" si="49">F217/$D$216</f>
        <v>#REF!</v>
      </c>
      <c r="G219" s="117" t="e">
        <f t="shared" si="49"/>
        <v>#REF!</v>
      </c>
      <c r="H219" s="117" t="e">
        <f t="shared" si="49"/>
        <v>#REF!</v>
      </c>
      <c r="I219" s="117" t="e">
        <f t="shared" si="49"/>
        <v>#REF!</v>
      </c>
      <c r="J219" s="117">
        <f t="shared" si="49"/>
        <v>0.13706734861490791</v>
      </c>
      <c r="K219" s="117">
        <f t="shared" si="49"/>
        <v>0</v>
      </c>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18"/>
      <c r="D221" s="118"/>
      <c r="E221" s="17"/>
      <c r="F221" s="119"/>
      <c r="G221" s="17"/>
      <c r="H221" s="17"/>
      <c r="I221" s="17"/>
      <c r="J221" s="53"/>
      <c r="K221" s="157" t="e">
        <f>+K213-K217</f>
        <v>#REF!</v>
      </c>
      <c r="L221" s="17"/>
      <c r="M221" s="17"/>
      <c r="N221" s="17"/>
      <c r="O221" s="17"/>
      <c r="P221" s="17"/>
      <c r="Q221" s="17"/>
      <c r="R221" s="17"/>
      <c r="S221" s="17"/>
      <c r="T221" s="17"/>
      <c r="U221" s="17"/>
      <c r="V221" s="17"/>
      <c r="W221" s="17"/>
      <c r="X221" s="17"/>
      <c r="Y221" s="17"/>
      <c r="Z221" s="17"/>
    </row>
    <row r="222" spans="1:26" ht="12.75" customHeight="1">
      <c r="A222" s="17"/>
      <c r="B222" s="17"/>
      <c r="C222" s="53" t="s">
        <v>430</v>
      </c>
      <c r="D222" s="120" t="e">
        <f>+F207+G207+H207+I207+J207+K207</f>
        <v>#REF!</v>
      </c>
      <c r="E222" s="121"/>
      <c r="F222" s="121"/>
      <c r="G222" s="17"/>
      <c r="H222" s="17"/>
      <c r="I222" s="17"/>
      <c r="J222" s="53"/>
      <c r="K222" s="53"/>
      <c r="L222" s="17"/>
      <c r="M222" s="17"/>
      <c r="N222" s="17"/>
      <c r="O222" s="17"/>
      <c r="P222" s="17"/>
      <c r="Q222" s="17"/>
      <c r="R222" s="17"/>
      <c r="S222" s="17"/>
      <c r="T222" s="17"/>
      <c r="U222" s="17"/>
      <c r="V222" s="17"/>
      <c r="W222" s="17"/>
      <c r="X222" s="17"/>
      <c r="Y222" s="17"/>
      <c r="Z222" s="17"/>
    </row>
    <row r="223" spans="1:26" ht="12.75" customHeight="1">
      <c r="A223" s="17"/>
      <c r="B223" s="17"/>
      <c r="C223" s="53" t="s">
        <v>431</v>
      </c>
      <c r="D223" s="118" t="e">
        <f>+C209+D216</f>
        <v>#REF!</v>
      </c>
      <c r="E223" s="121" t="e">
        <f>+C209/D223</f>
        <v>#REF!</v>
      </c>
      <c r="F223" s="122" t="e">
        <f>+F207*E223</f>
        <v>#REF!</v>
      </c>
      <c r="G223" s="122" t="e">
        <f>+G207*E223</f>
        <v>#REF!</v>
      </c>
      <c r="H223" s="122" t="e">
        <f>+H207*E223</f>
        <v>#REF!</v>
      </c>
      <c r="I223" s="122" t="e">
        <f>+I207*E223</f>
        <v>#REF!</v>
      </c>
      <c r="J223" s="122" t="e">
        <f>+J207*E223</f>
        <v>#REF!</v>
      </c>
      <c r="K223" s="122" t="e">
        <f>+K207*E223</f>
        <v>#REF!</v>
      </c>
      <c r="L223" s="17"/>
      <c r="M223" s="17"/>
      <c r="N223" s="17"/>
      <c r="O223" s="17"/>
      <c r="P223" s="17"/>
      <c r="Q223" s="17"/>
      <c r="R223" s="17"/>
      <c r="S223" s="17"/>
      <c r="T223" s="17"/>
      <c r="U223" s="17"/>
      <c r="V223" s="17"/>
      <c r="W223" s="17"/>
      <c r="X223" s="17"/>
      <c r="Y223" s="17"/>
      <c r="Z223" s="17"/>
    </row>
    <row r="224" spans="1:26" ht="12.75" customHeight="1">
      <c r="A224" s="17"/>
      <c r="B224" s="17"/>
      <c r="C224" s="120" t="s">
        <v>432</v>
      </c>
      <c r="D224" s="123" t="e">
        <f>+D222-D223</f>
        <v>#REF!</v>
      </c>
      <c r="E224" s="121" t="e">
        <f>+D216/D223</f>
        <v>#REF!</v>
      </c>
      <c r="F224" s="122" t="e">
        <f>+F207*E224</f>
        <v>#REF!</v>
      </c>
      <c r="G224" s="122" t="e">
        <f>+G207*E224</f>
        <v>#REF!</v>
      </c>
      <c r="H224" s="122" t="e">
        <f>+H207*E224</f>
        <v>#REF!</v>
      </c>
      <c r="I224" s="122" t="e">
        <f>+I207*E224</f>
        <v>#REF!</v>
      </c>
      <c r="J224" s="122" t="e">
        <f>+J207*E224</f>
        <v>#REF!</v>
      </c>
      <c r="K224" s="122" t="e">
        <f>+K207*E224</f>
        <v>#REF!</v>
      </c>
      <c r="L224" s="17"/>
      <c r="M224" s="17"/>
      <c r="N224" s="17"/>
      <c r="O224" s="17"/>
      <c r="P224" s="17"/>
      <c r="Q224" s="17"/>
      <c r="R224" s="17"/>
      <c r="S224" s="17"/>
      <c r="T224" s="17"/>
      <c r="U224" s="17"/>
      <c r="V224" s="17"/>
      <c r="W224" s="17"/>
      <c r="X224" s="17"/>
      <c r="Y224" s="17"/>
      <c r="Z224" s="17"/>
    </row>
    <row r="225" spans="1:26" ht="12.75" customHeight="1">
      <c r="A225" s="17"/>
      <c r="B225" s="17"/>
      <c r="C225" s="17"/>
      <c r="D225" s="119"/>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18"/>
      <c r="E226" s="17"/>
      <c r="F226" s="17"/>
      <c r="G226" s="17"/>
      <c r="H226" s="17"/>
      <c r="I226" s="17"/>
      <c r="J226" s="158" t="s">
        <v>433</v>
      </c>
      <c r="K226" s="159" t="e">
        <f>+K221+G182+H182+I182+J182+K182</f>
        <v>#REF!</v>
      </c>
      <c r="L226" s="17"/>
      <c r="M226" s="17"/>
      <c r="N226" s="17"/>
      <c r="O226" s="17"/>
      <c r="P226" s="17"/>
      <c r="Q226" s="17"/>
      <c r="R226" s="17"/>
      <c r="S226" s="17"/>
      <c r="T226" s="17"/>
      <c r="U226" s="17"/>
      <c r="V226" s="17"/>
      <c r="W226" s="17"/>
      <c r="X226" s="17"/>
      <c r="Y226" s="17"/>
      <c r="Z226" s="17"/>
    </row>
    <row r="227" spans="1:26" ht="12.75" customHeight="1">
      <c r="A227" s="17"/>
      <c r="B227" s="17"/>
      <c r="C227" s="17"/>
      <c r="D227" s="118"/>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18"/>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6">
    <mergeCell ref="L11:L14"/>
    <mergeCell ref="A184:B184"/>
    <mergeCell ref="A209:A210"/>
    <mergeCell ref="B209:B210"/>
    <mergeCell ref="H209:H210"/>
    <mergeCell ref="I209:I210"/>
    <mergeCell ref="J209:J210"/>
    <mergeCell ref="K209:K210"/>
    <mergeCell ref="D216:D217"/>
    <mergeCell ref="F209:F210"/>
    <mergeCell ref="G209:G210"/>
    <mergeCell ref="A1:J1"/>
    <mergeCell ref="A2:J2"/>
    <mergeCell ref="A4:F4"/>
    <mergeCell ref="C209:C210"/>
    <mergeCell ref="D209:E210"/>
  </mergeCells>
  <dataValidations count="1">
    <dataValidation type="decimal" operator="greaterThanOrEqual" allowBlank="1" showInputMessage="1" showErrorMessage="1" prompt="El valor debe ser numérico y mayor o igual que CERO (0)" sqref="D186:K189 D192:K194 D196:K198 D200:K202 D204:K206" xr:uid="{00000000-0002-0000-1200-000000000000}">
      <formula1>0</formula1>
    </dataValidation>
  </dataValidation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999"/>
  </sheetPr>
  <dimension ref="A2:G43"/>
  <sheetViews>
    <sheetView zoomScale="131" workbookViewId="0"/>
  </sheetViews>
  <sheetFormatPr baseColWidth="10" defaultColWidth="14.5" defaultRowHeight="15"/>
  <cols>
    <col min="1" max="1" width="51.6640625" customWidth="1"/>
    <col min="2" max="2" width="18.5" customWidth="1"/>
    <col min="3" max="3" width="12.5" customWidth="1"/>
    <col min="4" max="5" width="14.5" customWidth="1"/>
    <col min="6" max="6" width="12.33203125" customWidth="1"/>
    <col min="7" max="7" width="16.1640625" customWidth="1"/>
    <col min="8" max="27" width="10.6640625" customWidth="1"/>
  </cols>
  <sheetData>
    <row r="2" spans="1:7" ht="19">
      <c r="A2" s="170" t="str">
        <f>+' PORTAFOLIO SERVICIOS'!A2</f>
        <v>Nombre de la ESE</v>
      </c>
      <c r="B2" s="199" t="s">
        <v>457</v>
      </c>
    </row>
    <row r="3" spans="1:7" ht="19">
      <c r="A3" s="170" t="str">
        <f>+CONTENIDO!A4</f>
        <v>NIT</v>
      </c>
      <c r="B3" s="199" t="s">
        <v>458</v>
      </c>
    </row>
    <row r="4" spans="1:7" ht="19">
      <c r="A4" s="170"/>
    </row>
    <row r="5" spans="1:7">
      <c r="A5" s="201" t="s">
        <v>6</v>
      </c>
      <c r="B5" s="201" t="s">
        <v>459</v>
      </c>
      <c r="C5" s="201" t="s">
        <v>460</v>
      </c>
      <c r="D5" s="201" t="s">
        <v>461</v>
      </c>
      <c r="E5" s="201" t="s">
        <v>467</v>
      </c>
      <c r="F5" s="201" t="s">
        <v>462</v>
      </c>
      <c r="G5" s="201" t="s">
        <v>463</v>
      </c>
    </row>
    <row r="6" spans="1:7">
      <c r="A6" s="202" t="s">
        <v>464</v>
      </c>
      <c r="B6" s="203">
        <v>8</v>
      </c>
      <c r="C6" s="203"/>
      <c r="D6" s="203"/>
      <c r="E6" s="203"/>
      <c r="F6" s="203"/>
      <c r="G6" s="203"/>
    </row>
    <row r="7" spans="1:7">
      <c r="A7" s="202" t="s">
        <v>465</v>
      </c>
      <c r="B7" s="203">
        <v>4</v>
      </c>
      <c r="C7" s="203"/>
      <c r="D7" s="203">
        <v>50</v>
      </c>
      <c r="E7" s="203"/>
      <c r="F7" s="203"/>
      <c r="G7" s="203"/>
    </row>
    <row r="8" spans="1:7">
      <c r="A8" s="202" t="s">
        <v>466</v>
      </c>
      <c r="B8" s="203"/>
      <c r="C8" s="203"/>
      <c r="D8" s="203"/>
      <c r="E8" s="203">
        <v>4</v>
      </c>
      <c r="F8" s="203"/>
      <c r="G8" s="203"/>
    </row>
    <row r="9" spans="1:7">
      <c r="A9" s="204" t="s">
        <v>468</v>
      </c>
      <c r="B9" s="203"/>
      <c r="C9" s="203"/>
      <c r="D9" s="203"/>
      <c r="E9" s="203"/>
      <c r="F9" s="203">
        <v>2</v>
      </c>
      <c r="G9" s="203"/>
    </row>
    <row r="10" spans="1:7">
      <c r="A10" s="204" t="s">
        <v>469</v>
      </c>
      <c r="B10" s="203"/>
      <c r="C10" s="203"/>
      <c r="D10" s="203"/>
      <c r="E10" s="203"/>
      <c r="F10" s="203"/>
      <c r="G10" s="203">
        <v>4</v>
      </c>
    </row>
    <row r="11" spans="1:7">
      <c r="A11" s="204" t="s">
        <v>470</v>
      </c>
      <c r="B11" s="203"/>
      <c r="C11" s="203">
        <v>23</v>
      </c>
      <c r="D11" s="203"/>
      <c r="E11" s="203"/>
      <c r="F11" s="203"/>
      <c r="G11" s="203"/>
    </row>
    <row r="12" spans="1:7">
      <c r="A12" s="204" t="s">
        <v>471</v>
      </c>
      <c r="B12" s="203"/>
      <c r="C12" s="203">
        <v>6</v>
      </c>
      <c r="D12" s="203"/>
      <c r="E12" s="203"/>
      <c r="F12" s="203"/>
      <c r="G12" s="203"/>
    </row>
    <row r="13" spans="1:7">
      <c r="A13" s="204" t="s">
        <v>472</v>
      </c>
      <c r="B13" s="203"/>
      <c r="C13" s="203">
        <v>8</v>
      </c>
      <c r="D13" s="203"/>
      <c r="E13" s="203"/>
      <c r="F13" s="203"/>
      <c r="G13" s="203"/>
    </row>
    <row r="14" spans="1:7">
      <c r="A14" s="204" t="s">
        <v>473</v>
      </c>
      <c r="B14" s="203"/>
      <c r="C14" s="203">
        <v>28</v>
      </c>
      <c r="D14" s="203"/>
      <c r="E14" s="203"/>
      <c r="F14" s="203"/>
      <c r="G14" s="203"/>
    </row>
    <row r="15" spans="1:7">
      <c r="A15" s="204" t="s">
        <v>474</v>
      </c>
      <c r="B15" s="203"/>
      <c r="C15" s="203">
        <v>16</v>
      </c>
      <c r="D15" s="203"/>
      <c r="E15" s="203"/>
      <c r="F15" s="203"/>
      <c r="G15" s="203"/>
    </row>
    <row r="16" spans="1:7">
      <c r="A16" s="204" t="s">
        <v>475</v>
      </c>
      <c r="B16" s="203"/>
      <c r="C16" s="203">
        <v>108</v>
      </c>
      <c r="D16" s="203"/>
      <c r="E16" s="203"/>
      <c r="F16" s="203"/>
      <c r="G16" s="203"/>
    </row>
    <row r="17" spans="1:7">
      <c r="A17" s="204" t="s">
        <v>476</v>
      </c>
      <c r="B17" s="203"/>
      <c r="C17" s="203"/>
      <c r="D17" s="203"/>
      <c r="E17" s="203"/>
      <c r="F17" s="203"/>
      <c r="G17" s="203">
        <v>1</v>
      </c>
    </row>
    <row r="18" spans="1:7">
      <c r="B18" s="200"/>
      <c r="C18" s="200"/>
      <c r="D18" s="200"/>
      <c r="E18" s="200"/>
      <c r="F18" s="200"/>
      <c r="G18" s="200"/>
    </row>
    <row r="19" spans="1:7">
      <c r="B19" s="200"/>
      <c r="C19" s="200"/>
      <c r="D19" s="200"/>
      <c r="E19" s="200"/>
      <c r="F19" s="200"/>
      <c r="G19" s="200"/>
    </row>
    <row r="20" spans="1:7">
      <c r="B20" s="200"/>
      <c r="C20" s="200"/>
      <c r="D20" s="200"/>
      <c r="E20" s="200"/>
      <c r="F20" s="200"/>
      <c r="G20" s="200"/>
    </row>
    <row r="21" spans="1:7">
      <c r="B21" s="200"/>
      <c r="C21" s="200"/>
      <c r="D21" s="200"/>
      <c r="E21" s="200"/>
      <c r="F21" s="200"/>
      <c r="G21" s="200"/>
    </row>
    <row r="22" spans="1:7">
      <c r="B22" s="200"/>
      <c r="C22" s="200"/>
      <c r="D22" s="200"/>
      <c r="E22" s="200"/>
      <c r="F22" s="200"/>
      <c r="G22" s="200"/>
    </row>
    <row r="23" spans="1:7">
      <c r="B23" s="200"/>
      <c r="C23" s="200"/>
      <c r="D23" s="200"/>
      <c r="E23" s="200"/>
      <c r="F23" s="200"/>
      <c r="G23" s="200"/>
    </row>
    <row r="24" spans="1:7">
      <c r="B24" s="200"/>
      <c r="C24" s="200"/>
      <c r="D24" s="200"/>
      <c r="E24" s="200"/>
      <c r="F24" s="200"/>
      <c r="G24" s="200"/>
    </row>
    <row r="25" spans="1:7">
      <c r="B25" s="200"/>
      <c r="C25" s="200"/>
      <c r="D25" s="200"/>
      <c r="E25" s="200"/>
      <c r="F25" s="200"/>
      <c r="G25" s="200"/>
    </row>
    <row r="26" spans="1:7">
      <c r="B26" s="200"/>
      <c r="C26" s="200"/>
      <c r="D26" s="200"/>
      <c r="E26" s="200"/>
      <c r="F26" s="200"/>
      <c r="G26" s="200"/>
    </row>
    <row r="27" spans="1:7">
      <c r="B27" s="200"/>
      <c r="C27" s="200"/>
      <c r="D27" s="200"/>
      <c r="E27" s="200"/>
      <c r="F27" s="200"/>
      <c r="G27" s="200"/>
    </row>
    <row r="28" spans="1:7">
      <c r="B28" s="200"/>
      <c r="C28" s="200"/>
      <c r="D28" s="200"/>
      <c r="E28" s="200"/>
      <c r="F28" s="200"/>
      <c r="G28" s="200"/>
    </row>
    <row r="29" spans="1:7">
      <c r="B29" s="200"/>
      <c r="C29" s="200"/>
      <c r="D29" s="200"/>
      <c r="E29" s="200"/>
      <c r="F29" s="200"/>
      <c r="G29" s="200"/>
    </row>
    <row r="30" spans="1:7">
      <c r="B30" s="200"/>
      <c r="C30" s="200"/>
      <c r="D30" s="200"/>
      <c r="E30" s="200"/>
      <c r="F30" s="200"/>
      <c r="G30" s="200"/>
    </row>
    <row r="31" spans="1:7">
      <c r="B31" s="200"/>
      <c r="C31" s="200"/>
      <c r="D31" s="200"/>
      <c r="E31" s="200"/>
      <c r="F31" s="200"/>
      <c r="G31" s="200"/>
    </row>
    <row r="32" spans="1:7">
      <c r="B32" s="200"/>
      <c r="C32" s="200"/>
      <c r="D32" s="200"/>
      <c r="E32" s="200"/>
      <c r="F32" s="200"/>
      <c r="G32" s="200"/>
    </row>
    <row r="33" spans="2:7">
      <c r="B33" s="200"/>
      <c r="C33" s="200"/>
      <c r="D33" s="200"/>
      <c r="E33" s="200"/>
      <c r="F33" s="200"/>
      <c r="G33" s="200"/>
    </row>
    <row r="34" spans="2:7">
      <c r="B34" s="200"/>
      <c r="C34" s="200"/>
      <c r="D34" s="200"/>
      <c r="E34" s="200"/>
      <c r="F34" s="200"/>
      <c r="G34" s="200"/>
    </row>
    <row r="35" spans="2:7">
      <c r="B35" s="200"/>
      <c r="C35" s="200"/>
      <c r="D35" s="200"/>
      <c r="E35" s="200"/>
      <c r="F35" s="200"/>
      <c r="G35" s="200"/>
    </row>
    <row r="36" spans="2:7">
      <c r="B36" s="200"/>
      <c r="C36" s="200"/>
      <c r="D36" s="200"/>
      <c r="E36" s="200"/>
      <c r="F36" s="200"/>
      <c r="G36" s="200"/>
    </row>
    <row r="37" spans="2:7">
      <c r="B37" s="200"/>
      <c r="C37" s="200"/>
      <c r="D37" s="200"/>
      <c r="E37" s="200"/>
      <c r="F37" s="200"/>
      <c r="G37" s="200"/>
    </row>
    <row r="38" spans="2:7">
      <c r="B38" s="200"/>
      <c r="C38" s="200"/>
      <c r="D38" s="200"/>
      <c r="E38" s="200"/>
      <c r="F38" s="200"/>
      <c r="G38" s="200"/>
    </row>
    <row r="39" spans="2:7">
      <c r="B39" s="200"/>
      <c r="C39" s="200"/>
      <c r="D39" s="200"/>
      <c r="E39" s="200"/>
      <c r="F39" s="200"/>
      <c r="G39" s="200"/>
    </row>
    <row r="40" spans="2:7">
      <c r="B40" s="200"/>
      <c r="C40" s="200"/>
      <c r="D40" s="200"/>
      <c r="E40" s="200"/>
      <c r="F40" s="200"/>
      <c r="G40" s="200"/>
    </row>
    <row r="41" spans="2:7">
      <c r="B41" s="200"/>
      <c r="C41" s="200"/>
      <c r="D41" s="200"/>
      <c r="E41" s="200"/>
      <c r="F41" s="200"/>
      <c r="G41" s="200"/>
    </row>
    <row r="42" spans="2:7">
      <c r="B42" s="200"/>
      <c r="C42" s="200"/>
      <c r="D42" s="200"/>
      <c r="E42" s="200"/>
      <c r="F42" s="200"/>
      <c r="G42" s="200"/>
    </row>
    <row r="43" spans="2:7">
      <c r="B43" s="200"/>
      <c r="C43" s="200"/>
      <c r="D43" s="200"/>
      <c r="E43" s="200"/>
      <c r="F43" s="200"/>
      <c r="G43" s="200"/>
    </row>
  </sheetData>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9999"/>
  </sheetPr>
  <dimension ref="B1:Y27"/>
  <sheetViews>
    <sheetView workbookViewId="0">
      <selection activeCell="A2" sqref="A2"/>
    </sheetView>
  </sheetViews>
  <sheetFormatPr baseColWidth="10" defaultColWidth="11.5" defaultRowHeight="12"/>
  <cols>
    <col min="1" max="1" width="2" style="214" customWidth="1"/>
    <col min="2" max="2" width="4.83203125" style="214" customWidth="1"/>
    <col min="3" max="3" width="17.1640625" style="215" customWidth="1"/>
    <col min="4" max="4" width="15.5" style="215" customWidth="1"/>
    <col min="5" max="5" width="24" style="215" customWidth="1"/>
    <col min="6" max="6" width="20.5" style="215" customWidth="1"/>
    <col min="7" max="7" width="15.1640625" style="215" customWidth="1"/>
    <col min="8" max="8" width="23.5" style="215" bestFit="1" customWidth="1"/>
    <col min="9" max="9" width="30.1640625" style="215" customWidth="1"/>
    <col min="10" max="10" width="26.5" style="215" customWidth="1"/>
    <col min="11" max="11" width="15.5" style="215" customWidth="1"/>
    <col min="12" max="12" width="10.6640625" style="215" customWidth="1"/>
    <col min="13" max="13" width="13" style="215" customWidth="1"/>
    <col min="14" max="14" width="41.1640625" style="215" customWidth="1"/>
    <col min="15" max="15" width="12.6640625" style="215" customWidth="1"/>
    <col min="16" max="16" width="23" style="215" bestFit="1" customWidth="1"/>
    <col min="17" max="17" width="16" style="215" customWidth="1"/>
    <col min="18" max="18" width="17.33203125" style="215" customWidth="1"/>
    <col min="19" max="19" width="11.5" style="215"/>
    <col min="20" max="20" width="27.5" style="215" customWidth="1"/>
    <col min="21" max="21" width="24.33203125" style="215" customWidth="1"/>
    <col min="22" max="22" width="22.5" style="215" bestFit="1" customWidth="1"/>
    <col min="23" max="23" width="17.83203125" style="215" customWidth="1"/>
    <col min="24" max="24" width="11.5" style="214"/>
    <col min="25" max="25" width="14" style="214" customWidth="1"/>
    <col min="26" max="16384" width="11.5" style="214"/>
  </cols>
  <sheetData>
    <row r="1" spans="2:25" ht="13" thickBot="1"/>
    <row r="2" spans="2:25">
      <c r="B2" s="1340" t="s">
        <v>549</v>
      </c>
      <c r="C2" s="1341"/>
      <c r="D2" s="1342"/>
    </row>
    <row r="3" spans="2:25">
      <c r="B3" s="1343" t="s">
        <v>550</v>
      </c>
      <c r="C3" s="1344"/>
      <c r="D3" s="1345"/>
    </row>
    <row r="4" spans="2:25" ht="13" thickBot="1">
      <c r="B4" s="1346" t="s">
        <v>551</v>
      </c>
      <c r="C4" s="1347"/>
      <c r="D4" s="1348"/>
    </row>
    <row r="5" spans="2:25" s="216" customFormat="1" ht="27" thickBot="1">
      <c r="B5" s="217" t="s">
        <v>552</v>
      </c>
      <c r="C5" s="218" t="s">
        <v>553</v>
      </c>
      <c r="D5" s="219" t="s">
        <v>439</v>
      </c>
      <c r="E5" s="219" t="s">
        <v>94</v>
      </c>
      <c r="F5" s="219" t="s">
        <v>554</v>
      </c>
      <c r="G5" s="219" t="s">
        <v>555</v>
      </c>
      <c r="H5" s="219" t="s">
        <v>556</v>
      </c>
      <c r="I5" s="219" t="s">
        <v>557</v>
      </c>
      <c r="J5" s="219" t="s">
        <v>558</v>
      </c>
      <c r="K5" s="219" t="s">
        <v>559</v>
      </c>
      <c r="L5" s="219" t="s">
        <v>560</v>
      </c>
      <c r="M5" s="219" t="s">
        <v>561</v>
      </c>
      <c r="N5" s="219" t="s">
        <v>318</v>
      </c>
      <c r="O5" s="219" t="s">
        <v>314</v>
      </c>
      <c r="P5" s="219" t="s">
        <v>562</v>
      </c>
      <c r="Q5" s="219" t="s">
        <v>563</v>
      </c>
      <c r="R5" s="220" t="s">
        <v>564</v>
      </c>
      <c r="S5" s="219" t="s">
        <v>565</v>
      </c>
      <c r="T5" s="219" t="s">
        <v>566</v>
      </c>
      <c r="U5" s="220" t="s">
        <v>567</v>
      </c>
      <c r="V5" s="221" t="s">
        <v>99</v>
      </c>
      <c r="W5" s="222" t="s">
        <v>568</v>
      </c>
      <c r="X5" s="222" t="s">
        <v>569</v>
      </c>
      <c r="Y5" s="222" t="s">
        <v>570</v>
      </c>
    </row>
    <row r="6" spans="2:25" s="223" customFormat="1" ht="58.5" customHeight="1">
      <c r="B6" s="224">
        <v>1</v>
      </c>
      <c r="C6" s="225" t="s">
        <v>571</v>
      </c>
      <c r="D6" s="226" t="s">
        <v>572</v>
      </c>
      <c r="E6" s="226" t="s">
        <v>573</v>
      </c>
      <c r="F6" s="226" t="s">
        <v>574</v>
      </c>
      <c r="G6" s="226" t="s">
        <v>575</v>
      </c>
      <c r="H6" s="226" t="s">
        <v>576</v>
      </c>
      <c r="I6" s="226" t="s">
        <v>577</v>
      </c>
      <c r="J6" s="227" t="s">
        <v>578</v>
      </c>
      <c r="K6" s="226" t="s">
        <v>579</v>
      </c>
      <c r="L6" s="226" t="s">
        <v>580</v>
      </c>
      <c r="M6" s="226" t="s">
        <v>581</v>
      </c>
      <c r="N6" s="226" t="s">
        <v>582</v>
      </c>
      <c r="O6" s="226" t="s">
        <v>583</v>
      </c>
      <c r="P6" s="226" t="s">
        <v>584</v>
      </c>
      <c r="Q6" s="226" t="s">
        <v>585</v>
      </c>
      <c r="R6" s="226" t="s">
        <v>586</v>
      </c>
      <c r="S6" s="226" t="s">
        <v>587</v>
      </c>
      <c r="T6" s="228" t="s">
        <v>588</v>
      </c>
      <c r="U6" s="226" t="s">
        <v>576</v>
      </c>
      <c r="V6" s="226" t="s">
        <v>589</v>
      </c>
      <c r="W6" s="226" t="s">
        <v>590</v>
      </c>
      <c r="X6" s="226" t="s">
        <v>591</v>
      </c>
      <c r="Y6" s="229" t="s">
        <v>592</v>
      </c>
    </row>
    <row r="7" spans="2:25" s="223" customFormat="1" ht="61.5" customHeight="1">
      <c r="B7" s="230">
        <v>2</v>
      </c>
      <c r="C7" s="231" t="s">
        <v>4</v>
      </c>
      <c r="D7" s="232" t="s">
        <v>593</v>
      </c>
      <c r="E7" s="232" t="s">
        <v>594</v>
      </c>
      <c r="F7" s="232" t="s">
        <v>595</v>
      </c>
      <c r="G7" s="232" t="s">
        <v>596</v>
      </c>
      <c r="H7" s="232" t="s">
        <v>597</v>
      </c>
      <c r="I7" s="232" t="s">
        <v>598</v>
      </c>
      <c r="J7" s="233" t="s">
        <v>599</v>
      </c>
      <c r="K7" s="232" t="s">
        <v>600</v>
      </c>
      <c r="L7" s="232" t="s">
        <v>580</v>
      </c>
      <c r="M7" s="232" t="s">
        <v>581</v>
      </c>
      <c r="N7" s="232" t="s">
        <v>601</v>
      </c>
      <c r="O7" s="232" t="s">
        <v>583</v>
      </c>
      <c r="P7" s="232" t="s">
        <v>584</v>
      </c>
      <c r="Q7" s="232" t="s">
        <v>585</v>
      </c>
      <c r="R7" s="232" t="s">
        <v>602</v>
      </c>
      <c r="S7" s="232" t="s">
        <v>587</v>
      </c>
      <c r="T7" s="234" t="s">
        <v>603</v>
      </c>
      <c r="U7" s="232" t="s">
        <v>576</v>
      </c>
      <c r="V7" s="232" t="s">
        <v>589</v>
      </c>
      <c r="W7" s="232" t="s">
        <v>604</v>
      </c>
      <c r="X7" s="232" t="s">
        <v>605</v>
      </c>
      <c r="Y7" s="235"/>
    </row>
    <row r="8" spans="2:25" s="223" customFormat="1" ht="33.75" customHeight="1">
      <c r="B8" s="236">
        <v>3</v>
      </c>
      <c r="C8" s="237" t="s">
        <v>606</v>
      </c>
      <c r="D8" s="238" t="s">
        <v>607</v>
      </c>
      <c r="E8" s="239" t="s">
        <v>594</v>
      </c>
      <c r="F8" s="238" t="s">
        <v>608</v>
      </c>
      <c r="G8" s="238" t="s">
        <v>609</v>
      </c>
      <c r="H8" s="238" t="s">
        <v>610</v>
      </c>
      <c r="I8" s="238" t="s">
        <v>611</v>
      </c>
      <c r="J8" s="238" t="s">
        <v>612</v>
      </c>
      <c r="K8" s="239">
        <v>19473</v>
      </c>
      <c r="L8" s="239" t="s">
        <v>580</v>
      </c>
      <c r="M8" s="240">
        <v>8075000000</v>
      </c>
      <c r="N8" s="238" t="s">
        <v>613</v>
      </c>
      <c r="O8" s="239" t="s">
        <v>583</v>
      </c>
      <c r="P8" s="238" t="s">
        <v>584</v>
      </c>
      <c r="Q8" s="238" t="s">
        <v>585</v>
      </c>
      <c r="R8" s="238" t="s">
        <v>614</v>
      </c>
      <c r="S8" s="238" t="s">
        <v>587</v>
      </c>
      <c r="T8" s="238" t="s">
        <v>615</v>
      </c>
      <c r="U8" s="239" t="s">
        <v>576</v>
      </c>
      <c r="V8" s="239" t="s">
        <v>589</v>
      </c>
      <c r="W8" s="238" t="s">
        <v>604</v>
      </c>
      <c r="X8" s="241" t="s">
        <v>616</v>
      </c>
      <c r="Y8" s="242"/>
    </row>
    <row r="9" spans="2:25" s="223" customFormat="1" ht="57" customHeight="1">
      <c r="B9" s="230">
        <v>4</v>
      </c>
      <c r="C9" s="243" t="s">
        <v>606</v>
      </c>
      <c r="D9" s="234" t="s">
        <v>607</v>
      </c>
      <c r="E9" s="232" t="s">
        <v>617</v>
      </c>
      <c r="F9" s="234" t="s">
        <v>608</v>
      </c>
      <c r="G9" s="234" t="s">
        <v>609</v>
      </c>
      <c r="H9" s="234" t="s">
        <v>610</v>
      </c>
      <c r="I9" s="234" t="s">
        <v>611</v>
      </c>
      <c r="J9" s="234" t="s">
        <v>612</v>
      </c>
      <c r="K9" s="232">
        <v>19473</v>
      </c>
      <c r="L9" s="232" t="s">
        <v>580</v>
      </c>
      <c r="M9" s="244">
        <v>425000000</v>
      </c>
      <c r="N9" s="232" t="s">
        <v>613</v>
      </c>
      <c r="O9" s="232" t="s">
        <v>583</v>
      </c>
      <c r="P9" s="234" t="s">
        <v>584</v>
      </c>
      <c r="Q9" s="234" t="s">
        <v>585</v>
      </c>
      <c r="R9" s="234" t="s">
        <v>614</v>
      </c>
      <c r="S9" s="234" t="s">
        <v>587</v>
      </c>
      <c r="T9" s="234" t="s">
        <v>615</v>
      </c>
      <c r="U9" s="232" t="s">
        <v>576</v>
      </c>
      <c r="V9" s="232" t="s">
        <v>589</v>
      </c>
      <c r="W9" s="234" t="s">
        <v>604</v>
      </c>
      <c r="X9" s="245" t="s">
        <v>616</v>
      </c>
      <c r="Y9" s="235"/>
    </row>
    <row r="10" spans="2:25" s="246" customFormat="1" ht="53.25" customHeight="1">
      <c r="B10" s="247">
        <v>5</v>
      </c>
      <c r="C10" s="248" t="s">
        <v>618</v>
      </c>
      <c r="D10" s="249" t="s">
        <v>619</v>
      </c>
      <c r="E10" s="249" t="s">
        <v>573</v>
      </c>
      <c r="F10" s="249" t="s">
        <v>620</v>
      </c>
      <c r="G10" s="249" t="s">
        <v>621</v>
      </c>
      <c r="H10" s="249" t="s">
        <v>576</v>
      </c>
      <c r="I10" s="249" t="s">
        <v>622</v>
      </c>
      <c r="J10" s="249" t="s">
        <v>623</v>
      </c>
      <c r="K10" s="239" t="s">
        <v>624</v>
      </c>
      <c r="L10" s="239" t="s">
        <v>580</v>
      </c>
      <c r="M10" s="240">
        <v>6403095793</v>
      </c>
      <c r="N10" s="249" t="s">
        <v>625</v>
      </c>
      <c r="O10" s="239" t="s">
        <v>583</v>
      </c>
      <c r="P10" s="249" t="s">
        <v>584</v>
      </c>
      <c r="Q10" s="249" t="s">
        <v>585</v>
      </c>
      <c r="R10" s="249" t="s">
        <v>602</v>
      </c>
      <c r="S10" s="249" t="s">
        <v>587</v>
      </c>
      <c r="T10" s="250" t="s">
        <v>626</v>
      </c>
      <c r="U10" s="249" t="s">
        <v>576</v>
      </c>
      <c r="V10" s="249" t="s">
        <v>627</v>
      </c>
      <c r="W10" s="249" t="s">
        <v>628</v>
      </c>
      <c r="X10" s="251" t="s">
        <v>629</v>
      </c>
      <c r="Y10" s="252" t="s">
        <v>630</v>
      </c>
    </row>
    <row r="11" spans="2:25" s="246" customFormat="1" ht="69" customHeight="1">
      <c r="B11" s="230">
        <v>6</v>
      </c>
      <c r="C11" s="234" t="s">
        <v>631</v>
      </c>
      <c r="D11" s="234" t="s">
        <v>632</v>
      </c>
      <c r="E11" s="234" t="s">
        <v>617</v>
      </c>
      <c r="F11" s="234" t="s">
        <v>633</v>
      </c>
      <c r="G11" s="234" t="s">
        <v>634</v>
      </c>
      <c r="H11" s="234" t="s">
        <v>576</v>
      </c>
      <c r="I11" s="234" t="s">
        <v>635</v>
      </c>
      <c r="J11" s="234" t="s">
        <v>636</v>
      </c>
      <c r="K11" s="232" t="s">
        <v>637</v>
      </c>
      <c r="L11" s="232" t="s">
        <v>580</v>
      </c>
      <c r="M11" s="244">
        <v>150000000</v>
      </c>
      <c r="N11" s="234" t="s">
        <v>638</v>
      </c>
      <c r="O11" s="232" t="s">
        <v>583</v>
      </c>
      <c r="P11" s="234" t="s">
        <v>584</v>
      </c>
      <c r="Q11" s="234" t="s">
        <v>585</v>
      </c>
      <c r="R11" s="234" t="s">
        <v>586</v>
      </c>
      <c r="S11" s="234" t="s">
        <v>587</v>
      </c>
      <c r="T11" s="253" t="s">
        <v>626</v>
      </c>
      <c r="U11" s="234" t="s">
        <v>639</v>
      </c>
      <c r="V11" s="234" t="s">
        <v>640</v>
      </c>
      <c r="W11" s="234" t="s">
        <v>604</v>
      </c>
      <c r="X11" s="245" t="s">
        <v>641</v>
      </c>
      <c r="Y11" s="254"/>
    </row>
    <row r="12" spans="2:25" s="246" customFormat="1" ht="73.5" customHeight="1">
      <c r="B12" s="247">
        <v>7</v>
      </c>
      <c r="C12" s="255" t="s">
        <v>631</v>
      </c>
      <c r="D12" s="249" t="s">
        <v>632</v>
      </c>
      <c r="E12" s="256" t="s">
        <v>594</v>
      </c>
      <c r="F12" s="249" t="s">
        <v>633</v>
      </c>
      <c r="G12" s="249" t="s">
        <v>634</v>
      </c>
      <c r="H12" s="249" t="s">
        <v>576</v>
      </c>
      <c r="I12" s="249" t="s">
        <v>635</v>
      </c>
      <c r="J12" s="249" t="s">
        <v>642</v>
      </c>
      <c r="K12" s="239" t="s">
        <v>643</v>
      </c>
      <c r="L12" s="239" t="s">
        <v>580</v>
      </c>
      <c r="M12" s="240">
        <v>9106114611</v>
      </c>
      <c r="N12" s="249" t="s">
        <v>638</v>
      </c>
      <c r="O12" s="239" t="s">
        <v>583</v>
      </c>
      <c r="P12" s="249" t="s">
        <v>584</v>
      </c>
      <c r="Q12" s="249" t="s">
        <v>585</v>
      </c>
      <c r="R12" s="249" t="s">
        <v>586</v>
      </c>
      <c r="S12" s="249" t="s">
        <v>587</v>
      </c>
      <c r="T12" s="250" t="s">
        <v>626</v>
      </c>
      <c r="U12" s="249" t="s">
        <v>639</v>
      </c>
      <c r="V12" s="249" t="s">
        <v>640</v>
      </c>
      <c r="W12" s="249" t="s">
        <v>604</v>
      </c>
      <c r="X12" s="251" t="s">
        <v>641</v>
      </c>
      <c r="Y12" s="257"/>
    </row>
    <row r="13" spans="2:25" s="246" customFormat="1" ht="194.25" customHeight="1">
      <c r="B13" s="230">
        <v>8</v>
      </c>
      <c r="C13" s="258" t="s">
        <v>644</v>
      </c>
      <c r="D13" s="234" t="s">
        <v>645</v>
      </c>
      <c r="E13" s="234" t="s">
        <v>617</v>
      </c>
      <c r="F13" s="253" t="s">
        <v>646</v>
      </c>
      <c r="G13" s="234" t="s">
        <v>647</v>
      </c>
      <c r="H13" s="234" t="s">
        <v>576</v>
      </c>
      <c r="I13" s="234" t="s">
        <v>622</v>
      </c>
      <c r="J13" s="234" t="s">
        <v>648</v>
      </c>
      <c r="K13" s="232" t="s">
        <v>649</v>
      </c>
      <c r="L13" s="232" t="s">
        <v>580</v>
      </c>
      <c r="M13" s="244">
        <v>250000000</v>
      </c>
      <c r="N13" s="234" t="s">
        <v>650</v>
      </c>
      <c r="O13" s="232" t="s">
        <v>583</v>
      </c>
      <c r="P13" s="234" t="s">
        <v>584</v>
      </c>
      <c r="Q13" s="234" t="s">
        <v>585</v>
      </c>
      <c r="R13" s="234" t="s">
        <v>586</v>
      </c>
      <c r="S13" s="234" t="s">
        <v>587</v>
      </c>
      <c r="T13" s="253" t="s">
        <v>626</v>
      </c>
      <c r="U13" s="234" t="s">
        <v>576</v>
      </c>
      <c r="V13" s="234" t="s">
        <v>640</v>
      </c>
      <c r="W13" s="234" t="s">
        <v>604</v>
      </c>
      <c r="X13" s="245" t="s">
        <v>651</v>
      </c>
      <c r="Y13" s="254"/>
    </row>
    <row r="14" spans="2:25" s="246" customFormat="1" ht="35.25" customHeight="1">
      <c r="B14" s="247">
        <v>9</v>
      </c>
      <c r="C14" s="259" t="s">
        <v>644</v>
      </c>
      <c r="D14" s="249" t="s">
        <v>645</v>
      </c>
      <c r="E14" s="256" t="s">
        <v>594</v>
      </c>
      <c r="F14" s="250" t="s">
        <v>646</v>
      </c>
      <c r="G14" s="249" t="s">
        <v>647</v>
      </c>
      <c r="H14" s="249" t="s">
        <v>576</v>
      </c>
      <c r="I14" s="249" t="s">
        <v>622</v>
      </c>
      <c r="J14" s="249" t="s">
        <v>648</v>
      </c>
      <c r="K14" s="239" t="s">
        <v>652</v>
      </c>
      <c r="L14" s="239" t="s">
        <v>580</v>
      </c>
      <c r="M14" s="240">
        <v>250000000</v>
      </c>
      <c r="N14" s="249" t="s">
        <v>653</v>
      </c>
      <c r="O14" s="239" t="s">
        <v>583</v>
      </c>
      <c r="P14" s="249" t="s">
        <v>584</v>
      </c>
      <c r="Q14" s="249" t="s">
        <v>585</v>
      </c>
      <c r="R14" s="249" t="s">
        <v>586</v>
      </c>
      <c r="S14" s="249" t="s">
        <v>587</v>
      </c>
      <c r="T14" s="250" t="s">
        <v>626</v>
      </c>
      <c r="U14" s="249" t="s">
        <v>576</v>
      </c>
      <c r="V14" s="249" t="s">
        <v>640</v>
      </c>
      <c r="W14" s="249" t="s">
        <v>604</v>
      </c>
      <c r="X14" s="241" t="s">
        <v>651</v>
      </c>
      <c r="Y14" s="257"/>
    </row>
    <row r="15" spans="2:25" s="260" customFormat="1" ht="79.5" customHeight="1">
      <c r="B15" s="230">
        <v>10</v>
      </c>
      <c r="C15" s="261" t="s">
        <v>654</v>
      </c>
      <c r="D15" s="234" t="s">
        <v>655</v>
      </c>
      <c r="E15" s="234" t="s">
        <v>656</v>
      </c>
      <c r="F15" s="234" t="s">
        <v>657</v>
      </c>
      <c r="G15" s="234" t="s">
        <v>658</v>
      </c>
      <c r="H15" s="234" t="s">
        <v>576</v>
      </c>
      <c r="I15" s="234" t="s">
        <v>659</v>
      </c>
      <c r="J15" s="243" t="s">
        <v>660</v>
      </c>
      <c r="K15" s="232" t="s">
        <v>661</v>
      </c>
      <c r="L15" s="232" t="s">
        <v>580</v>
      </c>
      <c r="M15" s="244">
        <v>1800000000</v>
      </c>
      <c r="N15" s="234" t="s">
        <v>662</v>
      </c>
      <c r="O15" s="232" t="s">
        <v>583</v>
      </c>
      <c r="P15" s="234" t="s">
        <v>663</v>
      </c>
      <c r="Q15" s="234" t="s">
        <v>664</v>
      </c>
      <c r="R15" s="234" t="s">
        <v>586</v>
      </c>
      <c r="S15" s="234" t="s">
        <v>587</v>
      </c>
      <c r="T15" s="253" t="s">
        <v>626</v>
      </c>
      <c r="U15" s="234" t="s">
        <v>576</v>
      </c>
      <c r="V15" s="234" t="s">
        <v>665</v>
      </c>
      <c r="W15" s="234" t="s">
        <v>604</v>
      </c>
      <c r="X15" s="262" t="s">
        <v>605</v>
      </c>
      <c r="Y15" s="263"/>
    </row>
    <row r="16" spans="2:25" s="246" customFormat="1" ht="63" customHeight="1">
      <c r="B16" s="247">
        <v>11</v>
      </c>
      <c r="C16" s="237" t="s">
        <v>666</v>
      </c>
      <c r="D16" s="249" t="s">
        <v>667</v>
      </c>
      <c r="E16" s="249" t="s">
        <v>668</v>
      </c>
      <c r="F16" s="250" t="s">
        <v>669</v>
      </c>
      <c r="G16" s="250"/>
      <c r="H16" s="249" t="s">
        <v>576</v>
      </c>
      <c r="I16" s="249" t="s">
        <v>670</v>
      </c>
      <c r="J16" s="249" t="s">
        <v>671</v>
      </c>
      <c r="K16" s="239" t="s">
        <v>579</v>
      </c>
      <c r="L16" s="239" t="s">
        <v>580</v>
      </c>
      <c r="M16" s="240">
        <v>38000000</v>
      </c>
      <c r="N16" s="249" t="s">
        <v>672</v>
      </c>
      <c r="O16" s="239" t="s">
        <v>583</v>
      </c>
      <c r="P16" s="249" t="s">
        <v>584</v>
      </c>
      <c r="Q16" s="249" t="s">
        <v>673</v>
      </c>
      <c r="R16" s="249" t="s">
        <v>602</v>
      </c>
      <c r="S16" s="249" t="s">
        <v>587</v>
      </c>
      <c r="T16" s="250" t="s">
        <v>674</v>
      </c>
      <c r="U16" s="249" t="s">
        <v>675</v>
      </c>
      <c r="V16" s="249" t="s">
        <v>589</v>
      </c>
      <c r="W16" s="249" t="s">
        <v>604</v>
      </c>
      <c r="X16" s="264" t="s">
        <v>605</v>
      </c>
      <c r="Y16" s="257"/>
    </row>
    <row r="17" spans="2:25" s="246" customFormat="1" ht="72.75" customHeight="1">
      <c r="B17" s="230">
        <v>12</v>
      </c>
      <c r="C17" s="265" t="s">
        <v>676</v>
      </c>
      <c r="D17" s="234" t="s">
        <v>677</v>
      </c>
      <c r="E17" s="234" t="s">
        <v>668</v>
      </c>
      <c r="F17" s="234" t="s">
        <v>678</v>
      </c>
      <c r="G17" s="234" t="s">
        <v>679</v>
      </c>
      <c r="H17" s="234" t="s">
        <v>576</v>
      </c>
      <c r="I17" s="234" t="s">
        <v>680</v>
      </c>
      <c r="J17" s="234" t="s">
        <v>681</v>
      </c>
      <c r="K17" s="232" t="s">
        <v>682</v>
      </c>
      <c r="L17" s="232" t="s">
        <v>580</v>
      </c>
      <c r="M17" s="232" t="s">
        <v>581</v>
      </c>
      <c r="N17" s="234" t="s">
        <v>683</v>
      </c>
      <c r="O17" s="232" t="s">
        <v>583</v>
      </c>
      <c r="P17" s="234" t="s">
        <v>584</v>
      </c>
      <c r="Q17" s="234" t="s">
        <v>684</v>
      </c>
      <c r="R17" s="234" t="s">
        <v>602</v>
      </c>
      <c r="S17" s="234" t="s">
        <v>685</v>
      </c>
      <c r="T17" s="253" t="s">
        <v>686</v>
      </c>
      <c r="U17" s="234" t="s">
        <v>576</v>
      </c>
      <c r="V17" s="234" t="s">
        <v>687</v>
      </c>
      <c r="W17" s="234" t="s">
        <v>604</v>
      </c>
      <c r="X17" s="266" t="s">
        <v>688</v>
      </c>
      <c r="Y17" s="254"/>
    </row>
    <row r="18" spans="2:25" s="246" customFormat="1" ht="130">
      <c r="B18" s="247">
        <v>13</v>
      </c>
      <c r="C18" s="267" t="s">
        <v>689</v>
      </c>
      <c r="D18" s="249" t="s">
        <v>690</v>
      </c>
      <c r="E18" s="249" t="s">
        <v>691</v>
      </c>
      <c r="F18" s="249" t="s">
        <v>692</v>
      </c>
      <c r="G18" s="249" t="s">
        <v>693</v>
      </c>
      <c r="H18" s="249" t="s">
        <v>576</v>
      </c>
      <c r="I18" s="249" t="s">
        <v>622</v>
      </c>
      <c r="J18" s="249" t="s">
        <v>694</v>
      </c>
      <c r="K18" s="239" t="s">
        <v>695</v>
      </c>
      <c r="L18" s="239" t="s">
        <v>580</v>
      </c>
      <c r="M18" s="240">
        <v>400000000</v>
      </c>
      <c r="N18" s="249" t="s">
        <v>696</v>
      </c>
      <c r="O18" s="239" t="s">
        <v>583</v>
      </c>
      <c r="P18" s="268" t="s">
        <v>584</v>
      </c>
      <c r="Q18" s="249" t="s">
        <v>585</v>
      </c>
      <c r="R18" s="249" t="s">
        <v>586</v>
      </c>
      <c r="S18" s="249" t="s">
        <v>697</v>
      </c>
      <c r="T18" s="249" t="s">
        <v>576</v>
      </c>
      <c r="U18" s="249" t="s">
        <v>698</v>
      </c>
      <c r="V18" s="249" t="s">
        <v>699</v>
      </c>
      <c r="W18" s="249" t="s">
        <v>700</v>
      </c>
      <c r="X18" s="241" t="s">
        <v>701</v>
      </c>
      <c r="Y18" s="257"/>
    </row>
    <row r="19" spans="2:25" s="260" customFormat="1" ht="143">
      <c r="B19" s="230">
        <v>14</v>
      </c>
      <c r="C19" s="243" t="s">
        <v>702</v>
      </c>
      <c r="D19" s="234">
        <v>830039670</v>
      </c>
      <c r="E19" s="234" t="s">
        <v>668</v>
      </c>
      <c r="F19" s="234" t="s">
        <v>703</v>
      </c>
      <c r="G19" s="234" t="s">
        <v>704</v>
      </c>
      <c r="H19" s="234" t="s">
        <v>576</v>
      </c>
      <c r="I19" s="234" t="s">
        <v>705</v>
      </c>
      <c r="J19" s="234" t="s">
        <v>706</v>
      </c>
      <c r="K19" s="232" t="s">
        <v>707</v>
      </c>
      <c r="L19" s="232" t="s">
        <v>580</v>
      </c>
      <c r="M19" s="232" t="s">
        <v>581</v>
      </c>
      <c r="N19" s="234" t="s">
        <v>708</v>
      </c>
      <c r="O19" s="232" t="s">
        <v>583</v>
      </c>
      <c r="P19" s="269" t="s">
        <v>584</v>
      </c>
      <c r="Q19" s="234" t="s">
        <v>673</v>
      </c>
      <c r="R19" s="234" t="s">
        <v>602</v>
      </c>
      <c r="S19" s="234" t="s">
        <v>587</v>
      </c>
      <c r="T19" s="234" t="s">
        <v>576</v>
      </c>
      <c r="U19" s="234" t="s">
        <v>709</v>
      </c>
      <c r="V19" s="234" t="s">
        <v>710</v>
      </c>
      <c r="W19" s="234" t="s">
        <v>711</v>
      </c>
      <c r="X19" s="266" t="s">
        <v>688</v>
      </c>
      <c r="Y19" s="263"/>
    </row>
    <row r="20" spans="2:25" s="246" customFormat="1" ht="93" customHeight="1">
      <c r="B20" s="247">
        <v>15</v>
      </c>
      <c r="C20" s="237" t="s">
        <v>712</v>
      </c>
      <c r="D20" s="256" t="s">
        <v>713</v>
      </c>
      <c r="E20" s="255" t="s">
        <v>714</v>
      </c>
      <c r="F20" s="255" t="s">
        <v>715</v>
      </c>
      <c r="G20" s="255" t="s">
        <v>716</v>
      </c>
      <c r="H20" s="270" t="s">
        <v>576</v>
      </c>
      <c r="I20" s="270" t="s">
        <v>705</v>
      </c>
      <c r="J20" s="270" t="s">
        <v>717</v>
      </c>
      <c r="K20" s="239" t="s">
        <v>718</v>
      </c>
      <c r="L20" s="239" t="s">
        <v>580</v>
      </c>
      <c r="M20" s="239" t="s">
        <v>581</v>
      </c>
      <c r="N20" s="255" t="s">
        <v>719</v>
      </c>
      <c r="O20" s="239" t="s">
        <v>583</v>
      </c>
      <c r="P20" s="271" t="s">
        <v>584</v>
      </c>
      <c r="Q20" s="255" t="s">
        <v>673</v>
      </c>
      <c r="R20" s="256" t="s">
        <v>602</v>
      </c>
      <c r="S20" s="255" t="s">
        <v>587</v>
      </c>
      <c r="T20" s="255" t="s">
        <v>720</v>
      </c>
      <c r="U20" s="270" t="s">
        <v>576</v>
      </c>
      <c r="V20" s="256" t="s">
        <v>589</v>
      </c>
      <c r="W20" s="270" t="s">
        <v>711</v>
      </c>
      <c r="X20" s="264" t="s">
        <v>605</v>
      </c>
      <c r="Y20" s="257"/>
    </row>
    <row r="21" spans="2:25" s="260" customFormat="1" ht="103.5" customHeight="1">
      <c r="B21" s="272">
        <v>16</v>
      </c>
      <c r="C21" s="273" t="s">
        <v>721</v>
      </c>
      <c r="D21" s="273" t="s">
        <v>722</v>
      </c>
      <c r="E21" s="273" t="s">
        <v>576</v>
      </c>
      <c r="F21" s="234" t="s">
        <v>723</v>
      </c>
      <c r="G21" s="234" t="s">
        <v>724</v>
      </c>
      <c r="H21" s="234" t="s">
        <v>725</v>
      </c>
      <c r="I21" s="234" t="s">
        <v>726</v>
      </c>
      <c r="J21" s="273" t="s">
        <v>727</v>
      </c>
      <c r="K21" s="232" t="s">
        <v>579</v>
      </c>
      <c r="L21" s="232" t="s">
        <v>580</v>
      </c>
      <c r="M21" s="232" t="s">
        <v>581</v>
      </c>
      <c r="N21" s="234" t="s">
        <v>728</v>
      </c>
      <c r="O21" s="232" t="s">
        <v>583</v>
      </c>
      <c r="P21" s="273" t="s">
        <v>576</v>
      </c>
      <c r="Q21" s="273" t="s">
        <v>576</v>
      </c>
      <c r="R21" s="273" t="s">
        <v>576</v>
      </c>
      <c r="S21" s="234" t="s">
        <v>729</v>
      </c>
      <c r="T21" s="234" t="s">
        <v>588</v>
      </c>
      <c r="U21" s="273" t="s">
        <v>576</v>
      </c>
      <c r="V21" s="273" t="s">
        <v>730</v>
      </c>
      <c r="W21" s="273" t="s">
        <v>711</v>
      </c>
      <c r="X21" s="234" t="s">
        <v>688</v>
      </c>
      <c r="Y21" s="263"/>
    </row>
    <row r="22" spans="2:25" s="274" customFormat="1" ht="90.75" customHeight="1">
      <c r="B22" s="275">
        <v>17</v>
      </c>
      <c r="C22" s="276" t="s">
        <v>731</v>
      </c>
      <c r="D22" s="277" t="s">
        <v>732</v>
      </c>
      <c r="E22" s="256" t="s">
        <v>576</v>
      </c>
      <c r="F22" s="277" t="s">
        <v>733</v>
      </c>
      <c r="G22" s="238" t="s">
        <v>734</v>
      </c>
      <c r="H22" s="239" t="s">
        <v>576</v>
      </c>
      <c r="I22" s="238" t="s">
        <v>735</v>
      </c>
      <c r="J22" s="277" t="s">
        <v>736</v>
      </c>
      <c r="K22" s="239" t="s">
        <v>579</v>
      </c>
      <c r="L22" s="239" t="s">
        <v>580</v>
      </c>
      <c r="M22" s="239" t="s">
        <v>581</v>
      </c>
      <c r="N22" s="238" t="s">
        <v>737</v>
      </c>
      <c r="O22" s="239" t="s">
        <v>583</v>
      </c>
      <c r="P22" s="277" t="s">
        <v>576</v>
      </c>
      <c r="Q22" s="277" t="s">
        <v>576</v>
      </c>
      <c r="R22" s="277" t="s">
        <v>576</v>
      </c>
      <c r="S22" s="276" t="s">
        <v>635</v>
      </c>
      <c r="T22" s="238" t="s">
        <v>588</v>
      </c>
      <c r="U22" s="239" t="s">
        <v>576</v>
      </c>
      <c r="V22" s="239" t="s">
        <v>589</v>
      </c>
      <c r="W22" s="277" t="s">
        <v>738</v>
      </c>
      <c r="X22" s="278" t="s">
        <v>576</v>
      </c>
      <c r="Y22" s="279" t="s">
        <v>576</v>
      </c>
    </row>
    <row r="23" spans="2:25" ht="101.25" customHeight="1">
      <c r="B23" s="280">
        <v>18</v>
      </c>
      <c r="C23" s="269" t="s">
        <v>739</v>
      </c>
      <c r="D23" s="281" t="s">
        <v>740</v>
      </c>
      <c r="E23" s="273" t="s">
        <v>576</v>
      </c>
      <c r="F23" s="281" t="s">
        <v>741</v>
      </c>
      <c r="G23" s="281" t="s">
        <v>742</v>
      </c>
      <c r="H23" s="232" t="s">
        <v>576</v>
      </c>
      <c r="I23" s="234" t="s">
        <v>743</v>
      </c>
      <c r="J23" s="281" t="s">
        <v>744</v>
      </c>
      <c r="K23" s="232" t="s">
        <v>579</v>
      </c>
      <c r="L23" s="232" t="s">
        <v>580</v>
      </c>
      <c r="M23" s="232" t="s">
        <v>581</v>
      </c>
      <c r="N23" s="266" t="s">
        <v>745</v>
      </c>
      <c r="O23" s="232" t="s">
        <v>583</v>
      </c>
      <c r="P23" s="273" t="s">
        <v>576</v>
      </c>
      <c r="Q23" s="273" t="s">
        <v>576</v>
      </c>
      <c r="R23" s="273" t="s">
        <v>576</v>
      </c>
      <c r="S23" s="281" t="s">
        <v>746</v>
      </c>
      <c r="T23" s="234" t="s">
        <v>588</v>
      </c>
      <c r="U23" s="232" t="s">
        <v>576</v>
      </c>
      <c r="V23" s="232" t="s">
        <v>589</v>
      </c>
      <c r="W23" s="273" t="s">
        <v>738</v>
      </c>
      <c r="X23" s="282" t="s">
        <v>576</v>
      </c>
      <c r="Y23" s="263" t="s">
        <v>576</v>
      </c>
    </row>
    <row r="24" spans="2:25" s="274" customFormat="1" ht="62.25" customHeight="1">
      <c r="B24" s="283">
        <v>19</v>
      </c>
      <c r="C24" s="256" t="s">
        <v>747</v>
      </c>
      <c r="D24" s="256" t="s">
        <v>748</v>
      </c>
      <c r="E24" s="256" t="s">
        <v>576</v>
      </c>
      <c r="F24" s="256" t="s">
        <v>749</v>
      </c>
      <c r="G24" s="256" t="s">
        <v>750</v>
      </c>
      <c r="H24" s="271" t="s">
        <v>576</v>
      </c>
      <c r="I24" s="249" t="s">
        <v>751</v>
      </c>
      <c r="J24" s="256" t="s">
        <v>752</v>
      </c>
      <c r="K24" s="271" t="s">
        <v>579</v>
      </c>
      <c r="L24" s="271" t="s">
        <v>580</v>
      </c>
      <c r="M24" s="271" t="s">
        <v>581</v>
      </c>
      <c r="N24" s="249" t="s">
        <v>753</v>
      </c>
      <c r="O24" s="271" t="s">
        <v>583</v>
      </c>
      <c r="P24" s="256" t="s">
        <v>576</v>
      </c>
      <c r="Q24" s="256" t="s">
        <v>576</v>
      </c>
      <c r="R24" s="256" t="s">
        <v>576</v>
      </c>
      <c r="S24" s="270" t="s">
        <v>746</v>
      </c>
      <c r="T24" s="249" t="s">
        <v>588</v>
      </c>
      <c r="U24" s="271" t="s">
        <v>576</v>
      </c>
      <c r="V24" s="271" t="s">
        <v>589</v>
      </c>
      <c r="W24" s="256" t="s">
        <v>738</v>
      </c>
      <c r="X24" s="284" t="s">
        <v>576</v>
      </c>
      <c r="Y24" s="285" t="s">
        <v>576</v>
      </c>
    </row>
    <row r="25" spans="2:25" s="274" customFormat="1" ht="144.75" customHeight="1">
      <c r="B25" s="272">
        <v>20</v>
      </c>
      <c r="C25" s="273" t="s">
        <v>754</v>
      </c>
      <c r="D25" s="273" t="s">
        <v>755</v>
      </c>
      <c r="E25" s="273" t="s">
        <v>576</v>
      </c>
      <c r="F25" s="273" t="s">
        <v>756</v>
      </c>
      <c r="G25" s="273" t="s">
        <v>757</v>
      </c>
      <c r="H25" s="232" t="s">
        <v>576</v>
      </c>
      <c r="I25" s="273" t="s">
        <v>705</v>
      </c>
      <c r="J25" s="273" t="s">
        <v>758</v>
      </c>
      <c r="K25" s="232" t="s">
        <v>579</v>
      </c>
      <c r="L25" s="232" t="s">
        <v>580</v>
      </c>
      <c r="M25" s="232" t="s">
        <v>581</v>
      </c>
      <c r="N25" s="286" t="s">
        <v>759</v>
      </c>
      <c r="O25" s="232" t="s">
        <v>583</v>
      </c>
      <c r="P25" s="273" t="s">
        <v>576</v>
      </c>
      <c r="Q25" s="273" t="s">
        <v>576</v>
      </c>
      <c r="R25" s="273" t="s">
        <v>576</v>
      </c>
      <c r="S25" s="232" t="s">
        <v>587</v>
      </c>
      <c r="T25" s="234" t="s">
        <v>588</v>
      </c>
      <c r="U25" s="232" t="s">
        <v>576</v>
      </c>
      <c r="V25" s="232" t="s">
        <v>589</v>
      </c>
      <c r="W25" s="273" t="s">
        <v>738</v>
      </c>
      <c r="X25" s="282" t="s">
        <v>576</v>
      </c>
      <c r="Y25" s="263" t="s">
        <v>576</v>
      </c>
    </row>
    <row r="26" spans="2:25" ht="39">
      <c r="B26" s="283">
        <v>21</v>
      </c>
      <c r="C26" s="249" t="s">
        <v>760</v>
      </c>
      <c r="D26" s="256" t="s">
        <v>761</v>
      </c>
      <c r="E26" s="249" t="s">
        <v>762</v>
      </c>
      <c r="F26" s="256" t="s">
        <v>763</v>
      </c>
      <c r="G26" s="256" t="s">
        <v>764</v>
      </c>
      <c r="H26" s="271" t="s">
        <v>576</v>
      </c>
      <c r="I26" s="271" t="s">
        <v>765</v>
      </c>
      <c r="J26" s="256" t="s">
        <v>766</v>
      </c>
      <c r="K26" s="256">
        <v>354</v>
      </c>
      <c r="L26" s="271" t="s">
        <v>580</v>
      </c>
      <c r="M26" s="271" t="s">
        <v>581</v>
      </c>
      <c r="N26" s="256" t="s">
        <v>767</v>
      </c>
      <c r="O26" s="271" t="s">
        <v>583</v>
      </c>
      <c r="P26" s="256" t="s">
        <v>576</v>
      </c>
      <c r="Q26" s="256" t="s">
        <v>576</v>
      </c>
      <c r="R26" s="256" t="s">
        <v>576</v>
      </c>
      <c r="S26" s="249" t="s">
        <v>611</v>
      </c>
      <c r="T26" s="249" t="s">
        <v>588</v>
      </c>
      <c r="U26" s="271" t="s">
        <v>576</v>
      </c>
      <c r="V26" s="271" t="s">
        <v>589</v>
      </c>
      <c r="W26" s="256" t="s">
        <v>738</v>
      </c>
      <c r="X26" s="284" t="s">
        <v>576</v>
      </c>
      <c r="Y26" s="285" t="s">
        <v>576</v>
      </c>
    </row>
    <row r="27" spans="2:25" s="274" customFormat="1" ht="40" thickBot="1">
      <c r="B27" s="287">
        <v>22</v>
      </c>
      <c r="C27" s="288" t="s">
        <v>768</v>
      </c>
      <c r="D27" s="288" t="s">
        <v>769</v>
      </c>
      <c r="E27" s="288" t="s">
        <v>770</v>
      </c>
      <c r="F27" s="288" t="s">
        <v>771</v>
      </c>
      <c r="G27" s="288" t="s">
        <v>772</v>
      </c>
      <c r="H27" s="289" t="s">
        <v>576</v>
      </c>
      <c r="I27" s="288" t="s">
        <v>773</v>
      </c>
      <c r="J27" s="288" t="s">
        <v>774</v>
      </c>
      <c r="K27" s="289" t="s">
        <v>579</v>
      </c>
      <c r="L27" s="289" t="s">
        <v>580</v>
      </c>
      <c r="M27" s="289" t="s">
        <v>581</v>
      </c>
      <c r="N27" s="290" t="s">
        <v>775</v>
      </c>
      <c r="O27" s="289" t="s">
        <v>583</v>
      </c>
      <c r="P27" s="288" t="s">
        <v>576</v>
      </c>
      <c r="Q27" s="288" t="s">
        <v>576</v>
      </c>
      <c r="R27" s="288" t="s">
        <v>576</v>
      </c>
      <c r="S27" s="288" t="s">
        <v>576</v>
      </c>
      <c r="T27" s="290" t="s">
        <v>588</v>
      </c>
      <c r="U27" s="289" t="s">
        <v>576</v>
      </c>
      <c r="V27" s="289" t="s">
        <v>589</v>
      </c>
      <c r="W27" s="288" t="s">
        <v>738</v>
      </c>
      <c r="X27" s="291" t="s">
        <v>576</v>
      </c>
      <c r="Y27" s="292" t="s">
        <v>576</v>
      </c>
    </row>
  </sheetData>
  <mergeCells count="3">
    <mergeCell ref="B2:D2"/>
    <mergeCell ref="B3:D3"/>
    <mergeCell ref="B4:D4"/>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9900"/>
  </sheetPr>
  <dimension ref="A1:AG1003"/>
  <sheetViews>
    <sheetView showGridLines="0" topLeftCell="A28" workbookViewId="0">
      <selection activeCell="A8" sqref="A8"/>
    </sheetView>
  </sheetViews>
  <sheetFormatPr baseColWidth="10" defaultColWidth="14.5" defaultRowHeight="15"/>
  <cols>
    <col min="1" max="1" width="82.33203125" customWidth="1"/>
    <col min="2" max="6" width="15.1640625" customWidth="1"/>
    <col min="7" max="7" width="13.5" style="693" customWidth="1"/>
    <col min="8" max="8" width="15.5" customWidth="1"/>
    <col min="9" max="9" width="12.6640625" customWidth="1"/>
    <col min="10" max="14" width="11.5" customWidth="1"/>
    <col min="15" max="20" width="11.5" style="693" customWidth="1"/>
    <col min="21" max="21" width="12.5" customWidth="1"/>
    <col min="22" max="33" width="11.5" customWidth="1"/>
  </cols>
  <sheetData>
    <row r="1" spans="1:3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row>
    <row r="2" spans="1:33">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33" s="171" customFormat="1" ht="18">
      <c r="A3" s="213">
        <f>+'CONTRATACIÓN SERVICIOS'!A2</f>
        <v>0</v>
      </c>
      <c r="B3" s="171" t="s">
        <v>548</v>
      </c>
    </row>
    <row r="4" spans="1:33" s="171" customFormat="1" ht="18">
      <c r="A4" s="172">
        <f>+'CONTRATACIÓN SERVICIOS'!A3</f>
        <v>0</v>
      </c>
      <c r="B4" s="171" t="s">
        <v>458</v>
      </c>
    </row>
    <row r="5" spans="1:33" s="171" customFormat="1" ht="18">
      <c r="A5" s="172" t="s">
        <v>441</v>
      </c>
    </row>
    <row r="6" spans="1:33" s="171" customFormat="1" ht="14"/>
    <row r="7" spans="1:33" s="171" customFormat="1" ht="14"/>
    <row r="8" spans="1:33" s="171" customFormat="1" ht="14">
      <c r="A8" s="658" t="s">
        <v>6</v>
      </c>
      <c r="B8" s="1350" t="s">
        <v>442</v>
      </c>
      <c r="C8" s="1350"/>
      <c r="D8" s="1350"/>
      <c r="E8" s="1350"/>
      <c r="F8" s="1350"/>
      <c r="G8" s="1350"/>
      <c r="H8" s="1350"/>
      <c r="I8" s="1350"/>
      <c r="J8" s="1349" t="s">
        <v>443</v>
      </c>
      <c r="K8" s="1349"/>
      <c r="L8" s="1349"/>
      <c r="M8" s="1349"/>
      <c r="N8" s="1349"/>
      <c r="O8" s="1349"/>
      <c r="P8" s="1349"/>
      <c r="Q8" s="1349"/>
      <c r="R8" s="1349"/>
      <c r="S8" s="1349"/>
      <c r="T8" s="1349"/>
      <c r="U8" s="1349"/>
      <c r="V8" s="1349"/>
    </row>
    <row r="9" spans="1:33" s="171" customFormat="1" ht="25" thickBot="1">
      <c r="A9" s="659"/>
      <c r="B9" s="188">
        <v>2017</v>
      </c>
      <c r="C9" s="189">
        <v>2018</v>
      </c>
      <c r="D9" s="190">
        <v>2019</v>
      </c>
      <c r="E9" s="189">
        <v>2020</v>
      </c>
      <c r="F9" s="191">
        <v>2021</v>
      </c>
      <c r="G9" s="701" t="s">
        <v>2081</v>
      </c>
      <c r="H9" s="701" t="s">
        <v>2082</v>
      </c>
      <c r="I9" s="701" t="s">
        <v>2083</v>
      </c>
      <c r="J9" s="705">
        <v>2022</v>
      </c>
      <c r="K9" s="705">
        <v>2023</v>
      </c>
      <c r="L9" s="706">
        <v>2024</v>
      </c>
      <c r="M9" s="705">
        <v>2025</v>
      </c>
      <c r="N9" s="707">
        <v>2026</v>
      </c>
      <c r="O9" s="705">
        <v>2027</v>
      </c>
      <c r="P9" s="707">
        <v>2028</v>
      </c>
      <c r="Q9" s="705">
        <v>2029</v>
      </c>
      <c r="R9" s="707">
        <v>2030</v>
      </c>
      <c r="S9" s="705">
        <v>2031</v>
      </c>
      <c r="T9" s="707">
        <v>2032</v>
      </c>
      <c r="U9" s="189" t="s">
        <v>5</v>
      </c>
      <c r="V9" s="191" t="s">
        <v>7</v>
      </c>
    </row>
    <row r="10" spans="1:33" s="171" customFormat="1" ht="14">
      <c r="A10" s="641" t="s">
        <v>1943</v>
      </c>
      <c r="B10" s="642">
        <v>16433</v>
      </c>
      <c r="C10" s="642">
        <v>9545</v>
      </c>
      <c r="D10" s="642">
        <v>8603</v>
      </c>
      <c r="E10" s="642">
        <v>7461</v>
      </c>
      <c r="F10" s="642">
        <v>10463</v>
      </c>
      <c r="G10" s="647">
        <v>5349</v>
      </c>
      <c r="H10" s="702">
        <f>SUM(B10:F10)/5</f>
        <v>10501</v>
      </c>
      <c r="I10" s="703">
        <f>+F10/B10-1</f>
        <v>-0.36329337309073206</v>
      </c>
      <c r="J10" s="642">
        <f>5349*2</f>
        <v>10698</v>
      </c>
      <c r="K10" s="642">
        <f>K15*0.7</f>
        <v>12604.9</v>
      </c>
      <c r="L10" s="642">
        <f>+L15*0.7</f>
        <v>13235.144999999999</v>
      </c>
      <c r="M10" s="642">
        <f>+M15*0.7</f>
        <v>13896.902249999999</v>
      </c>
      <c r="N10" s="642">
        <f>+N15*0.7</f>
        <v>14591.747362499998</v>
      </c>
      <c r="O10" s="642">
        <f t="shared" ref="O10:T10" si="0">+O15*0.7</f>
        <v>15321.334730624998</v>
      </c>
      <c r="P10" s="642">
        <f t="shared" si="0"/>
        <v>16087.401467156245</v>
      </c>
      <c r="Q10" s="642">
        <f t="shared" si="0"/>
        <v>16891.771540514059</v>
      </c>
      <c r="R10" s="642">
        <f t="shared" si="0"/>
        <v>17736.360117539763</v>
      </c>
      <c r="S10" s="642">
        <f t="shared" si="0"/>
        <v>18623.17812341675</v>
      </c>
      <c r="T10" s="642">
        <f t="shared" si="0"/>
        <v>19554.33702958759</v>
      </c>
      <c r="U10" s="708">
        <f t="shared" ref="U10:U20" si="1">SUM(J10:T10)/11</f>
        <v>15385.552511030855</v>
      </c>
      <c r="V10" s="709">
        <f>+(T10-J10)/J10</f>
        <v>0.8278497877722556</v>
      </c>
    </row>
    <row r="11" spans="1:33" s="171" customFormat="1" ht="14">
      <c r="A11" s="641" t="s">
        <v>1944</v>
      </c>
      <c r="B11" s="642">
        <v>78.680000000000007</v>
      </c>
      <c r="C11" s="642">
        <v>77.180000000000007</v>
      </c>
      <c r="D11" s="642">
        <v>90.76</v>
      </c>
      <c r="E11" s="642">
        <v>59.46</v>
      </c>
      <c r="F11" s="642">
        <v>75.400000000000006</v>
      </c>
      <c r="G11" s="646">
        <v>76</v>
      </c>
      <c r="H11" s="702">
        <f t="shared" ref="H11:H20" si="2">SUM(B11:G11)/5</f>
        <v>91.496000000000009</v>
      </c>
      <c r="I11" s="704">
        <f>+F11/B11-1</f>
        <v>-4.1687849517030973E-2</v>
      </c>
      <c r="J11" s="642">
        <v>76</v>
      </c>
      <c r="K11" s="642">
        <v>81</v>
      </c>
      <c r="L11" s="642">
        <v>83</v>
      </c>
      <c r="M11" s="642">
        <v>85</v>
      </c>
      <c r="N11" s="642">
        <v>85</v>
      </c>
      <c r="O11" s="642">
        <v>85</v>
      </c>
      <c r="P11" s="642">
        <v>85</v>
      </c>
      <c r="Q11" s="642">
        <v>85</v>
      </c>
      <c r="R11" s="642">
        <v>85</v>
      </c>
      <c r="S11" s="642">
        <v>85</v>
      </c>
      <c r="T11" s="642">
        <v>85</v>
      </c>
      <c r="U11" s="710">
        <f t="shared" si="1"/>
        <v>83.63636363636364</v>
      </c>
      <c r="V11" s="709">
        <f t="shared" ref="V11:V20" si="3">+(T11-J11)/J11</f>
        <v>0.11842105263157894</v>
      </c>
    </row>
    <row r="12" spans="1:33" s="171" customFormat="1" ht="14">
      <c r="A12" s="641" t="s">
        <v>1945</v>
      </c>
      <c r="B12" s="642">
        <v>3.25</v>
      </c>
      <c r="C12" s="642">
        <v>4.82</v>
      </c>
      <c r="D12" s="642">
        <v>5.42</v>
      </c>
      <c r="E12" s="642">
        <v>4.79</v>
      </c>
      <c r="F12" s="642">
        <v>3.91</v>
      </c>
      <c r="G12" s="642">
        <v>4</v>
      </c>
      <c r="H12" s="702">
        <f t="shared" si="2"/>
        <v>5.2380000000000004</v>
      </c>
      <c r="I12" s="704">
        <f>+F12/B12-1</f>
        <v>0.20307692307692315</v>
      </c>
      <c r="J12" s="642">
        <v>4</v>
      </c>
      <c r="K12" s="642">
        <v>4</v>
      </c>
      <c r="L12" s="642">
        <v>4</v>
      </c>
      <c r="M12" s="642">
        <v>4</v>
      </c>
      <c r="N12" s="642">
        <v>4</v>
      </c>
      <c r="O12" s="642">
        <v>4</v>
      </c>
      <c r="P12" s="642">
        <v>4</v>
      </c>
      <c r="Q12" s="642">
        <v>4</v>
      </c>
      <c r="R12" s="642">
        <v>4</v>
      </c>
      <c r="S12" s="642">
        <v>4</v>
      </c>
      <c r="T12" s="642">
        <v>4</v>
      </c>
      <c r="U12" s="710">
        <f t="shared" si="1"/>
        <v>4</v>
      </c>
      <c r="V12" s="709">
        <f t="shared" si="3"/>
        <v>0</v>
      </c>
    </row>
    <row r="13" spans="1:33" s="171" customFormat="1" ht="14">
      <c r="A13" s="641" t="s">
        <v>1946</v>
      </c>
      <c r="B13" s="642">
        <v>67.349999999999994</v>
      </c>
      <c r="C13" s="642">
        <v>39.119999999999997</v>
      </c>
      <c r="D13" s="642">
        <v>30.73</v>
      </c>
      <c r="E13" s="642">
        <v>37.869999999999997</v>
      </c>
      <c r="F13" s="642">
        <v>55.36</v>
      </c>
      <c r="G13" s="647">
        <v>32</v>
      </c>
      <c r="H13" s="702">
        <f t="shared" si="2"/>
        <v>52.486000000000004</v>
      </c>
      <c r="I13" s="704">
        <f>+F13/B13-1</f>
        <v>-0.17802524127691155</v>
      </c>
      <c r="J13" s="642">
        <v>57</v>
      </c>
      <c r="K13" s="642">
        <v>74</v>
      </c>
      <c r="L13" s="642">
        <v>77</v>
      </c>
      <c r="M13" s="642">
        <v>78</v>
      </c>
      <c r="N13" s="642">
        <v>78</v>
      </c>
      <c r="O13" s="642">
        <v>78</v>
      </c>
      <c r="P13" s="642">
        <v>78</v>
      </c>
      <c r="Q13" s="642">
        <v>78</v>
      </c>
      <c r="R13" s="642">
        <v>78</v>
      </c>
      <c r="S13" s="642">
        <v>78</v>
      </c>
      <c r="T13" s="642">
        <v>78</v>
      </c>
      <c r="U13" s="710">
        <f t="shared" si="1"/>
        <v>75.63636363636364</v>
      </c>
      <c r="V13" s="709">
        <f t="shared" si="3"/>
        <v>0.36842105263157893</v>
      </c>
    </row>
    <row r="14" spans="1:33" s="171" customFormat="1" ht="14">
      <c r="A14" s="643" t="s">
        <v>1947</v>
      </c>
      <c r="B14" s="644">
        <v>39578</v>
      </c>
      <c r="C14" s="644">
        <v>33291</v>
      </c>
      <c r="D14" s="644">
        <v>28663</v>
      </c>
      <c r="E14" s="644">
        <v>16180</v>
      </c>
      <c r="F14" s="644">
        <v>20156</v>
      </c>
      <c r="G14" s="648">
        <v>10168</v>
      </c>
      <c r="H14" s="702">
        <f t="shared" si="2"/>
        <v>29607.200000000001</v>
      </c>
      <c r="I14" s="704">
        <f>+F14/B14-1</f>
        <v>-0.49072717166102375</v>
      </c>
      <c r="J14" s="644">
        <f>1837*12</f>
        <v>22044</v>
      </c>
      <c r="K14" s="644">
        <f>+J14+(J14*0.1)</f>
        <v>24248.400000000001</v>
      </c>
      <c r="L14" s="644">
        <f>+K14+(K14*0.05)</f>
        <v>25460.82</v>
      </c>
      <c r="M14" s="644">
        <f t="shared" ref="M14:T16" si="4">+L14+(L14*0.05)</f>
        <v>26733.861000000001</v>
      </c>
      <c r="N14" s="644">
        <f t="shared" si="4"/>
        <v>28070.554050000002</v>
      </c>
      <c r="O14" s="644">
        <f t="shared" si="4"/>
        <v>29474.081752500002</v>
      </c>
      <c r="P14" s="644">
        <f t="shared" si="4"/>
        <v>30947.785840125001</v>
      </c>
      <c r="Q14" s="644">
        <f t="shared" si="4"/>
        <v>32495.175132131251</v>
      </c>
      <c r="R14" s="644">
        <f t="shared" si="4"/>
        <v>34119.933888737811</v>
      </c>
      <c r="S14" s="644">
        <f t="shared" si="4"/>
        <v>35825.930583174704</v>
      </c>
      <c r="T14" s="644">
        <f t="shared" si="4"/>
        <v>37617.227112333436</v>
      </c>
      <c r="U14" s="710">
        <f t="shared" si="1"/>
        <v>29730.706305363841</v>
      </c>
      <c r="V14" s="709">
        <f t="shared" si="3"/>
        <v>0.70646103757636702</v>
      </c>
    </row>
    <row r="15" spans="1:33" s="171" customFormat="1" ht="14">
      <c r="A15" s="641" t="s">
        <v>1948</v>
      </c>
      <c r="B15" s="642">
        <v>21498</v>
      </c>
      <c r="C15" s="642">
        <v>17263</v>
      </c>
      <c r="D15" s="642">
        <v>15143</v>
      </c>
      <c r="E15" s="642">
        <v>11046</v>
      </c>
      <c r="F15" s="642">
        <v>14847</v>
      </c>
      <c r="G15" s="645">
        <v>8185</v>
      </c>
      <c r="H15" s="702">
        <f t="shared" si="2"/>
        <v>17596.400000000001</v>
      </c>
      <c r="I15" s="704">
        <v>0</v>
      </c>
      <c r="J15" s="642">
        <f>8185*2</f>
        <v>16370</v>
      </c>
      <c r="K15" s="642">
        <f>+J15+(J15*0.1)</f>
        <v>18007</v>
      </c>
      <c r="L15" s="642">
        <f>+K15+(K15*0.05)</f>
        <v>18907.349999999999</v>
      </c>
      <c r="M15" s="642">
        <f>+L15+(L15*0.05)</f>
        <v>19852.717499999999</v>
      </c>
      <c r="N15" s="642">
        <f>+M15+(M15*0.05)</f>
        <v>20845.353374999999</v>
      </c>
      <c r="O15" s="642">
        <f t="shared" si="4"/>
        <v>21887.621043749998</v>
      </c>
      <c r="P15" s="642">
        <f t="shared" si="4"/>
        <v>22982.002095937496</v>
      </c>
      <c r="Q15" s="642">
        <f t="shared" si="4"/>
        <v>24131.102200734371</v>
      </c>
      <c r="R15" s="642">
        <f t="shared" si="4"/>
        <v>25337.65731077109</v>
      </c>
      <c r="S15" s="642">
        <f t="shared" si="4"/>
        <v>26604.540176309645</v>
      </c>
      <c r="T15" s="642">
        <f t="shared" si="4"/>
        <v>27934.767185125129</v>
      </c>
      <c r="U15" s="710">
        <f t="shared" si="1"/>
        <v>22078.191898875248</v>
      </c>
      <c r="V15" s="709">
        <f t="shared" si="3"/>
        <v>0.70646103757636702</v>
      </c>
    </row>
    <row r="16" spans="1:33" s="171" customFormat="1" ht="14">
      <c r="A16" s="654" t="s">
        <v>1949</v>
      </c>
      <c r="B16" s="655">
        <v>13208</v>
      </c>
      <c r="C16" s="655">
        <v>10435</v>
      </c>
      <c r="D16" s="655">
        <v>9250</v>
      </c>
      <c r="E16" s="655">
        <v>8480</v>
      </c>
      <c r="F16" s="655">
        <v>11998</v>
      </c>
      <c r="G16" s="657">
        <v>5365</v>
      </c>
      <c r="H16" s="702">
        <f t="shared" si="2"/>
        <v>11747.2</v>
      </c>
      <c r="I16" s="704">
        <f t="shared" ref="I16:I20" si="5">+F16/B16-1</f>
        <v>-9.1611144760751051E-2</v>
      </c>
      <c r="J16" s="644">
        <f>5362*2</f>
        <v>10724</v>
      </c>
      <c r="K16" s="644">
        <f>+J16+(J16*0.1)</f>
        <v>11796.4</v>
      </c>
      <c r="L16" s="644">
        <f>+K16+(K16*0.05)</f>
        <v>12386.22</v>
      </c>
      <c r="M16" s="644">
        <f>+L16+(L16*0.05)</f>
        <v>13005.530999999999</v>
      </c>
      <c r="N16" s="644">
        <f>+M16+(M16*0.05)</f>
        <v>13655.80755</v>
      </c>
      <c r="O16" s="644">
        <f t="shared" si="4"/>
        <v>14338.597927499999</v>
      </c>
      <c r="P16" s="644">
        <f t="shared" si="4"/>
        <v>15055.527823875</v>
      </c>
      <c r="Q16" s="644">
        <f t="shared" si="4"/>
        <v>15808.304215068751</v>
      </c>
      <c r="R16" s="644">
        <f t="shared" si="4"/>
        <v>16598.71942582219</v>
      </c>
      <c r="S16" s="644">
        <f t="shared" si="4"/>
        <v>17428.6553971133</v>
      </c>
      <c r="T16" s="644">
        <f t="shared" si="4"/>
        <v>18300.088166968966</v>
      </c>
      <c r="U16" s="710">
        <f t="shared" si="1"/>
        <v>14463.441046031656</v>
      </c>
      <c r="V16" s="709">
        <f t="shared" si="3"/>
        <v>0.70646103757636758</v>
      </c>
    </row>
    <row r="17" spans="1:33" s="171" customFormat="1" ht="14">
      <c r="A17" s="656" t="s">
        <v>2038</v>
      </c>
      <c r="B17" s="644">
        <v>30652</v>
      </c>
      <c r="C17" s="644">
        <v>15572</v>
      </c>
      <c r="D17" s="644">
        <v>15000</v>
      </c>
      <c r="E17" s="644">
        <v>17729</v>
      </c>
      <c r="F17" s="644">
        <v>28429</v>
      </c>
      <c r="G17" s="644">
        <v>14459</v>
      </c>
      <c r="H17" s="702">
        <f t="shared" si="2"/>
        <v>24368.2</v>
      </c>
      <c r="I17" s="704">
        <f t="shared" si="5"/>
        <v>-7.2523815737961628E-2</v>
      </c>
      <c r="J17" s="644">
        <f>14459*2</f>
        <v>28918</v>
      </c>
      <c r="K17" s="644">
        <v>30612</v>
      </c>
      <c r="L17" s="644">
        <v>32142</v>
      </c>
      <c r="M17" s="644">
        <v>33750</v>
      </c>
      <c r="N17" s="644">
        <v>35437</v>
      </c>
      <c r="O17" s="644">
        <v>35438</v>
      </c>
      <c r="P17" s="644">
        <v>35439</v>
      </c>
      <c r="Q17" s="644">
        <v>35440</v>
      </c>
      <c r="R17" s="644">
        <v>35441</v>
      </c>
      <c r="S17" s="644">
        <v>35442</v>
      </c>
      <c r="T17" s="644">
        <v>35443</v>
      </c>
      <c r="U17" s="710">
        <f t="shared" si="1"/>
        <v>33954.727272727272</v>
      </c>
      <c r="V17" s="709">
        <f t="shared" si="3"/>
        <v>0.22563801092745003</v>
      </c>
    </row>
    <row r="18" spans="1:33" s="171" customFormat="1" ht="14">
      <c r="A18" s="656" t="s">
        <v>2039</v>
      </c>
      <c r="B18" s="644">
        <v>243566</v>
      </c>
      <c r="C18" s="644">
        <v>207299</v>
      </c>
      <c r="D18" s="644">
        <v>202981</v>
      </c>
      <c r="E18" s="644">
        <v>190748</v>
      </c>
      <c r="F18" s="644">
        <v>230102</v>
      </c>
      <c r="G18" s="644">
        <v>101949</v>
      </c>
      <c r="H18" s="702">
        <f t="shared" si="2"/>
        <v>235329</v>
      </c>
      <c r="I18" s="704">
        <f t="shared" si="5"/>
        <v>-5.5278651371702181E-2</v>
      </c>
      <c r="J18" s="644">
        <f>101949*2</f>
        <v>203898</v>
      </c>
      <c r="K18" s="644">
        <f>13.7*K15</f>
        <v>246695.9</v>
      </c>
      <c r="L18" s="644">
        <f t="shared" ref="L18:T18" si="6">13.7*L15</f>
        <v>259030.69499999998</v>
      </c>
      <c r="M18" s="644">
        <f t="shared" si="6"/>
        <v>271982.22975</v>
      </c>
      <c r="N18" s="644">
        <f t="shared" si="6"/>
        <v>285581.34123749996</v>
      </c>
      <c r="O18" s="644">
        <f t="shared" si="6"/>
        <v>299860.40829937498</v>
      </c>
      <c r="P18" s="644">
        <f t="shared" si="6"/>
        <v>314853.4287143437</v>
      </c>
      <c r="Q18" s="644">
        <f t="shared" si="6"/>
        <v>330596.10015006084</v>
      </c>
      <c r="R18" s="644">
        <f t="shared" si="6"/>
        <v>347125.90515756392</v>
      </c>
      <c r="S18" s="644">
        <f t="shared" si="6"/>
        <v>364482.20041544212</v>
      </c>
      <c r="T18" s="644">
        <f t="shared" si="6"/>
        <v>382706.31043621426</v>
      </c>
      <c r="U18" s="710">
        <f t="shared" si="1"/>
        <v>300619.31992368179</v>
      </c>
      <c r="V18" s="709">
        <f t="shared" si="3"/>
        <v>0.87694980056800098</v>
      </c>
    </row>
    <row r="19" spans="1:33" s="171" customFormat="1" ht="14">
      <c r="A19" s="656" t="s">
        <v>2040</v>
      </c>
      <c r="B19" s="644">
        <v>6476</v>
      </c>
      <c r="C19" s="644">
        <v>5062</v>
      </c>
      <c r="D19" s="644">
        <v>4921</v>
      </c>
      <c r="E19" s="644">
        <v>2982</v>
      </c>
      <c r="F19" s="644">
        <v>5040</v>
      </c>
      <c r="G19" s="644">
        <v>2588</v>
      </c>
      <c r="H19" s="702">
        <f t="shared" si="2"/>
        <v>5413.8</v>
      </c>
      <c r="I19" s="704">
        <f t="shared" si="5"/>
        <v>-0.22174181593576281</v>
      </c>
      <c r="J19" s="644">
        <f>2588*2</f>
        <v>5176</v>
      </c>
      <c r="K19" s="644">
        <f>0.3*K15</f>
        <v>5402.0999999999995</v>
      </c>
      <c r="L19" s="644">
        <f t="shared" ref="L19:T19" si="7">0.3*L15</f>
        <v>5672.204999999999</v>
      </c>
      <c r="M19" s="644">
        <f t="shared" si="7"/>
        <v>5955.8152499999997</v>
      </c>
      <c r="N19" s="644">
        <f t="shared" si="7"/>
        <v>6253.6060124999995</v>
      </c>
      <c r="O19" s="644">
        <f t="shared" si="7"/>
        <v>6566.2863131249987</v>
      </c>
      <c r="P19" s="644">
        <f t="shared" si="7"/>
        <v>6894.6006287812488</v>
      </c>
      <c r="Q19" s="644">
        <f t="shared" si="7"/>
        <v>7239.3306602203111</v>
      </c>
      <c r="R19" s="644">
        <f t="shared" si="7"/>
        <v>7601.2971932313267</v>
      </c>
      <c r="S19" s="644">
        <f t="shared" si="7"/>
        <v>7981.3620528928932</v>
      </c>
      <c r="T19" s="644">
        <f t="shared" si="7"/>
        <v>8380.4301555375387</v>
      </c>
      <c r="U19" s="710">
        <f t="shared" si="1"/>
        <v>6647.5484787534833</v>
      </c>
      <c r="V19" s="709">
        <f t="shared" si="3"/>
        <v>0.61909392494929261</v>
      </c>
    </row>
    <row r="20" spans="1:33" s="171" customFormat="1" ht="14">
      <c r="A20" s="656" t="s">
        <v>2041</v>
      </c>
      <c r="B20" s="644">
        <v>4663</v>
      </c>
      <c r="C20" s="644">
        <v>5622</v>
      </c>
      <c r="D20" s="644">
        <v>8800</v>
      </c>
      <c r="E20" s="644">
        <v>6830</v>
      </c>
      <c r="F20" s="644">
        <v>12996</v>
      </c>
      <c r="G20" s="644">
        <v>13698</v>
      </c>
      <c r="H20" s="702">
        <f t="shared" si="2"/>
        <v>10521.8</v>
      </c>
      <c r="I20" s="704">
        <f t="shared" si="5"/>
        <v>1.7870469654728716</v>
      </c>
      <c r="J20" s="644">
        <f>2283*12</f>
        <v>27396</v>
      </c>
      <c r="K20" s="644">
        <f>1.6*K15</f>
        <v>28811.200000000001</v>
      </c>
      <c r="L20" s="644">
        <f t="shared" ref="L20:T20" si="8">1.6*L15</f>
        <v>30251.759999999998</v>
      </c>
      <c r="M20" s="644">
        <f t="shared" si="8"/>
        <v>31764.347999999998</v>
      </c>
      <c r="N20" s="644">
        <f t="shared" si="8"/>
        <v>33352.565399999999</v>
      </c>
      <c r="O20" s="644">
        <f t="shared" si="8"/>
        <v>35020.193670000001</v>
      </c>
      <c r="P20" s="644">
        <f t="shared" si="8"/>
        <v>36771.203353499994</v>
      </c>
      <c r="Q20" s="644">
        <f t="shared" si="8"/>
        <v>38609.763521174995</v>
      </c>
      <c r="R20" s="644">
        <f t="shared" si="8"/>
        <v>40540.251697233747</v>
      </c>
      <c r="S20" s="644">
        <f t="shared" si="8"/>
        <v>42567.264282095435</v>
      </c>
      <c r="T20" s="644">
        <f t="shared" si="8"/>
        <v>44695.627496200206</v>
      </c>
      <c r="U20" s="710">
        <f t="shared" si="1"/>
        <v>35434.56158365494</v>
      </c>
      <c r="V20" s="709">
        <f t="shared" si="3"/>
        <v>0.63146545102205454</v>
      </c>
    </row>
    <row r="21" spans="1:33" s="171" customFormat="1" ht="14">
      <c r="A21" s="197"/>
      <c r="B21" s="198"/>
      <c r="C21" s="198"/>
      <c r="D21" s="198"/>
      <c r="E21" s="198"/>
      <c r="F21" s="198"/>
      <c r="G21" s="699"/>
      <c r="H21" s="175">
        <f t="shared" ref="H21:H22" si="9">SUM(B21:F21)/5</f>
        <v>0</v>
      </c>
      <c r="I21" s="176"/>
      <c r="J21" s="173"/>
      <c r="K21" s="174"/>
      <c r="L21" s="173"/>
      <c r="M21" s="174"/>
      <c r="N21" s="173"/>
      <c r="O21" s="173"/>
      <c r="P21" s="173"/>
      <c r="Q21" s="173"/>
      <c r="R21" s="173"/>
      <c r="S21" s="173"/>
      <c r="T21" s="173"/>
      <c r="U21" s="175">
        <f t="shared" ref="U21:U22" si="10">SUM(J21:N21)/5</f>
        <v>0</v>
      </c>
      <c r="V21" s="176"/>
    </row>
    <row r="22" spans="1:33" s="171" customFormat="1" ht="14">
      <c r="A22" s="197"/>
      <c r="B22" s="198"/>
      <c r="C22" s="198"/>
      <c r="D22" s="198"/>
      <c r="E22" s="198"/>
      <c r="F22" s="198"/>
      <c r="G22" s="699"/>
      <c r="H22" s="175">
        <f t="shared" si="9"/>
        <v>0</v>
      </c>
      <c r="I22" s="176"/>
      <c r="J22" s="173"/>
      <c r="K22" s="174"/>
      <c r="L22" s="173"/>
      <c r="M22" s="174"/>
      <c r="N22" s="173"/>
      <c r="O22" s="173"/>
      <c r="P22" s="173"/>
      <c r="Q22" s="173"/>
      <c r="R22" s="173"/>
      <c r="S22" s="173"/>
      <c r="T22" s="173"/>
      <c r="U22" s="175">
        <f t="shared" si="10"/>
        <v>0</v>
      </c>
      <c r="V22" s="176"/>
    </row>
    <row r="23" spans="1:33" s="171" customFormat="1" ht="14">
      <c r="A23" s="197"/>
      <c r="B23" s="198"/>
      <c r="C23" s="198"/>
      <c r="D23" s="198"/>
      <c r="E23" s="198"/>
      <c r="F23" s="198"/>
      <c r="G23" s="699"/>
      <c r="H23" s="175">
        <f>SUM(B23:F23)/2</f>
        <v>0</v>
      </c>
      <c r="I23" s="176"/>
      <c r="J23" s="173"/>
      <c r="K23" s="174"/>
      <c r="L23" s="173"/>
      <c r="M23" s="174"/>
      <c r="N23" s="173"/>
      <c r="O23" s="173"/>
      <c r="P23" s="173"/>
      <c r="Q23" s="173"/>
      <c r="R23" s="173"/>
      <c r="S23" s="173"/>
      <c r="T23" s="173"/>
      <c r="U23" s="175">
        <f>SUM(J23:N23)/2</f>
        <v>0</v>
      </c>
      <c r="V23" s="176"/>
    </row>
    <row r="24" spans="1:33" s="171" customFormat="1" thickBot="1">
      <c r="A24" s="177"/>
      <c r="B24" s="178"/>
      <c r="C24" s="179"/>
      <c r="D24" s="178"/>
      <c r="E24" s="179"/>
      <c r="F24" s="178"/>
      <c r="G24" s="700"/>
      <c r="H24" s="180">
        <f>SUM(B24:F24)/2</f>
        <v>0</v>
      </c>
      <c r="I24" s="181"/>
      <c r="J24" s="178"/>
      <c r="K24" s="179"/>
      <c r="L24" s="178"/>
      <c r="M24" s="179"/>
      <c r="N24" s="178"/>
      <c r="O24" s="700"/>
      <c r="P24" s="700"/>
      <c r="Q24" s="700"/>
      <c r="R24" s="700"/>
      <c r="S24" s="700"/>
      <c r="T24" s="700"/>
      <c r="U24" s="180">
        <f>SUM(J24:N24)/2</f>
        <v>0</v>
      </c>
      <c r="V24" s="181"/>
    </row>
    <row r="25" spans="1:33" s="171" customFormat="1" thickBot="1">
      <c r="A25" s="182" t="s">
        <v>8</v>
      </c>
      <c r="B25" s="183">
        <f t="shared" ref="B25:G25" si="11">+SUM(B10:B24)</f>
        <v>376223.28</v>
      </c>
      <c r="C25" s="184">
        <f t="shared" si="11"/>
        <v>304210.12</v>
      </c>
      <c r="D25" s="183">
        <f t="shared" si="11"/>
        <v>293487.91000000003</v>
      </c>
      <c r="E25" s="184">
        <f t="shared" si="11"/>
        <v>261558.12</v>
      </c>
      <c r="F25" s="185">
        <f t="shared" si="11"/>
        <v>334165.67</v>
      </c>
      <c r="G25" s="185">
        <f t="shared" si="11"/>
        <v>161873</v>
      </c>
      <c r="H25" s="186">
        <f>SUM(B25:F25)/5</f>
        <v>313929.02</v>
      </c>
      <c r="I25" s="187">
        <f>+F25/B25-1</f>
        <v>-0.11178896212908473</v>
      </c>
      <c r="J25" s="183">
        <f>+SUM(J10:J24)</f>
        <v>325361</v>
      </c>
      <c r="K25" s="184">
        <f>+SUM(K10:K24)</f>
        <v>378336.89999999997</v>
      </c>
      <c r="L25" s="183">
        <f>+SUM(L10:L24)</f>
        <v>397250.19500000001</v>
      </c>
      <c r="M25" s="184">
        <f>+SUM(M10:M24)</f>
        <v>417108.40474999999</v>
      </c>
      <c r="N25" s="185">
        <f>+SUM(N10:N24)</f>
        <v>437954.9749875</v>
      </c>
      <c r="O25" s="185">
        <f t="shared" ref="O25:T25" si="12">+SUM(O10:O24)</f>
        <v>458073.52373687498</v>
      </c>
      <c r="P25" s="185">
        <f t="shared" si="12"/>
        <v>479197.9499237187</v>
      </c>
      <c r="Q25" s="185">
        <f t="shared" si="12"/>
        <v>501378.54741990456</v>
      </c>
      <c r="R25" s="185">
        <f t="shared" si="12"/>
        <v>524668.1247908998</v>
      </c>
      <c r="S25" s="185">
        <f t="shared" si="12"/>
        <v>549122.13103044487</v>
      </c>
      <c r="T25" s="185">
        <f t="shared" si="12"/>
        <v>574798.78758196719</v>
      </c>
      <c r="U25" s="186">
        <f>SUM(J25:T25)/11</f>
        <v>458477.32174739183</v>
      </c>
      <c r="V25" s="187">
        <f>+N25/J25-1</f>
        <v>0.34605860870694394</v>
      </c>
    </row>
    <row r="26" spans="1:33">
      <c r="A26" s="1"/>
      <c r="B26" s="1"/>
      <c r="C26" s="1"/>
      <c r="D26" s="1"/>
      <c r="E26" s="1"/>
      <c r="F26" s="1"/>
      <c r="G26" s="1"/>
      <c r="H26" s="1"/>
      <c r="I26" s="1"/>
      <c r="J26" s="1"/>
      <c r="K26" s="579"/>
      <c r="L26" s="1"/>
      <c r="M26" s="1"/>
      <c r="N26" s="1"/>
      <c r="O26" s="1"/>
      <c r="P26" s="1"/>
      <c r="Q26" s="1"/>
      <c r="R26" s="1"/>
      <c r="S26" s="1"/>
      <c r="T26" s="1"/>
      <c r="U26" s="1"/>
      <c r="V26" s="1"/>
      <c r="W26" s="1"/>
      <c r="X26" s="1"/>
      <c r="Y26" s="1"/>
      <c r="Z26" s="1"/>
      <c r="AA26" s="1"/>
      <c r="AB26" s="1"/>
      <c r="AC26" s="1"/>
      <c r="AD26" s="1"/>
      <c r="AE26" s="1"/>
      <c r="AF26" s="1"/>
      <c r="AG26" s="1"/>
    </row>
    <row r="27" spans="1:33">
      <c r="A27" s="1"/>
      <c r="B27" s="1"/>
      <c r="C27" s="1"/>
      <c r="D27" s="1"/>
      <c r="E27" s="1"/>
      <c r="F27" s="1"/>
      <c r="G27" s="1"/>
      <c r="H27" s="578"/>
      <c r="I27" s="1"/>
      <c r="J27" s="1"/>
      <c r="K27" s="1"/>
      <c r="L27" s="1"/>
      <c r="M27" s="1"/>
      <c r="N27" s="1"/>
      <c r="O27" s="1"/>
      <c r="P27" s="1"/>
      <c r="Q27" s="1"/>
      <c r="R27" s="1"/>
      <c r="S27" s="1"/>
      <c r="T27" s="1"/>
      <c r="U27" s="1"/>
      <c r="V27" s="1"/>
      <c r="W27" s="1"/>
      <c r="X27" s="1"/>
      <c r="Y27" s="1"/>
      <c r="Z27" s="1"/>
      <c r="AA27" s="1"/>
      <c r="AB27" s="1"/>
      <c r="AC27" s="1"/>
      <c r="AD27" s="1"/>
      <c r="AE27" s="1"/>
      <c r="AF27" s="1"/>
      <c r="AG27" s="1"/>
    </row>
    <row r="28" spans="1:33" ht="226">
      <c r="A28" s="649" t="s">
        <v>1950</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row>
    <row r="29" spans="1:3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row>
    <row r="30" spans="1:3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row>
    <row r="31" spans="1:3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row>
    <row r="32" spans="1:3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row>
    <row r="33" spans="1:3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1:3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1:3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row>
    <row r="36" spans="1:3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row>
    <row r="37" spans="1:3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row>
    <row r="38" spans="1:3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1:3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1:3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1:3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1:3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1:3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1:3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1:3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1:3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1:3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1:3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1:3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1:3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1:3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1:3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1:3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1:3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1:3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1:3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1:3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1:3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1:3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1:3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1:3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1:3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1:3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1:3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1:3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1:3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1:3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1:3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1:3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1:3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1:3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1:3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1:3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1:3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1:3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1:3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1:3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1:3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1:3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1:3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1:3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1:3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1:3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1:3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1:3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1:3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1:3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1:3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1:3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1:3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1:3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1:3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1:3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1:3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1:3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1:3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1:3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1:3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1:3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1:3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1:3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1:3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1:3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1:3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1:3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1:3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1:3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1:3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1:3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1:3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1:3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1: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1:3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1:3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1:3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1:3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1:3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1:3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1:3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1:3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1:3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1:3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1:3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1:3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1:3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1:3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1:3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1:3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1:3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1:3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1:3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1:3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1:3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1:3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1:3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1:3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1:3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1:3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1:3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1:3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1:3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1:3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1:3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1:3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1:3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1:3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1:3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1:3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1:3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1:3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1:3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1:3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1:3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1:3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1:3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1:3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1:3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1:3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1:3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1:3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1:3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1:3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1:3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1:3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1:3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1:3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1:3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1:3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1:3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1:3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1:3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1:3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1:3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1:3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1:3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1:3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1:3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1:3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1:3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1:3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1:3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1:3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1:3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1:3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1:3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1:3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1:3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1:3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1:3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1:3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1:3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1:3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1:3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1:3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1:3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1:3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1:3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1:3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1:3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1:3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1:3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1:3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1:3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1:3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1:3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1:3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1:3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1:3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1:3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1:3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1:3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1:3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1:3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1:3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1:3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1:3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1:3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1:3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1:3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1:3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1:3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1:3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1:3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1:3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1:3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1:3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1:3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1:3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1:3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1:3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1:3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1:3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1:3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1:3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1:3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1:3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1:3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1:3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1:3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1:3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1:3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1:3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1:3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1:3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1:3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1:3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1:3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1:3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1:3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1:3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1:3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1:3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1:3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1:3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1:3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1:3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1:3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1:3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1:3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1:3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1:3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1:3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1:3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1:3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1:3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1:3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1:3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1:3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1:3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1:3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1:3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1:3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1:3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1:3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1:3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1:3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1:3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1:3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1:3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1:3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1:3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1:3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1:3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1:3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1:3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1:3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1:3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1:3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1:3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1:3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1:3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1:3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1:3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1:3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1:3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1:3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1:3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1:3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1:3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1:3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1:3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1:3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1:3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1:3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1:3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1:3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1:3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1:3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1:3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1:3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1:3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1:3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1:3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1:3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1:3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1:3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1:3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1:3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1:3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1:3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1:3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1:3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1:3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1:3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1:3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1:3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1:3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1:3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1:3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1:3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1:3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1:3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1:3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1:3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1:3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1:3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1:3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1:3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1:3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1:3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1:3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1:3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1:3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1:3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1:3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1:3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1:3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1:3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1:3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1:3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1:3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1:3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1:3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1:3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1:3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1:3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1:3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1:3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1:3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1:3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1:3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1:3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1:3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1:3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1:3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1:3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1:3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1:3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1:3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1:3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1:3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1:3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1:3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1:3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1:3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1:3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1:3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1:3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1:3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1:3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1:3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1:3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1:3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1:3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1:3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1:3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1:3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1:3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1:3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1:3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1:3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1:3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1:3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1:3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1:3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1:3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1:3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1:3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1:3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1:3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1:3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spans="1:3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spans="1:3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spans="1:3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spans="1:3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spans="1:3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spans="1:3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spans="1:3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1:3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1:3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1:3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1:3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1:3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1:3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1:3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1:3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1:3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1:3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1:3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1:3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1:3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1:3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spans="1:3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spans="1:3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spans="1:3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spans="1:3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spans="1:3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spans="1:3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1:3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1:3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1:3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1:3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1:3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1:3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1:3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1:3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1:3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1:3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1:3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1:3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spans="1:3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spans="1:3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spans="1:3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spans="1:3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1:3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1:3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1:3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1:3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1:3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1:3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1:3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1:3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spans="1:3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spans="1:3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spans="1:3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spans="1:3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spans="1:3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spans="1:3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spans="1:3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spans="1:3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spans="1:3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spans="1:3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spans="1:3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spans="1:3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spans="1:3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spans="1:3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spans="1:3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spans="1:3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spans="1:3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spans="1:3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spans="1:3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spans="1:3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spans="1:3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spans="1:3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spans="1:3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spans="1:3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spans="1:3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spans="1:3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spans="1:3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spans="1:3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spans="1:3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spans="1:3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spans="1:3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spans="1:3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spans="1:3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spans="1:3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spans="1:3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spans="1:3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spans="1:3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spans="1:3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spans="1:3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spans="1:3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spans="1:3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spans="1:3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spans="1:3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spans="1:3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spans="1:3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spans="1:3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spans="1:3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spans="1:3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spans="1:3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spans="1:3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spans="1:3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spans="1:3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spans="1:3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spans="1:3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spans="1:3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spans="1:3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spans="1:3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spans="1:3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spans="1:3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spans="1:3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spans="1:3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spans="1:3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spans="1:3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spans="1:3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spans="1:3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spans="1:3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spans="1:3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spans="1:3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spans="1:3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spans="1:3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spans="1:3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spans="1:3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spans="1:3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spans="1:3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spans="1:3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spans="1:3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spans="1:3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spans="1:3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spans="1:3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spans="1:3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spans="1:3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spans="1:3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spans="1:3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spans="1:3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spans="1:3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spans="1:3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spans="1:3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spans="1:3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spans="1:3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spans="1:3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spans="1:3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spans="1:3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spans="1:3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spans="1:3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spans="1:3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spans="1:3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spans="1:3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spans="1:3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spans="1:3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spans="1:3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spans="1:3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spans="1:3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spans="1:3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spans="1:3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spans="1:3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spans="1:3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spans="1:3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spans="1:3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spans="1:3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spans="1:3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spans="1:3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spans="1:3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spans="1:3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spans="1:3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spans="1:3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spans="1:3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spans="1:3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spans="1:3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spans="1:3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spans="1:3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spans="1:3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spans="1:3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spans="1:3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spans="1:3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spans="1:3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row r="999" spans="1:3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row>
    <row r="1000" spans="1:3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row>
    <row r="1001" spans="1:3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row>
    <row r="1002" spans="1:3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row>
    <row r="1003" spans="1:3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row>
  </sheetData>
  <mergeCells count="2">
    <mergeCell ref="J8:V8"/>
    <mergeCell ref="B8:I8"/>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9900"/>
  </sheetPr>
  <dimension ref="A2:Y1012"/>
  <sheetViews>
    <sheetView topLeftCell="H11" zoomScaleNormal="100" workbookViewId="0">
      <selection activeCell="I14" sqref="I14"/>
    </sheetView>
  </sheetViews>
  <sheetFormatPr baseColWidth="10" defaultColWidth="14.5" defaultRowHeight="15" customHeight="1"/>
  <cols>
    <col min="1" max="1" width="11.6640625" style="712" customWidth="1"/>
    <col min="2" max="2" width="47.6640625" style="712" customWidth="1"/>
    <col min="3" max="8" width="19.1640625" style="712" customWidth="1"/>
    <col min="9" max="9" width="23.5" style="712" customWidth="1"/>
    <col min="10" max="10" width="23.1640625" style="712" customWidth="1"/>
    <col min="11" max="11" width="16.6640625" style="712" customWidth="1"/>
    <col min="12" max="16" width="16.5" style="712" customWidth="1"/>
    <col min="17" max="17" width="22.5" style="712" customWidth="1"/>
    <col min="18" max="18" width="18.6640625" style="712" customWidth="1"/>
    <col min="19" max="25" width="11.5" style="712" customWidth="1"/>
    <col min="26" max="16384" width="14.5" style="712"/>
  </cols>
  <sheetData>
    <row r="2" spans="1:25" ht="18" customHeight="1">
      <c r="A2" s="711" t="str">
        <f>+'[3]PRODUCCIÓN DE SERVICIOS'!A3</f>
        <v>Nombre de la ESE</v>
      </c>
    </row>
    <row r="3" spans="1:25" ht="15" customHeight="1">
      <c r="A3" s="711" t="str">
        <f>+'[3]PRODUCCIÓN DE SERVICIOS'!A4</f>
        <v>NIT</v>
      </c>
      <c r="O3" s="713">
        <f>K15-O15</f>
        <v>-7299871045</v>
      </c>
    </row>
    <row r="4" spans="1:25" ht="15" customHeight="1">
      <c r="A4" s="711" t="s">
        <v>445</v>
      </c>
    </row>
    <row r="5" spans="1:25" ht="15" customHeight="1">
      <c r="D5" s="714">
        <f>(D14-C14)/D14</f>
        <v>-0.14230283989918002</v>
      </c>
      <c r="E5" s="714">
        <f t="shared" ref="E5:G5" si="0">(E14-D14)/E14</f>
        <v>1.4202305835140729E-2</v>
      </c>
      <c r="F5" s="714">
        <f t="shared" si="0"/>
        <v>-0.42703258256389154</v>
      </c>
      <c r="G5" s="714">
        <f t="shared" si="0"/>
        <v>0.30671443733161813</v>
      </c>
      <c r="L5" s="714">
        <f>(L14-K14)/L14</f>
        <v>-0.43402230296014599</v>
      </c>
      <c r="M5" s="714">
        <f t="shared" ref="M5:O5" si="1">(M14-L14)/M14</f>
        <v>0.16555206020775928</v>
      </c>
      <c r="N5" s="714">
        <f>(N14-M14)/N14</f>
        <v>1.029403059084266E-2</v>
      </c>
      <c r="O5" s="714">
        <f t="shared" si="1"/>
        <v>0.35834009937500189</v>
      </c>
      <c r="P5" s="714"/>
    </row>
    <row r="6" spans="1:25" ht="15" hidden="1" customHeight="1">
      <c r="A6" s="715"/>
      <c r="B6" s="715"/>
      <c r="C6" s="715"/>
      <c r="D6" s="716"/>
      <c r="E6" s="716"/>
      <c r="F6" s="716"/>
      <c r="G6" s="716"/>
      <c r="H6" s="717"/>
      <c r="I6" s="717">
        <f>I44/I14</f>
        <v>0.39604946901869698</v>
      </c>
      <c r="J6" s="715"/>
      <c r="P6" s="714"/>
    </row>
    <row r="7" spans="1:25" ht="15" customHeight="1">
      <c r="A7" s="1353" t="s">
        <v>12</v>
      </c>
      <c r="B7" s="1354" t="s">
        <v>13</v>
      </c>
      <c r="C7" s="1355" t="s">
        <v>9</v>
      </c>
      <c r="D7" s="1356"/>
      <c r="E7" s="1356"/>
      <c r="F7" s="1356"/>
      <c r="G7" s="1356"/>
      <c r="H7" s="1356"/>
      <c r="I7" s="1356"/>
      <c r="J7" s="1357"/>
      <c r="K7" s="1358" t="s">
        <v>10</v>
      </c>
      <c r="L7" s="1359"/>
      <c r="M7" s="1359"/>
      <c r="N7" s="1359"/>
      <c r="O7" s="1359"/>
      <c r="P7" s="1359"/>
      <c r="Q7" s="1359"/>
      <c r="R7" s="1359"/>
    </row>
    <row r="8" spans="1:25" ht="14.25" customHeight="1">
      <c r="A8" s="1353"/>
      <c r="B8" s="1354"/>
      <c r="C8" s="1360">
        <v>2017</v>
      </c>
      <c r="D8" s="1360">
        <v>2018</v>
      </c>
      <c r="E8" s="1360">
        <v>2019</v>
      </c>
      <c r="F8" s="1360">
        <v>2020</v>
      </c>
      <c r="G8" s="1360">
        <v>2021</v>
      </c>
      <c r="H8" s="1360">
        <v>2022</v>
      </c>
      <c r="I8" s="1363" t="s">
        <v>444</v>
      </c>
      <c r="J8" s="1364"/>
      <c r="K8" s="1351">
        <v>2017</v>
      </c>
      <c r="L8" s="1351">
        <v>2018</v>
      </c>
      <c r="M8" s="1351">
        <v>2019</v>
      </c>
      <c r="N8" s="1351">
        <v>2020</v>
      </c>
      <c r="O8" s="1351">
        <v>2021</v>
      </c>
      <c r="P8" s="1351">
        <v>2022</v>
      </c>
      <c r="Q8" s="1361" t="s">
        <v>11</v>
      </c>
      <c r="R8" s="1362"/>
      <c r="S8" s="719"/>
      <c r="T8" s="719"/>
      <c r="U8" s="719"/>
      <c r="V8" s="719"/>
      <c r="W8" s="719"/>
      <c r="X8" s="719"/>
      <c r="Y8" s="719"/>
    </row>
    <row r="9" spans="1:25" ht="29.25" customHeight="1">
      <c r="A9" s="1353"/>
      <c r="B9" s="1354"/>
      <c r="C9" s="1360"/>
      <c r="D9" s="1360"/>
      <c r="E9" s="1360"/>
      <c r="F9" s="1360"/>
      <c r="G9" s="1360"/>
      <c r="H9" s="1360"/>
      <c r="I9" s="720" t="s">
        <v>1856</v>
      </c>
      <c r="J9" s="720" t="s">
        <v>15</v>
      </c>
      <c r="K9" s="1352"/>
      <c r="L9" s="1352"/>
      <c r="M9" s="1352"/>
      <c r="N9" s="1352"/>
      <c r="O9" s="1352"/>
      <c r="P9" s="1352"/>
      <c r="Q9" s="721" t="s">
        <v>16</v>
      </c>
      <c r="R9" s="721" t="s">
        <v>15</v>
      </c>
      <c r="S9" s="719"/>
      <c r="T9" s="719"/>
      <c r="U9" s="719"/>
      <c r="V9" s="719"/>
      <c r="W9" s="719"/>
      <c r="X9" s="719"/>
      <c r="Y9" s="719"/>
    </row>
    <row r="10" spans="1:25" ht="14.25" customHeight="1">
      <c r="A10" s="722" t="s">
        <v>18</v>
      </c>
      <c r="B10" s="723" t="s">
        <v>19</v>
      </c>
      <c r="C10" s="723">
        <f t="shared" ref="C10:H10" si="2">C11</f>
        <v>1101710386.3099999</v>
      </c>
      <c r="D10" s="723">
        <f t="shared" si="2"/>
        <v>908125845</v>
      </c>
      <c r="E10" s="723">
        <f t="shared" si="2"/>
        <v>162721862</v>
      </c>
      <c r="F10" s="723">
        <f t="shared" si="2"/>
        <v>2569952624</v>
      </c>
      <c r="G10" s="723">
        <f t="shared" si="2"/>
        <v>10216963924</v>
      </c>
      <c r="H10" s="723">
        <f t="shared" si="2"/>
        <v>1317216002</v>
      </c>
      <c r="I10" s="723">
        <f>SUM(C10:G10)/5</f>
        <v>2991894928.2620001</v>
      </c>
      <c r="J10" s="724">
        <f t="shared" ref="J10:J45" si="3">IFERROR(G10/C10-1,0)</f>
        <v>8.2737293311902604</v>
      </c>
      <c r="K10" s="725">
        <f t="shared" ref="K10:L10" si="4">K11</f>
        <v>1101710386.3099999</v>
      </c>
      <c r="L10" s="726">
        <f t="shared" si="4"/>
        <v>908125845</v>
      </c>
      <c r="M10" s="726">
        <f>+M11</f>
        <v>162721862</v>
      </c>
      <c r="N10" s="726">
        <f>+N11</f>
        <v>2569952624</v>
      </c>
      <c r="O10" s="726">
        <f>O11</f>
        <v>10216963924</v>
      </c>
      <c r="P10" s="726">
        <f>P11</f>
        <v>1317216002</v>
      </c>
      <c r="Q10" s="726">
        <f t="shared" ref="Q10:Q15" si="5">SUM(K10:O10)/5</f>
        <v>2991894928.2620001</v>
      </c>
      <c r="R10" s="727">
        <f>O10/K10-1</f>
        <v>8.2737293311902604</v>
      </c>
      <c r="S10" s="719"/>
      <c r="T10" s="719"/>
      <c r="U10" s="719"/>
      <c r="V10" s="719"/>
      <c r="W10" s="719"/>
      <c r="X10" s="719"/>
      <c r="Y10" s="719"/>
    </row>
    <row r="11" spans="1:25" ht="14.25" customHeight="1">
      <c r="A11" s="728" t="s">
        <v>20</v>
      </c>
      <c r="B11" s="729" t="s">
        <v>21</v>
      </c>
      <c r="C11" s="730">
        <v>1101710386.3099999</v>
      </c>
      <c r="D11" s="730">
        <v>908125845</v>
      </c>
      <c r="E11" s="730">
        <v>162721862</v>
      </c>
      <c r="F11" s="730">
        <v>2569952624</v>
      </c>
      <c r="G11" s="730">
        <v>10216963924</v>
      </c>
      <c r="H11" s="730">
        <f>767000+1316449002</f>
        <v>1317216002</v>
      </c>
      <c r="I11" s="723">
        <f>SUM(C11:G11)/5</f>
        <v>2991894928.2620001</v>
      </c>
      <c r="J11" s="724">
        <f t="shared" si="3"/>
        <v>8.2737293311902604</v>
      </c>
      <c r="K11" s="731">
        <v>1101710386.3099999</v>
      </c>
      <c r="L11" s="732">
        <v>908125845</v>
      </c>
      <c r="M11" s="732">
        <v>162721862</v>
      </c>
      <c r="N11" s="732">
        <v>2569952624</v>
      </c>
      <c r="O11" s="732">
        <v>10216963924</v>
      </c>
      <c r="P11" s="732">
        <f>767000+1316449002</f>
        <v>1317216002</v>
      </c>
      <c r="Q11" s="732">
        <f t="shared" si="5"/>
        <v>2991894928.2620001</v>
      </c>
      <c r="R11" s="733">
        <f t="shared" ref="R11:R22" si="6">IFERROR(O11/K11-1,0)</f>
        <v>8.2737293311902604</v>
      </c>
      <c r="S11" s="719"/>
      <c r="T11" s="719"/>
      <c r="U11" s="719"/>
      <c r="V11" s="719"/>
      <c r="W11" s="719"/>
      <c r="X11" s="719"/>
      <c r="Y11" s="719"/>
    </row>
    <row r="12" spans="1:25" ht="14.25" customHeight="1">
      <c r="A12" s="734" t="s">
        <v>22</v>
      </c>
      <c r="B12" s="735" t="s">
        <v>23</v>
      </c>
      <c r="C12" s="735">
        <f t="shared" ref="C12:H12" si="7">C13+C28+C32</f>
        <v>62346137373</v>
      </c>
      <c r="D12" s="735">
        <f t="shared" si="7"/>
        <v>54552520467.830002</v>
      </c>
      <c r="E12" s="735">
        <f t="shared" si="7"/>
        <v>55533911939</v>
      </c>
      <c r="F12" s="735">
        <f t="shared" si="7"/>
        <v>39487385523</v>
      </c>
      <c r="G12" s="735">
        <f>G13+G28+G32</f>
        <v>56614179110</v>
      </c>
      <c r="H12" s="735">
        <f t="shared" si="7"/>
        <v>30499218141</v>
      </c>
      <c r="I12" s="736">
        <f>I13+I28+I32</f>
        <v>53706826882.565994</v>
      </c>
      <c r="J12" s="737">
        <f t="shared" si="3"/>
        <v>-9.1937664537375396E-2</v>
      </c>
      <c r="K12" s="738">
        <f t="shared" ref="K12:P12" si="8">K13+K28+K32</f>
        <v>25674465378</v>
      </c>
      <c r="L12" s="739">
        <f t="shared" si="8"/>
        <v>17913038437.950001</v>
      </c>
      <c r="M12" s="739">
        <f t="shared" si="8"/>
        <v>21634722376.57</v>
      </c>
      <c r="N12" s="739">
        <f t="shared" si="8"/>
        <v>22323715705</v>
      </c>
      <c r="O12" s="739">
        <f t="shared" si="8"/>
        <v>34337599676.700001</v>
      </c>
      <c r="P12" s="739">
        <f t="shared" si="8"/>
        <v>12150045196</v>
      </c>
      <c r="Q12" s="739">
        <f t="shared" si="5"/>
        <v>24376708314.843998</v>
      </c>
      <c r="R12" s="740">
        <f t="shared" si="6"/>
        <v>0.33742218858910644</v>
      </c>
      <c r="S12" s="741"/>
      <c r="T12" s="741"/>
      <c r="U12" s="741"/>
      <c r="V12" s="741"/>
      <c r="W12" s="741"/>
      <c r="X12" s="741"/>
      <c r="Y12" s="741"/>
    </row>
    <row r="13" spans="1:25" ht="14.25" customHeight="1">
      <c r="A13" s="734" t="s">
        <v>24</v>
      </c>
      <c r="B13" s="735" t="s">
        <v>25</v>
      </c>
      <c r="C13" s="735">
        <f>C14</f>
        <v>62143716413</v>
      </c>
      <c r="D13" s="735">
        <f>D14</f>
        <v>54402137719</v>
      </c>
      <c r="E13" s="735">
        <f>E14</f>
        <v>55185904817</v>
      </c>
      <c r="F13" s="735">
        <f>F14</f>
        <v>38671790323</v>
      </c>
      <c r="G13" s="735">
        <f t="shared" ref="G13:I13" si="9">G14</f>
        <v>55780463932</v>
      </c>
      <c r="H13" s="735">
        <f t="shared" si="9"/>
        <v>30278874362</v>
      </c>
      <c r="I13" s="736">
        <f t="shared" si="9"/>
        <v>53236802640.799995</v>
      </c>
      <c r="J13" s="737">
        <f t="shared" si="3"/>
        <v>-0.10239575050051009</v>
      </c>
      <c r="K13" s="738">
        <f>K14</f>
        <v>25472044418</v>
      </c>
      <c r="L13" s="739">
        <f t="shared" ref="L13:M13" si="10">L14</f>
        <v>17762655689.119999</v>
      </c>
      <c r="M13" s="739">
        <f t="shared" si="10"/>
        <v>21286715254.57</v>
      </c>
      <c r="N13" s="739">
        <f>N14</f>
        <v>21508120505</v>
      </c>
      <c r="O13" s="739">
        <f>O14</f>
        <v>33519502284.700001</v>
      </c>
      <c r="P13" s="739">
        <f>P14</f>
        <v>11929701417</v>
      </c>
      <c r="Q13" s="739">
        <f t="shared" si="5"/>
        <v>23909807630.278</v>
      </c>
      <c r="R13" s="740">
        <f t="shared" si="6"/>
        <v>0.31593293944687084</v>
      </c>
      <c r="S13" s="741"/>
      <c r="T13" s="741"/>
      <c r="U13" s="741"/>
      <c r="V13" s="741"/>
      <c r="W13" s="741"/>
      <c r="X13" s="741"/>
      <c r="Y13" s="741"/>
    </row>
    <row r="14" spans="1:25" ht="14.25" customHeight="1">
      <c r="A14" s="734" t="s">
        <v>26</v>
      </c>
      <c r="B14" s="735" t="s">
        <v>27</v>
      </c>
      <c r="C14" s="742">
        <f t="shared" ref="C14:I14" si="11">SUM(C15:C27)</f>
        <v>62143716413</v>
      </c>
      <c r="D14" s="742">
        <f t="shared" si="11"/>
        <v>54402137719</v>
      </c>
      <c r="E14" s="742">
        <f t="shared" si="11"/>
        <v>55185904817</v>
      </c>
      <c r="F14" s="742">
        <f t="shared" si="11"/>
        <v>38671790323</v>
      </c>
      <c r="G14" s="742">
        <f t="shared" si="11"/>
        <v>55780463932</v>
      </c>
      <c r="H14" s="742">
        <f t="shared" si="11"/>
        <v>30278874362</v>
      </c>
      <c r="I14" s="743">
        <f t="shared" si="11"/>
        <v>53236802640.799995</v>
      </c>
      <c r="J14" s="737">
        <f>IFERROR(G14/C14-1,0)</f>
        <v>-0.10239575050051009</v>
      </c>
      <c r="K14" s="744">
        <f>SUM(K15:K27)</f>
        <v>25472044418</v>
      </c>
      <c r="L14" s="745">
        <f t="shared" ref="L14:P14" si="12">SUM(L15:L27)</f>
        <v>17762655689.119999</v>
      </c>
      <c r="M14" s="745">
        <f t="shared" si="12"/>
        <v>21286715254.57</v>
      </c>
      <c r="N14" s="745">
        <f t="shared" si="12"/>
        <v>21508120505</v>
      </c>
      <c r="O14" s="745">
        <f t="shared" si="12"/>
        <v>33519502284.700001</v>
      </c>
      <c r="P14" s="745">
        <f t="shared" si="12"/>
        <v>11929701417</v>
      </c>
      <c r="Q14" s="745">
        <f t="shared" si="5"/>
        <v>23909807630.278</v>
      </c>
      <c r="R14" s="740">
        <f>IFERROR(O14/K14-1,0)</f>
        <v>0.31593293944687084</v>
      </c>
      <c r="S14" s="741"/>
      <c r="T14" s="741"/>
      <c r="U14" s="741"/>
      <c r="V14" s="741"/>
      <c r="W14" s="741"/>
      <c r="X14" s="741"/>
      <c r="Y14" s="741"/>
    </row>
    <row r="15" spans="1:25" ht="14.25" customHeight="1">
      <c r="A15" s="728" t="s">
        <v>28</v>
      </c>
      <c r="B15" s="746" t="s">
        <v>29</v>
      </c>
      <c r="C15" s="747">
        <v>53889331463</v>
      </c>
      <c r="D15" s="747">
        <v>45081142430</v>
      </c>
      <c r="E15" s="747">
        <v>42930793033</v>
      </c>
      <c r="F15" s="747">
        <v>29127321207</v>
      </c>
      <c r="G15" s="747">
        <v>42137284463</v>
      </c>
      <c r="H15" s="747">
        <v>23495646022</v>
      </c>
      <c r="I15" s="748">
        <f>SUM(C15:G15)/5</f>
        <v>42633174519.199997</v>
      </c>
      <c r="J15" s="724">
        <f t="shared" si="3"/>
        <v>-0.21807743167251692</v>
      </c>
      <c r="K15" s="749">
        <v>22071625420</v>
      </c>
      <c r="L15" s="750">
        <v>14980977004</v>
      </c>
      <c r="M15" s="750">
        <v>18565688934</v>
      </c>
      <c r="N15" s="750">
        <v>20214651777</v>
      </c>
      <c r="O15" s="750">
        <v>29371496465</v>
      </c>
      <c r="P15" s="750">
        <v>10796173319</v>
      </c>
      <c r="Q15" s="750">
        <f t="shared" si="5"/>
        <v>21040887920</v>
      </c>
      <c r="R15" s="733">
        <f t="shared" si="6"/>
        <v>0.33073554421530238</v>
      </c>
      <c r="S15" s="719"/>
      <c r="T15" s="719"/>
      <c r="U15" s="719"/>
      <c r="V15" s="719"/>
      <c r="W15" s="719"/>
      <c r="X15" s="719"/>
      <c r="Y15" s="719"/>
    </row>
    <row r="16" spans="1:25" ht="14.25" customHeight="1">
      <c r="A16" s="728" t="s">
        <v>30</v>
      </c>
      <c r="B16" s="746" t="s">
        <v>31</v>
      </c>
      <c r="C16" s="747">
        <v>1700122769</v>
      </c>
      <c r="D16" s="747">
        <v>1193330116</v>
      </c>
      <c r="E16" s="747">
        <v>1924508918</v>
      </c>
      <c r="F16" s="747">
        <v>2325377069</v>
      </c>
      <c r="G16" s="747">
        <v>4052766635</v>
      </c>
      <c r="H16" s="747">
        <v>1331379493</v>
      </c>
      <c r="I16" s="748">
        <f t="shared" ref="I16:I27" si="13">SUM(C16:G16)/5</f>
        <v>2239221101.4000001</v>
      </c>
      <c r="J16" s="724">
        <f t="shared" si="3"/>
        <v>1.3838082219108259</v>
      </c>
      <c r="K16" s="749">
        <v>110368251</v>
      </c>
      <c r="L16" s="750">
        <v>39687439.920000002</v>
      </c>
      <c r="M16" s="750">
        <v>76073426</v>
      </c>
      <c r="N16" s="750">
        <v>287287054</v>
      </c>
      <c r="O16" s="750">
        <v>2443736767</v>
      </c>
      <c r="P16" s="750">
        <v>370510057</v>
      </c>
      <c r="Q16" s="750">
        <f t="shared" ref="Q16:Q40" si="14">SUM(K16:O16)/5</f>
        <v>591430587.58399999</v>
      </c>
      <c r="R16" s="733">
        <f t="shared" si="6"/>
        <v>21.141664336059833</v>
      </c>
      <c r="S16" s="719"/>
      <c r="T16" s="719"/>
      <c r="U16" s="719"/>
      <c r="V16" s="719"/>
      <c r="W16" s="719"/>
      <c r="X16" s="719"/>
      <c r="Y16" s="719"/>
    </row>
    <row r="17" spans="1:25" ht="14.25" customHeight="1">
      <c r="A17" s="728" t="s">
        <v>32</v>
      </c>
      <c r="B17" s="746" t="s">
        <v>33</v>
      </c>
      <c r="C17" s="747">
        <f>940704522+1973452198+363835400+547440244</f>
        <v>3825432364</v>
      </c>
      <c r="D17" s="747">
        <f>3015722276+1973452198+425935800+380996494</f>
        <v>5796106768</v>
      </c>
      <c r="E17" s="747">
        <f>5311347746+1973452198+5025600+525010330</f>
        <v>7814835874</v>
      </c>
      <c r="F17" s="747">
        <f>4987483471+261754340</f>
        <v>5249237811</v>
      </c>
      <c r="G17" s="747">
        <f>5800113826+2085807</f>
        <v>5802199633</v>
      </c>
      <c r="H17" s="747">
        <f>35944800+292795517+2350079890</f>
        <v>2678820207</v>
      </c>
      <c r="I17" s="748">
        <f t="shared" si="13"/>
        <v>5697562490</v>
      </c>
      <c r="J17" s="724">
        <f t="shared" si="3"/>
        <v>0.51674348959944116</v>
      </c>
      <c r="K17" s="749">
        <f>1973452198+184042100+3004740</f>
        <v>2160499038</v>
      </c>
      <c r="L17" s="750">
        <f>1973452198+219163000+4660566</f>
        <v>2197275764</v>
      </c>
      <c r="M17" s="750">
        <f>1973452198+179902940</f>
        <v>2153355138</v>
      </c>
      <c r="N17" s="750">
        <f>18438123+141190999</f>
        <v>159629122</v>
      </c>
      <c r="O17" s="750"/>
      <c r="P17" s="750">
        <v>7021200</v>
      </c>
      <c r="Q17" s="750">
        <f t="shared" si="14"/>
        <v>1334151812.4000001</v>
      </c>
      <c r="R17" s="733">
        <f t="shared" si="6"/>
        <v>-1</v>
      </c>
      <c r="S17" s="719"/>
      <c r="T17" s="719"/>
      <c r="U17" s="719"/>
      <c r="V17" s="719"/>
      <c r="W17" s="719"/>
      <c r="X17" s="719"/>
      <c r="Y17" s="719"/>
    </row>
    <row r="18" spans="1:25" ht="14.25" customHeight="1">
      <c r="A18" s="728" t="s">
        <v>34</v>
      </c>
      <c r="B18" s="746" t="s">
        <v>35</v>
      </c>
      <c r="C18" s="747"/>
      <c r="D18" s="747"/>
      <c r="E18" s="747"/>
      <c r="F18" s="747"/>
      <c r="G18" s="747"/>
      <c r="H18" s="747"/>
      <c r="I18" s="748">
        <f t="shared" si="13"/>
        <v>0</v>
      </c>
      <c r="J18" s="724">
        <f t="shared" si="3"/>
        <v>0</v>
      </c>
      <c r="K18" s="749"/>
      <c r="L18" s="750"/>
      <c r="M18" s="750"/>
      <c r="N18" s="750"/>
      <c r="O18" s="750"/>
      <c r="P18" s="750"/>
      <c r="Q18" s="750">
        <f t="shared" si="14"/>
        <v>0</v>
      </c>
      <c r="R18" s="733">
        <f t="shared" si="6"/>
        <v>0</v>
      </c>
      <c r="S18" s="719"/>
      <c r="T18" s="719"/>
      <c r="U18" s="719"/>
      <c r="V18" s="719"/>
      <c r="W18" s="719"/>
      <c r="X18" s="719"/>
      <c r="Y18" s="719"/>
    </row>
    <row r="19" spans="1:25" ht="14.25" customHeight="1">
      <c r="A19" s="728" t="s">
        <v>36</v>
      </c>
      <c r="B19" s="746" t="s">
        <v>37</v>
      </c>
      <c r="C19" s="747"/>
      <c r="D19" s="747"/>
      <c r="E19" s="747"/>
      <c r="F19" s="747"/>
      <c r="G19" s="747"/>
      <c r="H19" s="747"/>
      <c r="I19" s="748">
        <f t="shared" si="13"/>
        <v>0</v>
      </c>
      <c r="J19" s="724">
        <f t="shared" si="3"/>
        <v>0</v>
      </c>
      <c r="K19" s="749"/>
      <c r="L19" s="750"/>
      <c r="M19" s="750"/>
      <c r="N19" s="750"/>
      <c r="O19" s="750"/>
      <c r="P19" s="750"/>
      <c r="Q19" s="750">
        <f t="shared" si="14"/>
        <v>0</v>
      </c>
      <c r="R19" s="733">
        <f t="shared" si="6"/>
        <v>0</v>
      </c>
      <c r="S19" s="719"/>
      <c r="T19" s="719"/>
      <c r="U19" s="719"/>
      <c r="V19" s="719"/>
      <c r="W19" s="719"/>
      <c r="X19" s="719"/>
      <c r="Y19" s="719"/>
    </row>
    <row r="20" spans="1:25" ht="14.25" customHeight="1">
      <c r="A20" s="728" t="s">
        <v>38</v>
      </c>
      <c r="B20" s="746" t="s">
        <v>39</v>
      </c>
      <c r="C20" s="747">
        <v>811116363</v>
      </c>
      <c r="D20" s="747">
        <v>711969845</v>
      </c>
      <c r="E20" s="747">
        <v>1143925725</v>
      </c>
      <c r="F20" s="747">
        <v>752150517</v>
      </c>
      <c r="G20" s="747">
        <v>2469932502</v>
      </c>
      <c r="H20" s="747">
        <v>1830993534</v>
      </c>
      <c r="I20" s="748">
        <f t="shared" si="13"/>
        <v>1177818990.4000001</v>
      </c>
      <c r="J20" s="724">
        <f t="shared" si="3"/>
        <v>2.0451025459093097</v>
      </c>
      <c r="K20" s="749">
        <v>375411915</v>
      </c>
      <c r="L20" s="750">
        <v>92235544</v>
      </c>
      <c r="M20" s="750">
        <v>67231819</v>
      </c>
      <c r="N20" s="750">
        <v>293810869</v>
      </c>
      <c r="O20" s="750">
        <v>968487889</v>
      </c>
      <c r="P20" s="750">
        <v>303029720</v>
      </c>
      <c r="Q20" s="750">
        <f t="shared" si="14"/>
        <v>359435607.19999999</v>
      </c>
      <c r="R20" s="733">
        <f t="shared" si="6"/>
        <v>1.5798006144796974</v>
      </c>
      <c r="S20" s="719"/>
      <c r="T20" s="719"/>
      <c r="U20" s="719"/>
      <c r="V20" s="719"/>
      <c r="W20" s="719"/>
      <c r="X20" s="719"/>
      <c r="Y20" s="719"/>
    </row>
    <row r="21" spans="1:25" ht="14.25" customHeight="1">
      <c r="A21" s="728" t="s">
        <v>40</v>
      </c>
      <c r="B21" s="746" t="s">
        <v>41</v>
      </c>
      <c r="C21" s="747"/>
      <c r="D21" s="747"/>
      <c r="E21" s="747">
        <v>76794164</v>
      </c>
      <c r="F21" s="747">
        <v>85031856</v>
      </c>
      <c r="G21" s="747">
        <v>99423016</v>
      </c>
      <c r="H21" s="747">
        <v>26666664</v>
      </c>
      <c r="I21" s="748">
        <f t="shared" si="13"/>
        <v>52249807.200000003</v>
      </c>
      <c r="J21" s="724">
        <f t="shared" si="3"/>
        <v>0</v>
      </c>
      <c r="K21" s="749">
        <v>0</v>
      </c>
      <c r="L21" s="750">
        <v>0</v>
      </c>
      <c r="M21" s="750">
        <v>0</v>
      </c>
      <c r="N21" s="750">
        <v>0</v>
      </c>
      <c r="O21" s="750">
        <v>71095270</v>
      </c>
      <c r="P21" s="750">
        <v>0</v>
      </c>
      <c r="Q21" s="750">
        <f t="shared" si="14"/>
        <v>14219054</v>
      </c>
      <c r="R21" s="733">
        <f t="shared" si="6"/>
        <v>0</v>
      </c>
      <c r="S21" s="719"/>
      <c r="T21" s="719"/>
      <c r="U21" s="719"/>
      <c r="V21" s="719"/>
      <c r="W21" s="719"/>
      <c r="X21" s="719"/>
      <c r="Y21" s="719"/>
    </row>
    <row r="22" spans="1:25" ht="14.25" customHeight="1">
      <c r="A22" s="728" t="s">
        <v>42</v>
      </c>
      <c r="B22" s="746" t="s">
        <v>43</v>
      </c>
      <c r="C22" s="747"/>
      <c r="D22" s="747"/>
      <c r="E22" s="747"/>
      <c r="F22" s="747"/>
      <c r="G22" s="747"/>
      <c r="H22" s="747">
        <v>237061661</v>
      </c>
      <c r="I22" s="748">
        <f t="shared" si="13"/>
        <v>0</v>
      </c>
      <c r="J22" s="724">
        <f t="shared" si="3"/>
        <v>0</v>
      </c>
      <c r="K22" s="749">
        <v>0</v>
      </c>
      <c r="L22" s="750">
        <v>0</v>
      </c>
      <c r="M22" s="750">
        <v>0</v>
      </c>
      <c r="N22" s="750">
        <v>0</v>
      </c>
      <c r="O22" s="750"/>
      <c r="P22" s="750">
        <v>237061661</v>
      </c>
      <c r="Q22" s="750">
        <f t="shared" si="14"/>
        <v>0</v>
      </c>
      <c r="R22" s="733">
        <f t="shared" si="6"/>
        <v>0</v>
      </c>
      <c r="S22" s="719"/>
      <c r="T22" s="719"/>
      <c r="U22" s="719"/>
      <c r="V22" s="719"/>
      <c r="W22" s="719"/>
      <c r="X22" s="719"/>
      <c r="Y22" s="719"/>
    </row>
    <row r="23" spans="1:25" ht="14.25" customHeight="1">
      <c r="A23" s="728" t="s">
        <v>1857</v>
      </c>
      <c r="B23" s="746" t="s">
        <v>1858</v>
      </c>
      <c r="C23" s="747">
        <v>1070525364</v>
      </c>
      <c r="D23" s="747">
        <v>690714642</v>
      </c>
      <c r="E23" s="747">
        <v>608501054</v>
      </c>
      <c r="F23" s="747">
        <v>602925653</v>
      </c>
      <c r="G23" s="747">
        <v>617210108</v>
      </c>
      <c r="H23" s="747">
        <f>187112718+2913143</f>
        <v>190025861</v>
      </c>
      <c r="I23" s="748">
        <f t="shared" si="13"/>
        <v>717975364.20000005</v>
      </c>
      <c r="J23" s="724">
        <f t="shared" si="3"/>
        <v>-0.42345120558955762</v>
      </c>
      <c r="K23" s="749">
        <v>94815865</v>
      </c>
      <c r="L23" s="750">
        <v>128236855</v>
      </c>
      <c r="M23" s="750">
        <v>117778706</v>
      </c>
      <c r="N23" s="750">
        <v>268710535</v>
      </c>
      <c r="O23" s="750">
        <v>339209919</v>
      </c>
      <c r="P23" s="750">
        <f>42039330+2913143</f>
        <v>44952473</v>
      </c>
      <c r="Q23" s="750">
        <f t="shared" si="14"/>
        <v>189750376</v>
      </c>
      <c r="R23" s="733"/>
      <c r="S23" s="719"/>
      <c r="T23" s="719"/>
      <c r="U23" s="719"/>
      <c r="V23" s="719"/>
      <c r="W23" s="719"/>
      <c r="X23" s="719"/>
      <c r="Y23" s="719"/>
    </row>
    <row r="24" spans="1:25" ht="14.25" customHeight="1">
      <c r="A24" s="728" t="s">
        <v>1859</v>
      </c>
      <c r="B24" s="746" t="s">
        <v>1860</v>
      </c>
      <c r="C24" s="747">
        <v>23406950</v>
      </c>
      <c r="D24" s="747">
        <v>140100077</v>
      </c>
      <c r="E24" s="747">
        <v>47523645</v>
      </c>
      <c r="F24" s="747">
        <v>229767993</v>
      </c>
      <c r="G24" s="747">
        <v>196357961</v>
      </c>
      <c r="H24" s="747">
        <f>22666863+173588575+20198198</f>
        <v>216453636</v>
      </c>
      <c r="I24" s="748">
        <f t="shared" si="13"/>
        <v>127431325.2</v>
      </c>
      <c r="J24" s="724">
        <f t="shared" si="3"/>
        <v>7.3888742873377353</v>
      </c>
      <c r="K24" s="749"/>
      <c r="L24" s="750">
        <v>65478422</v>
      </c>
      <c r="M24" s="750">
        <v>496937</v>
      </c>
      <c r="N24" s="750">
        <v>109005317</v>
      </c>
      <c r="O24" s="750">
        <v>47853077.700000003</v>
      </c>
      <c r="P24" s="750">
        <v>7253741</v>
      </c>
      <c r="Q24" s="750">
        <f t="shared" si="14"/>
        <v>44566750.739999995</v>
      </c>
      <c r="R24" s="733"/>
      <c r="S24" s="719"/>
      <c r="T24" s="719"/>
      <c r="U24" s="719"/>
      <c r="V24" s="719"/>
      <c r="W24" s="719"/>
      <c r="X24" s="719"/>
      <c r="Y24" s="719"/>
    </row>
    <row r="25" spans="1:25" ht="14.25" customHeight="1">
      <c r="A25" s="728" t="s">
        <v>1861</v>
      </c>
      <c r="B25" s="746" t="s">
        <v>1862</v>
      </c>
      <c r="C25" s="747">
        <v>10807716</v>
      </c>
      <c r="D25" s="747">
        <v>21484553</v>
      </c>
      <c r="E25" s="747">
        <v>5400111</v>
      </c>
      <c r="F25" s="747">
        <v>54918049</v>
      </c>
      <c r="G25" s="747">
        <v>14331235</v>
      </c>
      <c r="H25" s="747">
        <v>23231436</v>
      </c>
      <c r="I25" s="748">
        <f t="shared" si="13"/>
        <v>21388332.800000001</v>
      </c>
      <c r="J25" s="724">
        <f t="shared" si="3"/>
        <v>0.32601883691244282</v>
      </c>
      <c r="K25" s="749">
        <v>1797726</v>
      </c>
      <c r="L25" s="750">
        <v>2561585</v>
      </c>
      <c r="M25" s="750">
        <v>3412453.57</v>
      </c>
      <c r="N25" s="750">
        <v>52202297</v>
      </c>
      <c r="O25" s="750">
        <v>5647678</v>
      </c>
      <c r="P25" s="750">
        <v>14415840</v>
      </c>
      <c r="Q25" s="750">
        <f t="shared" si="14"/>
        <v>13124347.914000001</v>
      </c>
      <c r="R25" s="733"/>
      <c r="S25" s="719"/>
      <c r="T25" s="719"/>
      <c r="U25" s="719"/>
      <c r="V25" s="719"/>
      <c r="W25" s="719"/>
      <c r="X25" s="719"/>
      <c r="Y25" s="719"/>
    </row>
    <row r="26" spans="1:25" ht="14.25" customHeight="1">
      <c r="A26" s="728" t="s">
        <v>1863</v>
      </c>
      <c r="B26" s="746" t="s">
        <v>1864</v>
      </c>
      <c r="C26" s="747">
        <v>114119508</v>
      </c>
      <c r="D26" s="747">
        <v>83903872</v>
      </c>
      <c r="E26" s="747">
        <v>51540526</v>
      </c>
      <c r="F26" s="747">
        <v>22222324</v>
      </c>
      <c r="G26" s="747">
        <v>22618498</v>
      </c>
      <c r="H26" s="747"/>
      <c r="I26" s="748">
        <f t="shared" si="13"/>
        <v>58880945.600000001</v>
      </c>
      <c r="J26" s="724">
        <f t="shared" si="3"/>
        <v>-0.8017998991022639</v>
      </c>
      <c r="K26" s="749">
        <v>114119508</v>
      </c>
      <c r="L26" s="750">
        <v>83903872</v>
      </c>
      <c r="M26" s="750">
        <v>51540526</v>
      </c>
      <c r="N26" s="750">
        <v>22222324</v>
      </c>
      <c r="O26" s="750">
        <v>18007799</v>
      </c>
      <c r="P26" s="750"/>
      <c r="Q26" s="750">
        <f t="shared" si="14"/>
        <v>57958805.799999997</v>
      </c>
      <c r="R26" s="733"/>
      <c r="S26" s="719"/>
      <c r="T26" s="719"/>
      <c r="U26" s="719"/>
      <c r="V26" s="719"/>
      <c r="W26" s="719"/>
      <c r="X26" s="719"/>
      <c r="Y26" s="719"/>
    </row>
    <row r="27" spans="1:25" ht="14.25" customHeight="1">
      <c r="A27" s="728" t="s">
        <v>1865</v>
      </c>
      <c r="B27" s="746" t="s">
        <v>1866</v>
      </c>
      <c r="C27" s="747">
        <v>698853916</v>
      </c>
      <c r="D27" s="747">
        <v>683385416</v>
      </c>
      <c r="E27" s="747">
        <v>582081767</v>
      </c>
      <c r="F27" s="747">
        <v>222837844</v>
      </c>
      <c r="G27" s="747">
        <v>368339881</v>
      </c>
      <c r="H27" s="747">
        <f>248595848</f>
        <v>248595848</v>
      </c>
      <c r="I27" s="748">
        <f t="shared" si="13"/>
        <v>511099764.80000001</v>
      </c>
      <c r="J27" s="724">
        <f t="shared" si="3"/>
        <v>-0.4729372297028096</v>
      </c>
      <c r="K27" s="749">
        <v>543406695</v>
      </c>
      <c r="L27" s="750">
        <v>172299203.19999999</v>
      </c>
      <c r="M27" s="750">
        <v>251137315</v>
      </c>
      <c r="N27" s="750">
        <v>100601210</v>
      </c>
      <c r="O27" s="750">
        <v>253967420</v>
      </c>
      <c r="P27" s="750">
        <v>149283406</v>
      </c>
      <c r="Q27" s="750">
        <f t="shared" si="14"/>
        <v>264282368.64000002</v>
      </c>
      <c r="R27" s="733"/>
      <c r="S27" s="719"/>
      <c r="T27" s="719"/>
      <c r="U27" s="719"/>
      <c r="V27" s="719"/>
      <c r="W27" s="719"/>
      <c r="X27" s="719"/>
      <c r="Y27" s="719"/>
    </row>
    <row r="28" spans="1:25" ht="14.25" customHeight="1">
      <c r="A28" s="751" t="s">
        <v>44</v>
      </c>
      <c r="B28" s="752" t="s">
        <v>45</v>
      </c>
      <c r="C28" s="753">
        <f t="shared" ref="C28:H28" si="15">C29+C30+C31</f>
        <v>0</v>
      </c>
      <c r="D28" s="753">
        <f t="shared" si="15"/>
        <v>0</v>
      </c>
      <c r="E28" s="753">
        <f t="shared" si="15"/>
        <v>0</v>
      </c>
      <c r="F28" s="753">
        <f t="shared" si="15"/>
        <v>0</v>
      </c>
      <c r="G28" s="753">
        <f>G29+G30+G31</f>
        <v>0</v>
      </c>
      <c r="H28" s="753">
        <f t="shared" si="15"/>
        <v>0</v>
      </c>
      <c r="I28" s="754">
        <f>+I29+I30+I31</f>
        <v>0</v>
      </c>
      <c r="J28" s="755">
        <f t="shared" si="3"/>
        <v>0</v>
      </c>
      <c r="K28" s="745">
        <f t="shared" ref="K28:M28" si="16">K29+K30+K31</f>
        <v>0</v>
      </c>
      <c r="L28" s="745">
        <f t="shared" si="16"/>
        <v>0</v>
      </c>
      <c r="M28" s="745">
        <f t="shared" si="16"/>
        <v>0</v>
      </c>
      <c r="N28" s="745">
        <f>+N29+N30+N31</f>
        <v>0</v>
      </c>
      <c r="O28" s="745">
        <f>O29+O30+O31</f>
        <v>0</v>
      </c>
      <c r="P28" s="745">
        <f>P29+P30+P31</f>
        <v>0</v>
      </c>
      <c r="Q28" s="745">
        <f t="shared" si="14"/>
        <v>0</v>
      </c>
      <c r="R28" s="740">
        <f t="shared" ref="R28:R44" si="17">IFERROR(O28/K28-1,0)</f>
        <v>0</v>
      </c>
      <c r="S28" s="741"/>
      <c r="T28" s="741"/>
      <c r="U28" s="741"/>
      <c r="V28" s="741"/>
      <c r="W28" s="741"/>
      <c r="X28" s="741"/>
      <c r="Y28" s="741"/>
    </row>
    <row r="29" spans="1:25" ht="14.25" customHeight="1">
      <c r="A29" s="756" t="s">
        <v>46</v>
      </c>
      <c r="B29" s="757" t="s">
        <v>47</v>
      </c>
      <c r="C29" s="758">
        <v>0</v>
      </c>
      <c r="D29" s="758"/>
      <c r="E29" s="758">
        <v>0</v>
      </c>
      <c r="F29" s="758"/>
      <c r="G29" s="758"/>
      <c r="H29" s="758">
        <v>0</v>
      </c>
      <c r="I29" s="759">
        <f t="shared" ref="I29:I31" si="18">SUM(C28:G28)/5</f>
        <v>0</v>
      </c>
      <c r="J29" s="727">
        <f t="shared" si="3"/>
        <v>0</v>
      </c>
      <c r="K29" s="758"/>
      <c r="L29" s="758"/>
      <c r="M29" s="758"/>
      <c r="N29" s="758">
        <v>0</v>
      </c>
      <c r="O29" s="758"/>
      <c r="P29" s="758"/>
      <c r="Q29" s="758">
        <f t="shared" si="14"/>
        <v>0</v>
      </c>
      <c r="R29" s="733">
        <f t="shared" si="17"/>
        <v>0</v>
      </c>
      <c r="S29" s="719"/>
      <c r="T29" s="719"/>
      <c r="U29" s="719"/>
      <c r="V29" s="719"/>
      <c r="W29" s="719"/>
      <c r="X29" s="719"/>
      <c r="Y29" s="719"/>
    </row>
    <row r="30" spans="1:25" ht="14.25" customHeight="1">
      <c r="A30" s="756" t="s">
        <v>48</v>
      </c>
      <c r="B30" s="757" t="s">
        <v>49</v>
      </c>
      <c r="C30" s="758"/>
      <c r="D30" s="758"/>
      <c r="E30" s="758"/>
      <c r="F30" s="758"/>
      <c r="G30" s="758"/>
      <c r="H30" s="758"/>
      <c r="I30" s="759">
        <f t="shared" si="18"/>
        <v>0</v>
      </c>
      <c r="J30" s="727">
        <f t="shared" si="3"/>
        <v>0</v>
      </c>
      <c r="K30" s="758"/>
      <c r="L30" s="758"/>
      <c r="M30" s="758"/>
      <c r="N30" s="758">
        <v>0</v>
      </c>
      <c r="O30" s="758">
        <v>0</v>
      </c>
      <c r="P30" s="758"/>
      <c r="Q30" s="758">
        <f t="shared" si="14"/>
        <v>0</v>
      </c>
      <c r="R30" s="733">
        <f t="shared" si="17"/>
        <v>0</v>
      </c>
      <c r="S30" s="719"/>
      <c r="T30" s="719"/>
      <c r="U30" s="719"/>
      <c r="V30" s="719"/>
      <c r="W30" s="719"/>
      <c r="X30" s="719"/>
      <c r="Y30" s="719"/>
    </row>
    <row r="31" spans="1:25" ht="14.25" customHeight="1">
      <c r="A31" s="756" t="s">
        <v>50</v>
      </c>
      <c r="B31" s="757" t="s">
        <v>51</v>
      </c>
      <c r="C31" s="758">
        <v>0</v>
      </c>
      <c r="D31" s="758">
        <v>0</v>
      </c>
      <c r="E31" s="758">
        <v>0</v>
      </c>
      <c r="F31" s="758">
        <v>0</v>
      </c>
      <c r="G31" s="758"/>
      <c r="H31" s="758">
        <v>0</v>
      </c>
      <c r="I31" s="759">
        <f t="shared" si="18"/>
        <v>0</v>
      </c>
      <c r="J31" s="727">
        <f t="shared" si="3"/>
        <v>0</v>
      </c>
      <c r="K31" s="758"/>
      <c r="L31" s="758">
        <v>0</v>
      </c>
      <c r="M31" s="758">
        <v>0</v>
      </c>
      <c r="N31" s="758">
        <v>0</v>
      </c>
      <c r="O31" s="758">
        <v>0</v>
      </c>
      <c r="P31" s="758">
        <v>0</v>
      </c>
      <c r="Q31" s="758">
        <f t="shared" si="14"/>
        <v>0</v>
      </c>
      <c r="R31" s="733">
        <f t="shared" si="17"/>
        <v>0</v>
      </c>
      <c r="S31" s="719"/>
      <c r="T31" s="719"/>
      <c r="U31" s="719"/>
      <c r="V31" s="719"/>
      <c r="W31" s="719"/>
      <c r="X31" s="719"/>
      <c r="Y31" s="719"/>
    </row>
    <row r="32" spans="1:25" ht="14.25" customHeight="1">
      <c r="A32" s="760" t="s">
        <v>52</v>
      </c>
      <c r="B32" s="739" t="s">
        <v>53</v>
      </c>
      <c r="C32" s="745">
        <f t="shared" ref="C32:H32" si="19">C33</f>
        <v>202420960</v>
      </c>
      <c r="D32" s="745">
        <f t="shared" si="19"/>
        <v>150382748.82999998</v>
      </c>
      <c r="E32" s="745">
        <f t="shared" si="19"/>
        <v>348007122</v>
      </c>
      <c r="F32" s="745">
        <f t="shared" si="19"/>
        <v>815595200</v>
      </c>
      <c r="G32" s="745">
        <f t="shared" si="19"/>
        <v>833715178</v>
      </c>
      <c r="H32" s="745">
        <f t="shared" si="19"/>
        <v>220343779</v>
      </c>
      <c r="I32" s="761">
        <f>+I33</f>
        <v>470024241.76599997</v>
      </c>
      <c r="J32" s="762">
        <f t="shared" si="3"/>
        <v>3.1187196128306081</v>
      </c>
      <c r="K32" s="745">
        <f>+K33</f>
        <v>202420960</v>
      </c>
      <c r="L32" s="745">
        <f>+L33</f>
        <v>150382748.82999998</v>
      </c>
      <c r="M32" s="745">
        <f>+M33</f>
        <v>348007122</v>
      </c>
      <c r="N32" s="745">
        <f>+N33</f>
        <v>815595200</v>
      </c>
      <c r="O32" s="745">
        <f>O33</f>
        <v>818097392</v>
      </c>
      <c r="P32" s="745">
        <f>P33</f>
        <v>220343779</v>
      </c>
      <c r="Q32" s="745">
        <f t="shared" si="14"/>
        <v>466900684.56599998</v>
      </c>
      <c r="R32" s="740">
        <f t="shared" si="17"/>
        <v>3.041564628485113</v>
      </c>
      <c r="S32" s="741"/>
      <c r="T32" s="741"/>
      <c r="U32" s="741"/>
      <c r="V32" s="741"/>
      <c r="W32" s="741"/>
      <c r="X32" s="741"/>
      <c r="Y32" s="741"/>
    </row>
    <row r="33" spans="1:25" ht="14.25" customHeight="1">
      <c r="A33" s="756" t="s">
        <v>54</v>
      </c>
      <c r="B33" s="763" t="s">
        <v>1867</v>
      </c>
      <c r="C33" s="764">
        <f>38737261+6855880+9000+156818819</f>
        <v>202420960</v>
      </c>
      <c r="D33" s="764">
        <f>17741932+621200+678800+131340816.83</f>
        <v>150382748.82999998</v>
      </c>
      <c r="E33" s="764">
        <f>2390900+300000+345316222</f>
        <v>348007122</v>
      </c>
      <c r="F33" s="764">
        <f>275565848+515200+19607850+519906302</f>
        <v>815595200</v>
      </c>
      <c r="G33" s="764">
        <f>270196900+908000+562610278</f>
        <v>833715178</v>
      </c>
      <c r="H33" s="764">
        <f>148115819+66850397+5377563</f>
        <v>220343779</v>
      </c>
      <c r="I33" s="759">
        <f>SUM(C33:G33)/5</f>
        <v>470024241.76599997</v>
      </c>
      <c r="J33" s="727">
        <f t="shared" si="3"/>
        <v>3.1187196128306081</v>
      </c>
      <c r="K33" s="764">
        <f>38737261+6855880+9000+156818819</f>
        <v>202420960</v>
      </c>
      <c r="L33" s="764">
        <f>17741932+621200+678800+131340816.83</f>
        <v>150382748.82999998</v>
      </c>
      <c r="M33" s="764">
        <f>2390900+300000+345316222</f>
        <v>348007122</v>
      </c>
      <c r="N33" s="764">
        <f>275565848+515200+19607850+519906302</f>
        <v>815595200</v>
      </c>
      <c r="O33" s="764">
        <f>270196900+908000+546992492</f>
        <v>818097392</v>
      </c>
      <c r="P33" s="764">
        <f>5377563+148115819+66850397</f>
        <v>220343779</v>
      </c>
      <c r="Q33" s="764">
        <f t="shared" si="14"/>
        <v>466900684.56599998</v>
      </c>
      <c r="R33" s="733">
        <f t="shared" si="17"/>
        <v>3.041564628485113</v>
      </c>
      <c r="S33" s="719"/>
      <c r="T33" s="719"/>
      <c r="U33" s="719"/>
      <c r="V33" s="719"/>
      <c r="W33" s="719"/>
      <c r="X33" s="719"/>
      <c r="Y33" s="719"/>
    </row>
    <row r="34" spans="1:25" ht="14.25" customHeight="1">
      <c r="A34" s="760" t="s">
        <v>55</v>
      </c>
      <c r="B34" s="739" t="s">
        <v>56</v>
      </c>
      <c r="C34" s="739">
        <f t="shared" ref="C34:H34" si="20">C35</f>
        <v>0</v>
      </c>
      <c r="D34" s="739">
        <f t="shared" si="20"/>
        <v>0</v>
      </c>
      <c r="E34" s="739">
        <f t="shared" si="20"/>
        <v>128000000</v>
      </c>
      <c r="F34" s="739">
        <f>F35</f>
        <v>15327382218</v>
      </c>
      <c r="G34" s="739">
        <f t="shared" si="20"/>
        <v>3335308634</v>
      </c>
      <c r="H34" s="739">
        <f t="shared" si="20"/>
        <v>1612816701</v>
      </c>
      <c r="I34" s="765">
        <f>I35</f>
        <v>3758138170.3999996</v>
      </c>
      <c r="J34" s="762">
        <f t="shared" si="3"/>
        <v>0</v>
      </c>
      <c r="K34" s="739">
        <f t="shared" ref="K34:L34" si="21">K35</f>
        <v>0</v>
      </c>
      <c r="L34" s="739">
        <f t="shared" si="21"/>
        <v>0</v>
      </c>
      <c r="M34" s="739">
        <f>+M35</f>
        <v>128000000</v>
      </c>
      <c r="N34" s="739">
        <f>+N35</f>
        <v>15327382218</v>
      </c>
      <c r="O34" s="739">
        <f t="shared" ref="O34" si="22">O35</f>
        <v>3335308634</v>
      </c>
      <c r="P34" s="739">
        <f>P35</f>
        <v>1612816701</v>
      </c>
      <c r="Q34" s="739">
        <f t="shared" si="14"/>
        <v>3758138170.4000001</v>
      </c>
      <c r="R34" s="740">
        <f t="shared" si="17"/>
        <v>0</v>
      </c>
      <c r="S34" s="741"/>
      <c r="T34" s="741"/>
      <c r="U34" s="741"/>
      <c r="V34" s="741"/>
      <c r="W34" s="741"/>
      <c r="X34" s="741"/>
      <c r="Y34" s="741"/>
    </row>
    <row r="35" spans="1:25" ht="14.25" customHeight="1">
      <c r="A35" s="760" t="s">
        <v>57</v>
      </c>
      <c r="B35" s="766" t="s">
        <v>58</v>
      </c>
      <c r="C35" s="767">
        <f t="shared" ref="C35:H35" si="23">C36+C37+C41</f>
        <v>0</v>
      </c>
      <c r="D35" s="767">
        <f t="shared" si="23"/>
        <v>0</v>
      </c>
      <c r="E35" s="767">
        <f t="shared" si="23"/>
        <v>128000000</v>
      </c>
      <c r="F35" s="767">
        <f>F36+F37+F41</f>
        <v>15327382218</v>
      </c>
      <c r="G35" s="767">
        <f t="shared" si="23"/>
        <v>3335308634</v>
      </c>
      <c r="H35" s="767">
        <f t="shared" si="23"/>
        <v>1612816701</v>
      </c>
      <c r="I35" s="768">
        <f>I36+I37+I41</f>
        <v>3758138170.3999996</v>
      </c>
      <c r="J35" s="762">
        <f t="shared" si="3"/>
        <v>0</v>
      </c>
      <c r="K35" s="767">
        <f t="shared" ref="K35:L35" si="24">K36+K37+K41</f>
        <v>0</v>
      </c>
      <c r="L35" s="767">
        <f t="shared" si="24"/>
        <v>0</v>
      </c>
      <c r="M35" s="767">
        <f>+M37+M41</f>
        <v>128000000</v>
      </c>
      <c r="N35" s="767">
        <f>+N37+N41</f>
        <v>15327382218</v>
      </c>
      <c r="O35" s="767">
        <f t="shared" ref="O35" si="25">O36+O37+O41</f>
        <v>3335308634</v>
      </c>
      <c r="P35" s="767">
        <f>P36+P37+P41</f>
        <v>1612816701</v>
      </c>
      <c r="Q35" s="767">
        <f t="shared" si="14"/>
        <v>3758138170.4000001</v>
      </c>
      <c r="R35" s="740">
        <f t="shared" si="17"/>
        <v>0</v>
      </c>
      <c r="S35" s="741"/>
      <c r="T35" s="741"/>
      <c r="U35" s="741"/>
      <c r="V35" s="741"/>
      <c r="W35" s="741"/>
      <c r="X35" s="741"/>
      <c r="Y35" s="741"/>
    </row>
    <row r="36" spans="1:25" ht="14.25" customHeight="1">
      <c r="A36" s="760" t="s">
        <v>59</v>
      </c>
      <c r="B36" s="766" t="s">
        <v>60</v>
      </c>
      <c r="C36" s="769"/>
      <c r="D36" s="769"/>
      <c r="E36" s="769"/>
      <c r="F36" s="769"/>
      <c r="G36" s="769"/>
      <c r="H36" s="769"/>
      <c r="I36" s="759">
        <f>SUM(C36:G36)/5</f>
        <v>0</v>
      </c>
      <c r="J36" s="762">
        <f t="shared" si="3"/>
        <v>0</v>
      </c>
      <c r="K36" s="769"/>
      <c r="L36" s="769"/>
      <c r="M36" s="769"/>
      <c r="N36" s="769"/>
      <c r="O36" s="769"/>
      <c r="P36" s="769"/>
      <c r="Q36" s="769">
        <f t="shared" si="14"/>
        <v>0</v>
      </c>
      <c r="R36" s="740">
        <f t="shared" si="17"/>
        <v>0</v>
      </c>
      <c r="S36" s="741"/>
      <c r="T36" s="741"/>
      <c r="U36" s="741"/>
      <c r="V36" s="741"/>
      <c r="W36" s="741"/>
      <c r="X36" s="741"/>
      <c r="Y36" s="741"/>
    </row>
    <row r="37" spans="1:25" ht="14.25" customHeight="1">
      <c r="A37" s="760" t="s">
        <v>61</v>
      </c>
      <c r="B37" s="766" t="s">
        <v>45</v>
      </c>
      <c r="C37" s="767">
        <f t="shared" ref="C37:F37" si="26">C38+C39+C40</f>
        <v>0</v>
      </c>
      <c r="D37" s="767">
        <f t="shared" si="26"/>
        <v>0</v>
      </c>
      <c r="E37" s="767">
        <f t="shared" si="26"/>
        <v>128000000</v>
      </c>
      <c r="F37" s="767">
        <f t="shared" si="26"/>
        <v>2809952202</v>
      </c>
      <c r="G37" s="767">
        <f>G38+G39+G40</f>
        <v>3335308634</v>
      </c>
      <c r="H37" s="767">
        <f>H38+H39+H40</f>
        <v>1612816701</v>
      </c>
      <c r="I37" s="768">
        <f>I38+I39+I40</f>
        <v>1254652167.2</v>
      </c>
      <c r="J37" s="762">
        <f t="shared" si="3"/>
        <v>0</v>
      </c>
      <c r="K37" s="767">
        <f t="shared" ref="K37:L37" si="27">K38+K39+K40</f>
        <v>0</v>
      </c>
      <c r="L37" s="767">
        <f t="shared" si="27"/>
        <v>0</v>
      </c>
      <c r="M37" s="767">
        <f>M38+M39+M40</f>
        <v>128000000</v>
      </c>
      <c r="N37" s="767">
        <f>N38+N39+N40</f>
        <v>2809952202</v>
      </c>
      <c r="O37" s="767">
        <f>O38+O39+O40</f>
        <v>3335308634</v>
      </c>
      <c r="P37" s="767">
        <f>P38+P39+P40</f>
        <v>1612816701</v>
      </c>
      <c r="Q37" s="767">
        <f t="shared" si="14"/>
        <v>1254652167.2</v>
      </c>
      <c r="R37" s="740">
        <f t="shared" si="17"/>
        <v>0</v>
      </c>
      <c r="S37" s="741"/>
      <c r="T37" s="741"/>
      <c r="U37" s="741"/>
      <c r="V37" s="741"/>
      <c r="W37" s="741"/>
      <c r="X37" s="741"/>
      <c r="Y37" s="741"/>
    </row>
    <row r="38" spans="1:25" ht="14.25" customHeight="1">
      <c r="A38" s="756" t="s">
        <v>62</v>
      </c>
      <c r="B38" s="757" t="s">
        <v>63</v>
      </c>
      <c r="C38" s="764">
        <v>0</v>
      </c>
      <c r="D38" s="764">
        <v>0</v>
      </c>
      <c r="E38" s="764">
        <v>128000000</v>
      </c>
      <c r="F38" s="764">
        <v>2809952202</v>
      </c>
      <c r="G38" s="758">
        <v>3335308634</v>
      </c>
      <c r="H38" s="764">
        <v>1612816701</v>
      </c>
      <c r="I38" s="759">
        <f>SUM(C38:G38)/5</f>
        <v>1254652167.2</v>
      </c>
      <c r="J38" s="727">
        <f t="shared" si="3"/>
        <v>0</v>
      </c>
      <c r="K38" s="764">
        <v>0</v>
      </c>
      <c r="L38" s="764">
        <v>0</v>
      </c>
      <c r="M38" s="764">
        <v>128000000</v>
      </c>
      <c r="N38" s="764">
        <v>2809952202</v>
      </c>
      <c r="O38" s="764">
        <v>3335308634</v>
      </c>
      <c r="P38" s="764">
        <v>1612816701</v>
      </c>
      <c r="Q38" s="764">
        <f t="shared" si="14"/>
        <v>1254652167.2</v>
      </c>
      <c r="R38" s="733">
        <f t="shared" si="17"/>
        <v>0</v>
      </c>
      <c r="S38" s="719"/>
      <c r="T38" s="719"/>
      <c r="U38" s="719"/>
      <c r="V38" s="719"/>
      <c r="W38" s="719"/>
      <c r="X38" s="719"/>
      <c r="Y38" s="719"/>
    </row>
    <row r="39" spans="1:25" ht="14.25" customHeight="1">
      <c r="A39" s="756" t="s">
        <v>64</v>
      </c>
      <c r="B39" s="757" t="s">
        <v>65</v>
      </c>
      <c r="C39" s="758">
        <v>0</v>
      </c>
      <c r="D39" s="758">
        <v>0</v>
      </c>
      <c r="E39" s="758">
        <v>0</v>
      </c>
      <c r="F39" s="758">
        <v>0</v>
      </c>
      <c r="G39" s="758"/>
      <c r="H39" s="758">
        <v>0</v>
      </c>
      <c r="I39" s="759">
        <f>SUM(C39:G39)/5</f>
        <v>0</v>
      </c>
      <c r="J39" s="727">
        <f t="shared" si="3"/>
        <v>0</v>
      </c>
      <c r="K39" s="758">
        <v>0</v>
      </c>
      <c r="L39" s="758">
        <v>0</v>
      </c>
      <c r="M39" s="758">
        <v>0</v>
      </c>
      <c r="N39" s="758">
        <v>0</v>
      </c>
      <c r="O39" s="758">
        <v>0</v>
      </c>
      <c r="P39" s="758">
        <v>0</v>
      </c>
      <c r="Q39" s="758">
        <f t="shared" si="14"/>
        <v>0</v>
      </c>
      <c r="R39" s="733">
        <f t="shared" si="17"/>
        <v>0</v>
      </c>
      <c r="S39" s="719"/>
      <c r="T39" s="719"/>
      <c r="U39" s="719"/>
      <c r="V39" s="719"/>
      <c r="W39" s="719"/>
      <c r="X39" s="719"/>
      <c r="Y39" s="719"/>
    </row>
    <row r="40" spans="1:25" ht="14.25" customHeight="1">
      <c r="A40" s="756" t="s">
        <v>66</v>
      </c>
      <c r="B40" s="757" t="s">
        <v>67</v>
      </c>
      <c r="C40" s="758">
        <v>0</v>
      </c>
      <c r="D40" s="758">
        <v>0</v>
      </c>
      <c r="E40" s="758">
        <v>0</v>
      </c>
      <c r="F40" s="758">
        <v>0</v>
      </c>
      <c r="G40" s="758"/>
      <c r="H40" s="758">
        <v>0</v>
      </c>
      <c r="I40" s="759">
        <f>SUM(C40:G40)/5</f>
        <v>0</v>
      </c>
      <c r="J40" s="727">
        <f t="shared" si="3"/>
        <v>0</v>
      </c>
      <c r="K40" s="758">
        <v>0</v>
      </c>
      <c r="L40" s="758">
        <v>0</v>
      </c>
      <c r="M40" s="758">
        <v>0</v>
      </c>
      <c r="N40" s="758">
        <v>0</v>
      </c>
      <c r="O40" s="758">
        <v>0</v>
      </c>
      <c r="P40" s="758">
        <v>0</v>
      </c>
      <c r="Q40" s="758">
        <f t="shared" si="14"/>
        <v>0</v>
      </c>
      <c r="R40" s="733">
        <f t="shared" si="17"/>
        <v>0</v>
      </c>
      <c r="S40" s="719"/>
      <c r="T40" s="719"/>
      <c r="U40" s="719"/>
      <c r="V40" s="719"/>
      <c r="W40" s="719"/>
      <c r="X40" s="719"/>
      <c r="Y40" s="719"/>
    </row>
    <row r="41" spans="1:25" ht="14.25" customHeight="1">
      <c r="A41" s="760" t="s">
        <v>68</v>
      </c>
      <c r="B41" s="766" t="s">
        <v>69</v>
      </c>
      <c r="C41" s="767">
        <f t="shared" ref="C41:H41" si="28">C42+C43</f>
        <v>0</v>
      </c>
      <c r="D41" s="767">
        <f t="shared" si="28"/>
        <v>0</v>
      </c>
      <c r="E41" s="767">
        <f t="shared" si="28"/>
        <v>0</v>
      </c>
      <c r="F41" s="767">
        <f t="shared" si="28"/>
        <v>12517430016</v>
      </c>
      <c r="G41" s="767">
        <f t="shared" si="28"/>
        <v>0</v>
      </c>
      <c r="H41" s="767">
        <f t="shared" si="28"/>
        <v>0</v>
      </c>
      <c r="I41" s="770">
        <f>+I42+I43</f>
        <v>2503486003.1999998</v>
      </c>
      <c r="J41" s="762">
        <f t="shared" si="3"/>
        <v>0</v>
      </c>
      <c r="K41" s="767">
        <f t="shared" ref="K41:M41" si="29">+K42+K43</f>
        <v>0</v>
      </c>
      <c r="L41" s="767">
        <f t="shared" si="29"/>
        <v>0</v>
      </c>
      <c r="M41" s="767">
        <f t="shared" si="29"/>
        <v>0</v>
      </c>
      <c r="N41" s="767">
        <f>+N42+N43</f>
        <v>12517430016</v>
      </c>
      <c r="O41" s="767">
        <f>+O42+O43</f>
        <v>0</v>
      </c>
      <c r="P41" s="767">
        <f>P42+P43</f>
        <v>0</v>
      </c>
      <c r="Q41" s="767">
        <f>SUM(K41:O41)/5</f>
        <v>2503486003.1999998</v>
      </c>
      <c r="R41" s="740">
        <f t="shared" si="17"/>
        <v>0</v>
      </c>
      <c r="S41" s="741"/>
      <c r="T41" s="741"/>
      <c r="U41" s="741"/>
      <c r="V41" s="741"/>
      <c r="W41" s="741"/>
      <c r="X41" s="741"/>
      <c r="Y41" s="741"/>
    </row>
    <row r="42" spans="1:25" ht="14.25" customHeight="1">
      <c r="A42" s="756" t="s">
        <v>70</v>
      </c>
      <c r="B42" s="757" t="s">
        <v>71</v>
      </c>
      <c r="C42" s="758">
        <v>0</v>
      </c>
      <c r="D42" s="758"/>
      <c r="E42" s="758"/>
      <c r="F42" s="758"/>
      <c r="G42" s="758"/>
      <c r="H42" s="758"/>
      <c r="I42" s="759">
        <f>SUM(C42:G42)/5</f>
        <v>0</v>
      </c>
      <c r="J42" s="727">
        <f t="shared" si="3"/>
        <v>0</v>
      </c>
      <c r="K42" s="758"/>
      <c r="L42" s="758"/>
      <c r="M42" s="758"/>
      <c r="N42" s="758"/>
      <c r="O42" s="758"/>
      <c r="P42" s="758"/>
      <c r="Q42" s="758">
        <f>SUM(K42:O42)/5</f>
        <v>0</v>
      </c>
      <c r="R42" s="733">
        <f t="shared" si="17"/>
        <v>0</v>
      </c>
      <c r="S42" s="719"/>
      <c r="T42" s="719"/>
      <c r="U42" s="719"/>
      <c r="V42" s="719"/>
      <c r="W42" s="719"/>
      <c r="X42" s="719"/>
      <c r="Y42" s="719"/>
    </row>
    <row r="43" spans="1:25" ht="14.25" customHeight="1">
      <c r="A43" s="756" t="s">
        <v>72</v>
      </c>
      <c r="B43" s="757" t="s">
        <v>1868</v>
      </c>
      <c r="C43" s="758"/>
      <c r="D43" s="758">
        <v>0</v>
      </c>
      <c r="E43" s="758"/>
      <c r="F43" s="758">
        <v>12517430016</v>
      </c>
      <c r="G43" s="758"/>
      <c r="H43" s="758">
        <v>0</v>
      </c>
      <c r="I43" s="759">
        <f>SUM(C43:G43)/5</f>
        <v>2503486003.1999998</v>
      </c>
      <c r="J43" s="727">
        <f t="shared" si="3"/>
        <v>0</v>
      </c>
      <c r="K43" s="758"/>
      <c r="L43" s="758"/>
      <c r="M43" s="758"/>
      <c r="N43" s="758">
        <v>12517430016</v>
      </c>
      <c r="O43" s="758"/>
      <c r="P43" s="758"/>
      <c r="Q43" s="758">
        <f>SUM(K43:O43)/5</f>
        <v>2503486003.1999998</v>
      </c>
      <c r="R43" s="733">
        <f t="shared" si="17"/>
        <v>0</v>
      </c>
      <c r="S43" s="719"/>
      <c r="T43" s="719"/>
      <c r="U43" s="719"/>
      <c r="V43" s="719"/>
      <c r="W43" s="719"/>
      <c r="X43" s="719"/>
      <c r="Y43" s="719"/>
    </row>
    <row r="44" spans="1:25" ht="14.25" customHeight="1">
      <c r="A44" s="739" t="s">
        <v>74</v>
      </c>
      <c r="B44" s="739" t="s">
        <v>75</v>
      </c>
      <c r="C44" s="771">
        <v>23480539245.869999</v>
      </c>
      <c r="D44" s="771">
        <v>18368096904.400002</v>
      </c>
      <c r="E44" s="771">
        <v>25703313022.439999</v>
      </c>
      <c r="F44" s="771">
        <v>22280261256</v>
      </c>
      <c r="G44" s="771">
        <v>15589826662</v>
      </c>
      <c r="H44" s="771">
        <v>12777637733</v>
      </c>
      <c r="I44" s="772">
        <f>SUM(C44:G44)/5</f>
        <v>21084407418.142002</v>
      </c>
      <c r="J44" s="762">
        <f t="shared" si="3"/>
        <v>-0.336053295081709</v>
      </c>
      <c r="K44" s="771">
        <v>23480539245.869999</v>
      </c>
      <c r="L44" s="771">
        <v>18368096904.400002</v>
      </c>
      <c r="M44" s="771">
        <v>25703313022.439999</v>
      </c>
      <c r="N44" s="771">
        <v>22280261256</v>
      </c>
      <c r="O44" s="771">
        <v>15589826662</v>
      </c>
      <c r="P44" s="771">
        <v>12777637733</v>
      </c>
      <c r="Q44" s="771">
        <f>SUM(K44:O44)/5</f>
        <v>21084407418.142002</v>
      </c>
      <c r="R44" s="740">
        <f t="shared" si="17"/>
        <v>-0.336053295081709</v>
      </c>
      <c r="S44" s="741"/>
      <c r="T44" s="741"/>
      <c r="U44" s="741"/>
      <c r="V44" s="741"/>
      <c r="W44" s="741"/>
      <c r="X44" s="741"/>
      <c r="Y44" s="741"/>
    </row>
    <row r="45" spans="1:25" ht="14.25" customHeight="1">
      <c r="A45" s="773"/>
      <c r="B45" s="774" t="s">
        <v>76</v>
      </c>
      <c r="C45" s="775">
        <f t="shared" ref="C45:I45" si="30">C12+C44+C10+C34</f>
        <v>86928387005.179993</v>
      </c>
      <c r="D45" s="775">
        <f t="shared" si="30"/>
        <v>73828743217.230011</v>
      </c>
      <c r="E45" s="775">
        <f t="shared" si="30"/>
        <v>81527946823.440002</v>
      </c>
      <c r="F45" s="775">
        <f t="shared" si="30"/>
        <v>79664981621</v>
      </c>
      <c r="G45" s="775">
        <f t="shared" si="30"/>
        <v>85756278330</v>
      </c>
      <c r="H45" s="775">
        <f t="shared" si="30"/>
        <v>46206888577</v>
      </c>
      <c r="I45" s="775">
        <f t="shared" si="30"/>
        <v>81541267399.36998</v>
      </c>
      <c r="J45" s="776">
        <f t="shared" si="3"/>
        <v>-1.3483612379810328E-2</v>
      </c>
      <c r="K45" s="775">
        <f>K12+K44+K10+K34</f>
        <v>50256715010.179993</v>
      </c>
      <c r="L45" s="775">
        <f>L12+L44+L10+L34</f>
        <v>37189261187.350006</v>
      </c>
      <c r="M45" s="775">
        <f>M12+M44+M10+M34</f>
        <v>47628757261.009995</v>
      </c>
      <c r="N45" s="775">
        <f>+N10+N34+N44+N12</f>
        <v>62501311803</v>
      </c>
      <c r="O45" s="775">
        <f>O12+O44+O10+O34</f>
        <v>63479698896.699997</v>
      </c>
      <c r="P45" s="775">
        <f>P12+P44+P10+P34</f>
        <v>27857715632</v>
      </c>
      <c r="Q45" s="775">
        <f>SUM(K45:O45)/5</f>
        <v>52211148831.647995</v>
      </c>
      <c r="R45" s="777">
        <f>O45/K45-1</f>
        <v>0.2631087981743645</v>
      </c>
      <c r="S45" s="741"/>
      <c r="T45" s="741"/>
      <c r="U45" s="741"/>
      <c r="V45" s="741"/>
      <c r="W45" s="741"/>
      <c r="X45" s="741"/>
      <c r="Y45" s="741"/>
    </row>
    <row r="46" spans="1:25" ht="14.25" customHeight="1">
      <c r="A46" s="778"/>
      <c r="B46" s="778" t="s">
        <v>77</v>
      </c>
      <c r="C46" s="779">
        <v>0</v>
      </c>
      <c r="D46" s="779">
        <f>D45/C45-1</f>
        <v>-0.15069466073458126</v>
      </c>
      <c r="E46" s="779">
        <f>E45/D45-1</f>
        <v>0.10428463591146664</v>
      </c>
      <c r="F46" s="779">
        <f>F45/E45-1</f>
        <v>-2.2850633126754838E-2</v>
      </c>
      <c r="G46" s="779">
        <f>G45/F45-1</f>
        <v>7.6461408576968815E-2</v>
      </c>
      <c r="H46" s="779">
        <f>H45/G45-1</f>
        <v>-0.46118360688192894</v>
      </c>
      <c r="I46" s="778"/>
      <c r="J46" s="778"/>
      <c r="K46" s="780">
        <v>0</v>
      </c>
      <c r="L46" s="779">
        <f>L45/K45-1</f>
        <v>-0.26001408608149268</v>
      </c>
      <c r="M46" s="779">
        <f>M45/L45-1</f>
        <v>0.28071265038228299</v>
      </c>
      <c r="N46" s="779">
        <f>N45/M45-1</f>
        <v>0.31225997479814627</v>
      </c>
      <c r="O46" s="779">
        <f>O45/N45-1</f>
        <v>1.565386494260812E-2</v>
      </c>
      <c r="P46" s="779">
        <f>P45/O45-1</f>
        <v>-0.56115551717829293</v>
      </c>
      <c r="Q46" s="779"/>
      <c r="R46" s="778"/>
      <c r="S46" s="719"/>
      <c r="T46" s="719"/>
      <c r="U46" s="719"/>
      <c r="V46" s="719"/>
      <c r="W46" s="719"/>
      <c r="X46" s="719"/>
      <c r="Y46" s="719"/>
    </row>
    <row r="47" spans="1:25" ht="14.25" customHeight="1">
      <c r="A47" s="719"/>
      <c r="B47" s="719"/>
      <c r="C47" s="781"/>
      <c r="D47" s="719"/>
      <c r="E47" s="719"/>
      <c r="F47" s="719"/>
      <c r="G47" s="719"/>
      <c r="H47" s="719"/>
      <c r="I47" s="719"/>
      <c r="J47" s="719"/>
      <c r="K47" s="719"/>
      <c r="L47" s="719"/>
      <c r="M47" s="719"/>
      <c r="N47" s="719"/>
      <c r="O47" s="719"/>
      <c r="P47" s="719"/>
      <c r="Q47" s="719"/>
      <c r="R47" s="719"/>
      <c r="S47" s="719"/>
      <c r="T47" s="719"/>
      <c r="U47" s="719"/>
      <c r="V47" s="719"/>
      <c r="W47" s="719"/>
      <c r="X47" s="719"/>
      <c r="Y47" s="719"/>
    </row>
    <row r="48" spans="1:25" ht="14.25" customHeight="1">
      <c r="A48" s="719"/>
      <c r="B48" s="719"/>
      <c r="C48" s="781"/>
      <c r="D48" s="781"/>
      <c r="E48" s="781"/>
      <c r="F48" s="781"/>
      <c r="G48" s="781"/>
      <c r="H48" s="781"/>
      <c r="I48" s="781"/>
      <c r="J48" s="719"/>
      <c r="K48" s="781"/>
      <c r="L48" s="781"/>
      <c r="M48" s="781"/>
      <c r="N48" s="781"/>
      <c r="O48" s="781"/>
      <c r="P48" s="781"/>
      <c r="Q48" s="782"/>
      <c r="R48" s="719"/>
      <c r="S48" s="719"/>
      <c r="T48" s="719"/>
      <c r="U48" s="719"/>
      <c r="V48" s="719"/>
      <c r="W48" s="719"/>
      <c r="X48" s="719"/>
      <c r="Y48" s="719"/>
    </row>
    <row r="49" spans="1:25" ht="14.25" customHeight="1">
      <c r="A49" s="719"/>
      <c r="B49" s="719"/>
      <c r="C49" s="783"/>
      <c r="D49" s="783"/>
      <c r="E49" s="783"/>
      <c r="F49" s="783"/>
      <c r="G49" s="783"/>
      <c r="H49" s="783"/>
      <c r="I49" s="784"/>
      <c r="J49" s="719"/>
      <c r="K49" s="781"/>
      <c r="L49" s="781"/>
      <c r="M49" s="781"/>
      <c r="N49" s="781"/>
      <c r="O49" s="781"/>
      <c r="P49" s="781"/>
      <c r="Q49" s="719"/>
      <c r="R49" s="719"/>
      <c r="S49" s="719"/>
      <c r="T49" s="719"/>
      <c r="U49" s="719"/>
      <c r="V49" s="719"/>
      <c r="W49" s="719"/>
      <c r="X49" s="719"/>
      <c r="Y49" s="719"/>
    </row>
    <row r="50" spans="1:25" ht="14.25" customHeight="1">
      <c r="A50" s="719"/>
      <c r="B50" s="785" t="s">
        <v>78</v>
      </c>
      <c r="C50" s="786">
        <v>2017</v>
      </c>
      <c r="D50" s="786">
        <v>2018</v>
      </c>
      <c r="E50" s="786">
        <v>2019</v>
      </c>
      <c r="F50" s="786">
        <v>2020</v>
      </c>
      <c r="G50" s="786">
        <v>2021</v>
      </c>
      <c r="H50" s="786">
        <v>2022</v>
      </c>
      <c r="I50" s="786" t="s">
        <v>79</v>
      </c>
      <c r="J50" s="719"/>
      <c r="K50" s="781"/>
      <c r="L50" s="781"/>
      <c r="M50" s="781"/>
      <c r="N50" s="781"/>
      <c r="O50" s="781"/>
      <c r="P50" s="781"/>
      <c r="Q50" s="719"/>
      <c r="R50" s="719"/>
      <c r="S50" s="719"/>
      <c r="T50" s="719"/>
      <c r="U50" s="719"/>
      <c r="V50" s="719"/>
      <c r="W50" s="719"/>
      <c r="X50" s="719"/>
      <c r="Y50" s="719"/>
    </row>
    <row r="51" spans="1:25" ht="14.25" customHeight="1">
      <c r="A51" s="719"/>
      <c r="B51" s="778" t="s">
        <v>80</v>
      </c>
      <c r="C51" s="787">
        <f t="shared" ref="C51:H51" si="31">IFERROR(K14/C14,0)</f>
        <v>0.40988929996905432</v>
      </c>
      <c r="D51" s="787">
        <f t="shared" si="31"/>
        <v>0.32650657554797474</v>
      </c>
      <c r="E51" s="787">
        <f t="shared" si="31"/>
        <v>0.38572739407205719</v>
      </c>
      <c r="F51" s="787">
        <f t="shared" si="31"/>
        <v>0.55617079854221463</v>
      </c>
      <c r="G51" s="787">
        <f t="shared" si="31"/>
        <v>0.60091831300583021</v>
      </c>
      <c r="H51" s="787">
        <f t="shared" si="31"/>
        <v>0.39399421769693593</v>
      </c>
      <c r="I51" s="788">
        <f>AVERAGE(C51:G51)</f>
        <v>0.45584247622742619</v>
      </c>
      <c r="J51" s="719"/>
      <c r="K51" s="719"/>
      <c r="L51" s="719"/>
      <c r="M51" s="719"/>
      <c r="N51" s="719"/>
      <c r="O51" s="719"/>
      <c r="P51" s="719"/>
      <c r="Q51" s="719"/>
      <c r="R51" s="719"/>
      <c r="S51" s="719"/>
      <c r="T51" s="719"/>
      <c r="U51" s="719"/>
      <c r="V51" s="719"/>
      <c r="W51" s="719"/>
      <c r="X51" s="719"/>
      <c r="Y51" s="719"/>
    </row>
    <row r="52" spans="1:25" ht="14.25" customHeight="1">
      <c r="A52" s="719"/>
      <c r="B52" s="778" t="s">
        <v>81</v>
      </c>
      <c r="C52" s="789">
        <f t="shared" ref="C52:H52" si="32">IFERROR(K44/C44,0)</f>
        <v>1</v>
      </c>
      <c r="D52" s="789">
        <f t="shared" si="32"/>
        <v>1</v>
      </c>
      <c r="E52" s="789">
        <f t="shared" si="32"/>
        <v>1</v>
      </c>
      <c r="F52" s="789">
        <f t="shared" si="32"/>
        <v>1</v>
      </c>
      <c r="G52" s="789">
        <f t="shared" si="32"/>
        <v>1</v>
      </c>
      <c r="H52" s="789">
        <f t="shared" si="32"/>
        <v>1</v>
      </c>
      <c r="I52" s="788">
        <f t="shared" ref="I52" si="33">AVERAGE(C52:H52)</f>
        <v>1</v>
      </c>
      <c r="J52" s="719"/>
      <c r="K52" s="719"/>
      <c r="L52" s="719"/>
      <c r="M52" s="719"/>
      <c r="N52" s="719"/>
      <c r="O52" s="719"/>
      <c r="P52" s="719"/>
      <c r="Q52" s="719"/>
      <c r="R52" s="719"/>
      <c r="S52" s="719"/>
      <c r="T52" s="719"/>
      <c r="U52" s="719"/>
      <c r="V52" s="719"/>
      <c r="W52" s="719"/>
      <c r="X52" s="719"/>
      <c r="Y52" s="719"/>
    </row>
    <row r="53" spans="1:25" ht="14.25" customHeight="1">
      <c r="A53" s="719"/>
      <c r="B53" s="719"/>
      <c r="C53" s="719"/>
      <c r="D53" s="719"/>
      <c r="E53" s="719"/>
      <c r="F53" s="719"/>
      <c r="G53" s="719"/>
      <c r="H53" s="719"/>
      <c r="I53" s="719"/>
      <c r="J53" s="719"/>
      <c r="K53" s="719"/>
      <c r="L53" s="719"/>
      <c r="M53" s="719"/>
      <c r="N53" s="719"/>
      <c r="O53" s="719"/>
      <c r="P53" s="719"/>
      <c r="Q53" s="719"/>
      <c r="R53" s="719"/>
      <c r="S53" s="719"/>
      <c r="T53" s="719"/>
      <c r="U53" s="719"/>
      <c r="V53" s="719"/>
      <c r="W53" s="719"/>
      <c r="X53" s="719"/>
      <c r="Y53" s="719"/>
    </row>
    <row r="54" spans="1:25" ht="14.25" customHeight="1">
      <c r="A54" s="719"/>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row>
    <row r="55" spans="1:25" ht="14.25" customHeight="1">
      <c r="A55" s="719"/>
      <c r="B55" s="719"/>
      <c r="C55" s="719"/>
      <c r="D55" s="719"/>
      <c r="E55" s="719"/>
      <c r="F55" s="719"/>
      <c r="G55" s="719"/>
      <c r="H55" s="719"/>
      <c r="I55" s="719"/>
      <c r="J55" s="719"/>
      <c r="K55" s="719"/>
      <c r="L55" s="719"/>
      <c r="M55" s="719"/>
      <c r="N55" s="719"/>
      <c r="O55" s="719"/>
      <c r="P55" s="719"/>
      <c r="Q55" s="719"/>
      <c r="R55" s="719"/>
      <c r="S55" s="719"/>
      <c r="T55" s="719"/>
      <c r="U55" s="719"/>
      <c r="V55" s="719"/>
      <c r="W55" s="719"/>
      <c r="X55" s="719"/>
      <c r="Y55" s="719"/>
    </row>
    <row r="56" spans="1:25" ht="14.25" customHeight="1">
      <c r="A56" s="719"/>
      <c r="B56" s="719"/>
      <c r="C56" s="719"/>
      <c r="D56" s="719"/>
      <c r="E56" s="719"/>
      <c r="F56" s="719"/>
      <c r="G56" s="719"/>
      <c r="H56" s="719"/>
      <c r="I56" s="719"/>
      <c r="J56" s="719"/>
      <c r="K56" s="719"/>
      <c r="L56" s="719"/>
      <c r="M56" s="719"/>
      <c r="N56" s="719"/>
      <c r="O56" s="719"/>
      <c r="P56" s="719"/>
      <c r="Q56" s="719"/>
      <c r="R56" s="719"/>
      <c r="S56" s="719"/>
      <c r="T56" s="719"/>
      <c r="U56" s="719"/>
      <c r="V56" s="719"/>
      <c r="W56" s="719"/>
      <c r="X56" s="719"/>
      <c r="Y56" s="719"/>
    </row>
    <row r="57" spans="1:25" ht="14.25" customHeight="1">
      <c r="A57" s="719"/>
      <c r="B57" s="719"/>
      <c r="C57" s="719"/>
      <c r="D57" s="719"/>
      <c r="E57" s="719"/>
      <c r="F57" s="719"/>
      <c r="G57" s="719"/>
      <c r="H57" s="719"/>
      <c r="I57" s="719"/>
      <c r="J57" s="719"/>
      <c r="K57" s="719"/>
      <c r="L57" s="719"/>
      <c r="M57" s="719"/>
      <c r="N57" s="719"/>
      <c r="O57" s="719"/>
      <c r="P57" s="719"/>
      <c r="Q57" s="719"/>
      <c r="R57" s="719"/>
      <c r="S57" s="719"/>
      <c r="T57" s="719"/>
      <c r="U57" s="719"/>
      <c r="V57" s="719"/>
      <c r="W57" s="719"/>
      <c r="X57" s="719"/>
      <c r="Y57" s="719"/>
    </row>
    <row r="58" spans="1:25" ht="14.25" customHeight="1">
      <c r="A58" s="719"/>
      <c r="B58" s="719"/>
      <c r="C58" s="719"/>
      <c r="D58" s="719"/>
      <c r="E58" s="719"/>
      <c r="F58" s="719"/>
      <c r="G58" s="719"/>
      <c r="H58" s="719"/>
      <c r="I58" s="719"/>
      <c r="J58" s="719"/>
      <c r="K58" s="719"/>
      <c r="L58" s="719"/>
      <c r="M58" s="719"/>
      <c r="N58" s="719"/>
      <c r="O58" s="719"/>
      <c r="P58" s="719"/>
      <c r="Q58" s="719"/>
      <c r="R58" s="719"/>
      <c r="S58" s="719"/>
      <c r="T58" s="719"/>
      <c r="U58" s="719"/>
      <c r="V58" s="719"/>
      <c r="W58" s="719"/>
      <c r="X58" s="719"/>
      <c r="Y58" s="719"/>
    </row>
    <row r="59" spans="1:25" ht="14.25" customHeight="1">
      <c r="A59" s="719"/>
      <c r="B59" s="719"/>
      <c r="C59" s="719"/>
      <c r="D59" s="719"/>
      <c r="E59" s="719"/>
      <c r="F59" s="719"/>
      <c r="G59" s="719"/>
      <c r="H59" s="719"/>
      <c r="I59" s="719"/>
      <c r="J59" s="719"/>
      <c r="K59" s="719"/>
      <c r="L59" s="719"/>
      <c r="M59" s="719"/>
      <c r="N59" s="719"/>
      <c r="O59" s="719"/>
      <c r="P59" s="719"/>
      <c r="Q59" s="719"/>
      <c r="R59" s="719"/>
      <c r="S59" s="719"/>
      <c r="T59" s="719"/>
      <c r="U59" s="719"/>
      <c r="V59" s="719"/>
      <c r="W59" s="719"/>
      <c r="X59" s="719"/>
      <c r="Y59" s="719"/>
    </row>
    <row r="60" spans="1:25" ht="14.25" customHeight="1">
      <c r="A60" s="719"/>
      <c r="B60" s="719"/>
      <c r="C60" s="719"/>
      <c r="D60" s="719"/>
      <c r="E60" s="719"/>
      <c r="F60" s="719"/>
      <c r="G60" s="719"/>
      <c r="H60" s="719"/>
      <c r="I60" s="719"/>
      <c r="J60" s="719"/>
      <c r="K60" s="719"/>
      <c r="L60" s="719"/>
      <c r="M60" s="719"/>
      <c r="N60" s="719"/>
      <c r="O60" s="719"/>
      <c r="P60" s="719"/>
      <c r="Q60" s="719"/>
      <c r="R60" s="719"/>
      <c r="S60" s="719"/>
      <c r="T60" s="719"/>
      <c r="U60" s="719"/>
      <c r="V60" s="719"/>
      <c r="W60" s="719"/>
      <c r="X60" s="719"/>
      <c r="Y60" s="719"/>
    </row>
    <row r="61" spans="1:25" ht="14.25" customHeight="1">
      <c r="A61" s="719"/>
      <c r="B61" s="719"/>
      <c r="C61" s="719"/>
      <c r="D61" s="719"/>
      <c r="E61" s="719"/>
      <c r="F61" s="719"/>
      <c r="G61" s="719"/>
      <c r="H61" s="719"/>
      <c r="I61" s="719"/>
      <c r="J61" s="719"/>
      <c r="K61" s="719"/>
      <c r="L61" s="719"/>
      <c r="M61" s="719"/>
      <c r="N61" s="719"/>
      <c r="O61" s="719"/>
      <c r="P61" s="719"/>
      <c r="Q61" s="719"/>
      <c r="R61" s="719"/>
      <c r="S61" s="719"/>
      <c r="T61" s="719"/>
      <c r="U61" s="719"/>
      <c r="V61" s="719"/>
      <c r="W61" s="719"/>
      <c r="X61" s="719"/>
      <c r="Y61" s="719"/>
    </row>
    <row r="62" spans="1:25" ht="14.25" customHeight="1">
      <c r="A62" s="719"/>
      <c r="B62" s="719"/>
      <c r="C62" s="719"/>
      <c r="D62" s="719"/>
      <c r="E62" s="719"/>
      <c r="F62" s="719"/>
      <c r="G62" s="719"/>
      <c r="H62" s="719"/>
      <c r="I62" s="719"/>
      <c r="J62" s="719"/>
      <c r="K62" s="719"/>
      <c r="L62" s="719"/>
      <c r="M62" s="719"/>
      <c r="N62" s="719"/>
      <c r="O62" s="719"/>
      <c r="P62" s="719"/>
      <c r="Q62" s="719"/>
      <c r="R62" s="719"/>
      <c r="S62" s="719"/>
      <c r="T62" s="719"/>
      <c r="U62" s="719"/>
      <c r="V62" s="719"/>
      <c r="W62" s="719"/>
      <c r="X62" s="719"/>
      <c r="Y62" s="719"/>
    </row>
    <row r="63" spans="1:25" ht="14.25" customHeight="1">
      <c r="A63" s="719"/>
      <c r="B63" s="719"/>
      <c r="C63" s="719"/>
      <c r="D63" s="719"/>
      <c r="E63" s="719"/>
      <c r="F63" s="719"/>
      <c r="G63" s="719"/>
      <c r="H63" s="719"/>
      <c r="I63" s="719"/>
      <c r="J63" s="719"/>
      <c r="K63" s="719"/>
      <c r="L63" s="719"/>
      <c r="M63" s="719"/>
      <c r="N63" s="719"/>
      <c r="O63" s="719"/>
      <c r="P63" s="719"/>
      <c r="Q63" s="719"/>
      <c r="R63" s="719"/>
      <c r="S63" s="719"/>
      <c r="T63" s="719"/>
      <c r="U63" s="719"/>
      <c r="V63" s="719"/>
      <c r="W63" s="719"/>
      <c r="X63" s="719"/>
      <c r="Y63" s="719"/>
    </row>
    <row r="64" spans="1:25" ht="14.25" customHeight="1">
      <c r="A64" s="719"/>
      <c r="B64" s="719"/>
      <c r="C64" s="719"/>
      <c r="D64" s="719"/>
      <c r="E64" s="719"/>
      <c r="F64" s="719"/>
      <c r="G64" s="719"/>
      <c r="H64" s="719"/>
      <c r="I64" s="719"/>
      <c r="J64" s="719"/>
      <c r="K64" s="719"/>
      <c r="L64" s="719"/>
      <c r="M64" s="719"/>
      <c r="N64" s="719"/>
      <c r="O64" s="719"/>
      <c r="P64" s="719"/>
      <c r="Q64" s="719"/>
      <c r="R64" s="719"/>
      <c r="S64" s="719"/>
      <c r="T64" s="719"/>
      <c r="U64" s="719"/>
      <c r="V64" s="719"/>
      <c r="W64" s="719"/>
      <c r="X64" s="719"/>
      <c r="Y64" s="719"/>
    </row>
    <row r="65" spans="1:25" ht="14.25" customHeight="1">
      <c r="A65" s="719"/>
      <c r="B65" s="719"/>
      <c r="C65" s="719"/>
      <c r="D65" s="719"/>
      <c r="E65" s="719"/>
      <c r="F65" s="719"/>
      <c r="G65" s="719"/>
      <c r="H65" s="719"/>
      <c r="I65" s="719"/>
      <c r="J65" s="719"/>
      <c r="K65" s="719"/>
      <c r="L65" s="719"/>
      <c r="M65" s="719"/>
      <c r="N65" s="719"/>
      <c r="O65" s="719"/>
      <c r="P65" s="719"/>
      <c r="Q65" s="719"/>
      <c r="R65" s="719"/>
      <c r="S65" s="719"/>
      <c r="T65" s="719"/>
      <c r="U65" s="719"/>
      <c r="V65" s="719"/>
      <c r="W65" s="719"/>
      <c r="X65" s="719"/>
      <c r="Y65" s="719"/>
    </row>
    <row r="66" spans="1:25" ht="14.25" customHeight="1">
      <c r="A66" s="719"/>
      <c r="B66" s="719"/>
      <c r="C66" s="719"/>
      <c r="D66" s="719"/>
      <c r="E66" s="719"/>
      <c r="F66" s="719"/>
      <c r="G66" s="719"/>
      <c r="H66" s="719"/>
      <c r="I66" s="719"/>
      <c r="J66" s="719"/>
      <c r="K66" s="719"/>
      <c r="L66" s="719"/>
      <c r="M66" s="719"/>
      <c r="N66" s="719"/>
      <c r="O66" s="719"/>
      <c r="P66" s="719"/>
      <c r="Q66" s="719"/>
      <c r="R66" s="719"/>
      <c r="S66" s="719"/>
      <c r="T66" s="719"/>
      <c r="U66" s="719"/>
      <c r="V66" s="719"/>
      <c r="W66" s="719"/>
      <c r="X66" s="719"/>
      <c r="Y66" s="719"/>
    </row>
    <row r="67" spans="1:25" ht="14.25" customHeight="1">
      <c r="A67" s="719"/>
      <c r="B67" s="719"/>
      <c r="C67" s="719"/>
      <c r="D67" s="719"/>
      <c r="E67" s="719"/>
      <c r="F67" s="719"/>
      <c r="G67" s="719"/>
      <c r="H67" s="719"/>
      <c r="I67" s="719"/>
      <c r="J67" s="719"/>
      <c r="K67" s="719"/>
      <c r="L67" s="719"/>
      <c r="M67" s="719"/>
      <c r="N67" s="719"/>
      <c r="O67" s="719"/>
      <c r="P67" s="719"/>
      <c r="Q67" s="719"/>
      <c r="R67" s="719"/>
      <c r="S67" s="719"/>
      <c r="T67" s="719"/>
      <c r="U67" s="719"/>
      <c r="V67" s="719"/>
      <c r="W67" s="719"/>
      <c r="X67" s="719"/>
      <c r="Y67" s="719"/>
    </row>
    <row r="68" spans="1:25" ht="14.25" customHeight="1">
      <c r="A68" s="719"/>
      <c r="B68" s="719"/>
      <c r="C68" s="719"/>
      <c r="D68" s="719"/>
      <c r="E68" s="719"/>
      <c r="F68" s="719"/>
      <c r="G68" s="719"/>
      <c r="H68" s="719"/>
      <c r="I68" s="719"/>
      <c r="J68" s="719"/>
      <c r="K68" s="719"/>
      <c r="L68" s="719"/>
      <c r="M68" s="719"/>
      <c r="N68" s="719"/>
      <c r="O68" s="719"/>
      <c r="P68" s="719"/>
      <c r="Q68" s="719"/>
      <c r="R68" s="719"/>
      <c r="S68" s="719"/>
      <c r="T68" s="719"/>
      <c r="U68" s="719"/>
      <c r="V68" s="719"/>
      <c r="W68" s="719"/>
      <c r="X68" s="719"/>
      <c r="Y68" s="719"/>
    </row>
    <row r="69" spans="1:25" ht="14.25" customHeight="1">
      <c r="A69" s="719"/>
      <c r="B69" s="719"/>
      <c r="C69" s="719"/>
      <c r="D69" s="719"/>
      <c r="E69" s="719"/>
      <c r="F69" s="719"/>
      <c r="G69" s="719"/>
      <c r="H69" s="719"/>
      <c r="I69" s="719"/>
      <c r="J69" s="719"/>
      <c r="K69" s="719"/>
      <c r="L69" s="719"/>
      <c r="M69" s="719"/>
      <c r="N69" s="719"/>
      <c r="O69" s="719"/>
      <c r="P69" s="719"/>
      <c r="Q69" s="719"/>
      <c r="R69" s="719"/>
      <c r="S69" s="719"/>
      <c r="T69" s="719"/>
      <c r="U69" s="719"/>
      <c r="V69" s="719"/>
      <c r="W69" s="719"/>
      <c r="X69" s="719"/>
      <c r="Y69" s="719"/>
    </row>
    <row r="70" spans="1:25" ht="14.25" customHeight="1">
      <c r="A70" s="719"/>
      <c r="B70" s="719"/>
      <c r="C70" s="719"/>
      <c r="D70" s="719"/>
      <c r="E70" s="719"/>
      <c r="F70" s="719"/>
      <c r="G70" s="719"/>
      <c r="H70" s="719"/>
      <c r="I70" s="719"/>
      <c r="J70" s="719"/>
      <c r="K70" s="719"/>
      <c r="L70" s="719"/>
      <c r="M70" s="719"/>
      <c r="N70" s="719"/>
      <c r="O70" s="719"/>
      <c r="P70" s="719"/>
      <c r="Q70" s="719"/>
      <c r="R70" s="719"/>
      <c r="S70" s="719"/>
      <c r="T70" s="719"/>
      <c r="U70" s="719"/>
      <c r="V70" s="719"/>
      <c r="W70" s="719"/>
      <c r="X70" s="719"/>
      <c r="Y70" s="719"/>
    </row>
    <row r="71" spans="1:25" ht="14.25" customHeight="1">
      <c r="A71" s="719"/>
      <c r="B71" s="719"/>
      <c r="C71" s="719"/>
      <c r="D71" s="719"/>
      <c r="E71" s="719"/>
      <c r="F71" s="719"/>
      <c r="G71" s="719"/>
      <c r="H71" s="719"/>
      <c r="I71" s="719"/>
      <c r="J71" s="719"/>
      <c r="K71" s="719"/>
      <c r="L71" s="719"/>
      <c r="M71" s="719"/>
      <c r="N71" s="719"/>
      <c r="O71" s="719"/>
      <c r="P71" s="719"/>
      <c r="Q71" s="719"/>
      <c r="R71" s="719"/>
      <c r="S71" s="719"/>
      <c r="T71" s="719"/>
      <c r="U71" s="719"/>
      <c r="V71" s="719"/>
      <c r="W71" s="719"/>
      <c r="X71" s="719"/>
      <c r="Y71" s="719"/>
    </row>
    <row r="72" spans="1:25" ht="14.25" customHeight="1">
      <c r="A72" s="719"/>
      <c r="B72" s="719"/>
      <c r="C72" s="719"/>
      <c r="D72" s="719"/>
      <c r="E72" s="719"/>
      <c r="F72" s="719"/>
      <c r="G72" s="719"/>
      <c r="H72" s="719"/>
      <c r="I72" s="719"/>
      <c r="J72" s="719"/>
      <c r="K72" s="719"/>
      <c r="L72" s="719"/>
      <c r="M72" s="719"/>
      <c r="N72" s="719"/>
      <c r="O72" s="719"/>
      <c r="P72" s="719"/>
      <c r="Q72" s="719"/>
      <c r="R72" s="719"/>
      <c r="S72" s="719"/>
      <c r="T72" s="719"/>
      <c r="U72" s="719"/>
      <c r="V72" s="719"/>
      <c r="W72" s="719"/>
      <c r="X72" s="719"/>
      <c r="Y72" s="719"/>
    </row>
    <row r="73" spans="1:25" ht="14.25" customHeight="1">
      <c r="A73" s="719"/>
      <c r="B73" s="719"/>
      <c r="C73" s="719"/>
      <c r="D73" s="719"/>
      <c r="E73" s="719"/>
      <c r="F73" s="719"/>
      <c r="G73" s="719"/>
      <c r="H73" s="719"/>
      <c r="I73" s="719"/>
      <c r="J73" s="719"/>
      <c r="K73" s="719"/>
      <c r="L73" s="719"/>
      <c r="M73" s="719"/>
      <c r="N73" s="719"/>
      <c r="O73" s="719"/>
      <c r="P73" s="719"/>
      <c r="Q73" s="719"/>
      <c r="R73" s="719"/>
      <c r="S73" s="719"/>
      <c r="T73" s="719"/>
      <c r="U73" s="719"/>
      <c r="V73" s="719"/>
      <c r="W73" s="719"/>
      <c r="X73" s="719"/>
      <c r="Y73" s="719"/>
    </row>
    <row r="74" spans="1:25" ht="14.25" customHeight="1">
      <c r="A74" s="719"/>
      <c r="B74" s="719"/>
      <c r="C74" s="719"/>
      <c r="D74" s="719"/>
      <c r="E74" s="719"/>
      <c r="F74" s="719"/>
      <c r="G74" s="719"/>
      <c r="H74" s="719"/>
      <c r="I74" s="719"/>
      <c r="J74" s="719"/>
      <c r="K74" s="719"/>
      <c r="L74" s="719"/>
      <c r="M74" s="719"/>
      <c r="N74" s="719"/>
      <c r="O74" s="719"/>
      <c r="P74" s="719"/>
      <c r="Q74" s="719"/>
      <c r="R74" s="719"/>
      <c r="S74" s="719"/>
      <c r="T74" s="719"/>
      <c r="U74" s="719"/>
      <c r="V74" s="719"/>
      <c r="W74" s="719"/>
      <c r="X74" s="719"/>
      <c r="Y74" s="719"/>
    </row>
    <row r="75" spans="1:25" ht="14.25" customHeight="1">
      <c r="A75" s="719"/>
      <c r="B75" s="719"/>
      <c r="C75" s="719"/>
      <c r="D75" s="719"/>
      <c r="E75" s="719"/>
      <c r="F75" s="719"/>
      <c r="G75" s="719"/>
      <c r="H75" s="719"/>
      <c r="I75" s="719"/>
      <c r="J75" s="719"/>
      <c r="K75" s="719"/>
      <c r="L75" s="719"/>
      <c r="M75" s="719"/>
      <c r="N75" s="719"/>
      <c r="O75" s="719"/>
      <c r="P75" s="719"/>
      <c r="Q75" s="719"/>
      <c r="R75" s="719"/>
      <c r="S75" s="719"/>
      <c r="T75" s="719"/>
      <c r="U75" s="719"/>
      <c r="V75" s="719"/>
      <c r="W75" s="719"/>
      <c r="X75" s="719"/>
      <c r="Y75" s="719"/>
    </row>
    <row r="76" spans="1:25" ht="14.25" customHeight="1">
      <c r="A76" s="719"/>
      <c r="B76" s="719"/>
      <c r="C76" s="719"/>
      <c r="D76" s="719"/>
      <c r="E76" s="719"/>
      <c r="F76" s="719"/>
      <c r="G76" s="719"/>
      <c r="H76" s="719"/>
      <c r="I76" s="719"/>
      <c r="J76" s="719"/>
      <c r="K76" s="719"/>
      <c r="L76" s="719"/>
      <c r="M76" s="719"/>
      <c r="N76" s="719"/>
      <c r="O76" s="719"/>
      <c r="P76" s="719"/>
      <c r="Q76" s="719"/>
      <c r="R76" s="719"/>
      <c r="S76" s="719"/>
      <c r="T76" s="719"/>
      <c r="U76" s="719"/>
      <c r="V76" s="719"/>
      <c r="W76" s="719"/>
      <c r="X76" s="719"/>
      <c r="Y76" s="719"/>
    </row>
    <row r="77" spans="1:25" ht="14.25" customHeight="1">
      <c r="A77" s="719"/>
      <c r="B77" s="719"/>
      <c r="C77" s="719"/>
      <c r="D77" s="719"/>
      <c r="E77" s="719"/>
      <c r="F77" s="719"/>
      <c r="G77" s="719"/>
      <c r="H77" s="719"/>
      <c r="I77" s="719"/>
      <c r="J77" s="719"/>
      <c r="K77" s="719"/>
      <c r="L77" s="719"/>
      <c r="M77" s="719"/>
      <c r="N77" s="719"/>
      <c r="O77" s="719"/>
      <c r="P77" s="719"/>
      <c r="Q77" s="719"/>
      <c r="R77" s="719"/>
      <c r="S77" s="719"/>
      <c r="T77" s="719"/>
      <c r="U77" s="719"/>
      <c r="V77" s="719"/>
      <c r="W77" s="719"/>
      <c r="X77" s="719"/>
      <c r="Y77" s="719"/>
    </row>
    <row r="78" spans="1:25" ht="14.25" customHeight="1">
      <c r="A78" s="719"/>
      <c r="B78" s="719"/>
      <c r="C78" s="719"/>
      <c r="D78" s="719"/>
      <c r="E78" s="719"/>
      <c r="F78" s="719"/>
      <c r="G78" s="719"/>
      <c r="H78" s="719"/>
      <c r="I78" s="719"/>
      <c r="J78" s="719"/>
      <c r="K78" s="719"/>
      <c r="L78" s="719"/>
      <c r="M78" s="719"/>
      <c r="N78" s="719"/>
      <c r="O78" s="719"/>
      <c r="P78" s="719"/>
      <c r="Q78" s="719"/>
      <c r="R78" s="719"/>
      <c r="S78" s="719"/>
      <c r="T78" s="719"/>
      <c r="U78" s="719"/>
      <c r="V78" s="719"/>
      <c r="W78" s="719"/>
      <c r="X78" s="719"/>
      <c r="Y78" s="719"/>
    </row>
    <row r="79" spans="1:25" ht="14.25" customHeight="1">
      <c r="A79" s="719"/>
      <c r="B79" s="719"/>
      <c r="C79" s="719"/>
      <c r="D79" s="719"/>
      <c r="E79" s="719"/>
      <c r="F79" s="719"/>
      <c r="G79" s="719"/>
      <c r="H79" s="719"/>
      <c r="I79" s="719"/>
      <c r="J79" s="719"/>
      <c r="K79" s="719"/>
      <c r="L79" s="719"/>
      <c r="M79" s="719"/>
      <c r="N79" s="719"/>
      <c r="O79" s="719"/>
      <c r="P79" s="719"/>
      <c r="Q79" s="719"/>
      <c r="R79" s="719"/>
      <c r="S79" s="719"/>
      <c r="T79" s="719"/>
      <c r="U79" s="719"/>
      <c r="V79" s="719"/>
      <c r="W79" s="719"/>
      <c r="X79" s="719"/>
      <c r="Y79" s="719"/>
    </row>
    <row r="80" spans="1:25" ht="14.25" customHeight="1">
      <c r="A80" s="719"/>
      <c r="B80" s="719"/>
      <c r="C80" s="719"/>
      <c r="D80" s="719"/>
      <c r="E80" s="719"/>
      <c r="F80" s="719"/>
      <c r="G80" s="719"/>
      <c r="H80" s="719"/>
      <c r="I80" s="719"/>
      <c r="J80" s="719"/>
      <c r="K80" s="719"/>
      <c r="L80" s="719"/>
      <c r="M80" s="719"/>
      <c r="N80" s="719"/>
      <c r="O80" s="719"/>
      <c r="P80" s="719"/>
      <c r="Q80" s="719"/>
      <c r="R80" s="719"/>
      <c r="S80" s="719"/>
      <c r="T80" s="719"/>
      <c r="U80" s="719"/>
      <c r="V80" s="719"/>
      <c r="W80" s="719"/>
      <c r="X80" s="719"/>
      <c r="Y80" s="719"/>
    </row>
    <row r="81" spans="1:25" ht="14.25" customHeight="1">
      <c r="A81" s="719"/>
      <c r="B81" s="719"/>
      <c r="C81" s="719"/>
      <c r="D81" s="719"/>
      <c r="E81" s="719"/>
      <c r="F81" s="719"/>
      <c r="G81" s="719"/>
      <c r="H81" s="719"/>
      <c r="I81" s="719"/>
      <c r="J81" s="719"/>
      <c r="K81" s="719"/>
      <c r="L81" s="719"/>
      <c r="M81" s="719"/>
      <c r="N81" s="719"/>
      <c r="O81" s="719"/>
      <c r="P81" s="719"/>
      <c r="Q81" s="719"/>
      <c r="R81" s="719"/>
      <c r="S81" s="719"/>
      <c r="T81" s="719"/>
      <c r="U81" s="719"/>
      <c r="V81" s="719"/>
      <c r="W81" s="719"/>
      <c r="X81" s="719"/>
      <c r="Y81" s="719"/>
    </row>
    <row r="82" spans="1:25" ht="14.25" customHeight="1">
      <c r="A82" s="719"/>
      <c r="B82" s="719"/>
      <c r="C82" s="719"/>
      <c r="D82" s="719"/>
      <c r="E82" s="719"/>
      <c r="F82" s="719"/>
      <c r="G82" s="719"/>
      <c r="H82" s="719"/>
      <c r="I82" s="719"/>
      <c r="J82" s="719"/>
      <c r="K82" s="719"/>
      <c r="L82" s="719"/>
      <c r="M82" s="719"/>
      <c r="N82" s="719"/>
      <c r="O82" s="719"/>
      <c r="P82" s="719"/>
      <c r="Q82" s="719"/>
      <c r="R82" s="719"/>
      <c r="S82" s="719"/>
      <c r="T82" s="719"/>
      <c r="U82" s="719"/>
      <c r="V82" s="719"/>
      <c r="W82" s="719"/>
      <c r="X82" s="719"/>
      <c r="Y82" s="719"/>
    </row>
    <row r="83" spans="1:25" ht="14.25" customHeight="1">
      <c r="A83" s="719"/>
      <c r="B83" s="719"/>
      <c r="C83" s="719"/>
      <c r="D83" s="719"/>
      <c r="E83" s="719"/>
      <c r="F83" s="719"/>
      <c r="G83" s="719"/>
      <c r="H83" s="719"/>
      <c r="I83" s="719"/>
      <c r="J83" s="719"/>
      <c r="K83" s="719"/>
      <c r="L83" s="719"/>
      <c r="M83" s="719"/>
      <c r="N83" s="719"/>
      <c r="O83" s="719"/>
      <c r="P83" s="719"/>
      <c r="Q83" s="719"/>
      <c r="R83" s="719"/>
      <c r="S83" s="719"/>
      <c r="T83" s="719"/>
      <c r="U83" s="719"/>
      <c r="V83" s="719"/>
      <c r="W83" s="719"/>
      <c r="X83" s="719"/>
      <c r="Y83" s="719"/>
    </row>
    <row r="84" spans="1:25" ht="14.25" customHeight="1">
      <c r="A84" s="719"/>
      <c r="B84" s="719"/>
      <c r="C84" s="719"/>
      <c r="D84" s="719"/>
      <c r="E84" s="719"/>
      <c r="F84" s="719"/>
      <c r="G84" s="719"/>
      <c r="H84" s="719"/>
      <c r="I84" s="719"/>
      <c r="J84" s="719"/>
      <c r="K84" s="719"/>
      <c r="L84" s="719"/>
      <c r="M84" s="719"/>
      <c r="N84" s="719"/>
      <c r="O84" s="719"/>
      <c r="P84" s="719"/>
      <c r="Q84" s="719"/>
      <c r="R84" s="719"/>
      <c r="S84" s="719"/>
      <c r="T84" s="719"/>
      <c r="U84" s="719"/>
      <c r="V84" s="719"/>
      <c r="W84" s="719"/>
      <c r="X84" s="719"/>
      <c r="Y84" s="719"/>
    </row>
    <row r="85" spans="1:25" ht="14.25" customHeight="1">
      <c r="A85" s="719"/>
      <c r="B85" s="719"/>
      <c r="C85" s="719"/>
      <c r="D85" s="719"/>
      <c r="E85" s="719"/>
      <c r="F85" s="719"/>
      <c r="G85" s="719"/>
      <c r="H85" s="719"/>
      <c r="I85" s="719"/>
      <c r="J85" s="719"/>
      <c r="K85" s="719"/>
      <c r="L85" s="719"/>
      <c r="M85" s="719"/>
      <c r="N85" s="719"/>
      <c r="O85" s="719"/>
      <c r="P85" s="719"/>
      <c r="Q85" s="719"/>
      <c r="R85" s="719"/>
      <c r="S85" s="719"/>
      <c r="T85" s="719"/>
      <c r="U85" s="719"/>
      <c r="V85" s="719"/>
      <c r="W85" s="719"/>
      <c r="X85" s="719"/>
      <c r="Y85" s="719"/>
    </row>
    <row r="86" spans="1:25" ht="14.25" customHeight="1">
      <c r="A86" s="719"/>
      <c r="B86" s="719"/>
      <c r="C86" s="719"/>
      <c r="D86" s="719"/>
      <c r="E86" s="719"/>
      <c r="F86" s="719"/>
      <c r="G86" s="719"/>
      <c r="H86" s="719"/>
      <c r="I86" s="719"/>
      <c r="J86" s="719"/>
      <c r="K86" s="719"/>
      <c r="L86" s="719"/>
      <c r="M86" s="719"/>
      <c r="N86" s="719"/>
      <c r="O86" s="719"/>
      <c r="P86" s="719"/>
      <c r="Q86" s="719"/>
      <c r="R86" s="719"/>
      <c r="S86" s="719"/>
      <c r="T86" s="719"/>
      <c r="U86" s="719"/>
      <c r="V86" s="719"/>
      <c r="W86" s="719"/>
      <c r="X86" s="719"/>
      <c r="Y86" s="719"/>
    </row>
    <row r="87" spans="1:25" ht="14.25" customHeight="1">
      <c r="A87" s="719"/>
      <c r="B87" s="719"/>
      <c r="C87" s="719"/>
      <c r="D87" s="719"/>
      <c r="E87" s="719"/>
      <c r="F87" s="719"/>
      <c r="G87" s="719"/>
      <c r="H87" s="719"/>
      <c r="I87" s="719"/>
      <c r="J87" s="719"/>
      <c r="K87" s="719"/>
      <c r="L87" s="719"/>
      <c r="M87" s="719"/>
      <c r="N87" s="719"/>
      <c r="O87" s="719"/>
      <c r="P87" s="719"/>
      <c r="Q87" s="719"/>
      <c r="R87" s="719"/>
      <c r="S87" s="719"/>
      <c r="T87" s="719"/>
      <c r="U87" s="719"/>
      <c r="V87" s="719"/>
      <c r="W87" s="719"/>
      <c r="X87" s="719"/>
      <c r="Y87" s="719"/>
    </row>
    <row r="88" spans="1:25" ht="14.25" customHeight="1">
      <c r="A88" s="719"/>
      <c r="B88" s="719"/>
      <c r="C88" s="719"/>
      <c r="D88" s="719"/>
      <c r="E88" s="719"/>
      <c r="F88" s="719"/>
      <c r="G88" s="719"/>
      <c r="H88" s="719"/>
      <c r="I88" s="719"/>
      <c r="J88" s="719"/>
      <c r="K88" s="719"/>
      <c r="L88" s="719"/>
      <c r="M88" s="719"/>
      <c r="N88" s="719"/>
      <c r="O88" s="719"/>
      <c r="P88" s="719"/>
      <c r="Q88" s="719"/>
      <c r="R88" s="719"/>
      <c r="S88" s="719"/>
      <c r="T88" s="719"/>
      <c r="U88" s="719"/>
      <c r="V88" s="719"/>
      <c r="W88" s="719"/>
      <c r="X88" s="719"/>
      <c r="Y88" s="719"/>
    </row>
    <row r="89" spans="1:25" ht="14.25" customHeight="1">
      <c r="A89" s="719"/>
      <c r="B89" s="719"/>
      <c r="C89" s="719"/>
      <c r="D89" s="719"/>
      <c r="E89" s="719"/>
      <c r="F89" s="719"/>
      <c r="G89" s="719"/>
      <c r="H89" s="719"/>
      <c r="I89" s="719"/>
      <c r="J89" s="719"/>
      <c r="K89" s="719"/>
      <c r="L89" s="719"/>
      <c r="M89" s="719"/>
      <c r="N89" s="719"/>
      <c r="O89" s="719"/>
      <c r="P89" s="719"/>
      <c r="Q89" s="719"/>
      <c r="R89" s="719"/>
      <c r="S89" s="719"/>
      <c r="T89" s="719"/>
      <c r="U89" s="719"/>
      <c r="V89" s="719"/>
      <c r="W89" s="719"/>
      <c r="X89" s="719"/>
      <c r="Y89" s="719"/>
    </row>
    <row r="90" spans="1:25" ht="14.25" customHeight="1">
      <c r="A90" s="719"/>
      <c r="B90" s="719"/>
      <c r="C90" s="719"/>
      <c r="D90" s="719"/>
      <c r="E90" s="719"/>
      <c r="F90" s="719"/>
      <c r="G90" s="719"/>
      <c r="H90" s="719"/>
      <c r="I90" s="719"/>
      <c r="J90" s="719"/>
      <c r="K90" s="719"/>
      <c r="L90" s="719"/>
      <c r="M90" s="719"/>
      <c r="N90" s="719"/>
      <c r="O90" s="719"/>
      <c r="P90" s="719"/>
      <c r="Q90" s="719"/>
      <c r="R90" s="719"/>
      <c r="S90" s="719"/>
      <c r="T90" s="719"/>
      <c r="U90" s="719"/>
      <c r="V90" s="719"/>
      <c r="W90" s="719"/>
      <c r="X90" s="719"/>
      <c r="Y90" s="719"/>
    </row>
    <row r="91" spans="1:25" ht="14.25" customHeight="1">
      <c r="A91" s="719"/>
      <c r="B91" s="719"/>
      <c r="C91" s="719"/>
      <c r="D91" s="719"/>
      <c r="E91" s="719"/>
      <c r="F91" s="719"/>
      <c r="G91" s="719"/>
      <c r="H91" s="719"/>
      <c r="I91" s="719"/>
      <c r="J91" s="719"/>
      <c r="K91" s="719"/>
      <c r="L91" s="719"/>
      <c r="M91" s="719"/>
      <c r="N91" s="719"/>
      <c r="O91" s="719"/>
      <c r="P91" s="719"/>
      <c r="Q91" s="719"/>
      <c r="R91" s="719"/>
      <c r="S91" s="719"/>
      <c r="T91" s="719"/>
      <c r="U91" s="719"/>
      <c r="V91" s="719"/>
      <c r="W91" s="719"/>
      <c r="X91" s="719"/>
      <c r="Y91" s="719"/>
    </row>
    <row r="92" spans="1:25" ht="14.25" customHeight="1">
      <c r="A92" s="719"/>
      <c r="B92" s="719"/>
      <c r="C92" s="719"/>
      <c r="D92" s="719"/>
      <c r="E92" s="719"/>
      <c r="F92" s="719"/>
      <c r="G92" s="719"/>
      <c r="H92" s="719"/>
      <c r="I92" s="719"/>
      <c r="J92" s="719"/>
      <c r="K92" s="719"/>
      <c r="L92" s="719"/>
      <c r="M92" s="719"/>
      <c r="N92" s="719"/>
      <c r="O92" s="719"/>
      <c r="P92" s="719"/>
      <c r="Q92" s="719"/>
      <c r="R92" s="719"/>
      <c r="S92" s="719"/>
      <c r="T92" s="719"/>
      <c r="U92" s="719"/>
      <c r="V92" s="719"/>
      <c r="W92" s="719"/>
      <c r="X92" s="719"/>
      <c r="Y92" s="719"/>
    </row>
    <row r="93" spans="1:25" ht="14.25" customHeight="1">
      <c r="A93" s="719"/>
      <c r="B93" s="719"/>
      <c r="C93" s="719"/>
      <c r="D93" s="719"/>
      <c r="E93" s="719"/>
      <c r="F93" s="719"/>
      <c r="G93" s="719"/>
      <c r="H93" s="719"/>
      <c r="I93" s="719"/>
      <c r="J93" s="719"/>
      <c r="K93" s="719"/>
      <c r="L93" s="719"/>
      <c r="M93" s="719"/>
      <c r="N93" s="719"/>
      <c r="O93" s="719"/>
      <c r="P93" s="719"/>
      <c r="Q93" s="719"/>
      <c r="R93" s="719"/>
      <c r="S93" s="719"/>
      <c r="T93" s="719"/>
      <c r="U93" s="719"/>
      <c r="V93" s="719"/>
      <c r="W93" s="719"/>
      <c r="X93" s="719"/>
      <c r="Y93" s="719"/>
    </row>
    <row r="94" spans="1:25" ht="14.25" customHeight="1">
      <c r="A94" s="719"/>
      <c r="B94" s="719"/>
      <c r="C94" s="719"/>
      <c r="D94" s="719"/>
      <c r="E94" s="719"/>
      <c r="F94" s="719"/>
      <c r="G94" s="719"/>
      <c r="H94" s="719"/>
      <c r="I94" s="719"/>
      <c r="J94" s="719"/>
      <c r="K94" s="719"/>
      <c r="L94" s="719"/>
      <c r="M94" s="719"/>
      <c r="N94" s="719"/>
      <c r="O94" s="719"/>
      <c r="P94" s="719"/>
      <c r="Q94" s="719"/>
      <c r="R94" s="719"/>
      <c r="S94" s="719"/>
      <c r="T94" s="719"/>
      <c r="U94" s="719"/>
      <c r="V94" s="719"/>
      <c r="W94" s="719"/>
      <c r="X94" s="719"/>
      <c r="Y94" s="719"/>
    </row>
    <row r="95" spans="1:25" ht="14.25" customHeight="1">
      <c r="A95" s="719"/>
      <c r="B95" s="719"/>
      <c r="C95" s="719"/>
      <c r="D95" s="719"/>
      <c r="E95" s="719"/>
      <c r="F95" s="719"/>
      <c r="G95" s="719"/>
      <c r="H95" s="719"/>
      <c r="I95" s="719"/>
      <c r="J95" s="719"/>
      <c r="K95" s="719"/>
      <c r="L95" s="719"/>
      <c r="M95" s="719"/>
      <c r="N95" s="719"/>
      <c r="O95" s="719"/>
      <c r="P95" s="719"/>
      <c r="Q95" s="719"/>
      <c r="R95" s="719"/>
      <c r="S95" s="719"/>
      <c r="T95" s="719"/>
      <c r="U95" s="719"/>
      <c r="V95" s="719"/>
      <c r="W95" s="719"/>
      <c r="X95" s="719"/>
      <c r="Y95" s="719"/>
    </row>
    <row r="96" spans="1:25" ht="14.25" customHeight="1">
      <c r="A96" s="719"/>
      <c r="B96" s="719"/>
      <c r="C96" s="719"/>
      <c r="D96" s="719"/>
      <c r="E96" s="719"/>
      <c r="F96" s="719"/>
      <c r="G96" s="719"/>
      <c r="H96" s="719"/>
      <c r="I96" s="719"/>
      <c r="J96" s="719"/>
      <c r="K96" s="719"/>
      <c r="L96" s="719"/>
      <c r="M96" s="719"/>
      <c r="N96" s="719"/>
      <c r="O96" s="719"/>
      <c r="P96" s="719"/>
      <c r="Q96" s="719"/>
      <c r="R96" s="719"/>
      <c r="S96" s="719"/>
      <c r="T96" s="719"/>
      <c r="U96" s="719"/>
      <c r="V96" s="719"/>
      <c r="W96" s="719"/>
      <c r="X96" s="719"/>
      <c r="Y96" s="719"/>
    </row>
    <row r="97" spans="1:25" ht="14.25" customHeight="1">
      <c r="A97" s="719"/>
      <c r="B97" s="719"/>
      <c r="C97" s="719"/>
      <c r="D97" s="719"/>
      <c r="E97" s="719"/>
      <c r="F97" s="719"/>
      <c r="G97" s="719"/>
      <c r="H97" s="719"/>
      <c r="I97" s="719"/>
      <c r="J97" s="719"/>
      <c r="K97" s="719"/>
      <c r="L97" s="719"/>
      <c r="M97" s="719"/>
      <c r="N97" s="719"/>
      <c r="O97" s="719"/>
      <c r="P97" s="719"/>
      <c r="Q97" s="719"/>
      <c r="R97" s="719"/>
      <c r="S97" s="719"/>
      <c r="T97" s="719"/>
      <c r="U97" s="719"/>
      <c r="V97" s="719"/>
      <c r="W97" s="719"/>
      <c r="X97" s="719"/>
      <c r="Y97" s="719"/>
    </row>
    <row r="98" spans="1:25" ht="14.25" customHeight="1">
      <c r="A98" s="719"/>
      <c r="B98" s="719"/>
      <c r="C98" s="719"/>
      <c r="D98" s="719"/>
      <c r="E98" s="719"/>
      <c r="F98" s="719"/>
      <c r="G98" s="719"/>
      <c r="H98" s="719"/>
      <c r="I98" s="719"/>
      <c r="J98" s="719"/>
      <c r="K98" s="719"/>
      <c r="L98" s="719"/>
      <c r="M98" s="719"/>
      <c r="N98" s="719"/>
      <c r="O98" s="719"/>
      <c r="P98" s="719"/>
      <c r="Q98" s="719"/>
      <c r="R98" s="719"/>
      <c r="S98" s="719"/>
      <c r="T98" s="719"/>
      <c r="U98" s="719"/>
      <c r="V98" s="719"/>
      <c r="W98" s="719"/>
      <c r="X98" s="719"/>
      <c r="Y98" s="719"/>
    </row>
    <row r="99" spans="1:25" ht="14.25" customHeight="1">
      <c r="A99" s="719"/>
      <c r="B99" s="719"/>
      <c r="C99" s="719"/>
      <c r="D99" s="719"/>
      <c r="E99" s="719"/>
      <c r="F99" s="719"/>
      <c r="G99" s="719"/>
      <c r="H99" s="719"/>
      <c r="I99" s="719"/>
      <c r="J99" s="719"/>
      <c r="K99" s="719"/>
      <c r="L99" s="719"/>
      <c r="M99" s="719"/>
      <c r="N99" s="719"/>
      <c r="O99" s="719"/>
      <c r="P99" s="719"/>
      <c r="Q99" s="719"/>
      <c r="R99" s="719"/>
      <c r="S99" s="719"/>
      <c r="T99" s="719"/>
      <c r="U99" s="719"/>
      <c r="V99" s="719"/>
      <c r="W99" s="719"/>
      <c r="X99" s="719"/>
      <c r="Y99" s="719"/>
    </row>
    <row r="100" spans="1:25" ht="14.25" customHeight="1">
      <c r="A100" s="719"/>
      <c r="B100" s="719"/>
      <c r="C100" s="719"/>
      <c r="D100" s="719"/>
      <c r="E100" s="719"/>
      <c r="F100" s="719"/>
      <c r="G100" s="719"/>
      <c r="H100" s="719"/>
      <c r="I100" s="719"/>
      <c r="J100" s="719"/>
      <c r="K100" s="719"/>
      <c r="L100" s="719"/>
      <c r="M100" s="719"/>
      <c r="N100" s="719"/>
      <c r="O100" s="719"/>
      <c r="P100" s="719"/>
      <c r="Q100" s="719"/>
      <c r="R100" s="719"/>
      <c r="S100" s="719"/>
      <c r="T100" s="719"/>
      <c r="U100" s="719"/>
      <c r="V100" s="719"/>
      <c r="W100" s="719"/>
      <c r="X100" s="719"/>
      <c r="Y100" s="719"/>
    </row>
    <row r="101" spans="1:25" ht="14.25" customHeight="1">
      <c r="A101" s="719"/>
      <c r="B101" s="719"/>
      <c r="C101" s="719"/>
      <c r="D101" s="719"/>
      <c r="E101" s="719"/>
      <c r="F101" s="719"/>
      <c r="G101" s="719"/>
      <c r="H101" s="719"/>
      <c r="I101" s="719"/>
      <c r="J101" s="719"/>
      <c r="K101" s="719"/>
      <c r="L101" s="719"/>
      <c r="M101" s="719"/>
      <c r="N101" s="719"/>
      <c r="O101" s="719"/>
      <c r="P101" s="719"/>
      <c r="Q101" s="719"/>
      <c r="R101" s="719"/>
      <c r="S101" s="719"/>
      <c r="T101" s="719"/>
      <c r="U101" s="719"/>
      <c r="V101" s="719"/>
      <c r="W101" s="719"/>
      <c r="X101" s="719"/>
      <c r="Y101" s="719"/>
    </row>
    <row r="102" spans="1:25" ht="14.25" customHeight="1">
      <c r="A102" s="719"/>
      <c r="B102" s="719"/>
      <c r="C102" s="719"/>
      <c r="D102" s="719"/>
      <c r="E102" s="719"/>
      <c r="F102" s="719"/>
      <c r="G102" s="719"/>
      <c r="H102" s="719"/>
      <c r="I102" s="719"/>
      <c r="J102" s="719"/>
      <c r="K102" s="719"/>
      <c r="L102" s="719"/>
      <c r="M102" s="719"/>
      <c r="N102" s="719"/>
      <c r="O102" s="719"/>
      <c r="P102" s="719"/>
      <c r="Q102" s="719"/>
      <c r="R102" s="719"/>
      <c r="S102" s="719"/>
      <c r="T102" s="719"/>
      <c r="U102" s="719"/>
      <c r="V102" s="719"/>
      <c r="W102" s="719"/>
      <c r="X102" s="719"/>
      <c r="Y102" s="719"/>
    </row>
    <row r="103" spans="1:25" ht="14.25" customHeight="1">
      <c r="A103" s="719"/>
      <c r="B103" s="719"/>
      <c r="C103" s="719"/>
      <c r="D103" s="719"/>
      <c r="E103" s="719"/>
      <c r="F103" s="719"/>
      <c r="G103" s="719"/>
      <c r="H103" s="719"/>
      <c r="I103" s="719"/>
      <c r="J103" s="719"/>
      <c r="K103" s="719"/>
      <c r="L103" s="719"/>
      <c r="M103" s="719"/>
      <c r="N103" s="719"/>
      <c r="O103" s="719"/>
      <c r="P103" s="719"/>
      <c r="Q103" s="719"/>
      <c r="R103" s="719"/>
      <c r="S103" s="719"/>
      <c r="T103" s="719"/>
      <c r="U103" s="719"/>
      <c r="V103" s="719"/>
      <c r="W103" s="719"/>
      <c r="X103" s="719"/>
      <c r="Y103" s="719"/>
    </row>
    <row r="104" spans="1:25" ht="14.25" customHeight="1">
      <c r="A104" s="719"/>
      <c r="B104" s="719"/>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row>
    <row r="105" spans="1:25" ht="14.25" customHeight="1">
      <c r="A105" s="719"/>
      <c r="B105" s="719"/>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row>
    <row r="106" spans="1:25" ht="14.25" customHeight="1">
      <c r="A106" s="719"/>
      <c r="B106" s="719"/>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row>
    <row r="107" spans="1:25" ht="14.25" customHeight="1">
      <c r="A107" s="719"/>
      <c r="B107" s="719"/>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row>
    <row r="108" spans="1:25" ht="14.25" customHeight="1">
      <c r="A108" s="719"/>
      <c r="B108" s="719"/>
      <c r="C108" s="719"/>
      <c r="D108" s="719"/>
      <c r="E108" s="719"/>
      <c r="F108" s="719"/>
      <c r="G108" s="719"/>
      <c r="H108" s="719"/>
      <c r="I108" s="719"/>
      <c r="J108" s="719"/>
      <c r="K108" s="719"/>
      <c r="L108" s="719"/>
      <c r="M108" s="719"/>
      <c r="N108" s="719"/>
      <c r="O108" s="719"/>
      <c r="P108" s="719"/>
      <c r="Q108" s="719"/>
      <c r="R108" s="719"/>
      <c r="S108" s="719"/>
      <c r="T108" s="719"/>
      <c r="U108" s="719"/>
      <c r="V108" s="719"/>
      <c r="W108" s="719"/>
      <c r="X108" s="719"/>
      <c r="Y108" s="719"/>
    </row>
    <row r="109" spans="1:25" ht="14.25" customHeight="1">
      <c r="A109" s="719"/>
      <c r="B109" s="719"/>
      <c r="C109" s="719"/>
      <c r="D109" s="719"/>
      <c r="E109" s="719"/>
      <c r="F109" s="719"/>
      <c r="G109" s="719"/>
      <c r="H109" s="719"/>
      <c r="I109" s="719"/>
      <c r="J109" s="719"/>
      <c r="K109" s="719"/>
      <c r="L109" s="719"/>
      <c r="M109" s="719"/>
      <c r="N109" s="719"/>
      <c r="O109" s="719"/>
      <c r="P109" s="719"/>
      <c r="Q109" s="719"/>
      <c r="R109" s="719"/>
      <c r="S109" s="719"/>
      <c r="T109" s="719"/>
      <c r="U109" s="719"/>
      <c r="V109" s="719"/>
      <c r="W109" s="719"/>
      <c r="X109" s="719"/>
      <c r="Y109" s="719"/>
    </row>
    <row r="110" spans="1:25" ht="14.25" customHeight="1">
      <c r="A110" s="719"/>
      <c r="B110" s="719"/>
      <c r="C110" s="719"/>
      <c r="D110" s="719"/>
      <c r="E110" s="719"/>
      <c r="F110" s="719"/>
      <c r="G110" s="719"/>
      <c r="H110" s="719"/>
      <c r="I110" s="719"/>
      <c r="J110" s="719"/>
      <c r="K110" s="719"/>
      <c r="L110" s="719"/>
      <c r="M110" s="719"/>
      <c r="N110" s="719"/>
      <c r="O110" s="719"/>
      <c r="P110" s="719"/>
      <c r="Q110" s="719"/>
      <c r="R110" s="719"/>
      <c r="S110" s="719"/>
      <c r="T110" s="719"/>
      <c r="U110" s="719"/>
      <c r="V110" s="719"/>
      <c r="W110" s="719"/>
      <c r="X110" s="719"/>
      <c r="Y110" s="719"/>
    </row>
    <row r="111" spans="1:25" ht="14.25" customHeight="1">
      <c r="A111" s="719"/>
      <c r="B111" s="719"/>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row>
    <row r="112" spans="1:25" ht="14.25" customHeight="1">
      <c r="A112" s="719"/>
      <c r="B112" s="719"/>
      <c r="C112" s="719"/>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row>
    <row r="113" spans="1:25" ht="14.25" customHeight="1">
      <c r="A113" s="719"/>
      <c r="B113" s="719"/>
      <c r="C113" s="719"/>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row>
    <row r="114" spans="1:25" ht="14.25" customHeight="1">
      <c r="A114" s="719"/>
      <c r="B114" s="719"/>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row>
    <row r="115" spans="1:25" ht="14.25" customHeight="1">
      <c r="A115" s="719"/>
      <c r="B115" s="719"/>
      <c r="C115" s="719"/>
      <c r="D115" s="719"/>
      <c r="E115" s="719"/>
      <c r="F115" s="719"/>
      <c r="G115" s="719"/>
      <c r="H115" s="719"/>
      <c r="I115" s="719"/>
      <c r="J115" s="719"/>
      <c r="K115" s="719"/>
      <c r="L115" s="719"/>
      <c r="M115" s="719"/>
      <c r="N115" s="719"/>
      <c r="O115" s="719"/>
      <c r="P115" s="719"/>
      <c r="Q115" s="719"/>
      <c r="R115" s="719"/>
      <c r="S115" s="719"/>
      <c r="T115" s="719"/>
      <c r="U115" s="719"/>
      <c r="V115" s="719"/>
      <c r="W115" s="719"/>
      <c r="X115" s="719"/>
      <c r="Y115" s="719"/>
    </row>
    <row r="116" spans="1:25" ht="14.25" customHeight="1">
      <c r="A116" s="719"/>
      <c r="B116" s="719"/>
      <c r="C116" s="719"/>
      <c r="D116" s="719"/>
      <c r="E116" s="719"/>
      <c r="F116" s="719"/>
      <c r="G116" s="719"/>
      <c r="H116" s="719"/>
      <c r="I116" s="719"/>
      <c r="J116" s="719"/>
      <c r="K116" s="719"/>
      <c r="L116" s="719"/>
      <c r="M116" s="719"/>
      <c r="N116" s="719"/>
      <c r="O116" s="719"/>
      <c r="P116" s="719"/>
      <c r="Q116" s="719"/>
      <c r="R116" s="719"/>
      <c r="S116" s="719"/>
      <c r="T116" s="719"/>
      <c r="U116" s="719"/>
      <c r="V116" s="719"/>
      <c r="W116" s="719"/>
      <c r="X116" s="719"/>
      <c r="Y116" s="719"/>
    </row>
    <row r="117" spans="1:25" ht="14.25" customHeight="1">
      <c r="A117" s="719"/>
      <c r="B117" s="719"/>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row>
    <row r="118" spans="1:25" ht="14.25" customHeight="1">
      <c r="A118" s="719"/>
      <c r="B118" s="719"/>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row>
    <row r="119" spans="1:25" ht="14.25" customHeight="1">
      <c r="A119" s="719"/>
      <c r="B119" s="719"/>
      <c r="C119" s="719"/>
      <c r="D119" s="719"/>
      <c r="E119" s="719"/>
      <c r="F119" s="719"/>
      <c r="G119" s="719"/>
      <c r="H119" s="719"/>
      <c r="I119" s="719"/>
      <c r="J119" s="719"/>
      <c r="K119" s="719"/>
      <c r="L119" s="719"/>
      <c r="M119" s="719"/>
      <c r="N119" s="719"/>
      <c r="O119" s="719"/>
      <c r="P119" s="719"/>
      <c r="Q119" s="719"/>
      <c r="R119" s="719"/>
      <c r="S119" s="719"/>
      <c r="T119" s="719"/>
      <c r="U119" s="719"/>
      <c r="V119" s="719"/>
      <c r="W119" s="719"/>
      <c r="X119" s="719"/>
      <c r="Y119" s="719"/>
    </row>
    <row r="120" spans="1:25" ht="14.25" customHeight="1">
      <c r="A120" s="719"/>
      <c r="B120" s="719"/>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row>
    <row r="121" spans="1:25" ht="14.25" customHeight="1">
      <c r="A121" s="719"/>
      <c r="B121" s="719"/>
      <c r="C121" s="719"/>
      <c r="D121" s="719"/>
      <c r="E121" s="719"/>
      <c r="F121" s="719"/>
      <c r="G121" s="719"/>
      <c r="H121" s="719"/>
      <c r="I121" s="719"/>
      <c r="J121" s="719"/>
      <c r="K121" s="719"/>
      <c r="L121" s="719"/>
      <c r="M121" s="719"/>
      <c r="N121" s="719"/>
      <c r="O121" s="719"/>
      <c r="P121" s="719"/>
      <c r="Q121" s="719"/>
      <c r="R121" s="719"/>
      <c r="S121" s="719"/>
      <c r="T121" s="719"/>
      <c r="U121" s="719"/>
      <c r="V121" s="719"/>
      <c r="W121" s="719"/>
      <c r="X121" s="719"/>
      <c r="Y121" s="719"/>
    </row>
    <row r="122" spans="1:25" ht="14.25" customHeight="1">
      <c r="A122" s="719"/>
      <c r="B122" s="719"/>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row>
    <row r="123" spans="1:25" ht="14.25" customHeight="1">
      <c r="A123" s="719"/>
      <c r="B123" s="719"/>
      <c r="C123" s="719"/>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row>
    <row r="124" spans="1:25" ht="14.25" customHeight="1">
      <c r="A124" s="719"/>
      <c r="B124" s="719"/>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row>
    <row r="125" spans="1:25" ht="14.25" customHeight="1">
      <c r="A125" s="719"/>
      <c r="B125" s="719"/>
      <c r="C125" s="719"/>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row>
    <row r="126" spans="1:25" ht="14.25" customHeight="1">
      <c r="A126" s="719"/>
      <c r="B126" s="719"/>
      <c r="C126" s="719"/>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row>
    <row r="127" spans="1:25" ht="14.25" customHeight="1">
      <c r="A127" s="719"/>
      <c r="B127" s="719"/>
      <c r="C127" s="719"/>
      <c r="D127" s="719"/>
      <c r="E127" s="719"/>
      <c r="F127" s="719"/>
      <c r="G127" s="719"/>
      <c r="H127" s="719"/>
      <c r="I127" s="719"/>
      <c r="J127" s="719"/>
      <c r="K127" s="719"/>
      <c r="L127" s="719"/>
      <c r="M127" s="719"/>
      <c r="N127" s="719"/>
      <c r="O127" s="719"/>
      <c r="P127" s="719"/>
      <c r="Q127" s="719"/>
      <c r="R127" s="719"/>
      <c r="S127" s="719"/>
      <c r="T127" s="719"/>
      <c r="U127" s="719"/>
      <c r="V127" s="719"/>
      <c r="W127" s="719"/>
      <c r="X127" s="719"/>
      <c r="Y127" s="719"/>
    </row>
    <row r="128" spans="1:25" ht="14.25" customHeight="1">
      <c r="A128" s="719"/>
      <c r="B128" s="719"/>
      <c r="C128" s="719"/>
      <c r="D128" s="719"/>
      <c r="E128" s="719"/>
      <c r="F128" s="719"/>
      <c r="G128" s="719"/>
      <c r="H128" s="719"/>
      <c r="I128" s="719"/>
      <c r="J128" s="719"/>
      <c r="K128" s="719"/>
      <c r="L128" s="719"/>
      <c r="M128" s="719"/>
      <c r="N128" s="719"/>
      <c r="O128" s="719"/>
      <c r="P128" s="719"/>
      <c r="Q128" s="719"/>
      <c r="R128" s="719"/>
      <c r="S128" s="719"/>
      <c r="T128" s="719"/>
      <c r="U128" s="719"/>
      <c r="V128" s="719"/>
      <c r="W128" s="719"/>
      <c r="X128" s="719"/>
      <c r="Y128" s="719"/>
    </row>
    <row r="129" spans="1:25" ht="14.25" customHeight="1">
      <c r="A129" s="719"/>
      <c r="B129" s="719"/>
      <c r="C129" s="719"/>
      <c r="D129" s="719"/>
      <c r="E129" s="719"/>
      <c r="F129" s="719"/>
      <c r="G129" s="719"/>
      <c r="H129" s="719"/>
      <c r="I129" s="719"/>
      <c r="J129" s="719"/>
      <c r="K129" s="719"/>
      <c r="L129" s="719"/>
      <c r="M129" s="719"/>
      <c r="N129" s="719"/>
      <c r="O129" s="719"/>
      <c r="P129" s="719"/>
      <c r="Q129" s="719"/>
      <c r="R129" s="719"/>
      <c r="S129" s="719"/>
      <c r="T129" s="719"/>
      <c r="U129" s="719"/>
      <c r="V129" s="719"/>
      <c r="W129" s="719"/>
      <c r="X129" s="719"/>
      <c r="Y129" s="719"/>
    </row>
    <row r="130" spans="1:25" ht="14.25" customHeight="1">
      <c r="A130" s="719"/>
      <c r="B130" s="719"/>
      <c r="C130" s="719"/>
      <c r="D130" s="719"/>
      <c r="E130" s="719"/>
      <c r="F130" s="719"/>
      <c r="G130" s="719"/>
      <c r="H130" s="719"/>
      <c r="I130" s="719"/>
      <c r="J130" s="719"/>
      <c r="K130" s="719"/>
      <c r="L130" s="719"/>
      <c r="M130" s="719"/>
      <c r="N130" s="719"/>
      <c r="O130" s="719"/>
      <c r="P130" s="719"/>
      <c r="Q130" s="719"/>
      <c r="R130" s="719"/>
      <c r="S130" s="719"/>
      <c r="T130" s="719"/>
      <c r="U130" s="719"/>
      <c r="V130" s="719"/>
      <c r="W130" s="719"/>
      <c r="X130" s="719"/>
      <c r="Y130" s="719"/>
    </row>
    <row r="131" spans="1:25" ht="14.25" customHeight="1">
      <c r="A131" s="719"/>
      <c r="B131" s="719"/>
      <c r="C131" s="719"/>
      <c r="D131" s="719"/>
      <c r="E131" s="719"/>
      <c r="F131" s="719"/>
      <c r="G131" s="719"/>
      <c r="H131" s="719"/>
      <c r="I131" s="719"/>
      <c r="J131" s="719"/>
      <c r="K131" s="719"/>
      <c r="L131" s="719"/>
      <c r="M131" s="719"/>
      <c r="N131" s="719"/>
      <c r="O131" s="719"/>
      <c r="P131" s="719"/>
      <c r="Q131" s="719"/>
      <c r="R131" s="719"/>
      <c r="S131" s="719"/>
      <c r="T131" s="719"/>
      <c r="U131" s="719"/>
      <c r="V131" s="719"/>
      <c r="W131" s="719"/>
      <c r="X131" s="719"/>
      <c r="Y131" s="719"/>
    </row>
    <row r="132" spans="1:25" ht="14.25" customHeight="1">
      <c r="A132" s="719"/>
      <c r="B132" s="719"/>
      <c r="C132" s="719"/>
      <c r="D132" s="719"/>
      <c r="E132" s="719"/>
      <c r="F132" s="719"/>
      <c r="G132" s="719"/>
      <c r="H132" s="719"/>
      <c r="I132" s="719"/>
      <c r="J132" s="719"/>
      <c r="K132" s="719"/>
      <c r="L132" s="719"/>
      <c r="M132" s="719"/>
      <c r="N132" s="719"/>
      <c r="O132" s="719"/>
      <c r="P132" s="719"/>
      <c r="Q132" s="719"/>
      <c r="R132" s="719"/>
      <c r="S132" s="719"/>
      <c r="T132" s="719"/>
      <c r="U132" s="719"/>
      <c r="V132" s="719"/>
      <c r="W132" s="719"/>
      <c r="X132" s="719"/>
      <c r="Y132" s="719"/>
    </row>
    <row r="133" spans="1:25" ht="14.25" customHeight="1">
      <c r="A133" s="719"/>
      <c r="B133" s="719"/>
      <c r="C133" s="719"/>
      <c r="D133" s="719"/>
      <c r="E133" s="719"/>
      <c r="F133" s="719"/>
      <c r="G133" s="719"/>
      <c r="H133" s="719"/>
      <c r="I133" s="719"/>
      <c r="J133" s="719"/>
      <c r="K133" s="719"/>
      <c r="L133" s="719"/>
      <c r="M133" s="719"/>
      <c r="N133" s="719"/>
      <c r="O133" s="719"/>
      <c r="P133" s="719"/>
      <c r="Q133" s="719"/>
      <c r="R133" s="719"/>
      <c r="S133" s="719"/>
      <c r="T133" s="719"/>
      <c r="U133" s="719"/>
      <c r="V133" s="719"/>
      <c r="W133" s="719"/>
      <c r="X133" s="719"/>
      <c r="Y133" s="719"/>
    </row>
    <row r="134" spans="1:25" ht="14.25" customHeight="1">
      <c r="A134" s="719"/>
      <c r="B134" s="719"/>
      <c r="C134" s="719"/>
      <c r="D134" s="719"/>
      <c r="E134" s="719"/>
      <c r="F134" s="719"/>
      <c r="G134" s="719"/>
      <c r="H134" s="719"/>
      <c r="I134" s="719"/>
      <c r="J134" s="719"/>
      <c r="K134" s="719"/>
      <c r="L134" s="719"/>
      <c r="M134" s="719"/>
      <c r="N134" s="719"/>
      <c r="O134" s="719"/>
      <c r="P134" s="719"/>
      <c r="Q134" s="719"/>
      <c r="R134" s="719"/>
      <c r="S134" s="719"/>
      <c r="T134" s="719"/>
      <c r="U134" s="719"/>
      <c r="V134" s="719"/>
      <c r="W134" s="719"/>
      <c r="X134" s="719"/>
      <c r="Y134" s="719"/>
    </row>
    <row r="135" spans="1:25" ht="14.25" customHeight="1">
      <c r="A135" s="719"/>
      <c r="B135" s="719"/>
      <c r="C135" s="719"/>
      <c r="D135" s="719"/>
      <c r="E135" s="719"/>
      <c r="F135" s="719"/>
      <c r="G135" s="719"/>
      <c r="H135" s="719"/>
      <c r="I135" s="719"/>
      <c r="J135" s="719"/>
      <c r="K135" s="719"/>
      <c r="L135" s="719"/>
      <c r="M135" s="719"/>
      <c r="N135" s="719"/>
      <c r="O135" s="719"/>
      <c r="P135" s="719"/>
      <c r="Q135" s="719"/>
      <c r="R135" s="719"/>
      <c r="S135" s="719"/>
      <c r="T135" s="719"/>
      <c r="U135" s="719"/>
      <c r="V135" s="719"/>
      <c r="W135" s="719"/>
      <c r="X135" s="719"/>
      <c r="Y135" s="719"/>
    </row>
    <row r="136" spans="1:25" ht="14.25" customHeight="1">
      <c r="A136" s="719"/>
      <c r="B136" s="719"/>
      <c r="C136" s="719"/>
      <c r="D136" s="719"/>
      <c r="E136" s="719"/>
      <c r="F136" s="719"/>
      <c r="G136" s="719"/>
      <c r="H136" s="719"/>
      <c r="I136" s="719"/>
      <c r="J136" s="719"/>
      <c r="K136" s="719"/>
      <c r="L136" s="719"/>
      <c r="M136" s="719"/>
      <c r="N136" s="719"/>
      <c r="O136" s="719"/>
      <c r="P136" s="719"/>
      <c r="Q136" s="719"/>
      <c r="R136" s="719"/>
      <c r="S136" s="719"/>
      <c r="T136" s="719"/>
      <c r="U136" s="719"/>
      <c r="V136" s="719"/>
      <c r="W136" s="719"/>
      <c r="X136" s="719"/>
      <c r="Y136" s="719"/>
    </row>
    <row r="137" spans="1:25" ht="14.25" customHeight="1">
      <c r="A137" s="719"/>
      <c r="B137" s="719"/>
      <c r="C137" s="719"/>
      <c r="D137" s="719"/>
      <c r="E137" s="719"/>
      <c r="F137" s="719"/>
      <c r="G137" s="719"/>
      <c r="H137" s="719"/>
      <c r="I137" s="719"/>
      <c r="J137" s="719"/>
      <c r="K137" s="719"/>
      <c r="L137" s="719"/>
      <c r="M137" s="719"/>
      <c r="N137" s="719"/>
      <c r="O137" s="719"/>
      <c r="P137" s="719"/>
      <c r="Q137" s="719"/>
      <c r="R137" s="719"/>
      <c r="S137" s="719"/>
      <c r="T137" s="719"/>
      <c r="U137" s="719"/>
      <c r="V137" s="719"/>
      <c r="W137" s="719"/>
      <c r="X137" s="719"/>
      <c r="Y137" s="719"/>
    </row>
    <row r="138" spans="1:25" ht="14.25" customHeight="1">
      <c r="A138" s="719"/>
      <c r="B138" s="719"/>
      <c r="C138" s="719"/>
      <c r="D138" s="719"/>
      <c r="E138" s="719"/>
      <c r="F138" s="719"/>
      <c r="G138" s="719"/>
      <c r="H138" s="719"/>
      <c r="I138" s="719"/>
      <c r="J138" s="719"/>
      <c r="K138" s="719"/>
      <c r="L138" s="719"/>
      <c r="M138" s="719"/>
      <c r="N138" s="719"/>
      <c r="O138" s="719"/>
      <c r="P138" s="719"/>
      <c r="Q138" s="719"/>
      <c r="R138" s="719"/>
      <c r="S138" s="719"/>
      <c r="T138" s="719"/>
      <c r="U138" s="719"/>
      <c r="V138" s="719"/>
      <c r="W138" s="719"/>
      <c r="X138" s="719"/>
      <c r="Y138" s="719"/>
    </row>
    <row r="139" spans="1:25" ht="14.25" customHeight="1">
      <c r="A139" s="719"/>
      <c r="B139" s="719"/>
      <c r="C139" s="719"/>
      <c r="D139" s="719"/>
      <c r="E139" s="719"/>
      <c r="F139" s="719"/>
      <c r="G139" s="719"/>
      <c r="H139" s="719"/>
      <c r="I139" s="719"/>
      <c r="J139" s="719"/>
      <c r="K139" s="719"/>
      <c r="L139" s="719"/>
      <c r="M139" s="719"/>
      <c r="N139" s="719"/>
      <c r="O139" s="719"/>
      <c r="P139" s="719"/>
      <c r="Q139" s="719"/>
      <c r="R139" s="719"/>
      <c r="S139" s="719"/>
      <c r="T139" s="719"/>
      <c r="U139" s="719"/>
      <c r="V139" s="719"/>
      <c r="W139" s="719"/>
      <c r="X139" s="719"/>
      <c r="Y139" s="719"/>
    </row>
    <row r="140" spans="1:25" ht="14.25" customHeight="1">
      <c r="A140" s="719"/>
      <c r="B140" s="719"/>
      <c r="C140" s="719"/>
      <c r="D140" s="719"/>
      <c r="E140" s="719"/>
      <c r="F140" s="719"/>
      <c r="G140" s="719"/>
      <c r="H140" s="719"/>
      <c r="I140" s="719"/>
      <c r="J140" s="719"/>
      <c r="K140" s="719"/>
      <c r="L140" s="719"/>
      <c r="M140" s="719"/>
      <c r="N140" s="719"/>
      <c r="O140" s="719"/>
      <c r="P140" s="719"/>
      <c r="Q140" s="719"/>
      <c r="R140" s="719"/>
      <c r="S140" s="719"/>
      <c r="T140" s="719"/>
      <c r="U140" s="719"/>
      <c r="V140" s="719"/>
      <c r="W140" s="719"/>
      <c r="X140" s="719"/>
      <c r="Y140" s="719"/>
    </row>
    <row r="141" spans="1:25" ht="14.25" customHeight="1">
      <c r="A141" s="719"/>
      <c r="B141" s="719"/>
      <c r="C141" s="719"/>
      <c r="D141" s="719"/>
      <c r="E141" s="719"/>
      <c r="F141" s="719"/>
      <c r="G141" s="719"/>
      <c r="H141" s="719"/>
      <c r="I141" s="719"/>
      <c r="J141" s="719"/>
      <c r="K141" s="719"/>
      <c r="L141" s="719"/>
      <c r="M141" s="719"/>
      <c r="N141" s="719"/>
      <c r="O141" s="719"/>
      <c r="P141" s="719"/>
      <c r="Q141" s="719"/>
      <c r="R141" s="719"/>
      <c r="S141" s="719"/>
      <c r="T141" s="719"/>
      <c r="U141" s="719"/>
      <c r="V141" s="719"/>
      <c r="W141" s="719"/>
      <c r="X141" s="719"/>
      <c r="Y141" s="719"/>
    </row>
    <row r="142" spans="1:25" ht="14.25" customHeight="1">
      <c r="A142" s="719"/>
      <c r="B142" s="719"/>
      <c r="C142" s="719"/>
      <c r="D142" s="719"/>
      <c r="E142" s="719"/>
      <c r="F142" s="719"/>
      <c r="G142" s="719"/>
      <c r="H142" s="719"/>
      <c r="I142" s="719"/>
      <c r="J142" s="719"/>
      <c r="K142" s="719"/>
      <c r="L142" s="719"/>
      <c r="M142" s="719"/>
      <c r="N142" s="719"/>
      <c r="O142" s="719"/>
      <c r="P142" s="719"/>
      <c r="Q142" s="719"/>
      <c r="R142" s="719"/>
      <c r="S142" s="719"/>
      <c r="T142" s="719"/>
      <c r="U142" s="719"/>
      <c r="V142" s="719"/>
      <c r="W142" s="719"/>
      <c r="X142" s="719"/>
      <c r="Y142" s="719"/>
    </row>
    <row r="143" spans="1:25" ht="14.25" customHeight="1">
      <c r="A143" s="719"/>
      <c r="B143" s="719"/>
      <c r="C143" s="719"/>
      <c r="D143" s="719"/>
      <c r="E143" s="719"/>
      <c r="F143" s="719"/>
      <c r="G143" s="719"/>
      <c r="H143" s="719"/>
      <c r="I143" s="719"/>
      <c r="J143" s="719"/>
      <c r="K143" s="719"/>
      <c r="L143" s="719"/>
      <c r="M143" s="719"/>
      <c r="N143" s="719"/>
      <c r="O143" s="719"/>
      <c r="P143" s="719"/>
      <c r="Q143" s="719"/>
      <c r="R143" s="719"/>
      <c r="S143" s="719"/>
      <c r="T143" s="719"/>
      <c r="U143" s="719"/>
      <c r="V143" s="719"/>
      <c r="W143" s="719"/>
      <c r="X143" s="719"/>
      <c r="Y143" s="719"/>
    </row>
    <row r="144" spans="1:25" ht="14.2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row>
    <row r="145" spans="1:25" ht="14.2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row>
    <row r="146" spans="1:25" ht="14.25" customHeight="1">
      <c r="A146" s="719"/>
      <c r="B146" s="719"/>
      <c r="C146" s="719"/>
      <c r="D146" s="719"/>
      <c r="E146" s="719"/>
      <c r="F146" s="719"/>
      <c r="G146" s="719"/>
      <c r="H146" s="719"/>
      <c r="I146" s="719"/>
      <c r="J146" s="719"/>
      <c r="K146" s="719"/>
      <c r="L146" s="719"/>
      <c r="M146" s="719"/>
      <c r="N146" s="719"/>
      <c r="O146" s="719"/>
      <c r="P146" s="719"/>
      <c r="Q146" s="719"/>
      <c r="R146" s="719"/>
      <c r="S146" s="719"/>
      <c r="T146" s="719"/>
      <c r="U146" s="719"/>
      <c r="V146" s="719"/>
      <c r="W146" s="719"/>
      <c r="X146" s="719"/>
      <c r="Y146" s="719"/>
    </row>
    <row r="147" spans="1:25" ht="14.25" customHeight="1">
      <c r="A147" s="719"/>
      <c r="B147" s="719"/>
      <c r="C147" s="719"/>
      <c r="D147" s="719"/>
      <c r="E147" s="719"/>
      <c r="F147" s="719"/>
      <c r="G147" s="719"/>
      <c r="H147" s="719"/>
      <c r="I147" s="719"/>
      <c r="J147" s="719"/>
      <c r="K147" s="719"/>
      <c r="L147" s="719"/>
      <c r="M147" s="719"/>
      <c r="N147" s="719"/>
      <c r="O147" s="719"/>
      <c r="P147" s="719"/>
      <c r="Q147" s="719"/>
      <c r="R147" s="719"/>
      <c r="S147" s="719"/>
      <c r="T147" s="719"/>
      <c r="U147" s="719"/>
      <c r="V147" s="719"/>
      <c r="W147" s="719"/>
      <c r="X147" s="719"/>
      <c r="Y147" s="719"/>
    </row>
    <row r="148" spans="1:25" ht="14.25" customHeight="1">
      <c r="A148" s="719"/>
      <c r="B148" s="719"/>
      <c r="C148" s="719"/>
      <c r="D148" s="719"/>
      <c r="E148" s="719"/>
      <c r="F148" s="719"/>
      <c r="G148" s="719"/>
      <c r="H148" s="719"/>
      <c r="I148" s="719"/>
      <c r="J148" s="719"/>
      <c r="K148" s="719"/>
      <c r="L148" s="719"/>
      <c r="M148" s="719"/>
      <c r="N148" s="719"/>
      <c r="O148" s="719"/>
      <c r="P148" s="719"/>
      <c r="Q148" s="719"/>
      <c r="R148" s="719"/>
      <c r="S148" s="719"/>
      <c r="T148" s="719"/>
      <c r="U148" s="719"/>
      <c r="V148" s="719"/>
      <c r="W148" s="719"/>
      <c r="X148" s="719"/>
      <c r="Y148" s="719"/>
    </row>
    <row r="149" spans="1:25" ht="14.25" customHeight="1">
      <c r="A149" s="719"/>
      <c r="B149" s="719"/>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row>
    <row r="150" spans="1:25" ht="14.25" customHeight="1">
      <c r="A150" s="719"/>
      <c r="B150" s="719"/>
      <c r="C150" s="719"/>
      <c r="D150" s="719"/>
      <c r="E150" s="719"/>
      <c r="F150" s="719"/>
      <c r="G150" s="719"/>
      <c r="H150" s="719"/>
      <c r="I150" s="719"/>
      <c r="J150" s="719"/>
      <c r="K150" s="719"/>
      <c r="L150" s="719"/>
      <c r="M150" s="719"/>
      <c r="N150" s="719"/>
      <c r="O150" s="719"/>
      <c r="P150" s="719"/>
      <c r="Q150" s="719"/>
      <c r="R150" s="719"/>
      <c r="S150" s="719"/>
      <c r="T150" s="719"/>
      <c r="U150" s="719"/>
      <c r="V150" s="719"/>
      <c r="W150" s="719"/>
      <c r="X150" s="719"/>
      <c r="Y150" s="719"/>
    </row>
    <row r="151" spans="1:25" ht="14.25" customHeight="1">
      <c r="A151" s="719"/>
      <c r="B151" s="719"/>
      <c r="C151" s="719"/>
      <c r="D151" s="719"/>
      <c r="E151" s="719"/>
      <c r="F151" s="719"/>
      <c r="G151" s="719"/>
      <c r="H151" s="719"/>
      <c r="I151" s="719"/>
      <c r="J151" s="719"/>
      <c r="K151" s="719"/>
      <c r="L151" s="719"/>
      <c r="M151" s="719"/>
      <c r="N151" s="719"/>
      <c r="O151" s="719"/>
      <c r="P151" s="719"/>
      <c r="Q151" s="719"/>
      <c r="R151" s="719"/>
      <c r="S151" s="719"/>
      <c r="T151" s="719"/>
      <c r="U151" s="719"/>
      <c r="V151" s="719"/>
      <c r="W151" s="719"/>
      <c r="X151" s="719"/>
      <c r="Y151" s="719"/>
    </row>
    <row r="152" spans="1:25" ht="14.25" customHeight="1">
      <c r="A152" s="719"/>
      <c r="B152" s="719"/>
      <c r="C152" s="719"/>
      <c r="D152" s="719"/>
      <c r="E152" s="719"/>
      <c r="F152" s="719"/>
      <c r="G152" s="719"/>
      <c r="H152" s="719"/>
      <c r="I152" s="719"/>
      <c r="J152" s="719"/>
      <c r="K152" s="719"/>
      <c r="L152" s="719"/>
      <c r="M152" s="719"/>
      <c r="N152" s="719"/>
      <c r="O152" s="719"/>
      <c r="P152" s="719"/>
      <c r="Q152" s="719"/>
      <c r="R152" s="719"/>
      <c r="S152" s="719"/>
      <c r="T152" s="719"/>
      <c r="U152" s="719"/>
      <c r="V152" s="719"/>
      <c r="W152" s="719"/>
      <c r="X152" s="719"/>
      <c r="Y152" s="719"/>
    </row>
    <row r="153" spans="1:25" ht="14.25" customHeight="1">
      <c r="A153" s="719"/>
      <c r="B153" s="719"/>
      <c r="C153" s="719"/>
      <c r="D153" s="719"/>
      <c r="E153" s="719"/>
      <c r="F153" s="719"/>
      <c r="G153" s="719"/>
      <c r="H153" s="719"/>
      <c r="I153" s="719"/>
      <c r="J153" s="719"/>
      <c r="K153" s="719"/>
      <c r="L153" s="719"/>
      <c r="M153" s="719"/>
      <c r="N153" s="719"/>
      <c r="O153" s="719"/>
      <c r="P153" s="719"/>
      <c r="Q153" s="719"/>
      <c r="R153" s="719"/>
      <c r="S153" s="719"/>
      <c r="T153" s="719"/>
      <c r="U153" s="719"/>
      <c r="V153" s="719"/>
      <c r="W153" s="719"/>
      <c r="X153" s="719"/>
      <c r="Y153" s="719"/>
    </row>
    <row r="154" spans="1:25" ht="14.25" customHeight="1">
      <c r="A154" s="719"/>
      <c r="B154" s="719"/>
      <c r="C154" s="719"/>
      <c r="D154" s="719"/>
      <c r="E154" s="719"/>
      <c r="F154" s="719"/>
      <c r="G154" s="719"/>
      <c r="H154" s="719"/>
      <c r="I154" s="719"/>
      <c r="J154" s="719"/>
      <c r="K154" s="719"/>
      <c r="L154" s="719"/>
      <c r="M154" s="719"/>
      <c r="N154" s="719"/>
      <c r="O154" s="719"/>
      <c r="P154" s="719"/>
      <c r="Q154" s="719"/>
      <c r="R154" s="719"/>
      <c r="S154" s="719"/>
      <c r="T154" s="719"/>
      <c r="U154" s="719"/>
      <c r="V154" s="719"/>
      <c r="W154" s="719"/>
      <c r="X154" s="719"/>
      <c r="Y154" s="719"/>
    </row>
    <row r="155" spans="1:25" ht="14.25" customHeight="1">
      <c r="A155" s="719"/>
      <c r="B155" s="719"/>
      <c r="C155" s="719"/>
      <c r="D155" s="719"/>
      <c r="E155" s="719"/>
      <c r="F155" s="719"/>
      <c r="G155" s="719"/>
      <c r="H155" s="719"/>
      <c r="I155" s="719"/>
      <c r="J155" s="719"/>
      <c r="K155" s="719"/>
      <c r="L155" s="719"/>
      <c r="M155" s="719"/>
      <c r="N155" s="719"/>
      <c r="O155" s="719"/>
      <c r="P155" s="719"/>
      <c r="Q155" s="719"/>
      <c r="R155" s="719"/>
      <c r="S155" s="719"/>
      <c r="T155" s="719"/>
      <c r="U155" s="719"/>
      <c r="V155" s="719"/>
      <c r="W155" s="719"/>
      <c r="X155" s="719"/>
      <c r="Y155" s="719"/>
    </row>
    <row r="156" spans="1:25" ht="14.25" customHeight="1">
      <c r="A156" s="719"/>
      <c r="B156" s="719"/>
      <c r="C156" s="719"/>
      <c r="D156" s="719"/>
      <c r="E156" s="719"/>
      <c r="F156" s="719"/>
      <c r="G156" s="719"/>
      <c r="H156" s="719"/>
      <c r="I156" s="719"/>
      <c r="J156" s="719"/>
      <c r="K156" s="719"/>
      <c r="L156" s="719"/>
      <c r="M156" s="719"/>
      <c r="N156" s="719"/>
      <c r="O156" s="719"/>
      <c r="P156" s="719"/>
      <c r="Q156" s="719"/>
      <c r="R156" s="719"/>
      <c r="S156" s="719"/>
      <c r="T156" s="719"/>
      <c r="U156" s="719"/>
      <c r="V156" s="719"/>
      <c r="W156" s="719"/>
      <c r="X156" s="719"/>
      <c r="Y156" s="719"/>
    </row>
    <row r="157" spans="1:25" ht="14.25" customHeight="1">
      <c r="A157" s="719"/>
      <c r="B157" s="719"/>
      <c r="C157" s="719"/>
      <c r="D157" s="719"/>
      <c r="E157" s="719"/>
      <c r="F157" s="719"/>
      <c r="G157" s="719"/>
      <c r="H157" s="719"/>
      <c r="I157" s="719"/>
      <c r="J157" s="719"/>
      <c r="K157" s="719"/>
      <c r="L157" s="719"/>
      <c r="M157" s="719"/>
      <c r="N157" s="719"/>
      <c r="O157" s="719"/>
      <c r="P157" s="719"/>
      <c r="Q157" s="719"/>
      <c r="R157" s="719"/>
      <c r="S157" s="719"/>
      <c r="T157" s="719"/>
      <c r="U157" s="719"/>
      <c r="V157" s="719"/>
      <c r="W157" s="719"/>
      <c r="X157" s="719"/>
      <c r="Y157" s="719"/>
    </row>
    <row r="158" spans="1:25" ht="14.25" customHeight="1">
      <c r="A158" s="719"/>
      <c r="B158" s="719"/>
      <c r="C158" s="719"/>
      <c r="D158" s="719"/>
      <c r="E158" s="719"/>
      <c r="F158" s="719"/>
      <c r="G158" s="719"/>
      <c r="H158" s="719"/>
      <c r="I158" s="719"/>
      <c r="J158" s="719"/>
      <c r="K158" s="719"/>
      <c r="L158" s="719"/>
      <c r="M158" s="719"/>
      <c r="N158" s="719"/>
      <c r="O158" s="719"/>
      <c r="P158" s="719"/>
      <c r="Q158" s="719"/>
      <c r="R158" s="719"/>
      <c r="S158" s="719"/>
      <c r="T158" s="719"/>
      <c r="U158" s="719"/>
      <c r="V158" s="719"/>
      <c r="W158" s="719"/>
      <c r="X158" s="719"/>
      <c r="Y158" s="719"/>
    </row>
    <row r="159" spans="1:25" ht="14.25" customHeight="1">
      <c r="A159" s="719"/>
      <c r="B159" s="719"/>
      <c r="C159" s="719"/>
      <c r="D159" s="719"/>
      <c r="E159" s="719"/>
      <c r="F159" s="719"/>
      <c r="G159" s="719"/>
      <c r="H159" s="719"/>
      <c r="I159" s="719"/>
      <c r="J159" s="719"/>
      <c r="K159" s="719"/>
      <c r="L159" s="719"/>
      <c r="M159" s="719"/>
      <c r="N159" s="719"/>
      <c r="O159" s="719"/>
      <c r="P159" s="719"/>
      <c r="Q159" s="719"/>
      <c r="R159" s="719"/>
      <c r="S159" s="719"/>
      <c r="T159" s="719"/>
      <c r="U159" s="719"/>
      <c r="V159" s="719"/>
      <c r="W159" s="719"/>
      <c r="X159" s="719"/>
      <c r="Y159" s="719"/>
    </row>
    <row r="160" spans="1:25" ht="14.25" customHeight="1">
      <c r="A160" s="719"/>
      <c r="B160" s="719"/>
      <c r="C160" s="719"/>
      <c r="D160" s="719"/>
      <c r="E160" s="719"/>
      <c r="F160" s="719"/>
      <c r="G160" s="719"/>
      <c r="H160" s="719"/>
      <c r="I160" s="719"/>
      <c r="J160" s="719"/>
      <c r="K160" s="719"/>
      <c r="L160" s="719"/>
      <c r="M160" s="719"/>
      <c r="N160" s="719"/>
      <c r="O160" s="719"/>
      <c r="P160" s="719"/>
      <c r="Q160" s="719"/>
      <c r="R160" s="719"/>
      <c r="S160" s="719"/>
      <c r="T160" s="719"/>
      <c r="U160" s="719"/>
      <c r="V160" s="719"/>
      <c r="W160" s="719"/>
      <c r="X160" s="719"/>
      <c r="Y160" s="719"/>
    </row>
    <row r="161" spans="1:25" ht="14.25" customHeight="1">
      <c r="A161" s="719"/>
      <c r="B161" s="719"/>
      <c r="C161" s="719"/>
      <c r="D161" s="719"/>
      <c r="E161" s="719"/>
      <c r="F161" s="719"/>
      <c r="G161" s="719"/>
      <c r="H161" s="719"/>
      <c r="I161" s="719"/>
      <c r="J161" s="719"/>
      <c r="K161" s="719"/>
      <c r="L161" s="719"/>
      <c r="M161" s="719"/>
      <c r="N161" s="719"/>
      <c r="O161" s="719"/>
      <c r="P161" s="719"/>
      <c r="Q161" s="719"/>
      <c r="R161" s="719"/>
      <c r="S161" s="719"/>
      <c r="T161" s="719"/>
      <c r="U161" s="719"/>
      <c r="V161" s="719"/>
      <c r="W161" s="719"/>
      <c r="X161" s="719"/>
      <c r="Y161" s="719"/>
    </row>
    <row r="162" spans="1:25" ht="14.25" customHeight="1">
      <c r="A162" s="719"/>
      <c r="B162" s="719"/>
      <c r="C162" s="719"/>
      <c r="D162" s="719"/>
      <c r="E162" s="719"/>
      <c r="F162" s="719"/>
      <c r="G162" s="719"/>
      <c r="H162" s="719"/>
      <c r="I162" s="719"/>
      <c r="J162" s="719"/>
      <c r="K162" s="719"/>
      <c r="L162" s="719"/>
      <c r="M162" s="719"/>
      <c r="N162" s="719"/>
      <c r="O162" s="719"/>
      <c r="P162" s="719"/>
      <c r="Q162" s="719"/>
      <c r="R162" s="719"/>
      <c r="S162" s="719"/>
      <c r="T162" s="719"/>
      <c r="U162" s="719"/>
      <c r="V162" s="719"/>
      <c r="W162" s="719"/>
      <c r="X162" s="719"/>
      <c r="Y162" s="719"/>
    </row>
    <row r="163" spans="1:25" ht="14.25" customHeight="1">
      <c r="A163" s="719"/>
      <c r="B163" s="719"/>
      <c r="C163" s="719"/>
      <c r="D163" s="719"/>
      <c r="E163" s="719"/>
      <c r="F163" s="719"/>
      <c r="G163" s="719"/>
      <c r="H163" s="719"/>
      <c r="I163" s="719"/>
      <c r="J163" s="719"/>
      <c r="K163" s="719"/>
      <c r="L163" s="719"/>
      <c r="M163" s="719"/>
      <c r="N163" s="719"/>
      <c r="O163" s="719"/>
      <c r="P163" s="719"/>
      <c r="Q163" s="719"/>
      <c r="R163" s="719"/>
      <c r="S163" s="719"/>
      <c r="T163" s="719"/>
      <c r="U163" s="719"/>
      <c r="V163" s="719"/>
      <c r="W163" s="719"/>
      <c r="X163" s="719"/>
      <c r="Y163" s="719"/>
    </row>
    <row r="164" spans="1:25" ht="14.25" customHeight="1">
      <c r="A164" s="719"/>
      <c r="B164" s="719"/>
      <c r="C164" s="719"/>
      <c r="D164" s="719"/>
      <c r="E164" s="719"/>
      <c r="F164" s="719"/>
      <c r="G164" s="719"/>
      <c r="H164" s="719"/>
      <c r="I164" s="719"/>
      <c r="J164" s="719"/>
      <c r="K164" s="719"/>
      <c r="L164" s="719"/>
      <c r="M164" s="719"/>
      <c r="N164" s="719"/>
      <c r="O164" s="719"/>
      <c r="P164" s="719"/>
      <c r="Q164" s="719"/>
      <c r="R164" s="719"/>
      <c r="S164" s="719"/>
      <c r="T164" s="719"/>
      <c r="U164" s="719"/>
      <c r="V164" s="719"/>
      <c r="W164" s="719"/>
      <c r="X164" s="719"/>
      <c r="Y164" s="719"/>
    </row>
    <row r="165" spans="1:25" ht="14.25" customHeight="1">
      <c r="A165" s="719"/>
      <c r="B165" s="719"/>
      <c r="C165" s="719"/>
      <c r="D165" s="719"/>
      <c r="E165" s="719"/>
      <c r="F165" s="719"/>
      <c r="G165" s="719"/>
      <c r="H165" s="719"/>
      <c r="I165" s="719"/>
      <c r="J165" s="719"/>
      <c r="K165" s="719"/>
      <c r="L165" s="719"/>
      <c r="M165" s="719"/>
      <c r="N165" s="719"/>
      <c r="O165" s="719"/>
      <c r="P165" s="719"/>
      <c r="Q165" s="719"/>
      <c r="R165" s="719"/>
      <c r="S165" s="719"/>
      <c r="T165" s="719"/>
      <c r="U165" s="719"/>
      <c r="V165" s="719"/>
      <c r="W165" s="719"/>
      <c r="X165" s="719"/>
      <c r="Y165" s="719"/>
    </row>
    <row r="166" spans="1:25" ht="14.25" customHeight="1">
      <c r="A166" s="719"/>
      <c r="B166" s="719"/>
      <c r="C166" s="719"/>
      <c r="D166" s="719"/>
      <c r="E166" s="719"/>
      <c r="F166" s="719"/>
      <c r="G166" s="719"/>
      <c r="H166" s="719"/>
      <c r="I166" s="719"/>
      <c r="J166" s="719"/>
      <c r="K166" s="719"/>
      <c r="L166" s="719"/>
      <c r="M166" s="719"/>
      <c r="N166" s="719"/>
      <c r="O166" s="719"/>
      <c r="P166" s="719"/>
      <c r="Q166" s="719"/>
      <c r="R166" s="719"/>
      <c r="S166" s="719"/>
      <c r="T166" s="719"/>
      <c r="U166" s="719"/>
      <c r="V166" s="719"/>
      <c r="W166" s="719"/>
      <c r="X166" s="719"/>
      <c r="Y166" s="719"/>
    </row>
    <row r="167" spans="1:25" ht="14.25" customHeight="1">
      <c r="A167" s="719"/>
      <c r="B167" s="719"/>
      <c r="C167" s="719"/>
      <c r="D167" s="719"/>
      <c r="E167" s="719"/>
      <c r="F167" s="719"/>
      <c r="G167" s="719"/>
      <c r="H167" s="719"/>
      <c r="I167" s="719"/>
      <c r="J167" s="719"/>
      <c r="K167" s="719"/>
      <c r="L167" s="719"/>
      <c r="M167" s="719"/>
      <c r="N167" s="719"/>
      <c r="O167" s="719"/>
      <c r="P167" s="719"/>
      <c r="Q167" s="719"/>
      <c r="R167" s="719"/>
      <c r="S167" s="719"/>
      <c r="T167" s="719"/>
      <c r="U167" s="719"/>
      <c r="V167" s="719"/>
      <c r="W167" s="719"/>
      <c r="X167" s="719"/>
      <c r="Y167" s="719"/>
    </row>
    <row r="168" spans="1:25" ht="14.25" customHeight="1">
      <c r="A168" s="719"/>
      <c r="B168" s="719"/>
      <c r="C168" s="719"/>
      <c r="D168" s="719"/>
      <c r="E168" s="719"/>
      <c r="F168" s="719"/>
      <c r="G168" s="719"/>
      <c r="H168" s="719"/>
      <c r="I168" s="719"/>
      <c r="J168" s="719"/>
      <c r="K168" s="719"/>
      <c r="L168" s="719"/>
      <c r="M168" s="719"/>
      <c r="N168" s="719"/>
      <c r="O168" s="719"/>
      <c r="P168" s="719"/>
      <c r="Q168" s="719"/>
      <c r="R168" s="719"/>
      <c r="S168" s="719"/>
      <c r="T168" s="719"/>
      <c r="U168" s="719"/>
      <c r="V168" s="719"/>
      <c r="W168" s="719"/>
      <c r="X168" s="719"/>
      <c r="Y168" s="719"/>
    </row>
    <row r="169" spans="1:25" ht="14.25" customHeight="1">
      <c r="A169" s="719"/>
      <c r="B169" s="719"/>
      <c r="C169" s="719"/>
      <c r="D169" s="719"/>
      <c r="E169" s="719"/>
      <c r="F169" s="719"/>
      <c r="G169" s="719"/>
      <c r="H169" s="719"/>
      <c r="I169" s="719"/>
      <c r="J169" s="719"/>
      <c r="K169" s="719"/>
      <c r="L169" s="719"/>
      <c r="M169" s="719"/>
      <c r="N169" s="719"/>
      <c r="O169" s="719"/>
      <c r="P169" s="719"/>
      <c r="Q169" s="719"/>
      <c r="R169" s="719"/>
      <c r="S169" s="719"/>
      <c r="T169" s="719"/>
      <c r="U169" s="719"/>
      <c r="V169" s="719"/>
      <c r="W169" s="719"/>
      <c r="X169" s="719"/>
      <c r="Y169" s="719"/>
    </row>
    <row r="170" spans="1:25" ht="14.25" customHeight="1">
      <c r="A170" s="719"/>
      <c r="B170" s="719"/>
      <c r="C170" s="719"/>
      <c r="D170" s="719"/>
      <c r="E170" s="719"/>
      <c r="F170" s="719"/>
      <c r="G170" s="719"/>
      <c r="H170" s="719"/>
      <c r="I170" s="719"/>
      <c r="J170" s="719"/>
      <c r="K170" s="719"/>
      <c r="L170" s="719"/>
      <c r="M170" s="719"/>
      <c r="N170" s="719"/>
      <c r="O170" s="719"/>
      <c r="P170" s="719"/>
      <c r="Q170" s="719"/>
      <c r="R170" s="719"/>
      <c r="S170" s="719"/>
      <c r="T170" s="719"/>
      <c r="U170" s="719"/>
      <c r="V170" s="719"/>
      <c r="W170" s="719"/>
      <c r="X170" s="719"/>
      <c r="Y170" s="719"/>
    </row>
    <row r="171" spans="1:25" ht="14.25" customHeight="1">
      <c r="A171" s="719"/>
      <c r="B171" s="719"/>
      <c r="C171" s="719"/>
      <c r="D171" s="719"/>
      <c r="E171" s="719"/>
      <c r="F171" s="719"/>
      <c r="G171" s="719"/>
      <c r="H171" s="719"/>
      <c r="I171" s="719"/>
      <c r="J171" s="719"/>
      <c r="K171" s="719"/>
      <c r="L171" s="719"/>
      <c r="M171" s="719"/>
      <c r="N171" s="719"/>
      <c r="O171" s="719"/>
      <c r="P171" s="719"/>
      <c r="Q171" s="719"/>
      <c r="R171" s="719"/>
      <c r="S171" s="719"/>
      <c r="T171" s="719"/>
      <c r="U171" s="719"/>
      <c r="V171" s="719"/>
      <c r="W171" s="719"/>
      <c r="X171" s="719"/>
      <c r="Y171" s="719"/>
    </row>
    <row r="172" spans="1:25" ht="14.25" customHeight="1">
      <c r="A172" s="719"/>
      <c r="B172" s="719"/>
      <c r="C172" s="719"/>
      <c r="D172" s="719"/>
      <c r="E172" s="719"/>
      <c r="F172" s="719"/>
      <c r="G172" s="719"/>
      <c r="H172" s="719"/>
      <c r="I172" s="719"/>
      <c r="J172" s="719"/>
      <c r="K172" s="719"/>
      <c r="L172" s="719"/>
      <c r="M172" s="719"/>
      <c r="N172" s="719"/>
      <c r="O172" s="719"/>
      <c r="P172" s="719"/>
      <c r="Q172" s="719"/>
      <c r="R172" s="719"/>
      <c r="S172" s="719"/>
      <c r="T172" s="719"/>
      <c r="U172" s="719"/>
      <c r="V172" s="719"/>
      <c r="W172" s="719"/>
      <c r="X172" s="719"/>
      <c r="Y172" s="719"/>
    </row>
    <row r="173" spans="1:25" ht="14.25" customHeight="1">
      <c r="A173" s="719"/>
      <c r="B173" s="719"/>
      <c r="C173" s="719"/>
      <c r="D173" s="719"/>
      <c r="E173" s="719"/>
      <c r="F173" s="719"/>
      <c r="G173" s="719"/>
      <c r="H173" s="719"/>
      <c r="I173" s="719"/>
      <c r="J173" s="719"/>
      <c r="K173" s="719"/>
      <c r="L173" s="719"/>
      <c r="M173" s="719"/>
      <c r="N173" s="719"/>
      <c r="O173" s="719"/>
      <c r="P173" s="719"/>
      <c r="Q173" s="719"/>
      <c r="R173" s="719"/>
      <c r="S173" s="719"/>
      <c r="T173" s="719"/>
      <c r="U173" s="719"/>
      <c r="V173" s="719"/>
      <c r="W173" s="719"/>
      <c r="X173" s="719"/>
      <c r="Y173" s="719"/>
    </row>
    <row r="174" spans="1:25" ht="14.25" customHeight="1">
      <c r="A174" s="719"/>
      <c r="B174" s="719"/>
      <c r="C174" s="719"/>
      <c r="D174" s="719"/>
      <c r="E174" s="719"/>
      <c r="F174" s="719"/>
      <c r="G174" s="719"/>
      <c r="H174" s="719"/>
      <c r="I174" s="719"/>
      <c r="J174" s="719"/>
      <c r="K174" s="719"/>
      <c r="L174" s="719"/>
      <c r="M174" s="719"/>
      <c r="N174" s="719"/>
      <c r="O174" s="719"/>
      <c r="P174" s="719"/>
      <c r="Q174" s="719"/>
      <c r="R174" s="719"/>
      <c r="S174" s="719"/>
      <c r="T174" s="719"/>
      <c r="U174" s="719"/>
      <c r="V174" s="719"/>
      <c r="W174" s="719"/>
      <c r="X174" s="719"/>
      <c r="Y174" s="719"/>
    </row>
    <row r="175" spans="1:25" ht="14.25" customHeight="1">
      <c r="A175" s="719"/>
      <c r="B175" s="719"/>
      <c r="C175" s="719"/>
      <c r="D175" s="719"/>
      <c r="E175" s="719"/>
      <c r="F175" s="719"/>
      <c r="G175" s="719"/>
      <c r="H175" s="719"/>
      <c r="I175" s="719"/>
      <c r="J175" s="719"/>
      <c r="K175" s="719"/>
      <c r="L175" s="719"/>
      <c r="M175" s="719"/>
      <c r="N175" s="719"/>
      <c r="O175" s="719"/>
      <c r="P175" s="719"/>
      <c r="Q175" s="719"/>
      <c r="R175" s="719"/>
      <c r="S175" s="719"/>
      <c r="T175" s="719"/>
      <c r="U175" s="719"/>
      <c r="V175" s="719"/>
      <c r="W175" s="719"/>
      <c r="X175" s="719"/>
      <c r="Y175" s="719"/>
    </row>
    <row r="176" spans="1:25" ht="14.25" customHeight="1">
      <c r="A176" s="719"/>
      <c r="B176" s="719"/>
      <c r="C176" s="719"/>
      <c r="D176" s="719"/>
      <c r="E176" s="719"/>
      <c r="F176" s="719"/>
      <c r="G176" s="719"/>
      <c r="H176" s="719"/>
      <c r="I176" s="719"/>
      <c r="J176" s="719"/>
      <c r="K176" s="719"/>
      <c r="L176" s="719"/>
      <c r="M176" s="719"/>
      <c r="N176" s="719"/>
      <c r="O176" s="719"/>
      <c r="P176" s="719"/>
      <c r="Q176" s="719"/>
      <c r="R176" s="719"/>
      <c r="S176" s="719"/>
      <c r="T176" s="719"/>
      <c r="U176" s="719"/>
      <c r="V176" s="719"/>
      <c r="W176" s="719"/>
      <c r="X176" s="719"/>
      <c r="Y176" s="719"/>
    </row>
    <row r="177" spans="1:25" ht="14.25" customHeight="1">
      <c r="A177" s="719"/>
      <c r="B177" s="719"/>
      <c r="C177" s="719"/>
      <c r="D177" s="719"/>
      <c r="E177" s="719"/>
      <c r="F177" s="719"/>
      <c r="G177" s="719"/>
      <c r="H177" s="719"/>
      <c r="I177" s="719"/>
      <c r="J177" s="719"/>
      <c r="K177" s="719"/>
      <c r="L177" s="719"/>
      <c r="M177" s="719"/>
      <c r="N177" s="719"/>
      <c r="O177" s="719"/>
      <c r="P177" s="719"/>
      <c r="Q177" s="719"/>
      <c r="R177" s="719"/>
      <c r="S177" s="719"/>
      <c r="T177" s="719"/>
      <c r="U177" s="719"/>
      <c r="V177" s="719"/>
      <c r="W177" s="719"/>
      <c r="X177" s="719"/>
      <c r="Y177" s="719"/>
    </row>
    <row r="178" spans="1:25" ht="14.25" customHeight="1">
      <c r="A178" s="719"/>
      <c r="B178" s="719"/>
      <c r="C178" s="719"/>
      <c r="D178" s="719"/>
      <c r="E178" s="719"/>
      <c r="F178" s="719"/>
      <c r="G178" s="719"/>
      <c r="H178" s="719"/>
      <c r="I178" s="719"/>
      <c r="J178" s="719"/>
      <c r="K178" s="719"/>
      <c r="L178" s="719"/>
      <c r="M178" s="719"/>
      <c r="N178" s="719"/>
      <c r="O178" s="719"/>
      <c r="P178" s="719"/>
      <c r="Q178" s="719"/>
      <c r="R178" s="719"/>
      <c r="S178" s="719"/>
      <c r="T178" s="719"/>
      <c r="U178" s="719"/>
      <c r="V178" s="719"/>
      <c r="W178" s="719"/>
      <c r="X178" s="719"/>
      <c r="Y178" s="719"/>
    </row>
    <row r="179" spans="1:25" ht="14.25" customHeight="1">
      <c r="A179" s="719"/>
      <c r="B179" s="719"/>
      <c r="C179" s="719"/>
      <c r="D179" s="719"/>
      <c r="E179" s="719"/>
      <c r="F179" s="719"/>
      <c r="G179" s="719"/>
      <c r="H179" s="719"/>
      <c r="I179" s="719"/>
      <c r="J179" s="719"/>
      <c r="K179" s="719"/>
      <c r="L179" s="719"/>
      <c r="M179" s="719"/>
      <c r="N179" s="719"/>
      <c r="O179" s="719"/>
      <c r="P179" s="719"/>
      <c r="Q179" s="719"/>
      <c r="R179" s="719"/>
      <c r="S179" s="719"/>
      <c r="T179" s="719"/>
      <c r="U179" s="719"/>
      <c r="V179" s="719"/>
      <c r="W179" s="719"/>
      <c r="X179" s="719"/>
      <c r="Y179" s="719"/>
    </row>
    <row r="180" spans="1:25" ht="14.25" customHeight="1">
      <c r="A180" s="719"/>
      <c r="B180" s="719"/>
      <c r="C180" s="719"/>
      <c r="D180" s="719"/>
      <c r="E180" s="719"/>
      <c r="F180" s="719"/>
      <c r="G180" s="719"/>
      <c r="H180" s="719"/>
      <c r="I180" s="719"/>
      <c r="J180" s="719"/>
      <c r="K180" s="719"/>
      <c r="L180" s="719"/>
      <c r="M180" s="719"/>
      <c r="N180" s="719"/>
      <c r="O180" s="719"/>
      <c r="P180" s="719"/>
      <c r="Q180" s="719"/>
      <c r="R180" s="719"/>
      <c r="S180" s="719"/>
      <c r="T180" s="719"/>
      <c r="U180" s="719"/>
      <c r="V180" s="719"/>
      <c r="W180" s="719"/>
      <c r="X180" s="719"/>
      <c r="Y180" s="719"/>
    </row>
    <row r="181" spans="1:25" ht="14.25" customHeight="1">
      <c r="A181" s="719"/>
      <c r="B181" s="719"/>
      <c r="C181" s="719"/>
      <c r="D181" s="719"/>
      <c r="E181" s="719"/>
      <c r="F181" s="719"/>
      <c r="G181" s="719"/>
      <c r="H181" s="719"/>
      <c r="I181" s="719"/>
      <c r="J181" s="719"/>
      <c r="K181" s="719"/>
      <c r="L181" s="719"/>
      <c r="M181" s="719"/>
      <c r="N181" s="719"/>
      <c r="O181" s="719"/>
      <c r="P181" s="719"/>
      <c r="Q181" s="719"/>
      <c r="R181" s="719"/>
      <c r="S181" s="719"/>
      <c r="T181" s="719"/>
      <c r="U181" s="719"/>
      <c r="V181" s="719"/>
      <c r="W181" s="719"/>
      <c r="X181" s="719"/>
      <c r="Y181" s="719"/>
    </row>
    <row r="182" spans="1:25" ht="14.25" customHeight="1">
      <c r="A182" s="719"/>
      <c r="B182" s="719"/>
      <c r="C182" s="719"/>
      <c r="D182" s="719"/>
      <c r="E182" s="719"/>
      <c r="F182" s="719"/>
      <c r="G182" s="719"/>
      <c r="H182" s="719"/>
      <c r="I182" s="719"/>
      <c r="J182" s="719"/>
      <c r="K182" s="719"/>
      <c r="L182" s="719"/>
      <c r="M182" s="719"/>
      <c r="N182" s="719"/>
      <c r="O182" s="719"/>
      <c r="P182" s="719"/>
      <c r="Q182" s="719"/>
      <c r="R182" s="719"/>
      <c r="S182" s="719"/>
      <c r="T182" s="719"/>
      <c r="U182" s="719"/>
      <c r="V182" s="719"/>
      <c r="W182" s="719"/>
      <c r="X182" s="719"/>
      <c r="Y182" s="719"/>
    </row>
    <row r="183" spans="1:25" ht="14.25" customHeight="1">
      <c r="A183" s="719"/>
      <c r="B183" s="719"/>
      <c r="C183" s="719"/>
      <c r="D183" s="719"/>
      <c r="E183" s="719"/>
      <c r="F183" s="719"/>
      <c r="G183" s="719"/>
      <c r="H183" s="719"/>
      <c r="I183" s="719"/>
      <c r="J183" s="719"/>
      <c r="K183" s="719"/>
      <c r="L183" s="719"/>
      <c r="M183" s="719"/>
      <c r="N183" s="719"/>
      <c r="O183" s="719"/>
      <c r="P183" s="719"/>
      <c r="Q183" s="719"/>
      <c r="R183" s="719"/>
      <c r="S183" s="719"/>
      <c r="T183" s="719"/>
      <c r="U183" s="719"/>
      <c r="V183" s="719"/>
      <c r="W183" s="719"/>
      <c r="X183" s="719"/>
      <c r="Y183" s="719"/>
    </row>
    <row r="184" spans="1:25" ht="14.25" customHeight="1">
      <c r="A184" s="719"/>
      <c r="B184" s="719"/>
      <c r="C184" s="719"/>
      <c r="D184" s="719"/>
      <c r="E184" s="719"/>
      <c r="F184" s="719"/>
      <c r="G184" s="719"/>
      <c r="H184" s="719"/>
      <c r="I184" s="719"/>
      <c r="J184" s="719"/>
      <c r="K184" s="719"/>
      <c r="L184" s="719"/>
      <c r="M184" s="719"/>
      <c r="N184" s="719"/>
      <c r="O184" s="719"/>
      <c r="P184" s="719"/>
      <c r="Q184" s="719"/>
      <c r="R184" s="719"/>
      <c r="S184" s="719"/>
      <c r="T184" s="719"/>
      <c r="U184" s="719"/>
      <c r="V184" s="719"/>
      <c r="W184" s="719"/>
      <c r="X184" s="719"/>
      <c r="Y184" s="719"/>
    </row>
    <row r="185" spans="1:25" ht="14.25" customHeight="1">
      <c r="A185" s="719"/>
      <c r="B185" s="719"/>
      <c r="C185" s="719"/>
      <c r="D185" s="719"/>
      <c r="E185" s="719"/>
      <c r="F185" s="719"/>
      <c r="G185" s="719"/>
      <c r="H185" s="719"/>
      <c r="I185" s="719"/>
      <c r="J185" s="719"/>
      <c r="K185" s="719"/>
      <c r="L185" s="719"/>
      <c r="M185" s="719"/>
      <c r="N185" s="719"/>
      <c r="O185" s="719"/>
      <c r="P185" s="719"/>
      <c r="Q185" s="719"/>
      <c r="R185" s="719"/>
      <c r="S185" s="719"/>
      <c r="T185" s="719"/>
      <c r="U185" s="719"/>
      <c r="V185" s="719"/>
      <c r="W185" s="719"/>
      <c r="X185" s="719"/>
      <c r="Y185" s="719"/>
    </row>
    <row r="186" spans="1:25" ht="14.25" customHeight="1">
      <c r="A186" s="719"/>
      <c r="B186" s="719"/>
      <c r="C186" s="719"/>
      <c r="D186" s="719"/>
      <c r="E186" s="719"/>
      <c r="F186" s="719"/>
      <c r="G186" s="719"/>
      <c r="H186" s="719"/>
      <c r="I186" s="719"/>
      <c r="J186" s="719"/>
      <c r="K186" s="719"/>
      <c r="L186" s="719"/>
      <c r="M186" s="719"/>
      <c r="N186" s="719"/>
      <c r="O186" s="719"/>
      <c r="P186" s="719"/>
      <c r="Q186" s="719"/>
      <c r="R186" s="719"/>
      <c r="S186" s="719"/>
      <c r="T186" s="719"/>
      <c r="U186" s="719"/>
      <c r="V186" s="719"/>
      <c r="W186" s="719"/>
      <c r="X186" s="719"/>
      <c r="Y186" s="719"/>
    </row>
    <row r="187" spans="1:25" ht="14.25" customHeight="1">
      <c r="A187" s="719"/>
      <c r="B187" s="719"/>
      <c r="C187" s="719"/>
      <c r="D187" s="719"/>
      <c r="E187" s="719"/>
      <c r="F187" s="719"/>
      <c r="G187" s="719"/>
      <c r="H187" s="719"/>
      <c r="I187" s="719"/>
      <c r="J187" s="719"/>
      <c r="K187" s="719"/>
      <c r="L187" s="719"/>
      <c r="M187" s="719"/>
      <c r="N187" s="719"/>
      <c r="O187" s="719"/>
      <c r="P187" s="719"/>
      <c r="Q187" s="719"/>
      <c r="R187" s="719"/>
      <c r="S187" s="719"/>
      <c r="T187" s="719"/>
      <c r="U187" s="719"/>
      <c r="V187" s="719"/>
      <c r="W187" s="719"/>
      <c r="X187" s="719"/>
      <c r="Y187" s="719"/>
    </row>
    <row r="188" spans="1:25" ht="14.25" customHeight="1">
      <c r="A188" s="719"/>
      <c r="B188" s="719"/>
      <c r="C188" s="719"/>
      <c r="D188" s="719"/>
      <c r="E188" s="719"/>
      <c r="F188" s="719"/>
      <c r="G188" s="719"/>
      <c r="H188" s="719"/>
      <c r="I188" s="719"/>
      <c r="J188" s="719"/>
      <c r="K188" s="719"/>
      <c r="L188" s="719"/>
      <c r="M188" s="719"/>
      <c r="N188" s="719"/>
      <c r="O188" s="719"/>
      <c r="P188" s="719"/>
      <c r="Q188" s="719"/>
      <c r="R188" s="719"/>
      <c r="S188" s="719"/>
      <c r="T188" s="719"/>
      <c r="U188" s="719"/>
      <c r="V188" s="719"/>
      <c r="W188" s="719"/>
      <c r="X188" s="719"/>
      <c r="Y188" s="719"/>
    </row>
    <row r="189" spans="1:25" ht="14.25" customHeight="1">
      <c r="A189" s="719"/>
      <c r="B189" s="719"/>
      <c r="C189" s="719"/>
      <c r="D189" s="719"/>
      <c r="E189" s="719"/>
      <c r="F189" s="719"/>
      <c r="G189" s="719"/>
      <c r="H189" s="719"/>
      <c r="I189" s="719"/>
      <c r="J189" s="719"/>
      <c r="K189" s="719"/>
      <c r="L189" s="719"/>
      <c r="M189" s="719"/>
      <c r="N189" s="719"/>
      <c r="O189" s="719"/>
      <c r="P189" s="719"/>
      <c r="Q189" s="719"/>
      <c r="R189" s="719"/>
      <c r="S189" s="719"/>
      <c r="T189" s="719"/>
      <c r="U189" s="719"/>
      <c r="V189" s="719"/>
      <c r="W189" s="719"/>
      <c r="X189" s="719"/>
      <c r="Y189" s="719"/>
    </row>
    <row r="190" spans="1:25" ht="14.25" customHeight="1">
      <c r="A190" s="719"/>
      <c r="B190" s="719"/>
      <c r="C190" s="719"/>
      <c r="D190" s="719"/>
      <c r="E190" s="719"/>
      <c r="F190" s="719"/>
      <c r="G190" s="719"/>
      <c r="H190" s="719"/>
      <c r="I190" s="719"/>
      <c r="J190" s="719"/>
      <c r="K190" s="719"/>
      <c r="L190" s="719"/>
      <c r="M190" s="719"/>
      <c r="N190" s="719"/>
      <c r="O190" s="719"/>
      <c r="P190" s="719"/>
      <c r="Q190" s="719"/>
      <c r="R190" s="719"/>
      <c r="S190" s="719"/>
      <c r="T190" s="719"/>
      <c r="U190" s="719"/>
      <c r="V190" s="719"/>
      <c r="W190" s="719"/>
      <c r="X190" s="719"/>
      <c r="Y190" s="719"/>
    </row>
    <row r="191" spans="1:25" ht="14.25" customHeight="1">
      <c r="A191" s="719"/>
      <c r="B191" s="719"/>
      <c r="C191" s="719"/>
      <c r="D191" s="719"/>
      <c r="E191" s="719"/>
      <c r="F191" s="719"/>
      <c r="G191" s="719"/>
      <c r="H191" s="719"/>
      <c r="I191" s="719"/>
      <c r="J191" s="719"/>
      <c r="K191" s="719"/>
      <c r="L191" s="719"/>
      <c r="M191" s="719"/>
      <c r="N191" s="719"/>
      <c r="O191" s="719"/>
      <c r="P191" s="719"/>
      <c r="Q191" s="719"/>
      <c r="R191" s="719"/>
      <c r="S191" s="719"/>
      <c r="T191" s="719"/>
      <c r="U191" s="719"/>
      <c r="V191" s="719"/>
      <c r="W191" s="719"/>
      <c r="X191" s="719"/>
      <c r="Y191" s="719"/>
    </row>
    <row r="192" spans="1:25" ht="14.25" customHeight="1">
      <c r="A192" s="719"/>
      <c r="B192" s="719"/>
      <c r="C192" s="719"/>
      <c r="D192" s="719"/>
      <c r="E192" s="719"/>
      <c r="F192" s="719"/>
      <c r="G192" s="719"/>
      <c r="H192" s="719"/>
      <c r="I192" s="719"/>
      <c r="J192" s="719"/>
      <c r="K192" s="719"/>
      <c r="L192" s="719"/>
      <c r="M192" s="719"/>
      <c r="N192" s="719"/>
      <c r="O192" s="719"/>
      <c r="P192" s="719"/>
      <c r="Q192" s="719"/>
      <c r="R192" s="719"/>
      <c r="S192" s="719"/>
      <c r="T192" s="719"/>
      <c r="U192" s="719"/>
      <c r="V192" s="719"/>
      <c r="W192" s="719"/>
      <c r="X192" s="719"/>
      <c r="Y192" s="719"/>
    </row>
    <row r="193" spans="1:25" ht="14.25" customHeight="1">
      <c r="A193" s="719"/>
      <c r="B193" s="719"/>
      <c r="C193" s="719"/>
      <c r="D193" s="719"/>
      <c r="E193" s="719"/>
      <c r="F193" s="719"/>
      <c r="G193" s="719"/>
      <c r="H193" s="719"/>
      <c r="I193" s="719"/>
      <c r="J193" s="719"/>
      <c r="K193" s="719"/>
      <c r="L193" s="719"/>
      <c r="M193" s="719"/>
      <c r="N193" s="719"/>
      <c r="O193" s="719"/>
      <c r="P193" s="719"/>
      <c r="Q193" s="719"/>
      <c r="R193" s="719"/>
      <c r="S193" s="719"/>
      <c r="T193" s="719"/>
      <c r="U193" s="719"/>
      <c r="V193" s="719"/>
      <c r="W193" s="719"/>
      <c r="X193" s="719"/>
      <c r="Y193" s="719"/>
    </row>
    <row r="194" spans="1:25" ht="14.25" customHeight="1">
      <c r="A194" s="719"/>
      <c r="B194" s="719"/>
      <c r="C194" s="719"/>
      <c r="D194" s="719"/>
      <c r="E194" s="719"/>
      <c r="F194" s="719"/>
      <c r="G194" s="719"/>
      <c r="H194" s="719"/>
      <c r="I194" s="719"/>
      <c r="J194" s="719"/>
      <c r="K194" s="719"/>
      <c r="L194" s="719"/>
      <c r="M194" s="719"/>
      <c r="N194" s="719"/>
      <c r="O194" s="719"/>
      <c r="P194" s="719"/>
      <c r="Q194" s="719"/>
      <c r="R194" s="719"/>
      <c r="S194" s="719"/>
      <c r="T194" s="719"/>
      <c r="U194" s="719"/>
      <c r="V194" s="719"/>
      <c r="W194" s="719"/>
      <c r="X194" s="719"/>
      <c r="Y194" s="719"/>
    </row>
    <row r="195" spans="1:25" ht="14.25" customHeight="1">
      <c r="A195" s="719"/>
      <c r="B195" s="719"/>
      <c r="C195" s="719"/>
      <c r="D195" s="719"/>
      <c r="E195" s="719"/>
      <c r="F195" s="719"/>
      <c r="G195" s="719"/>
      <c r="H195" s="719"/>
      <c r="I195" s="719"/>
      <c r="J195" s="719"/>
      <c r="K195" s="719"/>
      <c r="L195" s="719"/>
      <c r="M195" s="719"/>
      <c r="N195" s="719"/>
      <c r="O195" s="719"/>
      <c r="P195" s="719"/>
      <c r="Q195" s="719"/>
      <c r="R195" s="719"/>
      <c r="S195" s="719"/>
      <c r="T195" s="719"/>
      <c r="U195" s="719"/>
      <c r="V195" s="719"/>
      <c r="W195" s="719"/>
      <c r="X195" s="719"/>
      <c r="Y195" s="719"/>
    </row>
    <row r="196" spans="1:25" ht="14.25" customHeight="1">
      <c r="A196" s="719"/>
      <c r="B196" s="719"/>
      <c r="C196" s="719"/>
      <c r="D196" s="719"/>
      <c r="E196" s="719"/>
      <c r="F196" s="719"/>
      <c r="G196" s="719"/>
      <c r="H196" s="719"/>
      <c r="I196" s="719"/>
      <c r="J196" s="719"/>
      <c r="K196" s="719"/>
      <c r="L196" s="719"/>
      <c r="M196" s="719"/>
      <c r="N196" s="719"/>
      <c r="O196" s="719"/>
      <c r="P196" s="719"/>
      <c r="Q196" s="719"/>
      <c r="R196" s="719"/>
      <c r="S196" s="719"/>
      <c r="T196" s="719"/>
      <c r="U196" s="719"/>
      <c r="V196" s="719"/>
      <c r="W196" s="719"/>
      <c r="X196" s="719"/>
      <c r="Y196" s="719"/>
    </row>
    <row r="197" spans="1:25" ht="14.25" customHeight="1">
      <c r="A197" s="719"/>
      <c r="B197" s="719"/>
      <c r="C197" s="719"/>
      <c r="D197" s="719"/>
      <c r="E197" s="719"/>
      <c r="F197" s="719"/>
      <c r="G197" s="719"/>
      <c r="H197" s="719"/>
      <c r="I197" s="719"/>
      <c r="J197" s="719"/>
      <c r="K197" s="719"/>
      <c r="L197" s="719"/>
      <c r="M197" s="719"/>
      <c r="N197" s="719"/>
      <c r="O197" s="719"/>
      <c r="P197" s="719"/>
      <c r="Q197" s="719"/>
      <c r="R197" s="719"/>
      <c r="S197" s="719"/>
      <c r="T197" s="719"/>
      <c r="U197" s="719"/>
      <c r="V197" s="719"/>
      <c r="W197" s="719"/>
      <c r="X197" s="719"/>
      <c r="Y197" s="719"/>
    </row>
    <row r="198" spans="1:25" ht="14.25" customHeight="1">
      <c r="A198" s="719"/>
      <c r="B198" s="719"/>
      <c r="C198" s="719"/>
      <c r="D198" s="719"/>
      <c r="E198" s="719"/>
      <c r="F198" s="719"/>
      <c r="G198" s="719"/>
      <c r="H198" s="719"/>
      <c r="I198" s="719"/>
      <c r="J198" s="719"/>
      <c r="K198" s="719"/>
      <c r="L198" s="719"/>
      <c r="M198" s="719"/>
      <c r="N198" s="719"/>
      <c r="O198" s="719"/>
      <c r="P198" s="719"/>
      <c r="Q198" s="719"/>
      <c r="R198" s="719"/>
      <c r="S198" s="719"/>
      <c r="T198" s="719"/>
      <c r="U198" s="719"/>
      <c r="V198" s="719"/>
      <c r="W198" s="719"/>
      <c r="X198" s="719"/>
      <c r="Y198" s="719"/>
    </row>
    <row r="199" spans="1:25" ht="14.25" customHeight="1">
      <c r="A199" s="719"/>
      <c r="B199" s="719"/>
      <c r="C199" s="719"/>
      <c r="D199" s="719"/>
      <c r="E199" s="719"/>
      <c r="F199" s="719"/>
      <c r="G199" s="719"/>
      <c r="H199" s="719"/>
      <c r="I199" s="719"/>
      <c r="J199" s="719"/>
      <c r="K199" s="719"/>
      <c r="L199" s="719"/>
      <c r="M199" s="719"/>
      <c r="N199" s="719"/>
      <c r="O199" s="719"/>
      <c r="P199" s="719"/>
      <c r="Q199" s="719"/>
      <c r="R199" s="719"/>
      <c r="S199" s="719"/>
      <c r="T199" s="719"/>
      <c r="U199" s="719"/>
      <c r="V199" s="719"/>
      <c r="W199" s="719"/>
      <c r="X199" s="719"/>
      <c r="Y199" s="719"/>
    </row>
    <row r="200" spans="1:25" ht="14.25" customHeight="1">
      <c r="A200" s="719"/>
      <c r="B200" s="719"/>
      <c r="C200" s="719"/>
      <c r="D200" s="719"/>
      <c r="E200" s="719"/>
      <c r="F200" s="719"/>
      <c r="G200" s="719"/>
      <c r="H200" s="719"/>
      <c r="I200" s="719"/>
      <c r="J200" s="719"/>
      <c r="K200" s="719"/>
      <c r="L200" s="719"/>
      <c r="M200" s="719"/>
      <c r="N200" s="719"/>
      <c r="O200" s="719"/>
      <c r="P200" s="719"/>
      <c r="Q200" s="719"/>
      <c r="R200" s="719"/>
      <c r="S200" s="719"/>
      <c r="T200" s="719"/>
      <c r="U200" s="719"/>
      <c r="V200" s="719"/>
      <c r="W200" s="719"/>
      <c r="X200" s="719"/>
      <c r="Y200" s="719"/>
    </row>
    <row r="201" spans="1:25" ht="14.25" customHeight="1">
      <c r="A201" s="719"/>
      <c r="B201" s="719"/>
      <c r="C201" s="719"/>
      <c r="D201" s="719"/>
      <c r="E201" s="719"/>
      <c r="F201" s="719"/>
      <c r="G201" s="719"/>
      <c r="H201" s="719"/>
      <c r="I201" s="719"/>
      <c r="J201" s="719"/>
      <c r="K201" s="719"/>
      <c r="L201" s="719"/>
      <c r="M201" s="719"/>
      <c r="N201" s="719"/>
      <c r="O201" s="719"/>
      <c r="P201" s="719"/>
      <c r="Q201" s="719"/>
      <c r="R201" s="719"/>
      <c r="S201" s="719"/>
      <c r="T201" s="719"/>
      <c r="U201" s="719"/>
      <c r="V201" s="719"/>
      <c r="W201" s="719"/>
      <c r="X201" s="719"/>
      <c r="Y201" s="719"/>
    </row>
    <row r="202" spans="1:25" ht="14.25" customHeight="1">
      <c r="A202" s="719"/>
      <c r="B202" s="719"/>
      <c r="C202" s="719"/>
      <c r="D202" s="719"/>
      <c r="E202" s="719"/>
      <c r="F202" s="719"/>
      <c r="G202" s="719"/>
      <c r="H202" s="719"/>
      <c r="I202" s="719"/>
      <c r="J202" s="719"/>
      <c r="K202" s="719"/>
      <c r="L202" s="719"/>
      <c r="M202" s="719"/>
      <c r="N202" s="719"/>
      <c r="O202" s="719"/>
      <c r="P202" s="719"/>
      <c r="Q202" s="719"/>
      <c r="R202" s="719"/>
      <c r="S202" s="719"/>
      <c r="T202" s="719"/>
      <c r="U202" s="719"/>
      <c r="V202" s="719"/>
      <c r="W202" s="719"/>
      <c r="X202" s="719"/>
      <c r="Y202" s="719"/>
    </row>
    <row r="203" spans="1:25" ht="14.25" customHeight="1">
      <c r="A203" s="719"/>
      <c r="B203" s="719"/>
      <c r="C203" s="719"/>
      <c r="D203" s="719"/>
      <c r="E203" s="719"/>
      <c r="F203" s="719"/>
      <c r="G203" s="719"/>
      <c r="H203" s="719"/>
      <c r="I203" s="719"/>
      <c r="J203" s="719"/>
      <c r="K203" s="719"/>
      <c r="L203" s="719"/>
      <c r="M203" s="719"/>
      <c r="N203" s="719"/>
      <c r="O203" s="719"/>
      <c r="P203" s="719"/>
      <c r="Q203" s="719"/>
      <c r="R203" s="719"/>
      <c r="S203" s="719"/>
      <c r="T203" s="719"/>
      <c r="U203" s="719"/>
      <c r="V203" s="719"/>
      <c r="W203" s="719"/>
      <c r="X203" s="719"/>
      <c r="Y203" s="719"/>
    </row>
    <row r="204" spans="1:25" ht="14.25" customHeight="1">
      <c r="A204" s="719"/>
      <c r="B204" s="719"/>
      <c r="C204" s="719"/>
      <c r="D204" s="719"/>
      <c r="E204" s="719"/>
      <c r="F204" s="719"/>
      <c r="G204" s="719"/>
      <c r="H204" s="719"/>
      <c r="I204" s="719"/>
      <c r="J204" s="719"/>
      <c r="K204" s="719"/>
      <c r="L204" s="719"/>
      <c r="M204" s="719"/>
      <c r="N204" s="719"/>
      <c r="O204" s="719"/>
      <c r="P204" s="719"/>
      <c r="Q204" s="719"/>
      <c r="R204" s="719"/>
      <c r="S204" s="719"/>
      <c r="T204" s="719"/>
      <c r="U204" s="719"/>
      <c r="V204" s="719"/>
      <c r="W204" s="719"/>
      <c r="X204" s="719"/>
      <c r="Y204" s="719"/>
    </row>
    <row r="205" spans="1:25" ht="14.25" customHeight="1">
      <c r="A205" s="719"/>
      <c r="B205" s="719"/>
      <c r="C205" s="719"/>
      <c r="D205" s="719"/>
      <c r="E205" s="719"/>
      <c r="F205" s="719"/>
      <c r="G205" s="719"/>
      <c r="H205" s="719"/>
      <c r="I205" s="719"/>
      <c r="J205" s="719"/>
      <c r="K205" s="719"/>
      <c r="L205" s="719"/>
      <c r="M205" s="719"/>
      <c r="N205" s="719"/>
      <c r="O205" s="719"/>
      <c r="P205" s="719"/>
      <c r="Q205" s="719"/>
      <c r="R205" s="719"/>
      <c r="S205" s="719"/>
      <c r="T205" s="719"/>
      <c r="U205" s="719"/>
      <c r="V205" s="719"/>
      <c r="W205" s="719"/>
      <c r="X205" s="719"/>
      <c r="Y205" s="719"/>
    </row>
    <row r="206" spans="1:25" ht="14.25" customHeight="1">
      <c r="A206" s="719"/>
      <c r="B206" s="719"/>
      <c r="C206" s="719"/>
      <c r="D206" s="719"/>
      <c r="E206" s="719"/>
      <c r="F206" s="719"/>
      <c r="G206" s="719"/>
      <c r="H206" s="719"/>
      <c r="I206" s="719"/>
      <c r="J206" s="719"/>
      <c r="K206" s="719"/>
      <c r="L206" s="719"/>
      <c r="M206" s="719"/>
      <c r="N206" s="719"/>
      <c r="O206" s="719"/>
      <c r="P206" s="719"/>
      <c r="Q206" s="719"/>
      <c r="R206" s="719"/>
      <c r="S206" s="719"/>
      <c r="T206" s="719"/>
      <c r="U206" s="719"/>
      <c r="V206" s="719"/>
      <c r="W206" s="719"/>
      <c r="X206" s="719"/>
      <c r="Y206" s="719"/>
    </row>
    <row r="207" spans="1:25" ht="14.25" customHeight="1">
      <c r="A207" s="719"/>
      <c r="B207" s="719"/>
      <c r="C207" s="719"/>
      <c r="D207" s="719"/>
      <c r="E207" s="719"/>
      <c r="F207" s="719"/>
      <c r="G207" s="719"/>
      <c r="H207" s="719"/>
      <c r="I207" s="719"/>
      <c r="J207" s="719"/>
      <c r="K207" s="719"/>
      <c r="L207" s="719"/>
      <c r="M207" s="719"/>
      <c r="N207" s="719"/>
      <c r="O207" s="719"/>
      <c r="P207" s="719"/>
      <c r="Q207" s="719"/>
      <c r="R207" s="719"/>
      <c r="S207" s="719"/>
      <c r="T207" s="719"/>
      <c r="U207" s="719"/>
      <c r="V207" s="719"/>
      <c r="W207" s="719"/>
      <c r="X207" s="719"/>
      <c r="Y207" s="719"/>
    </row>
    <row r="208" spans="1:25" ht="14.25" customHeight="1">
      <c r="A208" s="719"/>
      <c r="B208" s="719"/>
      <c r="C208" s="719"/>
      <c r="D208" s="719"/>
      <c r="E208" s="719"/>
      <c r="F208" s="719"/>
      <c r="G208" s="719"/>
      <c r="H208" s="719"/>
      <c r="I208" s="719"/>
      <c r="J208" s="719"/>
      <c r="K208" s="719"/>
      <c r="L208" s="719"/>
      <c r="M208" s="719"/>
      <c r="N208" s="719"/>
      <c r="O208" s="719"/>
      <c r="P208" s="719"/>
      <c r="Q208" s="719"/>
      <c r="R208" s="719"/>
      <c r="S208" s="719"/>
      <c r="T208" s="719"/>
      <c r="U208" s="719"/>
      <c r="V208" s="719"/>
      <c r="W208" s="719"/>
      <c r="X208" s="719"/>
      <c r="Y208" s="719"/>
    </row>
    <row r="209" spans="1:25" ht="14.25" customHeight="1">
      <c r="A209" s="719"/>
      <c r="B209" s="719"/>
      <c r="C209" s="719"/>
      <c r="D209" s="719"/>
      <c r="E209" s="719"/>
      <c r="F209" s="719"/>
      <c r="G209" s="719"/>
      <c r="H209" s="719"/>
      <c r="I209" s="719"/>
      <c r="J209" s="719"/>
      <c r="K209" s="719"/>
      <c r="L209" s="719"/>
      <c r="M209" s="719"/>
      <c r="N209" s="719"/>
      <c r="O209" s="719"/>
      <c r="P209" s="719"/>
      <c r="Q209" s="719"/>
      <c r="R209" s="719"/>
      <c r="S209" s="719"/>
      <c r="T209" s="719"/>
      <c r="U209" s="719"/>
      <c r="V209" s="719"/>
      <c r="W209" s="719"/>
      <c r="X209" s="719"/>
      <c r="Y209" s="719"/>
    </row>
    <row r="210" spans="1:25" ht="14.25" customHeight="1">
      <c r="A210" s="719"/>
      <c r="B210" s="719"/>
      <c r="C210" s="719"/>
      <c r="D210" s="719"/>
      <c r="E210" s="719"/>
      <c r="F210" s="719"/>
      <c r="G210" s="719"/>
      <c r="H210" s="719"/>
      <c r="I210" s="719"/>
      <c r="J210" s="719"/>
      <c r="K210" s="719"/>
      <c r="L210" s="719"/>
      <c r="M210" s="719"/>
      <c r="N210" s="719"/>
      <c r="O210" s="719"/>
      <c r="P210" s="719"/>
      <c r="Q210" s="719"/>
      <c r="R210" s="719"/>
      <c r="S210" s="719"/>
      <c r="T210" s="719"/>
      <c r="U210" s="719"/>
      <c r="V210" s="719"/>
      <c r="W210" s="719"/>
      <c r="X210" s="719"/>
      <c r="Y210" s="719"/>
    </row>
    <row r="211" spans="1:25" ht="14.25" customHeight="1">
      <c r="A211" s="719"/>
      <c r="B211" s="719"/>
      <c r="C211" s="719"/>
      <c r="D211" s="719"/>
      <c r="E211" s="719"/>
      <c r="F211" s="719"/>
      <c r="G211" s="719"/>
      <c r="H211" s="719"/>
      <c r="I211" s="719"/>
      <c r="J211" s="719"/>
      <c r="K211" s="719"/>
      <c r="L211" s="719"/>
      <c r="M211" s="719"/>
      <c r="N211" s="719"/>
      <c r="O211" s="719"/>
      <c r="P211" s="719"/>
      <c r="Q211" s="719"/>
      <c r="R211" s="719"/>
      <c r="S211" s="719"/>
      <c r="T211" s="719"/>
      <c r="U211" s="719"/>
      <c r="V211" s="719"/>
      <c r="W211" s="719"/>
      <c r="X211" s="719"/>
      <c r="Y211" s="719"/>
    </row>
    <row r="212" spans="1:25" ht="14.25" customHeight="1">
      <c r="A212" s="719"/>
      <c r="B212" s="719"/>
      <c r="C212" s="719"/>
      <c r="D212" s="719"/>
      <c r="E212" s="719"/>
      <c r="F212" s="719"/>
      <c r="G212" s="719"/>
      <c r="H212" s="719"/>
      <c r="I212" s="719"/>
      <c r="J212" s="719"/>
      <c r="K212" s="719"/>
      <c r="L212" s="719"/>
      <c r="M212" s="719"/>
      <c r="N212" s="719"/>
      <c r="O212" s="719"/>
      <c r="P212" s="719"/>
      <c r="Q212" s="719"/>
      <c r="R212" s="719"/>
      <c r="S212" s="719"/>
      <c r="T212" s="719"/>
      <c r="U212" s="719"/>
      <c r="V212" s="719"/>
      <c r="W212" s="719"/>
      <c r="X212" s="719"/>
      <c r="Y212" s="719"/>
    </row>
    <row r="213" spans="1:25" ht="14.25" customHeight="1">
      <c r="A213" s="719"/>
      <c r="B213" s="719"/>
      <c r="C213" s="719"/>
      <c r="D213" s="719"/>
      <c r="E213" s="719"/>
      <c r="F213" s="719"/>
      <c r="G213" s="719"/>
      <c r="H213" s="719"/>
      <c r="I213" s="719"/>
      <c r="J213" s="719"/>
      <c r="K213" s="719"/>
      <c r="L213" s="719"/>
      <c r="M213" s="719"/>
      <c r="N213" s="719"/>
      <c r="O213" s="719"/>
      <c r="P213" s="719"/>
      <c r="Q213" s="719"/>
      <c r="R213" s="719"/>
      <c r="S213" s="719"/>
      <c r="T213" s="719"/>
      <c r="U213" s="719"/>
      <c r="V213" s="719"/>
      <c r="W213" s="719"/>
      <c r="X213" s="719"/>
      <c r="Y213" s="719"/>
    </row>
    <row r="214" spans="1:25" ht="14.25" customHeight="1">
      <c r="A214" s="719"/>
      <c r="B214" s="719"/>
      <c r="C214" s="719"/>
      <c r="D214" s="719"/>
      <c r="E214" s="719"/>
      <c r="F214" s="719"/>
      <c r="G214" s="719"/>
      <c r="H214" s="719"/>
      <c r="I214" s="719"/>
      <c r="J214" s="719"/>
      <c r="K214" s="719"/>
      <c r="L214" s="719"/>
      <c r="M214" s="719"/>
      <c r="N214" s="719"/>
      <c r="O214" s="719"/>
      <c r="P214" s="719"/>
      <c r="Q214" s="719"/>
      <c r="R214" s="719"/>
      <c r="S214" s="719"/>
      <c r="T214" s="719"/>
      <c r="U214" s="719"/>
      <c r="V214" s="719"/>
      <c r="W214" s="719"/>
      <c r="X214" s="719"/>
      <c r="Y214" s="719"/>
    </row>
    <row r="215" spans="1:25" ht="14.25" customHeight="1">
      <c r="A215" s="719"/>
      <c r="B215" s="719"/>
      <c r="C215" s="719"/>
      <c r="D215" s="719"/>
      <c r="E215" s="719"/>
      <c r="F215" s="719"/>
      <c r="G215" s="719"/>
      <c r="H215" s="719"/>
      <c r="I215" s="719"/>
      <c r="J215" s="719"/>
      <c r="K215" s="719"/>
      <c r="L215" s="719"/>
      <c r="M215" s="719"/>
      <c r="N215" s="719"/>
      <c r="O215" s="719"/>
      <c r="P215" s="719"/>
      <c r="Q215" s="719"/>
      <c r="R215" s="719"/>
      <c r="S215" s="719"/>
      <c r="T215" s="719"/>
      <c r="U215" s="719"/>
      <c r="V215" s="719"/>
      <c r="W215" s="719"/>
      <c r="X215" s="719"/>
      <c r="Y215" s="719"/>
    </row>
    <row r="216" spans="1:25" ht="14.25" customHeight="1">
      <c r="A216" s="719"/>
      <c r="B216" s="719"/>
      <c r="C216" s="719"/>
      <c r="D216" s="719"/>
      <c r="E216" s="719"/>
      <c r="F216" s="719"/>
      <c r="G216" s="719"/>
      <c r="H216" s="719"/>
      <c r="I216" s="719"/>
      <c r="J216" s="719"/>
      <c r="K216" s="719"/>
      <c r="L216" s="719"/>
      <c r="M216" s="719"/>
      <c r="N216" s="719"/>
      <c r="O216" s="719"/>
      <c r="P216" s="719"/>
      <c r="Q216" s="719"/>
      <c r="R216" s="719"/>
      <c r="S216" s="719"/>
      <c r="T216" s="719"/>
      <c r="U216" s="719"/>
      <c r="V216" s="719"/>
      <c r="W216" s="719"/>
      <c r="X216" s="719"/>
      <c r="Y216" s="719"/>
    </row>
    <row r="217" spans="1:25" ht="14.25" customHeight="1">
      <c r="A217" s="719"/>
      <c r="B217" s="719"/>
      <c r="C217" s="719"/>
      <c r="D217" s="719"/>
      <c r="E217" s="719"/>
      <c r="F217" s="719"/>
      <c r="G217" s="719"/>
      <c r="H217" s="719"/>
      <c r="I217" s="719"/>
      <c r="J217" s="719"/>
      <c r="K217" s="719"/>
      <c r="L217" s="719"/>
      <c r="M217" s="719"/>
      <c r="N217" s="719"/>
      <c r="O217" s="719"/>
      <c r="P217" s="719"/>
      <c r="Q217" s="719"/>
      <c r="R217" s="719"/>
      <c r="S217" s="719"/>
      <c r="T217" s="719"/>
      <c r="U217" s="719"/>
      <c r="V217" s="719"/>
      <c r="W217" s="719"/>
      <c r="X217" s="719"/>
      <c r="Y217" s="719"/>
    </row>
    <row r="218" spans="1:25" ht="14.25" customHeight="1">
      <c r="A218" s="719"/>
      <c r="B218" s="719"/>
      <c r="C218" s="719"/>
      <c r="D218" s="719"/>
      <c r="E218" s="719"/>
      <c r="F218" s="719"/>
      <c r="G218" s="719"/>
      <c r="H218" s="719"/>
      <c r="I218" s="719"/>
      <c r="J218" s="719"/>
      <c r="K218" s="719"/>
      <c r="L218" s="719"/>
      <c r="M218" s="719"/>
      <c r="N218" s="719"/>
      <c r="O218" s="719"/>
      <c r="P218" s="719"/>
      <c r="Q218" s="719"/>
      <c r="R218" s="719"/>
      <c r="S218" s="719"/>
      <c r="T218" s="719"/>
      <c r="U218" s="719"/>
      <c r="V218" s="719"/>
      <c r="W218" s="719"/>
      <c r="X218" s="719"/>
      <c r="Y218" s="719"/>
    </row>
    <row r="219" spans="1:25" ht="14.25" customHeight="1">
      <c r="A219" s="719"/>
      <c r="B219" s="719"/>
      <c r="C219" s="719"/>
      <c r="D219" s="719"/>
      <c r="E219" s="719"/>
      <c r="F219" s="719"/>
      <c r="G219" s="719"/>
      <c r="H219" s="719"/>
      <c r="I219" s="719"/>
      <c r="J219" s="719"/>
      <c r="K219" s="719"/>
      <c r="L219" s="719"/>
      <c r="M219" s="719"/>
      <c r="N219" s="719"/>
      <c r="O219" s="719"/>
      <c r="P219" s="719"/>
      <c r="Q219" s="719"/>
      <c r="R219" s="719"/>
      <c r="S219" s="719"/>
      <c r="T219" s="719"/>
      <c r="U219" s="719"/>
      <c r="V219" s="719"/>
      <c r="W219" s="719"/>
      <c r="X219" s="719"/>
      <c r="Y219" s="719"/>
    </row>
    <row r="220" spans="1:25" ht="14.25" customHeight="1">
      <c r="A220" s="719"/>
      <c r="B220" s="719"/>
      <c r="C220" s="719"/>
      <c r="D220" s="719"/>
      <c r="E220" s="719"/>
      <c r="F220" s="719"/>
      <c r="G220" s="719"/>
      <c r="H220" s="719"/>
      <c r="I220" s="719"/>
      <c r="J220" s="719"/>
      <c r="K220" s="719"/>
      <c r="L220" s="719"/>
      <c r="M220" s="719"/>
      <c r="N220" s="719"/>
      <c r="O220" s="719"/>
      <c r="P220" s="719"/>
      <c r="Q220" s="719"/>
      <c r="R220" s="719"/>
      <c r="S220" s="719"/>
      <c r="T220" s="719"/>
      <c r="U220" s="719"/>
      <c r="V220" s="719"/>
      <c r="W220" s="719"/>
      <c r="X220" s="719"/>
      <c r="Y220" s="719"/>
    </row>
    <row r="221" spans="1:25" ht="14.25" customHeight="1">
      <c r="A221" s="719"/>
      <c r="B221" s="719"/>
      <c r="C221" s="719"/>
      <c r="D221" s="719"/>
      <c r="E221" s="719"/>
      <c r="F221" s="719"/>
      <c r="G221" s="719"/>
      <c r="H221" s="719"/>
      <c r="I221" s="719"/>
      <c r="J221" s="719"/>
      <c r="K221" s="719"/>
      <c r="L221" s="719"/>
      <c r="M221" s="719"/>
      <c r="N221" s="719"/>
      <c r="O221" s="719"/>
      <c r="P221" s="719"/>
      <c r="Q221" s="719"/>
      <c r="R221" s="719"/>
      <c r="S221" s="719"/>
      <c r="T221" s="719"/>
      <c r="U221" s="719"/>
      <c r="V221" s="719"/>
      <c r="W221" s="719"/>
      <c r="X221" s="719"/>
      <c r="Y221" s="719"/>
    </row>
    <row r="222" spans="1:25" ht="14.25" customHeight="1">
      <c r="A222" s="719"/>
      <c r="B222" s="719"/>
      <c r="C222" s="719"/>
      <c r="D222" s="719"/>
      <c r="E222" s="719"/>
      <c r="F222" s="719"/>
      <c r="G222" s="719"/>
      <c r="H222" s="719"/>
      <c r="I222" s="719"/>
      <c r="J222" s="719"/>
      <c r="K222" s="719"/>
      <c r="L222" s="719"/>
      <c r="M222" s="719"/>
      <c r="N222" s="719"/>
      <c r="O222" s="719"/>
      <c r="P222" s="719"/>
      <c r="Q222" s="719"/>
      <c r="R222" s="719"/>
      <c r="S222" s="719"/>
      <c r="T222" s="719"/>
      <c r="U222" s="719"/>
      <c r="V222" s="719"/>
      <c r="W222" s="719"/>
      <c r="X222" s="719"/>
      <c r="Y222" s="719"/>
    </row>
    <row r="223" spans="1:25" ht="14.25" customHeight="1">
      <c r="A223" s="719"/>
      <c r="B223" s="719"/>
      <c r="C223" s="719"/>
      <c r="D223" s="719"/>
      <c r="E223" s="719"/>
      <c r="F223" s="719"/>
      <c r="G223" s="719"/>
      <c r="H223" s="719"/>
      <c r="I223" s="719"/>
      <c r="J223" s="719"/>
      <c r="K223" s="719"/>
      <c r="L223" s="719"/>
      <c r="M223" s="719"/>
      <c r="N223" s="719"/>
      <c r="O223" s="719"/>
      <c r="P223" s="719"/>
      <c r="Q223" s="719"/>
      <c r="R223" s="719"/>
      <c r="S223" s="719"/>
      <c r="T223" s="719"/>
      <c r="U223" s="719"/>
      <c r="V223" s="719"/>
      <c r="W223" s="719"/>
      <c r="X223" s="719"/>
      <c r="Y223" s="719"/>
    </row>
    <row r="224" spans="1:25" ht="14.25" customHeight="1">
      <c r="A224" s="719"/>
      <c r="B224" s="719"/>
      <c r="C224" s="719"/>
      <c r="D224" s="719"/>
      <c r="E224" s="719"/>
      <c r="F224" s="719"/>
      <c r="G224" s="719"/>
      <c r="H224" s="719"/>
      <c r="I224" s="719"/>
      <c r="J224" s="719"/>
      <c r="K224" s="719"/>
      <c r="L224" s="719"/>
      <c r="M224" s="719"/>
      <c r="N224" s="719"/>
      <c r="O224" s="719"/>
      <c r="P224" s="719"/>
      <c r="Q224" s="719"/>
      <c r="R224" s="719"/>
      <c r="S224" s="719"/>
      <c r="T224" s="719"/>
      <c r="U224" s="719"/>
      <c r="V224" s="719"/>
      <c r="W224" s="719"/>
      <c r="X224" s="719"/>
      <c r="Y224" s="719"/>
    </row>
    <row r="225" spans="1:25" ht="14.25" customHeight="1">
      <c r="A225" s="719"/>
      <c r="B225" s="719"/>
      <c r="C225" s="719"/>
      <c r="D225" s="719"/>
      <c r="E225" s="719"/>
      <c r="F225" s="719"/>
      <c r="G225" s="719"/>
      <c r="H225" s="719"/>
      <c r="I225" s="719"/>
      <c r="J225" s="719"/>
      <c r="K225" s="719"/>
      <c r="L225" s="719"/>
      <c r="M225" s="719"/>
      <c r="N225" s="719"/>
      <c r="O225" s="719"/>
      <c r="P225" s="719"/>
      <c r="Q225" s="719"/>
      <c r="R225" s="719"/>
      <c r="S225" s="719"/>
      <c r="T225" s="719"/>
      <c r="U225" s="719"/>
      <c r="V225" s="719"/>
      <c r="W225" s="719"/>
      <c r="X225" s="719"/>
      <c r="Y225" s="719"/>
    </row>
    <row r="226" spans="1:25" ht="14.25" customHeight="1">
      <c r="A226" s="719"/>
      <c r="B226" s="719"/>
      <c r="C226" s="719"/>
      <c r="D226" s="719"/>
      <c r="E226" s="719"/>
      <c r="F226" s="719"/>
      <c r="G226" s="719"/>
      <c r="H226" s="719"/>
      <c r="I226" s="719"/>
      <c r="J226" s="719"/>
      <c r="K226" s="719"/>
      <c r="L226" s="719"/>
      <c r="M226" s="719"/>
      <c r="N226" s="719"/>
      <c r="O226" s="719"/>
      <c r="P226" s="719"/>
      <c r="Q226" s="719"/>
      <c r="R226" s="719"/>
      <c r="S226" s="719"/>
      <c r="T226" s="719"/>
      <c r="U226" s="719"/>
      <c r="V226" s="719"/>
      <c r="W226" s="719"/>
      <c r="X226" s="719"/>
      <c r="Y226" s="719"/>
    </row>
    <row r="227" spans="1:25" ht="14.25" customHeight="1">
      <c r="A227" s="719"/>
      <c r="B227" s="719"/>
      <c r="C227" s="719"/>
      <c r="D227" s="719"/>
      <c r="E227" s="719"/>
      <c r="F227" s="719"/>
      <c r="G227" s="719"/>
      <c r="H227" s="719"/>
      <c r="I227" s="719"/>
      <c r="J227" s="719"/>
      <c r="K227" s="719"/>
      <c r="L227" s="719"/>
      <c r="M227" s="719"/>
      <c r="N227" s="719"/>
      <c r="O227" s="719"/>
      <c r="P227" s="719"/>
      <c r="Q227" s="719"/>
      <c r="R227" s="719"/>
      <c r="S227" s="719"/>
      <c r="T227" s="719"/>
      <c r="U227" s="719"/>
      <c r="V227" s="719"/>
      <c r="W227" s="719"/>
      <c r="X227" s="719"/>
      <c r="Y227" s="719"/>
    </row>
    <row r="228" spans="1:25" ht="14.25" customHeight="1">
      <c r="A228" s="719"/>
      <c r="B228" s="719"/>
      <c r="C228" s="719"/>
      <c r="D228" s="719"/>
      <c r="E228" s="719"/>
      <c r="F228" s="719"/>
      <c r="G228" s="719"/>
      <c r="H228" s="719"/>
      <c r="I228" s="719"/>
      <c r="J228" s="719"/>
      <c r="K228" s="719"/>
      <c r="L228" s="719"/>
      <c r="M228" s="719"/>
      <c r="N228" s="719"/>
      <c r="O228" s="719"/>
      <c r="P228" s="719"/>
      <c r="Q228" s="719"/>
      <c r="R228" s="719"/>
      <c r="S228" s="719"/>
      <c r="T228" s="719"/>
      <c r="U228" s="719"/>
      <c r="V228" s="719"/>
      <c r="W228" s="719"/>
      <c r="X228" s="719"/>
      <c r="Y228" s="719"/>
    </row>
    <row r="229" spans="1:25" ht="14.25" customHeight="1">
      <c r="A229" s="719"/>
      <c r="B229" s="719"/>
      <c r="C229" s="719"/>
      <c r="D229" s="719"/>
      <c r="E229" s="719"/>
      <c r="F229" s="719"/>
      <c r="G229" s="719"/>
      <c r="H229" s="719"/>
      <c r="I229" s="719"/>
      <c r="J229" s="719"/>
      <c r="K229" s="719"/>
      <c r="L229" s="719"/>
      <c r="M229" s="719"/>
      <c r="N229" s="719"/>
      <c r="O229" s="719"/>
      <c r="P229" s="719"/>
      <c r="Q229" s="719"/>
      <c r="R229" s="719"/>
      <c r="S229" s="719"/>
      <c r="T229" s="719"/>
      <c r="U229" s="719"/>
      <c r="V229" s="719"/>
      <c r="W229" s="719"/>
      <c r="X229" s="719"/>
      <c r="Y229" s="719"/>
    </row>
    <row r="230" spans="1:25" ht="14.25" customHeight="1">
      <c r="A230" s="719"/>
      <c r="B230" s="719"/>
      <c r="C230" s="719"/>
      <c r="D230" s="719"/>
      <c r="E230" s="719"/>
      <c r="F230" s="719"/>
      <c r="G230" s="719"/>
      <c r="H230" s="719"/>
      <c r="I230" s="719"/>
      <c r="J230" s="719"/>
      <c r="K230" s="719"/>
      <c r="L230" s="719"/>
      <c r="M230" s="719"/>
      <c r="N230" s="719"/>
      <c r="O230" s="719"/>
      <c r="P230" s="719"/>
      <c r="Q230" s="719"/>
      <c r="R230" s="719"/>
      <c r="S230" s="719"/>
      <c r="T230" s="719"/>
      <c r="U230" s="719"/>
      <c r="V230" s="719"/>
      <c r="W230" s="719"/>
      <c r="X230" s="719"/>
      <c r="Y230" s="719"/>
    </row>
    <row r="231" spans="1:25" ht="14.25" customHeight="1">
      <c r="A231" s="719"/>
      <c r="B231" s="719"/>
      <c r="C231" s="719"/>
      <c r="D231" s="719"/>
      <c r="E231" s="719"/>
      <c r="F231" s="719"/>
      <c r="G231" s="719"/>
      <c r="H231" s="719"/>
      <c r="I231" s="719"/>
      <c r="J231" s="719"/>
      <c r="K231" s="719"/>
      <c r="L231" s="719"/>
      <c r="M231" s="719"/>
      <c r="N231" s="719"/>
      <c r="O231" s="719"/>
      <c r="P231" s="719"/>
      <c r="Q231" s="719"/>
      <c r="R231" s="719"/>
      <c r="S231" s="719"/>
      <c r="T231" s="719"/>
      <c r="U231" s="719"/>
      <c r="V231" s="719"/>
      <c r="W231" s="719"/>
      <c r="X231" s="719"/>
      <c r="Y231" s="719"/>
    </row>
    <row r="232" spans="1:25" ht="14.25" customHeight="1">
      <c r="A232" s="719"/>
      <c r="B232" s="719"/>
      <c r="C232" s="719"/>
      <c r="D232" s="719"/>
      <c r="E232" s="719"/>
      <c r="F232" s="719"/>
      <c r="G232" s="719"/>
      <c r="H232" s="719"/>
      <c r="I232" s="719"/>
      <c r="J232" s="719"/>
      <c r="K232" s="719"/>
      <c r="L232" s="719"/>
      <c r="M232" s="719"/>
      <c r="N232" s="719"/>
      <c r="O232" s="719"/>
      <c r="P232" s="719"/>
      <c r="Q232" s="719"/>
      <c r="R232" s="719"/>
      <c r="S232" s="719"/>
      <c r="T232" s="719"/>
      <c r="U232" s="719"/>
      <c r="V232" s="719"/>
      <c r="W232" s="719"/>
      <c r="X232" s="719"/>
      <c r="Y232" s="719"/>
    </row>
    <row r="233" spans="1:25" ht="14.25" customHeight="1">
      <c r="A233" s="719"/>
      <c r="B233" s="719"/>
      <c r="C233" s="719"/>
      <c r="D233" s="719"/>
      <c r="E233" s="719"/>
      <c r="F233" s="719"/>
      <c r="G233" s="719"/>
      <c r="H233" s="719"/>
      <c r="I233" s="719"/>
      <c r="J233" s="719"/>
      <c r="K233" s="719"/>
      <c r="L233" s="719"/>
      <c r="M233" s="719"/>
      <c r="N233" s="719"/>
      <c r="O233" s="719"/>
      <c r="P233" s="719"/>
      <c r="Q233" s="719"/>
      <c r="R233" s="719"/>
      <c r="S233" s="719"/>
      <c r="T233" s="719"/>
      <c r="U233" s="719"/>
      <c r="V233" s="719"/>
      <c r="W233" s="719"/>
      <c r="X233" s="719"/>
      <c r="Y233" s="719"/>
    </row>
    <row r="234" spans="1:25" ht="14.25" customHeight="1">
      <c r="A234" s="719"/>
      <c r="B234" s="719"/>
      <c r="C234" s="719"/>
      <c r="D234" s="719"/>
      <c r="E234" s="719"/>
      <c r="F234" s="719"/>
      <c r="G234" s="719"/>
      <c r="H234" s="719"/>
      <c r="I234" s="719"/>
      <c r="J234" s="719"/>
      <c r="K234" s="719"/>
      <c r="L234" s="719"/>
      <c r="M234" s="719"/>
      <c r="N234" s="719"/>
      <c r="O234" s="719"/>
      <c r="P234" s="719"/>
      <c r="Q234" s="719"/>
      <c r="R234" s="719"/>
      <c r="S234" s="719"/>
      <c r="T234" s="719"/>
      <c r="U234" s="719"/>
      <c r="V234" s="719"/>
      <c r="W234" s="719"/>
      <c r="X234" s="719"/>
      <c r="Y234" s="719"/>
    </row>
    <row r="235" spans="1:25" ht="14.25" customHeight="1">
      <c r="A235" s="719"/>
      <c r="B235" s="719"/>
      <c r="C235" s="719"/>
      <c r="D235" s="719"/>
      <c r="E235" s="719"/>
      <c r="F235" s="719"/>
      <c r="G235" s="719"/>
      <c r="H235" s="719"/>
      <c r="I235" s="719"/>
      <c r="J235" s="719"/>
      <c r="K235" s="719"/>
      <c r="L235" s="719"/>
      <c r="M235" s="719"/>
      <c r="N235" s="719"/>
      <c r="O235" s="719"/>
      <c r="P235" s="719"/>
      <c r="Q235" s="719"/>
      <c r="R235" s="719"/>
      <c r="S235" s="719"/>
      <c r="T235" s="719"/>
      <c r="U235" s="719"/>
      <c r="V235" s="719"/>
      <c r="W235" s="719"/>
      <c r="X235" s="719"/>
      <c r="Y235" s="719"/>
    </row>
    <row r="236" spans="1:25" ht="14.25" customHeight="1">
      <c r="A236" s="719"/>
      <c r="B236" s="719"/>
      <c r="C236" s="719"/>
      <c r="D236" s="719"/>
      <c r="E236" s="719"/>
      <c r="F236" s="719"/>
      <c r="G236" s="719"/>
      <c r="H236" s="719"/>
      <c r="I236" s="719"/>
      <c r="J236" s="719"/>
      <c r="K236" s="719"/>
      <c r="L236" s="719"/>
      <c r="M236" s="719"/>
      <c r="N236" s="719"/>
      <c r="O236" s="719"/>
      <c r="P236" s="719"/>
      <c r="Q236" s="719"/>
      <c r="R236" s="719"/>
      <c r="S236" s="719"/>
      <c r="T236" s="719"/>
      <c r="U236" s="719"/>
      <c r="V236" s="719"/>
      <c r="W236" s="719"/>
      <c r="X236" s="719"/>
      <c r="Y236" s="719"/>
    </row>
    <row r="237" spans="1:25" ht="14.25" customHeight="1">
      <c r="A237" s="719"/>
      <c r="B237" s="719"/>
      <c r="C237" s="719"/>
      <c r="D237" s="719"/>
      <c r="E237" s="719"/>
      <c r="F237" s="719"/>
      <c r="G237" s="719"/>
      <c r="H237" s="719"/>
      <c r="I237" s="719"/>
      <c r="J237" s="719"/>
      <c r="K237" s="719"/>
      <c r="L237" s="719"/>
      <c r="M237" s="719"/>
      <c r="N237" s="719"/>
      <c r="O237" s="719"/>
      <c r="P237" s="719"/>
      <c r="Q237" s="719"/>
      <c r="R237" s="719"/>
      <c r="S237" s="719"/>
      <c r="T237" s="719"/>
      <c r="U237" s="719"/>
      <c r="V237" s="719"/>
      <c r="W237" s="719"/>
      <c r="X237" s="719"/>
      <c r="Y237" s="719"/>
    </row>
    <row r="238" spans="1:25" ht="14.25" customHeight="1">
      <c r="A238" s="719"/>
      <c r="B238" s="719"/>
      <c r="C238" s="719"/>
      <c r="D238" s="719"/>
      <c r="E238" s="719"/>
      <c r="F238" s="719"/>
      <c r="G238" s="719"/>
      <c r="H238" s="719"/>
      <c r="I238" s="719"/>
      <c r="J238" s="719"/>
      <c r="K238" s="719"/>
      <c r="L238" s="719"/>
      <c r="M238" s="719"/>
      <c r="N238" s="719"/>
      <c r="O238" s="719"/>
      <c r="P238" s="719"/>
      <c r="Q238" s="719"/>
      <c r="R238" s="719"/>
      <c r="S238" s="719"/>
      <c r="T238" s="719"/>
      <c r="U238" s="719"/>
      <c r="V238" s="719"/>
      <c r="W238" s="719"/>
      <c r="X238" s="719"/>
      <c r="Y238" s="719"/>
    </row>
    <row r="239" spans="1:25" ht="14.25" customHeight="1">
      <c r="A239" s="719"/>
      <c r="B239" s="719"/>
      <c r="C239" s="719"/>
      <c r="D239" s="719"/>
      <c r="E239" s="719"/>
      <c r="F239" s="719"/>
      <c r="G239" s="719"/>
      <c r="H239" s="719"/>
      <c r="I239" s="719"/>
      <c r="J239" s="719"/>
      <c r="K239" s="719"/>
      <c r="L239" s="719"/>
      <c r="M239" s="719"/>
      <c r="N239" s="719"/>
      <c r="O239" s="719"/>
      <c r="P239" s="719"/>
      <c r="Q239" s="719"/>
      <c r="R239" s="719"/>
      <c r="S239" s="719"/>
      <c r="T239" s="719"/>
      <c r="U239" s="719"/>
      <c r="V239" s="719"/>
      <c r="W239" s="719"/>
      <c r="X239" s="719"/>
      <c r="Y239" s="719"/>
    </row>
    <row r="240" spans="1:25" ht="14.25" customHeight="1">
      <c r="A240" s="719"/>
      <c r="B240" s="719"/>
      <c r="C240" s="719"/>
      <c r="D240" s="719"/>
      <c r="E240" s="719"/>
      <c r="F240" s="719"/>
      <c r="G240" s="719"/>
      <c r="H240" s="719"/>
      <c r="I240" s="719"/>
      <c r="J240" s="719"/>
      <c r="K240" s="719"/>
      <c r="L240" s="719"/>
      <c r="M240" s="719"/>
      <c r="N240" s="719"/>
      <c r="O240" s="719"/>
      <c r="P240" s="719"/>
      <c r="Q240" s="719"/>
      <c r="R240" s="719"/>
      <c r="S240" s="719"/>
      <c r="T240" s="719"/>
      <c r="U240" s="719"/>
      <c r="V240" s="719"/>
      <c r="W240" s="719"/>
      <c r="X240" s="719"/>
      <c r="Y240" s="719"/>
    </row>
    <row r="241" spans="1:25" ht="14.25" customHeight="1">
      <c r="A241" s="719"/>
      <c r="B241" s="719"/>
      <c r="C241" s="719"/>
      <c r="D241" s="719"/>
      <c r="E241" s="719"/>
      <c r="F241" s="719"/>
      <c r="G241" s="719"/>
      <c r="H241" s="719"/>
      <c r="I241" s="719"/>
      <c r="J241" s="719"/>
      <c r="K241" s="719"/>
      <c r="L241" s="719"/>
      <c r="M241" s="719"/>
      <c r="N241" s="719"/>
      <c r="O241" s="719"/>
      <c r="P241" s="719"/>
      <c r="Q241" s="719"/>
      <c r="R241" s="719"/>
      <c r="S241" s="719"/>
      <c r="T241" s="719"/>
      <c r="U241" s="719"/>
      <c r="V241" s="719"/>
      <c r="W241" s="719"/>
      <c r="X241" s="719"/>
      <c r="Y241" s="719"/>
    </row>
    <row r="242" spans="1:25" ht="14.25" customHeight="1">
      <c r="A242" s="719"/>
      <c r="B242" s="719"/>
      <c r="C242" s="719"/>
      <c r="D242" s="719"/>
      <c r="E242" s="719"/>
      <c r="F242" s="719"/>
      <c r="G242" s="719"/>
      <c r="H242" s="719"/>
      <c r="I242" s="719"/>
      <c r="J242" s="719"/>
      <c r="K242" s="719"/>
      <c r="L242" s="719"/>
      <c r="M242" s="719"/>
      <c r="N242" s="719"/>
      <c r="O242" s="719"/>
      <c r="P242" s="719"/>
      <c r="Q242" s="719"/>
      <c r="R242" s="719"/>
      <c r="S242" s="719"/>
      <c r="T242" s="719"/>
      <c r="U242" s="719"/>
      <c r="V242" s="719"/>
      <c r="W242" s="719"/>
      <c r="X242" s="719"/>
      <c r="Y242" s="719"/>
    </row>
    <row r="243" spans="1:25" ht="14.25" customHeight="1">
      <c r="A243" s="719"/>
      <c r="B243" s="719"/>
      <c r="C243" s="719"/>
      <c r="D243" s="719"/>
      <c r="E243" s="719"/>
      <c r="F243" s="719"/>
      <c r="G243" s="719"/>
      <c r="H243" s="719"/>
      <c r="I243" s="719"/>
      <c r="J243" s="719"/>
      <c r="K243" s="719"/>
      <c r="L243" s="719"/>
      <c r="M243" s="719"/>
      <c r="N243" s="719"/>
      <c r="O243" s="719"/>
      <c r="P243" s="719"/>
      <c r="Q243" s="719"/>
      <c r="R243" s="719"/>
      <c r="S243" s="719"/>
      <c r="T243" s="719"/>
      <c r="U243" s="719"/>
      <c r="V243" s="719"/>
      <c r="W243" s="719"/>
      <c r="X243" s="719"/>
      <c r="Y243" s="719"/>
    </row>
    <row r="244" spans="1:25" ht="14.25" customHeight="1">
      <c r="A244" s="719"/>
      <c r="B244" s="719"/>
      <c r="C244" s="719"/>
      <c r="D244" s="719"/>
      <c r="E244" s="719"/>
      <c r="F244" s="719"/>
      <c r="G244" s="719"/>
      <c r="H244" s="719"/>
      <c r="I244" s="719"/>
      <c r="J244" s="719"/>
      <c r="K244" s="719"/>
      <c r="L244" s="719"/>
      <c r="M244" s="719"/>
      <c r="N244" s="719"/>
      <c r="O244" s="719"/>
      <c r="P244" s="719"/>
      <c r="Q244" s="719"/>
      <c r="R244" s="719"/>
      <c r="S244" s="719"/>
      <c r="T244" s="719"/>
      <c r="U244" s="719"/>
      <c r="V244" s="719"/>
      <c r="W244" s="719"/>
      <c r="X244" s="719"/>
      <c r="Y244" s="719"/>
    </row>
    <row r="245" spans="1:25" ht="14.25" customHeight="1">
      <c r="A245" s="719"/>
      <c r="B245" s="719"/>
      <c r="C245" s="719"/>
      <c r="D245" s="719"/>
      <c r="E245" s="719"/>
      <c r="F245" s="719"/>
      <c r="G245" s="719"/>
      <c r="H245" s="719"/>
      <c r="I245" s="719"/>
      <c r="J245" s="719"/>
      <c r="K245" s="719"/>
      <c r="L245" s="719"/>
      <c r="M245" s="719"/>
      <c r="N245" s="719"/>
      <c r="O245" s="719"/>
      <c r="P245" s="719"/>
      <c r="Q245" s="719"/>
      <c r="R245" s="719"/>
      <c r="S245" s="719"/>
      <c r="T245" s="719"/>
      <c r="U245" s="719"/>
      <c r="V245" s="719"/>
      <c r="W245" s="719"/>
      <c r="X245" s="719"/>
      <c r="Y245" s="719"/>
    </row>
    <row r="246" spans="1:25" ht="14.25" customHeight="1">
      <c r="A246" s="719"/>
      <c r="B246" s="719"/>
      <c r="C246" s="719"/>
      <c r="D246" s="719"/>
      <c r="E246" s="719"/>
      <c r="F246" s="719"/>
      <c r="G246" s="719"/>
      <c r="H246" s="719"/>
      <c r="I246" s="719"/>
      <c r="J246" s="719"/>
      <c r="K246" s="719"/>
      <c r="L246" s="719"/>
      <c r="M246" s="719"/>
      <c r="N246" s="719"/>
      <c r="O246" s="719"/>
      <c r="P246" s="719"/>
      <c r="Q246" s="719"/>
      <c r="R246" s="719"/>
      <c r="S246" s="719"/>
      <c r="T246" s="719"/>
      <c r="U246" s="719"/>
      <c r="V246" s="719"/>
      <c r="W246" s="719"/>
      <c r="X246" s="719"/>
      <c r="Y246" s="719"/>
    </row>
    <row r="247" spans="1:25" ht="14.25" customHeight="1">
      <c r="A247" s="719"/>
      <c r="B247" s="719"/>
      <c r="C247" s="719"/>
      <c r="D247" s="719"/>
      <c r="E247" s="719"/>
      <c r="F247" s="719"/>
      <c r="G247" s="719"/>
      <c r="H247" s="719"/>
      <c r="I247" s="719"/>
      <c r="J247" s="719"/>
      <c r="K247" s="719"/>
      <c r="L247" s="719"/>
      <c r="M247" s="719"/>
      <c r="N247" s="719"/>
      <c r="O247" s="719"/>
      <c r="P247" s="719"/>
      <c r="Q247" s="719"/>
      <c r="R247" s="719"/>
      <c r="S247" s="719"/>
      <c r="T247" s="719"/>
      <c r="U247" s="719"/>
      <c r="V247" s="719"/>
      <c r="W247" s="719"/>
      <c r="X247" s="719"/>
      <c r="Y247" s="719"/>
    </row>
    <row r="248" spans="1:25" ht="14.25" customHeight="1">
      <c r="A248" s="719"/>
      <c r="B248" s="719"/>
      <c r="C248" s="719"/>
      <c r="D248" s="719"/>
      <c r="E248" s="719"/>
      <c r="F248" s="719"/>
      <c r="G248" s="719"/>
      <c r="H248" s="719"/>
      <c r="I248" s="719"/>
      <c r="J248" s="719"/>
      <c r="K248" s="719"/>
      <c r="L248" s="719"/>
      <c r="M248" s="719"/>
      <c r="N248" s="719"/>
      <c r="O248" s="719"/>
      <c r="P248" s="719"/>
      <c r="Q248" s="719"/>
      <c r="R248" s="719"/>
      <c r="S248" s="719"/>
      <c r="T248" s="719"/>
      <c r="U248" s="719"/>
      <c r="V248" s="719"/>
      <c r="W248" s="719"/>
      <c r="X248" s="719"/>
      <c r="Y248" s="719"/>
    </row>
    <row r="249" spans="1:25" ht="14.25" customHeight="1">
      <c r="A249" s="719"/>
      <c r="B249" s="719"/>
      <c r="C249" s="719"/>
      <c r="D249" s="719"/>
      <c r="E249" s="719"/>
      <c r="F249" s="719"/>
      <c r="G249" s="719"/>
      <c r="H249" s="719"/>
      <c r="I249" s="719"/>
      <c r="J249" s="719"/>
      <c r="K249" s="719"/>
      <c r="L249" s="719"/>
      <c r="M249" s="719"/>
      <c r="N249" s="719"/>
      <c r="O249" s="719"/>
      <c r="P249" s="719"/>
      <c r="Q249" s="719"/>
      <c r="R249" s="719"/>
      <c r="S249" s="719"/>
      <c r="T249" s="719"/>
      <c r="U249" s="719"/>
      <c r="V249" s="719"/>
      <c r="W249" s="719"/>
      <c r="X249" s="719"/>
      <c r="Y249" s="719"/>
    </row>
    <row r="250" spans="1:25" ht="14.25" customHeight="1">
      <c r="A250" s="719"/>
      <c r="B250" s="719"/>
      <c r="C250" s="719"/>
      <c r="D250" s="719"/>
      <c r="E250" s="719"/>
      <c r="F250" s="719"/>
      <c r="G250" s="719"/>
      <c r="H250" s="719"/>
      <c r="I250" s="719"/>
      <c r="J250" s="719"/>
      <c r="K250" s="719"/>
      <c r="L250" s="719"/>
      <c r="M250" s="719"/>
      <c r="N250" s="719"/>
      <c r="O250" s="719"/>
      <c r="P250" s="719"/>
      <c r="Q250" s="719"/>
      <c r="R250" s="719"/>
      <c r="S250" s="719"/>
      <c r="T250" s="719"/>
      <c r="U250" s="719"/>
      <c r="V250" s="719"/>
      <c r="W250" s="719"/>
      <c r="X250" s="719"/>
      <c r="Y250" s="719"/>
    </row>
    <row r="251" spans="1:25" ht="14.25" customHeight="1">
      <c r="A251" s="719"/>
      <c r="B251" s="719"/>
      <c r="C251" s="719"/>
      <c r="D251" s="719"/>
      <c r="E251" s="719"/>
      <c r="F251" s="719"/>
      <c r="G251" s="719"/>
      <c r="H251" s="719"/>
      <c r="I251" s="719"/>
      <c r="J251" s="719"/>
      <c r="K251" s="719"/>
      <c r="L251" s="719"/>
      <c r="M251" s="719"/>
      <c r="N251" s="719"/>
      <c r="O251" s="719"/>
      <c r="P251" s="719"/>
      <c r="Q251" s="719"/>
      <c r="R251" s="719"/>
      <c r="S251" s="719"/>
      <c r="T251" s="719"/>
      <c r="U251" s="719"/>
      <c r="V251" s="719"/>
      <c r="W251" s="719"/>
      <c r="X251" s="719"/>
      <c r="Y251" s="719"/>
    </row>
    <row r="252" spans="1:25" ht="14.25" customHeight="1">
      <c r="A252" s="719"/>
      <c r="B252" s="719"/>
      <c r="C252" s="719"/>
      <c r="D252" s="719"/>
      <c r="E252" s="719"/>
      <c r="F252" s="719"/>
      <c r="G252" s="719"/>
      <c r="H252" s="719"/>
      <c r="I252" s="719"/>
      <c r="J252" s="719"/>
      <c r="K252" s="719"/>
      <c r="L252" s="719"/>
      <c r="M252" s="719"/>
      <c r="N252" s="719"/>
      <c r="O252" s="719"/>
      <c r="P252" s="719"/>
      <c r="Q252" s="719"/>
      <c r="R252" s="719"/>
      <c r="S252" s="719"/>
      <c r="T252" s="719"/>
      <c r="U252" s="719"/>
      <c r="V252" s="719"/>
      <c r="W252" s="719"/>
      <c r="X252" s="719"/>
      <c r="Y252" s="719"/>
    </row>
    <row r="253" spans="1:25" ht="14.25" customHeight="1">
      <c r="A253" s="719"/>
      <c r="B253" s="719"/>
      <c r="C253" s="719"/>
      <c r="D253" s="719"/>
      <c r="E253" s="719"/>
      <c r="F253" s="719"/>
      <c r="G253" s="719"/>
      <c r="H253" s="719"/>
      <c r="I253" s="719"/>
      <c r="J253" s="719"/>
      <c r="K253" s="719"/>
      <c r="L253" s="719"/>
      <c r="M253" s="719"/>
      <c r="N253" s="719"/>
      <c r="O253" s="719"/>
      <c r="P253" s="719"/>
      <c r="Q253" s="719"/>
      <c r="R253" s="719"/>
      <c r="S253" s="719"/>
      <c r="T253" s="719"/>
      <c r="U253" s="719"/>
      <c r="V253" s="719"/>
      <c r="W253" s="719"/>
      <c r="X253" s="719"/>
      <c r="Y253" s="719"/>
    </row>
    <row r="254" spans="1:25" ht="14.25" customHeight="1">
      <c r="A254" s="719"/>
      <c r="B254" s="719"/>
      <c r="C254" s="719"/>
      <c r="D254" s="719"/>
      <c r="E254" s="719"/>
      <c r="F254" s="719"/>
      <c r="G254" s="719"/>
      <c r="H254" s="719"/>
      <c r="I254" s="719"/>
      <c r="J254" s="719"/>
      <c r="K254" s="719"/>
      <c r="L254" s="719"/>
      <c r="M254" s="719"/>
      <c r="N254" s="719"/>
      <c r="O254" s="719"/>
      <c r="P254" s="719"/>
      <c r="Q254" s="719"/>
      <c r="R254" s="719"/>
      <c r="S254" s="719"/>
      <c r="T254" s="719"/>
      <c r="U254" s="719"/>
      <c r="V254" s="719"/>
      <c r="W254" s="719"/>
      <c r="X254" s="719"/>
      <c r="Y254" s="719"/>
    </row>
    <row r="255" spans="1:25" ht="14.25" customHeight="1">
      <c r="A255" s="719"/>
      <c r="B255" s="719"/>
      <c r="C255" s="719"/>
      <c r="D255" s="719"/>
      <c r="E255" s="719"/>
      <c r="F255" s="719"/>
      <c r="G255" s="719"/>
      <c r="H255" s="719"/>
      <c r="I255" s="719"/>
      <c r="J255" s="719"/>
      <c r="K255" s="719"/>
      <c r="L255" s="719"/>
      <c r="M255" s="719"/>
      <c r="N255" s="719"/>
      <c r="O255" s="719"/>
      <c r="P255" s="719"/>
      <c r="Q255" s="719"/>
      <c r="R255" s="719"/>
      <c r="S255" s="719"/>
      <c r="T255" s="719"/>
      <c r="U255" s="719"/>
      <c r="V255" s="719"/>
      <c r="W255" s="719"/>
      <c r="X255" s="719"/>
      <c r="Y255" s="719"/>
    </row>
    <row r="256" spans="1:25" ht="14.25" customHeight="1">
      <c r="A256" s="719"/>
      <c r="B256" s="719"/>
      <c r="C256" s="719"/>
      <c r="D256" s="719"/>
      <c r="E256" s="719"/>
      <c r="F256" s="719"/>
      <c r="G256" s="719"/>
      <c r="H256" s="719"/>
      <c r="I256" s="719"/>
      <c r="J256" s="719"/>
      <c r="K256" s="719"/>
      <c r="L256" s="719"/>
      <c r="M256" s="719"/>
      <c r="N256" s="719"/>
      <c r="O256" s="719"/>
      <c r="P256" s="719"/>
      <c r="Q256" s="719"/>
      <c r="R256" s="719"/>
      <c r="S256" s="719"/>
      <c r="T256" s="719"/>
      <c r="U256" s="719"/>
      <c r="V256" s="719"/>
      <c r="W256" s="719"/>
      <c r="X256" s="719"/>
      <c r="Y256" s="719"/>
    </row>
    <row r="257" spans="1:25" ht="14.25" customHeight="1">
      <c r="A257" s="719"/>
      <c r="B257" s="719"/>
      <c r="C257" s="719"/>
      <c r="D257" s="719"/>
      <c r="E257" s="719"/>
      <c r="F257" s="719"/>
      <c r="G257" s="719"/>
      <c r="H257" s="719"/>
      <c r="I257" s="719"/>
      <c r="J257" s="719"/>
      <c r="K257" s="719"/>
      <c r="L257" s="719"/>
      <c r="M257" s="719"/>
      <c r="N257" s="719"/>
      <c r="O257" s="719"/>
      <c r="P257" s="719"/>
      <c r="Q257" s="719"/>
      <c r="R257" s="719"/>
      <c r="S257" s="719"/>
      <c r="T257" s="719"/>
      <c r="U257" s="719"/>
      <c r="V257" s="719"/>
      <c r="W257" s="719"/>
      <c r="X257" s="719"/>
      <c r="Y257" s="719"/>
    </row>
    <row r="258" spans="1:25" ht="14.25" customHeight="1">
      <c r="A258" s="719"/>
      <c r="B258" s="719"/>
      <c r="C258" s="719"/>
      <c r="D258" s="719"/>
      <c r="E258" s="719"/>
      <c r="F258" s="719"/>
      <c r="G258" s="719"/>
      <c r="H258" s="719"/>
      <c r="I258" s="719"/>
      <c r="J258" s="719"/>
      <c r="K258" s="719"/>
      <c r="L258" s="719"/>
      <c r="M258" s="719"/>
      <c r="N258" s="719"/>
      <c r="O258" s="719"/>
      <c r="P258" s="719"/>
      <c r="Q258" s="719"/>
      <c r="R258" s="719"/>
      <c r="S258" s="719"/>
      <c r="T258" s="719"/>
      <c r="U258" s="719"/>
      <c r="V258" s="719"/>
      <c r="W258" s="719"/>
      <c r="X258" s="719"/>
      <c r="Y258" s="719"/>
    </row>
    <row r="259" spans="1:25" ht="14.25" customHeight="1">
      <c r="A259" s="719"/>
      <c r="B259" s="719"/>
      <c r="C259" s="719"/>
      <c r="D259" s="719"/>
      <c r="E259" s="719"/>
      <c r="F259" s="719"/>
      <c r="G259" s="719"/>
      <c r="H259" s="719"/>
      <c r="I259" s="719"/>
      <c r="J259" s="719"/>
      <c r="K259" s="719"/>
      <c r="L259" s="719"/>
      <c r="M259" s="719"/>
      <c r="N259" s="719"/>
      <c r="O259" s="719"/>
      <c r="P259" s="719"/>
      <c r="Q259" s="719"/>
      <c r="R259" s="719"/>
      <c r="S259" s="719"/>
      <c r="T259" s="719"/>
      <c r="U259" s="719"/>
      <c r="V259" s="719"/>
      <c r="W259" s="719"/>
      <c r="X259" s="719"/>
      <c r="Y259" s="719"/>
    </row>
    <row r="260" spans="1:25" ht="14.25" customHeight="1">
      <c r="A260" s="719"/>
      <c r="B260" s="719"/>
      <c r="C260" s="719"/>
      <c r="D260" s="719"/>
      <c r="E260" s="719"/>
      <c r="F260" s="719"/>
      <c r="G260" s="719"/>
      <c r="H260" s="719"/>
      <c r="I260" s="719"/>
      <c r="J260" s="719"/>
      <c r="K260" s="719"/>
      <c r="L260" s="719"/>
      <c r="M260" s="719"/>
      <c r="N260" s="719"/>
      <c r="O260" s="719"/>
      <c r="P260" s="719"/>
      <c r="Q260" s="719"/>
      <c r="R260" s="719"/>
      <c r="S260" s="719"/>
      <c r="T260" s="719"/>
      <c r="U260" s="719"/>
      <c r="V260" s="719"/>
      <c r="W260" s="719"/>
      <c r="X260" s="719"/>
      <c r="Y260" s="719"/>
    </row>
    <row r="261" spans="1:25" ht="14.25" customHeight="1">
      <c r="A261" s="719"/>
      <c r="B261" s="719"/>
      <c r="C261" s="719"/>
      <c r="D261" s="719"/>
      <c r="E261" s="719"/>
      <c r="F261" s="719"/>
      <c r="G261" s="719"/>
      <c r="H261" s="719"/>
      <c r="I261" s="719"/>
      <c r="J261" s="719"/>
      <c r="K261" s="719"/>
      <c r="L261" s="719"/>
      <c r="M261" s="719"/>
      <c r="N261" s="719"/>
      <c r="O261" s="719"/>
      <c r="P261" s="719"/>
      <c r="Q261" s="719"/>
      <c r="R261" s="719"/>
      <c r="S261" s="719"/>
      <c r="T261" s="719"/>
      <c r="U261" s="719"/>
      <c r="V261" s="719"/>
      <c r="W261" s="719"/>
      <c r="X261" s="719"/>
      <c r="Y261" s="719"/>
    </row>
    <row r="262" spans="1:25" ht="14.25" customHeight="1">
      <c r="A262" s="719"/>
      <c r="B262" s="719"/>
      <c r="C262" s="719"/>
      <c r="D262" s="719"/>
      <c r="E262" s="719"/>
      <c r="F262" s="719"/>
      <c r="G262" s="719"/>
      <c r="H262" s="719"/>
      <c r="I262" s="719"/>
      <c r="J262" s="719"/>
      <c r="K262" s="719"/>
      <c r="L262" s="719"/>
      <c r="M262" s="719"/>
      <c r="N262" s="719"/>
      <c r="O262" s="719"/>
      <c r="P262" s="719"/>
      <c r="Q262" s="719"/>
      <c r="R262" s="719"/>
      <c r="S262" s="719"/>
      <c r="T262" s="719"/>
      <c r="U262" s="719"/>
      <c r="V262" s="719"/>
      <c r="W262" s="719"/>
      <c r="X262" s="719"/>
      <c r="Y262" s="719"/>
    </row>
    <row r="263" spans="1:25" ht="14.25" customHeight="1">
      <c r="A263" s="719"/>
      <c r="B263" s="719"/>
      <c r="C263" s="719"/>
      <c r="D263" s="719"/>
      <c r="E263" s="719"/>
      <c r="F263" s="719"/>
      <c r="G263" s="719"/>
      <c r="H263" s="719"/>
      <c r="I263" s="719"/>
      <c r="J263" s="719"/>
      <c r="K263" s="719"/>
      <c r="L263" s="719"/>
      <c r="M263" s="719"/>
      <c r="N263" s="719"/>
      <c r="O263" s="719"/>
      <c r="P263" s="719"/>
      <c r="Q263" s="719"/>
      <c r="R263" s="719"/>
      <c r="S263" s="719"/>
      <c r="T263" s="719"/>
      <c r="U263" s="719"/>
      <c r="V263" s="719"/>
      <c r="W263" s="719"/>
      <c r="X263" s="719"/>
      <c r="Y263" s="719"/>
    </row>
    <row r="264" spans="1:25" ht="14.25" customHeight="1">
      <c r="A264" s="719"/>
      <c r="B264" s="719"/>
      <c r="C264" s="719"/>
      <c r="D264" s="719"/>
      <c r="E264" s="719"/>
      <c r="F264" s="719"/>
      <c r="G264" s="719"/>
      <c r="H264" s="719"/>
      <c r="I264" s="719"/>
      <c r="J264" s="719"/>
      <c r="K264" s="719"/>
      <c r="L264" s="719"/>
      <c r="M264" s="719"/>
      <c r="N264" s="719"/>
      <c r="O264" s="719"/>
      <c r="P264" s="719"/>
      <c r="Q264" s="719"/>
      <c r="R264" s="719"/>
      <c r="S264" s="719"/>
      <c r="T264" s="719"/>
      <c r="U264" s="719"/>
      <c r="V264" s="719"/>
      <c r="W264" s="719"/>
      <c r="X264" s="719"/>
      <c r="Y264" s="719"/>
    </row>
    <row r="265" spans="1:25" ht="14.25" customHeight="1">
      <c r="A265" s="719"/>
      <c r="B265" s="719"/>
      <c r="C265" s="719"/>
      <c r="D265" s="719"/>
      <c r="E265" s="719"/>
      <c r="F265" s="719"/>
      <c r="G265" s="719"/>
      <c r="H265" s="719"/>
      <c r="I265" s="719"/>
      <c r="J265" s="719"/>
      <c r="K265" s="719"/>
      <c r="L265" s="719"/>
      <c r="M265" s="719"/>
      <c r="N265" s="719"/>
      <c r="O265" s="719"/>
      <c r="P265" s="719"/>
      <c r="Q265" s="719"/>
      <c r="R265" s="719"/>
      <c r="S265" s="719"/>
      <c r="T265" s="719"/>
      <c r="U265" s="719"/>
      <c r="V265" s="719"/>
      <c r="W265" s="719"/>
      <c r="X265" s="719"/>
      <c r="Y265" s="719"/>
    </row>
    <row r="266" spans="1:25" ht="14.25" customHeight="1">
      <c r="A266" s="719"/>
      <c r="B266" s="719"/>
      <c r="C266" s="719"/>
      <c r="D266" s="719"/>
      <c r="E266" s="719"/>
      <c r="F266" s="719"/>
      <c r="G266" s="719"/>
      <c r="H266" s="719"/>
      <c r="I266" s="719"/>
      <c r="J266" s="719"/>
      <c r="K266" s="719"/>
      <c r="L266" s="719"/>
      <c r="M266" s="719"/>
      <c r="N266" s="719"/>
      <c r="O266" s="719"/>
      <c r="P266" s="719"/>
      <c r="Q266" s="719"/>
      <c r="R266" s="719"/>
      <c r="S266" s="719"/>
      <c r="T266" s="719"/>
      <c r="U266" s="719"/>
      <c r="V266" s="719"/>
      <c r="W266" s="719"/>
      <c r="X266" s="719"/>
      <c r="Y266" s="719"/>
    </row>
    <row r="267" spans="1:25" ht="14.25" customHeight="1">
      <c r="A267" s="719"/>
      <c r="B267" s="719"/>
      <c r="C267" s="719"/>
      <c r="D267" s="719"/>
      <c r="E267" s="719"/>
      <c r="F267" s="719"/>
      <c r="G267" s="719"/>
      <c r="H267" s="719"/>
      <c r="I267" s="719"/>
      <c r="J267" s="719"/>
      <c r="K267" s="719"/>
      <c r="L267" s="719"/>
      <c r="M267" s="719"/>
      <c r="N267" s="719"/>
      <c r="O267" s="719"/>
      <c r="P267" s="719"/>
      <c r="Q267" s="719"/>
      <c r="R267" s="719"/>
      <c r="S267" s="719"/>
      <c r="T267" s="719"/>
      <c r="U267" s="719"/>
      <c r="V267" s="719"/>
      <c r="W267" s="719"/>
      <c r="X267" s="719"/>
      <c r="Y267" s="719"/>
    </row>
    <row r="268" spans="1:25" ht="14.25" customHeight="1">
      <c r="A268" s="719"/>
      <c r="B268" s="719"/>
      <c r="C268" s="719"/>
      <c r="D268" s="719"/>
      <c r="E268" s="719"/>
      <c r="F268" s="719"/>
      <c r="G268" s="719"/>
      <c r="H268" s="719"/>
      <c r="I268" s="719"/>
      <c r="J268" s="719"/>
      <c r="K268" s="719"/>
      <c r="L268" s="719"/>
      <c r="M268" s="719"/>
      <c r="N268" s="719"/>
      <c r="O268" s="719"/>
      <c r="P268" s="719"/>
      <c r="Q268" s="719"/>
      <c r="R268" s="719"/>
      <c r="S268" s="719"/>
      <c r="T268" s="719"/>
      <c r="U268" s="719"/>
      <c r="V268" s="719"/>
      <c r="W268" s="719"/>
      <c r="X268" s="719"/>
      <c r="Y268" s="719"/>
    </row>
    <row r="269" spans="1:25" ht="14.25" customHeight="1">
      <c r="A269" s="719"/>
      <c r="B269" s="719"/>
      <c r="C269" s="719"/>
      <c r="D269" s="719"/>
      <c r="E269" s="719"/>
      <c r="F269" s="719"/>
      <c r="G269" s="719"/>
      <c r="H269" s="719"/>
      <c r="I269" s="719"/>
      <c r="J269" s="719"/>
      <c r="K269" s="719"/>
      <c r="L269" s="719"/>
      <c r="M269" s="719"/>
      <c r="N269" s="719"/>
      <c r="O269" s="719"/>
      <c r="P269" s="719"/>
      <c r="Q269" s="719"/>
      <c r="R269" s="719"/>
      <c r="S269" s="719"/>
      <c r="T269" s="719"/>
      <c r="U269" s="719"/>
      <c r="V269" s="719"/>
      <c r="W269" s="719"/>
      <c r="X269" s="719"/>
      <c r="Y269" s="719"/>
    </row>
    <row r="270" spans="1:25" ht="14.25" customHeight="1">
      <c r="A270" s="719"/>
      <c r="B270" s="719"/>
      <c r="C270" s="719"/>
      <c r="D270" s="719"/>
      <c r="E270" s="719"/>
      <c r="F270" s="719"/>
      <c r="G270" s="719"/>
      <c r="H270" s="719"/>
      <c r="I270" s="719"/>
      <c r="J270" s="719"/>
      <c r="K270" s="719"/>
      <c r="L270" s="719"/>
      <c r="M270" s="719"/>
      <c r="N270" s="719"/>
      <c r="O270" s="719"/>
      <c r="P270" s="719"/>
      <c r="Q270" s="719"/>
      <c r="R270" s="719"/>
      <c r="S270" s="719"/>
      <c r="T270" s="719"/>
      <c r="U270" s="719"/>
      <c r="V270" s="719"/>
      <c r="W270" s="719"/>
      <c r="X270" s="719"/>
      <c r="Y270" s="719"/>
    </row>
    <row r="271" spans="1:25" ht="14.25" customHeight="1">
      <c r="A271" s="719"/>
      <c r="B271" s="719"/>
      <c r="C271" s="719"/>
      <c r="D271" s="719"/>
      <c r="E271" s="719"/>
      <c r="F271" s="719"/>
      <c r="G271" s="719"/>
      <c r="H271" s="719"/>
      <c r="I271" s="719"/>
      <c r="J271" s="719"/>
      <c r="K271" s="719"/>
      <c r="L271" s="719"/>
      <c r="M271" s="719"/>
      <c r="N271" s="719"/>
      <c r="O271" s="719"/>
      <c r="P271" s="719"/>
      <c r="Q271" s="719"/>
      <c r="R271" s="719"/>
      <c r="S271" s="719"/>
      <c r="T271" s="719"/>
      <c r="U271" s="719"/>
      <c r="V271" s="719"/>
      <c r="W271" s="719"/>
      <c r="X271" s="719"/>
      <c r="Y271" s="719"/>
    </row>
    <row r="272" spans="1:25" ht="14.25" customHeight="1">
      <c r="A272" s="719"/>
      <c r="B272" s="719"/>
      <c r="C272" s="719"/>
      <c r="D272" s="719"/>
      <c r="E272" s="719"/>
      <c r="F272" s="719"/>
      <c r="G272" s="719"/>
      <c r="H272" s="719"/>
      <c r="I272" s="719"/>
      <c r="J272" s="719"/>
      <c r="K272" s="719"/>
      <c r="L272" s="719"/>
      <c r="M272" s="719"/>
      <c r="N272" s="719"/>
      <c r="O272" s="719"/>
      <c r="P272" s="719"/>
      <c r="Q272" s="719"/>
      <c r="R272" s="719"/>
      <c r="S272" s="719"/>
      <c r="T272" s="719"/>
      <c r="U272" s="719"/>
      <c r="V272" s="719"/>
      <c r="W272" s="719"/>
      <c r="X272" s="719"/>
      <c r="Y272" s="719"/>
    </row>
    <row r="273" spans="1:25" ht="14.25" customHeight="1">
      <c r="A273" s="719"/>
      <c r="B273" s="719"/>
      <c r="C273" s="719"/>
      <c r="D273" s="719"/>
      <c r="E273" s="719"/>
      <c r="F273" s="719"/>
      <c r="G273" s="719"/>
      <c r="H273" s="719"/>
      <c r="I273" s="719"/>
      <c r="J273" s="719"/>
      <c r="K273" s="719"/>
      <c r="L273" s="719"/>
      <c r="M273" s="719"/>
      <c r="N273" s="719"/>
      <c r="O273" s="719"/>
      <c r="P273" s="719"/>
      <c r="Q273" s="719"/>
      <c r="R273" s="719"/>
      <c r="S273" s="719"/>
      <c r="T273" s="719"/>
      <c r="U273" s="719"/>
      <c r="V273" s="719"/>
      <c r="W273" s="719"/>
      <c r="X273" s="719"/>
      <c r="Y273" s="719"/>
    </row>
    <row r="274" spans="1:25" ht="14.25" customHeight="1">
      <c r="A274" s="719"/>
      <c r="B274" s="719"/>
      <c r="C274" s="719"/>
      <c r="D274" s="719"/>
      <c r="E274" s="719"/>
      <c r="F274" s="719"/>
      <c r="G274" s="719"/>
      <c r="H274" s="719"/>
      <c r="I274" s="719"/>
      <c r="J274" s="719"/>
      <c r="K274" s="719"/>
      <c r="L274" s="719"/>
      <c r="M274" s="719"/>
      <c r="N274" s="719"/>
      <c r="O274" s="719"/>
      <c r="P274" s="719"/>
      <c r="Q274" s="719"/>
      <c r="R274" s="719"/>
      <c r="S274" s="719"/>
      <c r="T274" s="719"/>
      <c r="U274" s="719"/>
      <c r="V274" s="719"/>
      <c r="W274" s="719"/>
      <c r="X274" s="719"/>
      <c r="Y274" s="719"/>
    </row>
    <row r="275" spans="1:25" ht="14.25" customHeight="1">
      <c r="A275" s="719"/>
      <c r="B275" s="719"/>
      <c r="C275" s="719"/>
      <c r="D275" s="719"/>
      <c r="E275" s="719"/>
      <c r="F275" s="719"/>
      <c r="G275" s="719"/>
      <c r="H275" s="719"/>
      <c r="I275" s="719"/>
      <c r="J275" s="719"/>
      <c r="K275" s="719"/>
      <c r="L275" s="719"/>
      <c r="M275" s="719"/>
      <c r="N275" s="719"/>
      <c r="O275" s="719"/>
      <c r="P275" s="719"/>
      <c r="Q275" s="719"/>
      <c r="R275" s="719"/>
      <c r="S275" s="719"/>
      <c r="T275" s="719"/>
      <c r="U275" s="719"/>
      <c r="V275" s="719"/>
      <c r="W275" s="719"/>
      <c r="X275" s="719"/>
      <c r="Y275" s="719"/>
    </row>
    <row r="276" spans="1:25" ht="14.25" customHeight="1">
      <c r="A276" s="719"/>
      <c r="B276" s="719"/>
      <c r="C276" s="719"/>
      <c r="D276" s="719"/>
      <c r="E276" s="719"/>
      <c r="F276" s="719"/>
      <c r="G276" s="719"/>
      <c r="H276" s="719"/>
      <c r="I276" s="719"/>
      <c r="J276" s="719"/>
      <c r="K276" s="719"/>
      <c r="L276" s="719"/>
      <c r="M276" s="719"/>
      <c r="N276" s="719"/>
      <c r="O276" s="719"/>
      <c r="P276" s="719"/>
      <c r="Q276" s="719"/>
      <c r="R276" s="719"/>
      <c r="S276" s="719"/>
      <c r="T276" s="719"/>
      <c r="U276" s="719"/>
      <c r="V276" s="719"/>
      <c r="W276" s="719"/>
      <c r="X276" s="719"/>
      <c r="Y276" s="719"/>
    </row>
    <row r="277" spans="1:25" ht="14.25" customHeight="1">
      <c r="A277" s="719"/>
      <c r="B277" s="719"/>
      <c r="C277" s="719"/>
      <c r="D277" s="719"/>
      <c r="E277" s="719"/>
      <c r="F277" s="719"/>
      <c r="G277" s="719"/>
      <c r="H277" s="719"/>
      <c r="I277" s="719"/>
      <c r="J277" s="719"/>
      <c r="K277" s="719"/>
      <c r="L277" s="719"/>
      <c r="M277" s="719"/>
      <c r="N277" s="719"/>
      <c r="O277" s="719"/>
      <c r="P277" s="719"/>
      <c r="Q277" s="719"/>
      <c r="R277" s="719"/>
      <c r="S277" s="719"/>
      <c r="T277" s="719"/>
      <c r="U277" s="719"/>
      <c r="V277" s="719"/>
      <c r="W277" s="719"/>
      <c r="X277" s="719"/>
      <c r="Y277" s="719"/>
    </row>
    <row r="278" spans="1:25" ht="14.25" customHeight="1">
      <c r="A278" s="719"/>
      <c r="B278" s="719"/>
      <c r="C278" s="719"/>
      <c r="D278" s="719"/>
      <c r="E278" s="719"/>
      <c r="F278" s="719"/>
      <c r="G278" s="719"/>
      <c r="H278" s="719"/>
      <c r="I278" s="719"/>
      <c r="J278" s="719"/>
      <c r="K278" s="719"/>
      <c r="L278" s="719"/>
      <c r="M278" s="719"/>
      <c r="N278" s="719"/>
      <c r="O278" s="719"/>
      <c r="P278" s="719"/>
      <c r="Q278" s="719"/>
      <c r="R278" s="719"/>
      <c r="S278" s="719"/>
      <c r="T278" s="719"/>
      <c r="U278" s="719"/>
      <c r="V278" s="719"/>
      <c r="W278" s="719"/>
      <c r="X278" s="719"/>
      <c r="Y278" s="719"/>
    </row>
    <row r="279" spans="1:25" ht="14.25" customHeight="1">
      <c r="A279" s="719"/>
      <c r="B279" s="719"/>
      <c r="C279" s="719"/>
      <c r="D279" s="719"/>
      <c r="E279" s="719"/>
      <c r="F279" s="719"/>
      <c r="G279" s="719"/>
      <c r="H279" s="719"/>
      <c r="I279" s="719"/>
      <c r="J279" s="719"/>
      <c r="K279" s="719"/>
      <c r="L279" s="719"/>
      <c r="M279" s="719"/>
      <c r="N279" s="719"/>
      <c r="O279" s="719"/>
      <c r="P279" s="719"/>
      <c r="Q279" s="719"/>
      <c r="R279" s="719"/>
      <c r="S279" s="719"/>
      <c r="T279" s="719"/>
      <c r="U279" s="719"/>
      <c r="V279" s="719"/>
      <c r="W279" s="719"/>
      <c r="X279" s="719"/>
      <c r="Y279" s="719"/>
    </row>
    <row r="280" spans="1:25" ht="14.25" customHeight="1">
      <c r="A280" s="719"/>
      <c r="B280" s="719"/>
      <c r="C280" s="719"/>
      <c r="D280" s="719"/>
      <c r="E280" s="719"/>
      <c r="F280" s="719"/>
      <c r="G280" s="719"/>
      <c r="H280" s="719"/>
      <c r="I280" s="719"/>
      <c r="J280" s="719"/>
      <c r="K280" s="719"/>
      <c r="L280" s="719"/>
      <c r="M280" s="719"/>
      <c r="N280" s="719"/>
      <c r="O280" s="719"/>
      <c r="P280" s="719"/>
      <c r="Q280" s="719"/>
      <c r="R280" s="719"/>
      <c r="S280" s="719"/>
      <c r="T280" s="719"/>
      <c r="U280" s="719"/>
      <c r="V280" s="719"/>
      <c r="W280" s="719"/>
      <c r="X280" s="719"/>
      <c r="Y280" s="719"/>
    </row>
    <row r="281" spans="1:25" ht="14.25" customHeight="1">
      <c r="A281" s="719"/>
      <c r="B281" s="719"/>
      <c r="C281" s="719"/>
      <c r="D281" s="719"/>
      <c r="E281" s="719"/>
      <c r="F281" s="719"/>
      <c r="G281" s="719"/>
      <c r="H281" s="719"/>
      <c r="I281" s="719"/>
      <c r="J281" s="719"/>
      <c r="K281" s="719"/>
      <c r="L281" s="719"/>
      <c r="M281" s="719"/>
      <c r="N281" s="719"/>
      <c r="O281" s="719"/>
      <c r="P281" s="719"/>
      <c r="Q281" s="719"/>
      <c r="R281" s="719"/>
      <c r="S281" s="719"/>
      <c r="T281" s="719"/>
      <c r="U281" s="719"/>
      <c r="V281" s="719"/>
      <c r="W281" s="719"/>
      <c r="X281" s="719"/>
      <c r="Y281" s="719"/>
    </row>
    <row r="282" spans="1:25" ht="14.25" customHeight="1">
      <c r="A282" s="719"/>
      <c r="B282" s="719"/>
      <c r="C282" s="719"/>
      <c r="D282" s="719"/>
      <c r="E282" s="719"/>
      <c r="F282" s="719"/>
      <c r="G282" s="719"/>
      <c r="H282" s="719"/>
      <c r="I282" s="719"/>
      <c r="J282" s="719"/>
      <c r="K282" s="719"/>
      <c r="L282" s="719"/>
      <c r="M282" s="719"/>
      <c r="N282" s="719"/>
      <c r="O282" s="719"/>
      <c r="P282" s="719"/>
      <c r="Q282" s="719"/>
      <c r="R282" s="719"/>
      <c r="S282" s="719"/>
      <c r="T282" s="719"/>
      <c r="U282" s="719"/>
      <c r="V282" s="719"/>
      <c r="W282" s="719"/>
      <c r="X282" s="719"/>
      <c r="Y282" s="719"/>
    </row>
    <row r="283" spans="1:25" ht="14.25" customHeight="1">
      <c r="A283" s="719"/>
      <c r="B283" s="719"/>
      <c r="C283" s="719"/>
      <c r="D283" s="719"/>
      <c r="E283" s="719"/>
      <c r="F283" s="719"/>
      <c r="G283" s="719"/>
      <c r="H283" s="719"/>
      <c r="I283" s="719"/>
      <c r="J283" s="719"/>
      <c r="K283" s="719"/>
      <c r="L283" s="719"/>
      <c r="M283" s="719"/>
      <c r="N283" s="719"/>
      <c r="O283" s="719"/>
      <c r="P283" s="719"/>
      <c r="Q283" s="719"/>
      <c r="R283" s="719"/>
      <c r="S283" s="719"/>
      <c r="T283" s="719"/>
      <c r="U283" s="719"/>
      <c r="V283" s="719"/>
      <c r="W283" s="719"/>
      <c r="X283" s="719"/>
      <c r="Y283" s="719"/>
    </row>
    <row r="284" spans="1:25" ht="14.25" customHeight="1">
      <c r="A284" s="719"/>
      <c r="B284" s="719"/>
      <c r="C284" s="719"/>
      <c r="D284" s="719"/>
      <c r="E284" s="719"/>
      <c r="F284" s="719"/>
      <c r="G284" s="719"/>
      <c r="H284" s="719"/>
      <c r="I284" s="719"/>
      <c r="J284" s="719"/>
      <c r="K284" s="719"/>
      <c r="L284" s="719"/>
      <c r="M284" s="719"/>
      <c r="N284" s="719"/>
      <c r="O284" s="719"/>
      <c r="P284" s="719"/>
      <c r="Q284" s="719"/>
      <c r="R284" s="719"/>
      <c r="S284" s="719"/>
      <c r="T284" s="719"/>
      <c r="U284" s="719"/>
      <c r="V284" s="719"/>
      <c r="W284" s="719"/>
      <c r="X284" s="719"/>
      <c r="Y284" s="719"/>
    </row>
    <row r="285" spans="1:25" ht="14.25" customHeight="1">
      <c r="A285" s="719"/>
      <c r="B285" s="719"/>
      <c r="C285" s="719"/>
      <c r="D285" s="719"/>
      <c r="E285" s="719"/>
      <c r="F285" s="719"/>
      <c r="G285" s="719"/>
      <c r="H285" s="719"/>
      <c r="I285" s="719"/>
      <c r="J285" s="719"/>
      <c r="K285" s="719"/>
      <c r="L285" s="719"/>
      <c r="M285" s="719"/>
      <c r="N285" s="719"/>
      <c r="O285" s="719"/>
      <c r="P285" s="719"/>
      <c r="Q285" s="719"/>
      <c r="R285" s="719"/>
      <c r="S285" s="719"/>
      <c r="T285" s="719"/>
      <c r="U285" s="719"/>
      <c r="V285" s="719"/>
      <c r="W285" s="719"/>
      <c r="X285" s="719"/>
      <c r="Y285" s="719"/>
    </row>
    <row r="286" spans="1:25" ht="14.25" customHeight="1">
      <c r="A286" s="719"/>
      <c r="B286" s="719"/>
      <c r="C286" s="719"/>
      <c r="D286" s="719"/>
      <c r="E286" s="719"/>
      <c r="F286" s="719"/>
      <c r="G286" s="719"/>
      <c r="H286" s="719"/>
      <c r="I286" s="719"/>
      <c r="J286" s="719"/>
      <c r="K286" s="719"/>
      <c r="L286" s="719"/>
      <c r="M286" s="719"/>
      <c r="N286" s="719"/>
      <c r="O286" s="719"/>
      <c r="P286" s="719"/>
      <c r="Q286" s="719"/>
      <c r="R286" s="719"/>
      <c r="S286" s="719"/>
      <c r="T286" s="719"/>
      <c r="U286" s="719"/>
      <c r="V286" s="719"/>
      <c r="W286" s="719"/>
      <c r="X286" s="719"/>
      <c r="Y286" s="719"/>
    </row>
    <row r="287" spans="1:25" ht="14.25" customHeight="1">
      <c r="A287" s="719"/>
      <c r="B287" s="719"/>
      <c r="C287" s="719"/>
      <c r="D287" s="719"/>
      <c r="E287" s="719"/>
      <c r="F287" s="719"/>
      <c r="G287" s="719"/>
      <c r="H287" s="719"/>
      <c r="I287" s="719"/>
      <c r="J287" s="719"/>
      <c r="K287" s="719"/>
      <c r="L287" s="719"/>
      <c r="M287" s="719"/>
      <c r="N287" s="719"/>
      <c r="O287" s="719"/>
      <c r="P287" s="719"/>
      <c r="Q287" s="719"/>
      <c r="R287" s="719"/>
      <c r="S287" s="719"/>
      <c r="T287" s="719"/>
      <c r="U287" s="719"/>
      <c r="V287" s="719"/>
      <c r="W287" s="719"/>
      <c r="X287" s="719"/>
      <c r="Y287" s="719"/>
    </row>
    <row r="288" spans="1:25" ht="14.25" customHeight="1">
      <c r="A288" s="719"/>
      <c r="B288" s="719"/>
      <c r="C288" s="719"/>
      <c r="D288" s="719"/>
      <c r="E288" s="719"/>
      <c r="F288" s="719"/>
      <c r="G288" s="719"/>
      <c r="H288" s="719"/>
      <c r="I288" s="719"/>
      <c r="J288" s="719"/>
      <c r="K288" s="719"/>
      <c r="L288" s="719"/>
      <c r="M288" s="719"/>
      <c r="N288" s="719"/>
      <c r="O288" s="719"/>
      <c r="P288" s="719"/>
      <c r="Q288" s="719"/>
      <c r="R288" s="719"/>
      <c r="S288" s="719"/>
      <c r="T288" s="719"/>
      <c r="U288" s="719"/>
      <c r="V288" s="719"/>
      <c r="W288" s="719"/>
      <c r="X288" s="719"/>
      <c r="Y288" s="719"/>
    </row>
    <row r="289" spans="1:25" ht="14.25" customHeight="1">
      <c r="A289" s="719"/>
      <c r="B289" s="719"/>
      <c r="C289" s="719"/>
      <c r="D289" s="719"/>
      <c r="E289" s="719"/>
      <c r="F289" s="719"/>
      <c r="G289" s="719"/>
      <c r="H289" s="719"/>
      <c r="I289" s="719"/>
      <c r="J289" s="719"/>
      <c r="K289" s="719"/>
      <c r="L289" s="719"/>
      <c r="M289" s="719"/>
      <c r="N289" s="719"/>
      <c r="O289" s="719"/>
      <c r="P289" s="719"/>
      <c r="Q289" s="719"/>
      <c r="R289" s="719"/>
      <c r="S289" s="719"/>
      <c r="T289" s="719"/>
      <c r="U289" s="719"/>
      <c r="V289" s="719"/>
      <c r="W289" s="719"/>
      <c r="X289" s="719"/>
      <c r="Y289" s="719"/>
    </row>
    <row r="290" spans="1:25" ht="14.25" customHeight="1">
      <c r="A290" s="719"/>
      <c r="B290" s="719"/>
      <c r="C290" s="719"/>
      <c r="D290" s="719"/>
      <c r="E290" s="719"/>
      <c r="F290" s="719"/>
      <c r="G290" s="719"/>
      <c r="H290" s="719"/>
      <c r="I290" s="719"/>
      <c r="J290" s="719"/>
      <c r="K290" s="719"/>
      <c r="L290" s="719"/>
      <c r="M290" s="719"/>
      <c r="N290" s="719"/>
      <c r="O290" s="719"/>
      <c r="P290" s="719"/>
      <c r="Q290" s="719"/>
      <c r="R290" s="719"/>
      <c r="S290" s="719"/>
      <c r="T290" s="719"/>
      <c r="U290" s="719"/>
      <c r="V290" s="719"/>
      <c r="W290" s="719"/>
      <c r="X290" s="719"/>
      <c r="Y290" s="719"/>
    </row>
    <row r="291" spans="1:25" ht="14.25" customHeight="1">
      <c r="A291" s="719"/>
      <c r="B291" s="719"/>
      <c r="C291" s="719"/>
      <c r="D291" s="719"/>
      <c r="E291" s="719"/>
      <c r="F291" s="719"/>
      <c r="G291" s="719"/>
      <c r="H291" s="719"/>
      <c r="I291" s="719"/>
      <c r="J291" s="719"/>
      <c r="K291" s="719"/>
      <c r="L291" s="719"/>
      <c r="M291" s="719"/>
      <c r="N291" s="719"/>
      <c r="O291" s="719"/>
      <c r="P291" s="719"/>
      <c r="Q291" s="719"/>
      <c r="R291" s="719"/>
      <c r="S291" s="719"/>
      <c r="T291" s="719"/>
      <c r="U291" s="719"/>
      <c r="V291" s="719"/>
      <c r="W291" s="719"/>
      <c r="X291" s="719"/>
      <c r="Y291" s="719"/>
    </row>
    <row r="292" spans="1:25" ht="14.25" customHeight="1">
      <c r="A292" s="719"/>
      <c r="B292" s="719"/>
      <c r="C292" s="719"/>
      <c r="D292" s="719"/>
      <c r="E292" s="719"/>
      <c r="F292" s="719"/>
      <c r="G292" s="719"/>
      <c r="H292" s="719"/>
      <c r="I292" s="719"/>
      <c r="J292" s="719"/>
      <c r="K292" s="719"/>
      <c r="L292" s="719"/>
      <c r="M292" s="719"/>
      <c r="N292" s="719"/>
      <c r="O292" s="719"/>
      <c r="P292" s="719"/>
      <c r="Q292" s="719"/>
      <c r="R292" s="719"/>
      <c r="S292" s="719"/>
      <c r="T292" s="719"/>
      <c r="U292" s="719"/>
      <c r="V292" s="719"/>
      <c r="W292" s="719"/>
      <c r="X292" s="719"/>
      <c r="Y292" s="719"/>
    </row>
    <row r="293" spans="1:25" ht="14.25" customHeight="1">
      <c r="A293" s="719"/>
      <c r="B293" s="719"/>
      <c r="C293" s="719"/>
      <c r="D293" s="719"/>
      <c r="E293" s="719"/>
      <c r="F293" s="719"/>
      <c r="G293" s="719"/>
      <c r="H293" s="719"/>
      <c r="I293" s="719"/>
      <c r="J293" s="719"/>
      <c r="K293" s="719"/>
      <c r="L293" s="719"/>
      <c r="M293" s="719"/>
      <c r="N293" s="719"/>
      <c r="O293" s="719"/>
      <c r="P293" s="719"/>
      <c r="Q293" s="719"/>
      <c r="R293" s="719"/>
      <c r="S293" s="719"/>
      <c r="T293" s="719"/>
      <c r="U293" s="719"/>
      <c r="V293" s="719"/>
      <c r="W293" s="719"/>
      <c r="X293" s="719"/>
      <c r="Y293" s="719"/>
    </row>
    <row r="294" spans="1:25" ht="14.25" customHeight="1">
      <c r="A294" s="719"/>
      <c r="B294" s="719"/>
      <c r="C294" s="719"/>
      <c r="D294" s="719"/>
      <c r="E294" s="719"/>
      <c r="F294" s="719"/>
      <c r="G294" s="719"/>
      <c r="H294" s="719"/>
      <c r="I294" s="719"/>
      <c r="J294" s="719"/>
      <c r="K294" s="719"/>
      <c r="L294" s="719"/>
      <c r="M294" s="719"/>
      <c r="N294" s="719"/>
      <c r="O294" s="719"/>
      <c r="P294" s="719"/>
      <c r="Q294" s="719"/>
      <c r="R294" s="719"/>
      <c r="S294" s="719"/>
      <c r="T294" s="719"/>
      <c r="U294" s="719"/>
      <c r="V294" s="719"/>
      <c r="W294" s="719"/>
      <c r="X294" s="719"/>
      <c r="Y294" s="719"/>
    </row>
    <row r="295" spans="1:25" ht="14.25" customHeight="1">
      <c r="A295" s="719"/>
      <c r="B295" s="719"/>
      <c r="C295" s="719"/>
      <c r="D295" s="719"/>
      <c r="E295" s="719"/>
      <c r="F295" s="719"/>
      <c r="G295" s="719"/>
      <c r="H295" s="719"/>
      <c r="I295" s="719"/>
      <c r="J295" s="719"/>
      <c r="K295" s="719"/>
      <c r="L295" s="719"/>
      <c r="M295" s="719"/>
      <c r="N295" s="719"/>
      <c r="O295" s="719"/>
      <c r="P295" s="719"/>
      <c r="Q295" s="719"/>
      <c r="R295" s="719"/>
      <c r="S295" s="719"/>
      <c r="T295" s="719"/>
      <c r="U295" s="719"/>
      <c r="V295" s="719"/>
      <c r="W295" s="719"/>
      <c r="X295" s="719"/>
      <c r="Y295" s="719"/>
    </row>
    <row r="296" spans="1:25" ht="14.25" customHeight="1">
      <c r="A296" s="719"/>
      <c r="B296" s="719"/>
      <c r="C296" s="719"/>
      <c r="D296" s="719"/>
      <c r="E296" s="719"/>
      <c r="F296" s="719"/>
      <c r="G296" s="719"/>
      <c r="H296" s="719"/>
      <c r="I296" s="719"/>
      <c r="J296" s="719"/>
      <c r="K296" s="719"/>
      <c r="L296" s="719"/>
      <c r="M296" s="719"/>
      <c r="N296" s="719"/>
      <c r="O296" s="719"/>
      <c r="P296" s="719"/>
      <c r="Q296" s="719"/>
      <c r="R296" s="719"/>
      <c r="S296" s="719"/>
      <c r="T296" s="719"/>
      <c r="U296" s="719"/>
      <c r="V296" s="719"/>
      <c r="W296" s="719"/>
      <c r="X296" s="719"/>
      <c r="Y296" s="719"/>
    </row>
    <row r="297" spans="1:25" ht="14.25" customHeight="1">
      <c r="A297" s="719"/>
      <c r="B297" s="719"/>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row>
    <row r="298" spans="1:25" ht="14.25" customHeight="1">
      <c r="A298" s="719"/>
      <c r="B298" s="719"/>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row>
    <row r="299" spans="1:25" ht="14.25" customHeight="1">
      <c r="A299" s="719"/>
      <c r="B299" s="719"/>
      <c r="C299" s="719"/>
      <c r="D299" s="719"/>
      <c r="E299" s="719"/>
      <c r="F299" s="719"/>
      <c r="G299" s="719"/>
      <c r="H299" s="719"/>
      <c r="I299" s="719"/>
      <c r="J299" s="719"/>
      <c r="K299" s="719"/>
      <c r="L299" s="719"/>
      <c r="M299" s="719"/>
      <c r="N299" s="719"/>
      <c r="O299" s="719"/>
      <c r="P299" s="719"/>
      <c r="Q299" s="719"/>
      <c r="R299" s="719"/>
      <c r="S299" s="719"/>
      <c r="T299" s="719"/>
      <c r="U299" s="719"/>
      <c r="V299" s="719"/>
      <c r="W299" s="719"/>
      <c r="X299" s="719"/>
      <c r="Y299" s="719"/>
    </row>
    <row r="300" spans="1:25" ht="14.25" customHeight="1">
      <c r="A300" s="719"/>
      <c r="B300" s="719"/>
      <c r="C300" s="719"/>
      <c r="D300" s="719"/>
      <c r="E300" s="719"/>
      <c r="F300" s="719"/>
      <c r="G300" s="719"/>
      <c r="H300" s="719"/>
      <c r="I300" s="719"/>
      <c r="J300" s="719"/>
      <c r="K300" s="719"/>
      <c r="L300" s="719"/>
      <c r="M300" s="719"/>
      <c r="N300" s="719"/>
      <c r="O300" s="719"/>
      <c r="P300" s="719"/>
      <c r="Q300" s="719"/>
      <c r="R300" s="719"/>
      <c r="S300" s="719"/>
      <c r="T300" s="719"/>
      <c r="U300" s="719"/>
      <c r="V300" s="719"/>
      <c r="W300" s="719"/>
      <c r="X300" s="719"/>
      <c r="Y300" s="719"/>
    </row>
    <row r="301" spans="1:25" ht="14.25" customHeight="1">
      <c r="A301" s="719"/>
      <c r="B301" s="719"/>
      <c r="C301" s="719"/>
      <c r="D301" s="719"/>
      <c r="E301" s="719"/>
      <c r="F301" s="719"/>
      <c r="G301" s="719"/>
      <c r="H301" s="719"/>
      <c r="I301" s="719"/>
      <c r="J301" s="719"/>
      <c r="K301" s="719"/>
      <c r="L301" s="719"/>
      <c r="M301" s="719"/>
      <c r="N301" s="719"/>
      <c r="O301" s="719"/>
      <c r="P301" s="719"/>
      <c r="Q301" s="719"/>
      <c r="R301" s="719"/>
      <c r="S301" s="719"/>
      <c r="T301" s="719"/>
      <c r="U301" s="719"/>
      <c r="V301" s="719"/>
      <c r="W301" s="719"/>
      <c r="X301" s="719"/>
      <c r="Y301" s="719"/>
    </row>
    <row r="302" spans="1:25" ht="14.25" customHeight="1">
      <c r="A302" s="719"/>
      <c r="B302" s="719"/>
      <c r="C302" s="719"/>
      <c r="D302" s="719"/>
      <c r="E302" s="719"/>
      <c r="F302" s="719"/>
      <c r="G302" s="719"/>
      <c r="H302" s="719"/>
      <c r="I302" s="719"/>
      <c r="J302" s="719"/>
      <c r="K302" s="719"/>
      <c r="L302" s="719"/>
      <c r="M302" s="719"/>
      <c r="N302" s="719"/>
      <c r="O302" s="719"/>
      <c r="P302" s="719"/>
      <c r="Q302" s="719"/>
      <c r="R302" s="719"/>
      <c r="S302" s="719"/>
      <c r="T302" s="719"/>
      <c r="U302" s="719"/>
      <c r="V302" s="719"/>
      <c r="W302" s="719"/>
      <c r="X302" s="719"/>
      <c r="Y302" s="719"/>
    </row>
    <row r="303" spans="1:25" ht="14.25" customHeight="1">
      <c r="A303" s="719"/>
      <c r="B303" s="719"/>
      <c r="C303" s="719"/>
      <c r="D303" s="719"/>
      <c r="E303" s="719"/>
      <c r="F303" s="719"/>
      <c r="G303" s="719"/>
      <c r="H303" s="719"/>
      <c r="I303" s="719"/>
      <c r="J303" s="719"/>
      <c r="K303" s="719"/>
      <c r="L303" s="719"/>
      <c r="M303" s="719"/>
      <c r="N303" s="719"/>
      <c r="O303" s="719"/>
      <c r="P303" s="719"/>
      <c r="Q303" s="719"/>
      <c r="R303" s="719"/>
      <c r="S303" s="719"/>
      <c r="T303" s="719"/>
      <c r="U303" s="719"/>
      <c r="V303" s="719"/>
      <c r="W303" s="719"/>
      <c r="X303" s="719"/>
      <c r="Y303" s="719"/>
    </row>
    <row r="304" spans="1:25" ht="14.25" customHeight="1">
      <c r="A304" s="719"/>
      <c r="B304" s="719"/>
      <c r="C304" s="719"/>
      <c r="D304" s="719"/>
      <c r="E304" s="719"/>
      <c r="F304" s="719"/>
      <c r="G304" s="719"/>
      <c r="H304" s="719"/>
      <c r="I304" s="719"/>
      <c r="J304" s="719"/>
      <c r="K304" s="719"/>
      <c r="L304" s="719"/>
      <c r="M304" s="719"/>
      <c r="N304" s="719"/>
      <c r="O304" s="719"/>
      <c r="P304" s="719"/>
      <c r="Q304" s="719"/>
      <c r="R304" s="719"/>
      <c r="S304" s="719"/>
      <c r="T304" s="719"/>
      <c r="U304" s="719"/>
      <c r="V304" s="719"/>
      <c r="W304" s="719"/>
      <c r="X304" s="719"/>
      <c r="Y304" s="719"/>
    </row>
    <row r="305" spans="1:25" ht="14.25" customHeight="1">
      <c r="A305" s="719"/>
      <c r="B305" s="719"/>
      <c r="C305" s="719"/>
      <c r="D305" s="719"/>
      <c r="E305" s="719"/>
      <c r="F305" s="719"/>
      <c r="G305" s="719"/>
      <c r="H305" s="719"/>
      <c r="I305" s="719"/>
      <c r="J305" s="719"/>
      <c r="K305" s="719"/>
      <c r="L305" s="719"/>
      <c r="M305" s="719"/>
      <c r="N305" s="719"/>
      <c r="O305" s="719"/>
      <c r="P305" s="719"/>
      <c r="Q305" s="719"/>
      <c r="R305" s="719"/>
      <c r="S305" s="719"/>
      <c r="T305" s="719"/>
      <c r="U305" s="719"/>
      <c r="V305" s="719"/>
      <c r="W305" s="719"/>
      <c r="X305" s="719"/>
      <c r="Y305" s="719"/>
    </row>
    <row r="306" spans="1:25" ht="14.25" customHeight="1">
      <c r="A306" s="719"/>
      <c r="B306" s="719"/>
      <c r="C306" s="719"/>
      <c r="D306" s="719"/>
      <c r="E306" s="719"/>
      <c r="F306" s="719"/>
      <c r="G306" s="719"/>
      <c r="H306" s="719"/>
      <c r="I306" s="719"/>
      <c r="J306" s="719"/>
      <c r="K306" s="719"/>
      <c r="L306" s="719"/>
      <c r="M306" s="719"/>
      <c r="N306" s="719"/>
      <c r="O306" s="719"/>
      <c r="P306" s="719"/>
      <c r="Q306" s="719"/>
      <c r="R306" s="719"/>
      <c r="S306" s="719"/>
      <c r="T306" s="719"/>
      <c r="U306" s="719"/>
      <c r="V306" s="719"/>
      <c r="W306" s="719"/>
      <c r="X306" s="719"/>
      <c r="Y306" s="719"/>
    </row>
    <row r="307" spans="1:25" ht="14.25" customHeight="1">
      <c r="A307" s="719"/>
      <c r="B307" s="719"/>
      <c r="C307" s="719"/>
      <c r="D307" s="719"/>
      <c r="E307" s="719"/>
      <c r="F307" s="719"/>
      <c r="G307" s="719"/>
      <c r="H307" s="719"/>
      <c r="I307" s="719"/>
      <c r="J307" s="719"/>
      <c r="K307" s="719"/>
      <c r="L307" s="719"/>
      <c r="M307" s="719"/>
      <c r="N307" s="719"/>
      <c r="O307" s="719"/>
      <c r="P307" s="719"/>
      <c r="Q307" s="719"/>
      <c r="R307" s="719"/>
      <c r="S307" s="719"/>
      <c r="T307" s="719"/>
      <c r="U307" s="719"/>
      <c r="V307" s="719"/>
      <c r="W307" s="719"/>
      <c r="X307" s="719"/>
      <c r="Y307" s="719"/>
    </row>
    <row r="308" spans="1:25" ht="14.25" customHeight="1">
      <c r="A308" s="719"/>
      <c r="B308" s="719"/>
      <c r="C308" s="719"/>
      <c r="D308" s="719"/>
      <c r="E308" s="719"/>
      <c r="F308" s="719"/>
      <c r="G308" s="719"/>
      <c r="H308" s="719"/>
      <c r="I308" s="719"/>
      <c r="J308" s="719"/>
      <c r="K308" s="719"/>
      <c r="L308" s="719"/>
      <c r="M308" s="719"/>
      <c r="N308" s="719"/>
      <c r="O308" s="719"/>
      <c r="P308" s="719"/>
      <c r="Q308" s="719"/>
      <c r="R308" s="719"/>
      <c r="S308" s="719"/>
      <c r="T308" s="719"/>
      <c r="U308" s="719"/>
      <c r="V308" s="719"/>
      <c r="W308" s="719"/>
      <c r="X308" s="719"/>
      <c r="Y308" s="719"/>
    </row>
    <row r="309" spans="1:25" ht="14.25" customHeight="1">
      <c r="A309" s="719"/>
      <c r="B309" s="719"/>
      <c r="C309" s="719"/>
      <c r="D309" s="719"/>
      <c r="E309" s="719"/>
      <c r="F309" s="719"/>
      <c r="G309" s="719"/>
      <c r="H309" s="719"/>
      <c r="I309" s="719"/>
      <c r="J309" s="719"/>
      <c r="K309" s="719"/>
      <c r="L309" s="719"/>
      <c r="M309" s="719"/>
      <c r="N309" s="719"/>
      <c r="O309" s="719"/>
      <c r="P309" s="719"/>
      <c r="Q309" s="719"/>
      <c r="R309" s="719"/>
      <c r="S309" s="719"/>
      <c r="T309" s="719"/>
      <c r="U309" s="719"/>
      <c r="V309" s="719"/>
      <c r="W309" s="719"/>
      <c r="X309" s="719"/>
      <c r="Y309" s="719"/>
    </row>
    <row r="310" spans="1:25" ht="14.25" customHeight="1">
      <c r="A310" s="719"/>
      <c r="B310" s="719"/>
      <c r="C310" s="719"/>
      <c r="D310" s="719"/>
      <c r="E310" s="719"/>
      <c r="F310" s="719"/>
      <c r="G310" s="719"/>
      <c r="H310" s="719"/>
      <c r="I310" s="719"/>
      <c r="J310" s="719"/>
      <c r="K310" s="719"/>
      <c r="L310" s="719"/>
      <c r="M310" s="719"/>
      <c r="N310" s="719"/>
      <c r="O310" s="719"/>
      <c r="P310" s="719"/>
      <c r="Q310" s="719"/>
      <c r="R310" s="719"/>
      <c r="S310" s="719"/>
      <c r="T310" s="719"/>
      <c r="U310" s="719"/>
      <c r="V310" s="719"/>
      <c r="W310" s="719"/>
      <c r="X310" s="719"/>
      <c r="Y310" s="719"/>
    </row>
    <row r="311" spans="1:25" ht="14.25" customHeight="1">
      <c r="A311" s="719"/>
      <c r="B311" s="719"/>
      <c r="C311" s="719"/>
      <c r="D311" s="719"/>
      <c r="E311" s="719"/>
      <c r="F311" s="719"/>
      <c r="G311" s="719"/>
      <c r="H311" s="719"/>
      <c r="I311" s="719"/>
      <c r="J311" s="719"/>
      <c r="K311" s="719"/>
      <c r="L311" s="719"/>
      <c r="M311" s="719"/>
      <c r="N311" s="719"/>
      <c r="O311" s="719"/>
      <c r="P311" s="719"/>
      <c r="Q311" s="719"/>
      <c r="R311" s="719"/>
      <c r="S311" s="719"/>
      <c r="T311" s="719"/>
      <c r="U311" s="719"/>
      <c r="V311" s="719"/>
      <c r="W311" s="719"/>
      <c r="X311" s="719"/>
      <c r="Y311" s="719"/>
    </row>
    <row r="312" spans="1:25" ht="14.25" customHeight="1">
      <c r="A312" s="719"/>
      <c r="B312" s="719"/>
      <c r="C312" s="719"/>
      <c r="D312" s="719"/>
      <c r="E312" s="719"/>
      <c r="F312" s="719"/>
      <c r="G312" s="719"/>
      <c r="H312" s="719"/>
      <c r="I312" s="719"/>
      <c r="J312" s="719"/>
      <c r="K312" s="719"/>
      <c r="L312" s="719"/>
      <c r="M312" s="719"/>
      <c r="N312" s="719"/>
      <c r="O312" s="719"/>
      <c r="P312" s="719"/>
      <c r="Q312" s="719"/>
      <c r="R312" s="719"/>
      <c r="S312" s="719"/>
      <c r="T312" s="719"/>
      <c r="U312" s="719"/>
      <c r="V312" s="719"/>
      <c r="W312" s="719"/>
      <c r="X312" s="719"/>
      <c r="Y312" s="719"/>
    </row>
    <row r="313" spans="1:25" ht="14.25" customHeight="1">
      <c r="A313" s="719"/>
      <c r="B313" s="719"/>
      <c r="C313" s="719"/>
      <c r="D313" s="719"/>
      <c r="E313" s="719"/>
      <c r="F313" s="719"/>
      <c r="G313" s="719"/>
      <c r="H313" s="719"/>
      <c r="I313" s="719"/>
      <c r="J313" s="719"/>
      <c r="K313" s="719"/>
      <c r="L313" s="719"/>
      <c r="M313" s="719"/>
      <c r="N313" s="719"/>
      <c r="O313" s="719"/>
      <c r="P313" s="719"/>
      <c r="Q313" s="719"/>
      <c r="R313" s="719"/>
      <c r="S313" s="719"/>
      <c r="T313" s="719"/>
      <c r="U313" s="719"/>
      <c r="V313" s="719"/>
      <c r="W313" s="719"/>
      <c r="X313" s="719"/>
      <c r="Y313" s="719"/>
    </row>
    <row r="314" spans="1:25" ht="14.25" customHeight="1">
      <c r="A314" s="719"/>
      <c r="B314" s="719"/>
      <c r="C314" s="719"/>
      <c r="D314" s="719"/>
      <c r="E314" s="719"/>
      <c r="F314" s="719"/>
      <c r="G314" s="719"/>
      <c r="H314" s="719"/>
      <c r="I314" s="719"/>
      <c r="J314" s="719"/>
      <c r="K314" s="719"/>
      <c r="L314" s="719"/>
      <c r="M314" s="719"/>
      <c r="N314" s="719"/>
      <c r="O314" s="719"/>
      <c r="P314" s="719"/>
      <c r="Q314" s="719"/>
      <c r="R314" s="719"/>
      <c r="S314" s="719"/>
      <c r="T314" s="719"/>
      <c r="U314" s="719"/>
      <c r="V314" s="719"/>
      <c r="W314" s="719"/>
      <c r="X314" s="719"/>
      <c r="Y314" s="719"/>
    </row>
    <row r="315" spans="1:25" ht="14.25" customHeight="1">
      <c r="A315" s="719"/>
      <c r="B315" s="719"/>
      <c r="C315" s="719"/>
      <c r="D315" s="719"/>
      <c r="E315" s="719"/>
      <c r="F315" s="719"/>
      <c r="G315" s="719"/>
      <c r="H315" s="719"/>
      <c r="I315" s="719"/>
      <c r="J315" s="719"/>
      <c r="K315" s="719"/>
      <c r="L315" s="719"/>
      <c r="M315" s="719"/>
      <c r="N315" s="719"/>
      <c r="O315" s="719"/>
      <c r="P315" s="719"/>
      <c r="Q315" s="719"/>
      <c r="R315" s="719"/>
      <c r="S315" s="719"/>
      <c r="T315" s="719"/>
      <c r="U315" s="719"/>
      <c r="V315" s="719"/>
      <c r="W315" s="719"/>
      <c r="X315" s="719"/>
      <c r="Y315" s="719"/>
    </row>
    <row r="316" spans="1:25" ht="14.25" customHeight="1">
      <c r="A316" s="719"/>
      <c r="B316" s="719"/>
      <c r="C316" s="719"/>
      <c r="D316" s="719"/>
      <c r="E316" s="719"/>
      <c r="F316" s="719"/>
      <c r="G316" s="719"/>
      <c r="H316" s="719"/>
      <c r="I316" s="719"/>
      <c r="J316" s="719"/>
      <c r="K316" s="719"/>
      <c r="L316" s="719"/>
      <c r="M316" s="719"/>
      <c r="N316" s="719"/>
      <c r="O316" s="719"/>
      <c r="P316" s="719"/>
      <c r="Q316" s="719"/>
      <c r="R316" s="719"/>
      <c r="S316" s="719"/>
      <c r="T316" s="719"/>
      <c r="U316" s="719"/>
      <c r="V316" s="719"/>
      <c r="W316" s="719"/>
      <c r="X316" s="719"/>
      <c r="Y316" s="719"/>
    </row>
    <row r="317" spans="1:25" ht="14.25" customHeight="1">
      <c r="A317" s="719"/>
      <c r="B317" s="719"/>
      <c r="C317" s="719"/>
      <c r="D317" s="719"/>
      <c r="E317" s="719"/>
      <c r="F317" s="719"/>
      <c r="G317" s="719"/>
      <c r="H317" s="719"/>
      <c r="I317" s="719"/>
      <c r="J317" s="719"/>
      <c r="K317" s="719"/>
      <c r="L317" s="719"/>
      <c r="M317" s="719"/>
      <c r="N317" s="719"/>
      <c r="O317" s="719"/>
      <c r="P317" s="719"/>
      <c r="Q317" s="719"/>
      <c r="R317" s="719"/>
      <c r="S317" s="719"/>
      <c r="T317" s="719"/>
      <c r="U317" s="719"/>
      <c r="V317" s="719"/>
      <c r="W317" s="719"/>
      <c r="X317" s="719"/>
      <c r="Y317" s="719"/>
    </row>
    <row r="318" spans="1:25" ht="14.25" customHeight="1">
      <c r="A318" s="719"/>
      <c r="B318" s="719"/>
      <c r="C318" s="719"/>
      <c r="D318" s="719"/>
      <c r="E318" s="719"/>
      <c r="F318" s="719"/>
      <c r="G318" s="719"/>
      <c r="H318" s="719"/>
      <c r="I318" s="719"/>
      <c r="J318" s="719"/>
      <c r="K318" s="719"/>
      <c r="L318" s="719"/>
      <c r="M318" s="719"/>
      <c r="N318" s="719"/>
      <c r="O318" s="719"/>
      <c r="P318" s="719"/>
      <c r="Q318" s="719"/>
      <c r="R318" s="719"/>
      <c r="S318" s="719"/>
      <c r="T318" s="719"/>
      <c r="U318" s="719"/>
      <c r="V318" s="719"/>
      <c r="W318" s="719"/>
      <c r="X318" s="719"/>
      <c r="Y318" s="719"/>
    </row>
    <row r="319" spans="1:25" ht="14.25" customHeight="1">
      <c r="A319" s="719"/>
      <c r="B319" s="719"/>
      <c r="C319" s="719"/>
      <c r="D319" s="719"/>
      <c r="E319" s="719"/>
      <c r="F319" s="719"/>
      <c r="G319" s="719"/>
      <c r="H319" s="719"/>
      <c r="I319" s="719"/>
      <c r="J319" s="719"/>
      <c r="K319" s="719"/>
      <c r="L319" s="719"/>
      <c r="M319" s="719"/>
      <c r="N319" s="719"/>
      <c r="O319" s="719"/>
      <c r="P319" s="719"/>
      <c r="Q319" s="719"/>
      <c r="R319" s="719"/>
      <c r="S319" s="719"/>
      <c r="T319" s="719"/>
      <c r="U319" s="719"/>
      <c r="V319" s="719"/>
      <c r="W319" s="719"/>
      <c r="X319" s="719"/>
      <c r="Y319" s="719"/>
    </row>
    <row r="320" spans="1:25" ht="14.25" customHeight="1">
      <c r="A320" s="719"/>
      <c r="B320" s="719"/>
      <c r="C320" s="719"/>
      <c r="D320" s="719"/>
      <c r="E320" s="719"/>
      <c r="F320" s="719"/>
      <c r="G320" s="719"/>
      <c r="H320" s="719"/>
      <c r="I320" s="719"/>
      <c r="J320" s="719"/>
      <c r="K320" s="719"/>
      <c r="L320" s="719"/>
      <c r="M320" s="719"/>
      <c r="N320" s="719"/>
      <c r="O320" s="719"/>
      <c r="P320" s="719"/>
      <c r="Q320" s="719"/>
      <c r="R320" s="719"/>
      <c r="S320" s="719"/>
      <c r="T320" s="719"/>
      <c r="U320" s="719"/>
      <c r="V320" s="719"/>
      <c r="W320" s="719"/>
      <c r="X320" s="719"/>
      <c r="Y320" s="719"/>
    </row>
    <row r="321" spans="1:25" ht="14.25" customHeight="1">
      <c r="A321" s="719"/>
      <c r="B321" s="719"/>
      <c r="C321" s="719"/>
      <c r="D321" s="719"/>
      <c r="E321" s="719"/>
      <c r="F321" s="719"/>
      <c r="G321" s="719"/>
      <c r="H321" s="719"/>
      <c r="I321" s="719"/>
      <c r="J321" s="719"/>
      <c r="K321" s="719"/>
      <c r="L321" s="719"/>
      <c r="M321" s="719"/>
      <c r="N321" s="719"/>
      <c r="O321" s="719"/>
      <c r="P321" s="719"/>
      <c r="Q321" s="719"/>
      <c r="R321" s="719"/>
      <c r="S321" s="719"/>
      <c r="T321" s="719"/>
      <c r="U321" s="719"/>
      <c r="V321" s="719"/>
      <c r="W321" s="719"/>
      <c r="X321" s="719"/>
      <c r="Y321" s="719"/>
    </row>
    <row r="322" spans="1:25" ht="14.25" customHeight="1">
      <c r="A322" s="719"/>
      <c r="B322" s="719"/>
      <c r="C322" s="719"/>
      <c r="D322" s="719"/>
      <c r="E322" s="719"/>
      <c r="F322" s="719"/>
      <c r="G322" s="719"/>
      <c r="H322" s="719"/>
      <c r="I322" s="719"/>
      <c r="J322" s="719"/>
      <c r="K322" s="719"/>
      <c r="L322" s="719"/>
      <c r="M322" s="719"/>
      <c r="N322" s="719"/>
      <c r="O322" s="719"/>
      <c r="P322" s="719"/>
      <c r="Q322" s="719"/>
      <c r="R322" s="719"/>
      <c r="S322" s="719"/>
      <c r="T322" s="719"/>
      <c r="U322" s="719"/>
      <c r="V322" s="719"/>
      <c r="W322" s="719"/>
      <c r="X322" s="719"/>
      <c r="Y322" s="719"/>
    </row>
    <row r="323" spans="1:25" ht="14.25" customHeight="1">
      <c r="A323" s="719"/>
      <c r="B323" s="719"/>
      <c r="C323" s="719"/>
      <c r="D323" s="719"/>
      <c r="E323" s="719"/>
      <c r="F323" s="719"/>
      <c r="G323" s="719"/>
      <c r="H323" s="719"/>
      <c r="I323" s="719"/>
      <c r="J323" s="719"/>
      <c r="K323" s="719"/>
      <c r="L323" s="719"/>
      <c r="M323" s="719"/>
      <c r="N323" s="719"/>
      <c r="O323" s="719"/>
      <c r="P323" s="719"/>
      <c r="Q323" s="719"/>
      <c r="R323" s="719"/>
      <c r="S323" s="719"/>
      <c r="T323" s="719"/>
      <c r="U323" s="719"/>
      <c r="V323" s="719"/>
      <c r="W323" s="719"/>
      <c r="X323" s="719"/>
      <c r="Y323" s="719"/>
    </row>
    <row r="324" spans="1:25" ht="14.25" customHeight="1">
      <c r="A324" s="719"/>
      <c r="B324" s="719"/>
      <c r="C324" s="719"/>
      <c r="D324" s="719"/>
      <c r="E324" s="719"/>
      <c r="F324" s="719"/>
      <c r="G324" s="719"/>
      <c r="H324" s="719"/>
      <c r="I324" s="719"/>
      <c r="J324" s="719"/>
      <c r="K324" s="719"/>
      <c r="L324" s="719"/>
      <c r="M324" s="719"/>
      <c r="N324" s="719"/>
      <c r="O324" s="719"/>
      <c r="P324" s="719"/>
      <c r="Q324" s="719"/>
      <c r="R324" s="719"/>
      <c r="S324" s="719"/>
      <c r="T324" s="719"/>
      <c r="U324" s="719"/>
      <c r="V324" s="719"/>
      <c r="W324" s="719"/>
      <c r="X324" s="719"/>
      <c r="Y324" s="719"/>
    </row>
    <row r="325" spans="1:25" ht="14.25" customHeight="1">
      <c r="A325" s="719"/>
      <c r="B325" s="719"/>
      <c r="C325" s="719"/>
      <c r="D325" s="719"/>
      <c r="E325" s="719"/>
      <c r="F325" s="719"/>
      <c r="G325" s="719"/>
      <c r="H325" s="719"/>
      <c r="I325" s="719"/>
      <c r="J325" s="719"/>
      <c r="K325" s="719"/>
      <c r="L325" s="719"/>
      <c r="M325" s="719"/>
      <c r="N325" s="719"/>
      <c r="O325" s="719"/>
      <c r="P325" s="719"/>
      <c r="Q325" s="719"/>
      <c r="R325" s="719"/>
      <c r="S325" s="719"/>
      <c r="T325" s="719"/>
      <c r="U325" s="719"/>
      <c r="V325" s="719"/>
      <c r="W325" s="719"/>
      <c r="X325" s="719"/>
      <c r="Y325" s="719"/>
    </row>
    <row r="326" spans="1:25" ht="14.25" customHeight="1">
      <c r="A326" s="719"/>
      <c r="B326" s="719"/>
      <c r="C326" s="719"/>
      <c r="D326" s="719"/>
      <c r="E326" s="719"/>
      <c r="F326" s="719"/>
      <c r="G326" s="719"/>
      <c r="H326" s="719"/>
      <c r="I326" s="719"/>
      <c r="J326" s="719"/>
      <c r="K326" s="719"/>
      <c r="L326" s="719"/>
      <c r="M326" s="719"/>
      <c r="N326" s="719"/>
      <c r="O326" s="719"/>
      <c r="P326" s="719"/>
      <c r="Q326" s="719"/>
      <c r="R326" s="719"/>
      <c r="S326" s="719"/>
      <c r="T326" s="719"/>
      <c r="U326" s="719"/>
      <c r="V326" s="719"/>
      <c r="W326" s="719"/>
      <c r="X326" s="719"/>
      <c r="Y326" s="719"/>
    </row>
    <row r="327" spans="1:25" ht="14.25" customHeight="1">
      <c r="A327" s="719"/>
      <c r="B327" s="719"/>
      <c r="C327" s="719"/>
      <c r="D327" s="719"/>
      <c r="E327" s="719"/>
      <c r="F327" s="719"/>
      <c r="G327" s="719"/>
      <c r="H327" s="719"/>
      <c r="I327" s="719"/>
      <c r="J327" s="719"/>
      <c r="K327" s="719"/>
      <c r="L327" s="719"/>
      <c r="M327" s="719"/>
      <c r="N327" s="719"/>
      <c r="O327" s="719"/>
      <c r="P327" s="719"/>
      <c r="Q327" s="719"/>
      <c r="R327" s="719"/>
      <c r="S327" s="719"/>
      <c r="T327" s="719"/>
      <c r="U327" s="719"/>
      <c r="V327" s="719"/>
      <c r="W327" s="719"/>
      <c r="X327" s="719"/>
      <c r="Y327" s="719"/>
    </row>
    <row r="328" spans="1:25" ht="14.25" customHeight="1">
      <c r="A328" s="719"/>
      <c r="B328" s="719"/>
      <c r="C328" s="719"/>
      <c r="D328" s="719"/>
      <c r="E328" s="719"/>
      <c r="F328" s="719"/>
      <c r="G328" s="719"/>
      <c r="H328" s="719"/>
      <c r="I328" s="719"/>
      <c r="J328" s="719"/>
      <c r="K328" s="719"/>
      <c r="L328" s="719"/>
      <c r="M328" s="719"/>
      <c r="N328" s="719"/>
      <c r="O328" s="719"/>
      <c r="P328" s="719"/>
      <c r="Q328" s="719"/>
      <c r="R328" s="719"/>
      <c r="S328" s="719"/>
      <c r="T328" s="719"/>
      <c r="U328" s="719"/>
      <c r="V328" s="719"/>
      <c r="W328" s="719"/>
      <c r="X328" s="719"/>
      <c r="Y328" s="719"/>
    </row>
    <row r="329" spans="1:25" ht="14.25" customHeight="1">
      <c r="A329" s="719"/>
      <c r="B329" s="719"/>
      <c r="C329" s="719"/>
      <c r="D329" s="719"/>
      <c r="E329" s="719"/>
      <c r="F329" s="719"/>
      <c r="G329" s="719"/>
      <c r="H329" s="719"/>
      <c r="I329" s="719"/>
      <c r="J329" s="719"/>
      <c r="K329" s="719"/>
      <c r="L329" s="719"/>
      <c r="M329" s="719"/>
      <c r="N329" s="719"/>
      <c r="O329" s="719"/>
      <c r="P329" s="719"/>
      <c r="Q329" s="719"/>
      <c r="R329" s="719"/>
      <c r="S329" s="719"/>
      <c r="T329" s="719"/>
      <c r="U329" s="719"/>
      <c r="V329" s="719"/>
      <c r="W329" s="719"/>
      <c r="X329" s="719"/>
      <c r="Y329" s="719"/>
    </row>
    <row r="330" spans="1:25" ht="14.25" customHeight="1">
      <c r="A330" s="719"/>
      <c r="B330" s="719"/>
      <c r="C330" s="719"/>
      <c r="D330" s="719"/>
      <c r="E330" s="719"/>
      <c r="F330" s="719"/>
      <c r="G330" s="719"/>
      <c r="H330" s="719"/>
      <c r="I330" s="719"/>
      <c r="J330" s="719"/>
      <c r="K330" s="719"/>
      <c r="L330" s="719"/>
      <c r="M330" s="719"/>
      <c r="N330" s="719"/>
      <c r="O330" s="719"/>
      <c r="P330" s="719"/>
      <c r="Q330" s="719"/>
      <c r="R330" s="719"/>
      <c r="S330" s="719"/>
      <c r="T330" s="719"/>
      <c r="U330" s="719"/>
      <c r="V330" s="719"/>
      <c r="W330" s="719"/>
      <c r="X330" s="719"/>
      <c r="Y330" s="719"/>
    </row>
    <row r="331" spans="1:25" ht="14.25" customHeight="1">
      <c r="A331" s="719"/>
      <c r="B331" s="719"/>
      <c r="C331" s="719"/>
      <c r="D331" s="719"/>
      <c r="E331" s="719"/>
      <c r="F331" s="719"/>
      <c r="G331" s="719"/>
      <c r="H331" s="719"/>
      <c r="I331" s="719"/>
      <c r="J331" s="719"/>
      <c r="K331" s="719"/>
      <c r="L331" s="719"/>
      <c r="M331" s="719"/>
      <c r="N331" s="719"/>
      <c r="O331" s="719"/>
      <c r="P331" s="719"/>
      <c r="Q331" s="719"/>
      <c r="R331" s="719"/>
      <c r="S331" s="719"/>
      <c r="T331" s="719"/>
      <c r="U331" s="719"/>
      <c r="V331" s="719"/>
      <c r="W331" s="719"/>
      <c r="X331" s="719"/>
      <c r="Y331" s="719"/>
    </row>
    <row r="332" spans="1:25" ht="14.25" customHeight="1">
      <c r="A332" s="719"/>
      <c r="B332" s="719"/>
      <c r="C332" s="719"/>
      <c r="D332" s="719"/>
      <c r="E332" s="719"/>
      <c r="F332" s="719"/>
      <c r="G332" s="719"/>
      <c r="H332" s="719"/>
      <c r="I332" s="719"/>
      <c r="J332" s="719"/>
      <c r="K332" s="719"/>
      <c r="L332" s="719"/>
      <c r="M332" s="719"/>
      <c r="N332" s="719"/>
      <c r="O332" s="719"/>
      <c r="P332" s="719"/>
      <c r="Q332" s="719"/>
      <c r="R332" s="719"/>
      <c r="S332" s="719"/>
      <c r="T332" s="719"/>
      <c r="U332" s="719"/>
      <c r="V332" s="719"/>
      <c r="W332" s="719"/>
      <c r="X332" s="719"/>
      <c r="Y332" s="719"/>
    </row>
    <row r="333" spans="1:25" ht="14.25" customHeight="1">
      <c r="A333" s="719"/>
      <c r="B333" s="719"/>
      <c r="C333" s="719"/>
      <c r="D333" s="719"/>
      <c r="E333" s="719"/>
      <c r="F333" s="719"/>
      <c r="G333" s="719"/>
      <c r="H333" s="719"/>
      <c r="I333" s="719"/>
      <c r="J333" s="719"/>
      <c r="K333" s="719"/>
      <c r="L333" s="719"/>
      <c r="M333" s="719"/>
      <c r="N333" s="719"/>
      <c r="O333" s="719"/>
      <c r="P333" s="719"/>
      <c r="Q333" s="719"/>
      <c r="R333" s="719"/>
      <c r="S333" s="719"/>
      <c r="T333" s="719"/>
      <c r="U333" s="719"/>
      <c r="V333" s="719"/>
      <c r="W333" s="719"/>
      <c r="X333" s="719"/>
      <c r="Y333" s="719"/>
    </row>
    <row r="334" spans="1:25" ht="14.25" customHeight="1">
      <c r="A334" s="719"/>
      <c r="B334" s="719"/>
      <c r="C334" s="719"/>
      <c r="D334" s="719"/>
      <c r="E334" s="719"/>
      <c r="F334" s="719"/>
      <c r="G334" s="719"/>
      <c r="H334" s="719"/>
      <c r="I334" s="719"/>
      <c r="J334" s="719"/>
      <c r="K334" s="719"/>
      <c r="L334" s="719"/>
      <c r="M334" s="719"/>
      <c r="N334" s="719"/>
      <c r="O334" s="719"/>
      <c r="P334" s="719"/>
      <c r="Q334" s="719"/>
      <c r="R334" s="719"/>
      <c r="S334" s="719"/>
      <c r="T334" s="719"/>
      <c r="U334" s="719"/>
      <c r="V334" s="719"/>
      <c r="W334" s="719"/>
      <c r="X334" s="719"/>
      <c r="Y334" s="719"/>
    </row>
    <row r="335" spans="1:25" ht="14.25" customHeight="1">
      <c r="A335" s="719"/>
      <c r="B335" s="719"/>
      <c r="C335" s="719"/>
      <c r="D335" s="719"/>
      <c r="E335" s="719"/>
      <c r="F335" s="719"/>
      <c r="G335" s="719"/>
      <c r="H335" s="719"/>
      <c r="I335" s="719"/>
      <c r="J335" s="719"/>
      <c r="K335" s="719"/>
      <c r="L335" s="719"/>
      <c r="M335" s="719"/>
      <c r="N335" s="719"/>
      <c r="O335" s="719"/>
      <c r="P335" s="719"/>
      <c r="Q335" s="719"/>
      <c r="R335" s="719"/>
      <c r="S335" s="719"/>
      <c r="T335" s="719"/>
      <c r="U335" s="719"/>
      <c r="V335" s="719"/>
      <c r="W335" s="719"/>
      <c r="X335" s="719"/>
      <c r="Y335" s="719"/>
    </row>
    <row r="336" spans="1:25" ht="14.25" customHeight="1">
      <c r="A336" s="719"/>
      <c r="B336" s="719"/>
      <c r="C336" s="719"/>
      <c r="D336" s="719"/>
      <c r="E336" s="719"/>
      <c r="F336" s="719"/>
      <c r="G336" s="719"/>
      <c r="H336" s="719"/>
      <c r="I336" s="719"/>
      <c r="J336" s="719"/>
      <c r="K336" s="719"/>
      <c r="L336" s="719"/>
      <c r="M336" s="719"/>
      <c r="N336" s="719"/>
      <c r="O336" s="719"/>
      <c r="P336" s="719"/>
      <c r="Q336" s="719"/>
      <c r="R336" s="719"/>
      <c r="S336" s="719"/>
      <c r="T336" s="719"/>
      <c r="U336" s="719"/>
      <c r="V336" s="719"/>
      <c r="W336" s="719"/>
      <c r="X336" s="719"/>
      <c r="Y336" s="719"/>
    </row>
    <row r="337" spans="1:25" ht="14.25" customHeight="1">
      <c r="A337" s="719"/>
      <c r="B337" s="719"/>
      <c r="C337" s="719"/>
      <c r="D337" s="719"/>
      <c r="E337" s="719"/>
      <c r="F337" s="719"/>
      <c r="G337" s="719"/>
      <c r="H337" s="719"/>
      <c r="I337" s="719"/>
      <c r="J337" s="719"/>
      <c r="K337" s="719"/>
      <c r="L337" s="719"/>
      <c r="M337" s="719"/>
      <c r="N337" s="719"/>
      <c r="O337" s="719"/>
      <c r="P337" s="719"/>
      <c r="Q337" s="719"/>
      <c r="R337" s="719"/>
      <c r="S337" s="719"/>
      <c r="T337" s="719"/>
      <c r="U337" s="719"/>
      <c r="V337" s="719"/>
      <c r="W337" s="719"/>
      <c r="X337" s="719"/>
      <c r="Y337" s="719"/>
    </row>
    <row r="338" spans="1:25" ht="14.25" customHeight="1">
      <c r="A338" s="719"/>
      <c r="B338" s="719"/>
      <c r="C338" s="719"/>
      <c r="D338" s="719"/>
      <c r="E338" s="719"/>
      <c r="F338" s="719"/>
      <c r="G338" s="719"/>
      <c r="H338" s="719"/>
      <c r="I338" s="719"/>
      <c r="J338" s="719"/>
      <c r="K338" s="719"/>
      <c r="L338" s="719"/>
      <c r="M338" s="719"/>
      <c r="N338" s="719"/>
      <c r="O338" s="719"/>
      <c r="P338" s="719"/>
      <c r="Q338" s="719"/>
      <c r="R338" s="719"/>
      <c r="S338" s="719"/>
      <c r="T338" s="719"/>
      <c r="U338" s="719"/>
      <c r="V338" s="719"/>
      <c r="W338" s="719"/>
      <c r="X338" s="719"/>
      <c r="Y338" s="719"/>
    </row>
    <row r="339" spans="1:25" ht="14.25" customHeight="1">
      <c r="A339" s="719"/>
      <c r="B339" s="719"/>
      <c r="C339" s="719"/>
      <c r="D339" s="719"/>
      <c r="E339" s="719"/>
      <c r="F339" s="719"/>
      <c r="G339" s="719"/>
      <c r="H339" s="719"/>
      <c r="I339" s="719"/>
      <c r="J339" s="719"/>
      <c r="K339" s="719"/>
      <c r="L339" s="719"/>
      <c r="M339" s="719"/>
      <c r="N339" s="719"/>
      <c r="O339" s="719"/>
      <c r="P339" s="719"/>
      <c r="Q339" s="719"/>
      <c r="R339" s="719"/>
      <c r="S339" s="719"/>
      <c r="T339" s="719"/>
      <c r="U339" s="719"/>
      <c r="V339" s="719"/>
      <c r="W339" s="719"/>
      <c r="X339" s="719"/>
      <c r="Y339" s="719"/>
    </row>
    <row r="340" spans="1:25" ht="14.25" customHeight="1">
      <c r="A340" s="719"/>
      <c r="B340" s="719"/>
      <c r="C340" s="719"/>
      <c r="D340" s="719"/>
      <c r="E340" s="719"/>
      <c r="F340" s="719"/>
      <c r="G340" s="719"/>
      <c r="H340" s="719"/>
      <c r="I340" s="719"/>
      <c r="J340" s="719"/>
      <c r="K340" s="719"/>
      <c r="L340" s="719"/>
      <c r="M340" s="719"/>
      <c r="N340" s="719"/>
      <c r="O340" s="719"/>
      <c r="P340" s="719"/>
      <c r="Q340" s="719"/>
      <c r="R340" s="719"/>
      <c r="S340" s="719"/>
      <c r="T340" s="719"/>
      <c r="U340" s="719"/>
      <c r="V340" s="719"/>
      <c r="W340" s="719"/>
      <c r="X340" s="719"/>
      <c r="Y340" s="719"/>
    </row>
    <row r="341" spans="1:25" ht="14.25" customHeight="1">
      <c r="A341" s="719"/>
      <c r="B341" s="719"/>
      <c r="C341" s="719"/>
      <c r="D341" s="719"/>
      <c r="E341" s="719"/>
      <c r="F341" s="719"/>
      <c r="G341" s="719"/>
      <c r="H341" s="719"/>
      <c r="I341" s="719"/>
      <c r="J341" s="719"/>
      <c r="K341" s="719"/>
      <c r="L341" s="719"/>
      <c r="M341" s="719"/>
      <c r="N341" s="719"/>
      <c r="O341" s="719"/>
      <c r="P341" s="719"/>
      <c r="Q341" s="719"/>
      <c r="R341" s="719"/>
      <c r="S341" s="719"/>
      <c r="T341" s="719"/>
      <c r="U341" s="719"/>
      <c r="V341" s="719"/>
      <c r="W341" s="719"/>
      <c r="X341" s="719"/>
      <c r="Y341" s="719"/>
    </row>
    <row r="342" spans="1:25" ht="14.25" customHeight="1">
      <c r="A342" s="719"/>
      <c r="B342" s="719"/>
      <c r="C342" s="719"/>
      <c r="D342" s="719"/>
      <c r="E342" s="719"/>
      <c r="F342" s="719"/>
      <c r="G342" s="719"/>
      <c r="H342" s="719"/>
      <c r="I342" s="719"/>
      <c r="J342" s="719"/>
      <c r="K342" s="719"/>
      <c r="L342" s="719"/>
      <c r="M342" s="719"/>
      <c r="N342" s="719"/>
      <c r="O342" s="719"/>
      <c r="P342" s="719"/>
      <c r="Q342" s="719"/>
      <c r="R342" s="719"/>
      <c r="S342" s="719"/>
      <c r="T342" s="719"/>
      <c r="U342" s="719"/>
      <c r="V342" s="719"/>
      <c r="W342" s="719"/>
      <c r="X342" s="719"/>
      <c r="Y342" s="719"/>
    </row>
    <row r="343" spans="1:25" ht="14.25" customHeight="1">
      <c r="A343" s="719"/>
      <c r="B343" s="719"/>
      <c r="C343" s="719"/>
      <c r="D343" s="719"/>
      <c r="E343" s="719"/>
      <c r="F343" s="719"/>
      <c r="G343" s="719"/>
      <c r="H343" s="719"/>
      <c r="I343" s="719"/>
      <c r="J343" s="719"/>
      <c r="K343" s="719"/>
      <c r="L343" s="719"/>
      <c r="M343" s="719"/>
      <c r="N343" s="719"/>
      <c r="O343" s="719"/>
      <c r="P343" s="719"/>
      <c r="Q343" s="719"/>
      <c r="R343" s="719"/>
      <c r="S343" s="719"/>
      <c r="T343" s="719"/>
      <c r="U343" s="719"/>
      <c r="V343" s="719"/>
      <c r="W343" s="719"/>
      <c r="X343" s="719"/>
      <c r="Y343" s="719"/>
    </row>
    <row r="344" spans="1:25" ht="14.25" customHeight="1">
      <c r="A344" s="719"/>
      <c r="B344" s="719"/>
      <c r="C344" s="719"/>
      <c r="D344" s="719"/>
      <c r="E344" s="719"/>
      <c r="F344" s="719"/>
      <c r="G344" s="719"/>
      <c r="H344" s="719"/>
      <c r="I344" s="719"/>
      <c r="J344" s="719"/>
      <c r="K344" s="719"/>
      <c r="L344" s="719"/>
      <c r="M344" s="719"/>
      <c r="N344" s="719"/>
      <c r="O344" s="719"/>
      <c r="P344" s="719"/>
      <c r="Q344" s="719"/>
      <c r="R344" s="719"/>
      <c r="S344" s="719"/>
      <c r="T344" s="719"/>
      <c r="U344" s="719"/>
      <c r="V344" s="719"/>
      <c r="W344" s="719"/>
      <c r="X344" s="719"/>
      <c r="Y344" s="719"/>
    </row>
    <row r="345" spans="1:25" ht="14.25" customHeight="1">
      <c r="A345" s="719"/>
      <c r="B345" s="719"/>
      <c r="C345" s="719"/>
      <c r="D345" s="719"/>
      <c r="E345" s="719"/>
      <c r="F345" s="719"/>
      <c r="G345" s="719"/>
      <c r="H345" s="719"/>
      <c r="I345" s="719"/>
      <c r="J345" s="719"/>
      <c r="K345" s="719"/>
      <c r="L345" s="719"/>
      <c r="M345" s="719"/>
      <c r="N345" s="719"/>
      <c r="O345" s="719"/>
      <c r="P345" s="719"/>
      <c r="Q345" s="719"/>
      <c r="R345" s="719"/>
      <c r="S345" s="719"/>
      <c r="T345" s="719"/>
      <c r="U345" s="719"/>
      <c r="V345" s="719"/>
      <c r="W345" s="719"/>
      <c r="X345" s="719"/>
      <c r="Y345" s="719"/>
    </row>
    <row r="346" spans="1:25" ht="14.25" customHeight="1">
      <c r="A346" s="719"/>
      <c r="B346" s="719"/>
      <c r="C346" s="719"/>
      <c r="D346" s="719"/>
      <c r="E346" s="719"/>
      <c r="F346" s="719"/>
      <c r="G346" s="719"/>
      <c r="H346" s="719"/>
      <c r="I346" s="719"/>
      <c r="J346" s="719"/>
      <c r="K346" s="719"/>
      <c r="L346" s="719"/>
      <c r="M346" s="719"/>
      <c r="N346" s="719"/>
      <c r="O346" s="719"/>
      <c r="P346" s="719"/>
      <c r="Q346" s="719"/>
      <c r="R346" s="719"/>
      <c r="S346" s="719"/>
      <c r="T346" s="719"/>
      <c r="U346" s="719"/>
      <c r="V346" s="719"/>
      <c r="W346" s="719"/>
      <c r="X346" s="719"/>
      <c r="Y346" s="719"/>
    </row>
    <row r="347" spans="1:25" ht="14.25" customHeight="1">
      <c r="A347" s="719"/>
      <c r="B347" s="719"/>
      <c r="C347" s="719"/>
      <c r="D347" s="719"/>
      <c r="E347" s="719"/>
      <c r="F347" s="719"/>
      <c r="G347" s="719"/>
      <c r="H347" s="719"/>
      <c r="I347" s="719"/>
      <c r="J347" s="719"/>
      <c r="K347" s="719"/>
      <c r="L347" s="719"/>
      <c r="M347" s="719"/>
      <c r="N347" s="719"/>
      <c r="O347" s="719"/>
      <c r="P347" s="719"/>
      <c r="Q347" s="719"/>
      <c r="R347" s="719"/>
      <c r="S347" s="719"/>
      <c r="T347" s="719"/>
      <c r="U347" s="719"/>
      <c r="V347" s="719"/>
      <c r="W347" s="719"/>
      <c r="X347" s="719"/>
      <c r="Y347" s="719"/>
    </row>
    <row r="348" spans="1:25" ht="14.25" customHeight="1">
      <c r="A348" s="719"/>
      <c r="B348" s="719"/>
      <c r="C348" s="719"/>
      <c r="D348" s="719"/>
      <c r="E348" s="719"/>
      <c r="F348" s="719"/>
      <c r="G348" s="719"/>
      <c r="H348" s="719"/>
      <c r="I348" s="719"/>
      <c r="J348" s="719"/>
      <c r="K348" s="719"/>
      <c r="L348" s="719"/>
      <c r="M348" s="719"/>
      <c r="N348" s="719"/>
      <c r="O348" s="719"/>
      <c r="P348" s="719"/>
      <c r="Q348" s="719"/>
      <c r="R348" s="719"/>
      <c r="S348" s="719"/>
      <c r="T348" s="719"/>
      <c r="U348" s="719"/>
      <c r="V348" s="719"/>
      <c r="W348" s="719"/>
      <c r="X348" s="719"/>
      <c r="Y348" s="719"/>
    </row>
    <row r="349" spans="1:25" ht="14.25" customHeight="1">
      <c r="A349" s="719"/>
      <c r="B349" s="719"/>
      <c r="C349" s="719"/>
      <c r="D349" s="719"/>
      <c r="E349" s="719"/>
      <c r="F349" s="719"/>
      <c r="G349" s="719"/>
      <c r="H349" s="719"/>
      <c r="I349" s="719"/>
      <c r="J349" s="719"/>
      <c r="K349" s="719"/>
      <c r="L349" s="719"/>
      <c r="M349" s="719"/>
      <c r="N349" s="719"/>
      <c r="O349" s="719"/>
      <c r="P349" s="719"/>
      <c r="Q349" s="719"/>
      <c r="R349" s="719"/>
      <c r="S349" s="719"/>
      <c r="T349" s="719"/>
      <c r="U349" s="719"/>
      <c r="V349" s="719"/>
      <c r="W349" s="719"/>
      <c r="X349" s="719"/>
      <c r="Y349" s="719"/>
    </row>
    <row r="350" spans="1:25" ht="14.25" customHeight="1">
      <c r="A350" s="719"/>
      <c r="B350" s="719"/>
      <c r="C350" s="719"/>
      <c r="D350" s="719"/>
      <c r="E350" s="719"/>
      <c r="F350" s="719"/>
      <c r="G350" s="719"/>
      <c r="H350" s="719"/>
      <c r="I350" s="719"/>
      <c r="J350" s="719"/>
      <c r="K350" s="719"/>
      <c r="L350" s="719"/>
      <c r="M350" s="719"/>
      <c r="N350" s="719"/>
      <c r="O350" s="719"/>
      <c r="P350" s="719"/>
      <c r="Q350" s="719"/>
      <c r="R350" s="719"/>
      <c r="S350" s="719"/>
      <c r="T350" s="719"/>
      <c r="U350" s="719"/>
      <c r="V350" s="719"/>
      <c r="W350" s="719"/>
      <c r="X350" s="719"/>
      <c r="Y350" s="719"/>
    </row>
    <row r="351" spans="1:25" ht="14.25" customHeight="1">
      <c r="A351" s="719"/>
      <c r="B351" s="719"/>
      <c r="C351" s="719"/>
      <c r="D351" s="719"/>
      <c r="E351" s="719"/>
      <c r="F351" s="719"/>
      <c r="G351" s="719"/>
      <c r="H351" s="719"/>
      <c r="I351" s="719"/>
      <c r="J351" s="719"/>
      <c r="K351" s="719"/>
      <c r="L351" s="719"/>
      <c r="M351" s="719"/>
      <c r="N351" s="719"/>
      <c r="O351" s="719"/>
      <c r="P351" s="719"/>
      <c r="Q351" s="719"/>
      <c r="R351" s="719"/>
      <c r="S351" s="719"/>
      <c r="T351" s="719"/>
      <c r="U351" s="719"/>
      <c r="V351" s="719"/>
      <c r="W351" s="719"/>
      <c r="X351" s="719"/>
      <c r="Y351" s="719"/>
    </row>
    <row r="352" spans="1:25" ht="14.25" customHeight="1">
      <c r="A352" s="719"/>
      <c r="B352" s="719"/>
      <c r="C352" s="719"/>
      <c r="D352" s="719"/>
      <c r="E352" s="719"/>
      <c r="F352" s="719"/>
      <c r="G352" s="719"/>
      <c r="H352" s="719"/>
      <c r="I352" s="719"/>
      <c r="J352" s="719"/>
      <c r="K352" s="719"/>
      <c r="L352" s="719"/>
      <c r="M352" s="719"/>
      <c r="N352" s="719"/>
      <c r="O352" s="719"/>
      <c r="P352" s="719"/>
      <c r="Q352" s="719"/>
      <c r="R352" s="719"/>
      <c r="S352" s="719"/>
      <c r="T352" s="719"/>
      <c r="U352" s="719"/>
      <c r="V352" s="719"/>
      <c r="W352" s="719"/>
      <c r="X352" s="719"/>
      <c r="Y352" s="719"/>
    </row>
    <row r="353" spans="1:25" ht="14.25" customHeight="1">
      <c r="A353" s="719"/>
      <c r="B353" s="719"/>
      <c r="C353" s="719"/>
      <c r="D353" s="719"/>
      <c r="E353" s="719"/>
      <c r="F353" s="719"/>
      <c r="G353" s="719"/>
      <c r="H353" s="719"/>
      <c r="I353" s="719"/>
      <c r="J353" s="719"/>
      <c r="K353" s="719"/>
      <c r="L353" s="719"/>
      <c r="M353" s="719"/>
      <c r="N353" s="719"/>
      <c r="O353" s="719"/>
      <c r="P353" s="719"/>
      <c r="Q353" s="719"/>
      <c r="R353" s="719"/>
      <c r="S353" s="719"/>
      <c r="T353" s="719"/>
      <c r="U353" s="719"/>
      <c r="V353" s="719"/>
      <c r="W353" s="719"/>
      <c r="X353" s="719"/>
      <c r="Y353" s="719"/>
    </row>
    <row r="354" spans="1:25" ht="14.25" customHeight="1">
      <c r="A354" s="719"/>
      <c r="B354" s="719"/>
      <c r="C354" s="719"/>
      <c r="D354" s="719"/>
      <c r="E354" s="719"/>
      <c r="F354" s="719"/>
      <c r="G354" s="719"/>
      <c r="H354" s="719"/>
      <c r="I354" s="719"/>
      <c r="J354" s="719"/>
      <c r="K354" s="719"/>
      <c r="L354" s="719"/>
      <c r="M354" s="719"/>
      <c r="N354" s="719"/>
      <c r="O354" s="719"/>
      <c r="P354" s="719"/>
      <c r="Q354" s="719"/>
      <c r="R354" s="719"/>
      <c r="S354" s="719"/>
      <c r="T354" s="719"/>
      <c r="U354" s="719"/>
      <c r="V354" s="719"/>
      <c r="W354" s="719"/>
      <c r="X354" s="719"/>
      <c r="Y354" s="719"/>
    </row>
    <row r="355" spans="1:25" ht="14.25" customHeight="1">
      <c r="A355" s="719"/>
      <c r="B355" s="719"/>
      <c r="C355" s="719"/>
      <c r="D355" s="719"/>
      <c r="E355" s="719"/>
      <c r="F355" s="719"/>
      <c r="G355" s="719"/>
      <c r="H355" s="719"/>
      <c r="I355" s="719"/>
      <c r="J355" s="719"/>
      <c r="K355" s="719"/>
      <c r="L355" s="719"/>
      <c r="M355" s="719"/>
      <c r="N355" s="719"/>
      <c r="O355" s="719"/>
      <c r="P355" s="719"/>
      <c r="Q355" s="719"/>
      <c r="R355" s="719"/>
      <c r="S355" s="719"/>
      <c r="T355" s="719"/>
      <c r="U355" s="719"/>
      <c r="V355" s="719"/>
      <c r="W355" s="719"/>
      <c r="X355" s="719"/>
      <c r="Y355" s="719"/>
    </row>
    <row r="356" spans="1:25" ht="14.25" customHeight="1">
      <c r="A356" s="719"/>
      <c r="B356" s="719"/>
      <c r="C356" s="719"/>
      <c r="D356" s="719"/>
      <c r="E356" s="719"/>
      <c r="F356" s="719"/>
      <c r="G356" s="719"/>
      <c r="H356" s="719"/>
      <c r="I356" s="719"/>
      <c r="J356" s="719"/>
      <c r="K356" s="719"/>
      <c r="L356" s="719"/>
      <c r="M356" s="719"/>
      <c r="N356" s="719"/>
      <c r="O356" s="719"/>
      <c r="P356" s="719"/>
      <c r="Q356" s="719"/>
      <c r="R356" s="719"/>
      <c r="S356" s="719"/>
      <c r="T356" s="719"/>
      <c r="U356" s="719"/>
      <c r="V356" s="719"/>
      <c r="W356" s="719"/>
      <c r="X356" s="719"/>
      <c r="Y356" s="719"/>
    </row>
    <row r="357" spans="1:25" ht="14.25" customHeight="1">
      <c r="A357" s="719"/>
      <c r="B357" s="719"/>
      <c r="C357" s="719"/>
      <c r="D357" s="719"/>
      <c r="E357" s="719"/>
      <c r="F357" s="719"/>
      <c r="G357" s="719"/>
      <c r="H357" s="719"/>
      <c r="I357" s="719"/>
      <c r="J357" s="719"/>
      <c r="K357" s="719"/>
      <c r="L357" s="719"/>
      <c r="M357" s="719"/>
      <c r="N357" s="719"/>
      <c r="O357" s="719"/>
      <c r="P357" s="719"/>
      <c r="Q357" s="719"/>
      <c r="R357" s="719"/>
      <c r="S357" s="719"/>
      <c r="T357" s="719"/>
      <c r="U357" s="719"/>
      <c r="V357" s="719"/>
      <c r="W357" s="719"/>
      <c r="X357" s="719"/>
      <c r="Y357" s="719"/>
    </row>
    <row r="358" spans="1:25" ht="14.25" customHeight="1">
      <c r="A358" s="719"/>
      <c r="B358" s="719"/>
      <c r="C358" s="719"/>
      <c r="D358" s="719"/>
      <c r="E358" s="719"/>
      <c r="F358" s="719"/>
      <c r="G358" s="719"/>
      <c r="H358" s="719"/>
      <c r="I358" s="719"/>
      <c r="J358" s="719"/>
      <c r="K358" s="719"/>
      <c r="L358" s="719"/>
      <c r="M358" s="719"/>
      <c r="N358" s="719"/>
      <c r="O358" s="719"/>
      <c r="P358" s="719"/>
      <c r="Q358" s="719"/>
      <c r="R358" s="719"/>
      <c r="S358" s="719"/>
      <c r="T358" s="719"/>
      <c r="U358" s="719"/>
      <c r="V358" s="719"/>
      <c r="W358" s="719"/>
      <c r="X358" s="719"/>
      <c r="Y358" s="719"/>
    </row>
    <row r="359" spans="1:25" ht="14.25" customHeight="1">
      <c r="A359" s="719"/>
      <c r="B359" s="719"/>
      <c r="C359" s="719"/>
      <c r="D359" s="719"/>
      <c r="E359" s="719"/>
      <c r="F359" s="719"/>
      <c r="G359" s="719"/>
      <c r="H359" s="719"/>
      <c r="I359" s="719"/>
      <c r="J359" s="719"/>
      <c r="K359" s="719"/>
      <c r="L359" s="719"/>
      <c r="M359" s="719"/>
      <c r="N359" s="719"/>
      <c r="O359" s="719"/>
      <c r="P359" s="719"/>
      <c r="Q359" s="719"/>
      <c r="R359" s="719"/>
      <c r="S359" s="719"/>
      <c r="T359" s="719"/>
      <c r="U359" s="719"/>
      <c r="V359" s="719"/>
      <c r="W359" s="719"/>
      <c r="X359" s="719"/>
      <c r="Y359" s="719"/>
    </row>
    <row r="360" spans="1:25" ht="14.25" customHeight="1">
      <c r="A360" s="719"/>
      <c r="B360" s="719"/>
      <c r="C360" s="719"/>
      <c r="D360" s="719"/>
      <c r="E360" s="719"/>
      <c r="F360" s="719"/>
      <c r="G360" s="719"/>
      <c r="H360" s="719"/>
      <c r="I360" s="719"/>
      <c r="J360" s="719"/>
      <c r="K360" s="719"/>
      <c r="L360" s="719"/>
      <c r="M360" s="719"/>
      <c r="N360" s="719"/>
      <c r="O360" s="719"/>
      <c r="P360" s="719"/>
      <c r="Q360" s="719"/>
      <c r="R360" s="719"/>
      <c r="S360" s="719"/>
      <c r="T360" s="719"/>
      <c r="U360" s="719"/>
      <c r="V360" s="719"/>
      <c r="W360" s="719"/>
      <c r="X360" s="719"/>
      <c r="Y360" s="719"/>
    </row>
    <row r="361" spans="1:25" ht="14.25" customHeight="1">
      <c r="A361" s="719"/>
      <c r="B361" s="719"/>
      <c r="C361" s="719"/>
      <c r="D361" s="719"/>
      <c r="E361" s="719"/>
      <c r="F361" s="719"/>
      <c r="G361" s="719"/>
      <c r="H361" s="719"/>
      <c r="I361" s="719"/>
      <c r="J361" s="719"/>
      <c r="K361" s="719"/>
      <c r="L361" s="719"/>
      <c r="M361" s="719"/>
      <c r="N361" s="719"/>
      <c r="O361" s="719"/>
      <c r="P361" s="719"/>
      <c r="Q361" s="719"/>
      <c r="R361" s="719"/>
      <c r="S361" s="719"/>
      <c r="T361" s="719"/>
      <c r="U361" s="719"/>
      <c r="V361" s="719"/>
      <c r="W361" s="719"/>
      <c r="X361" s="719"/>
      <c r="Y361" s="719"/>
    </row>
    <row r="362" spans="1:25" ht="14.25" customHeight="1">
      <c r="A362" s="719"/>
      <c r="B362" s="719"/>
      <c r="C362" s="719"/>
      <c r="D362" s="719"/>
      <c r="E362" s="719"/>
      <c r="F362" s="719"/>
      <c r="G362" s="719"/>
      <c r="H362" s="719"/>
      <c r="I362" s="719"/>
      <c r="J362" s="719"/>
      <c r="K362" s="719"/>
      <c r="L362" s="719"/>
      <c r="M362" s="719"/>
      <c r="N362" s="719"/>
      <c r="O362" s="719"/>
      <c r="P362" s="719"/>
      <c r="Q362" s="719"/>
      <c r="R362" s="719"/>
      <c r="S362" s="719"/>
      <c r="T362" s="719"/>
      <c r="U362" s="719"/>
      <c r="V362" s="719"/>
      <c r="W362" s="719"/>
      <c r="X362" s="719"/>
      <c r="Y362" s="719"/>
    </row>
    <row r="363" spans="1:25" ht="14.25" customHeight="1">
      <c r="A363" s="719"/>
      <c r="B363" s="719"/>
      <c r="C363" s="719"/>
      <c r="D363" s="719"/>
      <c r="E363" s="719"/>
      <c r="F363" s="719"/>
      <c r="G363" s="719"/>
      <c r="H363" s="719"/>
      <c r="I363" s="719"/>
      <c r="J363" s="719"/>
      <c r="K363" s="719"/>
      <c r="L363" s="719"/>
      <c r="M363" s="719"/>
      <c r="N363" s="719"/>
      <c r="O363" s="719"/>
      <c r="P363" s="719"/>
      <c r="Q363" s="719"/>
      <c r="R363" s="719"/>
      <c r="S363" s="719"/>
      <c r="T363" s="719"/>
      <c r="U363" s="719"/>
      <c r="V363" s="719"/>
      <c r="W363" s="719"/>
      <c r="X363" s="719"/>
      <c r="Y363" s="719"/>
    </row>
    <row r="364" spans="1:25" ht="14.25" customHeight="1">
      <c r="A364" s="719"/>
      <c r="B364" s="719"/>
      <c r="C364" s="719"/>
      <c r="D364" s="719"/>
      <c r="E364" s="719"/>
      <c r="F364" s="719"/>
      <c r="G364" s="719"/>
      <c r="H364" s="719"/>
      <c r="I364" s="719"/>
      <c r="J364" s="719"/>
      <c r="K364" s="719"/>
      <c r="L364" s="719"/>
      <c r="M364" s="719"/>
      <c r="N364" s="719"/>
      <c r="O364" s="719"/>
      <c r="P364" s="719"/>
      <c r="Q364" s="719"/>
      <c r="R364" s="719"/>
      <c r="S364" s="719"/>
      <c r="T364" s="719"/>
      <c r="U364" s="719"/>
      <c r="V364" s="719"/>
      <c r="W364" s="719"/>
      <c r="X364" s="719"/>
      <c r="Y364" s="719"/>
    </row>
    <row r="365" spans="1:25" ht="14.25" customHeight="1">
      <c r="A365" s="719"/>
      <c r="B365" s="719"/>
      <c r="C365" s="719"/>
      <c r="D365" s="719"/>
      <c r="E365" s="719"/>
      <c r="F365" s="719"/>
      <c r="G365" s="719"/>
      <c r="H365" s="719"/>
      <c r="I365" s="719"/>
      <c r="J365" s="719"/>
      <c r="K365" s="719"/>
      <c r="L365" s="719"/>
      <c r="M365" s="719"/>
      <c r="N365" s="719"/>
      <c r="O365" s="719"/>
      <c r="P365" s="719"/>
      <c r="Q365" s="719"/>
      <c r="R365" s="719"/>
      <c r="S365" s="719"/>
      <c r="T365" s="719"/>
      <c r="U365" s="719"/>
      <c r="V365" s="719"/>
      <c r="W365" s="719"/>
      <c r="X365" s="719"/>
      <c r="Y365" s="719"/>
    </row>
    <row r="366" spans="1:25" ht="14.25" customHeight="1">
      <c r="A366" s="719"/>
      <c r="B366" s="719"/>
      <c r="C366" s="719"/>
      <c r="D366" s="719"/>
      <c r="E366" s="719"/>
      <c r="F366" s="719"/>
      <c r="G366" s="719"/>
      <c r="H366" s="719"/>
      <c r="I366" s="719"/>
      <c r="J366" s="719"/>
      <c r="K366" s="719"/>
      <c r="L366" s="719"/>
      <c r="M366" s="719"/>
      <c r="N366" s="719"/>
      <c r="O366" s="719"/>
      <c r="P366" s="719"/>
      <c r="Q366" s="719"/>
      <c r="R366" s="719"/>
      <c r="S366" s="719"/>
      <c r="T366" s="719"/>
      <c r="U366" s="719"/>
      <c r="V366" s="719"/>
      <c r="W366" s="719"/>
      <c r="X366" s="719"/>
      <c r="Y366" s="719"/>
    </row>
    <row r="367" spans="1:25" ht="14.25" customHeight="1">
      <c r="A367" s="719"/>
      <c r="B367" s="719"/>
      <c r="C367" s="719"/>
      <c r="D367" s="719"/>
      <c r="E367" s="719"/>
      <c r="F367" s="719"/>
      <c r="G367" s="719"/>
      <c r="H367" s="719"/>
      <c r="I367" s="719"/>
      <c r="J367" s="719"/>
      <c r="K367" s="719"/>
      <c r="L367" s="719"/>
      <c r="M367" s="719"/>
      <c r="N367" s="719"/>
      <c r="O367" s="719"/>
      <c r="P367" s="719"/>
      <c r="Q367" s="719"/>
      <c r="R367" s="719"/>
      <c r="S367" s="719"/>
      <c r="T367" s="719"/>
      <c r="U367" s="719"/>
      <c r="V367" s="719"/>
      <c r="W367" s="719"/>
      <c r="X367" s="719"/>
      <c r="Y367" s="719"/>
    </row>
    <row r="368" spans="1:25" ht="14.25" customHeight="1">
      <c r="A368" s="719"/>
      <c r="B368" s="719"/>
      <c r="C368" s="719"/>
      <c r="D368" s="719"/>
      <c r="E368" s="719"/>
      <c r="F368" s="719"/>
      <c r="G368" s="719"/>
      <c r="H368" s="719"/>
      <c r="I368" s="719"/>
      <c r="J368" s="719"/>
      <c r="K368" s="719"/>
      <c r="L368" s="719"/>
      <c r="M368" s="719"/>
      <c r="N368" s="719"/>
      <c r="O368" s="719"/>
      <c r="P368" s="719"/>
      <c r="Q368" s="719"/>
      <c r="R368" s="719"/>
      <c r="S368" s="719"/>
      <c r="T368" s="719"/>
      <c r="U368" s="719"/>
      <c r="V368" s="719"/>
      <c r="W368" s="719"/>
      <c r="X368" s="719"/>
      <c r="Y368" s="719"/>
    </row>
    <row r="369" spans="1:25" ht="14.25" customHeight="1">
      <c r="A369" s="719"/>
      <c r="B369" s="719"/>
      <c r="C369" s="719"/>
      <c r="D369" s="719"/>
      <c r="E369" s="719"/>
      <c r="F369" s="719"/>
      <c r="G369" s="719"/>
      <c r="H369" s="719"/>
      <c r="I369" s="719"/>
      <c r="J369" s="719"/>
      <c r="K369" s="719"/>
      <c r="L369" s="719"/>
      <c r="M369" s="719"/>
      <c r="N369" s="719"/>
      <c r="O369" s="719"/>
      <c r="P369" s="719"/>
      <c r="Q369" s="719"/>
      <c r="R369" s="719"/>
      <c r="S369" s="719"/>
      <c r="T369" s="719"/>
      <c r="U369" s="719"/>
      <c r="V369" s="719"/>
      <c r="W369" s="719"/>
      <c r="X369" s="719"/>
      <c r="Y369" s="719"/>
    </row>
    <row r="370" spans="1:25" ht="14.25" customHeight="1">
      <c r="A370" s="719"/>
      <c r="B370" s="719"/>
      <c r="C370" s="719"/>
      <c r="D370" s="719"/>
      <c r="E370" s="719"/>
      <c r="F370" s="719"/>
      <c r="G370" s="719"/>
      <c r="H370" s="719"/>
      <c r="I370" s="719"/>
      <c r="J370" s="719"/>
      <c r="K370" s="719"/>
      <c r="L370" s="719"/>
      <c r="M370" s="719"/>
      <c r="N370" s="719"/>
      <c r="O370" s="719"/>
      <c r="P370" s="719"/>
      <c r="Q370" s="719"/>
      <c r="R370" s="719"/>
      <c r="S370" s="719"/>
      <c r="T370" s="719"/>
      <c r="U370" s="719"/>
      <c r="V370" s="719"/>
      <c r="W370" s="719"/>
      <c r="X370" s="719"/>
      <c r="Y370" s="719"/>
    </row>
    <row r="371" spans="1:25" ht="14.25" customHeight="1">
      <c r="A371" s="719"/>
      <c r="B371" s="719"/>
      <c r="C371" s="719"/>
      <c r="D371" s="719"/>
      <c r="E371" s="719"/>
      <c r="F371" s="719"/>
      <c r="G371" s="719"/>
      <c r="H371" s="719"/>
      <c r="I371" s="719"/>
      <c r="J371" s="719"/>
      <c r="K371" s="719"/>
      <c r="L371" s="719"/>
      <c r="M371" s="719"/>
      <c r="N371" s="719"/>
      <c r="O371" s="719"/>
      <c r="P371" s="719"/>
      <c r="Q371" s="719"/>
      <c r="R371" s="719"/>
      <c r="S371" s="719"/>
      <c r="T371" s="719"/>
      <c r="U371" s="719"/>
      <c r="V371" s="719"/>
      <c r="W371" s="719"/>
      <c r="X371" s="719"/>
      <c r="Y371" s="719"/>
    </row>
    <row r="372" spans="1:25" ht="14.25" customHeight="1">
      <c r="A372" s="719"/>
      <c r="B372" s="719"/>
      <c r="C372" s="719"/>
      <c r="D372" s="719"/>
      <c r="E372" s="719"/>
      <c r="F372" s="719"/>
      <c r="G372" s="719"/>
      <c r="H372" s="719"/>
      <c r="I372" s="719"/>
      <c r="J372" s="719"/>
      <c r="K372" s="719"/>
      <c r="L372" s="719"/>
      <c r="M372" s="719"/>
      <c r="N372" s="719"/>
      <c r="O372" s="719"/>
      <c r="P372" s="719"/>
      <c r="Q372" s="719"/>
      <c r="R372" s="719"/>
      <c r="S372" s="719"/>
      <c r="T372" s="719"/>
      <c r="U372" s="719"/>
      <c r="V372" s="719"/>
      <c r="W372" s="719"/>
      <c r="X372" s="719"/>
      <c r="Y372" s="719"/>
    </row>
    <row r="373" spans="1:25" ht="14.25" customHeight="1">
      <c r="A373" s="719"/>
      <c r="B373" s="719"/>
      <c r="C373" s="719"/>
      <c r="D373" s="719"/>
      <c r="E373" s="719"/>
      <c r="F373" s="719"/>
      <c r="G373" s="719"/>
      <c r="H373" s="719"/>
      <c r="I373" s="719"/>
      <c r="J373" s="719"/>
      <c r="K373" s="719"/>
      <c r="L373" s="719"/>
      <c r="M373" s="719"/>
      <c r="N373" s="719"/>
      <c r="O373" s="719"/>
      <c r="P373" s="719"/>
      <c r="Q373" s="719"/>
      <c r="R373" s="719"/>
      <c r="S373" s="719"/>
      <c r="T373" s="719"/>
      <c r="U373" s="719"/>
      <c r="V373" s="719"/>
      <c r="W373" s="719"/>
      <c r="X373" s="719"/>
      <c r="Y373" s="719"/>
    </row>
    <row r="374" spans="1:25" ht="14.25" customHeight="1">
      <c r="A374" s="719"/>
      <c r="B374" s="719"/>
      <c r="C374" s="719"/>
      <c r="D374" s="719"/>
      <c r="E374" s="719"/>
      <c r="F374" s="719"/>
      <c r="G374" s="719"/>
      <c r="H374" s="719"/>
      <c r="I374" s="719"/>
      <c r="J374" s="719"/>
      <c r="K374" s="719"/>
      <c r="L374" s="719"/>
      <c r="M374" s="719"/>
      <c r="N374" s="719"/>
      <c r="O374" s="719"/>
      <c r="P374" s="719"/>
      <c r="Q374" s="719"/>
      <c r="R374" s="719"/>
      <c r="S374" s="719"/>
      <c r="T374" s="719"/>
      <c r="U374" s="719"/>
      <c r="V374" s="719"/>
      <c r="W374" s="719"/>
      <c r="X374" s="719"/>
      <c r="Y374" s="719"/>
    </row>
    <row r="375" spans="1:25" ht="14.25" customHeight="1">
      <c r="A375" s="719"/>
      <c r="B375" s="719"/>
      <c r="C375" s="719"/>
      <c r="D375" s="719"/>
      <c r="E375" s="719"/>
      <c r="F375" s="719"/>
      <c r="G375" s="719"/>
      <c r="H375" s="719"/>
      <c r="I375" s="719"/>
      <c r="J375" s="719"/>
      <c r="K375" s="719"/>
      <c r="L375" s="719"/>
      <c r="M375" s="719"/>
      <c r="N375" s="719"/>
      <c r="O375" s="719"/>
      <c r="P375" s="719"/>
      <c r="Q375" s="719"/>
      <c r="R375" s="719"/>
      <c r="S375" s="719"/>
      <c r="T375" s="719"/>
      <c r="U375" s="719"/>
      <c r="V375" s="719"/>
      <c r="W375" s="719"/>
      <c r="X375" s="719"/>
      <c r="Y375" s="719"/>
    </row>
    <row r="376" spans="1:25" ht="14.25" customHeight="1">
      <c r="A376" s="719"/>
      <c r="B376" s="719"/>
      <c r="C376" s="719"/>
      <c r="D376" s="719"/>
      <c r="E376" s="719"/>
      <c r="F376" s="719"/>
      <c r="G376" s="719"/>
      <c r="H376" s="719"/>
      <c r="I376" s="719"/>
      <c r="J376" s="719"/>
      <c r="K376" s="719"/>
      <c r="L376" s="719"/>
      <c r="M376" s="719"/>
      <c r="N376" s="719"/>
      <c r="O376" s="719"/>
      <c r="P376" s="719"/>
      <c r="Q376" s="719"/>
      <c r="R376" s="719"/>
      <c r="S376" s="719"/>
      <c r="T376" s="719"/>
      <c r="U376" s="719"/>
      <c r="V376" s="719"/>
      <c r="W376" s="719"/>
      <c r="X376" s="719"/>
      <c r="Y376" s="719"/>
    </row>
    <row r="377" spans="1:25" ht="14.25" customHeight="1">
      <c r="A377" s="719"/>
      <c r="B377" s="719"/>
      <c r="C377" s="719"/>
      <c r="D377" s="719"/>
      <c r="E377" s="719"/>
      <c r="F377" s="719"/>
      <c r="G377" s="719"/>
      <c r="H377" s="719"/>
      <c r="I377" s="719"/>
      <c r="J377" s="719"/>
      <c r="K377" s="719"/>
      <c r="L377" s="719"/>
      <c r="M377" s="719"/>
      <c r="N377" s="719"/>
      <c r="O377" s="719"/>
      <c r="P377" s="719"/>
      <c r="Q377" s="719"/>
      <c r="R377" s="719"/>
      <c r="S377" s="719"/>
      <c r="T377" s="719"/>
      <c r="U377" s="719"/>
      <c r="V377" s="719"/>
      <c r="W377" s="719"/>
      <c r="X377" s="719"/>
      <c r="Y377" s="719"/>
    </row>
    <row r="378" spans="1:25" ht="14.25" customHeight="1">
      <c r="A378" s="719"/>
      <c r="B378" s="719"/>
      <c r="C378" s="719"/>
      <c r="D378" s="719"/>
      <c r="E378" s="719"/>
      <c r="F378" s="719"/>
      <c r="G378" s="719"/>
      <c r="H378" s="719"/>
      <c r="I378" s="719"/>
      <c r="J378" s="719"/>
      <c r="K378" s="719"/>
      <c r="L378" s="719"/>
      <c r="M378" s="719"/>
      <c r="N378" s="719"/>
      <c r="O378" s="719"/>
      <c r="P378" s="719"/>
      <c r="Q378" s="719"/>
      <c r="R378" s="719"/>
      <c r="S378" s="719"/>
      <c r="T378" s="719"/>
      <c r="U378" s="719"/>
      <c r="V378" s="719"/>
      <c r="W378" s="719"/>
      <c r="X378" s="719"/>
      <c r="Y378" s="719"/>
    </row>
    <row r="379" spans="1:25" ht="14.25" customHeight="1">
      <c r="A379" s="719"/>
      <c r="B379" s="719"/>
      <c r="C379" s="719"/>
      <c r="D379" s="719"/>
      <c r="E379" s="719"/>
      <c r="F379" s="719"/>
      <c r="G379" s="719"/>
      <c r="H379" s="719"/>
      <c r="I379" s="719"/>
      <c r="J379" s="719"/>
      <c r="K379" s="719"/>
      <c r="L379" s="719"/>
      <c r="M379" s="719"/>
      <c r="N379" s="719"/>
      <c r="O379" s="719"/>
      <c r="P379" s="719"/>
      <c r="Q379" s="719"/>
      <c r="R379" s="719"/>
      <c r="S379" s="719"/>
      <c r="T379" s="719"/>
      <c r="U379" s="719"/>
      <c r="V379" s="719"/>
      <c r="W379" s="719"/>
      <c r="X379" s="719"/>
      <c r="Y379" s="719"/>
    </row>
    <row r="380" spans="1:25" ht="14.25" customHeight="1">
      <c r="A380" s="719"/>
      <c r="B380" s="719"/>
      <c r="C380" s="719"/>
      <c r="D380" s="719"/>
      <c r="E380" s="719"/>
      <c r="F380" s="719"/>
      <c r="G380" s="719"/>
      <c r="H380" s="719"/>
      <c r="I380" s="719"/>
      <c r="J380" s="719"/>
      <c r="K380" s="719"/>
      <c r="L380" s="719"/>
      <c r="M380" s="719"/>
      <c r="N380" s="719"/>
      <c r="O380" s="719"/>
      <c r="P380" s="719"/>
      <c r="Q380" s="719"/>
      <c r="R380" s="719"/>
      <c r="S380" s="719"/>
      <c r="T380" s="719"/>
      <c r="U380" s="719"/>
      <c r="V380" s="719"/>
      <c r="W380" s="719"/>
      <c r="X380" s="719"/>
      <c r="Y380" s="719"/>
    </row>
    <row r="381" spans="1:25" ht="14.25" customHeight="1">
      <c r="A381" s="719"/>
      <c r="B381" s="719"/>
      <c r="C381" s="719"/>
      <c r="D381" s="719"/>
      <c r="E381" s="719"/>
      <c r="F381" s="719"/>
      <c r="G381" s="719"/>
      <c r="H381" s="719"/>
      <c r="I381" s="719"/>
      <c r="J381" s="719"/>
      <c r="K381" s="719"/>
      <c r="L381" s="719"/>
      <c r="M381" s="719"/>
      <c r="N381" s="719"/>
      <c r="O381" s="719"/>
      <c r="P381" s="719"/>
      <c r="Q381" s="719"/>
      <c r="R381" s="719"/>
      <c r="S381" s="719"/>
      <c r="T381" s="719"/>
      <c r="U381" s="719"/>
      <c r="V381" s="719"/>
      <c r="W381" s="719"/>
      <c r="X381" s="719"/>
      <c r="Y381" s="719"/>
    </row>
    <row r="382" spans="1:25" ht="14.25" customHeight="1">
      <c r="A382" s="719"/>
      <c r="B382" s="719"/>
      <c r="C382" s="719"/>
      <c r="D382" s="719"/>
      <c r="E382" s="719"/>
      <c r="F382" s="719"/>
      <c r="G382" s="719"/>
      <c r="H382" s="719"/>
      <c r="I382" s="719"/>
      <c r="J382" s="719"/>
      <c r="K382" s="719"/>
      <c r="L382" s="719"/>
      <c r="M382" s="719"/>
      <c r="N382" s="719"/>
      <c r="O382" s="719"/>
      <c r="P382" s="719"/>
      <c r="Q382" s="719"/>
      <c r="R382" s="719"/>
      <c r="S382" s="719"/>
      <c r="T382" s="719"/>
      <c r="U382" s="719"/>
      <c r="V382" s="719"/>
      <c r="W382" s="719"/>
      <c r="X382" s="719"/>
      <c r="Y382" s="719"/>
    </row>
    <row r="383" spans="1:25" ht="14.25" customHeight="1">
      <c r="A383" s="719"/>
      <c r="B383" s="719"/>
      <c r="C383" s="719"/>
      <c r="D383" s="719"/>
      <c r="E383" s="719"/>
      <c r="F383" s="719"/>
      <c r="G383" s="719"/>
      <c r="H383" s="719"/>
      <c r="I383" s="719"/>
      <c r="J383" s="719"/>
      <c r="K383" s="719"/>
      <c r="L383" s="719"/>
      <c r="M383" s="719"/>
      <c r="N383" s="719"/>
      <c r="O383" s="719"/>
      <c r="P383" s="719"/>
      <c r="Q383" s="719"/>
      <c r="R383" s="719"/>
      <c r="S383" s="719"/>
      <c r="T383" s="719"/>
      <c r="U383" s="719"/>
      <c r="V383" s="719"/>
      <c r="W383" s="719"/>
      <c r="X383" s="719"/>
      <c r="Y383" s="719"/>
    </row>
    <row r="384" spans="1:25" ht="14.25" customHeight="1">
      <c r="A384" s="719"/>
      <c r="B384" s="719"/>
      <c r="C384" s="719"/>
      <c r="D384" s="719"/>
      <c r="E384" s="719"/>
      <c r="F384" s="719"/>
      <c r="G384" s="719"/>
      <c r="H384" s="719"/>
      <c r="I384" s="719"/>
      <c r="J384" s="719"/>
      <c r="K384" s="719"/>
      <c r="L384" s="719"/>
      <c r="M384" s="719"/>
      <c r="N384" s="719"/>
      <c r="O384" s="719"/>
      <c r="P384" s="719"/>
      <c r="Q384" s="719"/>
      <c r="R384" s="719"/>
      <c r="S384" s="719"/>
      <c r="T384" s="719"/>
      <c r="U384" s="719"/>
      <c r="V384" s="719"/>
      <c r="W384" s="719"/>
      <c r="X384" s="719"/>
      <c r="Y384" s="719"/>
    </row>
    <row r="385" spans="1:25" ht="14.25" customHeight="1">
      <c r="A385" s="719"/>
      <c r="B385" s="719"/>
      <c r="C385" s="719"/>
      <c r="D385" s="719"/>
      <c r="E385" s="719"/>
      <c r="F385" s="719"/>
      <c r="G385" s="719"/>
      <c r="H385" s="719"/>
      <c r="I385" s="719"/>
      <c r="J385" s="719"/>
      <c r="K385" s="719"/>
      <c r="L385" s="719"/>
      <c r="M385" s="719"/>
      <c r="N385" s="719"/>
      <c r="O385" s="719"/>
      <c r="P385" s="719"/>
      <c r="Q385" s="719"/>
      <c r="R385" s="719"/>
      <c r="S385" s="719"/>
      <c r="T385" s="719"/>
      <c r="U385" s="719"/>
      <c r="V385" s="719"/>
      <c r="W385" s="719"/>
      <c r="X385" s="719"/>
      <c r="Y385" s="719"/>
    </row>
    <row r="386" spans="1:25" ht="14.25" customHeight="1">
      <c r="A386" s="719"/>
      <c r="B386" s="719"/>
      <c r="C386" s="719"/>
      <c r="D386" s="719"/>
      <c r="E386" s="719"/>
      <c r="F386" s="719"/>
      <c r="G386" s="719"/>
      <c r="H386" s="719"/>
      <c r="I386" s="719"/>
      <c r="J386" s="719"/>
      <c r="K386" s="719"/>
      <c r="L386" s="719"/>
      <c r="M386" s="719"/>
      <c r="N386" s="719"/>
      <c r="O386" s="719"/>
      <c r="P386" s="719"/>
      <c r="Q386" s="719"/>
      <c r="R386" s="719"/>
      <c r="S386" s="719"/>
      <c r="T386" s="719"/>
      <c r="U386" s="719"/>
      <c r="V386" s="719"/>
      <c r="W386" s="719"/>
      <c r="X386" s="719"/>
      <c r="Y386" s="719"/>
    </row>
    <row r="387" spans="1:25" ht="14.25" customHeight="1">
      <c r="A387" s="719"/>
      <c r="B387" s="719"/>
      <c r="C387" s="719"/>
      <c r="D387" s="719"/>
      <c r="E387" s="719"/>
      <c r="F387" s="719"/>
      <c r="G387" s="719"/>
      <c r="H387" s="719"/>
      <c r="I387" s="719"/>
      <c r="J387" s="719"/>
      <c r="K387" s="719"/>
      <c r="L387" s="719"/>
      <c r="M387" s="719"/>
      <c r="N387" s="719"/>
      <c r="O387" s="719"/>
      <c r="P387" s="719"/>
      <c r="Q387" s="719"/>
      <c r="R387" s="719"/>
      <c r="S387" s="719"/>
      <c r="T387" s="719"/>
      <c r="U387" s="719"/>
      <c r="V387" s="719"/>
      <c r="W387" s="719"/>
      <c r="X387" s="719"/>
      <c r="Y387" s="719"/>
    </row>
    <row r="388" spans="1:25" ht="14.25" customHeight="1">
      <c r="A388" s="719"/>
      <c r="B388" s="719"/>
      <c r="C388" s="719"/>
      <c r="D388" s="719"/>
      <c r="E388" s="719"/>
      <c r="F388" s="719"/>
      <c r="G388" s="719"/>
      <c r="H388" s="719"/>
      <c r="I388" s="719"/>
      <c r="J388" s="719"/>
      <c r="K388" s="719"/>
      <c r="L388" s="719"/>
      <c r="M388" s="719"/>
      <c r="N388" s="719"/>
      <c r="O388" s="719"/>
      <c r="P388" s="719"/>
      <c r="Q388" s="719"/>
      <c r="R388" s="719"/>
      <c r="S388" s="719"/>
      <c r="T388" s="719"/>
      <c r="U388" s="719"/>
      <c r="V388" s="719"/>
      <c r="W388" s="719"/>
      <c r="X388" s="719"/>
      <c r="Y388" s="719"/>
    </row>
    <row r="389" spans="1:25" ht="14.25" customHeight="1">
      <c r="A389" s="719"/>
      <c r="B389" s="719"/>
      <c r="C389" s="719"/>
      <c r="D389" s="719"/>
      <c r="E389" s="719"/>
      <c r="F389" s="719"/>
      <c r="G389" s="719"/>
      <c r="H389" s="719"/>
      <c r="I389" s="719"/>
      <c r="J389" s="719"/>
      <c r="K389" s="719"/>
      <c r="L389" s="719"/>
      <c r="M389" s="719"/>
      <c r="N389" s="719"/>
      <c r="O389" s="719"/>
      <c r="P389" s="719"/>
      <c r="Q389" s="719"/>
      <c r="R389" s="719"/>
      <c r="S389" s="719"/>
      <c r="T389" s="719"/>
      <c r="U389" s="719"/>
      <c r="V389" s="719"/>
      <c r="W389" s="719"/>
      <c r="X389" s="719"/>
      <c r="Y389" s="719"/>
    </row>
    <row r="390" spans="1:25" ht="14.25" customHeight="1">
      <c r="A390" s="719"/>
      <c r="B390" s="719"/>
      <c r="C390" s="719"/>
      <c r="D390" s="719"/>
      <c r="E390" s="719"/>
      <c r="F390" s="719"/>
      <c r="G390" s="719"/>
      <c r="H390" s="719"/>
      <c r="I390" s="719"/>
      <c r="J390" s="719"/>
      <c r="K390" s="719"/>
      <c r="L390" s="719"/>
      <c r="M390" s="719"/>
      <c r="N390" s="719"/>
      <c r="O390" s="719"/>
      <c r="P390" s="719"/>
      <c r="Q390" s="719"/>
      <c r="R390" s="719"/>
      <c r="S390" s="719"/>
      <c r="T390" s="719"/>
      <c r="U390" s="719"/>
      <c r="V390" s="719"/>
      <c r="W390" s="719"/>
      <c r="X390" s="719"/>
      <c r="Y390" s="719"/>
    </row>
    <row r="391" spans="1:25" ht="14.25" customHeight="1">
      <c r="A391" s="719"/>
      <c r="B391" s="719"/>
      <c r="C391" s="719"/>
      <c r="D391" s="719"/>
      <c r="E391" s="719"/>
      <c r="F391" s="719"/>
      <c r="G391" s="719"/>
      <c r="H391" s="719"/>
      <c r="I391" s="719"/>
      <c r="J391" s="719"/>
      <c r="K391" s="719"/>
      <c r="L391" s="719"/>
      <c r="M391" s="719"/>
      <c r="N391" s="719"/>
      <c r="O391" s="719"/>
      <c r="P391" s="719"/>
      <c r="Q391" s="719"/>
      <c r="R391" s="719"/>
      <c r="S391" s="719"/>
      <c r="T391" s="719"/>
      <c r="U391" s="719"/>
      <c r="V391" s="719"/>
      <c r="W391" s="719"/>
      <c r="X391" s="719"/>
      <c r="Y391" s="719"/>
    </row>
    <row r="392" spans="1:25" ht="14.25" customHeight="1">
      <c r="A392" s="719"/>
      <c r="B392" s="719"/>
      <c r="C392" s="719"/>
      <c r="D392" s="719"/>
      <c r="E392" s="719"/>
      <c r="F392" s="719"/>
      <c r="G392" s="719"/>
      <c r="H392" s="719"/>
      <c r="I392" s="719"/>
      <c r="J392" s="719"/>
      <c r="K392" s="719"/>
      <c r="L392" s="719"/>
      <c r="M392" s="719"/>
      <c r="N392" s="719"/>
      <c r="O392" s="719"/>
      <c r="P392" s="719"/>
      <c r="Q392" s="719"/>
      <c r="R392" s="719"/>
      <c r="S392" s="719"/>
      <c r="T392" s="719"/>
      <c r="U392" s="719"/>
      <c r="V392" s="719"/>
      <c r="W392" s="719"/>
      <c r="X392" s="719"/>
      <c r="Y392" s="719"/>
    </row>
    <row r="393" spans="1:25" ht="14.25" customHeight="1">
      <c r="A393" s="719"/>
      <c r="B393" s="719"/>
      <c r="C393" s="719"/>
      <c r="D393" s="719"/>
      <c r="E393" s="719"/>
      <c r="F393" s="719"/>
      <c r="G393" s="719"/>
      <c r="H393" s="719"/>
      <c r="I393" s="719"/>
      <c r="J393" s="719"/>
      <c r="K393" s="719"/>
      <c r="L393" s="719"/>
      <c r="M393" s="719"/>
      <c r="N393" s="719"/>
      <c r="O393" s="719"/>
      <c r="P393" s="719"/>
      <c r="Q393" s="719"/>
      <c r="R393" s="719"/>
      <c r="S393" s="719"/>
      <c r="T393" s="719"/>
      <c r="U393" s="719"/>
      <c r="V393" s="719"/>
      <c r="W393" s="719"/>
      <c r="X393" s="719"/>
      <c r="Y393" s="719"/>
    </row>
    <row r="394" spans="1:25" ht="14.25" customHeight="1">
      <c r="A394" s="719"/>
      <c r="B394" s="719"/>
      <c r="C394" s="719"/>
      <c r="D394" s="719"/>
      <c r="E394" s="719"/>
      <c r="F394" s="719"/>
      <c r="G394" s="719"/>
      <c r="H394" s="719"/>
      <c r="I394" s="719"/>
      <c r="J394" s="719"/>
      <c r="K394" s="719"/>
      <c r="L394" s="719"/>
      <c r="M394" s="719"/>
      <c r="N394" s="719"/>
      <c r="O394" s="719"/>
      <c r="P394" s="719"/>
      <c r="Q394" s="719"/>
      <c r="R394" s="719"/>
      <c r="S394" s="719"/>
      <c r="T394" s="719"/>
      <c r="U394" s="719"/>
      <c r="V394" s="719"/>
      <c r="W394" s="719"/>
      <c r="X394" s="719"/>
      <c r="Y394" s="719"/>
    </row>
    <row r="395" spans="1:25" ht="14.25" customHeight="1">
      <c r="A395" s="719"/>
      <c r="B395" s="719"/>
      <c r="C395" s="719"/>
      <c r="D395" s="719"/>
      <c r="E395" s="719"/>
      <c r="F395" s="719"/>
      <c r="G395" s="719"/>
      <c r="H395" s="719"/>
      <c r="I395" s="719"/>
      <c r="J395" s="719"/>
      <c r="K395" s="719"/>
      <c r="L395" s="719"/>
      <c r="M395" s="719"/>
      <c r="N395" s="719"/>
      <c r="O395" s="719"/>
      <c r="P395" s="719"/>
      <c r="Q395" s="719"/>
      <c r="R395" s="719"/>
      <c r="S395" s="719"/>
      <c r="T395" s="719"/>
      <c r="U395" s="719"/>
      <c r="V395" s="719"/>
      <c r="W395" s="719"/>
      <c r="X395" s="719"/>
      <c r="Y395" s="719"/>
    </row>
    <row r="396" spans="1:25" ht="14.25" customHeight="1">
      <c r="A396" s="719"/>
      <c r="B396" s="719"/>
      <c r="C396" s="719"/>
      <c r="D396" s="719"/>
      <c r="E396" s="719"/>
      <c r="F396" s="719"/>
      <c r="G396" s="719"/>
      <c r="H396" s="719"/>
      <c r="I396" s="719"/>
      <c r="J396" s="719"/>
      <c r="K396" s="719"/>
      <c r="L396" s="719"/>
      <c r="M396" s="719"/>
      <c r="N396" s="719"/>
      <c r="O396" s="719"/>
      <c r="P396" s="719"/>
      <c r="Q396" s="719"/>
      <c r="R396" s="719"/>
      <c r="S396" s="719"/>
      <c r="T396" s="719"/>
      <c r="U396" s="719"/>
      <c r="V396" s="719"/>
      <c r="W396" s="719"/>
      <c r="X396" s="719"/>
      <c r="Y396" s="719"/>
    </row>
    <row r="397" spans="1:25" ht="14.25" customHeight="1">
      <c r="A397" s="719"/>
      <c r="B397" s="719"/>
      <c r="C397" s="719"/>
      <c r="D397" s="719"/>
      <c r="E397" s="719"/>
      <c r="F397" s="719"/>
      <c r="G397" s="719"/>
      <c r="H397" s="719"/>
      <c r="I397" s="719"/>
      <c r="J397" s="719"/>
      <c r="K397" s="719"/>
      <c r="L397" s="719"/>
      <c r="M397" s="719"/>
      <c r="N397" s="719"/>
      <c r="O397" s="719"/>
      <c r="P397" s="719"/>
      <c r="Q397" s="719"/>
      <c r="R397" s="719"/>
      <c r="S397" s="719"/>
      <c r="T397" s="719"/>
      <c r="U397" s="719"/>
      <c r="V397" s="719"/>
      <c r="W397" s="719"/>
      <c r="X397" s="719"/>
      <c r="Y397" s="719"/>
    </row>
    <row r="398" spans="1:25" ht="14.25" customHeight="1">
      <c r="A398" s="719"/>
      <c r="B398" s="719"/>
      <c r="C398" s="719"/>
      <c r="D398" s="719"/>
      <c r="E398" s="719"/>
      <c r="F398" s="719"/>
      <c r="G398" s="719"/>
      <c r="H398" s="719"/>
      <c r="I398" s="719"/>
      <c r="J398" s="719"/>
      <c r="K398" s="719"/>
      <c r="L398" s="719"/>
      <c r="M398" s="719"/>
      <c r="N398" s="719"/>
      <c r="O398" s="719"/>
      <c r="P398" s="719"/>
      <c r="Q398" s="719"/>
      <c r="R398" s="719"/>
      <c r="S398" s="719"/>
      <c r="T398" s="719"/>
      <c r="U398" s="719"/>
      <c r="V398" s="719"/>
      <c r="W398" s="719"/>
      <c r="X398" s="719"/>
      <c r="Y398" s="719"/>
    </row>
    <row r="399" spans="1:25" ht="14.25" customHeight="1">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row>
    <row r="400" spans="1:25" ht="14.25" customHeight="1">
      <c r="A400" s="719"/>
      <c r="B400" s="719"/>
      <c r="C400" s="719"/>
      <c r="D400" s="719"/>
      <c r="E400" s="719"/>
      <c r="F400" s="719"/>
      <c r="G400" s="719"/>
      <c r="H400" s="719"/>
      <c r="I400" s="719"/>
      <c r="J400" s="719"/>
      <c r="K400" s="719"/>
      <c r="L400" s="719"/>
      <c r="M400" s="719"/>
      <c r="N400" s="719"/>
      <c r="O400" s="719"/>
      <c r="P400" s="719"/>
      <c r="Q400" s="719"/>
      <c r="R400" s="719"/>
      <c r="S400" s="719"/>
      <c r="T400" s="719"/>
      <c r="U400" s="719"/>
      <c r="V400" s="719"/>
      <c r="W400" s="719"/>
      <c r="X400" s="719"/>
      <c r="Y400" s="719"/>
    </row>
    <row r="401" spans="1:25" ht="14.25" customHeight="1">
      <c r="A401" s="719"/>
      <c r="B401" s="719"/>
      <c r="C401" s="719"/>
      <c r="D401" s="719"/>
      <c r="E401" s="719"/>
      <c r="F401" s="719"/>
      <c r="G401" s="719"/>
      <c r="H401" s="719"/>
      <c r="I401" s="719"/>
      <c r="J401" s="719"/>
      <c r="K401" s="719"/>
      <c r="L401" s="719"/>
      <c r="M401" s="719"/>
      <c r="N401" s="719"/>
      <c r="O401" s="719"/>
      <c r="P401" s="719"/>
      <c r="Q401" s="719"/>
      <c r="R401" s="719"/>
      <c r="S401" s="719"/>
      <c r="T401" s="719"/>
      <c r="U401" s="719"/>
      <c r="V401" s="719"/>
      <c r="W401" s="719"/>
      <c r="X401" s="719"/>
      <c r="Y401" s="719"/>
    </row>
    <row r="402" spans="1:25" ht="14.25" customHeight="1">
      <c r="A402" s="719"/>
      <c r="B402" s="719"/>
      <c r="C402" s="719"/>
      <c r="D402" s="719"/>
      <c r="E402" s="719"/>
      <c r="F402" s="719"/>
      <c r="G402" s="719"/>
      <c r="H402" s="719"/>
      <c r="I402" s="719"/>
      <c r="J402" s="719"/>
      <c r="K402" s="719"/>
      <c r="L402" s="719"/>
      <c r="M402" s="719"/>
      <c r="N402" s="719"/>
      <c r="O402" s="719"/>
      <c r="P402" s="719"/>
      <c r="Q402" s="719"/>
      <c r="R402" s="719"/>
      <c r="S402" s="719"/>
      <c r="T402" s="719"/>
      <c r="U402" s="719"/>
      <c r="V402" s="719"/>
      <c r="W402" s="719"/>
      <c r="X402" s="719"/>
      <c r="Y402" s="719"/>
    </row>
    <row r="403" spans="1:25" ht="14.25" customHeight="1">
      <c r="A403" s="719"/>
      <c r="B403" s="719"/>
      <c r="C403" s="719"/>
      <c r="D403" s="719"/>
      <c r="E403" s="719"/>
      <c r="F403" s="719"/>
      <c r="G403" s="719"/>
      <c r="H403" s="719"/>
      <c r="I403" s="719"/>
      <c r="J403" s="719"/>
      <c r="K403" s="719"/>
      <c r="L403" s="719"/>
      <c r="M403" s="719"/>
      <c r="N403" s="719"/>
      <c r="O403" s="719"/>
      <c r="P403" s="719"/>
      <c r="Q403" s="719"/>
      <c r="R403" s="719"/>
      <c r="S403" s="719"/>
      <c r="T403" s="719"/>
      <c r="U403" s="719"/>
      <c r="V403" s="719"/>
      <c r="W403" s="719"/>
      <c r="X403" s="719"/>
      <c r="Y403" s="719"/>
    </row>
    <row r="404" spans="1:25" ht="14.25" customHeight="1">
      <c r="A404" s="719"/>
      <c r="B404" s="719"/>
      <c r="C404" s="719"/>
      <c r="D404" s="719"/>
      <c r="E404" s="719"/>
      <c r="F404" s="719"/>
      <c r="G404" s="719"/>
      <c r="H404" s="719"/>
      <c r="I404" s="719"/>
      <c r="J404" s="719"/>
      <c r="K404" s="719"/>
      <c r="L404" s="719"/>
      <c r="M404" s="719"/>
      <c r="N404" s="719"/>
      <c r="O404" s="719"/>
      <c r="P404" s="719"/>
      <c r="Q404" s="719"/>
      <c r="R404" s="719"/>
      <c r="S404" s="719"/>
      <c r="T404" s="719"/>
      <c r="U404" s="719"/>
      <c r="V404" s="719"/>
      <c r="W404" s="719"/>
      <c r="X404" s="719"/>
      <c r="Y404" s="719"/>
    </row>
    <row r="405" spans="1:25" ht="14.25" customHeight="1">
      <c r="A405" s="719"/>
      <c r="B405" s="719"/>
      <c r="C405" s="719"/>
      <c r="D405" s="719"/>
      <c r="E405" s="719"/>
      <c r="F405" s="719"/>
      <c r="G405" s="719"/>
      <c r="H405" s="719"/>
      <c r="I405" s="719"/>
      <c r="J405" s="719"/>
      <c r="K405" s="719"/>
      <c r="L405" s="719"/>
      <c r="M405" s="719"/>
      <c r="N405" s="719"/>
      <c r="O405" s="719"/>
      <c r="P405" s="719"/>
      <c r="Q405" s="719"/>
      <c r="R405" s="719"/>
      <c r="S405" s="719"/>
      <c r="T405" s="719"/>
      <c r="U405" s="719"/>
      <c r="V405" s="719"/>
      <c r="W405" s="719"/>
      <c r="X405" s="719"/>
      <c r="Y405" s="719"/>
    </row>
    <row r="406" spans="1:25" ht="14.25" customHeight="1">
      <c r="A406" s="719"/>
      <c r="B406" s="719"/>
      <c r="C406" s="719"/>
      <c r="D406" s="719"/>
      <c r="E406" s="719"/>
      <c r="F406" s="719"/>
      <c r="G406" s="719"/>
      <c r="H406" s="719"/>
      <c r="I406" s="719"/>
      <c r="J406" s="719"/>
      <c r="K406" s="719"/>
      <c r="L406" s="719"/>
      <c r="M406" s="719"/>
      <c r="N406" s="719"/>
      <c r="O406" s="719"/>
      <c r="P406" s="719"/>
      <c r="Q406" s="719"/>
      <c r="R406" s="719"/>
      <c r="S406" s="719"/>
      <c r="T406" s="719"/>
      <c r="U406" s="719"/>
      <c r="V406" s="719"/>
      <c r="W406" s="719"/>
      <c r="X406" s="719"/>
      <c r="Y406" s="719"/>
    </row>
    <row r="407" spans="1:25" ht="14.25" customHeight="1">
      <c r="A407" s="719"/>
      <c r="B407" s="719"/>
      <c r="C407" s="719"/>
      <c r="D407" s="719"/>
      <c r="E407" s="719"/>
      <c r="F407" s="719"/>
      <c r="G407" s="719"/>
      <c r="H407" s="719"/>
      <c r="I407" s="719"/>
      <c r="J407" s="719"/>
      <c r="K407" s="719"/>
      <c r="L407" s="719"/>
      <c r="M407" s="719"/>
      <c r="N407" s="719"/>
      <c r="O407" s="719"/>
      <c r="P407" s="719"/>
      <c r="Q407" s="719"/>
      <c r="R407" s="719"/>
      <c r="S407" s="719"/>
      <c r="T407" s="719"/>
      <c r="U407" s="719"/>
      <c r="V407" s="719"/>
      <c r="W407" s="719"/>
      <c r="X407" s="719"/>
      <c r="Y407" s="719"/>
    </row>
    <row r="408" spans="1:25" ht="14.25" customHeight="1">
      <c r="A408" s="719"/>
      <c r="B408" s="719"/>
      <c r="C408" s="719"/>
      <c r="D408" s="719"/>
      <c r="E408" s="719"/>
      <c r="F408" s="719"/>
      <c r="G408" s="719"/>
      <c r="H408" s="719"/>
      <c r="I408" s="719"/>
      <c r="J408" s="719"/>
      <c r="K408" s="719"/>
      <c r="L408" s="719"/>
      <c r="M408" s="719"/>
      <c r="N408" s="719"/>
      <c r="O408" s="719"/>
      <c r="P408" s="719"/>
      <c r="Q408" s="719"/>
      <c r="R408" s="719"/>
      <c r="S408" s="719"/>
      <c r="T408" s="719"/>
      <c r="U408" s="719"/>
      <c r="V408" s="719"/>
      <c r="W408" s="719"/>
      <c r="X408" s="719"/>
      <c r="Y408" s="719"/>
    </row>
    <row r="409" spans="1:25" ht="14.25" customHeight="1">
      <c r="A409" s="719"/>
      <c r="B409" s="719"/>
      <c r="C409" s="719"/>
      <c r="D409" s="719"/>
      <c r="E409" s="719"/>
      <c r="F409" s="719"/>
      <c r="G409" s="719"/>
      <c r="H409" s="719"/>
      <c r="I409" s="719"/>
      <c r="J409" s="719"/>
      <c r="K409" s="719"/>
      <c r="L409" s="719"/>
      <c r="M409" s="719"/>
      <c r="N409" s="719"/>
      <c r="O409" s="719"/>
      <c r="P409" s="719"/>
      <c r="Q409" s="719"/>
      <c r="R409" s="719"/>
      <c r="S409" s="719"/>
      <c r="T409" s="719"/>
      <c r="U409" s="719"/>
      <c r="V409" s="719"/>
      <c r="W409" s="719"/>
      <c r="X409" s="719"/>
      <c r="Y409" s="719"/>
    </row>
    <row r="410" spans="1:25" ht="14.25" customHeight="1">
      <c r="A410" s="719"/>
      <c r="B410" s="719"/>
      <c r="C410" s="719"/>
      <c r="D410" s="719"/>
      <c r="E410" s="719"/>
      <c r="F410" s="719"/>
      <c r="G410" s="719"/>
      <c r="H410" s="719"/>
      <c r="I410" s="719"/>
      <c r="J410" s="719"/>
      <c r="K410" s="719"/>
      <c r="L410" s="719"/>
      <c r="M410" s="719"/>
      <c r="N410" s="719"/>
      <c r="O410" s="719"/>
      <c r="P410" s="719"/>
      <c r="Q410" s="719"/>
      <c r="R410" s="719"/>
      <c r="S410" s="719"/>
      <c r="T410" s="719"/>
      <c r="U410" s="719"/>
      <c r="V410" s="719"/>
      <c r="W410" s="719"/>
      <c r="X410" s="719"/>
      <c r="Y410" s="719"/>
    </row>
    <row r="411" spans="1:25" ht="14.25" customHeight="1">
      <c r="A411" s="719"/>
      <c r="B411" s="719"/>
      <c r="C411" s="719"/>
      <c r="D411" s="719"/>
      <c r="E411" s="719"/>
      <c r="F411" s="719"/>
      <c r="G411" s="719"/>
      <c r="H411" s="719"/>
      <c r="I411" s="719"/>
      <c r="J411" s="719"/>
      <c r="K411" s="719"/>
      <c r="L411" s="719"/>
      <c r="M411" s="719"/>
      <c r="N411" s="719"/>
      <c r="O411" s="719"/>
      <c r="P411" s="719"/>
      <c r="Q411" s="719"/>
      <c r="R411" s="719"/>
      <c r="S411" s="719"/>
      <c r="T411" s="719"/>
      <c r="U411" s="719"/>
      <c r="V411" s="719"/>
      <c r="W411" s="719"/>
      <c r="X411" s="719"/>
      <c r="Y411" s="719"/>
    </row>
    <row r="412" spans="1:25" ht="14.25" customHeight="1">
      <c r="A412" s="719"/>
      <c r="B412" s="719"/>
      <c r="C412" s="719"/>
      <c r="D412" s="719"/>
      <c r="E412" s="719"/>
      <c r="F412" s="719"/>
      <c r="G412" s="719"/>
      <c r="H412" s="719"/>
      <c r="I412" s="719"/>
      <c r="J412" s="719"/>
      <c r="K412" s="719"/>
      <c r="L412" s="719"/>
      <c r="M412" s="719"/>
      <c r="N412" s="719"/>
      <c r="O412" s="719"/>
      <c r="P412" s="719"/>
      <c r="Q412" s="719"/>
      <c r="R412" s="719"/>
      <c r="S412" s="719"/>
      <c r="T412" s="719"/>
      <c r="U412" s="719"/>
      <c r="V412" s="719"/>
      <c r="W412" s="719"/>
      <c r="X412" s="719"/>
      <c r="Y412" s="719"/>
    </row>
    <row r="413" spans="1:25" ht="14.25" customHeight="1">
      <c r="A413" s="719"/>
      <c r="B413" s="719"/>
      <c r="C413" s="719"/>
      <c r="D413" s="719"/>
      <c r="E413" s="719"/>
      <c r="F413" s="719"/>
      <c r="G413" s="719"/>
      <c r="H413" s="719"/>
      <c r="I413" s="719"/>
      <c r="J413" s="719"/>
      <c r="K413" s="719"/>
      <c r="L413" s="719"/>
      <c r="M413" s="719"/>
      <c r="N413" s="719"/>
      <c r="O413" s="719"/>
      <c r="P413" s="719"/>
      <c r="Q413" s="719"/>
      <c r="R413" s="719"/>
      <c r="S413" s="719"/>
      <c r="T413" s="719"/>
      <c r="U413" s="719"/>
      <c r="V413" s="719"/>
      <c r="W413" s="719"/>
      <c r="X413" s="719"/>
      <c r="Y413" s="719"/>
    </row>
    <row r="414" spans="1:25" ht="14.25" customHeight="1">
      <c r="A414" s="719"/>
      <c r="B414" s="719"/>
      <c r="C414" s="719"/>
      <c r="D414" s="719"/>
      <c r="E414" s="719"/>
      <c r="F414" s="719"/>
      <c r="G414" s="719"/>
      <c r="H414" s="719"/>
      <c r="I414" s="719"/>
      <c r="J414" s="719"/>
      <c r="K414" s="719"/>
      <c r="L414" s="719"/>
      <c r="M414" s="719"/>
      <c r="N414" s="719"/>
      <c r="O414" s="719"/>
      <c r="P414" s="719"/>
      <c r="Q414" s="719"/>
      <c r="R414" s="719"/>
      <c r="S414" s="719"/>
      <c r="T414" s="719"/>
      <c r="U414" s="719"/>
      <c r="V414" s="719"/>
      <c r="W414" s="719"/>
      <c r="X414" s="719"/>
      <c r="Y414" s="719"/>
    </row>
    <row r="415" spans="1:25" ht="14.25" customHeight="1">
      <c r="A415" s="719"/>
      <c r="B415" s="719"/>
      <c r="C415" s="719"/>
      <c r="D415" s="719"/>
      <c r="E415" s="719"/>
      <c r="F415" s="719"/>
      <c r="G415" s="719"/>
      <c r="H415" s="719"/>
      <c r="I415" s="719"/>
      <c r="J415" s="719"/>
      <c r="K415" s="719"/>
      <c r="L415" s="719"/>
      <c r="M415" s="719"/>
      <c r="N415" s="719"/>
      <c r="O415" s="719"/>
      <c r="P415" s="719"/>
      <c r="Q415" s="719"/>
      <c r="R415" s="719"/>
      <c r="S415" s="719"/>
      <c r="T415" s="719"/>
      <c r="U415" s="719"/>
      <c r="V415" s="719"/>
      <c r="W415" s="719"/>
      <c r="X415" s="719"/>
      <c r="Y415" s="719"/>
    </row>
    <row r="416" spans="1:25" ht="14.25" customHeight="1">
      <c r="A416" s="719"/>
      <c r="B416" s="719"/>
      <c r="C416" s="719"/>
      <c r="D416" s="719"/>
      <c r="E416" s="719"/>
      <c r="F416" s="719"/>
      <c r="G416" s="719"/>
      <c r="H416" s="719"/>
      <c r="I416" s="719"/>
      <c r="J416" s="719"/>
      <c r="K416" s="719"/>
      <c r="L416" s="719"/>
      <c r="M416" s="719"/>
      <c r="N416" s="719"/>
      <c r="O416" s="719"/>
      <c r="P416" s="719"/>
      <c r="Q416" s="719"/>
      <c r="R416" s="719"/>
      <c r="S416" s="719"/>
      <c r="T416" s="719"/>
      <c r="U416" s="719"/>
      <c r="V416" s="719"/>
      <c r="W416" s="719"/>
      <c r="X416" s="719"/>
      <c r="Y416" s="719"/>
    </row>
    <row r="417" spans="1:25" ht="14.25" customHeight="1">
      <c r="A417" s="719"/>
      <c r="B417" s="719"/>
      <c r="C417" s="719"/>
      <c r="D417" s="719"/>
      <c r="E417" s="719"/>
      <c r="F417" s="719"/>
      <c r="G417" s="719"/>
      <c r="H417" s="719"/>
      <c r="I417" s="719"/>
      <c r="J417" s="719"/>
      <c r="K417" s="719"/>
      <c r="L417" s="719"/>
      <c r="M417" s="719"/>
      <c r="N417" s="719"/>
      <c r="O417" s="719"/>
      <c r="P417" s="719"/>
      <c r="Q417" s="719"/>
      <c r="R417" s="719"/>
      <c r="S417" s="719"/>
      <c r="T417" s="719"/>
      <c r="U417" s="719"/>
      <c r="V417" s="719"/>
      <c r="W417" s="719"/>
      <c r="X417" s="719"/>
      <c r="Y417" s="719"/>
    </row>
    <row r="418" spans="1:25" ht="14.25" customHeight="1">
      <c r="A418" s="719"/>
      <c r="B418" s="719"/>
      <c r="C418" s="719"/>
      <c r="D418" s="719"/>
      <c r="E418" s="719"/>
      <c r="F418" s="719"/>
      <c r="G418" s="719"/>
      <c r="H418" s="719"/>
      <c r="I418" s="719"/>
      <c r="J418" s="719"/>
      <c r="K418" s="719"/>
      <c r="L418" s="719"/>
      <c r="M418" s="719"/>
      <c r="N418" s="719"/>
      <c r="O418" s="719"/>
      <c r="P418" s="719"/>
      <c r="Q418" s="719"/>
      <c r="R418" s="719"/>
      <c r="S418" s="719"/>
      <c r="T418" s="719"/>
      <c r="U418" s="719"/>
      <c r="V418" s="719"/>
      <c r="W418" s="719"/>
      <c r="X418" s="719"/>
      <c r="Y418" s="719"/>
    </row>
    <row r="419" spans="1:25" ht="14.25" customHeight="1">
      <c r="A419" s="719"/>
      <c r="B419" s="719"/>
      <c r="C419" s="719"/>
      <c r="D419" s="719"/>
      <c r="E419" s="719"/>
      <c r="F419" s="719"/>
      <c r="G419" s="719"/>
      <c r="H419" s="719"/>
      <c r="I419" s="719"/>
      <c r="J419" s="719"/>
      <c r="K419" s="719"/>
      <c r="L419" s="719"/>
      <c r="M419" s="719"/>
      <c r="N419" s="719"/>
      <c r="O419" s="719"/>
      <c r="P419" s="719"/>
      <c r="Q419" s="719"/>
      <c r="R419" s="719"/>
      <c r="S419" s="719"/>
      <c r="T419" s="719"/>
      <c r="U419" s="719"/>
      <c r="V419" s="719"/>
      <c r="W419" s="719"/>
      <c r="X419" s="719"/>
      <c r="Y419" s="719"/>
    </row>
    <row r="420" spans="1:25" ht="14.25" customHeight="1">
      <c r="A420" s="719"/>
      <c r="B420" s="719"/>
      <c r="C420" s="719"/>
      <c r="D420" s="719"/>
      <c r="E420" s="719"/>
      <c r="F420" s="719"/>
      <c r="G420" s="719"/>
      <c r="H420" s="719"/>
      <c r="I420" s="719"/>
      <c r="J420" s="719"/>
      <c r="K420" s="719"/>
      <c r="L420" s="719"/>
      <c r="M420" s="719"/>
      <c r="N420" s="719"/>
      <c r="O420" s="719"/>
      <c r="P420" s="719"/>
      <c r="Q420" s="719"/>
      <c r="R420" s="719"/>
      <c r="S420" s="719"/>
      <c r="T420" s="719"/>
      <c r="U420" s="719"/>
      <c r="V420" s="719"/>
      <c r="W420" s="719"/>
      <c r="X420" s="719"/>
      <c r="Y420" s="719"/>
    </row>
    <row r="421" spans="1:25" ht="14.25" customHeight="1">
      <c r="A421" s="719"/>
      <c r="B421" s="719"/>
      <c r="C421" s="719"/>
      <c r="D421" s="719"/>
      <c r="E421" s="719"/>
      <c r="F421" s="719"/>
      <c r="G421" s="719"/>
      <c r="H421" s="719"/>
      <c r="I421" s="719"/>
      <c r="J421" s="719"/>
      <c r="K421" s="719"/>
      <c r="L421" s="719"/>
      <c r="M421" s="719"/>
      <c r="N421" s="719"/>
      <c r="O421" s="719"/>
      <c r="P421" s="719"/>
      <c r="Q421" s="719"/>
      <c r="R421" s="719"/>
      <c r="S421" s="719"/>
      <c r="T421" s="719"/>
      <c r="U421" s="719"/>
      <c r="V421" s="719"/>
      <c r="W421" s="719"/>
      <c r="X421" s="719"/>
      <c r="Y421" s="719"/>
    </row>
    <row r="422" spans="1:25" ht="14.25" customHeight="1">
      <c r="A422" s="719"/>
      <c r="B422" s="719"/>
      <c r="C422" s="719"/>
      <c r="D422" s="719"/>
      <c r="E422" s="719"/>
      <c r="F422" s="719"/>
      <c r="G422" s="719"/>
      <c r="H422" s="719"/>
      <c r="I422" s="719"/>
      <c r="J422" s="719"/>
      <c r="K422" s="719"/>
      <c r="L422" s="719"/>
      <c r="M422" s="719"/>
      <c r="N422" s="719"/>
      <c r="O422" s="719"/>
      <c r="P422" s="719"/>
      <c r="Q422" s="719"/>
      <c r="R422" s="719"/>
      <c r="S422" s="719"/>
      <c r="T422" s="719"/>
      <c r="U422" s="719"/>
      <c r="V422" s="719"/>
      <c r="W422" s="719"/>
      <c r="X422" s="719"/>
      <c r="Y422" s="719"/>
    </row>
    <row r="423" spans="1:25" ht="14.25" customHeight="1">
      <c r="A423" s="719"/>
      <c r="B423" s="719"/>
      <c r="C423" s="719"/>
      <c r="D423" s="719"/>
      <c r="E423" s="719"/>
      <c r="F423" s="719"/>
      <c r="G423" s="719"/>
      <c r="H423" s="719"/>
      <c r="I423" s="719"/>
      <c r="J423" s="719"/>
      <c r="K423" s="719"/>
      <c r="L423" s="719"/>
      <c r="M423" s="719"/>
      <c r="N423" s="719"/>
      <c r="O423" s="719"/>
      <c r="P423" s="719"/>
      <c r="Q423" s="719"/>
      <c r="R423" s="719"/>
      <c r="S423" s="719"/>
      <c r="T423" s="719"/>
      <c r="U423" s="719"/>
      <c r="V423" s="719"/>
      <c r="W423" s="719"/>
      <c r="X423" s="719"/>
      <c r="Y423" s="719"/>
    </row>
    <row r="424" spans="1:25" ht="14.25" customHeight="1">
      <c r="A424" s="719"/>
      <c r="B424" s="719"/>
      <c r="C424" s="719"/>
      <c r="D424" s="719"/>
      <c r="E424" s="719"/>
      <c r="F424" s="719"/>
      <c r="G424" s="719"/>
      <c r="H424" s="719"/>
      <c r="I424" s="719"/>
      <c r="J424" s="719"/>
      <c r="K424" s="719"/>
      <c r="L424" s="719"/>
      <c r="M424" s="719"/>
      <c r="N424" s="719"/>
      <c r="O424" s="719"/>
      <c r="P424" s="719"/>
      <c r="Q424" s="719"/>
      <c r="R424" s="719"/>
      <c r="S424" s="719"/>
      <c r="T424" s="719"/>
      <c r="U424" s="719"/>
      <c r="V424" s="719"/>
      <c r="W424" s="719"/>
      <c r="X424" s="719"/>
      <c r="Y424" s="719"/>
    </row>
    <row r="425" spans="1:25" ht="14.25" customHeight="1">
      <c r="A425" s="719"/>
      <c r="B425" s="719"/>
      <c r="C425" s="719"/>
      <c r="D425" s="719"/>
      <c r="E425" s="719"/>
      <c r="F425" s="719"/>
      <c r="G425" s="719"/>
      <c r="H425" s="719"/>
      <c r="I425" s="719"/>
      <c r="J425" s="719"/>
      <c r="K425" s="719"/>
      <c r="L425" s="719"/>
      <c r="M425" s="719"/>
      <c r="N425" s="719"/>
      <c r="O425" s="719"/>
      <c r="P425" s="719"/>
      <c r="Q425" s="719"/>
      <c r="R425" s="719"/>
      <c r="S425" s="719"/>
      <c r="T425" s="719"/>
      <c r="U425" s="719"/>
      <c r="V425" s="719"/>
      <c r="W425" s="719"/>
      <c r="X425" s="719"/>
      <c r="Y425" s="719"/>
    </row>
    <row r="426" spans="1:25" ht="14.25" customHeight="1">
      <c r="A426" s="719"/>
      <c r="B426" s="719"/>
      <c r="C426" s="719"/>
      <c r="D426" s="719"/>
      <c r="E426" s="719"/>
      <c r="F426" s="719"/>
      <c r="G426" s="719"/>
      <c r="H426" s="719"/>
      <c r="I426" s="719"/>
      <c r="J426" s="719"/>
      <c r="K426" s="719"/>
      <c r="L426" s="719"/>
      <c r="M426" s="719"/>
      <c r="N426" s="719"/>
      <c r="O426" s="719"/>
      <c r="P426" s="719"/>
      <c r="Q426" s="719"/>
      <c r="R426" s="719"/>
      <c r="S426" s="719"/>
      <c r="T426" s="719"/>
      <c r="U426" s="719"/>
      <c r="V426" s="719"/>
      <c r="W426" s="719"/>
      <c r="X426" s="719"/>
      <c r="Y426" s="719"/>
    </row>
    <row r="427" spans="1:25" ht="14.25" customHeight="1">
      <c r="A427" s="719"/>
      <c r="B427" s="719"/>
      <c r="C427" s="719"/>
      <c r="D427" s="719"/>
      <c r="E427" s="719"/>
      <c r="F427" s="719"/>
      <c r="G427" s="719"/>
      <c r="H427" s="719"/>
      <c r="I427" s="719"/>
      <c r="J427" s="719"/>
      <c r="K427" s="719"/>
      <c r="L427" s="719"/>
      <c r="M427" s="719"/>
      <c r="N427" s="719"/>
      <c r="O427" s="719"/>
      <c r="P427" s="719"/>
      <c r="Q427" s="719"/>
      <c r="R427" s="719"/>
      <c r="S427" s="719"/>
      <c r="T427" s="719"/>
      <c r="U427" s="719"/>
      <c r="V427" s="719"/>
      <c r="W427" s="719"/>
      <c r="X427" s="719"/>
      <c r="Y427" s="719"/>
    </row>
    <row r="428" spans="1:25" ht="14.25" customHeight="1">
      <c r="A428" s="719"/>
      <c r="B428" s="719"/>
      <c r="C428" s="719"/>
      <c r="D428" s="719"/>
      <c r="E428" s="719"/>
      <c r="F428" s="719"/>
      <c r="G428" s="719"/>
      <c r="H428" s="719"/>
      <c r="I428" s="719"/>
      <c r="J428" s="719"/>
      <c r="K428" s="719"/>
      <c r="L428" s="719"/>
      <c r="M428" s="719"/>
      <c r="N428" s="719"/>
      <c r="O428" s="719"/>
      <c r="P428" s="719"/>
      <c r="Q428" s="719"/>
      <c r="R428" s="719"/>
      <c r="S428" s="719"/>
      <c r="T428" s="719"/>
      <c r="U428" s="719"/>
      <c r="V428" s="719"/>
      <c r="W428" s="719"/>
      <c r="X428" s="719"/>
      <c r="Y428" s="719"/>
    </row>
    <row r="429" spans="1:25" ht="14.25" customHeight="1">
      <c r="A429" s="719"/>
      <c r="B429" s="719"/>
      <c r="C429" s="719"/>
      <c r="D429" s="719"/>
      <c r="E429" s="719"/>
      <c r="F429" s="719"/>
      <c r="G429" s="719"/>
      <c r="H429" s="719"/>
      <c r="I429" s="719"/>
      <c r="J429" s="719"/>
      <c r="K429" s="719"/>
      <c r="L429" s="719"/>
      <c r="M429" s="719"/>
      <c r="N429" s="719"/>
      <c r="O429" s="719"/>
      <c r="P429" s="719"/>
      <c r="Q429" s="719"/>
      <c r="R429" s="719"/>
      <c r="S429" s="719"/>
      <c r="T429" s="719"/>
      <c r="U429" s="719"/>
      <c r="V429" s="719"/>
      <c r="W429" s="719"/>
      <c r="X429" s="719"/>
      <c r="Y429" s="719"/>
    </row>
    <row r="430" spans="1:25" ht="14.25" customHeight="1">
      <c r="A430" s="719"/>
      <c r="B430" s="719"/>
      <c r="C430" s="719"/>
      <c r="D430" s="719"/>
      <c r="E430" s="719"/>
      <c r="F430" s="719"/>
      <c r="G430" s="719"/>
      <c r="H430" s="719"/>
      <c r="I430" s="719"/>
      <c r="J430" s="719"/>
      <c r="K430" s="719"/>
      <c r="L430" s="719"/>
      <c r="M430" s="719"/>
      <c r="N430" s="719"/>
      <c r="O430" s="719"/>
      <c r="P430" s="719"/>
      <c r="Q430" s="719"/>
      <c r="R430" s="719"/>
      <c r="S430" s="719"/>
      <c r="T430" s="719"/>
      <c r="U430" s="719"/>
      <c r="V430" s="719"/>
      <c r="W430" s="719"/>
      <c r="X430" s="719"/>
      <c r="Y430" s="719"/>
    </row>
    <row r="431" spans="1:25" ht="14.25" customHeight="1">
      <c r="A431" s="719"/>
      <c r="B431" s="719"/>
      <c r="C431" s="719"/>
      <c r="D431" s="719"/>
      <c r="E431" s="719"/>
      <c r="F431" s="719"/>
      <c r="G431" s="719"/>
      <c r="H431" s="719"/>
      <c r="I431" s="719"/>
      <c r="J431" s="719"/>
      <c r="K431" s="719"/>
      <c r="L431" s="719"/>
      <c r="M431" s="719"/>
      <c r="N431" s="719"/>
      <c r="O431" s="719"/>
      <c r="P431" s="719"/>
      <c r="Q431" s="719"/>
      <c r="R431" s="719"/>
      <c r="S431" s="719"/>
      <c r="T431" s="719"/>
      <c r="U431" s="719"/>
      <c r="V431" s="719"/>
      <c r="W431" s="719"/>
      <c r="X431" s="719"/>
      <c r="Y431" s="719"/>
    </row>
    <row r="432" spans="1:25" ht="14.25" customHeight="1">
      <c r="A432" s="719"/>
      <c r="B432" s="719"/>
      <c r="C432" s="719"/>
      <c r="D432" s="719"/>
      <c r="E432" s="719"/>
      <c r="F432" s="719"/>
      <c r="G432" s="719"/>
      <c r="H432" s="719"/>
      <c r="I432" s="719"/>
      <c r="J432" s="719"/>
      <c r="K432" s="719"/>
      <c r="L432" s="719"/>
      <c r="M432" s="719"/>
      <c r="N432" s="719"/>
      <c r="O432" s="719"/>
      <c r="P432" s="719"/>
      <c r="Q432" s="719"/>
      <c r="R432" s="719"/>
      <c r="S432" s="719"/>
      <c r="T432" s="719"/>
      <c r="U432" s="719"/>
      <c r="V432" s="719"/>
      <c r="W432" s="719"/>
      <c r="X432" s="719"/>
      <c r="Y432" s="719"/>
    </row>
    <row r="433" spans="1:25" ht="14.25" customHeight="1">
      <c r="A433" s="719"/>
      <c r="B433" s="719"/>
      <c r="C433" s="719"/>
      <c r="D433" s="719"/>
      <c r="E433" s="719"/>
      <c r="F433" s="719"/>
      <c r="G433" s="719"/>
      <c r="H433" s="719"/>
      <c r="I433" s="719"/>
      <c r="J433" s="719"/>
      <c r="K433" s="719"/>
      <c r="L433" s="719"/>
      <c r="M433" s="719"/>
      <c r="N433" s="719"/>
      <c r="O433" s="719"/>
      <c r="P433" s="719"/>
      <c r="Q433" s="719"/>
      <c r="R433" s="719"/>
      <c r="S433" s="719"/>
      <c r="T433" s="719"/>
      <c r="U433" s="719"/>
      <c r="V433" s="719"/>
      <c r="W433" s="719"/>
      <c r="X433" s="719"/>
      <c r="Y433" s="719"/>
    </row>
    <row r="434" spans="1:25" ht="14.25" customHeight="1">
      <c r="A434" s="719"/>
      <c r="B434" s="719"/>
      <c r="C434" s="719"/>
      <c r="D434" s="719"/>
      <c r="E434" s="719"/>
      <c r="F434" s="719"/>
      <c r="G434" s="719"/>
      <c r="H434" s="719"/>
      <c r="I434" s="719"/>
      <c r="J434" s="719"/>
      <c r="K434" s="719"/>
      <c r="L434" s="719"/>
      <c r="M434" s="719"/>
      <c r="N434" s="719"/>
      <c r="O434" s="719"/>
      <c r="P434" s="719"/>
      <c r="Q434" s="719"/>
      <c r="R434" s="719"/>
      <c r="S434" s="719"/>
      <c r="T434" s="719"/>
      <c r="U434" s="719"/>
      <c r="V434" s="719"/>
      <c r="W434" s="719"/>
      <c r="X434" s="719"/>
      <c r="Y434" s="719"/>
    </row>
    <row r="435" spans="1:25" ht="14.25" customHeight="1">
      <c r="A435" s="719"/>
      <c r="B435" s="719"/>
      <c r="C435" s="719"/>
      <c r="D435" s="719"/>
      <c r="E435" s="719"/>
      <c r="F435" s="719"/>
      <c r="G435" s="719"/>
      <c r="H435" s="719"/>
      <c r="I435" s="719"/>
      <c r="J435" s="719"/>
      <c r="K435" s="719"/>
      <c r="L435" s="719"/>
      <c r="M435" s="719"/>
      <c r="N435" s="719"/>
      <c r="O435" s="719"/>
      <c r="P435" s="719"/>
      <c r="Q435" s="719"/>
      <c r="R435" s="719"/>
      <c r="S435" s="719"/>
      <c r="T435" s="719"/>
      <c r="U435" s="719"/>
      <c r="V435" s="719"/>
      <c r="W435" s="719"/>
      <c r="X435" s="719"/>
      <c r="Y435" s="719"/>
    </row>
    <row r="436" spans="1:25" ht="14.25" customHeight="1">
      <c r="A436" s="719"/>
      <c r="B436" s="719"/>
      <c r="C436" s="719"/>
      <c r="D436" s="719"/>
      <c r="E436" s="719"/>
      <c r="F436" s="719"/>
      <c r="G436" s="719"/>
      <c r="H436" s="719"/>
      <c r="I436" s="719"/>
      <c r="J436" s="719"/>
      <c r="K436" s="719"/>
      <c r="L436" s="719"/>
      <c r="M436" s="719"/>
      <c r="N436" s="719"/>
      <c r="O436" s="719"/>
      <c r="P436" s="719"/>
      <c r="Q436" s="719"/>
      <c r="R436" s="719"/>
      <c r="S436" s="719"/>
      <c r="T436" s="719"/>
      <c r="U436" s="719"/>
      <c r="V436" s="719"/>
      <c r="W436" s="719"/>
      <c r="X436" s="719"/>
      <c r="Y436" s="719"/>
    </row>
    <row r="437" spans="1:25" ht="14.25" customHeight="1">
      <c r="A437" s="719"/>
      <c r="B437" s="719"/>
      <c r="C437" s="719"/>
      <c r="D437" s="719"/>
      <c r="E437" s="719"/>
      <c r="F437" s="719"/>
      <c r="G437" s="719"/>
      <c r="H437" s="719"/>
      <c r="I437" s="719"/>
      <c r="J437" s="719"/>
      <c r="K437" s="719"/>
      <c r="L437" s="719"/>
      <c r="M437" s="719"/>
      <c r="N437" s="719"/>
      <c r="O437" s="719"/>
      <c r="P437" s="719"/>
      <c r="Q437" s="719"/>
      <c r="R437" s="719"/>
      <c r="S437" s="719"/>
      <c r="T437" s="719"/>
      <c r="U437" s="719"/>
      <c r="V437" s="719"/>
      <c r="W437" s="719"/>
      <c r="X437" s="719"/>
      <c r="Y437" s="719"/>
    </row>
    <row r="438" spans="1:25" ht="14.25" customHeight="1">
      <c r="A438" s="719"/>
      <c r="B438" s="719"/>
      <c r="C438" s="719"/>
      <c r="D438" s="719"/>
      <c r="E438" s="719"/>
      <c r="F438" s="719"/>
      <c r="G438" s="719"/>
      <c r="H438" s="719"/>
      <c r="I438" s="719"/>
      <c r="J438" s="719"/>
      <c r="K438" s="719"/>
      <c r="L438" s="719"/>
      <c r="M438" s="719"/>
      <c r="N438" s="719"/>
      <c r="O438" s="719"/>
      <c r="P438" s="719"/>
      <c r="Q438" s="719"/>
      <c r="R438" s="719"/>
      <c r="S438" s="719"/>
      <c r="T438" s="719"/>
      <c r="U438" s="719"/>
      <c r="V438" s="719"/>
      <c r="W438" s="719"/>
      <c r="X438" s="719"/>
      <c r="Y438" s="719"/>
    </row>
    <row r="439" spans="1:25" ht="14.25" customHeight="1">
      <c r="A439" s="719"/>
      <c r="B439" s="719"/>
      <c r="C439" s="719"/>
      <c r="D439" s="719"/>
      <c r="E439" s="719"/>
      <c r="F439" s="719"/>
      <c r="G439" s="719"/>
      <c r="H439" s="719"/>
      <c r="I439" s="719"/>
      <c r="J439" s="719"/>
      <c r="K439" s="719"/>
      <c r="L439" s="719"/>
      <c r="M439" s="719"/>
      <c r="N439" s="719"/>
      <c r="O439" s="719"/>
      <c r="P439" s="719"/>
      <c r="Q439" s="719"/>
      <c r="R439" s="719"/>
      <c r="S439" s="719"/>
      <c r="T439" s="719"/>
      <c r="U439" s="719"/>
      <c r="V439" s="719"/>
      <c r="W439" s="719"/>
      <c r="X439" s="719"/>
      <c r="Y439" s="719"/>
    </row>
    <row r="440" spans="1:25" ht="14.25" customHeight="1">
      <c r="A440" s="719"/>
      <c r="B440" s="719"/>
      <c r="C440" s="719"/>
      <c r="D440" s="719"/>
      <c r="E440" s="719"/>
      <c r="F440" s="719"/>
      <c r="G440" s="719"/>
      <c r="H440" s="719"/>
      <c r="I440" s="719"/>
      <c r="J440" s="719"/>
      <c r="K440" s="719"/>
      <c r="L440" s="719"/>
      <c r="M440" s="719"/>
      <c r="N440" s="719"/>
      <c r="O440" s="719"/>
      <c r="P440" s="719"/>
      <c r="Q440" s="719"/>
      <c r="R440" s="719"/>
      <c r="S440" s="719"/>
      <c r="T440" s="719"/>
      <c r="U440" s="719"/>
      <c r="V440" s="719"/>
      <c r="W440" s="719"/>
      <c r="X440" s="719"/>
      <c r="Y440" s="719"/>
    </row>
    <row r="441" spans="1:25" ht="14.25" customHeight="1">
      <c r="A441" s="719"/>
      <c r="B441" s="719"/>
      <c r="C441" s="719"/>
      <c r="D441" s="719"/>
      <c r="E441" s="719"/>
      <c r="F441" s="719"/>
      <c r="G441" s="719"/>
      <c r="H441" s="719"/>
      <c r="I441" s="719"/>
      <c r="J441" s="719"/>
      <c r="K441" s="719"/>
      <c r="L441" s="719"/>
      <c r="M441" s="719"/>
      <c r="N441" s="719"/>
      <c r="O441" s="719"/>
      <c r="P441" s="719"/>
      <c r="Q441" s="719"/>
      <c r="R441" s="719"/>
      <c r="S441" s="719"/>
      <c r="T441" s="719"/>
      <c r="U441" s="719"/>
      <c r="V441" s="719"/>
      <c r="W441" s="719"/>
      <c r="X441" s="719"/>
      <c r="Y441" s="719"/>
    </row>
    <row r="442" spans="1:25" ht="14.25" customHeight="1">
      <c r="A442" s="719"/>
      <c r="B442" s="719"/>
      <c r="C442" s="719"/>
      <c r="D442" s="719"/>
      <c r="E442" s="719"/>
      <c r="F442" s="719"/>
      <c r="G442" s="719"/>
      <c r="H442" s="719"/>
      <c r="I442" s="719"/>
      <c r="J442" s="719"/>
      <c r="K442" s="719"/>
      <c r="L442" s="719"/>
      <c r="M442" s="719"/>
      <c r="N442" s="719"/>
      <c r="O442" s="719"/>
      <c r="P442" s="719"/>
      <c r="Q442" s="719"/>
      <c r="R442" s="719"/>
      <c r="S442" s="719"/>
      <c r="T442" s="719"/>
      <c r="U442" s="719"/>
      <c r="V442" s="719"/>
      <c r="W442" s="719"/>
      <c r="X442" s="719"/>
      <c r="Y442" s="719"/>
    </row>
    <row r="443" spans="1:25" ht="14.25" customHeight="1">
      <c r="A443" s="719"/>
      <c r="B443" s="719"/>
      <c r="C443" s="719"/>
      <c r="D443" s="719"/>
      <c r="E443" s="719"/>
      <c r="F443" s="719"/>
      <c r="G443" s="719"/>
      <c r="H443" s="719"/>
      <c r="I443" s="719"/>
      <c r="J443" s="719"/>
      <c r="K443" s="719"/>
      <c r="L443" s="719"/>
      <c r="M443" s="719"/>
      <c r="N443" s="719"/>
      <c r="O443" s="719"/>
      <c r="P443" s="719"/>
      <c r="Q443" s="719"/>
      <c r="R443" s="719"/>
      <c r="S443" s="719"/>
      <c r="T443" s="719"/>
      <c r="U443" s="719"/>
      <c r="V443" s="719"/>
      <c r="W443" s="719"/>
      <c r="X443" s="719"/>
      <c r="Y443" s="719"/>
    </row>
    <row r="444" spans="1:25" ht="14.25" customHeight="1">
      <c r="A444" s="719"/>
      <c r="B444" s="719"/>
      <c r="C444" s="719"/>
      <c r="D444" s="719"/>
      <c r="E444" s="719"/>
      <c r="F444" s="719"/>
      <c r="G444" s="719"/>
      <c r="H444" s="719"/>
      <c r="I444" s="719"/>
      <c r="J444" s="719"/>
      <c r="K444" s="719"/>
      <c r="L444" s="719"/>
      <c r="M444" s="719"/>
      <c r="N444" s="719"/>
      <c r="O444" s="719"/>
      <c r="P444" s="719"/>
      <c r="Q444" s="719"/>
      <c r="R444" s="719"/>
      <c r="S444" s="719"/>
      <c r="T444" s="719"/>
      <c r="U444" s="719"/>
      <c r="V444" s="719"/>
      <c r="W444" s="719"/>
      <c r="X444" s="719"/>
      <c r="Y444" s="719"/>
    </row>
    <row r="445" spans="1:25" ht="14.25" customHeight="1">
      <c r="A445" s="719"/>
      <c r="B445" s="719"/>
      <c r="C445" s="719"/>
      <c r="D445" s="719"/>
      <c r="E445" s="719"/>
      <c r="F445" s="719"/>
      <c r="G445" s="719"/>
      <c r="H445" s="719"/>
      <c r="I445" s="719"/>
      <c r="J445" s="719"/>
      <c r="K445" s="719"/>
      <c r="L445" s="719"/>
      <c r="M445" s="719"/>
      <c r="N445" s="719"/>
      <c r="O445" s="719"/>
      <c r="P445" s="719"/>
      <c r="Q445" s="719"/>
      <c r="R445" s="719"/>
      <c r="S445" s="719"/>
      <c r="T445" s="719"/>
      <c r="U445" s="719"/>
      <c r="V445" s="719"/>
      <c r="W445" s="719"/>
      <c r="X445" s="719"/>
      <c r="Y445" s="719"/>
    </row>
    <row r="446" spans="1:25" ht="14.25" customHeight="1">
      <c r="A446" s="719"/>
      <c r="B446" s="719"/>
      <c r="C446" s="719"/>
      <c r="D446" s="719"/>
      <c r="E446" s="719"/>
      <c r="F446" s="719"/>
      <c r="G446" s="719"/>
      <c r="H446" s="719"/>
      <c r="I446" s="719"/>
      <c r="J446" s="719"/>
      <c r="K446" s="719"/>
      <c r="L446" s="719"/>
      <c r="M446" s="719"/>
      <c r="N446" s="719"/>
      <c r="O446" s="719"/>
      <c r="P446" s="719"/>
      <c r="Q446" s="719"/>
      <c r="R446" s="719"/>
      <c r="S446" s="719"/>
      <c r="T446" s="719"/>
      <c r="U446" s="719"/>
      <c r="V446" s="719"/>
      <c r="W446" s="719"/>
      <c r="X446" s="719"/>
      <c r="Y446" s="719"/>
    </row>
    <row r="447" spans="1:25" ht="14.25" customHeight="1">
      <c r="A447" s="719"/>
      <c r="B447" s="719"/>
      <c r="C447" s="719"/>
      <c r="D447" s="719"/>
      <c r="E447" s="719"/>
      <c r="F447" s="719"/>
      <c r="G447" s="719"/>
      <c r="H447" s="719"/>
      <c r="I447" s="719"/>
      <c r="J447" s="719"/>
      <c r="K447" s="719"/>
      <c r="L447" s="719"/>
      <c r="M447" s="719"/>
      <c r="N447" s="719"/>
      <c r="O447" s="719"/>
      <c r="P447" s="719"/>
      <c r="Q447" s="719"/>
      <c r="R447" s="719"/>
      <c r="S447" s="719"/>
      <c r="T447" s="719"/>
      <c r="U447" s="719"/>
      <c r="V447" s="719"/>
      <c r="W447" s="719"/>
      <c r="X447" s="719"/>
      <c r="Y447" s="719"/>
    </row>
    <row r="448" spans="1:25" ht="14.25" customHeight="1">
      <c r="A448" s="719"/>
      <c r="B448" s="719"/>
      <c r="C448" s="719"/>
      <c r="D448" s="719"/>
      <c r="E448" s="719"/>
      <c r="F448" s="719"/>
      <c r="G448" s="719"/>
      <c r="H448" s="719"/>
      <c r="I448" s="719"/>
      <c r="J448" s="719"/>
      <c r="K448" s="719"/>
      <c r="L448" s="719"/>
      <c r="M448" s="719"/>
      <c r="N448" s="719"/>
      <c r="O448" s="719"/>
      <c r="P448" s="719"/>
      <c r="Q448" s="719"/>
      <c r="R448" s="719"/>
      <c r="S448" s="719"/>
      <c r="T448" s="719"/>
      <c r="U448" s="719"/>
      <c r="V448" s="719"/>
      <c r="W448" s="719"/>
      <c r="X448" s="719"/>
      <c r="Y448" s="719"/>
    </row>
    <row r="449" spans="1:25" ht="14.25" customHeight="1">
      <c r="A449" s="719"/>
      <c r="B449" s="719"/>
      <c r="C449" s="719"/>
      <c r="D449" s="719"/>
      <c r="E449" s="719"/>
      <c r="F449" s="719"/>
      <c r="G449" s="719"/>
      <c r="H449" s="719"/>
      <c r="I449" s="719"/>
      <c r="J449" s="719"/>
      <c r="K449" s="719"/>
      <c r="L449" s="719"/>
      <c r="M449" s="719"/>
      <c r="N449" s="719"/>
      <c r="O449" s="719"/>
      <c r="P449" s="719"/>
      <c r="Q449" s="719"/>
      <c r="R449" s="719"/>
      <c r="S449" s="719"/>
      <c r="T449" s="719"/>
      <c r="U449" s="719"/>
      <c r="V449" s="719"/>
      <c r="W449" s="719"/>
      <c r="X449" s="719"/>
      <c r="Y449" s="719"/>
    </row>
    <row r="450" spans="1:25" ht="14.25" customHeight="1">
      <c r="A450" s="719"/>
      <c r="B450" s="719"/>
      <c r="C450" s="719"/>
      <c r="D450" s="719"/>
      <c r="E450" s="719"/>
      <c r="F450" s="719"/>
      <c r="G450" s="719"/>
      <c r="H450" s="719"/>
      <c r="I450" s="719"/>
      <c r="J450" s="719"/>
      <c r="K450" s="719"/>
      <c r="L450" s="719"/>
      <c r="M450" s="719"/>
      <c r="N450" s="719"/>
      <c r="O450" s="719"/>
      <c r="P450" s="719"/>
      <c r="Q450" s="719"/>
      <c r="R450" s="719"/>
      <c r="S450" s="719"/>
      <c r="T450" s="719"/>
      <c r="U450" s="719"/>
      <c r="V450" s="719"/>
      <c r="W450" s="719"/>
      <c r="X450" s="719"/>
      <c r="Y450" s="719"/>
    </row>
    <row r="451" spans="1:25" ht="14.25" customHeight="1">
      <c r="A451" s="719"/>
      <c r="B451" s="719"/>
      <c r="C451" s="719"/>
      <c r="D451" s="719"/>
      <c r="E451" s="719"/>
      <c r="F451" s="719"/>
      <c r="G451" s="719"/>
      <c r="H451" s="719"/>
      <c r="I451" s="719"/>
      <c r="J451" s="719"/>
      <c r="K451" s="719"/>
      <c r="L451" s="719"/>
      <c r="M451" s="719"/>
      <c r="N451" s="719"/>
      <c r="O451" s="719"/>
      <c r="P451" s="719"/>
      <c r="Q451" s="719"/>
      <c r="R451" s="719"/>
      <c r="S451" s="719"/>
      <c r="T451" s="719"/>
      <c r="U451" s="719"/>
      <c r="V451" s="719"/>
      <c r="W451" s="719"/>
      <c r="X451" s="719"/>
      <c r="Y451" s="719"/>
    </row>
    <row r="452" spans="1:25" ht="14.25" customHeight="1">
      <c r="A452" s="719"/>
      <c r="B452" s="719"/>
      <c r="C452" s="719"/>
      <c r="D452" s="719"/>
      <c r="E452" s="719"/>
      <c r="F452" s="719"/>
      <c r="G452" s="719"/>
      <c r="H452" s="719"/>
      <c r="I452" s="719"/>
      <c r="J452" s="719"/>
      <c r="K452" s="719"/>
      <c r="L452" s="719"/>
      <c r="M452" s="719"/>
      <c r="N452" s="719"/>
      <c r="O452" s="719"/>
      <c r="P452" s="719"/>
      <c r="Q452" s="719"/>
      <c r="R452" s="719"/>
      <c r="S452" s="719"/>
      <c r="T452" s="719"/>
      <c r="U452" s="719"/>
      <c r="V452" s="719"/>
      <c r="W452" s="719"/>
      <c r="X452" s="719"/>
      <c r="Y452" s="719"/>
    </row>
    <row r="453" spans="1:25" ht="14.25" customHeight="1">
      <c r="A453" s="719"/>
      <c r="B453" s="719"/>
      <c r="C453" s="719"/>
      <c r="D453" s="719"/>
      <c r="E453" s="719"/>
      <c r="F453" s="719"/>
      <c r="G453" s="719"/>
      <c r="H453" s="719"/>
      <c r="I453" s="719"/>
      <c r="J453" s="719"/>
      <c r="K453" s="719"/>
      <c r="L453" s="719"/>
      <c r="M453" s="719"/>
      <c r="N453" s="719"/>
      <c r="O453" s="719"/>
      <c r="P453" s="719"/>
      <c r="Q453" s="719"/>
      <c r="R453" s="719"/>
      <c r="S453" s="719"/>
      <c r="T453" s="719"/>
      <c r="U453" s="719"/>
      <c r="V453" s="719"/>
      <c r="W453" s="719"/>
      <c r="X453" s="719"/>
      <c r="Y453" s="719"/>
    </row>
    <row r="454" spans="1:25" ht="14.25" customHeight="1">
      <c r="A454" s="719"/>
      <c r="B454" s="719"/>
      <c r="C454" s="719"/>
      <c r="D454" s="719"/>
      <c r="E454" s="719"/>
      <c r="F454" s="719"/>
      <c r="G454" s="719"/>
      <c r="H454" s="719"/>
      <c r="I454" s="719"/>
      <c r="J454" s="719"/>
      <c r="K454" s="719"/>
      <c r="L454" s="719"/>
      <c r="M454" s="719"/>
      <c r="N454" s="719"/>
      <c r="O454" s="719"/>
      <c r="P454" s="719"/>
      <c r="Q454" s="719"/>
      <c r="R454" s="719"/>
      <c r="S454" s="719"/>
      <c r="T454" s="719"/>
      <c r="U454" s="719"/>
      <c r="V454" s="719"/>
      <c r="W454" s="719"/>
      <c r="X454" s="719"/>
      <c r="Y454" s="719"/>
    </row>
    <row r="455" spans="1:25" ht="14.25" customHeight="1">
      <c r="A455" s="719"/>
      <c r="B455" s="719"/>
      <c r="C455" s="719"/>
      <c r="D455" s="719"/>
      <c r="E455" s="719"/>
      <c r="F455" s="719"/>
      <c r="G455" s="719"/>
      <c r="H455" s="719"/>
      <c r="I455" s="719"/>
      <c r="J455" s="719"/>
      <c r="K455" s="719"/>
      <c r="L455" s="719"/>
      <c r="M455" s="719"/>
      <c r="N455" s="719"/>
      <c r="O455" s="719"/>
      <c r="P455" s="719"/>
      <c r="Q455" s="719"/>
      <c r="R455" s="719"/>
      <c r="S455" s="719"/>
      <c r="T455" s="719"/>
      <c r="U455" s="719"/>
      <c r="V455" s="719"/>
      <c r="W455" s="719"/>
      <c r="X455" s="719"/>
      <c r="Y455" s="719"/>
    </row>
    <row r="456" spans="1:25" ht="14.25" customHeight="1">
      <c r="A456" s="719"/>
      <c r="B456" s="719"/>
      <c r="C456" s="719"/>
      <c r="D456" s="719"/>
      <c r="E456" s="719"/>
      <c r="F456" s="719"/>
      <c r="G456" s="719"/>
      <c r="H456" s="719"/>
      <c r="I456" s="719"/>
      <c r="J456" s="719"/>
      <c r="K456" s="719"/>
      <c r="L456" s="719"/>
      <c r="M456" s="719"/>
      <c r="N456" s="719"/>
      <c r="O456" s="719"/>
      <c r="P456" s="719"/>
      <c r="Q456" s="719"/>
      <c r="R456" s="719"/>
      <c r="S456" s="719"/>
      <c r="T456" s="719"/>
      <c r="U456" s="719"/>
      <c r="V456" s="719"/>
      <c r="W456" s="719"/>
      <c r="X456" s="719"/>
      <c r="Y456" s="719"/>
    </row>
    <row r="457" spans="1:25" ht="14.25" customHeight="1">
      <c r="A457" s="719"/>
      <c r="B457" s="719"/>
      <c r="C457" s="719"/>
      <c r="D457" s="719"/>
      <c r="E457" s="719"/>
      <c r="F457" s="719"/>
      <c r="G457" s="719"/>
      <c r="H457" s="719"/>
      <c r="I457" s="719"/>
      <c r="J457" s="719"/>
      <c r="K457" s="719"/>
      <c r="L457" s="719"/>
      <c r="M457" s="719"/>
      <c r="N457" s="719"/>
      <c r="O457" s="719"/>
      <c r="P457" s="719"/>
      <c r="Q457" s="719"/>
      <c r="R457" s="719"/>
      <c r="S457" s="719"/>
      <c r="T457" s="719"/>
      <c r="U457" s="719"/>
      <c r="V457" s="719"/>
      <c r="W457" s="719"/>
      <c r="X457" s="719"/>
      <c r="Y457" s="719"/>
    </row>
    <row r="458" spans="1:25" ht="14.25" customHeight="1">
      <c r="A458" s="719"/>
      <c r="B458" s="719"/>
      <c r="C458" s="719"/>
      <c r="D458" s="719"/>
      <c r="E458" s="719"/>
      <c r="F458" s="719"/>
      <c r="G458" s="719"/>
      <c r="H458" s="719"/>
      <c r="I458" s="719"/>
      <c r="J458" s="719"/>
      <c r="K458" s="719"/>
      <c r="L458" s="719"/>
      <c r="M458" s="719"/>
      <c r="N458" s="719"/>
      <c r="O458" s="719"/>
      <c r="P458" s="719"/>
      <c r="Q458" s="719"/>
      <c r="R458" s="719"/>
      <c r="S458" s="719"/>
      <c r="T458" s="719"/>
      <c r="U458" s="719"/>
      <c r="V458" s="719"/>
      <c r="W458" s="719"/>
      <c r="X458" s="719"/>
      <c r="Y458" s="719"/>
    </row>
    <row r="459" spans="1:25" ht="14.25" customHeight="1">
      <c r="A459" s="719"/>
      <c r="B459" s="719"/>
      <c r="C459" s="719"/>
      <c r="D459" s="719"/>
      <c r="E459" s="719"/>
      <c r="F459" s="719"/>
      <c r="G459" s="719"/>
      <c r="H459" s="719"/>
      <c r="I459" s="719"/>
      <c r="J459" s="719"/>
      <c r="K459" s="719"/>
      <c r="L459" s="719"/>
      <c r="M459" s="719"/>
      <c r="N459" s="719"/>
      <c r="O459" s="719"/>
      <c r="P459" s="719"/>
      <c r="Q459" s="719"/>
      <c r="R459" s="719"/>
      <c r="S459" s="719"/>
      <c r="T459" s="719"/>
      <c r="U459" s="719"/>
      <c r="V459" s="719"/>
      <c r="W459" s="719"/>
      <c r="X459" s="719"/>
      <c r="Y459" s="719"/>
    </row>
    <row r="460" spans="1:25" ht="14.25" customHeight="1">
      <c r="A460" s="719"/>
      <c r="B460" s="719"/>
      <c r="C460" s="719"/>
      <c r="D460" s="719"/>
      <c r="E460" s="719"/>
      <c r="F460" s="719"/>
      <c r="G460" s="719"/>
      <c r="H460" s="719"/>
      <c r="I460" s="719"/>
      <c r="J460" s="719"/>
      <c r="K460" s="719"/>
      <c r="L460" s="719"/>
      <c r="M460" s="719"/>
      <c r="N460" s="719"/>
      <c r="O460" s="719"/>
      <c r="P460" s="719"/>
      <c r="Q460" s="719"/>
      <c r="R460" s="719"/>
      <c r="S460" s="719"/>
      <c r="T460" s="719"/>
      <c r="U460" s="719"/>
      <c r="V460" s="719"/>
      <c r="W460" s="719"/>
      <c r="X460" s="719"/>
      <c r="Y460" s="719"/>
    </row>
    <row r="461" spans="1:25" ht="14.25" customHeight="1">
      <c r="A461" s="719"/>
      <c r="B461" s="719"/>
      <c r="C461" s="719"/>
      <c r="D461" s="719"/>
      <c r="E461" s="719"/>
      <c r="F461" s="719"/>
      <c r="G461" s="719"/>
      <c r="H461" s="719"/>
      <c r="I461" s="719"/>
      <c r="J461" s="719"/>
      <c r="K461" s="719"/>
      <c r="L461" s="719"/>
      <c r="M461" s="719"/>
      <c r="N461" s="719"/>
      <c r="O461" s="719"/>
      <c r="P461" s="719"/>
      <c r="Q461" s="719"/>
      <c r="R461" s="719"/>
      <c r="S461" s="719"/>
      <c r="T461" s="719"/>
      <c r="U461" s="719"/>
      <c r="V461" s="719"/>
      <c r="W461" s="719"/>
      <c r="X461" s="719"/>
      <c r="Y461" s="719"/>
    </row>
    <row r="462" spans="1:25" ht="14.25" customHeight="1">
      <c r="A462" s="719"/>
      <c r="B462" s="719"/>
      <c r="C462" s="719"/>
      <c r="D462" s="719"/>
      <c r="E462" s="719"/>
      <c r="F462" s="719"/>
      <c r="G462" s="719"/>
      <c r="H462" s="719"/>
      <c r="I462" s="719"/>
      <c r="J462" s="719"/>
      <c r="K462" s="719"/>
      <c r="L462" s="719"/>
      <c r="M462" s="719"/>
      <c r="N462" s="719"/>
      <c r="O462" s="719"/>
      <c r="P462" s="719"/>
      <c r="Q462" s="719"/>
      <c r="R462" s="719"/>
      <c r="S462" s="719"/>
      <c r="T462" s="719"/>
      <c r="U462" s="719"/>
      <c r="V462" s="719"/>
      <c r="W462" s="719"/>
      <c r="X462" s="719"/>
      <c r="Y462" s="719"/>
    </row>
    <row r="463" spans="1:25" ht="14.25" customHeight="1">
      <c r="A463" s="719"/>
      <c r="B463" s="719"/>
      <c r="C463" s="719"/>
      <c r="D463" s="719"/>
      <c r="E463" s="719"/>
      <c r="F463" s="719"/>
      <c r="G463" s="719"/>
      <c r="H463" s="719"/>
      <c r="I463" s="719"/>
      <c r="J463" s="719"/>
      <c r="K463" s="719"/>
      <c r="L463" s="719"/>
      <c r="M463" s="719"/>
      <c r="N463" s="719"/>
      <c r="O463" s="719"/>
      <c r="P463" s="719"/>
      <c r="Q463" s="719"/>
      <c r="R463" s="719"/>
      <c r="S463" s="719"/>
      <c r="T463" s="719"/>
      <c r="U463" s="719"/>
      <c r="V463" s="719"/>
      <c r="W463" s="719"/>
      <c r="X463" s="719"/>
      <c r="Y463" s="719"/>
    </row>
    <row r="464" spans="1:25" ht="14.25" customHeight="1">
      <c r="A464" s="719"/>
      <c r="B464" s="719"/>
      <c r="C464" s="719"/>
      <c r="D464" s="719"/>
      <c r="E464" s="719"/>
      <c r="F464" s="719"/>
      <c r="G464" s="719"/>
      <c r="H464" s="719"/>
      <c r="I464" s="719"/>
      <c r="J464" s="719"/>
      <c r="K464" s="719"/>
      <c r="L464" s="719"/>
      <c r="M464" s="719"/>
      <c r="N464" s="719"/>
      <c r="O464" s="719"/>
      <c r="P464" s="719"/>
      <c r="Q464" s="719"/>
      <c r="R464" s="719"/>
      <c r="S464" s="719"/>
      <c r="T464" s="719"/>
      <c r="U464" s="719"/>
      <c r="V464" s="719"/>
      <c r="W464" s="719"/>
      <c r="X464" s="719"/>
      <c r="Y464" s="719"/>
    </row>
    <row r="465" spans="1:25" ht="14.25" customHeight="1">
      <c r="A465" s="719"/>
      <c r="B465" s="719"/>
      <c r="C465" s="719"/>
      <c r="D465" s="719"/>
      <c r="E465" s="719"/>
      <c r="F465" s="719"/>
      <c r="G465" s="719"/>
      <c r="H465" s="719"/>
      <c r="I465" s="719"/>
      <c r="J465" s="719"/>
      <c r="K465" s="719"/>
      <c r="L465" s="719"/>
      <c r="M465" s="719"/>
      <c r="N465" s="719"/>
      <c r="O465" s="719"/>
      <c r="P465" s="719"/>
      <c r="Q465" s="719"/>
      <c r="R465" s="719"/>
      <c r="S465" s="719"/>
      <c r="T465" s="719"/>
      <c r="U465" s="719"/>
      <c r="V465" s="719"/>
      <c r="W465" s="719"/>
      <c r="X465" s="719"/>
      <c r="Y465" s="719"/>
    </row>
    <row r="466" spans="1:25" ht="14.25" customHeight="1">
      <c r="A466" s="719"/>
      <c r="B466" s="719"/>
      <c r="C466" s="719"/>
      <c r="D466" s="719"/>
      <c r="E466" s="719"/>
      <c r="F466" s="719"/>
      <c r="G466" s="719"/>
      <c r="H466" s="719"/>
      <c r="I466" s="719"/>
      <c r="J466" s="719"/>
      <c r="K466" s="719"/>
      <c r="L466" s="719"/>
      <c r="M466" s="719"/>
      <c r="N466" s="719"/>
      <c r="O466" s="719"/>
      <c r="P466" s="719"/>
      <c r="Q466" s="719"/>
      <c r="R466" s="719"/>
      <c r="S466" s="719"/>
      <c r="T466" s="719"/>
      <c r="U466" s="719"/>
      <c r="V466" s="719"/>
      <c r="W466" s="719"/>
      <c r="X466" s="719"/>
      <c r="Y466" s="719"/>
    </row>
    <row r="467" spans="1:25" ht="14.25" customHeight="1">
      <c r="A467" s="719"/>
      <c r="B467" s="719"/>
      <c r="C467" s="719"/>
      <c r="D467" s="719"/>
      <c r="E467" s="719"/>
      <c r="F467" s="719"/>
      <c r="G467" s="719"/>
      <c r="H467" s="719"/>
      <c r="I467" s="719"/>
      <c r="J467" s="719"/>
      <c r="K467" s="719"/>
      <c r="L467" s="719"/>
      <c r="M467" s="719"/>
      <c r="N467" s="719"/>
      <c r="O467" s="719"/>
      <c r="P467" s="719"/>
      <c r="Q467" s="719"/>
      <c r="R467" s="719"/>
      <c r="S467" s="719"/>
      <c r="T467" s="719"/>
      <c r="U467" s="719"/>
      <c r="V467" s="719"/>
      <c r="W467" s="719"/>
      <c r="X467" s="719"/>
      <c r="Y467" s="719"/>
    </row>
    <row r="468" spans="1:25" ht="14.25" customHeight="1">
      <c r="A468" s="719"/>
      <c r="B468" s="719"/>
      <c r="C468" s="719"/>
      <c r="D468" s="719"/>
      <c r="E468" s="719"/>
      <c r="F468" s="719"/>
      <c r="G468" s="719"/>
      <c r="H468" s="719"/>
      <c r="I468" s="719"/>
      <c r="J468" s="719"/>
      <c r="K468" s="719"/>
      <c r="L468" s="719"/>
      <c r="M468" s="719"/>
      <c r="N468" s="719"/>
      <c r="O468" s="719"/>
      <c r="P468" s="719"/>
      <c r="Q468" s="719"/>
      <c r="R468" s="719"/>
      <c r="S468" s="719"/>
      <c r="T468" s="719"/>
      <c r="U468" s="719"/>
      <c r="V468" s="719"/>
      <c r="W468" s="719"/>
      <c r="X468" s="719"/>
      <c r="Y468" s="719"/>
    </row>
    <row r="469" spans="1:25" ht="14.25" customHeight="1">
      <c r="A469" s="719"/>
      <c r="B469" s="719"/>
      <c r="C469" s="719"/>
      <c r="D469" s="719"/>
      <c r="E469" s="719"/>
      <c r="F469" s="719"/>
      <c r="G469" s="719"/>
      <c r="H469" s="719"/>
      <c r="I469" s="719"/>
      <c r="J469" s="719"/>
      <c r="K469" s="719"/>
      <c r="L469" s="719"/>
      <c r="M469" s="719"/>
      <c r="N469" s="719"/>
      <c r="O469" s="719"/>
      <c r="P469" s="719"/>
      <c r="Q469" s="719"/>
      <c r="R469" s="719"/>
      <c r="S469" s="719"/>
      <c r="T469" s="719"/>
      <c r="U469" s="719"/>
      <c r="V469" s="719"/>
      <c r="W469" s="719"/>
      <c r="X469" s="719"/>
      <c r="Y469" s="719"/>
    </row>
    <row r="470" spans="1:25" ht="14.25" customHeight="1">
      <c r="A470" s="719"/>
      <c r="B470" s="719"/>
      <c r="C470" s="719"/>
      <c r="D470" s="719"/>
      <c r="E470" s="719"/>
      <c r="F470" s="719"/>
      <c r="G470" s="719"/>
      <c r="H470" s="719"/>
      <c r="I470" s="719"/>
      <c r="J470" s="719"/>
      <c r="K470" s="719"/>
      <c r="L470" s="719"/>
      <c r="M470" s="719"/>
      <c r="N470" s="719"/>
      <c r="O470" s="719"/>
      <c r="P470" s="719"/>
      <c r="Q470" s="719"/>
      <c r="R470" s="719"/>
      <c r="S470" s="719"/>
      <c r="T470" s="719"/>
      <c r="U470" s="719"/>
      <c r="V470" s="719"/>
      <c r="W470" s="719"/>
      <c r="X470" s="719"/>
      <c r="Y470" s="719"/>
    </row>
    <row r="471" spans="1:25" ht="14.25" customHeight="1">
      <c r="A471" s="719"/>
      <c r="B471" s="719"/>
      <c r="C471" s="719"/>
      <c r="D471" s="719"/>
      <c r="E471" s="719"/>
      <c r="F471" s="719"/>
      <c r="G471" s="719"/>
      <c r="H471" s="719"/>
      <c r="I471" s="719"/>
      <c r="J471" s="719"/>
      <c r="K471" s="719"/>
      <c r="L471" s="719"/>
      <c r="M471" s="719"/>
      <c r="N471" s="719"/>
      <c r="O471" s="719"/>
      <c r="P471" s="719"/>
      <c r="Q471" s="719"/>
      <c r="R471" s="719"/>
      <c r="S471" s="719"/>
      <c r="T471" s="719"/>
      <c r="U471" s="719"/>
      <c r="V471" s="719"/>
      <c r="W471" s="719"/>
      <c r="X471" s="719"/>
      <c r="Y471" s="719"/>
    </row>
    <row r="472" spans="1:25" ht="14.25" customHeight="1">
      <c r="A472" s="719"/>
      <c r="B472" s="719"/>
      <c r="C472" s="719"/>
      <c r="D472" s="719"/>
      <c r="E472" s="719"/>
      <c r="F472" s="719"/>
      <c r="G472" s="719"/>
      <c r="H472" s="719"/>
      <c r="I472" s="719"/>
      <c r="J472" s="719"/>
      <c r="K472" s="719"/>
      <c r="L472" s="719"/>
      <c r="M472" s="719"/>
      <c r="N472" s="719"/>
      <c r="O472" s="719"/>
      <c r="P472" s="719"/>
      <c r="Q472" s="719"/>
      <c r="R472" s="719"/>
      <c r="S472" s="719"/>
      <c r="T472" s="719"/>
      <c r="U472" s="719"/>
      <c r="V472" s="719"/>
      <c r="W472" s="719"/>
      <c r="X472" s="719"/>
      <c r="Y472" s="719"/>
    </row>
    <row r="473" spans="1:25" ht="14.25" customHeight="1">
      <c r="A473" s="719"/>
      <c r="B473" s="719"/>
      <c r="C473" s="719"/>
      <c r="D473" s="719"/>
      <c r="E473" s="719"/>
      <c r="F473" s="719"/>
      <c r="G473" s="719"/>
      <c r="H473" s="719"/>
      <c r="I473" s="719"/>
      <c r="J473" s="719"/>
      <c r="K473" s="719"/>
      <c r="L473" s="719"/>
      <c r="M473" s="719"/>
      <c r="N473" s="719"/>
      <c r="O473" s="719"/>
      <c r="P473" s="719"/>
      <c r="Q473" s="719"/>
      <c r="R473" s="719"/>
      <c r="S473" s="719"/>
      <c r="T473" s="719"/>
      <c r="U473" s="719"/>
      <c r="V473" s="719"/>
      <c r="W473" s="719"/>
      <c r="X473" s="719"/>
      <c r="Y473" s="719"/>
    </row>
    <row r="474" spans="1:25" ht="14.25" customHeight="1">
      <c r="A474" s="719"/>
      <c r="B474" s="719"/>
      <c r="C474" s="719"/>
      <c r="D474" s="719"/>
      <c r="E474" s="719"/>
      <c r="F474" s="719"/>
      <c r="G474" s="719"/>
      <c r="H474" s="719"/>
      <c r="I474" s="719"/>
      <c r="J474" s="719"/>
      <c r="K474" s="719"/>
      <c r="L474" s="719"/>
      <c r="M474" s="719"/>
      <c r="N474" s="719"/>
      <c r="O474" s="719"/>
      <c r="P474" s="719"/>
      <c r="Q474" s="719"/>
      <c r="R474" s="719"/>
      <c r="S474" s="719"/>
      <c r="T474" s="719"/>
      <c r="U474" s="719"/>
      <c r="V474" s="719"/>
      <c r="W474" s="719"/>
      <c r="X474" s="719"/>
      <c r="Y474" s="719"/>
    </row>
    <row r="475" spans="1:25" ht="14.25" customHeight="1">
      <c r="A475" s="719"/>
      <c r="B475" s="719"/>
      <c r="C475" s="719"/>
      <c r="D475" s="719"/>
      <c r="E475" s="719"/>
      <c r="F475" s="719"/>
      <c r="G475" s="719"/>
      <c r="H475" s="719"/>
      <c r="I475" s="719"/>
      <c r="J475" s="719"/>
      <c r="K475" s="719"/>
      <c r="L475" s="719"/>
      <c r="M475" s="719"/>
      <c r="N475" s="719"/>
      <c r="O475" s="719"/>
      <c r="P475" s="719"/>
      <c r="Q475" s="719"/>
      <c r="R475" s="719"/>
      <c r="S475" s="719"/>
      <c r="T475" s="719"/>
      <c r="U475" s="719"/>
      <c r="V475" s="719"/>
      <c r="W475" s="719"/>
      <c r="X475" s="719"/>
      <c r="Y475" s="719"/>
    </row>
    <row r="476" spans="1:25" ht="14.25" customHeight="1">
      <c r="A476" s="719"/>
      <c r="B476" s="719"/>
      <c r="C476" s="719"/>
      <c r="D476" s="719"/>
      <c r="E476" s="719"/>
      <c r="F476" s="719"/>
      <c r="G476" s="719"/>
      <c r="H476" s="719"/>
      <c r="I476" s="719"/>
      <c r="J476" s="719"/>
      <c r="K476" s="719"/>
      <c r="L476" s="719"/>
      <c r="M476" s="719"/>
      <c r="N476" s="719"/>
      <c r="O476" s="719"/>
      <c r="P476" s="719"/>
      <c r="Q476" s="719"/>
      <c r="R476" s="719"/>
      <c r="S476" s="719"/>
      <c r="T476" s="719"/>
      <c r="U476" s="719"/>
      <c r="V476" s="719"/>
      <c r="W476" s="719"/>
      <c r="X476" s="719"/>
      <c r="Y476" s="719"/>
    </row>
    <row r="477" spans="1:25" ht="14.25" customHeight="1">
      <c r="A477" s="719"/>
      <c r="B477" s="719"/>
      <c r="C477" s="719"/>
      <c r="D477" s="719"/>
      <c r="E477" s="719"/>
      <c r="F477" s="719"/>
      <c r="G477" s="719"/>
      <c r="H477" s="719"/>
      <c r="I477" s="719"/>
      <c r="J477" s="719"/>
      <c r="K477" s="719"/>
      <c r="L477" s="719"/>
      <c r="M477" s="719"/>
      <c r="N477" s="719"/>
      <c r="O477" s="719"/>
      <c r="P477" s="719"/>
      <c r="Q477" s="719"/>
      <c r="R477" s="719"/>
      <c r="S477" s="719"/>
      <c r="T477" s="719"/>
      <c r="U477" s="719"/>
      <c r="V477" s="719"/>
      <c r="W477" s="719"/>
      <c r="X477" s="719"/>
      <c r="Y477" s="719"/>
    </row>
    <row r="478" spans="1:25" ht="14.25" customHeight="1">
      <c r="A478" s="719"/>
      <c r="B478" s="719"/>
      <c r="C478" s="719"/>
      <c r="D478" s="719"/>
      <c r="E478" s="719"/>
      <c r="F478" s="719"/>
      <c r="G478" s="719"/>
      <c r="H478" s="719"/>
      <c r="I478" s="719"/>
      <c r="J478" s="719"/>
      <c r="K478" s="719"/>
      <c r="L478" s="719"/>
      <c r="M478" s="719"/>
      <c r="N478" s="719"/>
      <c r="O478" s="719"/>
      <c r="P478" s="719"/>
      <c r="Q478" s="719"/>
      <c r="R478" s="719"/>
      <c r="S478" s="719"/>
      <c r="T478" s="719"/>
      <c r="U478" s="719"/>
      <c r="V478" s="719"/>
      <c r="W478" s="719"/>
      <c r="X478" s="719"/>
      <c r="Y478" s="719"/>
    </row>
    <row r="479" spans="1:25" ht="14.25" customHeight="1">
      <c r="A479" s="719"/>
      <c r="B479" s="719"/>
      <c r="C479" s="719"/>
      <c r="D479" s="719"/>
      <c r="E479" s="719"/>
      <c r="F479" s="719"/>
      <c r="G479" s="719"/>
      <c r="H479" s="719"/>
      <c r="I479" s="719"/>
      <c r="J479" s="719"/>
      <c r="K479" s="719"/>
      <c r="L479" s="719"/>
      <c r="M479" s="719"/>
      <c r="N479" s="719"/>
      <c r="O479" s="719"/>
      <c r="P479" s="719"/>
      <c r="Q479" s="719"/>
      <c r="R479" s="719"/>
      <c r="S479" s="719"/>
      <c r="T479" s="719"/>
      <c r="U479" s="719"/>
      <c r="V479" s="719"/>
      <c r="W479" s="719"/>
      <c r="X479" s="719"/>
      <c r="Y479" s="719"/>
    </row>
    <row r="480" spans="1:25" ht="14.25" customHeight="1">
      <c r="A480" s="719"/>
      <c r="B480" s="719"/>
      <c r="C480" s="719"/>
      <c r="D480" s="719"/>
      <c r="E480" s="719"/>
      <c r="F480" s="719"/>
      <c r="G480" s="719"/>
      <c r="H480" s="719"/>
      <c r="I480" s="719"/>
      <c r="J480" s="719"/>
      <c r="K480" s="719"/>
      <c r="L480" s="719"/>
      <c r="M480" s="719"/>
      <c r="N480" s="719"/>
      <c r="O480" s="719"/>
      <c r="P480" s="719"/>
      <c r="Q480" s="719"/>
      <c r="R480" s="719"/>
      <c r="S480" s="719"/>
      <c r="T480" s="719"/>
      <c r="U480" s="719"/>
      <c r="V480" s="719"/>
      <c r="W480" s="719"/>
      <c r="X480" s="719"/>
      <c r="Y480" s="719"/>
    </row>
    <row r="481" spans="1:25" ht="14.25" customHeight="1">
      <c r="A481" s="719"/>
      <c r="B481" s="719"/>
      <c r="C481" s="719"/>
      <c r="D481" s="719"/>
      <c r="E481" s="719"/>
      <c r="F481" s="719"/>
      <c r="G481" s="719"/>
      <c r="H481" s="719"/>
      <c r="I481" s="719"/>
      <c r="J481" s="719"/>
      <c r="K481" s="719"/>
      <c r="L481" s="719"/>
      <c r="M481" s="719"/>
      <c r="N481" s="719"/>
      <c r="O481" s="719"/>
      <c r="P481" s="719"/>
      <c r="Q481" s="719"/>
      <c r="R481" s="719"/>
      <c r="S481" s="719"/>
      <c r="T481" s="719"/>
      <c r="U481" s="719"/>
      <c r="V481" s="719"/>
      <c r="W481" s="719"/>
      <c r="X481" s="719"/>
      <c r="Y481" s="719"/>
    </row>
    <row r="482" spans="1:25" ht="14.25" customHeight="1">
      <c r="A482" s="719"/>
      <c r="B482" s="719"/>
      <c r="C482" s="719"/>
      <c r="D482" s="719"/>
      <c r="E482" s="719"/>
      <c r="F482" s="719"/>
      <c r="G482" s="719"/>
      <c r="H482" s="719"/>
      <c r="I482" s="719"/>
      <c r="J482" s="719"/>
      <c r="K482" s="719"/>
      <c r="L482" s="719"/>
      <c r="M482" s="719"/>
      <c r="N482" s="719"/>
      <c r="O482" s="719"/>
      <c r="P482" s="719"/>
      <c r="Q482" s="719"/>
      <c r="R482" s="719"/>
      <c r="S482" s="719"/>
      <c r="T482" s="719"/>
      <c r="U482" s="719"/>
      <c r="V482" s="719"/>
      <c r="W482" s="719"/>
      <c r="X482" s="719"/>
      <c r="Y482" s="719"/>
    </row>
    <row r="483" spans="1:25" ht="14.25" customHeight="1">
      <c r="A483" s="719"/>
      <c r="B483" s="719"/>
      <c r="C483" s="719"/>
      <c r="D483" s="719"/>
      <c r="E483" s="719"/>
      <c r="F483" s="719"/>
      <c r="G483" s="719"/>
      <c r="H483" s="719"/>
      <c r="I483" s="719"/>
      <c r="J483" s="719"/>
      <c r="K483" s="719"/>
      <c r="L483" s="719"/>
      <c r="M483" s="719"/>
      <c r="N483" s="719"/>
      <c r="O483" s="719"/>
      <c r="P483" s="719"/>
      <c r="Q483" s="719"/>
      <c r="R483" s="719"/>
      <c r="S483" s="719"/>
      <c r="T483" s="719"/>
      <c r="U483" s="719"/>
      <c r="V483" s="719"/>
      <c r="W483" s="719"/>
      <c r="X483" s="719"/>
      <c r="Y483" s="719"/>
    </row>
    <row r="484" spans="1:25" ht="14.25" customHeight="1">
      <c r="A484" s="719"/>
      <c r="B484" s="719"/>
      <c r="C484" s="719"/>
      <c r="D484" s="719"/>
      <c r="E484" s="719"/>
      <c r="F484" s="719"/>
      <c r="G484" s="719"/>
      <c r="H484" s="719"/>
      <c r="I484" s="719"/>
      <c r="J484" s="719"/>
      <c r="K484" s="719"/>
      <c r="L484" s="719"/>
      <c r="M484" s="719"/>
      <c r="N484" s="719"/>
      <c r="O484" s="719"/>
      <c r="P484" s="719"/>
      <c r="Q484" s="719"/>
      <c r="R484" s="719"/>
      <c r="S484" s="719"/>
      <c r="T484" s="719"/>
      <c r="U484" s="719"/>
      <c r="V484" s="719"/>
      <c r="W484" s="719"/>
      <c r="X484" s="719"/>
      <c r="Y484" s="719"/>
    </row>
    <row r="485" spans="1:25" ht="14.25" customHeight="1">
      <c r="A485" s="719"/>
      <c r="B485" s="719"/>
      <c r="C485" s="719"/>
      <c r="D485" s="719"/>
      <c r="E485" s="719"/>
      <c r="F485" s="719"/>
      <c r="G485" s="719"/>
      <c r="H485" s="719"/>
      <c r="I485" s="719"/>
      <c r="J485" s="719"/>
      <c r="K485" s="719"/>
      <c r="L485" s="719"/>
      <c r="M485" s="719"/>
      <c r="N485" s="719"/>
      <c r="O485" s="719"/>
      <c r="P485" s="719"/>
      <c r="Q485" s="719"/>
      <c r="R485" s="719"/>
      <c r="S485" s="719"/>
      <c r="T485" s="719"/>
      <c r="U485" s="719"/>
      <c r="V485" s="719"/>
      <c r="W485" s="719"/>
      <c r="X485" s="719"/>
      <c r="Y485" s="719"/>
    </row>
    <row r="486" spans="1:25" ht="14.25" customHeight="1">
      <c r="A486" s="719"/>
      <c r="B486" s="719"/>
      <c r="C486" s="719"/>
      <c r="D486" s="719"/>
      <c r="E486" s="719"/>
      <c r="F486" s="719"/>
      <c r="G486" s="719"/>
      <c r="H486" s="719"/>
      <c r="I486" s="719"/>
      <c r="J486" s="719"/>
      <c r="K486" s="719"/>
      <c r="L486" s="719"/>
      <c r="M486" s="719"/>
      <c r="N486" s="719"/>
      <c r="O486" s="719"/>
      <c r="P486" s="719"/>
      <c r="Q486" s="719"/>
      <c r="R486" s="719"/>
      <c r="S486" s="719"/>
      <c r="T486" s="719"/>
      <c r="U486" s="719"/>
      <c r="V486" s="719"/>
      <c r="W486" s="719"/>
      <c r="X486" s="719"/>
      <c r="Y486" s="719"/>
    </row>
    <row r="487" spans="1:25" ht="14.25" customHeight="1">
      <c r="A487" s="719"/>
      <c r="B487" s="719"/>
      <c r="C487" s="719"/>
      <c r="D487" s="719"/>
      <c r="E487" s="719"/>
      <c r="F487" s="719"/>
      <c r="G487" s="719"/>
      <c r="H487" s="719"/>
      <c r="I487" s="719"/>
      <c r="J487" s="719"/>
      <c r="K487" s="719"/>
      <c r="L487" s="719"/>
      <c r="M487" s="719"/>
      <c r="N487" s="719"/>
      <c r="O487" s="719"/>
      <c r="P487" s="719"/>
      <c r="Q487" s="719"/>
      <c r="R487" s="719"/>
      <c r="S487" s="719"/>
      <c r="T487" s="719"/>
      <c r="U487" s="719"/>
      <c r="V487" s="719"/>
      <c r="W487" s="719"/>
      <c r="X487" s="719"/>
      <c r="Y487" s="719"/>
    </row>
    <row r="488" spans="1:25" ht="14.25" customHeight="1">
      <c r="A488" s="719"/>
      <c r="B488" s="719"/>
      <c r="C488" s="719"/>
      <c r="D488" s="719"/>
      <c r="E488" s="719"/>
      <c r="F488" s="719"/>
      <c r="G488" s="719"/>
      <c r="H488" s="719"/>
      <c r="I488" s="719"/>
      <c r="J488" s="719"/>
      <c r="K488" s="719"/>
      <c r="L488" s="719"/>
      <c r="M488" s="719"/>
      <c r="N488" s="719"/>
      <c r="O488" s="719"/>
      <c r="P488" s="719"/>
      <c r="Q488" s="719"/>
      <c r="R488" s="719"/>
      <c r="S488" s="719"/>
      <c r="T488" s="719"/>
      <c r="U488" s="719"/>
      <c r="V488" s="719"/>
      <c r="W488" s="719"/>
      <c r="X488" s="719"/>
      <c r="Y488" s="719"/>
    </row>
    <row r="489" spans="1:25" ht="14.25" customHeight="1">
      <c r="A489" s="719"/>
      <c r="B489" s="719"/>
      <c r="C489" s="719"/>
      <c r="D489" s="719"/>
      <c r="E489" s="719"/>
      <c r="F489" s="719"/>
      <c r="G489" s="719"/>
      <c r="H489" s="719"/>
      <c r="I489" s="719"/>
      <c r="J489" s="719"/>
      <c r="K489" s="719"/>
      <c r="L489" s="719"/>
      <c r="M489" s="719"/>
      <c r="N489" s="719"/>
      <c r="O489" s="719"/>
      <c r="P489" s="719"/>
      <c r="Q489" s="719"/>
      <c r="R489" s="719"/>
      <c r="S489" s="719"/>
      <c r="T489" s="719"/>
      <c r="U489" s="719"/>
      <c r="V489" s="719"/>
      <c r="W489" s="719"/>
      <c r="X489" s="719"/>
      <c r="Y489" s="719"/>
    </row>
    <row r="490" spans="1:25" ht="14.25" customHeight="1">
      <c r="A490" s="719"/>
      <c r="B490" s="719"/>
      <c r="C490" s="719"/>
      <c r="D490" s="719"/>
      <c r="E490" s="719"/>
      <c r="F490" s="719"/>
      <c r="G490" s="719"/>
      <c r="H490" s="719"/>
      <c r="I490" s="719"/>
      <c r="J490" s="719"/>
      <c r="K490" s="719"/>
      <c r="L490" s="719"/>
      <c r="M490" s="719"/>
      <c r="N490" s="719"/>
      <c r="O490" s="719"/>
      <c r="P490" s="719"/>
      <c r="Q490" s="719"/>
      <c r="R490" s="719"/>
      <c r="S490" s="719"/>
      <c r="T490" s="719"/>
      <c r="U490" s="719"/>
      <c r="V490" s="719"/>
      <c r="W490" s="719"/>
      <c r="X490" s="719"/>
      <c r="Y490" s="719"/>
    </row>
    <row r="491" spans="1:25" ht="14.25" customHeight="1">
      <c r="A491" s="719"/>
      <c r="B491" s="719"/>
      <c r="C491" s="719"/>
      <c r="D491" s="719"/>
      <c r="E491" s="719"/>
      <c r="F491" s="719"/>
      <c r="G491" s="719"/>
      <c r="H491" s="719"/>
      <c r="I491" s="719"/>
      <c r="J491" s="719"/>
      <c r="K491" s="719"/>
      <c r="L491" s="719"/>
      <c r="M491" s="719"/>
      <c r="N491" s="719"/>
      <c r="O491" s="719"/>
      <c r="P491" s="719"/>
      <c r="Q491" s="719"/>
      <c r="R491" s="719"/>
      <c r="S491" s="719"/>
      <c r="T491" s="719"/>
      <c r="U491" s="719"/>
      <c r="V491" s="719"/>
      <c r="W491" s="719"/>
      <c r="X491" s="719"/>
      <c r="Y491" s="719"/>
    </row>
    <row r="492" spans="1:25" ht="14.25" customHeight="1">
      <c r="A492" s="719"/>
      <c r="B492" s="719"/>
      <c r="C492" s="719"/>
      <c r="D492" s="719"/>
      <c r="E492" s="719"/>
      <c r="F492" s="719"/>
      <c r="G492" s="719"/>
      <c r="H492" s="719"/>
      <c r="I492" s="719"/>
      <c r="J492" s="719"/>
      <c r="K492" s="719"/>
      <c r="L492" s="719"/>
      <c r="M492" s="719"/>
      <c r="N492" s="719"/>
      <c r="O492" s="719"/>
      <c r="P492" s="719"/>
      <c r="Q492" s="719"/>
      <c r="R492" s="719"/>
      <c r="S492" s="719"/>
      <c r="T492" s="719"/>
      <c r="U492" s="719"/>
      <c r="V492" s="719"/>
      <c r="W492" s="719"/>
      <c r="X492" s="719"/>
      <c r="Y492" s="719"/>
    </row>
    <row r="493" spans="1:25" ht="14.25" customHeight="1">
      <c r="A493" s="719"/>
      <c r="B493" s="719"/>
      <c r="C493" s="719"/>
      <c r="D493" s="719"/>
      <c r="E493" s="719"/>
      <c r="F493" s="719"/>
      <c r="G493" s="719"/>
      <c r="H493" s="719"/>
      <c r="I493" s="719"/>
      <c r="J493" s="719"/>
      <c r="K493" s="719"/>
      <c r="L493" s="719"/>
      <c r="M493" s="719"/>
      <c r="N493" s="719"/>
      <c r="O493" s="719"/>
      <c r="P493" s="719"/>
      <c r="Q493" s="719"/>
      <c r="R493" s="719"/>
      <c r="S493" s="719"/>
      <c r="T493" s="719"/>
      <c r="U493" s="719"/>
      <c r="V493" s="719"/>
      <c r="W493" s="719"/>
      <c r="X493" s="719"/>
      <c r="Y493" s="719"/>
    </row>
    <row r="494" spans="1:25" ht="14.25" customHeight="1">
      <c r="A494" s="719"/>
      <c r="B494" s="719"/>
      <c r="C494" s="719"/>
      <c r="D494" s="719"/>
      <c r="E494" s="719"/>
      <c r="F494" s="719"/>
      <c r="G494" s="719"/>
      <c r="H494" s="719"/>
      <c r="I494" s="719"/>
      <c r="J494" s="719"/>
      <c r="K494" s="719"/>
      <c r="L494" s="719"/>
      <c r="M494" s="719"/>
      <c r="N494" s="719"/>
      <c r="O494" s="719"/>
      <c r="P494" s="719"/>
      <c r="Q494" s="719"/>
      <c r="R494" s="719"/>
      <c r="S494" s="719"/>
      <c r="T494" s="719"/>
      <c r="U494" s="719"/>
      <c r="V494" s="719"/>
      <c r="W494" s="719"/>
      <c r="X494" s="719"/>
      <c r="Y494" s="719"/>
    </row>
    <row r="495" spans="1:25" ht="14.25" customHeight="1">
      <c r="A495" s="719"/>
      <c r="B495" s="719"/>
      <c r="C495" s="719"/>
      <c r="D495" s="719"/>
      <c r="E495" s="719"/>
      <c r="F495" s="719"/>
      <c r="G495" s="719"/>
      <c r="H495" s="719"/>
      <c r="I495" s="719"/>
      <c r="J495" s="719"/>
      <c r="K495" s="719"/>
      <c r="L495" s="719"/>
      <c r="M495" s="719"/>
      <c r="N495" s="719"/>
      <c r="O495" s="719"/>
      <c r="P495" s="719"/>
      <c r="Q495" s="719"/>
      <c r="R495" s="719"/>
      <c r="S495" s="719"/>
      <c r="T495" s="719"/>
      <c r="U495" s="719"/>
      <c r="V495" s="719"/>
      <c r="W495" s="719"/>
      <c r="X495" s="719"/>
      <c r="Y495" s="719"/>
    </row>
    <row r="496" spans="1:25" ht="14.25" customHeight="1">
      <c r="A496" s="719"/>
      <c r="B496" s="719"/>
      <c r="C496" s="719"/>
      <c r="D496" s="719"/>
      <c r="E496" s="719"/>
      <c r="F496" s="719"/>
      <c r="G496" s="719"/>
      <c r="H496" s="719"/>
      <c r="I496" s="719"/>
      <c r="J496" s="719"/>
      <c r="K496" s="719"/>
      <c r="L496" s="719"/>
      <c r="M496" s="719"/>
      <c r="N496" s="719"/>
      <c r="O496" s="719"/>
      <c r="P496" s="719"/>
      <c r="Q496" s="719"/>
      <c r="R496" s="719"/>
      <c r="S496" s="719"/>
      <c r="T496" s="719"/>
      <c r="U496" s="719"/>
      <c r="V496" s="719"/>
      <c r="W496" s="719"/>
      <c r="X496" s="719"/>
      <c r="Y496" s="719"/>
    </row>
    <row r="497" spans="1:25" ht="14.25" customHeight="1">
      <c r="A497" s="719"/>
      <c r="B497" s="719"/>
      <c r="C497" s="719"/>
      <c r="D497" s="719"/>
      <c r="E497" s="719"/>
      <c r="F497" s="719"/>
      <c r="G497" s="719"/>
      <c r="H497" s="719"/>
      <c r="I497" s="719"/>
      <c r="J497" s="719"/>
      <c r="K497" s="719"/>
      <c r="L497" s="719"/>
      <c r="M497" s="719"/>
      <c r="N497" s="719"/>
      <c r="O497" s="719"/>
      <c r="P497" s="719"/>
      <c r="Q497" s="719"/>
      <c r="R497" s="719"/>
      <c r="S497" s="719"/>
      <c r="T497" s="719"/>
      <c r="U497" s="719"/>
      <c r="V497" s="719"/>
      <c r="W497" s="719"/>
      <c r="X497" s="719"/>
      <c r="Y497" s="719"/>
    </row>
    <row r="498" spans="1:25" ht="14.25" customHeight="1">
      <c r="A498" s="719"/>
      <c r="B498" s="719"/>
      <c r="C498" s="719"/>
      <c r="D498" s="719"/>
      <c r="E498" s="719"/>
      <c r="F498" s="719"/>
      <c r="G498" s="719"/>
      <c r="H498" s="719"/>
      <c r="I498" s="719"/>
      <c r="J498" s="719"/>
      <c r="K498" s="719"/>
      <c r="L498" s="719"/>
      <c r="M498" s="719"/>
      <c r="N498" s="719"/>
      <c r="O498" s="719"/>
      <c r="P498" s="719"/>
      <c r="Q498" s="719"/>
      <c r="R498" s="719"/>
      <c r="S498" s="719"/>
      <c r="T498" s="719"/>
      <c r="U498" s="719"/>
      <c r="V498" s="719"/>
      <c r="W498" s="719"/>
      <c r="X498" s="719"/>
      <c r="Y498" s="719"/>
    </row>
    <row r="499" spans="1:25" ht="14.25" customHeight="1">
      <c r="A499" s="719"/>
      <c r="B499" s="719"/>
      <c r="C499" s="719"/>
      <c r="D499" s="719"/>
      <c r="E499" s="719"/>
      <c r="F499" s="719"/>
      <c r="G499" s="719"/>
      <c r="H499" s="719"/>
      <c r="I499" s="719"/>
      <c r="J499" s="719"/>
      <c r="K499" s="719"/>
      <c r="L499" s="719"/>
      <c r="M499" s="719"/>
      <c r="N499" s="719"/>
      <c r="O499" s="719"/>
      <c r="P499" s="719"/>
      <c r="Q499" s="719"/>
      <c r="R499" s="719"/>
      <c r="S499" s="719"/>
      <c r="T499" s="719"/>
      <c r="U499" s="719"/>
      <c r="V499" s="719"/>
      <c r="W499" s="719"/>
      <c r="X499" s="719"/>
      <c r="Y499" s="719"/>
    </row>
    <row r="500" spans="1:25" ht="14.25" customHeight="1">
      <c r="A500" s="719"/>
      <c r="B500" s="719"/>
      <c r="C500" s="719"/>
      <c r="D500" s="719"/>
      <c r="E500" s="719"/>
      <c r="F500" s="719"/>
      <c r="G500" s="719"/>
      <c r="H500" s="719"/>
      <c r="I500" s="719"/>
      <c r="J500" s="719"/>
      <c r="K500" s="719"/>
      <c r="L500" s="719"/>
      <c r="M500" s="719"/>
      <c r="N500" s="719"/>
      <c r="O500" s="719"/>
      <c r="P500" s="719"/>
      <c r="Q500" s="719"/>
      <c r="R500" s="719"/>
      <c r="S500" s="719"/>
      <c r="T500" s="719"/>
      <c r="U500" s="719"/>
      <c r="V500" s="719"/>
      <c r="W500" s="719"/>
      <c r="X500" s="719"/>
      <c r="Y500" s="719"/>
    </row>
    <row r="501" spans="1:25" ht="14.25" customHeight="1">
      <c r="A501" s="719"/>
      <c r="B501" s="719"/>
      <c r="C501" s="719"/>
      <c r="D501" s="719"/>
      <c r="E501" s="719"/>
      <c r="F501" s="719"/>
      <c r="G501" s="719"/>
      <c r="H501" s="719"/>
      <c r="I501" s="719"/>
      <c r="J501" s="719"/>
      <c r="K501" s="719"/>
      <c r="L501" s="719"/>
      <c r="M501" s="719"/>
      <c r="N501" s="719"/>
      <c r="O501" s="719"/>
      <c r="P501" s="719"/>
      <c r="Q501" s="719"/>
      <c r="R501" s="719"/>
      <c r="S501" s="719"/>
      <c r="T501" s="719"/>
      <c r="U501" s="719"/>
      <c r="V501" s="719"/>
      <c r="W501" s="719"/>
      <c r="X501" s="719"/>
      <c r="Y501" s="719"/>
    </row>
    <row r="502" spans="1:25" ht="14.25" customHeight="1">
      <c r="A502" s="719"/>
      <c r="B502" s="719"/>
      <c r="C502" s="719"/>
      <c r="D502" s="719"/>
      <c r="E502" s="719"/>
      <c r="F502" s="719"/>
      <c r="G502" s="719"/>
      <c r="H502" s="719"/>
      <c r="I502" s="719"/>
      <c r="J502" s="719"/>
      <c r="K502" s="719"/>
      <c r="L502" s="719"/>
      <c r="M502" s="719"/>
      <c r="N502" s="719"/>
      <c r="O502" s="719"/>
      <c r="P502" s="719"/>
      <c r="Q502" s="719"/>
      <c r="R502" s="719"/>
      <c r="S502" s="719"/>
      <c r="T502" s="719"/>
      <c r="U502" s="719"/>
      <c r="V502" s="719"/>
      <c r="W502" s="719"/>
      <c r="X502" s="719"/>
      <c r="Y502" s="719"/>
    </row>
    <row r="503" spans="1:25" ht="14.25" customHeight="1">
      <c r="A503" s="719"/>
      <c r="B503" s="719"/>
      <c r="C503" s="719"/>
      <c r="D503" s="719"/>
      <c r="E503" s="719"/>
      <c r="F503" s="719"/>
      <c r="G503" s="719"/>
      <c r="H503" s="719"/>
      <c r="I503" s="719"/>
      <c r="J503" s="719"/>
      <c r="K503" s="719"/>
      <c r="L503" s="719"/>
      <c r="M503" s="719"/>
      <c r="N503" s="719"/>
      <c r="O503" s="719"/>
      <c r="P503" s="719"/>
      <c r="Q503" s="719"/>
      <c r="R503" s="719"/>
      <c r="S503" s="719"/>
      <c r="T503" s="719"/>
      <c r="U503" s="719"/>
      <c r="V503" s="719"/>
      <c r="W503" s="719"/>
      <c r="X503" s="719"/>
      <c r="Y503" s="719"/>
    </row>
    <row r="504" spans="1:25" ht="14.25" customHeight="1">
      <c r="A504" s="719"/>
      <c r="B504" s="719"/>
      <c r="C504" s="719"/>
      <c r="D504" s="719"/>
      <c r="E504" s="719"/>
      <c r="F504" s="719"/>
      <c r="G504" s="719"/>
      <c r="H504" s="719"/>
      <c r="I504" s="719"/>
      <c r="J504" s="719"/>
      <c r="K504" s="719"/>
      <c r="L504" s="719"/>
      <c r="M504" s="719"/>
      <c r="N504" s="719"/>
      <c r="O504" s="719"/>
      <c r="P504" s="719"/>
      <c r="Q504" s="719"/>
      <c r="R504" s="719"/>
      <c r="S504" s="719"/>
      <c r="T504" s="719"/>
      <c r="U504" s="719"/>
      <c r="V504" s="719"/>
      <c r="W504" s="719"/>
      <c r="X504" s="719"/>
      <c r="Y504" s="719"/>
    </row>
    <row r="505" spans="1:25" ht="14.25" customHeight="1">
      <c r="A505" s="719"/>
      <c r="B505" s="719"/>
      <c r="C505" s="719"/>
      <c r="D505" s="719"/>
      <c r="E505" s="719"/>
      <c r="F505" s="719"/>
      <c r="G505" s="719"/>
      <c r="H505" s="719"/>
      <c r="I505" s="719"/>
      <c r="J505" s="719"/>
      <c r="K505" s="719"/>
      <c r="L505" s="719"/>
      <c r="M505" s="719"/>
      <c r="N505" s="719"/>
      <c r="O505" s="719"/>
      <c r="P505" s="719"/>
      <c r="Q505" s="719"/>
      <c r="R505" s="719"/>
      <c r="S505" s="719"/>
      <c r="T505" s="719"/>
      <c r="U505" s="719"/>
      <c r="V505" s="719"/>
      <c r="W505" s="719"/>
      <c r="X505" s="719"/>
      <c r="Y505" s="719"/>
    </row>
    <row r="506" spans="1:25" ht="14.25" customHeight="1">
      <c r="A506" s="719"/>
      <c r="B506" s="719"/>
      <c r="C506" s="719"/>
      <c r="D506" s="719"/>
      <c r="E506" s="719"/>
      <c r="F506" s="719"/>
      <c r="G506" s="719"/>
      <c r="H506" s="719"/>
      <c r="I506" s="719"/>
      <c r="J506" s="719"/>
      <c r="K506" s="719"/>
      <c r="L506" s="719"/>
      <c r="M506" s="719"/>
      <c r="N506" s="719"/>
      <c r="O506" s="719"/>
      <c r="P506" s="719"/>
      <c r="Q506" s="719"/>
      <c r="R506" s="719"/>
      <c r="S506" s="719"/>
      <c r="T506" s="719"/>
      <c r="U506" s="719"/>
      <c r="V506" s="719"/>
      <c r="W506" s="719"/>
      <c r="X506" s="719"/>
      <c r="Y506" s="719"/>
    </row>
    <row r="507" spans="1:25" ht="14.25" customHeight="1">
      <c r="A507" s="719"/>
      <c r="B507" s="719"/>
      <c r="C507" s="719"/>
      <c r="D507" s="719"/>
      <c r="E507" s="719"/>
      <c r="F507" s="719"/>
      <c r="G507" s="719"/>
      <c r="H507" s="719"/>
      <c r="I507" s="719"/>
      <c r="J507" s="719"/>
      <c r="K507" s="719"/>
      <c r="L507" s="719"/>
      <c r="M507" s="719"/>
      <c r="N507" s="719"/>
      <c r="O507" s="719"/>
      <c r="P507" s="719"/>
      <c r="Q507" s="719"/>
      <c r="R507" s="719"/>
      <c r="S507" s="719"/>
      <c r="T507" s="719"/>
      <c r="U507" s="719"/>
      <c r="V507" s="719"/>
      <c r="W507" s="719"/>
      <c r="X507" s="719"/>
      <c r="Y507" s="719"/>
    </row>
    <row r="508" spans="1:25" ht="14.25" customHeight="1">
      <c r="A508" s="719"/>
      <c r="B508" s="719"/>
      <c r="C508" s="719"/>
      <c r="D508" s="719"/>
      <c r="E508" s="719"/>
      <c r="F508" s="719"/>
      <c r="G508" s="719"/>
      <c r="H508" s="719"/>
      <c r="I508" s="719"/>
      <c r="J508" s="719"/>
      <c r="K508" s="719"/>
      <c r="L508" s="719"/>
      <c r="M508" s="719"/>
      <c r="N508" s="719"/>
      <c r="O508" s="719"/>
      <c r="P508" s="719"/>
      <c r="Q508" s="719"/>
      <c r="R508" s="719"/>
      <c r="S508" s="719"/>
      <c r="T508" s="719"/>
      <c r="U508" s="719"/>
      <c r="V508" s="719"/>
      <c r="W508" s="719"/>
      <c r="X508" s="719"/>
      <c r="Y508" s="719"/>
    </row>
    <row r="509" spans="1:25" ht="14.25" customHeight="1">
      <c r="A509" s="719"/>
      <c r="B509" s="719"/>
      <c r="C509" s="719"/>
      <c r="D509" s="719"/>
      <c r="E509" s="719"/>
      <c r="F509" s="719"/>
      <c r="G509" s="719"/>
      <c r="H509" s="719"/>
      <c r="I509" s="719"/>
      <c r="J509" s="719"/>
      <c r="K509" s="719"/>
      <c r="L509" s="719"/>
      <c r="M509" s="719"/>
      <c r="N509" s="719"/>
      <c r="O509" s="719"/>
      <c r="P509" s="719"/>
      <c r="Q509" s="719"/>
      <c r="R509" s="719"/>
      <c r="S509" s="719"/>
      <c r="T509" s="719"/>
      <c r="U509" s="719"/>
      <c r="V509" s="719"/>
      <c r="W509" s="719"/>
      <c r="X509" s="719"/>
      <c r="Y509" s="719"/>
    </row>
    <row r="510" spans="1:25" ht="14.25" customHeight="1">
      <c r="A510" s="719"/>
      <c r="B510" s="719"/>
      <c r="C510" s="719"/>
      <c r="D510" s="719"/>
      <c r="E510" s="719"/>
      <c r="F510" s="719"/>
      <c r="G510" s="719"/>
      <c r="H510" s="719"/>
      <c r="I510" s="719"/>
      <c r="J510" s="719"/>
      <c r="K510" s="719"/>
      <c r="L510" s="719"/>
      <c r="M510" s="719"/>
      <c r="N510" s="719"/>
      <c r="O510" s="719"/>
      <c r="P510" s="719"/>
      <c r="Q510" s="719"/>
      <c r="R510" s="719"/>
      <c r="S510" s="719"/>
      <c r="T510" s="719"/>
      <c r="U510" s="719"/>
      <c r="V510" s="719"/>
      <c r="W510" s="719"/>
      <c r="X510" s="719"/>
      <c r="Y510" s="719"/>
    </row>
    <row r="511" spans="1:25" ht="14.25" customHeight="1">
      <c r="A511" s="719"/>
      <c r="B511" s="719"/>
      <c r="C511" s="719"/>
      <c r="D511" s="719"/>
      <c r="E511" s="719"/>
      <c r="F511" s="719"/>
      <c r="G511" s="719"/>
      <c r="H511" s="719"/>
      <c r="I511" s="719"/>
      <c r="J511" s="719"/>
      <c r="K511" s="719"/>
      <c r="L511" s="719"/>
      <c r="M511" s="719"/>
      <c r="N511" s="719"/>
      <c r="O511" s="719"/>
      <c r="P511" s="719"/>
      <c r="Q511" s="719"/>
      <c r="R511" s="719"/>
      <c r="S511" s="719"/>
      <c r="T511" s="719"/>
      <c r="U511" s="719"/>
      <c r="V511" s="719"/>
      <c r="W511" s="719"/>
      <c r="X511" s="719"/>
      <c r="Y511" s="719"/>
    </row>
    <row r="512" spans="1:25" ht="14.25" customHeight="1">
      <c r="A512" s="719"/>
      <c r="B512" s="719"/>
      <c r="C512" s="719"/>
      <c r="D512" s="719"/>
      <c r="E512" s="719"/>
      <c r="F512" s="719"/>
      <c r="G512" s="719"/>
      <c r="H512" s="719"/>
      <c r="I512" s="719"/>
      <c r="J512" s="719"/>
      <c r="K512" s="719"/>
      <c r="L512" s="719"/>
      <c r="M512" s="719"/>
      <c r="N512" s="719"/>
      <c r="O512" s="719"/>
      <c r="P512" s="719"/>
      <c r="Q512" s="719"/>
      <c r="R512" s="719"/>
      <c r="S512" s="719"/>
      <c r="T512" s="719"/>
      <c r="U512" s="719"/>
      <c r="V512" s="719"/>
      <c r="W512" s="719"/>
      <c r="X512" s="719"/>
      <c r="Y512" s="719"/>
    </row>
    <row r="513" spans="1:25" ht="14.25" customHeight="1">
      <c r="A513" s="719"/>
      <c r="B513" s="719"/>
      <c r="C513" s="719"/>
      <c r="D513" s="719"/>
      <c r="E513" s="719"/>
      <c r="F513" s="719"/>
      <c r="G513" s="719"/>
      <c r="H513" s="719"/>
      <c r="I513" s="719"/>
      <c r="J513" s="719"/>
      <c r="K513" s="719"/>
      <c r="L513" s="719"/>
      <c r="M513" s="719"/>
      <c r="N513" s="719"/>
      <c r="O513" s="719"/>
      <c r="P513" s="719"/>
      <c r="Q513" s="719"/>
      <c r="R513" s="719"/>
      <c r="S513" s="719"/>
      <c r="T513" s="719"/>
      <c r="U513" s="719"/>
      <c r="V513" s="719"/>
      <c r="W513" s="719"/>
      <c r="X513" s="719"/>
      <c r="Y513" s="719"/>
    </row>
    <row r="514" spans="1:25" ht="14.25" customHeight="1">
      <c r="A514" s="719"/>
      <c r="B514" s="719"/>
      <c r="C514" s="719"/>
      <c r="D514" s="719"/>
      <c r="E514" s="719"/>
      <c r="F514" s="719"/>
      <c r="G514" s="719"/>
      <c r="H514" s="719"/>
      <c r="I514" s="719"/>
      <c r="J514" s="719"/>
      <c r="K514" s="719"/>
      <c r="L514" s="719"/>
      <c r="M514" s="719"/>
      <c r="N514" s="719"/>
      <c r="O514" s="719"/>
      <c r="P514" s="719"/>
      <c r="Q514" s="719"/>
      <c r="R514" s="719"/>
      <c r="S514" s="719"/>
      <c r="T514" s="719"/>
      <c r="U514" s="719"/>
      <c r="V514" s="719"/>
      <c r="W514" s="719"/>
      <c r="X514" s="719"/>
      <c r="Y514" s="719"/>
    </row>
    <row r="515" spans="1:25" ht="14.25" customHeight="1">
      <c r="A515" s="719"/>
      <c r="B515" s="719"/>
      <c r="C515" s="719"/>
      <c r="D515" s="719"/>
      <c r="E515" s="719"/>
      <c r="F515" s="719"/>
      <c r="G515" s="719"/>
      <c r="H515" s="719"/>
      <c r="I515" s="719"/>
      <c r="J515" s="719"/>
      <c r="K515" s="719"/>
      <c r="L515" s="719"/>
      <c r="M515" s="719"/>
      <c r="N515" s="719"/>
      <c r="O515" s="719"/>
      <c r="P515" s="719"/>
      <c r="Q515" s="719"/>
      <c r="R515" s="719"/>
      <c r="S515" s="719"/>
      <c r="T515" s="719"/>
      <c r="U515" s="719"/>
      <c r="V515" s="719"/>
      <c r="W515" s="719"/>
      <c r="X515" s="719"/>
      <c r="Y515" s="719"/>
    </row>
    <row r="516" spans="1:25" ht="14.25" customHeight="1">
      <c r="A516" s="719"/>
      <c r="B516" s="719"/>
      <c r="C516" s="719"/>
      <c r="D516" s="719"/>
      <c r="E516" s="719"/>
      <c r="F516" s="719"/>
      <c r="G516" s="719"/>
      <c r="H516" s="719"/>
      <c r="I516" s="719"/>
      <c r="J516" s="719"/>
      <c r="K516" s="719"/>
      <c r="L516" s="719"/>
      <c r="M516" s="719"/>
      <c r="N516" s="719"/>
      <c r="O516" s="719"/>
      <c r="P516" s="719"/>
      <c r="Q516" s="719"/>
      <c r="R516" s="719"/>
      <c r="S516" s="719"/>
      <c r="T516" s="719"/>
      <c r="U516" s="719"/>
      <c r="V516" s="719"/>
      <c r="W516" s="719"/>
      <c r="X516" s="719"/>
      <c r="Y516" s="719"/>
    </row>
    <row r="517" spans="1:25" ht="14.25" customHeight="1">
      <c r="A517" s="719"/>
      <c r="B517" s="719"/>
      <c r="C517" s="719"/>
      <c r="D517" s="719"/>
      <c r="E517" s="719"/>
      <c r="F517" s="719"/>
      <c r="G517" s="719"/>
      <c r="H517" s="719"/>
      <c r="I517" s="719"/>
      <c r="J517" s="719"/>
      <c r="K517" s="719"/>
      <c r="L517" s="719"/>
      <c r="M517" s="719"/>
      <c r="N517" s="719"/>
      <c r="O517" s="719"/>
      <c r="P517" s="719"/>
      <c r="Q517" s="719"/>
      <c r="R517" s="719"/>
      <c r="S517" s="719"/>
      <c r="T517" s="719"/>
      <c r="U517" s="719"/>
      <c r="V517" s="719"/>
      <c r="W517" s="719"/>
      <c r="X517" s="719"/>
      <c r="Y517" s="719"/>
    </row>
    <row r="518" spans="1:25" ht="14.25" customHeight="1">
      <c r="A518" s="719"/>
      <c r="B518" s="719"/>
      <c r="C518" s="719"/>
      <c r="D518" s="719"/>
      <c r="E518" s="719"/>
      <c r="F518" s="719"/>
      <c r="G518" s="719"/>
      <c r="H518" s="719"/>
      <c r="I518" s="719"/>
      <c r="J518" s="719"/>
      <c r="K518" s="719"/>
      <c r="L518" s="719"/>
      <c r="M518" s="719"/>
      <c r="N518" s="719"/>
      <c r="O518" s="719"/>
      <c r="P518" s="719"/>
      <c r="Q518" s="719"/>
      <c r="R518" s="719"/>
      <c r="S518" s="719"/>
      <c r="T518" s="719"/>
      <c r="U518" s="719"/>
      <c r="V518" s="719"/>
      <c r="W518" s="719"/>
      <c r="X518" s="719"/>
      <c r="Y518" s="719"/>
    </row>
    <row r="519" spans="1:25" ht="14.25" customHeight="1">
      <c r="A519" s="719"/>
      <c r="B519" s="719"/>
      <c r="C519" s="719"/>
      <c r="D519" s="719"/>
      <c r="E519" s="719"/>
      <c r="F519" s="719"/>
      <c r="G519" s="719"/>
      <c r="H519" s="719"/>
      <c r="I519" s="719"/>
      <c r="J519" s="719"/>
      <c r="K519" s="719"/>
      <c r="L519" s="719"/>
      <c r="M519" s="719"/>
      <c r="N519" s="719"/>
      <c r="O519" s="719"/>
      <c r="P519" s="719"/>
      <c r="Q519" s="719"/>
      <c r="R519" s="719"/>
      <c r="S519" s="719"/>
      <c r="T519" s="719"/>
      <c r="U519" s="719"/>
      <c r="V519" s="719"/>
      <c r="W519" s="719"/>
      <c r="X519" s="719"/>
      <c r="Y519" s="719"/>
    </row>
    <row r="520" spans="1:25" ht="14.25" customHeight="1">
      <c r="A520" s="719"/>
      <c r="B520" s="719"/>
      <c r="C520" s="719"/>
      <c r="D520" s="719"/>
      <c r="E520" s="719"/>
      <c r="F520" s="719"/>
      <c r="G520" s="719"/>
      <c r="H520" s="719"/>
      <c r="I520" s="719"/>
      <c r="J520" s="719"/>
      <c r="K520" s="719"/>
      <c r="L520" s="719"/>
      <c r="M520" s="719"/>
      <c r="N520" s="719"/>
      <c r="O520" s="719"/>
      <c r="P520" s="719"/>
      <c r="Q520" s="719"/>
      <c r="R520" s="719"/>
      <c r="S520" s="719"/>
      <c r="T520" s="719"/>
      <c r="U520" s="719"/>
      <c r="V520" s="719"/>
      <c r="W520" s="719"/>
      <c r="X520" s="719"/>
      <c r="Y520" s="719"/>
    </row>
    <row r="521" spans="1:25" ht="14.25" customHeight="1">
      <c r="A521" s="719"/>
      <c r="B521" s="719"/>
      <c r="C521" s="719"/>
      <c r="D521" s="719"/>
      <c r="E521" s="719"/>
      <c r="F521" s="719"/>
      <c r="G521" s="719"/>
      <c r="H521" s="719"/>
      <c r="I521" s="719"/>
      <c r="J521" s="719"/>
      <c r="K521" s="719"/>
      <c r="L521" s="719"/>
      <c r="M521" s="719"/>
      <c r="N521" s="719"/>
      <c r="O521" s="719"/>
      <c r="P521" s="719"/>
      <c r="Q521" s="719"/>
      <c r="R521" s="719"/>
      <c r="S521" s="719"/>
      <c r="T521" s="719"/>
      <c r="U521" s="719"/>
      <c r="V521" s="719"/>
      <c r="W521" s="719"/>
      <c r="X521" s="719"/>
      <c r="Y521" s="719"/>
    </row>
    <row r="522" spans="1:25" ht="14.25" customHeight="1">
      <c r="A522" s="719"/>
      <c r="B522" s="719"/>
      <c r="C522" s="719"/>
      <c r="D522" s="719"/>
      <c r="E522" s="719"/>
      <c r="F522" s="719"/>
      <c r="G522" s="719"/>
      <c r="H522" s="719"/>
      <c r="I522" s="719"/>
      <c r="J522" s="719"/>
      <c r="K522" s="719"/>
      <c r="L522" s="719"/>
      <c r="M522" s="719"/>
      <c r="N522" s="719"/>
      <c r="O522" s="719"/>
      <c r="P522" s="719"/>
      <c r="Q522" s="719"/>
      <c r="R522" s="719"/>
      <c r="S522" s="719"/>
      <c r="T522" s="719"/>
      <c r="U522" s="719"/>
      <c r="V522" s="719"/>
      <c r="W522" s="719"/>
      <c r="X522" s="719"/>
      <c r="Y522" s="719"/>
    </row>
    <row r="523" spans="1:25" ht="14.25" customHeight="1">
      <c r="A523" s="719"/>
      <c r="B523" s="719"/>
      <c r="C523" s="719"/>
      <c r="D523" s="719"/>
      <c r="E523" s="719"/>
      <c r="F523" s="719"/>
      <c r="G523" s="719"/>
      <c r="H523" s="719"/>
      <c r="I523" s="719"/>
      <c r="J523" s="719"/>
      <c r="K523" s="719"/>
      <c r="L523" s="719"/>
      <c r="M523" s="719"/>
      <c r="N523" s="719"/>
      <c r="O523" s="719"/>
      <c r="P523" s="719"/>
      <c r="Q523" s="719"/>
      <c r="R523" s="719"/>
      <c r="S523" s="719"/>
      <c r="T523" s="719"/>
      <c r="U523" s="719"/>
      <c r="V523" s="719"/>
      <c r="W523" s="719"/>
      <c r="X523" s="719"/>
      <c r="Y523" s="719"/>
    </row>
    <row r="524" spans="1:25" ht="14.25" customHeight="1">
      <c r="A524" s="719"/>
      <c r="B524" s="719"/>
      <c r="C524" s="719"/>
      <c r="D524" s="719"/>
      <c r="E524" s="719"/>
      <c r="F524" s="719"/>
      <c r="G524" s="719"/>
      <c r="H524" s="719"/>
      <c r="I524" s="719"/>
      <c r="J524" s="719"/>
      <c r="K524" s="719"/>
      <c r="L524" s="719"/>
      <c r="M524" s="719"/>
      <c r="N524" s="719"/>
      <c r="O524" s="719"/>
      <c r="P524" s="719"/>
      <c r="Q524" s="719"/>
      <c r="R524" s="719"/>
      <c r="S524" s="719"/>
      <c r="T524" s="719"/>
      <c r="U524" s="719"/>
      <c r="V524" s="719"/>
      <c r="W524" s="719"/>
      <c r="X524" s="719"/>
      <c r="Y524" s="719"/>
    </row>
    <row r="525" spans="1:25" ht="14.25" customHeight="1">
      <c r="A525" s="719"/>
      <c r="B525" s="719"/>
      <c r="C525" s="719"/>
      <c r="D525" s="719"/>
      <c r="E525" s="719"/>
      <c r="F525" s="719"/>
      <c r="G525" s="719"/>
      <c r="H525" s="719"/>
      <c r="I525" s="719"/>
      <c r="J525" s="719"/>
      <c r="K525" s="719"/>
      <c r="L525" s="719"/>
      <c r="M525" s="719"/>
      <c r="N525" s="719"/>
      <c r="O525" s="719"/>
      <c r="P525" s="719"/>
      <c r="Q525" s="719"/>
      <c r="R525" s="719"/>
      <c r="S525" s="719"/>
      <c r="T525" s="719"/>
      <c r="U525" s="719"/>
      <c r="V525" s="719"/>
      <c r="W525" s="719"/>
      <c r="X525" s="719"/>
      <c r="Y525" s="719"/>
    </row>
    <row r="526" spans="1:25" ht="14.25" customHeight="1">
      <c r="A526" s="719"/>
      <c r="B526" s="719"/>
      <c r="C526" s="719"/>
      <c r="D526" s="719"/>
      <c r="E526" s="719"/>
      <c r="F526" s="719"/>
      <c r="G526" s="719"/>
      <c r="H526" s="719"/>
      <c r="I526" s="719"/>
      <c r="J526" s="719"/>
      <c r="K526" s="719"/>
      <c r="L526" s="719"/>
      <c r="M526" s="719"/>
      <c r="N526" s="719"/>
      <c r="O526" s="719"/>
      <c r="P526" s="719"/>
      <c r="Q526" s="719"/>
      <c r="R526" s="719"/>
      <c r="S526" s="719"/>
      <c r="T526" s="719"/>
      <c r="U526" s="719"/>
      <c r="V526" s="719"/>
      <c r="W526" s="719"/>
      <c r="X526" s="719"/>
      <c r="Y526" s="719"/>
    </row>
    <row r="527" spans="1:25" ht="14.25" customHeight="1">
      <c r="A527" s="719"/>
      <c r="B527" s="719"/>
      <c r="C527" s="719"/>
      <c r="D527" s="719"/>
      <c r="E527" s="719"/>
      <c r="F527" s="719"/>
      <c r="G527" s="719"/>
      <c r="H527" s="719"/>
      <c r="I527" s="719"/>
      <c r="J527" s="719"/>
      <c r="K527" s="719"/>
      <c r="L527" s="719"/>
      <c r="M527" s="719"/>
      <c r="N527" s="719"/>
      <c r="O527" s="719"/>
      <c r="P527" s="719"/>
      <c r="Q527" s="719"/>
      <c r="R527" s="719"/>
      <c r="S527" s="719"/>
      <c r="T527" s="719"/>
      <c r="U527" s="719"/>
      <c r="V527" s="719"/>
      <c r="W527" s="719"/>
      <c r="X527" s="719"/>
      <c r="Y527" s="719"/>
    </row>
    <row r="528" spans="1:25" ht="14.25" customHeight="1">
      <c r="A528" s="719"/>
      <c r="B528" s="719"/>
      <c r="C528" s="719"/>
      <c r="D528" s="719"/>
      <c r="E528" s="719"/>
      <c r="F528" s="719"/>
      <c r="G528" s="719"/>
      <c r="H528" s="719"/>
      <c r="I528" s="719"/>
      <c r="J528" s="719"/>
      <c r="K528" s="719"/>
      <c r="L528" s="719"/>
      <c r="M528" s="719"/>
      <c r="N528" s="719"/>
      <c r="O528" s="719"/>
      <c r="P528" s="719"/>
      <c r="Q528" s="719"/>
      <c r="R528" s="719"/>
      <c r="S528" s="719"/>
      <c r="T528" s="719"/>
      <c r="U528" s="719"/>
      <c r="V528" s="719"/>
      <c r="W528" s="719"/>
      <c r="X528" s="719"/>
      <c r="Y528" s="719"/>
    </row>
    <row r="529" spans="1:25" ht="14.25" customHeight="1">
      <c r="A529" s="719"/>
      <c r="B529" s="719"/>
      <c r="C529" s="719"/>
      <c r="D529" s="719"/>
      <c r="E529" s="719"/>
      <c r="F529" s="719"/>
      <c r="G529" s="719"/>
      <c r="H529" s="719"/>
      <c r="I529" s="719"/>
      <c r="J529" s="719"/>
      <c r="K529" s="719"/>
      <c r="L529" s="719"/>
      <c r="M529" s="719"/>
      <c r="N529" s="719"/>
      <c r="O529" s="719"/>
      <c r="P529" s="719"/>
      <c r="Q529" s="719"/>
      <c r="R529" s="719"/>
      <c r="S529" s="719"/>
      <c r="T529" s="719"/>
      <c r="U529" s="719"/>
      <c r="V529" s="719"/>
      <c r="W529" s="719"/>
      <c r="X529" s="719"/>
      <c r="Y529" s="719"/>
    </row>
    <row r="530" spans="1:25" ht="14.25" customHeight="1">
      <c r="A530" s="719"/>
      <c r="B530" s="719"/>
      <c r="C530" s="719"/>
      <c r="D530" s="719"/>
      <c r="E530" s="719"/>
      <c r="F530" s="719"/>
      <c r="G530" s="719"/>
      <c r="H530" s="719"/>
      <c r="I530" s="719"/>
      <c r="J530" s="719"/>
      <c r="K530" s="719"/>
      <c r="L530" s="719"/>
      <c r="M530" s="719"/>
      <c r="N530" s="719"/>
      <c r="O530" s="719"/>
      <c r="P530" s="719"/>
      <c r="Q530" s="719"/>
      <c r="R530" s="719"/>
      <c r="S530" s="719"/>
      <c r="T530" s="719"/>
      <c r="U530" s="719"/>
      <c r="V530" s="719"/>
      <c r="W530" s="719"/>
      <c r="X530" s="719"/>
      <c r="Y530" s="719"/>
    </row>
    <row r="531" spans="1:25" ht="14.25" customHeight="1">
      <c r="A531" s="719"/>
      <c r="B531" s="719"/>
      <c r="C531" s="719"/>
      <c r="D531" s="719"/>
      <c r="E531" s="719"/>
      <c r="F531" s="719"/>
      <c r="G531" s="719"/>
      <c r="H531" s="719"/>
      <c r="I531" s="719"/>
      <c r="J531" s="719"/>
      <c r="K531" s="719"/>
      <c r="L531" s="719"/>
      <c r="M531" s="719"/>
      <c r="N531" s="719"/>
      <c r="O531" s="719"/>
      <c r="P531" s="719"/>
      <c r="Q531" s="719"/>
      <c r="R531" s="719"/>
      <c r="S531" s="719"/>
      <c r="T531" s="719"/>
      <c r="U531" s="719"/>
      <c r="V531" s="719"/>
      <c r="W531" s="719"/>
      <c r="X531" s="719"/>
      <c r="Y531" s="719"/>
    </row>
    <row r="532" spans="1:25" ht="14.25" customHeight="1">
      <c r="A532" s="719"/>
      <c r="B532" s="719"/>
      <c r="C532" s="719"/>
      <c r="D532" s="719"/>
      <c r="E532" s="719"/>
      <c r="F532" s="719"/>
      <c r="G532" s="719"/>
      <c r="H532" s="719"/>
      <c r="I532" s="719"/>
      <c r="J532" s="719"/>
      <c r="K532" s="719"/>
      <c r="L532" s="719"/>
      <c r="M532" s="719"/>
      <c r="N532" s="719"/>
      <c r="O532" s="719"/>
      <c r="P532" s="719"/>
      <c r="Q532" s="719"/>
      <c r="R532" s="719"/>
      <c r="S532" s="719"/>
      <c r="T532" s="719"/>
      <c r="U532" s="719"/>
      <c r="V532" s="719"/>
      <c r="W532" s="719"/>
      <c r="X532" s="719"/>
      <c r="Y532" s="719"/>
    </row>
    <row r="533" spans="1:25" ht="14.25" customHeight="1">
      <c r="A533" s="719"/>
      <c r="B533" s="719"/>
      <c r="C533" s="719"/>
      <c r="D533" s="719"/>
      <c r="E533" s="719"/>
      <c r="F533" s="719"/>
      <c r="G533" s="719"/>
      <c r="H533" s="719"/>
      <c r="I533" s="719"/>
      <c r="J533" s="719"/>
      <c r="K533" s="719"/>
      <c r="L533" s="719"/>
      <c r="M533" s="719"/>
      <c r="N533" s="719"/>
      <c r="O533" s="719"/>
      <c r="P533" s="719"/>
      <c r="Q533" s="719"/>
      <c r="R533" s="719"/>
      <c r="S533" s="719"/>
      <c r="T533" s="719"/>
      <c r="U533" s="719"/>
      <c r="V533" s="719"/>
      <c r="W533" s="719"/>
      <c r="X533" s="719"/>
      <c r="Y533" s="719"/>
    </row>
    <row r="534" spans="1:25" ht="14.25" customHeight="1">
      <c r="A534" s="719"/>
      <c r="B534" s="719"/>
      <c r="C534" s="719"/>
      <c r="D534" s="719"/>
      <c r="E534" s="719"/>
      <c r="F534" s="719"/>
      <c r="G534" s="719"/>
      <c r="H534" s="719"/>
      <c r="I534" s="719"/>
      <c r="J534" s="719"/>
      <c r="K534" s="719"/>
      <c r="L534" s="719"/>
      <c r="M534" s="719"/>
      <c r="N534" s="719"/>
      <c r="O534" s="719"/>
      <c r="P534" s="719"/>
      <c r="Q534" s="719"/>
      <c r="R534" s="719"/>
      <c r="S534" s="719"/>
      <c r="T534" s="719"/>
      <c r="U534" s="719"/>
      <c r="V534" s="719"/>
      <c r="W534" s="719"/>
      <c r="X534" s="719"/>
      <c r="Y534" s="719"/>
    </row>
    <row r="535" spans="1:25" ht="14.25" customHeight="1">
      <c r="A535" s="719"/>
      <c r="B535" s="719"/>
      <c r="C535" s="719"/>
      <c r="D535" s="719"/>
      <c r="E535" s="719"/>
      <c r="F535" s="719"/>
      <c r="G535" s="719"/>
      <c r="H535" s="719"/>
      <c r="I535" s="719"/>
      <c r="J535" s="719"/>
      <c r="K535" s="719"/>
      <c r="L535" s="719"/>
      <c r="M535" s="719"/>
      <c r="N535" s="719"/>
      <c r="O535" s="719"/>
      <c r="P535" s="719"/>
      <c r="Q535" s="719"/>
      <c r="R535" s="719"/>
      <c r="S535" s="719"/>
      <c r="T535" s="719"/>
      <c r="U535" s="719"/>
      <c r="V535" s="719"/>
      <c r="W535" s="719"/>
      <c r="X535" s="719"/>
      <c r="Y535" s="719"/>
    </row>
    <row r="536" spans="1:25" ht="14.25" customHeight="1">
      <c r="A536" s="719"/>
      <c r="B536" s="719"/>
      <c r="C536" s="719"/>
      <c r="D536" s="719"/>
      <c r="E536" s="719"/>
      <c r="F536" s="719"/>
      <c r="G536" s="719"/>
      <c r="H536" s="719"/>
      <c r="I536" s="719"/>
      <c r="J536" s="719"/>
      <c r="K536" s="719"/>
      <c r="L536" s="719"/>
      <c r="M536" s="719"/>
      <c r="N536" s="719"/>
      <c r="O536" s="719"/>
      <c r="P536" s="719"/>
      <c r="Q536" s="719"/>
      <c r="R536" s="719"/>
      <c r="S536" s="719"/>
      <c r="T536" s="719"/>
      <c r="U536" s="719"/>
      <c r="V536" s="719"/>
      <c r="W536" s="719"/>
      <c r="X536" s="719"/>
      <c r="Y536" s="719"/>
    </row>
    <row r="537" spans="1:25" ht="14.25" customHeight="1">
      <c r="A537" s="719"/>
      <c r="B537" s="719"/>
      <c r="C537" s="719"/>
      <c r="D537" s="719"/>
      <c r="E537" s="719"/>
      <c r="F537" s="719"/>
      <c r="G537" s="719"/>
      <c r="H537" s="719"/>
      <c r="I537" s="719"/>
      <c r="J537" s="719"/>
      <c r="K537" s="719"/>
      <c r="L537" s="719"/>
      <c r="M537" s="719"/>
      <c r="N537" s="719"/>
      <c r="O537" s="719"/>
      <c r="P537" s="719"/>
      <c r="Q537" s="719"/>
      <c r="R537" s="719"/>
      <c r="S537" s="719"/>
      <c r="T537" s="719"/>
      <c r="U537" s="719"/>
      <c r="V537" s="719"/>
      <c r="W537" s="719"/>
      <c r="X537" s="719"/>
      <c r="Y537" s="719"/>
    </row>
    <row r="538" spans="1:25" ht="14.25" customHeight="1">
      <c r="A538" s="719"/>
      <c r="B538" s="719"/>
      <c r="C538" s="719"/>
      <c r="D538" s="719"/>
      <c r="E538" s="719"/>
      <c r="F538" s="719"/>
      <c r="G538" s="719"/>
      <c r="H538" s="719"/>
      <c r="I538" s="719"/>
      <c r="J538" s="719"/>
      <c r="K538" s="719"/>
      <c r="L538" s="719"/>
      <c r="M538" s="719"/>
      <c r="N538" s="719"/>
      <c r="O538" s="719"/>
      <c r="P538" s="719"/>
      <c r="Q538" s="719"/>
      <c r="R538" s="719"/>
      <c r="S538" s="719"/>
      <c r="T538" s="719"/>
      <c r="U538" s="719"/>
      <c r="V538" s="719"/>
      <c r="W538" s="719"/>
      <c r="X538" s="719"/>
      <c r="Y538" s="719"/>
    </row>
    <row r="539" spans="1:25" ht="14.25" customHeight="1">
      <c r="A539" s="719"/>
      <c r="B539" s="719"/>
      <c r="C539" s="719"/>
      <c r="D539" s="719"/>
      <c r="E539" s="719"/>
      <c r="F539" s="719"/>
      <c r="G539" s="719"/>
      <c r="H539" s="719"/>
      <c r="I539" s="719"/>
      <c r="J539" s="719"/>
      <c r="K539" s="719"/>
      <c r="L539" s="719"/>
      <c r="M539" s="719"/>
      <c r="N539" s="719"/>
      <c r="O539" s="719"/>
      <c r="P539" s="719"/>
      <c r="Q539" s="719"/>
      <c r="R539" s="719"/>
      <c r="S539" s="719"/>
      <c r="T539" s="719"/>
      <c r="U539" s="719"/>
      <c r="V539" s="719"/>
      <c r="W539" s="719"/>
      <c r="X539" s="719"/>
      <c r="Y539" s="719"/>
    </row>
    <row r="540" spans="1:25" ht="14.25" customHeight="1">
      <c r="A540" s="719"/>
      <c r="B540" s="719"/>
      <c r="C540" s="719"/>
      <c r="D540" s="719"/>
      <c r="E540" s="719"/>
      <c r="F540" s="719"/>
      <c r="G540" s="719"/>
      <c r="H540" s="719"/>
      <c r="I540" s="719"/>
      <c r="J540" s="719"/>
      <c r="K540" s="719"/>
      <c r="L540" s="719"/>
      <c r="M540" s="719"/>
      <c r="N540" s="719"/>
      <c r="O540" s="719"/>
      <c r="P540" s="719"/>
      <c r="Q540" s="719"/>
      <c r="R540" s="719"/>
      <c r="S540" s="719"/>
      <c r="T540" s="719"/>
      <c r="U540" s="719"/>
      <c r="V540" s="719"/>
      <c r="W540" s="719"/>
      <c r="X540" s="719"/>
      <c r="Y540" s="719"/>
    </row>
    <row r="541" spans="1:25" ht="14.25" customHeight="1">
      <c r="A541" s="719"/>
      <c r="B541" s="719"/>
      <c r="C541" s="719"/>
      <c r="D541" s="719"/>
      <c r="E541" s="719"/>
      <c r="F541" s="719"/>
      <c r="G541" s="719"/>
      <c r="H541" s="719"/>
      <c r="I541" s="719"/>
      <c r="J541" s="719"/>
      <c r="K541" s="719"/>
      <c r="L541" s="719"/>
      <c r="M541" s="719"/>
      <c r="N541" s="719"/>
      <c r="O541" s="719"/>
      <c r="P541" s="719"/>
      <c r="Q541" s="719"/>
      <c r="R541" s="719"/>
      <c r="S541" s="719"/>
      <c r="T541" s="719"/>
      <c r="U541" s="719"/>
      <c r="V541" s="719"/>
      <c r="W541" s="719"/>
      <c r="X541" s="719"/>
      <c r="Y541" s="719"/>
    </row>
    <row r="542" spans="1:25" ht="14.25" customHeight="1">
      <c r="A542" s="719"/>
      <c r="B542" s="719"/>
      <c r="C542" s="719"/>
      <c r="D542" s="719"/>
      <c r="E542" s="719"/>
      <c r="F542" s="719"/>
      <c r="G542" s="719"/>
      <c r="H542" s="719"/>
      <c r="I542" s="719"/>
      <c r="J542" s="719"/>
      <c r="K542" s="719"/>
      <c r="L542" s="719"/>
      <c r="M542" s="719"/>
      <c r="N542" s="719"/>
      <c r="O542" s="719"/>
      <c r="P542" s="719"/>
      <c r="Q542" s="719"/>
      <c r="R542" s="719"/>
      <c r="S542" s="719"/>
      <c r="T542" s="719"/>
      <c r="U542" s="719"/>
      <c r="V542" s="719"/>
      <c r="W542" s="719"/>
      <c r="X542" s="719"/>
      <c r="Y542" s="719"/>
    </row>
    <row r="543" spans="1:25" ht="14.25" customHeight="1">
      <c r="A543" s="719"/>
      <c r="B543" s="719"/>
      <c r="C543" s="719"/>
      <c r="D543" s="719"/>
      <c r="E543" s="719"/>
      <c r="F543" s="719"/>
      <c r="G543" s="719"/>
      <c r="H543" s="719"/>
      <c r="I543" s="719"/>
      <c r="J543" s="719"/>
      <c r="K543" s="719"/>
      <c r="L543" s="719"/>
      <c r="M543" s="719"/>
      <c r="N543" s="719"/>
      <c r="O543" s="719"/>
      <c r="P543" s="719"/>
      <c r="Q543" s="719"/>
      <c r="R543" s="719"/>
      <c r="S543" s="719"/>
      <c r="T543" s="719"/>
      <c r="U543" s="719"/>
      <c r="V543" s="719"/>
      <c r="W543" s="719"/>
      <c r="X543" s="719"/>
      <c r="Y543" s="719"/>
    </row>
    <row r="544" spans="1:25" ht="14.25" customHeight="1">
      <c r="A544" s="719"/>
      <c r="B544" s="719"/>
      <c r="C544" s="719"/>
      <c r="D544" s="719"/>
      <c r="E544" s="719"/>
      <c r="F544" s="719"/>
      <c r="G544" s="719"/>
      <c r="H544" s="719"/>
      <c r="I544" s="719"/>
      <c r="J544" s="719"/>
      <c r="K544" s="719"/>
      <c r="L544" s="719"/>
      <c r="M544" s="719"/>
      <c r="N544" s="719"/>
      <c r="O544" s="719"/>
      <c r="P544" s="719"/>
      <c r="Q544" s="719"/>
      <c r="R544" s="719"/>
      <c r="S544" s="719"/>
      <c r="T544" s="719"/>
      <c r="U544" s="719"/>
      <c r="V544" s="719"/>
      <c r="W544" s="719"/>
      <c r="X544" s="719"/>
      <c r="Y544" s="719"/>
    </row>
    <row r="545" spans="1:25" ht="14.25" customHeight="1">
      <c r="A545" s="719"/>
      <c r="B545" s="719"/>
      <c r="C545" s="719"/>
      <c r="D545" s="719"/>
      <c r="E545" s="719"/>
      <c r="F545" s="719"/>
      <c r="G545" s="719"/>
      <c r="H545" s="719"/>
      <c r="I545" s="719"/>
      <c r="J545" s="719"/>
      <c r="K545" s="719"/>
      <c r="L545" s="719"/>
      <c r="M545" s="719"/>
      <c r="N545" s="719"/>
      <c r="O545" s="719"/>
      <c r="P545" s="719"/>
      <c r="Q545" s="719"/>
      <c r="R545" s="719"/>
      <c r="S545" s="719"/>
      <c r="T545" s="719"/>
      <c r="U545" s="719"/>
      <c r="V545" s="719"/>
      <c r="W545" s="719"/>
      <c r="X545" s="719"/>
      <c r="Y545" s="719"/>
    </row>
    <row r="546" spans="1:25" ht="14.25" customHeight="1">
      <c r="A546" s="719"/>
      <c r="B546" s="719"/>
      <c r="C546" s="719"/>
      <c r="D546" s="719"/>
      <c r="E546" s="719"/>
      <c r="F546" s="719"/>
      <c r="G546" s="719"/>
      <c r="H546" s="719"/>
      <c r="I546" s="719"/>
      <c r="J546" s="719"/>
      <c r="K546" s="719"/>
      <c r="L546" s="719"/>
      <c r="M546" s="719"/>
      <c r="N546" s="719"/>
      <c r="O546" s="719"/>
      <c r="P546" s="719"/>
      <c r="Q546" s="719"/>
      <c r="R546" s="719"/>
      <c r="S546" s="719"/>
      <c r="T546" s="719"/>
      <c r="U546" s="719"/>
      <c r="V546" s="719"/>
      <c r="W546" s="719"/>
      <c r="X546" s="719"/>
      <c r="Y546" s="719"/>
    </row>
    <row r="547" spans="1:25" ht="14.25" customHeight="1">
      <c r="A547" s="719"/>
      <c r="B547" s="719"/>
      <c r="C547" s="719"/>
      <c r="D547" s="719"/>
      <c r="E547" s="719"/>
      <c r="F547" s="719"/>
      <c r="G547" s="719"/>
      <c r="H547" s="719"/>
      <c r="I547" s="719"/>
      <c r="J547" s="719"/>
      <c r="K547" s="719"/>
      <c r="L547" s="719"/>
      <c r="M547" s="719"/>
      <c r="N547" s="719"/>
      <c r="O547" s="719"/>
      <c r="P547" s="719"/>
      <c r="Q547" s="719"/>
      <c r="R547" s="719"/>
      <c r="S547" s="719"/>
      <c r="T547" s="719"/>
      <c r="U547" s="719"/>
      <c r="V547" s="719"/>
      <c r="W547" s="719"/>
      <c r="X547" s="719"/>
      <c r="Y547" s="719"/>
    </row>
    <row r="548" spans="1:25" ht="14.25" customHeight="1">
      <c r="A548" s="719"/>
      <c r="B548" s="719"/>
      <c r="C548" s="719"/>
      <c r="D548" s="719"/>
      <c r="E548" s="719"/>
      <c r="F548" s="719"/>
      <c r="G548" s="719"/>
      <c r="H548" s="719"/>
      <c r="I548" s="719"/>
      <c r="J548" s="719"/>
      <c r="K548" s="719"/>
      <c r="L548" s="719"/>
      <c r="M548" s="719"/>
      <c r="N548" s="719"/>
      <c r="O548" s="719"/>
      <c r="P548" s="719"/>
      <c r="Q548" s="719"/>
      <c r="R548" s="719"/>
      <c r="S548" s="719"/>
      <c r="T548" s="719"/>
      <c r="U548" s="719"/>
      <c r="V548" s="719"/>
      <c r="W548" s="719"/>
      <c r="X548" s="719"/>
      <c r="Y548" s="719"/>
    </row>
    <row r="549" spans="1:25" ht="14.25" customHeight="1">
      <c r="A549" s="719"/>
      <c r="B549" s="719"/>
      <c r="C549" s="719"/>
      <c r="D549" s="719"/>
      <c r="E549" s="719"/>
      <c r="F549" s="719"/>
      <c r="G549" s="719"/>
      <c r="H549" s="719"/>
      <c r="I549" s="719"/>
      <c r="J549" s="719"/>
      <c r="K549" s="719"/>
      <c r="L549" s="719"/>
      <c r="M549" s="719"/>
      <c r="N549" s="719"/>
      <c r="O549" s="719"/>
      <c r="P549" s="719"/>
      <c r="Q549" s="719"/>
      <c r="R549" s="719"/>
      <c r="S549" s="719"/>
      <c r="T549" s="719"/>
      <c r="U549" s="719"/>
      <c r="V549" s="719"/>
      <c r="W549" s="719"/>
      <c r="X549" s="719"/>
      <c r="Y549" s="719"/>
    </row>
    <row r="550" spans="1:25" ht="14.25" customHeight="1">
      <c r="A550" s="719"/>
      <c r="B550" s="719"/>
      <c r="C550" s="719"/>
      <c r="D550" s="719"/>
      <c r="E550" s="719"/>
      <c r="F550" s="719"/>
      <c r="G550" s="719"/>
      <c r="H550" s="719"/>
      <c r="I550" s="719"/>
      <c r="J550" s="719"/>
      <c r="K550" s="719"/>
      <c r="L550" s="719"/>
      <c r="M550" s="719"/>
      <c r="N550" s="719"/>
      <c r="O550" s="719"/>
      <c r="P550" s="719"/>
      <c r="Q550" s="719"/>
      <c r="R550" s="719"/>
      <c r="S550" s="719"/>
      <c r="T550" s="719"/>
      <c r="U550" s="719"/>
      <c r="V550" s="719"/>
      <c r="W550" s="719"/>
      <c r="X550" s="719"/>
      <c r="Y550" s="719"/>
    </row>
    <row r="551" spans="1:25" ht="14.25" customHeight="1">
      <c r="A551" s="719"/>
      <c r="B551" s="719"/>
      <c r="C551" s="719"/>
      <c r="D551" s="719"/>
      <c r="E551" s="719"/>
      <c r="F551" s="719"/>
      <c r="G551" s="719"/>
      <c r="H551" s="719"/>
      <c r="I551" s="719"/>
      <c r="J551" s="719"/>
      <c r="K551" s="719"/>
      <c r="L551" s="719"/>
      <c r="M551" s="719"/>
      <c r="N551" s="719"/>
      <c r="O551" s="719"/>
      <c r="P551" s="719"/>
      <c r="Q551" s="719"/>
      <c r="R551" s="719"/>
      <c r="S551" s="719"/>
      <c r="T551" s="719"/>
      <c r="U551" s="719"/>
      <c r="V551" s="719"/>
      <c r="W551" s="719"/>
      <c r="X551" s="719"/>
      <c r="Y551" s="719"/>
    </row>
    <row r="552" spans="1:25" ht="14.25" customHeight="1">
      <c r="A552" s="719"/>
      <c r="B552" s="719"/>
      <c r="C552" s="719"/>
      <c r="D552" s="719"/>
      <c r="E552" s="719"/>
      <c r="F552" s="719"/>
      <c r="G552" s="719"/>
      <c r="H552" s="719"/>
      <c r="I552" s="719"/>
      <c r="J552" s="719"/>
      <c r="K552" s="719"/>
      <c r="L552" s="719"/>
      <c r="M552" s="719"/>
      <c r="N552" s="719"/>
      <c r="O552" s="719"/>
      <c r="P552" s="719"/>
      <c r="Q552" s="719"/>
      <c r="R552" s="719"/>
      <c r="S552" s="719"/>
      <c r="T552" s="719"/>
      <c r="U552" s="719"/>
      <c r="V552" s="719"/>
      <c r="W552" s="719"/>
      <c r="X552" s="719"/>
      <c r="Y552" s="719"/>
    </row>
    <row r="553" spans="1:25" ht="14.25" customHeight="1">
      <c r="A553" s="719"/>
      <c r="B553" s="719"/>
      <c r="C553" s="719"/>
      <c r="D553" s="719"/>
      <c r="E553" s="719"/>
      <c r="F553" s="719"/>
      <c r="G553" s="719"/>
      <c r="H553" s="719"/>
      <c r="I553" s="719"/>
      <c r="J553" s="719"/>
      <c r="K553" s="719"/>
      <c r="L553" s="719"/>
      <c r="M553" s="719"/>
      <c r="N553" s="719"/>
      <c r="O553" s="719"/>
      <c r="P553" s="719"/>
      <c r="Q553" s="719"/>
      <c r="R553" s="719"/>
      <c r="S553" s="719"/>
      <c r="T553" s="719"/>
      <c r="U553" s="719"/>
      <c r="V553" s="719"/>
      <c r="W553" s="719"/>
      <c r="X553" s="719"/>
      <c r="Y553" s="719"/>
    </row>
    <row r="554" spans="1:25" ht="14.25" customHeight="1">
      <c r="A554" s="719"/>
      <c r="B554" s="719"/>
      <c r="C554" s="719"/>
      <c r="D554" s="719"/>
      <c r="E554" s="719"/>
      <c r="F554" s="719"/>
      <c r="G554" s="719"/>
      <c r="H554" s="719"/>
      <c r="I554" s="719"/>
      <c r="J554" s="719"/>
      <c r="K554" s="719"/>
      <c r="L554" s="719"/>
      <c r="M554" s="719"/>
      <c r="N554" s="719"/>
      <c r="O554" s="719"/>
      <c r="P554" s="719"/>
      <c r="Q554" s="719"/>
      <c r="R554" s="719"/>
      <c r="S554" s="719"/>
      <c r="T554" s="719"/>
      <c r="U554" s="719"/>
      <c r="V554" s="719"/>
      <c r="W554" s="719"/>
      <c r="X554" s="719"/>
      <c r="Y554" s="719"/>
    </row>
    <row r="555" spans="1:25" ht="14.25" customHeight="1">
      <c r="A555" s="719"/>
      <c r="B555" s="719"/>
      <c r="C555" s="719"/>
      <c r="D555" s="719"/>
      <c r="E555" s="719"/>
      <c r="F555" s="719"/>
      <c r="G555" s="719"/>
      <c r="H555" s="719"/>
      <c r="I555" s="719"/>
      <c r="J555" s="719"/>
      <c r="K555" s="719"/>
      <c r="L555" s="719"/>
      <c r="M555" s="719"/>
      <c r="N555" s="719"/>
      <c r="O555" s="719"/>
      <c r="P555" s="719"/>
      <c r="Q555" s="719"/>
      <c r="R555" s="719"/>
      <c r="S555" s="719"/>
      <c r="T555" s="719"/>
      <c r="U555" s="719"/>
      <c r="V555" s="719"/>
      <c r="W555" s="719"/>
      <c r="X555" s="719"/>
      <c r="Y555" s="719"/>
    </row>
    <row r="556" spans="1:25" ht="14.25" customHeight="1">
      <c r="A556" s="719"/>
      <c r="B556" s="719"/>
      <c r="C556" s="719"/>
      <c r="D556" s="719"/>
      <c r="E556" s="719"/>
      <c r="F556" s="719"/>
      <c r="G556" s="719"/>
      <c r="H556" s="719"/>
      <c r="I556" s="719"/>
      <c r="J556" s="719"/>
      <c r="K556" s="719"/>
      <c r="L556" s="719"/>
      <c r="M556" s="719"/>
      <c r="N556" s="719"/>
      <c r="O556" s="719"/>
      <c r="P556" s="719"/>
      <c r="Q556" s="719"/>
      <c r="R556" s="719"/>
      <c r="S556" s="719"/>
      <c r="T556" s="719"/>
      <c r="U556" s="719"/>
      <c r="V556" s="719"/>
      <c r="W556" s="719"/>
      <c r="X556" s="719"/>
      <c r="Y556" s="719"/>
    </row>
    <row r="557" spans="1:25" ht="14.25" customHeight="1">
      <c r="A557" s="719"/>
      <c r="B557" s="719"/>
      <c r="C557" s="719"/>
      <c r="D557" s="719"/>
      <c r="E557" s="719"/>
      <c r="F557" s="719"/>
      <c r="G557" s="719"/>
      <c r="H557" s="719"/>
      <c r="I557" s="719"/>
      <c r="J557" s="719"/>
      <c r="K557" s="719"/>
      <c r="L557" s="719"/>
      <c r="M557" s="719"/>
      <c r="N557" s="719"/>
      <c r="O557" s="719"/>
      <c r="P557" s="719"/>
      <c r="Q557" s="719"/>
      <c r="R557" s="719"/>
      <c r="S557" s="719"/>
      <c r="T557" s="719"/>
      <c r="U557" s="719"/>
      <c r="V557" s="719"/>
      <c r="W557" s="719"/>
      <c r="X557" s="719"/>
      <c r="Y557" s="719"/>
    </row>
    <row r="558" spans="1:25" ht="14.25" customHeight="1">
      <c r="A558" s="719"/>
      <c r="B558" s="719"/>
      <c r="C558" s="719"/>
      <c r="D558" s="719"/>
      <c r="E558" s="719"/>
      <c r="F558" s="719"/>
      <c r="G558" s="719"/>
      <c r="H558" s="719"/>
      <c r="I558" s="719"/>
      <c r="J558" s="719"/>
      <c r="K558" s="719"/>
      <c r="L558" s="719"/>
      <c r="M558" s="719"/>
      <c r="N558" s="719"/>
      <c r="O558" s="719"/>
      <c r="P558" s="719"/>
      <c r="Q558" s="719"/>
      <c r="R558" s="719"/>
      <c r="S558" s="719"/>
      <c r="T558" s="719"/>
      <c r="U558" s="719"/>
      <c r="V558" s="719"/>
      <c r="W558" s="719"/>
      <c r="X558" s="719"/>
      <c r="Y558" s="719"/>
    </row>
    <row r="559" spans="1:25" ht="14.25" customHeight="1">
      <c r="A559" s="719"/>
      <c r="B559" s="719"/>
      <c r="C559" s="719"/>
      <c r="D559" s="719"/>
      <c r="E559" s="719"/>
      <c r="F559" s="719"/>
      <c r="G559" s="719"/>
      <c r="H559" s="719"/>
      <c r="I559" s="719"/>
      <c r="J559" s="719"/>
      <c r="K559" s="719"/>
      <c r="L559" s="719"/>
      <c r="M559" s="719"/>
      <c r="N559" s="719"/>
      <c r="O559" s="719"/>
      <c r="P559" s="719"/>
      <c r="Q559" s="719"/>
      <c r="R559" s="719"/>
      <c r="S559" s="719"/>
      <c r="T559" s="719"/>
      <c r="U559" s="719"/>
      <c r="V559" s="719"/>
      <c r="W559" s="719"/>
      <c r="X559" s="719"/>
      <c r="Y559" s="719"/>
    </row>
    <row r="560" spans="1:25" ht="14.25" customHeight="1">
      <c r="A560" s="719"/>
      <c r="B560" s="719"/>
      <c r="C560" s="719"/>
      <c r="D560" s="719"/>
      <c r="E560" s="719"/>
      <c r="F560" s="719"/>
      <c r="G560" s="719"/>
      <c r="H560" s="719"/>
      <c r="I560" s="719"/>
      <c r="J560" s="719"/>
      <c r="K560" s="719"/>
      <c r="L560" s="719"/>
      <c r="M560" s="719"/>
      <c r="N560" s="719"/>
      <c r="O560" s="719"/>
      <c r="P560" s="719"/>
      <c r="Q560" s="719"/>
      <c r="R560" s="719"/>
      <c r="S560" s="719"/>
      <c r="T560" s="719"/>
      <c r="U560" s="719"/>
      <c r="V560" s="719"/>
      <c r="W560" s="719"/>
      <c r="X560" s="719"/>
      <c r="Y560" s="719"/>
    </row>
    <row r="561" spans="1:25" ht="14.25" customHeight="1">
      <c r="A561" s="719"/>
      <c r="B561" s="719"/>
      <c r="C561" s="719"/>
      <c r="D561" s="719"/>
      <c r="E561" s="719"/>
      <c r="F561" s="719"/>
      <c r="G561" s="719"/>
      <c r="H561" s="719"/>
      <c r="I561" s="719"/>
      <c r="J561" s="719"/>
      <c r="K561" s="719"/>
      <c r="L561" s="719"/>
      <c r="M561" s="719"/>
      <c r="N561" s="719"/>
      <c r="O561" s="719"/>
      <c r="P561" s="719"/>
      <c r="Q561" s="719"/>
      <c r="R561" s="719"/>
      <c r="S561" s="719"/>
      <c r="T561" s="719"/>
      <c r="U561" s="719"/>
      <c r="V561" s="719"/>
      <c r="W561" s="719"/>
      <c r="X561" s="719"/>
      <c r="Y561" s="719"/>
    </row>
    <row r="562" spans="1:25" ht="14.25" customHeight="1">
      <c r="A562" s="719"/>
      <c r="B562" s="719"/>
      <c r="C562" s="719"/>
      <c r="D562" s="719"/>
      <c r="E562" s="719"/>
      <c r="F562" s="719"/>
      <c r="G562" s="719"/>
      <c r="H562" s="719"/>
      <c r="I562" s="719"/>
      <c r="J562" s="719"/>
      <c r="K562" s="719"/>
      <c r="L562" s="719"/>
      <c r="M562" s="719"/>
      <c r="N562" s="719"/>
      <c r="O562" s="719"/>
      <c r="P562" s="719"/>
      <c r="Q562" s="719"/>
      <c r="R562" s="719"/>
      <c r="S562" s="719"/>
      <c r="T562" s="719"/>
      <c r="U562" s="719"/>
      <c r="V562" s="719"/>
      <c r="W562" s="719"/>
      <c r="X562" s="719"/>
      <c r="Y562" s="719"/>
    </row>
    <row r="563" spans="1:25" ht="14.25" customHeight="1">
      <c r="A563" s="719"/>
      <c r="B563" s="719"/>
      <c r="C563" s="719"/>
      <c r="D563" s="719"/>
      <c r="E563" s="719"/>
      <c r="F563" s="719"/>
      <c r="G563" s="719"/>
      <c r="H563" s="719"/>
      <c r="I563" s="719"/>
      <c r="J563" s="719"/>
      <c r="K563" s="719"/>
      <c r="L563" s="719"/>
      <c r="M563" s="719"/>
      <c r="N563" s="719"/>
      <c r="O563" s="719"/>
      <c r="P563" s="719"/>
      <c r="Q563" s="719"/>
      <c r="R563" s="719"/>
      <c r="S563" s="719"/>
      <c r="T563" s="719"/>
      <c r="U563" s="719"/>
      <c r="V563" s="719"/>
      <c r="W563" s="719"/>
      <c r="X563" s="719"/>
      <c r="Y563" s="719"/>
    </row>
    <row r="564" spans="1:25" ht="14.25" customHeight="1">
      <c r="A564" s="719"/>
      <c r="B564" s="719"/>
      <c r="C564" s="719"/>
      <c r="D564" s="719"/>
      <c r="E564" s="719"/>
      <c r="F564" s="719"/>
      <c r="G564" s="719"/>
      <c r="H564" s="719"/>
      <c r="I564" s="719"/>
      <c r="J564" s="719"/>
      <c r="K564" s="719"/>
      <c r="L564" s="719"/>
      <c r="M564" s="719"/>
      <c r="N564" s="719"/>
      <c r="O564" s="719"/>
      <c r="P564" s="719"/>
      <c r="Q564" s="719"/>
      <c r="R564" s="719"/>
      <c r="S564" s="719"/>
      <c r="T564" s="719"/>
      <c r="U564" s="719"/>
      <c r="V564" s="719"/>
      <c r="W564" s="719"/>
      <c r="X564" s="719"/>
      <c r="Y564" s="719"/>
    </row>
    <row r="565" spans="1:25" ht="14.25" customHeight="1">
      <c r="A565" s="719"/>
      <c r="B565" s="719"/>
      <c r="C565" s="719"/>
      <c r="D565" s="719"/>
      <c r="E565" s="719"/>
      <c r="F565" s="719"/>
      <c r="G565" s="719"/>
      <c r="H565" s="719"/>
      <c r="I565" s="719"/>
      <c r="J565" s="719"/>
      <c r="K565" s="719"/>
      <c r="L565" s="719"/>
      <c r="M565" s="719"/>
      <c r="N565" s="719"/>
      <c r="O565" s="719"/>
      <c r="P565" s="719"/>
      <c r="Q565" s="719"/>
      <c r="R565" s="719"/>
      <c r="S565" s="719"/>
      <c r="T565" s="719"/>
      <c r="U565" s="719"/>
      <c r="V565" s="719"/>
      <c r="W565" s="719"/>
      <c r="X565" s="719"/>
      <c r="Y565" s="719"/>
    </row>
    <row r="566" spans="1:25" ht="14.25" customHeight="1">
      <c r="A566" s="719"/>
      <c r="B566" s="719"/>
      <c r="C566" s="719"/>
      <c r="D566" s="719"/>
      <c r="E566" s="719"/>
      <c r="F566" s="719"/>
      <c r="G566" s="719"/>
      <c r="H566" s="719"/>
      <c r="I566" s="719"/>
      <c r="J566" s="719"/>
      <c r="K566" s="719"/>
      <c r="L566" s="719"/>
      <c r="M566" s="719"/>
      <c r="N566" s="719"/>
      <c r="O566" s="719"/>
      <c r="P566" s="719"/>
      <c r="Q566" s="719"/>
      <c r="R566" s="719"/>
      <c r="S566" s="719"/>
      <c r="T566" s="719"/>
      <c r="U566" s="719"/>
      <c r="V566" s="719"/>
      <c r="W566" s="719"/>
      <c r="X566" s="719"/>
      <c r="Y566" s="719"/>
    </row>
    <row r="567" spans="1:25" ht="14.25" customHeight="1">
      <c r="A567" s="719"/>
      <c r="B567" s="719"/>
      <c r="C567" s="719"/>
      <c r="D567" s="719"/>
      <c r="E567" s="719"/>
      <c r="F567" s="719"/>
      <c r="G567" s="719"/>
      <c r="H567" s="719"/>
      <c r="I567" s="719"/>
      <c r="J567" s="719"/>
      <c r="K567" s="719"/>
      <c r="L567" s="719"/>
      <c r="M567" s="719"/>
      <c r="N567" s="719"/>
      <c r="O567" s="719"/>
      <c r="P567" s="719"/>
      <c r="Q567" s="719"/>
      <c r="R567" s="719"/>
      <c r="S567" s="719"/>
      <c r="T567" s="719"/>
      <c r="U567" s="719"/>
      <c r="V567" s="719"/>
      <c r="W567" s="719"/>
      <c r="X567" s="719"/>
      <c r="Y567" s="719"/>
    </row>
    <row r="568" spans="1:25" ht="14.25" customHeight="1">
      <c r="A568" s="719"/>
      <c r="B568" s="719"/>
      <c r="C568" s="719"/>
      <c r="D568" s="719"/>
      <c r="E568" s="719"/>
      <c r="F568" s="719"/>
      <c r="G568" s="719"/>
      <c r="H568" s="719"/>
      <c r="I568" s="719"/>
      <c r="J568" s="719"/>
      <c r="K568" s="719"/>
      <c r="L568" s="719"/>
      <c r="M568" s="719"/>
      <c r="N568" s="719"/>
      <c r="O568" s="719"/>
      <c r="P568" s="719"/>
      <c r="Q568" s="719"/>
      <c r="R568" s="719"/>
      <c r="S568" s="719"/>
      <c r="T568" s="719"/>
      <c r="U568" s="719"/>
      <c r="V568" s="719"/>
      <c r="W568" s="719"/>
      <c r="X568" s="719"/>
      <c r="Y568" s="719"/>
    </row>
    <row r="569" spans="1:25" ht="14.25" customHeight="1">
      <c r="A569" s="719"/>
      <c r="B569" s="719"/>
      <c r="C569" s="719"/>
      <c r="D569" s="719"/>
      <c r="E569" s="719"/>
      <c r="F569" s="719"/>
      <c r="G569" s="719"/>
      <c r="H569" s="719"/>
      <c r="I569" s="719"/>
      <c r="J569" s="719"/>
      <c r="K569" s="719"/>
      <c r="L569" s="719"/>
      <c r="M569" s="719"/>
      <c r="N569" s="719"/>
      <c r="O569" s="719"/>
      <c r="P569" s="719"/>
      <c r="Q569" s="719"/>
      <c r="R569" s="719"/>
      <c r="S569" s="719"/>
      <c r="T569" s="719"/>
      <c r="U569" s="719"/>
      <c r="V569" s="719"/>
      <c r="W569" s="719"/>
      <c r="X569" s="719"/>
      <c r="Y569" s="719"/>
    </row>
    <row r="570" spans="1:25" ht="14.25" customHeight="1">
      <c r="A570" s="719"/>
      <c r="B570" s="719"/>
      <c r="C570" s="719"/>
      <c r="D570" s="719"/>
      <c r="E570" s="719"/>
      <c r="F570" s="719"/>
      <c r="G570" s="719"/>
      <c r="H570" s="719"/>
      <c r="I570" s="719"/>
      <c r="J570" s="719"/>
      <c r="K570" s="719"/>
      <c r="L570" s="719"/>
      <c r="M570" s="719"/>
      <c r="N570" s="719"/>
      <c r="O570" s="719"/>
      <c r="P570" s="719"/>
      <c r="Q570" s="719"/>
      <c r="R570" s="719"/>
      <c r="S570" s="719"/>
      <c r="T570" s="719"/>
      <c r="U570" s="719"/>
      <c r="V570" s="719"/>
      <c r="W570" s="719"/>
      <c r="X570" s="719"/>
      <c r="Y570" s="719"/>
    </row>
    <row r="571" spans="1:25" ht="14.25" customHeight="1">
      <c r="A571" s="719"/>
      <c r="B571" s="719"/>
      <c r="C571" s="719"/>
      <c r="D571" s="719"/>
      <c r="E571" s="719"/>
      <c r="F571" s="719"/>
      <c r="G571" s="719"/>
      <c r="H571" s="719"/>
      <c r="I571" s="719"/>
      <c r="J571" s="719"/>
      <c r="K571" s="719"/>
      <c r="L571" s="719"/>
      <c r="M571" s="719"/>
      <c r="N571" s="719"/>
      <c r="O571" s="719"/>
      <c r="P571" s="719"/>
      <c r="Q571" s="719"/>
      <c r="R571" s="719"/>
      <c r="S571" s="719"/>
      <c r="T571" s="719"/>
      <c r="U571" s="719"/>
      <c r="V571" s="719"/>
      <c r="W571" s="719"/>
      <c r="X571" s="719"/>
      <c r="Y571" s="719"/>
    </row>
    <row r="572" spans="1:25" ht="14.25" customHeight="1">
      <c r="A572" s="719"/>
      <c r="B572" s="719"/>
      <c r="C572" s="719"/>
      <c r="D572" s="719"/>
      <c r="E572" s="719"/>
      <c r="F572" s="719"/>
      <c r="G572" s="719"/>
      <c r="H572" s="719"/>
      <c r="I572" s="719"/>
      <c r="J572" s="719"/>
      <c r="K572" s="719"/>
      <c r="L572" s="719"/>
      <c r="M572" s="719"/>
      <c r="N572" s="719"/>
      <c r="O572" s="719"/>
      <c r="P572" s="719"/>
      <c r="Q572" s="719"/>
      <c r="R572" s="719"/>
      <c r="S572" s="719"/>
      <c r="T572" s="719"/>
      <c r="U572" s="719"/>
      <c r="V572" s="719"/>
      <c r="W572" s="719"/>
      <c r="X572" s="719"/>
      <c r="Y572" s="719"/>
    </row>
    <row r="573" spans="1:25" ht="14.25" customHeight="1">
      <c r="A573" s="719"/>
      <c r="B573" s="719"/>
      <c r="C573" s="719"/>
      <c r="D573" s="719"/>
      <c r="E573" s="719"/>
      <c r="F573" s="719"/>
      <c r="G573" s="719"/>
      <c r="H573" s="719"/>
      <c r="I573" s="719"/>
      <c r="J573" s="719"/>
      <c r="K573" s="719"/>
      <c r="L573" s="719"/>
      <c r="M573" s="719"/>
      <c r="N573" s="719"/>
      <c r="O573" s="719"/>
      <c r="P573" s="719"/>
      <c r="Q573" s="719"/>
      <c r="R573" s="719"/>
      <c r="S573" s="719"/>
      <c r="T573" s="719"/>
      <c r="U573" s="719"/>
      <c r="V573" s="719"/>
      <c r="W573" s="719"/>
      <c r="X573" s="719"/>
      <c r="Y573" s="719"/>
    </row>
    <row r="574" spans="1:25" ht="14.25" customHeight="1">
      <c r="A574" s="719"/>
      <c r="B574" s="719"/>
      <c r="C574" s="719"/>
      <c r="D574" s="719"/>
      <c r="E574" s="719"/>
      <c r="F574" s="719"/>
      <c r="G574" s="719"/>
      <c r="H574" s="719"/>
      <c r="I574" s="719"/>
      <c r="J574" s="719"/>
      <c r="K574" s="719"/>
      <c r="L574" s="719"/>
      <c r="M574" s="719"/>
      <c r="N574" s="719"/>
      <c r="O574" s="719"/>
      <c r="P574" s="719"/>
      <c r="Q574" s="719"/>
      <c r="R574" s="719"/>
      <c r="S574" s="719"/>
      <c r="T574" s="719"/>
      <c r="U574" s="719"/>
      <c r="V574" s="719"/>
      <c r="W574" s="719"/>
      <c r="X574" s="719"/>
      <c r="Y574" s="719"/>
    </row>
    <row r="575" spans="1:25" ht="14.25" customHeight="1">
      <c r="A575" s="719"/>
      <c r="B575" s="719"/>
      <c r="C575" s="719"/>
      <c r="D575" s="719"/>
      <c r="E575" s="719"/>
      <c r="F575" s="719"/>
      <c r="G575" s="719"/>
      <c r="H575" s="719"/>
      <c r="I575" s="719"/>
      <c r="J575" s="719"/>
      <c r="K575" s="719"/>
      <c r="L575" s="719"/>
      <c r="M575" s="719"/>
      <c r="N575" s="719"/>
      <c r="O575" s="719"/>
      <c r="P575" s="719"/>
      <c r="Q575" s="719"/>
      <c r="R575" s="719"/>
      <c r="S575" s="719"/>
      <c r="T575" s="719"/>
      <c r="U575" s="719"/>
      <c r="V575" s="719"/>
      <c r="W575" s="719"/>
      <c r="X575" s="719"/>
      <c r="Y575" s="719"/>
    </row>
    <row r="576" spans="1:25" ht="14.25" customHeight="1">
      <c r="A576" s="719"/>
      <c r="B576" s="719"/>
      <c r="C576" s="719"/>
      <c r="D576" s="719"/>
      <c r="E576" s="719"/>
      <c r="F576" s="719"/>
      <c r="G576" s="719"/>
      <c r="H576" s="719"/>
      <c r="I576" s="719"/>
      <c r="J576" s="719"/>
      <c r="K576" s="719"/>
      <c r="L576" s="719"/>
      <c r="M576" s="719"/>
      <c r="N576" s="719"/>
      <c r="O576" s="719"/>
      <c r="P576" s="719"/>
      <c r="Q576" s="719"/>
      <c r="R576" s="719"/>
      <c r="S576" s="719"/>
      <c r="T576" s="719"/>
      <c r="U576" s="719"/>
      <c r="V576" s="719"/>
      <c r="W576" s="719"/>
      <c r="X576" s="719"/>
      <c r="Y576" s="719"/>
    </row>
    <row r="577" spans="1:25" ht="14.25" customHeight="1">
      <c r="A577" s="719"/>
      <c r="B577" s="719"/>
      <c r="C577" s="719"/>
      <c r="D577" s="719"/>
      <c r="E577" s="719"/>
      <c r="F577" s="719"/>
      <c r="G577" s="719"/>
      <c r="H577" s="719"/>
      <c r="I577" s="719"/>
      <c r="J577" s="719"/>
      <c r="K577" s="719"/>
      <c r="L577" s="719"/>
      <c r="M577" s="719"/>
      <c r="N577" s="719"/>
      <c r="O577" s="719"/>
      <c r="P577" s="719"/>
      <c r="Q577" s="719"/>
      <c r="R577" s="719"/>
      <c r="S577" s="719"/>
      <c r="T577" s="719"/>
      <c r="U577" s="719"/>
      <c r="V577" s="719"/>
      <c r="W577" s="719"/>
      <c r="X577" s="719"/>
      <c r="Y577" s="719"/>
    </row>
    <row r="578" spans="1:25" ht="14.25" customHeight="1">
      <c r="A578" s="719"/>
      <c r="B578" s="719"/>
      <c r="C578" s="719"/>
      <c r="D578" s="719"/>
      <c r="E578" s="719"/>
      <c r="F578" s="719"/>
      <c r="G578" s="719"/>
      <c r="H578" s="719"/>
      <c r="I578" s="719"/>
      <c r="J578" s="719"/>
      <c r="K578" s="719"/>
      <c r="L578" s="719"/>
      <c r="M578" s="719"/>
      <c r="N578" s="719"/>
      <c r="O578" s="719"/>
      <c r="P578" s="719"/>
      <c r="Q578" s="719"/>
      <c r="R578" s="719"/>
      <c r="S578" s="719"/>
      <c r="T578" s="719"/>
      <c r="U578" s="719"/>
      <c r="V578" s="719"/>
      <c r="W578" s="719"/>
      <c r="X578" s="719"/>
      <c r="Y578" s="719"/>
    </row>
    <row r="579" spans="1:25" ht="14.25" customHeight="1">
      <c r="A579" s="719"/>
      <c r="B579" s="719"/>
      <c r="C579" s="719"/>
      <c r="D579" s="719"/>
      <c r="E579" s="719"/>
      <c r="F579" s="719"/>
      <c r="G579" s="719"/>
      <c r="H579" s="719"/>
      <c r="I579" s="719"/>
      <c r="J579" s="719"/>
      <c r="K579" s="719"/>
      <c r="L579" s="719"/>
      <c r="M579" s="719"/>
      <c r="N579" s="719"/>
      <c r="O579" s="719"/>
      <c r="P579" s="719"/>
      <c r="Q579" s="719"/>
      <c r="R579" s="719"/>
      <c r="S579" s="719"/>
      <c r="T579" s="719"/>
      <c r="U579" s="719"/>
      <c r="V579" s="719"/>
      <c r="W579" s="719"/>
      <c r="X579" s="719"/>
      <c r="Y579" s="719"/>
    </row>
    <row r="580" spans="1:25" ht="14.25" customHeight="1">
      <c r="A580" s="719"/>
      <c r="B580" s="719"/>
      <c r="C580" s="719"/>
      <c r="D580" s="719"/>
      <c r="E580" s="719"/>
      <c r="F580" s="719"/>
      <c r="G580" s="719"/>
      <c r="H580" s="719"/>
      <c r="I580" s="719"/>
      <c r="J580" s="719"/>
      <c r="K580" s="719"/>
      <c r="L580" s="719"/>
      <c r="M580" s="719"/>
      <c r="N580" s="719"/>
      <c r="O580" s="719"/>
      <c r="P580" s="719"/>
      <c r="Q580" s="719"/>
      <c r="R580" s="719"/>
      <c r="S580" s="719"/>
      <c r="T580" s="719"/>
      <c r="U580" s="719"/>
      <c r="V580" s="719"/>
      <c r="W580" s="719"/>
      <c r="X580" s="719"/>
      <c r="Y580" s="719"/>
    </row>
    <row r="581" spans="1:25" ht="14.25" customHeight="1">
      <c r="A581" s="719"/>
      <c r="B581" s="719"/>
      <c r="C581" s="719"/>
      <c r="D581" s="719"/>
      <c r="E581" s="719"/>
      <c r="F581" s="719"/>
      <c r="G581" s="719"/>
      <c r="H581" s="719"/>
      <c r="I581" s="719"/>
      <c r="J581" s="719"/>
      <c r="K581" s="719"/>
      <c r="L581" s="719"/>
      <c r="M581" s="719"/>
      <c r="N581" s="719"/>
      <c r="O581" s="719"/>
      <c r="P581" s="719"/>
      <c r="Q581" s="719"/>
      <c r="R581" s="719"/>
      <c r="S581" s="719"/>
      <c r="T581" s="719"/>
      <c r="U581" s="719"/>
      <c r="V581" s="719"/>
      <c r="W581" s="719"/>
      <c r="X581" s="719"/>
      <c r="Y581" s="719"/>
    </row>
    <row r="582" spans="1:25" ht="14.25" customHeight="1">
      <c r="A582" s="719"/>
      <c r="B582" s="719"/>
      <c r="C582" s="719"/>
      <c r="D582" s="719"/>
      <c r="E582" s="719"/>
      <c r="F582" s="719"/>
      <c r="G582" s="719"/>
      <c r="H582" s="719"/>
      <c r="I582" s="719"/>
      <c r="J582" s="719"/>
      <c r="K582" s="719"/>
      <c r="L582" s="719"/>
      <c r="M582" s="719"/>
      <c r="N582" s="719"/>
      <c r="O582" s="719"/>
      <c r="P582" s="719"/>
      <c r="Q582" s="719"/>
      <c r="R582" s="719"/>
      <c r="S582" s="719"/>
      <c r="T582" s="719"/>
      <c r="U582" s="719"/>
      <c r="V582" s="719"/>
      <c r="W582" s="719"/>
      <c r="X582" s="719"/>
      <c r="Y582" s="719"/>
    </row>
    <row r="583" spans="1:25" ht="14.25" customHeight="1">
      <c r="A583" s="719"/>
      <c r="B583" s="719"/>
      <c r="C583" s="719"/>
      <c r="D583" s="719"/>
      <c r="E583" s="719"/>
      <c r="F583" s="719"/>
      <c r="G583" s="719"/>
      <c r="H583" s="719"/>
      <c r="I583" s="719"/>
      <c r="J583" s="719"/>
      <c r="K583" s="719"/>
      <c r="L583" s="719"/>
      <c r="M583" s="719"/>
      <c r="N583" s="719"/>
      <c r="O583" s="719"/>
      <c r="P583" s="719"/>
      <c r="Q583" s="719"/>
      <c r="R583" s="719"/>
      <c r="S583" s="719"/>
      <c r="T583" s="719"/>
      <c r="U583" s="719"/>
      <c r="V583" s="719"/>
      <c r="W583" s="719"/>
      <c r="X583" s="719"/>
      <c r="Y583" s="719"/>
    </row>
    <row r="584" spans="1:25" ht="14.25" customHeight="1">
      <c r="A584" s="719"/>
      <c r="B584" s="719"/>
      <c r="C584" s="719"/>
      <c r="D584" s="719"/>
      <c r="E584" s="719"/>
      <c r="F584" s="719"/>
      <c r="G584" s="719"/>
      <c r="H584" s="719"/>
      <c r="I584" s="719"/>
      <c r="J584" s="719"/>
      <c r="K584" s="719"/>
      <c r="L584" s="719"/>
      <c r="M584" s="719"/>
      <c r="N584" s="719"/>
      <c r="O584" s="719"/>
      <c r="P584" s="719"/>
      <c r="Q584" s="719"/>
      <c r="R584" s="719"/>
      <c r="S584" s="719"/>
      <c r="T584" s="719"/>
      <c r="U584" s="719"/>
      <c r="V584" s="719"/>
      <c r="W584" s="719"/>
      <c r="X584" s="719"/>
      <c r="Y584" s="719"/>
    </row>
    <row r="585" spans="1:25" ht="14.25" customHeight="1">
      <c r="A585" s="719"/>
      <c r="B585" s="719"/>
      <c r="C585" s="719"/>
      <c r="D585" s="719"/>
      <c r="E585" s="719"/>
      <c r="F585" s="719"/>
      <c r="G585" s="719"/>
      <c r="H585" s="719"/>
      <c r="I585" s="719"/>
      <c r="J585" s="719"/>
      <c r="K585" s="719"/>
      <c r="L585" s="719"/>
      <c r="M585" s="719"/>
      <c r="N585" s="719"/>
      <c r="O585" s="719"/>
      <c r="P585" s="719"/>
      <c r="Q585" s="719"/>
      <c r="R585" s="719"/>
      <c r="S585" s="719"/>
      <c r="T585" s="719"/>
      <c r="U585" s="719"/>
      <c r="V585" s="719"/>
      <c r="W585" s="719"/>
      <c r="X585" s="719"/>
      <c r="Y585" s="719"/>
    </row>
    <row r="586" spans="1:25" ht="14.25" customHeight="1">
      <c r="A586" s="719"/>
      <c r="B586" s="719"/>
      <c r="C586" s="719"/>
      <c r="D586" s="719"/>
      <c r="E586" s="719"/>
      <c r="F586" s="719"/>
      <c r="G586" s="719"/>
      <c r="H586" s="719"/>
      <c r="I586" s="719"/>
      <c r="J586" s="719"/>
      <c r="K586" s="719"/>
      <c r="L586" s="719"/>
      <c r="M586" s="719"/>
      <c r="N586" s="719"/>
      <c r="O586" s="719"/>
      <c r="P586" s="719"/>
      <c r="Q586" s="719"/>
      <c r="R586" s="719"/>
      <c r="S586" s="719"/>
      <c r="T586" s="719"/>
      <c r="U586" s="719"/>
      <c r="V586" s="719"/>
      <c r="W586" s="719"/>
      <c r="X586" s="719"/>
      <c r="Y586" s="719"/>
    </row>
    <row r="587" spans="1:25" ht="14.25" customHeight="1">
      <c r="A587" s="719"/>
      <c r="B587" s="719"/>
      <c r="C587" s="719"/>
      <c r="D587" s="719"/>
      <c r="E587" s="719"/>
      <c r="F587" s="719"/>
      <c r="G587" s="719"/>
      <c r="H587" s="719"/>
      <c r="I587" s="719"/>
      <c r="J587" s="719"/>
      <c r="K587" s="719"/>
      <c r="L587" s="719"/>
      <c r="M587" s="719"/>
      <c r="N587" s="719"/>
      <c r="O587" s="719"/>
      <c r="P587" s="719"/>
      <c r="Q587" s="719"/>
      <c r="R587" s="719"/>
      <c r="S587" s="719"/>
      <c r="T587" s="719"/>
      <c r="U587" s="719"/>
      <c r="V587" s="719"/>
      <c r="W587" s="719"/>
      <c r="X587" s="719"/>
      <c r="Y587" s="719"/>
    </row>
    <row r="588" spans="1:25" ht="14.25" customHeight="1">
      <c r="A588" s="719"/>
      <c r="B588" s="719"/>
      <c r="C588" s="719"/>
      <c r="D588" s="719"/>
      <c r="E588" s="719"/>
      <c r="F588" s="719"/>
      <c r="G588" s="719"/>
      <c r="H588" s="719"/>
      <c r="I588" s="719"/>
      <c r="J588" s="719"/>
      <c r="K588" s="719"/>
      <c r="L588" s="719"/>
      <c r="M588" s="719"/>
      <c r="N588" s="719"/>
      <c r="O588" s="719"/>
      <c r="P588" s="719"/>
      <c r="Q588" s="719"/>
      <c r="R588" s="719"/>
      <c r="S588" s="719"/>
      <c r="T588" s="719"/>
      <c r="U588" s="719"/>
      <c r="V588" s="719"/>
      <c r="W588" s="719"/>
      <c r="X588" s="719"/>
      <c r="Y588" s="719"/>
    </row>
    <row r="589" spans="1:25" ht="14.25" customHeight="1">
      <c r="A589" s="719"/>
      <c r="B589" s="719"/>
      <c r="C589" s="719"/>
      <c r="D589" s="719"/>
      <c r="E589" s="719"/>
      <c r="F589" s="719"/>
      <c r="G589" s="719"/>
      <c r="H589" s="719"/>
      <c r="I589" s="719"/>
      <c r="J589" s="719"/>
      <c r="K589" s="719"/>
      <c r="L589" s="719"/>
      <c r="M589" s="719"/>
      <c r="N589" s="719"/>
      <c r="O589" s="719"/>
      <c r="P589" s="719"/>
      <c r="Q589" s="719"/>
      <c r="R589" s="719"/>
      <c r="S589" s="719"/>
      <c r="T589" s="719"/>
      <c r="U589" s="719"/>
      <c r="V589" s="719"/>
      <c r="W589" s="719"/>
      <c r="X589" s="719"/>
      <c r="Y589" s="719"/>
    </row>
    <row r="590" spans="1:25" ht="14.25" customHeight="1">
      <c r="A590" s="719"/>
      <c r="B590" s="719"/>
      <c r="C590" s="719"/>
      <c r="D590" s="719"/>
      <c r="E590" s="719"/>
      <c r="F590" s="719"/>
      <c r="G590" s="719"/>
      <c r="H590" s="719"/>
      <c r="I590" s="719"/>
      <c r="J590" s="719"/>
      <c r="K590" s="719"/>
      <c r="L590" s="719"/>
      <c r="M590" s="719"/>
      <c r="N590" s="719"/>
      <c r="O590" s="719"/>
      <c r="P590" s="719"/>
      <c r="Q590" s="719"/>
      <c r="R590" s="719"/>
      <c r="S590" s="719"/>
      <c r="T590" s="719"/>
      <c r="U590" s="719"/>
      <c r="V590" s="719"/>
      <c r="W590" s="719"/>
      <c r="X590" s="719"/>
      <c r="Y590" s="719"/>
    </row>
    <row r="591" spans="1:25" ht="14.25" customHeight="1">
      <c r="A591" s="719"/>
      <c r="B591" s="719"/>
      <c r="C591" s="719"/>
      <c r="D591" s="719"/>
      <c r="E591" s="719"/>
      <c r="F591" s="719"/>
      <c r="G591" s="719"/>
      <c r="H591" s="719"/>
      <c r="I591" s="719"/>
      <c r="J591" s="719"/>
      <c r="K591" s="719"/>
      <c r="L591" s="719"/>
      <c r="M591" s="719"/>
      <c r="N591" s="719"/>
      <c r="O591" s="719"/>
      <c r="P591" s="719"/>
      <c r="Q591" s="719"/>
      <c r="R591" s="719"/>
      <c r="S591" s="719"/>
      <c r="T591" s="719"/>
      <c r="U591" s="719"/>
      <c r="V591" s="719"/>
      <c r="W591" s="719"/>
      <c r="X591" s="719"/>
      <c r="Y591" s="719"/>
    </row>
    <row r="592" spans="1:25" ht="14.25" customHeight="1">
      <c r="A592" s="719"/>
      <c r="B592" s="719"/>
      <c r="C592" s="719"/>
      <c r="D592" s="719"/>
      <c r="E592" s="719"/>
      <c r="F592" s="719"/>
      <c r="G592" s="719"/>
      <c r="H592" s="719"/>
      <c r="I592" s="719"/>
      <c r="J592" s="719"/>
      <c r="K592" s="719"/>
      <c r="L592" s="719"/>
      <c r="M592" s="719"/>
      <c r="N592" s="719"/>
      <c r="O592" s="719"/>
      <c r="P592" s="719"/>
      <c r="Q592" s="719"/>
      <c r="R592" s="719"/>
      <c r="S592" s="719"/>
      <c r="T592" s="719"/>
      <c r="U592" s="719"/>
      <c r="V592" s="719"/>
      <c r="W592" s="719"/>
      <c r="X592" s="719"/>
      <c r="Y592" s="719"/>
    </row>
    <row r="593" spans="1:25" ht="14.25" customHeight="1">
      <c r="A593" s="719"/>
      <c r="B593" s="719"/>
      <c r="C593" s="719"/>
      <c r="D593" s="719"/>
      <c r="E593" s="719"/>
      <c r="F593" s="719"/>
      <c r="G593" s="719"/>
      <c r="H593" s="719"/>
      <c r="I593" s="719"/>
      <c r="J593" s="719"/>
      <c r="K593" s="719"/>
      <c r="L593" s="719"/>
      <c r="M593" s="719"/>
      <c r="N593" s="719"/>
      <c r="O593" s="719"/>
      <c r="P593" s="719"/>
      <c r="Q593" s="719"/>
      <c r="R593" s="719"/>
      <c r="S593" s="719"/>
      <c r="T593" s="719"/>
      <c r="U593" s="719"/>
      <c r="V593" s="719"/>
      <c r="W593" s="719"/>
      <c r="X593" s="719"/>
      <c r="Y593" s="719"/>
    </row>
    <row r="594" spans="1:25" ht="14.25" customHeight="1">
      <c r="A594" s="719"/>
      <c r="B594" s="719"/>
      <c r="C594" s="719"/>
      <c r="D594" s="719"/>
      <c r="E594" s="719"/>
      <c r="F594" s="719"/>
      <c r="G594" s="719"/>
      <c r="H594" s="719"/>
      <c r="I594" s="719"/>
      <c r="J594" s="719"/>
      <c r="K594" s="719"/>
      <c r="L594" s="719"/>
      <c r="M594" s="719"/>
      <c r="N594" s="719"/>
      <c r="O594" s="719"/>
      <c r="P594" s="719"/>
      <c r="Q594" s="719"/>
      <c r="R594" s="719"/>
      <c r="S594" s="719"/>
      <c r="T594" s="719"/>
      <c r="U594" s="719"/>
      <c r="V594" s="719"/>
      <c r="W594" s="719"/>
      <c r="X594" s="719"/>
      <c r="Y594" s="719"/>
    </row>
    <row r="595" spans="1:25" ht="14.25" customHeight="1">
      <c r="A595" s="719"/>
      <c r="B595" s="719"/>
      <c r="C595" s="719"/>
      <c r="D595" s="719"/>
      <c r="E595" s="719"/>
      <c r="F595" s="719"/>
      <c r="G595" s="719"/>
      <c r="H595" s="719"/>
      <c r="I595" s="719"/>
      <c r="J595" s="719"/>
      <c r="K595" s="719"/>
      <c r="L595" s="719"/>
      <c r="M595" s="719"/>
      <c r="N595" s="719"/>
      <c r="O595" s="719"/>
      <c r="P595" s="719"/>
      <c r="Q595" s="719"/>
      <c r="R595" s="719"/>
      <c r="S595" s="719"/>
      <c r="T595" s="719"/>
      <c r="U595" s="719"/>
      <c r="V595" s="719"/>
      <c r="W595" s="719"/>
      <c r="X595" s="719"/>
      <c r="Y595" s="719"/>
    </row>
    <row r="596" spans="1:25" ht="14.25" customHeight="1">
      <c r="A596" s="719"/>
      <c r="B596" s="719"/>
      <c r="C596" s="719"/>
      <c r="D596" s="719"/>
      <c r="E596" s="719"/>
      <c r="F596" s="719"/>
      <c r="G596" s="719"/>
      <c r="H596" s="719"/>
      <c r="I596" s="719"/>
      <c r="J596" s="719"/>
      <c r="K596" s="719"/>
      <c r="L596" s="719"/>
      <c r="M596" s="719"/>
      <c r="N596" s="719"/>
      <c r="O596" s="719"/>
      <c r="P596" s="719"/>
      <c r="Q596" s="719"/>
      <c r="R596" s="719"/>
      <c r="S596" s="719"/>
      <c r="T596" s="719"/>
      <c r="U596" s="719"/>
      <c r="V596" s="719"/>
      <c r="W596" s="719"/>
      <c r="X596" s="719"/>
      <c r="Y596" s="719"/>
    </row>
    <row r="597" spans="1:25" ht="14.25" customHeight="1">
      <c r="A597" s="719"/>
      <c r="B597" s="719"/>
      <c r="C597" s="719"/>
      <c r="D597" s="719"/>
      <c r="E597" s="719"/>
      <c r="F597" s="719"/>
      <c r="G597" s="719"/>
      <c r="H597" s="719"/>
      <c r="I597" s="719"/>
      <c r="J597" s="719"/>
      <c r="K597" s="719"/>
      <c r="L597" s="719"/>
      <c r="M597" s="719"/>
      <c r="N597" s="719"/>
      <c r="O597" s="719"/>
      <c r="P597" s="719"/>
      <c r="Q597" s="719"/>
      <c r="R597" s="719"/>
      <c r="S597" s="719"/>
      <c r="T597" s="719"/>
      <c r="U597" s="719"/>
      <c r="V597" s="719"/>
      <c r="W597" s="719"/>
      <c r="X597" s="719"/>
      <c r="Y597" s="719"/>
    </row>
    <row r="598" spans="1:25" ht="14.25" customHeight="1">
      <c r="A598" s="719"/>
      <c r="B598" s="719"/>
      <c r="C598" s="719"/>
      <c r="D598" s="719"/>
      <c r="E598" s="719"/>
      <c r="F598" s="719"/>
      <c r="G598" s="719"/>
      <c r="H598" s="719"/>
      <c r="I598" s="719"/>
      <c r="J598" s="719"/>
      <c r="K598" s="719"/>
      <c r="L598" s="719"/>
      <c r="M598" s="719"/>
      <c r="N598" s="719"/>
      <c r="O598" s="719"/>
      <c r="P598" s="719"/>
      <c r="Q598" s="719"/>
      <c r="R598" s="719"/>
      <c r="S598" s="719"/>
      <c r="T598" s="719"/>
      <c r="U598" s="719"/>
      <c r="V598" s="719"/>
      <c r="W598" s="719"/>
      <c r="X598" s="719"/>
      <c r="Y598" s="719"/>
    </row>
    <row r="599" spans="1:25" ht="14.25" customHeight="1">
      <c r="A599" s="719"/>
      <c r="B599" s="719"/>
      <c r="C599" s="719"/>
      <c r="D599" s="719"/>
      <c r="E599" s="719"/>
      <c r="F599" s="719"/>
      <c r="G599" s="719"/>
      <c r="H599" s="719"/>
      <c r="I599" s="719"/>
      <c r="J599" s="719"/>
      <c r="K599" s="719"/>
      <c r="L599" s="719"/>
      <c r="M599" s="719"/>
      <c r="N599" s="719"/>
      <c r="O599" s="719"/>
      <c r="P599" s="719"/>
      <c r="Q599" s="719"/>
      <c r="R599" s="719"/>
      <c r="S599" s="719"/>
      <c r="T599" s="719"/>
      <c r="U599" s="719"/>
      <c r="V599" s="719"/>
      <c r="W599" s="719"/>
      <c r="X599" s="719"/>
      <c r="Y599" s="719"/>
    </row>
    <row r="600" spans="1:25" ht="14.25" customHeight="1">
      <c r="A600" s="719"/>
      <c r="B600" s="719"/>
      <c r="C600" s="719"/>
      <c r="D600" s="719"/>
      <c r="E600" s="719"/>
      <c r="F600" s="719"/>
      <c r="G600" s="719"/>
      <c r="H600" s="719"/>
      <c r="I600" s="719"/>
      <c r="J600" s="719"/>
      <c r="K600" s="719"/>
      <c r="L600" s="719"/>
      <c r="M600" s="719"/>
      <c r="N600" s="719"/>
      <c r="O600" s="719"/>
      <c r="P600" s="719"/>
      <c r="Q600" s="719"/>
      <c r="R600" s="719"/>
      <c r="S600" s="719"/>
      <c r="T600" s="719"/>
      <c r="U600" s="719"/>
      <c r="V600" s="719"/>
      <c r="W600" s="719"/>
      <c r="X600" s="719"/>
      <c r="Y600" s="719"/>
    </row>
    <row r="601" spans="1:25" ht="14.25" customHeight="1">
      <c r="A601" s="719"/>
      <c r="B601" s="719"/>
      <c r="C601" s="719"/>
      <c r="D601" s="719"/>
      <c r="E601" s="719"/>
      <c r="F601" s="719"/>
      <c r="G601" s="719"/>
      <c r="H601" s="719"/>
      <c r="I601" s="719"/>
      <c r="J601" s="719"/>
      <c r="K601" s="719"/>
      <c r="L601" s="719"/>
      <c r="M601" s="719"/>
      <c r="N601" s="719"/>
      <c r="O601" s="719"/>
      <c r="P601" s="719"/>
      <c r="Q601" s="719"/>
      <c r="R601" s="719"/>
      <c r="S601" s="719"/>
      <c r="T601" s="719"/>
      <c r="U601" s="719"/>
      <c r="V601" s="719"/>
      <c r="W601" s="719"/>
      <c r="X601" s="719"/>
      <c r="Y601" s="719"/>
    </row>
    <row r="602" spans="1:25" ht="14.25" customHeight="1">
      <c r="A602" s="719"/>
      <c r="B602" s="719"/>
      <c r="C602" s="719"/>
      <c r="D602" s="719"/>
      <c r="E602" s="719"/>
      <c r="F602" s="719"/>
      <c r="G602" s="719"/>
      <c r="H602" s="719"/>
      <c r="I602" s="719"/>
      <c r="J602" s="719"/>
      <c r="K602" s="719"/>
      <c r="L602" s="719"/>
      <c r="M602" s="719"/>
      <c r="N602" s="719"/>
      <c r="O602" s="719"/>
      <c r="P602" s="719"/>
      <c r="Q602" s="719"/>
      <c r="R602" s="719"/>
      <c r="S602" s="719"/>
      <c r="T602" s="719"/>
      <c r="U602" s="719"/>
      <c r="V602" s="719"/>
      <c r="W602" s="719"/>
      <c r="X602" s="719"/>
      <c r="Y602" s="719"/>
    </row>
    <row r="603" spans="1:25" ht="14.25" customHeight="1">
      <c r="A603" s="719"/>
      <c r="B603" s="719"/>
      <c r="C603" s="719"/>
      <c r="D603" s="719"/>
      <c r="E603" s="719"/>
      <c r="F603" s="719"/>
      <c r="G603" s="719"/>
      <c r="H603" s="719"/>
      <c r="I603" s="719"/>
      <c r="J603" s="719"/>
      <c r="K603" s="719"/>
      <c r="L603" s="719"/>
      <c r="M603" s="719"/>
      <c r="N603" s="719"/>
      <c r="O603" s="719"/>
      <c r="P603" s="719"/>
      <c r="Q603" s="719"/>
      <c r="R603" s="719"/>
      <c r="S603" s="719"/>
      <c r="T603" s="719"/>
      <c r="U603" s="719"/>
      <c r="V603" s="719"/>
      <c r="W603" s="719"/>
      <c r="X603" s="719"/>
      <c r="Y603" s="719"/>
    </row>
    <row r="604" spans="1:25" ht="14.25" customHeight="1">
      <c r="A604" s="719"/>
      <c r="B604" s="719"/>
      <c r="C604" s="719"/>
      <c r="D604" s="719"/>
      <c r="E604" s="719"/>
      <c r="F604" s="719"/>
      <c r="G604" s="719"/>
      <c r="H604" s="719"/>
      <c r="I604" s="719"/>
      <c r="J604" s="719"/>
      <c r="K604" s="719"/>
      <c r="L604" s="719"/>
      <c r="M604" s="719"/>
      <c r="N604" s="719"/>
      <c r="O604" s="719"/>
      <c r="P604" s="719"/>
      <c r="Q604" s="719"/>
      <c r="R604" s="719"/>
      <c r="S604" s="719"/>
      <c r="T604" s="719"/>
      <c r="U604" s="719"/>
      <c r="V604" s="719"/>
      <c r="W604" s="719"/>
      <c r="X604" s="719"/>
      <c r="Y604" s="719"/>
    </row>
    <row r="605" spans="1:25" ht="14.25" customHeight="1">
      <c r="A605" s="719"/>
      <c r="B605" s="719"/>
      <c r="C605" s="719"/>
      <c r="D605" s="719"/>
      <c r="E605" s="719"/>
      <c r="F605" s="719"/>
      <c r="G605" s="719"/>
      <c r="H605" s="719"/>
      <c r="I605" s="719"/>
      <c r="J605" s="719"/>
      <c r="K605" s="719"/>
      <c r="L605" s="719"/>
      <c r="M605" s="719"/>
      <c r="N605" s="719"/>
      <c r="O605" s="719"/>
      <c r="P605" s="719"/>
      <c r="Q605" s="719"/>
      <c r="R605" s="719"/>
      <c r="S605" s="719"/>
      <c r="T605" s="719"/>
      <c r="U605" s="719"/>
      <c r="V605" s="719"/>
      <c r="W605" s="719"/>
      <c r="X605" s="719"/>
      <c r="Y605" s="719"/>
    </row>
    <row r="606" spans="1:25" ht="14.25" customHeight="1">
      <c r="A606" s="719"/>
      <c r="B606" s="719"/>
      <c r="C606" s="719"/>
      <c r="D606" s="719"/>
      <c r="E606" s="719"/>
      <c r="F606" s="719"/>
      <c r="G606" s="719"/>
      <c r="H606" s="719"/>
      <c r="I606" s="719"/>
      <c r="J606" s="719"/>
      <c r="K606" s="719"/>
      <c r="L606" s="719"/>
      <c r="M606" s="719"/>
      <c r="N606" s="719"/>
      <c r="O606" s="719"/>
      <c r="P606" s="719"/>
      <c r="Q606" s="719"/>
      <c r="R606" s="719"/>
      <c r="S606" s="719"/>
      <c r="T606" s="719"/>
      <c r="U606" s="719"/>
      <c r="V606" s="719"/>
      <c r="W606" s="719"/>
      <c r="X606" s="719"/>
      <c r="Y606" s="719"/>
    </row>
    <row r="607" spans="1:25" ht="14.25" customHeight="1">
      <c r="A607" s="719"/>
      <c r="B607" s="719"/>
      <c r="C607" s="719"/>
      <c r="D607" s="719"/>
      <c r="E607" s="719"/>
      <c r="F607" s="719"/>
      <c r="G607" s="719"/>
      <c r="H607" s="719"/>
      <c r="I607" s="719"/>
      <c r="J607" s="719"/>
      <c r="K607" s="719"/>
      <c r="L607" s="719"/>
      <c r="M607" s="719"/>
      <c r="N607" s="719"/>
      <c r="O607" s="719"/>
      <c r="P607" s="719"/>
      <c r="Q607" s="719"/>
      <c r="R607" s="719"/>
      <c r="S607" s="719"/>
      <c r="T607" s="719"/>
      <c r="U607" s="719"/>
      <c r="V607" s="719"/>
      <c r="W607" s="719"/>
      <c r="X607" s="719"/>
      <c r="Y607" s="719"/>
    </row>
    <row r="608" spans="1:25" ht="14.25" customHeight="1">
      <c r="A608" s="719"/>
      <c r="B608" s="719"/>
      <c r="C608" s="719"/>
      <c r="D608" s="719"/>
      <c r="E608" s="719"/>
      <c r="F608" s="719"/>
      <c r="G608" s="719"/>
      <c r="H608" s="719"/>
      <c r="I608" s="719"/>
      <c r="J608" s="719"/>
      <c r="K608" s="719"/>
      <c r="L608" s="719"/>
      <c r="M608" s="719"/>
      <c r="N608" s="719"/>
      <c r="O608" s="719"/>
      <c r="P608" s="719"/>
      <c r="Q608" s="719"/>
      <c r="R608" s="719"/>
      <c r="S608" s="719"/>
      <c r="T608" s="719"/>
      <c r="U608" s="719"/>
      <c r="V608" s="719"/>
      <c r="W608" s="719"/>
      <c r="X608" s="719"/>
      <c r="Y608" s="719"/>
    </row>
    <row r="609" spans="1:25" ht="14.25" customHeight="1">
      <c r="A609" s="719"/>
      <c r="B609" s="719"/>
      <c r="C609" s="719"/>
      <c r="D609" s="719"/>
      <c r="E609" s="719"/>
      <c r="F609" s="719"/>
      <c r="G609" s="719"/>
      <c r="H609" s="719"/>
      <c r="I609" s="719"/>
      <c r="J609" s="719"/>
      <c r="K609" s="719"/>
      <c r="L609" s="719"/>
      <c r="M609" s="719"/>
      <c r="N609" s="719"/>
      <c r="O609" s="719"/>
      <c r="P609" s="719"/>
      <c r="Q609" s="719"/>
      <c r="R609" s="719"/>
      <c r="S609" s="719"/>
      <c r="T609" s="719"/>
      <c r="U609" s="719"/>
      <c r="V609" s="719"/>
      <c r="W609" s="719"/>
      <c r="X609" s="719"/>
      <c r="Y609" s="719"/>
    </row>
    <row r="610" spans="1:25" ht="14.25" customHeight="1">
      <c r="A610" s="719"/>
      <c r="B610" s="719"/>
      <c r="C610" s="719"/>
      <c r="D610" s="719"/>
      <c r="E610" s="719"/>
      <c r="F610" s="719"/>
      <c r="G610" s="719"/>
      <c r="H610" s="719"/>
      <c r="I610" s="719"/>
      <c r="J610" s="719"/>
      <c r="K610" s="719"/>
      <c r="L610" s="719"/>
      <c r="M610" s="719"/>
      <c r="N610" s="719"/>
      <c r="O610" s="719"/>
      <c r="P610" s="719"/>
      <c r="Q610" s="719"/>
      <c r="R610" s="719"/>
      <c r="S610" s="719"/>
      <c r="T610" s="719"/>
      <c r="U610" s="719"/>
      <c r="V610" s="719"/>
      <c r="W610" s="719"/>
      <c r="X610" s="719"/>
      <c r="Y610" s="719"/>
    </row>
    <row r="611" spans="1:25" ht="14.25" customHeight="1">
      <c r="A611" s="719"/>
      <c r="B611" s="719"/>
      <c r="C611" s="719"/>
      <c r="D611" s="719"/>
      <c r="E611" s="719"/>
      <c r="F611" s="719"/>
      <c r="G611" s="719"/>
      <c r="H611" s="719"/>
      <c r="I611" s="719"/>
      <c r="J611" s="719"/>
      <c r="K611" s="719"/>
      <c r="L611" s="719"/>
      <c r="M611" s="719"/>
      <c r="N611" s="719"/>
      <c r="O611" s="719"/>
      <c r="P611" s="719"/>
      <c r="Q611" s="719"/>
      <c r="R611" s="719"/>
      <c r="S611" s="719"/>
      <c r="T611" s="719"/>
      <c r="U611" s="719"/>
      <c r="V611" s="719"/>
      <c r="W611" s="719"/>
      <c r="X611" s="719"/>
      <c r="Y611" s="719"/>
    </row>
    <row r="612" spans="1:25" ht="14.25" customHeight="1">
      <c r="A612" s="719"/>
      <c r="B612" s="719"/>
      <c r="C612" s="719"/>
      <c r="D612" s="719"/>
      <c r="E612" s="719"/>
      <c r="F612" s="719"/>
      <c r="G612" s="719"/>
      <c r="H612" s="719"/>
      <c r="I612" s="719"/>
      <c r="J612" s="719"/>
      <c r="K612" s="719"/>
      <c r="L612" s="719"/>
      <c r="M612" s="719"/>
      <c r="N612" s="719"/>
      <c r="O612" s="719"/>
      <c r="P612" s="719"/>
      <c r="Q612" s="719"/>
      <c r="R612" s="719"/>
      <c r="S612" s="719"/>
      <c r="T612" s="719"/>
      <c r="U612" s="719"/>
      <c r="V612" s="719"/>
      <c r="W612" s="719"/>
      <c r="X612" s="719"/>
      <c r="Y612" s="719"/>
    </row>
    <row r="613" spans="1:25" ht="14.25" customHeight="1">
      <c r="A613" s="719"/>
      <c r="B613" s="719"/>
      <c r="C613" s="719"/>
      <c r="D613" s="719"/>
      <c r="E613" s="719"/>
      <c r="F613" s="719"/>
      <c r="G613" s="719"/>
      <c r="H613" s="719"/>
      <c r="I613" s="719"/>
      <c r="J613" s="719"/>
      <c r="K613" s="719"/>
      <c r="L613" s="719"/>
      <c r="M613" s="719"/>
      <c r="N613" s="719"/>
      <c r="O613" s="719"/>
      <c r="P613" s="719"/>
      <c r="Q613" s="719"/>
      <c r="R613" s="719"/>
      <c r="S613" s="719"/>
      <c r="T613" s="719"/>
      <c r="U613" s="719"/>
      <c r="V613" s="719"/>
      <c r="W613" s="719"/>
      <c r="X613" s="719"/>
      <c r="Y613" s="719"/>
    </row>
    <row r="614" spans="1:25" ht="14.25" customHeight="1">
      <c r="A614" s="719"/>
      <c r="B614" s="719"/>
      <c r="C614" s="719"/>
      <c r="D614" s="719"/>
      <c r="E614" s="719"/>
      <c r="F614" s="719"/>
      <c r="G614" s="719"/>
      <c r="H614" s="719"/>
      <c r="I614" s="719"/>
      <c r="J614" s="719"/>
      <c r="K614" s="719"/>
      <c r="L614" s="719"/>
      <c r="M614" s="719"/>
      <c r="N614" s="719"/>
      <c r="O614" s="719"/>
      <c r="P614" s="719"/>
      <c r="Q614" s="719"/>
      <c r="R614" s="719"/>
      <c r="S614" s="719"/>
      <c r="T614" s="719"/>
      <c r="U614" s="719"/>
      <c r="V614" s="719"/>
      <c r="W614" s="719"/>
      <c r="X614" s="719"/>
      <c r="Y614" s="719"/>
    </row>
    <row r="615" spans="1:25" ht="14.25" customHeight="1">
      <c r="A615" s="719"/>
      <c r="B615" s="719"/>
      <c r="C615" s="719"/>
      <c r="D615" s="719"/>
      <c r="E615" s="719"/>
      <c r="F615" s="719"/>
      <c r="G615" s="719"/>
      <c r="H615" s="719"/>
      <c r="I615" s="719"/>
      <c r="J615" s="719"/>
      <c r="K615" s="719"/>
      <c r="L615" s="719"/>
      <c r="M615" s="719"/>
      <c r="N615" s="719"/>
      <c r="O615" s="719"/>
      <c r="P615" s="719"/>
      <c r="Q615" s="719"/>
      <c r="R615" s="719"/>
      <c r="S615" s="719"/>
      <c r="T615" s="719"/>
      <c r="U615" s="719"/>
      <c r="V615" s="719"/>
      <c r="W615" s="719"/>
      <c r="X615" s="719"/>
      <c r="Y615" s="719"/>
    </row>
    <row r="616" spans="1:25" ht="14.25" customHeight="1">
      <c r="A616" s="719"/>
      <c r="B616" s="719"/>
      <c r="C616" s="719"/>
      <c r="D616" s="719"/>
      <c r="E616" s="719"/>
      <c r="F616" s="719"/>
      <c r="G616" s="719"/>
      <c r="H616" s="719"/>
      <c r="I616" s="719"/>
      <c r="J616" s="719"/>
      <c r="K616" s="719"/>
      <c r="L616" s="719"/>
      <c r="M616" s="719"/>
      <c r="N616" s="719"/>
      <c r="O616" s="719"/>
      <c r="P616" s="719"/>
      <c r="Q616" s="719"/>
      <c r="R616" s="719"/>
      <c r="S616" s="719"/>
      <c r="T616" s="719"/>
      <c r="U616" s="719"/>
      <c r="V616" s="719"/>
      <c r="W616" s="719"/>
      <c r="X616" s="719"/>
      <c r="Y616" s="719"/>
    </row>
    <row r="617" spans="1:25" ht="14.25" customHeight="1">
      <c r="A617" s="719"/>
      <c r="B617" s="719"/>
      <c r="C617" s="719"/>
      <c r="D617" s="719"/>
      <c r="E617" s="719"/>
      <c r="F617" s="719"/>
      <c r="G617" s="719"/>
      <c r="H617" s="719"/>
      <c r="I617" s="719"/>
      <c r="J617" s="719"/>
      <c r="K617" s="719"/>
      <c r="L617" s="719"/>
      <c r="M617" s="719"/>
      <c r="N617" s="719"/>
      <c r="O617" s="719"/>
      <c r="P617" s="719"/>
      <c r="Q617" s="719"/>
      <c r="R617" s="719"/>
      <c r="S617" s="719"/>
      <c r="T617" s="719"/>
      <c r="U617" s="719"/>
      <c r="V617" s="719"/>
      <c r="W617" s="719"/>
      <c r="X617" s="719"/>
      <c r="Y617" s="719"/>
    </row>
    <row r="618" spans="1:25" ht="14.25" customHeight="1">
      <c r="A618" s="719"/>
      <c r="B618" s="719"/>
      <c r="C618" s="719"/>
      <c r="D618" s="719"/>
      <c r="E618" s="719"/>
      <c r="F618" s="719"/>
      <c r="G618" s="719"/>
      <c r="H618" s="719"/>
      <c r="I618" s="719"/>
      <c r="J618" s="719"/>
      <c r="K618" s="719"/>
      <c r="L618" s="719"/>
      <c r="M618" s="719"/>
      <c r="N618" s="719"/>
      <c r="O618" s="719"/>
      <c r="P618" s="719"/>
      <c r="Q618" s="719"/>
      <c r="R618" s="719"/>
      <c r="S618" s="719"/>
      <c r="T618" s="719"/>
      <c r="U618" s="719"/>
      <c r="V618" s="719"/>
      <c r="W618" s="719"/>
      <c r="X618" s="719"/>
      <c r="Y618" s="719"/>
    </row>
    <row r="619" spans="1:25" ht="14.25" customHeight="1">
      <c r="A619" s="719"/>
      <c r="B619" s="719"/>
      <c r="C619" s="719"/>
      <c r="D619" s="719"/>
      <c r="E619" s="719"/>
      <c r="F619" s="719"/>
      <c r="G619" s="719"/>
      <c r="H619" s="719"/>
      <c r="I619" s="719"/>
      <c r="J619" s="719"/>
      <c r="K619" s="719"/>
      <c r="L619" s="719"/>
      <c r="M619" s="719"/>
      <c r="N619" s="719"/>
      <c r="O619" s="719"/>
      <c r="P619" s="719"/>
      <c r="Q619" s="719"/>
      <c r="R619" s="719"/>
      <c r="S619" s="719"/>
      <c r="T619" s="719"/>
      <c r="U619" s="719"/>
      <c r="V619" s="719"/>
      <c r="W619" s="719"/>
      <c r="X619" s="719"/>
      <c r="Y619" s="719"/>
    </row>
    <row r="620" spans="1:25" ht="14.25" customHeight="1">
      <c r="A620" s="719"/>
      <c r="B620" s="719"/>
      <c r="C620" s="719"/>
      <c r="D620" s="719"/>
      <c r="E620" s="719"/>
      <c r="F620" s="719"/>
      <c r="G620" s="719"/>
      <c r="H620" s="719"/>
      <c r="I620" s="719"/>
      <c r="J620" s="719"/>
      <c r="K620" s="719"/>
      <c r="L620" s="719"/>
      <c r="M620" s="719"/>
      <c r="N620" s="719"/>
      <c r="O620" s="719"/>
      <c r="P620" s="719"/>
      <c r="Q620" s="719"/>
      <c r="R620" s="719"/>
      <c r="S620" s="719"/>
      <c r="T620" s="719"/>
      <c r="U620" s="719"/>
      <c r="V620" s="719"/>
      <c r="W620" s="719"/>
      <c r="X620" s="719"/>
      <c r="Y620" s="719"/>
    </row>
    <row r="621" spans="1:25" ht="14.25" customHeight="1">
      <c r="A621" s="719"/>
      <c r="B621" s="719"/>
      <c r="C621" s="719"/>
      <c r="D621" s="719"/>
      <c r="E621" s="719"/>
      <c r="F621" s="719"/>
      <c r="G621" s="719"/>
      <c r="H621" s="719"/>
      <c r="I621" s="719"/>
      <c r="J621" s="719"/>
      <c r="K621" s="719"/>
      <c r="L621" s="719"/>
      <c r="M621" s="719"/>
      <c r="N621" s="719"/>
      <c r="O621" s="719"/>
      <c r="P621" s="719"/>
      <c r="Q621" s="719"/>
      <c r="R621" s="719"/>
      <c r="S621" s="719"/>
      <c r="T621" s="719"/>
      <c r="U621" s="719"/>
      <c r="V621" s="719"/>
      <c r="W621" s="719"/>
      <c r="X621" s="719"/>
      <c r="Y621" s="719"/>
    </row>
    <row r="622" spans="1:25" ht="14.25" customHeight="1">
      <c r="A622" s="719"/>
      <c r="B622" s="719"/>
      <c r="C622" s="719"/>
      <c r="D622" s="719"/>
      <c r="E622" s="719"/>
      <c r="F622" s="719"/>
      <c r="G622" s="719"/>
      <c r="H622" s="719"/>
      <c r="I622" s="719"/>
      <c r="J622" s="719"/>
      <c r="K622" s="719"/>
      <c r="L622" s="719"/>
      <c r="M622" s="719"/>
      <c r="N622" s="719"/>
      <c r="O622" s="719"/>
      <c r="P622" s="719"/>
      <c r="Q622" s="719"/>
      <c r="R622" s="719"/>
      <c r="S622" s="719"/>
      <c r="T622" s="719"/>
      <c r="U622" s="719"/>
      <c r="V622" s="719"/>
      <c r="W622" s="719"/>
      <c r="X622" s="719"/>
      <c r="Y622" s="719"/>
    </row>
    <row r="623" spans="1:25" ht="14.25" customHeight="1">
      <c r="A623" s="719"/>
      <c r="B623" s="719"/>
      <c r="C623" s="719"/>
      <c r="D623" s="719"/>
      <c r="E623" s="719"/>
      <c r="F623" s="719"/>
      <c r="G623" s="719"/>
      <c r="H623" s="719"/>
      <c r="I623" s="719"/>
      <c r="J623" s="719"/>
      <c r="K623" s="719"/>
      <c r="L623" s="719"/>
      <c r="M623" s="719"/>
      <c r="N623" s="719"/>
      <c r="O623" s="719"/>
      <c r="P623" s="719"/>
      <c r="Q623" s="719"/>
      <c r="R623" s="719"/>
      <c r="S623" s="719"/>
      <c r="T623" s="719"/>
      <c r="U623" s="719"/>
      <c r="V623" s="719"/>
      <c r="W623" s="719"/>
      <c r="X623" s="719"/>
      <c r="Y623" s="719"/>
    </row>
    <row r="624" spans="1:25" ht="14.25" customHeight="1">
      <c r="A624" s="719"/>
      <c r="B624" s="719"/>
      <c r="C624" s="719"/>
      <c r="D624" s="719"/>
      <c r="E624" s="719"/>
      <c r="F624" s="719"/>
      <c r="G624" s="719"/>
      <c r="H624" s="719"/>
      <c r="I624" s="719"/>
      <c r="J624" s="719"/>
      <c r="K624" s="719"/>
      <c r="L624" s="719"/>
      <c r="M624" s="719"/>
      <c r="N624" s="719"/>
      <c r="O624" s="719"/>
      <c r="P624" s="719"/>
      <c r="Q624" s="719"/>
      <c r="R624" s="719"/>
      <c r="S624" s="719"/>
      <c r="T624" s="719"/>
      <c r="U624" s="719"/>
      <c r="V624" s="719"/>
      <c r="W624" s="719"/>
      <c r="X624" s="719"/>
      <c r="Y624" s="719"/>
    </row>
    <row r="625" spans="1:25" ht="14.25" customHeight="1">
      <c r="A625" s="719"/>
      <c r="B625" s="719"/>
      <c r="C625" s="719"/>
      <c r="D625" s="719"/>
      <c r="E625" s="719"/>
      <c r="F625" s="719"/>
      <c r="G625" s="719"/>
      <c r="H625" s="719"/>
      <c r="I625" s="719"/>
      <c r="J625" s="719"/>
      <c r="K625" s="719"/>
      <c r="L625" s="719"/>
      <c r="M625" s="719"/>
      <c r="N625" s="719"/>
      <c r="O625" s="719"/>
      <c r="P625" s="719"/>
      <c r="Q625" s="719"/>
      <c r="R625" s="719"/>
      <c r="S625" s="719"/>
      <c r="T625" s="719"/>
      <c r="U625" s="719"/>
      <c r="V625" s="719"/>
      <c r="W625" s="719"/>
      <c r="X625" s="719"/>
      <c r="Y625" s="719"/>
    </row>
    <row r="626" spans="1:25" ht="14.25" customHeight="1">
      <c r="A626" s="719"/>
      <c r="B626" s="719"/>
      <c r="C626" s="719"/>
      <c r="D626" s="719"/>
      <c r="E626" s="719"/>
      <c r="F626" s="719"/>
      <c r="G626" s="719"/>
      <c r="H626" s="719"/>
      <c r="I626" s="719"/>
      <c r="J626" s="719"/>
      <c r="K626" s="719"/>
      <c r="L626" s="719"/>
      <c r="M626" s="719"/>
      <c r="N626" s="719"/>
      <c r="O626" s="719"/>
      <c r="P626" s="719"/>
      <c r="Q626" s="719"/>
      <c r="R626" s="719"/>
      <c r="S626" s="719"/>
      <c r="T626" s="719"/>
      <c r="U626" s="719"/>
      <c r="V626" s="719"/>
      <c r="W626" s="719"/>
      <c r="X626" s="719"/>
      <c r="Y626" s="719"/>
    </row>
    <row r="627" spans="1:25" ht="14.25" customHeight="1">
      <c r="A627" s="719"/>
      <c r="B627" s="719"/>
      <c r="C627" s="719"/>
      <c r="D627" s="719"/>
      <c r="E627" s="719"/>
      <c r="F627" s="719"/>
      <c r="G627" s="719"/>
      <c r="H627" s="719"/>
      <c r="I627" s="719"/>
      <c r="J627" s="719"/>
      <c r="K627" s="719"/>
      <c r="L627" s="719"/>
      <c r="M627" s="719"/>
      <c r="N627" s="719"/>
      <c r="O627" s="719"/>
      <c r="P627" s="719"/>
      <c r="Q627" s="719"/>
      <c r="R627" s="719"/>
      <c r="S627" s="719"/>
      <c r="T627" s="719"/>
      <c r="U627" s="719"/>
      <c r="V627" s="719"/>
      <c r="W627" s="719"/>
      <c r="X627" s="719"/>
      <c r="Y627" s="719"/>
    </row>
    <row r="628" spans="1:25" ht="14.25" customHeight="1">
      <c r="A628" s="719"/>
      <c r="B628" s="719"/>
      <c r="C628" s="719"/>
      <c r="D628" s="719"/>
      <c r="E628" s="719"/>
      <c r="F628" s="719"/>
      <c r="G628" s="719"/>
      <c r="H628" s="719"/>
      <c r="I628" s="719"/>
      <c r="J628" s="719"/>
      <c r="K628" s="719"/>
      <c r="L628" s="719"/>
      <c r="M628" s="719"/>
      <c r="N628" s="719"/>
      <c r="O628" s="719"/>
      <c r="P628" s="719"/>
      <c r="Q628" s="719"/>
      <c r="R628" s="719"/>
      <c r="S628" s="719"/>
      <c r="T628" s="719"/>
      <c r="U628" s="719"/>
      <c r="V628" s="719"/>
      <c r="W628" s="719"/>
      <c r="X628" s="719"/>
      <c r="Y628" s="719"/>
    </row>
    <row r="629" spans="1:25" ht="14.25" customHeight="1">
      <c r="A629" s="719"/>
      <c r="B629" s="719"/>
      <c r="C629" s="719"/>
      <c r="D629" s="719"/>
      <c r="E629" s="719"/>
      <c r="F629" s="719"/>
      <c r="G629" s="719"/>
      <c r="H629" s="719"/>
      <c r="I629" s="719"/>
      <c r="J629" s="719"/>
      <c r="K629" s="719"/>
      <c r="L629" s="719"/>
      <c r="M629" s="719"/>
      <c r="N629" s="719"/>
      <c r="O629" s="719"/>
      <c r="P629" s="719"/>
      <c r="Q629" s="719"/>
      <c r="R629" s="719"/>
      <c r="S629" s="719"/>
      <c r="T629" s="719"/>
      <c r="U629" s="719"/>
      <c r="V629" s="719"/>
      <c r="W629" s="719"/>
      <c r="X629" s="719"/>
      <c r="Y629" s="719"/>
    </row>
    <row r="630" spans="1:25" ht="14.25" customHeight="1">
      <c r="A630" s="719"/>
      <c r="B630" s="719"/>
      <c r="C630" s="719"/>
      <c r="D630" s="719"/>
      <c r="E630" s="719"/>
      <c r="F630" s="719"/>
      <c r="G630" s="719"/>
      <c r="H630" s="719"/>
      <c r="I630" s="719"/>
      <c r="J630" s="719"/>
      <c r="K630" s="719"/>
      <c r="L630" s="719"/>
      <c r="M630" s="719"/>
      <c r="N630" s="719"/>
      <c r="O630" s="719"/>
      <c r="P630" s="719"/>
      <c r="Q630" s="719"/>
      <c r="R630" s="719"/>
      <c r="S630" s="719"/>
      <c r="T630" s="719"/>
      <c r="U630" s="719"/>
      <c r="V630" s="719"/>
      <c r="W630" s="719"/>
      <c r="X630" s="719"/>
      <c r="Y630" s="719"/>
    </row>
    <row r="631" spans="1:25" ht="14.25" customHeight="1">
      <c r="A631" s="719"/>
      <c r="B631" s="719"/>
      <c r="C631" s="719"/>
      <c r="D631" s="719"/>
      <c r="E631" s="719"/>
      <c r="F631" s="719"/>
      <c r="G631" s="719"/>
      <c r="H631" s="719"/>
      <c r="I631" s="719"/>
      <c r="J631" s="719"/>
      <c r="K631" s="719"/>
      <c r="L631" s="719"/>
      <c r="M631" s="719"/>
      <c r="N631" s="719"/>
      <c r="O631" s="719"/>
      <c r="P631" s="719"/>
      <c r="Q631" s="719"/>
      <c r="R631" s="719"/>
      <c r="S631" s="719"/>
      <c r="T631" s="719"/>
      <c r="U631" s="719"/>
      <c r="V631" s="719"/>
      <c r="W631" s="719"/>
      <c r="X631" s="719"/>
      <c r="Y631" s="719"/>
    </row>
    <row r="632" spans="1:25" ht="14.25" customHeight="1">
      <c r="A632" s="719"/>
      <c r="B632" s="719"/>
      <c r="C632" s="719"/>
      <c r="D632" s="719"/>
      <c r="E632" s="719"/>
      <c r="F632" s="719"/>
      <c r="G632" s="719"/>
      <c r="H632" s="719"/>
      <c r="I632" s="719"/>
      <c r="J632" s="719"/>
      <c r="K632" s="719"/>
      <c r="L632" s="719"/>
      <c r="M632" s="719"/>
      <c r="N632" s="719"/>
      <c r="O632" s="719"/>
      <c r="P632" s="719"/>
      <c r="Q632" s="719"/>
      <c r="R632" s="719"/>
      <c r="S632" s="719"/>
      <c r="T632" s="719"/>
      <c r="U632" s="719"/>
      <c r="V632" s="719"/>
      <c r="W632" s="719"/>
      <c r="X632" s="719"/>
      <c r="Y632" s="719"/>
    </row>
    <row r="633" spans="1:25" ht="14.25" customHeight="1">
      <c r="A633" s="719"/>
      <c r="B633" s="719"/>
      <c r="C633" s="719"/>
      <c r="D633" s="719"/>
      <c r="E633" s="719"/>
      <c r="F633" s="719"/>
      <c r="G633" s="719"/>
      <c r="H633" s="719"/>
      <c r="I633" s="719"/>
      <c r="J633" s="719"/>
      <c r="K633" s="719"/>
      <c r="L633" s="719"/>
      <c r="M633" s="719"/>
      <c r="N633" s="719"/>
      <c r="O633" s="719"/>
      <c r="P633" s="719"/>
      <c r="Q633" s="719"/>
      <c r="R633" s="719"/>
      <c r="S633" s="719"/>
      <c r="T633" s="719"/>
      <c r="U633" s="719"/>
      <c r="V633" s="719"/>
      <c r="W633" s="719"/>
      <c r="X633" s="719"/>
      <c r="Y633" s="719"/>
    </row>
    <row r="634" spans="1:25" ht="14.25" customHeight="1">
      <c r="A634" s="719"/>
      <c r="B634" s="719"/>
      <c r="C634" s="719"/>
      <c r="D634" s="719"/>
      <c r="E634" s="719"/>
      <c r="F634" s="719"/>
      <c r="G634" s="719"/>
      <c r="H634" s="719"/>
      <c r="I634" s="719"/>
      <c r="J634" s="719"/>
      <c r="K634" s="719"/>
      <c r="L634" s="719"/>
      <c r="M634" s="719"/>
      <c r="N634" s="719"/>
      <c r="O634" s="719"/>
      <c r="P634" s="719"/>
      <c r="Q634" s="719"/>
      <c r="R634" s="719"/>
      <c r="S634" s="719"/>
      <c r="T634" s="719"/>
      <c r="U634" s="719"/>
      <c r="V634" s="719"/>
      <c r="W634" s="719"/>
      <c r="X634" s="719"/>
      <c r="Y634" s="719"/>
    </row>
    <row r="635" spans="1:25" ht="14.25" customHeight="1">
      <c r="A635" s="719"/>
      <c r="B635" s="719"/>
      <c r="C635" s="719"/>
      <c r="D635" s="719"/>
      <c r="E635" s="719"/>
      <c r="F635" s="719"/>
      <c r="G635" s="719"/>
      <c r="H635" s="719"/>
      <c r="I635" s="719"/>
      <c r="J635" s="719"/>
      <c r="K635" s="719"/>
      <c r="L635" s="719"/>
      <c r="M635" s="719"/>
      <c r="N635" s="719"/>
      <c r="O635" s="719"/>
      <c r="P635" s="719"/>
      <c r="Q635" s="719"/>
      <c r="R635" s="719"/>
      <c r="S635" s="719"/>
      <c r="T635" s="719"/>
      <c r="U635" s="719"/>
      <c r="V635" s="719"/>
      <c r="W635" s="719"/>
      <c r="X635" s="719"/>
      <c r="Y635" s="719"/>
    </row>
    <row r="636" spans="1:25" ht="14.25" customHeight="1">
      <c r="A636" s="719"/>
      <c r="B636" s="719"/>
      <c r="C636" s="719"/>
      <c r="D636" s="719"/>
      <c r="E636" s="719"/>
      <c r="F636" s="719"/>
      <c r="G636" s="719"/>
      <c r="H636" s="719"/>
      <c r="I636" s="719"/>
      <c r="J636" s="719"/>
      <c r="K636" s="719"/>
      <c r="L636" s="719"/>
      <c r="M636" s="719"/>
      <c r="N636" s="719"/>
      <c r="O636" s="719"/>
      <c r="P636" s="719"/>
      <c r="Q636" s="719"/>
      <c r="R636" s="719"/>
      <c r="S636" s="719"/>
      <c r="T636" s="719"/>
      <c r="U636" s="719"/>
      <c r="V636" s="719"/>
      <c r="W636" s="719"/>
      <c r="X636" s="719"/>
      <c r="Y636" s="719"/>
    </row>
    <row r="637" spans="1:25" ht="14.25" customHeight="1">
      <c r="A637" s="719"/>
      <c r="B637" s="719"/>
      <c r="C637" s="719"/>
      <c r="D637" s="719"/>
      <c r="E637" s="719"/>
      <c r="F637" s="719"/>
      <c r="G637" s="719"/>
      <c r="H637" s="719"/>
      <c r="I637" s="719"/>
      <c r="J637" s="719"/>
      <c r="K637" s="719"/>
      <c r="L637" s="719"/>
      <c r="M637" s="719"/>
      <c r="N637" s="719"/>
      <c r="O637" s="719"/>
      <c r="P637" s="719"/>
      <c r="Q637" s="719"/>
      <c r="R637" s="719"/>
      <c r="S637" s="719"/>
      <c r="T637" s="719"/>
      <c r="U637" s="719"/>
      <c r="V637" s="719"/>
      <c r="W637" s="719"/>
      <c r="X637" s="719"/>
      <c r="Y637" s="719"/>
    </row>
    <row r="638" spans="1:25" ht="14.25" customHeight="1">
      <c r="A638" s="719"/>
      <c r="B638" s="719"/>
      <c r="C638" s="719"/>
      <c r="D638" s="719"/>
      <c r="E638" s="719"/>
      <c r="F638" s="719"/>
      <c r="G638" s="719"/>
      <c r="H638" s="719"/>
      <c r="I638" s="719"/>
      <c r="J638" s="719"/>
      <c r="K638" s="719"/>
      <c r="L638" s="719"/>
      <c r="M638" s="719"/>
      <c r="N638" s="719"/>
      <c r="O638" s="719"/>
      <c r="P638" s="719"/>
      <c r="Q638" s="719"/>
      <c r="R638" s="719"/>
      <c r="S638" s="719"/>
      <c r="T638" s="719"/>
      <c r="U638" s="719"/>
      <c r="V638" s="719"/>
      <c r="W638" s="719"/>
      <c r="X638" s="719"/>
      <c r="Y638" s="719"/>
    </row>
    <row r="639" spans="1:25" ht="14.25" customHeight="1">
      <c r="A639" s="719"/>
      <c r="B639" s="719"/>
      <c r="C639" s="719"/>
      <c r="D639" s="719"/>
      <c r="E639" s="719"/>
      <c r="F639" s="719"/>
      <c r="G639" s="719"/>
      <c r="H639" s="719"/>
      <c r="I639" s="719"/>
      <c r="J639" s="719"/>
      <c r="K639" s="719"/>
      <c r="L639" s="719"/>
      <c r="M639" s="719"/>
      <c r="N639" s="719"/>
      <c r="O639" s="719"/>
      <c r="P639" s="719"/>
      <c r="Q639" s="719"/>
      <c r="R639" s="719"/>
      <c r="S639" s="719"/>
      <c r="T639" s="719"/>
      <c r="U639" s="719"/>
      <c r="V639" s="719"/>
      <c r="W639" s="719"/>
      <c r="X639" s="719"/>
      <c r="Y639" s="719"/>
    </row>
    <row r="640" spans="1:25" ht="14.25" customHeight="1">
      <c r="A640" s="719"/>
      <c r="B640" s="719"/>
      <c r="C640" s="719"/>
      <c r="D640" s="719"/>
      <c r="E640" s="719"/>
      <c r="F640" s="719"/>
      <c r="G640" s="719"/>
      <c r="H640" s="719"/>
      <c r="I640" s="719"/>
      <c r="J640" s="719"/>
      <c r="K640" s="719"/>
      <c r="L640" s="719"/>
      <c r="M640" s="719"/>
      <c r="N640" s="719"/>
      <c r="O640" s="719"/>
      <c r="P640" s="719"/>
      <c r="Q640" s="719"/>
      <c r="R640" s="719"/>
      <c r="S640" s="719"/>
      <c r="T640" s="719"/>
      <c r="U640" s="719"/>
      <c r="V640" s="719"/>
      <c r="W640" s="719"/>
      <c r="X640" s="719"/>
      <c r="Y640" s="719"/>
    </row>
    <row r="641" spans="1:25" ht="14.25" customHeight="1">
      <c r="A641" s="719"/>
      <c r="B641" s="719"/>
      <c r="C641" s="719"/>
      <c r="D641" s="719"/>
      <c r="E641" s="719"/>
      <c r="F641" s="719"/>
      <c r="G641" s="719"/>
      <c r="H641" s="719"/>
      <c r="I641" s="719"/>
      <c r="J641" s="719"/>
      <c r="K641" s="719"/>
      <c r="L641" s="719"/>
      <c r="M641" s="719"/>
      <c r="N641" s="719"/>
      <c r="O641" s="719"/>
      <c r="P641" s="719"/>
      <c r="Q641" s="719"/>
      <c r="R641" s="719"/>
      <c r="S641" s="719"/>
      <c r="T641" s="719"/>
      <c r="U641" s="719"/>
      <c r="V641" s="719"/>
      <c r="W641" s="719"/>
      <c r="X641" s="719"/>
      <c r="Y641" s="719"/>
    </row>
    <row r="642" spans="1:25" ht="14.25" customHeight="1">
      <c r="A642" s="719"/>
      <c r="B642" s="719"/>
      <c r="C642" s="719"/>
      <c r="D642" s="719"/>
      <c r="E642" s="719"/>
      <c r="F642" s="719"/>
      <c r="G642" s="719"/>
      <c r="H642" s="719"/>
      <c r="I642" s="719"/>
      <c r="J642" s="719"/>
      <c r="K642" s="719"/>
      <c r="L642" s="719"/>
      <c r="M642" s="719"/>
      <c r="N642" s="719"/>
      <c r="O642" s="719"/>
      <c r="P642" s="719"/>
      <c r="Q642" s="719"/>
      <c r="R642" s="719"/>
      <c r="S642" s="719"/>
      <c r="T642" s="719"/>
      <c r="U642" s="719"/>
      <c r="V642" s="719"/>
      <c r="W642" s="719"/>
      <c r="X642" s="719"/>
      <c r="Y642" s="719"/>
    </row>
    <row r="643" spans="1:25" ht="14.25" customHeight="1">
      <c r="A643" s="719"/>
      <c r="B643" s="719"/>
      <c r="C643" s="719"/>
      <c r="D643" s="719"/>
      <c r="E643" s="719"/>
      <c r="F643" s="719"/>
      <c r="G643" s="719"/>
      <c r="H643" s="719"/>
      <c r="I643" s="719"/>
      <c r="J643" s="719"/>
      <c r="K643" s="719"/>
      <c r="L643" s="719"/>
      <c r="M643" s="719"/>
      <c r="N643" s="719"/>
      <c r="O643" s="719"/>
      <c r="P643" s="719"/>
      <c r="Q643" s="719"/>
      <c r="R643" s="719"/>
      <c r="S643" s="719"/>
      <c r="T643" s="719"/>
      <c r="U643" s="719"/>
      <c r="V643" s="719"/>
      <c r="W643" s="719"/>
      <c r="X643" s="719"/>
      <c r="Y643" s="719"/>
    </row>
    <row r="644" spans="1:25" ht="14.25" customHeight="1">
      <c r="A644" s="719"/>
      <c r="B644" s="719"/>
      <c r="C644" s="719"/>
      <c r="D644" s="719"/>
      <c r="E644" s="719"/>
      <c r="F644" s="719"/>
      <c r="G644" s="719"/>
      <c r="H644" s="719"/>
      <c r="I644" s="719"/>
      <c r="J644" s="719"/>
      <c r="K644" s="719"/>
      <c r="L644" s="719"/>
      <c r="M644" s="719"/>
      <c r="N644" s="719"/>
      <c r="O644" s="719"/>
      <c r="P644" s="719"/>
      <c r="Q644" s="719"/>
      <c r="R644" s="719"/>
      <c r="S644" s="719"/>
      <c r="T644" s="719"/>
      <c r="U644" s="719"/>
      <c r="V644" s="719"/>
      <c r="W644" s="719"/>
      <c r="X644" s="719"/>
      <c r="Y644" s="719"/>
    </row>
    <row r="645" spans="1:25" ht="14.25" customHeight="1">
      <c r="A645" s="719"/>
      <c r="B645" s="719"/>
      <c r="C645" s="719"/>
      <c r="D645" s="719"/>
      <c r="E645" s="719"/>
      <c r="F645" s="719"/>
      <c r="G645" s="719"/>
      <c r="H645" s="719"/>
      <c r="I645" s="719"/>
      <c r="J645" s="719"/>
      <c r="K645" s="719"/>
      <c r="L645" s="719"/>
      <c r="M645" s="719"/>
      <c r="N645" s="719"/>
      <c r="O645" s="719"/>
      <c r="P645" s="719"/>
      <c r="Q645" s="719"/>
      <c r="R645" s="719"/>
      <c r="S645" s="719"/>
      <c r="T645" s="719"/>
      <c r="U645" s="719"/>
      <c r="V645" s="719"/>
      <c r="W645" s="719"/>
      <c r="X645" s="719"/>
      <c r="Y645" s="719"/>
    </row>
    <row r="646" spans="1:25" ht="14.25" customHeight="1">
      <c r="A646" s="719"/>
      <c r="B646" s="719"/>
      <c r="C646" s="719"/>
      <c r="D646" s="719"/>
      <c r="E646" s="719"/>
      <c r="F646" s="719"/>
      <c r="G646" s="719"/>
      <c r="H646" s="719"/>
      <c r="I646" s="719"/>
      <c r="J646" s="719"/>
      <c r="K646" s="719"/>
      <c r="L646" s="719"/>
      <c r="M646" s="719"/>
      <c r="N646" s="719"/>
      <c r="O646" s="719"/>
      <c r="P646" s="719"/>
      <c r="Q646" s="719"/>
      <c r="R646" s="719"/>
      <c r="S646" s="719"/>
      <c r="T646" s="719"/>
      <c r="U646" s="719"/>
      <c r="V646" s="719"/>
      <c r="W646" s="719"/>
      <c r="X646" s="719"/>
      <c r="Y646" s="719"/>
    </row>
    <row r="647" spans="1:25" ht="14.25" customHeight="1">
      <c r="A647" s="719"/>
      <c r="B647" s="719"/>
      <c r="C647" s="719"/>
      <c r="D647" s="719"/>
      <c r="E647" s="719"/>
      <c r="F647" s="719"/>
      <c r="G647" s="719"/>
      <c r="H647" s="719"/>
      <c r="I647" s="719"/>
      <c r="J647" s="719"/>
      <c r="K647" s="719"/>
      <c r="L647" s="719"/>
      <c r="M647" s="719"/>
      <c r="N647" s="719"/>
      <c r="O647" s="719"/>
      <c r="P647" s="719"/>
      <c r="Q647" s="719"/>
      <c r="R647" s="719"/>
      <c r="S647" s="719"/>
      <c r="T647" s="719"/>
      <c r="U647" s="719"/>
      <c r="V647" s="719"/>
      <c r="W647" s="719"/>
      <c r="X647" s="719"/>
      <c r="Y647" s="719"/>
    </row>
    <row r="648" spans="1:25" ht="14.25" customHeight="1">
      <c r="A648" s="719"/>
      <c r="B648" s="719"/>
      <c r="C648" s="719"/>
      <c r="D648" s="719"/>
      <c r="E648" s="719"/>
      <c r="F648" s="719"/>
      <c r="G648" s="719"/>
      <c r="H648" s="719"/>
      <c r="I648" s="719"/>
      <c r="J648" s="719"/>
      <c r="K648" s="719"/>
      <c r="L648" s="719"/>
      <c r="M648" s="719"/>
      <c r="N648" s="719"/>
      <c r="O648" s="719"/>
      <c r="P648" s="719"/>
      <c r="Q648" s="719"/>
      <c r="R648" s="719"/>
      <c r="S648" s="719"/>
      <c r="T648" s="719"/>
      <c r="U648" s="719"/>
      <c r="V648" s="719"/>
      <c r="W648" s="719"/>
      <c r="X648" s="719"/>
      <c r="Y648" s="719"/>
    </row>
    <row r="649" spans="1:25" ht="14.25" customHeight="1">
      <c r="A649" s="719"/>
      <c r="B649" s="719"/>
      <c r="C649" s="719"/>
      <c r="D649" s="719"/>
      <c r="E649" s="719"/>
      <c r="F649" s="719"/>
      <c r="G649" s="719"/>
      <c r="H649" s="719"/>
      <c r="I649" s="719"/>
      <c r="J649" s="719"/>
      <c r="K649" s="719"/>
      <c r="L649" s="719"/>
      <c r="M649" s="719"/>
      <c r="N649" s="719"/>
      <c r="O649" s="719"/>
      <c r="P649" s="719"/>
      <c r="Q649" s="719"/>
      <c r="R649" s="719"/>
      <c r="S649" s="719"/>
      <c r="T649" s="719"/>
      <c r="U649" s="719"/>
      <c r="V649" s="719"/>
      <c r="W649" s="719"/>
      <c r="X649" s="719"/>
      <c r="Y649" s="719"/>
    </row>
    <row r="650" spans="1:25" ht="14.25" customHeight="1">
      <c r="A650" s="719"/>
      <c r="B650" s="719"/>
      <c r="C650" s="719"/>
      <c r="D650" s="719"/>
      <c r="E650" s="719"/>
      <c r="F650" s="719"/>
      <c r="G650" s="719"/>
      <c r="H650" s="719"/>
      <c r="I650" s="719"/>
      <c r="J650" s="719"/>
      <c r="K650" s="719"/>
      <c r="L650" s="719"/>
      <c r="M650" s="719"/>
      <c r="N650" s="719"/>
      <c r="O650" s="719"/>
      <c r="P650" s="719"/>
      <c r="Q650" s="719"/>
      <c r="R650" s="719"/>
      <c r="S650" s="719"/>
      <c r="T650" s="719"/>
      <c r="U650" s="719"/>
      <c r="V650" s="719"/>
      <c r="W650" s="719"/>
      <c r="X650" s="719"/>
      <c r="Y650" s="719"/>
    </row>
    <row r="651" spans="1:25" ht="14.25" customHeight="1">
      <c r="A651" s="719"/>
      <c r="B651" s="719"/>
      <c r="C651" s="719"/>
      <c r="D651" s="719"/>
      <c r="E651" s="719"/>
      <c r="F651" s="719"/>
      <c r="G651" s="719"/>
      <c r="H651" s="719"/>
      <c r="I651" s="719"/>
      <c r="J651" s="719"/>
      <c r="K651" s="719"/>
      <c r="L651" s="719"/>
      <c r="M651" s="719"/>
      <c r="N651" s="719"/>
      <c r="O651" s="719"/>
      <c r="P651" s="719"/>
      <c r="Q651" s="719"/>
      <c r="R651" s="719"/>
      <c r="S651" s="719"/>
      <c r="T651" s="719"/>
      <c r="U651" s="719"/>
      <c r="V651" s="719"/>
      <c r="W651" s="719"/>
      <c r="X651" s="719"/>
      <c r="Y651" s="719"/>
    </row>
    <row r="652" spans="1:25" ht="14.25" customHeight="1">
      <c r="A652" s="719"/>
      <c r="B652" s="719"/>
      <c r="C652" s="719"/>
      <c r="D652" s="719"/>
      <c r="E652" s="719"/>
      <c r="F652" s="719"/>
      <c r="G652" s="719"/>
      <c r="H652" s="719"/>
      <c r="I652" s="719"/>
      <c r="J652" s="719"/>
      <c r="K652" s="719"/>
      <c r="L652" s="719"/>
      <c r="M652" s="719"/>
      <c r="N652" s="719"/>
      <c r="O652" s="719"/>
      <c r="P652" s="719"/>
      <c r="Q652" s="719"/>
      <c r="R652" s="719"/>
      <c r="S652" s="719"/>
      <c r="T652" s="719"/>
      <c r="U652" s="719"/>
      <c r="V652" s="719"/>
      <c r="W652" s="719"/>
      <c r="X652" s="719"/>
      <c r="Y652" s="719"/>
    </row>
    <row r="653" spans="1:25" ht="14.25" customHeight="1">
      <c r="A653" s="719"/>
      <c r="B653" s="719"/>
      <c r="C653" s="719"/>
      <c r="D653" s="719"/>
      <c r="E653" s="719"/>
      <c r="F653" s="719"/>
      <c r="G653" s="719"/>
      <c r="H653" s="719"/>
      <c r="I653" s="719"/>
      <c r="J653" s="719"/>
      <c r="K653" s="719"/>
      <c r="L653" s="719"/>
      <c r="M653" s="719"/>
      <c r="N653" s="719"/>
      <c r="O653" s="719"/>
      <c r="P653" s="719"/>
      <c r="Q653" s="719"/>
      <c r="R653" s="719"/>
      <c r="S653" s="719"/>
      <c r="T653" s="719"/>
      <c r="U653" s="719"/>
      <c r="V653" s="719"/>
      <c r="W653" s="719"/>
      <c r="X653" s="719"/>
      <c r="Y653" s="719"/>
    </row>
    <row r="654" spans="1:25" ht="14.25" customHeight="1">
      <c r="A654" s="719"/>
      <c r="B654" s="719"/>
      <c r="C654" s="719"/>
      <c r="D654" s="719"/>
      <c r="E654" s="719"/>
      <c r="F654" s="719"/>
      <c r="G654" s="719"/>
      <c r="H654" s="719"/>
      <c r="I654" s="719"/>
      <c r="J654" s="719"/>
      <c r="K654" s="719"/>
      <c r="L654" s="719"/>
      <c r="M654" s="719"/>
      <c r="N654" s="719"/>
      <c r="O654" s="719"/>
      <c r="P654" s="719"/>
      <c r="Q654" s="719"/>
      <c r="R654" s="719"/>
      <c r="S654" s="719"/>
      <c r="T654" s="719"/>
      <c r="U654" s="719"/>
      <c r="V654" s="719"/>
      <c r="W654" s="719"/>
      <c r="X654" s="719"/>
      <c r="Y654" s="719"/>
    </row>
    <row r="655" spans="1:25" ht="14.25" customHeight="1">
      <c r="A655" s="719"/>
      <c r="B655" s="719"/>
      <c r="C655" s="719"/>
      <c r="D655" s="719"/>
      <c r="E655" s="719"/>
      <c r="F655" s="719"/>
      <c r="G655" s="719"/>
      <c r="H655" s="719"/>
      <c r="I655" s="719"/>
      <c r="J655" s="719"/>
      <c r="K655" s="719"/>
      <c r="L655" s="719"/>
      <c r="M655" s="719"/>
      <c r="N655" s="719"/>
      <c r="O655" s="719"/>
      <c r="P655" s="719"/>
      <c r="Q655" s="719"/>
      <c r="R655" s="719"/>
      <c r="S655" s="719"/>
      <c r="T655" s="719"/>
      <c r="U655" s="719"/>
      <c r="V655" s="719"/>
      <c r="W655" s="719"/>
      <c r="X655" s="719"/>
      <c r="Y655" s="719"/>
    </row>
    <row r="656" spans="1:25" ht="14.25" customHeight="1">
      <c r="A656" s="719"/>
      <c r="B656" s="719"/>
      <c r="C656" s="719"/>
      <c r="D656" s="719"/>
      <c r="E656" s="719"/>
      <c r="F656" s="719"/>
      <c r="G656" s="719"/>
      <c r="H656" s="719"/>
      <c r="I656" s="719"/>
      <c r="J656" s="719"/>
      <c r="K656" s="719"/>
      <c r="L656" s="719"/>
      <c r="M656" s="719"/>
      <c r="N656" s="719"/>
      <c r="O656" s="719"/>
      <c r="P656" s="719"/>
      <c r="Q656" s="719"/>
      <c r="R656" s="719"/>
      <c r="S656" s="719"/>
      <c r="T656" s="719"/>
      <c r="U656" s="719"/>
      <c r="V656" s="719"/>
      <c r="W656" s="719"/>
      <c r="X656" s="719"/>
      <c r="Y656" s="719"/>
    </row>
    <row r="657" spans="1:25" ht="14.25" customHeight="1">
      <c r="A657" s="719"/>
      <c r="B657" s="719"/>
      <c r="C657" s="719"/>
      <c r="D657" s="719"/>
      <c r="E657" s="719"/>
      <c r="F657" s="719"/>
      <c r="G657" s="719"/>
      <c r="H657" s="719"/>
      <c r="I657" s="719"/>
      <c r="J657" s="719"/>
      <c r="K657" s="719"/>
      <c r="L657" s="719"/>
      <c r="M657" s="719"/>
      <c r="N657" s="719"/>
      <c r="O657" s="719"/>
      <c r="P657" s="719"/>
      <c r="Q657" s="719"/>
      <c r="R657" s="719"/>
      <c r="S657" s="719"/>
      <c r="T657" s="719"/>
      <c r="U657" s="719"/>
      <c r="V657" s="719"/>
      <c r="W657" s="719"/>
      <c r="X657" s="719"/>
      <c r="Y657" s="719"/>
    </row>
    <row r="658" spans="1:25" ht="14.25" customHeight="1">
      <c r="A658" s="719"/>
      <c r="B658" s="719"/>
      <c r="C658" s="719"/>
      <c r="D658" s="719"/>
      <c r="E658" s="719"/>
      <c r="F658" s="719"/>
      <c r="G658" s="719"/>
      <c r="H658" s="719"/>
      <c r="I658" s="719"/>
      <c r="J658" s="719"/>
      <c r="K658" s="719"/>
      <c r="L658" s="719"/>
      <c r="M658" s="719"/>
      <c r="N658" s="719"/>
      <c r="O658" s="719"/>
      <c r="P658" s="719"/>
      <c r="Q658" s="719"/>
      <c r="R658" s="719"/>
      <c r="S658" s="719"/>
      <c r="T658" s="719"/>
      <c r="U658" s="719"/>
      <c r="V658" s="719"/>
      <c r="W658" s="719"/>
      <c r="X658" s="719"/>
      <c r="Y658" s="719"/>
    </row>
    <row r="659" spans="1:25" ht="14.25" customHeight="1">
      <c r="A659" s="719"/>
      <c r="B659" s="719"/>
      <c r="C659" s="719"/>
      <c r="D659" s="719"/>
      <c r="E659" s="719"/>
      <c r="F659" s="719"/>
      <c r="G659" s="719"/>
      <c r="H659" s="719"/>
      <c r="I659" s="719"/>
      <c r="J659" s="719"/>
      <c r="K659" s="719"/>
      <c r="L659" s="719"/>
      <c r="M659" s="719"/>
      <c r="N659" s="719"/>
      <c r="O659" s="719"/>
      <c r="P659" s="719"/>
      <c r="Q659" s="719"/>
      <c r="R659" s="719"/>
      <c r="S659" s="719"/>
      <c r="T659" s="719"/>
      <c r="U659" s="719"/>
      <c r="V659" s="719"/>
      <c r="W659" s="719"/>
      <c r="X659" s="719"/>
      <c r="Y659" s="719"/>
    </row>
    <row r="660" spans="1:25" ht="14.25" customHeight="1">
      <c r="A660" s="719"/>
      <c r="B660" s="719"/>
      <c r="C660" s="719"/>
      <c r="D660" s="719"/>
      <c r="E660" s="719"/>
      <c r="F660" s="719"/>
      <c r="G660" s="719"/>
      <c r="H660" s="719"/>
      <c r="I660" s="719"/>
      <c r="J660" s="719"/>
      <c r="K660" s="719"/>
      <c r="L660" s="719"/>
      <c r="M660" s="719"/>
      <c r="N660" s="719"/>
      <c r="O660" s="719"/>
      <c r="P660" s="719"/>
      <c r="Q660" s="719"/>
      <c r="R660" s="719"/>
      <c r="S660" s="719"/>
      <c r="T660" s="719"/>
      <c r="U660" s="719"/>
      <c r="V660" s="719"/>
      <c r="W660" s="719"/>
      <c r="X660" s="719"/>
      <c r="Y660" s="719"/>
    </row>
    <row r="661" spans="1:25" ht="14.25" customHeight="1">
      <c r="A661" s="719"/>
      <c r="B661" s="719"/>
      <c r="C661" s="719"/>
      <c r="D661" s="719"/>
      <c r="E661" s="719"/>
      <c r="F661" s="719"/>
      <c r="G661" s="719"/>
      <c r="H661" s="719"/>
      <c r="I661" s="719"/>
      <c r="J661" s="719"/>
      <c r="K661" s="719"/>
      <c r="L661" s="719"/>
      <c r="M661" s="719"/>
      <c r="N661" s="719"/>
      <c r="O661" s="719"/>
      <c r="P661" s="719"/>
      <c r="Q661" s="719"/>
      <c r="R661" s="719"/>
      <c r="S661" s="719"/>
      <c r="T661" s="719"/>
      <c r="U661" s="719"/>
      <c r="V661" s="719"/>
      <c r="W661" s="719"/>
      <c r="X661" s="719"/>
      <c r="Y661" s="719"/>
    </row>
    <row r="662" spans="1:25" ht="14.25" customHeight="1">
      <c r="A662" s="719"/>
      <c r="B662" s="719"/>
      <c r="C662" s="719"/>
      <c r="D662" s="719"/>
      <c r="E662" s="719"/>
      <c r="F662" s="719"/>
      <c r="G662" s="719"/>
      <c r="H662" s="719"/>
      <c r="I662" s="719"/>
      <c r="J662" s="719"/>
      <c r="K662" s="719"/>
      <c r="L662" s="719"/>
      <c r="M662" s="719"/>
      <c r="N662" s="719"/>
      <c r="O662" s="719"/>
      <c r="P662" s="719"/>
      <c r="Q662" s="719"/>
      <c r="R662" s="719"/>
      <c r="S662" s="719"/>
      <c r="T662" s="719"/>
      <c r="U662" s="719"/>
      <c r="V662" s="719"/>
      <c r="W662" s="719"/>
      <c r="X662" s="719"/>
      <c r="Y662" s="719"/>
    </row>
    <row r="663" spans="1:25" ht="14.25" customHeight="1">
      <c r="A663" s="719"/>
      <c r="B663" s="719"/>
      <c r="C663" s="719"/>
      <c r="D663" s="719"/>
      <c r="E663" s="719"/>
      <c r="F663" s="719"/>
      <c r="G663" s="719"/>
      <c r="H663" s="719"/>
      <c r="I663" s="719"/>
      <c r="J663" s="719"/>
      <c r="K663" s="719"/>
      <c r="L663" s="719"/>
      <c r="M663" s="719"/>
      <c r="N663" s="719"/>
      <c r="O663" s="719"/>
      <c r="P663" s="719"/>
      <c r="Q663" s="719"/>
      <c r="R663" s="719"/>
      <c r="S663" s="719"/>
      <c r="T663" s="719"/>
      <c r="U663" s="719"/>
      <c r="V663" s="719"/>
      <c r="W663" s="719"/>
      <c r="X663" s="719"/>
      <c r="Y663" s="719"/>
    </row>
    <row r="664" spans="1:25" ht="14.25" customHeight="1">
      <c r="A664" s="719"/>
      <c r="B664" s="719"/>
      <c r="C664" s="719"/>
      <c r="D664" s="719"/>
      <c r="E664" s="719"/>
      <c r="F664" s="719"/>
      <c r="G664" s="719"/>
      <c r="H664" s="719"/>
      <c r="I664" s="719"/>
      <c r="J664" s="719"/>
      <c r="K664" s="719"/>
      <c r="L664" s="719"/>
      <c r="M664" s="719"/>
      <c r="N664" s="719"/>
      <c r="O664" s="719"/>
      <c r="P664" s="719"/>
      <c r="Q664" s="719"/>
      <c r="R664" s="719"/>
      <c r="S664" s="719"/>
      <c r="T664" s="719"/>
      <c r="U664" s="719"/>
      <c r="V664" s="719"/>
      <c r="W664" s="719"/>
      <c r="X664" s="719"/>
      <c r="Y664" s="719"/>
    </row>
    <row r="665" spans="1:25" ht="14.25" customHeight="1">
      <c r="A665" s="719"/>
      <c r="B665" s="719"/>
      <c r="C665" s="719"/>
      <c r="D665" s="719"/>
      <c r="E665" s="719"/>
      <c r="F665" s="719"/>
      <c r="G665" s="719"/>
      <c r="H665" s="719"/>
      <c r="I665" s="719"/>
      <c r="J665" s="719"/>
      <c r="K665" s="719"/>
      <c r="L665" s="719"/>
      <c r="M665" s="719"/>
      <c r="N665" s="719"/>
      <c r="O665" s="719"/>
      <c r="P665" s="719"/>
      <c r="Q665" s="719"/>
      <c r="R665" s="719"/>
      <c r="S665" s="719"/>
      <c r="T665" s="719"/>
      <c r="U665" s="719"/>
      <c r="V665" s="719"/>
      <c r="W665" s="719"/>
      <c r="X665" s="719"/>
      <c r="Y665" s="719"/>
    </row>
    <row r="666" spans="1:25" ht="14.25" customHeight="1">
      <c r="A666" s="719"/>
      <c r="B666" s="719"/>
      <c r="C666" s="719"/>
      <c r="D666" s="719"/>
      <c r="E666" s="719"/>
      <c r="F666" s="719"/>
      <c r="G666" s="719"/>
      <c r="H666" s="719"/>
      <c r="I666" s="719"/>
      <c r="J666" s="719"/>
      <c r="K666" s="719"/>
      <c r="L666" s="719"/>
      <c r="M666" s="719"/>
      <c r="N666" s="719"/>
      <c r="O666" s="719"/>
      <c r="P666" s="719"/>
      <c r="Q666" s="719"/>
      <c r="R666" s="719"/>
      <c r="S666" s="719"/>
      <c r="T666" s="719"/>
      <c r="U666" s="719"/>
      <c r="V666" s="719"/>
      <c r="W666" s="719"/>
      <c r="X666" s="719"/>
      <c r="Y666" s="719"/>
    </row>
    <row r="667" spans="1:25" ht="14.25" customHeight="1">
      <c r="A667" s="719"/>
      <c r="B667" s="719"/>
      <c r="C667" s="719"/>
      <c r="D667" s="719"/>
      <c r="E667" s="719"/>
      <c r="F667" s="719"/>
      <c r="G667" s="719"/>
      <c r="H667" s="719"/>
      <c r="I667" s="719"/>
      <c r="J667" s="719"/>
      <c r="K667" s="719"/>
      <c r="L667" s="719"/>
      <c r="M667" s="719"/>
      <c r="N667" s="719"/>
      <c r="O667" s="719"/>
      <c r="P667" s="719"/>
      <c r="Q667" s="719"/>
      <c r="R667" s="719"/>
      <c r="S667" s="719"/>
      <c r="T667" s="719"/>
      <c r="U667" s="719"/>
      <c r="V667" s="719"/>
      <c r="W667" s="719"/>
      <c r="X667" s="719"/>
      <c r="Y667" s="719"/>
    </row>
    <row r="668" spans="1:25" ht="14.25" customHeight="1">
      <c r="A668" s="719"/>
      <c r="B668" s="719"/>
      <c r="C668" s="719"/>
      <c r="D668" s="719"/>
      <c r="E668" s="719"/>
      <c r="F668" s="719"/>
      <c r="G668" s="719"/>
      <c r="H668" s="719"/>
      <c r="I668" s="719"/>
      <c r="J668" s="719"/>
      <c r="K668" s="719"/>
      <c r="L668" s="719"/>
      <c r="M668" s="719"/>
      <c r="N668" s="719"/>
      <c r="O668" s="719"/>
      <c r="P668" s="719"/>
      <c r="Q668" s="719"/>
      <c r="R668" s="719"/>
      <c r="S668" s="719"/>
      <c r="T668" s="719"/>
      <c r="U668" s="719"/>
      <c r="V668" s="719"/>
      <c r="W668" s="719"/>
      <c r="X668" s="719"/>
      <c r="Y668" s="719"/>
    </row>
    <row r="669" spans="1:25" ht="14.25" customHeight="1">
      <c r="A669" s="719"/>
      <c r="B669" s="719"/>
      <c r="C669" s="719"/>
      <c r="D669" s="719"/>
      <c r="E669" s="719"/>
      <c r="F669" s="719"/>
      <c r="G669" s="719"/>
      <c r="H669" s="719"/>
      <c r="I669" s="719"/>
      <c r="J669" s="719"/>
      <c r="K669" s="719"/>
      <c r="L669" s="719"/>
      <c r="M669" s="719"/>
      <c r="N669" s="719"/>
      <c r="O669" s="719"/>
      <c r="P669" s="719"/>
      <c r="Q669" s="719"/>
      <c r="R669" s="719"/>
      <c r="S669" s="719"/>
      <c r="T669" s="719"/>
      <c r="U669" s="719"/>
      <c r="V669" s="719"/>
      <c r="W669" s="719"/>
      <c r="X669" s="719"/>
      <c r="Y669" s="719"/>
    </row>
    <row r="670" spans="1:25" ht="14.25" customHeight="1">
      <c r="A670" s="719"/>
      <c r="B670" s="719"/>
      <c r="C670" s="719"/>
      <c r="D670" s="719"/>
      <c r="E670" s="719"/>
      <c r="F670" s="719"/>
      <c r="G670" s="719"/>
      <c r="H670" s="719"/>
      <c r="I670" s="719"/>
      <c r="J670" s="719"/>
      <c r="K670" s="719"/>
      <c r="L670" s="719"/>
      <c r="M670" s="719"/>
      <c r="N670" s="719"/>
      <c r="O670" s="719"/>
      <c r="P670" s="719"/>
      <c r="Q670" s="719"/>
      <c r="R670" s="719"/>
      <c r="S670" s="719"/>
      <c r="T670" s="719"/>
      <c r="U670" s="719"/>
      <c r="V670" s="719"/>
      <c r="W670" s="719"/>
      <c r="X670" s="719"/>
      <c r="Y670" s="719"/>
    </row>
    <row r="671" spans="1:25" ht="14.25" customHeight="1">
      <c r="A671" s="719"/>
      <c r="B671" s="719"/>
      <c r="C671" s="719"/>
      <c r="D671" s="719"/>
      <c r="E671" s="719"/>
      <c r="F671" s="719"/>
      <c r="G671" s="719"/>
      <c r="H671" s="719"/>
      <c r="I671" s="719"/>
      <c r="J671" s="719"/>
      <c r="K671" s="719"/>
      <c r="L671" s="719"/>
      <c r="M671" s="719"/>
      <c r="N671" s="719"/>
      <c r="O671" s="719"/>
      <c r="P671" s="719"/>
      <c r="Q671" s="719"/>
      <c r="R671" s="719"/>
      <c r="S671" s="719"/>
      <c r="T671" s="719"/>
      <c r="U671" s="719"/>
      <c r="V671" s="719"/>
      <c r="W671" s="719"/>
      <c r="X671" s="719"/>
      <c r="Y671" s="719"/>
    </row>
    <row r="672" spans="1:25" ht="14.25" customHeight="1">
      <c r="A672" s="719"/>
      <c r="B672" s="719"/>
      <c r="C672" s="719"/>
      <c r="D672" s="719"/>
      <c r="E672" s="719"/>
      <c r="F672" s="719"/>
      <c r="G672" s="719"/>
      <c r="H672" s="719"/>
      <c r="I672" s="719"/>
      <c r="J672" s="719"/>
      <c r="K672" s="719"/>
      <c r="L672" s="719"/>
      <c r="M672" s="719"/>
      <c r="N672" s="719"/>
      <c r="O672" s="719"/>
      <c r="P672" s="719"/>
      <c r="Q672" s="719"/>
      <c r="R672" s="719"/>
      <c r="S672" s="719"/>
      <c r="T672" s="719"/>
      <c r="U672" s="719"/>
      <c r="V672" s="719"/>
      <c r="W672" s="719"/>
      <c r="X672" s="719"/>
      <c r="Y672" s="719"/>
    </row>
    <row r="673" spans="1:25" ht="14.25" customHeight="1">
      <c r="A673" s="719"/>
      <c r="B673" s="719"/>
      <c r="C673" s="719"/>
      <c r="D673" s="719"/>
      <c r="E673" s="719"/>
      <c r="F673" s="719"/>
      <c r="G673" s="719"/>
      <c r="H673" s="719"/>
      <c r="I673" s="719"/>
      <c r="J673" s="719"/>
      <c r="K673" s="719"/>
      <c r="L673" s="719"/>
      <c r="M673" s="719"/>
      <c r="N673" s="719"/>
      <c r="O673" s="719"/>
      <c r="P673" s="719"/>
      <c r="Q673" s="719"/>
      <c r="R673" s="719"/>
      <c r="S673" s="719"/>
      <c r="T673" s="719"/>
      <c r="U673" s="719"/>
      <c r="V673" s="719"/>
      <c r="W673" s="719"/>
      <c r="X673" s="719"/>
      <c r="Y673" s="719"/>
    </row>
    <row r="674" spans="1:25" ht="14.25" customHeight="1">
      <c r="A674" s="719"/>
      <c r="B674" s="719"/>
      <c r="C674" s="719"/>
      <c r="D674" s="719"/>
      <c r="E674" s="719"/>
      <c r="F674" s="719"/>
      <c r="G674" s="719"/>
      <c r="H674" s="719"/>
      <c r="I674" s="719"/>
      <c r="J674" s="719"/>
      <c r="K674" s="719"/>
      <c r="L674" s="719"/>
      <c r="M674" s="719"/>
      <c r="N674" s="719"/>
      <c r="O674" s="719"/>
      <c r="P674" s="719"/>
      <c r="Q674" s="719"/>
      <c r="R674" s="719"/>
      <c r="S674" s="719"/>
      <c r="T674" s="719"/>
      <c r="U674" s="719"/>
      <c r="V674" s="719"/>
      <c r="W674" s="719"/>
      <c r="X674" s="719"/>
      <c r="Y674" s="719"/>
    </row>
    <row r="675" spans="1:25" ht="14.25" customHeight="1">
      <c r="A675" s="719"/>
      <c r="B675" s="719"/>
      <c r="C675" s="719"/>
      <c r="D675" s="719"/>
      <c r="E675" s="719"/>
      <c r="F675" s="719"/>
      <c r="G675" s="719"/>
      <c r="H675" s="719"/>
      <c r="I675" s="719"/>
      <c r="J675" s="719"/>
      <c r="K675" s="719"/>
      <c r="L675" s="719"/>
      <c r="M675" s="719"/>
      <c r="N675" s="719"/>
      <c r="O675" s="719"/>
      <c r="P675" s="719"/>
      <c r="Q675" s="719"/>
      <c r="R675" s="719"/>
      <c r="S675" s="719"/>
      <c r="T675" s="719"/>
      <c r="U675" s="719"/>
      <c r="V675" s="719"/>
      <c r="W675" s="719"/>
      <c r="X675" s="719"/>
      <c r="Y675" s="719"/>
    </row>
    <row r="676" spans="1:25" ht="14.25" customHeight="1">
      <c r="A676" s="719"/>
      <c r="B676" s="719"/>
      <c r="C676" s="719"/>
      <c r="D676" s="719"/>
      <c r="E676" s="719"/>
      <c r="F676" s="719"/>
      <c r="G676" s="719"/>
      <c r="H676" s="719"/>
      <c r="I676" s="719"/>
      <c r="J676" s="719"/>
      <c r="K676" s="719"/>
      <c r="L676" s="719"/>
      <c r="M676" s="719"/>
      <c r="N676" s="719"/>
      <c r="O676" s="719"/>
      <c r="P676" s="719"/>
      <c r="Q676" s="719"/>
      <c r="R676" s="719"/>
      <c r="S676" s="719"/>
      <c r="T676" s="719"/>
      <c r="U676" s="719"/>
      <c r="V676" s="719"/>
      <c r="W676" s="719"/>
      <c r="X676" s="719"/>
      <c r="Y676" s="719"/>
    </row>
    <row r="677" spans="1:25" ht="14.25" customHeight="1">
      <c r="A677" s="719"/>
      <c r="B677" s="719"/>
      <c r="C677" s="719"/>
      <c r="D677" s="719"/>
      <c r="E677" s="719"/>
      <c r="F677" s="719"/>
      <c r="G677" s="719"/>
      <c r="H677" s="719"/>
      <c r="I677" s="719"/>
      <c r="J677" s="719"/>
      <c r="K677" s="719"/>
      <c r="L677" s="719"/>
      <c r="M677" s="719"/>
      <c r="N677" s="719"/>
      <c r="O677" s="719"/>
      <c r="P677" s="719"/>
      <c r="Q677" s="719"/>
      <c r="R677" s="719"/>
      <c r="S677" s="719"/>
      <c r="T677" s="719"/>
      <c r="U677" s="719"/>
      <c r="V677" s="719"/>
      <c r="W677" s="719"/>
      <c r="X677" s="719"/>
      <c r="Y677" s="719"/>
    </row>
    <row r="678" spans="1:25" ht="14.25" customHeight="1">
      <c r="A678" s="719"/>
      <c r="B678" s="719"/>
      <c r="C678" s="719"/>
      <c r="D678" s="719"/>
      <c r="E678" s="719"/>
      <c r="F678" s="719"/>
      <c r="G678" s="719"/>
      <c r="H678" s="719"/>
      <c r="I678" s="719"/>
      <c r="J678" s="719"/>
      <c r="K678" s="719"/>
      <c r="L678" s="719"/>
      <c r="M678" s="719"/>
      <c r="N678" s="719"/>
      <c r="O678" s="719"/>
      <c r="P678" s="719"/>
      <c r="Q678" s="719"/>
      <c r="R678" s="719"/>
      <c r="S678" s="719"/>
      <c r="T678" s="719"/>
      <c r="U678" s="719"/>
      <c r="V678" s="719"/>
      <c r="W678" s="719"/>
      <c r="X678" s="719"/>
      <c r="Y678" s="719"/>
    </row>
    <row r="679" spans="1:25" ht="14.25" customHeight="1">
      <c r="A679" s="719"/>
      <c r="B679" s="719"/>
      <c r="C679" s="719"/>
      <c r="D679" s="719"/>
      <c r="E679" s="719"/>
      <c r="F679" s="719"/>
      <c r="G679" s="719"/>
      <c r="H679" s="719"/>
      <c r="I679" s="719"/>
      <c r="J679" s="719"/>
      <c r="K679" s="719"/>
      <c r="L679" s="719"/>
      <c r="M679" s="719"/>
      <c r="N679" s="719"/>
      <c r="O679" s="719"/>
      <c r="P679" s="719"/>
      <c r="Q679" s="719"/>
      <c r="R679" s="719"/>
      <c r="S679" s="719"/>
      <c r="T679" s="719"/>
      <c r="U679" s="719"/>
      <c r="V679" s="719"/>
      <c r="W679" s="719"/>
      <c r="X679" s="719"/>
      <c r="Y679" s="719"/>
    </row>
    <row r="680" spans="1:25" ht="14.25" customHeight="1">
      <c r="A680" s="719"/>
      <c r="B680" s="719"/>
      <c r="C680" s="719"/>
      <c r="D680" s="719"/>
      <c r="E680" s="719"/>
      <c r="F680" s="719"/>
      <c r="G680" s="719"/>
      <c r="H680" s="719"/>
      <c r="I680" s="719"/>
      <c r="J680" s="719"/>
      <c r="K680" s="719"/>
      <c r="L680" s="719"/>
      <c r="M680" s="719"/>
      <c r="N680" s="719"/>
      <c r="O680" s="719"/>
      <c r="P680" s="719"/>
      <c r="Q680" s="719"/>
      <c r="R680" s="719"/>
      <c r="S680" s="719"/>
      <c r="T680" s="719"/>
      <c r="U680" s="719"/>
      <c r="V680" s="719"/>
      <c r="W680" s="719"/>
      <c r="X680" s="719"/>
      <c r="Y680" s="719"/>
    </row>
    <row r="681" spans="1:25" ht="14.25" customHeight="1">
      <c r="A681" s="719"/>
      <c r="B681" s="719"/>
      <c r="C681" s="719"/>
      <c r="D681" s="719"/>
      <c r="E681" s="719"/>
      <c r="F681" s="719"/>
      <c r="G681" s="719"/>
      <c r="H681" s="719"/>
      <c r="I681" s="719"/>
      <c r="J681" s="719"/>
      <c r="K681" s="719"/>
      <c r="L681" s="719"/>
      <c r="M681" s="719"/>
      <c r="N681" s="719"/>
      <c r="O681" s="719"/>
      <c r="P681" s="719"/>
      <c r="Q681" s="719"/>
      <c r="R681" s="719"/>
      <c r="S681" s="719"/>
      <c r="T681" s="719"/>
      <c r="U681" s="719"/>
      <c r="V681" s="719"/>
      <c r="W681" s="719"/>
      <c r="X681" s="719"/>
      <c r="Y681" s="719"/>
    </row>
    <row r="682" spans="1:25" ht="14.25" customHeight="1">
      <c r="A682" s="719"/>
      <c r="B682" s="719"/>
      <c r="C682" s="719"/>
      <c r="D682" s="719"/>
      <c r="E682" s="719"/>
      <c r="F682" s="719"/>
      <c r="G682" s="719"/>
      <c r="H682" s="719"/>
      <c r="I682" s="719"/>
      <c r="J682" s="719"/>
      <c r="K682" s="719"/>
      <c r="L682" s="719"/>
      <c r="M682" s="719"/>
      <c r="N682" s="719"/>
      <c r="O682" s="719"/>
      <c r="P682" s="719"/>
      <c r="Q682" s="719"/>
      <c r="R682" s="719"/>
      <c r="S682" s="719"/>
      <c r="T682" s="719"/>
      <c r="U682" s="719"/>
      <c r="V682" s="719"/>
      <c r="W682" s="719"/>
      <c r="X682" s="719"/>
      <c r="Y682" s="719"/>
    </row>
    <row r="683" spans="1:25" ht="14.25" customHeight="1">
      <c r="A683" s="719"/>
      <c r="B683" s="719"/>
      <c r="C683" s="719"/>
      <c r="D683" s="719"/>
      <c r="E683" s="719"/>
      <c r="F683" s="719"/>
      <c r="G683" s="719"/>
      <c r="H683" s="719"/>
      <c r="I683" s="719"/>
      <c r="J683" s="719"/>
      <c r="K683" s="719"/>
      <c r="L683" s="719"/>
      <c r="M683" s="719"/>
      <c r="N683" s="719"/>
      <c r="O683" s="719"/>
      <c r="P683" s="719"/>
      <c r="Q683" s="719"/>
      <c r="R683" s="719"/>
      <c r="S683" s="719"/>
      <c r="T683" s="719"/>
      <c r="U683" s="719"/>
      <c r="V683" s="719"/>
      <c r="W683" s="719"/>
      <c r="X683" s="719"/>
      <c r="Y683" s="719"/>
    </row>
    <row r="684" spans="1:25" ht="14.25" customHeight="1">
      <c r="A684" s="719"/>
      <c r="B684" s="719"/>
      <c r="C684" s="719"/>
      <c r="D684" s="719"/>
      <c r="E684" s="719"/>
      <c r="F684" s="719"/>
      <c r="G684" s="719"/>
      <c r="H684" s="719"/>
      <c r="I684" s="719"/>
      <c r="J684" s="719"/>
      <c r="K684" s="719"/>
      <c r="L684" s="719"/>
      <c r="M684" s="719"/>
      <c r="N684" s="719"/>
      <c r="O684" s="719"/>
      <c r="P684" s="719"/>
      <c r="Q684" s="719"/>
      <c r="R684" s="719"/>
      <c r="S684" s="719"/>
      <c r="T684" s="719"/>
      <c r="U684" s="719"/>
      <c r="V684" s="719"/>
      <c r="W684" s="719"/>
      <c r="X684" s="719"/>
      <c r="Y684" s="719"/>
    </row>
    <row r="685" spans="1:25" ht="14.25" customHeight="1">
      <c r="A685" s="719"/>
      <c r="B685" s="719"/>
      <c r="C685" s="719"/>
      <c r="D685" s="719"/>
      <c r="E685" s="719"/>
      <c r="F685" s="719"/>
      <c r="G685" s="719"/>
      <c r="H685" s="719"/>
      <c r="I685" s="719"/>
      <c r="J685" s="719"/>
      <c r="K685" s="719"/>
      <c r="L685" s="719"/>
      <c r="M685" s="719"/>
      <c r="N685" s="719"/>
      <c r="O685" s="719"/>
      <c r="P685" s="719"/>
      <c r="Q685" s="719"/>
      <c r="R685" s="719"/>
      <c r="S685" s="719"/>
      <c r="T685" s="719"/>
      <c r="U685" s="719"/>
      <c r="V685" s="719"/>
      <c r="W685" s="719"/>
      <c r="X685" s="719"/>
      <c r="Y685" s="719"/>
    </row>
    <row r="686" spans="1:25" ht="14.25" customHeight="1">
      <c r="A686" s="719"/>
      <c r="B686" s="719"/>
      <c r="C686" s="719"/>
      <c r="D686" s="719"/>
      <c r="E686" s="719"/>
      <c r="F686" s="719"/>
      <c r="G686" s="719"/>
      <c r="H686" s="719"/>
      <c r="I686" s="719"/>
      <c r="J686" s="719"/>
      <c r="K686" s="719"/>
      <c r="L686" s="719"/>
      <c r="M686" s="719"/>
      <c r="N686" s="719"/>
      <c r="O686" s="719"/>
      <c r="P686" s="719"/>
      <c r="Q686" s="719"/>
      <c r="R686" s="719"/>
      <c r="S686" s="719"/>
      <c r="T686" s="719"/>
      <c r="U686" s="719"/>
      <c r="V686" s="719"/>
      <c r="W686" s="719"/>
      <c r="X686" s="719"/>
      <c r="Y686" s="719"/>
    </row>
    <row r="687" spans="1:25" ht="14.25" customHeight="1">
      <c r="A687" s="719"/>
      <c r="B687" s="719"/>
      <c r="C687" s="719"/>
      <c r="D687" s="719"/>
      <c r="E687" s="719"/>
      <c r="F687" s="719"/>
      <c r="G687" s="719"/>
      <c r="H687" s="719"/>
      <c r="I687" s="719"/>
      <c r="J687" s="719"/>
      <c r="K687" s="719"/>
      <c r="L687" s="719"/>
      <c r="M687" s="719"/>
      <c r="N687" s="719"/>
      <c r="O687" s="719"/>
      <c r="P687" s="719"/>
      <c r="Q687" s="719"/>
      <c r="R687" s="719"/>
      <c r="S687" s="719"/>
      <c r="T687" s="719"/>
      <c r="U687" s="719"/>
      <c r="V687" s="719"/>
      <c r="W687" s="719"/>
      <c r="X687" s="719"/>
      <c r="Y687" s="719"/>
    </row>
    <row r="688" spans="1:25" ht="14.25" customHeight="1">
      <c r="A688" s="719"/>
      <c r="B688" s="719"/>
      <c r="C688" s="719"/>
      <c r="D688" s="719"/>
      <c r="E688" s="719"/>
      <c r="F688" s="719"/>
      <c r="G688" s="719"/>
      <c r="H688" s="719"/>
      <c r="I688" s="719"/>
      <c r="J688" s="719"/>
      <c r="K688" s="719"/>
      <c r="L688" s="719"/>
      <c r="M688" s="719"/>
      <c r="N688" s="719"/>
      <c r="O688" s="719"/>
      <c r="P688" s="719"/>
      <c r="Q688" s="719"/>
      <c r="R688" s="719"/>
      <c r="S688" s="719"/>
      <c r="T688" s="719"/>
      <c r="U688" s="719"/>
      <c r="V688" s="719"/>
      <c r="W688" s="719"/>
      <c r="X688" s="719"/>
      <c r="Y688" s="719"/>
    </row>
    <row r="689" spans="1:25" ht="14.25" customHeight="1">
      <c r="A689" s="719"/>
      <c r="B689" s="719"/>
      <c r="C689" s="719"/>
      <c r="D689" s="719"/>
      <c r="E689" s="719"/>
      <c r="F689" s="719"/>
      <c r="G689" s="719"/>
      <c r="H689" s="719"/>
      <c r="I689" s="719"/>
      <c r="J689" s="719"/>
      <c r="K689" s="719"/>
      <c r="L689" s="719"/>
      <c r="M689" s="719"/>
      <c r="N689" s="719"/>
      <c r="O689" s="719"/>
      <c r="P689" s="719"/>
      <c r="Q689" s="719"/>
      <c r="R689" s="719"/>
      <c r="S689" s="719"/>
      <c r="T689" s="719"/>
      <c r="U689" s="719"/>
      <c r="V689" s="719"/>
      <c r="W689" s="719"/>
      <c r="X689" s="719"/>
      <c r="Y689" s="719"/>
    </row>
    <row r="690" spans="1:25" ht="14.25" customHeight="1">
      <c r="A690" s="719"/>
      <c r="B690" s="719"/>
      <c r="C690" s="719"/>
      <c r="D690" s="719"/>
      <c r="E690" s="719"/>
      <c r="F690" s="719"/>
      <c r="G690" s="719"/>
      <c r="H690" s="719"/>
      <c r="I690" s="719"/>
      <c r="J690" s="719"/>
      <c r="K690" s="719"/>
      <c r="L690" s="719"/>
      <c r="M690" s="719"/>
      <c r="N690" s="719"/>
      <c r="O690" s="719"/>
      <c r="P690" s="719"/>
      <c r="Q690" s="719"/>
      <c r="R690" s="719"/>
      <c r="S690" s="719"/>
      <c r="T690" s="719"/>
      <c r="U690" s="719"/>
      <c r="V690" s="719"/>
      <c r="W690" s="719"/>
      <c r="X690" s="719"/>
      <c r="Y690" s="719"/>
    </row>
    <row r="691" spans="1:25" ht="14.25" customHeight="1">
      <c r="A691" s="719"/>
      <c r="B691" s="719"/>
      <c r="C691" s="719"/>
      <c r="D691" s="719"/>
      <c r="E691" s="719"/>
      <c r="F691" s="719"/>
      <c r="G691" s="719"/>
      <c r="H691" s="719"/>
      <c r="I691" s="719"/>
      <c r="J691" s="719"/>
      <c r="K691" s="719"/>
      <c r="L691" s="719"/>
      <c r="M691" s="719"/>
      <c r="N691" s="719"/>
      <c r="O691" s="719"/>
      <c r="P691" s="719"/>
      <c r="Q691" s="719"/>
      <c r="R691" s="719"/>
      <c r="S691" s="719"/>
      <c r="T691" s="719"/>
      <c r="U691" s="719"/>
      <c r="V691" s="719"/>
      <c r="W691" s="719"/>
      <c r="X691" s="719"/>
      <c r="Y691" s="719"/>
    </row>
    <row r="692" spans="1:25" ht="14.25" customHeight="1">
      <c r="A692" s="719"/>
      <c r="B692" s="719"/>
      <c r="C692" s="719"/>
      <c r="D692" s="719"/>
      <c r="E692" s="719"/>
      <c r="F692" s="719"/>
      <c r="G692" s="719"/>
      <c r="H692" s="719"/>
      <c r="I692" s="719"/>
      <c r="J692" s="719"/>
      <c r="K692" s="719"/>
      <c r="L692" s="719"/>
      <c r="M692" s="719"/>
      <c r="N692" s="719"/>
      <c r="O692" s="719"/>
      <c r="P692" s="719"/>
      <c r="Q692" s="719"/>
      <c r="R692" s="719"/>
      <c r="S692" s="719"/>
      <c r="T692" s="719"/>
      <c r="U692" s="719"/>
      <c r="V692" s="719"/>
      <c r="W692" s="719"/>
      <c r="X692" s="719"/>
      <c r="Y692" s="719"/>
    </row>
    <row r="693" spans="1:25" ht="14.25" customHeight="1">
      <c r="A693" s="719"/>
      <c r="B693" s="719"/>
      <c r="C693" s="719"/>
      <c r="D693" s="719"/>
      <c r="E693" s="719"/>
      <c r="F693" s="719"/>
      <c r="G693" s="719"/>
      <c r="H693" s="719"/>
      <c r="I693" s="719"/>
      <c r="J693" s="719"/>
      <c r="K693" s="719"/>
      <c r="L693" s="719"/>
      <c r="M693" s="719"/>
      <c r="N693" s="719"/>
      <c r="O693" s="719"/>
      <c r="P693" s="719"/>
      <c r="Q693" s="719"/>
      <c r="R693" s="719"/>
      <c r="S693" s="719"/>
      <c r="T693" s="719"/>
      <c r="U693" s="719"/>
      <c r="V693" s="719"/>
      <c r="W693" s="719"/>
      <c r="X693" s="719"/>
      <c r="Y693" s="719"/>
    </row>
    <row r="694" spans="1:25" ht="14.25" customHeight="1">
      <c r="A694" s="719"/>
      <c r="B694" s="719"/>
      <c r="C694" s="719"/>
      <c r="D694" s="719"/>
      <c r="E694" s="719"/>
      <c r="F694" s="719"/>
      <c r="G694" s="719"/>
      <c r="H694" s="719"/>
      <c r="I694" s="719"/>
      <c r="J694" s="719"/>
      <c r="K694" s="719"/>
      <c r="L694" s="719"/>
      <c r="M694" s="719"/>
      <c r="N694" s="719"/>
      <c r="O694" s="719"/>
      <c r="P694" s="719"/>
      <c r="Q694" s="719"/>
      <c r="R694" s="719"/>
      <c r="S694" s="719"/>
      <c r="T694" s="719"/>
      <c r="U694" s="719"/>
      <c r="V694" s="719"/>
      <c r="W694" s="719"/>
      <c r="X694" s="719"/>
      <c r="Y694" s="719"/>
    </row>
    <row r="695" spans="1:25" ht="14.25" customHeight="1">
      <c r="A695" s="719"/>
      <c r="B695" s="719"/>
      <c r="C695" s="719"/>
      <c r="D695" s="719"/>
      <c r="E695" s="719"/>
      <c r="F695" s="719"/>
      <c r="G695" s="719"/>
      <c r="H695" s="719"/>
      <c r="I695" s="719"/>
      <c r="J695" s="719"/>
      <c r="K695" s="719"/>
      <c r="L695" s="719"/>
      <c r="M695" s="719"/>
      <c r="N695" s="719"/>
      <c r="O695" s="719"/>
      <c r="P695" s="719"/>
      <c r="Q695" s="719"/>
      <c r="R695" s="719"/>
      <c r="S695" s="719"/>
      <c r="T695" s="719"/>
      <c r="U695" s="719"/>
      <c r="V695" s="719"/>
      <c r="W695" s="719"/>
      <c r="X695" s="719"/>
      <c r="Y695" s="719"/>
    </row>
    <row r="696" spans="1:25" ht="14.25" customHeight="1">
      <c r="A696" s="719"/>
      <c r="B696" s="719"/>
      <c r="C696" s="719"/>
      <c r="D696" s="719"/>
      <c r="E696" s="719"/>
      <c r="F696" s="719"/>
      <c r="G696" s="719"/>
      <c r="H696" s="719"/>
      <c r="I696" s="719"/>
      <c r="J696" s="719"/>
      <c r="K696" s="719"/>
      <c r="L696" s="719"/>
      <c r="M696" s="719"/>
      <c r="N696" s="719"/>
      <c r="O696" s="719"/>
      <c r="P696" s="719"/>
      <c r="Q696" s="719"/>
      <c r="R696" s="719"/>
      <c r="S696" s="719"/>
      <c r="T696" s="719"/>
      <c r="U696" s="719"/>
      <c r="V696" s="719"/>
      <c r="W696" s="719"/>
      <c r="X696" s="719"/>
      <c r="Y696" s="719"/>
    </row>
    <row r="697" spans="1:25" ht="14.25" customHeight="1">
      <c r="A697" s="719"/>
      <c r="B697" s="719"/>
      <c r="C697" s="719"/>
      <c r="D697" s="719"/>
      <c r="E697" s="719"/>
      <c r="F697" s="719"/>
      <c r="G697" s="719"/>
      <c r="H697" s="719"/>
      <c r="I697" s="719"/>
      <c r="J697" s="719"/>
      <c r="K697" s="719"/>
      <c r="L697" s="719"/>
      <c r="M697" s="719"/>
      <c r="N697" s="719"/>
      <c r="O697" s="719"/>
      <c r="P697" s="719"/>
      <c r="Q697" s="719"/>
      <c r="R697" s="719"/>
      <c r="S697" s="719"/>
      <c r="T697" s="719"/>
      <c r="U697" s="719"/>
      <c r="V697" s="719"/>
      <c r="W697" s="719"/>
      <c r="X697" s="719"/>
      <c r="Y697" s="719"/>
    </row>
    <row r="698" spans="1:25" ht="14.25" customHeight="1">
      <c r="A698" s="719"/>
      <c r="B698" s="719"/>
      <c r="C698" s="719"/>
      <c r="D698" s="719"/>
      <c r="E698" s="719"/>
      <c r="F698" s="719"/>
      <c r="G698" s="719"/>
      <c r="H698" s="719"/>
      <c r="I698" s="719"/>
      <c r="J698" s="719"/>
      <c r="K698" s="719"/>
      <c r="L698" s="719"/>
      <c r="M698" s="719"/>
      <c r="N698" s="719"/>
      <c r="O698" s="719"/>
      <c r="P698" s="719"/>
      <c r="Q698" s="719"/>
      <c r="R698" s="719"/>
      <c r="S698" s="719"/>
      <c r="T698" s="719"/>
      <c r="U698" s="719"/>
      <c r="V698" s="719"/>
      <c r="W698" s="719"/>
      <c r="X698" s="719"/>
      <c r="Y698" s="719"/>
    </row>
    <row r="699" spans="1:25" ht="14.25" customHeight="1">
      <c r="A699" s="719"/>
      <c r="B699" s="719"/>
      <c r="C699" s="719"/>
      <c r="D699" s="719"/>
      <c r="E699" s="719"/>
      <c r="F699" s="719"/>
      <c r="G699" s="719"/>
      <c r="H699" s="719"/>
      <c r="I699" s="719"/>
      <c r="J699" s="719"/>
      <c r="K699" s="719"/>
      <c r="L699" s="719"/>
      <c r="M699" s="719"/>
      <c r="N699" s="719"/>
      <c r="O699" s="719"/>
      <c r="P699" s="719"/>
      <c r="Q699" s="719"/>
      <c r="R699" s="719"/>
      <c r="S699" s="719"/>
      <c r="T699" s="719"/>
      <c r="U699" s="719"/>
      <c r="V699" s="719"/>
      <c r="W699" s="719"/>
      <c r="X699" s="719"/>
      <c r="Y699" s="719"/>
    </row>
    <row r="700" spans="1:25" ht="14.25" customHeight="1">
      <c r="A700" s="719"/>
      <c r="B700" s="719"/>
      <c r="C700" s="719"/>
      <c r="D700" s="719"/>
      <c r="E700" s="719"/>
      <c r="F700" s="719"/>
      <c r="G700" s="719"/>
      <c r="H700" s="719"/>
      <c r="I700" s="719"/>
      <c r="J700" s="719"/>
      <c r="K700" s="719"/>
      <c r="L700" s="719"/>
      <c r="M700" s="719"/>
      <c r="N700" s="719"/>
      <c r="O700" s="719"/>
      <c r="P700" s="719"/>
      <c r="Q700" s="719"/>
      <c r="R700" s="719"/>
      <c r="S700" s="719"/>
      <c r="T700" s="719"/>
      <c r="U700" s="719"/>
      <c r="V700" s="719"/>
      <c r="W700" s="719"/>
      <c r="X700" s="719"/>
      <c r="Y700" s="719"/>
    </row>
    <row r="701" spans="1:25" ht="14.25" customHeight="1">
      <c r="A701" s="719"/>
      <c r="B701" s="719"/>
      <c r="C701" s="719"/>
      <c r="D701" s="719"/>
      <c r="E701" s="719"/>
      <c r="F701" s="719"/>
      <c r="G701" s="719"/>
      <c r="H701" s="719"/>
      <c r="I701" s="719"/>
      <c r="J701" s="719"/>
      <c r="K701" s="719"/>
      <c r="L701" s="719"/>
      <c r="M701" s="719"/>
      <c r="N701" s="719"/>
      <c r="O701" s="719"/>
      <c r="P701" s="719"/>
      <c r="Q701" s="719"/>
      <c r="R701" s="719"/>
      <c r="S701" s="719"/>
      <c r="T701" s="719"/>
      <c r="U701" s="719"/>
      <c r="V701" s="719"/>
      <c r="W701" s="719"/>
      <c r="X701" s="719"/>
      <c r="Y701" s="719"/>
    </row>
    <row r="702" spans="1:25" ht="14.25" customHeight="1">
      <c r="A702" s="719"/>
      <c r="B702" s="719"/>
      <c r="C702" s="719"/>
      <c r="D702" s="719"/>
      <c r="E702" s="719"/>
      <c r="F702" s="719"/>
      <c r="G702" s="719"/>
      <c r="H702" s="719"/>
      <c r="I702" s="719"/>
      <c r="J702" s="719"/>
      <c r="K702" s="719"/>
      <c r="L702" s="719"/>
      <c r="M702" s="719"/>
      <c r="N702" s="719"/>
      <c r="O702" s="719"/>
      <c r="P702" s="719"/>
      <c r="Q702" s="719"/>
      <c r="R702" s="719"/>
      <c r="S702" s="719"/>
      <c r="T702" s="719"/>
      <c r="U702" s="719"/>
      <c r="V702" s="719"/>
      <c r="W702" s="719"/>
      <c r="X702" s="719"/>
      <c r="Y702" s="719"/>
    </row>
    <row r="703" spans="1:25" ht="14.25" customHeight="1">
      <c r="A703" s="719"/>
      <c r="B703" s="719"/>
      <c r="C703" s="719"/>
      <c r="D703" s="719"/>
      <c r="E703" s="719"/>
      <c r="F703" s="719"/>
      <c r="G703" s="719"/>
      <c r="H703" s="719"/>
      <c r="I703" s="719"/>
      <c r="J703" s="719"/>
      <c r="K703" s="719"/>
      <c r="L703" s="719"/>
      <c r="M703" s="719"/>
      <c r="N703" s="719"/>
      <c r="O703" s="719"/>
      <c r="P703" s="719"/>
      <c r="Q703" s="719"/>
      <c r="R703" s="719"/>
      <c r="S703" s="719"/>
      <c r="T703" s="719"/>
      <c r="U703" s="719"/>
      <c r="V703" s="719"/>
      <c r="W703" s="719"/>
      <c r="X703" s="719"/>
      <c r="Y703" s="719"/>
    </row>
    <row r="704" spans="1:25" ht="14.25" customHeight="1">
      <c r="A704" s="719"/>
      <c r="B704" s="719"/>
      <c r="C704" s="719"/>
      <c r="D704" s="719"/>
      <c r="E704" s="719"/>
      <c r="F704" s="719"/>
      <c r="G704" s="719"/>
      <c r="H704" s="719"/>
      <c r="I704" s="719"/>
      <c r="J704" s="719"/>
      <c r="K704" s="719"/>
      <c r="L704" s="719"/>
      <c r="M704" s="719"/>
      <c r="N704" s="719"/>
      <c r="O704" s="719"/>
      <c r="P704" s="719"/>
      <c r="Q704" s="719"/>
      <c r="R704" s="719"/>
      <c r="S704" s="719"/>
      <c r="T704" s="719"/>
      <c r="U704" s="719"/>
      <c r="V704" s="719"/>
      <c r="W704" s="719"/>
      <c r="X704" s="719"/>
      <c r="Y704" s="719"/>
    </row>
    <row r="705" spans="1:25" ht="14.25" customHeight="1">
      <c r="A705" s="719"/>
      <c r="B705" s="719"/>
      <c r="C705" s="719"/>
      <c r="D705" s="719"/>
      <c r="E705" s="719"/>
      <c r="F705" s="719"/>
      <c r="G705" s="719"/>
      <c r="H705" s="719"/>
      <c r="I705" s="719"/>
      <c r="J705" s="719"/>
      <c r="K705" s="719"/>
      <c r="L705" s="719"/>
      <c r="M705" s="719"/>
      <c r="N705" s="719"/>
      <c r="O705" s="719"/>
      <c r="P705" s="719"/>
      <c r="Q705" s="719"/>
      <c r="R705" s="719"/>
      <c r="S705" s="719"/>
      <c r="T705" s="719"/>
      <c r="U705" s="719"/>
      <c r="V705" s="719"/>
      <c r="W705" s="719"/>
      <c r="X705" s="719"/>
      <c r="Y705" s="719"/>
    </row>
    <row r="706" spans="1:25" ht="14.25" customHeight="1">
      <c r="A706" s="719"/>
      <c r="B706" s="719"/>
      <c r="C706" s="719"/>
      <c r="D706" s="719"/>
      <c r="E706" s="719"/>
      <c r="F706" s="719"/>
      <c r="G706" s="719"/>
      <c r="H706" s="719"/>
      <c r="I706" s="719"/>
      <c r="J706" s="719"/>
      <c r="K706" s="719"/>
      <c r="L706" s="719"/>
      <c r="M706" s="719"/>
      <c r="N706" s="719"/>
      <c r="O706" s="719"/>
      <c r="P706" s="719"/>
      <c r="Q706" s="719"/>
      <c r="R706" s="719"/>
      <c r="S706" s="719"/>
      <c r="T706" s="719"/>
      <c r="U706" s="719"/>
      <c r="V706" s="719"/>
      <c r="W706" s="719"/>
      <c r="X706" s="719"/>
      <c r="Y706" s="719"/>
    </row>
    <row r="707" spans="1:25" ht="14.25" customHeight="1">
      <c r="A707" s="719"/>
      <c r="B707" s="719"/>
      <c r="C707" s="719"/>
      <c r="D707" s="719"/>
      <c r="E707" s="719"/>
      <c r="F707" s="719"/>
      <c r="G707" s="719"/>
      <c r="H707" s="719"/>
      <c r="I707" s="719"/>
      <c r="J707" s="719"/>
      <c r="K707" s="719"/>
      <c r="L707" s="719"/>
      <c r="M707" s="719"/>
      <c r="N707" s="719"/>
      <c r="O707" s="719"/>
      <c r="P707" s="719"/>
      <c r="Q707" s="719"/>
      <c r="R707" s="719"/>
      <c r="S707" s="719"/>
      <c r="T707" s="719"/>
      <c r="U707" s="719"/>
      <c r="V707" s="719"/>
      <c r="W707" s="719"/>
      <c r="X707" s="719"/>
      <c r="Y707" s="719"/>
    </row>
    <row r="708" spans="1:25" ht="14.25" customHeight="1">
      <c r="A708" s="719"/>
      <c r="B708" s="719"/>
      <c r="C708" s="719"/>
      <c r="D708" s="719"/>
      <c r="E708" s="719"/>
      <c r="F708" s="719"/>
      <c r="G708" s="719"/>
      <c r="H708" s="719"/>
      <c r="I708" s="719"/>
      <c r="J708" s="719"/>
      <c r="K708" s="719"/>
      <c r="L708" s="719"/>
      <c r="M708" s="719"/>
      <c r="N708" s="719"/>
      <c r="O708" s="719"/>
      <c r="P708" s="719"/>
      <c r="Q708" s="719"/>
      <c r="R708" s="719"/>
      <c r="S708" s="719"/>
      <c r="T708" s="719"/>
      <c r="U708" s="719"/>
      <c r="V708" s="719"/>
      <c r="W708" s="719"/>
      <c r="X708" s="719"/>
      <c r="Y708" s="719"/>
    </row>
    <row r="709" spans="1:25" ht="14.25" customHeight="1">
      <c r="A709" s="719"/>
      <c r="B709" s="719"/>
      <c r="C709" s="719"/>
      <c r="D709" s="719"/>
      <c r="E709" s="719"/>
      <c r="F709" s="719"/>
      <c r="G709" s="719"/>
      <c r="H709" s="719"/>
      <c r="I709" s="719"/>
      <c r="J709" s="719"/>
      <c r="K709" s="719"/>
      <c r="L709" s="719"/>
      <c r="M709" s="719"/>
      <c r="N709" s="719"/>
      <c r="O709" s="719"/>
      <c r="P709" s="719"/>
      <c r="Q709" s="719"/>
      <c r="R709" s="719"/>
      <c r="S709" s="719"/>
      <c r="T709" s="719"/>
      <c r="U709" s="719"/>
      <c r="V709" s="719"/>
      <c r="W709" s="719"/>
      <c r="X709" s="719"/>
      <c r="Y709" s="719"/>
    </row>
    <row r="710" spans="1:25" ht="14.25" customHeight="1">
      <c r="A710" s="719"/>
      <c r="B710" s="719"/>
      <c r="C710" s="719"/>
      <c r="D710" s="719"/>
      <c r="E710" s="719"/>
      <c r="F710" s="719"/>
      <c r="G710" s="719"/>
      <c r="H710" s="719"/>
      <c r="I710" s="719"/>
      <c r="J710" s="719"/>
      <c r="K710" s="719"/>
      <c r="L710" s="719"/>
      <c r="M710" s="719"/>
      <c r="N710" s="719"/>
      <c r="O710" s="719"/>
      <c r="P710" s="719"/>
      <c r="Q710" s="719"/>
      <c r="R710" s="719"/>
      <c r="S710" s="719"/>
      <c r="T710" s="719"/>
      <c r="U710" s="719"/>
      <c r="V710" s="719"/>
      <c r="W710" s="719"/>
      <c r="X710" s="719"/>
      <c r="Y710" s="719"/>
    </row>
    <row r="711" spans="1:25" ht="14.25" customHeight="1">
      <c r="A711" s="719"/>
      <c r="B711" s="719"/>
      <c r="C711" s="719"/>
      <c r="D711" s="719"/>
      <c r="E711" s="719"/>
      <c r="F711" s="719"/>
      <c r="G711" s="719"/>
      <c r="H711" s="719"/>
      <c r="I711" s="719"/>
      <c r="J711" s="719"/>
      <c r="K711" s="719"/>
      <c r="L711" s="719"/>
      <c r="M711" s="719"/>
      <c r="N711" s="719"/>
      <c r="O711" s="719"/>
      <c r="P711" s="719"/>
      <c r="Q711" s="719"/>
      <c r="R711" s="719"/>
      <c r="S711" s="719"/>
      <c r="T711" s="719"/>
      <c r="U711" s="719"/>
      <c r="V711" s="719"/>
      <c r="W711" s="719"/>
      <c r="X711" s="719"/>
      <c r="Y711" s="719"/>
    </row>
    <row r="712" spans="1:25" ht="14.25" customHeight="1">
      <c r="A712" s="719"/>
      <c r="B712" s="719"/>
      <c r="C712" s="719"/>
      <c r="D712" s="719"/>
      <c r="E712" s="719"/>
      <c r="F712" s="719"/>
      <c r="G712" s="719"/>
      <c r="H712" s="719"/>
      <c r="I712" s="719"/>
      <c r="J712" s="719"/>
      <c r="K712" s="719"/>
      <c r="L712" s="719"/>
      <c r="M712" s="719"/>
      <c r="N712" s="719"/>
      <c r="O712" s="719"/>
      <c r="P712" s="719"/>
      <c r="Q712" s="719"/>
      <c r="R712" s="719"/>
      <c r="S712" s="719"/>
      <c r="T712" s="719"/>
      <c r="U712" s="719"/>
      <c r="V712" s="719"/>
      <c r="W712" s="719"/>
      <c r="X712" s="719"/>
      <c r="Y712" s="719"/>
    </row>
    <row r="713" spans="1:25" ht="14.25" customHeight="1">
      <c r="A713" s="719"/>
      <c r="B713" s="719"/>
      <c r="C713" s="719"/>
      <c r="D713" s="719"/>
      <c r="E713" s="719"/>
      <c r="F713" s="719"/>
      <c r="G713" s="719"/>
      <c r="H713" s="719"/>
      <c r="I713" s="719"/>
      <c r="J713" s="719"/>
      <c r="K713" s="719"/>
      <c r="L713" s="719"/>
      <c r="M713" s="719"/>
      <c r="N713" s="719"/>
      <c r="O713" s="719"/>
      <c r="P713" s="719"/>
      <c r="Q713" s="719"/>
      <c r="R713" s="719"/>
      <c r="S713" s="719"/>
      <c r="T713" s="719"/>
      <c r="U713" s="719"/>
      <c r="V713" s="719"/>
      <c r="W713" s="719"/>
      <c r="X713" s="719"/>
      <c r="Y713" s="719"/>
    </row>
    <row r="714" spans="1:25" ht="14.25" customHeight="1">
      <c r="A714" s="719"/>
      <c r="B714" s="719"/>
      <c r="C714" s="719"/>
      <c r="D714" s="719"/>
      <c r="E714" s="719"/>
      <c r="F714" s="719"/>
      <c r="G714" s="719"/>
      <c r="H714" s="719"/>
      <c r="I714" s="719"/>
      <c r="J714" s="719"/>
      <c r="K714" s="719"/>
      <c r="L714" s="719"/>
      <c r="M714" s="719"/>
      <c r="N714" s="719"/>
      <c r="O714" s="719"/>
      <c r="P714" s="719"/>
      <c r="Q714" s="719"/>
      <c r="R714" s="719"/>
      <c r="S714" s="719"/>
      <c r="T714" s="719"/>
      <c r="U714" s="719"/>
      <c r="V714" s="719"/>
      <c r="W714" s="719"/>
      <c r="X714" s="719"/>
      <c r="Y714" s="719"/>
    </row>
    <row r="715" spans="1:25" ht="14.25" customHeight="1">
      <c r="A715" s="719"/>
      <c r="B715" s="719"/>
      <c r="C715" s="719"/>
      <c r="D715" s="719"/>
      <c r="E715" s="719"/>
      <c r="F715" s="719"/>
      <c r="G715" s="719"/>
      <c r="H715" s="719"/>
      <c r="I715" s="719"/>
      <c r="J715" s="719"/>
      <c r="K715" s="719"/>
      <c r="L715" s="719"/>
      <c r="M715" s="719"/>
      <c r="N715" s="719"/>
      <c r="O715" s="719"/>
      <c r="P715" s="719"/>
      <c r="Q715" s="719"/>
      <c r="R715" s="719"/>
      <c r="S715" s="719"/>
      <c r="T715" s="719"/>
      <c r="U715" s="719"/>
      <c r="V715" s="719"/>
      <c r="W715" s="719"/>
      <c r="X715" s="719"/>
      <c r="Y715" s="719"/>
    </row>
    <row r="716" spans="1:25" ht="14.25" customHeight="1">
      <c r="A716" s="719"/>
      <c r="B716" s="719"/>
      <c r="C716" s="719"/>
      <c r="D716" s="719"/>
      <c r="E716" s="719"/>
      <c r="F716" s="719"/>
      <c r="G716" s="719"/>
      <c r="H716" s="719"/>
      <c r="I716" s="719"/>
      <c r="J716" s="719"/>
      <c r="K716" s="719"/>
      <c r="L716" s="719"/>
      <c r="M716" s="719"/>
      <c r="N716" s="719"/>
      <c r="O716" s="719"/>
      <c r="P716" s="719"/>
      <c r="Q716" s="719"/>
      <c r="R716" s="719"/>
      <c r="S716" s="719"/>
      <c r="T716" s="719"/>
      <c r="U716" s="719"/>
      <c r="V716" s="719"/>
      <c r="W716" s="719"/>
      <c r="X716" s="719"/>
      <c r="Y716" s="719"/>
    </row>
    <row r="717" spans="1:25" ht="14.25" customHeight="1">
      <c r="A717" s="719"/>
      <c r="B717" s="719"/>
      <c r="C717" s="719"/>
      <c r="D717" s="719"/>
      <c r="E717" s="719"/>
      <c r="F717" s="719"/>
      <c r="G717" s="719"/>
      <c r="H717" s="719"/>
      <c r="I717" s="719"/>
      <c r="J717" s="719"/>
      <c r="K717" s="719"/>
      <c r="L717" s="719"/>
      <c r="M717" s="719"/>
      <c r="N717" s="719"/>
      <c r="O717" s="719"/>
      <c r="P717" s="719"/>
      <c r="Q717" s="719"/>
      <c r="R717" s="719"/>
      <c r="S717" s="719"/>
      <c r="T717" s="719"/>
      <c r="U717" s="719"/>
      <c r="V717" s="719"/>
      <c r="W717" s="719"/>
      <c r="X717" s="719"/>
      <c r="Y717" s="719"/>
    </row>
    <row r="718" spans="1:25" ht="14.25" customHeight="1">
      <c r="A718" s="719"/>
      <c r="B718" s="719"/>
      <c r="C718" s="719"/>
      <c r="D718" s="719"/>
      <c r="E718" s="719"/>
      <c r="F718" s="719"/>
      <c r="G718" s="719"/>
      <c r="H718" s="719"/>
      <c r="I718" s="719"/>
      <c r="J718" s="719"/>
      <c r="K718" s="719"/>
      <c r="L718" s="719"/>
      <c r="M718" s="719"/>
      <c r="N718" s="719"/>
      <c r="O718" s="719"/>
      <c r="P718" s="719"/>
      <c r="Q718" s="719"/>
      <c r="R718" s="719"/>
      <c r="S718" s="719"/>
      <c r="T718" s="719"/>
      <c r="U718" s="719"/>
      <c r="V718" s="719"/>
      <c r="W718" s="719"/>
      <c r="X718" s="719"/>
      <c r="Y718" s="719"/>
    </row>
    <row r="719" spans="1:25" ht="14.25" customHeight="1">
      <c r="A719" s="719"/>
      <c r="B719" s="719"/>
      <c r="C719" s="719"/>
      <c r="D719" s="719"/>
      <c r="E719" s="719"/>
      <c r="F719" s="719"/>
      <c r="G719" s="719"/>
      <c r="H719" s="719"/>
      <c r="I719" s="719"/>
      <c r="J719" s="719"/>
      <c r="K719" s="719"/>
      <c r="L719" s="719"/>
      <c r="M719" s="719"/>
      <c r="N719" s="719"/>
      <c r="O719" s="719"/>
      <c r="P719" s="719"/>
      <c r="Q719" s="719"/>
      <c r="R719" s="719"/>
      <c r="S719" s="719"/>
      <c r="T719" s="719"/>
      <c r="U719" s="719"/>
      <c r="V719" s="719"/>
      <c r="W719" s="719"/>
      <c r="X719" s="719"/>
      <c r="Y719" s="719"/>
    </row>
    <row r="720" spans="1:25" ht="14.25" customHeight="1">
      <c r="A720" s="719"/>
      <c r="B720" s="719"/>
      <c r="C720" s="719"/>
      <c r="D720" s="719"/>
      <c r="E720" s="719"/>
      <c r="F720" s="719"/>
      <c r="G720" s="719"/>
      <c r="H720" s="719"/>
      <c r="I720" s="719"/>
      <c r="J720" s="719"/>
      <c r="K720" s="719"/>
      <c r="L720" s="719"/>
      <c r="M720" s="719"/>
      <c r="N720" s="719"/>
      <c r="O720" s="719"/>
      <c r="P720" s="719"/>
      <c r="Q720" s="719"/>
      <c r="R720" s="719"/>
      <c r="S720" s="719"/>
      <c r="T720" s="719"/>
      <c r="U720" s="719"/>
      <c r="V720" s="719"/>
      <c r="W720" s="719"/>
      <c r="X720" s="719"/>
      <c r="Y720" s="719"/>
    </row>
    <row r="721" spans="1:25" ht="14.25" customHeight="1">
      <c r="A721" s="719"/>
      <c r="B721" s="719"/>
      <c r="C721" s="719"/>
      <c r="D721" s="719"/>
      <c r="E721" s="719"/>
      <c r="F721" s="719"/>
      <c r="G721" s="719"/>
      <c r="H721" s="719"/>
      <c r="I721" s="719"/>
      <c r="J721" s="719"/>
      <c r="K721" s="719"/>
      <c r="L721" s="719"/>
      <c r="M721" s="719"/>
      <c r="N721" s="719"/>
      <c r="O721" s="719"/>
      <c r="P721" s="719"/>
      <c r="Q721" s="719"/>
      <c r="R721" s="719"/>
      <c r="S721" s="719"/>
      <c r="T721" s="719"/>
      <c r="U721" s="719"/>
      <c r="V721" s="719"/>
      <c r="W721" s="719"/>
      <c r="X721" s="719"/>
      <c r="Y721" s="719"/>
    </row>
    <row r="722" spans="1:25" ht="14.25" customHeight="1">
      <c r="A722" s="719"/>
      <c r="B722" s="719"/>
      <c r="C722" s="719"/>
      <c r="D722" s="719"/>
      <c r="E722" s="719"/>
      <c r="F722" s="719"/>
      <c r="G722" s="719"/>
      <c r="H722" s="719"/>
      <c r="I722" s="719"/>
      <c r="J722" s="719"/>
      <c r="K722" s="719"/>
      <c r="L722" s="719"/>
      <c r="M722" s="719"/>
      <c r="N722" s="719"/>
      <c r="O722" s="719"/>
      <c r="P722" s="719"/>
      <c r="Q722" s="719"/>
      <c r="R722" s="719"/>
      <c r="S722" s="719"/>
      <c r="T722" s="719"/>
      <c r="U722" s="719"/>
      <c r="V722" s="719"/>
      <c r="W722" s="719"/>
      <c r="X722" s="719"/>
      <c r="Y722" s="719"/>
    </row>
    <row r="723" spans="1:25" ht="14.25" customHeight="1">
      <c r="A723" s="719"/>
      <c r="B723" s="719"/>
      <c r="C723" s="719"/>
      <c r="D723" s="719"/>
      <c r="E723" s="719"/>
      <c r="F723" s="719"/>
      <c r="G723" s="719"/>
      <c r="H723" s="719"/>
      <c r="I723" s="719"/>
      <c r="J723" s="719"/>
      <c r="K723" s="719"/>
      <c r="L723" s="719"/>
      <c r="M723" s="719"/>
      <c r="N723" s="719"/>
      <c r="O723" s="719"/>
      <c r="P723" s="719"/>
      <c r="Q723" s="719"/>
      <c r="R723" s="719"/>
      <c r="S723" s="719"/>
      <c r="T723" s="719"/>
      <c r="U723" s="719"/>
      <c r="V723" s="719"/>
      <c r="W723" s="719"/>
      <c r="X723" s="719"/>
      <c r="Y723" s="719"/>
    </row>
    <row r="724" spans="1:25" ht="14.25" customHeight="1">
      <c r="A724" s="719"/>
      <c r="B724" s="719"/>
      <c r="C724" s="719"/>
      <c r="D724" s="719"/>
      <c r="E724" s="719"/>
      <c r="F724" s="719"/>
      <c r="G724" s="719"/>
      <c r="H724" s="719"/>
      <c r="I724" s="719"/>
      <c r="J724" s="719"/>
      <c r="K724" s="719"/>
      <c r="L724" s="719"/>
      <c r="M724" s="719"/>
      <c r="N724" s="719"/>
      <c r="O724" s="719"/>
      <c r="P724" s="719"/>
      <c r="Q724" s="719"/>
      <c r="R724" s="719"/>
      <c r="S724" s="719"/>
      <c r="T724" s="719"/>
      <c r="U724" s="719"/>
      <c r="V724" s="719"/>
      <c r="W724" s="719"/>
      <c r="X724" s="719"/>
      <c r="Y724" s="719"/>
    </row>
    <row r="725" spans="1:25" ht="14.25" customHeight="1">
      <c r="A725" s="719"/>
      <c r="B725" s="719"/>
      <c r="C725" s="719"/>
      <c r="D725" s="719"/>
      <c r="E725" s="719"/>
      <c r="F725" s="719"/>
      <c r="G725" s="719"/>
      <c r="H725" s="719"/>
      <c r="I725" s="719"/>
      <c r="J725" s="719"/>
      <c r="K725" s="719"/>
      <c r="L725" s="719"/>
      <c r="M725" s="719"/>
      <c r="N725" s="719"/>
      <c r="O725" s="719"/>
      <c r="P725" s="719"/>
      <c r="Q725" s="719"/>
      <c r="R725" s="719"/>
      <c r="S725" s="719"/>
      <c r="T725" s="719"/>
      <c r="U725" s="719"/>
      <c r="V725" s="719"/>
      <c r="W725" s="719"/>
      <c r="X725" s="719"/>
      <c r="Y725" s="719"/>
    </row>
    <row r="726" spans="1:25" ht="14.25" customHeight="1">
      <c r="A726" s="719"/>
      <c r="B726" s="719"/>
      <c r="C726" s="719"/>
      <c r="D726" s="719"/>
      <c r="E726" s="719"/>
      <c r="F726" s="719"/>
      <c r="G726" s="719"/>
      <c r="H726" s="719"/>
      <c r="I726" s="719"/>
      <c r="J726" s="719"/>
      <c r="K726" s="719"/>
      <c r="L726" s="719"/>
      <c r="M726" s="719"/>
      <c r="N726" s="719"/>
      <c r="O726" s="719"/>
      <c r="P726" s="719"/>
      <c r="Q726" s="719"/>
      <c r="R726" s="719"/>
      <c r="S726" s="719"/>
      <c r="T726" s="719"/>
      <c r="U726" s="719"/>
      <c r="V726" s="719"/>
      <c r="W726" s="719"/>
      <c r="X726" s="719"/>
      <c r="Y726" s="719"/>
    </row>
    <row r="727" spans="1:25" ht="14.25" customHeight="1">
      <c r="A727" s="719"/>
      <c r="B727" s="719"/>
      <c r="C727" s="719"/>
      <c r="D727" s="719"/>
      <c r="E727" s="719"/>
      <c r="F727" s="719"/>
      <c r="G727" s="719"/>
      <c r="H727" s="719"/>
      <c r="I727" s="719"/>
      <c r="J727" s="719"/>
      <c r="K727" s="719"/>
      <c r="L727" s="719"/>
      <c r="M727" s="719"/>
      <c r="N727" s="719"/>
      <c r="O727" s="719"/>
      <c r="P727" s="719"/>
      <c r="Q727" s="719"/>
      <c r="R727" s="719"/>
      <c r="S727" s="719"/>
      <c r="T727" s="719"/>
      <c r="U727" s="719"/>
      <c r="V727" s="719"/>
      <c r="W727" s="719"/>
      <c r="X727" s="719"/>
      <c r="Y727" s="719"/>
    </row>
    <row r="728" spans="1:25" ht="14.25" customHeight="1">
      <c r="A728" s="719"/>
      <c r="B728" s="719"/>
      <c r="C728" s="719"/>
      <c r="D728" s="719"/>
      <c r="E728" s="719"/>
      <c r="F728" s="719"/>
      <c r="G728" s="719"/>
      <c r="H728" s="719"/>
      <c r="I728" s="719"/>
      <c r="J728" s="719"/>
      <c r="K728" s="719"/>
      <c r="L728" s="719"/>
      <c r="M728" s="719"/>
      <c r="N728" s="719"/>
      <c r="O728" s="719"/>
      <c r="P728" s="719"/>
      <c r="Q728" s="719"/>
      <c r="R728" s="719"/>
      <c r="S728" s="719"/>
      <c r="T728" s="719"/>
      <c r="U728" s="719"/>
      <c r="V728" s="719"/>
      <c r="W728" s="719"/>
      <c r="X728" s="719"/>
      <c r="Y728" s="719"/>
    </row>
    <row r="729" spans="1:25" ht="14.25" customHeight="1">
      <c r="A729" s="719"/>
      <c r="B729" s="719"/>
      <c r="C729" s="719"/>
      <c r="D729" s="719"/>
      <c r="E729" s="719"/>
      <c r="F729" s="719"/>
      <c r="G729" s="719"/>
      <c r="H729" s="719"/>
      <c r="I729" s="719"/>
      <c r="J729" s="719"/>
      <c r="K729" s="719"/>
      <c r="L729" s="719"/>
      <c r="M729" s="719"/>
      <c r="N729" s="719"/>
      <c r="O729" s="719"/>
      <c r="P729" s="719"/>
      <c r="Q729" s="719"/>
      <c r="R729" s="719"/>
      <c r="S729" s="719"/>
      <c r="T729" s="719"/>
      <c r="U729" s="719"/>
      <c r="V729" s="719"/>
      <c r="W729" s="719"/>
      <c r="X729" s="719"/>
      <c r="Y729" s="719"/>
    </row>
    <row r="730" spans="1:25" ht="14.25" customHeight="1">
      <c r="A730" s="719"/>
      <c r="B730" s="719"/>
      <c r="C730" s="719"/>
      <c r="D730" s="719"/>
      <c r="E730" s="719"/>
      <c r="F730" s="719"/>
      <c r="G730" s="719"/>
      <c r="H730" s="719"/>
      <c r="I730" s="719"/>
      <c r="J730" s="719"/>
      <c r="K730" s="719"/>
      <c r="L730" s="719"/>
      <c r="M730" s="719"/>
      <c r="N730" s="719"/>
      <c r="O730" s="719"/>
      <c r="P730" s="719"/>
      <c r="Q730" s="719"/>
      <c r="R730" s="719"/>
      <c r="S730" s="719"/>
      <c r="T730" s="719"/>
      <c r="U730" s="719"/>
      <c r="V730" s="719"/>
      <c r="W730" s="719"/>
      <c r="X730" s="719"/>
      <c r="Y730" s="719"/>
    </row>
    <row r="731" spans="1:25" ht="14.25" customHeight="1">
      <c r="A731" s="719"/>
      <c r="B731" s="719"/>
      <c r="C731" s="719"/>
      <c r="D731" s="719"/>
      <c r="E731" s="719"/>
      <c r="F731" s="719"/>
      <c r="G731" s="719"/>
      <c r="H731" s="719"/>
      <c r="I731" s="719"/>
      <c r="J731" s="719"/>
      <c r="K731" s="719"/>
      <c r="L731" s="719"/>
      <c r="M731" s="719"/>
      <c r="N731" s="719"/>
      <c r="O731" s="719"/>
      <c r="P731" s="719"/>
      <c r="Q731" s="719"/>
      <c r="R731" s="719"/>
      <c r="S731" s="719"/>
      <c r="T731" s="719"/>
      <c r="U731" s="719"/>
      <c r="V731" s="719"/>
      <c r="W731" s="719"/>
      <c r="X731" s="719"/>
      <c r="Y731" s="719"/>
    </row>
    <row r="732" spans="1:25" ht="14.25" customHeight="1">
      <c r="A732" s="719"/>
      <c r="B732" s="719"/>
      <c r="C732" s="719"/>
      <c r="D732" s="719"/>
      <c r="E732" s="719"/>
      <c r="F732" s="719"/>
      <c r="G732" s="719"/>
      <c r="H732" s="719"/>
      <c r="I732" s="719"/>
      <c r="J732" s="719"/>
      <c r="K732" s="719"/>
      <c r="L732" s="719"/>
      <c r="M732" s="719"/>
      <c r="N732" s="719"/>
      <c r="O732" s="719"/>
      <c r="P732" s="719"/>
      <c r="Q732" s="719"/>
      <c r="R732" s="719"/>
      <c r="S732" s="719"/>
      <c r="T732" s="719"/>
      <c r="U732" s="719"/>
      <c r="V732" s="719"/>
      <c r="W732" s="719"/>
      <c r="X732" s="719"/>
      <c r="Y732" s="719"/>
    </row>
    <row r="733" spans="1:25" ht="14.25" customHeight="1">
      <c r="A733" s="719"/>
      <c r="B733" s="719"/>
      <c r="C733" s="719"/>
      <c r="D733" s="719"/>
      <c r="E733" s="719"/>
      <c r="F733" s="719"/>
      <c r="G733" s="719"/>
      <c r="H733" s="719"/>
      <c r="I733" s="719"/>
      <c r="J733" s="719"/>
      <c r="K733" s="719"/>
      <c r="L733" s="719"/>
      <c r="M733" s="719"/>
      <c r="N733" s="719"/>
      <c r="O733" s="719"/>
      <c r="P733" s="719"/>
      <c r="Q733" s="719"/>
      <c r="R733" s="719"/>
      <c r="S733" s="719"/>
      <c r="T733" s="719"/>
      <c r="U733" s="719"/>
      <c r="V733" s="719"/>
      <c r="W733" s="719"/>
      <c r="X733" s="719"/>
      <c r="Y733" s="719"/>
    </row>
    <row r="734" spans="1:25" ht="14.25" customHeight="1">
      <c r="A734" s="719"/>
      <c r="B734" s="719"/>
      <c r="C734" s="719"/>
      <c r="D734" s="719"/>
      <c r="E734" s="719"/>
      <c r="F734" s="719"/>
      <c r="G734" s="719"/>
      <c r="H734" s="719"/>
      <c r="I734" s="719"/>
      <c r="J734" s="719"/>
      <c r="K734" s="719"/>
      <c r="L734" s="719"/>
      <c r="M734" s="719"/>
      <c r="N734" s="719"/>
      <c r="O734" s="719"/>
      <c r="P734" s="719"/>
      <c r="Q734" s="719"/>
      <c r="R734" s="719"/>
      <c r="S734" s="719"/>
      <c r="T734" s="719"/>
      <c r="U734" s="719"/>
      <c r="V734" s="719"/>
      <c r="W734" s="719"/>
      <c r="X734" s="719"/>
      <c r="Y734" s="719"/>
    </row>
    <row r="735" spans="1:25" ht="14.25" customHeight="1">
      <c r="A735" s="719"/>
      <c r="B735" s="719"/>
      <c r="C735" s="719"/>
      <c r="D735" s="719"/>
      <c r="E735" s="719"/>
      <c r="F735" s="719"/>
      <c r="G735" s="719"/>
      <c r="H735" s="719"/>
      <c r="I735" s="719"/>
      <c r="J735" s="719"/>
      <c r="K735" s="719"/>
      <c r="L735" s="719"/>
      <c r="M735" s="719"/>
      <c r="N735" s="719"/>
      <c r="O735" s="719"/>
      <c r="P735" s="719"/>
      <c r="Q735" s="719"/>
      <c r="R735" s="719"/>
      <c r="S735" s="719"/>
      <c r="T735" s="719"/>
      <c r="U735" s="719"/>
      <c r="V735" s="719"/>
      <c r="W735" s="719"/>
      <c r="X735" s="719"/>
      <c r="Y735" s="719"/>
    </row>
    <row r="736" spans="1:25" ht="14.25" customHeight="1">
      <c r="A736" s="719"/>
      <c r="B736" s="719"/>
      <c r="C736" s="719"/>
      <c r="D736" s="719"/>
      <c r="E736" s="719"/>
      <c r="F736" s="719"/>
      <c r="G736" s="719"/>
      <c r="H736" s="719"/>
      <c r="I736" s="719"/>
      <c r="J736" s="719"/>
      <c r="K736" s="719"/>
      <c r="L736" s="719"/>
      <c r="M736" s="719"/>
      <c r="N736" s="719"/>
      <c r="O736" s="719"/>
      <c r="P736" s="719"/>
      <c r="Q736" s="719"/>
      <c r="R736" s="719"/>
      <c r="S736" s="719"/>
      <c r="T736" s="719"/>
      <c r="U736" s="719"/>
      <c r="V736" s="719"/>
      <c r="W736" s="719"/>
      <c r="X736" s="719"/>
      <c r="Y736" s="719"/>
    </row>
    <row r="737" spans="1:25" ht="14.25" customHeight="1">
      <c r="A737" s="719"/>
      <c r="B737" s="719"/>
      <c r="C737" s="719"/>
      <c r="D737" s="719"/>
      <c r="E737" s="719"/>
      <c r="F737" s="719"/>
      <c r="G737" s="719"/>
      <c r="H737" s="719"/>
      <c r="I737" s="719"/>
      <c r="J737" s="719"/>
      <c r="K737" s="719"/>
      <c r="L737" s="719"/>
      <c r="M737" s="719"/>
      <c r="N737" s="719"/>
      <c r="O737" s="719"/>
      <c r="P737" s="719"/>
      <c r="Q737" s="719"/>
      <c r="R737" s="719"/>
      <c r="S737" s="719"/>
      <c r="T737" s="719"/>
      <c r="U737" s="719"/>
      <c r="V737" s="719"/>
      <c r="W737" s="719"/>
      <c r="X737" s="719"/>
      <c r="Y737" s="719"/>
    </row>
    <row r="738" spans="1:25" ht="14.25" customHeight="1">
      <c r="A738" s="719"/>
      <c r="B738" s="719"/>
      <c r="C738" s="719"/>
      <c r="D738" s="719"/>
      <c r="E738" s="719"/>
      <c r="F738" s="719"/>
      <c r="G738" s="719"/>
      <c r="H738" s="719"/>
      <c r="I738" s="719"/>
      <c r="J738" s="719"/>
      <c r="K738" s="719"/>
      <c r="L738" s="719"/>
      <c r="M738" s="719"/>
      <c r="N738" s="719"/>
      <c r="O738" s="719"/>
      <c r="P738" s="719"/>
      <c r="Q738" s="719"/>
      <c r="R738" s="719"/>
      <c r="S738" s="719"/>
      <c r="T738" s="719"/>
      <c r="U738" s="719"/>
      <c r="V738" s="719"/>
      <c r="W738" s="719"/>
      <c r="X738" s="719"/>
      <c r="Y738" s="719"/>
    </row>
    <row r="739" spans="1:25" ht="14.25" customHeight="1">
      <c r="A739" s="719"/>
      <c r="B739" s="719"/>
      <c r="C739" s="719"/>
      <c r="D739" s="719"/>
      <c r="E739" s="719"/>
      <c r="F739" s="719"/>
      <c r="G739" s="719"/>
      <c r="H739" s="719"/>
      <c r="I739" s="719"/>
      <c r="J739" s="719"/>
      <c r="K739" s="719"/>
      <c r="L739" s="719"/>
      <c r="M739" s="719"/>
      <c r="N739" s="719"/>
      <c r="O739" s="719"/>
      <c r="P739" s="719"/>
      <c r="Q739" s="719"/>
      <c r="R739" s="719"/>
      <c r="S739" s="719"/>
      <c r="T739" s="719"/>
      <c r="U739" s="719"/>
      <c r="V739" s="719"/>
      <c r="W739" s="719"/>
      <c r="X739" s="719"/>
      <c r="Y739" s="719"/>
    </row>
    <row r="740" spans="1:25" ht="14.25" customHeight="1">
      <c r="A740" s="719"/>
      <c r="B740" s="719"/>
      <c r="C740" s="719"/>
      <c r="D740" s="719"/>
      <c r="E740" s="719"/>
      <c r="F740" s="719"/>
      <c r="G740" s="719"/>
      <c r="H740" s="719"/>
      <c r="I740" s="719"/>
      <c r="J740" s="719"/>
      <c r="K740" s="719"/>
      <c r="L740" s="719"/>
      <c r="M740" s="719"/>
      <c r="N740" s="719"/>
      <c r="O740" s="719"/>
      <c r="P740" s="719"/>
      <c r="Q740" s="719"/>
      <c r="R740" s="719"/>
      <c r="S740" s="719"/>
      <c r="T740" s="719"/>
      <c r="U740" s="719"/>
      <c r="V740" s="719"/>
      <c r="W740" s="719"/>
      <c r="X740" s="719"/>
      <c r="Y740" s="719"/>
    </row>
    <row r="741" spans="1:25" ht="14.25" customHeight="1">
      <c r="A741" s="719"/>
      <c r="B741" s="719"/>
      <c r="C741" s="719"/>
      <c r="D741" s="719"/>
      <c r="E741" s="719"/>
      <c r="F741" s="719"/>
      <c r="G741" s="719"/>
      <c r="H741" s="719"/>
      <c r="I741" s="719"/>
      <c r="J741" s="719"/>
      <c r="K741" s="719"/>
      <c r="L741" s="719"/>
      <c r="M741" s="719"/>
      <c r="N741" s="719"/>
      <c r="O741" s="719"/>
      <c r="P741" s="719"/>
      <c r="Q741" s="719"/>
      <c r="R741" s="719"/>
      <c r="S741" s="719"/>
      <c r="T741" s="719"/>
      <c r="U741" s="719"/>
      <c r="V741" s="719"/>
      <c r="W741" s="719"/>
      <c r="X741" s="719"/>
      <c r="Y741" s="719"/>
    </row>
    <row r="742" spans="1:25" ht="14.25" customHeight="1">
      <c r="A742" s="719"/>
      <c r="B742" s="719"/>
      <c r="C742" s="719"/>
      <c r="D742" s="719"/>
      <c r="E742" s="719"/>
      <c r="F742" s="719"/>
      <c r="G742" s="719"/>
      <c r="H742" s="719"/>
      <c r="I742" s="719"/>
      <c r="J742" s="719"/>
      <c r="K742" s="719"/>
      <c r="L742" s="719"/>
      <c r="M742" s="719"/>
      <c r="N742" s="719"/>
      <c r="O742" s="719"/>
      <c r="P742" s="719"/>
      <c r="Q742" s="719"/>
      <c r="R742" s="719"/>
      <c r="S742" s="719"/>
      <c r="T742" s="719"/>
      <c r="U742" s="719"/>
      <c r="V742" s="719"/>
      <c r="W742" s="719"/>
      <c r="X742" s="719"/>
      <c r="Y742" s="719"/>
    </row>
    <row r="743" spans="1:25" ht="14.25" customHeight="1">
      <c r="A743" s="719"/>
      <c r="B743" s="719"/>
      <c r="C743" s="719"/>
      <c r="D743" s="719"/>
      <c r="E743" s="719"/>
      <c r="F743" s="719"/>
      <c r="G743" s="719"/>
      <c r="H743" s="719"/>
      <c r="I743" s="719"/>
      <c r="J743" s="719"/>
      <c r="K743" s="719"/>
      <c r="L743" s="719"/>
      <c r="M743" s="719"/>
      <c r="N743" s="719"/>
      <c r="O743" s="719"/>
      <c r="P743" s="719"/>
      <c r="Q743" s="719"/>
      <c r="R743" s="719"/>
      <c r="S743" s="719"/>
      <c r="T743" s="719"/>
      <c r="U743" s="719"/>
      <c r="V743" s="719"/>
      <c r="W743" s="719"/>
      <c r="X743" s="719"/>
      <c r="Y743" s="719"/>
    </row>
    <row r="744" spans="1:25" ht="14.25" customHeight="1">
      <c r="A744" s="719"/>
      <c r="B744" s="719"/>
      <c r="C744" s="719"/>
      <c r="D744" s="719"/>
      <c r="E744" s="719"/>
      <c r="F744" s="719"/>
      <c r="G744" s="719"/>
      <c r="H744" s="719"/>
      <c r="I744" s="719"/>
      <c r="J744" s="719"/>
      <c r="K744" s="719"/>
      <c r="L744" s="719"/>
      <c r="M744" s="719"/>
      <c r="N744" s="719"/>
      <c r="O744" s="719"/>
      <c r="P744" s="719"/>
      <c r="Q744" s="719"/>
      <c r="R744" s="719"/>
      <c r="S744" s="719"/>
      <c r="T744" s="719"/>
      <c r="U744" s="719"/>
      <c r="V744" s="719"/>
      <c r="W744" s="719"/>
      <c r="X744" s="719"/>
      <c r="Y744" s="719"/>
    </row>
    <row r="745" spans="1:25" ht="14.25" customHeight="1">
      <c r="A745" s="719"/>
      <c r="B745" s="719"/>
      <c r="C745" s="719"/>
      <c r="D745" s="719"/>
      <c r="E745" s="719"/>
      <c r="F745" s="719"/>
      <c r="G745" s="719"/>
      <c r="H745" s="719"/>
      <c r="I745" s="719"/>
      <c r="J745" s="719"/>
      <c r="K745" s="719"/>
      <c r="L745" s="719"/>
      <c r="M745" s="719"/>
      <c r="N745" s="719"/>
      <c r="O745" s="719"/>
      <c r="P745" s="719"/>
      <c r="Q745" s="719"/>
      <c r="R745" s="719"/>
      <c r="S745" s="719"/>
      <c r="T745" s="719"/>
      <c r="U745" s="719"/>
      <c r="V745" s="719"/>
      <c r="W745" s="719"/>
      <c r="X745" s="719"/>
      <c r="Y745" s="719"/>
    </row>
    <row r="746" spans="1:25" ht="14.25" customHeight="1">
      <c r="A746" s="719"/>
      <c r="B746" s="719"/>
      <c r="C746" s="719"/>
      <c r="D746" s="719"/>
      <c r="E746" s="719"/>
      <c r="F746" s="719"/>
      <c r="G746" s="719"/>
      <c r="H746" s="719"/>
      <c r="I746" s="719"/>
      <c r="J746" s="719"/>
      <c r="K746" s="719"/>
      <c r="L746" s="719"/>
      <c r="M746" s="719"/>
      <c r="N746" s="719"/>
      <c r="O746" s="719"/>
      <c r="P746" s="719"/>
      <c r="Q746" s="719"/>
      <c r="R746" s="719"/>
      <c r="S746" s="719"/>
      <c r="T746" s="719"/>
      <c r="U746" s="719"/>
      <c r="V746" s="719"/>
      <c r="W746" s="719"/>
      <c r="X746" s="719"/>
      <c r="Y746" s="719"/>
    </row>
    <row r="747" spans="1:25" ht="14.25" customHeight="1">
      <c r="A747" s="719"/>
      <c r="B747" s="719"/>
      <c r="C747" s="719"/>
      <c r="D747" s="719"/>
      <c r="E747" s="719"/>
      <c r="F747" s="719"/>
      <c r="G747" s="719"/>
      <c r="H747" s="719"/>
      <c r="I747" s="719"/>
      <c r="J747" s="719"/>
      <c r="K747" s="719"/>
      <c r="L747" s="719"/>
      <c r="M747" s="719"/>
      <c r="N747" s="719"/>
      <c r="O747" s="719"/>
      <c r="P747" s="719"/>
      <c r="Q747" s="719"/>
      <c r="R747" s="719"/>
      <c r="S747" s="719"/>
      <c r="T747" s="719"/>
      <c r="U747" s="719"/>
      <c r="V747" s="719"/>
      <c r="W747" s="719"/>
      <c r="X747" s="719"/>
      <c r="Y747" s="719"/>
    </row>
    <row r="748" spans="1:25" ht="14.25" customHeight="1">
      <c r="A748" s="719"/>
      <c r="B748" s="719"/>
      <c r="C748" s="719"/>
      <c r="D748" s="719"/>
      <c r="E748" s="719"/>
      <c r="F748" s="719"/>
      <c r="G748" s="719"/>
      <c r="H748" s="719"/>
      <c r="I748" s="719"/>
      <c r="J748" s="719"/>
      <c r="K748" s="719"/>
      <c r="L748" s="719"/>
      <c r="M748" s="719"/>
      <c r="N748" s="719"/>
      <c r="O748" s="719"/>
      <c r="P748" s="719"/>
      <c r="Q748" s="719"/>
      <c r="R748" s="719"/>
      <c r="S748" s="719"/>
      <c r="T748" s="719"/>
      <c r="U748" s="719"/>
      <c r="V748" s="719"/>
      <c r="W748" s="719"/>
      <c r="X748" s="719"/>
      <c r="Y748" s="719"/>
    </row>
    <row r="749" spans="1:25" ht="14.25" customHeight="1">
      <c r="A749" s="719"/>
      <c r="B749" s="719"/>
      <c r="C749" s="719"/>
      <c r="D749" s="719"/>
      <c r="E749" s="719"/>
      <c r="F749" s="719"/>
      <c r="G749" s="719"/>
      <c r="H749" s="719"/>
      <c r="I749" s="719"/>
      <c r="J749" s="719"/>
      <c r="K749" s="719"/>
      <c r="L749" s="719"/>
      <c r="M749" s="719"/>
      <c r="N749" s="719"/>
      <c r="O749" s="719"/>
      <c r="P749" s="719"/>
      <c r="Q749" s="719"/>
      <c r="R749" s="719"/>
      <c r="S749" s="719"/>
      <c r="T749" s="719"/>
      <c r="U749" s="719"/>
      <c r="V749" s="719"/>
      <c r="W749" s="719"/>
      <c r="X749" s="719"/>
      <c r="Y749" s="719"/>
    </row>
    <row r="750" spans="1:25" ht="14.25" customHeight="1">
      <c r="A750" s="719"/>
      <c r="B750" s="719"/>
      <c r="C750" s="719"/>
      <c r="D750" s="719"/>
      <c r="E750" s="719"/>
      <c r="F750" s="719"/>
      <c r="G750" s="719"/>
      <c r="H750" s="719"/>
      <c r="I750" s="719"/>
      <c r="J750" s="719"/>
      <c r="K750" s="719"/>
      <c r="L750" s="719"/>
      <c r="M750" s="719"/>
      <c r="N750" s="719"/>
      <c r="O750" s="719"/>
      <c r="P750" s="719"/>
      <c r="Q750" s="719"/>
      <c r="R750" s="719"/>
      <c r="S750" s="719"/>
      <c r="T750" s="719"/>
      <c r="U750" s="719"/>
      <c r="V750" s="719"/>
      <c r="W750" s="719"/>
      <c r="X750" s="719"/>
      <c r="Y750" s="719"/>
    </row>
    <row r="751" spans="1:25" ht="14.25" customHeight="1">
      <c r="A751" s="719"/>
      <c r="B751" s="719"/>
      <c r="C751" s="719"/>
      <c r="D751" s="719"/>
      <c r="E751" s="719"/>
      <c r="F751" s="719"/>
      <c r="G751" s="719"/>
      <c r="H751" s="719"/>
      <c r="I751" s="719"/>
      <c r="J751" s="719"/>
      <c r="K751" s="719"/>
      <c r="L751" s="719"/>
      <c r="M751" s="719"/>
      <c r="N751" s="719"/>
      <c r="O751" s="719"/>
      <c r="P751" s="719"/>
      <c r="Q751" s="719"/>
      <c r="R751" s="719"/>
      <c r="S751" s="719"/>
      <c r="T751" s="719"/>
      <c r="U751" s="719"/>
      <c r="V751" s="719"/>
      <c r="W751" s="719"/>
      <c r="X751" s="719"/>
      <c r="Y751" s="719"/>
    </row>
    <row r="752" spans="1:25" ht="14.25" customHeight="1">
      <c r="A752" s="719"/>
      <c r="B752" s="719"/>
      <c r="C752" s="719"/>
      <c r="D752" s="719"/>
      <c r="E752" s="719"/>
      <c r="F752" s="719"/>
      <c r="G752" s="719"/>
      <c r="H752" s="719"/>
      <c r="I752" s="719"/>
      <c r="J752" s="719"/>
      <c r="K752" s="719"/>
      <c r="L752" s="719"/>
      <c r="M752" s="719"/>
      <c r="N752" s="719"/>
      <c r="O752" s="719"/>
      <c r="P752" s="719"/>
      <c r="Q752" s="719"/>
      <c r="R752" s="719"/>
      <c r="S752" s="719"/>
      <c r="T752" s="719"/>
      <c r="U752" s="719"/>
      <c r="V752" s="719"/>
      <c r="W752" s="719"/>
      <c r="X752" s="719"/>
      <c r="Y752" s="719"/>
    </row>
    <row r="753" spans="1:25" ht="14.25" customHeight="1">
      <c r="A753" s="719"/>
      <c r="B753" s="719"/>
      <c r="C753" s="719"/>
      <c r="D753" s="719"/>
      <c r="E753" s="719"/>
      <c r="F753" s="719"/>
      <c r="G753" s="719"/>
      <c r="H753" s="719"/>
      <c r="I753" s="719"/>
      <c r="J753" s="719"/>
      <c r="K753" s="719"/>
      <c r="L753" s="719"/>
      <c r="M753" s="719"/>
      <c r="N753" s="719"/>
      <c r="O753" s="719"/>
      <c r="P753" s="719"/>
      <c r="Q753" s="719"/>
      <c r="R753" s="719"/>
      <c r="S753" s="719"/>
      <c r="T753" s="719"/>
      <c r="U753" s="719"/>
      <c r="V753" s="719"/>
      <c r="W753" s="719"/>
      <c r="X753" s="719"/>
      <c r="Y753" s="719"/>
    </row>
    <row r="754" spans="1:25" ht="14.25" customHeight="1">
      <c r="A754" s="719"/>
      <c r="B754" s="719"/>
      <c r="C754" s="719"/>
      <c r="D754" s="719"/>
      <c r="E754" s="719"/>
      <c r="F754" s="719"/>
      <c r="G754" s="719"/>
      <c r="H754" s="719"/>
      <c r="I754" s="719"/>
      <c r="J754" s="719"/>
      <c r="K754" s="719"/>
      <c r="L754" s="719"/>
      <c r="M754" s="719"/>
      <c r="N754" s="719"/>
      <c r="O754" s="719"/>
      <c r="P754" s="719"/>
      <c r="Q754" s="719"/>
      <c r="R754" s="719"/>
      <c r="S754" s="719"/>
      <c r="T754" s="719"/>
      <c r="U754" s="719"/>
      <c r="V754" s="719"/>
      <c r="W754" s="719"/>
      <c r="X754" s="719"/>
      <c r="Y754" s="719"/>
    </row>
    <row r="755" spans="1:25" ht="14.25" customHeight="1">
      <c r="A755" s="719"/>
      <c r="B755" s="719"/>
      <c r="C755" s="719"/>
      <c r="D755" s="719"/>
      <c r="E755" s="719"/>
      <c r="F755" s="719"/>
      <c r="G755" s="719"/>
      <c r="H755" s="719"/>
      <c r="I755" s="719"/>
      <c r="J755" s="719"/>
      <c r="K755" s="719"/>
      <c r="L755" s="719"/>
      <c r="M755" s="719"/>
      <c r="N755" s="719"/>
      <c r="O755" s="719"/>
      <c r="P755" s="719"/>
      <c r="Q755" s="719"/>
      <c r="R755" s="719"/>
      <c r="S755" s="719"/>
      <c r="T755" s="719"/>
      <c r="U755" s="719"/>
      <c r="V755" s="719"/>
      <c r="W755" s="719"/>
      <c r="X755" s="719"/>
      <c r="Y755" s="719"/>
    </row>
    <row r="756" spans="1:25" ht="14.25" customHeight="1">
      <c r="A756" s="719"/>
      <c r="B756" s="719"/>
      <c r="C756" s="719"/>
      <c r="D756" s="719"/>
      <c r="E756" s="719"/>
      <c r="F756" s="719"/>
      <c r="G756" s="719"/>
      <c r="H756" s="719"/>
      <c r="I756" s="719"/>
      <c r="J756" s="719"/>
      <c r="K756" s="719"/>
      <c r="L756" s="719"/>
      <c r="M756" s="719"/>
      <c r="N756" s="719"/>
      <c r="O756" s="719"/>
      <c r="P756" s="719"/>
      <c r="Q756" s="719"/>
      <c r="R756" s="719"/>
      <c r="S756" s="719"/>
      <c r="T756" s="719"/>
      <c r="U756" s="719"/>
      <c r="V756" s="719"/>
      <c r="W756" s="719"/>
      <c r="X756" s="719"/>
      <c r="Y756" s="719"/>
    </row>
    <row r="757" spans="1:25" ht="14.25" customHeight="1">
      <c r="A757" s="719"/>
      <c r="B757" s="719"/>
      <c r="C757" s="719"/>
      <c r="D757" s="719"/>
      <c r="E757" s="719"/>
      <c r="F757" s="719"/>
      <c r="G757" s="719"/>
      <c r="H757" s="719"/>
      <c r="I757" s="719"/>
      <c r="J757" s="719"/>
      <c r="K757" s="719"/>
      <c r="L757" s="719"/>
      <c r="M757" s="719"/>
      <c r="N757" s="719"/>
      <c r="O757" s="719"/>
      <c r="P757" s="719"/>
      <c r="Q757" s="719"/>
      <c r="R757" s="719"/>
      <c r="S757" s="719"/>
      <c r="T757" s="719"/>
      <c r="U757" s="719"/>
      <c r="V757" s="719"/>
      <c r="W757" s="719"/>
      <c r="X757" s="719"/>
      <c r="Y757" s="719"/>
    </row>
    <row r="758" spans="1:25" ht="14.25" customHeight="1">
      <c r="A758" s="719"/>
      <c r="B758" s="719"/>
      <c r="C758" s="719"/>
      <c r="D758" s="719"/>
      <c r="E758" s="719"/>
      <c r="F758" s="719"/>
      <c r="G758" s="719"/>
      <c r="H758" s="719"/>
      <c r="I758" s="719"/>
      <c r="J758" s="719"/>
      <c r="K758" s="719"/>
      <c r="L758" s="719"/>
      <c r="M758" s="719"/>
      <c r="N758" s="719"/>
      <c r="O758" s="719"/>
      <c r="P758" s="719"/>
      <c r="Q758" s="719"/>
      <c r="R758" s="719"/>
      <c r="S758" s="719"/>
      <c r="T758" s="719"/>
      <c r="U758" s="719"/>
      <c r="V758" s="719"/>
      <c r="W758" s="719"/>
      <c r="X758" s="719"/>
      <c r="Y758" s="719"/>
    </row>
    <row r="759" spans="1:25" ht="14.25" customHeight="1">
      <c r="A759" s="719"/>
      <c r="B759" s="719"/>
      <c r="C759" s="719"/>
      <c r="D759" s="719"/>
      <c r="E759" s="719"/>
      <c r="F759" s="719"/>
      <c r="G759" s="719"/>
      <c r="H759" s="719"/>
      <c r="I759" s="719"/>
      <c r="J759" s="719"/>
      <c r="K759" s="719"/>
      <c r="L759" s="719"/>
      <c r="M759" s="719"/>
      <c r="N759" s="719"/>
      <c r="O759" s="719"/>
      <c r="P759" s="719"/>
      <c r="Q759" s="719"/>
      <c r="R759" s="719"/>
      <c r="S759" s="719"/>
      <c r="T759" s="719"/>
      <c r="U759" s="719"/>
      <c r="V759" s="719"/>
      <c r="W759" s="719"/>
      <c r="X759" s="719"/>
      <c r="Y759" s="719"/>
    </row>
    <row r="760" spans="1:25" ht="14.25" customHeight="1">
      <c r="A760" s="719"/>
      <c r="B760" s="719"/>
      <c r="C760" s="719"/>
      <c r="D760" s="719"/>
      <c r="E760" s="719"/>
      <c r="F760" s="719"/>
      <c r="G760" s="719"/>
      <c r="H760" s="719"/>
      <c r="I760" s="719"/>
      <c r="J760" s="719"/>
      <c r="K760" s="719"/>
      <c r="L760" s="719"/>
      <c r="M760" s="719"/>
      <c r="N760" s="719"/>
      <c r="O760" s="719"/>
      <c r="P760" s="719"/>
      <c r="Q760" s="719"/>
      <c r="R760" s="719"/>
      <c r="S760" s="719"/>
      <c r="T760" s="719"/>
      <c r="U760" s="719"/>
      <c r="V760" s="719"/>
      <c r="W760" s="719"/>
      <c r="X760" s="719"/>
      <c r="Y760" s="719"/>
    </row>
    <row r="761" spans="1:25" ht="14.25" customHeight="1">
      <c r="A761" s="719"/>
      <c r="B761" s="719"/>
      <c r="C761" s="719"/>
      <c r="D761" s="719"/>
      <c r="E761" s="719"/>
      <c r="F761" s="719"/>
      <c r="G761" s="719"/>
      <c r="H761" s="719"/>
      <c r="I761" s="719"/>
      <c r="J761" s="719"/>
      <c r="K761" s="719"/>
      <c r="L761" s="719"/>
      <c r="M761" s="719"/>
      <c r="N761" s="719"/>
      <c r="O761" s="719"/>
      <c r="P761" s="719"/>
      <c r="Q761" s="719"/>
      <c r="R761" s="719"/>
      <c r="S761" s="719"/>
      <c r="T761" s="719"/>
      <c r="U761" s="719"/>
      <c r="V761" s="719"/>
      <c r="W761" s="719"/>
      <c r="X761" s="719"/>
      <c r="Y761" s="719"/>
    </row>
    <row r="762" spans="1:25" ht="14.25" customHeight="1">
      <c r="A762" s="719"/>
      <c r="B762" s="719"/>
      <c r="C762" s="719"/>
      <c r="D762" s="719"/>
      <c r="E762" s="719"/>
      <c r="F762" s="719"/>
      <c r="G762" s="719"/>
      <c r="H762" s="719"/>
      <c r="I762" s="719"/>
      <c r="J762" s="719"/>
      <c r="K762" s="719"/>
      <c r="L762" s="719"/>
      <c r="M762" s="719"/>
      <c r="N762" s="719"/>
      <c r="O762" s="719"/>
      <c r="P762" s="719"/>
      <c r="Q762" s="719"/>
      <c r="R762" s="719"/>
      <c r="S762" s="719"/>
      <c r="T762" s="719"/>
      <c r="U762" s="719"/>
      <c r="V762" s="719"/>
      <c r="W762" s="719"/>
      <c r="X762" s="719"/>
      <c r="Y762" s="719"/>
    </row>
    <row r="763" spans="1:25" ht="14.25" customHeight="1">
      <c r="A763" s="719"/>
      <c r="B763" s="719"/>
      <c r="C763" s="719"/>
      <c r="D763" s="719"/>
      <c r="E763" s="719"/>
      <c r="F763" s="719"/>
      <c r="G763" s="719"/>
      <c r="H763" s="719"/>
      <c r="I763" s="719"/>
      <c r="J763" s="719"/>
      <c r="K763" s="719"/>
      <c r="L763" s="719"/>
      <c r="M763" s="719"/>
      <c r="N763" s="719"/>
      <c r="O763" s="719"/>
      <c r="P763" s="719"/>
      <c r="Q763" s="719"/>
      <c r="R763" s="719"/>
      <c r="S763" s="719"/>
      <c r="T763" s="719"/>
      <c r="U763" s="719"/>
      <c r="V763" s="719"/>
      <c r="W763" s="719"/>
      <c r="X763" s="719"/>
      <c r="Y763" s="719"/>
    </row>
    <row r="764" spans="1:25" ht="14.25" customHeight="1">
      <c r="A764" s="719"/>
      <c r="B764" s="719"/>
      <c r="C764" s="719"/>
      <c r="D764" s="719"/>
      <c r="E764" s="719"/>
      <c r="F764" s="719"/>
      <c r="G764" s="719"/>
      <c r="H764" s="719"/>
      <c r="I764" s="719"/>
      <c r="J764" s="719"/>
      <c r="K764" s="719"/>
      <c r="L764" s="719"/>
      <c r="M764" s="719"/>
      <c r="N764" s="719"/>
      <c r="O764" s="719"/>
      <c r="P764" s="719"/>
      <c r="Q764" s="719"/>
      <c r="R764" s="719"/>
      <c r="S764" s="719"/>
      <c r="T764" s="719"/>
      <c r="U764" s="719"/>
      <c r="V764" s="719"/>
      <c r="W764" s="719"/>
      <c r="X764" s="719"/>
      <c r="Y764" s="719"/>
    </row>
    <row r="765" spans="1:25" ht="14.25" customHeight="1">
      <c r="A765" s="719"/>
      <c r="B765" s="719"/>
      <c r="C765" s="719"/>
      <c r="D765" s="719"/>
      <c r="E765" s="719"/>
      <c r="F765" s="719"/>
      <c r="G765" s="719"/>
      <c r="H765" s="719"/>
      <c r="I765" s="719"/>
      <c r="J765" s="719"/>
      <c r="K765" s="719"/>
      <c r="L765" s="719"/>
      <c r="M765" s="719"/>
      <c r="N765" s="719"/>
      <c r="O765" s="719"/>
      <c r="P765" s="719"/>
      <c r="Q765" s="719"/>
      <c r="R765" s="719"/>
      <c r="S765" s="719"/>
      <c r="T765" s="719"/>
      <c r="U765" s="719"/>
      <c r="V765" s="719"/>
      <c r="W765" s="719"/>
      <c r="X765" s="719"/>
      <c r="Y765" s="719"/>
    </row>
    <row r="766" spans="1:25" ht="14.25" customHeight="1">
      <c r="A766" s="719"/>
      <c r="B766" s="719"/>
      <c r="C766" s="719"/>
      <c r="D766" s="719"/>
      <c r="E766" s="719"/>
      <c r="F766" s="719"/>
      <c r="G766" s="719"/>
      <c r="H766" s="719"/>
      <c r="I766" s="719"/>
      <c r="J766" s="719"/>
      <c r="K766" s="719"/>
      <c r="L766" s="719"/>
      <c r="M766" s="719"/>
      <c r="N766" s="719"/>
      <c r="O766" s="719"/>
      <c r="P766" s="719"/>
      <c r="Q766" s="719"/>
      <c r="R766" s="719"/>
      <c r="S766" s="719"/>
      <c r="T766" s="719"/>
      <c r="U766" s="719"/>
      <c r="V766" s="719"/>
      <c r="W766" s="719"/>
      <c r="X766" s="719"/>
      <c r="Y766" s="719"/>
    </row>
    <row r="767" spans="1:25" ht="14.25" customHeight="1">
      <c r="A767" s="719"/>
      <c r="B767" s="719"/>
      <c r="C767" s="719"/>
      <c r="D767" s="719"/>
      <c r="E767" s="719"/>
      <c r="F767" s="719"/>
      <c r="G767" s="719"/>
      <c r="H767" s="719"/>
      <c r="I767" s="719"/>
      <c r="J767" s="719"/>
      <c r="K767" s="719"/>
      <c r="L767" s="719"/>
      <c r="M767" s="719"/>
      <c r="N767" s="719"/>
      <c r="O767" s="719"/>
      <c r="P767" s="719"/>
      <c r="Q767" s="719"/>
      <c r="R767" s="719"/>
      <c r="S767" s="719"/>
      <c r="T767" s="719"/>
      <c r="U767" s="719"/>
      <c r="V767" s="719"/>
      <c r="W767" s="719"/>
      <c r="X767" s="719"/>
      <c r="Y767" s="719"/>
    </row>
    <row r="768" spans="1:25" ht="14.25" customHeight="1">
      <c r="A768" s="719"/>
      <c r="B768" s="719"/>
      <c r="C768" s="719"/>
      <c r="D768" s="719"/>
      <c r="E768" s="719"/>
      <c r="F768" s="719"/>
      <c r="G768" s="719"/>
      <c r="H768" s="719"/>
      <c r="I768" s="719"/>
      <c r="J768" s="719"/>
      <c r="K768" s="719"/>
      <c r="L768" s="719"/>
      <c r="M768" s="719"/>
      <c r="N768" s="719"/>
      <c r="O768" s="719"/>
      <c r="P768" s="719"/>
      <c r="Q768" s="719"/>
      <c r="R768" s="719"/>
      <c r="S768" s="719"/>
      <c r="T768" s="719"/>
      <c r="U768" s="719"/>
      <c r="V768" s="719"/>
      <c r="W768" s="719"/>
      <c r="X768" s="719"/>
      <c r="Y768" s="719"/>
    </row>
    <row r="769" spans="1:25" ht="14.25" customHeight="1">
      <c r="A769" s="719"/>
      <c r="B769" s="719"/>
      <c r="C769" s="719"/>
      <c r="D769" s="719"/>
      <c r="E769" s="719"/>
      <c r="F769" s="719"/>
      <c r="G769" s="719"/>
      <c r="H769" s="719"/>
      <c r="I769" s="719"/>
      <c r="J769" s="719"/>
      <c r="K769" s="719"/>
      <c r="L769" s="719"/>
      <c r="M769" s="719"/>
      <c r="N769" s="719"/>
      <c r="O769" s="719"/>
      <c r="P769" s="719"/>
      <c r="Q769" s="719"/>
      <c r="R769" s="719"/>
      <c r="S769" s="719"/>
      <c r="T769" s="719"/>
      <c r="U769" s="719"/>
      <c r="V769" s="719"/>
      <c r="W769" s="719"/>
      <c r="X769" s="719"/>
      <c r="Y769" s="719"/>
    </row>
    <row r="770" spans="1:25" ht="14.25" customHeight="1">
      <c r="A770" s="719"/>
      <c r="B770" s="719"/>
      <c r="C770" s="719"/>
      <c r="D770" s="719"/>
      <c r="E770" s="719"/>
      <c r="F770" s="719"/>
      <c r="G770" s="719"/>
      <c r="H770" s="719"/>
      <c r="I770" s="719"/>
      <c r="J770" s="719"/>
      <c r="K770" s="719"/>
      <c r="L770" s="719"/>
      <c r="M770" s="719"/>
      <c r="N770" s="719"/>
      <c r="O770" s="719"/>
      <c r="P770" s="719"/>
      <c r="Q770" s="719"/>
      <c r="R770" s="719"/>
      <c r="S770" s="719"/>
      <c r="T770" s="719"/>
      <c r="U770" s="719"/>
      <c r="V770" s="719"/>
      <c r="W770" s="719"/>
      <c r="X770" s="719"/>
      <c r="Y770" s="719"/>
    </row>
    <row r="771" spans="1:25" ht="14.25" customHeight="1">
      <c r="A771" s="719"/>
      <c r="B771" s="719"/>
      <c r="C771" s="719"/>
      <c r="D771" s="719"/>
      <c r="E771" s="719"/>
      <c r="F771" s="719"/>
      <c r="G771" s="719"/>
      <c r="H771" s="719"/>
      <c r="I771" s="719"/>
      <c r="J771" s="719"/>
      <c r="K771" s="719"/>
      <c r="L771" s="719"/>
      <c r="M771" s="719"/>
      <c r="N771" s="719"/>
      <c r="O771" s="719"/>
      <c r="P771" s="719"/>
      <c r="Q771" s="719"/>
      <c r="R771" s="719"/>
      <c r="S771" s="719"/>
      <c r="T771" s="719"/>
      <c r="U771" s="719"/>
      <c r="V771" s="719"/>
      <c r="W771" s="719"/>
      <c r="X771" s="719"/>
      <c r="Y771" s="719"/>
    </row>
    <row r="772" spans="1:25" ht="14.25" customHeight="1">
      <c r="A772" s="719"/>
      <c r="B772" s="719"/>
      <c r="C772" s="719"/>
      <c r="D772" s="719"/>
      <c r="E772" s="719"/>
      <c r="F772" s="719"/>
      <c r="G772" s="719"/>
      <c r="H772" s="719"/>
      <c r="I772" s="719"/>
      <c r="J772" s="719"/>
      <c r="K772" s="719"/>
      <c r="L772" s="719"/>
      <c r="M772" s="719"/>
      <c r="N772" s="719"/>
      <c r="O772" s="719"/>
      <c r="P772" s="719"/>
      <c r="Q772" s="719"/>
      <c r="R772" s="719"/>
      <c r="S772" s="719"/>
      <c r="T772" s="719"/>
      <c r="U772" s="719"/>
      <c r="V772" s="719"/>
      <c r="W772" s="719"/>
      <c r="X772" s="719"/>
      <c r="Y772" s="719"/>
    </row>
    <row r="773" spans="1:25" ht="14.25" customHeight="1">
      <c r="A773" s="719"/>
      <c r="B773" s="719"/>
      <c r="C773" s="719"/>
      <c r="D773" s="719"/>
      <c r="E773" s="719"/>
      <c r="F773" s="719"/>
      <c r="G773" s="719"/>
      <c r="H773" s="719"/>
      <c r="I773" s="719"/>
      <c r="J773" s="719"/>
      <c r="K773" s="719"/>
      <c r="L773" s="719"/>
      <c r="M773" s="719"/>
      <c r="N773" s="719"/>
      <c r="O773" s="719"/>
      <c r="P773" s="719"/>
      <c r="Q773" s="719"/>
      <c r="R773" s="719"/>
      <c r="S773" s="719"/>
      <c r="T773" s="719"/>
      <c r="U773" s="719"/>
      <c r="V773" s="719"/>
      <c r="W773" s="719"/>
      <c r="X773" s="719"/>
      <c r="Y773" s="719"/>
    </row>
    <row r="774" spans="1:25" ht="14.25" customHeight="1">
      <c r="A774" s="719"/>
      <c r="B774" s="719"/>
      <c r="C774" s="719"/>
      <c r="D774" s="719"/>
      <c r="E774" s="719"/>
      <c r="F774" s="719"/>
      <c r="G774" s="719"/>
      <c r="H774" s="719"/>
      <c r="I774" s="719"/>
      <c r="J774" s="719"/>
      <c r="K774" s="719"/>
      <c r="L774" s="719"/>
      <c r="M774" s="719"/>
      <c r="N774" s="719"/>
      <c r="O774" s="719"/>
      <c r="P774" s="719"/>
      <c r="Q774" s="719"/>
      <c r="R774" s="719"/>
      <c r="S774" s="719"/>
      <c r="T774" s="719"/>
      <c r="U774" s="719"/>
      <c r="V774" s="719"/>
      <c r="W774" s="719"/>
      <c r="X774" s="719"/>
      <c r="Y774" s="719"/>
    </row>
    <row r="775" spans="1:25" ht="14.25" customHeight="1">
      <c r="A775" s="719"/>
      <c r="B775" s="719"/>
      <c r="C775" s="719"/>
      <c r="D775" s="719"/>
      <c r="E775" s="719"/>
      <c r="F775" s="719"/>
      <c r="G775" s="719"/>
      <c r="H775" s="719"/>
      <c r="I775" s="719"/>
      <c r="J775" s="719"/>
      <c r="K775" s="719"/>
      <c r="L775" s="719"/>
      <c r="M775" s="719"/>
      <c r="N775" s="719"/>
      <c r="O775" s="719"/>
      <c r="P775" s="719"/>
      <c r="Q775" s="719"/>
      <c r="R775" s="719"/>
      <c r="S775" s="719"/>
      <c r="T775" s="719"/>
      <c r="U775" s="719"/>
      <c r="V775" s="719"/>
      <c r="W775" s="719"/>
      <c r="X775" s="719"/>
      <c r="Y775" s="719"/>
    </row>
    <row r="776" spans="1:25" ht="14.25" customHeight="1">
      <c r="A776" s="719"/>
      <c r="B776" s="719"/>
      <c r="C776" s="719"/>
      <c r="D776" s="719"/>
      <c r="E776" s="719"/>
      <c r="F776" s="719"/>
      <c r="G776" s="719"/>
      <c r="H776" s="719"/>
      <c r="I776" s="719"/>
      <c r="J776" s="719"/>
      <c r="K776" s="719"/>
      <c r="L776" s="719"/>
      <c r="M776" s="719"/>
      <c r="N776" s="719"/>
      <c r="O776" s="719"/>
      <c r="P776" s="719"/>
      <c r="Q776" s="719"/>
      <c r="R776" s="719"/>
      <c r="S776" s="719"/>
      <c r="T776" s="719"/>
      <c r="U776" s="719"/>
      <c r="V776" s="719"/>
      <c r="W776" s="719"/>
      <c r="X776" s="719"/>
      <c r="Y776" s="719"/>
    </row>
    <row r="777" spans="1:25" ht="14.25" customHeight="1">
      <c r="A777" s="719"/>
      <c r="B777" s="719"/>
      <c r="C777" s="719"/>
      <c r="D777" s="719"/>
      <c r="E777" s="719"/>
      <c r="F777" s="719"/>
      <c r="G777" s="719"/>
      <c r="H777" s="719"/>
      <c r="I777" s="719"/>
      <c r="J777" s="719"/>
      <c r="K777" s="719"/>
      <c r="L777" s="719"/>
      <c r="M777" s="719"/>
      <c r="N777" s="719"/>
      <c r="O777" s="719"/>
      <c r="P777" s="719"/>
      <c r="Q777" s="719"/>
      <c r="R777" s="719"/>
      <c r="S777" s="719"/>
      <c r="T777" s="719"/>
      <c r="U777" s="719"/>
      <c r="V777" s="719"/>
      <c r="W777" s="719"/>
      <c r="X777" s="719"/>
      <c r="Y777" s="719"/>
    </row>
    <row r="778" spans="1:25" ht="14.25" customHeight="1">
      <c r="A778" s="719"/>
      <c r="B778" s="719"/>
      <c r="C778" s="719"/>
      <c r="D778" s="719"/>
      <c r="E778" s="719"/>
      <c r="F778" s="719"/>
      <c r="G778" s="719"/>
      <c r="H778" s="719"/>
      <c r="I778" s="719"/>
      <c r="J778" s="719"/>
      <c r="K778" s="719"/>
      <c r="L778" s="719"/>
      <c r="M778" s="719"/>
      <c r="N778" s="719"/>
      <c r="O778" s="719"/>
      <c r="P778" s="719"/>
      <c r="Q778" s="719"/>
      <c r="R778" s="719"/>
      <c r="S778" s="719"/>
      <c r="T778" s="719"/>
      <c r="U778" s="719"/>
      <c r="V778" s="719"/>
      <c r="W778" s="719"/>
      <c r="X778" s="719"/>
      <c r="Y778" s="719"/>
    </row>
    <row r="779" spans="1:25" ht="14.25" customHeight="1">
      <c r="A779" s="719"/>
      <c r="B779" s="719"/>
      <c r="C779" s="719"/>
      <c r="D779" s="719"/>
      <c r="E779" s="719"/>
      <c r="F779" s="719"/>
      <c r="G779" s="719"/>
      <c r="H779" s="719"/>
      <c r="I779" s="719"/>
      <c r="J779" s="719"/>
      <c r="K779" s="719"/>
      <c r="L779" s="719"/>
      <c r="M779" s="719"/>
      <c r="N779" s="719"/>
      <c r="O779" s="719"/>
      <c r="P779" s="719"/>
      <c r="Q779" s="719"/>
      <c r="R779" s="719"/>
      <c r="S779" s="719"/>
      <c r="T779" s="719"/>
      <c r="U779" s="719"/>
      <c r="V779" s="719"/>
      <c r="W779" s="719"/>
      <c r="X779" s="719"/>
      <c r="Y779" s="719"/>
    </row>
    <row r="780" spans="1:25" ht="14.25" customHeight="1">
      <c r="A780" s="719"/>
      <c r="B780" s="719"/>
      <c r="C780" s="719"/>
      <c r="D780" s="719"/>
      <c r="E780" s="719"/>
      <c r="F780" s="719"/>
      <c r="G780" s="719"/>
      <c r="H780" s="719"/>
      <c r="I780" s="719"/>
      <c r="J780" s="719"/>
      <c r="K780" s="719"/>
      <c r="L780" s="719"/>
      <c r="M780" s="719"/>
      <c r="N780" s="719"/>
      <c r="O780" s="719"/>
      <c r="P780" s="719"/>
      <c r="Q780" s="719"/>
      <c r="R780" s="719"/>
      <c r="S780" s="719"/>
      <c r="T780" s="719"/>
      <c r="U780" s="719"/>
      <c r="V780" s="719"/>
      <c r="W780" s="719"/>
      <c r="X780" s="719"/>
      <c r="Y780" s="719"/>
    </row>
    <row r="781" spans="1:25" ht="14.25" customHeight="1">
      <c r="A781" s="719"/>
      <c r="B781" s="719"/>
      <c r="C781" s="719"/>
      <c r="D781" s="719"/>
      <c r="E781" s="719"/>
      <c r="F781" s="719"/>
      <c r="G781" s="719"/>
      <c r="H781" s="719"/>
      <c r="I781" s="719"/>
      <c r="J781" s="719"/>
      <c r="K781" s="719"/>
      <c r="L781" s="719"/>
      <c r="M781" s="719"/>
      <c r="N781" s="719"/>
      <c r="O781" s="719"/>
      <c r="P781" s="719"/>
      <c r="Q781" s="719"/>
      <c r="R781" s="719"/>
      <c r="S781" s="719"/>
      <c r="T781" s="719"/>
      <c r="U781" s="719"/>
      <c r="V781" s="719"/>
      <c r="W781" s="719"/>
      <c r="X781" s="719"/>
      <c r="Y781" s="719"/>
    </row>
    <row r="782" spans="1:25" ht="14.25" customHeight="1">
      <c r="A782" s="719"/>
      <c r="B782" s="719"/>
      <c r="C782" s="719"/>
      <c r="D782" s="719"/>
      <c r="E782" s="719"/>
      <c r="F782" s="719"/>
      <c r="G782" s="719"/>
      <c r="H782" s="719"/>
      <c r="I782" s="719"/>
      <c r="J782" s="719"/>
      <c r="K782" s="719"/>
      <c r="L782" s="719"/>
      <c r="M782" s="719"/>
      <c r="N782" s="719"/>
      <c r="O782" s="719"/>
      <c r="P782" s="719"/>
      <c r="Q782" s="719"/>
      <c r="R782" s="719"/>
      <c r="S782" s="719"/>
      <c r="T782" s="719"/>
      <c r="U782" s="719"/>
      <c r="V782" s="719"/>
      <c r="W782" s="719"/>
      <c r="X782" s="719"/>
      <c r="Y782" s="719"/>
    </row>
    <row r="783" spans="1:25" ht="14.25" customHeight="1">
      <c r="A783" s="719"/>
      <c r="B783" s="719"/>
      <c r="C783" s="719"/>
      <c r="D783" s="719"/>
      <c r="E783" s="719"/>
      <c r="F783" s="719"/>
      <c r="G783" s="719"/>
      <c r="H783" s="719"/>
      <c r="I783" s="719"/>
      <c r="J783" s="719"/>
      <c r="K783" s="719"/>
      <c r="L783" s="719"/>
      <c r="M783" s="719"/>
      <c r="N783" s="719"/>
      <c r="O783" s="719"/>
      <c r="P783" s="719"/>
      <c r="Q783" s="719"/>
      <c r="R783" s="719"/>
      <c r="S783" s="719"/>
      <c r="T783" s="719"/>
      <c r="U783" s="719"/>
      <c r="V783" s="719"/>
      <c r="W783" s="719"/>
      <c r="X783" s="719"/>
      <c r="Y783" s="719"/>
    </row>
    <row r="784" spans="1:25" ht="14.25" customHeight="1">
      <c r="A784" s="719"/>
      <c r="B784" s="719"/>
      <c r="C784" s="719"/>
      <c r="D784" s="719"/>
      <c r="E784" s="719"/>
      <c r="F784" s="719"/>
      <c r="G784" s="719"/>
      <c r="H784" s="719"/>
      <c r="I784" s="719"/>
      <c r="J784" s="719"/>
      <c r="K784" s="719"/>
      <c r="L784" s="719"/>
      <c r="M784" s="719"/>
      <c r="N784" s="719"/>
      <c r="O784" s="719"/>
      <c r="P784" s="719"/>
      <c r="Q784" s="719"/>
      <c r="R784" s="719"/>
      <c r="S784" s="719"/>
      <c r="T784" s="719"/>
      <c r="U784" s="719"/>
      <c r="V784" s="719"/>
      <c r="W784" s="719"/>
      <c r="X784" s="719"/>
      <c r="Y784" s="719"/>
    </row>
    <row r="785" spans="1:25" ht="14.25" customHeight="1">
      <c r="A785" s="719"/>
      <c r="B785" s="719"/>
      <c r="C785" s="719"/>
      <c r="D785" s="719"/>
      <c r="E785" s="719"/>
      <c r="F785" s="719"/>
      <c r="G785" s="719"/>
      <c r="H785" s="719"/>
      <c r="I785" s="719"/>
      <c r="J785" s="719"/>
      <c r="K785" s="719"/>
      <c r="L785" s="719"/>
      <c r="M785" s="719"/>
      <c r="N785" s="719"/>
      <c r="O785" s="719"/>
      <c r="P785" s="719"/>
      <c r="Q785" s="719"/>
      <c r="R785" s="719"/>
      <c r="S785" s="719"/>
      <c r="T785" s="719"/>
      <c r="U785" s="719"/>
      <c r="V785" s="719"/>
      <c r="W785" s="719"/>
      <c r="X785" s="719"/>
      <c r="Y785" s="719"/>
    </row>
    <row r="786" spans="1:25" ht="14.25" customHeight="1">
      <c r="A786" s="719"/>
      <c r="B786" s="719"/>
      <c r="C786" s="719"/>
      <c r="D786" s="719"/>
      <c r="E786" s="719"/>
      <c r="F786" s="719"/>
      <c r="G786" s="719"/>
      <c r="H786" s="719"/>
      <c r="I786" s="719"/>
      <c r="J786" s="719"/>
      <c r="K786" s="719"/>
      <c r="L786" s="719"/>
      <c r="M786" s="719"/>
      <c r="N786" s="719"/>
      <c r="O786" s="719"/>
      <c r="P786" s="719"/>
      <c r="Q786" s="719"/>
      <c r="R786" s="719"/>
      <c r="S786" s="719"/>
      <c r="T786" s="719"/>
      <c r="U786" s="719"/>
      <c r="V786" s="719"/>
      <c r="W786" s="719"/>
      <c r="X786" s="719"/>
      <c r="Y786" s="719"/>
    </row>
    <row r="787" spans="1:25" ht="14.25" customHeight="1">
      <c r="A787" s="719"/>
      <c r="B787" s="719"/>
      <c r="C787" s="719"/>
      <c r="D787" s="719"/>
      <c r="E787" s="719"/>
      <c r="F787" s="719"/>
      <c r="G787" s="719"/>
      <c r="H787" s="719"/>
      <c r="I787" s="719"/>
      <c r="J787" s="719"/>
      <c r="K787" s="719"/>
      <c r="L787" s="719"/>
      <c r="M787" s="719"/>
      <c r="N787" s="719"/>
      <c r="O787" s="719"/>
      <c r="P787" s="719"/>
      <c r="Q787" s="719"/>
      <c r="R787" s="719"/>
      <c r="S787" s="719"/>
      <c r="T787" s="719"/>
      <c r="U787" s="719"/>
      <c r="V787" s="719"/>
      <c r="W787" s="719"/>
      <c r="X787" s="719"/>
      <c r="Y787" s="719"/>
    </row>
    <row r="788" spans="1:25" ht="14.25" customHeight="1">
      <c r="A788" s="719"/>
      <c r="B788" s="719"/>
      <c r="C788" s="719"/>
      <c r="D788" s="719"/>
      <c r="E788" s="719"/>
      <c r="F788" s="719"/>
      <c r="G788" s="719"/>
      <c r="H788" s="719"/>
      <c r="I788" s="719"/>
      <c r="J788" s="719"/>
      <c r="K788" s="719"/>
      <c r="L788" s="719"/>
      <c r="M788" s="719"/>
      <c r="N788" s="719"/>
      <c r="O788" s="719"/>
      <c r="P788" s="719"/>
      <c r="Q788" s="719"/>
      <c r="R788" s="719"/>
      <c r="S788" s="719"/>
      <c r="T788" s="719"/>
      <c r="U788" s="719"/>
      <c r="V788" s="719"/>
      <c r="W788" s="719"/>
      <c r="X788" s="719"/>
      <c r="Y788" s="719"/>
    </row>
    <row r="789" spans="1:25" ht="14.25" customHeight="1">
      <c r="A789" s="719"/>
      <c r="B789" s="719"/>
      <c r="C789" s="719"/>
      <c r="D789" s="719"/>
      <c r="E789" s="719"/>
      <c r="F789" s="719"/>
      <c r="G789" s="719"/>
      <c r="H789" s="719"/>
      <c r="I789" s="719"/>
      <c r="J789" s="719"/>
      <c r="K789" s="719"/>
      <c r="L789" s="719"/>
      <c r="M789" s="719"/>
      <c r="N789" s="719"/>
      <c r="O789" s="719"/>
      <c r="P789" s="719"/>
      <c r="Q789" s="719"/>
      <c r="R789" s="719"/>
      <c r="S789" s="719"/>
      <c r="T789" s="719"/>
      <c r="U789" s="719"/>
      <c r="V789" s="719"/>
      <c r="W789" s="719"/>
      <c r="X789" s="719"/>
      <c r="Y789" s="719"/>
    </row>
    <row r="790" spans="1:25" ht="14.25" customHeight="1">
      <c r="A790" s="719"/>
      <c r="B790" s="719"/>
      <c r="C790" s="719"/>
      <c r="D790" s="719"/>
      <c r="E790" s="719"/>
      <c r="F790" s="719"/>
      <c r="G790" s="719"/>
      <c r="H790" s="719"/>
      <c r="I790" s="719"/>
      <c r="J790" s="719"/>
      <c r="K790" s="719"/>
      <c r="L790" s="719"/>
      <c r="M790" s="719"/>
      <c r="N790" s="719"/>
      <c r="O790" s="719"/>
      <c r="P790" s="719"/>
      <c r="Q790" s="719"/>
      <c r="R790" s="719"/>
      <c r="S790" s="719"/>
      <c r="T790" s="719"/>
      <c r="U790" s="719"/>
      <c r="V790" s="719"/>
      <c r="W790" s="719"/>
      <c r="X790" s="719"/>
      <c r="Y790" s="719"/>
    </row>
    <row r="791" spans="1:25" ht="14.25" customHeight="1">
      <c r="A791" s="719"/>
      <c r="B791" s="719"/>
      <c r="C791" s="719"/>
      <c r="D791" s="719"/>
      <c r="E791" s="719"/>
      <c r="F791" s="719"/>
      <c r="G791" s="719"/>
      <c r="H791" s="719"/>
      <c r="I791" s="719"/>
      <c r="J791" s="719"/>
      <c r="K791" s="719"/>
      <c r="L791" s="719"/>
      <c r="M791" s="719"/>
      <c r="N791" s="719"/>
      <c r="O791" s="719"/>
      <c r="P791" s="719"/>
      <c r="Q791" s="719"/>
      <c r="R791" s="719"/>
      <c r="S791" s="719"/>
      <c r="T791" s="719"/>
      <c r="U791" s="719"/>
      <c r="V791" s="719"/>
      <c r="W791" s="719"/>
      <c r="X791" s="719"/>
      <c r="Y791" s="719"/>
    </row>
    <row r="792" spans="1:25" ht="14.25" customHeight="1">
      <c r="A792" s="719"/>
      <c r="B792" s="719"/>
      <c r="C792" s="719"/>
      <c r="D792" s="719"/>
      <c r="E792" s="719"/>
      <c r="F792" s="719"/>
      <c r="G792" s="719"/>
      <c r="H792" s="719"/>
      <c r="I792" s="719"/>
      <c r="J792" s="719"/>
      <c r="K792" s="719"/>
      <c r="L792" s="719"/>
      <c r="M792" s="719"/>
      <c r="N792" s="719"/>
      <c r="O792" s="719"/>
      <c r="P792" s="719"/>
      <c r="Q792" s="719"/>
      <c r="R792" s="719"/>
      <c r="S792" s="719"/>
      <c r="T792" s="719"/>
      <c r="U792" s="719"/>
      <c r="V792" s="719"/>
      <c r="W792" s="719"/>
      <c r="X792" s="719"/>
      <c r="Y792" s="719"/>
    </row>
    <row r="793" spans="1:25" ht="14.25" customHeight="1">
      <c r="A793" s="719"/>
      <c r="B793" s="719"/>
      <c r="C793" s="719"/>
      <c r="D793" s="719"/>
      <c r="E793" s="719"/>
      <c r="F793" s="719"/>
      <c r="G793" s="719"/>
      <c r="H793" s="719"/>
      <c r="I793" s="719"/>
      <c r="J793" s="719"/>
      <c r="K793" s="719"/>
      <c r="L793" s="719"/>
      <c r="M793" s="719"/>
      <c r="N793" s="719"/>
      <c r="O793" s="719"/>
      <c r="P793" s="719"/>
      <c r="Q793" s="719"/>
      <c r="R793" s="719"/>
      <c r="S793" s="719"/>
      <c r="T793" s="719"/>
      <c r="U793" s="719"/>
      <c r="V793" s="719"/>
      <c r="W793" s="719"/>
      <c r="X793" s="719"/>
      <c r="Y793" s="719"/>
    </row>
    <row r="794" spans="1:25" ht="14.25" customHeight="1">
      <c r="A794" s="719"/>
      <c r="B794" s="719"/>
      <c r="C794" s="719"/>
      <c r="D794" s="719"/>
      <c r="E794" s="719"/>
      <c r="F794" s="719"/>
      <c r="G794" s="719"/>
      <c r="H794" s="719"/>
      <c r="I794" s="719"/>
      <c r="J794" s="719"/>
      <c r="K794" s="719"/>
      <c r="L794" s="719"/>
      <c r="M794" s="719"/>
      <c r="N794" s="719"/>
      <c r="O794" s="719"/>
      <c r="P794" s="719"/>
      <c r="Q794" s="719"/>
      <c r="R794" s="719"/>
      <c r="S794" s="719"/>
      <c r="T794" s="719"/>
      <c r="U794" s="719"/>
      <c r="V794" s="719"/>
      <c r="W794" s="719"/>
      <c r="X794" s="719"/>
      <c r="Y794" s="719"/>
    </row>
    <row r="795" spans="1:25" ht="14.25" customHeight="1">
      <c r="A795" s="719"/>
      <c r="B795" s="719"/>
      <c r="C795" s="719"/>
      <c r="D795" s="719"/>
      <c r="E795" s="719"/>
      <c r="F795" s="719"/>
      <c r="G795" s="719"/>
      <c r="H795" s="719"/>
      <c r="I795" s="719"/>
      <c r="J795" s="719"/>
      <c r="K795" s="719"/>
      <c r="L795" s="719"/>
      <c r="M795" s="719"/>
      <c r="N795" s="719"/>
      <c r="O795" s="719"/>
      <c r="P795" s="719"/>
      <c r="Q795" s="719"/>
      <c r="R795" s="719"/>
      <c r="S795" s="719"/>
      <c r="T795" s="719"/>
      <c r="U795" s="719"/>
      <c r="V795" s="719"/>
      <c r="W795" s="719"/>
      <c r="X795" s="719"/>
      <c r="Y795" s="719"/>
    </row>
    <row r="796" spans="1:25" ht="14.25" customHeight="1">
      <c r="A796" s="719"/>
      <c r="B796" s="719"/>
      <c r="C796" s="719"/>
      <c r="D796" s="719"/>
      <c r="E796" s="719"/>
      <c r="F796" s="719"/>
      <c r="G796" s="719"/>
      <c r="H796" s="719"/>
      <c r="I796" s="719"/>
      <c r="J796" s="719"/>
      <c r="K796" s="719"/>
      <c r="L796" s="719"/>
      <c r="M796" s="719"/>
      <c r="N796" s="719"/>
      <c r="O796" s="719"/>
      <c r="P796" s="719"/>
      <c r="Q796" s="719"/>
      <c r="R796" s="719"/>
      <c r="S796" s="719"/>
      <c r="T796" s="719"/>
      <c r="U796" s="719"/>
      <c r="V796" s="719"/>
      <c r="W796" s="719"/>
      <c r="X796" s="719"/>
      <c r="Y796" s="719"/>
    </row>
    <row r="797" spans="1:25" ht="14.25" customHeight="1">
      <c r="A797" s="719"/>
      <c r="B797" s="719"/>
      <c r="C797" s="719"/>
      <c r="D797" s="719"/>
      <c r="E797" s="719"/>
      <c r="F797" s="719"/>
      <c r="G797" s="719"/>
      <c r="H797" s="719"/>
      <c r="I797" s="719"/>
      <c r="J797" s="719"/>
      <c r="K797" s="719"/>
      <c r="L797" s="719"/>
      <c r="M797" s="719"/>
      <c r="N797" s="719"/>
      <c r="O797" s="719"/>
      <c r="P797" s="719"/>
      <c r="Q797" s="719"/>
      <c r="R797" s="719"/>
      <c r="S797" s="719"/>
      <c r="T797" s="719"/>
      <c r="U797" s="719"/>
      <c r="V797" s="719"/>
      <c r="W797" s="719"/>
      <c r="X797" s="719"/>
      <c r="Y797" s="719"/>
    </row>
    <row r="798" spans="1:25" ht="14.25" customHeight="1">
      <c r="A798" s="719"/>
      <c r="B798" s="719"/>
      <c r="C798" s="719"/>
      <c r="D798" s="719"/>
      <c r="E798" s="719"/>
      <c r="F798" s="719"/>
      <c r="G798" s="719"/>
      <c r="H798" s="719"/>
      <c r="I798" s="719"/>
      <c r="J798" s="719"/>
      <c r="K798" s="719"/>
      <c r="L798" s="719"/>
      <c r="M798" s="719"/>
      <c r="N798" s="719"/>
      <c r="O798" s="719"/>
      <c r="P798" s="719"/>
      <c r="Q798" s="719"/>
      <c r="R798" s="719"/>
      <c r="S798" s="719"/>
      <c r="T798" s="719"/>
      <c r="U798" s="719"/>
      <c r="V798" s="719"/>
      <c r="W798" s="719"/>
      <c r="X798" s="719"/>
      <c r="Y798" s="719"/>
    </row>
    <row r="799" spans="1:25" ht="14.25" customHeight="1">
      <c r="A799" s="719"/>
      <c r="B799" s="719"/>
      <c r="C799" s="719"/>
      <c r="D799" s="719"/>
      <c r="E799" s="719"/>
      <c r="F799" s="719"/>
      <c r="G799" s="719"/>
      <c r="H799" s="719"/>
      <c r="I799" s="719"/>
      <c r="J799" s="719"/>
      <c r="K799" s="719"/>
      <c r="L799" s="719"/>
      <c r="M799" s="719"/>
      <c r="N799" s="719"/>
      <c r="O799" s="719"/>
      <c r="P799" s="719"/>
      <c r="Q799" s="719"/>
      <c r="R799" s="719"/>
      <c r="S799" s="719"/>
      <c r="T799" s="719"/>
      <c r="U799" s="719"/>
      <c r="V799" s="719"/>
      <c r="W799" s="719"/>
      <c r="X799" s="719"/>
      <c r="Y799" s="719"/>
    </row>
    <row r="800" spans="1:25" ht="14.25" customHeight="1">
      <c r="A800" s="719"/>
      <c r="B800" s="719"/>
      <c r="C800" s="719"/>
      <c r="D800" s="719"/>
      <c r="E800" s="719"/>
      <c r="F800" s="719"/>
      <c r="G800" s="719"/>
      <c r="H800" s="719"/>
      <c r="I800" s="719"/>
      <c r="J800" s="719"/>
      <c r="K800" s="719"/>
      <c r="L800" s="719"/>
      <c r="M800" s="719"/>
      <c r="N800" s="719"/>
      <c r="O800" s="719"/>
      <c r="P800" s="719"/>
      <c r="Q800" s="719"/>
      <c r="R800" s="719"/>
      <c r="S800" s="719"/>
      <c r="T800" s="719"/>
      <c r="U800" s="719"/>
      <c r="V800" s="719"/>
      <c r="W800" s="719"/>
      <c r="X800" s="719"/>
      <c r="Y800" s="719"/>
    </row>
    <row r="801" spans="1:25" ht="14.25" customHeight="1">
      <c r="A801" s="719"/>
      <c r="B801" s="719"/>
      <c r="C801" s="719"/>
      <c r="D801" s="719"/>
      <c r="E801" s="719"/>
      <c r="F801" s="719"/>
      <c r="G801" s="719"/>
      <c r="H801" s="719"/>
      <c r="I801" s="719"/>
      <c r="J801" s="719"/>
      <c r="K801" s="719"/>
      <c r="L801" s="719"/>
      <c r="M801" s="719"/>
      <c r="N801" s="719"/>
      <c r="O801" s="719"/>
      <c r="P801" s="719"/>
      <c r="Q801" s="719"/>
      <c r="R801" s="719"/>
      <c r="S801" s="719"/>
      <c r="T801" s="719"/>
      <c r="U801" s="719"/>
      <c r="V801" s="719"/>
      <c r="W801" s="719"/>
      <c r="X801" s="719"/>
      <c r="Y801" s="719"/>
    </row>
    <row r="802" spans="1:25" ht="14.25" customHeight="1">
      <c r="A802" s="719"/>
      <c r="B802" s="719"/>
      <c r="C802" s="719"/>
      <c r="D802" s="719"/>
      <c r="E802" s="719"/>
      <c r="F802" s="719"/>
      <c r="G802" s="719"/>
      <c r="H802" s="719"/>
      <c r="I802" s="719"/>
      <c r="J802" s="719"/>
      <c r="K802" s="719"/>
      <c r="L802" s="719"/>
      <c r="M802" s="719"/>
      <c r="N802" s="719"/>
      <c r="O802" s="719"/>
      <c r="P802" s="719"/>
      <c r="Q802" s="719"/>
      <c r="R802" s="719"/>
      <c r="S802" s="719"/>
      <c r="T802" s="719"/>
      <c r="U802" s="719"/>
      <c r="V802" s="719"/>
      <c r="W802" s="719"/>
      <c r="X802" s="719"/>
      <c r="Y802" s="719"/>
    </row>
    <row r="803" spans="1:25" ht="14.25" customHeight="1">
      <c r="A803" s="719"/>
      <c r="B803" s="719"/>
      <c r="C803" s="719"/>
      <c r="D803" s="719"/>
      <c r="E803" s="719"/>
      <c r="F803" s="719"/>
      <c r="G803" s="719"/>
      <c r="H803" s="719"/>
      <c r="I803" s="719"/>
      <c r="J803" s="719"/>
      <c r="K803" s="719"/>
      <c r="L803" s="719"/>
      <c r="M803" s="719"/>
      <c r="N803" s="719"/>
      <c r="O803" s="719"/>
      <c r="P803" s="719"/>
      <c r="Q803" s="719"/>
      <c r="R803" s="719"/>
      <c r="S803" s="719"/>
      <c r="T803" s="719"/>
      <c r="U803" s="719"/>
      <c r="V803" s="719"/>
      <c r="W803" s="719"/>
      <c r="X803" s="719"/>
      <c r="Y803" s="719"/>
    </row>
    <row r="804" spans="1:25" ht="14.25" customHeight="1">
      <c r="A804" s="719"/>
      <c r="B804" s="719"/>
      <c r="C804" s="719"/>
      <c r="D804" s="719"/>
      <c r="E804" s="719"/>
      <c r="F804" s="719"/>
      <c r="G804" s="719"/>
      <c r="H804" s="719"/>
      <c r="I804" s="719"/>
      <c r="J804" s="719"/>
      <c r="K804" s="719"/>
      <c r="L804" s="719"/>
      <c r="M804" s="719"/>
      <c r="N804" s="719"/>
      <c r="O804" s="719"/>
      <c r="P804" s="719"/>
      <c r="Q804" s="719"/>
      <c r="R804" s="719"/>
      <c r="S804" s="719"/>
      <c r="T804" s="719"/>
      <c r="U804" s="719"/>
      <c r="V804" s="719"/>
      <c r="W804" s="719"/>
      <c r="X804" s="719"/>
      <c r="Y804" s="719"/>
    </row>
    <row r="805" spans="1:25" ht="14.25" customHeight="1">
      <c r="A805" s="719"/>
      <c r="B805" s="719"/>
      <c r="C805" s="719"/>
      <c r="D805" s="719"/>
      <c r="E805" s="719"/>
      <c r="F805" s="719"/>
      <c r="G805" s="719"/>
      <c r="H805" s="719"/>
      <c r="I805" s="719"/>
      <c r="J805" s="719"/>
      <c r="K805" s="719"/>
      <c r="L805" s="719"/>
      <c r="M805" s="719"/>
      <c r="N805" s="719"/>
      <c r="O805" s="719"/>
      <c r="P805" s="719"/>
      <c r="Q805" s="719"/>
      <c r="R805" s="719"/>
      <c r="S805" s="719"/>
      <c r="T805" s="719"/>
      <c r="U805" s="719"/>
      <c r="V805" s="719"/>
      <c r="W805" s="719"/>
      <c r="X805" s="719"/>
      <c r="Y805" s="719"/>
    </row>
    <row r="806" spans="1:25" ht="14.25" customHeight="1">
      <c r="A806" s="719"/>
      <c r="B806" s="719"/>
      <c r="C806" s="719"/>
      <c r="D806" s="719"/>
      <c r="E806" s="719"/>
      <c r="F806" s="719"/>
      <c r="G806" s="719"/>
      <c r="H806" s="719"/>
      <c r="I806" s="719"/>
      <c r="J806" s="719"/>
      <c r="K806" s="719"/>
      <c r="L806" s="719"/>
      <c r="M806" s="719"/>
      <c r="N806" s="719"/>
      <c r="O806" s="719"/>
      <c r="P806" s="719"/>
      <c r="Q806" s="719"/>
      <c r="R806" s="719"/>
      <c r="S806" s="719"/>
      <c r="T806" s="719"/>
      <c r="U806" s="719"/>
      <c r="V806" s="719"/>
      <c r="W806" s="719"/>
      <c r="X806" s="719"/>
      <c r="Y806" s="719"/>
    </row>
    <row r="807" spans="1:25" ht="14.25" customHeight="1">
      <c r="A807" s="719"/>
      <c r="B807" s="719"/>
      <c r="C807" s="719"/>
      <c r="D807" s="719"/>
      <c r="E807" s="719"/>
      <c r="F807" s="719"/>
      <c r="G807" s="719"/>
      <c r="H807" s="719"/>
      <c r="I807" s="719"/>
      <c r="J807" s="719"/>
      <c r="K807" s="719"/>
      <c r="L807" s="719"/>
      <c r="M807" s="719"/>
      <c r="N807" s="719"/>
      <c r="O807" s="719"/>
      <c r="P807" s="719"/>
      <c r="Q807" s="719"/>
      <c r="R807" s="719"/>
      <c r="S807" s="719"/>
      <c r="T807" s="719"/>
      <c r="U807" s="719"/>
      <c r="V807" s="719"/>
      <c r="W807" s="719"/>
      <c r="X807" s="719"/>
      <c r="Y807" s="719"/>
    </row>
    <row r="808" spans="1:25" ht="14.25" customHeight="1">
      <c r="A808" s="719"/>
      <c r="B808" s="719"/>
      <c r="C808" s="719"/>
      <c r="D808" s="719"/>
      <c r="E808" s="719"/>
      <c r="F808" s="719"/>
      <c r="G808" s="719"/>
      <c r="H808" s="719"/>
      <c r="I808" s="719"/>
      <c r="J808" s="719"/>
      <c r="K808" s="719"/>
      <c r="L808" s="719"/>
      <c r="M808" s="719"/>
      <c r="N808" s="719"/>
      <c r="O808" s="719"/>
      <c r="P808" s="719"/>
      <c r="Q808" s="719"/>
      <c r="R808" s="719"/>
      <c r="S808" s="719"/>
      <c r="T808" s="719"/>
      <c r="U808" s="719"/>
      <c r="V808" s="719"/>
      <c r="W808" s="719"/>
      <c r="X808" s="719"/>
      <c r="Y808" s="719"/>
    </row>
    <row r="809" spans="1:25" ht="14.25" customHeight="1">
      <c r="A809" s="719"/>
      <c r="B809" s="719"/>
      <c r="C809" s="719"/>
      <c r="D809" s="719"/>
      <c r="E809" s="719"/>
      <c r="F809" s="719"/>
      <c r="G809" s="719"/>
      <c r="H809" s="719"/>
      <c r="I809" s="719"/>
      <c r="J809" s="719"/>
      <c r="K809" s="719"/>
      <c r="L809" s="719"/>
      <c r="M809" s="719"/>
      <c r="N809" s="719"/>
      <c r="O809" s="719"/>
      <c r="P809" s="719"/>
      <c r="Q809" s="719"/>
      <c r="R809" s="719"/>
      <c r="S809" s="719"/>
      <c r="T809" s="719"/>
      <c r="U809" s="719"/>
      <c r="V809" s="719"/>
      <c r="W809" s="719"/>
      <c r="X809" s="719"/>
      <c r="Y809" s="719"/>
    </row>
    <row r="810" spans="1:25" ht="14.25" customHeight="1">
      <c r="A810" s="719"/>
      <c r="B810" s="719"/>
      <c r="C810" s="719"/>
      <c r="D810" s="719"/>
      <c r="E810" s="719"/>
      <c r="F810" s="719"/>
      <c r="G810" s="719"/>
      <c r="H810" s="719"/>
      <c r="I810" s="719"/>
      <c r="J810" s="719"/>
      <c r="K810" s="719"/>
      <c r="L810" s="719"/>
      <c r="M810" s="719"/>
      <c r="N810" s="719"/>
      <c r="O810" s="719"/>
      <c r="P810" s="719"/>
      <c r="Q810" s="719"/>
      <c r="R810" s="719"/>
      <c r="S810" s="719"/>
      <c r="T810" s="719"/>
      <c r="U810" s="719"/>
      <c r="V810" s="719"/>
      <c r="W810" s="719"/>
      <c r="X810" s="719"/>
      <c r="Y810" s="719"/>
    </row>
    <row r="811" spans="1:25" ht="14.25" customHeight="1">
      <c r="A811" s="719"/>
      <c r="B811" s="719"/>
      <c r="C811" s="719"/>
      <c r="D811" s="719"/>
      <c r="E811" s="719"/>
      <c r="F811" s="719"/>
      <c r="G811" s="719"/>
      <c r="H811" s="719"/>
      <c r="I811" s="719"/>
      <c r="J811" s="719"/>
      <c r="K811" s="719"/>
      <c r="L811" s="719"/>
      <c r="M811" s="719"/>
      <c r="N811" s="719"/>
      <c r="O811" s="719"/>
      <c r="P811" s="719"/>
      <c r="Q811" s="719"/>
      <c r="R811" s="719"/>
      <c r="S811" s="719"/>
      <c r="T811" s="719"/>
      <c r="U811" s="719"/>
      <c r="V811" s="719"/>
      <c r="W811" s="719"/>
      <c r="X811" s="719"/>
      <c r="Y811" s="719"/>
    </row>
    <row r="812" spans="1:25" ht="14.25" customHeight="1">
      <c r="A812" s="719"/>
      <c r="B812" s="719"/>
      <c r="C812" s="719"/>
      <c r="D812" s="719"/>
      <c r="E812" s="719"/>
      <c r="F812" s="719"/>
      <c r="G812" s="719"/>
      <c r="H812" s="719"/>
      <c r="I812" s="719"/>
      <c r="J812" s="719"/>
      <c r="K812" s="719"/>
      <c r="L812" s="719"/>
      <c r="M812" s="719"/>
      <c r="N812" s="719"/>
      <c r="O812" s="719"/>
      <c r="P812" s="719"/>
      <c r="Q812" s="719"/>
      <c r="R812" s="719"/>
      <c r="S812" s="719"/>
      <c r="T812" s="719"/>
      <c r="U812" s="719"/>
      <c r="V812" s="719"/>
      <c r="W812" s="719"/>
      <c r="X812" s="719"/>
      <c r="Y812" s="719"/>
    </row>
    <row r="813" spans="1:25" ht="14.25" customHeight="1">
      <c r="A813" s="719"/>
      <c r="B813" s="719"/>
      <c r="C813" s="719"/>
      <c r="D813" s="719"/>
      <c r="E813" s="719"/>
      <c r="F813" s="719"/>
      <c r="G813" s="719"/>
      <c r="H813" s="719"/>
      <c r="I813" s="719"/>
      <c r="J813" s="719"/>
      <c r="K813" s="719"/>
      <c r="L813" s="719"/>
      <c r="M813" s="719"/>
      <c r="N813" s="719"/>
      <c r="O813" s="719"/>
      <c r="P813" s="719"/>
      <c r="Q813" s="719"/>
      <c r="R813" s="719"/>
      <c r="S813" s="719"/>
      <c r="T813" s="719"/>
      <c r="U813" s="719"/>
      <c r="V813" s="719"/>
      <c r="W813" s="719"/>
      <c r="X813" s="719"/>
      <c r="Y813" s="719"/>
    </row>
    <row r="814" spans="1:25" ht="14.25" customHeight="1">
      <c r="A814" s="719"/>
      <c r="B814" s="719"/>
      <c r="C814" s="719"/>
      <c r="D814" s="719"/>
      <c r="E814" s="719"/>
      <c r="F814" s="719"/>
      <c r="G814" s="719"/>
      <c r="H814" s="719"/>
      <c r="I814" s="719"/>
      <c r="J814" s="719"/>
      <c r="K814" s="719"/>
      <c r="L814" s="719"/>
      <c r="M814" s="719"/>
      <c r="N814" s="719"/>
      <c r="O814" s="719"/>
      <c r="P814" s="719"/>
      <c r="Q814" s="719"/>
      <c r="R814" s="719"/>
      <c r="S814" s="719"/>
      <c r="T814" s="719"/>
      <c r="U814" s="719"/>
      <c r="V814" s="719"/>
      <c r="W814" s="719"/>
      <c r="X814" s="719"/>
      <c r="Y814" s="719"/>
    </row>
    <row r="815" spans="1:25" ht="14.25" customHeight="1">
      <c r="A815" s="719"/>
      <c r="B815" s="719"/>
      <c r="C815" s="719"/>
      <c r="D815" s="719"/>
      <c r="E815" s="719"/>
      <c r="F815" s="719"/>
      <c r="G815" s="719"/>
      <c r="H815" s="719"/>
      <c r="I815" s="719"/>
      <c r="J815" s="719"/>
      <c r="K815" s="719"/>
      <c r="L815" s="719"/>
      <c r="M815" s="719"/>
      <c r="N815" s="719"/>
      <c r="O815" s="719"/>
      <c r="P815" s="719"/>
      <c r="Q815" s="719"/>
      <c r="R815" s="719"/>
      <c r="S815" s="719"/>
      <c r="T815" s="719"/>
      <c r="U815" s="719"/>
      <c r="V815" s="719"/>
      <c r="W815" s="719"/>
      <c r="X815" s="719"/>
      <c r="Y815" s="719"/>
    </row>
    <row r="816" spans="1:25" ht="14.25" customHeight="1">
      <c r="A816" s="719"/>
      <c r="B816" s="719"/>
      <c r="C816" s="719"/>
      <c r="D816" s="719"/>
      <c r="E816" s="719"/>
      <c r="F816" s="719"/>
      <c r="G816" s="719"/>
      <c r="H816" s="719"/>
      <c r="I816" s="719"/>
      <c r="J816" s="719"/>
      <c r="K816" s="719"/>
      <c r="L816" s="719"/>
      <c r="M816" s="719"/>
      <c r="N816" s="719"/>
      <c r="O816" s="719"/>
      <c r="P816" s="719"/>
      <c r="Q816" s="719"/>
      <c r="R816" s="719"/>
      <c r="S816" s="719"/>
      <c r="T816" s="719"/>
      <c r="U816" s="719"/>
      <c r="V816" s="719"/>
      <c r="W816" s="719"/>
      <c r="X816" s="719"/>
      <c r="Y816" s="719"/>
    </row>
    <row r="817" spans="1:25" ht="14.25" customHeight="1">
      <c r="A817" s="719"/>
      <c r="B817" s="719"/>
      <c r="C817" s="719"/>
      <c r="D817" s="719"/>
      <c r="E817" s="719"/>
      <c r="F817" s="719"/>
      <c r="G817" s="719"/>
      <c r="H817" s="719"/>
      <c r="I817" s="719"/>
      <c r="J817" s="719"/>
      <c r="K817" s="719"/>
      <c r="L817" s="719"/>
      <c r="M817" s="719"/>
      <c r="N817" s="719"/>
      <c r="O817" s="719"/>
      <c r="P817" s="719"/>
      <c r="Q817" s="719"/>
      <c r="R817" s="719"/>
      <c r="S817" s="719"/>
      <c r="T817" s="719"/>
      <c r="U817" s="719"/>
      <c r="V817" s="719"/>
      <c r="W817" s="719"/>
      <c r="X817" s="719"/>
      <c r="Y817" s="719"/>
    </row>
    <row r="818" spans="1:25" ht="14.25" customHeight="1">
      <c r="A818" s="719"/>
      <c r="B818" s="719"/>
      <c r="C818" s="719"/>
      <c r="D818" s="719"/>
      <c r="E818" s="719"/>
      <c r="F818" s="719"/>
      <c r="G818" s="719"/>
      <c r="H818" s="719"/>
      <c r="I818" s="719"/>
      <c r="J818" s="719"/>
      <c r="K818" s="719"/>
      <c r="L818" s="719"/>
      <c r="M818" s="719"/>
      <c r="N818" s="719"/>
      <c r="O818" s="719"/>
      <c r="P818" s="719"/>
      <c r="Q818" s="719"/>
      <c r="R818" s="719"/>
      <c r="S818" s="719"/>
      <c r="T818" s="719"/>
      <c r="U818" s="719"/>
      <c r="V818" s="719"/>
      <c r="W818" s="719"/>
      <c r="X818" s="719"/>
      <c r="Y818" s="719"/>
    </row>
    <row r="819" spans="1:25" ht="14.25" customHeight="1">
      <c r="A819" s="719"/>
      <c r="B819" s="719"/>
      <c r="C819" s="719"/>
      <c r="D819" s="719"/>
      <c r="E819" s="719"/>
      <c r="F819" s="719"/>
      <c r="G819" s="719"/>
      <c r="H819" s="719"/>
      <c r="I819" s="719"/>
      <c r="J819" s="719"/>
      <c r="K819" s="719"/>
      <c r="L819" s="719"/>
      <c r="M819" s="719"/>
      <c r="N819" s="719"/>
      <c r="O819" s="719"/>
      <c r="P819" s="719"/>
      <c r="Q819" s="719"/>
      <c r="R819" s="719"/>
      <c r="S819" s="719"/>
      <c r="T819" s="719"/>
      <c r="U819" s="719"/>
      <c r="V819" s="719"/>
      <c r="W819" s="719"/>
      <c r="X819" s="719"/>
      <c r="Y819" s="719"/>
    </row>
    <row r="820" spans="1:25" ht="14.25" customHeight="1">
      <c r="A820" s="719"/>
      <c r="B820" s="719"/>
      <c r="C820" s="719"/>
      <c r="D820" s="719"/>
      <c r="E820" s="719"/>
      <c r="F820" s="719"/>
      <c r="G820" s="719"/>
      <c r="H820" s="719"/>
      <c r="I820" s="719"/>
      <c r="J820" s="719"/>
      <c r="K820" s="719"/>
      <c r="L820" s="719"/>
      <c r="M820" s="719"/>
      <c r="N820" s="719"/>
      <c r="O820" s="719"/>
      <c r="P820" s="719"/>
      <c r="Q820" s="719"/>
      <c r="R820" s="719"/>
      <c r="S820" s="719"/>
      <c r="T820" s="719"/>
      <c r="U820" s="719"/>
      <c r="V820" s="719"/>
      <c r="W820" s="719"/>
      <c r="X820" s="719"/>
      <c r="Y820" s="719"/>
    </row>
    <row r="821" spans="1:25" ht="14.25" customHeight="1">
      <c r="A821" s="719"/>
      <c r="B821" s="719"/>
      <c r="C821" s="719"/>
      <c r="D821" s="719"/>
      <c r="E821" s="719"/>
      <c r="F821" s="719"/>
      <c r="G821" s="719"/>
      <c r="H821" s="719"/>
      <c r="I821" s="719"/>
      <c r="J821" s="719"/>
      <c r="K821" s="719"/>
      <c r="L821" s="719"/>
      <c r="M821" s="719"/>
      <c r="N821" s="719"/>
      <c r="O821" s="719"/>
      <c r="P821" s="719"/>
      <c r="Q821" s="719"/>
      <c r="R821" s="719"/>
      <c r="S821" s="719"/>
      <c r="T821" s="719"/>
      <c r="U821" s="719"/>
      <c r="V821" s="719"/>
      <c r="W821" s="719"/>
      <c r="X821" s="719"/>
      <c r="Y821" s="719"/>
    </row>
    <row r="822" spans="1:25" ht="14.25" customHeight="1">
      <c r="A822" s="719"/>
      <c r="B822" s="719"/>
      <c r="C822" s="719"/>
      <c r="D822" s="719"/>
      <c r="E822" s="719"/>
      <c r="F822" s="719"/>
      <c r="G822" s="719"/>
      <c r="H822" s="719"/>
      <c r="I822" s="719"/>
      <c r="J822" s="719"/>
      <c r="K822" s="719"/>
      <c r="L822" s="719"/>
      <c r="M822" s="719"/>
      <c r="N822" s="719"/>
      <c r="O822" s="719"/>
      <c r="P822" s="719"/>
      <c r="Q822" s="719"/>
      <c r="R822" s="719"/>
      <c r="S822" s="719"/>
      <c r="T822" s="719"/>
      <c r="U822" s="719"/>
      <c r="V822" s="719"/>
      <c r="W822" s="719"/>
      <c r="X822" s="719"/>
      <c r="Y822" s="719"/>
    </row>
    <row r="823" spans="1:25" ht="14.25" customHeight="1">
      <c r="A823" s="719"/>
      <c r="B823" s="719"/>
      <c r="C823" s="719"/>
      <c r="D823" s="719"/>
      <c r="E823" s="719"/>
      <c r="F823" s="719"/>
      <c r="G823" s="719"/>
      <c r="H823" s="719"/>
      <c r="I823" s="719"/>
      <c r="J823" s="719"/>
      <c r="K823" s="719"/>
      <c r="L823" s="719"/>
      <c r="M823" s="719"/>
      <c r="N823" s="719"/>
      <c r="O823" s="719"/>
      <c r="P823" s="719"/>
      <c r="Q823" s="719"/>
      <c r="R823" s="719"/>
      <c r="S823" s="719"/>
      <c r="T823" s="719"/>
      <c r="U823" s="719"/>
      <c r="V823" s="719"/>
      <c r="W823" s="719"/>
      <c r="X823" s="719"/>
      <c r="Y823" s="719"/>
    </row>
    <row r="824" spans="1:25" ht="14.25" customHeight="1">
      <c r="A824" s="719"/>
      <c r="B824" s="719"/>
      <c r="C824" s="719"/>
      <c r="D824" s="719"/>
      <c r="E824" s="719"/>
      <c r="F824" s="719"/>
      <c r="G824" s="719"/>
      <c r="H824" s="719"/>
      <c r="I824" s="719"/>
      <c r="J824" s="719"/>
      <c r="K824" s="719"/>
      <c r="L824" s="719"/>
      <c r="M824" s="719"/>
      <c r="N824" s="719"/>
      <c r="O824" s="719"/>
      <c r="P824" s="719"/>
      <c r="Q824" s="719"/>
      <c r="R824" s="719"/>
      <c r="S824" s="719"/>
      <c r="T824" s="719"/>
      <c r="U824" s="719"/>
      <c r="V824" s="719"/>
      <c r="W824" s="719"/>
      <c r="X824" s="719"/>
      <c r="Y824" s="719"/>
    </row>
    <row r="825" spans="1:25" ht="14.25" customHeight="1">
      <c r="A825" s="719"/>
      <c r="B825" s="719"/>
      <c r="C825" s="719"/>
      <c r="D825" s="719"/>
      <c r="E825" s="719"/>
      <c r="F825" s="719"/>
      <c r="G825" s="719"/>
      <c r="H825" s="719"/>
      <c r="I825" s="719"/>
      <c r="J825" s="719"/>
      <c r="K825" s="719"/>
      <c r="L825" s="719"/>
      <c r="M825" s="719"/>
      <c r="N825" s="719"/>
      <c r="O825" s="719"/>
      <c r="P825" s="719"/>
      <c r="Q825" s="719"/>
      <c r="R825" s="719"/>
      <c r="S825" s="719"/>
      <c r="T825" s="719"/>
      <c r="U825" s="719"/>
      <c r="V825" s="719"/>
      <c r="W825" s="719"/>
      <c r="X825" s="719"/>
      <c r="Y825" s="719"/>
    </row>
    <row r="826" spans="1:25" ht="14.25" customHeight="1">
      <c r="A826" s="719"/>
      <c r="B826" s="719"/>
      <c r="C826" s="719"/>
      <c r="D826" s="719"/>
      <c r="E826" s="719"/>
      <c r="F826" s="719"/>
      <c r="G826" s="719"/>
      <c r="H826" s="719"/>
      <c r="I826" s="719"/>
      <c r="J826" s="719"/>
      <c r="K826" s="719"/>
      <c r="L826" s="719"/>
      <c r="M826" s="719"/>
      <c r="N826" s="719"/>
      <c r="O826" s="719"/>
      <c r="P826" s="719"/>
      <c r="Q826" s="719"/>
      <c r="R826" s="719"/>
      <c r="S826" s="719"/>
      <c r="T826" s="719"/>
      <c r="U826" s="719"/>
      <c r="V826" s="719"/>
      <c r="W826" s="719"/>
      <c r="X826" s="719"/>
      <c r="Y826" s="719"/>
    </row>
    <row r="827" spans="1:25" ht="14.25" customHeight="1">
      <c r="A827" s="719"/>
      <c r="B827" s="719"/>
      <c r="C827" s="719"/>
      <c r="D827" s="719"/>
      <c r="E827" s="719"/>
      <c r="F827" s="719"/>
      <c r="G827" s="719"/>
      <c r="H827" s="719"/>
      <c r="I827" s="719"/>
      <c r="J827" s="719"/>
      <c r="K827" s="719"/>
      <c r="L827" s="719"/>
      <c r="M827" s="719"/>
      <c r="N827" s="719"/>
      <c r="O827" s="719"/>
      <c r="P827" s="719"/>
      <c r="Q827" s="719"/>
      <c r="R827" s="719"/>
      <c r="S827" s="719"/>
      <c r="T827" s="719"/>
      <c r="U827" s="719"/>
      <c r="V827" s="719"/>
      <c r="W827" s="719"/>
      <c r="X827" s="719"/>
      <c r="Y827" s="719"/>
    </row>
    <row r="828" spans="1:25" ht="14.25" customHeight="1">
      <c r="A828" s="719"/>
      <c r="B828" s="719"/>
      <c r="C828" s="719"/>
      <c r="D828" s="719"/>
      <c r="E828" s="719"/>
      <c r="F828" s="719"/>
      <c r="G828" s="719"/>
      <c r="H828" s="719"/>
      <c r="I828" s="719"/>
      <c r="J828" s="719"/>
      <c r="K828" s="719"/>
      <c r="L828" s="719"/>
      <c r="M828" s="719"/>
      <c r="N828" s="719"/>
      <c r="O828" s="719"/>
      <c r="P828" s="719"/>
      <c r="Q828" s="719"/>
      <c r="R828" s="719"/>
      <c r="S828" s="719"/>
      <c r="T828" s="719"/>
      <c r="U828" s="719"/>
      <c r="V828" s="719"/>
      <c r="W828" s="719"/>
      <c r="X828" s="719"/>
      <c r="Y828" s="719"/>
    </row>
    <row r="829" spans="1:25" ht="14.25" customHeight="1">
      <c r="A829" s="719"/>
      <c r="B829" s="719"/>
      <c r="C829" s="719"/>
      <c r="D829" s="719"/>
      <c r="E829" s="719"/>
      <c r="F829" s="719"/>
      <c r="G829" s="719"/>
      <c r="H829" s="719"/>
      <c r="I829" s="719"/>
      <c r="J829" s="719"/>
      <c r="K829" s="719"/>
      <c r="L829" s="719"/>
      <c r="M829" s="719"/>
      <c r="N829" s="719"/>
      <c r="O829" s="719"/>
      <c r="P829" s="719"/>
      <c r="Q829" s="719"/>
      <c r="R829" s="719"/>
      <c r="S829" s="719"/>
      <c r="T829" s="719"/>
      <c r="U829" s="719"/>
      <c r="V829" s="719"/>
      <c r="W829" s="719"/>
      <c r="X829" s="719"/>
      <c r="Y829" s="719"/>
    </row>
    <row r="830" spans="1:25" ht="14.25" customHeight="1">
      <c r="A830" s="719"/>
      <c r="B830" s="719"/>
      <c r="C830" s="719"/>
      <c r="D830" s="719"/>
      <c r="E830" s="719"/>
      <c r="F830" s="719"/>
      <c r="G830" s="719"/>
      <c r="H830" s="719"/>
      <c r="I830" s="719"/>
      <c r="J830" s="719"/>
      <c r="K830" s="719"/>
      <c r="L830" s="719"/>
      <c r="M830" s="719"/>
      <c r="N830" s="719"/>
      <c r="O830" s="719"/>
      <c r="P830" s="719"/>
      <c r="Q830" s="719"/>
      <c r="R830" s="719"/>
      <c r="S830" s="719"/>
      <c r="T830" s="719"/>
      <c r="U830" s="719"/>
      <c r="V830" s="719"/>
      <c r="W830" s="719"/>
      <c r="X830" s="719"/>
      <c r="Y830" s="719"/>
    </row>
    <row r="831" spans="1:25" ht="14.25" customHeight="1">
      <c r="A831" s="719"/>
      <c r="B831" s="719"/>
      <c r="C831" s="719"/>
      <c r="D831" s="719"/>
      <c r="E831" s="719"/>
      <c r="F831" s="719"/>
      <c r="G831" s="719"/>
      <c r="H831" s="719"/>
      <c r="I831" s="719"/>
      <c r="J831" s="719"/>
      <c r="K831" s="719"/>
      <c r="L831" s="719"/>
      <c r="M831" s="719"/>
      <c r="N831" s="719"/>
      <c r="O831" s="719"/>
      <c r="P831" s="719"/>
      <c r="Q831" s="719"/>
      <c r="R831" s="719"/>
      <c r="S831" s="719"/>
      <c r="T831" s="719"/>
      <c r="U831" s="719"/>
      <c r="V831" s="719"/>
      <c r="W831" s="719"/>
      <c r="X831" s="719"/>
      <c r="Y831" s="719"/>
    </row>
    <row r="832" spans="1:25" ht="14.25" customHeight="1">
      <c r="A832" s="719"/>
      <c r="B832" s="719"/>
      <c r="C832" s="719"/>
      <c r="D832" s="719"/>
      <c r="E832" s="719"/>
      <c r="F832" s="719"/>
      <c r="G832" s="719"/>
      <c r="H832" s="719"/>
      <c r="I832" s="719"/>
      <c r="J832" s="719"/>
      <c r="K832" s="719"/>
      <c r="L832" s="719"/>
      <c r="M832" s="719"/>
      <c r="N832" s="719"/>
      <c r="O832" s="719"/>
      <c r="P832" s="719"/>
      <c r="Q832" s="719"/>
      <c r="R832" s="719"/>
      <c r="S832" s="719"/>
      <c r="T832" s="719"/>
      <c r="U832" s="719"/>
      <c r="V832" s="719"/>
      <c r="W832" s="719"/>
      <c r="X832" s="719"/>
      <c r="Y832" s="719"/>
    </row>
    <row r="833" spans="1:25" ht="14.25" customHeight="1">
      <c r="A833" s="719"/>
      <c r="B833" s="719"/>
      <c r="C833" s="719"/>
      <c r="D833" s="719"/>
      <c r="E833" s="719"/>
      <c r="F833" s="719"/>
      <c r="G833" s="719"/>
      <c r="H833" s="719"/>
      <c r="I833" s="719"/>
      <c r="J833" s="719"/>
      <c r="K833" s="719"/>
      <c r="L833" s="719"/>
      <c r="M833" s="719"/>
      <c r="N833" s="719"/>
      <c r="O833" s="719"/>
      <c r="P833" s="719"/>
      <c r="Q833" s="719"/>
      <c r="R833" s="719"/>
      <c r="S833" s="719"/>
      <c r="T833" s="719"/>
      <c r="U833" s="719"/>
      <c r="V833" s="719"/>
      <c r="W833" s="719"/>
      <c r="X833" s="719"/>
      <c r="Y833" s="719"/>
    </row>
    <row r="834" spans="1:25" ht="14.25" customHeight="1">
      <c r="A834" s="719"/>
      <c r="B834" s="719"/>
      <c r="C834" s="719"/>
      <c r="D834" s="719"/>
      <c r="E834" s="719"/>
      <c r="F834" s="719"/>
      <c r="G834" s="719"/>
      <c r="H834" s="719"/>
      <c r="I834" s="719"/>
      <c r="J834" s="719"/>
      <c r="K834" s="719"/>
      <c r="L834" s="719"/>
      <c r="M834" s="719"/>
      <c r="N834" s="719"/>
      <c r="O834" s="719"/>
      <c r="P834" s="719"/>
      <c r="Q834" s="719"/>
      <c r="R834" s="719"/>
      <c r="S834" s="719"/>
      <c r="T834" s="719"/>
      <c r="U834" s="719"/>
      <c r="V834" s="719"/>
      <c r="W834" s="719"/>
      <c r="X834" s="719"/>
      <c r="Y834" s="719"/>
    </row>
    <row r="835" spans="1:25" ht="14.25" customHeight="1">
      <c r="A835" s="719"/>
      <c r="B835" s="719"/>
      <c r="C835" s="719"/>
      <c r="D835" s="719"/>
      <c r="E835" s="719"/>
      <c r="F835" s="719"/>
      <c r="G835" s="719"/>
      <c r="H835" s="719"/>
      <c r="I835" s="719"/>
      <c r="J835" s="719"/>
      <c r="K835" s="719"/>
      <c r="L835" s="719"/>
      <c r="M835" s="719"/>
      <c r="N835" s="719"/>
      <c r="O835" s="719"/>
      <c r="P835" s="719"/>
      <c r="Q835" s="719"/>
      <c r="R835" s="719"/>
      <c r="S835" s="719"/>
      <c r="T835" s="719"/>
      <c r="U835" s="719"/>
      <c r="V835" s="719"/>
      <c r="W835" s="719"/>
      <c r="X835" s="719"/>
      <c r="Y835" s="719"/>
    </row>
    <row r="836" spans="1:25" ht="14.25" customHeight="1">
      <c r="A836" s="719"/>
      <c r="B836" s="719"/>
      <c r="C836" s="719"/>
      <c r="D836" s="719"/>
      <c r="E836" s="719"/>
      <c r="F836" s="719"/>
      <c r="G836" s="719"/>
      <c r="H836" s="719"/>
      <c r="I836" s="719"/>
      <c r="J836" s="719"/>
      <c r="K836" s="719"/>
      <c r="L836" s="719"/>
      <c r="M836" s="719"/>
      <c r="N836" s="719"/>
      <c r="O836" s="719"/>
      <c r="P836" s="719"/>
      <c r="Q836" s="719"/>
      <c r="R836" s="719"/>
      <c r="S836" s="719"/>
      <c r="T836" s="719"/>
      <c r="U836" s="719"/>
      <c r="V836" s="719"/>
      <c r="W836" s="719"/>
      <c r="X836" s="719"/>
      <c r="Y836" s="719"/>
    </row>
    <row r="837" spans="1:25" ht="14.25" customHeight="1">
      <c r="A837" s="719"/>
      <c r="B837" s="719"/>
      <c r="C837" s="719"/>
      <c r="D837" s="719"/>
      <c r="E837" s="719"/>
      <c r="F837" s="719"/>
      <c r="G837" s="719"/>
      <c r="H837" s="719"/>
      <c r="I837" s="719"/>
      <c r="J837" s="719"/>
      <c r="K837" s="719"/>
      <c r="L837" s="719"/>
      <c r="M837" s="719"/>
      <c r="N837" s="719"/>
      <c r="O837" s="719"/>
      <c r="P837" s="719"/>
      <c r="Q837" s="719"/>
      <c r="R837" s="719"/>
      <c r="S837" s="719"/>
      <c r="T837" s="719"/>
      <c r="U837" s="719"/>
      <c r="V837" s="719"/>
      <c r="W837" s="719"/>
      <c r="X837" s="719"/>
      <c r="Y837" s="719"/>
    </row>
    <row r="838" spans="1:25" ht="14.25" customHeight="1">
      <c r="A838" s="719"/>
      <c r="B838" s="719"/>
      <c r="C838" s="719"/>
      <c r="D838" s="719"/>
      <c r="E838" s="719"/>
      <c r="F838" s="719"/>
      <c r="G838" s="719"/>
      <c r="H838" s="719"/>
      <c r="I838" s="719"/>
      <c r="J838" s="719"/>
      <c r="K838" s="719"/>
      <c r="L838" s="719"/>
      <c r="M838" s="719"/>
      <c r="N838" s="719"/>
      <c r="O838" s="719"/>
      <c r="P838" s="719"/>
      <c r="Q838" s="719"/>
      <c r="R838" s="719"/>
      <c r="S838" s="719"/>
      <c r="T838" s="719"/>
      <c r="U838" s="719"/>
      <c r="V838" s="719"/>
      <c r="W838" s="719"/>
      <c r="X838" s="719"/>
      <c r="Y838" s="719"/>
    </row>
    <row r="839" spans="1:25" ht="14.25" customHeight="1">
      <c r="A839" s="719"/>
      <c r="B839" s="719"/>
      <c r="C839" s="719"/>
      <c r="D839" s="719"/>
      <c r="E839" s="719"/>
      <c r="F839" s="719"/>
      <c r="G839" s="719"/>
      <c r="H839" s="719"/>
      <c r="I839" s="719"/>
      <c r="J839" s="719"/>
      <c r="K839" s="719"/>
      <c r="L839" s="719"/>
      <c r="M839" s="719"/>
      <c r="N839" s="719"/>
      <c r="O839" s="719"/>
      <c r="P839" s="719"/>
      <c r="Q839" s="719"/>
      <c r="R839" s="719"/>
      <c r="S839" s="719"/>
      <c r="T839" s="719"/>
      <c r="U839" s="719"/>
      <c r="V839" s="719"/>
      <c r="W839" s="719"/>
      <c r="X839" s="719"/>
      <c r="Y839" s="719"/>
    </row>
    <row r="840" spans="1:25" ht="14.25" customHeight="1">
      <c r="A840" s="719"/>
      <c r="B840" s="719"/>
      <c r="C840" s="719"/>
      <c r="D840" s="719"/>
      <c r="E840" s="719"/>
      <c r="F840" s="719"/>
      <c r="G840" s="719"/>
      <c r="H840" s="719"/>
      <c r="I840" s="719"/>
      <c r="J840" s="719"/>
      <c r="K840" s="719"/>
      <c r="L840" s="719"/>
      <c r="M840" s="719"/>
      <c r="N840" s="719"/>
      <c r="O840" s="719"/>
      <c r="P840" s="719"/>
      <c r="Q840" s="719"/>
      <c r="R840" s="719"/>
      <c r="S840" s="719"/>
      <c r="T840" s="719"/>
      <c r="U840" s="719"/>
      <c r="V840" s="719"/>
      <c r="W840" s="719"/>
      <c r="X840" s="719"/>
      <c r="Y840" s="719"/>
    </row>
    <row r="841" spans="1:25" ht="14.25" customHeight="1">
      <c r="A841" s="719"/>
      <c r="B841" s="719"/>
      <c r="C841" s="719"/>
      <c r="D841" s="719"/>
      <c r="E841" s="719"/>
      <c r="F841" s="719"/>
      <c r="G841" s="719"/>
      <c r="H841" s="719"/>
      <c r="I841" s="719"/>
      <c r="J841" s="719"/>
      <c r="K841" s="719"/>
      <c r="L841" s="719"/>
      <c r="M841" s="719"/>
      <c r="N841" s="719"/>
      <c r="O841" s="719"/>
      <c r="P841" s="719"/>
      <c r="Q841" s="719"/>
      <c r="R841" s="719"/>
      <c r="S841" s="719"/>
      <c r="T841" s="719"/>
      <c r="U841" s="719"/>
      <c r="V841" s="719"/>
      <c r="W841" s="719"/>
      <c r="X841" s="719"/>
      <c r="Y841" s="719"/>
    </row>
    <row r="842" spans="1:25" ht="14.25" customHeight="1">
      <c r="A842" s="719"/>
      <c r="B842" s="719"/>
      <c r="C842" s="719"/>
      <c r="D842" s="719"/>
      <c r="E842" s="719"/>
      <c r="F842" s="719"/>
      <c r="G842" s="719"/>
      <c r="H842" s="719"/>
      <c r="I842" s="719"/>
      <c r="J842" s="719"/>
      <c r="K842" s="719"/>
      <c r="L842" s="719"/>
      <c r="M842" s="719"/>
      <c r="N842" s="719"/>
      <c r="O842" s="719"/>
      <c r="P842" s="719"/>
      <c r="Q842" s="719"/>
      <c r="R842" s="719"/>
      <c r="S842" s="719"/>
      <c r="T842" s="719"/>
      <c r="U842" s="719"/>
      <c r="V842" s="719"/>
      <c r="W842" s="719"/>
      <c r="X842" s="719"/>
      <c r="Y842" s="719"/>
    </row>
    <row r="843" spans="1:25" ht="14.25" customHeight="1">
      <c r="A843" s="719"/>
      <c r="B843" s="719"/>
      <c r="C843" s="719"/>
      <c r="D843" s="719"/>
      <c r="E843" s="719"/>
      <c r="F843" s="719"/>
      <c r="G843" s="719"/>
      <c r="H843" s="719"/>
      <c r="I843" s="719"/>
      <c r="J843" s="719"/>
      <c r="K843" s="719"/>
      <c r="L843" s="719"/>
      <c r="M843" s="719"/>
      <c r="N843" s="719"/>
      <c r="O843" s="719"/>
      <c r="P843" s="719"/>
      <c r="Q843" s="719"/>
      <c r="R843" s="719"/>
      <c r="S843" s="719"/>
      <c r="T843" s="719"/>
      <c r="U843" s="719"/>
      <c r="V843" s="719"/>
      <c r="W843" s="719"/>
      <c r="X843" s="719"/>
      <c r="Y843" s="719"/>
    </row>
    <row r="844" spans="1:25" ht="14.25" customHeight="1">
      <c r="A844" s="719"/>
      <c r="B844" s="719"/>
      <c r="C844" s="719"/>
      <c r="D844" s="719"/>
      <c r="E844" s="719"/>
      <c r="F844" s="719"/>
      <c r="G844" s="719"/>
      <c r="H844" s="719"/>
      <c r="I844" s="719"/>
      <c r="J844" s="719"/>
      <c r="K844" s="719"/>
      <c r="L844" s="719"/>
      <c r="M844" s="719"/>
      <c r="N844" s="719"/>
      <c r="O844" s="719"/>
      <c r="P844" s="719"/>
      <c r="Q844" s="719"/>
      <c r="R844" s="719"/>
      <c r="S844" s="719"/>
      <c r="T844" s="719"/>
      <c r="U844" s="719"/>
      <c r="V844" s="719"/>
      <c r="W844" s="719"/>
      <c r="X844" s="719"/>
      <c r="Y844" s="719"/>
    </row>
    <row r="845" spans="1:25" ht="14.25" customHeight="1">
      <c r="A845" s="719"/>
      <c r="B845" s="719"/>
      <c r="C845" s="719"/>
      <c r="D845" s="719"/>
      <c r="E845" s="719"/>
      <c r="F845" s="719"/>
      <c r="G845" s="719"/>
      <c r="H845" s="719"/>
      <c r="I845" s="719"/>
      <c r="J845" s="719"/>
      <c r="K845" s="719"/>
      <c r="L845" s="719"/>
      <c r="M845" s="719"/>
      <c r="N845" s="719"/>
      <c r="O845" s="719"/>
      <c r="P845" s="719"/>
      <c r="Q845" s="719"/>
      <c r="R845" s="719"/>
      <c r="S845" s="719"/>
      <c r="T845" s="719"/>
      <c r="U845" s="719"/>
      <c r="V845" s="719"/>
      <c r="W845" s="719"/>
      <c r="X845" s="719"/>
      <c r="Y845" s="719"/>
    </row>
    <row r="846" spans="1:25" ht="14.25" customHeight="1">
      <c r="A846" s="719"/>
      <c r="B846" s="719"/>
      <c r="C846" s="719"/>
      <c r="D846" s="719"/>
      <c r="E846" s="719"/>
      <c r="F846" s="719"/>
      <c r="G846" s="719"/>
      <c r="H846" s="719"/>
      <c r="I846" s="719"/>
      <c r="J846" s="719"/>
      <c r="K846" s="719"/>
      <c r="L846" s="719"/>
      <c r="M846" s="719"/>
      <c r="N846" s="719"/>
      <c r="O846" s="719"/>
      <c r="P846" s="719"/>
      <c r="Q846" s="719"/>
      <c r="R846" s="719"/>
      <c r="S846" s="719"/>
      <c r="T846" s="719"/>
      <c r="U846" s="719"/>
      <c r="V846" s="719"/>
      <c r="W846" s="719"/>
      <c r="X846" s="719"/>
      <c r="Y846" s="719"/>
    </row>
    <row r="847" spans="1:25" ht="14.25" customHeight="1">
      <c r="A847" s="719"/>
      <c r="B847" s="719"/>
      <c r="C847" s="719"/>
      <c r="D847" s="719"/>
      <c r="E847" s="719"/>
      <c r="F847" s="719"/>
      <c r="G847" s="719"/>
      <c r="H847" s="719"/>
      <c r="I847" s="719"/>
      <c r="J847" s="719"/>
      <c r="K847" s="719"/>
      <c r="L847" s="719"/>
      <c r="M847" s="719"/>
      <c r="N847" s="719"/>
      <c r="O847" s="719"/>
      <c r="P847" s="719"/>
      <c r="Q847" s="719"/>
      <c r="R847" s="719"/>
      <c r="S847" s="719"/>
      <c r="T847" s="719"/>
      <c r="U847" s="719"/>
      <c r="V847" s="719"/>
      <c r="W847" s="719"/>
      <c r="X847" s="719"/>
      <c r="Y847" s="719"/>
    </row>
    <row r="848" spans="1:25" ht="14.25" customHeight="1">
      <c r="A848" s="719"/>
      <c r="B848" s="719"/>
      <c r="C848" s="719"/>
      <c r="D848" s="719"/>
      <c r="E848" s="719"/>
      <c r="F848" s="719"/>
      <c r="G848" s="719"/>
      <c r="H848" s="719"/>
      <c r="I848" s="719"/>
      <c r="J848" s="719"/>
      <c r="K848" s="719"/>
      <c r="L848" s="719"/>
      <c r="M848" s="719"/>
      <c r="N848" s="719"/>
      <c r="O848" s="719"/>
      <c r="P848" s="719"/>
      <c r="Q848" s="719"/>
      <c r="R848" s="719"/>
      <c r="S848" s="719"/>
      <c r="T848" s="719"/>
      <c r="U848" s="719"/>
      <c r="V848" s="719"/>
      <c r="W848" s="719"/>
      <c r="X848" s="719"/>
      <c r="Y848" s="719"/>
    </row>
    <row r="849" spans="1:25" ht="14.25" customHeight="1">
      <c r="A849" s="719"/>
      <c r="B849" s="719"/>
      <c r="C849" s="719"/>
      <c r="D849" s="719"/>
      <c r="E849" s="719"/>
      <c r="F849" s="719"/>
      <c r="G849" s="719"/>
      <c r="H849" s="719"/>
      <c r="I849" s="719"/>
      <c r="J849" s="719"/>
      <c r="K849" s="719"/>
      <c r="L849" s="719"/>
      <c r="M849" s="719"/>
      <c r="N849" s="719"/>
      <c r="O849" s="719"/>
      <c r="P849" s="719"/>
      <c r="Q849" s="719"/>
      <c r="R849" s="719"/>
      <c r="S849" s="719"/>
      <c r="T849" s="719"/>
      <c r="U849" s="719"/>
      <c r="V849" s="719"/>
      <c r="W849" s="719"/>
      <c r="X849" s="719"/>
      <c r="Y849" s="719"/>
    </row>
    <row r="850" spans="1:25" ht="14.25" customHeight="1">
      <c r="A850" s="719"/>
      <c r="B850" s="719"/>
      <c r="C850" s="719"/>
      <c r="D850" s="719"/>
      <c r="E850" s="719"/>
      <c r="F850" s="719"/>
      <c r="G850" s="719"/>
      <c r="H850" s="719"/>
      <c r="I850" s="719"/>
      <c r="J850" s="719"/>
      <c r="K850" s="719"/>
      <c r="L850" s="719"/>
      <c r="M850" s="719"/>
      <c r="N850" s="719"/>
      <c r="O850" s="719"/>
      <c r="P850" s="719"/>
      <c r="Q850" s="719"/>
      <c r="R850" s="719"/>
      <c r="S850" s="719"/>
      <c r="T850" s="719"/>
      <c r="U850" s="719"/>
      <c r="V850" s="719"/>
      <c r="W850" s="719"/>
      <c r="X850" s="719"/>
      <c r="Y850" s="719"/>
    </row>
    <row r="851" spans="1:25" ht="14.25" customHeight="1">
      <c r="A851" s="719"/>
      <c r="B851" s="719"/>
      <c r="C851" s="719"/>
      <c r="D851" s="719"/>
      <c r="E851" s="719"/>
      <c r="F851" s="719"/>
      <c r="G851" s="719"/>
      <c r="H851" s="719"/>
      <c r="I851" s="719"/>
      <c r="J851" s="719"/>
      <c r="K851" s="719"/>
      <c r="L851" s="719"/>
      <c r="M851" s="719"/>
      <c r="N851" s="719"/>
      <c r="O851" s="719"/>
      <c r="P851" s="719"/>
      <c r="Q851" s="719"/>
      <c r="R851" s="719"/>
      <c r="S851" s="719"/>
      <c r="T851" s="719"/>
      <c r="U851" s="719"/>
      <c r="V851" s="719"/>
      <c r="W851" s="719"/>
      <c r="X851" s="719"/>
      <c r="Y851" s="719"/>
    </row>
    <row r="852" spans="1:25" ht="14.25" customHeight="1">
      <c r="A852" s="719"/>
      <c r="B852" s="719"/>
      <c r="C852" s="719"/>
      <c r="D852" s="719"/>
      <c r="E852" s="719"/>
      <c r="F852" s="719"/>
      <c r="G852" s="719"/>
      <c r="H852" s="719"/>
      <c r="I852" s="719"/>
      <c r="J852" s="719"/>
      <c r="K852" s="719"/>
      <c r="L852" s="719"/>
      <c r="M852" s="719"/>
      <c r="N852" s="719"/>
      <c r="O852" s="719"/>
      <c r="P852" s="719"/>
      <c r="Q852" s="719"/>
      <c r="R852" s="719"/>
      <c r="S852" s="719"/>
      <c r="T852" s="719"/>
      <c r="U852" s="719"/>
      <c r="V852" s="719"/>
      <c r="W852" s="719"/>
      <c r="X852" s="719"/>
      <c r="Y852" s="719"/>
    </row>
    <row r="853" spans="1:25" ht="14.25" customHeight="1">
      <c r="A853" s="719"/>
      <c r="B853" s="719"/>
      <c r="C853" s="719"/>
      <c r="D853" s="719"/>
      <c r="E853" s="719"/>
      <c r="F853" s="719"/>
      <c r="G853" s="719"/>
      <c r="H853" s="719"/>
      <c r="I853" s="719"/>
      <c r="J853" s="719"/>
      <c r="K853" s="719"/>
      <c r="L853" s="719"/>
      <c r="M853" s="719"/>
      <c r="N853" s="719"/>
      <c r="O853" s="719"/>
      <c r="P853" s="719"/>
      <c r="Q853" s="719"/>
      <c r="R853" s="719"/>
      <c r="S853" s="719"/>
      <c r="T853" s="719"/>
      <c r="U853" s="719"/>
      <c r="V853" s="719"/>
      <c r="W853" s="719"/>
      <c r="X853" s="719"/>
      <c r="Y853" s="719"/>
    </row>
    <row r="854" spans="1:25" ht="14.25" customHeight="1">
      <c r="A854" s="719"/>
      <c r="B854" s="719"/>
      <c r="C854" s="719"/>
      <c r="D854" s="719"/>
      <c r="E854" s="719"/>
      <c r="F854" s="719"/>
      <c r="G854" s="719"/>
      <c r="H854" s="719"/>
      <c r="I854" s="719"/>
      <c r="J854" s="719"/>
      <c r="K854" s="719"/>
      <c r="L854" s="719"/>
      <c r="M854" s="719"/>
      <c r="N854" s="719"/>
      <c r="O854" s="719"/>
      <c r="P854" s="719"/>
      <c r="Q854" s="719"/>
      <c r="R854" s="719"/>
      <c r="S854" s="719"/>
      <c r="T854" s="719"/>
      <c r="U854" s="719"/>
      <c r="V854" s="719"/>
      <c r="W854" s="719"/>
      <c r="X854" s="719"/>
      <c r="Y854" s="719"/>
    </row>
    <row r="855" spans="1:25" ht="14.25" customHeight="1">
      <c r="A855" s="719"/>
      <c r="B855" s="719"/>
      <c r="C855" s="719"/>
      <c r="D855" s="719"/>
      <c r="E855" s="719"/>
      <c r="F855" s="719"/>
      <c r="G855" s="719"/>
      <c r="H855" s="719"/>
      <c r="I855" s="719"/>
      <c r="J855" s="719"/>
      <c r="K855" s="719"/>
      <c r="L855" s="719"/>
      <c r="M855" s="719"/>
      <c r="N855" s="719"/>
      <c r="O855" s="719"/>
      <c r="P855" s="719"/>
      <c r="Q855" s="719"/>
      <c r="R855" s="719"/>
      <c r="S855" s="719"/>
      <c r="T855" s="719"/>
      <c r="U855" s="719"/>
      <c r="V855" s="719"/>
      <c r="W855" s="719"/>
      <c r="X855" s="719"/>
      <c r="Y855" s="719"/>
    </row>
    <row r="856" spans="1:25" ht="14.25" customHeight="1">
      <c r="A856" s="719"/>
      <c r="B856" s="719"/>
      <c r="C856" s="719"/>
      <c r="D856" s="719"/>
      <c r="E856" s="719"/>
      <c r="F856" s="719"/>
      <c r="G856" s="719"/>
      <c r="H856" s="719"/>
      <c r="I856" s="719"/>
      <c r="J856" s="719"/>
      <c r="K856" s="719"/>
      <c r="L856" s="719"/>
      <c r="M856" s="719"/>
      <c r="N856" s="719"/>
      <c r="O856" s="719"/>
      <c r="P856" s="719"/>
      <c r="Q856" s="719"/>
      <c r="R856" s="719"/>
      <c r="S856" s="719"/>
      <c r="T856" s="719"/>
      <c r="U856" s="719"/>
      <c r="V856" s="719"/>
      <c r="W856" s="719"/>
      <c r="X856" s="719"/>
      <c r="Y856" s="719"/>
    </row>
    <row r="857" spans="1:25" ht="14.25" customHeight="1">
      <c r="A857" s="719"/>
      <c r="B857" s="719"/>
      <c r="C857" s="719"/>
      <c r="D857" s="719"/>
      <c r="E857" s="719"/>
      <c r="F857" s="719"/>
      <c r="G857" s="719"/>
      <c r="H857" s="719"/>
      <c r="I857" s="719"/>
      <c r="J857" s="719"/>
      <c r="K857" s="719"/>
      <c r="L857" s="719"/>
      <c r="M857" s="719"/>
      <c r="N857" s="719"/>
      <c r="O857" s="719"/>
      <c r="P857" s="719"/>
      <c r="Q857" s="719"/>
      <c r="R857" s="719"/>
      <c r="S857" s="719"/>
      <c r="T857" s="719"/>
      <c r="U857" s="719"/>
      <c r="V857" s="719"/>
      <c r="W857" s="719"/>
      <c r="X857" s="719"/>
      <c r="Y857" s="719"/>
    </row>
    <row r="858" spans="1:25" ht="14.25" customHeight="1">
      <c r="A858" s="719"/>
      <c r="B858" s="719"/>
      <c r="C858" s="719"/>
      <c r="D858" s="719"/>
      <c r="E858" s="719"/>
      <c r="F858" s="719"/>
      <c r="G858" s="719"/>
      <c r="H858" s="719"/>
      <c r="I858" s="719"/>
      <c r="J858" s="719"/>
      <c r="K858" s="719"/>
      <c r="L858" s="719"/>
      <c r="M858" s="719"/>
      <c r="N858" s="719"/>
      <c r="O858" s="719"/>
      <c r="P858" s="719"/>
      <c r="Q858" s="719"/>
      <c r="R858" s="719"/>
      <c r="S858" s="719"/>
      <c r="T858" s="719"/>
      <c r="U858" s="719"/>
      <c r="V858" s="719"/>
      <c r="W858" s="719"/>
      <c r="X858" s="719"/>
      <c r="Y858" s="719"/>
    </row>
    <row r="859" spans="1:25" ht="14.25" customHeight="1">
      <c r="A859" s="719"/>
      <c r="B859" s="719"/>
      <c r="C859" s="719"/>
      <c r="D859" s="719"/>
      <c r="E859" s="719"/>
      <c r="F859" s="719"/>
      <c r="G859" s="719"/>
      <c r="H859" s="719"/>
      <c r="I859" s="719"/>
      <c r="J859" s="719"/>
      <c r="K859" s="719"/>
      <c r="L859" s="719"/>
      <c r="M859" s="719"/>
      <c r="N859" s="719"/>
      <c r="O859" s="719"/>
      <c r="P859" s="719"/>
      <c r="Q859" s="719"/>
      <c r="R859" s="719"/>
      <c r="S859" s="719"/>
      <c r="T859" s="719"/>
      <c r="U859" s="719"/>
      <c r="V859" s="719"/>
      <c r="W859" s="719"/>
      <c r="X859" s="719"/>
      <c r="Y859" s="719"/>
    </row>
    <row r="860" spans="1:25" ht="14.25" customHeight="1">
      <c r="A860" s="719"/>
      <c r="B860" s="719"/>
      <c r="C860" s="719"/>
      <c r="D860" s="719"/>
      <c r="E860" s="719"/>
      <c r="F860" s="719"/>
      <c r="G860" s="719"/>
      <c r="H860" s="719"/>
      <c r="I860" s="719"/>
      <c r="J860" s="719"/>
      <c r="K860" s="719"/>
      <c r="L860" s="719"/>
      <c r="M860" s="719"/>
      <c r="N860" s="719"/>
      <c r="O860" s="719"/>
      <c r="P860" s="719"/>
      <c r="Q860" s="719"/>
      <c r="R860" s="719"/>
      <c r="S860" s="719"/>
      <c r="T860" s="719"/>
      <c r="U860" s="719"/>
      <c r="V860" s="719"/>
      <c r="W860" s="719"/>
      <c r="X860" s="719"/>
      <c r="Y860" s="719"/>
    </row>
    <row r="861" spans="1:25" ht="14.25" customHeight="1">
      <c r="A861" s="719"/>
      <c r="B861" s="719"/>
      <c r="C861" s="719"/>
      <c r="D861" s="719"/>
      <c r="E861" s="719"/>
      <c r="F861" s="719"/>
      <c r="G861" s="719"/>
      <c r="H861" s="719"/>
      <c r="I861" s="719"/>
      <c r="J861" s="719"/>
      <c r="K861" s="719"/>
      <c r="L861" s="719"/>
      <c r="M861" s="719"/>
      <c r="N861" s="719"/>
      <c r="O861" s="719"/>
      <c r="P861" s="719"/>
      <c r="Q861" s="719"/>
      <c r="R861" s="719"/>
      <c r="S861" s="719"/>
      <c r="T861" s="719"/>
      <c r="U861" s="719"/>
      <c r="V861" s="719"/>
      <c r="W861" s="719"/>
      <c r="X861" s="719"/>
      <c r="Y861" s="719"/>
    </row>
    <row r="862" spans="1:25" ht="14.25" customHeight="1">
      <c r="A862" s="719"/>
      <c r="B862" s="719"/>
      <c r="C862" s="719"/>
      <c r="D862" s="719"/>
      <c r="E862" s="719"/>
      <c r="F862" s="719"/>
      <c r="G862" s="719"/>
      <c r="H862" s="719"/>
      <c r="I862" s="719"/>
      <c r="J862" s="719"/>
      <c r="K862" s="719"/>
      <c r="L862" s="719"/>
      <c r="M862" s="719"/>
      <c r="N862" s="719"/>
      <c r="O862" s="719"/>
      <c r="P862" s="719"/>
      <c r="Q862" s="719"/>
      <c r="R862" s="719"/>
      <c r="S862" s="719"/>
      <c r="T862" s="719"/>
      <c r="U862" s="719"/>
      <c r="V862" s="719"/>
      <c r="W862" s="719"/>
      <c r="X862" s="719"/>
      <c r="Y862" s="719"/>
    </row>
    <row r="863" spans="1:25" ht="14.25" customHeight="1">
      <c r="A863" s="719"/>
      <c r="B863" s="719"/>
      <c r="C863" s="719"/>
      <c r="D863" s="719"/>
      <c r="E863" s="719"/>
      <c r="F863" s="719"/>
      <c r="G863" s="719"/>
      <c r="H863" s="719"/>
      <c r="I863" s="719"/>
      <c r="J863" s="719"/>
      <c r="K863" s="719"/>
      <c r="L863" s="719"/>
      <c r="M863" s="719"/>
      <c r="N863" s="719"/>
      <c r="O863" s="719"/>
      <c r="P863" s="719"/>
      <c r="Q863" s="719"/>
      <c r="R863" s="719"/>
      <c r="S863" s="719"/>
      <c r="T863" s="719"/>
      <c r="U863" s="719"/>
      <c r="V863" s="719"/>
      <c r="W863" s="719"/>
      <c r="X863" s="719"/>
      <c r="Y863" s="719"/>
    </row>
    <row r="864" spans="1:25" ht="14.25" customHeight="1">
      <c r="A864" s="719"/>
      <c r="B864" s="719"/>
      <c r="C864" s="719"/>
      <c r="D864" s="719"/>
      <c r="E864" s="719"/>
      <c r="F864" s="719"/>
      <c r="G864" s="719"/>
      <c r="H864" s="719"/>
      <c r="I864" s="719"/>
      <c r="J864" s="719"/>
      <c r="K864" s="719"/>
      <c r="L864" s="719"/>
      <c r="M864" s="719"/>
      <c r="N864" s="719"/>
      <c r="O864" s="719"/>
      <c r="P864" s="719"/>
      <c r="Q864" s="719"/>
      <c r="R864" s="719"/>
      <c r="S864" s="719"/>
      <c r="T864" s="719"/>
      <c r="U864" s="719"/>
      <c r="V864" s="719"/>
      <c r="W864" s="719"/>
      <c r="X864" s="719"/>
      <c r="Y864" s="719"/>
    </row>
    <row r="865" spans="1:25" ht="14.25" customHeight="1">
      <c r="A865" s="719"/>
      <c r="B865" s="719"/>
      <c r="C865" s="719"/>
      <c r="D865" s="719"/>
      <c r="E865" s="719"/>
      <c r="F865" s="719"/>
      <c r="G865" s="719"/>
      <c r="H865" s="719"/>
      <c r="I865" s="719"/>
      <c r="J865" s="719"/>
      <c r="K865" s="719"/>
      <c r="L865" s="719"/>
      <c r="M865" s="719"/>
      <c r="N865" s="719"/>
      <c r="O865" s="719"/>
      <c r="P865" s="719"/>
      <c r="Q865" s="719"/>
      <c r="R865" s="719"/>
      <c r="S865" s="719"/>
      <c r="T865" s="719"/>
      <c r="U865" s="719"/>
      <c r="V865" s="719"/>
      <c r="W865" s="719"/>
      <c r="X865" s="719"/>
      <c r="Y865" s="719"/>
    </row>
    <row r="866" spans="1:25" ht="14.25" customHeight="1">
      <c r="A866" s="719"/>
      <c r="B866" s="719"/>
      <c r="C866" s="719"/>
      <c r="D866" s="719"/>
      <c r="E866" s="719"/>
      <c r="F866" s="719"/>
      <c r="G866" s="719"/>
      <c r="H866" s="719"/>
      <c r="I866" s="719"/>
      <c r="J866" s="719"/>
      <c r="K866" s="719"/>
      <c r="L866" s="719"/>
      <c r="M866" s="719"/>
      <c r="N866" s="719"/>
      <c r="O866" s="719"/>
      <c r="P866" s="719"/>
      <c r="Q866" s="719"/>
      <c r="R866" s="719"/>
      <c r="S866" s="719"/>
      <c r="T866" s="719"/>
      <c r="U866" s="719"/>
      <c r="V866" s="719"/>
      <c r="W866" s="719"/>
      <c r="X866" s="719"/>
      <c r="Y866" s="719"/>
    </row>
    <row r="867" spans="1:25" ht="14.25" customHeight="1">
      <c r="A867" s="719"/>
      <c r="B867" s="719"/>
      <c r="C867" s="719"/>
      <c r="D867" s="719"/>
      <c r="E867" s="719"/>
      <c r="F867" s="719"/>
      <c r="G867" s="719"/>
      <c r="H867" s="719"/>
      <c r="I867" s="719"/>
      <c r="J867" s="719"/>
      <c r="K867" s="719"/>
      <c r="L867" s="719"/>
      <c r="M867" s="719"/>
      <c r="N867" s="719"/>
      <c r="O867" s="719"/>
      <c r="P867" s="719"/>
      <c r="Q867" s="719"/>
      <c r="R867" s="719"/>
      <c r="S867" s="719"/>
      <c r="T867" s="719"/>
      <c r="U867" s="719"/>
      <c r="V867" s="719"/>
      <c r="W867" s="719"/>
      <c r="X867" s="719"/>
      <c r="Y867" s="719"/>
    </row>
    <row r="868" spans="1:25" ht="14.25" customHeight="1">
      <c r="A868" s="719"/>
      <c r="B868" s="719"/>
      <c r="C868" s="719"/>
      <c r="D868" s="719"/>
      <c r="E868" s="719"/>
      <c r="F868" s="719"/>
      <c r="G868" s="719"/>
      <c r="H868" s="719"/>
      <c r="I868" s="719"/>
      <c r="J868" s="719"/>
      <c r="K868" s="719"/>
      <c r="L868" s="719"/>
      <c r="M868" s="719"/>
      <c r="N868" s="719"/>
      <c r="O868" s="719"/>
      <c r="P868" s="719"/>
      <c r="Q868" s="719"/>
      <c r="R868" s="719"/>
      <c r="S868" s="719"/>
      <c r="T868" s="719"/>
      <c r="U868" s="719"/>
      <c r="V868" s="719"/>
      <c r="W868" s="719"/>
      <c r="X868" s="719"/>
      <c r="Y868" s="719"/>
    </row>
    <row r="869" spans="1:25" ht="14.25" customHeight="1">
      <c r="A869" s="719"/>
      <c r="B869" s="719"/>
      <c r="C869" s="719"/>
      <c r="D869" s="719"/>
      <c r="E869" s="719"/>
      <c r="F869" s="719"/>
      <c r="G869" s="719"/>
      <c r="H869" s="719"/>
      <c r="I869" s="719"/>
      <c r="J869" s="719"/>
      <c r="K869" s="719"/>
      <c r="L869" s="719"/>
      <c r="M869" s="719"/>
      <c r="N869" s="719"/>
      <c r="O869" s="719"/>
      <c r="P869" s="719"/>
      <c r="Q869" s="719"/>
      <c r="R869" s="719"/>
      <c r="S869" s="719"/>
      <c r="T869" s="719"/>
      <c r="U869" s="719"/>
      <c r="V869" s="719"/>
      <c r="W869" s="719"/>
      <c r="X869" s="719"/>
      <c r="Y869" s="719"/>
    </row>
    <row r="870" spans="1:25" ht="14.25" customHeight="1">
      <c r="A870" s="719"/>
      <c r="B870" s="719"/>
      <c r="C870" s="719"/>
      <c r="D870" s="719"/>
      <c r="E870" s="719"/>
      <c r="F870" s="719"/>
      <c r="G870" s="719"/>
      <c r="H870" s="719"/>
      <c r="I870" s="719"/>
      <c r="J870" s="719"/>
      <c r="K870" s="719"/>
      <c r="L870" s="719"/>
      <c r="M870" s="719"/>
      <c r="N870" s="719"/>
      <c r="O870" s="719"/>
      <c r="P870" s="719"/>
      <c r="Q870" s="719"/>
      <c r="R870" s="719"/>
      <c r="S870" s="719"/>
      <c r="T870" s="719"/>
      <c r="U870" s="719"/>
      <c r="V870" s="719"/>
      <c r="W870" s="719"/>
      <c r="X870" s="719"/>
      <c r="Y870" s="719"/>
    </row>
    <row r="871" spans="1:25" ht="14.25" customHeight="1">
      <c r="A871" s="719"/>
      <c r="B871" s="719"/>
      <c r="C871" s="719"/>
      <c r="D871" s="719"/>
      <c r="E871" s="719"/>
      <c r="F871" s="719"/>
      <c r="G871" s="719"/>
      <c r="H871" s="719"/>
      <c r="I871" s="719"/>
      <c r="J871" s="719"/>
      <c r="K871" s="719"/>
      <c r="L871" s="719"/>
      <c r="M871" s="719"/>
      <c r="N871" s="719"/>
      <c r="O871" s="719"/>
      <c r="P871" s="719"/>
      <c r="Q871" s="719"/>
      <c r="R871" s="719"/>
      <c r="S871" s="719"/>
      <c r="T871" s="719"/>
      <c r="U871" s="719"/>
      <c r="V871" s="719"/>
      <c r="W871" s="719"/>
      <c r="X871" s="719"/>
      <c r="Y871" s="719"/>
    </row>
    <row r="872" spans="1:25" ht="14.25" customHeight="1">
      <c r="A872" s="719"/>
      <c r="B872" s="719"/>
      <c r="C872" s="719"/>
      <c r="D872" s="719"/>
      <c r="E872" s="719"/>
      <c r="F872" s="719"/>
      <c r="G872" s="719"/>
      <c r="H872" s="719"/>
      <c r="I872" s="719"/>
      <c r="J872" s="719"/>
      <c r="K872" s="719"/>
      <c r="L872" s="719"/>
      <c r="M872" s="719"/>
      <c r="N872" s="719"/>
      <c r="O872" s="719"/>
      <c r="P872" s="719"/>
      <c r="Q872" s="719"/>
      <c r="R872" s="719"/>
      <c r="S872" s="719"/>
      <c r="T872" s="719"/>
      <c r="U872" s="719"/>
      <c r="V872" s="719"/>
      <c r="W872" s="719"/>
      <c r="X872" s="719"/>
      <c r="Y872" s="719"/>
    </row>
    <row r="873" spans="1:25" ht="14.25" customHeight="1">
      <c r="A873" s="719"/>
      <c r="B873" s="719"/>
      <c r="C873" s="719"/>
      <c r="D873" s="719"/>
      <c r="E873" s="719"/>
      <c r="F873" s="719"/>
      <c r="G873" s="719"/>
      <c r="H873" s="719"/>
      <c r="I873" s="719"/>
      <c r="J873" s="719"/>
      <c r="K873" s="719"/>
      <c r="L873" s="719"/>
      <c r="M873" s="719"/>
      <c r="N873" s="719"/>
      <c r="O873" s="719"/>
      <c r="P873" s="719"/>
      <c r="Q873" s="719"/>
      <c r="R873" s="719"/>
      <c r="S873" s="719"/>
      <c r="T873" s="719"/>
      <c r="U873" s="719"/>
      <c r="V873" s="719"/>
      <c r="W873" s="719"/>
      <c r="X873" s="719"/>
      <c r="Y873" s="719"/>
    </row>
    <row r="874" spans="1:25" ht="14.25" customHeight="1">
      <c r="A874" s="719"/>
      <c r="B874" s="719"/>
      <c r="C874" s="719"/>
      <c r="D874" s="719"/>
      <c r="E874" s="719"/>
      <c r="F874" s="719"/>
      <c r="G874" s="719"/>
      <c r="H874" s="719"/>
      <c r="I874" s="719"/>
      <c r="J874" s="719"/>
      <c r="K874" s="719"/>
      <c r="L874" s="719"/>
      <c r="M874" s="719"/>
      <c r="N874" s="719"/>
      <c r="O874" s="719"/>
      <c r="P874" s="719"/>
      <c r="Q874" s="719"/>
      <c r="R874" s="719"/>
      <c r="S874" s="719"/>
      <c r="T874" s="719"/>
      <c r="U874" s="719"/>
      <c r="V874" s="719"/>
      <c r="W874" s="719"/>
      <c r="X874" s="719"/>
      <c r="Y874" s="719"/>
    </row>
    <row r="875" spans="1:25" ht="14.25" customHeight="1">
      <c r="A875" s="719"/>
      <c r="B875" s="719"/>
      <c r="C875" s="719"/>
      <c r="D875" s="719"/>
      <c r="E875" s="719"/>
      <c r="F875" s="719"/>
      <c r="G875" s="719"/>
      <c r="H875" s="719"/>
      <c r="I875" s="719"/>
      <c r="J875" s="719"/>
      <c r="K875" s="719"/>
      <c r="L875" s="719"/>
      <c r="M875" s="719"/>
      <c r="N875" s="719"/>
      <c r="O875" s="719"/>
      <c r="P875" s="719"/>
      <c r="Q875" s="719"/>
      <c r="R875" s="719"/>
      <c r="S875" s="719"/>
      <c r="T875" s="719"/>
      <c r="U875" s="719"/>
      <c r="V875" s="719"/>
      <c r="W875" s="719"/>
      <c r="X875" s="719"/>
      <c r="Y875" s="719"/>
    </row>
    <row r="876" spans="1:25" ht="14.25" customHeight="1">
      <c r="A876" s="719"/>
      <c r="B876" s="719"/>
      <c r="C876" s="719"/>
      <c r="D876" s="719"/>
      <c r="E876" s="719"/>
      <c r="F876" s="719"/>
      <c r="G876" s="719"/>
      <c r="H876" s="719"/>
      <c r="I876" s="719"/>
      <c r="J876" s="719"/>
      <c r="K876" s="719"/>
      <c r="L876" s="719"/>
      <c r="M876" s="719"/>
      <c r="N876" s="719"/>
      <c r="O876" s="719"/>
      <c r="P876" s="719"/>
      <c r="Q876" s="719"/>
      <c r="R876" s="719"/>
      <c r="S876" s="719"/>
      <c r="T876" s="719"/>
      <c r="U876" s="719"/>
      <c r="V876" s="719"/>
      <c r="W876" s="719"/>
      <c r="X876" s="719"/>
      <c r="Y876" s="719"/>
    </row>
    <row r="877" spans="1:25" ht="14.25" customHeight="1">
      <c r="A877" s="719"/>
      <c r="B877" s="719"/>
      <c r="C877" s="719"/>
      <c r="D877" s="719"/>
      <c r="E877" s="719"/>
      <c r="F877" s="719"/>
      <c r="G877" s="719"/>
      <c r="H877" s="719"/>
      <c r="I877" s="719"/>
      <c r="J877" s="719"/>
      <c r="K877" s="719"/>
      <c r="L877" s="719"/>
      <c r="M877" s="719"/>
      <c r="N877" s="719"/>
      <c r="O877" s="719"/>
      <c r="P877" s="719"/>
      <c r="Q877" s="719"/>
      <c r="R877" s="719"/>
      <c r="S877" s="719"/>
      <c r="T877" s="719"/>
      <c r="U877" s="719"/>
      <c r="V877" s="719"/>
      <c r="W877" s="719"/>
      <c r="X877" s="719"/>
      <c r="Y877" s="719"/>
    </row>
    <row r="878" spans="1:25" ht="14.25" customHeight="1">
      <c r="A878" s="719"/>
      <c r="B878" s="719"/>
      <c r="C878" s="719"/>
      <c r="D878" s="719"/>
      <c r="E878" s="719"/>
      <c r="F878" s="719"/>
      <c r="G878" s="719"/>
      <c r="H878" s="719"/>
      <c r="I878" s="719"/>
      <c r="J878" s="719"/>
      <c r="K878" s="719"/>
      <c r="L878" s="719"/>
      <c r="M878" s="719"/>
      <c r="N878" s="719"/>
      <c r="O878" s="719"/>
      <c r="P878" s="719"/>
      <c r="Q878" s="719"/>
      <c r="R878" s="719"/>
      <c r="S878" s="719"/>
      <c r="T878" s="719"/>
      <c r="U878" s="719"/>
      <c r="V878" s="719"/>
      <c r="W878" s="719"/>
      <c r="X878" s="719"/>
      <c r="Y878" s="719"/>
    </row>
    <row r="879" spans="1:25" ht="14.25" customHeight="1">
      <c r="A879" s="719"/>
      <c r="B879" s="719"/>
      <c r="C879" s="719"/>
      <c r="D879" s="719"/>
      <c r="E879" s="719"/>
      <c r="F879" s="719"/>
      <c r="G879" s="719"/>
      <c r="H879" s="719"/>
      <c r="I879" s="719"/>
      <c r="J879" s="719"/>
      <c r="K879" s="719"/>
      <c r="L879" s="719"/>
      <c r="M879" s="719"/>
      <c r="N879" s="719"/>
      <c r="O879" s="719"/>
      <c r="P879" s="719"/>
      <c r="Q879" s="719"/>
      <c r="R879" s="719"/>
      <c r="S879" s="719"/>
      <c r="T879" s="719"/>
      <c r="U879" s="719"/>
      <c r="V879" s="719"/>
      <c r="W879" s="719"/>
      <c r="X879" s="719"/>
      <c r="Y879" s="719"/>
    </row>
    <row r="880" spans="1:25" ht="14.25" customHeight="1">
      <c r="A880" s="719"/>
      <c r="B880" s="719"/>
      <c r="C880" s="719"/>
      <c r="D880" s="719"/>
      <c r="E880" s="719"/>
      <c r="F880" s="719"/>
      <c r="G880" s="719"/>
      <c r="H880" s="719"/>
      <c r="I880" s="719"/>
      <c r="J880" s="719"/>
      <c r="K880" s="719"/>
      <c r="L880" s="719"/>
      <c r="M880" s="719"/>
      <c r="N880" s="719"/>
      <c r="O880" s="719"/>
      <c r="P880" s="719"/>
      <c r="Q880" s="719"/>
      <c r="R880" s="719"/>
      <c r="S880" s="719"/>
      <c r="T880" s="719"/>
      <c r="U880" s="719"/>
      <c r="V880" s="719"/>
      <c r="W880" s="719"/>
      <c r="X880" s="719"/>
      <c r="Y880" s="719"/>
    </row>
    <row r="881" spans="1:25" ht="14.25" customHeight="1">
      <c r="A881" s="719"/>
      <c r="B881" s="719"/>
      <c r="C881" s="719"/>
      <c r="D881" s="719"/>
      <c r="E881" s="719"/>
      <c r="F881" s="719"/>
      <c r="G881" s="719"/>
      <c r="H881" s="719"/>
      <c r="I881" s="719"/>
      <c r="J881" s="719"/>
      <c r="K881" s="719"/>
      <c r="L881" s="719"/>
      <c r="M881" s="719"/>
      <c r="N881" s="719"/>
      <c r="O881" s="719"/>
      <c r="P881" s="719"/>
      <c r="Q881" s="719"/>
      <c r="R881" s="719"/>
      <c r="S881" s="719"/>
      <c r="T881" s="719"/>
      <c r="U881" s="719"/>
      <c r="V881" s="719"/>
      <c r="W881" s="719"/>
      <c r="X881" s="719"/>
      <c r="Y881" s="719"/>
    </row>
    <row r="882" spans="1:25" ht="14.25" customHeight="1">
      <c r="A882" s="719"/>
      <c r="B882" s="719"/>
      <c r="C882" s="719"/>
      <c r="D882" s="719"/>
      <c r="E882" s="719"/>
      <c r="F882" s="719"/>
      <c r="G882" s="719"/>
      <c r="H882" s="719"/>
      <c r="I882" s="719"/>
      <c r="J882" s="719"/>
      <c r="K882" s="719"/>
      <c r="L882" s="719"/>
      <c r="M882" s="719"/>
      <c r="N882" s="719"/>
      <c r="O882" s="719"/>
      <c r="P882" s="719"/>
      <c r="Q882" s="719"/>
      <c r="R882" s="719"/>
      <c r="S882" s="719"/>
      <c r="T882" s="719"/>
      <c r="U882" s="719"/>
      <c r="V882" s="719"/>
      <c r="W882" s="719"/>
      <c r="X882" s="719"/>
      <c r="Y882" s="719"/>
    </row>
    <row r="883" spans="1:25" ht="14.25" customHeight="1">
      <c r="A883" s="719"/>
      <c r="B883" s="719"/>
      <c r="C883" s="719"/>
      <c r="D883" s="719"/>
      <c r="E883" s="719"/>
      <c r="F883" s="719"/>
      <c r="G883" s="719"/>
      <c r="H883" s="719"/>
      <c r="I883" s="719"/>
      <c r="J883" s="719"/>
      <c r="K883" s="719"/>
      <c r="L883" s="719"/>
      <c r="M883" s="719"/>
      <c r="N883" s="719"/>
      <c r="O883" s="719"/>
      <c r="P883" s="719"/>
      <c r="Q883" s="719"/>
      <c r="R883" s="719"/>
      <c r="S883" s="719"/>
      <c r="T883" s="719"/>
      <c r="U883" s="719"/>
      <c r="V883" s="719"/>
      <c r="W883" s="719"/>
      <c r="X883" s="719"/>
      <c r="Y883" s="719"/>
    </row>
    <row r="884" spans="1:25" ht="14.25" customHeight="1">
      <c r="A884" s="719"/>
      <c r="B884" s="719"/>
      <c r="C884" s="719"/>
      <c r="D884" s="719"/>
      <c r="E884" s="719"/>
      <c r="F884" s="719"/>
      <c r="G884" s="719"/>
      <c r="H884" s="719"/>
      <c r="I884" s="719"/>
      <c r="J884" s="719"/>
      <c r="K884" s="719"/>
      <c r="L884" s="719"/>
      <c r="M884" s="719"/>
      <c r="N884" s="719"/>
      <c r="O884" s="719"/>
      <c r="P884" s="719"/>
      <c r="Q884" s="719"/>
      <c r="R884" s="719"/>
      <c r="S884" s="719"/>
      <c r="T884" s="719"/>
      <c r="U884" s="719"/>
      <c r="V884" s="719"/>
      <c r="W884" s="719"/>
      <c r="X884" s="719"/>
      <c r="Y884" s="719"/>
    </row>
    <row r="885" spans="1:25" ht="14.25" customHeight="1">
      <c r="A885" s="719"/>
      <c r="B885" s="719"/>
      <c r="C885" s="719"/>
      <c r="D885" s="719"/>
      <c r="E885" s="719"/>
      <c r="F885" s="719"/>
      <c r="G885" s="719"/>
      <c r="H885" s="719"/>
      <c r="I885" s="719"/>
      <c r="J885" s="719"/>
      <c r="K885" s="719"/>
      <c r="L885" s="719"/>
      <c r="M885" s="719"/>
      <c r="N885" s="719"/>
      <c r="O885" s="719"/>
      <c r="P885" s="719"/>
      <c r="Q885" s="719"/>
      <c r="R885" s="719"/>
      <c r="S885" s="719"/>
      <c r="T885" s="719"/>
      <c r="U885" s="719"/>
      <c r="V885" s="719"/>
      <c r="W885" s="719"/>
      <c r="X885" s="719"/>
      <c r="Y885" s="719"/>
    </row>
    <row r="886" spans="1:25" ht="14.25" customHeight="1">
      <c r="A886" s="719"/>
      <c r="B886" s="719"/>
      <c r="C886" s="719"/>
      <c r="D886" s="719"/>
      <c r="E886" s="719"/>
      <c r="F886" s="719"/>
      <c r="G886" s="719"/>
      <c r="H886" s="719"/>
      <c r="I886" s="719"/>
      <c r="J886" s="719"/>
      <c r="K886" s="719"/>
      <c r="L886" s="719"/>
      <c r="M886" s="719"/>
      <c r="N886" s="719"/>
      <c r="O886" s="719"/>
      <c r="P886" s="719"/>
      <c r="Q886" s="719"/>
      <c r="R886" s="719"/>
      <c r="S886" s="719"/>
      <c r="T886" s="719"/>
      <c r="U886" s="719"/>
      <c r="V886" s="719"/>
      <c r="W886" s="719"/>
      <c r="X886" s="719"/>
      <c r="Y886" s="719"/>
    </row>
    <row r="887" spans="1:25" ht="14.25" customHeight="1">
      <c r="A887" s="719"/>
      <c r="B887" s="719"/>
      <c r="C887" s="719"/>
      <c r="D887" s="719"/>
      <c r="E887" s="719"/>
      <c r="F887" s="719"/>
      <c r="G887" s="719"/>
      <c r="H887" s="719"/>
      <c r="I887" s="719"/>
      <c r="J887" s="719"/>
      <c r="K887" s="719"/>
      <c r="L887" s="719"/>
      <c r="M887" s="719"/>
      <c r="N887" s="719"/>
      <c r="O887" s="719"/>
      <c r="P887" s="719"/>
      <c r="Q887" s="719"/>
      <c r="R887" s="719"/>
      <c r="S887" s="719"/>
      <c r="T887" s="719"/>
      <c r="U887" s="719"/>
      <c r="V887" s="719"/>
      <c r="W887" s="719"/>
      <c r="X887" s="719"/>
      <c r="Y887" s="719"/>
    </row>
    <row r="888" spans="1:25" ht="14.25" customHeight="1">
      <c r="A888" s="719"/>
      <c r="B888" s="719"/>
      <c r="C888" s="719"/>
      <c r="D888" s="719"/>
      <c r="E888" s="719"/>
      <c r="F888" s="719"/>
      <c r="G888" s="719"/>
      <c r="H888" s="719"/>
      <c r="I888" s="719"/>
      <c r="J888" s="719"/>
      <c r="K888" s="719"/>
      <c r="L888" s="719"/>
      <c r="M888" s="719"/>
      <c r="N888" s="719"/>
      <c r="O888" s="719"/>
      <c r="P888" s="719"/>
      <c r="Q888" s="719"/>
      <c r="R888" s="719"/>
      <c r="S888" s="719"/>
      <c r="T888" s="719"/>
      <c r="U888" s="719"/>
      <c r="V888" s="719"/>
      <c r="W888" s="719"/>
      <c r="X888" s="719"/>
      <c r="Y888" s="719"/>
    </row>
    <row r="889" spans="1:25" ht="14.25" customHeight="1">
      <c r="A889" s="719"/>
      <c r="B889" s="719"/>
      <c r="C889" s="719"/>
      <c r="D889" s="719"/>
      <c r="E889" s="719"/>
      <c r="F889" s="719"/>
      <c r="G889" s="719"/>
      <c r="H889" s="719"/>
      <c r="I889" s="719"/>
      <c r="J889" s="719"/>
      <c r="K889" s="719"/>
      <c r="L889" s="719"/>
      <c r="M889" s="719"/>
      <c r="N889" s="719"/>
      <c r="O889" s="719"/>
      <c r="P889" s="719"/>
      <c r="Q889" s="719"/>
      <c r="R889" s="719"/>
      <c r="S889" s="719"/>
      <c r="T889" s="719"/>
      <c r="U889" s="719"/>
      <c r="V889" s="719"/>
      <c r="W889" s="719"/>
      <c r="X889" s="719"/>
      <c r="Y889" s="719"/>
    </row>
    <row r="890" spans="1:25" ht="14.25" customHeight="1">
      <c r="A890" s="719"/>
      <c r="B890" s="719"/>
      <c r="C890" s="719"/>
      <c r="D890" s="719"/>
      <c r="E890" s="719"/>
      <c r="F890" s="719"/>
      <c r="G890" s="719"/>
      <c r="H890" s="719"/>
      <c r="I890" s="719"/>
      <c r="J890" s="719"/>
      <c r="K890" s="719"/>
      <c r="L890" s="719"/>
      <c r="M890" s="719"/>
      <c r="N890" s="719"/>
      <c r="O890" s="719"/>
      <c r="P890" s="719"/>
      <c r="Q890" s="719"/>
      <c r="R890" s="719"/>
      <c r="S890" s="719"/>
      <c r="T890" s="719"/>
      <c r="U890" s="719"/>
      <c r="V890" s="719"/>
      <c r="W890" s="719"/>
      <c r="X890" s="719"/>
      <c r="Y890" s="719"/>
    </row>
    <row r="891" spans="1:25" ht="14.25" customHeight="1">
      <c r="A891" s="719"/>
      <c r="B891" s="719"/>
      <c r="C891" s="719"/>
      <c r="D891" s="719"/>
      <c r="E891" s="719"/>
      <c r="F891" s="719"/>
      <c r="G891" s="719"/>
      <c r="H891" s="719"/>
      <c r="I891" s="719"/>
      <c r="J891" s="719"/>
      <c r="K891" s="719"/>
      <c r="L891" s="719"/>
      <c r="M891" s="719"/>
      <c r="N891" s="719"/>
      <c r="O891" s="719"/>
      <c r="P891" s="719"/>
      <c r="Q891" s="719"/>
      <c r="R891" s="719"/>
      <c r="S891" s="719"/>
      <c r="T891" s="719"/>
      <c r="U891" s="719"/>
      <c r="V891" s="719"/>
      <c r="W891" s="719"/>
      <c r="X891" s="719"/>
      <c r="Y891" s="719"/>
    </row>
    <row r="892" spans="1:25" ht="14.25" customHeight="1">
      <c r="A892" s="719"/>
      <c r="B892" s="719"/>
      <c r="C892" s="719"/>
      <c r="D892" s="719"/>
      <c r="E892" s="719"/>
      <c r="F892" s="719"/>
      <c r="G892" s="719"/>
      <c r="H892" s="719"/>
      <c r="I892" s="719"/>
      <c r="J892" s="719"/>
      <c r="K892" s="719"/>
      <c r="L892" s="719"/>
      <c r="M892" s="719"/>
      <c r="N892" s="719"/>
      <c r="O892" s="719"/>
      <c r="P892" s="719"/>
      <c r="Q892" s="719"/>
      <c r="R892" s="719"/>
      <c r="S892" s="719"/>
      <c r="T892" s="719"/>
      <c r="U892" s="719"/>
      <c r="V892" s="719"/>
      <c r="W892" s="719"/>
      <c r="X892" s="719"/>
      <c r="Y892" s="719"/>
    </row>
    <row r="893" spans="1:25" ht="14.25" customHeight="1">
      <c r="A893" s="719"/>
      <c r="B893" s="719"/>
      <c r="C893" s="719"/>
      <c r="D893" s="719"/>
      <c r="E893" s="719"/>
      <c r="F893" s="719"/>
      <c r="G893" s="719"/>
      <c r="H893" s="719"/>
      <c r="I893" s="719"/>
      <c r="J893" s="719"/>
      <c r="K893" s="719"/>
      <c r="L893" s="719"/>
      <c r="M893" s="719"/>
      <c r="N893" s="719"/>
      <c r="O893" s="719"/>
      <c r="P893" s="719"/>
      <c r="Q893" s="719"/>
      <c r="R893" s="719"/>
      <c r="S893" s="719"/>
      <c r="T893" s="719"/>
      <c r="U893" s="719"/>
      <c r="V893" s="719"/>
      <c r="W893" s="719"/>
      <c r="X893" s="719"/>
      <c r="Y893" s="719"/>
    </row>
    <row r="894" spans="1:25" ht="14.25" customHeight="1">
      <c r="A894" s="719"/>
      <c r="B894" s="719"/>
      <c r="C894" s="719"/>
      <c r="D894" s="719"/>
      <c r="E894" s="719"/>
      <c r="F894" s="719"/>
      <c r="G894" s="719"/>
      <c r="H894" s="719"/>
      <c r="I894" s="719"/>
      <c r="J894" s="719"/>
      <c r="K894" s="719"/>
      <c r="L894" s="719"/>
      <c r="M894" s="719"/>
      <c r="N894" s="719"/>
      <c r="O894" s="719"/>
      <c r="P894" s="719"/>
      <c r="Q894" s="719"/>
      <c r="R894" s="719"/>
      <c r="S894" s="719"/>
      <c r="T894" s="719"/>
      <c r="U894" s="719"/>
      <c r="V894" s="719"/>
      <c r="W894" s="719"/>
      <c r="X894" s="719"/>
      <c r="Y894" s="719"/>
    </row>
    <row r="895" spans="1:25" ht="14.25" customHeight="1">
      <c r="A895" s="719"/>
      <c r="B895" s="719"/>
      <c r="C895" s="719"/>
      <c r="D895" s="719"/>
      <c r="E895" s="719"/>
      <c r="F895" s="719"/>
      <c r="G895" s="719"/>
      <c r="H895" s="719"/>
      <c r="I895" s="719"/>
      <c r="J895" s="719"/>
      <c r="K895" s="719"/>
      <c r="L895" s="719"/>
      <c r="M895" s="719"/>
      <c r="N895" s="719"/>
      <c r="O895" s="719"/>
      <c r="P895" s="719"/>
      <c r="Q895" s="719"/>
      <c r="R895" s="719"/>
      <c r="S895" s="719"/>
      <c r="T895" s="719"/>
      <c r="U895" s="719"/>
      <c r="V895" s="719"/>
      <c r="W895" s="719"/>
      <c r="X895" s="719"/>
      <c r="Y895" s="719"/>
    </row>
    <row r="896" spans="1:25" ht="14.25" customHeight="1">
      <c r="A896" s="719"/>
      <c r="B896" s="719"/>
      <c r="C896" s="719"/>
      <c r="D896" s="719"/>
      <c r="E896" s="719"/>
      <c r="F896" s="719"/>
      <c r="G896" s="719"/>
      <c r="H896" s="719"/>
      <c r="I896" s="719"/>
      <c r="J896" s="719"/>
      <c r="K896" s="719"/>
      <c r="L896" s="719"/>
      <c r="M896" s="719"/>
      <c r="N896" s="719"/>
      <c r="O896" s="719"/>
      <c r="P896" s="719"/>
      <c r="Q896" s="719"/>
      <c r="R896" s="719"/>
      <c r="S896" s="719"/>
      <c r="T896" s="719"/>
      <c r="U896" s="719"/>
      <c r="V896" s="719"/>
      <c r="W896" s="719"/>
      <c r="X896" s="719"/>
      <c r="Y896" s="719"/>
    </row>
    <row r="897" spans="1:25" ht="14.25" customHeight="1">
      <c r="A897" s="719"/>
      <c r="B897" s="719"/>
      <c r="C897" s="719"/>
      <c r="D897" s="719"/>
      <c r="E897" s="719"/>
      <c r="F897" s="719"/>
      <c r="G897" s="719"/>
      <c r="H897" s="719"/>
      <c r="I897" s="719"/>
      <c r="J897" s="719"/>
      <c r="K897" s="719"/>
      <c r="L897" s="719"/>
      <c r="M897" s="719"/>
      <c r="N897" s="719"/>
      <c r="O897" s="719"/>
      <c r="P897" s="719"/>
      <c r="Q897" s="719"/>
      <c r="R897" s="719"/>
      <c r="S897" s="719"/>
      <c r="T897" s="719"/>
      <c r="U897" s="719"/>
      <c r="V897" s="719"/>
      <c r="W897" s="719"/>
      <c r="X897" s="719"/>
      <c r="Y897" s="719"/>
    </row>
    <row r="898" spans="1:25" ht="14.25" customHeight="1">
      <c r="A898" s="719"/>
      <c r="B898" s="719"/>
      <c r="C898" s="719"/>
      <c r="D898" s="719"/>
      <c r="E898" s="719"/>
      <c r="F898" s="719"/>
      <c r="G898" s="719"/>
      <c r="H898" s="719"/>
      <c r="I898" s="719"/>
      <c r="J898" s="719"/>
      <c r="K898" s="719"/>
      <c r="L898" s="719"/>
      <c r="M898" s="719"/>
      <c r="N898" s="719"/>
      <c r="O898" s="719"/>
      <c r="P898" s="719"/>
      <c r="Q898" s="719"/>
      <c r="R898" s="719"/>
      <c r="S898" s="719"/>
      <c r="T898" s="719"/>
      <c r="U898" s="719"/>
      <c r="V898" s="719"/>
      <c r="W898" s="719"/>
      <c r="X898" s="719"/>
      <c r="Y898" s="719"/>
    </row>
    <row r="899" spans="1:25" ht="14.25" customHeight="1">
      <c r="A899" s="719"/>
      <c r="B899" s="719"/>
      <c r="C899" s="719"/>
      <c r="D899" s="719"/>
      <c r="E899" s="719"/>
      <c r="F899" s="719"/>
      <c r="G899" s="719"/>
      <c r="H899" s="719"/>
      <c r="I899" s="719"/>
      <c r="J899" s="719"/>
      <c r="K899" s="719"/>
      <c r="L899" s="719"/>
      <c r="M899" s="719"/>
      <c r="N899" s="719"/>
      <c r="O899" s="719"/>
      <c r="P899" s="719"/>
      <c r="Q899" s="719"/>
      <c r="R899" s="719"/>
      <c r="S899" s="719"/>
      <c r="T899" s="719"/>
      <c r="U899" s="719"/>
      <c r="V899" s="719"/>
      <c r="W899" s="719"/>
      <c r="X899" s="719"/>
      <c r="Y899" s="719"/>
    </row>
    <row r="900" spans="1:25" ht="14.25" customHeight="1">
      <c r="A900" s="719"/>
      <c r="B900" s="719"/>
      <c r="C900" s="719"/>
      <c r="D900" s="719"/>
      <c r="E900" s="719"/>
      <c r="F900" s="719"/>
      <c r="G900" s="719"/>
      <c r="H900" s="719"/>
      <c r="I900" s="719"/>
      <c r="J900" s="719"/>
      <c r="K900" s="719"/>
      <c r="L900" s="719"/>
      <c r="M900" s="719"/>
      <c r="N900" s="719"/>
      <c r="O900" s="719"/>
      <c r="P900" s="719"/>
      <c r="Q900" s="719"/>
      <c r="R900" s="719"/>
      <c r="S900" s="719"/>
      <c r="T900" s="719"/>
      <c r="U900" s="719"/>
      <c r="V900" s="719"/>
      <c r="W900" s="719"/>
      <c r="X900" s="719"/>
      <c r="Y900" s="719"/>
    </row>
    <row r="901" spans="1:25" ht="14.25" customHeight="1">
      <c r="A901" s="719"/>
      <c r="B901" s="719"/>
      <c r="C901" s="719"/>
      <c r="D901" s="719"/>
      <c r="E901" s="719"/>
      <c r="F901" s="719"/>
      <c r="G901" s="719"/>
      <c r="H901" s="719"/>
      <c r="I901" s="719"/>
      <c r="J901" s="719"/>
      <c r="K901" s="719"/>
      <c r="L901" s="719"/>
      <c r="M901" s="719"/>
      <c r="N901" s="719"/>
      <c r="O901" s="719"/>
      <c r="P901" s="719"/>
      <c r="Q901" s="719"/>
      <c r="R901" s="719"/>
      <c r="S901" s="719"/>
      <c r="T901" s="719"/>
      <c r="U901" s="719"/>
      <c r="V901" s="719"/>
      <c r="W901" s="719"/>
      <c r="X901" s="719"/>
      <c r="Y901" s="719"/>
    </row>
    <row r="902" spans="1:25" ht="14.25" customHeight="1">
      <c r="A902" s="719"/>
      <c r="B902" s="719"/>
      <c r="C902" s="719"/>
      <c r="D902" s="719"/>
      <c r="E902" s="719"/>
      <c r="F902" s="719"/>
      <c r="G902" s="719"/>
      <c r="H902" s="719"/>
      <c r="I902" s="719"/>
      <c r="J902" s="719"/>
      <c r="K902" s="719"/>
      <c r="L902" s="719"/>
      <c r="M902" s="719"/>
      <c r="N902" s="719"/>
      <c r="O902" s="719"/>
      <c r="P902" s="719"/>
      <c r="Q902" s="719"/>
      <c r="R902" s="719"/>
      <c r="S902" s="719"/>
      <c r="T902" s="719"/>
      <c r="U902" s="719"/>
      <c r="V902" s="719"/>
      <c r="W902" s="719"/>
      <c r="X902" s="719"/>
      <c r="Y902" s="719"/>
    </row>
    <row r="903" spans="1:25" ht="14.25" customHeight="1">
      <c r="A903" s="719"/>
      <c r="B903" s="719"/>
      <c r="C903" s="719"/>
      <c r="D903" s="719"/>
      <c r="E903" s="719"/>
      <c r="F903" s="719"/>
      <c r="G903" s="719"/>
      <c r="H903" s="719"/>
      <c r="I903" s="719"/>
      <c r="J903" s="719"/>
      <c r="K903" s="719"/>
      <c r="L903" s="719"/>
      <c r="M903" s="719"/>
      <c r="N903" s="719"/>
      <c r="O903" s="719"/>
      <c r="P903" s="719"/>
      <c r="Q903" s="719"/>
      <c r="R903" s="719"/>
      <c r="S903" s="719"/>
      <c r="T903" s="719"/>
      <c r="U903" s="719"/>
      <c r="V903" s="719"/>
      <c r="W903" s="719"/>
      <c r="X903" s="719"/>
      <c r="Y903" s="719"/>
    </row>
    <row r="904" spans="1:25" ht="14.25" customHeight="1">
      <c r="A904" s="719"/>
      <c r="B904" s="719"/>
      <c r="C904" s="719"/>
      <c r="D904" s="719"/>
      <c r="E904" s="719"/>
      <c r="F904" s="719"/>
      <c r="G904" s="719"/>
      <c r="H904" s="719"/>
      <c r="I904" s="719"/>
      <c r="J904" s="719"/>
      <c r="K904" s="719"/>
      <c r="L904" s="719"/>
      <c r="M904" s="719"/>
      <c r="N904" s="719"/>
      <c r="O904" s="719"/>
      <c r="P904" s="719"/>
      <c r="Q904" s="719"/>
      <c r="R904" s="719"/>
      <c r="S904" s="719"/>
      <c r="T904" s="719"/>
      <c r="U904" s="719"/>
      <c r="V904" s="719"/>
      <c r="W904" s="719"/>
      <c r="X904" s="719"/>
      <c r="Y904" s="719"/>
    </row>
    <row r="905" spans="1:25" ht="14.25" customHeight="1">
      <c r="A905" s="719"/>
      <c r="B905" s="719"/>
      <c r="C905" s="719"/>
      <c r="D905" s="719"/>
      <c r="E905" s="719"/>
      <c r="F905" s="719"/>
      <c r="G905" s="719"/>
      <c r="H905" s="719"/>
      <c r="I905" s="719"/>
      <c r="J905" s="719"/>
      <c r="K905" s="719"/>
      <c r="L905" s="719"/>
      <c r="M905" s="719"/>
      <c r="N905" s="719"/>
      <c r="O905" s="719"/>
      <c r="P905" s="719"/>
      <c r="Q905" s="719"/>
      <c r="R905" s="719"/>
      <c r="S905" s="719"/>
      <c r="T905" s="719"/>
      <c r="U905" s="719"/>
      <c r="V905" s="719"/>
      <c r="W905" s="719"/>
      <c r="X905" s="719"/>
      <c r="Y905" s="719"/>
    </row>
    <row r="906" spans="1:25" ht="14.25" customHeight="1">
      <c r="A906" s="719"/>
      <c r="B906" s="719"/>
      <c r="C906" s="719"/>
      <c r="D906" s="719"/>
      <c r="E906" s="719"/>
      <c r="F906" s="719"/>
      <c r="G906" s="719"/>
      <c r="H906" s="719"/>
      <c r="I906" s="719"/>
      <c r="J906" s="719"/>
      <c r="K906" s="719"/>
      <c r="L906" s="719"/>
      <c r="M906" s="719"/>
      <c r="N906" s="719"/>
      <c r="O906" s="719"/>
      <c r="P906" s="719"/>
      <c r="Q906" s="719"/>
      <c r="R906" s="719"/>
      <c r="S906" s="719"/>
      <c r="T906" s="719"/>
      <c r="U906" s="719"/>
      <c r="V906" s="719"/>
      <c r="W906" s="719"/>
      <c r="X906" s="719"/>
      <c r="Y906" s="719"/>
    </row>
    <row r="907" spans="1:25" ht="14.25" customHeight="1">
      <c r="A907" s="719"/>
      <c r="B907" s="719"/>
      <c r="C907" s="719"/>
      <c r="D907" s="719"/>
      <c r="E907" s="719"/>
      <c r="F907" s="719"/>
      <c r="G907" s="719"/>
      <c r="H907" s="719"/>
      <c r="I907" s="719"/>
      <c r="J907" s="719"/>
      <c r="K907" s="719"/>
      <c r="L907" s="719"/>
      <c r="M907" s="719"/>
      <c r="N907" s="719"/>
      <c r="O907" s="719"/>
      <c r="P907" s="719"/>
      <c r="Q907" s="719"/>
      <c r="R907" s="719"/>
      <c r="S907" s="719"/>
      <c r="T907" s="719"/>
      <c r="U907" s="719"/>
      <c r="V907" s="719"/>
      <c r="W907" s="719"/>
      <c r="X907" s="719"/>
      <c r="Y907" s="719"/>
    </row>
    <row r="908" spans="1:25" ht="14.25" customHeight="1">
      <c r="A908" s="719"/>
      <c r="B908" s="719"/>
      <c r="C908" s="719"/>
      <c r="D908" s="719"/>
      <c r="E908" s="719"/>
      <c r="F908" s="719"/>
      <c r="G908" s="719"/>
      <c r="H908" s="719"/>
      <c r="I908" s="719"/>
      <c r="J908" s="719"/>
      <c r="K908" s="719"/>
      <c r="L908" s="719"/>
      <c r="M908" s="719"/>
      <c r="N908" s="719"/>
      <c r="O908" s="719"/>
      <c r="P908" s="719"/>
      <c r="Q908" s="719"/>
      <c r="R908" s="719"/>
      <c r="S908" s="719"/>
      <c r="T908" s="719"/>
      <c r="U908" s="719"/>
      <c r="V908" s="719"/>
      <c r="W908" s="719"/>
      <c r="X908" s="719"/>
      <c r="Y908" s="719"/>
    </row>
    <row r="909" spans="1:25" ht="14.25" customHeight="1">
      <c r="A909" s="719"/>
      <c r="B909" s="719"/>
      <c r="C909" s="719"/>
      <c r="D909" s="719"/>
      <c r="E909" s="719"/>
      <c r="F909" s="719"/>
      <c r="G909" s="719"/>
      <c r="H909" s="719"/>
      <c r="I909" s="719"/>
      <c r="J909" s="719"/>
      <c r="K909" s="719"/>
      <c r="L909" s="719"/>
      <c r="M909" s="719"/>
      <c r="N909" s="719"/>
      <c r="O909" s="719"/>
      <c r="P909" s="719"/>
      <c r="Q909" s="719"/>
      <c r="R909" s="719"/>
      <c r="S909" s="719"/>
      <c r="T909" s="719"/>
      <c r="U909" s="719"/>
      <c r="V909" s="719"/>
      <c r="W909" s="719"/>
      <c r="X909" s="719"/>
      <c r="Y909" s="719"/>
    </row>
    <row r="910" spans="1:25" ht="14.25" customHeight="1">
      <c r="A910" s="719"/>
      <c r="B910" s="719"/>
      <c r="C910" s="719"/>
      <c r="D910" s="719"/>
      <c r="E910" s="719"/>
      <c r="F910" s="719"/>
      <c r="G910" s="719"/>
      <c r="H910" s="719"/>
      <c r="I910" s="719"/>
      <c r="J910" s="719"/>
      <c r="K910" s="719"/>
      <c r="L910" s="719"/>
      <c r="M910" s="719"/>
      <c r="N910" s="719"/>
      <c r="O910" s="719"/>
      <c r="P910" s="719"/>
      <c r="Q910" s="719"/>
      <c r="R910" s="719"/>
      <c r="S910" s="719"/>
      <c r="T910" s="719"/>
      <c r="U910" s="719"/>
      <c r="V910" s="719"/>
      <c r="W910" s="719"/>
      <c r="X910" s="719"/>
      <c r="Y910" s="719"/>
    </row>
    <row r="911" spans="1:25" ht="14.25" customHeight="1">
      <c r="A911" s="719"/>
      <c r="B911" s="719"/>
      <c r="C911" s="719"/>
      <c r="D911" s="719"/>
      <c r="E911" s="719"/>
      <c r="F911" s="719"/>
      <c r="G911" s="719"/>
      <c r="H911" s="719"/>
      <c r="I911" s="719"/>
      <c r="J911" s="719"/>
      <c r="K911" s="719"/>
      <c r="L911" s="719"/>
      <c r="M911" s="719"/>
      <c r="N911" s="719"/>
      <c r="O911" s="719"/>
      <c r="P911" s="719"/>
      <c r="Q911" s="719"/>
      <c r="R911" s="719"/>
      <c r="S911" s="719"/>
      <c r="T911" s="719"/>
      <c r="U911" s="719"/>
      <c r="V911" s="719"/>
      <c r="W911" s="719"/>
      <c r="X911" s="719"/>
      <c r="Y911" s="719"/>
    </row>
    <row r="912" spans="1:25" ht="14.25" customHeight="1">
      <c r="A912" s="719"/>
      <c r="B912" s="719"/>
      <c r="C912" s="719"/>
      <c r="D912" s="719"/>
      <c r="E912" s="719"/>
      <c r="F912" s="719"/>
      <c r="G912" s="719"/>
      <c r="H912" s="719"/>
      <c r="I912" s="719"/>
      <c r="J912" s="719"/>
      <c r="K912" s="719"/>
      <c r="L912" s="719"/>
      <c r="M912" s="719"/>
      <c r="N912" s="719"/>
      <c r="O912" s="719"/>
      <c r="P912" s="719"/>
      <c r="Q912" s="719"/>
      <c r="R912" s="719"/>
      <c r="S912" s="719"/>
      <c r="T912" s="719"/>
      <c r="U912" s="719"/>
      <c r="V912" s="719"/>
      <c r="W912" s="719"/>
      <c r="X912" s="719"/>
      <c r="Y912" s="719"/>
    </row>
    <row r="913" spans="1:25" ht="14.25" customHeight="1">
      <c r="A913" s="719"/>
      <c r="B913" s="719"/>
      <c r="C913" s="719"/>
      <c r="D913" s="719"/>
      <c r="E913" s="719"/>
      <c r="F913" s="719"/>
      <c r="G913" s="719"/>
      <c r="H913" s="719"/>
      <c r="I913" s="719"/>
      <c r="J913" s="719"/>
      <c r="K913" s="719"/>
      <c r="L913" s="719"/>
      <c r="M913" s="719"/>
      <c r="N913" s="719"/>
      <c r="O913" s="719"/>
      <c r="P913" s="719"/>
      <c r="Q913" s="719"/>
      <c r="R913" s="719"/>
      <c r="S913" s="719"/>
      <c r="T913" s="719"/>
      <c r="U913" s="719"/>
      <c r="V913" s="719"/>
      <c r="W913" s="719"/>
      <c r="X913" s="719"/>
      <c r="Y913" s="719"/>
    </row>
    <row r="914" spans="1:25" ht="14.25" customHeight="1">
      <c r="A914" s="719"/>
      <c r="B914" s="719"/>
      <c r="C914" s="719"/>
      <c r="D914" s="719"/>
      <c r="E914" s="719"/>
      <c r="F914" s="719"/>
      <c r="G914" s="719"/>
      <c r="H914" s="719"/>
      <c r="I914" s="719"/>
      <c r="J914" s="719"/>
      <c r="K914" s="719"/>
      <c r="L914" s="719"/>
      <c r="M914" s="719"/>
      <c r="N914" s="719"/>
      <c r="O914" s="719"/>
      <c r="P914" s="719"/>
      <c r="Q914" s="719"/>
      <c r="R914" s="719"/>
      <c r="S914" s="719"/>
      <c r="T914" s="719"/>
      <c r="U914" s="719"/>
      <c r="V914" s="719"/>
      <c r="W914" s="719"/>
      <c r="X914" s="719"/>
      <c r="Y914" s="719"/>
    </row>
    <row r="915" spans="1:25" ht="14.25" customHeight="1">
      <c r="A915" s="719"/>
      <c r="B915" s="719"/>
      <c r="C915" s="719"/>
      <c r="D915" s="719"/>
      <c r="E915" s="719"/>
      <c r="F915" s="719"/>
      <c r="G915" s="719"/>
      <c r="H915" s="719"/>
      <c r="I915" s="719"/>
      <c r="J915" s="719"/>
      <c r="K915" s="719"/>
      <c r="L915" s="719"/>
      <c r="M915" s="719"/>
      <c r="N915" s="719"/>
      <c r="O915" s="719"/>
      <c r="P915" s="719"/>
      <c r="Q915" s="719"/>
      <c r="R915" s="719"/>
      <c r="S915" s="719"/>
      <c r="T915" s="719"/>
      <c r="U915" s="719"/>
      <c r="V915" s="719"/>
      <c r="W915" s="719"/>
      <c r="X915" s="719"/>
      <c r="Y915" s="719"/>
    </row>
    <row r="916" spans="1:25" ht="14.25" customHeight="1">
      <c r="A916" s="719"/>
      <c r="B916" s="719"/>
      <c r="C916" s="719"/>
      <c r="D916" s="719"/>
      <c r="E916" s="719"/>
      <c r="F916" s="719"/>
      <c r="G916" s="719"/>
      <c r="H916" s="719"/>
      <c r="I916" s="719"/>
      <c r="J916" s="719"/>
      <c r="K916" s="719"/>
      <c r="L916" s="719"/>
      <c r="M916" s="719"/>
      <c r="N916" s="719"/>
      <c r="O916" s="719"/>
      <c r="P916" s="719"/>
      <c r="Q916" s="719"/>
      <c r="R916" s="719"/>
      <c r="S916" s="719"/>
      <c r="T916" s="719"/>
      <c r="U916" s="719"/>
      <c r="V916" s="719"/>
      <c r="W916" s="719"/>
      <c r="X916" s="719"/>
      <c r="Y916" s="719"/>
    </row>
    <row r="917" spans="1:25" ht="14.25" customHeight="1">
      <c r="A917" s="719"/>
      <c r="B917" s="719"/>
      <c r="C917" s="719"/>
      <c r="D917" s="719"/>
      <c r="E917" s="719"/>
      <c r="F917" s="719"/>
      <c r="G917" s="719"/>
      <c r="H917" s="719"/>
      <c r="I917" s="719"/>
      <c r="J917" s="719"/>
      <c r="K917" s="719"/>
      <c r="L917" s="719"/>
      <c r="M917" s="719"/>
      <c r="N917" s="719"/>
      <c r="O917" s="719"/>
      <c r="P917" s="719"/>
      <c r="Q917" s="719"/>
      <c r="R917" s="719"/>
      <c r="S917" s="719"/>
      <c r="T917" s="719"/>
      <c r="U917" s="719"/>
      <c r="V917" s="719"/>
      <c r="W917" s="719"/>
      <c r="X917" s="719"/>
      <c r="Y917" s="719"/>
    </row>
    <row r="918" spans="1:25" ht="14.25" customHeight="1">
      <c r="A918" s="719"/>
      <c r="B918" s="719"/>
      <c r="C918" s="719"/>
      <c r="D918" s="719"/>
      <c r="E918" s="719"/>
      <c r="F918" s="719"/>
      <c r="G918" s="719"/>
      <c r="H918" s="719"/>
      <c r="I918" s="719"/>
      <c r="J918" s="719"/>
      <c r="K918" s="719"/>
      <c r="L918" s="719"/>
      <c r="M918" s="719"/>
      <c r="N918" s="719"/>
      <c r="O918" s="719"/>
      <c r="P918" s="719"/>
      <c r="Q918" s="719"/>
      <c r="R918" s="719"/>
      <c r="S918" s="719"/>
      <c r="T918" s="719"/>
      <c r="U918" s="719"/>
      <c r="V918" s="719"/>
      <c r="W918" s="719"/>
      <c r="X918" s="719"/>
      <c r="Y918" s="719"/>
    </row>
    <row r="919" spans="1:25" ht="14.25" customHeight="1">
      <c r="A919" s="719"/>
      <c r="B919" s="719"/>
      <c r="C919" s="719"/>
      <c r="D919" s="719"/>
      <c r="E919" s="719"/>
      <c r="F919" s="719"/>
      <c r="G919" s="719"/>
      <c r="H919" s="719"/>
      <c r="I919" s="719"/>
      <c r="J919" s="719"/>
      <c r="K919" s="719"/>
      <c r="L919" s="719"/>
      <c r="M919" s="719"/>
      <c r="N919" s="719"/>
      <c r="O919" s="719"/>
      <c r="P919" s="719"/>
      <c r="Q919" s="719"/>
      <c r="R919" s="719"/>
      <c r="S919" s="719"/>
      <c r="T919" s="719"/>
      <c r="U919" s="719"/>
      <c r="V919" s="719"/>
      <c r="W919" s="719"/>
      <c r="X919" s="719"/>
      <c r="Y919" s="719"/>
    </row>
    <row r="920" spans="1:25" ht="14.25" customHeight="1">
      <c r="A920" s="719"/>
      <c r="B920" s="719"/>
      <c r="C920" s="719"/>
      <c r="D920" s="719"/>
      <c r="E920" s="719"/>
      <c r="F920" s="719"/>
      <c r="G920" s="719"/>
      <c r="H920" s="719"/>
      <c r="I920" s="719"/>
      <c r="J920" s="719"/>
      <c r="K920" s="719"/>
      <c r="L920" s="719"/>
      <c r="M920" s="719"/>
      <c r="N920" s="719"/>
      <c r="O920" s="719"/>
      <c r="P920" s="719"/>
      <c r="Q920" s="719"/>
      <c r="R920" s="719"/>
      <c r="S920" s="719"/>
      <c r="T920" s="719"/>
      <c r="U920" s="719"/>
      <c r="V920" s="719"/>
      <c r="W920" s="719"/>
      <c r="X920" s="719"/>
      <c r="Y920" s="719"/>
    </row>
    <row r="921" spans="1:25" ht="14.25" customHeight="1">
      <c r="A921" s="719"/>
      <c r="B921" s="719"/>
      <c r="C921" s="719"/>
      <c r="D921" s="719"/>
      <c r="E921" s="719"/>
      <c r="F921" s="719"/>
      <c r="G921" s="719"/>
      <c r="H921" s="719"/>
      <c r="I921" s="719"/>
      <c r="J921" s="719"/>
      <c r="K921" s="719"/>
      <c r="L921" s="719"/>
      <c r="M921" s="719"/>
      <c r="N921" s="719"/>
      <c r="O921" s="719"/>
      <c r="P921" s="719"/>
      <c r="Q921" s="719"/>
      <c r="R921" s="719"/>
      <c r="S921" s="719"/>
      <c r="T921" s="719"/>
      <c r="U921" s="719"/>
      <c r="V921" s="719"/>
      <c r="W921" s="719"/>
      <c r="X921" s="719"/>
      <c r="Y921" s="719"/>
    </row>
    <row r="922" spans="1:25" ht="14.25" customHeight="1">
      <c r="A922" s="719"/>
      <c r="B922" s="719"/>
      <c r="C922" s="719"/>
      <c r="D922" s="719"/>
      <c r="E922" s="719"/>
      <c r="F922" s="719"/>
      <c r="G922" s="719"/>
      <c r="H922" s="719"/>
      <c r="I922" s="719"/>
      <c r="J922" s="719"/>
      <c r="K922" s="719"/>
      <c r="L922" s="719"/>
      <c r="M922" s="719"/>
      <c r="N922" s="719"/>
      <c r="O922" s="719"/>
      <c r="P922" s="719"/>
      <c r="Q922" s="719"/>
      <c r="R922" s="719"/>
      <c r="S922" s="719"/>
      <c r="T922" s="719"/>
      <c r="U922" s="719"/>
      <c r="V922" s="719"/>
      <c r="W922" s="719"/>
      <c r="X922" s="719"/>
      <c r="Y922" s="719"/>
    </row>
    <row r="923" spans="1:25" ht="14.25" customHeight="1">
      <c r="A923" s="719"/>
      <c r="B923" s="719"/>
      <c r="C923" s="719"/>
      <c r="D923" s="719"/>
      <c r="E923" s="719"/>
      <c r="F923" s="719"/>
      <c r="G923" s="719"/>
      <c r="H923" s="719"/>
      <c r="I923" s="719"/>
      <c r="J923" s="719"/>
      <c r="K923" s="719"/>
      <c r="L923" s="719"/>
      <c r="M923" s="719"/>
      <c r="N923" s="719"/>
      <c r="O923" s="719"/>
      <c r="P923" s="719"/>
      <c r="Q923" s="719"/>
      <c r="R923" s="719"/>
      <c r="S923" s="719"/>
      <c r="T923" s="719"/>
      <c r="U923" s="719"/>
      <c r="V923" s="719"/>
      <c r="W923" s="719"/>
      <c r="X923" s="719"/>
      <c r="Y923" s="719"/>
    </row>
    <row r="924" spans="1:25" ht="14.25" customHeight="1">
      <c r="A924" s="719"/>
      <c r="B924" s="719"/>
      <c r="C924" s="719"/>
      <c r="D924" s="719"/>
      <c r="E924" s="719"/>
      <c r="F924" s="719"/>
      <c r="G924" s="719"/>
      <c r="H924" s="719"/>
      <c r="I924" s="719"/>
      <c r="J924" s="719"/>
      <c r="K924" s="719"/>
      <c r="L924" s="719"/>
      <c r="M924" s="719"/>
      <c r="N924" s="719"/>
      <c r="O924" s="719"/>
      <c r="P924" s="719"/>
      <c r="Q924" s="719"/>
      <c r="R924" s="719"/>
      <c r="S924" s="719"/>
      <c r="T924" s="719"/>
      <c r="U924" s="719"/>
      <c r="V924" s="719"/>
      <c r="W924" s="719"/>
      <c r="X924" s="719"/>
      <c r="Y924" s="719"/>
    </row>
    <row r="925" spans="1:25" ht="14.25" customHeight="1">
      <c r="A925" s="719"/>
      <c r="B925" s="719"/>
      <c r="C925" s="719"/>
      <c r="D925" s="719"/>
      <c r="E925" s="719"/>
      <c r="F925" s="719"/>
      <c r="G925" s="719"/>
      <c r="H925" s="719"/>
      <c r="I925" s="719"/>
      <c r="J925" s="719"/>
      <c r="K925" s="719"/>
      <c r="L925" s="719"/>
      <c r="M925" s="719"/>
      <c r="N925" s="719"/>
      <c r="O925" s="719"/>
      <c r="P925" s="719"/>
      <c r="Q925" s="719"/>
      <c r="R925" s="719"/>
      <c r="S925" s="719"/>
      <c r="T925" s="719"/>
      <c r="U925" s="719"/>
      <c r="V925" s="719"/>
      <c r="W925" s="719"/>
      <c r="X925" s="719"/>
      <c r="Y925" s="719"/>
    </row>
    <row r="926" spans="1:25" ht="14.25" customHeight="1">
      <c r="A926" s="719"/>
      <c r="B926" s="719"/>
      <c r="C926" s="719"/>
      <c r="D926" s="719"/>
      <c r="E926" s="719"/>
      <c r="F926" s="719"/>
      <c r="G926" s="719"/>
      <c r="H926" s="719"/>
      <c r="I926" s="719"/>
      <c r="J926" s="719"/>
      <c r="K926" s="719"/>
      <c r="L926" s="719"/>
      <c r="M926" s="719"/>
      <c r="N926" s="719"/>
      <c r="O926" s="719"/>
      <c r="P926" s="719"/>
      <c r="Q926" s="719"/>
      <c r="R926" s="719"/>
      <c r="S926" s="719"/>
      <c r="T926" s="719"/>
      <c r="U926" s="719"/>
      <c r="V926" s="719"/>
      <c r="W926" s="719"/>
      <c r="X926" s="719"/>
      <c r="Y926" s="719"/>
    </row>
    <row r="927" spans="1:25" ht="14.25" customHeight="1">
      <c r="A927" s="719"/>
      <c r="B927" s="719"/>
      <c r="C927" s="719"/>
      <c r="D927" s="719"/>
      <c r="E927" s="719"/>
      <c r="F927" s="719"/>
      <c r="G927" s="719"/>
      <c r="H927" s="719"/>
      <c r="I927" s="719"/>
      <c r="J927" s="719"/>
      <c r="K927" s="719"/>
      <c r="L927" s="719"/>
      <c r="M927" s="719"/>
      <c r="N927" s="719"/>
      <c r="O927" s="719"/>
      <c r="P927" s="719"/>
      <c r="Q927" s="719"/>
      <c r="R927" s="719"/>
      <c r="S927" s="719"/>
      <c r="T927" s="719"/>
      <c r="U927" s="719"/>
      <c r="V927" s="719"/>
      <c r="W927" s="719"/>
      <c r="X927" s="719"/>
      <c r="Y927" s="719"/>
    </row>
    <row r="928" spans="1:25" ht="14.25" customHeight="1">
      <c r="A928" s="719"/>
      <c r="B928" s="719"/>
      <c r="C928" s="719"/>
      <c r="D928" s="719"/>
      <c r="E928" s="719"/>
      <c r="F928" s="719"/>
      <c r="G928" s="719"/>
      <c r="H928" s="719"/>
      <c r="I928" s="719"/>
      <c r="J928" s="719"/>
      <c r="K928" s="719"/>
      <c r="L928" s="719"/>
      <c r="M928" s="719"/>
      <c r="N928" s="719"/>
      <c r="O928" s="719"/>
      <c r="P928" s="719"/>
      <c r="Q928" s="719"/>
      <c r="R928" s="719"/>
      <c r="S928" s="719"/>
      <c r="T928" s="719"/>
      <c r="U928" s="719"/>
      <c r="V928" s="719"/>
      <c r="W928" s="719"/>
      <c r="X928" s="719"/>
      <c r="Y928" s="719"/>
    </row>
    <row r="929" spans="1:25" ht="14.25" customHeight="1">
      <c r="A929" s="719"/>
      <c r="B929" s="719"/>
      <c r="C929" s="719"/>
      <c r="D929" s="719"/>
      <c r="E929" s="719"/>
      <c r="F929" s="719"/>
      <c r="G929" s="719"/>
      <c r="H929" s="719"/>
      <c r="I929" s="719"/>
      <c r="J929" s="719"/>
      <c r="K929" s="719"/>
      <c r="L929" s="719"/>
      <c r="M929" s="719"/>
      <c r="N929" s="719"/>
      <c r="O929" s="719"/>
      <c r="P929" s="719"/>
      <c r="Q929" s="719"/>
      <c r="R929" s="719"/>
      <c r="S929" s="719"/>
      <c r="T929" s="719"/>
      <c r="U929" s="719"/>
      <c r="V929" s="719"/>
      <c r="W929" s="719"/>
      <c r="X929" s="719"/>
      <c r="Y929" s="719"/>
    </row>
    <row r="930" spans="1:25" ht="14.25" customHeight="1">
      <c r="A930" s="719"/>
      <c r="B930" s="719"/>
      <c r="C930" s="719"/>
      <c r="D930" s="719"/>
      <c r="E930" s="719"/>
      <c r="F930" s="719"/>
      <c r="G930" s="719"/>
      <c r="H930" s="719"/>
      <c r="I930" s="719"/>
      <c r="J930" s="719"/>
      <c r="K930" s="719"/>
      <c r="L930" s="719"/>
      <c r="M930" s="719"/>
      <c r="N930" s="719"/>
      <c r="O930" s="719"/>
      <c r="P930" s="719"/>
      <c r="Q930" s="719"/>
      <c r="R930" s="719"/>
      <c r="S930" s="719"/>
      <c r="T930" s="719"/>
      <c r="U930" s="719"/>
      <c r="V930" s="719"/>
      <c r="W930" s="719"/>
      <c r="X930" s="719"/>
      <c r="Y930" s="719"/>
    </row>
    <row r="931" spans="1:25" ht="14.25" customHeight="1">
      <c r="A931" s="719"/>
      <c r="B931" s="719"/>
      <c r="C931" s="719"/>
      <c r="D931" s="719"/>
      <c r="E931" s="719"/>
      <c r="F931" s="719"/>
      <c r="G931" s="719"/>
      <c r="H931" s="719"/>
      <c r="I931" s="719"/>
      <c r="J931" s="719"/>
      <c r="K931" s="719"/>
      <c r="L931" s="719"/>
      <c r="M931" s="719"/>
      <c r="N931" s="719"/>
      <c r="O931" s="719"/>
      <c r="P931" s="719"/>
      <c r="Q931" s="719"/>
      <c r="R931" s="719"/>
      <c r="S931" s="719"/>
      <c r="T931" s="719"/>
      <c r="U931" s="719"/>
      <c r="V931" s="719"/>
      <c r="W931" s="719"/>
      <c r="X931" s="719"/>
      <c r="Y931" s="719"/>
    </row>
    <row r="932" spans="1:25" ht="14.25" customHeight="1">
      <c r="A932" s="719"/>
      <c r="B932" s="719"/>
      <c r="C932" s="719"/>
      <c r="D932" s="719"/>
      <c r="E932" s="719"/>
      <c r="F932" s="719"/>
      <c r="G932" s="719"/>
      <c r="H932" s="719"/>
      <c r="I932" s="719"/>
      <c r="J932" s="719"/>
      <c r="K932" s="719"/>
      <c r="L932" s="719"/>
      <c r="M932" s="719"/>
      <c r="N932" s="719"/>
      <c r="O932" s="719"/>
      <c r="P932" s="719"/>
      <c r="Q932" s="719"/>
      <c r="R932" s="719"/>
      <c r="S932" s="719"/>
      <c r="T932" s="719"/>
      <c r="U932" s="719"/>
      <c r="V932" s="719"/>
      <c r="W932" s="719"/>
      <c r="X932" s="719"/>
      <c r="Y932" s="719"/>
    </row>
    <row r="933" spans="1:25" ht="14.25" customHeight="1">
      <c r="A933" s="719"/>
      <c r="B933" s="719"/>
      <c r="C933" s="719"/>
      <c r="D933" s="719"/>
      <c r="E933" s="719"/>
      <c r="F933" s="719"/>
      <c r="G933" s="719"/>
      <c r="H933" s="719"/>
      <c r="I933" s="719"/>
      <c r="J933" s="719"/>
      <c r="K933" s="719"/>
      <c r="L933" s="719"/>
      <c r="M933" s="719"/>
      <c r="N933" s="719"/>
      <c r="O933" s="719"/>
      <c r="P933" s="719"/>
      <c r="Q933" s="719"/>
      <c r="R933" s="719"/>
      <c r="S933" s="719"/>
      <c r="T933" s="719"/>
      <c r="U933" s="719"/>
      <c r="V933" s="719"/>
      <c r="W933" s="719"/>
      <c r="X933" s="719"/>
      <c r="Y933" s="719"/>
    </row>
    <row r="934" spans="1:25" ht="14.25" customHeight="1">
      <c r="A934" s="719"/>
      <c r="B934" s="719"/>
      <c r="C934" s="719"/>
      <c r="D934" s="719"/>
      <c r="E934" s="719"/>
      <c r="F934" s="719"/>
      <c r="G934" s="719"/>
      <c r="H934" s="719"/>
      <c r="I934" s="719"/>
      <c r="J934" s="719"/>
      <c r="K934" s="719"/>
      <c r="L934" s="719"/>
      <c r="M934" s="719"/>
      <c r="N934" s="719"/>
      <c r="O934" s="719"/>
      <c r="P934" s="719"/>
      <c r="Q934" s="719"/>
      <c r="R934" s="719"/>
      <c r="S934" s="719"/>
      <c r="T934" s="719"/>
      <c r="U934" s="719"/>
      <c r="V934" s="719"/>
      <c r="W934" s="719"/>
      <c r="X934" s="719"/>
      <c r="Y934" s="719"/>
    </row>
    <row r="935" spans="1:25" ht="14.25" customHeight="1">
      <c r="A935" s="719"/>
      <c r="B935" s="719"/>
      <c r="C935" s="719"/>
      <c r="D935" s="719"/>
      <c r="E935" s="719"/>
      <c r="F935" s="719"/>
      <c r="G935" s="719"/>
      <c r="H935" s="719"/>
      <c r="I935" s="719"/>
      <c r="J935" s="719"/>
      <c r="K935" s="719"/>
      <c r="L935" s="719"/>
      <c r="M935" s="719"/>
      <c r="N935" s="719"/>
      <c r="O935" s="719"/>
      <c r="P935" s="719"/>
      <c r="Q935" s="719"/>
      <c r="R935" s="719"/>
      <c r="S935" s="719"/>
      <c r="T935" s="719"/>
      <c r="U935" s="719"/>
      <c r="V935" s="719"/>
      <c r="W935" s="719"/>
      <c r="X935" s="719"/>
      <c r="Y935" s="719"/>
    </row>
    <row r="936" spans="1:25" ht="14.25" customHeight="1">
      <c r="A936" s="719"/>
      <c r="B936" s="719"/>
      <c r="C936" s="719"/>
      <c r="D936" s="719"/>
      <c r="E936" s="719"/>
      <c r="F936" s="719"/>
      <c r="G936" s="719"/>
      <c r="H936" s="719"/>
      <c r="I936" s="719"/>
      <c r="J936" s="719"/>
      <c r="K936" s="719"/>
      <c r="L936" s="719"/>
      <c r="M936" s="719"/>
      <c r="N936" s="719"/>
      <c r="O936" s="719"/>
      <c r="P936" s="719"/>
      <c r="Q936" s="719"/>
      <c r="R936" s="719"/>
      <c r="S936" s="719"/>
      <c r="T936" s="719"/>
      <c r="U936" s="719"/>
      <c r="V936" s="719"/>
      <c r="W936" s="719"/>
      <c r="X936" s="719"/>
      <c r="Y936" s="719"/>
    </row>
    <row r="937" spans="1:25" ht="14.25" customHeight="1">
      <c r="A937" s="719"/>
      <c r="B937" s="719"/>
      <c r="C937" s="719"/>
      <c r="D937" s="719"/>
      <c r="E937" s="719"/>
      <c r="F937" s="719"/>
      <c r="G937" s="719"/>
      <c r="H937" s="719"/>
      <c r="I937" s="719"/>
      <c r="J937" s="719"/>
      <c r="K937" s="719"/>
      <c r="L937" s="719"/>
      <c r="M937" s="719"/>
      <c r="N937" s="719"/>
      <c r="O937" s="719"/>
      <c r="P937" s="719"/>
      <c r="Q937" s="719"/>
      <c r="R937" s="719"/>
      <c r="S937" s="719"/>
      <c r="T937" s="719"/>
      <c r="U937" s="719"/>
      <c r="V937" s="719"/>
      <c r="W937" s="719"/>
      <c r="X937" s="719"/>
      <c r="Y937" s="719"/>
    </row>
    <row r="938" spans="1:25" ht="14.25" customHeight="1">
      <c r="A938" s="719"/>
      <c r="B938" s="719"/>
      <c r="C938" s="719"/>
      <c r="D938" s="719"/>
      <c r="E938" s="719"/>
      <c r="F938" s="719"/>
      <c r="G938" s="719"/>
      <c r="H938" s="719"/>
      <c r="I938" s="719"/>
      <c r="J938" s="719"/>
      <c r="K938" s="719"/>
      <c r="L938" s="719"/>
      <c r="M938" s="719"/>
      <c r="N938" s="719"/>
      <c r="O938" s="719"/>
      <c r="P938" s="719"/>
      <c r="Q938" s="719"/>
      <c r="R938" s="719"/>
      <c r="S938" s="719"/>
      <c r="T938" s="719"/>
      <c r="U938" s="719"/>
      <c r="V938" s="719"/>
      <c r="W938" s="719"/>
      <c r="X938" s="719"/>
      <c r="Y938" s="719"/>
    </row>
    <row r="939" spans="1:25" ht="14.25" customHeight="1">
      <c r="A939" s="719"/>
      <c r="B939" s="719"/>
      <c r="C939" s="719"/>
      <c r="D939" s="719"/>
      <c r="E939" s="719"/>
      <c r="F939" s="719"/>
      <c r="G939" s="719"/>
      <c r="H939" s="719"/>
      <c r="I939" s="719"/>
      <c r="J939" s="719"/>
      <c r="K939" s="719"/>
      <c r="L939" s="719"/>
      <c r="M939" s="719"/>
      <c r="N939" s="719"/>
      <c r="O939" s="719"/>
      <c r="P939" s="719"/>
      <c r="Q939" s="719"/>
      <c r="R939" s="719"/>
      <c r="S939" s="719"/>
      <c r="T939" s="719"/>
      <c r="U939" s="719"/>
      <c r="V939" s="719"/>
      <c r="W939" s="719"/>
      <c r="X939" s="719"/>
      <c r="Y939" s="719"/>
    </row>
    <row r="940" spans="1:25" ht="14.25" customHeight="1">
      <c r="A940" s="719"/>
      <c r="B940" s="719"/>
      <c r="C940" s="719"/>
      <c r="D940" s="719"/>
      <c r="E940" s="719"/>
      <c r="F940" s="719"/>
      <c r="G940" s="719"/>
      <c r="H940" s="719"/>
      <c r="I940" s="719"/>
      <c r="J940" s="719"/>
      <c r="K940" s="719"/>
      <c r="L940" s="719"/>
      <c r="M940" s="719"/>
      <c r="N940" s="719"/>
      <c r="O940" s="719"/>
      <c r="P940" s="719"/>
      <c r="Q940" s="719"/>
      <c r="R940" s="719"/>
      <c r="S940" s="719"/>
      <c r="T940" s="719"/>
      <c r="U940" s="719"/>
      <c r="V940" s="719"/>
      <c r="W940" s="719"/>
      <c r="X940" s="719"/>
      <c r="Y940" s="719"/>
    </row>
    <row r="941" spans="1:25" ht="14.25" customHeight="1">
      <c r="A941" s="719"/>
      <c r="B941" s="719"/>
      <c r="C941" s="719"/>
      <c r="D941" s="719"/>
      <c r="E941" s="719"/>
      <c r="F941" s="719"/>
      <c r="G941" s="719"/>
      <c r="H941" s="719"/>
      <c r="I941" s="719"/>
      <c r="J941" s="719"/>
      <c r="K941" s="719"/>
      <c r="L941" s="719"/>
      <c r="M941" s="719"/>
      <c r="N941" s="719"/>
      <c r="O941" s="719"/>
      <c r="P941" s="719"/>
      <c r="Q941" s="719"/>
      <c r="R941" s="719"/>
      <c r="S941" s="719"/>
      <c r="T941" s="719"/>
      <c r="U941" s="719"/>
      <c r="V941" s="719"/>
      <c r="W941" s="719"/>
      <c r="X941" s="719"/>
      <c r="Y941" s="719"/>
    </row>
    <row r="942" spans="1:25" ht="14.25" customHeight="1">
      <c r="A942" s="719"/>
      <c r="B942" s="719"/>
      <c r="C942" s="719"/>
      <c r="D942" s="719"/>
      <c r="E942" s="719"/>
      <c r="F942" s="719"/>
      <c r="G942" s="719"/>
      <c r="H942" s="719"/>
      <c r="I942" s="719"/>
      <c r="J942" s="719"/>
      <c r="K942" s="719"/>
      <c r="L942" s="719"/>
      <c r="M942" s="719"/>
      <c r="N942" s="719"/>
      <c r="O942" s="719"/>
      <c r="P942" s="719"/>
      <c r="Q942" s="719"/>
      <c r="R942" s="719"/>
      <c r="S942" s="719"/>
      <c r="T942" s="719"/>
      <c r="U942" s="719"/>
      <c r="V942" s="719"/>
      <c r="W942" s="719"/>
      <c r="X942" s="719"/>
      <c r="Y942" s="719"/>
    </row>
    <row r="943" spans="1:25" ht="14.25" customHeight="1">
      <c r="A943" s="719"/>
      <c r="B943" s="719"/>
      <c r="C943" s="719"/>
      <c r="D943" s="719"/>
      <c r="E943" s="719"/>
      <c r="F943" s="719"/>
      <c r="G943" s="719"/>
      <c r="H943" s="719"/>
      <c r="I943" s="719"/>
      <c r="J943" s="719"/>
      <c r="K943" s="719"/>
      <c r="L943" s="719"/>
      <c r="M943" s="719"/>
      <c r="N943" s="719"/>
      <c r="O943" s="719"/>
      <c r="P943" s="719"/>
      <c r="Q943" s="719"/>
      <c r="R943" s="719"/>
      <c r="S943" s="719"/>
      <c r="T943" s="719"/>
      <c r="U943" s="719"/>
      <c r="V943" s="719"/>
      <c r="W943" s="719"/>
      <c r="X943" s="719"/>
      <c r="Y943" s="719"/>
    </row>
    <row r="944" spans="1:25" ht="14.25" customHeight="1">
      <c r="A944" s="719"/>
      <c r="B944" s="719"/>
      <c r="C944" s="719"/>
      <c r="D944" s="719"/>
      <c r="E944" s="719"/>
      <c r="F944" s="719"/>
      <c r="G944" s="719"/>
      <c r="H944" s="719"/>
      <c r="I944" s="719"/>
      <c r="J944" s="719"/>
      <c r="K944" s="719"/>
      <c r="L944" s="719"/>
      <c r="M944" s="719"/>
      <c r="N944" s="719"/>
      <c r="O944" s="719"/>
      <c r="P944" s="719"/>
      <c r="Q944" s="719"/>
      <c r="R944" s="719"/>
      <c r="S944" s="719"/>
      <c r="T944" s="719"/>
      <c r="U944" s="719"/>
      <c r="V944" s="719"/>
      <c r="W944" s="719"/>
      <c r="X944" s="719"/>
      <c r="Y944" s="719"/>
    </row>
    <row r="945" spans="1:25" ht="14.25" customHeight="1">
      <c r="A945" s="719"/>
      <c r="B945" s="719"/>
      <c r="C945" s="719"/>
      <c r="D945" s="719"/>
      <c r="E945" s="719"/>
      <c r="F945" s="719"/>
      <c r="G945" s="719"/>
      <c r="H945" s="719"/>
      <c r="I945" s="719"/>
      <c r="J945" s="719"/>
      <c r="K945" s="719"/>
      <c r="L945" s="719"/>
      <c r="M945" s="719"/>
      <c r="N945" s="719"/>
      <c r="O945" s="719"/>
      <c r="P945" s="719"/>
      <c r="Q945" s="719"/>
      <c r="R945" s="719"/>
      <c r="S945" s="719"/>
      <c r="T945" s="719"/>
      <c r="U945" s="719"/>
      <c r="V945" s="719"/>
      <c r="W945" s="719"/>
      <c r="X945" s="719"/>
      <c r="Y945" s="719"/>
    </row>
    <row r="946" spans="1:25" ht="14.25" customHeight="1">
      <c r="A946" s="719"/>
      <c r="B946" s="719"/>
      <c r="C946" s="719"/>
      <c r="D946" s="719"/>
      <c r="E946" s="719"/>
      <c r="F946" s="719"/>
      <c r="G946" s="719"/>
      <c r="H946" s="719"/>
      <c r="I946" s="719"/>
      <c r="J946" s="719"/>
      <c r="K946" s="719"/>
      <c r="L946" s="719"/>
      <c r="M946" s="719"/>
      <c r="N946" s="719"/>
      <c r="O946" s="719"/>
      <c r="P946" s="719"/>
      <c r="Q946" s="719"/>
      <c r="R946" s="719"/>
      <c r="S946" s="719"/>
      <c r="T946" s="719"/>
      <c r="U946" s="719"/>
      <c r="V946" s="719"/>
      <c r="W946" s="719"/>
      <c r="X946" s="719"/>
      <c r="Y946" s="719"/>
    </row>
    <row r="947" spans="1:25" ht="14.25" customHeight="1">
      <c r="A947" s="719"/>
      <c r="B947" s="719"/>
      <c r="C947" s="719"/>
      <c r="D947" s="719"/>
      <c r="E947" s="719"/>
      <c r="F947" s="719"/>
      <c r="G947" s="719"/>
      <c r="H947" s="719"/>
      <c r="I947" s="719"/>
      <c r="J947" s="719"/>
      <c r="K947" s="719"/>
      <c r="L947" s="719"/>
      <c r="M947" s="719"/>
      <c r="N947" s="719"/>
      <c r="O947" s="719"/>
      <c r="P947" s="719"/>
      <c r="Q947" s="719"/>
      <c r="R947" s="719"/>
      <c r="S947" s="719"/>
      <c r="T947" s="719"/>
      <c r="U947" s="719"/>
      <c r="V947" s="719"/>
      <c r="W947" s="719"/>
      <c r="X947" s="719"/>
      <c r="Y947" s="719"/>
    </row>
    <row r="948" spans="1:25" ht="14.25" customHeight="1">
      <c r="A948" s="719"/>
      <c r="B948" s="719"/>
      <c r="C948" s="719"/>
      <c r="D948" s="719"/>
      <c r="E948" s="719"/>
      <c r="F948" s="719"/>
      <c r="G948" s="719"/>
      <c r="H948" s="719"/>
      <c r="I948" s="719"/>
      <c r="J948" s="719"/>
      <c r="K948" s="719"/>
      <c r="L948" s="719"/>
      <c r="M948" s="719"/>
      <c r="N948" s="719"/>
      <c r="O948" s="719"/>
      <c r="P948" s="719"/>
      <c r="Q948" s="719"/>
      <c r="R948" s="719"/>
      <c r="S948" s="719"/>
      <c r="T948" s="719"/>
      <c r="U948" s="719"/>
      <c r="V948" s="719"/>
      <c r="W948" s="719"/>
      <c r="X948" s="719"/>
      <c r="Y948" s="719"/>
    </row>
    <row r="949" spans="1:25" ht="14.25" customHeight="1">
      <c r="A949" s="719"/>
      <c r="B949" s="719"/>
      <c r="C949" s="719"/>
      <c r="D949" s="719"/>
      <c r="E949" s="719"/>
      <c r="F949" s="719"/>
      <c r="G949" s="719"/>
      <c r="H949" s="719"/>
      <c r="I949" s="719"/>
      <c r="J949" s="719"/>
      <c r="K949" s="719"/>
      <c r="L949" s="719"/>
      <c r="M949" s="719"/>
      <c r="N949" s="719"/>
      <c r="O949" s="719"/>
      <c r="P949" s="719"/>
      <c r="Q949" s="719"/>
      <c r="R949" s="719"/>
      <c r="S949" s="719"/>
      <c r="T949" s="719"/>
      <c r="U949" s="719"/>
      <c r="V949" s="719"/>
      <c r="W949" s="719"/>
      <c r="X949" s="719"/>
      <c r="Y949" s="719"/>
    </row>
    <row r="950" spans="1:25" ht="14.25" customHeight="1">
      <c r="A950" s="719"/>
      <c r="B950" s="719"/>
      <c r="C950" s="719"/>
      <c r="D950" s="719"/>
      <c r="E950" s="719"/>
      <c r="F950" s="719"/>
      <c r="G950" s="719"/>
      <c r="H950" s="719"/>
      <c r="I950" s="719"/>
      <c r="J950" s="719"/>
      <c r="K950" s="719"/>
      <c r="L950" s="719"/>
      <c r="M950" s="719"/>
      <c r="N950" s="719"/>
      <c r="O950" s="719"/>
      <c r="P950" s="719"/>
      <c r="Q950" s="719"/>
      <c r="R950" s="719"/>
      <c r="S950" s="719"/>
      <c r="T950" s="719"/>
      <c r="U950" s="719"/>
      <c r="V950" s="719"/>
      <c r="W950" s="719"/>
      <c r="X950" s="719"/>
      <c r="Y950" s="719"/>
    </row>
    <row r="951" spans="1:25" ht="14.25" customHeight="1">
      <c r="A951" s="719"/>
      <c r="B951" s="719"/>
      <c r="C951" s="719"/>
      <c r="D951" s="719"/>
      <c r="E951" s="719"/>
      <c r="F951" s="719"/>
      <c r="G951" s="719"/>
      <c r="H951" s="719"/>
      <c r="I951" s="719"/>
      <c r="J951" s="719"/>
      <c r="K951" s="719"/>
      <c r="L951" s="719"/>
      <c r="M951" s="719"/>
      <c r="N951" s="719"/>
      <c r="O951" s="719"/>
      <c r="P951" s="719"/>
      <c r="Q951" s="719"/>
      <c r="R951" s="719"/>
      <c r="S951" s="719"/>
      <c r="T951" s="719"/>
      <c r="U951" s="719"/>
      <c r="V951" s="719"/>
      <c r="W951" s="719"/>
      <c r="X951" s="719"/>
      <c r="Y951" s="719"/>
    </row>
    <row r="952" spans="1:25" ht="14.25" customHeight="1">
      <c r="A952" s="719"/>
      <c r="B952" s="719"/>
      <c r="C952" s="719"/>
      <c r="D952" s="719"/>
      <c r="E952" s="719"/>
      <c r="F952" s="719"/>
      <c r="G952" s="719"/>
      <c r="H952" s="719"/>
      <c r="I952" s="719"/>
      <c r="J952" s="719"/>
      <c r="K952" s="719"/>
      <c r="L952" s="719"/>
      <c r="M952" s="719"/>
      <c r="N952" s="719"/>
      <c r="O952" s="719"/>
      <c r="P952" s="719"/>
      <c r="Q952" s="719"/>
      <c r="R952" s="719"/>
      <c r="S952" s="719"/>
      <c r="T952" s="719"/>
      <c r="U952" s="719"/>
      <c r="V952" s="719"/>
      <c r="W952" s="719"/>
      <c r="X952" s="719"/>
      <c r="Y952" s="719"/>
    </row>
    <row r="953" spans="1:25" ht="14.25" customHeight="1">
      <c r="A953" s="719"/>
      <c r="B953" s="719"/>
      <c r="C953" s="719"/>
      <c r="D953" s="719"/>
      <c r="E953" s="719"/>
      <c r="F953" s="719"/>
      <c r="G953" s="719"/>
      <c r="H953" s="719"/>
      <c r="I953" s="719"/>
      <c r="J953" s="719"/>
      <c r="K953" s="719"/>
      <c r="L953" s="719"/>
      <c r="M953" s="719"/>
      <c r="N953" s="719"/>
      <c r="O953" s="719"/>
      <c r="P953" s="719"/>
      <c r="Q953" s="719"/>
      <c r="R953" s="719"/>
      <c r="S953" s="719"/>
      <c r="T953" s="719"/>
      <c r="U953" s="719"/>
      <c r="V953" s="719"/>
      <c r="W953" s="719"/>
      <c r="X953" s="719"/>
      <c r="Y953" s="719"/>
    </row>
    <row r="954" spans="1:25" ht="14.25" customHeight="1">
      <c r="A954" s="719"/>
      <c r="B954" s="719"/>
      <c r="C954" s="719"/>
      <c r="D954" s="719"/>
      <c r="E954" s="719"/>
      <c r="F954" s="719"/>
      <c r="G954" s="719"/>
      <c r="H954" s="719"/>
      <c r="I954" s="719"/>
      <c r="J954" s="719"/>
      <c r="K954" s="719"/>
      <c r="L954" s="719"/>
      <c r="M954" s="719"/>
      <c r="N954" s="719"/>
      <c r="O954" s="719"/>
      <c r="P954" s="719"/>
      <c r="Q954" s="719"/>
      <c r="R954" s="719"/>
      <c r="S954" s="719"/>
      <c r="T954" s="719"/>
      <c r="U954" s="719"/>
      <c r="V954" s="719"/>
      <c r="W954" s="719"/>
      <c r="X954" s="719"/>
      <c r="Y954" s="719"/>
    </row>
    <row r="955" spans="1:25" ht="14.25" customHeight="1">
      <c r="A955" s="719"/>
      <c r="B955" s="719"/>
      <c r="C955" s="719"/>
      <c r="D955" s="719"/>
      <c r="E955" s="719"/>
      <c r="F955" s="719"/>
      <c r="G955" s="719"/>
      <c r="H955" s="719"/>
      <c r="I955" s="719"/>
      <c r="J955" s="719"/>
      <c r="K955" s="719"/>
      <c r="L955" s="719"/>
      <c r="M955" s="719"/>
      <c r="N955" s="719"/>
      <c r="O955" s="719"/>
      <c r="P955" s="719"/>
      <c r="Q955" s="719"/>
      <c r="R955" s="719"/>
      <c r="S955" s="719"/>
      <c r="T955" s="719"/>
      <c r="U955" s="719"/>
      <c r="V955" s="719"/>
      <c r="W955" s="719"/>
      <c r="X955" s="719"/>
      <c r="Y955" s="719"/>
    </row>
    <row r="956" spans="1:25" ht="14.25" customHeight="1">
      <c r="A956" s="719"/>
      <c r="B956" s="719"/>
      <c r="C956" s="719"/>
      <c r="D956" s="719"/>
      <c r="E956" s="719"/>
      <c r="F956" s="719"/>
      <c r="G956" s="719"/>
      <c r="H956" s="719"/>
      <c r="I956" s="719"/>
      <c r="J956" s="719"/>
      <c r="K956" s="719"/>
      <c r="L956" s="719"/>
      <c r="M956" s="719"/>
      <c r="N956" s="719"/>
      <c r="O956" s="719"/>
      <c r="P956" s="719"/>
      <c r="Q956" s="719"/>
      <c r="R956" s="719"/>
      <c r="S956" s="719"/>
      <c r="T956" s="719"/>
      <c r="U956" s="719"/>
      <c r="V956" s="719"/>
      <c r="W956" s="719"/>
      <c r="X956" s="719"/>
      <c r="Y956" s="719"/>
    </row>
    <row r="957" spans="1:25" ht="14.25" customHeight="1">
      <c r="A957" s="719"/>
      <c r="B957" s="719"/>
      <c r="C957" s="719"/>
      <c r="D957" s="719"/>
      <c r="E957" s="719"/>
      <c r="F957" s="719"/>
      <c r="G957" s="719"/>
      <c r="H957" s="719"/>
      <c r="I957" s="719"/>
      <c r="J957" s="719"/>
      <c r="K957" s="719"/>
      <c r="L957" s="719"/>
      <c r="M957" s="719"/>
      <c r="N957" s="719"/>
      <c r="O957" s="719"/>
      <c r="P957" s="719"/>
      <c r="Q957" s="719"/>
      <c r="R957" s="719"/>
      <c r="S957" s="719"/>
      <c r="T957" s="719"/>
      <c r="U957" s="719"/>
      <c r="V957" s="719"/>
      <c r="W957" s="719"/>
      <c r="X957" s="719"/>
      <c r="Y957" s="719"/>
    </row>
    <row r="958" spans="1:25" ht="14.25" customHeight="1">
      <c r="A958" s="719"/>
      <c r="B958" s="719"/>
      <c r="C958" s="719"/>
      <c r="D958" s="719"/>
      <c r="E958" s="719"/>
      <c r="F958" s="719"/>
      <c r="G958" s="719"/>
      <c r="H958" s="719"/>
      <c r="I958" s="719"/>
      <c r="J958" s="719"/>
      <c r="K958" s="719"/>
      <c r="L958" s="719"/>
      <c r="M958" s="719"/>
      <c r="N958" s="719"/>
      <c r="O958" s="719"/>
      <c r="P958" s="719"/>
      <c r="Q958" s="719"/>
      <c r="R958" s="719"/>
      <c r="S958" s="719"/>
      <c r="T958" s="719"/>
      <c r="U958" s="719"/>
      <c r="V958" s="719"/>
      <c r="W958" s="719"/>
      <c r="X958" s="719"/>
      <c r="Y958" s="719"/>
    </row>
    <row r="959" spans="1:25" ht="14.25" customHeight="1">
      <c r="A959" s="719"/>
      <c r="B959" s="719"/>
      <c r="C959" s="719"/>
      <c r="D959" s="719"/>
      <c r="E959" s="719"/>
      <c r="F959" s="719"/>
      <c r="G959" s="719"/>
      <c r="H959" s="719"/>
      <c r="I959" s="719"/>
      <c r="J959" s="719"/>
      <c r="K959" s="719"/>
      <c r="L959" s="719"/>
      <c r="M959" s="719"/>
      <c r="N959" s="719"/>
      <c r="O959" s="719"/>
      <c r="P959" s="719"/>
      <c r="Q959" s="719"/>
      <c r="R959" s="719"/>
      <c r="S959" s="719"/>
      <c r="T959" s="719"/>
      <c r="U959" s="719"/>
      <c r="V959" s="719"/>
      <c r="W959" s="719"/>
      <c r="X959" s="719"/>
      <c r="Y959" s="719"/>
    </row>
    <row r="960" spans="1:25" ht="14.25" customHeight="1">
      <c r="A960" s="719"/>
      <c r="B960" s="719"/>
      <c r="C960" s="719"/>
      <c r="D960" s="719"/>
      <c r="E960" s="719"/>
      <c r="F960" s="719"/>
      <c r="G960" s="719"/>
      <c r="H960" s="719"/>
      <c r="I960" s="719"/>
      <c r="J960" s="719"/>
      <c r="K960" s="719"/>
      <c r="L960" s="719"/>
      <c r="M960" s="719"/>
      <c r="N960" s="719"/>
      <c r="O960" s="719"/>
      <c r="P960" s="719"/>
      <c r="Q960" s="719"/>
      <c r="R960" s="719"/>
      <c r="S960" s="719"/>
      <c r="T960" s="719"/>
      <c r="U960" s="719"/>
      <c r="V960" s="719"/>
      <c r="W960" s="719"/>
      <c r="X960" s="719"/>
      <c r="Y960" s="719"/>
    </row>
    <row r="961" spans="1:25" ht="14.25" customHeight="1">
      <c r="A961" s="719"/>
      <c r="B961" s="719"/>
      <c r="C961" s="719"/>
      <c r="D961" s="719"/>
      <c r="E961" s="719"/>
      <c r="F961" s="719"/>
      <c r="G961" s="719"/>
      <c r="H961" s="719"/>
      <c r="I961" s="719"/>
      <c r="J961" s="719"/>
      <c r="K961" s="719"/>
      <c r="L961" s="719"/>
      <c r="M961" s="719"/>
      <c r="N961" s="719"/>
      <c r="O961" s="719"/>
      <c r="P961" s="719"/>
      <c r="Q961" s="719"/>
      <c r="R961" s="719"/>
      <c r="S961" s="719"/>
      <c r="T961" s="719"/>
      <c r="U961" s="719"/>
      <c r="V961" s="719"/>
      <c r="W961" s="719"/>
      <c r="X961" s="719"/>
      <c r="Y961" s="719"/>
    </row>
    <row r="962" spans="1:25" ht="14.25" customHeight="1">
      <c r="A962" s="719"/>
      <c r="B962" s="719"/>
      <c r="C962" s="719"/>
      <c r="D962" s="719"/>
      <c r="E962" s="719"/>
      <c r="F962" s="719"/>
      <c r="G962" s="719"/>
      <c r="H962" s="719"/>
      <c r="I962" s="719"/>
      <c r="J962" s="719"/>
      <c r="K962" s="719"/>
      <c r="L962" s="719"/>
      <c r="M962" s="719"/>
      <c r="N962" s="719"/>
      <c r="O962" s="719"/>
      <c r="P962" s="719"/>
      <c r="Q962" s="719"/>
      <c r="R962" s="719"/>
      <c r="S962" s="719"/>
      <c r="T962" s="719"/>
      <c r="U962" s="719"/>
      <c r="V962" s="719"/>
      <c r="W962" s="719"/>
      <c r="X962" s="719"/>
      <c r="Y962" s="719"/>
    </row>
    <row r="963" spans="1:25" ht="14.25" customHeight="1">
      <c r="A963" s="719"/>
      <c r="B963" s="719"/>
      <c r="C963" s="719"/>
      <c r="D963" s="719"/>
      <c r="E963" s="719"/>
      <c r="F963" s="719"/>
      <c r="G963" s="719"/>
      <c r="H963" s="719"/>
      <c r="I963" s="719"/>
      <c r="J963" s="719"/>
      <c r="K963" s="719"/>
      <c r="L963" s="719"/>
      <c r="M963" s="719"/>
      <c r="N963" s="719"/>
      <c r="O963" s="719"/>
      <c r="P963" s="719"/>
      <c r="Q963" s="719"/>
      <c r="R963" s="719"/>
      <c r="S963" s="719"/>
      <c r="T963" s="719"/>
      <c r="U963" s="719"/>
      <c r="V963" s="719"/>
      <c r="W963" s="719"/>
      <c r="X963" s="719"/>
      <c r="Y963" s="719"/>
    </row>
    <row r="964" spans="1:25" ht="14.25" customHeight="1">
      <c r="A964" s="719"/>
      <c r="B964" s="719"/>
      <c r="C964" s="719"/>
      <c r="D964" s="719"/>
      <c r="E964" s="719"/>
      <c r="F964" s="719"/>
      <c r="G964" s="719"/>
      <c r="H964" s="719"/>
      <c r="I964" s="719"/>
      <c r="J964" s="719"/>
      <c r="K964" s="719"/>
      <c r="L964" s="719"/>
      <c r="M964" s="719"/>
      <c r="N964" s="719"/>
      <c r="O964" s="719"/>
      <c r="P964" s="719"/>
      <c r="Q964" s="719"/>
      <c r="R964" s="719"/>
      <c r="S964" s="719"/>
      <c r="T964" s="719"/>
      <c r="U964" s="719"/>
      <c r="V964" s="719"/>
      <c r="W964" s="719"/>
      <c r="X964" s="719"/>
      <c r="Y964" s="719"/>
    </row>
    <row r="965" spans="1:25" ht="14.25" customHeight="1">
      <c r="A965" s="719"/>
      <c r="B965" s="719"/>
      <c r="C965" s="719"/>
      <c r="D965" s="719"/>
      <c r="E965" s="719"/>
      <c r="F965" s="719"/>
      <c r="G965" s="719"/>
      <c r="H965" s="719"/>
      <c r="I965" s="719"/>
      <c r="J965" s="719"/>
      <c r="K965" s="719"/>
      <c r="L965" s="719"/>
      <c r="M965" s="719"/>
      <c r="N965" s="719"/>
      <c r="O965" s="719"/>
      <c r="P965" s="719"/>
      <c r="Q965" s="719"/>
      <c r="R965" s="719"/>
      <c r="S965" s="719"/>
      <c r="T965" s="719"/>
      <c r="U965" s="719"/>
      <c r="V965" s="719"/>
      <c r="W965" s="719"/>
      <c r="X965" s="719"/>
      <c r="Y965" s="719"/>
    </row>
    <row r="966" spans="1:25" ht="14.25" customHeight="1">
      <c r="A966" s="719"/>
      <c r="B966" s="719"/>
      <c r="C966" s="719"/>
      <c r="D966" s="719"/>
      <c r="E966" s="719"/>
      <c r="F966" s="719"/>
      <c r="G966" s="719"/>
      <c r="H966" s="719"/>
      <c r="I966" s="719"/>
      <c r="J966" s="719"/>
      <c r="K966" s="719"/>
      <c r="L966" s="719"/>
      <c r="M966" s="719"/>
      <c r="N966" s="719"/>
      <c r="O966" s="719"/>
      <c r="P966" s="719"/>
      <c r="Q966" s="719"/>
      <c r="R966" s="719"/>
      <c r="S966" s="719"/>
      <c r="T966" s="719"/>
      <c r="U966" s="719"/>
      <c r="V966" s="719"/>
      <c r="W966" s="719"/>
      <c r="X966" s="719"/>
      <c r="Y966" s="719"/>
    </row>
    <row r="967" spans="1:25" ht="14.25" customHeight="1">
      <c r="A967" s="719"/>
      <c r="B967" s="719"/>
      <c r="C967" s="719"/>
      <c r="D967" s="719"/>
      <c r="E967" s="719"/>
      <c r="F967" s="719"/>
      <c r="G967" s="719"/>
      <c r="H967" s="719"/>
      <c r="I967" s="719"/>
      <c r="J967" s="719"/>
      <c r="K967" s="719"/>
      <c r="L967" s="719"/>
      <c r="M967" s="719"/>
      <c r="N967" s="719"/>
      <c r="O967" s="719"/>
      <c r="P967" s="719"/>
      <c r="Q967" s="719"/>
      <c r="R967" s="719"/>
      <c r="S967" s="719"/>
      <c r="T967" s="719"/>
      <c r="U967" s="719"/>
      <c r="V967" s="719"/>
      <c r="W967" s="719"/>
      <c r="X967" s="719"/>
      <c r="Y967" s="719"/>
    </row>
    <row r="968" spans="1:25" ht="14.25" customHeight="1">
      <c r="A968" s="719"/>
      <c r="B968" s="719"/>
      <c r="C968" s="719"/>
      <c r="D968" s="719"/>
      <c r="E968" s="719"/>
      <c r="F968" s="719"/>
      <c r="G968" s="719"/>
      <c r="H968" s="719"/>
      <c r="I968" s="719"/>
      <c r="J968" s="719"/>
      <c r="K968" s="719"/>
      <c r="L968" s="719"/>
      <c r="M968" s="719"/>
      <c r="N968" s="719"/>
      <c r="O968" s="719"/>
      <c r="P968" s="719"/>
      <c r="Q968" s="719"/>
      <c r="R968" s="719"/>
      <c r="S968" s="719"/>
      <c r="T968" s="719"/>
      <c r="U968" s="719"/>
      <c r="V968" s="719"/>
      <c r="W968" s="719"/>
      <c r="X968" s="719"/>
      <c r="Y968" s="719"/>
    </row>
    <row r="969" spans="1:25" ht="14.25" customHeight="1">
      <c r="A969" s="719"/>
      <c r="B969" s="719"/>
      <c r="C969" s="719"/>
      <c r="D969" s="719"/>
      <c r="E969" s="719"/>
      <c r="F969" s="719"/>
      <c r="G969" s="719"/>
      <c r="H969" s="719"/>
      <c r="I969" s="719"/>
      <c r="J969" s="719"/>
      <c r="K969" s="719"/>
      <c r="L969" s="719"/>
      <c r="M969" s="719"/>
      <c r="N969" s="719"/>
      <c r="O969" s="719"/>
      <c r="P969" s="719"/>
      <c r="Q969" s="719"/>
      <c r="R969" s="719"/>
      <c r="S969" s="719"/>
      <c r="T969" s="719"/>
      <c r="U969" s="719"/>
      <c r="V969" s="719"/>
      <c r="W969" s="719"/>
      <c r="X969" s="719"/>
      <c r="Y969" s="719"/>
    </row>
    <row r="970" spans="1:25" ht="14.25" customHeight="1">
      <c r="A970" s="719"/>
      <c r="B970" s="719"/>
      <c r="C970" s="719"/>
      <c r="D970" s="719"/>
      <c r="E970" s="719"/>
      <c r="F970" s="719"/>
      <c r="G970" s="719"/>
      <c r="H970" s="719"/>
      <c r="I970" s="719"/>
      <c r="J970" s="719"/>
      <c r="K970" s="719"/>
      <c r="L970" s="719"/>
      <c r="M970" s="719"/>
      <c r="N970" s="719"/>
      <c r="O970" s="719"/>
      <c r="P970" s="719"/>
      <c r="Q970" s="719"/>
      <c r="R970" s="719"/>
      <c r="S970" s="719"/>
      <c r="T970" s="719"/>
      <c r="U970" s="719"/>
      <c r="V970" s="719"/>
      <c r="W970" s="719"/>
      <c r="X970" s="719"/>
      <c r="Y970" s="719"/>
    </row>
    <row r="971" spans="1:25" ht="14.25" customHeight="1">
      <c r="A971" s="719"/>
      <c r="B971" s="719"/>
      <c r="C971" s="719"/>
      <c r="D971" s="719"/>
      <c r="E971" s="719"/>
      <c r="F971" s="719"/>
      <c r="G971" s="719"/>
      <c r="H971" s="719"/>
      <c r="I971" s="719"/>
      <c r="J971" s="719"/>
      <c r="K971" s="719"/>
      <c r="L971" s="719"/>
      <c r="M971" s="719"/>
      <c r="N971" s="719"/>
      <c r="O971" s="719"/>
      <c r="P971" s="719"/>
      <c r="Q971" s="719"/>
      <c r="R971" s="719"/>
      <c r="S971" s="719"/>
      <c r="T971" s="719"/>
      <c r="U971" s="719"/>
      <c r="V971" s="719"/>
      <c r="W971" s="719"/>
      <c r="X971" s="719"/>
      <c r="Y971" s="719"/>
    </row>
    <row r="972" spans="1:25" ht="14.25" customHeight="1">
      <c r="A972" s="719"/>
      <c r="B972" s="719"/>
      <c r="C972" s="719"/>
      <c r="D972" s="719"/>
      <c r="E972" s="719"/>
      <c r="F972" s="719"/>
      <c r="G972" s="719"/>
      <c r="H972" s="719"/>
      <c r="I972" s="719"/>
      <c r="J972" s="719"/>
      <c r="K972" s="719"/>
      <c r="L972" s="719"/>
      <c r="M972" s="719"/>
      <c r="N972" s="719"/>
      <c r="O972" s="719"/>
      <c r="P972" s="719"/>
      <c r="Q972" s="719"/>
      <c r="R972" s="719"/>
      <c r="S972" s="719"/>
      <c r="T972" s="719"/>
      <c r="U972" s="719"/>
      <c r="V972" s="719"/>
      <c r="W972" s="719"/>
      <c r="X972" s="719"/>
      <c r="Y972" s="719"/>
    </row>
    <row r="973" spans="1:25" ht="14.25" customHeight="1">
      <c r="A973" s="719"/>
      <c r="B973" s="719"/>
      <c r="C973" s="719"/>
      <c r="D973" s="719"/>
      <c r="E973" s="719"/>
      <c r="F973" s="719"/>
      <c r="G973" s="719"/>
      <c r="H973" s="719"/>
      <c r="I973" s="719"/>
      <c r="J973" s="719"/>
      <c r="K973" s="719"/>
      <c r="L973" s="719"/>
      <c r="M973" s="719"/>
      <c r="N973" s="719"/>
      <c r="O973" s="719"/>
      <c r="P973" s="719"/>
      <c r="Q973" s="719"/>
      <c r="R973" s="719"/>
      <c r="S973" s="719"/>
      <c r="T973" s="719"/>
      <c r="U973" s="719"/>
      <c r="V973" s="719"/>
      <c r="W973" s="719"/>
      <c r="X973" s="719"/>
      <c r="Y973" s="719"/>
    </row>
    <row r="974" spans="1:25" ht="14.25" customHeight="1">
      <c r="A974" s="719"/>
      <c r="B974" s="719"/>
      <c r="C974" s="719"/>
      <c r="D974" s="719"/>
      <c r="E974" s="719"/>
      <c r="F974" s="719"/>
      <c r="G974" s="719"/>
      <c r="H974" s="719"/>
      <c r="I974" s="719"/>
      <c r="J974" s="719"/>
      <c r="K974" s="719"/>
      <c r="L974" s="719"/>
      <c r="M974" s="719"/>
      <c r="N974" s="719"/>
      <c r="O974" s="719"/>
      <c r="P974" s="719"/>
      <c r="Q974" s="719"/>
      <c r="R974" s="719"/>
      <c r="S974" s="719"/>
      <c r="T974" s="719"/>
      <c r="U974" s="719"/>
      <c r="V974" s="719"/>
      <c r="W974" s="719"/>
      <c r="X974" s="719"/>
      <c r="Y974" s="719"/>
    </row>
    <row r="975" spans="1:25" ht="14.25" customHeight="1">
      <c r="A975" s="719"/>
      <c r="B975" s="719"/>
      <c r="C975" s="719"/>
      <c r="D975" s="719"/>
      <c r="E975" s="719"/>
      <c r="F975" s="719"/>
      <c r="G975" s="719"/>
      <c r="H975" s="719"/>
      <c r="I975" s="719"/>
      <c r="J975" s="719"/>
      <c r="K975" s="719"/>
      <c r="L975" s="719"/>
      <c r="M975" s="719"/>
      <c r="N975" s="719"/>
      <c r="O975" s="719"/>
      <c r="P975" s="719"/>
      <c r="Q975" s="719"/>
      <c r="R975" s="719"/>
      <c r="S975" s="719"/>
      <c r="T975" s="719"/>
      <c r="U975" s="719"/>
      <c r="V975" s="719"/>
      <c r="W975" s="719"/>
      <c r="X975" s="719"/>
      <c r="Y975" s="719"/>
    </row>
    <row r="976" spans="1:25" ht="14.25" customHeight="1">
      <c r="A976" s="719"/>
      <c r="B976" s="719"/>
      <c r="C976" s="719"/>
      <c r="D976" s="719"/>
      <c r="E976" s="719"/>
      <c r="F976" s="719"/>
      <c r="G976" s="719"/>
      <c r="H976" s="719"/>
      <c r="I976" s="719"/>
      <c r="J976" s="719"/>
      <c r="K976" s="719"/>
      <c r="L976" s="719"/>
      <c r="M976" s="719"/>
      <c r="N976" s="719"/>
      <c r="O976" s="719"/>
      <c r="P976" s="719"/>
      <c r="Q976" s="719"/>
      <c r="R976" s="719"/>
      <c r="S976" s="719"/>
      <c r="T976" s="719"/>
      <c r="U976" s="719"/>
      <c r="V976" s="719"/>
      <c r="W976" s="719"/>
      <c r="X976" s="719"/>
      <c r="Y976" s="719"/>
    </row>
    <row r="977" spans="1:25" ht="14.25" customHeight="1">
      <c r="A977" s="719"/>
      <c r="B977" s="719"/>
      <c r="C977" s="719"/>
      <c r="D977" s="719"/>
      <c r="E977" s="719"/>
      <c r="F977" s="719"/>
      <c r="G977" s="719"/>
      <c r="H977" s="719"/>
      <c r="I977" s="719"/>
      <c r="J977" s="719"/>
      <c r="K977" s="719"/>
      <c r="L977" s="719"/>
      <c r="M977" s="719"/>
      <c r="N977" s="719"/>
      <c r="O977" s="719"/>
      <c r="P977" s="719"/>
      <c r="Q977" s="719"/>
      <c r="R977" s="719"/>
      <c r="S977" s="719"/>
      <c r="T977" s="719"/>
      <c r="U977" s="719"/>
      <c r="V977" s="719"/>
      <c r="W977" s="719"/>
      <c r="X977" s="719"/>
      <c r="Y977" s="719"/>
    </row>
    <row r="978" spans="1:25" ht="14.25" customHeight="1">
      <c r="A978" s="719"/>
      <c r="B978" s="719"/>
      <c r="C978" s="719"/>
      <c r="D978" s="719"/>
      <c r="E978" s="719"/>
      <c r="F978" s="719"/>
      <c r="G978" s="719"/>
      <c r="H978" s="719"/>
      <c r="I978" s="719"/>
      <c r="J978" s="719"/>
      <c r="K978" s="719"/>
      <c r="L978" s="719"/>
      <c r="M978" s="719"/>
      <c r="N978" s="719"/>
      <c r="O978" s="719"/>
      <c r="P978" s="719"/>
      <c r="Q978" s="719"/>
      <c r="R978" s="719"/>
      <c r="S978" s="719"/>
      <c r="T978" s="719"/>
      <c r="U978" s="719"/>
      <c r="V978" s="719"/>
      <c r="W978" s="719"/>
      <c r="X978" s="719"/>
      <c r="Y978" s="719"/>
    </row>
    <row r="979" spans="1:25" ht="14.25" customHeight="1">
      <c r="A979" s="719"/>
      <c r="B979" s="719"/>
      <c r="C979" s="719"/>
      <c r="D979" s="719"/>
      <c r="E979" s="719"/>
      <c r="F979" s="719"/>
      <c r="G979" s="719"/>
      <c r="H979" s="719"/>
      <c r="I979" s="719"/>
      <c r="J979" s="719"/>
      <c r="K979" s="719"/>
      <c r="L979" s="719"/>
      <c r="M979" s="719"/>
      <c r="N979" s="719"/>
      <c r="O979" s="719"/>
      <c r="P979" s="719"/>
      <c r="Q979" s="719"/>
      <c r="R979" s="719"/>
      <c r="S979" s="719"/>
      <c r="T979" s="719"/>
      <c r="U979" s="719"/>
      <c r="V979" s="719"/>
      <c r="W979" s="719"/>
      <c r="X979" s="719"/>
      <c r="Y979" s="719"/>
    </row>
    <row r="980" spans="1:25" ht="14.25" customHeight="1">
      <c r="A980" s="719"/>
      <c r="B980" s="719"/>
      <c r="C980" s="719"/>
      <c r="D980" s="719"/>
      <c r="E980" s="719"/>
      <c r="F980" s="719"/>
      <c r="G980" s="719"/>
      <c r="H980" s="719"/>
      <c r="I980" s="719"/>
      <c r="J980" s="719"/>
      <c r="K980" s="719"/>
      <c r="L980" s="719"/>
      <c r="M980" s="719"/>
      <c r="N980" s="719"/>
      <c r="O980" s="719"/>
      <c r="P980" s="719"/>
      <c r="Q980" s="719"/>
      <c r="R980" s="719"/>
      <c r="S980" s="719"/>
      <c r="T980" s="719"/>
      <c r="U980" s="719"/>
      <c r="V980" s="719"/>
      <c r="W980" s="719"/>
      <c r="X980" s="719"/>
      <c r="Y980" s="719"/>
    </row>
    <row r="981" spans="1:25" ht="14.25" customHeight="1">
      <c r="A981" s="719"/>
      <c r="B981" s="719"/>
      <c r="C981" s="719"/>
      <c r="D981" s="719"/>
      <c r="E981" s="719"/>
      <c r="F981" s="719"/>
      <c r="G981" s="719"/>
      <c r="H981" s="719"/>
      <c r="I981" s="719"/>
      <c r="J981" s="719"/>
      <c r="K981" s="719"/>
      <c r="L981" s="719"/>
      <c r="M981" s="719"/>
      <c r="N981" s="719"/>
      <c r="O981" s="719"/>
      <c r="P981" s="719"/>
      <c r="Q981" s="719"/>
      <c r="R981" s="719"/>
      <c r="S981" s="719"/>
      <c r="T981" s="719"/>
      <c r="U981" s="719"/>
      <c r="V981" s="719"/>
      <c r="W981" s="719"/>
      <c r="X981" s="719"/>
      <c r="Y981" s="719"/>
    </row>
    <row r="982" spans="1:25" ht="14.25" customHeight="1">
      <c r="A982" s="719"/>
      <c r="B982" s="719"/>
      <c r="C982" s="719"/>
      <c r="D982" s="719"/>
      <c r="E982" s="719"/>
      <c r="F982" s="719"/>
      <c r="G982" s="719"/>
      <c r="H982" s="719"/>
      <c r="I982" s="719"/>
      <c r="J982" s="719"/>
      <c r="K982" s="719"/>
      <c r="L982" s="719"/>
      <c r="M982" s="719"/>
      <c r="N982" s="719"/>
      <c r="O982" s="719"/>
      <c r="P982" s="719"/>
      <c r="Q982" s="719"/>
      <c r="R982" s="719"/>
      <c r="S982" s="719"/>
      <c r="T982" s="719"/>
      <c r="U982" s="719"/>
      <c r="V982" s="719"/>
      <c r="W982" s="719"/>
      <c r="X982" s="719"/>
      <c r="Y982" s="719"/>
    </row>
    <row r="983" spans="1:25" ht="14.25" customHeight="1">
      <c r="A983" s="719"/>
      <c r="B983" s="719"/>
      <c r="C983" s="719"/>
      <c r="D983" s="719"/>
      <c r="E983" s="719"/>
      <c r="F983" s="719"/>
      <c r="G983" s="719"/>
      <c r="H983" s="719"/>
      <c r="I983" s="719"/>
      <c r="J983" s="719"/>
      <c r="K983" s="719"/>
      <c r="L983" s="719"/>
      <c r="M983" s="719"/>
      <c r="N983" s="719"/>
      <c r="O983" s="719"/>
      <c r="P983" s="719"/>
      <c r="Q983" s="719"/>
      <c r="R983" s="719"/>
      <c r="S983" s="719"/>
      <c r="T983" s="719"/>
      <c r="U983" s="719"/>
      <c r="V983" s="719"/>
      <c r="W983" s="719"/>
      <c r="X983" s="719"/>
      <c r="Y983" s="719"/>
    </row>
    <row r="984" spans="1:25" ht="14.25" customHeight="1">
      <c r="A984" s="719"/>
      <c r="B984" s="719"/>
      <c r="C984" s="719"/>
      <c r="D984" s="719"/>
      <c r="E984" s="719"/>
      <c r="F984" s="719"/>
      <c r="G984" s="719"/>
      <c r="H984" s="719"/>
      <c r="I984" s="719"/>
      <c r="J984" s="719"/>
      <c r="K984" s="719"/>
      <c r="L984" s="719"/>
      <c r="M984" s="719"/>
      <c r="N984" s="719"/>
      <c r="O984" s="719"/>
      <c r="P984" s="719"/>
      <c r="Q984" s="719"/>
      <c r="R984" s="719"/>
      <c r="S984" s="719"/>
      <c r="T984" s="719"/>
      <c r="U984" s="719"/>
      <c r="V984" s="719"/>
      <c r="W984" s="719"/>
      <c r="X984" s="719"/>
      <c r="Y984" s="719"/>
    </row>
    <row r="985" spans="1:25" ht="14.25" customHeight="1">
      <c r="A985" s="719"/>
      <c r="B985" s="719"/>
      <c r="C985" s="719"/>
      <c r="D985" s="719"/>
      <c r="E985" s="719"/>
      <c r="F985" s="719"/>
      <c r="G985" s="719"/>
      <c r="H985" s="719"/>
      <c r="I985" s="719"/>
      <c r="J985" s="719"/>
      <c r="K985" s="719"/>
      <c r="L985" s="719"/>
      <c r="M985" s="719"/>
      <c r="N985" s="719"/>
      <c r="O985" s="719"/>
      <c r="P985" s="719"/>
      <c r="Q985" s="719"/>
      <c r="R985" s="719"/>
      <c r="S985" s="719"/>
      <c r="T985" s="719"/>
      <c r="U985" s="719"/>
      <c r="V985" s="719"/>
      <c r="W985" s="719"/>
      <c r="X985" s="719"/>
      <c r="Y985" s="719"/>
    </row>
    <row r="986" spans="1:25" ht="14.25" customHeight="1">
      <c r="A986" s="719"/>
      <c r="B986" s="719"/>
      <c r="C986" s="719"/>
      <c r="D986" s="719"/>
      <c r="E986" s="719"/>
      <c r="F986" s="719"/>
      <c r="G986" s="719"/>
      <c r="H986" s="719"/>
      <c r="I986" s="719"/>
      <c r="J986" s="719"/>
      <c r="K986" s="719"/>
      <c r="L986" s="719"/>
      <c r="M986" s="719"/>
      <c r="N986" s="719"/>
      <c r="O986" s="719"/>
      <c r="P986" s="719"/>
      <c r="Q986" s="719"/>
      <c r="R986" s="719"/>
      <c r="S986" s="719"/>
      <c r="T986" s="719"/>
      <c r="U986" s="719"/>
      <c r="V986" s="719"/>
      <c r="W986" s="719"/>
      <c r="X986" s="719"/>
      <c r="Y986" s="719"/>
    </row>
    <row r="987" spans="1:25" ht="14.25" customHeight="1">
      <c r="A987" s="719"/>
      <c r="B987" s="719"/>
      <c r="C987" s="719"/>
      <c r="D987" s="719"/>
      <c r="E987" s="719"/>
      <c r="F987" s="719"/>
      <c r="G987" s="719"/>
      <c r="H987" s="719"/>
      <c r="I987" s="719"/>
      <c r="J987" s="719"/>
      <c r="K987" s="719"/>
      <c r="L987" s="719"/>
      <c r="M987" s="719"/>
      <c r="N987" s="719"/>
      <c r="O987" s="719"/>
      <c r="P987" s="719"/>
      <c r="Q987" s="719"/>
      <c r="R987" s="719"/>
      <c r="S987" s="719"/>
      <c r="T987" s="719"/>
      <c r="U987" s="719"/>
      <c r="V987" s="719"/>
      <c r="W987" s="719"/>
      <c r="X987" s="719"/>
      <c r="Y987" s="719"/>
    </row>
    <row r="988" spans="1:25" ht="14.25" customHeight="1">
      <c r="A988" s="719"/>
      <c r="B988" s="719"/>
      <c r="C988" s="719"/>
      <c r="D988" s="719"/>
      <c r="E988" s="719"/>
      <c r="F988" s="719"/>
      <c r="G988" s="719"/>
      <c r="H988" s="719"/>
      <c r="I988" s="719"/>
      <c r="J988" s="719"/>
      <c r="K988" s="719"/>
      <c r="L988" s="719"/>
      <c r="M988" s="719"/>
      <c r="N988" s="719"/>
      <c r="O988" s="719"/>
      <c r="P988" s="719"/>
      <c r="Q988" s="719"/>
      <c r="R988" s="719"/>
      <c r="S988" s="719"/>
      <c r="T988" s="719"/>
      <c r="U988" s="719"/>
      <c r="V988" s="719"/>
      <c r="W988" s="719"/>
      <c r="X988" s="719"/>
      <c r="Y988" s="719"/>
    </row>
    <row r="989" spans="1:25" ht="14.25" customHeight="1">
      <c r="A989" s="719"/>
      <c r="B989" s="719"/>
      <c r="C989" s="719"/>
      <c r="D989" s="719"/>
      <c r="E989" s="719"/>
      <c r="F989" s="719"/>
      <c r="G989" s="719"/>
      <c r="H989" s="719"/>
      <c r="I989" s="719"/>
      <c r="J989" s="719"/>
      <c r="K989" s="719"/>
      <c r="L989" s="719"/>
      <c r="M989" s="719"/>
      <c r="N989" s="719"/>
      <c r="O989" s="719"/>
      <c r="P989" s="719"/>
      <c r="Q989" s="719"/>
      <c r="R989" s="719"/>
      <c r="S989" s="719"/>
      <c r="T989" s="719"/>
      <c r="U989" s="719"/>
      <c r="V989" s="719"/>
      <c r="W989" s="719"/>
      <c r="X989" s="719"/>
      <c r="Y989" s="719"/>
    </row>
    <row r="990" spans="1:25" ht="14.25" customHeight="1">
      <c r="A990" s="719"/>
      <c r="B990" s="719"/>
      <c r="C990" s="719"/>
      <c r="D990" s="719"/>
      <c r="E990" s="719"/>
      <c r="F990" s="719"/>
      <c r="G990" s="719"/>
      <c r="H990" s="719"/>
      <c r="I990" s="719"/>
      <c r="J990" s="719"/>
      <c r="K990" s="719"/>
      <c r="L990" s="719"/>
      <c r="M990" s="719"/>
      <c r="N990" s="719"/>
      <c r="O990" s="719"/>
      <c r="P990" s="719"/>
      <c r="Q990" s="719"/>
      <c r="R990" s="719"/>
      <c r="S990" s="719"/>
      <c r="T990" s="719"/>
      <c r="U990" s="719"/>
      <c r="V990" s="719"/>
      <c r="W990" s="719"/>
      <c r="X990" s="719"/>
      <c r="Y990" s="719"/>
    </row>
    <row r="991" spans="1:25" ht="14.25" customHeight="1">
      <c r="A991" s="719"/>
      <c r="B991" s="719"/>
      <c r="C991" s="719"/>
      <c r="D991" s="719"/>
      <c r="E991" s="719"/>
      <c r="F991" s="719"/>
      <c r="G991" s="719"/>
      <c r="H991" s="719"/>
      <c r="I991" s="719"/>
      <c r="J991" s="719"/>
      <c r="K991" s="719"/>
      <c r="L991" s="719"/>
      <c r="M991" s="719"/>
      <c r="N991" s="719"/>
      <c r="O991" s="719"/>
      <c r="P991" s="719"/>
      <c r="Q991" s="719"/>
      <c r="R991" s="719"/>
      <c r="S991" s="719"/>
      <c r="T991" s="719"/>
      <c r="U991" s="719"/>
      <c r="V991" s="719"/>
      <c r="W991" s="719"/>
      <c r="X991" s="719"/>
      <c r="Y991" s="719"/>
    </row>
    <row r="992" spans="1:25" ht="14.25" customHeight="1">
      <c r="A992" s="719"/>
      <c r="B992" s="719"/>
      <c r="C992" s="719"/>
      <c r="D992" s="719"/>
      <c r="E992" s="719"/>
      <c r="F992" s="719"/>
      <c r="G992" s="719"/>
      <c r="H992" s="719"/>
      <c r="I992" s="719"/>
      <c r="J992" s="719"/>
      <c r="K992" s="719"/>
      <c r="L992" s="719"/>
      <c r="M992" s="719"/>
      <c r="N992" s="719"/>
      <c r="O992" s="719"/>
      <c r="P992" s="719"/>
      <c r="Q992" s="719"/>
      <c r="R992" s="719"/>
      <c r="S992" s="719"/>
      <c r="T992" s="719"/>
      <c r="U992" s="719"/>
      <c r="V992" s="719"/>
      <c r="W992" s="719"/>
      <c r="X992" s="719"/>
      <c r="Y992" s="719"/>
    </row>
    <row r="993" spans="1:25" ht="14.25" customHeight="1">
      <c r="A993" s="719"/>
      <c r="B993" s="719"/>
      <c r="C993" s="719"/>
      <c r="D993" s="719"/>
      <c r="E993" s="719"/>
      <c r="F993" s="719"/>
      <c r="G993" s="719"/>
      <c r="H993" s="719"/>
      <c r="I993" s="719"/>
      <c r="J993" s="719"/>
      <c r="K993" s="719"/>
      <c r="L993" s="719"/>
      <c r="M993" s="719"/>
      <c r="N993" s="719"/>
      <c r="O993" s="719"/>
      <c r="P993" s="719"/>
      <c r="Q993" s="719"/>
      <c r="R993" s="719"/>
      <c r="S993" s="719"/>
      <c r="T993" s="719"/>
      <c r="U993" s="719"/>
      <c r="V993" s="719"/>
      <c r="W993" s="719"/>
      <c r="X993" s="719"/>
      <c r="Y993" s="719"/>
    </row>
    <row r="994" spans="1:25" ht="14.25" customHeight="1">
      <c r="A994" s="719"/>
      <c r="B994" s="719"/>
      <c r="C994" s="719"/>
      <c r="D994" s="719"/>
      <c r="E994" s="719"/>
      <c r="F994" s="719"/>
      <c r="G994" s="719"/>
      <c r="H994" s="719"/>
      <c r="I994" s="719"/>
      <c r="J994" s="719"/>
      <c r="K994" s="719"/>
      <c r="L994" s="719"/>
      <c r="M994" s="719"/>
      <c r="N994" s="719"/>
      <c r="O994" s="719"/>
      <c r="P994" s="719"/>
      <c r="Q994" s="719"/>
      <c r="R994" s="719"/>
      <c r="S994" s="719"/>
      <c r="T994" s="719"/>
      <c r="U994" s="719"/>
      <c r="V994" s="719"/>
      <c r="W994" s="719"/>
      <c r="X994" s="719"/>
      <c r="Y994" s="719"/>
    </row>
    <row r="995" spans="1:25" ht="14.25" customHeight="1">
      <c r="A995" s="719"/>
      <c r="B995" s="719"/>
      <c r="C995" s="719"/>
      <c r="D995" s="719"/>
      <c r="E995" s="719"/>
      <c r="F995" s="719"/>
      <c r="G995" s="719"/>
      <c r="H995" s="719"/>
      <c r="I995" s="719"/>
      <c r="J995" s="719"/>
      <c r="K995" s="719"/>
      <c r="L995" s="719"/>
      <c r="M995" s="719"/>
      <c r="N995" s="719"/>
      <c r="O995" s="719"/>
      <c r="P995" s="719"/>
      <c r="Q995" s="719"/>
      <c r="R995" s="719"/>
      <c r="S995" s="719"/>
      <c r="T995" s="719"/>
      <c r="U995" s="719"/>
      <c r="V995" s="719"/>
      <c r="W995" s="719"/>
      <c r="X995" s="719"/>
      <c r="Y995" s="719"/>
    </row>
    <row r="996" spans="1:25" ht="14.25" customHeight="1">
      <c r="A996" s="719"/>
      <c r="B996" s="719"/>
      <c r="C996" s="719"/>
      <c r="D996" s="719"/>
      <c r="E996" s="719"/>
      <c r="F996" s="719"/>
      <c r="G996" s="719"/>
      <c r="H996" s="719"/>
      <c r="I996" s="719"/>
      <c r="J996" s="719"/>
      <c r="K996" s="719"/>
      <c r="L996" s="719"/>
      <c r="M996" s="719"/>
      <c r="N996" s="719"/>
      <c r="O996" s="719"/>
      <c r="P996" s="719"/>
      <c r="Q996" s="719"/>
      <c r="R996" s="719"/>
      <c r="S996" s="719"/>
      <c r="T996" s="719"/>
      <c r="U996" s="719"/>
      <c r="V996" s="719"/>
      <c r="W996" s="719"/>
      <c r="X996" s="719"/>
      <c r="Y996" s="719"/>
    </row>
    <row r="997" spans="1:25" ht="14.25" customHeight="1">
      <c r="A997" s="719"/>
      <c r="B997" s="719"/>
      <c r="C997" s="719"/>
      <c r="D997" s="719"/>
      <c r="E997" s="719"/>
      <c r="F997" s="719"/>
      <c r="G997" s="719"/>
      <c r="H997" s="719"/>
      <c r="I997" s="719"/>
      <c r="J997" s="719"/>
      <c r="K997" s="719"/>
      <c r="L997" s="719"/>
      <c r="M997" s="719"/>
      <c r="N997" s="719"/>
      <c r="O997" s="719"/>
      <c r="P997" s="719"/>
      <c r="Q997" s="719"/>
      <c r="R997" s="719"/>
      <c r="S997" s="719"/>
      <c r="T997" s="719"/>
      <c r="U997" s="719"/>
      <c r="V997" s="719"/>
      <c r="W997" s="719"/>
      <c r="X997" s="719"/>
      <c r="Y997" s="719"/>
    </row>
    <row r="998" spans="1:25" ht="14.25" customHeight="1">
      <c r="A998" s="719"/>
      <c r="B998" s="719"/>
      <c r="C998" s="719"/>
      <c r="D998" s="719"/>
      <c r="E998" s="719"/>
      <c r="F998" s="719"/>
      <c r="G998" s="719"/>
      <c r="H998" s="719"/>
      <c r="I998" s="719"/>
      <c r="J998" s="719"/>
      <c r="K998" s="719"/>
      <c r="L998" s="719"/>
      <c r="M998" s="719"/>
      <c r="N998" s="719"/>
      <c r="O998" s="719"/>
      <c r="P998" s="719"/>
      <c r="Q998" s="719"/>
      <c r="R998" s="719"/>
      <c r="S998" s="719"/>
      <c r="T998" s="719"/>
      <c r="U998" s="719"/>
      <c r="V998" s="719"/>
      <c r="W998" s="719"/>
      <c r="X998" s="719"/>
      <c r="Y998" s="719"/>
    </row>
    <row r="999" spans="1:25" ht="14.25" customHeight="1">
      <c r="A999" s="719"/>
      <c r="B999" s="719"/>
      <c r="C999" s="719"/>
      <c r="D999" s="719"/>
      <c r="E999" s="719"/>
      <c r="F999" s="719"/>
      <c r="G999" s="719"/>
      <c r="H999" s="719"/>
      <c r="I999" s="719"/>
      <c r="J999" s="719"/>
      <c r="K999" s="719"/>
      <c r="L999" s="719"/>
      <c r="M999" s="719"/>
      <c r="N999" s="719"/>
      <c r="O999" s="719"/>
      <c r="P999" s="719"/>
      <c r="Q999" s="719"/>
      <c r="R999" s="719"/>
      <c r="S999" s="719"/>
      <c r="T999" s="719"/>
      <c r="U999" s="719"/>
      <c r="V999" s="719"/>
      <c r="W999" s="719"/>
      <c r="X999" s="719"/>
      <c r="Y999" s="719"/>
    </row>
    <row r="1000" spans="1:25" ht="14.25" customHeight="1">
      <c r="A1000" s="719"/>
      <c r="B1000" s="719"/>
      <c r="C1000" s="719"/>
      <c r="D1000" s="719"/>
      <c r="E1000" s="719"/>
      <c r="F1000" s="719"/>
      <c r="G1000" s="719"/>
      <c r="H1000" s="719"/>
      <c r="I1000" s="719"/>
      <c r="J1000" s="719"/>
      <c r="K1000" s="719"/>
      <c r="L1000" s="719"/>
      <c r="M1000" s="719"/>
      <c r="N1000" s="719"/>
      <c r="O1000" s="719"/>
      <c r="P1000" s="719"/>
      <c r="Q1000" s="719"/>
      <c r="R1000" s="719"/>
      <c r="S1000" s="719"/>
      <c r="T1000" s="719"/>
      <c r="U1000" s="719"/>
      <c r="V1000" s="719"/>
      <c r="W1000" s="719"/>
      <c r="X1000" s="719"/>
      <c r="Y1000" s="719"/>
    </row>
    <row r="1001" spans="1:25" ht="14.25" customHeight="1">
      <c r="A1001" s="719"/>
      <c r="B1001" s="719"/>
      <c r="C1001" s="719"/>
      <c r="D1001" s="719"/>
      <c r="E1001" s="719"/>
      <c r="F1001" s="719"/>
      <c r="G1001" s="719"/>
      <c r="H1001" s="719"/>
      <c r="I1001" s="719"/>
      <c r="J1001" s="719"/>
      <c r="K1001" s="719"/>
      <c r="L1001" s="719"/>
      <c r="M1001" s="719"/>
      <c r="N1001" s="719"/>
      <c r="O1001" s="719"/>
      <c r="P1001" s="719"/>
      <c r="Q1001" s="719"/>
      <c r="R1001" s="719"/>
      <c r="S1001" s="719"/>
      <c r="T1001" s="719"/>
      <c r="U1001" s="719"/>
      <c r="V1001" s="719"/>
      <c r="W1001" s="719"/>
      <c r="X1001" s="719"/>
      <c r="Y1001" s="719"/>
    </row>
    <row r="1002" spans="1:25" ht="14.25" customHeight="1">
      <c r="A1002" s="719"/>
      <c r="B1002" s="719"/>
      <c r="C1002" s="719"/>
      <c r="D1002" s="719"/>
      <c r="E1002" s="719"/>
      <c r="F1002" s="719"/>
      <c r="G1002" s="719"/>
      <c r="H1002" s="719"/>
      <c r="I1002" s="719"/>
      <c r="J1002" s="719"/>
      <c r="K1002" s="719"/>
      <c r="L1002" s="719"/>
      <c r="M1002" s="719"/>
      <c r="N1002" s="719"/>
      <c r="O1002" s="719"/>
      <c r="P1002" s="719"/>
      <c r="Q1002" s="719"/>
      <c r="R1002" s="719"/>
      <c r="S1002" s="719"/>
      <c r="T1002" s="719"/>
      <c r="U1002" s="719"/>
      <c r="V1002" s="719"/>
      <c r="W1002" s="719"/>
      <c r="X1002" s="719"/>
      <c r="Y1002" s="719"/>
    </row>
    <row r="1003" spans="1:25" ht="14.25" customHeight="1">
      <c r="A1003" s="719"/>
      <c r="B1003" s="719"/>
      <c r="C1003" s="719"/>
      <c r="D1003" s="719"/>
      <c r="E1003" s="719"/>
      <c r="F1003" s="719"/>
      <c r="G1003" s="719"/>
      <c r="H1003" s="719"/>
      <c r="I1003" s="719"/>
      <c r="J1003" s="719"/>
      <c r="K1003" s="719"/>
      <c r="L1003" s="719"/>
      <c r="M1003" s="719"/>
      <c r="N1003" s="719"/>
      <c r="O1003" s="719"/>
      <c r="P1003" s="719"/>
      <c r="Q1003" s="719"/>
      <c r="R1003" s="719"/>
      <c r="S1003" s="719"/>
      <c r="T1003" s="719"/>
      <c r="U1003" s="719"/>
      <c r="V1003" s="719"/>
      <c r="W1003" s="719"/>
      <c r="X1003" s="719"/>
      <c r="Y1003" s="719"/>
    </row>
    <row r="1004" spans="1:25" ht="14.25" customHeight="1">
      <c r="A1004" s="719"/>
      <c r="B1004" s="719"/>
      <c r="C1004" s="719"/>
      <c r="D1004" s="719"/>
      <c r="E1004" s="719"/>
      <c r="F1004" s="719"/>
      <c r="G1004" s="719"/>
      <c r="H1004" s="719"/>
      <c r="I1004" s="719"/>
      <c r="J1004" s="719"/>
      <c r="K1004" s="719"/>
      <c r="L1004" s="719"/>
      <c r="M1004" s="719"/>
      <c r="N1004" s="719"/>
      <c r="O1004" s="719"/>
      <c r="P1004" s="719"/>
      <c r="Q1004" s="719"/>
      <c r="R1004" s="719"/>
      <c r="S1004" s="719"/>
      <c r="T1004" s="719"/>
      <c r="U1004" s="719"/>
      <c r="V1004" s="719"/>
      <c r="W1004" s="719"/>
      <c r="X1004" s="719"/>
      <c r="Y1004" s="719"/>
    </row>
    <row r="1005" spans="1:25" ht="14.25" customHeight="1">
      <c r="A1005" s="719"/>
      <c r="B1005" s="719"/>
      <c r="C1005" s="719"/>
      <c r="D1005" s="719"/>
      <c r="E1005" s="719"/>
      <c r="F1005" s="719"/>
      <c r="G1005" s="719"/>
      <c r="H1005" s="719"/>
      <c r="I1005" s="719"/>
      <c r="J1005" s="719"/>
      <c r="K1005" s="719"/>
      <c r="L1005" s="719"/>
      <c r="M1005" s="719"/>
      <c r="N1005" s="719"/>
      <c r="O1005" s="719"/>
      <c r="P1005" s="719"/>
      <c r="Q1005" s="719"/>
      <c r="R1005" s="719"/>
      <c r="S1005" s="719"/>
      <c r="T1005" s="719"/>
      <c r="U1005" s="719"/>
      <c r="V1005" s="719"/>
      <c r="W1005" s="719"/>
      <c r="X1005" s="719"/>
      <c r="Y1005" s="719"/>
    </row>
    <row r="1006" spans="1:25" ht="14.25" customHeight="1">
      <c r="A1006" s="719"/>
      <c r="B1006" s="719"/>
      <c r="C1006" s="719"/>
      <c r="D1006" s="719"/>
      <c r="E1006" s="719"/>
      <c r="F1006" s="719"/>
      <c r="G1006" s="719"/>
      <c r="H1006" s="719"/>
      <c r="I1006" s="719"/>
      <c r="J1006" s="719"/>
      <c r="K1006" s="719"/>
      <c r="L1006" s="719"/>
      <c r="M1006" s="719"/>
      <c r="N1006" s="719"/>
      <c r="O1006" s="719"/>
      <c r="P1006" s="719"/>
      <c r="Q1006" s="719"/>
      <c r="R1006" s="719"/>
      <c r="S1006" s="719"/>
      <c r="T1006" s="719"/>
      <c r="U1006" s="719"/>
      <c r="V1006" s="719"/>
      <c r="W1006" s="719"/>
      <c r="X1006" s="719"/>
      <c r="Y1006" s="719"/>
    </row>
    <row r="1007" spans="1:25" ht="14.25" customHeight="1">
      <c r="A1007" s="719"/>
      <c r="B1007" s="719"/>
      <c r="C1007" s="719"/>
      <c r="D1007" s="719"/>
      <c r="E1007" s="719"/>
      <c r="F1007" s="719"/>
      <c r="G1007" s="719"/>
      <c r="H1007" s="719"/>
      <c r="I1007" s="719"/>
      <c r="J1007" s="719"/>
      <c r="K1007" s="719"/>
      <c r="L1007" s="719"/>
      <c r="M1007" s="719"/>
      <c r="N1007" s="719"/>
      <c r="O1007" s="719"/>
      <c r="P1007" s="719"/>
      <c r="Q1007" s="719"/>
      <c r="R1007" s="719"/>
      <c r="S1007" s="719"/>
      <c r="T1007" s="719"/>
      <c r="U1007" s="719"/>
      <c r="V1007" s="719"/>
      <c r="W1007" s="719"/>
      <c r="X1007" s="719"/>
      <c r="Y1007" s="719"/>
    </row>
    <row r="1008" spans="1:25" ht="14.25" customHeight="1">
      <c r="A1008" s="719"/>
      <c r="B1008" s="719"/>
      <c r="C1008" s="719"/>
      <c r="D1008" s="719"/>
      <c r="E1008" s="719"/>
      <c r="F1008" s="719"/>
      <c r="G1008" s="719"/>
      <c r="H1008" s="719"/>
      <c r="I1008" s="719"/>
      <c r="J1008" s="719"/>
      <c r="K1008" s="719"/>
      <c r="L1008" s="719"/>
      <c r="M1008" s="719"/>
      <c r="N1008" s="719"/>
      <c r="O1008" s="719"/>
      <c r="P1008" s="719"/>
      <c r="Q1008" s="719"/>
      <c r="R1008" s="719"/>
      <c r="S1008" s="719"/>
      <c r="T1008" s="719"/>
      <c r="U1008" s="719"/>
      <c r="V1008" s="719"/>
      <c r="W1008" s="719"/>
      <c r="X1008" s="719"/>
      <c r="Y1008" s="719"/>
    </row>
    <row r="1009" spans="1:25" ht="14.25" customHeight="1">
      <c r="A1009" s="719"/>
      <c r="B1009" s="719"/>
      <c r="C1009" s="719"/>
      <c r="D1009" s="719"/>
      <c r="E1009" s="719"/>
      <c r="F1009" s="719"/>
      <c r="G1009" s="719"/>
      <c r="H1009" s="719"/>
      <c r="I1009" s="719"/>
      <c r="J1009" s="719"/>
      <c r="K1009" s="719"/>
      <c r="L1009" s="719"/>
      <c r="M1009" s="719"/>
      <c r="N1009" s="719"/>
      <c r="O1009" s="719"/>
      <c r="P1009" s="719"/>
      <c r="Q1009" s="719"/>
      <c r="R1009" s="719"/>
      <c r="S1009" s="719"/>
      <c r="T1009" s="719"/>
      <c r="U1009" s="719"/>
      <c r="V1009" s="719"/>
      <c r="W1009" s="719"/>
      <c r="X1009" s="719"/>
      <c r="Y1009" s="719"/>
    </row>
    <row r="1010" spans="1:25" ht="14.25" customHeight="1">
      <c r="A1010" s="719"/>
      <c r="B1010" s="719"/>
      <c r="C1010" s="719"/>
      <c r="D1010" s="719"/>
      <c r="E1010" s="719"/>
      <c r="F1010" s="719"/>
      <c r="G1010" s="719"/>
      <c r="H1010" s="719"/>
      <c r="I1010" s="719"/>
      <c r="J1010" s="719"/>
      <c r="K1010" s="719"/>
      <c r="L1010" s="719"/>
      <c r="M1010" s="719"/>
      <c r="N1010" s="719"/>
      <c r="O1010" s="719"/>
      <c r="P1010" s="719"/>
      <c r="Q1010" s="719"/>
      <c r="R1010" s="719"/>
      <c r="S1010" s="719"/>
      <c r="T1010" s="719"/>
      <c r="U1010" s="719"/>
      <c r="V1010" s="719"/>
      <c r="W1010" s="719"/>
      <c r="X1010" s="719"/>
      <c r="Y1010" s="719"/>
    </row>
    <row r="1011" spans="1:25" ht="14.25" customHeight="1">
      <c r="A1011" s="719"/>
      <c r="B1011" s="719"/>
      <c r="C1011" s="719"/>
      <c r="D1011" s="719"/>
      <c r="E1011" s="719"/>
      <c r="F1011" s="719"/>
      <c r="G1011" s="719"/>
      <c r="H1011" s="719"/>
      <c r="I1011" s="719"/>
      <c r="J1011" s="719"/>
      <c r="K1011" s="719"/>
      <c r="L1011" s="719"/>
      <c r="M1011" s="719"/>
      <c r="N1011" s="719"/>
      <c r="O1011" s="719"/>
      <c r="P1011" s="719"/>
      <c r="Q1011" s="719"/>
      <c r="R1011" s="719"/>
      <c r="S1011" s="719"/>
      <c r="T1011" s="719"/>
      <c r="U1011" s="719"/>
      <c r="V1011" s="719"/>
      <c r="W1011" s="719"/>
      <c r="X1011" s="719"/>
      <c r="Y1011" s="719"/>
    </row>
    <row r="1012" spans="1:25" ht="14.25" customHeight="1">
      <c r="A1012" s="719"/>
      <c r="B1012" s="719"/>
      <c r="C1012" s="719"/>
      <c r="D1012" s="719"/>
      <c r="E1012" s="719"/>
      <c r="F1012" s="719"/>
      <c r="G1012" s="719"/>
      <c r="H1012" s="719"/>
      <c r="I1012" s="719"/>
      <c r="J1012" s="719"/>
      <c r="K1012" s="719"/>
      <c r="L1012" s="719"/>
      <c r="M1012" s="719"/>
      <c r="N1012" s="719"/>
      <c r="O1012" s="719"/>
      <c r="P1012" s="719"/>
      <c r="Q1012" s="719"/>
      <c r="R1012" s="719"/>
      <c r="S1012" s="719"/>
      <c r="T1012" s="719"/>
      <c r="U1012" s="719"/>
      <c r="V1012" s="719"/>
      <c r="W1012" s="719"/>
      <c r="X1012" s="719"/>
      <c r="Y1012" s="719"/>
    </row>
  </sheetData>
  <mergeCells count="18">
    <mergeCell ref="K8:K9"/>
    <mergeCell ref="L8:L9"/>
    <mergeCell ref="M8:M9"/>
    <mergeCell ref="N8:N9"/>
    <mergeCell ref="O8:O9"/>
    <mergeCell ref="A7:A9"/>
    <mergeCell ref="B7:B9"/>
    <mergeCell ref="C7:J7"/>
    <mergeCell ref="K7:R7"/>
    <mergeCell ref="C8:C9"/>
    <mergeCell ref="D8:D9"/>
    <mergeCell ref="E8:E9"/>
    <mergeCell ref="F8:F9"/>
    <mergeCell ref="G8:G9"/>
    <mergeCell ref="H8:H9"/>
    <mergeCell ref="P8:P9"/>
    <mergeCell ref="Q8:R8"/>
    <mergeCell ref="I8:J8"/>
  </mergeCells>
  <dataValidations count="1">
    <dataValidation type="decimal" operator="greaterThanOrEqual" allowBlank="1" showInputMessage="1" showErrorMessage="1" prompt="El valor debe ser numérico y mayor o igual que CERO (0)" sqref="J15:P19 C22:H27 C15:H19 K36:P36 C36:H36 H38 C38:F38 C44:I44 C33:H33 K38:P38 K44:P44 K22:P27 K33:P33" xr:uid="{00000000-0002-0000-0500-000000000000}">
      <formula1>0</formula1>
    </dataValidation>
  </dataValidation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9900"/>
  </sheetPr>
  <dimension ref="A2:AA1012"/>
  <sheetViews>
    <sheetView topLeftCell="A21" workbookViewId="0"/>
  </sheetViews>
  <sheetFormatPr baseColWidth="10" defaultColWidth="14.5" defaultRowHeight="15" customHeight="1"/>
  <cols>
    <col min="1" max="1" width="26.1640625" customWidth="1"/>
    <col min="2" max="2" width="19.6640625" bestFit="1" customWidth="1"/>
    <col min="3" max="3" width="22.5" customWidth="1"/>
    <col min="4" max="4" width="20.83203125" customWidth="1"/>
    <col min="5" max="5" width="19.5" customWidth="1"/>
    <col min="6" max="6" width="22.5" customWidth="1"/>
    <col min="7" max="7" width="19.33203125" customWidth="1"/>
    <col min="8" max="8" width="23.33203125" customWidth="1"/>
    <col min="9" max="9" width="22.1640625" customWidth="1"/>
    <col min="10" max="10" width="23.5" customWidth="1"/>
    <col min="11" max="11" width="22.5" customWidth="1"/>
    <col min="12" max="12" width="25" customWidth="1"/>
    <col min="13" max="16" width="22.5" bestFit="1" customWidth="1"/>
    <col min="17" max="25" width="11.5" customWidth="1"/>
  </cols>
  <sheetData>
    <row r="2" spans="1:27" ht="15" customHeight="1">
      <c r="A2" s="172">
        <f>+'PRODUCCIÓN DE SERVICIOS'!A3</f>
        <v>0</v>
      </c>
      <c r="C2" s="171" t="s">
        <v>548</v>
      </c>
    </row>
    <row r="3" spans="1:27" ht="15" customHeight="1">
      <c r="A3" s="172">
        <f>+'PRODUCCIÓN DE SERVICIOS'!A4</f>
        <v>0</v>
      </c>
      <c r="C3" s="171" t="s">
        <v>458</v>
      </c>
    </row>
    <row r="4" spans="1:27" ht="15" customHeight="1">
      <c r="A4" s="172" t="s">
        <v>446</v>
      </c>
    </row>
    <row r="9" spans="1:27" ht="16">
      <c r="A9" s="1365" t="s">
        <v>88</v>
      </c>
      <c r="B9" s="1365"/>
      <c r="C9" s="1365"/>
      <c r="D9" s="1365"/>
      <c r="E9" s="1365"/>
      <c r="F9" s="1365"/>
      <c r="G9" s="1365"/>
      <c r="H9" s="1370" t="s">
        <v>5</v>
      </c>
      <c r="I9" s="2"/>
      <c r="J9" s="2"/>
      <c r="K9" s="2"/>
      <c r="L9" s="2"/>
      <c r="M9" s="2"/>
      <c r="N9" s="2"/>
      <c r="O9" s="2"/>
      <c r="P9" s="2"/>
      <c r="Q9" s="2"/>
      <c r="R9" s="2"/>
      <c r="S9" s="2"/>
      <c r="T9" s="2"/>
      <c r="U9" s="2"/>
      <c r="V9" s="2"/>
      <c r="W9" s="2"/>
      <c r="X9" s="2"/>
      <c r="Y9" s="2"/>
    </row>
    <row r="10" spans="1:27" ht="51">
      <c r="A10" s="580" t="s">
        <v>89</v>
      </c>
      <c r="B10" s="580">
        <v>2017</v>
      </c>
      <c r="C10" s="580">
        <v>2018</v>
      </c>
      <c r="D10" s="580">
        <v>2019</v>
      </c>
      <c r="E10" s="580">
        <v>2020</v>
      </c>
      <c r="F10" s="580">
        <v>2021</v>
      </c>
      <c r="G10" s="580">
        <v>2022</v>
      </c>
      <c r="H10" s="1370"/>
      <c r="I10" s="2"/>
      <c r="J10" s="3" t="s">
        <v>90</v>
      </c>
      <c r="K10" s="577">
        <v>0.08</v>
      </c>
      <c r="L10" s="2"/>
      <c r="M10" s="2"/>
      <c r="N10" s="2"/>
      <c r="O10" s="2"/>
      <c r="P10" s="2"/>
      <c r="Q10" s="2"/>
      <c r="R10" s="2"/>
      <c r="S10" s="2"/>
      <c r="T10" s="2"/>
      <c r="U10" s="2"/>
      <c r="V10" s="2"/>
      <c r="W10" s="2"/>
      <c r="X10" s="2"/>
      <c r="Y10" s="2"/>
      <c r="Z10" s="2"/>
      <c r="AA10" s="2"/>
    </row>
    <row r="11" spans="1:27" ht="17">
      <c r="A11" s="581" t="s">
        <v>29</v>
      </c>
      <c r="B11" s="582">
        <v>55451261467</v>
      </c>
      <c r="C11" s="582">
        <v>45089343940</v>
      </c>
      <c r="D11" s="582">
        <v>45528859038</v>
      </c>
      <c r="E11" s="582">
        <v>29493036221</v>
      </c>
      <c r="F11" s="582">
        <v>42706086718</v>
      </c>
      <c r="G11" s="582">
        <v>22988090666</v>
      </c>
      <c r="H11" s="582">
        <f>+AVERAGE(B11:F11)</f>
        <v>43653717476.800003</v>
      </c>
      <c r="I11" s="2"/>
      <c r="J11" s="4"/>
      <c r="K11" s="2"/>
      <c r="L11" s="2"/>
      <c r="M11" s="2"/>
      <c r="N11" s="2"/>
      <c r="O11" s="2"/>
      <c r="P11" s="2"/>
      <c r="Q11" s="2"/>
      <c r="R11" s="2"/>
      <c r="S11" s="2"/>
      <c r="T11" s="2"/>
      <c r="U11" s="2"/>
      <c r="V11" s="2"/>
      <c r="W11" s="2"/>
      <c r="X11" s="2"/>
      <c r="Y11" s="2"/>
      <c r="Z11" s="2"/>
      <c r="AA11" s="2"/>
    </row>
    <row r="12" spans="1:27" ht="17">
      <c r="A12" s="581" t="s">
        <v>31</v>
      </c>
      <c r="B12" s="582">
        <v>1700122769</v>
      </c>
      <c r="C12" s="582">
        <v>1209675105</v>
      </c>
      <c r="D12" s="582">
        <v>1971172193</v>
      </c>
      <c r="E12" s="582">
        <v>2365315745</v>
      </c>
      <c r="F12" s="582">
        <v>4077205281</v>
      </c>
      <c r="G12" s="582">
        <v>1324826963</v>
      </c>
      <c r="H12" s="582">
        <f t="shared" ref="H12:H15" si="0">+AVERAGE(B12:F12)</f>
        <v>2264698218.5999999</v>
      </c>
      <c r="I12" s="2"/>
      <c r="J12" s="1366" t="s">
        <v>91</v>
      </c>
      <c r="K12" s="1369">
        <v>310449530</v>
      </c>
      <c r="L12" s="2"/>
      <c r="M12" s="2"/>
      <c r="N12" s="2"/>
      <c r="O12" s="2"/>
      <c r="P12" s="2"/>
      <c r="Q12" s="2"/>
      <c r="R12" s="2"/>
      <c r="S12" s="2"/>
      <c r="T12" s="2"/>
      <c r="U12" s="2"/>
      <c r="V12" s="2"/>
      <c r="W12" s="2"/>
      <c r="X12" s="2"/>
      <c r="Y12" s="2"/>
      <c r="Z12" s="2"/>
      <c r="AA12" s="2"/>
    </row>
    <row r="13" spans="1:27" ht="17">
      <c r="A13" s="581" t="s">
        <v>33</v>
      </c>
      <c r="B13" s="582">
        <v>3815344628</v>
      </c>
      <c r="C13" s="582">
        <v>5386708923</v>
      </c>
      <c r="D13" s="582">
        <v>6306574937</v>
      </c>
      <c r="E13" s="582">
        <v>5249237811</v>
      </c>
      <c r="F13" s="582">
        <v>5818051701</v>
      </c>
      <c r="G13" s="582">
        <v>2649671165</v>
      </c>
      <c r="H13" s="582">
        <f t="shared" si="0"/>
        <v>5315183600</v>
      </c>
      <c r="I13" s="2"/>
      <c r="J13" s="1367"/>
      <c r="K13" s="1367"/>
      <c r="L13" s="2"/>
      <c r="M13" s="2"/>
      <c r="N13" s="2"/>
      <c r="O13" s="2"/>
      <c r="P13" s="2"/>
      <c r="Q13" s="2"/>
      <c r="R13" s="2"/>
      <c r="S13" s="2"/>
      <c r="T13" s="2"/>
      <c r="U13" s="2"/>
      <c r="V13" s="2"/>
      <c r="W13" s="2"/>
      <c r="X13" s="2"/>
      <c r="Y13" s="2"/>
      <c r="Z13" s="2"/>
      <c r="AA13" s="2"/>
    </row>
    <row r="14" spans="1:27" ht="34">
      <c r="A14" s="581" t="s">
        <v>39</v>
      </c>
      <c r="B14" s="582">
        <v>399822317</v>
      </c>
      <c r="C14" s="582">
        <v>486095712</v>
      </c>
      <c r="D14" s="582">
        <v>1178765290</v>
      </c>
      <c r="E14" s="582">
        <v>779368806</v>
      </c>
      <c r="F14" s="582">
        <v>2463715712</v>
      </c>
      <c r="G14" s="582">
        <v>670728889</v>
      </c>
      <c r="H14" s="582">
        <f t="shared" si="0"/>
        <v>1061553567.4</v>
      </c>
      <c r="I14" s="2"/>
      <c r="J14" s="1367"/>
      <c r="K14" s="1367"/>
      <c r="L14" s="2"/>
      <c r="M14" s="2"/>
      <c r="N14" s="2"/>
      <c r="O14" s="2"/>
      <c r="P14" s="2"/>
      <c r="Q14" s="2"/>
      <c r="R14" s="2"/>
      <c r="S14" s="2"/>
      <c r="T14" s="2"/>
      <c r="U14" s="2"/>
      <c r="V14" s="2"/>
      <c r="W14" s="2"/>
      <c r="X14" s="2"/>
      <c r="Y14" s="2"/>
      <c r="Z14" s="2"/>
      <c r="AA14" s="2"/>
    </row>
    <row r="15" spans="1:27" ht="34">
      <c r="A15" s="581" t="s">
        <v>41</v>
      </c>
      <c r="B15" s="582">
        <v>340559791</v>
      </c>
      <c r="C15" s="582">
        <v>225874133</v>
      </c>
      <c r="D15" s="582">
        <v>80816221</v>
      </c>
      <c r="E15" s="582">
        <v>86970446</v>
      </c>
      <c r="F15" s="582">
        <v>99423016</v>
      </c>
      <c r="G15" s="582">
        <v>1181817624</v>
      </c>
      <c r="H15" s="582">
        <f t="shared" si="0"/>
        <v>166728721.40000001</v>
      </c>
      <c r="I15" s="2"/>
      <c r="J15" s="1368"/>
      <c r="K15" s="1368"/>
      <c r="L15" s="2"/>
      <c r="M15" s="2"/>
      <c r="N15" s="2"/>
      <c r="O15" s="2"/>
      <c r="P15" s="2"/>
      <c r="Q15" s="2"/>
      <c r="R15" s="2"/>
      <c r="S15" s="2"/>
      <c r="T15" s="2"/>
      <c r="U15" s="2"/>
      <c r="V15" s="2"/>
      <c r="W15" s="2"/>
      <c r="X15" s="2"/>
      <c r="Y15" s="2"/>
      <c r="Z15" s="2"/>
      <c r="AA15" s="2"/>
    </row>
    <row r="16" spans="1:27" ht="34">
      <c r="A16" s="581" t="s">
        <v>43</v>
      </c>
      <c r="B16" s="582">
        <v>2503150271</v>
      </c>
      <c r="C16" s="582">
        <v>2045524360</v>
      </c>
      <c r="D16" s="582">
        <v>1303007627</v>
      </c>
      <c r="E16" s="582">
        <v>1307827316</v>
      </c>
      <c r="F16" s="582">
        <v>1268659084</v>
      </c>
      <c r="G16" s="582">
        <v>638649438</v>
      </c>
      <c r="H16" s="582">
        <f>+AVERAGE(B16:F16)</f>
        <v>1685633731.5999999</v>
      </c>
      <c r="I16" s="2"/>
      <c r="J16" s="2"/>
      <c r="K16" s="5">
        <f>+K12*16%</f>
        <v>49671924.800000004</v>
      </c>
      <c r="L16" s="2"/>
      <c r="M16" s="2"/>
      <c r="N16" s="2"/>
      <c r="O16" s="2"/>
      <c r="P16" s="2"/>
      <c r="Q16" s="2"/>
      <c r="R16" s="2"/>
      <c r="S16" s="2"/>
      <c r="T16" s="2"/>
      <c r="U16" s="2"/>
      <c r="V16" s="2"/>
      <c r="W16" s="2"/>
      <c r="X16" s="2"/>
      <c r="Y16" s="2"/>
      <c r="Z16" s="2"/>
      <c r="AA16" s="2"/>
    </row>
    <row r="17" spans="1:27" ht="17">
      <c r="A17" s="583" t="s">
        <v>1871</v>
      </c>
      <c r="B17" s="584">
        <f>SUM(B11:B16)</f>
        <v>64210261243</v>
      </c>
      <c r="C17" s="584">
        <f t="shared" ref="C17:G17" si="1">SUM(C11:C16)</f>
        <v>54443222173</v>
      </c>
      <c r="D17" s="584">
        <f t="shared" si="1"/>
        <v>56369195306</v>
      </c>
      <c r="E17" s="584">
        <f t="shared" si="1"/>
        <v>39281756345</v>
      </c>
      <c r="F17" s="584">
        <f t="shared" si="1"/>
        <v>56433141512</v>
      </c>
      <c r="G17" s="584">
        <f t="shared" si="1"/>
        <v>29453784745</v>
      </c>
      <c r="H17" s="584">
        <f>+AVERAGE(B17:F17)</f>
        <v>54147515315.800003</v>
      </c>
      <c r="I17" s="2"/>
      <c r="J17" s="2"/>
      <c r="K17" s="2"/>
      <c r="L17" s="2"/>
      <c r="M17" s="2"/>
      <c r="N17" s="2"/>
      <c r="O17" s="2"/>
      <c r="P17" s="2"/>
      <c r="Q17" s="2"/>
      <c r="R17" s="2"/>
      <c r="S17" s="2"/>
      <c r="T17" s="2"/>
      <c r="U17" s="2"/>
      <c r="V17" s="2"/>
      <c r="W17" s="2"/>
      <c r="X17" s="2"/>
      <c r="Y17" s="2"/>
      <c r="Z17" s="2"/>
      <c r="AA17" s="2"/>
    </row>
    <row r="18" spans="1:27" ht="17">
      <c r="A18" s="583" t="s">
        <v>92</v>
      </c>
      <c r="B18" s="585">
        <f>(B17/B17)-1</f>
        <v>0</v>
      </c>
      <c r="C18" s="585">
        <f>+C17/B17-1</f>
        <v>-0.15211025279958301</v>
      </c>
      <c r="D18" s="585">
        <f t="shared" ref="D18:F18" si="2">+D17/C17-1</f>
        <v>3.5375810911411287E-2</v>
      </c>
      <c r="E18" s="585">
        <f t="shared" si="2"/>
        <v>-0.30313434258269767</v>
      </c>
      <c r="F18" s="585">
        <f t="shared" si="2"/>
        <v>0.43662470222472938</v>
      </c>
      <c r="G18" s="585"/>
      <c r="H18" s="653">
        <f>+AVERAGE(B18:F18)</f>
        <v>3.3511835507719968E-3</v>
      </c>
      <c r="I18" s="2"/>
      <c r="J18" s="12"/>
      <c r="K18" s="2"/>
      <c r="L18" s="2"/>
      <c r="M18" s="2"/>
      <c r="N18" s="2"/>
      <c r="O18" s="2"/>
      <c r="P18" s="2"/>
      <c r="Q18" s="2"/>
      <c r="R18" s="2"/>
      <c r="S18" s="2"/>
      <c r="T18" s="2"/>
      <c r="U18" s="2"/>
      <c r="V18" s="2"/>
      <c r="W18" s="2"/>
      <c r="X18" s="2"/>
      <c r="Y18" s="2"/>
      <c r="Z18" s="2"/>
    </row>
    <row r="19" spans="1:27" ht="16">
      <c r="A19" s="6"/>
      <c r="B19" s="7"/>
      <c r="C19" s="8"/>
      <c r="D19" s="9"/>
      <c r="E19" s="10"/>
      <c r="F19" s="11"/>
      <c r="G19" s="8"/>
      <c r="H19" s="13"/>
      <c r="I19" s="14"/>
      <c r="J19" s="13"/>
      <c r="K19" s="13"/>
      <c r="L19" s="13"/>
      <c r="M19" s="13"/>
      <c r="N19" s="13"/>
      <c r="O19" s="13"/>
      <c r="P19" s="13"/>
      <c r="Q19" s="13"/>
      <c r="R19" s="13"/>
      <c r="S19" s="13"/>
      <c r="T19" s="13"/>
      <c r="U19" s="13"/>
      <c r="V19" s="13"/>
      <c r="W19" s="13"/>
      <c r="X19" s="13"/>
      <c r="Y19" s="13"/>
    </row>
    <row r="20" spans="1:27" ht="16">
      <c r="A20" s="6"/>
      <c r="B20" s="576">
        <v>64038356053.599998</v>
      </c>
      <c r="C20" s="576"/>
      <c r="D20" s="576"/>
      <c r="E20" s="576"/>
      <c r="F20" s="576"/>
      <c r="G20" s="8"/>
      <c r="H20" s="652">
        <f>+(H23-F23)/F23</f>
        <v>7.9999999999999946E-2</v>
      </c>
      <c r="I20" s="14"/>
      <c r="J20" s="13"/>
      <c r="K20" s="13"/>
      <c r="L20" s="13"/>
      <c r="M20" s="2"/>
      <c r="N20" s="2"/>
      <c r="O20" s="2"/>
      <c r="P20" s="2"/>
      <c r="Q20" s="2"/>
      <c r="R20" s="2"/>
      <c r="S20" s="2"/>
      <c r="T20" s="2"/>
      <c r="U20" s="2"/>
      <c r="V20" s="2"/>
      <c r="W20" s="2"/>
      <c r="X20" s="2"/>
      <c r="Y20" s="2"/>
    </row>
    <row r="21" spans="1:27" ht="60" customHeight="1">
      <c r="A21" s="1365" t="s">
        <v>93</v>
      </c>
      <c r="B21" s="1365"/>
      <c r="C21" s="1365"/>
      <c r="D21" s="1365"/>
      <c r="E21" s="1365"/>
      <c r="F21" s="1365"/>
      <c r="G21" s="1365"/>
      <c r="H21" s="1365"/>
      <c r="I21" s="1365"/>
      <c r="J21" s="1365"/>
      <c r="K21" s="1365"/>
      <c r="L21" s="1365"/>
      <c r="M21" s="1365"/>
      <c r="N21" s="1365"/>
      <c r="O21" s="1365"/>
      <c r="P21" s="1365"/>
      <c r="Q21" s="2"/>
      <c r="R21" s="2"/>
      <c r="S21" s="2"/>
      <c r="T21" s="2"/>
      <c r="U21" s="2"/>
      <c r="V21" s="2"/>
      <c r="W21" s="2"/>
      <c r="X21" s="2"/>
      <c r="Y21" s="2"/>
    </row>
    <row r="22" spans="1:27" ht="51">
      <c r="A22" s="580" t="s">
        <v>94</v>
      </c>
      <c r="B22" s="580" t="s">
        <v>1869</v>
      </c>
      <c r="C22" s="580" t="s">
        <v>1870</v>
      </c>
      <c r="D22" s="580" t="s">
        <v>95</v>
      </c>
      <c r="E22" s="580" t="s">
        <v>1872</v>
      </c>
      <c r="F22" s="580" t="s">
        <v>96</v>
      </c>
      <c r="G22" s="580" t="s">
        <v>82</v>
      </c>
      <c r="H22" s="580" t="s">
        <v>84</v>
      </c>
      <c r="I22" s="580" t="s">
        <v>85</v>
      </c>
      <c r="J22" s="580" t="s">
        <v>86</v>
      </c>
      <c r="K22" s="580" t="s">
        <v>87</v>
      </c>
      <c r="L22" s="580" t="s">
        <v>97</v>
      </c>
      <c r="M22" s="580" t="s">
        <v>1873</v>
      </c>
      <c r="N22" s="580" t="s">
        <v>1874</v>
      </c>
      <c r="O22" s="580" t="s">
        <v>1875</v>
      </c>
      <c r="P22" s="580" t="s">
        <v>1876</v>
      </c>
      <c r="Q22" s="2"/>
      <c r="R22" s="2"/>
      <c r="S22" s="2"/>
      <c r="T22" s="2"/>
      <c r="U22" s="2"/>
      <c r="V22" s="2"/>
      <c r="W22" s="2"/>
      <c r="X22" s="2"/>
      <c r="Y22" s="2"/>
    </row>
    <row r="23" spans="1:27" ht="17">
      <c r="A23" s="581" t="s">
        <v>29</v>
      </c>
      <c r="B23" s="586">
        <f>+H11</f>
        <v>43653717476.800003</v>
      </c>
      <c r="C23" s="586">
        <f>+G11</f>
        <v>22988090666</v>
      </c>
      <c r="D23" s="587">
        <f>C23/6</f>
        <v>3831348444.3333335</v>
      </c>
      <c r="E23" s="587">
        <f>+D23*6</f>
        <v>22988090666</v>
      </c>
      <c r="F23" s="587">
        <f>+E23+C23</f>
        <v>45976181332</v>
      </c>
      <c r="G23" s="588">
        <f t="shared" ref="G23:G30" si="3">+F23/$F$30</f>
        <v>0.71794755776102115</v>
      </c>
      <c r="H23" s="587">
        <f>+(F23*$K$10)+F23</f>
        <v>49654275838.559998</v>
      </c>
      <c r="I23" s="587">
        <f>+(H23*$K$10)+H23</f>
        <v>53626617905.644798</v>
      </c>
      <c r="J23" s="587">
        <f>+(I23*$K$10)+I23</f>
        <v>57916747338.096382</v>
      </c>
      <c r="K23" s="587">
        <f>+(J23*$K$10)+J23</f>
        <v>62550087125.144089</v>
      </c>
      <c r="L23" s="587">
        <f>+(K23*$K$10)+K23</f>
        <v>67554094095.155617</v>
      </c>
      <c r="M23" s="587">
        <f t="shared" ref="M23:P30" si="4">+(L23*$K$10)+L23</f>
        <v>72958421622.768066</v>
      </c>
      <c r="N23" s="587">
        <f t="shared" si="4"/>
        <v>78795095352.589508</v>
      </c>
      <c r="O23" s="587">
        <f t="shared" si="4"/>
        <v>85098702980.796661</v>
      </c>
      <c r="P23" s="587">
        <f t="shared" si="4"/>
        <v>91906599219.260391</v>
      </c>
      <c r="Q23" s="2"/>
      <c r="R23" s="2"/>
      <c r="S23" s="2"/>
      <c r="T23" s="2"/>
      <c r="U23" s="2"/>
      <c r="V23" s="2"/>
      <c r="W23" s="2"/>
      <c r="X23" s="2"/>
      <c r="Y23" s="2"/>
    </row>
    <row r="24" spans="1:27" ht="17">
      <c r="A24" s="581" t="s">
        <v>31</v>
      </c>
      <c r="B24" s="586">
        <f t="shared" ref="B24:B27" si="5">+H12</f>
        <v>2264698218.5999999</v>
      </c>
      <c r="C24" s="586">
        <f t="shared" ref="C24:C27" si="6">+G12</f>
        <v>1324826963</v>
      </c>
      <c r="D24" s="587">
        <f t="shared" ref="D24:D28" si="7">C24/6</f>
        <v>220804493.83333334</v>
      </c>
      <c r="E24" s="587">
        <f t="shared" ref="E24:E27" si="8">+D24*6</f>
        <v>1324826963</v>
      </c>
      <c r="F24" s="587">
        <f t="shared" ref="F24:F27" si="9">+E24+C24</f>
        <v>2649653926</v>
      </c>
      <c r="G24" s="588">
        <f t="shared" si="3"/>
        <v>4.1376045377643569E-2</v>
      </c>
      <c r="H24" s="587">
        <f t="shared" ref="H24:H28" si="10">+(F24*$K$10)+F24</f>
        <v>2861626240.0799999</v>
      </c>
      <c r="I24" s="587">
        <f t="shared" ref="I24:L30" si="11">+(H24*$K$10)+H24</f>
        <v>3090556339.2863998</v>
      </c>
      <c r="J24" s="587">
        <f t="shared" si="11"/>
        <v>3337800846.4293118</v>
      </c>
      <c r="K24" s="587">
        <f t="shared" si="11"/>
        <v>3604824914.1436567</v>
      </c>
      <c r="L24" s="587">
        <f t="shared" si="11"/>
        <v>3893210907.2751493</v>
      </c>
      <c r="M24" s="587">
        <f t="shared" si="4"/>
        <v>4204667779.8571615</v>
      </c>
      <c r="N24" s="587">
        <f t="shared" si="4"/>
        <v>4541041202.2457342</v>
      </c>
      <c r="O24" s="587">
        <f t="shared" si="4"/>
        <v>4904324498.4253931</v>
      </c>
      <c r="P24" s="587">
        <f t="shared" si="4"/>
        <v>5296670458.2994242</v>
      </c>
      <c r="Q24" s="2"/>
      <c r="R24" s="2"/>
      <c r="S24" s="2"/>
      <c r="T24" s="2"/>
      <c r="U24" s="2"/>
      <c r="V24" s="2"/>
      <c r="W24" s="2"/>
      <c r="X24" s="2"/>
      <c r="Y24" s="2"/>
    </row>
    <row r="25" spans="1:27" s="575" customFormat="1" ht="17">
      <c r="A25" s="581" t="s">
        <v>33</v>
      </c>
      <c r="B25" s="586">
        <f t="shared" si="5"/>
        <v>5315183600</v>
      </c>
      <c r="C25" s="586">
        <f t="shared" si="6"/>
        <v>2649671165</v>
      </c>
      <c r="D25" s="587">
        <f t="shared" si="7"/>
        <v>441611860.83333331</v>
      </c>
      <c r="E25" s="587">
        <f t="shared" si="8"/>
        <v>2649671165</v>
      </c>
      <c r="F25" s="587">
        <f t="shared" si="9"/>
        <v>5299342330</v>
      </c>
      <c r="G25" s="588">
        <f t="shared" si="3"/>
        <v>8.2752629151369189E-2</v>
      </c>
      <c r="H25" s="587">
        <f t="shared" si="10"/>
        <v>5723289716.3999996</v>
      </c>
      <c r="I25" s="587">
        <f t="shared" si="11"/>
        <v>6181152893.7119999</v>
      </c>
      <c r="J25" s="587">
        <f t="shared" si="11"/>
        <v>6675645125.2089596</v>
      </c>
      <c r="K25" s="587">
        <f t="shared" si="11"/>
        <v>7209696735.2256765</v>
      </c>
      <c r="L25" s="587">
        <f t="shared" si="11"/>
        <v>7786472474.0437307</v>
      </c>
      <c r="M25" s="587">
        <f t="shared" si="4"/>
        <v>8409390271.9672289</v>
      </c>
      <c r="N25" s="587">
        <f t="shared" si="4"/>
        <v>9082141493.7246075</v>
      </c>
      <c r="O25" s="587">
        <f t="shared" si="4"/>
        <v>9808712813.2225761</v>
      </c>
      <c r="P25" s="587">
        <f t="shared" si="4"/>
        <v>10593409838.280382</v>
      </c>
      <c r="Q25" s="2"/>
      <c r="R25" s="2"/>
      <c r="S25" s="2"/>
      <c r="T25" s="2"/>
      <c r="U25" s="2"/>
      <c r="V25" s="2"/>
      <c r="W25" s="2"/>
      <c r="X25" s="2"/>
      <c r="Y25" s="2"/>
    </row>
    <row r="26" spans="1:27" s="575" customFormat="1" ht="34">
      <c r="A26" s="581" t="s">
        <v>39</v>
      </c>
      <c r="B26" s="586">
        <f t="shared" si="5"/>
        <v>1061553567.4</v>
      </c>
      <c r="C26" s="586">
        <f t="shared" si="6"/>
        <v>670728889</v>
      </c>
      <c r="D26" s="587">
        <f t="shared" si="7"/>
        <v>111788148.16666667</v>
      </c>
      <c r="E26" s="587">
        <f t="shared" si="8"/>
        <v>670728889</v>
      </c>
      <c r="F26" s="587">
        <f t="shared" si="9"/>
        <v>1341457778</v>
      </c>
      <c r="G26" s="588">
        <f t="shared" si="3"/>
        <v>2.0947723531016677E-2</v>
      </c>
      <c r="H26" s="587">
        <f t="shared" si="10"/>
        <v>1448774400.24</v>
      </c>
      <c r="I26" s="587">
        <f t="shared" si="11"/>
        <v>1564676352.2592001</v>
      </c>
      <c r="J26" s="587">
        <f t="shared" si="11"/>
        <v>1689850460.4399362</v>
      </c>
      <c r="K26" s="587">
        <f t="shared" si="11"/>
        <v>1825038497.275131</v>
      </c>
      <c r="L26" s="587">
        <f t="shared" si="11"/>
        <v>1971041577.0571415</v>
      </c>
      <c r="M26" s="587">
        <f t="shared" si="4"/>
        <v>2128724903.2217128</v>
      </c>
      <c r="N26" s="587">
        <f t="shared" si="4"/>
        <v>2299022895.4794497</v>
      </c>
      <c r="O26" s="587">
        <f t="shared" si="4"/>
        <v>2482944727.1178055</v>
      </c>
      <c r="P26" s="587">
        <f t="shared" si="4"/>
        <v>2681580305.28723</v>
      </c>
      <c r="Q26" s="2"/>
      <c r="R26" s="2"/>
      <c r="S26" s="2"/>
      <c r="T26" s="2"/>
      <c r="U26" s="2"/>
      <c r="V26" s="2"/>
      <c r="W26" s="2"/>
      <c r="X26" s="2"/>
      <c r="Y26" s="2"/>
    </row>
    <row r="27" spans="1:27" ht="34">
      <c r="A27" s="581" t="s">
        <v>41</v>
      </c>
      <c r="B27" s="586">
        <f t="shared" si="5"/>
        <v>166728721.40000001</v>
      </c>
      <c r="C27" s="586">
        <f t="shared" si="6"/>
        <v>1181817624</v>
      </c>
      <c r="D27" s="587">
        <f t="shared" si="7"/>
        <v>196969604</v>
      </c>
      <c r="E27" s="587">
        <f t="shared" si="8"/>
        <v>1181817624</v>
      </c>
      <c r="F27" s="587">
        <f t="shared" si="9"/>
        <v>2363635248</v>
      </c>
      <c r="G27" s="588">
        <f t="shared" si="3"/>
        <v>3.6909680286090998E-2</v>
      </c>
      <c r="H27" s="587">
        <f t="shared" si="10"/>
        <v>2552726067.8400002</v>
      </c>
      <c r="I27" s="587">
        <f t="shared" si="11"/>
        <v>2756944153.2672</v>
      </c>
      <c r="J27" s="587">
        <f t="shared" si="11"/>
        <v>2977499685.5285759</v>
      </c>
      <c r="K27" s="587">
        <f t="shared" si="11"/>
        <v>3215699660.370862</v>
      </c>
      <c r="L27" s="587">
        <f t="shared" si="11"/>
        <v>3472955633.200531</v>
      </c>
      <c r="M27" s="587">
        <f t="shared" si="4"/>
        <v>3750792083.8565736</v>
      </c>
      <c r="N27" s="587">
        <f t="shared" si="4"/>
        <v>4050855450.5650997</v>
      </c>
      <c r="O27" s="587">
        <f t="shared" si="4"/>
        <v>4374923886.6103077</v>
      </c>
      <c r="P27" s="587">
        <f t="shared" si="4"/>
        <v>4724917797.5391321</v>
      </c>
      <c r="Q27" s="2"/>
      <c r="R27" s="2"/>
      <c r="S27" s="2"/>
      <c r="T27" s="2"/>
      <c r="U27" s="2"/>
      <c r="V27" s="2"/>
      <c r="W27" s="2"/>
      <c r="X27" s="2"/>
      <c r="Y27" s="2"/>
    </row>
    <row r="28" spans="1:27" ht="34">
      <c r="A28" s="581" t="s">
        <v>43</v>
      </c>
      <c r="B28" s="586">
        <f>+H16-910712675</f>
        <v>774921056.5999999</v>
      </c>
      <c r="C28" s="586">
        <f>+G16</f>
        <v>638649438</v>
      </c>
      <c r="D28" s="587">
        <f t="shared" si="7"/>
        <v>106441573</v>
      </c>
      <c r="E28" s="587">
        <f>+D28*6</f>
        <v>638649438</v>
      </c>
      <c r="F28" s="587">
        <f>+E28+C28</f>
        <v>1277298876</v>
      </c>
      <c r="G28" s="588">
        <f t="shared" si="3"/>
        <v>1.9945841128759217E-2</v>
      </c>
      <c r="H28" s="587">
        <f t="shared" si="10"/>
        <v>1379482786.0799999</v>
      </c>
      <c r="I28" s="587">
        <f t="shared" si="11"/>
        <v>1489841408.9663999</v>
      </c>
      <c r="J28" s="587">
        <f t="shared" si="11"/>
        <v>1609028721.683712</v>
      </c>
      <c r="K28" s="587">
        <f t="shared" si="11"/>
        <v>1737751019.4184089</v>
      </c>
      <c r="L28" s="587">
        <f t="shared" si="11"/>
        <v>1876771100.9718816</v>
      </c>
      <c r="M28" s="587">
        <f t="shared" si="4"/>
        <v>2026912789.0496321</v>
      </c>
      <c r="N28" s="587">
        <f t="shared" si="4"/>
        <v>2189065812.1736026</v>
      </c>
      <c r="O28" s="587">
        <f t="shared" si="4"/>
        <v>2364191077.147491</v>
      </c>
      <c r="P28" s="587">
        <f t="shared" si="4"/>
        <v>2553326363.3192902</v>
      </c>
      <c r="Q28" s="2"/>
      <c r="R28" s="2"/>
      <c r="S28" s="2"/>
      <c r="T28" s="2"/>
      <c r="U28" s="2"/>
      <c r="V28" s="2"/>
      <c r="W28" s="2"/>
      <c r="X28" s="2"/>
      <c r="Y28" s="2"/>
    </row>
    <row r="29" spans="1:27" s="693" customFormat="1" ht="34">
      <c r="A29" s="581" t="s">
        <v>3503</v>
      </c>
      <c r="B29" s="586"/>
      <c r="C29" s="586">
        <v>825089617</v>
      </c>
      <c r="D29" s="587">
        <f>C29/6</f>
        <v>137514936.16666666</v>
      </c>
      <c r="E29" s="587">
        <f>+D29*6</f>
        <v>825089617</v>
      </c>
      <c r="F29" s="587">
        <v>5130786564</v>
      </c>
      <c r="G29" s="588">
        <f t="shared" si="3"/>
        <v>8.0120522764099256E-2</v>
      </c>
      <c r="H29" s="587">
        <v>5541249488.6880035</v>
      </c>
      <c r="I29" s="587">
        <v>5984549447.7830582</v>
      </c>
      <c r="J29" s="587">
        <v>6463313403.6056976</v>
      </c>
      <c r="K29" s="587">
        <v>6980378475.8941803</v>
      </c>
      <c r="L29" s="587">
        <v>7538808753.965683</v>
      </c>
      <c r="M29" s="587">
        <v>8141913454.2829437</v>
      </c>
      <c r="N29" s="587">
        <v>8793266530.6255493</v>
      </c>
      <c r="O29" s="587">
        <v>9496727853.0756226</v>
      </c>
      <c r="P29" s="587">
        <v>10256466081.321655</v>
      </c>
      <c r="Q29" s="2"/>
      <c r="R29" s="2"/>
      <c r="S29" s="2"/>
      <c r="T29" s="2"/>
      <c r="U29" s="2"/>
      <c r="V29" s="2"/>
      <c r="W29" s="2"/>
      <c r="X29" s="2"/>
      <c r="Y29" s="2"/>
    </row>
    <row r="30" spans="1:27" ht="51">
      <c r="A30" s="583" t="s">
        <v>83</v>
      </c>
      <c r="B30" s="589">
        <f>+SUM(B23:B29)</f>
        <v>53236802640.800003</v>
      </c>
      <c r="C30" s="590">
        <f>+SUM(C23:C29)</f>
        <v>30278874362</v>
      </c>
      <c r="D30" s="590">
        <f>+SUM(D23:D29)</f>
        <v>5046479060.333334</v>
      </c>
      <c r="E30" s="590">
        <f>+SUM(E23:E29)</f>
        <v>30278874362</v>
      </c>
      <c r="F30" s="591">
        <f>+SUM(F23:F29)</f>
        <v>64038356054</v>
      </c>
      <c r="G30" s="592">
        <f t="shared" si="3"/>
        <v>1</v>
      </c>
      <c r="H30" s="591">
        <f>SUM(H23:H29)</f>
        <v>69161424537.888</v>
      </c>
      <c r="I30" s="591">
        <f t="shared" si="11"/>
        <v>74694338500.919037</v>
      </c>
      <c r="J30" s="591">
        <f t="shared" si="11"/>
        <v>80669885580.992554</v>
      </c>
      <c r="K30" s="591">
        <f t="shared" si="11"/>
        <v>87123476427.471954</v>
      </c>
      <c r="L30" s="591">
        <f t="shared" si="11"/>
        <v>94093354541.669708</v>
      </c>
      <c r="M30" s="591">
        <f t="shared" si="4"/>
        <v>101620822905.00328</v>
      </c>
      <c r="N30" s="591">
        <f t="shared" si="4"/>
        <v>109750488737.40355</v>
      </c>
      <c r="O30" s="591">
        <f t="shared" si="4"/>
        <v>118530527836.39583</v>
      </c>
      <c r="P30" s="591">
        <f t="shared" si="4"/>
        <v>128012970063.3075</v>
      </c>
      <c r="Q30" s="2"/>
      <c r="R30" s="2"/>
      <c r="S30" s="2"/>
      <c r="T30" s="2"/>
      <c r="U30" s="2"/>
      <c r="V30" s="2"/>
      <c r="W30" s="2"/>
      <c r="X30" s="2"/>
      <c r="Y30" s="2"/>
    </row>
    <row r="31" spans="1:27" ht="16">
      <c r="A31" s="2"/>
      <c r="B31" s="2"/>
      <c r="C31" s="2"/>
      <c r="D31" s="2"/>
      <c r="E31" s="15"/>
      <c r="F31" s="1295"/>
      <c r="G31" s="2"/>
      <c r="J31" s="1294"/>
      <c r="K31" s="1294"/>
      <c r="L31" s="1294"/>
      <c r="M31" s="1294"/>
      <c r="N31" s="1294"/>
      <c r="O31" s="1294"/>
      <c r="P31" s="1294"/>
      <c r="Q31" s="2"/>
      <c r="R31" s="2"/>
      <c r="S31" s="2"/>
      <c r="T31" s="2"/>
      <c r="U31" s="2"/>
      <c r="V31" s="2"/>
      <c r="W31" s="2"/>
      <c r="X31" s="2"/>
      <c r="Y31" s="2"/>
    </row>
    <row r="32" spans="1:27" ht="16">
      <c r="A32" s="2"/>
      <c r="B32" s="2"/>
      <c r="C32" s="2"/>
      <c r="D32" s="2"/>
      <c r="E32" s="2"/>
      <c r="F32" s="2"/>
      <c r="G32" s="2"/>
      <c r="H32" s="1295"/>
      <c r="I32" s="1295"/>
      <c r="J32" s="1295"/>
      <c r="K32" s="1295"/>
      <c r="L32" s="1295"/>
      <c r="M32" s="1295"/>
      <c r="N32" s="1295"/>
      <c r="O32" s="1295"/>
      <c r="P32" s="1295"/>
      <c r="Q32" s="2"/>
      <c r="R32" s="2"/>
      <c r="S32" s="2"/>
      <c r="T32" s="2"/>
      <c r="U32" s="2"/>
      <c r="V32" s="2"/>
      <c r="W32" s="2"/>
      <c r="X32" s="2"/>
      <c r="Y32" s="2"/>
    </row>
    <row r="33" spans="1:25" ht="16">
      <c r="A33" s="2"/>
      <c r="B33" s="1294"/>
      <c r="C33" s="16"/>
      <c r="D33" s="2"/>
      <c r="E33" s="2"/>
      <c r="F33" s="1293"/>
      <c r="G33" s="16"/>
      <c r="H33" s="16"/>
      <c r="I33" s="2"/>
      <c r="J33" s="2"/>
      <c r="K33" s="2"/>
      <c r="L33" s="2"/>
      <c r="M33" s="2"/>
      <c r="N33" s="2"/>
      <c r="O33" s="2"/>
      <c r="P33" s="2"/>
      <c r="Q33" s="2"/>
      <c r="R33" s="2"/>
      <c r="S33" s="2"/>
      <c r="T33" s="2"/>
      <c r="U33" s="2"/>
      <c r="V33" s="2"/>
      <c r="W33" s="2"/>
      <c r="X33" s="2"/>
      <c r="Y33" s="2"/>
    </row>
    <row r="34" spans="1:25" ht="16">
      <c r="A34" s="2"/>
      <c r="B34" s="2"/>
      <c r="C34" s="2"/>
      <c r="D34" s="2"/>
      <c r="E34" s="2"/>
      <c r="F34" s="2"/>
      <c r="G34" s="2"/>
      <c r="H34" s="2"/>
      <c r="I34" s="2"/>
      <c r="J34" s="2"/>
      <c r="K34" s="2"/>
      <c r="L34" s="2"/>
      <c r="M34" s="2"/>
      <c r="N34" s="2"/>
      <c r="O34" s="2"/>
      <c r="P34" s="2"/>
      <c r="Q34" s="2"/>
      <c r="R34" s="2"/>
      <c r="S34" s="2"/>
      <c r="T34" s="2"/>
      <c r="U34" s="2"/>
      <c r="V34" s="2"/>
      <c r="W34" s="2"/>
      <c r="X34" s="2"/>
      <c r="Y34" s="2"/>
    </row>
    <row r="35" spans="1:25" ht="16">
      <c r="A35" s="2"/>
      <c r="B35" s="2"/>
      <c r="C35" s="2"/>
      <c r="D35" s="2"/>
      <c r="E35" s="2"/>
      <c r="F35" s="2"/>
      <c r="G35" s="2"/>
      <c r="H35" s="2"/>
      <c r="I35" s="2"/>
      <c r="J35" s="2"/>
      <c r="K35" s="2"/>
      <c r="L35" s="2"/>
      <c r="M35" s="2"/>
      <c r="N35" s="2"/>
      <c r="O35" s="2"/>
      <c r="P35" s="2"/>
      <c r="Q35" s="2"/>
      <c r="R35" s="2"/>
      <c r="S35" s="2"/>
      <c r="T35" s="2"/>
      <c r="U35" s="2"/>
      <c r="V35" s="2"/>
      <c r="W35" s="2"/>
      <c r="X35" s="2"/>
      <c r="Y35" s="2"/>
    </row>
    <row r="36" spans="1:25" ht="16">
      <c r="A36" s="2"/>
      <c r="B36" s="2"/>
      <c r="C36" s="2"/>
      <c r="D36" s="2"/>
      <c r="E36" s="2"/>
      <c r="F36" s="2"/>
      <c r="G36" s="2"/>
      <c r="H36" s="2"/>
      <c r="I36" s="2"/>
      <c r="J36" s="2"/>
      <c r="K36" s="2"/>
      <c r="L36" s="2"/>
      <c r="M36" s="2"/>
      <c r="N36" s="2"/>
      <c r="O36" s="2"/>
      <c r="P36" s="2"/>
      <c r="Q36" s="2"/>
      <c r="R36" s="2"/>
      <c r="S36" s="2"/>
      <c r="T36" s="2"/>
      <c r="U36" s="2"/>
      <c r="V36" s="2"/>
      <c r="W36" s="2"/>
      <c r="X36" s="2"/>
      <c r="Y36" s="2"/>
    </row>
    <row r="37" spans="1:25" ht="16">
      <c r="A37" s="2"/>
      <c r="B37" s="2"/>
      <c r="C37" s="2"/>
      <c r="D37" s="2"/>
      <c r="E37" s="2"/>
      <c r="F37" s="2"/>
      <c r="G37" s="2"/>
      <c r="H37" s="2"/>
      <c r="I37" s="2"/>
      <c r="J37" s="2"/>
      <c r="K37" s="2"/>
      <c r="L37" s="2"/>
      <c r="M37" s="2"/>
      <c r="N37" s="2"/>
      <c r="O37" s="2"/>
      <c r="P37" s="2"/>
      <c r="Q37" s="2"/>
      <c r="R37" s="2"/>
      <c r="S37" s="2"/>
      <c r="T37" s="2"/>
      <c r="U37" s="2"/>
      <c r="V37" s="2"/>
      <c r="W37" s="2"/>
      <c r="X37" s="2"/>
      <c r="Y37" s="2"/>
    </row>
    <row r="38" spans="1:25" ht="16">
      <c r="A38" s="2"/>
      <c r="B38" s="2"/>
      <c r="C38" s="2"/>
      <c r="D38" s="2"/>
      <c r="E38" s="2"/>
      <c r="F38" s="2"/>
      <c r="G38" s="2"/>
      <c r="H38" s="2"/>
      <c r="I38" s="2"/>
      <c r="J38" s="2"/>
      <c r="K38" s="2"/>
      <c r="L38" s="2"/>
      <c r="M38" s="2"/>
      <c r="N38" s="2"/>
      <c r="O38" s="2"/>
      <c r="P38" s="2"/>
      <c r="Q38" s="2"/>
      <c r="R38" s="2"/>
      <c r="S38" s="2"/>
      <c r="T38" s="2"/>
      <c r="U38" s="2"/>
      <c r="V38" s="2"/>
      <c r="W38" s="2"/>
      <c r="X38" s="2"/>
      <c r="Y38" s="2"/>
    </row>
    <row r="39" spans="1:25" ht="16">
      <c r="A39" s="2"/>
      <c r="B39" s="2"/>
      <c r="C39" s="2"/>
      <c r="D39" s="2"/>
      <c r="E39" s="2"/>
      <c r="F39" s="2"/>
      <c r="G39" s="2"/>
      <c r="H39" s="2"/>
      <c r="I39" s="2"/>
      <c r="J39" s="2"/>
      <c r="K39" s="2"/>
      <c r="L39" s="2"/>
      <c r="M39" s="2"/>
      <c r="N39" s="2"/>
      <c r="O39" s="2"/>
      <c r="P39" s="2"/>
      <c r="Q39" s="2"/>
      <c r="R39" s="2"/>
      <c r="S39" s="2"/>
      <c r="T39" s="2"/>
      <c r="U39" s="2"/>
      <c r="V39" s="2"/>
      <c r="W39" s="2"/>
      <c r="X39" s="2"/>
      <c r="Y39" s="2"/>
    </row>
    <row r="40" spans="1:25" ht="16">
      <c r="A40" s="2"/>
      <c r="B40" s="2"/>
      <c r="C40" s="2"/>
      <c r="D40" s="2"/>
      <c r="E40" s="2"/>
      <c r="F40" s="2"/>
      <c r="G40" s="2"/>
      <c r="H40" s="2"/>
      <c r="I40" s="2"/>
      <c r="J40" s="2"/>
      <c r="K40" s="2"/>
      <c r="L40" s="2"/>
      <c r="M40" s="2"/>
      <c r="N40" s="2"/>
      <c r="O40" s="2"/>
      <c r="P40" s="2"/>
      <c r="Q40" s="2"/>
      <c r="R40" s="2"/>
      <c r="S40" s="2"/>
      <c r="T40" s="2"/>
      <c r="U40" s="2"/>
      <c r="V40" s="2"/>
      <c r="W40" s="2"/>
      <c r="X40" s="2"/>
      <c r="Y40" s="2"/>
    </row>
    <row r="41" spans="1:25" ht="16">
      <c r="A41" s="2"/>
      <c r="B41" s="2"/>
      <c r="C41" s="2"/>
      <c r="D41" s="2"/>
      <c r="E41" s="2"/>
      <c r="F41" s="2"/>
      <c r="G41" s="2"/>
      <c r="H41" s="2"/>
      <c r="I41" s="2"/>
      <c r="J41" s="2"/>
      <c r="K41" s="2"/>
      <c r="L41" s="2"/>
      <c r="M41" s="2"/>
      <c r="N41" s="2"/>
      <c r="O41" s="2"/>
      <c r="P41" s="2"/>
      <c r="Q41" s="2"/>
      <c r="R41" s="2"/>
      <c r="S41" s="2"/>
      <c r="T41" s="2"/>
      <c r="U41" s="2"/>
      <c r="V41" s="2"/>
      <c r="W41" s="2"/>
      <c r="X41" s="2"/>
      <c r="Y41" s="2"/>
    </row>
    <row r="42" spans="1:25" ht="16">
      <c r="A42" s="2"/>
      <c r="B42" s="2"/>
      <c r="C42" s="2"/>
      <c r="D42" s="2"/>
      <c r="E42" s="2"/>
      <c r="F42" s="2"/>
      <c r="G42" s="2"/>
      <c r="H42" s="2"/>
      <c r="I42" s="2"/>
      <c r="J42" s="2"/>
      <c r="K42" s="2"/>
      <c r="L42" s="2"/>
      <c r="M42" s="2"/>
      <c r="N42" s="2"/>
      <c r="O42" s="2"/>
      <c r="P42" s="2"/>
      <c r="Q42" s="2"/>
      <c r="R42" s="2"/>
      <c r="S42" s="2"/>
      <c r="T42" s="2"/>
      <c r="U42" s="2"/>
      <c r="V42" s="2"/>
      <c r="W42" s="2"/>
      <c r="X42" s="2"/>
      <c r="Y42" s="2"/>
    </row>
    <row r="43" spans="1:25" ht="16">
      <c r="A43" s="2"/>
      <c r="B43" s="2"/>
      <c r="C43" s="2"/>
      <c r="D43" s="2"/>
      <c r="E43" s="2"/>
      <c r="F43" s="2"/>
      <c r="G43" s="2"/>
      <c r="H43" s="2"/>
      <c r="I43" s="2"/>
      <c r="J43" s="2"/>
      <c r="K43" s="2"/>
      <c r="L43" s="2"/>
      <c r="M43" s="2"/>
      <c r="N43" s="2"/>
      <c r="O43" s="2"/>
      <c r="P43" s="2"/>
      <c r="Q43" s="2"/>
      <c r="R43" s="2"/>
      <c r="S43" s="2"/>
      <c r="T43" s="2"/>
      <c r="U43" s="2"/>
      <c r="V43" s="2"/>
      <c r="W43" s="2"/>
      <c r="X43" s="2"/>
      <c r="Y43" s="2"/>
    </row>
    <row r="44" spans="1:25" ht="16">
      <c r="A44" s="2"/>
      <c r="B44" s="2"/>
      <c r="C44" s="2"/>
      <c r="D44" s="2"/>
      <c r="E44" s="2"/>
      <c r="F44" s="2"/>
      <c r="G44" s="2"/>
      <c r="H44" s="2"/>
      <c r="I44" s="2"/>
      <c r="J44" s="2"/>
      <c r="K44" s="2"/>
      <c r="L44" s="2"/>
      <c r="M44" s="2"/>
      <c r="N44" s="2"/>
      <c r="O44" s="2"/>
      <c r="P44" s="2"/>
      <c r="Q44" s="2"/>
      <c r="R44" s="2"/>
      <c r="S44" s="2"/>
      <c r="T44" s="2"/>
      <c r="U44" s="2"/>
      <c r="V44" s="2"/>
      <c r="W44" s="2"/>
      <c r="X44" s="2"/>
      <c r="Y44" s="2"/>
    </row>
    <row r="45" spans="1:25" ht="16">
      <c r="A45" s="2"/>
      <c r="B45" s="2"/>
      <c r="C45" s="2"/>
      <c r="D45" s="2"/>
      <c r="E45" s="2"/>
      <c r="F45" s="2"/>
      <c r="G45" s="2"/>
      <c r="H45" s="2"/>
      <c r="I45" s="2"/>
      <c r="J45" s="2"/>
      <c r="K45" s="2"/>
      <c r="L45" s="2"/>
      <c r="M45" s="2"/>
      <c r="N45" s="2"/>
      <c r="O45" s="2"/>
      <c r="P45" s="2"/>
      <c r="Q45" s="2"/>
      <c r="R45" s="2"/>
      <c r="S45" s="2"/>
      <c r="T45" s="2"/>
      <c r="U45" s="2"/>
      <c r="V45" s="2"/>
      <c r="W45" s="2"/>
      <c r="X45" s="2"/>
      <c r="Y45" s="2"/>
    </row>
    <row r="46" spans="1:25" ht="16">
      <c r="A46" s="2"/>
      <c r="B46" s="2"/>
      <c r="C46" s="2"/>
      <c r="D46" s="2"/>
      <c r="E46" s="2"/>
      <c r="F46" s="2"/>
      <c r="G46" s="2"/>
      <c r="H46" s="2"/>
      <c r="I46" s="2"/>
      <c r="J46" s="2"/>
      <c r="K46" s="2"/>
      <c r="L46" s="2"/>
      <c r="M46" s="2"/>
      <c r="N46" s="2"/>
      <c r="O46" s="2"/>
      <c r="P46" s="2"/>
      <c r="Q46" s="2"/>
      <c r="R46" s="2"/>
      <c r="S46" s="2"/>
      <c r="T46" s="2"/>
      <c r="U46" s="2"/>
      <c r="V46" s="2"/>
      <c r="W46" s="2"/>
      <c r="X46" s="2"/>
      <c r="Y46" s="2"/>
    </row>
    <row r="47" spans="1:25" ht="16">
      <c r="A47" s="2"/>
      <c r="B47" s="2"/>
      <c r="C47" s="2"/>
      <c r="D47" s="2"/>
      <c r="E47" s="2"/>
      <c r="F47" s="2"/>
      <c r="G47" s="2"/>
      <c r="H47" s="2"/>
      <c r="I47" s="2"/>
      <c r="J47" s="2"/>
      <c r="K47" s="2"/>
      <c r="L47" s="2"/>
      <c r="M47" s="2"/>
      <c r="N47" s="2"/>
      <c r="O47" s="2"/>
      <c r="P47" s="2"/>
      <c r="Q47" s="2"/>
      <c r="R47" s="2"/>
      <c r="S47" s="2"/>
      <c r="T47" s="2"/>
      <c r="U47" s="2"/>
      <c r="V47" s="2"/>
      <c r="W47" s="2"/>
      <c r="X47" s="2"/>
      <c r="Y47" s="2"/>
    </row>
    <row r="48" spans="1:25" ht="16">
      <c r="A48" s="2"/>
      <c r="B48" s="2"/>
      <c r="C48" s="2"/>
      <c r="D48" s="2"/>
      <c r="E48" s="2"/>
      <c r="F48" s="2"/>
      <c r="G48" s="2"/>
      <c r="H48" s="2"/>
      <c r="I48" s="2"/>
      <c r="J48" s="2"/>
      <c r="K48" s="2"/>
      <c r="L48" s="2"/>
      <c r="M48" s="2"/>
      <c r="N48" s="2"/>
      <c r="O48" s="2"/>
      <c r="P48" s="2"/>
      <c r="Q48" s="2"/>
      <c r="R48" s="2"/>
      <c r="S48" s="2"/>
      <c r="T48" s="2"/>
      <c r="U48" s="2"/>
      <c r="V48" s="2"/>
      <c r="W48" s="2"/>
      <c r="X48" s="2"/>
      <c r="Y48" s="2"/>
    </row>
    <row r="49" spans="1:25" ht="16">
      <c r="A49" s="2"/>
      <c r="B49" s="2"/>
      <c r="C49" s="2"/>
      <c r="D49" s="2"/>
      <c r="E49" s="2"/>
      <c r="F49" s="2"/>
      <c r="G49" s="2"/>
      <c r="H49" s="2"/>
      <c r="I49" s="2"/>
      <c r="J49" s="2"/>
      <c r="K49" s="2"/>
      <c r="L49" s="2"/>
      <c r="M49" s="2"/>
      <c r="N49" s="2"/>
      <c r="O49" s="2"/>
      <c r="P49" s="2"/>
      <c r="Q49" s="2"/>
      <c r="R49" s="2"/>
      <c r="S49" s="2"/>
      <c r="T49" s="2"/>
      <c r="U49" s="2"/>
      <c r="V49" s="2"/>
      <c r="W49" s="2"/>
      <c r="X49" s="2"/>
      <c r="Y49" s="2"/>
    </row>
    <row r="50" spans="1:25" ht="16">
      <c r="A50" s="2"/>
      <c r="B50" s="2"/>
      <c r="C50" s="2"/>
      <c r="D50" s="2"/>
      <c r="E50" s="2"/>
      <c r="F50" s="2"/>
      <c r="G50" s="2"/>
      <c r="H50" s="2"/>
      <c r="I50" s="2"/>
      <c r="J50" s="2"/>
      <c r="K50" s="2"/>
      <c r="L50" s="2"/>
      <c r="M50" s="2"/>
      <c r="N50" s="2"/>
      <c r="O50" s="2"/>
      <c r="P50" s="2"/>
      <c r="Q50" s="2"/>
      <c r="R50" s="2"/>
      <c r="S50" s="2"/>
      <c r="T50" s="2"/>
      <c r="U50" s="2"/>
      <c r="V50" s="2"/>
      <c r="W50" s="2"/>
      <c r="X50" s="2"/>
      <c r="Y50" s="2"/>
    </row>
    <row r="51" spans="1:25" ht="16">
      <c r="A51" s="2"/>
      <c r="B51" s="2"/>
      <c r="C51" s="2"/>
      <c r="D51" s="2"/>
      <c r="E51" s="2"/>
      <c r="F51" s="2"/>
      <c r="G51" s="2"/>
      <c r="H51" s="2"/>
      <c r="I51" s="2"/>
      <c r="J51" s="2"/>
      <c r="K51" s="2"/>
      <c r="L51" s="2"/>
      <c r="M51" s="2"/>
      <c r="N51" s="2"/>
      <c r="O51" s="2"/>
      <c r="P51" s="2"/>
      <c r="Q51" s="2"/>
      <c r="R51" s="2"/>
      <c r="S51" s="2"/>
      <c r="T51" s="2"/>
      <c r="U51" s="2"/>
      <c r="V51" s="2"/>
      <c r="W51" s="2"/>
      <c r="X51" s="2"/>
      <c r="Y51" s="2"/>
    </row>
    <row r="52" spans="1:25" ht="16">
      <c r="A52" s="2"/>
      <c r="B52" s="2"/>
      <c r="C52" s="2"/>
      <c r="D52" s="2"/>
      <c r="E52" s="2"/>
      <c r="F52" s="2"/>
      <c r="G52" s="2"/>
      <c r="H52" s="2"/>
      <c r="I52" s="2"/>
      <c r="J52" s="2"/>
      <c r="K52" s="2"/>
      <c r="L52" s="2"/>
      <c r="M52" s="2"/>
      <c r="N52" s="2"/>
      <c r="O52" s="2"/>
      <c r="P52" s="2"/>
      <c r="Q52" s="2"/>
      <c r="R52" s="2"/>
      <c r="S52" s="2"/>
      <c r="T52" s="2"/>
      <c r="U52" s="2"/>
      <c r="V52" s="2"/>
      <c r="W52" s="2"/>
      <c r="X52" s="2"/>
      <c r="Y52" s="2"/>
    </row>
    <row r="53" spans="1:25" ht="16">
      <c r="A53" s="2"/>
      <c r="B53" s="2"/>
      <c r="C53" s="2"/>
      <c r="D53" s="2"/>
      <c r="E53" s="2"/>
      <c r="F53" s="2"/>
      <c r="G53" s="2"/>
      <c r="H53" s="2"/>
      <c r="I53" s="2"/>
      <c r="J53" s="2"/>
      <c r="K53" s="2"/>
      <c r="L53" s="2"/>
      <c r="M53" s="2"/>
      <c r="N53" s="2"/>
      <c r="O53" s="2"/>
      <c r="P53" s="2"/>
      <c r="Q53" s="2"/>
      <c r="R53" s="2"/>
      <c r="S53" s="2"/>
      <c r="T53" s="2"/>
      <c r="U53" s="2"/>
      <c r="V53" s="2"/>
      <c r="W53" s="2"/>
      <c r="X53" s="2"/>
      <c r="Y53" s="2"/>
    </row>
    <row r="54" spans="1:25" ht="16">
      <c r="A54" s="2"/>
      <c r="B54" s="2"/>
      <c r="C54" s="2"/>
      <c r="D54" s="2"/>
      <c r="E54" s="2"/>
      <c r="F54" s="2"/>
      <c r="G54" s="2"/>
      <c r="H54" s="2"/>
      <c r="I54" s="2"/>
      <c r="J54" s="2"/>
      <c r="K54" s="2"/>
      <c r="L54" s="2"/>
      <c r="M54" s="2"/>
      <c r="N54" s="2"/>
      <c r="O54" s="2"/>
      <c r="P54" s="2"/>
      <c r="Q54" s="2"/>
      <c r="R54" s="2"/>
      <c r="S54" s="2"/>
      <c r="T54" s="2"/>
      <c r="U54" s="2"/>
      <c r="V54" s="2"/>
      <c r="W54" s="2"/>
      <c r="X54" s="2"/>
      <c r="Y54" s="2"/>
    </row>
    <row r="55" spans="1:25" ht="16">
      <c r="A55" s="2"/>
      <c r="B55" s="2"/>
      <c r="C55" s="2"/>
      <c r="D55" s="2"/>
      <c r="E55" s="2"/>
      <c r="F55" s="2"/>
      <c r="G55" s="2"/>
      <c r="H55" s="2"/>
      <c r="I55" s="2"/>
      <c r="J55" s="2"/>
      <c r="K55" s="2"/>
      <c r="L55" s="2"/>
      <c r="M55" s="2"/>
      <c r="N55" s="2"/>
      <c r="O55" s="2"/>
      <c r="P55" s="2"/>
      <c r="Q55" s="2"/>
      <c r="R55" s="2"/>
      <c r="S55" s="2"/>
      <c r="T55" s="2"/>
      <c r="U55" s="2"/>
      <c r="V55" s="2"/>
      <c r="W55" s="2"/>
      <c r="X55" s="2"/>
      <c r="Y55" s="2"/>
    </row>
    <row r="56" spans="1:25" ht="16">
      <c r="A56" s="2"/>
      <c r="B56" s="2"/>
      <c r="C56" s="2"/>
      <c r="D56" s="2"/>
      <c r="E56" s="2"/>
      <c r="F56" s="2"/>
      <c r="G56" s="2"/>
      <c r="H56" s="2"/>
      <c r="I56" s="2"/>
      <c r="J56" s="2"/>
      <c r="K56" s="2"/>
      <c r="L56" s="2"/>
      <c r="M56" s="2"/>
      <c r="N56" s="2"/>
      <c r="O56" s="2"/>
      <c r="P56" s="2"/>
      <c r="Q56" s="2"/>
      <c r="R56" s="2"/>
      <c r="S56" s="2"/>
      <c r="T56" s="2"/>
      <c r="U56" s="2"/>
      <c r="V56" s="2"/>
      <c r="W56" s="2"/>
      <c r="X56" s="2"/>
      <c r="Y56" s="2"/>
    </row>
    <row r="57" spans="1:25" ht="16">
      <c r="A57" s="2"/>
      <c r="B57" s="2"/>
      <c r="C57" s="2"/>
      <c r="D57" s="2"/>
      <c r="E57" s="2"/>
      <c r="F57" s="2"/>
      <c r="G57" s="2"/>
      <c r="H57" s="2"/>
      <c r="I57" s="2"/>
      <c r="J57" s="2"/>
      <c r="K57" s="2"/>
      <c r="L57" s="2"/>
      <c r="M57" s="2"/>
      <c r="N57" s="2"/>
      <c r="O57" s="2"/>
      <c r="P57" s="2"/>
      <c r="Q57" s="2"/>
      <c r="R57" s="2"/>
      <c r="S57" s="2"/>
      <c r="T57" s="2"/>
      <c r="U57" s="2"/>
      <c r="V57" s="2"/>
      <c r="W57" s="2"/>
      <c r="X57" s="2"/>
      <c r="Y57" s="2"/>
    </row>
    <row r="58" spans="1:25" ht="16">
      <c r="A58" s="2"/>
      <c r="B58" s="2"/>
      <c r="C58" s="2"/>
      <c r="D58" s="2"/>
      <c r="E58" s="2"/>
      <c r="F58" s="2"/>
      <c r="G58" s="2"/>
      <c r="H58" s="2"/>
      <c r="I58" s="2"/>
      <c r="J58" s="2"/>
      <c r="K58" s="2"/>
      <c r="L58" s="2"/>
      <c r="M58" s="2"/>
      <c r="N58" s="2"/>
      <c r="O58" s="2"/>
      <c r="P58" s="2"/>
      <c r="Q58" s="2"/>
      <c r="R58" s="2"/>
      <c r="S58" s="2"/>
      <c r="T58" s="2"/>
      <c r="U58" s="2"/>
      <c r="V58" s="2"/>
      <c r="W58" s="2"/>
      <c r="X58" s="2"/>
      <c r="Y58" s="2"/>
    </row>
    <row r="59" spans="1:25" ht="16">
      <c r="A59" s="2"/>
      <c r="B59" s="2"/>
      <c r="C59" s="2"/>
      <c r="D59" s="2"/>
      <c r="E59" s="2"/>
      <c r="F59" s="2"/>
      <c r="G59" s="2"/>
      <c r="H59" s="2"/>
      <c r="I59" s="2"/>
      <c r="J59" s="2"/>
      <c r="K59" s="2"/>
      <c r="L59" s="2"/>
      <c r="M59" s="2"/>
      <c r="N59" s="2"/>
      <c r="O59" s="2"/>
      <c r="P59" s="2"/>
      <c r="Q59" s="2"/>
      <c r="R59" s="2"/>
      <c r="S59" s="2"/>
      <c r="T59" s="2"/>
      <c r="U59" s="2"/>
      <c r="V59" s="2"/>
      <c r="W59" s="2"/>
      <c r="X59" s="2"/>
      <c r="Y59" s="2"/>
    </row>
    <row r="60" spans="1:25" ht="16">
      <c r="A60" s="2"/>
      <c r="B60" s="2"/>
      <c r="C60" s="2"/>
      <c r="D60" s="2"/>
      <c r="E60" s="2"/>
      <c r="F60" s="2"/>
      <c r="G60" s="2"/>
      <c r="H60" s="2"/>
      <c r="I60" s="2"/>
      <c r="J60" s="2"/>
      <c r="K60" s="2"/>
      <c r="L60" s="2"/>
      <c r="M60" s="2"/>
      <c r="N60" s="2"/>
      <c r="O60" s="2"/>
      <c r="P60" s="2"/>
      <c r="Q60" s="2"/>
      <c r="R60" s="2"/>
      <c r="S60" s="2"/>
      <c r="T60" s="2"/>
      <c r="U60" s="2"/>
      <c r="V60" s="2"/>
      <c r="W60" s="2"/>
      <c r="X60" s="2"/>
      <c r="Y60" s="2"/>
    </row>
    <row r="61" spans="1:25" ht="16">
      <c r="A61" s="2"/>
      <c r="B61" s="2"/>
      <c r="C61" s="2"/>
      <c r="D61" s="2"/>
      <c r="E61" s="2"/>
      <c r="F61" s="2"/>
      <c r="G61" s="2"/>
      <c r="H61" s="2"/>
      <c r="I61" s="2"/>
      <c r="J61" s="2"/>
      <c r="K61" s="2"/>
      <c r="L61" s="2"/>
      <c r="M61" s="2"/>
      <c r="N61" s="2"/>
      <c r="O61" s="2"/>
      <c r="P61" s="2"/>
      <c r="Q61" s="2"/>
      <c r="R61" s="2"/>
      <c r="S61" s="2"/>
      <c r="T61" s="2"/>
      <c r="U61" s="2"/>
      <c r="V61" s="2"/>
      <c r="W61" s="2"/>
      <c r="X61" s="2"/>
      <c r="Y61" s="2"/>
    </row>
    <row r="62" spans="1:25" ht="16">
      <c r="A62" s="2"/>
      <c r="B62" s="2"/>
      <c r="C62" s="2"/>
      <c r="D62" s="2"/>
      <c r="E62" s="2"/>
      <c r="F62" s="2"/>
      <c r="G62" s="2"/>
      <c r="H62" s="2"/>
      <c r="I62" s="2"/>
      <c r="J62" s="2"/>
      <c r="K62" s="2"/>
      <c r="L62" s="2"/>
      <c r="M62" s="2"/>
      <c r="N62" s="2"/>
      <c r="O62" s="2"/>
      <c r="P62" s="2"/>
      <c r="Q62" s="2"/>
      <c r="R62" s="2"/>
      <c r="S62" s="2"/>
      <c r="T62" s="2"/>
      <c r="U62" s="2"/>
      <c r="V62" s="2"/>
      <c r="W62" s="2"/>
      <c r="X62" s="2"/>
      <c r="Y62" s="2"/>
    </row>
    <row r="63" spans="1:25" ht="16">
      <c r="A63" s="2"/>
      <c r="B63" s="2"/>
      <c r="C63" s="2"/>
      <c r="D63" s="2"/>
      <c r="E63" s="2"/>
      <c r="F63" s="2"/>
      <c r="G63" s="2"/>
      <c r="H63" s="2"/>
      <c r="I63" s="2"/>
      <c r="J63" s="2"/>
      <c r="K63" s="2"/>
      <c r="L63" s="2"/>
      <c r="M63" s="2"/>
      <c r="N63" s="2"/>
      <c r="O63" s="2"/>
      <c r="P63" s="2"/>
      <c r="Q63" s="2"/>
      <c r="R63" s="2"/>
      <c r="S63" s="2"/>
      <c r="T63" s="2"/>
      <c r="U63" s="2"/>
      <c r="V63" s="2"/>
      <c r="W63" s="2"/>
      <c r="X63" s="2"/>
      <c r="Y63" s="2"/>
    </row>
    <row r="64" spans="1:25" ht="16">
      <c r="A64" s="2"/>
      <c r="B64" s="2"/>
      <c r="C64" s="2"/>
      <c r="D64" s="2"/>
      <c r="E64" s="2"/>
      <c r="F64" s="2"/>
      <c r="G64" s="2"/>
      <c r="H64" s="2"/>
      <c r="I64" s="2"/>
      <c r="J64" s="2"/>
      <c r="K64" s="2"/>
      <c r="L64" s="2"/>
      <c r="M64" s="2"/>
      <c r="N64" s="2"/>
      <c r="O64" s="2"/>
      <c r="P64" s="2"/>
      <c r="Q64" s="2"/>
      <c r="R64" s="2"/>
      <c r="S64" s="2"/>
      <c r="T64" s="2"/>
      <c r="U64" s="2"/>
      <c r="V64" s="2"/>
      <c r="W64" s="2"/>
      <c r="X64" s="2"/>
      <c r="Y64" s="2"/>
    </row>
    <row r="65" spans="1:25" ht="16">
      <c r="A65" s="2"/>
      <c r="B65" s="2"/>
      <c r="C65" s="2"/>
      <c r="D65" s="2"/>
      <c r="E65" s="2"/>
      <c r="F65" s="2"/>
      <c r="G65" s="2"/>
      <c r="H65" s="2"/>
      <c r="I65" s="2"/>
      <c r="J65" s="2"/>
      <c r="K65" s="2"/>
      <c r="L65" s="2"/>
      <c r="M65" s="2"/>
      <c r="N65" s="2"/>
      <c r="O65" s="2"/>
      <c r="P65" s="2"/>
      <c r="Q65" s="2"/>
      <c r="R65" s="2"/>
      <c r="S65" s="2"/>
      <c r="T65" s="2"/>
      <c r="U65" s="2"/>
      <c r="V65" s="2"/>
      <c r="W65" s="2"/>
      <c r="X65" s="2"/>
      <c r="Y65" s="2"/>
    </row>
    <row r="66" spans="1:25" ht="16">
      <c r="A66" s="2"/>
      <c r="B66" s="2"/>
      <c r="C66" s="2"/>
      <c r="D66" s="2"/>
      <c r="E66" s="2"/>
      <c r="F66" s="2"/>
      <c r="G66" s="2"/>
      <c r="H66" s="2"/>
      <c r="I66" s="2"/>
      <c r="J66" s="2"/>
      <c r="K66" s="2"/>
      <c r="L66" s="2"/>
      <c r="M66" s="2"/>
      <c r="N66" s="2"/>
      <c r="O66" s="2"/>
      <c r="P66" s="2"/>
      <c r="Q66" s="2"/>
      <c r="R66" s="2"/>
      <c r="S66" s="2"/>
      <c r="T66" s="2"/>
      <c r="U66" s="2"/>
      <c r="V66" s="2"/>
      <c r="W66" s="2"/>
      <c r="X66" s="2"/>
      <c r="Y66" s="2"/>
    </row>
    <row r="67" spans="1:25" ht="16">
      <c r="A67" s="2"/>
      <c r="B67" s="2"/>
      <c r="C67" s="2"/>
      <c r="D67" s="2"/>
      <c r="E67" s="2"/>
      <c r="F67" s="2"/>
      <c r="G67" s="2"/>
      <c r="H67" s="2"/>
      <c r="I67" s="2"/>
      <c r="J67" s="2"/>
      <c r="K67" s="2"/>
      <c r="L67" s="2"/>
      <c r="M67" s="2"/>
      <c r="N67" s="2"/>
      <c r="O67" s="2"/>
      <c r="P67" s="2"/>
      <c r="Q67" s="2"/>
      <c r="R67" s="2"/>
      <c r="S67" s="2"/>
      <c r="T67" s="2"/>
      <c r="U67" s="2"/>
      <c r="V67" s="2"/>
      <c r="W67" s="2"/>
      <c r="X67" s="2"/>
      <c r="Y67" s="2"/>
    </row>
    <row r="68" spans="1:25" ht="16">
      <c r="A68" s="2"/>
      <c r="B68" s="2"/>
      <c r="C68" s="2"/>
      <c r="D68" s="2"/>
      <c r="E68" s="2"/>
      <c r="F68" s="2"/>
      <c r="G68" s="2"/>
      <c r="H68" s="2"/>
      <c r="I68" s="2"/>
      <c r="J68" s="2"/>
      <c r="K68" s="2"/>
      <c r="L68" s="2"/>
      <c r="M68" s="2"/>
      <c r="N68" s="2"/>
      <c r="O68" s="2"/>
      <c r="P68" s="2"/>
      <c r="Q68" s="2"/>
      <c r="R68" s="2"/>
      <c r="S68" s="2"/>
      <c r="T68" s="2"/>
      <c r="U68" s="2"/>
      <c r="V68" s="2"/>
      <c r="W68" s="2"/>
      <c r="X68" s="2"/>
      <c r="Y68" s="2"/>
    </row>
    <row r="69" spans="1:25" ht="16">
      <c r="A69" s="2"/>
      <c r="B69" s="2"/>
      <c r="C69" s="2"/>
      <c r="D69" s="2"/>
      <c r="E69" s="2"/>
      <c r="F69" s="2"/>
      <c r="G69" s="2"/>
      <c r="H69" s="2"/>
      <c r="I69" s="2"/>
      <c r="J69" s="2"/>
      <c r="K69" s="2"/>
      <c r="L69" s="2"/>
      <c r="M69" s="2"/>
      <c r="N69" s="2"/>
      <c r="O69" s="2"/>
      <c r="P69" s="2"/>
      <c r="Q69" s="2"/>
      <c r="R69" s="2"/>
      <c r="S69" s="2"/>
      <c r="T69" s="2"/>
      <c r="U69" s="2"/>
      <c r="V69" s="2"/>
      <c r="W69" s="2"/>
      <c r="X69" s="2"/>
      <c r="Y69" s="2"/>
    </row>
    <row r="70" spans="1:25" ht="16">
      <c r="A70" s="2"/>
      <c r="B70" s="2"/>
      <c r="C70" s="2"/>
      <c r="D70" s="2"/>
      <c r="E70" s="2"/>
      <c r="F70" s="2"/>
      <c r="G70" s="2"/>
      <c r="H70" s="2"/>
      <c r="I70" s="2"/>
      <c r="J70" s="2"/>
      <c r="K70" s="2"/>
      <c r="L70" s="2"/>
      <c r="M70" s="2"/>
      <c r="N70" s="2"/>
      <c r="O70" s="2"/>
      <c r="P70" s="2"/>
      <c r="Q70" s="2"/>
      <c r="R70" s="2"/>
      <c r="S70" s="2"/>
      <c r="T70" s="2"/>
      <c r="U70" s="2"/>
      <c r="V70" s="2"/>
      <c r="W70" s="2"/>
      <c r="X70" s="2"/>
      <c r="Y70" s="2"/>
    </row>
    <row r="71" spans="1:25" ht="16">
      <c r="A71" s="2"/>
      <c r="B71" s="2"/>
      <c r="C71" s="2"/>
      <c r="D71" s="2"/>
      <c r="E71" s="2"/>
      <c r="F71" s="2"/>
      <c r="G71" s="2"/>
      <c r="H71" s="2"/>
      <c r="I71" s="2"/>
      <c r="J71" s="2"/>
      <c r="K71" s="2"/>
      <c r="L71" s="2"/>
      <c r="M71" s="2"/>
      <c r="N71" s="2"/>
      <c r="O71" s="2"/>
      <c r="P71" s="2"/>
      <c r="Q71" s="2"/>
      <c r="R71" s="2"/>
      <c r="S71" s="2"/>
      <c r="T71" s="2"/>
      <c r="U71" s="2"/>
      <c r="V71" s="2"/>
      <c r="W71" s="2"/>
      <c r="X71" s="2"/>
      <c r="Y71" s="2"/>
    </row>
    <row r="72" spans="1:25" ht="16">
      <c r="A72" s="2"/>
      <c r="B72" s="2"/>
      <c r="C72" s="2"/>
      <c r="D72" s="2"/>
      <c r="E72" s="2"/>
      <c r="F72" s="2"/>
      <c r="G72" s="2"/>
      <c r="H72" s="2"/>
      <c r="I72" s="2"/>
      <c r="J72" s="2"/>
      <c r="K72" s="2"/>
      <c r="L72" s="2"/>
      <c r="M72" s="2"/>
      <c r="N72" s="2"/>
      <c r="O72" s="2"/>
      <c r="P72" s="2"/>
      <c r="Q72" s="2"/>
      <c r="R72" s="2"/>
      <c r="S72" s="2"/>
      <c r="T72" s="2"/>
      <c r="U72" s="2"/>
      <c r="V72" s="2"/>
      <c r="W72" s="2"/>
      <c r="X72" s="2"/>
      <c r="Y72" s="2"/>
    </row>
    <row r="73" spans="1:25" ht="16">
      <c r="A73" s="2"/>
      <c r="B73" s="2"/>
      <c r="C73" s="2"/>
      <c r="D73" s="2"/>
      <c r="E73" s="2"/>
      <c r="F73" s="2"/>
      <c r="G73" s="2"/>
      <c r="H73" s="2"/>
      <c r="I73" s="2"/>
      <c r="J73" s="2"/>
      <c r="K73" s="2"/>
      <c r="L73" s="2"/>
      <c r="M73" s="2"/>
      <c r="N73" s="2"/>
      <c r="O73" s="2"/>
      <c r="P73" s="2"/>
      <c r="Q73" s="2"/>
      <c r="R73" s="2"/>
      <c r="S73" s="2"/>
      <c r="T73" s="2"/>
      <c r="U73" s="2"/>
      <c r="V73" s="2"/>
      <c r="W73" s="2"/>
      <c r="X73" s="2"/>
      <c r="Y73" s="2"/>
    </row>
    <row r="74" spans="1:25" ht="16">
      <c r="A74" s="2"/>
      <c r="B74" s="2"/>
      <c r="C74" s="2"/>
      <c r="D74" s="2"/>
      <c r="E74" s="2"/>
      <c r="F74" s="2"/>
      <c r="G74" s="2"/>
      <c r="H74" s="2"/>
      <c r="I74" s="2"/>
      <c r="J74" s="2"/>
      <c r="K74" s="2"/>
      <c r="L74" s="2"/>
      <c r="M74" s="2"/>
      <c r="N74" s="2"/>
      <c r="O74" s="2"/>
      <c r="P74" s="2"/>
      <c r="Q74" s="2"/>
      <c r="R74" s="2"/>
      <c r="S74" s="2"/>
      <c r="T74" s="2"/>
      <c r="U74" s="2"/>
      <c r="V74" s="2"/>
      <c r="W74" s="2"/>
      <c r="X74" s="2"/>
      <c r="Y74" s="2"/>
    </row>
    <row r="75" spans="1:25" ht="16">
      <c r="A75" s="2"/>
      <c r="B75" s="2"/>
      <c r="C75" s="2"/>
      <c r="D75" s="2"/>
      <c r="E75" s="2"/>
      <c r="F75" s="2"/>
      <c r="G75" s="2"/>
      <c r="H75" s="2"/>
      <c r="I75" s="2"/>
      <c r="J75" s="2"/>
      <c r="K75" s="2"/>
      <c r="L75" s="2"/>
      <c r="M75" s="2"/>
      <c r="N75" s="2"/>
      <c r="O75" s="2"/>
      <c r="P75" s="2"/>
      <c r="Q75" s="2"/>
      <c r="R75" s="2"/>
      <c r="S75" s="2"/>
      <c r="T75" s="2"/>
      <c r="U75" s="2"/>
      <c r="V75" s="2"/>
      <c r="W75" s="2"/>
      <c r="X75" s="2"/>
      <c r="Y75" s="2"/>
    </row>
    <row r="76" spans="1:25" ht="16">
      <c r="A76" s="2"/>
      <c r="B76" s="2"/>
      <c r="C76" s="2"/>
      <c r="D76" s="2"/>
      <c r="E76" s="2"/>
      <c r="F76" s="2"/>
      <c r="G76" s="2"/>
      <c r="H76" s="2"/>
      <c r="I76" s="2"/>
      <c r="J76" s="2"/>
      <c r="K76" s="2"/>
      <c r="L76" s="2"/>
      <c r="M76" s="2"/>
      <c r="N76" s="2"/>
      <c r="O76" s="2"/>
      <c r="P76" s="2"/>
      <c r="Q76" s="2"/>
      <c r="R76" s="2"/>
      <c r="S76" s="2"/>
      <c r="T76" s="2"/>
      <c r="U76" s="2"/>
      <c r="V76" s="2"/>
      <c r="W76" s="2"/>
      <c r="X76" s="2"/>
      <c r="Y76" s="2"/>
    </row>
    <row r="77" spans="1:25" ht="16">
      <c r="A77" s="2"/>
      <c r="B77" s="2"/>
      <c r="C77" s="2"/>
      <c r="D77" s="2"/>
      <c r="E77" s="2"/>
      <c r="F77" s="2"/>
      <c r="G77" s="2"/>
      <c r="H77" s="2"/>
      <c r="I77" s="2"/>
      <c r="J77" s="2"/>
      <c r="K77" s="2"/>
      <c r="L77" s="2"/>
      <c r="M77" s="2"/>
      <c r="N77" s="2"/>
      <c r="O77" s="2"/>
      <c r="P77" s="2"/>
      <c r="Q77" s="2"/>
      <c r="R77" s="2"/>
      <c r="S77" s="2"/>
      <c r="T77" s="2"/>
      <c r="U77" s="2"/>
      <c r="V77" s="2"/>
      <c r="W77" s="2"/>
      <c r="X77" s="2"/>
      <c r="Y77" s="2"/>
    </row>
    <row r="78" spans="1:25" ht="16">
      <c r="A78" s="2"/>
      <c r="B78" s="2"/>
      <c r="C78" s="2"/>
      <c r="D78" s="2"/>
      <c r="E78" s="2"/>
      <c r="F78" s="2"/>
      <c r="G78" s="2"/>
      <c r="H78" s="2"/>
      <c r="I78" s="2"/>
      <c r="J78" s="2"/>
      <c r="K78" s="2"/>
      <c r="L78" s="2"/>
      <c r="M78" s="2"/>
      <c r="N78" s="2"/>
      <c r="O78" s="2"/>
      <c r="P78" s="2"/>
      <c r="Q78" s="2"/>
      <c r="R78" s="2"/>
      <c r="S78" s="2"/>
      <c r="T78" s="2"/>
      <c r="U78" s="2"/>
      <c r="V78" s="2"/>
      <c r="W78" s="2"/>
      <c r="X78" s="2"/>
      <c r="Y78" s="2"/>
    </row>
    <row r="79" spans="1:25" ht="16">
      <c r="A79" s="2"/>
      <c r="B79" s="2"/>
      <c r="C79" s="2"/>
      <c r="D79" s="2"/>
      <c r="E79" s="2"/>
      <c r="F79" s="2"/>
      <c r="G79" s="2"/>
      <c r="H79" s="2"/>
      <c r="I79" s="2"/>
      <c r="J79" s="2"/>
      <c r="K79" s="2"/>
      <c r="L79" s="2"/>
      <c r="M79" s="2"/>
      <c r="N79" s="2"/>
      <c r="O79" s="2"/>
      <c r="P79" s="2"/>
      <c r="Q79" s="2"/>
      <c r="R79" s="2"/>
      <c r="S79" s="2"/>
      <c r="T79" s="2"/>
      <c r="U79" s="2"/>
      <c r="V79" s="2"/>
      <c r="W79" s="2"/>
      <c r="X79" s="2"/>
      <c r="Y79" s="2"/>
    </row>
    <row r="80" spans="1:25" ht="16">
      <c r="A80" s="2"/>
      <c r="B80" s="2"/>
      <c r="C80" s="2"/>
      <c r="D80" s="2"/>
      <c r="E80" s="2"/>
      <c r="F80" s="2"/>
      <c r="G80" s="2"/>
      <c r="H80" s="2"/>
      <c r="I80" s="2"/>
      <c r="J80" s="2"/>
      <c r="K80" s="2"/>
      <c r="L80" s="2"/>
      <c r="M80" s="2"/>
      <c r="N80" s="2"/>
      <c r="O80" s="2"/>
      <c r="P80" s="2"/>
      <c r="Q80" s="2"/>
      <c r="R80" s="2"/>
      <c r="S80" s="2"/>
      <c r="T80" s="2"/>
      <c r="U80" s="2"/>
      <c r="V80" s="2"/>
      <c r="W80" s="2"/>
      <c r="X80" s="2"/>
      <c r="Y80" s="2"/>
    </row>
    <row r="81" spans="1:25" ht="16">
      <c r="A81" s="2"/>
      <c r="B81" s="2"/>
      <c r="C81" s="2"/>
      <c r="D81" s="2"/>
      <c r="E81" s="2"/>
      <c r="F81" s="2"/>
      <c r="G81" s="2"/>
      <c r="H81" s="2"/>
      <c r="I81" s="2"/>
      <c r="J81" s="2"/>
      <c r="K81" s="2"/>
      <c r="L81" s="2"/>
      <c r="M81" s="2"/>
      <c r="N81" s="2"/>
      <c r="O81" s="2"/>
      <c r="P81" s="2"/>
      <c r="Q81" s="2"/>
      <c r="R81" s="2"/>
      <c r="S81" s="2"/>
      <c r="T81" s="2"/>
      <c r="U81" s="2"/>
      <c r="V81" s="2"/>
      <c r="W81" s="2"/>
      <c r="X81" s="2"/>
      <c r="Y81" s="2"/>
    </row>
    <row r="82" spans="1:25" ht="16">
      <c r="A82" s="2"/>
      <c r="B82" s="2"/>
      <c r="C82" s="2"/>
      <c r="D82" s="2"/>
      <c r="E82" s="2"/>
      <c r="F82" s="2"/>
      <c r="G82" s="2"/>
      <c r="H82" s="2"/>
      <c r="I82" s="2"/>
      <c r="J82" s="2"/>
      <c r="K82" s="2"/>
      <c r="L82" s="2"/>
      <c r="M82" s="2"/>
      <c r="N82" s="2"/>
      <c r="O82" s="2"/>
      <c r="P82" s="2"/>
      <c r="Q82" s="2"/>
      <c r="R82" s="2"/>
      <c r="S82" s="2"/>
      <c r="T82" s="2"/>
      <c r="U82" s="2"/>
      <c r="V82" s="2"/>
      <c r="W82" s="2"/>
      <c r="X82" s="2"/>
      <c r="Y82" s="2"/>
    </row>
    <row r="83" spans="1:25" ht="16">
      <c r="A83" s="2"/>
      <c r="B83" s="2"/>
      <c r="C83" s="2"/>
      <c r="D83" s="2"/>
      <c r="E83" s="2"/>
      <c r="F83" s="2"/>
      <c r="G83" s="2"/>
      <c r="H83" s="2"/>
      <c r="I83" s="2"/>
      <c r="J83" s="2"/>
      <c r="K83" s="2"/>
      <c r="L83" s="2"/>
      <c r="M83" s="2"/>
      <c r="N83" s="2"/>
      <c r="O83" s="2"/>
      <c r="P83" s="2"/>
      <c r="Q83" s="2"/>
      <c r="R83" s="2"/>
      <c r="S83" s="2"/>
      <c r="T83" s="2"/>
      <c r="U83" s="2"/>
      <c r="V83" s="2"/>
      <c r="W83" s="2"/>
      <c r="X83" s="2"/>
      <c r="Y83" s="2"/>
    </row>
    <row r="84" spans="1:25" ht="16">
      <c r="A84" s="2"/>
      <c r="B84" s="2"/>
      <c r="C84" s="2"/>
      <c r="D84" s="2"/>
      <c r="E84" s="2"/>
      <c r="F84" s="2"/>
      <c r="G84" s="2"/>
      <c r="H84" s="2"/>
      <c r="I84" s="2"/>
      <c r="J84" s="2"/>
      <c r="K84" s="2"/>
      <c r="L84" s="2"/>
      <c r="M84" s="2"/>
      <c r="N84" s="2"/>
      <c r="O84" s="2"/>
      <c r="P84" s="2"/>
      <c r="Q84" s="2"/>
      <c r="R84" s="2"/>
      <c r="S84" s="2"/>
      <c r="T84" s="2"/>
      <c r="U84" s="2"/>
      <c r="V84" s="2"/>
      <c r="W84" s="2"/>
      <c r="X84" s="2"/>
      <c r="Y84" s="2"/>
    </row>
    <row r="85" spans="1:25" ht="16">
      <c r="A85" s="2"/>
      <c r="B85" s="2"/>
      <c r="C85" s="2"/>
      <c r="D85" s="2"/>
      <c r="E85" s="2"/>
      <c r="F85" s="2"/>
      <c r="G85" s="2"/>
      <c r="H85" s="2"/>
      <c r="I85" s="2"/>
      <c r="J85" s="2"/>
      <c r="K85" s="2"/>
      <c r="L85" s="2"/>
      <c r="M85" s="2"/>
      <c r="N85" s="2"/>
      <c r="O85" s="2"/>
      <c r="P85" s="2"/>
      <c r="Q85" s="2"/>
      <c r="R85" s="2"/>
      <c r="S85" s="2"/>
      <c r="T85" s="2"/>
      <c r="U85" s="2"/>
      <c r="V85" s="2"/>
      <c r="W85" s="2"/>
      <c r="X85" s="2"/>
      <c r="Y85" s="2"/>
    </row>
    <row r="86" spans="1:25" ht="16">
      <c r="A86" s="2"/>
      <c r="B86" s="2"/>
      <c r="C86" s="2"/>
      <c r="D86" s="2"/>
      <c r="E86" s="2"/>
      <c r="F86" s="2"/>
      <c r="G86" s="2"/>
      <c r="H86" s="2"/>
      <c r="I86" s="2"/>
      <c r="J86" s="2"/>
      <c r="K86" s="2"/>
      <c r="L86" s="2"/>
      <c r="M86" s="2"/>
      <c r="N86" s="2"/>
      <c r="O86" s="2"/>
      <c r="P86" s="2"/>
      <c r="Q86" s="2"/>
      <c r="R86" s="2"/>
      <c r="S86" s="2"/>
      <c r="T86" s="2"/>
      <c r="U86" s="2"/>
      <c r="V86" s="2"/>
      <c r="W86" s="2"/>
      <c r="X86" s="2"/>
      <c r="Y86" s="2"/>
    </row>
    <row r="87" spans="1:25" ht="16">
      <c r="A87" s="2"/>
      <c r="B87" s="2"/>
      <c r="C87" s="2"/>
      <c r="D87" s="2"/>
      <c r="E87" s="2"/>
      <c r="F87" s="2"/>
      <c r="G87" s="2"/>
      <c r="H87" s="2"/>
      <c r="I87" s="2"/>
      <c r="J87" s="2"/>
      <c r="K87" s="2"/>
      <c r="L87" s="2"/>
      <c r="M87" s="2"/>
      <c r="N87" s="2"/>
      <c r="O87" s="2"/>
      <c r="P87" s="2"/>
      <c r="Q87" s="2"/>
      <c r="R87" s="2"/>
      <c r="S87" s="2"/>
      <c r="T87" s="2"/>
      <c r="U87" s="2"/>
      <c r="V87" s="2"/>
      <c r="W87" s="2"/>
      <c r="X87" s="2"/>
      <c r="Y87" s="2"/>
    </row>
    <row r="88" spans="1:25" ht="16">
      <c r="A88" s="2"/>
      <c r="B88" s="2"/>
      <c r="C88" s="2"/>
      <c r="D88" s="2"/>
      <c r="E88" s="2"/>
      <c r="F88" s="2"/>
      <c r="G88" s="2"/>
      <c r="H88" s="2"/>
      <c r="I88" s="2"/>
      <c r="J88" s="2"/>
      <c r="K88" s="2"/>
      <c r="L88" s="2"/>
      <c r="M88" s="2"/>
      <c r="N88" s="2"/>
      <c r="O88" s="2"/>
      <c r="P88" s="2"/>
      <c r="Q88" s="2"/>
      <c r="R88" s="2"/>
      <c r="S88" s="2"/>
      <c r="T88" s="2"/>
      <c r="U88" s="2"/>
      <c r="V88" s="2"/>
      <c r="W88" s="2"/>
      <c r="X88" s="2"/>
      <c r="Y88" s="2"/>
    </row>
    <row r="89" spans="1:25" ht="16">
      <c r="A89" s="2"/>
      <c r="B89" s="2"/>
      <c r="C89" s="2"/>
      <c r="D89" s="2"/>
      <c r="E89" s="2"/>
      <c r="F89" s="2"/>
      <c r="G89" s="2"/>
      <c r="H89" s="2"/>
      <c r="I89" s="2"/>
      <c r="J89" s="2"/>
      <c r="K89" s="2"/>
      <c r="L89" s="2"/>
      <c r="M89" s="2"/>
      <c r="N89" s="2"/>
      <c r="O89" s="2"/>
      <c r="P89" s="2"/>
      <c r="Q89" s="2"/>
      <c r="R89" s="2"/>
      <c r="S89" s="2"/>
      <c r="T89" s="2"/>
      <c r="U89" s="2"/>
      <c r="V89" s="2"/>
      <c r="W89" s="2"/>
      <c r="X89" s="2"/>
      <c r="Y89" s="2"/>
    </row>
    <row r="90" spans="1:25" ht="16">
      <c r="A90" s="2"/>
      <c r="B90" s="2"/>
      <c r="C90" s="2"/>
      <c r="D90" s="2"/>
      <c r="E90" s="2"/>
      <c r="F90" s="2"/>
      <c r="G90" s="2"/>
      <c r="H90" s="2"/>
      <c r="I90" s="2"/>
      <c r="J90" s="2"/>
      <c r="K90" s="2"/>
      <c r="L90" s="2"/>
      <c r="M90" s="2"/>
      <c r="N90" s="2"/>
      <c r="O90" s="2"/>
      <c r="P90" s="2"/>
      <c r="Q90" s="2"/>
      <c r="R90" s="2"/>
      <c r="S90" s="2"/>
      <c r="T90" s="2"/>
      <c r="U90" s="2"/>
      <c r="V90" s="2"/>
      <c r="W90" s="2"/>
      <c r="X90" s="2"/>
      <c r="Y90" s="2"/>
    </row>
    <row r="91" spans="1:25" ht="16">
      <c r="A91" s="2"/>
      <c r="B91" s="2"/>
      <c r="C91" s="2"/>
      <c r="D91" s="2"/>
      <c r="E91" s="2"/>
      <c r="F91" s="2"/>
      <c r="G91" s="2"/>
      <c r="H91" s="2"/>
      <c r="I91" s="2"/>
      <c r="J91" s="2"/>
      <c r="K91" s="2"/>
      <c r="L91" s="2"/>
      <c r="M91" s="2"/>
      <c r="N91" s="2"/>
      <c r="O91" s="2"/>
      <c r="P91" s="2"/>
      <c r="Q91" s="2"/>
      <c r="R91" s="2"/>
      <c r="S91" s="2"/>
      <c r="T91" s="2"/>
      <c r="U91" s="2"/>
      <c r="V91" s="2"/>
      <c r="W91" s="2"/>
      <c r="X91" s="2"/>
      <c r="Y91" s="2"/>
    </row>
    <row r="92" spans="1:25" ht="16">
      <c r="A92" s="2"/>
      <c r="B92" s="2"/>
      <c r="C92" s="2"/>
      <c r="D92" s="2"/>
      <c r="E92" s="2"/>
      <c r="F92" s="2"/>
      <c r="G92" s="2"/>
      <c r="H92" s="2"/>
      <c r="I92" s="2"/>
      <c r="J92" s="2"/>
      <c r="K92" s="2"/>
      <c r="L92" s="2"/>
      <c r="M92" s="2"/>
      <c r="N92" s="2"/>
      <c r="O92" s="2"/>
      <c r="P92" s="2"/>
      <c r="Q92" s="2"/>
      <c r="R92" s="2"/>
      <c r="S92" s="2"/>
      <c r="T92" s="2"/>
      <c r="U92" s="2"/>
      <c r="V92" s="2"/>
      <c r="W92" s="2"/>
      <c r="X92" s="2"/>
      <c r="Y92" s="2"/>
    </row>
    <row r="93" spans="1:25" ht="16">
      <c r="A93" s="2"/>
      <c r="B93" s="2"/>
      <c r="C93" s="2"/>
      <c r="D93" s="2"/>
      <c r="E93" s="2"/>
      <c r="F93" s="2"/>
      <c r="G93" s="2"/>
      <c r="H93" s="2"/>
      <c r="I93" s="2"/>
      <c r="J93" s="2"/>
      <c r="K93" s="2"/>
      <c r="L93" s="2"/>
      <c r="M93" s="2"/>
      <c r="N93" s="2"/>
      <c r="O93" s="2"/>
      <c r="P93" s="2"/>
      <c r="Q93" s="2"/>
      <c r="R93" s="2"/>
      <c r="S93" s="2"/>
      <c r="T93" s="2"/>
      <c r="U93" s="2"/>
      <c r="V93" s="2"/>
      <c r="W93" s="2"/>
      <c r="X93" s="2"/>
      <c r="Y93" s="2"/>
    </row>
    <row r="94" spans="1:25" ht="16">
      <c r="A94" s="2"/>
      <c r="B94" s="2"/>
      <c r="C94" s="2"/>
      <c r="D94" s="2"/>
      <c r="E94" s="2"/>
      <c r="F94" s="2"/>
      <c r="G94" s="2"/>
      <c r="H94" s="2"/>
      <c r="I94" s="2"/>
      <c r="J94" s="2"/>
      <c r="K94" s="2"/>
      <c r="L94" s="2"/>
      <c r="M94" s="2"/>
      <c r="N94" s="2"/>
      <c r="O94" s="2"/>
      <c r="P94" s="2"/>
      <c r="Q94" s="2"/>
      <c r="R94" s="2"/>
      <c r="S94" s="2"/>
      <c r="T94" s="2"/>
      <c r="U94" s="2"/>
      <c r="V94" s="2"/>
      <c r="W94" s="2"/>
      <c r="X94" s="2"/>
      <c r="Y94" s="2"/>
    </row>
    <row r="95" spans="1:25" ht="16">
      <c r="A95" s="2"/>
      <c r="B95" s="2"/>
      <c r="C95" s="2"/>
      <c r="D95" s="2"/>
      <c r="E95" s="2"/>
      <c r="F95" s="2"/>
      <c r="G95" s="2"/>
      <c r="H95" s="2"/>
      <c r="I95" s="2"/>
      <c r="J95" s="2"/>
      <c r="K95" s="2"/>
      <c r="L95" s="2"/>
      <c r="M95" s="2"/>
      <c r="N95" s="2"/>
      <c r="O95" s="2"/>
      <c r="P95" s="2"/>
      <c r="Q95" s="2"/>
      <c r="R95" s="2"/>
      <c r="S95" s="2"/>
      <c r="T95" s="2"/>
      <c r="U95" s="2"/>
      <c r="V95" s="2"/>
      <c r="W95" s="2"/>
      <c r="X95" s="2"/>
      <c r="Y95" s="2"/>
    </row>
    <row r="96" spans="1:25" ht="16">
      <c r="A96" s="2"/>
      <c r="B96" s="2"/>
      <c r="C96" s="2"/>
      <c r="D96" s="2"/>
      <c r="E96" s="2"/>
      <c r="F96" s="2"/>
      <c r="G96" s="2"/>
      <c r="H96" s="2"/>
      <c r="I96" s="2"/>
      <c r="J96" s="2"/>
      <c r="K96" s="2"/>
      <c r="L96" s="2"/>
      <c r="M96" s="2"/>
      <c r="N96" s="2"/>
      <c r="O96" s="2"/>
      <c r="P96" s="2"/>
      <c r="Q96" s="2"/>
      <c r="R96" s="2"/>
      <c r="S96" s="2"/>
      <c r="T96" s="2"/>
      <c r="U96" s="2"/>
      <c r="V96" s="2"/>
      <c r="W96" s="2"/>
      <c r="X96" s="2"/>
      <c r="Y96" s="2"/>
    </row>
    <row r="97" spans="1:25" ht="16">
      <c r="A97" s="2"/>
      <c r="B97" s="2"/>
      <c r="C97" s="2"/>
      <c r="D97" s="2"/>
      <c r="E97" s="2"/>
      <c r="F97" s="2"/>
      <c r="G97" s="2"/>
      <c r="H97" s="2"/>
      <c r="I97" s="2"/>
      <c r="J97" s="2"/>
      <c r="K97" s="2"/>
      <c r="L97" s="2"/>
      <c r="M97" s="2"/>
      <c r="N97" s="2"/>
      <c r="O97" s="2"/>
      <c r="P97" s="2"/>
      <c r="Q97" s="2"/>
      <c r="R97" s="2"/>
      <c r="S97" s="2"/>
      <c r="T97" s="2"/>
      <c r="U97" s="2"/>
      <c r="V97" s="2"/>
      <c r="W97" s="2"/>
      <c r="X97" s="2"/>
      <c r="Y97" s="2"/>
    </row>
    <row r="98" spans="1:25" ht="16">
      <c r="A98" s="2"/>
      <c r="B98" s="2"/>
      <c r="C98" s="2"/>
      <c r="D98" s="2"/>
      <c r="E98" s="2"/>
      <c r="F98" s="2"/>
      <c r="G98" s="2"/>
      <c r="H98" s="2"/>
      <c r="I98" s="2"/>
      <c r="J98" s="2"/>
      <c r="K98" s="2"/>
      <c r="L98" s="2"/>
      <c r="M98" s="2"/>
      <c r="N98" s="2"/>
      <c r="O98" s="2"/>
      <c r="P98" s="2"/>
      <c r="Q98" s="2"/>
      <c r="R98" s="2"/>
      <c r="S98" s="2"/>
      <c r="T98" s="2"/>
      <c r="U98" s="2"/>
      <c r="V98" s="2"/>
      <c r="W98" s="2"/>
      <c r="X98" s="2"/>
      <c r="Y98" s="2"/>
    </row>
    <row r="99" spans="1:25" ht="16">
      <c r="A99" s="2"/>
      <c r="B99" s="2"/>
      <c r="C99" s="2"/>
      <c r="D99" s="2"/>
      <c r="E99" s="2"/>
      <c r="F99" s="2"/>
      <c r="G99" s="2"/>
      <c r="H99" s="2"/>
      <c r="I99" s="2"/>
      <c r="J99" s="2"/>
      <c r="K99" s="2"/>
      <c r="L99" s="2"/>
      <c r="M99" s="2"/>
      <c r="N99" s="2"/>
      <c r="O99" s="2"/>
      <c r="P99" s="2"/>
      <c r="Q99" s="2"/>
      <c r="R99" s="2"/>
      <c r="S99" s="2"/>
      <c r="T99" s="2"/>
      <c r="U99" s="2"/>
      <c r="V99" s="2"/>
      <c r="W99" s="2"/>
      <c r="X99" s="2"/>
      <c r="Y99" s="2"/>
    </row>
    <row r="100" spans="1:25" ht="16">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6">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6">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6">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6">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6">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6">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6">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6">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6">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6">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6">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6">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6">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6">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6">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6">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6">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6">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6">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6">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6">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6">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6">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6">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6">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6">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6">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6">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6">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6">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6">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6">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6">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6">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6">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6">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6">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6">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6">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6">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6">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6">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6">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6">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6">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6">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6">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6">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6">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6">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6">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6">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6">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6">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6">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6">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6">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6">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6">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6">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6">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6">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6">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6">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6">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6">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6">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6">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6">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6">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6">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6">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6">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6">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6">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6">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6">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6">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6">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6">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6">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6">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6">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6">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6">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6">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6">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6">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6">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6">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6">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6">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6">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6">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6">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6">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6">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6">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6">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6">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6">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6">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6">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6">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6">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6">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6">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6">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6">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6">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6">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6">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6">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6">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6">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6">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6">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6">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6">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6">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6">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6">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6">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6">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6">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6">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6">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6">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6">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6">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6">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6">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6">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6">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6">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6">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6">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6">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6">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6">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6">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6">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6">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6">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6">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6">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6">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6">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6">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6">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6">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6">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6">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6">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6">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6">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6">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6">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6">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6">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6">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6">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6">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6">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6">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6">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6">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6">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6">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6">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6">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6">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6">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6">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6">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6">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6">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6">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6">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6">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6">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6">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6">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6">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6">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6">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6">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6">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6">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6">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6">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6">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6">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6">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6">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6">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6">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6">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6">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6">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6">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6">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6">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6">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6">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6">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6">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6">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6">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6">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6">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6">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6">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6">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6">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6">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6">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6">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6">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6">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6">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6">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6">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6">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6">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6">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6">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6">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6">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6">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6">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6">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6">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6">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6">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6">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6">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6">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6">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6">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6">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6">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6">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6">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6">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6">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6">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6">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6">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6">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6">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6">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6">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6">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6">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6">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6">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6">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6">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6">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6">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6">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6">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6">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6">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6">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6">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6">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6">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6">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6">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6">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6">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6">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6">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6">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6">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6">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6">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6">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6">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6">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6">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6">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6">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6">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6">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6">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6">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6">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6">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6">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6">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6">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6">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6">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6">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6">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6">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6">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6">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6">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6">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6">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6">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6">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6">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6">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6">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6">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6">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6">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6">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6">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6">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6">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6">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6">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6">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6">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6">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6">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6">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6">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6">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6">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6">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6">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6">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6">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6">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6">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6">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6">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6">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6">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6">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6">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6">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6">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6">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6">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6">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6">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6">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6">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6">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6">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6">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6">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6">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6">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6">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6">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6">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6">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6">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6">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6">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6">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6">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6">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6">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6">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6">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6">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6">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6">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6">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6">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6">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6">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6">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6">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6">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6">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6">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6">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6">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6">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6">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6">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6">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6">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6">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6">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6">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6">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6">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6">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6">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6">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6">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6">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6">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6">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6">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6">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6">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6">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6">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6">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6">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6">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6">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6">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6">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6">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6">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6">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6">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6">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6">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6">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6">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6">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6">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6">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6">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6">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6">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6">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6">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6">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6">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6">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6">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6">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6">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6">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6">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6">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6">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6">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6">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6">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6">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6">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6">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6">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6">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6">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6">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6">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6">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6">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6">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6">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6">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6">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6">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6">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6">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6">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6">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6">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6">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6">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6">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6">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6">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6">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6">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6">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6">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6">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6">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6">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6">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6">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6">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6">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6">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6">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6">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6">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6">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6">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6">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6">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6">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6">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6">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6">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6">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6">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6">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6">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6">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6">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6">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6">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6">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6">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6">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6">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6">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6">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6">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6">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6">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6">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6">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6">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6">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6">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6">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6">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6">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6">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6">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6">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6">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6">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6">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6">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6">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6">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6">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6">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6">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6">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6">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6">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6">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6">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6">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6">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6">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6">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6">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6">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6">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6">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6">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6">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6">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6">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6">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6">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6">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6">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6">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6">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6">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6">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6">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6">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6">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6">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6">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6">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6">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6">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6">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6">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6">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6">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6">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6">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6">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6">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6">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6">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6">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6">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6">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6">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6">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6">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6">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6">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6">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6">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6">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6">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6">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6">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6">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6">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6">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6">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6">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6">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6">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6">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6">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6">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6">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6">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6">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6">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6">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6">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6">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6">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6">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6">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6">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6">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6">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6">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6">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6">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6">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6">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6">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6">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6">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6">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6">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6">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6">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6">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6">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6">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6">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6">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6">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6">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6">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6">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6">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6">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6">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6">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6">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6">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6">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6">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6">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6">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6">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6">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6">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6">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6">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6">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6">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6">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6">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6">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6">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6">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6">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6">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6">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6">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6">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6">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6">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6">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6">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6">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6">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6">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6">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6">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6">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6">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6">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6">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6">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6">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6">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6">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6">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6">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6">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6">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6">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6">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6">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6">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6">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6">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6">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6">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6">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6">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6">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6">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6">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6">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6">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6">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6">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6">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6">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6">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6">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6">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6">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6">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6">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6">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6">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6">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6">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6">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6">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6">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6">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6">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6">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6">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6">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6">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6">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6">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6">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6">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6">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6">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6">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6">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6">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6">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6">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6">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6">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6">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6">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6">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6">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6">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6">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6">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6">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6">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6">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6">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6">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6">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6">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6">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6">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6">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6">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6">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6">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6">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6">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6">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6">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6">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6">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6">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6">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6">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6">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6">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6">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6">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6">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6">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6">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6">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6">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6">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6">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6">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6">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6">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6">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6">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6">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6">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6">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6">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6">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6">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6">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6">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6">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6">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6">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6">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6">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6">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6">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6">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6">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6">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6">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6">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6">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6">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6">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6">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6">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6">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6">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6">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6">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6">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6">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6">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6">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6">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6">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6">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6">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6">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6">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6">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6">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6">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6">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spans="1:25" ht="1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spans="1:25" ht="16">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row r="1003" spans="1:25" ht="16">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row>
    <row r="1004" spans="1:25" ht="16">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row>
    <row r="1005" spans="1:25" ht="16">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row>
    <row r="1006" spans="1:25" ht="1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row>
    <row r="1007" spans="1:25" ht="16">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row>
    <row r="1008" spans="1:25" ht="16">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row>
    <row r="1009" spans="1:25" ht="16">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row>
    <row r="1010" spans="1:25" ht="16">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row>
    <row r="1011" spans="1:25" ht="16">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row>
    <row r="1012" spans="1:25" ht="15" customHeight="1">
      <c r="A1012" s="2"/>
      <c r="B1012" s="2"/>
      <c r="C1012" s="2"/>
      <c r="D1012" s="2"/>
      <c r="E1012" s="2"/>
      <c r="F1012" s="2"/>
      <c r="G1012" s="2"/>
      <c r="H1012" s="2"/>
      <c r="I1012" s="2"/>
      <c r="J1012" s="2"/>
      <c r="K1012" s="2"/>
      <c r="L1012" s="2"/>
    </row>
  </sheetData>
  <mergeCells count="5">
    <mergeCell ref="A21:P21"/>
    <mergeCell ref="J12:J15"/>
    <mergeCell ref="K12:K15"/>
    <mergeCell ref="A9:G9"/>
    <mergeCell ref="H9:H10"/>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9900"/>
  </sheetPr>
  <dimension ref="A2:Y65"/>
  <sheetViews>
    <sheetView showGridLines="0" topLeftCell="A40" workbookViewId="0">
      <selection activeCell="A20" sqref="A20"/>
    </sheetView>
  </sheetViews>
  <sheetFormatPr baseColWidth="10" defaultColWidth="14.5" defaultRowHeight="15"/>
  <cols>
    <col min="1" max="1" width="36.33203125" style="603" customWidth="1"/>
    <col min="2" max="3" width="15.5" style="603" customWidth="1"/>
    <col min="4" max="4" width="13.1640625" style="603" customWidth="1"/>
    <col min="5" max="5" width="13.6640625" style="603" customWidth="1"/>
    <col min="6" max="6" width="15.5" style="603" customWidth="1"/>
    <col min="7" max="8" width="16.6640625" style="603" customWidth="1"/>
    <col min="9" max="9" width="19.5" style="603" customWidth="1"/>
    <col min="10" max="10" width="24.33203125" style="603" customWidth="1"/>
    <col min="11" max="11" width="10.6640625" style="603" customWidth="1"/>
    <col min="12" max="12" width="22.83203125" style="603" customWidth="1"/>
    <col min="13" max="13" width="16.6640625" style="603" customWidth="1"/>
    <col min="14" max="25" width="10.6640625" style="603" customWidth="1"/>
    <col min="26" max="16384" width="14.5" style="603"/>
  </cols>
  <sheetData>
    <row r="2" spans="1:25" ht="18">
      <c r="A2" s="640">
        <f>+'[4]PROY. VENTA OTROS SERV'!A2</f>
        <v>0</v>
      </c>
    </row>
    <row r="3" spans="1:25" ht="18">
      <c r="A3" s="640">
        <f>+'[4]PROY. VENTA OTROS SERV'!A3</f>
        <v>0</v>
      </c>
    </row>
    <row r="4" spans="1:25" ht="18">
      <c r="A4" s="640" t="s">
        <v>446</v>
      </c>
    </row>
    <row r="6" spans="1:25" ht="18">
      <c r="A6" s="1379" t="s">
        <v>1939</v>
      </c>
      <c r="B6" s="1380"/>
      <c r="C6" s="1380"/>
      <c r="D6" s="1380"/>
      <c r="E6" s="1380"/>
      <c r="F6" s="1380"/>
      <c r="G6" s="1380"/>
      <c r="H6" s="1380"/>
      <c r="I6" s="1380"/>
      <c r="J6" s="661"/>
    </row>
    <row r="7" spans="1:25" ht="19" thickBot="1">
      <c r="A7" s="639"/>
      <c r="B7" s="639"/>
      <c r="C7" s="639"/>
      <c r="D7" s="639"/>
      <c r="E7" s="639"/>
      <c r="F7" s="639"/>
      <c r="G7" s="639"/>
      <c r="H7" s="639"/>
      <c r="I7" s="639"/>
      <c r="J7" s="638"/>
      <c r="K7" s="638"/>
      <c r="L7" s="638"/>
      <c r="M7" s="638"/>
      <c r="N7" s="638"/>
      <c r="O7" s="638"/>
      <c r="P7" s="638"/>
      <c r="Q7" s="638"/>
      <c r="R7" s="638"/>
      <c r="S7" s="638"/>
      <c r="T7" s="638"/>
      <c r="U7" s="638"/>
      <c r="V7" s="638"/>
      <c r="W7" s="638"/>
      <c r="X7" s="638"/>
      <c r="Y7" s="638"/>
    </row>
    <row r="8" spans="1:25" ht="41.25" customHeight="1">
      <c r="A8" s="633" t="s">
        <v>1928</v>
      </c>
      <c r="B8" s="1381" t="s">
        <v>2070</v>
      </c>
      <c r="C8" s="1382"/>
      <c r="D8" s="1382"/>
      <c r="E8" s="1382"/>
      <c r="F8" s="1382"/>
      <c r="G8" s="1382"/>
      <c r="H8" s="1382"/>
      <c r="I8" s="1383"/>
      <c r="J8" s="661"/>
    </row>
    <row r="9" spans="1:25" ht="28">
      <c r="A9" s="632" t="s">
        <v>1926</v>
      </c>
      <c r="B9" s="631" t="s">
        <v>1925</v>
      </c>
      <c r="C9" s="630" t="s">
        <v>1924</v>
      </c>
      <c r="D9" s="630" t="s">
        <v>1923</v>
      </c>
      <c r="E9" s="629" t="s">
        <v>1922</v>
      </c>
      <c r="F9" s="630" t="s">
        <v>1921</v>
      </c>
      <c r="G9" s="629" t="s">
        <v>1920</v>
      </c>
      <c r="H9" s="629" t="s">
        <v>1919</v>
      </c>
      <c r="I9" s="628" t="s">
        <v>1918</v>
      </c>
      <c r="J9" s="661"/>
    </row>
    <row r="10" spans="1:25" ht="28">
      <c r="A10" s="637" t="s">
        <v>1938</v>
      </c>
      <c r="B10" s="615">
        <v>1</v>
      </c>
      <c r="C10" s="614" t="s">
        <v>1937</v>
      </c>
      <c r="D10" s="613">
        <v>4</v>
      </c>
      <c r="E10" s="613">
        <f>63700-(63700*0.183)</f>
        <v>52042.9</v>
      </c>
      <c r="F10" s="635">
        <v>16</v>
      </c>
      <c r="G10" s="612">
        <f>F10*E10</f>
        <v>832686.4</v>
      </c>
      <c r="H10" s="612">
        <f>+G10*30</f>
        <v>24980592</v>
      </c>
      <c r="I10" s="611">
        <f>+H10*12</f>
        <v>299767104</v>
      </c>
      <c r="J10" s="661"/>
    </row>
    <row r="11" spans="1:25" ht="28">
      <c r="A11" s="637" t="s">
        <v>1940</v>
      </c>
      <c r="B11" s="615">
        <v>1</v>
      </c>
      <c r="C11" s="614" t="s">
        <v>1937</v>
      </c>
      <c r="D11" s="613">
        <v>8</v>
      </c>
      <c r="E11" s="660">
        <f>57800*0.817</f>
        <v>47222.6</v>
      </c>
      <c r="F11" s="635">
        <v>100</v>
      </c>
      <c r="G11" s="612">
        <f t="shared" ref="G11:G22" si="0">F11*E11</f>
        <v>4722260</v>
      </c>
      <c r="H11" s="612">
        <f t="shared" ref="H11:H20" si="1">+G11*20</f>
        <v>94445200</v>
      </c>
      <c r="I11" s="611">
        <f t="shared" ref="I11:I22" si="2">+H11*12</f>
        <v>1133342400</v>
      </c>
      <c r="J11" s="661"/>
    </row>
    <row r="12" spans="1:25" ht="28">
      <c r="A12" s="637" t="s">
        <v>470</v>
      </c>
      <c r="B12" s="615">
        <v>1</v>
      </c>
      <c r="C12" s="614" t="s">
        <v>1936</v>
      </c>
      <c r="D12" s="613">
        <v>23</v>
      </c>
      <c r="E12" s="660">
        <v>1901727.25</v>
      </c>
      <c r="F12" s="635">
        <v>18</v>
      </c>
      <c r="G12" s="612">
        <f t="shared" si="0"/>
        <v>34231090.5</v>
      </c>
      <c r="H12" s="612">
        <f>+G12*30</f>
        <v>1026932715</v>
      </c>
      <c r="I12" s="611">
        <f t="shared" si="2"/>
        <v>12323192580</v>
      </c>
      <c r="J12" s="661"/>
    </row>
    <row r="13" spans="1:25" ht="28">
      <c r="A13" s="637" t="s">
        <v>471</v>
      </c>
      <c r="B13" s="615">
        <v>1</v>
      </c>
      <c r="C13" s="614" t="s">
        <v>1936</v>
      </c>
      <c r="D13" s="613">
        <v>6</v>
      </c>
      <c r="E13" s="660">
        <f>891300*0.817</f>
        <v>728192.1</v>
      </c>
      <c r="F13" s="635">
        <v>6</v>
      </c>
      <c r="G13" s="612">
        <f t="shared" si="0"/>
        <v>4369152.5999999996</v>
      </c>
      <c r="H13" s="612">
        <f t="shared" ref="H13:H19" si="3">+G13*30</f>
        <v>131074577.99999999</v>
      </c>
      <c r="I13" s="611">
        <f t="shared" si="2"/>
        <v>1572894935.9999998</v>
      </c>
      <c r="J13" s="662" t="s">
        <v>2071</v>
      </c>
    </row>
    <row r="14" spans="1:25">
      <c r="A14" s="637" t="s">
        <v>472</v>
      </c>
      <c r="B14" s="615">
        <v>1</v>
      </c>
      <c r="C14" s="614" t="s">
        <v>1936</v>
      </c>
      <c r="D14" s="613">
        <v>8</v>
      </c>
      <c r="E14" s="660">
        <v>284846.15826972009</v>
      </c>
      <c r="F14" s="635">
        <v>6</v>
      </c>
      <c r="G14" s="612">
        <f t="shared" si="0"/>
        <v>1709076.9496183204</v>
      </c>
      <c r="H14" s="612">
        <f t="shared" si="3"/>
        <v>51272308.488549612</v>
      </c>
      <c r="I14" s="611">
        <f t="shared" si="2"/>
        <v>615267701.86259532</v>
      </c>
      <c r="J14" s="662" t="s">
        <v>98</v>
      </c>
    </row>
    <row r="15" spans="1:25">
      <c r="A15" s="637" t="s">
        <v>465</v>
      </c>
      <c r="B15" s="615">
        <v>1</v>
      </c>
      <c r="C15" s="614" t="s">
        <v>1941</v>
      </c>
      <c r="D15" s="613">
        <v>50</v>
      </c>
      <c r="E15" s="660">
        <v>250878.46296296298</v>
      </c>
      <c r="F15" s="635">
        <v>45</v>
      </c>
      <c r="G15" s="612">
        <f t="shared" si="0"/>
        <v>11289530.833333334</v>
      </c>
      <c r="H15" s="612">
        <f t="shared" si="3"/>
        <v>338685925</v>
      </c>
      <c r="I15" s="611">
        <f t="shared" si="2"/>
        <v>4064231100</v>
      </c>
      <c r="J15" s="662" t="s">
        <v>2072</v>
      </c>
    </row>
    <row r="16" spans="1:25" ht="14.25" customHeight="1">
      <c r="A16" s="616" t="s">
        <v>473</v>
      </c>
      <c r="B16" s="615">
        <v>1</v>
      </c>
      <c r="C16" s="614" t="s">
        <v>1936</v>
      </c>
      <c r="D16" s="613">
        <v>28</v>
      </c>
      <c r="E16" s="660">
        <v>284846.15826972009</v>
      </c>
      <c r="F16" s="635">
        <v>19</v>
      </c>
      <c r="G16" s="612">
        <f t="shared" si="0"/>
        <v>5412077.007124682</v>
      </c>
      <c r="H16" s="612">
        <f t="shared" si="3"/>
        <v>162362310.21374047</v>
      </c>
      <c r="I16" s="611">
        <f t="shared" si="2"/>
        <v>1948347722.5648856</v>
      </c>
      <c r="J16" s="662" t="s">
        <v>2073</v>
      </c>
      <c r="L16" s="636"/>
    </row>
    <row r="17" spans="1:13">
      <c r="A17" s="632" t="s">
        <v>474</v>
      </c>
      <c r="B17" s="615">
        <v>1</v>
      </c>
      <c r="C17" s="614" t="s">
        <v>1936</v>
      </c>
      <c r="D17" s="613">
        <v>16</v>
      </c>
      <c r="E17" s="660">
        <v>284846.15826972009</v>
      </c>
      <c r="F17" s="663">
        <v>16</v>
      </c>
      <c r="G17" s="624">
        <f t="shared" si="0"/>
        <v>4557538.5323155215</v>
      </c>
      <c r="H17" s="624">
        <f t="shared" si="3"/>
        <v>136726155.96946564</v>
      </c>
      <c r="I17" s="623">
        <f t="shared" si="2"/>
        <v>1640713871.6335878</v>
      </c>
      <c r="J17" s="661"/>
    </row>
    <row r="18" spans="1:13">
      <c r="A18" s="632" t="s">
        <v>475</v>
      </c>
      <c r="B18" s="615">
        <v>1</v>
      </c>
      <c r="C18" s="614" t="s">
        <v>1936</v>
      </c>
      <c r="D18" s="613">
        <v>108</v>
      </c>
      <c r="E18" s="664">
        <v>284846.15826972009</v>
      </c>
      <c r="F18" s="665">
        <v>90</v>
      </c>
      <c r="G18" s="666">
        <f t="shared" si="0"/>
        <v>25636154.24427481</v>
      </c>
      <c r="H18" s="666">
        <f t="shared" si="3"/>
        <v>769084627.32824433</v>
      </c>
      <c r="I18" s="666">
        <f t="shared" si="2"/>
        <v>9229015527.9389324</v>
      </c>
      <c r="J18" s="661"/>
      <c r="M18" s="606"/>
    </row>
    <row r="19" spans="1:13">
      <c r="A19" s="632" t="s">
        <v>1935</v>
      </c>
      <c r="B19" s="615">
        <v>1</v>
      </c>
      <c r="C19" s="614" t="s">
        <v>1934</v>
      </c>
      <c r="D19" s="613">
        <v>4</v>
      </c>
      <c r="E19" s="664">
        <v>1101658.7573616018</v>
      </c>
      <c r="F19" s="665">
        <v>29.197260273972603</v>
      </c>
      <c r="G19" s="666">
        <f t="shared" si="0"/>
        <v>32165417.471787918</v>
      </c>
      <c r="H19" s="666">
        <f t="shared" si="3"/>
        <v>964962524.15363753</v>
      </c>
      <c r="I19" s="666">
        <f t="shared" si="2"/>
        <v>11579550289.843651</v>
      </c>
      <c r="J19" s="661"/>
      <c r="M19" s="606"/>
    </row>
    <row r="20" spans="1:13">
      <c r="A20" s="627" t="s">
        <v>469</v>
      </c>
      <c r="B20" s="626">
        <v>1</v>
      </c>
      <c r="C20" s="634" t="s">
        <v>1933</v>
      </c>
      <c r="D20" s="625">
        <v>4</v>
      </c>
      <c r="E20" s="667">
        <f>935300*0.817</f>
        <v>764140.1</v>
      </c>
      <c r="F20" s="665">
        <v>4</v>
      </c>
      <c r="G20" s="666">
        <f t="shared" si="0"/>
        <v>3056560.4</v>
      </c>
      <c r="H20" s="666">
        <f t="shared" si="1"/>
        <v>61131208</v>
      </c>
      <c r="I20" s="666">
        <f t="shared" si="2"/>
        <v>733574496</v>
      </c>
      <c r="J20" s="661"/>
      <c r="M20" s="606"/>
    </row>
    <row r="21" spans="1:13">
      <c r="A21" s="668" t="s">
        <v>1932</v>
      </c>
      <c r="B21" s="669">
        <v>1</v>
      </c>
      <c r="C21" s="670" t="s">
        <v>1931</v>
      </c>
      <c r="D21" s="671">
        <v>2</v>
      </c>
      <c r="E21" s="672">
        <f>886400*0.817</f>
        <v>724188.79999999993</v>
      </c>
      <c r="F21" s="665">
        <v>1</v>
      </c>
      <c r="G21" s="666">
        <f t="shared" si="0"/>
        <v>724188.79999999993</v>
      </c>
      <c r="H21" s="666">
        <f>+G21*30</f>
        <v>21725663.999999996</v>
      </c>
      <c r="I21" s="666">
        <f t="shared" si="2"/>
        <v>260707967.99999994</v>
      </c>
      <c r="J21" s="661"/>
    </row>
    <row r="22" spans="1:13">
      <c r="A22" s="668" t="s">
        <v>2074</v>
      </c>
      <c r="B22" s="669">
        <v>1</v>
      </c>
      <c r="C22" s="670" t="s">
        <v>1931</v>
      </c>
      <c r="D22" s="671">
        <v>1</v>
      </c>
      <c r="E22" s="672">
        <v>194900.22340425532</v>
      </c>
      <c r="F22" s="665">
        <v>5</v>
      </c>
      <c r="G22" s="666">
        <f t="shared" si="0"/>
        <v>974501.11702127662</v>
      </c>
      <c r="H22" s="666">
        <f t="shared" ref="H22" si="4">+G22*20</f>
        <v>19490022.340425532</v>
      </c>
      <c r="I22" s="666">
        <f t="shared" si="2"/>
        <v>233880268.08510637</v>
      </c>
      <c r="J22" s="661"/>
    </row>
    <row r="23" spans="1:13" ht="16" thickBot="1">
      <c r="A23" s="1384" t="s">
        <v>1</v>
      </c>
      <c r="B23" s="1385"/>
      <c r="C23" s="1385"/>
      <c r="D23" s="1385"/>
      <c r="E23" s="1385"/>
      <c r="F23" s="1386"/>
      <c r="G23" s="673">
        <f>SUM(G10:G21)</f>
        <v>128705733.73845458</v>
      </c>
      <c r="H23" s="673">
        <f>SUM(H10:H21)</f>
        <v>3783383808.1536374</v>
      </c>
      <c r="I23" s="674">
        <f>SUM(I10:I21)</f>
        <v>45400605697.843651</v>
      </c>
      <c r="J23" s="661"/>
    </row>
    <row r="24" spans="1:13" ht="15" customHeight="1">
      <c r="A24" s="661"/>
      <c r="B24" s="661"/>
      <c r="C24" s="661"/>
      <c r="D24" s="606"/>
      <c r="E24" s="661"/>
      <c r="F24" s="661"/>
      <c r="G24" s="661"/>
      <c r="H24" s="661"/>
      <c r="I24" s="661"/>
      <c r="J24" s="661"/>
    </row>
    <row r="25" spans="1:13" ht="29.25" customHeight="1" thickBot="1">
      <c r="A25" s="661"/>
      <c r="B25" s="661"/>
      <c r="C25" s="661"/>
      <c r="D25" s="661"/>
      <c r="E25" s="661"/>
      <c r="F25" s="661"/>
      <c r="G25" s="661"/>
      <c r="H25" s="661"/>
      <c r="I25" s="661"/>
      <c r="J25" s="661"/>
    </row>
    <row r="26" spans="1:13">
      <c r="A26" s="633" t="s">
        <v>1928</v>
      </c>
      <c r="B26" s="1381" t="s">
        <v>1927</v>
      </c>
      <c r="C26" s="1382"/>
      <c r="D26" s="1382"/>
      <c r="E26" s="1382"/>
      <c r="F26" s="1382"/>
      <c r="G26" s="1382"/>
      <c r="H26" s="1382"/>
      <c r="I26" s="1383"/>
      <c r="J26" s="661"/>
    </row>
    <row r="27" spans="1:13" ht="28">
      <c r="A27" s="627" t="s">
        <v>1926</v>
      </c>
      <c r="B27" s="675" t="s">
        <v>1925</v>
      </c>
      <c r="C27" s="676" t="s">
        <v>1924</v>
      </c>
      <c r="D27" s="676" t="s">
        <v>1923</v>
      </c>
      <c r="E27" s="677" t="s">
        <v>1922</v>
      </c>
      <c r="F27" s="676" t="s">
        <v>1921</v>
      </c>
      <c r="G27" s="677" t="s">
        <v>1920</v>
      </c>
      <c r="H27" s="677" t="s">
        <v>1919</v>
      </c>
      <c r="I27" s="678" t="s">
        <v>1918</v>
      </c>
      <c r="J27" s="661"/>
    </row>
    <row r="28" spans="1:13">
      <c r="A28" s="668" t="s">
        <v>1942</v>
      </c>
      <c r="B28" s="669">
        <v>1</v>
      </c>
      <c r="C28" s="671" t="s">
        <v>1933</v>
      </c>
      <c r="D28" s="671">
        <v>1</v>
      </c>
      <c r="E28" s="671">
        <f>900000</f>
        <v>900000</v>
      </c>
      <c r="F28" s="671">
        <v>15</v>
      </c>
      <c r="G28" s="666">
        <f>F28*E28</f>
        <v>13500000</v>
      </c>
      <c r="H28" s="666">
        <f>G28*20</f>
        <v>270000000</v>
      </c>
      <c r="I28" s="666">
        <f>+H28*12</f>
        <v>3240000000</v>
      </c>
      <c r="J28" s="661"/>
    </row>
    <row r="29" spans="1:13">
      <c r="A29" s="668" t="s">
        <v>1930</v>
      </c>
      <c r="B29" s="669">
        <v>1</v>
      </c>
      <c r="C29" s="671" t="s">
        <v>1933</v>
      </c>
      <c r="D29" s="671">
        <v>1</v>
      </c>
      <c r="E29" s="671">
        <v>283000</v>
      </c>
      <c r="F29" s="671">
        <v>80</v>
      </c>
      <c r="G29" s="666">
        <f t="shared" ref="G29:G36" si="5">F29*E29</f>
        <v>22640000</v>
      </c>
      <c r="H29" s="666">
        <f>+G29*30</f>
        <v>679200000</v>
      </c>
      <c r="I29" s="666">
        <f>+H29*12</f>
        <v>8150400000</v>
      </c>
      <c r="J29" s="661"/>
    </row>
    <row r="30" spans="1:13">
      <c r="A30" s="679" t="s">
        <v>1929</v>
      </c>
      <c r="B30" s="669">
        <v>1</v>
      </c>
      <c r="C30" s="671" t="s">
        <v>1933</v>
      </c>
      <c r="D30" s="671">
        <v>1</v>
      </c>
      <c r="E30" s="671">
        <v>30000</v>
      </c>
      <c r="F30" s="671">
        <f>233983.6/365</f>
        <v>641.05095890410962</v>
      </c>
      <c r="G30" s="666">
        <f t="shared" si="5"/>
        <v>19231528.767123289</v>
      </c>
      <c r="H30" s="666">
        <f>+G30*30</f>
        <v>576945863.0136987</v>
      </c>
      <c r="I30" s="666">
        <f>+H30*12</f>
        <v>6923350356.1643848</v>
      </c>
      <c r="J30" s="661"/>
    </row>
    <row r="31" spans="1:13">
      <c r="A31" s="679" t="s">
        <v>2075</v>
      </c>
      <c r="B31" s="669">
        <v>1</v>
      </c>
      <c r="C31" s="671" t="s">
        <v>1933</v>
      </c>
      <c r="D31" s="671">
        <v>1</v>
      </c>
      <c r="E31" s="671">
        <v>95346.265560165979</v>
      </c>
      <c r="F31" s="671">
        <v>14</v>
      </c>
      <c r="G31" s="666">
        <f t="shared" si="5"/>
        <v>1334847.7178423237</v>
      </c>
      <c r="H31" s="666">
        <f t="shared" ref="H31:H36" si="6">+G31*30</f>
        <v>40045431.535269707</v>
      </c>
      <c r="I31" s="666">
        <f t="shared" ref="I31:I36" si="7">+H31*12</f>
        <v>480545178.42323649</v>
      </c>
      <c r="J31" s="661"/>
    </row>
    <row r="32" spans="1:13" ht="15.75" customHeight="1">
      <c r="A32" s="679" t="s">
        <v>2076</v>
      </c>
      <c r="B32" s="669">
        <v>1</v>
      </c>
      <c r="C32" s="671" t="s">
        <v>1933</v>
      </c>
      <c r="D32" s="671">
        <v>1</v>
      </c>
      <c r="E32" s="671">
        <v>507426.60550458718</v>
      </c>
      <c r="F32" s="671">
        <v>4</v>
      </c>
      <c r="G32" s="666">
        <f t="shared" si="5"/>
        <v>2029706.4220183487</v>
      </c>
      <c r="H32" s="666">
        <f t="shared" si="6"/>
        <v>60891192.66055046</v>
      </c>
      <c r="I32" s="666">
        <f t="shared" si="7"/>
        <v>730694311.92660546</v>
      </c>
      <c r="J32" s="661"/>
    </row>
    <row r="33" spans="1:10" ht="16" customHeight="1">
      <c r="A33" s="679" t="s">
        <v>565</v>
      </c>
      <c r="B33" s="669">
        <v>1</v>
      </c>
      <c r="C33" s="671" t="s">
        <v>1933</v>
      </c>
      <c r="D33" s="671">
        <v>1</v>
      </c>
      <c r="E33" s="671">
        <v>654336.68705521466</v>
      </c>
      <c r="F33" s="671">
        <v>6</v>
      </c>
      <c r="G33" s="666">
        <f t="shared" si="5"/>
        <v>3926020.1223312877</v>
      </c>
      <c r="H33" s="666">
        <f t="shared" si="6"/>
        <v>117780603.66993862</v>
      </c>
      <c r="I33" s="666">
        <f t="shared" si="7"/>
        <v>1413367244.0392635</v>
      </c>
      <c r="J33" s="661"/>
    </row>
    <row r="34" spans="1:10">
      <c r="A34" s="679" t="s">
        <v>2077</v>
      </c>
      <c r="B34" s="669">
        <v>1</v>
      </c>
      <c r="C34" s="671" t="s">
        <v>1933</v>
      </c>
      <c r="D34" s="671">
        <v>1</v>
      </c>
      <c r="E34" s="671">
        <v>24678.504155124654</v>
      </c>
      <c r="F34" s="671">
        <v>60</v>
      </c>
      <c r="G34" s="666">
        <f t="shared" si="5"/>
        <v>1480710.2493074792</v>
      </c>
      <c r="H34" s="666">
        <f t="shared" si="6"/>
        <v>44421307.479224376</v>
      </c>
      <c r="I34" s="666">
        <f t="shared" si="7"/>
        <v>533055689.75069249</v>
      </c>
      <c r="J34" s="661"/>
    </row>
    <row r="35" spans="1:10">
      <c r="A35" s="679" t="s">
        <v>2078</v>
      </c>
      <c r="B35" s="669">
        <v>1</v>
      </c>
      <c r="C35" s="671" t="s">
        <v>1933</v>
      </c>
      <c r="D35" s="671">
        <v>1</v>
      </c>
      <c r="E35" s="671">
        <v>10868.407212622089</v>
      </c>
      <c r="F35" s="671">
        <v>89</v>
      </c>
      <c r="G35" s="666">
        <f t="shared" si="5"/>
        <v>967288.24192336597</v>
      </c>
      <c r="H35" s="666">
        <f t="shared" si="6"/>
        <v>29018647.25770098</v>
      </c>
      <c r="I35" s="666">
        <f t="shared" si="7"/>
        <v>348223767.09241176</v>
      </c>
      <c r="J35" s="661"/>
    </row>
    <row r="36" spans="1:10">
      <c r="A36" s="679" t="s">
        <v>482</v>
      </c>
      <c r="B36" s="669">
        <v>1</v>
      </c>
      <c r="C36" s="671" t="s">
        <v>1933</v>
      </c>
      <c r="D36" s="671">
        <v>1</v>
      </c>
      <c r="E36" s="671">
        <v>38478.395061728392</v>
      </c>
      <c r="F36" s="671">
        <v>6</v>
      </c>
      <c r="G36" s="666">
        <f t="shared" si="5"/>
        <v>230870.37037037034</v>
      </c>
      <c r="H36" s="666">
        <f t="shared" si="6"/>
        <v>6926111.1111111101</v>
      </c>
      <c r="I36" s="666">
        <f t="shared" si="7"/>
        <v>83113333.333333313</v>
      </c>
      <c r="J36" s="661"/>
    </row>
    <row r="37" spans="1:10" ht="16" thickBot="1">
      <c r="A37" s="1384" t="s">
        <v>1</v>
      </c>
      <c r="B37" s="1385"/>
      <c r="C37" s="1385"/>
      <c r="D37" s="1385"/>
      <c r="E37" s="1385"/>
      <c r="F37" s="1386"/>
      <c r="G37" s="673">
        <f>SUM(G28:G30)</f>
        <v>55371528.767123289</v>
      </c>
      <c r="H37" s="673">
        <f>SUM(H28:H30)</f>
        <v>1526145863.0136986</v>
      </c>
      <c r="I37" s="673">
        <f>SUM(I28:I30)</f>
        <v>18313750356.164383</v>
      </c>
      <c r="J37" s="661"/>
    </row>
    <row r="38" spans="1:10">
      <c r="A38" s="661"/>
      <c r="B38" s="661"/>
      <c r="C38" s="661"/>
      <c r="D38" s="661"/>
      <c r="E38" s="661"/>
      <c r="F38" s="661"/>
      <c r="G38" s="661"/>
      <c r="H38" s="661"/>
      <c r="I38" s="661"/>
      <c r="J38" s="661"/>
    </row>
    <row r="39" spans="1:10" ht="16" thickBot="1">
      <c r="A39" s="661"/>
      <c r="B39" s="661"/>
      <c r="C39" s="661"/>
      <c r="D39" s="661"/>
      <c r="E39" s="661"/>
      <c r="F39" s="661"/>
      <c r="G39" s="661"/>
      <c r="H39" s="661"/>
      <c r="I39" s="661"/>
      <c r="J39" s="661"/>
    </row>
    <row r="40" spans="1:10" ht="16" thickBot="1">
      <c r="A40" s="622" t="s">
        <v>1928</v>
      </c>
      <c r="B40" s="1371" t="s">
        <v>1927</v>
      </c>
      <c r="C40" s="1372"/>
      <c r="D40" s="1372"/>
      <c r="E40" s="1372"/>
      <c r="F40" s="1372"/>
      <c r="G40" s="1372"/>
      <c r="H40" s="1372"/>
      <c r="I40" s="1373"/>
      <c r="J40" s="661"/>
    </row>
    <row r="41" spans="1:10" ht="28">
      <c r="A41" s="621" t="s">
        <v>1926</v>
      </c>
      <c r="B41" s="620" t="s">
        <v>1925</v>
      </c>
      <c r="C41" s="619" t="s">
        <v>1924</v>
      </c>
      <c r="D41" s="619" t="s">
        <v>1923</v>
      </c>
      <c r="E41" s="618" t="s">
        <v>1922</v>
      </c>
      <c r="F41" s="619" t="s">
        <v>1921</v>
      </c>
      <c r="G41" s="618" t="s">
        <v>1920</v>
      </c>
      <c r="H41" s="618" t="s">
        <v>1919</v>
      </c>
      <c r="I41" s="617" t="s">
        <v>1918</v>
      </c>
      <c r="J41" s="661"/>
    </row>
    <row r="42" spans="1:10" ht="16" thickBot="1">
      <c r="A42" s="616" t="s">
        <v>1917</v>
      </c>
      <c r="B42" s="615">
        <v>1</v>
      </c>
      <c r="C42" s="614" t="s">
        <v>1916</v>
      </c>
      <c r="D42" s="613">
        <v>1</v>
      </c>
      <c r="E42" s="613">
        <v>180000</v>
      </c>
      <c r="F42" s="613">
        <v>5</v>
      </c>
      <c r="G42" s="612">
        <f>+E42*F42</f>
        <v>900000</v>
      </c>
      <c r="H42" s="612">
        <f>+G42*30</f>
        <v>27000000</v>
      </c>
      <c r="I42" s="611">
        <f>+H42*12</f>
        <v>324000000</v>
      </c>
      <c r="J42" s="661"/>
    </row>
    <row r="43" spans="1:10" ht="16" thickBot="1">
      <c r="A43" s="1374" t="s">
        <v>1</v>
      </c>
      <c r="B43" s="1372"/>
      <c r="C43" s="1372"/>
      <c r="D43" s="1372"/>
      <c r="E43" s="1372"/>
      <c r="F43" s="1373"/>
      <c r="G43" s="610">
        <f>SUM(G42:G42)</f>
        <v>900000</v>
      </c>
      <c r="H43" s="609">
        <f>SUM(H42:H42)</f>
        <v>27000000</v>
      </c>
      <c r="I43" s="608">
        <f>SUM(I42:I42)</f>
        <v>324000000</v>
      </c>
      <c r="J43" s="661"/>
    </row>
    <row r="44" spans="1:10" ht="16" thickBot="1">
      <c r="A44" s="661"/>
      <c r="B44" s="661"/>
      <c r="C44" s="661"/>
      <c r="D44" s="661"/>
      <c r="E44" s="661"/>
      <c r="F44" s="661"/>
      <c r="G44" s="661"/>
      <c r="H44" s="661"/>
      <c r="I44" s="661"/>
      <c r="J44" s="661"/>
    </row>
    <row r="45" spans="1:10" ht="16" thickBot="1">
      <c r="A45" s="607" t="s">
        <v>1915</v>
      </c>
      <c r="B45" s="1375">
        <f>I23+I37+I43</f>
        <v>64038356054.008034</v>
      </c>
      <c r="C45" s="1373"/>
      <c r="D45" s="661"/>
      <c r="E45" s="1376">
        <f>B45/12</f>
        <v>5336529671.1673365</v>
      </c>
      <c r="F45" s="1377"/>
      <c r="G45" s="606"/>
      <c r="H45" s="606"/>
      <c r="I45" s="606"/>
      <c r="J45" s="661"/>
    </row>
    <row r="46" spans="1:10">
      <c r="A46" s="661"/>
      <c r="B46" s="661"/>
      <c r="C46" s="605"/>
      <c r="D46" s="661"/>
      <c r="E46" s="661"/>
      <c r="F46" s="661"/>
      <c r="G46" s="661"/>
      <c r="H46" s="661"/>
      <c r="I46" s="661"/>
      <c r="J46" s="661"/>
    </row>
    <row r="47" spans="1:10">
      <c r="A47" s="661"/>
      <c r="B47" s="661"/>
      <c r="C47" s="661"/>
      <c r="D47" s="661"/>
      <c r="E47" s="661"/>
      <c r="F47" s="661"/>
      <c r="G47" s="661"/>
      <c r="H47" s="604"/>
      <c r="I47" s="661"/>
      <c r="J47" s="661"/>
    </row>
    <row r="48" spans="1:10">
      <c r="A48" s="661"/>
      <c r="B48" s="661"/>
      <c r="C48" s="661"/>
      <c r="D48" s="661"/>
      <c r="E48" s="661"/>
      <c r="F48" s="661"/>
      <c r="G48" s="661"/>
      <c r="H48" s="604"/>
      <c r="I48" s="661"/>
      <c r="J48" s="661"/>
    </row>
    <row r="49" spans="1:10" ht="240" customHeight="1">
      <c r="A49" s="1378" t="s">
        <v>2079</v>
      </c>
      <c r="B49" s="1378"/>
      <c r="C49" s="1378"/>
      <c r="D49" s="1378"/>
      <c r="E49" s="1378"/>
      <c r="F49" s="661"/>
      <c r="G49" s="661"/>
      <c r="H49" s="661"/>
      <c r="I49" s="661"/>
      <c r="J49" s="661"/>
    </row>
    <row r="50" spans="1:10">
      <c r="A50" s="661"/>
      <c r="B50" s="661"/>
      <c r="C50" s="661"/>
      <c r="D50" s="661"/>
      <c r="E50" s="661"/>
      <c r="F50" s="661"/>
      <c r="G50" s="661"/>
      <c r="H50" s="661"/>
      <c r="I50" s="661"/>
      <c r="J50" s="661"/>
    </row>
    <row r="51" spans="1:10">
      <c r="A51" s="661"/>
      <c r="B51" s="661"/>
      <c r="C51" s="661"/>
      <c r="D51" s="661"/>
      <c r="E51" s="661"/>
      <c r="F51" s="661"/>
      <c r="G51" s="661"/>
      <c r="H51" s="661"/>
      <c r="I51" s="661"/>
      <c r="J51" s="661"/>
    </row>
    <row r="52" spans="1:10">
      <c r="A52" s="661"/>
      <c r="B52" s="661"/>
      <c r="C52" s="661"/>
      <c r="D52" s="661"/>
      <c r="E52" s="661"/>
      <c r="F52" s="661"/>
      <c r="G52" s="661"/>
      <c r="H52" s="661"/>
      <c r="I52" s="661"/>
      <c r="J52" s="661"/>
    </row>
    <row r="53" spans="1:10">
      <c r="A53" s="661"/>
      <c r="B53" s="661"/>
      <c r="C53" s="661"/>
      <c r="D53" s="661"/>
      <c r="E53" s="661"/>
      <c r="F53" s="661"/>
      <c r="G53" s="661"/>
      <c r="H53" s="661"/>
      <c r="I53" s="661"/>
      <c r="J53" s="661"/>
    </row>
    <row r="54" spans="1:10">
      <c r="A54" s="661"/>
      <c r="B54" s="661"/>
      <c r="C54" s="661"/>
      <c r="D54" s="661"/>
      <c r="E54" s="661"/>
      <c r="F54" s="661"/>
      <c r="G54" s="661"/>
      <c r="H54" s="661"/>
      <c r="I54" s="661"/>
      <c r="J54" s="661"/>
    </row>
    <row r="55" spans="1:10">
      <c r="A55" s="661"/>
      <c r="B55" s="661"/>
      <c r="C55" s="661"/>
      <c r="D55" s="661"/>
      <c r="E55" s="661"/>
      <c r="F55" s="661"/>
      <c r="G55" s="661"/>
      <c r="H55" s="661"/>
      <c r="I55" s="661"/>
      <c r="J55" s="661"/>
    </row>
    <row r="56" spans="1:10">
      <c r="A56" s="661"/>
      <c r="B56" s="661"/>
      <c r="C56" s="661"/>
      <c r="D56" s="661"/>
      <c r="E56" s="661"/>
      <c r="F56" s="661"/>
      <c r="G56" s="661"/>
      <c r="H56" s="661"/>
      <c r="I56" s="661"/>
      <c r="J56" s="661"/>
    </row>
    <row r="57" spans="1:10">
      <c r="A57" s="661"/>
      <c r="B57" s="661"/>
      <c r="C57" s="661"/>
      <c r="D57" s="661"/>
      <c r="E57" s="661"/>
      <c r="F57" s="661"/>
      <c r="G57" s="661"/>
      <c r="H57" s="661"/>
      <c r="I57" s="661"/>
      <c r="J57" s="661"/>
    </row>
    <row r="58" spans="1:10">
      <c r="A58" s="661"/>
      <c r="B58" s="661"/>
      <c r="C58" s="661"/>
      <c r="D58" s="661"/>
      <c r="E58" s="661"/>
      <c r="F58" s="661"/>
      <c r="G58" s="661"/>
      <c r="H58" s="661"/>
      <c r="I58" s="661"/>
      <c r="J58" s="661"/>
    </row>
    <row r="59" spans="1:10">
      <c r="A59" s="661"/>
      <c r="B59" s="661"/>
      <c r="C59" s="661"/>
      <c r="D59" s="661"/>
      <c r="E59" s="661"/>
      <c r="F59" s="661"/>
      <c r="G59" s="661"/>
      <c r="H59" s="661"/>
      <c r="I59" s="661"/>
      <c r="J59" s="661"/>
    </row>
    <row r="60" spans="1:10">
      <c r="A60" s="661"/>
      <c r="B60" s="661"/>
      <c r="C60" s="661"/>
      <c r="D60" s="661"/>
      <c r="E60" s="661"/>
      <c r="F60" s="661"/>
      <c r="G60" s="661"/>
      <c r="H60" s="661"/>
      <c r="I60" s="661"/>
      <c r="J60" s="661"/>
    </row>
    <row r="61" spans="1:10">
      <c r="A61" s="661"/>
      <c r="B61" s="661"/>
      <c r="C61" s="661"/>
      <c r="D61" s="661"/>
      <c r="E61" s="661"/>
      <c r="F61" s="661"/>
      <c r="G61" s="661"/>
      <c r="H61" s="661"/>
      <c r="I61" s="661"/>
      <c r="J61" s="661"/>
    </row>
    <row r="62" spans="1:10">
      <c r="A62" s="661"/>
      <c r="B62" s="661"/>
      <c r="C62" s="661"/>
      <c r="D62" s="661"/>
      <c r="E62" s="661"/>
      <c r="F62" s="661"/>
      <c r="G62" s="661"/>
      <c r="H62" s="661"/>
      <c r="I62" s="661"/>
      <c r="J62" s="661"/>
    </row>
    <row r="63" spans="1:10">
      <c r="A63" s="661"/>
      <c r="B63" s="661"/>
      <c r="C63" s="661"/>
      <c r="D63" s="661"/>
      <c r="E63" s="661"/>
      <c r="F63" s="661"/>
      <c r="G63" s="661"/>
      <c r="H63" s="661"/>
      <c r="I63" s="661"/>
      <c r="J63" s="661"/>
    </row>
    <row r="64" spans="1:10">
      <c r="A64" s="661"/>
      <c r="B64" s="661"/>
      <c r="C64" s="661"/>
      <c r="D64" s="661"/>
      <c r="E64" s="661"/>
      <c r="F64" s="661"/>
      <c r="G64" s="661"/>
      <c r="H64" s="661"/>
      <c r="I64" s="661"/>
      <c r="J64" s="661"/>
    </row>
    <row r="65" spans="1:10">
      <c r="A65" s="661"/>
      <c r="B65" s="661"/>
      <c r="C65" s="661"/>
      <c r="D65" s="661"/>
      <c r="E65" s="661"/>
      <c r="F65" s="661"/>
      <c r="G65" s="661"/>
      <c r="H65" s="661"/>
      <c r="I65" s="661"/>
      <c r="J65" s="661"/>
    </row>
  </sheetData>
  <mergeCells count="10">
    <mergeCell ref="A6:I6"/>
    <mergeCell ref="B8:I8"/>
    <mergeCell ref="A23:F23"/>
    <mergeCell ref="B26:I26"/>
    <mergeCell ref="A37:F37"/>
    <mergeCell ref="B40:I40"/>
    <mergeCell ref="A43:F43"/>
    <mergeCell ref="B45:C45"/>
    <mergeCell ref="E45:F45"/>
    <mergeCell ref="A49:E4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9900"/>
  </sheetPr>
  <dimension ref="A2:W1071"/>
  <sheetViews>
    <sheetView showGridLines="0" topLeftCell="A4" workbookViewId="0">
      <selection activeCell="B97" sqref="B97"/>
    </sheetView>
  </sheetViews>
  <sheetFormatPr baseColWidth="10" defaultColWidth="14.5" defaultRowHeight="15"/>
  <cols>
    <col min="1" max="1" width="30.6640625" style="480" customWidth="1"/>
    <col min="2" max="5" width="11.6640625" style="480" bestFit="1" customWidth="1"/>
    <col min="6" max="6" width="12.5" style="480" bestFit="1" customWidth="1"/>
    <col min="7" max="7" width="13.5" style="480" bestFit="1" customWidth="1"/>
    <col min="8" max="8" width="15.5" style="480" bestFit="1" customWidth="1"/>
    <col min="9" max="9" width="16.83203125" style="480" bestFit="1" customWidth="1"/>
    <col min="10" max="10" width="20.5" style="480" customWidth="1"/>
    <col min="11" max="11" width="17.83203125" style="480" bestFit="1" customWidth="1"/>
    <col min="12" max="12" width="16.5" style="480" bestFit="1" customWidth="1"/>
    <col min="13" max="13" width="15.1640625" style="480" bestFit="1" customWidth="1"/>
    <col min="14" max="14" width="14.5" style="480" bestFit="1" customWidth="1"/>
    <col min="15" max="15" width="11.1640625" style="480" bestFit="1" customWidth="1"/>
    <col min="16" max="16" width="12.5" style="480" bestFit="1" customWidth="1"/>
    <col min="17" max="17" width="12" style="480" bestFit="1" customWidth="1"/>
    <col min="18" max="23" width="10.6640625" style="480" customWidth="1"/>
    <col min="24" max="16384" width="14.5" style="480"/>
  </cols>
  <sheetData>
    <row r="2" spans="1:23" ht="18">
      <c r="A2" s="574" t="str">
        <f>+'[5]PROY. VENTA OTROS SERV'!A2</f>
        <v>Nombre de la ESE</v>
      </c>
    </row>
    <row r="3" spans="1:23" ht="18">
      <c r="A3" s="574" t="str">
        <f>+'[5]PROY. VENTA OTROS SERV'!A3</f>
        <v>NIT</v>
      </c>
    </row>
    <row r="4" spans="1:23" ht="18">
      <c r="A4" s="574" t="s">
        <v>1783</v>
      </c>
    </row>
    <row r="6" spans="1:23" ht="16" thickBot="1"/>
    <row r="7" spans="1:23" ht="46" thickBot="1">
      <c r="A7" s="1390" t="s">
        <v>110</v>
      </c>
      <c r="B7" s="1391"/>
      <c r="C7" s="1391"/>
      <c r="D7" s="1391"/>
      <c r="E7" s="1391"/>
      <c r="F7" s="1391"/>
      <c r="G7" s="1392"/>
      <c r="H7" s="573" t="s">
        <v>111</v>
      </c>
      <c r="I7" s="572" t="s">
        <v>112</v>
      </c>
      <c r="J7" s="571" t="s">
        <v>1784</v>
      </c>
      <c r="K7" s="570" t="s">
        <v>453</v>
      </c>
      <c r="L7" s="569" t="s">
        <v>447</v>
      </c>
      <c r="M7" s="568" t="s">
        <v>448</v>
      </c>
      <c r="N7" s="568" t="s">
        <v>449</v>
      </c>
      <c r="O7" s="568" t="s">
        <v>450</v>
      </c>
      <c r="P7" s="568" t="s">
        <v>451</v>
      </c>
      <c r="Q7" s="567" t="s">
        <v>113</v>
      </c>
      <c r="R7" s="481"/>
      <c r="S7" s="481"/>
      <c r="T7" s="481"/>
      <c r="U7" s="481"/>
      <c r="V7" s="481"/>
      <c r="W7" s="481"/>
    </row>
    <row r="8" spans="1:23" ht="16" thickBot="1">
      <c r="A8" s="566" t="s">
        <v>114</v>
      </c>
      <c r="B8" s="565" t="s">
        <v>115</v>
      </c>
      <c r="C8" s="564" t="s">
        <v>116</v>
      </c>
      <c r="D8" s="563" t="s">
        <v>117</v>
      </c>
      <c r="E8" s="564" t="s">
        <v>118</v>
      </c>
      <c r="F8" s="563" t="s">
        <v>119</v>
      </c>
      <c r="G8" s="564" t="s">
        <v>120</v>
      </c>
      <c r="H8" s="563" t="s">
        <v>1</v>
      </c>
      <c r="I8" s="564"/>
      <c r="J8" s="563"/>
      <c r="K8" s="564"/>
      <c r="L8" s="563"/>
      <c r="M8" s="563"/>
      <c r="N8" s="563"/>
      <c r="O8" s="563"/>
      <c r="P8" s="563"/>
      <c r="Q8" s="563"/>
      <c r="R8" s="562"/>
      <c r="S8" s="562"/>
      <c r="T8" s="562"/>
      <c r="U8" s="562"/>
      <c r="V8" s="562"/>
      <c r="W8" s="562"/>
    </row>
    <row r="9" spans="1:23">
      <c r="A9" s="561" t="s">
        <v>1785</v>
      </c>
      <c r="B9" s="560">
        <v>16811972</v>
      </c>
      <c r="C9" s="554">
        <v>1089975</v>
      </c>
      <c r="D9" s="552">
        <v>4857986</v>
      </c>
      <c r="E9" s="554">
        <v>8379563</v>
      </c>
      <c r="F9" s="552">
        <v>0</v>
      </c>
      <c r="G9" s="554">
        <f t="shared" ref="G9:G24" si="0">SUM(B9:F9)</f>
        <v>31139496</v>
      </c>
      <c r="H9" s="552">
        <v>8300412</v>
      </c>
      <c r="I9" s="554">
        <v>0</v>
      </c>
      <c r="J9" s="552">
        <f t="shared" ref="J9:J24" si="1">+G9+H9-I9</f>
        <v>39439908</v>
      </c>
      <c r="K9" s="551"/>
      <c r="L9" s="550">
        <f t="shared" ref="L9:L24" si="2">+J9-K9</f>
        <v>39439908</v>
      </c>
      <c r="M9" s="549">
        <v>13847490</v>
      </c>
      <c r="N9" s="549">
        <v>163613</v>
      </c>
      <c r="O9" s="556">
        <v>0</v>
      </c>
      <c r="P9" s="556"/>
      <c r="Q9" s="527">
        <f>IFERROR(+#REF!/$O$95,0)</f>
        <v>0</v>
      </c>
      <c r="R9" s="481"/>
      <c r="S9" s="481"/>
      <c r="T9" s="481"/>
      <c r="U9" s="481"/>
      <c r="V9" s="481"/>
      <c r="W9" s="481"/>
    </row>
    <row r="10" spans="1:23">
      <c r="A10" s="558" t="s">
        <v>1786</v>
      </c>
      <c r="B10" s="557">
        <v>0</v>
      </c>
      <c r="C10" s="554">
        <v>0</v>
      </c>
      <c r="D10" s="552">
        <v>0</v>
      </c>
      <c r="E10" s="554">
        <v>2310151</v>
      </c>
      <c r="F10" s="552">
        <v>0</v>
      </c>
      <c r="G10" s="554">
        <f t="shared" si="0"/>
        <v>2310151</v>
      </c>
      <c r="H10" s="552">
        <v>0</v>
      </c>
      <c r="I10" s="554">
        <v>175452.29</v>
      </c>
      <c r="J10" s="552">
        <f t="shared" si="1"/>
        <v>2134698.71</v>
      </c>
      <c r="K10" s="551"/>
      <c r="L10" s="550">
        <f t="shared" si="2"/>
        <v>2134698.71</v>
      </c>
      <c r="M10" s="549">
        <v>0</v>
      </c>
      <c r="N10" s="559"/>
      <c r="O10" s="556"/>
      <c r="P10" s="556"/>
      <c r="Q10" s="527"/>
      <c r="R10" s="481"/>
      <c r="S10" s="481"/>
      <c r="T10" s="481"/>
      <c r="U10" s="481"/>
      <c r="V10" s="481"/>
      <c r="W10" s="481"/>
    </row>
    <row r="11" spans="1:23">
      <c r="A11" s="558" t="s">
        <v>3</v>
      </c>
      <c r="B11" s="557">
        <v>4182808</v>
      </c>
      <c r="C11" s="554">
        <v>947644</v>
      </c>
      <c r="D11" s="552">
        <v>4540875</v>
      </c>
      <c r="E11" s="554">
        <v>13682896</v>
      </c>
      <c r="F11" s="552">
        <v>0</v>
      </c>
      <c r="G11" s="554">
        <f t="shared" si="0"/>
        <v>23354223</v>
      </c>
      <c r="H11" s="552">
        <v>5220578</v>
      </c>
      <c r="I11" s="554">
        <v>0</v>
      </c>
      <c r="J11" s="552">
        <f t="shared" si="1"/>
        <v>28574801</v>
      </c>
      <c r="K11" s="551"/>
      <c r="L11" s="550">
        <f t="shared" si="2"/>
        <v>28574801</v>
      </c>
      <c r="M11" s="549">
        <v>0</v>
      </c>
      <c r="N11" s="549">
        <v>10221200</v>
      </c>
      <c r="O11" s="556"/>
      <c r="P11" s="556"/>
      <c r="Q11" s="527"/>
      <c r="R11" s="481"/>
      <c r="S11" s="481"/>
      <c r="T11" s="481"/>
      <c r="U11" s="481"/>
      <c r="V11" s="481"/>
      <c r="W11" s="481"/>
    </row>
    <row r="12" spans="1:23">
      <c r="A12" s="558" t="s">
        <v>1787</v>
      </c>
      <c r="B12" s="557">
        <v>1069166</v>
      </c>
      <c r="C12" s="554">
        <v>0</v>
      </c>
      <c r="D12" s="552">
        <v>0</v>
      </c>
      <c r="E12" s="554">
        <v>0</v>
      </c>
      <c r="F12" s="552">
        <v>0</v>
      </c>
      <c r="G12" s="554">
        <f t="shared" si="0"/>
        <v>1069166</v>
      </c>
      <c r="H12" s="552">
        <v>0</v>
      </c>
      <c r="I12" s="554">
        <v>0</v>
      </c>
      <c r="J12" s="552">
        <f t="shared" si="1"/>
        <v>1069166</v>
      </c>
      <c r="K12" s="551"/>
      <c r="L12" s="550">
        <f t="shared" si="2"/>
        <v>1069166</v>
      </c>
      <c r="M12" s="549">
        <v>0</v>
      </c>
      <c r="N12" s="549">
        <v>0</v>
      </c>
      <c r="O12" s="556"/>
      <c r="P12" s="556"/>
      <c r="Q12" s="527"/>
      <c r="R12" s="481"/>
      <c r="S12" s="481"/>
      <c r="T12" s="481"/>
      <c r="U12" s="481"/>
      <c r="V12" s="481"/>
      <c r="W12" s="481"/>
    </row>
    <row r="13" spans="1:23">
      <c r="A13" s="558" t="s">
        <v>1788</v>
      </c>
      <c r="B13" s="557">
        <v>15319456</v>
      </c>
      <c r="C13" s="554">
        <v>1652800</v>
      </c>
      <c r="D13" s="552">
        <v>31666830</v>
      </c>
      <c r="E13" s="554">
        <v>5753676</v>
      </c>
      <c r="F13" s="552">
        <v>60207145</v>
      </c>
      <c r="G13" s="554">
        <f t="shared" si="0"/>
        <v>114599907</v>
      </c>
      <c r="H13" s="552">
        <v>20754745</v>
      </c>
      <c r="I13" s="554">
        <v>14641971.100000001</v>
      </c>
      <c r="J13" s="552">
        <f t="shared" si="1"/>
        <v>120712680.90000001</v>
      </c>
      <c r="K13" s="551"/>
      <c r="L13" s="550">
        <f t="shared" si="2"/>
        <v>120712680.90000001</v>
      </c>
      <c r="M13" s="549">
        <v>36725328</v>
      </c>
      <c r="N13" s="549">
        <v>1040299</v>
      </c>
      <c r="O13" s="556"/>
      <c r="P13" s="556"/>
      <c r="Q13" s="527"/>
      <c r="R13" s="481"/>
      <c r="S13" s="481"/>
      <c r="T13" s="481"/>
      <c r="U13" s="481"/>
      <c r="V13" s="481"/>
      <c r="W13" s="481"/>
    </row>
    <row r="14" spans="1:23">
      <c r="A14" s="558" t="s">
        <v>1789</v>
      </c>
      <c r="B14" s="557">
        <v>1934827</v>
      </c>
      <c r="C14" s="554">
        <v>373847</v>
      </c>
      <c r="D14" s="552">
        <v>23767722.379999999</v>
      </c>
      <c r="E14" s="554">
        <v>12696541.310000001</v>
      </c>
      <c r="F14" s="552">
        <v>73050914</v>
      </c>
      <c r="G14" s="554">
        <f t="shared" si="0"/>
        <v>111823851.69</v>
      </c>
      <c r="H14" s="552">
        <v>11222785</v>
      </c>
      <c r="I14" s="554">
        <v>0</v>
      </c>
      <c r="J14" s="552">
        <f t="shared" si="1"/>
        <v>123046636.69</v>
      </c>
      <c r="K14" s="551"/>
      <c r="L14" s="550">
        <f t="shared" si="2"/>
        <v>123046636.69</v>
      </c>
      <c r="M14" s="549">
        <v>69752510</v>
      </c>
      <c r="N14" s="549">
        <v>1695540</v>
      </c>
      <c r="O14" s="556"/>
      <c r="P14" s="556"/>
      <c r="Q14" s="527"/>
      <c r="R14" s="481"/>
      <c r="S14" s="481"/>
      <c r="T14" s="481"/>
      <c r="U14" s="481"/>
      <c r="V14" s="481"/>
      <c r="W14" s="481"/>
    </row>
    <row r="15" spans="1:23">
      <c r="A15" s="558" t="s">
        <v>1790</v>
      </c>
      <c r="B15" s="557">
        <v>6983355</v>
      </c>
      <c r="C15" s="554">
        <v>78225</v>
      </c>
      <c r="D15" s="552">
        <v>784237</v>
      </c>
      <c r="E15" s="554">
        <v>2174500</v>
      </c>
      <c r="F15" s="552">
        <v>730800</v>
      </c>
      <c r="G15" s="554">
        <f t="shared" si="0"/>
        <v>10751117</v>
      </c>
      <c r="H15" s="552">
        <v>803309</v>
      </c>
      <c r="I15" s="554">
        <v>6933584.6799999997</v>
      </c>
      <c r="J15" s="552">
        <f t="shared" si="1"/>
        <v>4620841.32</v>
      </c>
      <c r="K15" s="551"/>
      <c r="L15" s="550">
        <f t="shared" si="2"/>
        <v>4620841.32</v>
      </c>
      <c r="M15" s="549">
        <v>0</v>
      </c>
      <c r="N15" s="549">
        <v>730800</v>
      </c>
      <c r="O15" s="556"/>
      <c r="P15" s="556"/>
      <c r="Q15" s="527"/>
      <c r="R15" s="481"/>
      <c r="S15" s="481"/>
      <c r="T15" s="481"/>
      <c r="U15" s="481"/>
      <c r="V15" s="481"/>
      <c r="W15" s="481"/>
    </row>
    <row r="16" spans="1:23">
      <c r="A16" s="558" t="s">
        <v>1791</v>
      </c>
      <c r="B16" s="557">
        <v>0</v>
      </c>
      <c r="C16" s="554">
        <v>0</v>
      </c>
      <c r="D16" s="552">
        <v>0</v>
      </c>
      <c r="E16" s="554">
        <v>0</v>
      </c>
      <c r="F16" s="552">
        <v>511599</v>
      </c>
      <c r="G16" s="554">
        <f t="shared" si="0"/>
        <v>511599</v>
      </c>
      <c r="H16" s="552">
        <v>0</v>
      </c>
      <c r="I16" s="554">
        <v>0</v>
      </c>
      <c r="J16" s="552">
        <f t="shared" si="1"/>
        <v>511599</v>
      </c>
      <c r="K16" s="551"/>
      <c r="L16" s="550">
        <f t="shared" si="2"/>
        <v>511599</v>
      </c>
      <c r="M16" s="549">
        <v>0</v>
      </c>
      <c r="N16" s="549">
        <v>0</v>
      </c>
      <c r="O16" s="556"/>
      <c r="P16" s="556"/>
      <c r="Q16" s="527"/>
      <c r="R16" s="481"/>
      <c r="S16" s="481"/>
      <c r="T16" s="481"/>
      <c r="U16" s="481"/>
      <c r="V16" s="481"/>
      <c r="W16" s="481"/>
    </row>
    <row r="17" spans="1:23">
      <c r="A17" s="558" t="s">
        <v>1792</v>
      </c>
      <c r="B17" s="557">
        <v>0</v>
      </c>
      <c r="C17" s="554">
        <v>1556253</v>
      </c>
      <c r="D17" s="552">
        <v>0</v>
      </c>
      <c r="E17" s="554">
        <v>0</v>
      </c>
      <c r="F17" s="552">
        <v>0</v>
      </c>
      <c r="G17" s="554">
        <f t="shared" si="0"/>
        <v>1556253</v>
      </c>
      <c r="H17" s="552">
        <v>0</v>
      </c>
      <c r="I17" s="554">
        <v>0</v>
      </c>
      <c r="J17" s="552">
        <f t="shared" si="1"/>
        <v>1556253</v>
      </c>
      <c r="K17" s="551"/>
      <c r="L17" s="550">
        <f t="shared" si="2"/>
        <v>1556253</v>
      </c>
      <c r="M17" s="549">
        <v>0</v>
      </c>
      <c r="N17" s="549">
        <v>0</v>
      </c>
      <c r="O17" s="556"/>
      <c r="P17" s="556"/>
      <c r="Q17" s="527"/>
      <c r="R17" s="481"/>
      <c r="S17" s="481"/>
      <c r="T17" s="481"/>
      <c r="U17" s="481"/>
      <c r="V17" s="481"/>
      <c r="W17" s="481"/>
    </row>
    <row r="18" spans="1:23">
      <c r="A18" s="558" t="s">
        <v>2</v>
      </c>
      <c r="B18" s="557">
        <v>18430271</v>
      </c>
      <c r="C18" s="554">
        <v>0</v>
      </c>
      <c r="D18" s="552">
        <v>0</v>
      </c>
      <c r="E18" s="554">
        <v>0</v>
      </c>
      <c r="F18" s="552">
        <v>0</v>
      </c>
      <c r="G18" s="554">
        <f t="shared" si="0"/>
        <v>18430271</v>
      </c>
      <c r="H18" s="552">
        <v>14725550</v>
      </c>
      <c r="I18" s="554">
        <v>0</v>
      </c>
      <c r="J18" s="552">
        <f t="shared" si="1"/>
        <v>33155821</v>
      </c>
      <c r="K18" s="551"/>
      <c r="L18" s="550">
        <f t="shared" si="2"/>
        <v>33155821</v>
      </c>
      <c r="M18" s="549">
        <v>0</v>
      </c>
      <c r="N18" s="549">
        <v>0</v>
      </c>
      <c r="O18" s="556"/>
      <c r="P18" s="556"/>
      <c r="Q18" s="527"/>
      <c r="R18" s="481"/>
      <c r="S18" s="481"/>
      <c r="T18" s="481"/>
      <c r="U18" s="481"/>
      <c r="V18" s="481"/>
      <c r="W18" s="481"/>
    </row>
    <row r="19" spans="1:23">
      <c r="A19" s="558" t="s">
        <v>1793</v>
      </c>
      <c r="B19" s="557">
        <v>3678300</v>
      </c>
      <c r="C19" s="554">
        <v>42177843</v>
      </c>
      <c r="D19" s="552">
        <v>264991209</v>
      </c>
      <c r="E19" s="554">
        <v>227188338</v>
      </c>
      <c r="F19" s="552">
        <v>888039774</v>
      </c>
      <c r="G19" s="554">
        <f t="shared" si="0"/>
        <v>1426075464</v>
      </c>
      <c r="H19" s="552">
        <v>130085715</v>
      </c>
      <c r="I19" s="554">
        <v>924204856.41360009</v>
      </c>
      <c r="J19" s="552">
        <f t="shared" si="1"/>
        <v>631956322.58639991</v>
      </c>
      <c r="K19" s="551"/>
      <c r="L19" s="550">
        <f t="shared" si="2"/>
        <v>631956322.58639991</v>
      </c>
      <c r="M19" s="549">
        <v>9220729</v>
      </c>
      <c r="N19" s="549">
        <v>94865350</v>
      </c>
      <c r="O19" s="556"/>
      <c r="P19" s="556"/>
      <c r="Q19" s="527"/>
      <c r="R19" s="481"/>
      <c r="S19" s="481"/>
      <c r="T19" s="481"/>
      <c r="U19" s="481"/>
      <c r="V19" s="481"/>
      <c r="W19" s="481"/>
    </row>
    <row r="20" spans="1:23">
      <c r="A20" s="558" t="s">
        <v>1794</v>
      </c>
      <c r="B20" s="557">
        <v>17387817</v>
      </c>
      <c r="C20" s="554">
        <v>11854621</v>
      </c>
      <c r="D20" s="552">
        <v>203832818</v>
      </c>
      <c r="E20" s="554">
        <v>239991846</v>
      </c>
      <c r="F20" s="552">
        <v>112537915</v>
      </c>
      <c r="G20" s="554">
        <f t="shared" si="0"/>
        <v>585605017</v>
      </c>
      <c r="H20" s="552">
        <v>31899021</v>
      </c>
      <c r="I20" s="554">
        <v>80119060.450000003</v>
      </c>
      <c r="J20" s="552">
        <f t="shared" si="1"/>
        <v>537384977.54999995</v>
      </c>
      <c r="K20" s="551"/>
      <c r="L20" s="550">
        <f t="shared" si="2"/>
        <v>537384977.54999995</v>
      </c>
      <c r="M20" s="549">
        <v>58971427</v>
      </c>
      <c r="N20" s="549">
        <v>170853185.57999998</v>
      </c>
      <c r="O20" s="556"/>
      <c r="P20" s="556"/>
      <c r="Q20" s="527"/>
      <c r="R20" s="481"/>
      <c r="S20" s="481"/>
      <c r="T20" s="481"/>
      <c r="U20" s="481"/>
      <c r="V20" s="481"/>
      <c r="W20" s="481"/>
    </row>
    <row r="21" spans="1:23">
      <c r="A21" s="558" t="s">
        <v>1795</v>
      </c>
      <c r="B21" s="557">
        <v>0</v>
      </c>
      <c r="C21" s="554">
        <v>0</v>
      </c>
      <c r="D21" s="552">
        <v>4969909</v>
      </c>
      <c r="E21" s="554">
        <v>2112331</v>
      </c>
      <c r="F21" s="552">
        <v>10308571</v>
      </c>
      <c r="G21" s="554">
        <f t="shared" si="0"/>
        <v>17390811</v>
      </c>
      <c r="H21" s="552">
        <v>1773086</v>
      </c>
      <c r="I21" s="554">
        <v>1354800</v>
      </c>
      <c r="J21" s="552">
        <f t="shared" si="1"/>
        <v>17809097</v>
      </c>
      <c r="K21" s="551"/>
      <c r="L21" s="550">
        <f t="shared" si="2"/>
        <v>17809097</v>
      </c>
      <c r="M21" s="549">
        <v>4787033</v>
      </c>
      <c r="N21" s="549">
        <v>5976198</v>
      </c>
      <c r="O21" s="556"/>
      <c r="P21" s="556"/>
      <c r="Q21" s="527"/>
      <c r="R21" s="481"/>
      <c r="S21" s="481"/>
      <c r="T21" s="481"/>
      <c r="U21" s="481"/>
      <c r="V21" s="481"/>
      <c r="W21" s="481"/>
    </row>
    <row r="22" spans="1:23">
      <c r="A22" s="558" t="s">
        <v>1796</v>
      </c>
      <c r="B22" s="557">
        <v>3810301</v>
      </c>
      <c r="C22" s="554">
        <v>2232890</v>
      </c>
      <c r="D22" s="552">
        <v>7020129</v>
      </c>
      <c r="E22" s="554">
        <v>552131</v>
      </c>
      <c r="F22" s="552">
        <v>4658469</v>
      </c>
      <c r="G22" s="554">
        <f t="shared" si="0"/>
        <v>18273920</v>
      </c>
      <c r="H22" s="552">
        <v>13313008</v>
      </c>
      <c r="I22" s="554">
        <v>0</v>
      </c>
      <c r="J22" s="552">
        <f t="shared" si="1"/>
        <v>31586928</v>
      </c>
      <c r="K22" s="551"/>
      <c r="L22" s="550">
        <f t="shared" si="2"/>
        <v>31586928</v>
      </c>
      <c r="M22" s="549">
        <v>7028364</v>
      </c>
      <c r="N22" s="549">
        <v>5984167.2000000002</v>
      </c>
      <c r="O22" s="556"/>
      <c r="P22" s="556"/>
      <c r="Q22" s="527"/>
      <c r="R22" s="481"/>
      <c r="S22" s="481"/>
      <c r="T22" s="481"/>
      <c r="U22" s="481"/>
      <c r="V22" s="481"/>
      <c r="W22" s="481"/>
    </row>
    <row r="23" spans="1:23">
      <c r="A23" s="530" t="s">
        <v>1797</v>
      </c>
      <c r="B23" s="555"/>
      <c r="C23" s="517"/>
      <c r="D23" s="516"/>
      <c r="E23" s="517"/>
      <c r="F23" s="516"/>
      <c r="G23" s="554">
        <f t="shared" si="0"/>
        <v>0</v>
      </c>
      <c r="H23" s="516">
        <v>160000</v>
      </c>
      <c r="I23" s="554">
        <v>0</v>
      </c>
      <c r="J23" s="552">
        <f t="shared" si="1"/>
        <v>160000</v>
      </c>
      <c r="K23" s="551"/>
      <c r="L23" s="550">
        <f t="shared" si="2"/>
        <v>160000</v>
      </c>
      <c r="M23" s="549">
        <v>0</v>
      </c>
      <c r="N23" s="513"/>
      <c r="O23" s="512"/>
      <c r="P23" s="512"/>
      <c r="Q23" s="512"/>
      <c r="R23" s="481"/>
      <c r="S23" s="481"/>
      <c r="T23" s="481"/>
      <c r="U23" s="481"/>
      <c r="V23" s="481"/>
      <c r="W23" s="481"/>
    </row>
    <row r="24" spans="1:23" ht="16" thickBot="1">
      <c r="A24" s="541" t="s">
        <v>1798</v>
      </c>
      <c r="B24" s="553">
        <v>0</v>
      </c>
      <c r="C24" s="553">
        <v>0</v>
      </c>
      <c r="D24" s="553">
        <v>89074841</v>
      </c>
      <c r="E24" s="553">
        <v>145733031</v>
      </c>
      <c r="F24" s="553">
        <v>2072497302</v>
      </c>
      <c r="G24" s="554">
        <f t="shared" si="0"/>
        <v>2307305174</v>
      </c>
      <c r="H24" s="553">
        <v>0</v>
      </c>
      <c r="I24" s="517">
        <v>37783593</v>
      </c>
      <c r="J24" s="552">
        <f t="shared" si="1"/>
        <v>2269521581</v>
      </c>
      <c r="K24" s="551">
        <v>2151470650</v>
      </c>
      <c r="L24" s="550">
        <f t="shared" si="2"/>
        <v>118050931</v>
      </c>
      <c r="M24" s="549">
        <v>0</v>
      </c>
      <c r="N24" s="513">
        <v>31201909</v>
      </c>
      <c r="O24" s="512"/>
      <c r="P24" s="512"/>
      <c r="Q24" s="512"/>
      <c r="R24" s="481"/>
      <c r="S24" s="481"/>
      <c r="T24" s="481"/>
      <c r="U24" s="481"/>
      <c r="V24" s="481"/>
      <c r="W24" s="481"/>
    </row>
    <row r="25" spans="1:23" ht="16" thickBot="1">
      <c r="A25" s="548" t="s">
        <v>121</v>
      </c>
      <c r="B25" s="547">
        <f t="shared" ref="B25:N25" si="3">SUM(B9:B24)</f>
        <v>89608273</v>
      </c>
      <c r="C25" s="546">
        <f t="shared" si="3"/>
        <v>61964098</v>
      </c>
      <c r="D25" s="546">
        <f t="shared" si="3"/>
        <v>635506556.38</v>
      </c>
      <c r="E25" s="546">
        <f t="shared" si="3"/>
        <v>660575004.30999994</v>
      </c>
      <c r="F25" s="546">
        <f t="shared" si="3"/>
        <v>3222542489</v>
      </c>
      <c r="G25" s="546">
        <f t="shared" si="3"/>
        <v>4670196420.6900005</v>
      </c>
      <c r="H25" s="546">
        <f t="shared" si="3"/>
        <v>238258209</v>
      </c>
      <c r="I25" s="545">
        <f t="shared" si="3"/>
        <v>1065213317.9336002</v>
      </c>
      <c r="J25" s="544">
        <f t="shared" si="3"/>
        <v>3843241311.7564001</v>
      </c>
      <c r="K25" s="545">
        <f t="shared" si="3"/>
        <v>2151470650</v>
      </c>
      <c r="L25" s="544">
        <f t="shared" si="3"/>
        <v>1691770661.7563999</v>
      </c>
      <c r="M25" s="543">
        <f t="shared" si="3"/>
        <v>200332881</v>
      </c>
      <c r="N25" s="543">
        <f t="shared" si="3"/>
        <v>322732261.77999997</v>
      </c>
      <c r="O25" s="543">
        <f>SUM(O9:O23)</f>
        <v>0</v>
      </c>
      <c r="P25" s="543"/>
      <c r="Q25" s="542">
        <f>SUM(Q9:Q23)</f>
        <v>0</v>
      </c>
      <c r="R25" s="481"/>
      <c r="S25" s="481"/>
      <c r="T25" s="481"/>
      <c r="U25" s="481"/>
      <c r="V25" s="481"/>
      <c r="W25" s="481"/>
    </row>
    <row r="26" spans="1:23">
      <c r="A26" s="532" t="s">
        <v>1799</v>
      </c>
      <c r="B26" s="528">
        <v>0</v>
      </c>
      <c r="C26" s="517">
        <v>0</v>
      </c>
      <c r="D26" s="516">
        <v>0</v>
      </c>
      <c r="E26" s="517">
        <v>85700</v>
      </c>
      <c r="F26" s="516">
        <v>0</v>
      </c>
      <c r="G26" s="517">
        <f t="shared" ref="G26:G55" si="4">SUM(B26:F26)</f>
        <v>85700</v>
      </c>
      <c r="H26" s="516">
        <v>0</v>
      </c>
      <c r="I26" s="517">
        <v>0</v>
      </c>
      <c r="J26" s="516">
        <f t="shared" ref="J26:J55" si="5">+G26+H26-I26</f>
        <v>85700</v>
      </c>
      <c r="K26" s="515"/>
      <c r="L26" s="514">
        <f t="shared" ref="L26:L55" si="6">+J26-K26</f>
        <v>85700</v>
      </c>
      <c r="M26" s="513">
        <v>0</v>
      </c>
      <c r="N26" s="513">
        <v>85700</v>
      </c>
      <c r="O26" s="512"/>
      <c r="P26" s="512"/>
      <c r="Q26" s="512"/>
      <c r="R26" s="481"/>
      <c r="S26" s="481"/>
      <c r="T26" s="481"/>
      <c r="U26" s="481"/>
      <c r="V26" s="481"/>
      <c r="W26" s="481"/>
    </row>
    <row r="27" spans="1:23">
      <c r="A27" s="530" t="s">
        <v>1785</v>
      </c>
      <c r="B27" s="528">
        <v>993489765</v>
      </c>
      <c r="C27" s="517">
        <v>919502498</v>
      </c>
      <c r="D27" s="516">
        <v>433272621</v>
      </c>
      <c r="E27" s="517">
        <v>127777234</v>
      </c>
      <c r="F27" s="516">
        <v>537422004</v>
      </c>
      <c r="G27" s="517">
        <f t="shared" si="4"/>
        <v>3011464122</v>
      </c>
      <c r="H27" s="516">
        <v>861328609</v>
      </c>
      <c r="I27" s="517">
        <v>45923</v>
      </c>
      <c r="J27" s="516">
        <f t="shared" si="5"/>
        <v>3872746808</v>
      </c>
      <c r="K27" s="515"/>
      <c r="L27" s="514">
        <f t="shared" si="6"/>
        <v>3872746808</v>
      </c>
      <c r="M27" s="513">
        <v>835468750</v>
      </c>
      <c r="N27" s="513">
        <v>253305891</v>
      </c>
      <c r="O27" s="512"/>
      <c r="P27" s="512"/>
      <c r="Q27" s="512"/>
      <c r="R27" s="481"/>
      <c r="S27" s="481"/>
      <c r="T27" s="481"/>
      <c r="U27" s="481"/>
      <c r="V27" s="481"/>
      <c r="W27" s="481"/>
    </row>
    <row r="28" spans="1:23">
      <c r="A28" s="530" t="s">
        <v>1800</v>
      </c>
      <c r="B28" s="528">
        <v>222798</v>
      </c>
      <c r="C28" s="517">
        <v>0</v>
      </c>
      <c r="D28" s="516">
        <v>0</v>
      </c>
      <c r="E28" s="517">
        <v>0</v>
      </c>
      <c r="F28" s="516">
        <v>221600</v>
      </c>
      <c r="G28" s="517">
        <f t="shared" si="4"/>
        <v>444398</v>
      </c>
      <c r="H28" s="516">
        <v>0</v>
      </c>
      <c r="I28" s="517">
        <v>0</v>
      </c>
      <c r="J28" s="516">
        <f t="shared" si="5"/>
        <v>444398</v>
      </c>
      <c r="K28" s="515"/>
      <c r="L28" s="514">
        <f t="shared" si="6"/>
        <v>444398</v>
      </c>
      <c r="M28" s="513">
        <v>221600</v>
      </c>
      <c r="N28" s="513">
        <v>0</v>
      </c>
      <c r="O28" s="512"/>
      <c r="P28" s="512"/>
      <c r="Q28" s="512"/>
      <c r="R28" s="481"/>
      <c r="S28" s="481"/>
      <c r="T28" s="481"/>
      <c r="U28" s="481"/>
      <c r="V28" s="481"/>
      <c r="W28" s="481"/>
    </row>
    <row r="29" spans="1:23">
      <c r="A29" s="530" t="s">
        <v>1801</v>
      </c>
      <c r="B29" s="528">
        <v>0</v>
      </c>
      <c r="C29" s="517">
        <v>0</v>
      </c>
      <c r="D29" s="516">
        <v>0</v>
      </c>
      <c r="E29" s="517">
        <v>0</v>
      </c>
      <c r="F29" s="516">
        <v>15939498</v>
      </c>
      <c r="G29" s="517">
        <f t="shared" si="4"/>
        <v>15939498</v>
      </c>
      <c r="H29" s="516">
        <v>0</v>
      </c>
      <c r="I29" s="517">
        <v>0</v>
      </c>
      <c r="J29" s="516">
        <f t="shared" si="5"/>
        <v>15939498</v>
      </c>
      <c r="K29" s="515"/>
      <c r="L29" s="514">
        <f t="shared" si="6"/>
        <v>15939498</v>
      </c>
      <c r="M29" s="513">
        <v>1745323</v>
      </c>
      <c r="N29" s="513">
        <v>0</v>
      </c>
      <c r="O29" s="512"/>
      <c r="P29" s="512"/>
      <c r="Q29" s="512"/>
      <c r="R29" s="481"/>
      <c r="S29" s="481"/>
      <c r="T29" s="481"/>
      <c r="U29" s="481"/>
      <c r="V29" s="481"/>
      <c r="W29" s="481"/>
    </row>
    <row r="30" spans="1:23">
      <c r="A30" s="530" t="s">
        <v>1802</v>
      </c>
      <c r="B30" s="528">
        <v>10262507</v>
      </c>
      <c r="C30" s="517">
        <v>28860599</v>
      </c>
      <c r="D30" s="516">
        <v>3310246</v>
      </c>
      <c r="E30" s="517">
        <v>11627731</v>
      </c>
      <c r="F30" s="516">
        <v>55867783</v>
      </c>
      <c r="G30" s="517">
        <f t="shared" si="4"/>
        <v>109928866</v>
      </c>
      <c r="H30" s="516">
        <v>0</v>
      </c>
      <c r="I30" s="517">
        <v>15830313</v>
      </c>
      <c r="J30" s="516">
        <f t="shared" si="5"/>
        <v>94098553</v>
      </c>
      <c r="K30" s="515"/>
      <c r="L30" s="514">
        <f t="shared" si="6"/>
        <v>94098553</v>
      </c>
      <c r="M30" s="513">
        <v>4492542</v>
      </c>
      <c r="N30" s="513">
        <v>23400</v>
      </c>
      <c r="O30" s="512"/>
      <c r="P30" s="512"/>
      <c r="Q30" s="512"/>
      <c r="R30" s="481"/>
      <c r="S30" s="481"/>
      <c r="T30" s="481"/>
      <c r="U30" s="481"/>
      <c r="V30" s="481"/>
      <c r="W30" s="481"/>
    </row>
    <row r="31" spans="1:23" ht="27">
      <c r="A31" s="530" t="s">
        <v>1803</v>
      </c>
      <c r="B31" s="528">
        <v>0</v>
      </c>
      <c r="C31" s="517">
        <v>0</v>
      </c>
      <c r="D31" s="516">
        <v>0</v>
      </c>
      <c r="E31" s="517">
        <v>8103790</v>
      </c>
      <c r="F31" s="516">
        <v>2549021</v>
      </c>
      <c r="G31" s="517">
        <f t="shared" si="4"/>
        <v>10652811</v>
      </c>
      <c r="H31" s="516">
        <v>57700</v>
      </c>
      <c r="I31" s="517">
        <v>0</v>
      </c>
      <c r="J31" s="516">
        <f t="shared" si="5"/>
        <v>10710511</v>
      </c>
      <c r="K31" s="515"/>
      <c r="L31" s="514">
        <f t="shared" si="6"/>
        <v>10710511</v>
      </c>
      <c r="M31" s="513">
        <v>647994</v>
      </c>
      <c r="N31" s="513">
        <v>0</v>
      </c>
      <c r="O31" s="512"/>
      <c r="P31" s="512"/>
      <c r="Q31" s="512"/>
      <c r="R31" s="481"/>
      <c r="S31" s="481"/>
      <c r="T31" s="481"/>
      <c r="U31" s="481"/>
      <c r="V31" s="481"/>
      <c r="W31" s="481"/>
    </row>
    <row r="32" spans="1:23">
      <c r="A32" s="530" t="s">
        <v>1786</v>
      </c>
      <c r="B32" s="528">
        <v>2698672</v>
      </c>
      <c r="C32" s="517">
        <v>2360168</v>
      </c>
      <c r="D32" s="516">
        <v>3084405</v>
      </c>
      <c r="E32" s="517">
        <v>1322100</v>
      </c>
      <c r="F32" s="516">
        <v>6385744</v>
      </c>
      <c r="G32" s="517">
        <f t="shared" si="4"/>
        <v>15851089</v>
      </c>
      <c r="H32" s="516">
        <v>2143223</v>
      </c>
      <c r="I32" s="517">
        <v>1174180.71</v>
      </c>
      <c r="J32" s="516">
        <f t="shared" si="5"/>
        <v>16820131.289999999</v>
      </c>
      <c r="K32" s="515"/>
      <c r="L32" s="514">
        <f t="shared" si="6"/>
        <v>16820131.289999999</v>
      </c>
      <c r="M32" s="513">
        <v>120000</v>
      </c>
      <c r="N32" s="513">
        <v>89700</v>
      </c>
      <c r="O32" s="512"/>
      <c r="P32" s="512"/>
      <c r="Q32" s="512"/>
      <c r="R32" s="481"/>
      <c r="S32" s="481"/>
      <c r="T32" s="481"/>
      <c r="U32" s="481"/>
      <c r="V32" s="481"/>
      <c r="W32" s="481"/>
    </row>
    <row r="33" spans="1:23" ht="27">
      <c r="A33" s="530" t="s">
        <v>1804</v>
      </c>
      <c r="B33" s="528">
        <v>0</v>
      </c>
      <c r="C33" s="517">
        <v>3252611</v>
      </c>
      <c r="D33" s="516">
        <v>1839110</v>
      </c>
      <c r="E33" s="517">
        <v>258200</v>
      </c>
      <c r="F33" s="516">
        <v>13505279</v>
      </c>
      <c r="G33" s="517">
        <f t="shared" si="4"/>
        <v>18855200</v>
      </c>
      <c r="H33" s="516">
        <v>0</v>
      </c>
      <c r="I33" s="517">
        <v>4533721</v>
      </c>
      <c r="J33" s="516">
        <f t="shared" si="5"/>
        <v>14321479</v>
      </c>
      <c r="K33" s="515"/>
      <c r="L33" s="514">
        <f t="shared" si="6"/>
        <v>14321479</v>
      </c>
      <c r="M33" s="513">
        <v>12820988</v>
      </c>
      <c r="N33" s="513">
        <v>0</v>
      </c>
      <c r="O33" s="512"/>
      <c r="P33" s="512"/>
      <c r="Q33" s="512"/>
      <c r="R33" s="481"/>
      <c r="S33" s="481"/>
      <c r="T33" s="481"/>
      <c r="U33" s="481"/>
      <c r="V33" s="481"/>
      <c r="W33" s="481"/>
    </row>
    <row r="34" spans="1:23">
      <c r="A34" s="530" t="s">
        <v>3</v>
      </c>
      <c r="B34" s="528">
        <v>298999151</v>
      </c>
      <c r="C34" s="517">
        <v>254663731</v>
      </c>
      <c r="D34" s="516">
        <v>369144150.80000001</v>
      </c>
      <c r="E34" s="517">
        <v>284505783</v>
      </c>
      <c r="F34" s="516">
        <v>62695261.240000002</v>
      </c>
      <c r="G34" s="517">
        <f t="shared" si="4"/>
        <v>1270008077.04</v>
      </c>
      <c r="H34" s="516">
        <v>207374302</v>
      </c>
      <c r="I34" s="517">
        <v>345247.94</v>
      </c>
      <c r="J34" s="516">
        <f t="shared" si="5"/>
        <v>1477037131.0999999</v>
      </c>
      <c r="K34" s="515"/>
      <c r="L34" s="514">
        <f t="shared" si="6"/>
        <v>1477037131.0999999</v>
      </c>
      <c r="M34" s="513">
        <v>4959070</v>
      </c>
      <c r="N34" s="513">
        <v>408865206</v>
      </c>
      <c r="O34" s="512"/>
      <c r="P34" s="512"/>
      <c r="Q34" s="512"/>
      <c r="R34" s="481"/>
      <c r="S34" s="481"/>
      <c r="T34" s="481"/>
      <c r="U34" s="481"/>
      <c r="V34" s="481"/>
      <c r="W34" s="481"/>
    </row>
    <row r="35" spans="1:23">
      <c r="A35" s="530" t="s">
        <v>1797</v>
      </c>
      <c r="B35" s="528">
        <v>36956919</v>
      </c>
      <c r="C35" s="517">
        <v>3752327</v>
      </c>
      <c r="D35" s="516">
        <v>267316</v>
      </c>
      <c r="E35" s="517">
        <v>67016</v>
      </c>
      <c r="F35" s="516">
        <v>49368605</v>
      </c>
      <c r="G35" s="517">
        <f t="shared" si="4"/>
        <v>90412183</v>
      </c>
      <c r="H35" s="516">
        <v>10500600</v>
      </c>
      <c r="I35" s="517">
        <v>0</v>
      </c>
      <c r="J35" s="516">
        <f t="shared" si="5"/>
        <v>100912783</v>
      </c>
      <c r="K35" s="515"/>
      <c r="L35" s="514">
        <f t="shared" si="6"/>
        <v>100912783</v>
      </c>
      <c r="M35" s="513">
        <v>42750686</v>
      </c>
      <c r="N35" s="513">
        <v>3285332</v>
      </c>
      <c r="O35" s="512"/>
      <c r="P35" s="512"/>
      <c r="Q35" s="512"/>
      <c r="R35" s="481"/>
      <c r="S35" s="481"/>
      <c r="T35" s="481"/>
      <c r="U35" s="481"/>
      <c r="V35" s="481"/>
      <c r="W35" s="481"/>
    </row>
    <row r="36" spans="1:23">
      <c r="A36" s="530" t="s">
        <v>1805</v>
      </c>
      <c r="B36" s="528">
        <v>0</v>
      </c>
      <c r="C36" s="517">
        <v>0</v>
      </c>
      <c r="D36" s="516">
        <v>807298</v>
      </c>
      <c r="E36" s="517">
        <v>4627564</v>
      </c>
      <c r="F36" s="516">
        <v>3936250</v>
      </c>
      <c r="G36" s="517">
        <f t="shared" si="4"/>
        <v>9371112</v>
      </c>
      <c r="H36" s="516">
        <v>0</v>
      </c>
      <c r="I36" s="517">
        <v>7025315</v>
      </c>
      <c r="J36" s="516">
        <f t="shared" si="5"/>
        <v>2345797</v>
      </c>
      <c r="K36" s="515"/>
      <c r="L36" s="514">
        <f t="shared" si="6"/>
        <v>2345797</v>
      </c>
      <c r="M36" s="513">
        <v>0</v>
      </c>
      <c r="N36" s="513">
        <v>23325</v>
      </c>
      <c r="O36" s="512"/>
      <c r="P36" s="512"/>
      <c r="Q36" s="512"/>
      <c r="R36" s="481"/>
      <c r="S36" s="481"/>
      <c r="T36" s="481"/>
      <c r="U36" s="481"/>
      <c r="V36" s="481"/>
      <c r="W36" s="481"/>
    </row>
    <row r="37" spans="1:23" ht="27">
      <c r="A37" s="530" t="s">
        <v>1806</v>
      </c>
      <c r="B37" s="528">
        <v>4291964</v>
      </c>
      <c r="C37" s="517">
        <v>0</v>
      </c>
      <c r="D37" s="516">
        <v>299999</v>
      </c>
      <c r="E37" s="517">
        <v>80800</v>
      </c>
      <c r="F37" s="516">
        <v>11780317</v>
      </c>
      <c r="G37" s="517">
        <f t="shared" si="4"/>
        <v>16453080</v>
      </c>
      <c r="H37" s="516">
        <v>23463637</v>
      </c>
      <c r="I37" s="517">
        <v>0</v>
      </c>
      <c r="J37" s="516">
        <f t="shared" si="5"/>
        <v>39916717</v>
      </c>
      <c r="K37" s="515"/>
      <c r="L37" s="514">
        <f t="shared" si="6"/>
        <v>39916717</v>
      </c>
      <c r="M37" s="513">
        <v>19958215</v>
      </c>
      <c r="N37" s="513">
        <v>138399</v>
      </c>
      <c r="O37" s="512"/>
      <c r="P37" s="512"/>
      <c r="Q37" s="512"/>
      <c r="R37" s="481"/>
      <c r="S37" s="481"/>
      <c r="T37" s="481"/>
      <c r="U37" s="481"/>
      <c r="V37" s="481"/>
      <c r="W37" s="481"/>
    </row>
    <row r="38" spans="1:23">
      <c r="A38" s="530" t="s">
        <v>1807</v>
      </c>
      <c r="B38" s="528">
        <v>0</v>
      </c>
      <c r="C38" s="517">
        <v>0</v>
      </c>
      <c r="D38" s="516">
        <v>0</v>
      </c>
      <c r="E38" s="517">
        <v>735600</v>
      </c>
      <c r="F38" s="516">
        <v>422550</v>
      </c>
      <c r="G38" s="517">
        <f t="shared" si="4"/>
        <v>1158150</v>
      </c>
      <c r="H38" s="516">
        <v>0</v>
      </c>
      <c r="I38" s="517">
        <v>113079</v>
      </c>
      <c r="J38" s="516">
        <f t="shared" si="5"/>
        <v>1045071</v>
      </c>
      <c r="K38" s="515"/>
      <c r="L38" s="514">
        <f t="shared" si="6"/>
        <v>1045071</v>
      </c>
      <c r="M38" s="513">
        <v>0</v>
      </c>
      <c r="N38" s="513">
        <v>0</v>
      </c>
      <c r="O38" s="512"/>
      <c r="P38" s="512"/>
      <c r="Q38" s="512"/>
      <c r="R38" s="481"/>
      <c r="S38" s="481"/>
      <c r="T38" s="481"/>
      <c r="U38" s="481"/>
      <c r="V38" s="481"/>
      <c r="W38" s="481"/>
    </row>
    <row r="39" spans="1:23">
      <c r="A39" s="530" t="s">
        <v>1808</v>
      </c>
      <c r="B39" s="528">
        <v>0</v>
      </c>
      <c r="C39" s="517">
        <v>0</v>
      </c>
      <c r="D39" s="516">
        <v>0</v>
      </c>
      <c r="E39" s="517">
        <v>0</v>
      </c>
      <c r="F39" s="516">
        <v>8059044</v>
      </c>
      <c r="G39" s="517">
        <f t="shared" si="4"/>
        <v>8059044</v>
      </c>
      <c r="H39" s="516">
        <v>0</v>
      </c>
      <c r="I39" s="517">
        <v>0</v>
      </c>
      <c r="J39" s="516">
        <f t="shared" si="5"/>
        <v>8059044</v>
      </c>
      <c r="K39" s="515"/>
      <c r="L39" s="514">
        <f t="shared" si="6"/>
        <v>8059044</v>
      </c>
      <c r="M39" s="513">
        <v>0</v>
      </c>
      <c r="N39" s="513">
        <v>0</v>
      </c>
      <c r="O39" s="512"/>
      <c r="P39" s="512"/>
      <c r="Q39" s="512"/>
      <c r="R39" s="481"/>
      <c r="S39" s="481"/>
      <c r="T39" s="481"/>
      <c r="U39" s="481"/>
      <c r="V39" s="481"/>
      <c r="W39" s="481"/>
    </row>
    <row r="40" spans="1:23">
      <c r="A40" s="530" t="s">
        <v>1809</v>
      </c>
      <c r="B40" s="528">
        <v>0</v>
      </c>
      <c r="C40" s="517">
        <v>0</v>
      </c>
      <c r="D40" s="516">
        <v>9431415</v>
      </c>
      <c r="E40" s="517">
        <v>0</v>
      </c>
      <c r="F40" s="516">
        <v>1234339</v>
      </c>
      <c r="G40" s="517">
        <f t="shared" si="4"/>
        <v>10665754</v>
      </c>
      <c r="H40" s="516">
        <v>5925356</v>
      </c>
      <c r="I40" s="517">
        <v>0</v>
      </c>
      <c r="J40" s="516">
        <f t="shared" si="5"/>
        <v>16591110</v>
      </c>
      <c r="K40" s="515"/>
      <c r="L40" s="514">
        <f t="shared" si="6"/>
        <v>16591110</v>
      </c>
      <c r="M40" s="513">
        <v>0</v>
      </c>
      <c r="N40" s="513">
        <v>0</v>
      </c>
      <c r="O40" s="512"/>
      <c r="P40" s="512"/>
      <c r="Q40" s="512"/>
      <c r="R40" s="481"/>
      <c r="S40" s="481"/>
      <c r="T40" s="481"/>
      <c r="U40" s="481"/>
      <c r="V40" s="481"/>
      <c r="W40" s="481"/>
    </row>
    <row r="41" spans="1:23">
      <c r="A41" s="530" t="s">
        <v>1788</v>
      </c>
      <c r="B41" s="528">
        <v>1266982520</v>
      </c>
      <c r="C41" s="517">
        <v>179629725</v>
      </c>
      <c r="D41" s="516">
        <v>224033911</v>
      </c>
      <c r="E41" s="517">
        <v>177531945</v>
      </c>
      <c r="F41" s="516">
        <v>555293938</v>
      </c>
      <c r="G41" s="517">
        <f t="shared" si="4"/>
        <v>2403472039</v>
      </c>
      <c r="H41" s="516">
        <v>978107875</v>
      </c>
      <c r="I41" s="517">
        <v>307832449</v>
      </c>
      <c r="J41" s="516">
        <f t="shared" si="5"/>
        <v>3073747465</v>
      </c>
      <c r="K41" s="515"/>
      <c r="L41" s="514">
        <f t="shared" si="6"/>
        <v>3073747465</v>
      </c>
      <c r="M41" s="513">
        <v>653544056</v>
      </c>
      <c r="N41" s="513">
        <v>115677589</v>
      </c>
      <c r="O41" s="512"/>
      <c r="P41" s="512"/>
      <c r="Q41" s="512"/>
      <c r="R41" s="481"/>
      <c r="S41" s="481"/>
      <c r="T41" s="481"/>
      <c r="U41" s="481"/>
      <c r="V41" s="481"/>
      <c r="W41" s="481"/>
    </row>
    <row r="42" spans="1:23" ht="27">
      <c r="A42" s="530" t="s">
        <v>1810</v>
      </c>
      <c r="B42" s="528">
        <v>5213615</v>
      </c>
      <c r="C42" s="517">
        <v>0</v>
      </c>
      <c r="D42" s="516">
        <v>6557002</v>
      </c>
      <c r="E42" s="517">
        <v>8400697</v>
      </c>
      <c r="F42" s="516">
        <v>96441232</v>
      </c>
      <c r="G42" s="517">
        <f t="shared" si="4"/>
        <v>116612546</v>
      </c>
      <c r="H42" s="516">
        <v>1264556</v>
      </c>
      <c r="I42" s="517">
        <v>0</v>
      </c>
      <c r="J42" s="516">
        <f t="shared" si="5"/>
        <v>117877102</v>
      </c>
      <c r="K42" s="515"/>
      <c r="L42" s="514">
        <f t="shared" si="6"/>
        <v>117877102</v>
      </c>
      <c r="M42" s="513">
        <v>20668491</v>
      </c>
      <c r="N42" s="513">
        <v>0</v>
      </c>
      <c r="O42" s="512"/>
      <c r="P42" s="512"/>
      <c r="Q42" s="512"/>
      <c r="R42" s="481"/>
      <c r="S42" s="481"/>
      <c r="T42" s="481"/>
      <c r="U42" s="481"/>
      <c r="V42" s="481"/>
      <c r="W42" s="481"/>
    </row>
    <row r="43" spans="1:23">
      <c r="A43" s="530" t="s">
        <v>1811</v>
      </c>
      <c r="B43" s="528">
        <v>0</v>
      </c>
      <c r="C43" s="517">
        <v>0</v>
      </c>
      <c r="D43" s="516">
        <v>0</v>
      </c>
      <c r="E43" s="517">
        <v>0</v>
      </c>
      <c r="F43" s="516">
        <v>155952</v>
      </c>
      <c r="G43" s="517">
        <f t="shared" si="4"/>
        <v>155952</v>
      </c>
      <c r="H43" s="516">
        <v>0</v>
      </c>
      <c r="I43" s="517">
        <v>0</v>
      </c>
      <c r="J43" s="516">
        <f t="shared" si="5"/>
        <v>155952</v>
      </c>
      <c r="K43" s="515"/>
      <c r="L43" s="514">
        <f t="shared" si="6"/>
        <v>155952</v>
      </c>
      <c r="M43" s="513">
        <v>0</v>
      </c>
      <c r="N43" s="513">
        <v>0</v>
      </c>
      <c r="O43" s="512"/>
      <c r="P43" s="512"/>
      <c r="Q43" s="512"/>
      <c r="R43" s="481"/>
      <c r="S43" s="481"/>
      <c r="T43" s="481"/>
      <c r="U43" s="481"/>
      <c r="V43" s="481"/>
      <c r="W43" s="481"/>
    </row>
    <row r="44" spans="1:23">
      <c r="A44" s="530" t="s">
        <v>1812</v>
      </c>
      <c r="B44" s="528">
        <v>1844320</v>
      </c>
      <c r="C44" s="517">
        <v>3433664</v>
      </c>
      <c r="D44" s="516">
        <v>1052917</v>
      </c>
      <c r="E44" s="517">
        <v>0</v>
      </c>
      <c r="F44" s="516">
        <v>60000</v>
      </c>
      <c r="G44" s="517">
        <f t="shared" si="4"/>
        <v>6390901</v>
      </c>
      <c r="H44" s="516">
        <v>0</v>
      </c>
      <c r="I44" s="517">
        <v>30000</v>
      </c>
      <c r="J44" s="516">
        <f t="shared" si="5"/>
        <v>6360901</v>
      </c>
      <c r="K44" s="515"/>
      <c r="L44" s="514">
        <f t="shared" si="6"/>
        <v>6360901</v>
      </c>
      <c r="M44" s="513">
        <v>0</v>
      </c>
      <c r="N44" s="513">
        <v>1454370</v>
      </c>
      <c r="O44" s="512"/>
      <c r="P44" s="512"/>
      <c r="Q44" s="512"/>
      <c r="R44" s="481"/>
      <c r="S44" s="481"/>
      <c r="T44" s="481"/>
      <c r="U44" s="481"/>
      <c r="V44" s="481"/>
      <c r="W44" s="481"/>
    </row>
    <row r="45" spans="1:23" ht="27">
      <c r="A45" s="530" t="s">
        <v>1789</v>
      </c>
      <c r="B45" s="528">
        <v>0</v>
      </c>
      <c r="C45" s="517">
        <v>0</v>
      </c>
      <c r="D45" s="516">
        <v>242400</v>
      </c>
      <c r="E45" s="517">
        <v>242400</v>
      </c>
      <c r="F45" s="516">
        <v>242400</v>
      </c>
      <c r="G45" s="517">
        <f t="shared" si="4"/>
        <v>727200</v>
      </c>
      <c r="H45" s="516">
        <v>0</v>
      </c>
      <c r="I45" s="517">
        <v>80000</v>
      </c>
      <c r="J45" s="516">
        <f t="shared" si="5"/>
        <v>647200</v>
      </c>
      <c r="K45" s="515"/>
      <c r="L45" s="514">
        <f t="shared" si="6"/>
        <v>647200</v>
      </c>
      <c r="M45" s="513">
        <v>646400</v>
      </c>
      <c r="N45" s="513">
        <v>0</v>
      </c>
      <c r="O45" s="512"/>
      <c r="P45" s="512"/>
      <c r="Q45" s="512"/>
      <c r="R45" s="481"/>
      <c r="S45" s="481"/>
      <c r="T45" s="481"/>
      <c r="U45" s="481"/>
      <c r="V45" s="481"/>
      <c r="W45" s="481"/>
    </row>
    <row r="46" spans="1:23">
      <c r="A46" s="530" t="s">
        <v>1813</v>
      </c>
      <c r="B46" s="528">
        <v>8546433</v>
      </c>
      <c r="C46" s="517">
        <v>0</v>
      </c>
      <c r="D46" s="516">
        <v>0</v>
      </c>
      <c r="E46" s="517">
        <v>0</v>
      </c>
      <c r="F46" s="516">
        <v>0</v>
      </c>
      <c r="G46" s="517">
        <f t="shared" si="4"/>
        <v>8546433</v>
      </c>
      <c r="H46" s="516">
        <v>6886911</v>
      </c>
      <c r="I46" s="517">
        <v>0</v>
      </c>
      <c r="J46" s="516">
        <f t="shared" si="5"/>
        <v>15433344</v>
      </c>
      <c r="K46" s="515"/>
      <c r="L46" s="514">
        <f t="shared" si="6"/>
        <v>15433344</v>
      </c>
      <c r="M46" s="513">
        <v>0</v>
      </c>
      <c r="N46" s="513">
        <v>0</v>
      </c>
      <c r="O46" s="512"/>
      <c r="P46" s="512"/>
      <c r="Q46" s="512"/>
      <c r="R46" s="481"/>
      <c r="S46" s="481"/>
      <c r="T46" s="481"/>
      <c r="U46" s="481"/>
      <c r="V46" s="481"/>
      <c r="W46" s="481"/>
    </row>
    <row r="47" spans="1:23">
      <c r="A47" s="530" t="s">
        <v>1790</v>
      </c>
      <c r="B47" s="528">
        <v>2885820</v>
      </c>
      <c r="C47" s="517">
        <v>2322417</v>
      </c>
      <c r="D47" s="516">
        <v>8197216</v>
      </c>
      <c r="E47" s="517">
        <v>80800</v>
      </c>
      <c r="F47" s="516">
        <v>80800</v>
      </c>
      <c r="G47" s="517">
        <f t="shared" si="4"/>
        <v>13567053</v>
      </c>
      <c r="H47" s="516">
        <v>1069800</v>
      </c>
      <c r="I47" s="517">
        <v>8824562.3200000003</v>
      </c>
      <c r="J47" s="516">
        <f t="shared" si="5"/>
        <v>5812290.6799999997</v>
      </c>
      <c r="K47" s="515"/>
      <c r="L47" s="514">
        <f t="shared" si="6"/>
        <v>5812290.6799999997</v>
      </c>
      <c r="M47" s="513">
        <v>0</v>
      </c>
      <c r="N47" s="513">
        <v>2305146</v>
      </c>
      <c r="O47" s="512"/>
      <c r="P47" s="512"/>
      <c r="Q47" s="512"/>
      <c r="R47" s="481"/>
      <c r="S47" s="481"/>
      <c r="T47" s="481"/>
      <c r="U47" s="481"/>
      <c r="V47" s="481"/>
      <c r="W47" s="481"/>
    </row>
    <row r="48" spans="1:23">
      <c r="A48" s="530" t="s">
        <v>1814</v>
      </c>
      <c r="B48" s="528">
        <v>0</v>
      </c>
      <c r="C48" s="517">
        <v>3199441</v>
      </c>
      <c r="D48" s="516">
        <v>17460707</v>
      </c>
      <c r="E48" s="517">
        <v>2028058</v>
      </c>
      <c r="F48" s="516">
        <v>105927731</v>
      </c>
      <c r="G48" s="517">
        <f t="shared" si="4"/>
        <v>128615937</v>
      </c>
      <c r="H48" s="516">
        <v>0</v>
      </c>
      <c r="I48" s="517">
        <v>174160</v>
      </c>
      <c r="J48" s="516">
        <f t="shared" si="5"/>
        <v>128441777</v>
      </c>
      <c r="K48" s="515"/>
      <c r="L48" s="514">
        <f t="shared" si="6"/>
        <v>128441777</v>
      </c>
      <c r="M48" s="513">
        <v>0</v>
      </c>
      <c r="N48" s="513">
        <v>32376238</v>
      </c>
      <c r="O48" s="512"/>
      <c r="P48" s="512"/>
      <c r="Q48" s="512"/>
      <c r="R48" s="481"/>
      <c r="S48" s="481"/>
      <c r="T48" s="481"/>
      <c r="U48" s="481"/>
      <c r="V48" s="481"/>
      <c r="W48" s="481"/>
    </row>
    <row r="49" spans="1:23">
      <c r="A49" s="530" t="s">
        <v>1815</v>
      </c>
      <c r="B49" s="528">
        <v>0</v>
      </c>
      <c r="C49" s="517">
        <v>0</v>
      </c>
      <c r="D49" s="516">
        <v>705228</v>
      </c>
      <c r="E49" s="517">
        <v>0</v>
      </c>
      <c r="F49" s="516">
        <v>581545</v>
      </c>
      <c r="G49" s="517">
        <f t="shared" si="4"/>
        <v>1286773</v>
      </c>
      <c r="H49" s="516">
        <v>880111</v>
      </c>
      <c r="I49" s="517">
        <v>0</v>
      </c>
      <c r="J49" s="516">
        <f t="shared" si="5"/>
        <v>2166884</v>
      </c>
      <c r="K49" s="515"/>
      <c r="L49" s="514">
        <f t="shared" si="6"/>
        <v>2166884</v>
      </c>
      <c r="M49" s="513">
        <v>0</v>
      </c>
      <c r="N49" s="513">
        <v>0</v>
      </c>
      <c r="O49" s="512"/>
      <c r="P49" s="512"/>
      <c r="Q49" s="512"/>
      <c r="R49" s="481"/>
      <c r="S49" s="481"/>
      <c r="T49" s="481"/>
      <c r="U49" s="481"/>
      <c r="V49" s="481"/>
      <c r="W49" s="481"/>
    </row>
    <row r="50" spans="1:23">
      <c r="A50" s="530" t="s">
        <v>2</v>
      </c>
      <c r="B50" s="528">
        <v>677486108</v>
      </c>
      <c r="C50" s="517">
        <v>10394771</v>
      </c>
      <c r="D50" s="516">
        <v>12279291</v>
      </c>
      <c r="E50" s="517">
        <v>15190400</v>
      </c>
      <c r="F50" s="516">
        <v>41851018</v>
      </c>
      <c r="G50" s="517">
        <f t="shared" si="4"/>
        <v>757201588</v>
      </c>
      <c r="H50" s="516">
        <v>690797130</v>
      </c>
      <c r="I50" s="517">
        <v>12083575.91</v>
      </c>
      <c r="J50" s="516">
        <f t="shared" si="5"/>
        <v>1435915142.0899999</v>
      </c>
      <c r="K50" s="515"/>
      <c r="L50" s="514">
        <f t="shared" si="6"/>
        <v>1435915142.0899999</v>
      </c>
      <c r="M50" s="513">
        <v>1595200</v>
      </c>
      <c r="N50" s="513">
        <v>0</v>
      </c>
      <c r="O50" s="512"/>
      <c r="P50" s="512"/>
      <c r="Q50" s="512"/>
      <c r="R50" s="481"/>
      <c r="S50" s="481"/>
      <c r="T50" s="481"/>
      <c r="U50" s="481"/>
      <c r="V50" s="481"/>
      <c r="W50" s="481"/>
    </row>
    <row r="51" spans="1:23">
      <c r="A51" s="530" t="s">
        <v>1793</v>
      </c>
      <c r="B51" s="528">
        <v>659057544</v>
      </c>
      <c r="C51" s="517">
        <v>392962162</v>
      </c>
      <c r="D51" s="516">
        <v>648358070.25999999</v>
      </c>
      <c r="E51" s="517">
        <v>748043461</v>
      </c>
      <c r="F51" s="516">
        <v>4259783620.2600002</v>
      </c>
      <c r="G51" s="517">
        <f t="shared" si="4"/>
        <v>6708204857.5200005</v>
      </c>
      <c r="H51" s="516">
        <v>991434140</v>
      </c>
      <c r="I51" s="517">
        <v>4210266568.1064005</v>
      </c>
      <c r="J51" s="516">
        <f t="shared" si="5"/>
        <v>3489372429.4136</v>
      </c>
      <c r="K51" s="515"/>
      <c r="L51" s="514">
        <f t="shared" si="6"/>
        <v>3489372429.4136</v>
      </c>
      <c r="M51" s="513">
        <v>327772213.03999996</v>
      </c>
      <c r="N51" s="513">
        <v>1178402626.2</v>
      </c>
      <c r="O51" s="512"/>
      <c r="P51" s="512"/>
      <c r="Q51" s="512"/>
      <c r="R51" s="481"/>
      <c r="S51" s="481"/>
      <c r="T51" s="481"/>
      <c r="U51" s="481"/>
      <c r="V51" s="481"/>
      <c r="W51" s="481"/>
    </row>
    <row r="52" spans="1:23">
      <c r="A52" s="530" t="s">
        <v>1794</v>
      </c>
      <c r="B52" s="528">
        <v>91977587</v>
      </c>
      <c r="C52" s="517">
        <v>29068679</v>
      </c>
      <c r="D52" s="516">
        <v>130812816</v>
      </c>
      <c r="E52" s="517">
        <v>138712500</v>
      </c>
      <c r="F52" s="516">
        <v>82112540</v>
      </c>
      <c r="G52" s="517">
        <f t="shared" si="4"/>
        <v>472684122</v>
      </c>
      <c r="H52" s="516">
        <v>20627767</v>
      </c>
      <c r="I52" s="517">
        <v>65551958.549999997</v>
      </c>
      <c r="J52" s="516">
        <f t="shared" si="5"/>
        <v>427759930.44999999</v>
      </c>
      <c r="K52" s="515"/>
      <c r="L52" s="514">
        <f t="shared" si="6"/>
        <v>427759930.44999999</v>
      </c>
      <c r="M52" s="513">
        <v>865600</v>
      </c>
      <c r="N52" s="513">
        <v>55316628</v>
      </c>
      <c r="O52" s="512"/>
      <c r="P52" s="512"/>
      <c r="Q52" s="512"/>
      <c r="R52" s="481"/>
      <c r="S52" s="481"/>
      <c r="T52" s="481"/>
      <c r="U52" s="481"/>
      <c r="V52" s="481"/>
      <c r="W52" s="481"/>
    </row>
    <row r="53" spans="1:23">
      <c r="A53" s="530" t="s">
        <v>1796</v>
      </c>
      <c r="B53" s="528">
        <v>0</v>
      </c>
      <c r="C53" s="517">
        <v>47733694</v>
      </c>
      <c r="D53" s="516">
        <v>16875298</v>
      </c>
      <c r="E53" s="517">
        <v>482900</v>
      </c>
      <c r="F53" s="516">
        <v>1049575</v>
      </c>
      <c r="G53" s="517">
        <f t="shared" si="4"/>
        <v>66141467</v>
      </c>
      <c r="H53" s="516">
        <v>1983859</v>
      </c>
      <c r="I53" s="517">
        <v>0</v>
      </c>
      <c r="J53" s="516">
        <f t="shared" si="5"/>
        <v>68125326</v>
      </c>
      <c r="K53" s="515"/>
      <c r="L53" s="514">
        <f t="shared" si="6"/>
        <v>68125326</v>
      </c>
      <c r="M53" s="513">
        <v>16956098</v>
      </c>
      <c r="N53" s="513">
        <v>421822</v>
      </c>
      <c r="O53" s="512"/>
      <c r="P53" s="512"/>
      <c r="Q53" s="512"/>
      <c r="R53" s="481"/>
      <c r="S53" s="481"/>
      <c r="T53" s="481"/>
      <c r="U53" s="481"/>
      <c r="V53" s="481"/>
      <c r="W53" s="481"/>
    </row>
    <row r="54" spans="1:23">
      <c r="A54" s="530" t="s">
        <v>1792</v>
      </c>
      <c r="B54" s="528"/>
      <c r="C54" s="517"/>
      <c r="D54" s="516"/>
      <c r="E54" s="517"/>
      <c r="F54" s="516"/>
      <c r="G54" s="517">
        <f t="shared" si="4"/>
        <v>0</v>
      </c>
      <c r="H54" s="516">
        <v>675586</v>
      </c>
      <c r="I54" s="517">
        <v>77808.5</v>
      </c>
      <c r="J54" s="516">
        <f t="shared" si="5"/>
        <v>597777.5</v>
      </c>
      <c r="K54" s="515"/>
      <c r="L54" s="514">
        <f t="shared" si="6"/>
        <v>597777.5</v>
      </c>
      <c r="M54" s="513">
        <v>0</v>
      </c>
      <c r="N54" s="513">
        <v>0</v>
      </c>
      <c r="O54" s="512"/>
      <c r="P54" s="512"/>
      <c r="Q54" s="512"/>
      <c r="R54" s="481"/>
      <c r="S54" s="481"/>
      <c r="T54" s="481"/>
      <c r="U54" s="481"/>
      <c r="V54" s="481"/>
      <c r="W54" s="481"/>
    </row>
    <row r="55" spans="1:23" ht="16" thickBot="1">
      <c r="A55" s="541" t="s">
        <v>122</v>
      </c>
      <c r="B55" s="540">
        <v>0</v>
      </c>
      <c r="C55" s="540">
        <v>0</v>
      </c>
      <c r="D55" s="540">
        <v>190528970</v>
      </c>
      <c r="E55" s="540">
        <v>669762173</v>
      </c>
      <c r="F55" s="540">
        <v>51578403308</v>
      </c>
      <c r="G55" s="531">
        <f t="shared" si="4"/>
        <v>52438694451</v>
      </c>
      <c r="H55" s="540">
        <v>567633</v>
      </c>
      <c r="I55" s="517">
        <v>266603916</v>
      </c>
      <c r="J55" s="516">
        <f t="shared" si="5"/>
        <v>52172658168</v>
      </c>
      <c r="K55" s="534">
        <v>52046785194</v>
      </c>
      <c r="L55" s="514">
        <f t="shared" si="6"/>
        <v>125872974</v>
      </c>
      <c r="M55" s="513">
        <v>35755466</v>
      </c>
      <c r="N55" s="513">
        <v>409207208</v>
      </c>
      <c r="O55" s="539">
        <v>0</v>
      </c>
      <c r="P55" s="539"/>
      <c r="Q55" s="527">
        <f>IFERROR(+#REF!/$O$95,0)</f>
        <v>0</v>
      </c>
      <c r="R55" s="538"/>
      <c r="S55" s="538"/>
      <c r="T55" s="538"/>
      <c r="U55" s="538"/>
      <c r="V55" s="538"/>
      <c r="W55" s="538"/>
    </row>
    <row r="56" spans="1:23" ht="16" thickBot="1">
      <c r="A56" s="537" t="s">
        <v>123</v>
      </c>
      <c r="B56" s="536">
        <f t="shared" ref="B56:O56" si="7">SUM(B26:B55)</f>
        <v>4060915723</v>
      </c>
      <c r="C56" s="525">
        <f t="shared" si="7"/>
        <v>1881136487</v>
      </c>
      <c r="D56" s="524">
        <f t="shared" si="7"/>
        <v>2078560387.0599999</v>
      </c>
      <c r="E56" s="525">
        <f t="shared" si="7"/>
        <v>2199666852</v>
      </c>
      <c r="F56" s="524">
        <f t="shared" si="7"/>
        <v>57491370954.5</v>
      </c>
      <c r="G56" s="525">
        <f t="shared" si="7"/>
        <v>67711650403.559998</v>
      </c>
      <c r="H56" s="525">
        <f t="shared" si="7"/>
        <v>3805088795</v>
      </c>
      <c r="I56" s="525">
        <f t="shared" si="7"/>
        <v>4900592778.0364008</v>
      </c>
      <c r="J56" s="524">
        <f t="shared" si="7"/>
        <v>66616146420.523605</v>
      </c>
      <c r="K56" s="525">
        <f t="shared" si="7"/>
        <v>52046785194</v>
      </c>
      <c r="L56" s="524">
        <f t="shared" si="7"/>
        <v>14569361226.523602</v>
      </c>
      <c r="M56" s="524">
        <f t="shared" si="7"/>
        <v>1980988692.04</v>
      </c>
      <c r="N56" s="524">
        <f t="shared" si="7"/>
        <v>2460978580.1999998</v>
      </c>
      <c r="O56" s="524">
        <f t="shared" si="7"/>
        <v>0</v>
      </c>
      <c r="P56" s="524"/>
      <c r="Q56" s="535">
        <f>SUM(Q26:Q55)</f>
        <v>0</v>
      </c>
      <c r="R56" s="481"/>
      <c r="S56" s="481"/>
      <c r="T56" s="481"/>
      <c r="U56" s="481"/>
      <c r="V56" s="481"/>
      <c r="W56" s="481"/>
    </row>
    <row r="57" spans="1:23" ht="40">
      <c r="A57" s="532" t="s">
        <v>1816</v>
      </c>
      <c r="B57" s="528">
        <v>101466901</v>
      </c>
      <c r="C57" s="517">
        <v>261280008</v>
      </c>
      <c r="D57" s="516">
        <v>707529628</v>
      </c>
      <c r="E57" s="517">
        <v>621294431.37</v>
      </c>
      <c r="F57" s="516">
        <v>1563456790.8299999</v>
      </c>
      <c r="G57" s="517">
        <f t="shared" ref="G57:G68" si="8">SUM(B57:F57)</f>
        <v>3255027759.1999998</v>
      </c>
      <c r="H57" s="516">
        <v>157708601</v>
      </c>
      <c r="I57" s="517">
        <v>64454147.649999999</v>
      </c>
      <c r="J57" s="516">
        <f t="shared" ref="J57:J68" si="9">+G57+H57-I57</f>
        <v>3348282212.5499997</v>
      </c>
      <c r="K57" s="515"/>
      <c r="L57" s="514">
        <f t="shared" ref="L57:L68" si="10">+J57-K57</f>
        <v>3348282212.5499997</v>
      </c>
      <c r="M57" s="513">
        <v>9709053</v>
      </c>
      <c r="N57" s="513">
        <v>142947838</v>
      </c>
      <c r="O57" s="512"/>
      <c r="P57" s="512"/>
      <c r="Q57" s="527">
        <f>IFERROR(+#REF!/$O$95,0)</f>
        <v>0</v>
      </c>
      <c r="R57" s="481"/>
      <c r="S57" s="481"/>
      <c r="T57" s="481"/>
      <c r="U57" s="481"/>
      <c r="V57" s="481"/>
      <c r="W57" s="481"/>
    </row>
    <row r="58" spans="1:23">
      <c r="A58" s="530" t="s">
        <v>1817</v>
      </c>
      <c r="B58" s="528">
        <v>19116314</v>
      </c>
      <c r="C58" s="517">
        <v>12042229</v>
      </c>
      <c r="D58" s="516">
        <v>31129799</v>
      </c>
      <c r="E58" s="517">
        <v>75364573.030000001</v>
      </c>
      <c r="F58" s="516">
        <v>156679479.42999998</v>
      </c>
      <c r="G58" s="517">
        <f t="shared" si="8"/>
        <v>294332394.45999998</v>
      </c>
      <c r="H58" s="516">
        <v>33192456</v>
      </c>
      <c r="I58" s="517">
        <v>0</v>
      </c>
      <c r="J58" s="516">
        <f t="shared" si="9"/>
        <v>327524850.45999998</v>
      </c>
      <c r="K58" s="515"/>
      <c r="L58" s="514">
        <f t="shared" si="10"/>
        <v>327524850.45999998</v>
      </c>
      <c r="M58" s="513">
        <v>178377830</v>
      </c>
      <c r="N58" s="513">
        <v>74520309</v>
      </c>
      <c r="O58" s="512"/>
      <c r="P58" s="512"/>
      <c r="Q58" s="527"/>
      <c r="R58" s="481"/>
      <c r="S58" s="481"/>
      <c r="T58" s="481"/>
      <c r="U58" s="481"/>
      <c r="V58" s="481"/>
      <c r="W58" s="481"/>
    </row>
    <row r="59" spans="1:23">
      <c r="A59" s="530" t="s">
        <v>1818</v>
      </c>
      <c r="B59" s="528">
        <v>0</v>
      </c>
      <c r="C59" s="517">
        <v>0</v>
      </c>
      <c r="D59" s="516">
        <v>0</v>
      </c>
      <c r="E59" s="517">
        <v>0</v>
      </c>
      <c r="F59" s="516">
        <v>1986249038</v>
      </c>
      <c r="G59" s="517">
        <f t="shared" si="8"/>
        <v>1986249038</v>
      </c>
      <c r="H59" s="516">
        <v>71139746</v>
      </c>
      <c r="I59" s="517">
        <v>0</v>
      </c>
      <c r="J59" s="516">
        <f t="shared" si="9"/>
        <v>2057388784</v>
      </c>
      <c r="K59" s="515">
        <v>2057388784</v>
      </c>
      <c r="L59" s="514">
        <f t="shared" si="10"/>
        <v>0</v>
      </c>
      <c r="M59" s="513">
        <v>0</v>
      </c>
      <c r="N59" s="513">
        <v>0</v>
      </c>
      <c r="O59" s="512"/>
      <c r="P59" s="512"/>
      <c r="Q59" s="527"/>
      <c r="R59" s="481"/>
      <c r="S59" s="481"/>
      <c r="T59" s="481"/>
      <c r="U59" s="481"/>
      <c r="V59" s="481"/>
      <c r="W59" s="481"/>
    </row>
    <row r="60" spans="1:23">
      <c r="A60" s="530" t="s">
        <v>1819</v>
      </c>
      <c r="B60" s="528">
        <v>2223929</v>
      </c>
      <c r="C60" s="517">
        <v>8770197</v>
      </c>
      <c r="D60" s="516">
        <v>5875861</v>
      </c>
      <c r="E60" s="517">
        <v>0</v>
      </c>
      <c r="F60" s="516">
        <v>19212372</v>
      </c>
      <c r="G60" s="517">
        <f t="shared" si="8"/>
        <v>36082359</v>
      </c>
      <c r="H60" s="516">
        <v>6547809</v>
      </c>
      <c r="I60" s="517">
        <v>182671</v>
      </c>
      <c r="J60" s="516">
        <f t="shared" si="9"/>
        <v>42447497</v>
      </c>
      <c r="K60" s="515"/>
      <c r="L60" s="514">
        <f t="shared" si="10"/>
        <v>42447497</v>
      </c>
      <c r="M60" s="513">
        <v>0</v>
      </c>
      <c r="N60" s="513">
        <v>8242268</v>
      </c>
      <c r="O60" s="512"/>
      <c r="P60" s="512"/>
      <c r="Q60" s="527"/>
      <c r="R60" s="481"/>
      <c r="S60" s="481"/>
      <c r="T60" s="481"/>
      <c r="U60" s="481"/>
      <c r="V60" s="481"/>
      <c r="W60" s="481"/>
    </row>
    <row r="61" spans="1:23" ht="27">
      <c r="A61" s="530" t="s">
        <v>1820</v>
      </c>
      <c r="B61" s="528">
        <v>115400</v>
      </c>
      <c r="C61" s="517">
        <v>0</v>
      </c>
      <c r="D61" s="516">
        <v>3392560</v>
      </c>
      <c r="E61" s="517">
        <v>0</v>
      </c>
      <c r="F61" s="516">
        <v>6866500</v>
      </c>
      <c r="G61" s="517">
        <f t="shared" si="8"/>
        <v>10374460</v>
      </c>
      <c r="H61" s="516">
        <v>24937337</v>
      </c>
      <c r="I61" s="517">
        <v>57700</v>
      </c>
      <c r="J61" s="516">
        <f t="shared" si="9"/>
        <v>35254097</v>
      </c>
      <c r="K61" s="515"/>
      <c r="L61" s="514">
        <f t="shared" si="10"/>
        <v>35254097</v>
      </c>
      <c r="M61" s="513">
        <v>0</v>
      </c>
      <c r="N61" s="513">
        <v>6866500</v>
      </c>
      <c r="O61" s="512"/>
      <c r="P61" s="512"/>
      <c r="Q61" s="527"/>
      <c r="R61" s="481"/>
      <c r="S61" s="481"/>
      <c r="T61" s="481"/>
      <c r="U61" s="481"/>
      <c r="V61" s="481"/>
      <c r="W61" s="481"/>
    </row>
    <row r="62" spans="1:23">
      <c r="A62" s="530" t="s">
        <v>1821</v>
      </c>
      <c r="B62" s="528">
        <v>1878020</v>
      </c>
      <c r="C62" s="517">
        <v>3477336</v>
      </c>
      <c r="D62" s="516">
        <v>18858948</v>
      </c>
      <c r="E62" s="517">
        <v>27868849</v>
      </c>
      <c r="F62" s="516">
        <v>15841309</v>
      </c>
      <c r="G62" s="517">
        <f t="shared" si="8"/>
        <v>67924462</v>
      </c>
      <c r="H62" s="516">
        <v>18593295</v>
      </c>
      <c r="I62" s="517">
        <v>0</v>
      </c>
      <c r="J62" s="516">
        <f t="shared" si="9"/>
        <v>86517757</v>
      </c>
      <c r="K62" s="515"/>
      <c r="L62" s="514">
        <f t="shared" si="10"/>
        <v>86517757</v>
      </c>
      <c r="M62" s="513">
        <v>0</v>
      </c>
      <c r="N62" s="513">
        <v>54130434</v>
      </c>
      <c r="O62" s="512"/>
      <c r="P62" s="512"/>
      <c r="Q62" s="527"/>
      <c r="R62" s="481"/>
      <c r="S62" s="481"/>
      <c r="T62" s="481"/>
      <c r="U62" s="481"/>
      <c r="V62" s="481"/>
      <c r="W62" s="481"/>
    </row>
    <row r="63" spans="1:23">
      <c r="A63" s="530" t="s">
        <v>1822</v>
      </c>
      <c r="B63" s="528">
        <v>0</v>
      </c>
      <c r="C63" s="517">
        <v>0</v>
      </c>
      <c r="D63" s="516">
        <v>0</v>
      </c>
      <c r="E63" s="517">
        <v>209700</v>
      </c>
      <c r="F63" s="516">
        <v>0</v>
      </c>
      <c r="G63" s="517">
        <f t="shared" si="8"/>
        <v>209700</v>
      </c>
      <c r="H63" s="516">
        <v>0</v>
      </c>
      <c r="I63" s="517">
        <v>0</v>
      </c>
      <c r="J63" s="516">
        <f t="shared" si="9"/>
        <v>209700</v>
      </c>
      <c r="K63" s="515"/>
      <c r="L63" s="514">
        <f t="shared" si="10"/>
        <v>209700</v>
      </c>
      <c r="M63" s="513">
        <v>0</v>
      </c>
      <c r="N63" s="513">
        <v>0</v>
      </c>
      <c r="O63" s="512"/>
      <c r="P63" s="512"/>
      <c r="Q63" s="527"/>
      <c r="R63" s="481"/>
      <c r="S63" s="481"/>
      <c r="T63" s="481"/>
      <c r="U63" s="481"/>
      <c r="V63" s="481"/>
      <c r="W63" s="481"/>
    </row>
    <row r="64" spans="1:23">
      <c r="A64" s="530" t="s">
        <v>1823</v>
      </c>
      <c r="B64" s="528">
        <v>416100</v>
      </c>
      <c r="C64" s="517">
        <v>3609162</v>
      </c>
      <c r="D64" s="516">
        <v>20403926</v>
      </c>
      <c r="E64" s="517">
        <v>30138854</v>
      </c>
      <c r="F64" s="516">
        <v>73865850</v>
      </c>
      <c r="G64" s="517">
        <f t="shared" si="8"/>
        <v>128433892</v>
      </c>
      <c r="H64" s="516">
        <v>716800</v>
      </c>
      <c r="I64" s="517">
        <v>768240</v>
      </c>
      <c r="J64" s="516">
        <f t="shared" si="9"/>
        <v>128382452</v>
      </c>
      <c r="K64" s="515"/>
      <c r="L64" s="514">
        <f t="shared" si="10"/>
        <v>128382452</v>
      </c>
      <c r="M64" s="513">
        <v>54947382</v>
      </c>
      <c r="N64" s="513">
        <v>51957335</v>
      </c>
      <c r="O64" s="512"/>
      <c r="P64" s="512"/>
      <c r="Q64" s="527"/>
      <c r="R64" s="481"/>
      <c r="S64" s="481"/>
      <c r="T64" s="481"/>
      <c r="U64" s="481"/>
      <c r="V64" s="481"/>
      <c r="W64" s="481"/>
    </row>
    <row r="65" spans="1:23">
      <c r="A65" s="530" t="s">
        <v>1824</v>
      </c>
      <c r="B65" s="528">
        <v>2137262</v>
      </c>
      <c r="C65" s="517">
        <v>0</v>
      </c>
      <c r="D65" s="516">
        <v>27280712</v>
      </c>
      <c r="E65" s="517">
        <v>4246600</v>
      </c>
      <c r="F65" s="516">
        <v>1663491</v>
      </c>
      <c r="G65" s="517">
        <f t="shared" si="8"/>
        <v>35328065</v>
      </c>
      <c r="H65" s="516">
        <v>768000</v>
      </c>
      <c r="I65" s="517">
        <v>0</v>
      </c>
      <c r="J65" s="516">
        <f t="shared" si="9"/>
        <v>36096065</v>
      </c>
      <c r="K65" s="515"/>
      <c r="L65" s="514">
        <f t="shared" si="10"/>
        <v>36096065</v>
      </c>
      <c r="M65" s="513">
        <v>1252521</v>
      </c>
      <c r="N65" s="513">
        <v>5298183</v>
      </c>
      <c r="O65" s="512"/>
      <c r="P65" s="512"/>
      <c r="Q65" s="527"/>
      <c r="R65" s="481"/>
      <c r="S65" s="481"/>
      <c r="T65" s="481"/>
      <c r="U65" s="481"/>
      <c r="V65" s="481"/>
      <c r="W65" s="481"/>
    </row>
    <row r="66" spans="1:23">
      <c r="A66" s="530" t="s">
        <v>1825</v>
      </c>
      <c r="B66" s="528">
        <v>29460602</v>
      </c>
      <c r="C66" s="517">
        <v>34923952</v>
      </c>
      <c r="D66" s="516">
        <v>18496248</v>
      </c>
      <c r="E66" s="517">
        <v>3787572</v>
      </c>
      <c r="F66" s="516">
        <v>285034725</v>
      </c>
      <c r="G66" s="517">
        <f t="shared" si="8"/>
        <v>371703099</v>
      </c>
      <c r="H66" s="516">
        <v>42950628</v>
      </c>
      <c r="I66" s="517">
        <v>0</v>
      </c>
      <c r="J66" s="516">
        <f t="shared" si="9"/>
        <v>414653727</v>
      </c>
      <c r="K66" s="515"/>
      <c r="L66" s="514">
        <f t="shared" si="10"/>
        <v>414653727</v>
      </c>
      <c r="M66" s="513">
        <v>38201232</v>
      </c>
      <c r="N66" s="513">
        <v>62143412</v>
      </c>
      <c r="O66" s="512"/>
      <c r="P66" s="512"/>
      <c r="Q66" s="527"/>
      <c r="R66" s="481"/>
      <c r="S66" s="481"/>
      <c r="T66" s="481"/>
      <c r="U66" s="481"/>
      <c r="V66" s="481"/>
      <c r="W66" s="481"/>
    </row>
    <row r="67" spans="1:23">
      <c r="A67" s="530" t="s">
        <v>1826</v>
      </c>
      <c r="B67" s="528"/>
      <c r="C67" s="517"/>
      <c r="D67" s="516"/>
      <c r="E67" s="517"/>
      <c r="F67" s="516"/>
      <c r="G67" s="517">
        <f t="shared" si="8"/>
        <v>0</v>
      </c>
      <c r="H67" s="516">
        <v>1885780</v>
      </c>
      <c r="I67" s="517">
        <v>0</v>
      </c>
      <c r="J67" s="516">
        <f t="shared" si="9"/>
        <v>1885780</v>
      </c>
      <c r="K67" s="534">
        <v>1885780</v>
      </c>
      <c r="L67" s="514">
        <f t="shared" si="10"/>
        <v>0</v>
      </c>
      <c r="M67" s="513">
        <v>0</v>
      </c>
      <c r="N67" s="513">
        <v>0</v>
      </c>
      <c r="O67" s="512"/>
      <c r="P67" s="512"/>
      <c r="Q67" s="527"/>
      <c r="R67" s="481"/>
      <c r="S67" s="481"/>
      <c r="T67" s="481"/>
      <c r="U67" s="481"/>
      <c r="V67" s="481"/>
      <c r="W67" s="481"/>
    </row>
    <row r="68" spans="1:23" ht="16" thickBot="1">
      <c r="A68" s="529" t="s">
        <v>1827</v>
      </c>
      <c r="B68" s="528"/>
      <c r="C68" s="517"/>
      <c r="D68" s="516"/>
      <c r="E68" s="517"/>
      <c r="F68" s="516"/>
      <c r="G68" s="517">
        <f t="shared" si="8"/>
        <v>0</v>
      </c>
      <c r="H68" s="516">
        <v>448200</v>
      </c>
      <c r="I68" s="517">
        <v>0</v>
      </c>
      <c r="J68" s="516">
        <f t="shared" si="9"/>
        <v>448200</v>
      </c>
      <c r="K68" s="515"/>
      <c r="L68" s="514">
        <f t="shared" si="10"/>
        <v>448200</v>
      </c>
      <c r="M68" s="513">
        <v>0</v>
      </c>
      <c r="N68" s="513">
        <v>0</v>
      </c>
      <c r="O68" s="512"/>
      <c r="P68" s="512"/>
      <c r="Q68" s="527"/>
      <c r="R68" s="481"/>
      <c r="S68" s="481"/>
      <c r="T68" s="481"/>
      <c r="U68" s="481"/>
      <c r="V68" s="481"/>
      <c r="W68" s="481"/>
    </row>
    <row r="69" spans="1:23" ht="16" thickBot="1">
      <c r="A69" s="533" t="s">
        <v>1828</v>
      </c>
      <c r="B69" s="525">
        <f t="shared" ref="B69:N69" si="11">SUM(B57:B68)</f>
        <v>156814528</v>
      </c>
      <c r="C69" s="525">
        <f t="shared" si="11"/>
        <v>324102884</v>
      </c>
      <c r="D69" s="525">
        <f t="shared" si="11"/>
        <v>832967682</v>
      </c>
      <c r="E69" s="525">
        <f t="shared" si="11"/>
        <v>762910579.39999998</v>
      </c>
      <c r="F69" s="525">
        <f t="shared" si="11"/>
        <v>4108869555.2600002</v>
      </c>
      <c r="G69" s="525">
        <f t="shared" si="11"/>
        <v>6185665228.6599998</v>
      </c>
      <c r="H69" s="525">
        <f t="shared" si="11"/>
        <v>358888652</v>
      </c>
      <c r="I69" s="525">
        <f t="shared" si="11"/>
        <v>65462758.649999999</v>
      </c>
      <c r="J69" s="524">
        <f t="shared" si="11"/>
        <v>6479091122.0100002</v>
      </c>
      <c r="K69" s="525">
        <f t="shared" si="11"/>
        <v>2059274564</v>
      </c>
      <c r="L69" s="524">
        <f t="shared" si="11"/>
        <v>4419816558.0100002</v>
      </c>
      <c r="M69" s="524">
        <f t="shared" si="11"/>
        <v>282488018</v>
      </c>
      <c r="N69" s="524">
        <f t="shared" si="11"/>
        <v>406106279</v>
      </c>
      <c r="O69" s="524">
        <f>+O57</f>
        <v>0</v>
      </c>
      <c r="P69" s="524"/>
      <c r="Q69" s="524">
        <f>+Q57</f>
        <v>0</v>
      </c>
      <c r="R69" s="481"/>
      <c r="S69" s="481"/>
      <c r="T69" s="481"/>
      <c r="U69" s="481"/>
      <c r="V69" s="481"/>
      <c r="W69" s="481"/>
    </row>
    <row r="70" spans="1:23">
      <c r="A70" s="532" t="s">
        <v>1829</v>
      </c>
      <c r="B70" s="528">
        <v>316266107</v>
      </c>
      <c r="C70" s="517">
        <v>370507335</v>
      </c>
      <c r="D70" s="516">
        <v>1407384585</v>
      </c>
      <c r="E70" s="517">
        <v>2888344489</v>
      </c>
      <c r="F70" s="516">
        <v>28907553519</v>
      </c>
      <c r="G70" s="517">
        <f t="shared" ref="G70:G89" si="12">SUM(B70:F70)</f>
        <v>33890056035</v>
      </c>
      <c r="H70" s="516">
        <v>922073011</v>
      </c>
      <c r="I70" s="517">
        <v>49174612</v>
      </c>
      <c r="J70" s="516">
        <f t="shared" ref="J70:J89" si="13">+G70+H70-I70</f>
        <v>34762954434</v>
      </c>
      <c r="K70" s="515">
        <v>34762954434</v>
      </c>
      <c r="L70" s="514">
        <f t="shared" ref="L70:L89" si="14">+J70-K70</f>
        <v>0</v>
      </c>
      <c r="M70" s="513">
        <v>250365231</v>
      </c>
      <c r="N70" s="513">
        <v>15751513</v>
      </c>
      <c r="O70" s="512"/>
      <c r="P70" s="512"/>
      <c r="Q70" s="527">
        <f>IFERROR(+#REF!/$O$95,0)</f>
        <v>0</v>
      </c>
      <c r="R70" s="481"/>
      <c r="S70" s="481"/>
      <c r="T70" s="481"/>
      <c r="U70" s="481"/>
      <c r="V70" s="481"/>
      <c r="W70" s="481"/>
    </row>
    <row r="71" spans="1:23">
      <c r="A71" s="530" t="s">
        <v>1830</v>
      </c>
      <c r="B71" s="528">
        <v>0</v>
      </c>
      <c r="C71" s="517">
        <v>0</v>
      </c>
      <c r="D71" s="516">
        <v>0</v>
      </c>
      <c r="E71" s="517">
        <v>0</v>
      </c>
      <c r="F71" s="516">
        <v>9261163</v>
      </c>
      <c r="G71" s="517">
        <f t="shared" si="12"/>
        <v>9261163</v>
      </c>
      <c r="H71" s="516">
        <v>0</v>
      </c>
      <c r="I71" s="517">
        <f>IFERROR(VLOOKUP(A71,'[6]ANTICIPOS '!$A$9:$H$44,8,0),0)</f>
        <v>0</v>
      </c>
      <c r="J71" s="516">
        <f t="shared" si="13"/>
        <v>9261163</v>
      </c>
      <c r="K71" s="515"/>
      <c r="L71" s="514">
        <f t="shared" si="14"/>
        <v>9261163</v>
      </c>
      <c r="M71" s="513">
        <v>0</v>
      </c>
      <c r="N71" s="513"/>
      <c r="O71" s="512"/>
      <c r="P71" s="512"/>
      <c r="Q71" s="527"/>
      <c r="R71" s="481"/>
      <c r="S71" s="481"/>
      <c r="T71" s="481"/>
      <c r="U71" s="481"/>
      <c r="V71" s="481"/>
      <c r="W71" s="481"/>
    </row>
    <row r="72" spans="1:23">
      <c r="A72" s="530" t="s">
        <v>1831</v>
      </c>
      <c r="B72" s="528">
        <v>0</v>
      </c>
      <c r="C72" s="517">
        <v>0</v>
      </c>
      <c r="D72" s="516">
        <v>0</v>
      </c>
      <c r="E72" s="517">
        <v>0</v>
      </c>
      <c r="F72" s="516">
        <v>19964375</v>
      </c>
      <c r="G72" s="517">
        <f t="shared" si="12"/>
        <v>19964375</v>
      </c>
      <c r="H72" s="516">
        <v>0</v>
      </c>
      <c r="I72" s="517">
        <f>IFERROR(VLOOKUP(A72,'[6]ANTICIPOS '!$A$9:$H$44,8,0),0)</f>
        <v>0</v>
      </c>
      <c r="J72" s="516">
        <f t="shared" si="13"/>
        <v>19964375</v>
      </c>
      <c r="K72" s="515"/>
      <c r="L72" s="514">
        <f t="shared" si="14"/>
        <v>19964375</v>
      </c>
      <c r="M72" s="513">
        <v>0</v>
      </c>
      <c r="N72" s="513"/>
      <c r="O72" s="512"/>
      <c r="P72" s="512"/>
      <c r="Q72" s="527"/>
      <c r="R72" s="481"/>
      <c r="S72" s="481"/>
      <c r="T72" s="481"/>
      <c r="U72" s="481"/>
      <c r="V72" s="481"/>
      <c r="W72" s="481"/>
    </row>
    <row r="73" spans="1:23">
      <c r="A73" s="530" t="s">
        <v>1832</v>
      </c>
      <c r="B73" s="528">
        <v>0</v>
      </c>
      <c r="C73" s="517">
        <v>0</v>
      </c>
      <c r="D73" s="516">
        <v>0</v>
      </c>
      <c r="E73" s="517">
        <v>0</v>
      </c>
      <c r="F73" s="516">
        <v>94176796</v>
      </c>
      <c r="G73" s="517">
        <f t="shared" si="12"/>
        <v>94176796</v>
      </c>
      <c r="H73" s="516">
        <v>0</v>
      </c>
      <c r="I73" s="517">
        <f>IFERROR(VLOOKUP(A73,'[6]ANTICIPOS '!$A$9:$H$44,8,0),0)</f>
        <v>0</v>
      </c>
      <c r="J73" s="516">
        <f t="shared" si="13"/>
        <v>94176796</v>
      </c>
      <c r="K73" s="515"/>
      <c r="L73" s="514">
        <f t="shared" si="14"/>
        <v>94176796</v>
      </c>
      <c r="M73" s="513">
        <v>0</v>
      </c>
      <c r="N73" s="513"/>
      <c r="O73" s="512"/>
      <c r="P73" s="512"/>
      <c r="Q73" s="527"/>
      <c r="R73" s="481"/>
      <c r="S73" s="481"/>
      <c r="T73" s="481"/>
      <c r="U73" s="481"/>
      <c r="V73" s="481"/>
      <c r="W73" s="481"/>
    </row>
    <row r="74" spans="1:23" ht="27">
      <c r="A74" s="530" t="s">
        <v>1833</v>
      </c>
      <c r="B74" s="528">
        <v>0</v>
      </c>
      <c r="C74" s="517">
        <v>0</v>
      </c>
      <c r="D74" s="516">
        <v>0</v>
      </c>
      <c r="E74" s="517">
        <v>0</v>
      </c>
      <c r="F74" s="516">
        <v>4003883</v>
      </c>
      <c r="G74" s="517">
        <f t="shared" si="12"/>
        <v>4003883</v>
      </c>
      <c r="H74" s="516">
        <v>0</v>
      </c>
      <c r="I74" s="517">
        <f>IFERROR(VLOOKUP(A74,'[6]ANTICIPOS '!$A$9:$H$44,8,0),0)</f>
        <v>0</v>
      </c>
      <c r="J74" s="516">
        <f t="shared" si="13"/>
        <v>4003883</v>
      </c>
      <c r="K74" s="515"/>
      <c r="L74" s="514">
        <f t="shared" si="14"/>
        <v>4003883</v>
      </c>
      <c r="M74" s="513">
        <v>4003883</v>
      </c>
      <c r="N74" s="513"/>
      <c r="O74" s="512"/>
      <c r="P74" s="512"/>
      <c r="Q74" s="527"/>
      <c r="R74" s="481"/>
      <c r="S74" s="481"/>
      <c r="T74" s="481"/>
      <c r="U74" s="481"/>
      <c r="V74" s="481"/>
      <c r="W74" s="481"/>
    </row>
    <row r="75" spans="1:23">
      <c r="A75" s="530" t="s">
        <v>1834</v>
      </c>
      <c r="B75" s="528">
        <v>0</v>
      </c>
      <c r="C75" s="517">
        <v>0</v>
      </c>
      <c r="D75" s="516">
        <v>0</v>
      </c>
      <c r="E75" s="517">
        <v>0</v>
      </c>
      <c r="F75" s="516">
        <v>73194073</v>
      </c>
      <c r="G75" s="517">
        <f t="shared" si="12"/>
        <v>73194073</v>
      </c>
      <c r="H75" s="516">
        <v>0</v>
      </c>
      <c r="I75" s="517">
        <f>IFERROR(VLOOKUP(A75,'[6]ANTICIPOS '!$A$9:$H$44,8,0),0)</f>
        <v>0</v>
      </c>
      <c r="J75" s="516">
        <f t="shared" si="13"/>
        <v>73194073</v>
      </c>
      <c r="K75" s="515"/>
      <c r="L75" s="514">
        <f t="shared" si="14"/>
        <v>73194073</v>
      </c>
      <c r="M75" s="513">
        <v>0</v>
      </c>
      <c r="N75" s="513"/>
      <c r="O75" s="512"/>
      <c r="P75" s="512"/>
      <c r="Q75" s="527"/>
      <c r="R75" s="481"/>
      <c r="S75" s="481"/>
      <c r="T75" s="481"/>
      <c r="U75" s="481"/>
      <c r="V75" s="481"/>
      <c r="W75" s="481"/>
    </row>
    <row r="76" spans="1:23" ht="27">
      <c r="A76" s="530" t="s">
        <v>1835</v>
      </c>
      <c r="B76" s="528">
        <v>0</v>
      </c>
      <c r="C76" s="517">
        <v>0</v>
      </c>
      <c r="D76" s="516">
        <v>0</v>
      </c>
      <c r="E76" s="517">
        <v>0</v>
      </c>
      <c r="F76" s="516">
        <v>3939328</v>
      </c>
      <c r="G76" s="517">
        <f t="shared" si="12"/>
        <v>3939328</v>
      </c>
      <c r="H76" s="516">
        <v>677530</v>
      </c>
      <c r="I76" s="517">
        <f>IFERROR(VLOOKUP(A76,'[6]ANTICIPOS '!$A$9:$H$44,8,0),0)</f>
        <v>0</v>
      </c>
      <c r="J76" s="516">
        <f t="shared" si="13"/>
        <v>4616858</v>
      </c>
      <c r="K76" s="515"/>
      <c r="L76" s="514">
        <f t="shared" si="14"/>
        <v>4616858</v>
      </c>
      <c r="M76" s="513">
        <v>0</v>
      </c>
      <c r="N76" s="513"/>
      <c r="O76" s="512"/>
      <c r="P76" s="512"/>
      <c r="Q76" s="527"/>
      <c r="R76" s="481"/>
      <c r="S76" s="481"/>
      <c r="T76" s="481"/>
      <c r="U76" s="481"/>
      <c r="V76" s="481"/>
      <c r="W76" s="481"/>
    </row>
    <row r="77" spans="1:23" ht="27">
      <c r="A77" s="530" t="s">
        <v>1836</v>
      </c>
      <c r="B77" s="528">
        <v>0</v>
      </c>
      <c r="C77" s="517">
        <v>0</v>
      </c>
      <c r="D77" s="516">
        <v>0</v>
      </c>
      <c r="E77" s="517">
        <v>0</v>
      </c>
      <c r="F77" s="516">
        <v>82475053</v>
      </c>
      <c r="G77" s="517">
        <f t="shared" si="12"/>
        <v>82475053</v>
      </c>
      <c r="H77" s="516">
        <v>0</v>
      </c>
      <c r="I77" s="517">
        <f>IFERROR(VLOOKUP(A77,'[6]ANTICIPOS '!$A$9:$H$44,8,0),0)</f>
        <v>0</v>
      </c>
      <c r="J77" s="516">
        <f t="shared" si="13"/>
        <v>82475053</v>
      </c>
      <c r="K77" s="515"/>
      <c r="L77" s="514">
        <f t="shared" si="14"/>
        <v>82475053</v>
      </c>
      <c r="M77" s="513">
        <v>0</v>
      </c>
      <c r="N77" s="513"/>
      <c r="O77" s="512"/>
      <c r="P77" s="512"/>
      <c r="Q77" s="527"/>
      <c r="R77" s="481"/>
      <c r="S77" s="481"/>
      <c r="T77" s="481"/>
      <c r="U77" s="481"/>
      <c r="V77" s="481"/>
      <c r="W77" s="481"/>
    </row>
    <row r="78" spans="1:23">
      <c r="A78" s="530" t="s">
        <v>1837</v>
      </c>
      <c r="B78" s="528">
        <v>0</v>
      </c>
      <c r="C78" s="517">
        <v>0</v>
      </c>
      <c r="D78" s="516">
        <v>0</v>
      </c>
      <c r="E78" s="517">
        <v>0</v>
      </c>
      <c r="F78" s="516">
        <v>120670344</v>
      </c>
      <c r="G78" s="517">
        <f t="shared" si="12"/>
        <v>120670344</v>
      </c>
      <c r="H78" s="516">
        <v>0</v>
      </c>
      <c r="I78" s="517">
        <f>IFERROR(VLOOKUP(A78,'[6]ANTICIPOS '!$A$9:$H$44,8,0),0)</f>
        <v>2971573</v>
      </c>
      <c r="J78" s="516">
        <f t="shared" si="13"/>
        <v>117698771</v>
      </c>
      <c r="K78" s="515"/>
      <c r="L78" s="514">
        <f t="shared" si="14"/>
        <v>117698771</v>
      </c>
      <c r="M78" s="513">
        <v>114784466</v>
      </c>
      <c r="N78" s="513"/>
      <c r="O78" s="512"/>
      <c r="P78" s="512"/>
      <c r="Q78" s="527"/>
      <c r="R78" s="481"/>
      <c r="S78" s="481"/>
      <c r="T78" s="481"/>
      <c r="U78" s="481"/>
      <c r="V78" s="481"/>
      <c r="W78" s="481"/>
    </row>
    <row r="79" spans="1:23" ht="27">
      <c r="A79" s="530" t="s">
        <v>1838</v>
      </c>
      <c r="B79" s="528">
        <v>0</v>
      </c>
      <c r="C79" s="517">
        <v>0</v>
      </c>
      <c r="D79" s="516">
        <v>0</v>
      </c>
      <c r="E79" s="517">
        <v>0</v>
      </c>
      <c r="F79" s="516">
        <v>2758030</v>
      </c>
      <c r="G79" s="517">
        <f t="shared" si="12"/>
        <v>2758030</v>
      </c>
      <c r="H79" s="516">
        <v>0</v>
      </c>
      <c r="I79" s="517">
        <f>IFERROR(VLOOKUP(A79,'[6]ANTICIPOS '!$A$9:$H$44,8,0),0)</f>
        <v>0</v>
      </c>
      <c r="J79" s="516">
        <f t="shared" si="13"/>
        <v>2758030</v>
      </c>
      <c r="K79" s="515"/>
      <c r="L79" s="514">
        <f t="shared" si="14"/>
        <v>2758030</v>
      </c>
      <c r="M79" s="513">
        <v>0</v>
      </c>
      <c r="N79" s="513"/>
      <c r="O79" s="512"/>
      <c r="P79" s="512"/>
      <c r="Q79" s="527"/>
      <c r="R79" s="481"/>
      <c r="S79" s="481"/>
      <c r="T79" s="481"/>
      <c r="U79" s="481"/>
      <c r="V79" s="481"/>
      <c r="W79" s="481"/>
    </row>
    <row r="80" spans="1:23">
      <c r="A80" s="530" t="s">
        <v>1839</v>
      </c>
      <c r="B80" s="528">
        <v>0</v>
      </c>
      <c r="C80" s="517">
        <v>0</v>
      </c>
      <c r="D80" s="516">
        <v>0</v>
      </c>
      <c r="E80" s="517">
        <v>0</v>
      </c>
      <c r="F80" s="516">
        <v>3545406</v>
      </c>
      <c r="G80" s="517">
        <f t="shared" si="12"/>
        <v>3545406</v>
      </c>
      <c r="H80" s="516">
        <v>0</v>
      </c>
      <c r="I80" s="517">
        <f>IFERROR(VLOOKUP(A80,'[6]ANTICIPOS '!$A$9:$H$44,8,0),0)</f>
        <v>0</v>
      </c>
      <c r="J80" s="516">
        <f t="shared" si="13"/>
        <v>3545406</v>
      </c>
      <c r="K80" s="515"/>
      <c r="L80" s="514">
        <f t="shared" si="14"/>
        <v>3545406</v>
      </c>
      <c r="M80" s="513">
        <v>0</v>
      </c>
      <c r="N80" s="513"/>
      <c r="O80" s="512"/>
      <c r="P80" s="512"/>
      <c r="Q80" s="527"/>
      <c r="R80" s="481"/>
      <c r="S80" s="481"/>
      <c r="T80" s="481"/>
      <c r="U80" s="481"/>
      <c r="V80" s="481"/>
      <c r="W80" s="481"/>
    </row>
    <row r="81" spans="1:23">
      <c r="A81" s="530" t="s">
        <v>1840</v>
      </c>
      <c r="B81" s="528">
        <v>0</v>
      </c>
      <c r="C81" s="517">
        <v>0</v>
      </c>
      <c r="D81" s="516">
        <v>0</v>
      </c>
      <c r="E81" s="517">
        <v>0</v>
      </c>
      <c r="F81" s="516">
        <v>35017088</v>
      </c>
      <c r="G81" s="517">
        <f t="shared" si="12"/>
        <v>35017088</v>
      </c>
      <c r="H81" s="516">
        <v>0</v>
      </c>
      <c r="I81" s="517">
        <f>IFERROR(VLOOKUP(A81,'[6]ANTICIPOS '!$A$9:$H$44,8,0),0)</f>
        <v>0</v>
      </c>
      <c r="J81" s="516">
        <f t="shared" si="13"/>
        <v>35017088</v>
      </c>
      <c r="K81" s="515"/>
      <c r="L81" s="514">
        <f t="shared" si="14"/>
        <v>35017088</v>
      </c>
      <c r="M81" s="513">
        <v>16982472</v>
      </c>
      <c r="N81" s="513">
        <v>4786544</v>
      </c>
      <c r="O81" s="512"/>
      <c r="P81" s="512"/>
      <c r="Q81" s="527"/>
      <c r="R81" s="481"/>
      <c r="S81" s="481"/>
      <c r="T81" s="481"/>
      <c r="U81" s="481"/>
      <c r="V81" s="481"/>
      <c r="W81" s="481"/>
    </row>
    <row r="82" spans="1:23">
      <c r="A82" s="530" t="s">
        <v>1841</v>
      </c>
      <c r="B82" s="528">
        <v>0</v>
      </c>
      <c r="C82" s="517">
        <v>0</v>
      </c>
      <c r="D82" s="516">
        <v>0</v>
      </c>
      <c r="E82" s="517">
        <v>0</v>
      </c>
      <c r="F82" s="516">
        <v>5172090</v>
      </c>
      <c r="G82" s="517">
        <f t="shared" si="12"/>
        <v>5172090</v>
      </c>
      <c r="H82" s="516">
        <v>0</v>
      </c>
      <c r="I82" s="517">
        <f>IFERROR(VLOOKUP(A82,'[6]ANTICIPOS '!$A$9:$H$44,8,0),0)</f>
        <v>0</v>
      </c>
      <c r="J82" s="516">
        <f t="shared" si="13"/>
        <v>5172090</v>
      </c>
      <c r="K82" s="515"/>
      <c r="L82" s="514">
        <f t="shared" si="14"/>
        <v>5172090</v>
      </c>
      <c r="M82" s="513">
        <v>0</v>
      </c>
      <c r="N82" s="513"/>
      <c r="O82" s="512"/>
      <c r="P82" s="512"/>
      <c r="Q82" s="527"/>
      <c r="R82" s="481"/>
      <c r="S82" s="481"/>
      <c r="T82" s="481"/>
      <c r="U82" s="481"/>
      <c r="V82" s="481"/>
      <c r="W82" s="481"/>
    </row>
    <row r="83" spans="1:23">
      <c r="A83" s="530" t="s">
        <v>1842</v>
      </c>
      <c r="B83" s="528">
        <v>0</v>
      </c>
      <c r="C83" s="517">
        <v>0</v>
      </c>
      <c r="D83" s="516">
        <v>0</v>
      </c>
      <c r="E83" s="517">
        <v>0</v>
      </c>
      <c r="F83" s="516">
        <v>76017541</v>
      </c>
      <c r="G83" s="517">
        <f t="shared" si="12"/>
        <v>76017541</v>
      </c>
      <c r="H83" s="516">
        <v>0</v>
      </c>
      <c r="I83" s="517">
        <f>IFERROR(VLOOKUP(A83,'[6]ANTICIPOS '!$A$9:$H$44,8,0),0)</f>
        <v>0</v>
      </c>
      <c r="J83" s="516">
        <f t="shared" si="13"/>
        <v>76017541</v>
      </c>
      <c r="K83" s="515"/>
      <c r="L83" s="514">
        <f t="shared" si="14"/>
        <v>76017541</v>
      </c>
      <c r="M83" s="513">
        <v>0</v>
      </c>
      <c r="N83" s="513"/>
      <c r="O83" s="512"/>
      <c r="P83" s="512"/>
      <c r="Q83" s="527"/>
      <c r="R83" s="481"/>
      <c r="S83" s="481"/>
      <c r="T83" s="481"/>
      <c r="U83" s="481"/>
      <c r="V83" s="481"/>
      <c r="W83" s="481"/>
    </row>
    <row r="84" spans="1:23">
      <c r="A84" s="530" t="s">
        <v>1843</v>
      </c>
      <c r="B84" s="528">
        <v>0</v>
      </c>
      <c r="C84" s="517">
        <v>0</v>
      </c>
      <c r="D84" s="516">
        <v>0</v>
      </c>
      <c r="E84" s="517">
        <v>0</v>
      </c>
      <c r="F84" s="516">
        <v>41274075</v>
      </c>
      <c r="G84" s="517">
        <f t="shared" si="12"/>
        <v>41274075</v>
      </c>
      <c r="H84" s="516">
        <v>92411</v>
      </c>
      <c r="I84" s="517">
        <f>IFERROR(VLOOKUP(A84,'[6]ANTICIPOS '!$A$9:$H$44,8,0),0)</f>
        <v>0</v>
      </c>
      <c r="J84" s="516">
        <f t="shared" si="13"/>
        <v>41366486</v>
      </c>
      <c r="K84" s="515"/>
      <c r="L84" s="514">
        <f t="shared" si="14"/>
        <v>41366486</v>
      </c>
      <c r="M84" s="513">
        <v>30954993</v>
      </c>
      <c r="N84" s="513"/>
      <c r="O84" s="512"/>
      <c r="P84" s="512"/>
      <c r="Q84" s="527"/>
      <c r="R84" s="481"/>
      <c r="S84" s="481"/>
      <c r="T84" s="481"/>
      <c r="U84" s="481"/>
      <c r="V84" s="481"/>
      <c r="W84" s="481"/>
    </row>
    <row r="85" spans="1:23">
      <c r="A85" s="530" t="s">
        <v>1844</v>
      </c>
      <c r="B85" s="528">
        <v>0</v>
      </c>
      <c r="C85" s="517">
        <v>0</v>
      </c>
      <c r="D85" s="516">
        <v>0</v>
      </c>
      <c r="E85" s="517">
        <v>0</v>
      </c>
      <c r="F85" s="516">
        <v>19530705</v>
      </c>
      <c r="G85" s="517">
        <f t="shared" si="12"/>
        <v>19530705</v>
      </c>
      <c r="H85" s="516">
        <v>0</v>
      </c>
      <c r="I85" s="517">
        <f>IFERROR(VLOOKUP(A85,'[6]ANTICIPOS '!$A$9:$H$44,8,0),0)</f>
        <v>0</v>
      </c>
      <c r="J85" s="516">
        <f t="shared" si="13"/>
        <v>19530705</v>
      </c>
      <c r="K85" s="515"/>
      <c r="L85" s="514">
        <f t="shared" si="14"/>
        <v>19530705</v>
      </c>
      <c r="M85" s="513">
        <v>11803452</v>
      </c>
      <c r="N85" s="513">
        <v>22610</v>
      </c>
      <c r="O85" s="512"/>
      <c r="P85" s="512"/>
      <c r="Q85" s="527"/>
      <c r="R85" s="481"/>
      <c r="S85" s="481"/>
      <c r="T85" s="481"/>
      <c r="U85" s="481"/>
      <c r="V85" s="481"/>
      <c r="W85" s="481"/>
    </row>
    <row r="86" spans="1:23">
      <c r="A86" s="530" t="s">
        <v>1845</v>
      </c>
      <c r="B86" s="528">
        <v>0</v>
      </c>
      <c r="C86" s="517">
        <v>0</v>
      </c>
      <c r="D86" s="516">
        <v>0</v>
      </c>
      <c r="E86" s="517">
        <v>2085807</v>
      </c>
      <c r="F86" s="516">
        <v>98843430</v>
      </c>
      <c r="G86" s="517">
        <f t="shared" si="12"/>
        <v>100929237</v>
      </c>
      <c r="H86" s="516">
        <v>0</v>
      </c>
      <c r="I86" s="531">
        <v>20291708</v>
      </c>
      <c r="J86" s="516">
        <f t="shared" si="13"/>
        <v>80637529</v>
      </c>
      <c r="K86" s="515"/>
      <c r="L86" s="514">
        <f t="shared" si="14"/>
        <v>80637529</v>
      </c>
      <c r="M86" s="513">
        <v>10942974</v>
      </c>
      <c r="N86" s="513"/>
      <c r="O86" s="512"/>
      <c r="P86" s="512"/>
      <c r="Q86" s="527"/>
      <c r="R86" s="481"/>
      <c r="S86" s="481"/>
      <c r="T86" s="481"/>
      <c r="U86" s="481"/>
      <c r="V86" s="481"/>
      <c r="W86" s="481"/>
    </row>
    <row r="87" spans="1:23" ht="27">
      <c r="A87" s="530" t="s">
        <v>1846</v>
      </c>
      <c r="B87" s="528">
        <v>0</v>
      </c>
      <c r="C87" s="517">
        <v>0</v>
      </c>
      <c r="D87" s="516">
        <v>0</v>
      </c>
      <c r="E87" s="517">
        <v>0</v>
      </c>
      <c r="F87" s="516">
        <v>6486690</v>
      </c>
      <c r="G87" s="517">
        <f t="shared" si="12"/>
        <v>6486690</v>
      </c>
      <c r="H87" s="516">
        <v>0</v>
      </c>
      <c r="I87" s="517">
        <f>IFERROR(VLOOKUP(A87,'[6]ANTICIPOS '!$A$9:$H$44,8,0),0)</f>
        <v>0</v>
      </c>
      <c r="J87" s="516">
        <f t="shared" si="13"/>
        <v>6486690</v>
      </c>
      <c r="K87" s="515"/>
      <c r="L87" s="514">
        <f t="shared" si="14"/>
        <v>6486690</v>
      </c>
      <c r="M87" s="513">
        <v>2714891</v>
      </c>
      <c r="N87" s="513"/>
      <c r="O87" s="512"/>
      <c r="P87" s="512"/>
      <c r="Q87" s="527"/>
      <c r="R87" s="481"/>
      <c r="S87" s="481"/>
      <c r="T87" s="481"/>
      <c r="U87" s="481"/>
      <c r="V87" s="481"/>
      <c r="W87" s="481"/>
    </row>
    <row r="88" spans="1:23">
      <c r="A88" s="530" t="s">
        <v>1847</v>
      </c>
      <c r="B88" s="528">
        <v>0</v>
      </c>
      <c r="C88" s="517">
        <v>0</v>
      </c>
      <c r="D88" s="516">
        <v>0</v>
      </c>
      <c r="E88" s="517">
        <v>0</v>
      </c>
      <c r="F88" s="516">
        <v>2777558</v>
      </c>
      <c r="G88" s="517">
        <f t="shared" si="12"/>
        <v>2777558</v>
      </c>
      <c r="H88" s="516">
        <v>0</v>
      </c>
      <c r="I88" s="517">
        <f>IFERROR(VLOOKUP(A88,'[6]ANTICIPOS '!$A$9:$H$44,8,0),0)</f>
        <v>1391253</v>
      </c>
      <c r="J88" s="516">
        <f t="shared" si="13"/>
        <v>1386305</v>
      </c>
      <c r="K88" s="515"/>
      <c r="L88" s="514">
        <f t="shared" si="14"/>
        <v>1386305</v>
      </c>
      <c r="M88" s="513">
        <v>0</v>
      </c>
      <c r="N88" s="513"/>
      <c r="O88" s="512"/>
      <c r="P88" s="512"/>
      <c r="Q88" s="527"/>
      <c r="R88" s="481"/>
      <c r="S88" s="481"/>
      <c r="T88" s="481"/>
      <c r="U88" s="481"/>
      <c r="V88" s="481"/>
      <c r="W88" s="481"/>
    </row>
    <row r="89" spans="1:23" ht="16" thickBot="1">
      <c r="A89" s="529" t="s">
        <v>1848</v>
      </c>
      <c r="B89" s="528">
        <v>0</v>
      </c>
      <c r="C89" s="517">
        <v>0</v>
      </c>
      <c r="D89" s="516">
        <v>0</v>
      </c>
      <c r="E89" s="517">
        <v>0</v>
      </c>
      <c r="F89" s="516">
        <v>7116148</v>
      </c>
      <c r="G89" s="517">
        <f t="shared" si="12"/>
        <v>7116148</v>
      </c>
      <c r="H89" s="516">
        <v>0</v>
      </c>
      <c r="I89" s="517">
        <f>IFERROR(VLOOKUP(A89,'[6]ANTICIPOS '!$A$9:$H$44,8,0),0)</f>
        <v>0</v>
      </c>
      <c r="J89" s="516">
        <f t="shared" si="13"/>
        <v>7116148</v>
      </c>
      <c r="K89" s="515"/>
      <c r="L89" s="514">
        <f t="shared" si="14"/>
        <v>7116148</v>
      </c>
      <c r="M89" s="513">
        <v>0</v>
      </c>
      <c r="N89" s="513"/>
      <c r="O89" s="512"/>
      <c r="P89" s="512"/>
      <c r="Q89" s="527"/>
      <c r="R89" s="481"/>
      <c r="S89" s="481"/>
      <c r="T89" s="481"/>
      <c r="U89" s="481"/>
      <c r="V89" s="481"/>
      <c r="W89" s="481"/>
    </row>
    <row r="90" spans="1:23" ht="29">
      <c r="A90" s="526" t="s">
        <v>124</v>
      </c>
      <c r="B90" s="524">
        <f t="shared" ref="B90:N90" si="15">SUM(B70:B89)</f>
        <v>316266107</v>
      </c>
      <c r="C90" s="524">
        <f t="shared" si="15"/>
        <v>370507335</v>
      </c>
      <c r="D90" s="524">
        <f t="shared" si="15"/>
        <v>1407384585</v>
      </c>
      <c r="E90" s="524">
        <f t="shared" si="15"/>
        <v>2890430296</v>
      </c>
      <c r="F90" s="524">
        <f t="shared" si="15"/>
        <v>29613777295</v>
      </c>
      <c r="G90" s="524">
        <f t="shared" si="15"/>
        <v>34598365618</v>
      </c>
      <c r="H90" s="524">
        <f t="shared" si="15"/>
        <v>922842952</v>
      </c>
      <c r="I90" s="525">
        <f t="shared" si="15"/>
        <v>73829146</v>
      </c>
      <c r="J90" s="524">
        <f t="shared" si="15"/>
        <v>35447379424</v>
      </c>
      <c r="K90" s="525">
        <f t="shared" si="15"/>
        <v>34762954434</v>
      </c>
      <c r="L90" s="524">
        <f t="shared" si="15"/>
        <v>684424990</v>
      </c>
      <c r="M90" s="524">
        <f t="shared" si="15"/>
        <v>442552362</v>
      </c>
      <c r="N90" s="524">
        <f t="shared" si="15"/>
        <v>20560667</v>
      </c>
      <c r="O90" s="524">
        <f>+O70</f>
        <v>0</v>
      </c>
      <c r="P90" s="524"/>
      <c r="Q90" s="524">
        <f>+Q70</f>
        <v>0</v>
      </c>
      <c r="R90" s="481"/>
      <c r="S90" s="481"/>
      <c r="T90" s="481"/>
      <c r="U90" s="481"/>
      <c r="V90" s="481"/>
      <c r="W90" s="481"/>
    </row>
    <row r="91" spans="1:23">
      <c r="A91" s="518" t="s">
        <v>1849</v>
      </c>
      <c r="B91" s="516">
        <v>86331356</v>
      </c>
      <c r="C91" s="517">
        <v>85656107</v>
      </c>
      <c r="D91" s="516">
        <v>122772314</v>
      </c>
      <c r="E91" s="517">
        <v>205768558</v>
      </c>
      <c r="F91" s="516">
        <v>1830695787.0999999</v>
      </c>
      <c r="G91" s="517">
        <f>SUM(B91:F91)</f>
        <v>2331224122.0999999</v>
      </c>
      <c r="H91" s="516">
        <v>296230405</v>
      </c>
      <c r="I91" s="517">
        <v>159114276.77000001</v>
      </c>
      <c r="J91" s="516">
        <f>+G91+H91-I91</f>
        <v>2468340250.3299999</v>
      </c>
      <c r="K91" s="517">
        <v>621266087</v>
      </c>
      <c r="L91" s="514">
        <f>+J91-K91</f>
        <v>1847074163.3299999</v>
      </c>
      <c r="M91" s="523">
        <v>34239911</v>
      </c>
      <c r="N91" s="523">
        <v>10586092</v>
      </c>
      <c r="O91" s="522"/>
      <c r="P91" s="522"/>
      <c r="Q91" s="522"/>
      <c r="R91" s="481"/>
      <c r="S91" s="481"/>
      <c r="T91" s="481"/>
      <c r="U91" s="481"/>
      <c r="V91" s="481"/>
      <c r="W91" s="481"/>
    </row>
    <row r="92" spans="1:23" ht="29">
      <c r="A92" s="521" t="s">
        <v>1850</v>
      </c>
      <c r="B92" s="519">
        <f t="shared" ref="B92:L92" si="16">SUM(B91)</f>
        <v>86331356</v>
      </c>
      <c r="C92" s="519">
        <f t="shared" si="16"/>
        <v>85656107</v>
      </c>
      <c r="D92" s="519">
        <f t="shared" si="16"/>
        <v>122772314</v>
      </c>
      <c r="E92" s="519">
        <f t="shared" si="16"/>
        <v>205768558</v>
      </c>
      <c r="F92" s="519">
        <f t="shared" si="16"/>
        <v>1830695787.0999999</v>
      </c>
      <c r="G92" s="519">
        <f t="shared" si="16"/>
        <v>2331224122.0999999</v>
      </c>
      <c r="H92" s="519">
        <f t="shared" si="16"/>
        <v>296230405</v>
      </c>
      <c r="I92" s="520">
        <f t="shared" si="16"/>
        <v>159114276.77000001</v>
      </c>
      <c r="J92" s="519">
        <f t="shared" si="16"/>
        <v>2468340250.3299999</v>
      </c>
      <c r="K92" s="520">
        <f t="shared" si="16"/>
        <v>621266087</v>
      </c>
      <c r="L92" s="519">
        <f t="shared" si="16"/>
        <v>1847074163.3299999</v>
      </c>
      <c r="M92" s="519">
        <f>+M91</f>
        <v>34239911</v>
      </c>
      <c r="N92" s="519">
        <f>+N91</f>
        <v>10586092</v>
      </c>
      <c r="O92" s="519"/>
      <c r="P92" s="519"/>
      <c r="Q92" s="519"/>
      <c r="R92" s="481"/>
      <c r="S92" s="481"/>
      <c r="T92" s="481"/>
      <c r="U92" s="481"/>
      <c r="V92" s="481"/>
      <c r="W92" s="481"/>
    </row>
    <row r="93" spans="1:23" ht="27">
      <c r="A93" s="518" t="s">
        <v>1851</v>
      </c>
      <c r="B93" s="514">
        <v>7350000</v>
      </c>
      <c r="C93" s="515">
        <v>7350000</v>
      </c>
      <c r="D93" s="514">
        <v>0</v>
      </c>
      <c r="E93" s="515">
        <v>0</v>
      </c>
      <c r="F93" s="514">
        <v>52451746</v>
      </c>
      <c r="G93" s="517">
        <f>SUM(B93:F93)</f>
        <v>67151746</v>
      </c>
      <c r="H93" s="514"/>
      <c r="I93" s="515"/>
      <c r="J93" s="516">
        <f>+G93+H93-I93</f>
        <v>67151746</v>
      </c>
      <c r="K93" s="515"/>
      <c r="L93" s="514">
        <f>+J93-K93</f>
        <v>67151746</v>
      </c>
      <c r="M93" s="513"/>
      <c r="N93" s="513"/>
      <c r="O93" s="512"/>
      <c r="P93" s="512"/>
      <c r="Q93" s="512"/>
      <c r="R93" s="481"/>
      <c r="S93" s="481"/>
      <c r="T93" s="481"/>
      <c r="U93" s="481"/>
      <c r="V93" s="481"/>
      <c r="W93" s="481"/>
    </row>
    <row r="94" spans="1:23" ht="44" thickBot="1">
      <c r="A94" s="511" t="s">
        <v>1852</v>
      </c>
      <c r="B94" s="509">
        <f t="shared" ref="B94:L94" si="17">B93</f>
        <v>7350000</v>
      </c>
      <c r="C94" s="509">
        <f t="shared" si="17"/>
        <v>7350000</v>
      </c>
      <c r="D94" s="509">
        <f t="shared" si="17"/>
        <v>0</v>
      </c>
      <c r="E94" s="509">
        <f t="shared" si="17"/>
        <v>0</v>
      </c>
      <c r="F94" s="509">
        <f t="shared" si="17"/>
        <v>52451746</v>
      </c>
      <c r="G94" s="509">
        <f t="shared" si="17"/>
        <v>67151746</v>
      </c>
      <c r="H94" s="509">
        <f t="shared" si="17"/>
        <v>0</v>
      </c>
      <c r="I94" s="510">
        <f t="shared" si="17"/>
        <v>0</v>
      </c>
      <c r="J94" s="509">
        <f t="shared" si="17"/>
        <v>67151746</v>
      </c>
      <c r="K94" s="510">
        <f t="shared" si="17"/>
        <v>0</v>
      </c>
      <c r="L94" s="509">
        <f t="shared" si="17"/>
        <v>67151746</v>
      </c>
      <c r="M94" s="509">
        <f>+M93</f>
        <v>0</v>
      </c>
      <c r="N94" s="509"/>
      <c r="O94" s="509"/>
      <c r="P94" s="509"/>
      <c r="Q94" s="509"/>
      <c r="R94" s="481"/>
      <c r="S94" s="481"/>
      <c r="T94" s="481"/>
      <c r="U94" s="481"/>
      <c r="V94" s="481"/>
      <c r="W94" s="481"/>
    </row>
    <row r="95" spans="1:23" ht="16" thickBot="1">
      <c r="A95" s="508" t="s">
        <v>125</v>
      </c>
      <c r="B95" s="505">
        <f t="shared" ref="B95:L95" si="18">+B25+B56+B90+B94+B92+B69</f>
        <v>4717285987</v>
      </c>
      <c r="C95" s="505">
        <f t="shared" si="18"/>
        <v>2730716911</v>
      </c>
      <c r="D95" s="505">
        <f t="shared" si="18"/>
        <v>5077191524.4400005</v>
      </c>
      <c r="E95" s="505">
        <f t="shared" si="18"/>
        <v>6719351289.7099991</v>
      </c>
      <c r="F95" s="505">
        <f t="shared" si="18"/>
        <v>96319707826.860001</v>
      </c>
      <c r="G95" s="505">
        <f t="shared" si="18"/>
        <v>115564253539.01001</v>
      </c>
      <c r="H95" s="505">
        <f t="shared" si="18"/>
        <v>5621309013</v>
      </c>
      <c r="I95" s="507">
        <f t="shared" si="18"/>
        <v>6264212277.3900013</v>
      </c>
      <c r="J95" s="505">
        <f t="shared" si="18"/>
        <v>114921350274.62</v>
      </c>
      <c r="K95" s="507">
        <f t="shared" si="18"/>
        <v>91641750929</v>
      </c>
      <c r="L95" s="505">
        <f t="shared" si="18"/>
        <v>23279599345.620003</v>
      </c>
      <c r="M95" s="506">
        <f>SUM(M25+M56+M90+M92+M94+M69)</f>
        <v>2940601864.04</v>
      </c>
      <c r="N95" s="505">
        <f>SUM(N25+N56+N90+N92+N94+N69)</f>
        <v>3220963879.9799995</v>
      </c>
      <c r="O95" s="505">
        <f>SUM(O25+O56+O90+O92+O94)</f>
        <v>0</v>
      </c>
      <c r="P95" s="505"/>
      <c r="Q95" s="504">
        <f>SUM(Q25+Q56+Q90+Q92+Q94)</f>
        <v>0</v>
      </c>
      <c r="R95" s="503"/>
      <c r="S95" s="503"/>
      <c r="T95" s="503"/>
      <c r="U95" s="503"/>
      <c r="V95" s="503"/>
      <c r="W95" s="503"/>
    </row>
    <row r="96" spans="1:23">
      <c r="A96" s="502" t="s">
        <v>126</v>
      </c>
      <c r="B96" s="501">
        <f>+B95/$G$95</f>
        <v>4.0819594663047146E-2</v>
      </c>
      <c r="C96" s="501">
        <f>+C95/$G$95</f>
        <v>2.3629425426766729E-2</v>
      </c>
      <c r="D96" s="501">
        <f>+D95/$G$95</f>
        <v>4.3933927394997949E-2</v>
      </c>
      <c r="E96" s="501">
        <f>+E95/$G$95</f>
        <v>5.8143855768010538E-2</v>
      </c>
      <c r="F96" s="501">
        <f>+F95/$G$95</f>
        <v>0.83347319674717757</v>
      </c>
      <c r="G96" s="500">
        <f>SUM(B96:F96)</f>
        <v>1</v>
      </c>
      <c r="H96" s="481"/>
      <c r="I96" s="481"/>
      <c r="J96" s="481"/>
      <c r="K96" s="491"/>
      <c r="L96" s="482"/>
      <c r="M96" s="485"/>
      <c r="N96" s="481"/>
      <c r="O96" s="481"/>
      <c r="P96" s="481"/>
      <c r="Q96" s="481"/>
      <c r="R96" s="481"/>
      <c r="S96" s="481"/>
      <c r="T96" s="481"/>
      <c r="U96" s="481"/>
      <c r="V96" s="481"/>
      <c r="W96" s="481"/>
    </row>
    <row r="97" spans="1:23">
      <c r="A97" s="499" t="s">
        <v>127</v>
      </c>
      <c r="B97" s="498"/>
      <c r="C97" s="498"/>
      <c r="D97" s="498"/>
      <c r="E97" s="498"/>
      <c r="F97" s="498"/>
      <c r="G97" s="497">
        <f>(+G95)/(G95+H95)</f>
        <v>0.95361403706330561</v>
      </c>
      <c r="H97" s="481"/>
      <c r="I97" s="496"/>
      <c r="J97" s="1393" t="s">
        <v>1853</v>
      </c>
      <c r="K97" s="1394"/>
      <c r="L97" s="495">
        <f>+L95*48%</f>
        <v>11174207685.8976</v>
      </c>
      <c r="M97" s="494"/>
      <c r="N97" s="481"/>
      <c r="O97" s="481"/>
      <c r="P97" s="481"/>
      <c r="Q97" s="481"/>
      <c r="R97" s="481"/>
      <c r="S97" s="481"/>
      <c r="T97" s="481"/>
      <c r="U97" s="481"/>
      <c r="V97" s="481"/>
      <c r="W97" s="481"/>
    </row>
    <row r="98" spans="1:23">
      <c r="A98" s="1395" t="s">
        <v>128</v>
      </c>
      <c r="B98" s="1388"/>
      <c r="C98" s="1388"/>
      <c r="D98" s="1388"/>
      <c r="E98" s="1388"/>
      <c r="F98" s="1389"/>
      <c r="G98" s="493">
        <f>(+H95)/(+G95+H95)</f>
        <v>4.6385962936694426E-2</v>
      </c>
      <c r="H98" s="481"/>
      <c r="I98" s="484"/>
      <c r="J98" s="1394"/>
      <c r="K98" s="1394"/>
      <c r="L98" s="488"/>
      <c r="M98" s="481"/>
      <c r="N98" s="481"/>
      <c r="O98" s="481"/>
      <c r="P98" s="481"/>
      <c r="Q98" s="481"/>
      <c r="R98" s="481"/>
      <c r="S98" s="481"/>
      <c r="T98" s="481"/>
      <c r="U98" s="481"/>
      <c r="V98" s="481"/>
      <c r="W98" s="481"/>
    </row>
    <row r="99" spans="1:23">
      <c r="A99" s="1387" t="s">
        <v>129</v>
      </c>
      <c r="B99" s="1388"/>
      <c r="C99" s="1388"/>
      <c r="D99" s="1388"/>
      <c r="E99" s="1388"/>
      <c r="F99" s="1389"/>
      <c r="G99" s="492">
        <f>+G97+G98</f>
        <v>1</v>
      </c>
      <c r="H99" s="481"/>
      <c r="I99" s="481"/>
      <c r="J99" s="481"/>
      <c r="K99" s="482"/>
      <c r="L99" s="482"/>
      <c r="M99" s="481"/>
      <c r="N99" s="481"/>
      <c r="O99" s="481"/>
      <c r="P99" s="481"/>
      <c r="Q99" s="481"/>
      <c r="R99" s="481"/>
      <c r="S99" s="481"/>
      <c r="T99" s="481"/>
      <c r="U99" s="481"/>
      <c r="V99" s="481"/>
      <c r="W99" s="481"/>
    </row>
    <row r="100" spans="1:23">
      <c r="A100" s="481"/>
      <c r="B100" s="481"/>
      <c r="C100" s="481"/>
      <c r="D100" s="481"/>
      <c r="E100" s="481"/>
      <c r="F100" s="481"/>
      <c r="G100" s="481"/>
      <c r="H100" s="481"/>
      <c r="I100" s="481"/>
      <c r="J100" s="481"/>
      <c r="K100" s="491"/>
      <c r="L100" s="482"/>
      <c r="M100" s="481"/>
      <c r="N100" s="481"/>
      <c r="O100" s="481"/>
      <c r="P100" s="481"/>
      <c r="Q100" s="481"/>
      <c r="R100" s="481"/>
      <c r="S100" s="481"/>
      <c r="T100" s="481"/>
      <c r="U100" s="481"/>
      <c r="V100" s="481"/>
      <c r="W100" s="481"/>
    </row>
    <row r="101" spans="1:23">
      <c r="A101" s="481"/>
      <c r="B101" s="481"/>
      <c r="C101" s="481"/>
      <c r="D101" s="481"/>
      <c r="E101" s="481"/>
      <c r="F101" s="484"/>
      <c r="G101" s="484"/>
      <c r="H101" s="481"/>
      <c r="I101" s="481"/>
      <c r="J101" s="490"/>
      <c r="K101" s="482"/>
      <c r="L101" s="482"/>
      <c r="M101" s="481"/>
      <c r="N101" s="481"/>
      <c r="O101" s="481"/>
      <c r="P101" s="481"/>
      <c r="Q101" s="481"/>
      <c r="R101" s="481"/>
      <c r="S101" s="481"/>
      <c r="T101" s="481"/>
      <c r="U101" s="481"/>
      <c r="V101" s="481"/>
      <c r="W101" s="481"/>
    </row>
    <row r="102" spans="1:23">
      <c r="A102" s="489" t="s">
        <v>99</v>
      </c>
      <c r="B102" s="481"/>
      <c r="C102" s="481"/>
      <c r="D102" s="481"/>
      <c r="E102" s="481"/>
      <c r="F102" s="481"/>
      <c r="G102" s="651"/>
      <c r="H102" s="481"/>
      <c r="I102" s="481"/>
      <c r="J102" s="487"/>
      <c r="K102" s="482"/>
      <c r="L102" s="482"/>
      <c r="M102" s="488"/>
      <c r="N102" s="481"/>
      <c r="O102" s="481"/>
      <c r="P102" s="481"/>
      <c r="Q102" s="481"/>
      <c r="R102" s="481"/>
      <c r="S102" s="481"/>
      <c r="T102" s="481"/>
      <c r="U102" s="481"/>
      <c r="V102" s="481"/>
      <c r="W102" s="481"/>
    </row>
    <row r="103" spans="1:23">
      <c r="A103" s="650" t="s">
        <v>1854</v>
      </c>
      <c r="B103" s="481"/>
      <c r="C103" s="481"/>
      <c r="D103" s="481"/>
      <c r="E103" s="481"/>
      <c r="F103" s="481"/>
      <c r="G103" s="481"/>
      <c r="H103" s="481"/>
      <c r="I103" s="481"/>
      <c r="J103" s="481"/>
      <c r="K103" s="482"/>
      <c r="L103" s="482"/>
      <c r="M103" s="481"/>
      <c r="N103" s="481"/>
      <c r="O103" s="481"/>
      <c r="P103" s="481"/>
      <c r="Q103" s="481"/>
      <c r="R103" s="481"/>
      <c r="S103" s="481"/>
      <c r="T103" s="481"/>
      <c r="U103" s="481"/>
      <c r="V103" s="481"/>
      <c r="W103" s="481"/>
    </row>
    <row r="104" spans="1:23">
      <c r="A104" s="481"/>
      <c r="B104" s="481"/>
      <c r="C104" s="481"/>
      <c r="D104" s="481"/>
      <c r="E104" s="481"/>
      <c r="F104" s="481"/>
      <c r="G104" s="487"/>
      <c r="H104" s="486"/>
      <c r="I104" s="481"/>
      <c r="J104" s="481"/>
      <c r="K104" s="482"/>
      <c r="L104" s="482"/>
      <c r="M104" s="481"/>
      <c r="N104" s="481"/>
      <c r="O104" s="481"/>
      <c r="P104" s="481"/>
      <c r="Q104" s="481"/>
      <c r="R104" s="481"/>
      <c r="S104" s="481"/>
      <c r="T104" s="481"/>
      <c r="U104" s="481"/>
      <c r="V104" s="481"/>
      <c r="W104" s="481"/>
    </row>
    <row r="105" spans="1:23">
      <c r="A105" s="481"/>
      <c r="B105" s="481"/>
      <c r="C105" s="481"/>
      <c r="D105" s="481"/>
      <c r="E105" s="481"/>
      <c r="F105" s="481"/>
      <c r="G105" s="485"/>
      <c r="H105" s="481"/>
      <c r="I105" s="481"/>
      <c r="J105" s="481"/>
      <c r="K105" s="482"/>
      <c r="L105" s="482"/>
      <c r="M105" s="481"/>
      <c r="N105" s="481"/>
      <c r="O105" s="481"/>
      <c r="P105" s="481"/>
      <c r="Q105" s="481"/>
      <c r="R105" s="481"/>
      <c r="S105" s="481"/>
      <c r="T105" s="481"/>
      <c r="U105" s="481"/>
      <c r="V105" s="481"/>
      <c r="W105" s="481"/>
    </row>
    <row r="106" spans="1:23">
      <c r="A106" s="481"/>
      <c r="B106" s="481"/>
      <c r="C106" s="481"/>
      <c r="D106" s="481"/>
      <c r="E106" s="481"/>
      <c r="F106" s="481"/>
      <c r="G106" s="484"/>
      <c r="H106" s="481"/>
      <c r="I106" s="481"/>
      <c r="J106" s="481"/>
      <c r="K106" s="482"/>
      <c r="L106" s="482"/>
      <c r="M106" s="481"/>
      <c r="N106" s="481"/>
      <c r="O106" s="481"/>
      <c r="P106" s="481"/>
      <c r="Q106" s="481"/>
      <c r="R106" s="481"/>
      <c r="S106" s="481"/>
      <c r="T106" s="481"/>
      <c r="U106" s="481"/>
      <c r="V106" s="481"/>
      <c r="W106" s="481"/>
    </row>
    <row r="107" spans="1:23">
      <c r="A107" s="481"/>
      <c r="B107" s="481"/>
      <c r="C107" s="481"/>
      <c r="D107" s="481"/>
      <c r="E107" s="481"/>
      <c r="F107" s="481"/>
      <c r="G107" s="483"/>
      <c r="H107" s="481"/>
      <c r="I107" s="481"/>
      <c r="J107" s="481"/>
      <c r="K107" s="482"/>
      <c r="L107" s="482"/>
      <c r="M107" s="481"/>
      <c r="N107" s="481"/>
      <c r="O107" s="481"/>
      <c r="P107" s="481"/>
      <c r="Q107" s="481"/>
      <c r="R107" s="481"/>
      <c r="S107" s="481"/>
      <c r="T107" s="481"/>
      <c r="U107" s="481"/>
      <c r="V107" s="481"/>
      <c r="W107" s="481"/>
    </row>
    <row r="108" spans="1:23">
      <c r="A108" s="481"/>
      <c r="B108" s="481"/>
      <c r="C108" s="481"/>
      <c r="D108" s="481"/>
      <c r="E108" s="481"/>
      <c r="F108" s="481"/>
      <c r="G108" s="483"/>
      <c r="H108" s="481"/>
      <c r="I108" s="481"/>
      <c r="J108" s="481"/>
      <c r="K108" s="482"/>
      <c r="L108" s="482"/>
      <c r="M108" s="481"/>
      <c r="N108" s="481"/>
      <c r="O108" s="481"/>
      <c r="P108" s="481"/>
      <c r="Q108" s="481"/>
      <c r="R108" s="481"/>
      <c r="S108" s="481"/>
      <c r="T108" s="481"/>
      <c r="U108" s="481"/>
      <c r="V108" s="481"/>
      <c r="W108" s="481"/>
    </row>
    <row r="109" spans="1:23">
      <c r="A109" s="481"/>
      <c r="B109" s="481"/>
      <c r="C109" s="481"/>
      <c r="D109" s="481"/>
      <c r="E109" s="481"/>
      <c r="F109" s="481"/>
      <c r="G109" s="481"/>
      <c r="H109" s="481"/>
      <c r="I109" s="481"/>
      <c r="J109" s="481"/>
      <c r="K109" s="482"/>
      <c r="L109" s="482"/>
      <c r="M109" s="481"/>
      <c r="N109" s="481"/>
      <c r="O109" s="481"/>
      <c r="P109" s="481"/>
      <c r="Q109" s="481"/>
      <c r="R109" s="481"/>
      <c r="S109" s="481"/>
      <c r="T109" s="481"/>
      <c r="U109" s="481"/>
      <c r="V109" s="481"/>
      <c r="W109" s="481"/>
    </row>
    <row r="110" spans="1:23">
      <c r="A110" s="481"/>
      <c r="B110" s="481"/>
      <c r="C110" s="481"/>
      <c r="D110" s="481"/>
      <c r="E110" s="481"/>
      <c r="F110" s="481"/>
      <c r="G110" s="481"/>
      <c r="H110" s="481"/>
      <c r="I110" s="481"/>
      <c r="J110" s="481"/>
      <c r="K110" s="482"/>
      <c r="L110" s="482"/>
      <c r="M110" s="481"/>
      <c r="N110" s="481"/>
      <c r="O110" s="481"/>
      <c r="P110" s="481"/>
      <c r="Q110" s="481"/>
      <c r="R110" s="481"/>
      <c r="S110" s="481"/>
      <c r="T110" s="481"/>
      <c r="U110" s="481"/>
      <c r="V110" s="481"/>
      <c r="W110" s="481"/>
    </row>
    <row r="111" spans="1:23">
      <c r="A111" s="481"/>
      <c r="B111" s="481"/>
      <c r="C111" s="481"/>
      <c r="D111" s="481"/>
      <c r="E111" s="481"/>
      <c r="F111" s="481"/>
      <c r="G111" s="481"/>
      <c r="H111" s="481"/>
      <c r="I111" s="481"/>
      <c r="J111" s="481"/>
      <c r="K111" s="482"/>
      <c r="L111" s="482"/>
      <c r="M111" s="481"/>
      <c r="N111" s="481"/>
      <c r="O111" s="481"/>
      <c r="P111" s="481"/>
      <c r="Q111" s="481"/>
      <c r="R111" s="481"/>
      <c r="S111" s="481"/>
      <c r="T111" s="481"/>
      <c r="U111" s="481"/>
      <c r="V111" s="481"/>
      <c r="W111" s="481"/>
    </row>
    <row r="112" spans="1:23">
      <c r="A112" s="481"/>
      <c r="B112" s="481"/>
      <c r="C112" s="481"/>
      <c r="D112" s="481"/>
      <c r="E112" s="481"/>
      <c r="F112" s="481"/>
      <c r="G112" s="481"/>
      <c r="H112" s="481"/>
      <c r="I112" s="481"/>
      <c r="J112" s="481"/>
      <c r="K112" s="482"/>
      <c r="L112" s="482"/>
      <c r="M112" s="481"/>
      <c r="N112" s="481"/>
      <c r="O112" s="481"/>
      <c r="P112" s="481"/>
      <c r="Q112" s="481"/>
      <c r="R112" s="481"/>
      <c r="S112" s="481"/>
      <c r="T112" s="481"/>
      <c r="U112" s="481"/>
      <c r="V112" s="481"/>
      <c r="W112" s="481"/>
    </row>
    <row r="113" spans="1:23">
      <c r="A113" s="481"/>
      <c r="B113" s="481"/>
      <c r="C113" s="481"/>
      <c r="D113" s="481"/>
      <c r="E113" s="481"/>
      <c r="F113" s="481"/>
      <c r="G113" s="481"/>
      <c r="H113" s="481"/>
      <c r="I113" s="481"/>
      <c r="J113" s="481"/>
      <c r="K113" s="482"/>
      <c r="L113" s="482"/>
      <c r="M113" s="481"/>
      <c r="N113" s="481"/>
      <c r="O113" s="481"/>
      <c r="P113" s="481"/>
      <c r="Q113" s="481"/>
      <c r="R113" s="481"/>
      <c r="S113" s="481"/>
      <c r="T113" s="481"/>
      <c r="U113" s="481"/>
      <c r="V113" s="481"/>
      <c r="W113" s="481"/>
    </row>
    <row r="114" spans="1:23">
      <c r="A114" s="481"/>
      <c r="B114" s="481"/>
      <c r="C114" s="481"/>
      <c r="D114" s="481"/>
      <c r="E114" s="481"/>
      <c r="F114" s="481"/>
      <c r="G114" s="481"/>
      <c r="H114" s="481"/>
      <c r="I114" s="481"/>
      <c r="J114" s="481"/>
      <c r="K114" s="482"/>
      <c r="L114" s="482"/>
      <c r="M114" s="481"/>
      <c r="N114" s="481"/>
      <c r="O114" s="481"/>
      <c r="P114" s="481"/>
      <c r="Q114" s="481"/>
      <c r="R114" s="481"/>
      <c r="S114" s="481"/>
      <c r="T114" s="481"/>
      <c r="U114" s="481"/>
      <c r="V114" s="481"/>
      <c r="W114" s="481"/>
    </row>
    <row r="115" spans="1:23">
      <c r="A115" s="481"/>
      <c r="B115" s="481"/>
      <c r="C115" s="481"/>
      <c r="D115" s="481"/>
      <c r="E115" s="481"/>
      <c r="F115" s="481"/>
      <c r="G115" s="481"/>
      <c r="H115" s="481"/>
      <c r="I115" s="481"/>
      <c r="J115" s="481"/>
      <c r="K115" s="482"/>
      <c r="L115" s="482"/>
      <c r="M115" s="481"/>
      <c r="N115" s="481"/>
      <c r="O115" s="481"/>
      <c r="P115" s="481"/>
      <c r="Q115" s="481"/>
      <c r="R115" s="481"/>
      <c r="S115" s="481"/>
      <c r="T115" s="481"/>
      <c r="U115" s="481"/>
      <c r="V115" s="481"/>
      <c r="W115" s="481"/>
    </row>
    <row r="116" spans="1:23">
      <c r="A116" s="481"/>
      <c r="B116" s="481"/>
      <c r="C116" s="481"/>
      <c r="D116" s="481"/>
      <c r="E116" s="481"/>
      <c r="F116" s="481"/>
      <c r="G116" s="481"/>
      <c r="H116" s="481"/>
      <c r="I116" s="481"/>
      <c r="J116" s="481"/>
      <c r="K116" s="482"/>
      <c r="L116" s="482"/>
      <c r="M116" s="481"/>
      <c r="N116" s="481"/>
      <c r="O116" s="481"/>
      <c r="P116" s="481"/>
      <c r="Q116" s="481"/>
      <c r="R116" s="481"/>
      <c r="S116" s="481"/>
      <c r="T116" s="481"/>
      <c r="U116" s="481"/>
      <c r="V116" s="481"/>
      <c r="W116" s="481"/>
    </row>
    <row r="117" spans="1:23">
      <c r="A117" s="481"/>
      <c r="B117" s="481"/>
      <c r="C117" s="481"/>
      <c r="D117" s="481"/>
      <c r="E117" s="481"/>
      <c r="F117" s="481"/>
      <c r="G117" s="481"/>
      <c r="H117" s="481"/>
      <c r="I117" s="481"/>
      <c r="J117" s="481"/>
      <c r="K117" s="482"/>
      <c r="L117" s="482"/>
      <c r="M117" s="481"/>
      <c r="N117" s="481"/>
      <c r="O117" s="481"/>
      <c r="P117" s="481"/>
      <c r="Q117" s="481"/>
      <c r="R117" s="481"/>
      <c r="S117" s="481"/>
      <c r="T117" s="481"/>
      <c r="U117" s="481"/>
      <c r="V117" s="481"/>
      <c r="W117" s="481"/>
    </row>
    <row r="118" spans="1:23">
      <c r="A118" s="481"/>
      <c r="B118" s="481"/>
      <c r="C118" s="481"/>
      <c r="D118" s="481"/>
      <c r="E118" s="481"/>
      <c r="F118" s="481"/>
      <c r="G118" s="481"/>
      <c r="H118" s="481"/>
      <c r="I118" s="481"/>
      <c r="J118" s="481"/>
      <c r="K118" s="482"/>
      <c r="L118" s="482"/>
      <c r="M118" s="481"/>
      <c r="N118" s="481"/>
      <c r="O118" s="481"/>
      <c r="P118" s="481"/>
      <c r="Q118" s="481"/>
      <c r="R118" s="481"/>
      <c r="S118" s="481"/>
      <c r="T118" s="481"/>
      <c r="U118" s="481"/>
      <c r="V118" s="481"/>
      <c r="W118" s="481"/>
    </row>
    <row r="119" spans="1:23">
      <c r="A119" s="481"/>
      <c r="B119" s="481"/>
      <c r="C119" s="481"/>
      <c r="D119" s="481"/>
      <c r="E119" s="481"/>
      <c r="F119" s="481"/>
      <c r="G119" s="481"/>
      <c r="H119" s="481"/>
      <c r="I119" s="481"/>
      <c r="J119" s="481"/>
      <c r="K119" s="482"/>
      <c r="L119" s="482"/>
      <c r="M119" s="481"/>
      <c r="N119" s="481"/>
      <c r="O119" s="481"/>
      <c r="P119" s="481"/>
      <c r="Q119" s="481"/>
      <c r="R119" s="481"/>
      <c r="S119" s="481"/>
      <c r="T119" s="481"/>
      <c r="U119" s="481"/>
      <c r="V119" s="481"/>
      <c r="W119" s="481"/>
    </row>
    <row r="120" spans="1:23">
      <c r="A120" s="481"/>
      <c r="B120" s="481"/>
      <c r="C120" s="481"/>
      <c r="D120" s="481"/>
      <c r="E120" s="481"/>
      <c r="F120" s="481"/>
      <c r="G120" s="481"/>
      <c r="H120" s="481"/>
      <c r="I120" s="481"/>
      <c r="J120" s="481"/>
      <c r="K120" s="482"/>
      <c r="L120" s="482"/>
      <c r="M120" s="481"/>
      <c r="N120" s="481"/>
      <c r="O120" s="481"/>
      <c r="P120" s="481"/>
      <c r="Q120" s="481"/>
      <c r="R120" s="481"/>
      <c r="S120" s="481"/>
      <c r="T120" s="481"/>
      <c r="U120" s="481"/>
      <c r="V120" s="481"/>
      <c r="W120" s="481"/>
    </row>
    <row r="121" spans="1:23">
      <c r="A121" s="481"/>
      <c r="B121" s="481"/>
      <c r="C121" s="481"/>
      <c r="D121" s="481"/>
      <c r="E121" s="481"/>
      <c r="F121" s="481"/>
      <c r="G121" s="481"/>
      <c r="H121" s="481"/>
      <c r="I121" s="481"/>
      <c r="J121" s="481"/>
      <c r="K121" s="482"/>
      <c r="L121" s="482"/>
      <c r="M121" s="481"/>
      <c r="N121" s="481"/>
      <c r="O121" s="481"/>
      <c r="P121" s="481"/>
      <c r="Q121" s="481"/>
      <c r="R121" s="481"/>
      <c r="S121" s="481"/>
      <c r="T121" s="481"/>
      <c r="U121" s="481"/>
      <c r="V121" s="481"/>
      <c r="W121" s="481"/>
    </row>
    <row r="122" spans="1:23">
      <c r="A122" s="481"/>
      <c r="B122" s="481"/>
      <c r="C122" s="481"/>
      <c r="D122" s="481"/>
      <c r="E122" s="481"/>
      <c r="F122" s="481"/>
      <c r="G122" s="481"/>
      <c r="H122" s="481"/>
      <c r="I122" s="481"/>
      <c r="J122" s="481"/>
      <c r="K122" s="482"/>
      <c r="L122" s="482"/>
      <c r="M122" s="481"/>
      <c r="N122" s="481"/>
      <c r="O122" s="481"/>
      <c r="P122" s="481"/>
      <c r="Q122" s="481"/>
      <c r="R122" s="481"/>
      <c r="S122" s="481"/>
      <c r="T122" s="481"/>
      <c r="U122" s="481"/>
      <c r="V122" s="481"/>
      <c r="W122" s="481"/>
    </row>
    <row r="123" spans="1:23">
      <c r="A123" s="481"/>
      <c r="B123" s="481"/>
      <c r="C123" s="481"/>
      <c r="D123" s="481"/>
      <c r="E123" s="481"/>
      <c r="F123" s="481"/>
      <c r="G123" s="481"/>
      <c r="H123" s="481"/>
      <c r="I123" s="481"/>
      <c r="J123" s="481"/>
      <c r="K123" s="482"/>
      <c r="L123" s="482"/>
      <c r="M123" s="481"/>
      <c r="N123" s="481"/>
      <c r="O123" s="481"/>
      <c r="P123" s="481"/>
      <c r="Q123" s="481"/>
      <c r="R123" s="481"/>
      <c r="S123" s="481"/>
      <c r="T123" s="481"/>
      <c r="U123" s="481"/>
      <c r="V123" s="481"/>
      <c r="W123" s="481"/>
    </row>
    <row r="124" spans="1:23">
      <c r="A124" s="481"/>
      <c r="B124" s="481"/>
      <c r="C124" s="481"/>
      <c r="D124" s="481"/>
      <c r="E124" s="481"/>
      <c r="F124" s="481"/>
      <c r="G124" s="481"/>
      <c r="H124" s="481"/>
      <c r="I124" s="481"/>
      <c r="J124" s="481"/>
      <c r="K124" s="482"/>
      <c r="L124" s="482"/>
      <c r="M124" s="481"/>
      <c r="N124" s="481"/>
      <c r="O124" s="481"/>
      <c r="P124" s="481"/>
      <c r="Q124" s="481"/>
      <c r="R124" s="481"/>
      <c r="S124" s="481"/>
      <c r="T124" s="481"/>
      <c r="U124" s="481"/>
      <c r="V124" s="481"/>
      <c r="W124" s="481"/>
    </row>
    <row r="125" spans="1:23">
      <c r="A125" s="481"/>
      <c r="B125" s="481"/>
      <c r="C125" s="481"/>
      <c r="D125" s="481"/>
      <c r="E125" s="481"/>
      <c r="F125" s="481"/>
      <c r="G125" s="481"/>
      <c r="H125" s="481"/>
      <c r="I125" s="481"/>
      <c r="J125" s="481"/>
      <c r="K125" s="482"/>
      <c r="L125" s="482"/>
      <c r="M125" s="481"/>
      <c r="N125" s="481"/>
      <c r="O125" s="481"/>
      <c r="P125" s="481"/>
      <c r="Q125" s="481"/>
      <c r="R125" s="481"/>
      <c r="S125" s="481"/>
      <c r="T125" s="481"/>
      <c r="U125" s="481"/>
      <c r="V125" s="481"/>
      <c r="W125" s="481"/>
    </row>
    <row r="126" spans="1:23">
      <c r="A126" s="481"/>
      <c r="B126" s="481"/>
      <c r="C126" s="481"/>
      <c r="D126" s="481"/>
      <c r="E126" s="481"/>
      <c r="F126" s="481"/>
      <c r="G126" s="481"/>
      <c r="H126" s="481"/>
      <c r="I126" s="481"/>
      <c r="J126" s="481"/>
      <c r="K126" s="482"/>
      <c r="L126" s="482"/>
      <c r="M126" s="481"/>
      <c r="N126" s="481"/>
      <c r="O126" s="481"/>
      <c r="P126" s="481"/>
      <c r="Q126" s="481"/>
      <c r="R126" s="481"/>
      <c r="S126" s="481"/>
      <c r="T126" s="481"/>
      <c r="U126" s="481"/>
      <c r="V126" s="481"/>
      <c r="W126" s="481"/>
    </row>
    <row r="127" spans="1:23">
      <c r="A127" s="481"/>
      <c r="B127" s="481"/>
      <c r="C127" s="481"/>
      <c r="D127" s="481"/>
      <c r="E127" s="481"/>
      <c r="F127" s="481"/>
      <c r="G127" s="481"/>
      <c r="H127" s="481"/>
      <c r="I127" s="481"/>
      <c r="J127" s="481"/>
      <c r="K127" s="482"/>
      <c r="L127" s="482"/>
      <c r="M127" s="481"/>
      <c r="N127" s="481"/>
      <c r="O127" s="481"/>
      <c r="P127" s="481"/>
      <c r="Q127" s="481"/>
      <c r="R127" s="481"/>
      <c r="S127" s="481"/>
      <c r="T127" s="481"/>
      <c r="U127" s="481"/>
      <c r="V127" s="481"/>
      <c r="W127" s="481"/>
    </row>
    <row r="128" spans="1:23">
      <c r="A128" s="481"/>
      <c r="B128" s="481"/>
      <c r="C128" s="481"/>
      <c r="D128" s="481"/>
      <c r="E128" s="481"/>
      <c r="F128" s="481"/>
      <c r="G128" s="481"/>
      <c r="H128" s="481"/>
      <c r="I128" s="481"/>
      <c r="J128" s="481"/>
      <c r="K128" s="482"/>
      <c r="L128" s="482"/>
      <c r="M128" s="481"/>
      <c r="N128" s="481"/>
      <c r="O128" s="481"/>
      <c r="P128" s="481"/>
      <c r="Q128" s="481"/>
      <c r="R128" s="481"/>
      <c r="S128" s="481"/>
      <c r="T128" s="481"/>
      <c r="U128" s="481"/>
      <c r="V128" s="481"/>
      <c r="W128" s="481"/>
    </row>
    <row r="129" spans="1:23">
      <c r="A129" s="481"/>
      <c r="B129" s="481"/>
      <c r="C129" s="481"/>
      <c r="D129" s="481"/>
      <c r="E129" s="481"/>
      <c r="F129" s="481"/>
      <c r="G129" s="481"/>
      <c r="H129" s="481"/>
      <c r="I129" s="481"/>
      <c r="J129" s="481"/>
      <c r="K129" s="482"/>
      <c r="L129" s="482"/>
      <c r="M129" s="481"/>
      <c r="N129" s="481"/>
      <c r="O129" s="481"/>
      <c r="P129" s="481"/>
      <c r="Q129" s="481"/>
      <c r="R129" s="481"/>
      <c r="S129" s="481"/>
      <c r="T129" s="481"/>
      <c r="U129" s="481"/>
      <c r="V129" s="481"/>
      <c r="W129" s="481"/>
    </row>
    <row r="130" spans="1:23">
      <c r="A130" s="481"/>
      <c r="B130" s="481"/>
      <c r="C130" s="481"/>
      <c r="D130" s="481"/>
      <c r="E130" s="481"/>
      <c r="F130" s="481"/>
      <c r="G130" s="481"/>
      <c r="H130" s="481"/>
      <c r="I130" s="481"/>
      <c r="J130" s="481"/>
      <c r="K130" s="482"/>
      <c r="L130" s="482"/>
      <c r="M130" s="481"/>
      <c r="N130" s="481"/>
      <c r="O130" s="481"/>
      <c r="P130" s="481"/>
      <c r="Q130" s="481"/>
      <c r="R130" s="481"/>
      <c r="S130" s="481"/>
      <c r="T130" s="481"/>
      <c r="U130" s="481"/>
      <c r="V130" s="481"/>
      <c r="W130" s="481"/>
    </row>
    <row r="131" spans="1:23">
      <c r="A131" s="481"/>
      <c r="B131" s="481"/>
      <c r="C131" s="481"/>
      <c r="D131" s="481"/>
      <c r="E131" s="481"/>
      <c r="F131" s="481"/>
      <c r="G131" s="481"/>
      <c r="H131" s="481"/>
      <c r="I131" s="481"/>
      <c r="J131" s="481"/>
      <c r="K131" s="482"/>
      <c r="L131" s="482"/>
      <c r="M131" s="481"/>
      <c r="N131" s="481"/>
      <c r="O131" s="481"/>
      <c r="P131" s="481"/>
      <c r="Q131" s="481"/>
      <c r="R131" s="481"/>
      <c r="S131" s="481"/>
      <c r="T131" s="481"/>
      <c r="U131" s="481"/>
      <c r="V131" s="481"/>
      <c r="W131" s="481"/>
    </row>
    <row r="132" spans="1:23">
      <c r="A132" s="481"/>
      <c r="B132" s="481"/>
      <c r="C132" s="481"/>
      <c r="D132" s="481"/>
      <c r="E132" s="481"/>
      <c r="F132" s="481"/>
      <c r="G132" s="481"/>
      <c r="H132" s="481"/>
      <c r="I132" s="481"/>
      <c r="J132" s="481"/>
      <c r="K132" s="482"/>
      <c r="L132" s="482"/>
      <c r="M132" s="481"/>
      <c r="N132" s="481"/>
      <c r="O132" s="481"/>
      <c r="P132" s="481"/>
      <c r="Q132" s="481"/>
      <c r="R132" s="481"/>
      <c r="S132" s="481"/>
      <c r="T132" s="481"/>
      <c r="U132" s="481"/>
      <c r="V132" s="481"/>
      <c r="W132" s="481"/>
    </row>
    <row r="133" spans="1:23">
      <c r="A133" s="481"/>
      <c r="B133" s="481"/>
      <c r="C133" s="481"/>
      <c r="D133" s="481"/>
      <c r="E133" s="481"/>
      <c r="F133" s="481"/>
      <c r="G133" s="481"/>
      <c r="H133" s="481"/>
      <c r="I133" s="481"/>
      <c r="J133" s="481"/>
      <c r="K133" s="482"/>
      <c r="L133" s="482"/>
      <c r="M133" s="481"/>
      <c r="N133" s="481"/>
      <c r="O133" s="481"/>
      <c r="P133" s="481"/>
      <c r="Q133" s="481"/>
      <c r="R133" s="481"/>
      <c r="S133" s="481"/>
      <c r="T133" s="481"/>
      <c r="U133" s="481"/>
      <c r="V133" s="481"/>
      <c r="W133" s="481"/>
    </row>
    <row r="134" spans="1:23">
      <c r="A134" s="481"/>
      <c r="B134" s="481"/>
      <c r="C134" s="481"/>
      <c r="D134" s="481"/>
      <c r="E134" s="481"/>
      <c r="F134" s="481"/>
      <c r="G134" s="481"/>
      <c r="H134" s="481"/>
      <c r="I134" s="481"/>
      <c r="J134" s="481"/>
      <c r="K134" s="482"/>
      <c r="L134" s="482"/>
      <c r="M134" s="481"/>
      <c r="N134" s="481"/>
      <c r="O134" s="481"/>
      <c r="P134" s="481"/>
      <c r="Q134" s="481"/>
      <c r="R134" s="481"/>
      <c r="S134" s="481"/>
      <c r="T134" s="481"/>
      <c r="U134" s="481"/>
      <c r="V134" s="481"/>
      <c r="W134" s="481"/>
    </row>
    <row r="135" spans="1:23">
      <c r="A135" s="481"/>
      <c r="B135" s="481"/>
      <c r="C135" s="481"/>
      <c r="D135" s="481"/>
      <c r="E135" s="481"/>
      <c r="F135" s="481"/>
      <c r="G135" s="481"/>
      <c r="H135" s="481"/>
      <c r="I135" s="481"/>
      <c r="J135" s="481"/>
      <c r="K135" s="482"/>
      <c r="L135" s="482"/>
      <c r="M135" s="481"/>
      <c r="N135" s="481"/>
      <c r="O135" s="481"/>
      <c r="P135" s="481"/>
      <c r="Q135" s="481"/>
      <c r="R135" s="481"/>
      <c r="S135" s="481"/>
      <c r="T135" s="481"/>
      <c r="U135" s="481"/>
      <c r="V135" s="481"/>
      <c r="W135" s="481"/>
    </row>
    <row r="136" spans="1:23">
      <c r="A136" s="481"/>
      <c r="B136" s="481"/>
      <c r="C136" s="481"/>
      <c r="D136" s="481"/>
      <c r="E136" s="481"/>
      <c r="F136" s="481"/>
      <c r="G136" s="481"/>
      <c r="H136" s="481"/>
      <c r="I136" s="481"/>
      <c r="J136" s="481"/>
      <c r="K136" s="482"/>
      <c r="L136" s="482"/>
      <c r="M136" s="481"/>
      <c r="N136" s="481"/>
      <c r="O136" s="481"/>
      <c r="P136" s="481"/>
      <c r="Q136" s="481"/>
      <c r="R136" s="481"/>
      <c r="S136" s="481"/>
      <c r="T136" s="481"/>
      <c r="U136" s="481"/>
      <c r="V136" s="481"/>
      <c r="W136" s="481"/>
    </row>
    <row r="137" spans="1:23">
      <c r="A137" s="481"/>
      <c r="B137" s="481"/>
      <c r="C137" s="481"/>
      <c r="D137" s="481"/>
      <c r="E137" s="481"/>
      <c r="F137" s="481"/>
      <c r="G137" s="481"/>
      <c r="H137" s="481"/>
      <c r="I137" s="481"/>
      <c r="J137" s="481"/>
      <c r="K137" s="482"/>
      <c r="L137" s="482"/>
      <c r="M137" s="481"/>
      <c r="N137" s="481"/>
      <c r="O137" s="481"/>
      <c r="P137" s="481"/>
      <c r="Q137" s="481"/>
      <c r="R137" s="481"/>
      <c r="S137" s="481"/>
      <c r="T137" s="481"/>
      <c r="U137" s="481"/>
      <c r="V137" s="481"/>
      <c r="W137" s="481"/>
    </row>
    <row r="138" spans="1:23">
      <c r="A138" s="481"/>
      <c r="B138" s="481"/>
      <c r="C138" s="481"/>
      <c r="D138" s="481"/>
      <c r="E138" s="481"/>
      <c r="F138" s="481"/>
      <c r="G138" s="481"/>
      <c r="H138" s="481"/>
      <c r="I138" s="481"/>
      <c r="J138" s="481"/>
      <c r="K138" s="482"/>
      <c r="L138" s="482"/>
      <c r="M138" s="481"/>
      <c r="N138" s="481"/>
      <c r="O138" s="481"/>
      <c r="P138" s="481"/>
      <c r="Q138" s="481"/>
      <c r="R138" s="481"/>
      <c r="S138" s="481"/>
      <c r="T138" s="481"/>
      <c r="U138" s="481"/>
      <c r="V138" s="481"/>
      <c r="W138" s="481"/>
    </row>
    <row r="139" spans="1:23">
      <c r="A139" s="481"/>
      <c r="B139" s="481"/>
      <c r="C139" s="481"/>
      <c r="D139" s="481"/>
      <c r="E139" s="481"/>
      <c r="F139" s="481"/>
      <c r="G139" s="481"/>
      <c r="H139" s="481"/>
      <c r="I139" s="481"/>
      <c r="J139" s="481"/>
      <c r="K139" s="482"/>
      <c r="L139" s="482"/>
      <c r="M139" s="481"/>
      <c r="N139" s="481"/>
      <c r="O139" s="481"/>
      <c r="P139" s="481"/>
      <c r="Q139" s="481"/>
      <c r="R139" s="481"/>
      <c r="S139" s="481"/>
      <c r="T139" s="481"/>
      <c r="U139" s="481"/>
      <c r="V139" s="481"/>
      <c r="W139" s="481"/>
    </row>
    <row r="140" spans="1:23">
      <c r="A140" s="481"/>
      <c r="B140" s="481"/>
      <c r="C140" s="481"/>
      <c r="D140" s="481"/>
      <c r="E140" s="481"/>
      <c r="F140" s="481"/>
      <c r="G140" s="481"/>
      <c r="H140" s="481"/>
      <c r="I140" s="481"/>
      <c r="J140" s="481"/>
      <c r="K140" s="482"/>
      <c r="L140" s="482"/>
      <c r="M140" s="481"/>
      <c r="N140" s="481"/>
      <c r="O140" s="481"/>
      <c r="P140" s="481"/>
      <c r="Q140" s="481"/>
      <c r="R140" s="481"/>
      <c r="S140" s="481"/>
      <c r="T140" s="481"/>
      <c r="U140" s="481"/>
      <c r="V140" s="481"/>
      <c r="W140" s="481"/>
    </row>
    <row r="141" spans="1:23">
      <c r="A141" s="481"/>
      <c r="B141" s="481"/>
      <c r="C141" s="481"/>
      <c r="D141" s="481"/>
      <c r="E141" s="481"/>
      <c r="F141" s="481"/>
      <c r="G141" s="481"/>
      <c r="H141" s="481"/>
      <c r="I141" s="481"/>
      <c r="J141" s="481"/>
      <c r="K141" s="482"/>
      <c r="L141" s="482"/>
      <c r="M141" s="481"/>
      <c r="N141" s="481"/>
      <c r="O141" s="481"/>
      <c r="P141" s="481"/>
      <c r="Q141" s="481"/>
      <c r="R141" s="481"/>
      <c r="S141" s="481"/>
      <c r="T141" s="481"/>
      <c r="U141" s="481"/>
      <c r="V141" s="481"/>
      <c r="W141" s="481"/>
    </row>
    <row r="142" spans="1:23">
      <c r="A142" s="481"/>
      <c r="B142" s="481"/>
      <c r="C142" s="481"/>
      <c r="D142" s="481"/>
      <c r="E142" s="481"/>
      <c r="F142" s="481"/>
      <c r="G142" s="481"/>
      <c r="H142" s="481"/>
      <c r="I142" s="481"/>
      <c r="J142" s="481"/>
      <c r="K142" s="482"/>
      <c r="L142" s="482"/>
      <c r="M142" s="481"/>
      <c r="N142" s="481"/>
      <c r="O142" s="481"/>
      <c r="P142" s="481"/>
      <c r="Q142" s="481"/>
      <c r="R142" s="481"/>
      <c r="S142" s="481"/>
      <c r="T142" s="481"/>
      <c r="U142" s="481"/>
      <c r="V142" s="481"/>
      <c r="W142" s="481"/>
    </row>
    <row r="143" spans="1:23">
      <c r="A143" s="481"/>
      <c r="B143" s="481"/>
      <c r="C143" s="481"/>
      <c r="D143" s="481"/>
      <c r="E143" s="481"/>
      <c r="F143" s="481"/>
      <c r="G143" s="481"/>
      <c r="H143" s="481"/>
      <c r="I143" s="481"/>
      <c r="J143" s="481"/>
      <c r="K143" s="482"/>
      <c r="L143" s="482"/>
      <c r="M143" s="481"/>
      <c r="N143" s="481"/>
      <c r="O143" s="481"/>
      <c r="P143" s="481"/>
      <c r="Q143" s="481"/>
      <c r="R143" s="481"/>
      <c r="S143" s="481"/>
      <c r="T143" s="481"/>
      <c r="U143" s="481"/>
      <c r="V143" s="481"/>
      <c r="W143" s="481"/>
    </row>
    <row r="144" spans="1:23">
      <c r="A144" s="481"/>
      <c r="B144" s="481"/>
      <c r="C144" s="481"/>
      <c r="D144" s="481"/>
      <c r="E144" s="481"/>
      <c r="F144" s="481"/>
      <c r="G144" s="481"/>
      <c r="H144" s="481"/>
      <c r="I144" s="481"/>
      <c r="J144" s="481"/>
      <c r="K144" s="482"/>
      <c r="L144" s="482"/>
      <c r="M144" s="481"/>
      <c r="N144" s="481"/>
      <c r="O144" s="481"/>
      <c r="P144" s="481"/>
      <c r="Q144" s="481"/>
      <c r="R144" s="481"/>
      <c r="S144" s="481"/>
      <c r="T144" s="481"/>
      <c r="U144" s="481"/>
      <c r="V144" s="481"/>
      <c r="W144" s="481"/>
    </row>
    <row r="145" spans="1:23">
      <c r="A145" s="481"/>
      <c r="B145" s="481"/>
      <c r="C145" s="481"/>
      <c r="D145" s="481"/>
      <c r="E145" s="481"/>
      <c r="F145" s="481"/>
      <c r="G145" s="481"/>
      <c r="H145" s="481"/>
      <c r="I145" s="481"/>
      <c r="J145" s="481"/>
      <c r="K145" s="482"/>
      <c r="L145" s="482"/>
      <c r="M145" s="481"/>
      <c r="N145" s="481"/>
      <c r="O145" s="481"/>
      <c r="P145" s="481"/>
      <c r="Q145" s="481"/>
      <c r="R145" s="481"/>
      <c r="S145" s="481"/>
      <c r="T145" s="481"/>
      <c r="U145" s="481"/>
      <c r="V145" s="481"/>
      <c r="W145" s="481"/>
    </row>
    <row r="146" spans="1:23">
      <c r="A146" s="481"/>
      <c r="B146" s="481"/>
      <c r="C146" s="481"/>
      <c r="D146" s="481"/>
      <c r="E146" s="481"/>
      <c r="F146" s="481"/>
      <c r="G146" s="481"/>
      <c r="H146" s="481"/>
      <c r="I146" s="481"/>
      <c r="J146" s="481"/>
      <c r="K146" s="482"/>
      <c r="L146" s="482"/>
      <c r="M146" s="481"/>
      <c r="N146" s="481"/>
      <c r="O146" s="481"/>
      <c r="P146" s="481"/>
      <c r="Q146" s="481"/>
      <c r="R146" s="481"/>
      <c r="S146" s="481"/>
      <c r="T146" s="481"/>
      <c r="U146" s="481"/>
      <c r="V146" s="481"/>
      <c r="W146" s="481"/>
    </row>
    <row r="147" spans="1:23">
      <c r="A147" s="481"/>
      <c r="B147" s="481"/>
      <c r="C147" s="481"/>
      <c r="D147" s="481"/>
      <c r="E147" s="481"/>
      <c r="F147" s="481"/>
      <c r="G147" s="481"/>
      <c r="H147" s="481"/>
      <c r="I147" s="481"/>
      <c r="J147" s="481"/>
      <c r="K147" s="482"/>
      <c r="L147" s="482"/>
      <c r="M147" s="481"/>
      <c r="N147" s="481"/>
      <c r="O147" s="481"/>
      <c r="P147" s="481"/>
      <c r="Q147" s="481"/>
      <c r="R147" s="481"/>
      <c r="S147" s="481"/>
      <c r="T147" s="481"/>
      <c r="U147" s="481"/>
      <c r="V147" s="481"/>
      <c r="W147" s="481"/>
    </row>
    <row r="148" spans="1:23">
      <c r="A148" s="481"/>
      <c r="B148" s="481"/>
      <c r="C148" s="481"/>
      <c r="D148" s="481"/>
      <c r="E148" s="481"/>
      <c r="F148" s="481"/>
      <c r="G148" s="481"/>
      <c r="H148" s="481"/>
      <c r="I148" s="481"/>
      <c r="J148" s="481"/>
      <c r="K148" s="482"/>
      <c r="L148" s="482"/>
      <c r="M148" s="481"/>
      <c r="N148" s="481"/>
      <c r="O148" s="481"/>
      <c r="P148" s="481"/>
      <c r="Q148" s="481"/>
      <c r="R148" s="481"/>
      <c r="S148" s="481"/>
      <c r="T148" s="481"/>
      <c r="U148" s="481"/>
      <c r="V148" s="481"/>
      <c r="W148" s="481"/>
    </row>
    <row r="149" spans="1:23">
      <c r="A149" s="481"/>
      <c r="B149" s="481"/>
      <c r="C149" s="481"/>
      <c r="D149" s="481"/>
      <c r="E149" s="481"/>
      <c r="F149" s="481"/>
      <c r="G149" s="481"/>
      <c r="H149" s="481"/>
      <c r="I149" s="481"/>
      <c r="J149" s="481"/>
      <c r="K149" s="482"/>
      <c r="L149" s="482"/>
      <c r="M149" s="481"/>
      <c r="N149" s="481"/>
      <c r="O149" s="481"/>
      <c r="P149" s="481"/>
      <c r="Q149" s="481"/>
      <c r="R149" s="481"/>
      <c r="S149" s="481"/>
      <c r="T149" s="481"/>
      <c r="U149" s="481"/>
      <c r="V149" s="481"/>
      <c r="W149" s="481"/>
    </row>
    <row r="150" spans="1:23">
      <c r="A150" s="481"/>
      <c r="B150" s="481"/>
      <c r="C150" s="481"/>
      <c r="D150" s="481"/>
      <c r="E150" s="481"/>
      <c r="F150" s="481"/>
      <c r="G150" s="481"/>
      <c r="H150" s="481"/>
      <c r="I150" s="481"/>
      <c r="J150" s="481"/>
      <c r="K150" s="482"/>
      <c r="L150" s="482"/>
      <c r="M150" s="481"/>
      <c r="N150" s="481"/>
      <c r="O150" s="481"/>
      <c r="P150" s="481"/>
      <c r="Q150" s="481"/>
      <c r="R150" s="481"/>
      <c r="S150" s="481"/>
      <c r="T150" s="481"/>
      <c r="U150" s="481"/>
      <c r="V150" s="481"/>
      <c r="W150" s="481"/>
    </row>
    <row r="151" spans="1:23">
      <c r="A151" s="481"/>
      <c r="B151" s="481"/>
      <c r="C151" s="481"/>
      <c r="D151" s="481"/>
      <c r="E151" s="481"/>
      <c r="F151" s="481"/>
      <c r="G151" s="481"/>
      <c r="H151" s="481"/>
      <c r="I151" s="481"/>
      <c r="J151" s="481"/>
      <c r="K151" s="482"/>
      <c r="L151" s="482"/>
      <c r="M151" s="481"/>
      <c r="N151" s="481"/>
      <c r="O151" s="481"/>
      <c r="P151" s="481"/>
      <c r="Q151" s="481"/>
      <c r="R151" s="481"/>
      <c r="S151" s="481"/>
      <c r="T151" s="481"/>
      <c r="U151" s="481"/>
      <c r="V151" s="481"/>
      <c r="W151" s="481"/>
    </row>
    <row r="152" spans="1:23">
      <c r="A152" s="481"/>
      <c r="B152" s="481"/>
      <c r="C152" s="481"/>
      <c r="D152" s="481"/>
      <c r="E152" s="481"/>
      <c r="F152" s="481"/>
      <c r="G152" s="481"/>
      <c r="H152" s="481"/>
      <c r="I152" s="481"/>
      <c r="J152" s="481"/>
      <c r="K152" s="482"/>
      <c r="L152" s="482"/>
      <c r="M152" s="481"/>
      <c r="N152" s="481"/>
      <c r="O152" s="481"/>
      <c r="P152" s="481"/>
      <c r="Q152" s="481"/>
      <c r="R152" s="481"/>
      <c r="S152" s="481"/>
      <c r="T152" s="481"/>
      <c r="U152" s="481"/>
      <c r="V152" s="481"/>
      <c r="W152" s="481"/>
    </row>
    <row r="153" spans="1:23">
      <c r="A153" s="481"/>
      <c r="B153" s="481"/>
      <c r="C153" s="481"/>
      <c r="D153" s="481"/>
      <c r="E153" s="481"/>
      <c r="F153" s="481"/>
      <c r="G153" s="481"/>
      <c r="H153" s="481"/>
      <c r="I153" s="481"/>
      <c r="J153" s="481"/>
      <c r="K153" s="482"/>
      <c r="L153" s="482"/>
      <c r="M153" s="481"/>
      <c r="N153" s="481"/>
      <c r="O153" s="481"/>
      <c r="P153" s="481"/>
      <c r="Q153" s="481"/>
      <c r="R153" s="481"/>
      <c r="S153" s="481"/>
      <c r="T153" s="481"/>
      <c r="U153" s="481"/>
      <c r="V153" s="481"/>
      <c r="W153" s="481"/>
    </row>
    <row r="154" spans="1:23">
      <c r="A154" s="481"/>
      <c r="B154" s="481"/>
      <c r="C154" s="481"/>
      <c r="D154" s="481"/>
      <c r="E154" s="481"/>
      <c r="F154" s="481"/>
      <c r="G154" s="481"/>
      <c r="H154" s="481"/>
      <c r="I154" s="481"/>
      <c r="J154" s="481"/>
      <c r="K154" s="482"/>
      <c r="L154" s="482"/>
      <c r="M154" s="481"/>
      <c r="N154" s="481"/>
      <c r="O154" s="481"/>
      <c r="P154" s="481"/>
      <c r="Q154" s="481"/>
      <c r="R154" s="481"/>
      <c r="S154" s="481"/>
      <c r="T154" s="481"/>
      <c r="U154" s="481"/>
      <c r="V154" s="481"/>
      <c r="W154" s="481"/>
    </row>
    <row r="155" spans="1:23">
      <c r="A155" s="481"/>
      <c r="B155" s="481"/>
      <c r="C155" s="481"/>
      <c r="D155" s="481"/>
      <c r="E155" s="481"/>
      <c r="F155" s="481"/>
      <c r="G155" s="481"/>
      <c r="H155" s="481"/>
      <c r="I155" s="481"/>
      <c r="J155" s="481"/>
      <c r="K155" s="482"/>
      <c r="L155" s="482"/>
      <c r="M155" s="481"/>
      <c r="N155" s="481"/>
      <c r="O155" s="481"/>
      <c r="P155" s="481"/>
      <c r="Q155" s="481"/>
      <c r="R155" s="481"/>
      <c r="S155" s="481"/>
      <c r="T155" s="481"/>
      <c r="U155" s="481"/>
      <c r="V155" s="481"/>
      <c r="W155" s="481"/>
    </row>
    <row r="156" spans="1:23">
      <c r="A156" s="481"/>
      <c r="B156" s="481"/>
      <c r="C156" s="481"/>
      <c r="D156" s="481"/>
      <c r="E156" s="481"/>
      <c r="F156" s="481"/>
      <c r="G156" s="481"/>
      <c r="H156" s="481"/>
      <c r="I156" s="481"/>
      <c r="J156" s="481"/>
      <c r="K156" s="482"/>
      <c r="L156" s="482"/>
      <c r="M156" s="481"/>
      <c r="N156" s="481"/>
      <c r="O156" s="481"/>
      <c r="P156" s="481"/>
      <c r="Q156" s="481"/>
      <c r="R156" s="481"/>
      <c r="S156" s="481"/>
      <c r="T156" s="481"/>
      <c r="U156" s="481"/>
      <c r="V156" s="481"/>
      <c r="W156" s="481"/>
    </row>
    <row r="157" spans="1:23">
      <c r="A157" s="481"/>
      <c r="B157" s="481"/>
      <c r="C157" s="481"/>
      <c r="D157" s="481"/>
      <c r="E157" s="481"/>
      <c r="F157" s="481"/>
      <c r="G157" s="481"/>
      <c r="H157" s="481"/>
      <c r="I157" s="481"/>
      <c r="J157" s="481"/>
      <c r="K157" s="482"/>
      <c r="L157" s="482"/>
      <c r="M157" s="481"/>
      <c r="N157" s="481"/>
      <c r="O157" s="481"/>
      <c r="P157" s="481"/>
      <c r="Q157" s="481"/>
      <c r="R157" s="481"/>
      <c r="S157" s="481"/>
      <c r="T157" s="481"/>
      <c r="U157" s="481"/>
      <c r="V157" s="481"/>
      <c r="W157" s="481"/>
    </row>
    <row r="158" spans="1:23">
      <c r="A158" s="481"/>
      <c r="B158" s="481"/>
      <c r="C158" s="481"/>
      <c r="D158" s="481"/>
      <c r="E158" s="481"/>
      <c r="F158" s="481"/>
      <c r="G158" s="481"/>
      <c r="H158" s="481"/>
      <c r="I158" s="481"/>
      <c r="J158" s="481"/>
      <c r="K158" s="482"/>
      <c r="L158" s="482"/>
      <c r="M158" s="481"/>
      <c r="N158" s="481"/>
      <c r="O158" s="481"/>
      <c r="P158" s="481"/>
      <c r="Q158" s="481"/>
      <c r="R158" s="481"/>
      <c r="S158" s="481"/>
      <c r="T158" s="481"/>
      <c r="U158" s="481"/>
      <c r="V158" s="481"/>
      <c r="W158" s="481"/>
    </row>
    <row r="159" spans="1:23">
      <c r="A159" s="481"/>
      <c r="B159" s="481"/>
      <c r="C159" s="481"/>
      <c r="D159" s="481"/>
      <c r="E159" s="481"/>
      <c r="F159" s="481"/>
      <c r="G159" s="481"/>
      <c r="H159" s="481"/>
      <c r="I159" s="481"/>
      <c r="J159" s="481"/>
      <c r="K159" s="482"/>
      <c r="L159" s="482"/>
      <c r="M159" s="481"/>
      <c r="N159" s="481"/>
      <c r="O159" s="481"/>
      <c r="P159" s="481"/>
      <c r="Q159" s="481"/>
      <c r="R159" s="481"/>
      <c r="S159" s="481"/>
      <c r="T159" s="481"/>
      <c r="U159" s="481"/>
      <c r="V159" s="481"/>
      <c r="W159" s="481"/>
    </row>
    <row r="160" spans="1:23">
      <c r="A160" s="481"/>
      <c r="B160" s="481"/>
      <c r="C160" s="481"/>
      <c r="D160" s="481"/>
      <c r="E160" s="481"/>
      <c r="F160" s="481"/>
      <c r="G160" s="481"/>
      <c r="H160" s="481"/>
      <c r="I160" s="481"/>
      <c r="J160" s="481"/>
      <c r="K160" s="482"/>
      <c r="L160" s="482"/>
      <c r="M160" s="481"/>
      <c r="N160" s="481"/>
      <c r="O160" s="481"/>
      <c r="P160" s="481"/>
      <c r="Q160" s="481"/>
      <c r="R160" s="481"/>
      <c r="S160" s="481"/>
      <c r="T160" s="481"/>
      <c r="U160" s="481"/>
      <c r="V160" s="481"/>
      <c r="W160" s="481"/>
    </row>
    <row r="161" spans="1:23">
      <c r="A161" s="481"/>
      <c r="B161" s="481"/>
      <c r="C161" s="481"/>
      <c r="D161" s="481"/>
      <c r="E161" s="481"/>
      <c r="F161" s="481"/>
      <c r="G161" s="481"/>
      <c r="H161" s="481"/>
      <c r="I161" s="481"/>
      <c r="J161" s="481"/>
      <c r="K161" s="482"/>
      <c r="L161" s="482"/>
      <c r="M161" s="481"/>
      <c r="N161" s="481"/>
      <c r="O161" s="481"/>
      <c r="P161" s="481"/>
      <c r="Q161" s="481"/>
      <c r="R161" s="481"/>
      <c r="S161" s="481"/>
      <c r="T161" s="481"/>
      <c r="U161" s="481"/>
      <c r="V161" s="481"/>
      <c r="W161" s="481"/>
    </row>
    <row r="162" spans="1:23">
      <c r="A162" s="481"/>
      <c r="B162" s="481"/>
      <c r="C162" s="481"/>
      <c r="D162" s="481"/>
      <c r="E162" s="481"/>
      <c r="F162" s="481"/>
      <c r="G162" s="481"/>
      <c r="H162" s="481"/>
      <c r="I162" s="481"/>
      <c r="J162" s="481"/>
      <c r="K162" s="482"/>
      <c r="L162" s="482"/>
      <c r="M162" s="481"/>
      <c r="N162" s="481"/>
      <c r="O162" s="481"/>
      <c r="P162" s="481"/>
      <c r="Q162" s="481"/>
      <c r="R162" s="481"/>
      <c r="S162" s="481"/>
      <c r="T162" s="481"/>
      <c r="U162" s="481"/>
      <c r="V162" s="481"/>
      <c r="W162" s="481"/>
    </row>
    <row r="163" spans="1:23">
      <c r="A163" s="481"/>
      <c r="B163" s="481"/>
      <c r="C163" s="481"/>
      <c r="D163" s="481"/>
      <c r="E163" s="481"/>
      <c r="F163" s="481"/>
      <c r="G163" s="481"/>
      <c r="H163" s="481"/>
      <c r="I163" s="481"/>
      <c r="J163" s="481"/>
      <c r="K163" s="482"/>
      <c r="L163" s="482"/>
      <c r="M163" s="481"/>
      <c r="N163" s="481"/>
      <c r="O163" s="481"/>
      <c r="P163" s="481"/>
      <c r="Q163" s="481"/>
      <c r="R163" s="481"/>
      <c r="S163" s="481"/>
      <c r="T163" s="481"/>
      <c r="U163" s="481"/>
      <c r="V163" s="481"/>
      <c r="W163" s="481"/>
    </row>
    <row r="164" spans="1:23">
      <c r="A164" s="481"/>
      <c r="B164" s="481"/>
      <c r="C164" s="481"/>
      <c r="D164" s="481"/>
      <c r="E164" s="481"/>
      <c r="F164" s="481"/>
      <c r="G164" s="481"/>
      <c r="H164" s="481"/>
      <c r="I164" s="481"/>
      <c r="J164" s="481"/>
      <c r="K164" s="482"/>
      <c r="L164" s="482"/>
      <c r="M164" s="481"/>
      <c r="N164" s="481"/>
      <c r="O164" s="481"/>
      <c r="P164" s="481"/>
      <c r="Q164" s="481"/>
      <c r="R164" s="481"/>
      <c r="S164" s="481"/>
      <c r="T164" s="481"/>
      <c r="U164" s="481"/>
      <c r="V164" s="481"/>
      <c r="W164" s="481"/>
    </row>
    <row r="165" spans="1:23">
      <c r="A165" s="481"/>
      <c r="B165" s="481"/>
      <c r="C165" s="481"/>
      <c r="D165" s="481"/>
      <c r="E165" s="481"/>
      <c r="F165" s="481"/>
      <c r="G165" s="481"/>
      <c r="H165" s="481"/>
      <c r="I165" s="481"/>
      <c r="J165" s="481"/>
      <c r="K165" s="482"/>
      <c r="L165" s="482"/>
      <c r="M165" s="481"/>
      <c r="N165" s="481"/>
      <c r="O165" s="481"/>
      <c r="P165" s="481"/>
      <c r="Q165" s="481"/>
      <c r="R165" s="481"/>
      <c r="S165" s="481"/>
      <c r="T165" s="481"/>
      <c r="U165" s="481"/>
      <c r="V165" s="481"/>
      <c r="W165" s="481"/>
    </row>
    <row r="166" spans="1:23">
      <c r="A166" s="481"/>
      <c r="B166" s="481"/>
      <c r="C166" s="481"/>
      <c r="D166" s="481"/>
      <c r="E166" s="481"/>
      <c r="F166" s="481"/>
      <c r="G166" s="481"/>
      <c r="H166" s="481"/>
      <c r="I166" s="481"/>
      <c r="J166" s="481"/>
      <c r="K166" s="482"/>
      <c r="L166" s="482"/>
      <c r="M166" s="481"/>
      <c r="N166" s="481"/>
      <c r="O166" s="481"/>
      <c r="P166" s="481"/>
      <c r="Q166" s="481"/>
      <c r="R166" s="481"/>
      <c r="S166" s="481"/>
      <c r="T166" s="481"/>
      <c r="U166" s="481"/>
      <c r="V166" s="481"/>
      <c r="W166" s="481"/>
    </row>
    <row r="167" spans="1:23">
      <c r="A167" s="481"/>
      <c r="B167" s="481"/>
      <c r="C167" s="481"/>
      <c r="D167" s="481"/>
      <c r="E167" s="481"/>
      <c r="F167" s="481"/>
      <c r="G167" s="481"/>
      <c r="H167" s="481"/>
      <c r="I167" s="481"/>
      <c r="J167" s="481"/>
      <c r="K167" s="482"/>
      <c r="L167" s="482"/>
      <c r="M167" s="481"/>
      <c r="N167" s="481"/>
      <c r="O167" s="481"/>
      <c r="P167" s="481"/>
      <c r="Q167" s="481"/>
      <c r="R167" s="481"/>
      <c r="S167" s="481"/>
      <c r="T167" s="481"/>
      <c r="U167" s="481"/>
      <c r="V167" s="481"/>
      <c r="W167" s="481"/>
    </row>
    <row r="168" spans="1:23">
      <c r="A168" s="481"/>
      <c r="B168" s="481"/>
      <c r="C168" s="481"/>
      <c r="D168" s="481"/>
      <c r="E168" s="481"/>
      <c r="F168" s="481"/>
      <c r="G168" s="481"/>
      <c r="H168" s="481"/>
      <c r="I168" s="481"/>
      <c r="J168" s="481"/>
      <c r="K168" s="482"/>
      <c r="L168" s="482"/>
      <c r="M168" s="481"/>
      <c r="N168" s="481"/>
      <c r="O168" s="481"/>
      <c r="P168" s="481"/>
      <c r="Q168" s="481"/>
      <c r="R168" s="481"/>
      <c r="S168" s="481"/>
      <c r="T168" s="481"/>
      <c r="U168" s="481"/>
      <c r="V168" s="481"/>
      <c r="W168" s="481"/>
    </row>
    <row r="169" spans="1:23">
      <c r="A169" s="481"/>
      <c r="B169" s="481"/>
      <c r="C169" s="481"/>
      <c r="D169" s="481"/>
      <c r="E169" s="481"/>
      <c r="F169" s="481"/>
      <c r="G169" s="481"/>
      <c r="H169" s="481"/>
      <c r="I169" s="481"/>
      <c r="J169" s="481"/>
      <c r="K169" s="482"/>
      <c r="L169" s="482"/>
      <c r="M169" s="481"/>
      <c r="N169" s="481"/>
      <c r="O169" s="481"/>
      <c r="P169" s="481"/>
      <c r="Q169" s="481"/>
      <c r="R169" s="481"/>
      <c r="S169" s="481"/>
      <c r="T169" s="481"/>
      <c r="U169" s="481"/>
      <c r="V169" s="481"/>
      <c r="W169" s="481"/>
    </row>
    <row r="170" spans="1:23">
      <c r="A170" s="481"/>
      <c r="B170" s="481"/>
      <c r="C170" s="481"/>
      <c r="D170" s="481"/>
      <c r="E170" s="481"/>
      <c r="F170" s="481"/>
      <c r="G170" s="481"/>
      <c r="H170" s="481"/>
      <c r="I170" s="481"/>
      <c r="J170" s="481"/>
      <c r="K170" s="482"/>
      <c r="L170" s="482"/>
      <c r="M170" s="481"/>
      <c r="N170" s="481"/>
      <c r="O170" s="481"/>
      <c r="P170" s="481"/>
      <c r="Q170" s="481"/>
      <c r="R170" s="481"/>
      <c r="S170" s="481"/>
      <c r="T170" s="481"/>
      <c r="U170" s="481"/>
      <c r="V170" s="481"/>
      <c r="W170" s="481"/>
    </row>
    <row r="171" spans="1:23">
      <c r="A171" s="481"/>
      <c r="B171" s="481"/>
      <c r="C171" s="481"/>
      <c r="D171" s="481"/>
      <c r="E171" s="481"/>
      <c r="F171" s="481"/>
      <c r="G171" s="481"/>
      <c r="H171" s="481"/>
      <c r="I171" s="481"/>
      <c r="J171" s="481"/>
      <c r="K171" s="482"/>
      <c r="L171" s="482"/>
      <c r="M171" s="481"/>
      <c r="N171" s="481"/>
      <c r="O171" s="481"/>
      <c r="P171" s="481"/>
      <c r="Q171" s="481"/>
      <c r="R171" s="481"/>
      <c r="S171" s="481"/>
      <c r="T171" s="481"/>
      <c r="U171" s="481"/>
      <c r="V171" s="481"/>
      <c r="W171" s="481"/>
    </row>
    <row r="172" spans="1:23">
      <c r="A172" s="481"/>
      <c r="B172" s="481"/>
      <c r="C172" s="481"/>
      <c r="D172" s="481"/>
      <c r="E172" s="481"/>
      <c r="F172" s="481"/>
      <c r="G172" s="481"/>
      <c r="H172" s="481"/>
      <c r="I172" s="481"/>
      <c r="J172" s="481"/>
      <c r="K172" s="482"/>
      <c r="L172" s="482"/>
      <c r="M172" s="481"/>
      <c r="N172" s="481"/>
      <c r="O172" s="481"/>
      <c r="P172" s="481"/>
      <c r="Q172" s="481"/>
      <c r="R172" s="481"/>
      <c r="S172" s="481"/>
      <c r="T172" s="481"/>
      <c r="U172" s="481"/>
      <c r="V172" s="481"/>
      <c r="W172" s="481"/>
    </row>
    <row r="173" spans="1:23">
      <c r="A173" s="481"/>
      <c r="B173" s="481"/>
      <c r="C173" s="481"/>
      <c r="D173" s="481"/>
      <c r="E173" s="481"/>
      <c r="F173" s="481"/>
      <c r="G173" s="481"/>
      <c r="H173" s="481"/>
      <c r="I173" s="481"/>
      <c r="J173" s="481"/>
      <c r="K173" s="482"/>
      <c r="L173" s="482"/>
      <c r="M173" s="481"/>
      <c r="N173" s="481"/>
      <c r="O173" s="481"/>
      <c r="P173" s="481"/>
      <c r="Q173" s="481"/>
      <c r="R173" s="481"/>
      <c r="S173" s="481"/>
      <c r="T173" s="481"/>
      <c r="U173" s="481"/>
      <c r="V173" s="481"/>
      <c r="W173" s="481"/>
    </row>
    <row r="174" spans="1:23">
      <c r="A174" s="481"/>
      <c r="B174" s="481"/>
      <c r="C174" s="481"/>
      <c r="D174" s="481"/>
      <c r="E174" s="481"/>
      <c r="F174" s="481"/>
      <c r="G174" s="481"/>
      <c r="H174" s="481"/>
      <c r="I174" s="481"/>
      <c r="J174" s="481"/>
      <c r="K174" s="482"/>
      <c r="L174" s="482"/>
      <c r="M174" s="481"/>
      <c r="N174" s="481"/>
      <c r="O174" s="481"/>
      <c r="P174" s="481"/>
      <c r="Q174" s="481"/>
      <c r="R174" s="481"/>
      <c r="S174" s="481"/>
      <c r="T174" s="481"/>
      <c r="U174" s="481"/>
      <c r="V174" s="481"/>
      <c r="W174" s="481"/>
    </row>
    <row r="175" spans="1:23">
      <c r="A175" s="481"/>
      <c r="B175" s="481"/>
      <c r="C175" s="481"/>
      <c r="D175" s="481"/>
      <c r="E175" s="481"/>
      <c r="F175" s="481"/>
      <c r="G175" s="481"/>
      <c r="H175" s="481"/>
      <c r="I175" s="481"/>
      <c r="J175" s="481"/>
      <c r="K175" s="482"/>
      <c r="L175" s="482"/>
      <c r="M175" s="481"/>
      <c r="N175" s="481"/>
      <c r="O175" s="481"/>
      <c r="P175" s="481"/>
      <c r="Q175" s="481"/>
      <c r="R175" s="481"/>
      <c r="S175" s="481"/>
      <c r="T175" s="481"/>
      <c r="U175" s="481"/>
      <c r="V175" s="481"/>
      <c r="W175" s="481"/>
    </row>
    <row r="176" spans="1:23">
      <c r="A176" s="481"/>
      <c r="B176" s="481"/>
      <c r="C176" s="481"/>
      <c r="D176" s="481"/>
      <c r="E176" s="481"/>
      <c r="F176" s="481"/>
      <c r="G176" s="481"/>
      <c r="H176" s="481"/>
      <c r="I176" s="481"/>
      <c r="J176" s="481"/>
      <c r="K176" s="482"/>
      <c r="L176" s="482"/>
      <c r="M176" s="481"/>
      <c r="N176" s="481"/>
      <c r="O176" s="481"/>
      <c r="P176" s="481"/>
      <c r="Q176" s="481"/>
      <c r="R176" s="481"/>
      <c r="S176" s="481"/>
      <c r="T176" s="481"/>
      <c r="U176" s="481"/>
      <c r="V176" s="481"/>
      <c r="W176" s="481"/>
    </row>
    <row r="177" spans="1:23">
      <c r="A177" s="481"/>
      <c r="B177" s="481"/>
      <c r="C177" s="481"/>
      <c r="D177" s="481"/>
      <c r="E177" s="481"/>
      <c r="F177" s="481"/>
      <c r="G177" s="481"/>
      <c r="H177" s="481"/>
      <c r="I177" s="481"/>
      <c r="J177" s="481"/>
      <c r="K177" s="482"/>
      <c r="L177" s="482"/>
      <c r="M177" s="481"/>
      <c r="N177" s="481"/>
      <c r="O177" s="481"/>
      <c r="P177" s="481"/>
      <c r="Q177" s="481"/>
      <c r="R177" s="481"/>
      <c r="S177" s="481"/>
      <c r="T177" s="481"/>
      <c r="U177" s="481"/>
      <c r="V177" s="481"/>
      <c r="W177" s="481"/>
    </row>
    <row r="178" spans="1:23">
      <c r="A178" s="481"/>
      <c r="B178" s="481"/>
      <c r="C178" s="481"/>
      <c r="D178" s="481"/>
      <c r="E178" s="481"/>
      <c r="F178" s="481"/>
      <c r="G178" s="481"/>
      <c r="H178" s="481"/>
      <c r="I178" s="481"/>
      <c r="J178" s="481"/>
      <c r="K178" s="482"/>
      <c r="L178" s="482"/>
      <c r="M178" s="481"/>
      <c r="N178" s="481"/>
      <c r="O178" s="481"/>
      <c r="P178" s="481"/>
      <c r="Q178" s="481"/>
      <c r="R178" s="481"/>
      <c r="S178" s="481"/>
      <c r="T178" s="481"/>
      <c r="U178" s="481"/>
      <c r="V178" s="481"/>
      <c r="W178" s="481"/>
    </row>
    <row r="179" spans="1:23">
      <c r="A179" s="481"/>
      <c r="B179" s="481"/>
      <c r="C179" s="481"/>
      <c r="D179" s="481"/>
      <c r="E179" s="481"/>
      <c r="F179" s="481"/>
      <c r="G179" s="481"/>
      <c r="H179" s="481"/>
      <c r="I179" s="481"/>
      <c r="J179" s="481"/>
      <c r="K179" s="482"/>
      <c r="L179" s="482"/>
      <c r="M179" s="481"/>
      <c r="N179" s="481"/>
      <c r="O179" s="481"/>
      <c r="P179" s="481"/>
      <c r="Q179" s="481"/>
      <c r="R179" s="481"/>
      <c r="S179" s="481"/>
      <c r="T179" s="481"/>
      <c r="U179" s="481"/>
      <c r="V179" s="481"/>
      <c r="W179" s="481"/>
    </row>
    <row r="180" spans="1:23">
      <c r="A180" s="481"/>
      <c r="B180" s="481"/>
      <c r="C180" s="481"/>
      <c r="D180" s="481"/>
      <c r="E180" s="481"/>
      <c r="F180" s="481"/>
      <c r="G180" s="481"/>
      <c r="H180" s="481"/>
      <c r="I180" s="481"/>
      <c r="J180" s="481"/>
      <c r="K180" s="482"/>
      <c r="L180" s="482"/>
      <c r="M180" s="481"/>
      <c r="N180" s="481"/>
      <c r="O180" s="481"/>
      <c r="P180" s="481"/>
      <c r="Q180" s="481"/>
      <c r="R180" s="481"/>
      <c r="S180" s="481"/>
      <c r="T180" s="481"/>
      <c r="U180" s="481"/>
      <c r="V180" s="481"/>
      <c r="W180" s="481"/>
    </row>
    <row r="181" spans="1:23">
      <c r="A181" s="481"/>
      <c r="B181" s="481"/>
      <c r="C181" s="481"/>
      <c r="D181" s="481"/>
      <c r="E181" s="481"/>
      <c r="F181" s="481"/>
      <c r="G181" s="481"/>
      <c r="H181" s="481"/>
      <c r="I181" s="481"/>
      <c r="J181" s="481"/>
      <c r="K181" s="482"/>
      <c r="L181" s="482"/>
      <c r="M181" s="481"/>
      <c r="N181" s="481"/>
      <c r="O181" s="481"/>
      <c r="P181" s="481"/>
      <c r="Q181" s="481"/>
      <c r="R181" s="481"/>
      <c r="S181" s="481"/>
      <c r="T181" s="481"/>
      <c r="U181" s="481"/>
      <c r="V181" s="481"/>
      <c r="W181" s="481"/>
    </row>
    <row r="182" spans="1:23">
      <c r="A182" s="481"/>
      <c r="B182" s="481"/>
      <c r="C182" s="481"/>
      <c r="D182" s="481"/>
      <c r="E182" s="481"/>
      <c r="F182" s="481"/>
      <c r="G182" s="481"/>
      <c r="H182" s="481"/>
      <c r="I182" s="481"/>
      <c r="J182" s="481"/>
      <c r="K182" s="482"/>
      <c r="L182" s="482"/>
      <c r="M182" s="481"/>
      <c r="N182" s="481"/>
      <c r="O182" s="481"/>
      <c r="P182" s="481"/>
      <c r="Q182" s="481"/>
      <c r="R182" s="481"/>
      <c r="S182" s="481"/>
      <c r="T182" s="481"/>
      <c r="U182" s="481"/>
      <c r="V182" s="481"/>
      <c r="W182" s="481"/>
    </row>
    <row r="183" spans="1:23">
      <c r="A183" s="481"/>
      <c r="B183" s="481"/>
      <c r="C183" s="481"/>
      <c r="D183" s="481"/>
      <c r="E183" s="481"/>
      <c r="F183" s="481"/>
      <c r="G183" s="481"/>
      <c r="H183" s="481"/>
      <c r="I183" s="481"/>
      <c r="J183" s="481"/>
      <c r="K183" s="482"/>
      <c r="L183" s="482"/>
      <c r="M183" s="481"/>
      <c r="N183" s="481"/>
      <c r="O183" s="481"/>
      <c r="P183" s="481"/>
      <c r="Q183" s="481"/>
      <c r="R183" s="481"/>
      <c r="S183" s="481"/>
      <c r="T183" s="481"/>
      <c r="U183" s="481"/>
      <c r="V183" s="481"/>
      <c r="W183" s="481"/>
    </row>
    <row r="184" spans="1:23">
      <c r="A184" s="481"/>
      <c r="B184" s="481"/>
      <c r="C184" s="481"/>
      <c r="D184" s="481"/>
      <c r="E184" s="481"/>
      <c r="F184" s="481"/>
      <c r="G184" s="481"/>
      <c r="H184" s="481"/>
      <c r="I184" s="481"/>
      <c r="J184" s="481"/>
      <c r="K184" s="482"/>
      <c r="L184" s="482"/>
      <c r="M184" s="481"/>
      <c r="N184" s="481"/>
      <c r="O184" s="481"/>
      <c r="P184" s="481"/>
      <c r="Q184" s="481"/>
      <c r="R184" s="481"/>
      <c r="S184" s="481"/>
      <c r="T184" s="481"/>
      <c r="U184" s="481"/>
      <c r="V184" s="481"/>
      <c r="W184" s="481"/>
    </row>
    <row r="185" spans="1:23">
      <c r="A185" s="481"/>
      <c r="B185" s="481"/>
      <c r="C185" s="481"/>
      <c r="D185" s="481"/>
      <c r="E185" s="481"/>
      <c r="F185" s="481"/>
      <c r="G185" s="481"/>
      <c r="H185" s="481"/>
      <c r="I185" s="481"/>
      <c r="J185" s="481"/>
      <c r="K185" s="482"/>
      <c r="L185" s="482"/>
      <c r="M185" s="481"/>
      <c r="N185" s="481"/>
      <c r="O185" s="481"/>
      <c r="P185" s="481"/>
      <c r="Q185" s="481"/>
      <c r="R185" s="481"/>
      <c r="S185" s="481"/>
      <c r="T185" s="481"/>
      <c r="U185" s="481"/>
      <c r="V185" s="481"/>
      <c r="W185" s="481"/>
    </row>
    <row r="186" spans="1:23">
      <c r="A186" s="481"/>
      <c r="B186" s="481"/>
      <c r="C186" s="481"/>
      <c r="D186" s="481"/>
      <c r="E186" s="481"/>
      <c r="F186" s="481"/>
      <c r="G186" s="481"/>
      <c r="H186" s="481"/>
      <c r="I186" s="481"/>
      <c r="J186" s="481"/>
      <c r="K186" s="482"/>
      <c r="L186" s="482"/>
      <c r="M186" s="481"/>
      <c r="N186" s="481"/>
      <c r="O186" s="481"/>
      <c r="P186" s="481"/>
      <c r="Q186" s="481"/>
      <c r="R186" s="481"/>
      <c r="S186" s="481"/>
      <c r="T186" s="481"/>
      <c r="U186" s="481"/>
      <c r="V186" s="481"/>
      <c r="W186" s="481"/>
    </row>
    <row r="187" spans="1:23">
      <c r="A187" s="481"/>
      <c r="B187" s="481"/>
      <c r="C187" s="481"/>
      <c r="D187" s="481"/>
      <c r="E187" s="481"/>
      <c r="F187" s="481"/>
      <c r="G187" s="481"/>
      <c r="H187" s="481"/>
      <c r="I187" s="481"/>
      <c r="J187" s="481"/>
      <c r="K187" s="482"/>
      <c r="L187" s="482"/>
      <c r="M187" s="481"/>
      <c r="N187" s="481"/>
      <c r="O187" s="481"/>
      <c r="P187" s="481"/>
      <c r="Q187" s="481"/>
      <c r="R187" s="481"/>
      <c r="S187" s="481"/>
      <c r="T187" s="481"/>
      <c r="U187" s="481"/>
      <c r="V187" s="481"/>
      <c r="W187" s="481"/>
    </row>
    <row r="188" spans="1:23">
      <c r="A188" s="481"/>
      <c r="B188" s="481"/>
      <c r="C188" s="481"/>
      <c r="D188" s="481"/>
      <c r="E188" s="481"/>
      <c r="F188" s="481"/>
      <c r="G188" s="481"/>
      <c r="H188" s="481"/>
      <c r="I188" s="481"/>
      <c r="J188" s="481"/>
      <c r="K188" s="482"/>
      <c r="L188" s="482"/>
      <c r="M188" s="481"/>
      <c r="N188" s="481"/>
      <c r="O188" s="481"/>
      <c r="P188" s="481"/>
      <c r="Q188" s="481"/>
      <c r="R188" s="481"/>
      <c r="S188" s="481"/>
      <c r="T188" s="481"/>
      <c r="U188" s="481"/>
      <c r="V188" s="481"/>
      <c r="W188" s="481"/>
    </row>
    <row r="189" spans="1:23">
      <c r="A189" s="481"/>
      <c r="B189" s="481"/>
      <c r="C189" s="481"/>
      <c r="D189" s="481"/>
      <c r="E189" s="481"/>
      <c r="F189" s="481"/>
      <c r="G189" s="481"/>
      <c r="H189" s="481"/>
      <c r="I189" s="481"/>
      <c r="J189" s="481"/>
      <c r="K189" s="482"/>
      <c r="L189" s="482"/>
      <c r="M189" s="481"/>
      <c r="N189" s="481"/>
      <c r="O189" s="481"/>
      <c r="P189" s="481"/>
      <c r="Q189" s="481"/>
      <c r="R189" s="481"/>
      <c r="S189" s="481"/>
      <c r="T189" s="481"/>
      <c r="U189" s="481"/>
      <c r="V189" s="481"/>
      <c r="W189" s="481"/>
    </row>
    <row r="190" spans="1:23">
      <c r="A190" s="481"/>
      <c r="B190" s="481"/>
      <c r="C190" s="481"/>
      <c r="D190" s="481"/>
      <c r="E190" s="481"/>
      <c r="F190" s="481"/>
      <c r="G190" s="481"/>
      <c r="H190" s="481"/>
      <c r="I190" s="481"/>
      <c r="J190" s="481"/>
      <c r="K190" s="482"/>
      <c r="L190" s="482"/>
      <c r="M190" s="481"/>
      <c r="N190" s="481"/>
      <c r="O190" s="481"/>
      <c r="P190" s="481"/>
      <c r="Q190" s="481"/>
      <c r="R190" s="481"/>
      <c r="S190" s="481"/>
      <c r="T190" s="481"/>
      <c r="U190" s="481"/>
      <c r="V190" s="481"/>
      <c r="W190" s="481"/>
    </row>
    <row r="191" spans="1:23">
      <c r="A191" s="481"/>
      <c r="B191" s="481"/>
      <c r="C191" s="481"/>
      <c r="D191" s="481"/>
      <c r="E191" s="481"/>
      <c r="F191" s="481"/>
      <c r="G191" s="481"/>
      <c r="H191" s="481"/>
      <c r="I191" s="481"/>
      <c r="J191" s="481"/>
      <c r="K191" s="482"/>
      <c r="L191" s="482"/>
      <c r="M191" s="481"/>
      <c r="N191" s="481"/>
      <c r="O191" s="481"/>
      <c r="P191" s="481"/>
      <c r="Q191" s="481"/>
      <c r="R191" s="481"/>
      <c r="S191" s="481"/>
      <c r="T191" s="481"/>
      <c r="U191" s="481"/>
      <c r="V191" s="481"/>
      <c r="W191" s="481"/>
    </row>
    <row r="192" spans="1:23">
      <c r="A192" s="481"/>
      <c r="B192" s="481"/>
      <c r="C192" s="481"/>
      <c r="D192" s="481"/>
      <c r="E192" s="481"/>
      <c r="F192" s="481"/>
      <c r="G192" s="481"/>
      <c r="H192" s="481"/>
      <c r="I192" s="481"/>
      <c r="J192" s="481"/>
      <c r="K192" s="482"/>
      <c r="L192" s="482"/>
      <c r="M192" s="481"/>
      <c r="N192" s="481"/>
      <c r="O192" s="481"/>
      <c r="P192" s="481"/>
      <c r="Q192" s="481"/>
      <c r="R192" s="481"/>
      <c r="S192" s="481"/>
      <c r="T192" s="481"/>
      <c r="U192" s="481"/>
      <c r="V192" s="481"/>
      <c r="W192" s="481"/>
    </row>
    <row r="193" spans="1:23">
      <c r="A193" s="481"/>
      <c r="B193" s="481"/>
      <c r="C193" s="481"/>
      <c r="D193" s="481"/>
      <c r="E193" s="481"/>
      <c r="F193" s="481"/>
      <c r="G193" s="481"/>
      <c r="H193" s="481"/>
      <c r="I193" s="481"/>
      <c r="J193" s="481"/>
      <c r="K193" s="482"/>
      <c r="L193" s="482"/>
      <c r="M193" s="481"/>
      <c r="N193" s="481"/>
      <c r="O193" s="481"/>
      <c r="P193" s="481"/>
      <c r="Q193" s="481"/>
      <c r="R193" s="481"/>
      <c r="S193" s="481"/>
      <c r="T193" s="481"/>
      <c r="U193" s="481"/>
      <c r="V193" s="481"/>
      <c r="W193" s="481"/>
    </row>
    <row r="194" spans="1:23">
      <c r="A194" s="481"/>
      <c r="B194" s="481"/>
      <c r="C194" s="481"/>
      <c r="D194" s="481"/>
      <c r="E194" s="481"/>
      <c r="F194" s="481"/>
      <c r="G194" s="481"/>
      <c r="H194" s="481"/>
      <c r="I194" s="481"/>
      <c r="J194" s="481"/>
      <c r="K194" s="482"/>
      <c r="L194" s="482"/>
      <c r="M194" s="481"/>
      <c r="N194" s="481"/>
      <c r="O194" s="481"/>
      <c r="P194" s="481"/>
      <c r="Q194" s="481"/>
      <c r="R194" s="481"/>
      <c r="S194" s="481"/>
      <c r="T194" s="481"/>
      <c r="U194" s="481"/>
      <c r="V194" s="481"/>
      <c r="W194" s="481"/>
    </row>
    <row r="195" spans="1:23">
      <c r="A195" s="481"/>
      <c r="B195" s="481"/>
      <c r="C195" s="481"/>
      <c r="D195" s="481"/>
      <c r="E195" s="481"/>
      <c r="F195" s="481"/>
      <c r="G195" s="481"/>
      <c r="H195" s="481"/>
      <c r="I195" s="481"/>
      <c r="J195" s="481"/>
      <c r="K195" s="482"/>
      <c r="L195" s="482"/>
      <c r="M195" s="481"/>
      <c r="N195" s="481"/>
      <c r="O195" s="481"/>
      <c r="P195" s="481"/>
      <c r="Q195" s="481"/>
      <c r="R195" s="481"/>
      <c r="S195" s="481"/>
      <c r="T195" s="481"/>
      <c r="U195" s="481"/>
      <c r="V195" s="481"/>
      <c r="W195" s="481"/>
    </row>
    <row r="196" spans="1:23">
      <c r="A196" s="481"/>
      <c r="B196" s="481"/>
      <c r="C196" s="481"/>
      <c r="D196" s="481"/>
      <c r="E196" s="481"/>
      <c r="F196" s="481"/>
      <c r="G196" s="481"/>
      <c r="H196" s="481"/>
      <c r="I196" s="481"/>
      <c r="J196" s="481"/>
      <c r="K196" s="482"/>
      <c r="L196" s="482"/>
      <c r="M196" s="481"/>
      <c r="N196" s="481"/>
      <c r="O196" s="481"/>
      <c r="P196" s="481"/>
      <c r="Q196" s="481"/>
      <c r="R196" s="481"/>
      <c r="S196" s="481"/>
      <c r="T196" s="481"/>
      <c r="U196" s="481"/>
      <c r="V196" s="481"/>
      <c r="W196" s="481"/>
    </row>
    <row r="197" spans="1:23">
      <c r="A197" s="481"/>
      <c r="B197" s="481"/>
      <c r="C197" s="481"/>
      <c r="D197" s="481"/>
      <c r="E197" s="481"/>
      <c r="F197" s="481"/>
      <c r="G197" s="481"/>
      <c r="H197" s="481"/>
      <c r="I197" s="481"/>
      <c r="J197" s="481"/>
      <c r="K197" s="482"/>
      <c r="L197" s="482"/>
      <c r="M197" s="481"/>
      <c r="N197" s="481"/>
      <c r="O197" s="481"/>
      <c r="P197" s="481"/>
      <c r="Q197" s="481"/>
      <c r="R197" s="481"/>
      <c r="S197" s="481"/>
      <c r="T197" s="481"/>
      <c r="U197" s="481"/>
      <c r="V197" s="481"/>
      <c r="W197" s="481"/>
    </row>
    <row r="198" spans="1:23">
      <c r="A198" s="481"/>
      <c r="B198" s="481"/>
      <c r="C198" s="481"/>
      <c r="D198" s="481"/>
      <c r="E198" s="481"/>
      <c r="F198" s="481"/>
      <c r="G198" s="481"/>
      <c r="H198" s="481"/>
      <c r="I198" s="481"/>
      <c r="J198" s="481"/>
      <c r="K198" s="482"/>
      <c r="L198" s="482"/>
      <c r="M198" s="481"/>
      <c r="N198" s="481"/>
      <c r="O198" s="481"/>
      <c r="P198" s="481"/>
      <c r="Q198" s="481"/>
      <c r="R198" s="481"/>
      <c r="S198" s="481"/>
      <c r="T198" s="481"/>
      <c r="U198" s="481"/>
      <c r="V198" s="481"/>
      <c r="W198" s="481"/>
    </row>
    <row r="199" spans="1:23">
      <c r="A199" s="481"/>
      <c r="B199" s="481"/>
      <c r="C199" s="481"/>
      <c r="D199" s="481"/>
      <c r="E199" s="481"/>
      <c r="F199" s="481"/>
      <c r="G199" s="481"/>
      <c r="H199" s="481"/>
      <c r="I199" s="481"/>
      <c r="J199" s="481"/>
      <c r="K199" s="482"/>
      <c r="L199" s="482"/>
      <c r="M199" s="481"/>
      <c r="N199" s="481"/>
      <c r="O199" s="481"/>
      <c r="P199" s="481"/>
      <c r="Q199" s="481"/>
      <c r="R199" s="481"/>
      <c r="S199" s="481"/>
      <c r="T199" s="481"/>
      <c r="U199" s="481"/>
      <c r="V199" s="481"/>
      <c r="W199" s="481"/>
    </row>
    <row r="200" spans="1:23">
      <c r="A200" s="481"/>
      <c r="B200" s="481"/>
      <c r="C200" s="481"/>
      <c r="D200" s="481"/>
      <c r="E200" s="481"/>
      <c r="F200" s="481"/>
      <c r="G200" s="481"/>
      <c r="H200" s="481"/>
      <c r="I200" s="481"/>
      <c r="J200" s="481"/>
      <c r="K200" s="482"/>
      <c r="L200" s="482"/>
      <c r="M200" s="481"/>
      <c r="N200" s="481"/>
      <c r="O200" s="481"/>
      <c r="P200" s="481"/>
      <c r="Q200" s="481"/>
      <c r="R200" s="481"/>
      <c r="S200" s="481"/>
      <c r="T200" s="481"/>
      <c r="U200" s="481"/>
      <c r="V200" s="481"/>
      <c r="W200" s="481"/>
    </row>
    <row r="201" spans="1:23">
      <c r="A201" s="481"/>
      <c r="B201" s="481"/>
      <c r="C201" s="481"/>
      <c r="D201" s="481"/>
      <c r="E201" s="481"/>
      <c r="F201" s="481"/>
      <c r="G201" s="481"/>
      <c r="H201" s="481"/>
      <c r="I201" s="481"/>
      <c r="J201" s="481"/>
      <c r="K201" s="482"/>
      <c r="L201" s="482"/>
      <c r="M201" s="481"/>
      <c r="N201" s="481"/>
      <c r="O201" s="481"/>
      <c r="P201" s="481"/>
      <c r="Q201" s="481"/>
      <c r="R201" s="481"/>
      <c r="S201" s="481"/>
      <c r="T201" s="481"/>
      <c r="U201" s="481"/>
      <c r="V201" s="481"/>
      <c r="W201" s="481"/>
    </row>
    <row r="202" spans="1:23">
      <c r="A202" s="481"/>
      <c r="B202" s="481"/>
      <c r="C202" s="481"/>
      <c r="D202" s="481"/>
      <c r="E202" s="481"/>
      <c r="F202" s="481"/>
      <c r="G202" s="481"/>
      <c r="H202" s="481"/>
      <c r="I202" s="481"/>
      <c r="J202" s="481"/>
      <c r="K202" s="482"/>
      <c r="L202" s="482"/>
      <c r="M202" s="481"/>
      <c r="N202" s="481"/>
      <c r="O202" s="481"/>
      <c r="P202" s="481"/>
      <c r="Q202" s="481"/>
      <c r="R202" s="481"/>
      <c r="S202" s="481"/>
      <c r="T202" s="481"/>
      <c r="U202" s="481"/>
      <c r="V202" s="481"/>
      <c r="W202" s="481"/>
    </row>
    <row r="203" spans="1:23">
      <c r="A203" s="481"/>
      <c r="B203" s="481"/>
      <c r="C203" s="481"/>
      <c r="D203" s="481"/>
      <c r="E203" s="481"/>
      <c r="F203" s="481"/>
      <c r="G203" s="481"/>
      <c r="H203" s="481"/>
      <c r="I203" s="481"/>
      <c r="J203" s="481"/>
      <c r="K203" s="482"/>
      <c r="L203" s="482"/>
      <c r="M203" s="481"/>
      <c r="N203" s="481"/>
      <c r="O203" s="481"/>
      <c r="P203" s="481"/>
      <c r="Q203" s="481"/>
      <c r="R203" s="481"/>
      <c r="S203" s="481"/>
      <c r="T203" s="481"/>
      <c r="U203" s="481"/>
      <c r="V203" s="481"/>
      <c r="W203" s="481"/>
    </row>
    <row r="204" spans="1:23">
      <c r="A204" s="481"/>
      <c r="B204" s="481"/>
      <c r="C204" s="481"/>
      <c r="D204" s="481"/>
      <c r="E204" s="481"/>
      <c r="F204" s="481"/>
      <c r="G204" s="481"/>
      <c r="H204" s="481"/>
      <c r="I204" s="481"/>
      <c r="J204" s="481"/>
      <c r="K204" s="482"/>
      <c r="L204" s="482"/>
      <c r="M204" s="481"/>
      <c r="N204" s="481"/>
      <c r="O204" s="481"/>
      <c r="P204" s="481"/>
      <c r="Q204" s="481"/>
      <c r="R204" s="481"/>
      <c r="S204" s="481"/>
      <c r="T204" s="481"/>
      <c r="U204" s="481"/>
      <c r="V204" s="481"/>
      <c r="W204" s="481"/>
    </row>
    <row r="205" spans="1:23">
      <c r="A205" s="481"/>
      <c r="B205" s="481"/>
      <c r="C205" s="481"/>
      <c r="D205" s="481"/>
      <c r="E205" s="481"/>
      <c r="F205" s="481"/>
      <c r="G205" s="481"/>
      <c r="H205" s="481"/>
      <c r="I205" s="481"/>
      <c r="J205" s="481"/>
      <c r="K205" s="482"/>
      <c r="L205" s="482"/>
      <c r="M205" s="481"/>
      <c r="N205" s="481"/>
      <c r="O205" s="481"/>
      <c r="P205" s="481"/>
      <c r="Q205" s="481"/>
      <c r="R205" s="481"/>
      <c r="S205" s="481"/>
      <c r="T205" s="481"/>
      <c r="U205" s="481"/>
      <c r="V205" s="481"/>
      <c r="W205" s="481"/>
    </row>
    <row r="206" spans="1:23">
      <c r="A206" s="481"/>
      <c r="B206" s="481"/>
      <c r="C206" s="481"/>
      <c r="D206" s="481"/>
      <c r="E206" s="481"/>
      <c r="F206" s="481"/>
      <c r="G206" s="481"/>
      <c r="H206" s="481"/>
      <c r="I206" s="481"/>
      <c r="J206" s="481"/>
      <c r="K206" s="482"/>
      <c r="L206" s="482"/>
      <c r="M206" s="481"/>
      <c r="N206" s="481"/>
      <c r="O206" s="481"/>
      <c r="P206" s="481"/>
      <c r="Q206" s="481"/>
      <c r="R206" s="481"/>
      <c r="S206" s="481"/>
      <c r="T206" s="481"/>
      <c r="U206" s="481"/>
      <c r="V206" s="481"/>
      <c r="W206" s="481"/>
    </row>
    <row r="207" spans="1:23">
      <c r="A207" s="481"/>
      <c r="B207" s="481"/>
      <c r="C207" s="481"/>
      <c r="D207" s="481"/>
      <c r="E207" s="481"/>
      <c r="F207" s="481"/>
      <c r="G207" s="481"/>
      <c r="H207" s="481"/>
      <c r="I207" s="481"/>
      <c r="J207" s="481"/>
      <c r="K207" s="482"/>
      <c r="L207" s="482"/>
      <c r="M207" s="481"/>
      <c r="N207" s="481"/>
      <c r="O207" s="481"/>
      <c r="P207" s="481"/>
      <c r="Q207" s="481"/>
      <c r="R207" s="481"/>
      <c r="S207" s="481"/>
      <c r="T207" s="481"/>
      <c r="U207" s="481"/>
      <c r="V207" s="481"/>
      <c r="W207" s="481"/>
    </row>
    <row r="208" spans="1:23">
      <c r="A208" s="481"/>
      <c r="B208" s="481"/>
      <c r="C208" s="481"/>
      <c r="D208" s="481"/>
      <c r="E208" s="481"/>
      <c r="F208" s="481"/>
      <c r="G208" s="481"/>
      <c r="H208" s="481"/>
      <c r="I208" s="481"/>
      <c r="J208" s="481"/>
      <c r="K208" s="482"/>
      <c r="L208" s="482"/>
      <c r="M208" s="481"/>
      <c r="N208" s="481"/>
      <c r="O208" s="481"/>
      <c r="P208" s="481"/>
      <c r="Q208" s="481"/>
      <c r="R208" s="481"/>
      <c r="S208" s="481"/>
      <c r="T208" s="481"/>
      <c r="U208" s="481"/>
      <c r="V208" s="481"/>
      <c r="W208" s="481"/>
    </row>
    <row r="209" spans="1:23">
      <c r="A209" s="481"/>
      <c r="B209" s="481"/>
      <c r="C209" s="481"/>
      <c r="D209" s="481"/>
      <c r="E209" s="481"/>
      <c r="F209" s="481"/>
      <c r="G209" s="481"/>
      <c r="H209" s="481"/>
      <c r="I209" s="481"/>
      <c r="J209" s="481"/>
      <c r="K209" s="482"/>
      <c r="L209" s="482"/>
      <c r="M209" s="481"/>
      <c r="N209" s="481"/>
      <c r="O209" s="481"/>
      <c r="P209" s="481"/>
      <c r="Q209" s="481"/>
      <c r="R209" s="481"/>
      <c r="S209" s="481"/>
      <c r="T209" s="481"/>
      <c r="U209" s="481"/>
      <c r="V209" s="481"/>
      <c r="W209" s="481"/>
    </row>
    <row r="210" spans="1:23">
      <c r="A210" s="481"/>
      <c r="B210" s="481"/>
      <c r="C210" s="481"/>
      <c r="D210" s="481"/>
      <c r="E210" s="481"/>
      <c r="F210" s="481"/>
      <c r="G210" s="481"/>
      <c r="H210" s="481"/>
      <c r="I210" s="481"/>
      <c r="J210" s="481"/>
      <c r="K210" s="482"/>
      <c r="L210" s="482"/>
      <c r="M210" s="481"/>
      <c r="N210" s="481"/>
      <c r="O210" s="481"/>
      <c r="P210" s="481"/>
      <c r="Q210" s="481"/>
      <c r="R210" s="481"/>
      <c r="S210" s="481"/>
      <c r="T210" s="481"/>
      <c r="U210" s="481"/>
      <c r="V210" s="481"/>
      <c r="W210" s="481"/>
    </row>
    <row r="211" spans="1:23">
      <c r="A211" s="481"/>
      <c r="B211" s="481"/>
      <c r="C211" s="481"/>
      <c r="D211" s="481"/>
      <c r="E211" s="481"/>
      <c r="F211" s="481"/>
      <c r="G211" s="481"/>
      <c r="H211" s="481"/>
      <c r="I211" s="481"/>
      <c r="J211" s="481"/>
      <c r="K211" s="482"/>
      <c r="L211" s="482"/>
      <c r="M211" s="481"/>
      <c r="N211" s="481"/>
      <c r="O211" s="481"/>
      <c r="P211" s="481"/>
      <c r="Q211" s="481"/>
      <c r="R211" s="481"/>
      <c r="S211" s="481"/>
      <c r="T211" s="481"/>
      <c r="U211" s="481"/>
      <c r="V211" s="481"/>
      <c r="W211" s="481"/>
    </row>
    <row r="212" spans="1:23">
      <c r="A212" s="481"/>
      <c r="B212" s="481"/>
      <c r="C212" s="481"/>
      <c r="D212" s="481"/>
      <c r="E212" s="481"/>
      <c r="F212" s="481"/>
      <c r="G212" s="481"/>
      <c r="H212" s="481"/>
      <c r="I212" s="481"/>
      <c r="J212" s="481"/>
      <c r="K212" s="482"/>
      <c r="L212" s="482"/>
      <c r="M212" s="481"/>
      <c r="N212" s="481"/>
      <c r="O212" s="481"/>
      <c r="P212" s="481"/>
      <c r="Q212" s="481"/>
      <c r="R212" s="481"/>
      <c r="S212" s="481"/>
      <c r="T212" s="481"/>
      <c r="U212" s="481"/>
      <c r="V212" s="481"/>
      <c r="W212" s="481"/>
    </row>
    <row r="213" spans="1:23">
      <c r="A213" s="481"/>
      <c r="B213" s="481"/>
      <c r="C213" s="481"/>
      <c r="D213" s="481"/>
      <c r="E213" s="481"/>
      <c r="F213" s="481"/>
      <c r="G213" s="481"/>
      <c r="H213" s="481"/>
      <c r="I213" s="481"/>
      <c r="J213" s="481"/>
      <c r="K213" s="482"/>
      <c r="L213" s="482"/>
      <c r="M213" s="481"/>
      <c r="N213" s="481"/>
      <c r="O213" s="481"/>
      <c r="P213" s="481"/>
      <c r="Q213" s="481"/>
      <c r="R213" s="481"/>
      <c r="S213" s="481"/>
      <c r="T213" s="481"/>
      <c r="U213" s="481"/>
      <c r="V213" s="481"/>
      <c r="W213" s="481"/>
    </row>
    <row r="214" spans="1:23">
      <c r="A214" s="481"/>
      <c r="B214" s="481"/>
      <c r="C214" s="481"/>
      <c r="D214" s="481"/>
      <c r="E214" s="481"/>
      <c r="F214" s="481"/>
      <c r="G214" s="481"/>
      <c r="H214" s="481"/>
      <c r="I214" s="481"/>
      <c r="J214" s="481"/>
      <c r="K214" s="482"/>
      <c r="L214" s="482"/>
      <c r="M214" s="481"/>
      <c r="N214" s="481"/>
      <c r="O214" s="481"/>
      <c r="P214" s="481"/>
      <c r="Q214" s="481"/>
      <c r="R214" s="481"/>
      <c r="S214" s="481"/>
      <c r="T214" s="481"/>
      <c r="U214" s="481"/>
      <c r="V214" s="481"/>
      <c r="W214" s="481"/>
    </row>
    <row r="215" spans="1:23">
      <c r="A215" s="481"/>
      <c r="B215" s="481"/>
      <c r="C215" s="481"/>
      <c r="D215" s="481"/>
      <c r="E215" s="481"/>
      <c r="F215" s="481"/>
      <c r="G215" s="481"/>
      <c r="H215" s="481"/>
      <c r="I215" s="481"/>
      <c r="J215" s="481"/>
      <c r="K215" s="482"/>
      <c r="L215" s="482"/>
      <c r="M215" s="481"/>
      <c r="N215" s="481"/>
      <c r="O215" s="481"/>
      <c r="P215" s="481"/>
      <c r="Q215" s="481"/>
      <c r="R215" s="481"/>
      <c r="S215" s="481"/>
      <c r="T215" s="481"/>
      <c r="U215" s="481"/>
      <c r="V215" s="481"/>
      <c r="W215" s="481"/>
    </row>
    <row r="216" spans="1:23">
      <c r="A216" s="481"/>
      <c r="B216" s="481"/>
      <c r="C216" s="481"/>
      <c r="D216" s="481"/>
      <c r="E216" s="481"/>
      <c r="F216" s="481"/>
      <c r="G216" s="481"/>
      <c r="H216" s="481"/>
      <c r="I216" s="481"/>
      <c r="J216" s="481"/>
      <c r="K216" s="482"/>
      <c r="L216" s="482"/>
      <c r="M216" s="481"/>
      <c r="N216" s="481"/>
      <c r="O216" s="481"/>
      <c r="P216" s="481"/>
      <c r="Q216" s="481"/>
      <c r="R216" s="481"/>
      <c r="S216" s="481"/>
      <c r="T216" s="481"/>
      <c r="U216" s="481"/>
      <c r="V216" s="481"/>
      <c r="W216" s="481"/>
    </row>
    <row r="217" spans="1:23">
      <c r="A217" s="481"/>
      <c r="B217" s="481"/>
      <c r="C217" s="481"/>
      <c r="D217" s="481"/>
      <c r="E217" s="481"/>
      <c r="F217" s="481"/>
      <c r="G217" s="481"/>
      <c r="H217" s="481"/>
      <c r="I217" s="481"/>
      <c r="J217" s="481"/>
      <c r="K217" s="482"/>
      <c r="L217" s="482"/>
      <c r="M217" s="481"/>
      <c r="N217" s="481"/>
      <c r="O217" s="481"/>
      <c r="P217" s="481"/>
      <c r="Q217" s="481"/>
      <c r="R217" s="481"/>
      <c r="S217" s="481"/>
      <c r="T217" s="481"/>
      <c r="U217" s="481"/>
      <c r="V217" s="481"/>
      <c r="W217" s="481"/>
    </row>
    <row r="218" spans="1:23">
      <c r="A218" s="481"/>
      <c r="B218" s="481"/>
      <c r="C218" s="481"/>
      <c r="D218" s="481"/>
      <c r="E218" s="481"/>
      <c r="F218" s="481"/>
      <c r="G218" s="481"/>
      <c r="H218" s="481"/>
      <c r="I218" s="481"/>
      <c r="J218" s="481"/>
      <c r="K218" s="482"/>
      <c r="L218" s="482"/>
      <c r="M218" s="481"/>
      <c r="N218" s="481"/>
      <c r="O218" s="481"/>
      <c r="P218" s="481"/>
      <c r="Q218" s="481"/>
      <c r="R218" s="481"/>
      <c r="S218" s="481"/>
      <c r="T218" s="481"/>
      <c r="U218" s="481"/>
      <c r="V218" s="481"/>
      <c r="W218" s="481"/>
    </row>
    <row r="219" spans="1:23">
      <c r="A219" s="481"/>
      <c r="B219" s="481"/>
      <c r="C219" s="481"/>
      <c r="D219" s="481"/>
      <c r="E219" s="481"/>
      <c r="F219" s="481"/>
      <c r="G219" s="481"/>
      <c r="H219" s="481"/>
      <c r="I219" s="481"/>
      <c r="J219" s="481"/>
      <c r="K219" s="482"/>
      <c r="L219" s="482"/>
      <c r="M219" s="481"/>
      <c r="N219" s="481"/>
      <c r="O219" s="481"/>
      <c r="P219" s="481"/>
      <c r="Q219" s="481"/>
      <c r="R219" s="481"/>
      <c r="S219" s="481"/>
      <c r="T219" s="481"/>
      <c r="U219" s="481"/>
      <c r="V219" s="481"/>
      <c r="W219" s="481"/>
    </row>
    <row r="220" spans="1:23">
      <c r="A220" s="481"/>
      <c r="B220" s="481"/>
      <c r="C220" s="481"/>
      <c r="D220" s="481"/>
      <c r="E220" s="481"/>
      <c r="F220" s="481"/>
      <c r="G220" s="481"/>
      <c r="H220" s="481"/>
      <c r="I220" s="481"/>
      <c r="J220" s="481"/>
      <c r="K220" s="482"/>
      <c r="L220" s="482"/>
      <c r="M220" s="481"/>
      <c r="N220" s="481"/>
      <c r="O220" s="481"/>
      <c r="P220" s="481"/>
      <c r="Q220" s="481"/>
      <c r="R220" s="481"/>
      <c r="S220" s="481"/>
      <c r="T220" s="481"/>
      <c r="U220" s="481"/>
      <c r="V220" s="481"/>
      <c r="W220" s="481"/>
    </row>
    <row r="221" spans="1:23">
      <c r="A221" s="481"/>
      <c r="B221" s="481"/>
      <c r="C221" s="481"/>
      <c r="D221" s="481"/>
      <c r="E221" s="481"/>
      <c r="F221" s="481"/>
      <c r="G221" s="481"/>
      <c r="H221" s="481"/>
      <c r="I221" s="481"/>
      <c r="J221" s="481"/>
      <c r="K221" s="482"/>
      <c r="L221" s="482"/>
      <c r="M221" s="481"/>
      <c r="N221" s="481"/>
      <c r="O221" s="481"/>
      <c r="P221" s="481"/>
      <c r="Q221" s="481"/>
      <c r="R221" s="481"/>
      <c r="S221" s="481"/>
      <c r="T221" s="481"/>
      <c r="U221" s="481"/>
      <c r="V221" s="481"/>
      <c r="W221" s="481"/>
    </row>
    <row r="222" spans="1:23">
      <c r="A222" s="481"/>
      <c r="B222" s="481"/>
      <c r="C222" s="481"/>
      <c r="D222" s="481"/>
      <c r="E222" s="481"/>
      <c r="F222" s="481"/>
      <c r="G222" s="481"/>
      <c r="H222" s="481"/>
      <c r="I222" s="481"/>
      <c r="J222" s="481"/>
      <c r="K222" s="482"/>
      <c r="L222" s="482"/>
      <c r="M222" s="481"/>
      <c r="N222" s="481"/>
      <c r="O222" s="481"/>
      <c r="P222" s="481"/>
      <c r="Q222" s="481"/>
      <c r="R222" s="481"/>
      <c r="S222" s="481"/>
      <c r="T222" s="481"/>
      <c r="U222" s="481"/>
      <c r="V222" s="481"/>
      <c r="W222" s="481"/>
    </row>
    <row r="223" spans="1:23">
      <c r="A223" s="481"/>
      <c r="B223" s="481"/>
      <c r="C223" s="481"/>
      <c r="D223" s="481"/>
      <c r="E223" s="481"/>
      <c r="F223" s="481"/>
      <c r="G223" s="481"/>
      <c r="H223" s="481"/>
      <c r="I223" s="481"/>
      <c r="J223" s="481"/>
      <c r="K223" s="482"/>
      <c r="L223" s="482"/>
      <c r="M223" s="481"/>
      <c r="N223" s="481"/>
      <c r="O223" s="481"/>
      <c r="P223" s="481"/>
      <c r="Q223" s="481"/>
      <c r="R223" s="481"/>
      <c r="S223" s="481"/>
      <c r="T223" s="481"/>
      <c r="U223" s="481"/>
      <c r="V223" s="481"/>
      <c r="W223" s="481"/>
    </row>
    <row r="224" spans="1:23">
      <c r="A224" s="481"/>
      <c r="B224" s="481"/>
      <c r="C224" s="481"/>
      <c r="D224" s="481"/>
      <c r="E224" s="481"/>
      <c r="F224" s="481"/>
      <c r="G224" s="481"/>
      <c r="H224" s="481"/>
      <c r="I224" s="481"/>
      <c r="J224" s="481"/>
      <c r="K224" s="482"/>
      <c r="L224" s="482"/>
      <c r="M224" s="481"/>
      <c r="N224" s="481"/>
      <c r="O224" s="481"/>
      <c r="P224" s="481"/>
      <c r="Q224" s="481"/>
      <c r="R224" s="481"/>
      <c r="S224" s="481"/>
      <c r="T224" s="481"/>
      <c r="U224" s="481"/>
      <c r="V224" s="481"/>
      <c r="W224" s="481"/>
    </row>
    <row r="225" spans="1:23">
      <c r="A225" s="481"/>
      <c r="B225" s="481"/>
      <c r="C225" s="481"/>
      <c r="D225" s="481"/>
      <c r="E225" s="481"/>
      <c r="F225" s="481"/>
      <c r="G225" s="481"/>
      <c r="H225" s="481"/>
      <c r="I225" s="481"/>
      <c r="J225" s="481"/>
      <c r="K225" s="482"/>
      <c r="L225" s="482"/>
      <c r="M225" s="481"/>
      <c r="N225" s="481"/>
      <c r="O225" s="481"/>
      <c r="P225" s="481"/>
      <c r="Q225" s="481"/>
      <c r="R225" s="481"/>
      <c r="S225" s="481"/>
      <c r="T225" s="481"/>
      <c r="U225" s="481"/>
      <c r="V225" s="481"/>
      <c r="W225" s="481"/>
    </row>
    <row r="226" spans="1:23">
      <c r="A226" s="481"/>
      <c r="B226" s="481"/>
      <c r="C226" s="481"/>
      <c r="D226" s="481"/>
      <c r="E226" s="481"/>
      <c r="F226" s="481"/>
      <c r="G226" s="481"/>
      <c r="H226" s="481"/>
      <c r="I226" s="481"/>
      <c r="J226" s="481"/>
      <c r="K226" s="482"/>
      <c r="L226" s="482"/>
      <c r="M226" s="481"/>
      <c r="N226" s="481"/>
      <c r="O226" s="481"/>
      <c r="P226" s="481"/>
      <c r="Q226" s="481"/>
      <c r="R226" s="481"/>
      <c r="S226" s="481"/>
      <c r="T226" s="481"/>
      <c r="U226" s="481"/>
      <c r="V226" s="481"/>
      <c r="W226" s="481"/>
    </row>
    <row r="227" spans="1:23">
      <c r="A227" s="481"/>
      <c r="B227" s="481"/>
      <c r="C227" s="481"/>
      <c r="D227" s="481"/>
      <c r="E227" s="481"/>
      <c r="F227" s="481"/>
      <c r="G227" s="481"/>
      <c r="H227" s="481"/>
      <c r="I227" s="481"/>
      <c r="J227" s="481"/>
      <c r="K227" s="482"/>
      <c r="L227" s="482"/>
      <c r="M227" s="481"/>
      <c r="N227" s="481"/>
      <c r="O227" s="481"/>
      <c r="P227" s="481"/>
      <c r="Q227" s="481"/>
      <c r="R227" s="481"/>
      <c r="S227" s="481"/>
      <c r="T227" s="481"/>
      <c r="U227" s="481"/>
      <c r="V227" s="481"/>
      <c r="W227" s="481"/>
    </row>
    <row r="228" spans="1:23">
      <c r="A228" s="481"/>
      <c r="B228" s="481"/>
      <c r="C228" s="481"/>
      <c r="D228" s="481"/>
      <c r="E228" s="481"/>
      <c r="F228" s="481"/>
      <c r="G228" s="481"/>
      <c r="H228" s="481"/>
      <c r="I228" s="481"/>
      <c r="J228" s="481"/>
      <c r="K228" s="482"/>
      <c r="L228" s="482"/>
      <c r="M228" s="481"/>
      <c r="N228" s="481"/>
      <c r="O228" s="481"/>
      <c r="P228" s="481"/>
      <c r="Q228" s="481"/>
      <c r="R228" s="481"/>
      <c r="S228" s="481"/>
      <c r="T228" s="481"/>
      <c r="U228" s="481"/>
      <c r="V228" s="481"/>
      <c r="W228" s="481"/>
    </row>
    <row r="229" spans="1:23">
      <c r="A229" s="481"/>
      <c r="B229" s="481"/>
      <c r="C229" s="481"/>
      <c r="D229" s="481"/>
      <c r="E229" s="481"/>
      <c r="F229" s="481"/>
      <c r="G229" s="481"/>
      <c r="H229" s="481"/>
      <c r="I229" s="481"/>
      <c r="J229" s="481"/>
      <c r="K229" s="482"/>
      <c r="L229" s="482"/>
      <c r="M229" s="481"/>
      <c r="N229" s="481"/>
      <c r="O229" s="481"/>
      <c r="P229" s="481"/>
      <c r="Q229" s="481"/>
      <c r="R229" s="481"/>
      <c r="S229" s="481"/>
      <c r="T229" s="481"/>
      <c r="U229" s="481"/>
      <c r="V229" s="481"/>
      <c r="W229" s="481"/>
    </row>
    <row r="230" spans="1:23">
      <c r="A230" s="481"/>
      <c r="B230" s="481"/>
      <c r="C230" s="481"/>
      <c r="D230" s="481"/>
      <c r="E230" s="481"/>
      <c r="F230" s="481"/>
      <c r="G230" s="481"/>
      <c r="H230" s="481"/>
      <c r="I230" s="481"/>
      <c r="J230" s="481"/>
      <c r="K230" s="482"/>
      <c r="L230" s="482"/>
      <c r="M230" s="481"/>
      <c r="N230" s="481"/>
      <c r="O230" s="481"/>
      <c r="P230" s="481"/>
      <c r="Q230" s="481"/>
      <c r="R230" s="481"/>
      <c r="S230" s="481"/>
      <c r="T230" s="481"/>
      <c r="U230" s="481"/>
      <c r="V230" s="481"/>
      <c r="W230" s="481"/>
    </row>
    <row r="231" spans="1:23">
      <c r="A231" s="481"/>
      <c r="B231" s="481"/>
      <c r="C231" s="481"/>
      <c r="D231" s="481"/>
      <c r="E231" s="481"/>
      <c r="F231" s="481"/>
      <c r="G231" s="481"/>
      <c r="H231" s="481"/>
      <c r="I231" s="481"/>
      <c r="J231" s="481"/>
      <c r="K231" s="482"/>
      <c r="L231" s="482"/>
      <c r="M231" s="481"/>
      <c r="N231" s="481"/>
      <c r="O231" s="481"/>
      <c r="P231" s="481"/>
      <c r="Q231" s="481"/>
      <c r="R231" s="481"/>
      <c r="S231" s="481"/>
      <c r="T231" s="481"/>
      <c r="U231" s="481"/>
      <c r="V231" s="481"/>
      <c r="W231" s="481"/>
    </row>
    <row r="232" spans="1:23">
      <c r="A232" s="481"/>
      <c r="B232" s="481"/>
      <c r="C232" s="481"/>
      <c r="D232" s="481"/>
      <c r="E232" s="481"/>
      <c r="F232" s="481"/>
      <c r="G232" s="481"/>
      <c r="H232" s="481"/>
      <c r="I232" s="481"/>
      <c r="J232" s="481"/>
      <c r="K232" s="482"/>
      <c r="L232" s="482"/>
      <c r="M232" s="481"/>
      <c r="N232" s="481"/>
      <c r="O232" s="481"/>
      <c r="P232" s="481"/>
      <c r="Q232" s="481"/>
      <c r="R232" s="481"/>
      <c r="S232" s="481"/>
      <c r="T232" s="481"/>
      <c r="U232" s="481"/>
      <c r="V232" s="481"/>
      <c r="W232" s="481"/>
    </row>
    <row r="233" spans="1:23">
      <c r="A233" s="481"/>
      <c r="B233" s="481"/>
      <c r="C233" s="481"/>
      <c r="D233" s="481"/>
      <c r="E233" s="481"/>
      <c r="F233" s="481"/>
      <c r="G233" s="481"/>
      <c r="H233" s="481"/>
      <c r="I233" s="481"/>
      <c r="J233" s="481"/>
      <c r="K233" s="482"/>
      <c r="L233" s="482"/>
      <c r="M233" s="481"/>
      <c r="N233" s="481"/>
      <c r="O233" s="481"/>
      <c r="P233" s="481"/>
      <c r="Q233" s="481"/>
      <c r="R233" s="481"/>
      <c r="S233" s="481"/>
      <c r="T233" s="481"/>
      <c r="U233" s="481"/>
      <c r="V233" s="481"/>
      <c r="W233" s="481"/>
    </row>
    <row r="234" spans="1:23">
      <c r="A234" s="481"/>
      <c r="B234" s="481"/>
      <c r="C234" s="481"/>
      <c r="D234" s="481"/>
      <c r="E234" s="481"/>
      <c r="F234" s="481"/>
      <c r="G234" s="481"/>
      <c r="H234" s="481"/>
      <c r="I234" s="481"/>
      <c r="J234" s="481"/>
      <c r="K234" s="482"/>
      <c r="L234" s="482"/>
      <c r="M234" s="481"/>
      <c r="N234" s="481"/>
      <c r="O234" s="481"/>
      <c r="P234" s="481"/>
      <c r="Q234" s="481"/>
      <c r="R234" s="481"/>
      <c r="S234" s="481"/>
      <c r="T234" s="481"/>
      <c r="U234" s="481"/>
      <c r="V234" s="481"/>
      <c r="W234" s="481"/>
    </row>
    <row r="235" spans="1:23">
      <c r="A235" s="481"/>
      <c r="B235" s="481"/>
      <c r="C235" s="481"/>
      <c r="D235" s="481"/>
      <c r="E235" s="481"/>
      <c r="F235" s="481"/>
      <c r="G235" s="481"/>
      <c r="H235" s="481"/>
      <c r="I235" s="481"/>
      <c r="J235" s="481"/>
      <c r="K235" s="482"/>
      <c r="L235" s="482"/>
      <c r="M235" s="481"/>
      <c r="N235" s="481"/>
      <c r="O235" s="481"/>
      <c r="P235" s="481"/>
      <c r="Q235" s="481"/>
      <c r="R235" s="481"/>
      <c r="S235" s="481"/>
      <c r="T235" s="481"/>
      <c r="U235" s="481"/>
      <c r="V235" s="481"/>
      <c r="W235" s="481"/>
    </row>
    <row r="236" spans="1:23">
      <c r="A236" s="481"/>
      <c r="B236" s="481"/>
      <c r="C236" s="481"/>
      <c r="D236" s="481"/>
      <c r="E236" s="481"/>
      <c r="F236" s="481"/>
      <c r="G236" s="481"/>
      <c r="H236" s="481"/>
      <c r="I236" s="481"/>
      <c r="J236" s="481"/>
      <c r="K236" s="482"/>
      <c r="L236" s="482"/>
      <c r="M236" s="481"/>
      <c r="N236" s="481"/>
      <c r="O236" s="481"/>
      <c r="P236" s="481"/>
      <c r="Q236" s="481"/>
      <c r="R236" s="481"/>
      <c r="S236" s="481"/>
      <c r="T236" s="481"/>
      <c r="U236" s="481"/>
      <c r="V236" s="481"/>
      <c r="W236" s="481"/>
    </row>
    <row r="237" spans="1:23">
      <c r="A237" s="481"/>
      <c r="B237" s="481"/>
      <c r="C237" s="481"/>
      <c r="D237" s="481"/>
      <c r="E237" s="481"/>
      <c r="F237" s="481"/>
      <c r="G237" s="481"/>
      <c r="H237" s="481"/>
      <c r="I237" s="481"/>
      <c r="J237" s="481"/>
      <c r="K237" s="482"/>
      <c r="L237" s="482"/>
      <c r="M237" s="481"/>
      <c r="N237" s="481"/>
      <c r="O237" s="481"/>
      <c r="P237" s="481"/>
      <c r="Q237" s="481"/>
      <c r="R237" s="481"/>
      <c r="S237" s="481"/>
      <c r="T237" s="481"/>
      <c r="U237" s="481"/>
      <c r="V237" s="481"/>
      <c r="W237" s="481"/>
    </row>
    <row r="238" spans="1:23">
      <c r="A238" s="481"/>
      <c r="B238" s="481"/>
      <c r="C238" s="481"/>
      <c r="D238" s="481"/>
      <c r="E238" s="481"/>
      <c r="F238" s="481"/>
      <c r="G238" s="481"/>
      <c r="H238" s="481"/>
      <c r="I238" s="481"/>
      <c r="J238" s="481"/>
      <c r="K238" s="482"/>
      <c r="L238" s="482"/>
      <c r="M238" s="481"/>
      <c r="N238" s="481"/>
      <c r="O238" s="481"/>
      <c r="P238" s="481"/>
      <c r="Q238" s="481"/>
      <c r="R238" s="481"/>
      <c r="S238" s="481"/>
      <c r="T238" s="481"/>
      <c r="U238" s="481"/>
      <c r="V238" s="481"/>
      <c r="W238" s="481"/>
    </row>
    <row r="239" spans="1:23">
      <c r="A239" s="481"/>
      <c r="B239" s="481"/>
      <c r="C239" s="481"/>
      <c r="D239" s="481"/>
      <c r="E239" s="481"/>
      <c r="F239" s="481"/>
      <c r="G239" s="481"/>
      <c r="H239" s="481"/>
      <c r="I239" s="481"/>
      <c r="J239" s="481"/>
      <c r="K239" s="482"/>
      <c r="L239" s="482"/>
      <c r="M239" s="481"/>
      <c r="N239" s="481"/>
      <c r="O239" s="481"/>
      <c r="P239" s="481"/>
      <c r="Q239" s="481"/>
      <c r="R239" s="481"/>
      <c r="S239" s="481"/>
      <c r="T239" s="481"/>
      <c r="U239" s="481"/>
      <c r="V239" s="481"/>
      <c r="W239" s="481"/>
    </row>
    <row r="240" spans="1:23">
      <c r="A240" s="481"/>
      <c r="B240" s="481"/>
      <c r="C240" s="481"/>
      <c r="D240" s="481"/>
      <c r="E240" s="481"/>
      <c r="F240" s="481"/>
      <c r="G240" s="481"/>
      <c r="H240" s="481"/>
      <c r="I240" s="481"/>
      <c r="J240" s="481"/>
      <c r="K240" s="482"/>
      <c r="L240" s="482"/>
      <c r="M240" s="481"/>
      <c r="N240" s="481"/>
      <c r="O240" s="481"/>
      <c r="P240" s="481"/>
      <c r="Q240" s="481"/>
      <c r="R240" s="481"/>
      <c r="S240" s="481"/>
      <c r="T240" s="481"/>
      <c r="U240" s="481"/>
      <c r="V240" s="481"/>
      <c r="W240" s="481"/>
    </row>
    <row r="241" spans="1:23">
      <c r="A241" s="481"/>
      <c r="B241" s="481"/>
      <c r="C241" s="481"/>
      <c r="D241" s="481"/>
      <c r="E241" s="481"/>
      <c r="F241" s="481"/>
      <c r="G241" s="481"/>
      <c r="H241" s="481"/>
      <c r="I241" s="481"/>
      <c r="J241" s="481"/>
      <c r="K241" s="482"/>
      <c r="L241" s="482"/>
      <c r="M241" s="481"/>
      <c r="N241" s="481"/>
      <c r="O241" s="481"/>
      <c r="P241" s="481"/>
      <c r="Q241" s="481"/>
      <c r="R241" s="481"/>
      <c r="S241" s="481"/>
      <c r="T241" s="481"/>
      <c r="U241" s="481"/>
      <c r="V241" s="481"/>
      <c r="W241" s="481"/>
    </row>
    <row r="242" spans="1:23">
      <c r="A242" s="481"/>
      <c r="B242" s="481"/>
      <c r="C242" s="481"/>
      <c r="D242" s="481"/>
      <c r="E242" s="481"/>
      <c r="F242" s="481"/>
      <c r="G242" s="481"/>
      <c r="H242" s="481"/>
      <c r="I242" s="481"/>
      <c r="J242" s="481"/>
      <c r="K242" s="482"/>
      <c r="L242" s="482"/>
      <c r="M242" s="481"/>
      <c r="N242" s="481"/>
      <c r="O242" s="481"/>
      <c r="P242" s="481"/>
      <c r="Q242" s="481"/>
      <c r="R242" s="481"/>
      <c r="S242" s="481"/>
      <c r="T242" s="481"/>
      <c r="U242" s="481"/>
      <c r="V242" s="481"/>
      <c r="W242" s="481"/>
    </row>
    <row r="243" spans="1:23">
      <c r="A243" s="481"/>
      <c r="B243" s="481"/>
      <c r="C243" s="481"/>
      <c r="D243" s="481"/>
      <c r="E243" s="481"/>
      <c r="F243" s="481"/>
      <c r="G243" s="481"/>
      <c r="H243" s="481"/>
      <c r="I243" s="481"/>
      <c r="J243" s="481"/>
      <c r="K243" s="482"/>
      <c r="L243" s="482"/>
      <c r="M243" s="481"/>
      <c r="N243" s="481"/>
      <c r="O243" s="481"/>
      <c r="P243" s="481"/>
      <c r="Q243" s="481"/>
      <c r="R243" s="481"/>
      <c r="S243" s="481"/>
      <c r="T243" s="481"/>
      <c r="U243" s="481"/>
      <c r="V243" s="481"/>
      <c r="W243" s="481"/>
    </row>
    <row r="244" spans="1:23">
      <c r="A244" s="481"/>
      <c r="B244" s="481"/>
      <c r="C244" s="481"/>
      <c r="D244" s="481"/>
      <c r="E244" s="481"/>
      <c r="F244" s="481"/>
      <c r="G244" s="481"/>
      <c r="H244" s="481"/>
      <c r="I244" s="481"/>
      <c r="J244" s="481"/>
      <c r="K244" s="482"/>
      <c r="L244" s="482"/>
      <c r="M244" s="481"/>
      <c r="N244" s="481"/>
      <c r="O244" s="481"/>
      <c r="P244" s="481"/>
      <c r="Q244" s="481"/>
      <c r="R244" s="481"/>
      <c r="S244" s="481"/>
      <c r="T244" s="481"/>
      <c r="U244" s="481"/>
      <c r="V244" s="481"/>
      <c r="W244" s="481"/>
    </row>
    <row r="245" spans="1:23">
      <c r="A245" s="481"/>
      <c r="B245" s="481"/>
      <c r="C245" s="481"/>
      <c r="D245" s="481"/>
      <c r="E245" s="481"/>
      <c r="F245" s="481"/>
      <c r="G245" s="481"/>
      <c r="H245" s="481"/>
      <c r="I245" s="481"/>
      <c r="J245" s="481"/>
      <c r="K245" s="482"/>
      <c r="L245" s="482"/>
      <c r="M245" s="481"/>
      <c r="N245" s="481"/>
      <c r="O245" s="481"/>
      <c r="P245" s="481"/>
      <c r="Q245" s="481"/>
      <c r="R245" s="481"/>
      <c r="S245" s="481"/>
      <c r="T245" s="481"/>
      <c r="U245" s="481"/>
      <c r="V245" s="481"/>
      <c r="W245" s="481"/>
    </row>
    <row r="246" spans="1:23">
      <c r="A246" s="481"/>
      <c r="B246" s="481"/>
      <c r="C246" s="481"/>
      <c r="D246" s="481"/>
      <c r="E246" s="481"/>
      <c r="F246" s="481"/>
      <c r="G246" s="481"/>
      <c r="H246" s="481"/>
      <c r="I246" s="481"/>
      <c r="J246" s="481"/>
      <c r="K246" s="482"/>
      <c r="L246" s="482"/>
      <c r="M246" s="481"/>
      <c r="N246" s="481"/>
      <c r="O246" s="481"/>
      <c r="P246" s="481"/>
      <c r="Q246" s="481"/>
      <c r="R246" s="481"/>
      <c r="S246" s="481"/>
      <c r="T246" s="481"/>
      <c r="U246" s="481"/>
      <c r="V246" s="481"/>
      <c r="W246" s="481"/>
    </row>
    <row r="247" spans="1:23">
      <c r="A247" s="481"/>
      <c r="B247" s="481"/>
      <c r="C247" s="481"/>
      <c r="D247" s="481"/>
      <c r="E247" s="481"/>
      <c r="F247" s="481"/>
      <c r="G247" s="481"/>
      <c r="H247" s="481"/>
      <c r="I247" s="481"/>
      <c r="J247" s="481"/>
      <c r="K247" s="482"/>
      <c r="L247" s="482"/>
      <c r="M247" s="481"/>
      <c r="N247" s="481"/>
      <c r="O247" s="481"/>
      <c r="P247" s="481"/>
      <c r="Q247" s="481"/>
      <c r="R247" s="481"/>
      <c r="S247" s="481"/>
      <c r="T247" s="481"/>
      <c r="U247" s="481"/>
      <c r="V247" s="481"/>
      <c r="W247" s="481"/>
    </row>
    <row r="248" spans="1:23">
      <c r="A248" s="481"/>
      <c r="B248" s="481"/>
      <c r="C248" s="481"/>
      <c r="D248" s="481"/>
      <c r="E248" s="481"/>
      <c r="F248" s="481"/>
      <c r="G248" s="481"/>
      <c r="H248" s="481"/>
      <c r="I248" s="481"/>
      <c r="J248" s="481"/>
      <c r="K248" s="482"/>
      <c r="L248" s="482"/>
      <c r="M248" s="481"/>
      <c r="N248" s="481"/>
      <c r="O248" s="481"/>
      <c r="P248" s="481"/>
      <c r="Q248" s="481"/>
      <c r="R248" s="481"/>
      <c r="S248" s="481"/>
      <c r="T248" s="481"/>
      <c r="U248" s="481"/>
      <c r="V248" s="481"/>
      <c r="W248" s="481"/>
    </row>
    <row r="249" spans="1:23">
      <c r="A249" s="481"/>
      <c r="B249" s="481"/>
      <c r="C249" s="481"/>
      <c r="D249" s="481"/>
      <c r="E249" s="481"/>
      <c r="F249" s="481"/>
      <c r="G249" s="481"/>
      <c r="H249" s="481"/>
      <c r="I249" s="481"/>
      <c r="J249" s="481"/>
      <c r="K249" s="482"/>
      <c r="L249" s="482"/>
      <c r="M249" s="481"/>
      <c r="N249" s="481"/>
      <c r="O249" s="481"/>
      <c r="P249" s="481"/>
      <c r="Q249" s="481"/>
      <c r="R249" s="481"/>
      <c r="S249" s="481"/>
      <c r="T249" s="481"/>
      <c r="U249" s="481"/>
      <c r="V249" s="481"/>
      <c r="W249" s="481"/>
    </row>
    <row r="250" spans="1:23">
      <c r="A250" s="481"/>
      <c r="B250" s="481"/>
      <c r="C250" s="481"/>
      <c r="D250" s="481"/>
      <c r="E250" s="481"/>
      <c r="F250" s="481"/>
      <c r="G250" s="481"/>
      <c r="H250" s="481"/>
      <c r="I250" s="481"/>
      <c r="J250" s="481"/>
      <c r="K250" s="482"/>
      <c r="L250" s="482"/>
      <c r="M250" s="481"/>
      <c r="N250" s="481"/>
      <c r="O250" s="481"/>
      <c r="P250" s="481"/>
      <c r="Q250" s="481"/>
      <c r="R250" s="481"/>
      <c r="S250" s="481"/>
      <c r="T250" s="481"/>
      <c r="U250" s="481"/>
      <c r="V250" s="481"/>
      <c r="W250" s="481"/>
    </row>
    <row r="251" spans="1:23">
      <c r="A251" s="481"/>
      <c r="B251" s="481"/>
      <c r="C251" s="481"/>
      <c r="D251" s="481"/>
      <c r="E251" s="481"/>
      <c r="F251" s="481"/>
      <c r="G251" s="481"/>
      <c r="H251" s="481"/>
      <c r="I251" s="481"/>
      <c r="J251" s="481"/>
      <c r="K251" s="482"/>
      <c r="L251" s="482"/>
      <c r="M251" s="481"/>
      <c r="N251" s="481"/>
      <c r="O251" s="481"/>
      <c r="P251" s="481"/>
      <c r="Q251" s="481"/>
      <c r="R251" s="481"/>
      <c r="S251" s="481"/>
      <c r="T251" s="481"/>
      <c r="U251" s="481"/>
      <c r="V251" s="481"/>
      <c r="W251" s="481"/>
    </row>
    <row r="252" spans="1:23">
      <c r="A252" s="481"/>
      <c r="B252" s="481"/>
      <c r="C252" s="481"/>
      <c r="D252" s="481"/>
      <c r="E252" s="481"/>
      <c r="F252" s="481"/>
      <c r="G252" s="481"/>
      <c r="H252" s="481"/>
      <c r="I252" s="481"/>
      <c r="J252" s="481"/>
      <c r="K252" s="482"/>
      <c r="L252" s="482"/>
      <c r="M252" s="481"/>
      <c r="N252" s="481"/>
      <c r="O252" s="481"/>
      <c r="P252" s="481"/>
      <c r="Q252" s="481"/>
      <c r="R252" s="481"/>
      <c r="S252" s="481"/>
      <c r="T252" s="481"/>
      <c r="U252" s="481"/>
      <c r="V252" s="481"/>
      <c r="W252" s="481"/>
    </row>
    <row r="253" spans="1:23">
      <c r="A253" s="481"/>
      <c r="B253" s="481"/>
      <c r="C253" s="481"/>
      <c r="D253" s="481"/>
      <c r="E253" s="481"/>
      <c r="F253" s="481"/>
      <c r="G253" s="481"/>
      <c r="H253" s="481"/>
      <c r="I253" s="481"/>
      <c r="J253" s="481"/>
      <c r="K253" s="482"/>
      <c r="L253" s="482"/>
      <c r="M253" s="481"/>
      <c r="N253" s="481"/>
      <c r="O253" s="481"/>
      <c r="P253" s="481"/>
      <c r="Q253" s="481"/>
      <c r="R253" s="481"/>
      <c r="S253" s="481"/>
      <c r="T253" s="481"/>
      <c r="U253" s="481"/>
      <c r="V253" s="481"/>
      <c r="W253" s="481"/>
    </row>
    <row r="254" spans="1:23">
      <c r="A254" s="481"/>
      <c r="B254" s="481"/>
      <c r="C254" s="481"/>
      <c r="D254" s="481"/>
      <c r="E254" s="481"/>
      <c r="F254" s="481"/>
      <c r="G254" s="481"/>
      <c r="H254" s="481"/>
      <c r="I254" s="481"/>
      <c r="J254" s="481"/>
      <c r="K254" s="482"/>
      <c r="L254" s="482"/>
      <c r="M254" s="481"/>
      <c r="N254" s="481"/>
      <c r="O254" s="481"/>
      <c r="P254" s="481"/>
      <c r="Q254" s="481"/>
      <c r="R254" s="481"/>
      <c r="S254" s="481"/>
      <c r="T254" s="481"/>
      <c r="U254" s="481"/>
      <c r="V254" s="481"/>
      <c r="W254" s="481"/>
    </row>
    <row r="255" spans="1:23">
      <c r="A255" s="481"/>
      <c r="B255" s="481"/>
      <c r="C255" s="481"/>
      <c r="D255" s="481"/>
      <c r="E255" s="481"/>
      <c r="F255" s="481"/>
      <c r="G255" s="481"/>
      <c r="H255" s="481"/>
      <c r="I255" s="481"/>
      <c r="J255" s="481"/>
      <c r="K255" s="482"/>
      <c r="L255" s="482"/>
      <c r="M255" s="481"/>
      <c r="N255" s="481"/>
      <c r="O255" s="481"/>
      <c r="P255" s="481"/>
      <c r="Q255" s="481"/>
      <c r="R255" s="481"/>
      <c r="S255" s="481"/>
      <c r="T255" s="481"/>
      <c r="U255" s="481"/>
      <c r="V255" s="481"/>
      <c r="W255" s="481"/>
    </row>
    <row r="256" spans="1:23">
      <c r="A256" s="481"/>
      <c r="B256" s="481"/>
      <c r="C256" s="481"/>
      <c r="D256" s="481"/>
      <c r="E256" s="481"/>
      <c r="F256" s="481"/>
      <c r="G256" s="481"/>
      <c r="H256" s="481"/>
      <c r="I256" s="481"/>
      <c r="J256" s="481"/>
      <c r="K256" s="482"/>
      <c r="L256" s="482"/>
      <c r="M256" s="481"/>
      <c r="N256" s="481"/>
      <c r="O256" s="481"/>
      <c r="P256" s="481"/>
      <c r="Q256" s="481"/>
      <c r="R256" s="481"/>
      <c r="S256" s="481"/>
      <c r="T256" s="481"/>
      <c r="U256" s="481"/>
      <c r="V256" s="481"/>
      <c r="W256" s="481"/>
    </row>
    <row r="257" spans="1:23">
      <c r="A257" s="481"/>
      <c r="B257" s="481"/>
      <c r="C257" s="481"/>
      <c r="D257" s="481"/>
      <c r="E257" s="481"/>
      <c r="F257" s="481"/>
      <c r="G257" s="481"/>
      <c r="H257" s="481"/>
      <c r="I257" s="481"/>
      <c r="J257" s="481"/>
      <c r="K257" s="482"/>
      <c r="L257" s="482"/>
      <c r="M257" s="481"/>
      <c r="N257" s="481"/>
      <c r="O257" s="481"/>
      <c r="P257" s="481"/>
      <c r="Q257" s="481"/>
      <c r="R257" s="481"/>
      <c r="S257" s="481"/>
      <c r="T257" s="481"/>
      <c r="U257" s="481"/>
      <c r="V257" s="481"/>
      <c r="W257" s="481"/>
    </row>
    <row r="258" spans="1:23">
      <c r="A258" s="481"/>
      <c r="B258" s="481"/>
      <c r="C258" s="481"/>
      <c r="D258" s="481"/>
      <c r="E258" s="481"/>
      <c r="F258" s="481"/>
      <c r="G258" s="481"/>
      <c r="H258" s="481"/>
      <c r="I258" s="481"/>
      <c r="J258" s="481"/>
      <c r="K258" s="482"/>
      <c r="L258" s="482"/>
      <c r="M258" s="481"/>
      <c r="N258" s="481"/>
      <c r="O258" s="481"/>
      <c r="P258" s="481"/>
      <c r="Q258" s="481"/>
      <c r="R258" s="481"/>
      <c r="S258" s="481"/>
      <c r="T258" s="481"/>
      <c r="U258" s="481"/>
      <c r="V258" s="481"/>
      <c r="W258" s="481"/>
    </row>
    <row r="259" spans="1:23">
      <c r="A259" s="481"/>
      <c r="B259" s="481"/>
      <c r="C259" s="481"/>
      <c r="D259" s="481"/>
      <c r="E259" s="481"/>
      <c r="F259" s="481"/>
      <c r="G259" s="481"/>
      <c r="H259" s="481"/>
      <c r="I259" s="481"/>
      <c r="J259" s="481"/>
      <c r="K259" s="482"/>
      <c r="L259" s="482"/>
      <c r="M259" s="481"/>
      <c r="N259" s="481"/>
      <c r="O259" s="481"/>
      <c r="P259" s="481"/>
      <c r="Q259" s="481"/>
      <c r="R259" s="481"/>
      <c r="S259" s="481"/>
      <c r="T259" s="481"/>
      <c r="U259" s="481"/>
      <c r="V259" s="481"/>
      <c r="W259" s="481"/>
    </row>
    <row r="260" spans="1:23">
      <c r="A260" s="481"/>
      <c r="B260" s="481"/>
      <c r="C260" s="481"/>
      <c r="D260" s="481"/>
      <c r="E260" s="481"/>
      <c r="F260" s="481"/>
      <c r="G260" s="481"/>
      <c r="H260" s="481"/>
      <c r="I260" s="481"/>
      <c r="J260" s="481"/>
      <c r="K260" s="482"/>
      <c r="L260" s="482"/>
      <c r="M260" s="481"/>
      <c r="N260" s="481"/>
      <c r="O260" s="481"/>
      <c r="P260" s="481"/>
      <c r="Q260" s="481"/>
      <c r="R260" s="481"/>
      <c r="S260" s="481"/>
      <c r="T260" s="481"/>
      <c r="U260" s="481"/>
      <c r="V260" s="481"/>
      <c r="W260" s="481"/>
    </row>
    <row r="261" spans="1:23">
      <c r="A261" s="481"/>
      <c r="B261" s="481"/>
      <c r="C261" s="481"/>
      <c r="D261" s="481"/>
      <c r="E261" s="481"/>
      <c r="F261" s="481"/>
      <c r="G261" s="481"/>
      <c r="H261" s="481"/>
      <c r="I261" s="481"/>
      <c r="J261" s="481"/>
      <c r="K261" s="482"/>
      <c r="L261" s="482"/>
      <c r="M261" s="481"/>
      <c r="N261" s="481"/>
      <c r="O261" s="481"/>
      <c r="P261" s="481"/>
      <c r="Q261" s="481"/>
      <c r="R261" s="481"/>
      <c r="S261" s="481"/>
      <c r="T261" s="481"/>
      <c r="U261" s="481"/>
      <c r="V261" s="481"/>
      <c r="W261" s="481"/>
    </row>
    <row r="262" spans="1:23">
      <c r="A262" s="481"/>
      <c r="B262" s="481"/>
      <c r="C262" s="481"/>
      <c r="D262" s="481"/>
      <c r="E262" s="481"/>
      <c r="F262" s="481"/>
      <c r="G262" s="481"/>
      <c r="H262" s="481"/>
      <c r="I262" s="481"/>
      <c r="J262" s="481"/>
      <c r="K262" s="482"/>
      <c r="L262" s="482"/>
      <c r="M262" s="481"/>
      <c r="N262" s="481"/>
      <c r="O262" s="481"/>
      <c r="P262" s="481"/>
      <c r="Q262" s="481"/>
      <c r="R262" s="481"/>
      <c r="S262" s="481"/>
      <c r="T262" s="481"/>
      <c r="U262" s="481"/>
      <c r="V262" s="481"/>
      <c r="W262" s="481"/>
    </row>
    <row r="263" spans="1:23">
      <c r="A263" s="481"/>
      <c r="B263" s="481"/>
      <c r="C263" s="481"/>
      <c r="D263" s="481"/>
      <c r="E263" s="481"/>
      <c r="F263" s="481"/>
      <c r="G263" s="481"/>
      <c r="H263" s="481"/>
      <c r="I263" s="481"/>
      <c r="J263" s="481"/>
      <c r="K263" s="482"/>
      <c r="L263" s="482"/>
      <c r="M263" s="481"/>
      <c r="N263" s="481"/>
      <c r="O263" s="481"/>
      <c r="P263" s="481"/>
      <c r="Q263" s="481"/>
      <c r="R263" s="481"/>
      <c r="S263" s="481"/>
      <c r="T263" s="481"/>
      <c r="U263" s="481"/>
      <c r="V263" s="481"/>
      <c r="W263" s="481"/>
    </row>
    <row r="264" spans="1:23">
      <c r="A264" s="481"/>
      <c r="B264" s="481"/>
      <c r="C264" s="481"/>
      <c r="D264" s="481"/>
      <c r="E264" s="481"/>
      <c r="F264" s="481"/>
      <c r="G264" s="481"/>
      <c r="H264" s="481"/>
      <c r="I264" s="481"/>
      <c r="J264" s="481"/>
      <c r="K264" s="482"/>
      <c r="L264" s="482"/>
      <c r="M264" s="481"/>
      <c r="N264" s="481"/>
      <c r="O264" s="481"/>
      <c r="P264" s="481"/>
      <c r="Q264" s="481"/>
      <c r="R264" s="481"/>
      <c r="S264" s="481"/>
      <c r="T264" s="481"/>
      <c r="U264" s="481"/>
      <c r="V264" s="481"/>
      <c r="W264" s="481"/>
    </row>
    <row r="265" spans="1:23">
      <c r="A265" s="481"/>
      <c r="B265" s="481"/>
      <c r="C265" s="481"/>
      <c r="D265" s="481"/>
      <c r="E265" s="481"/>
      <c r="F265" s="481"/>
      <c r="G265" s="481"/>
      <c r="H265" s="481"/>
      <c r="I265" s="481"/>
      <c r="J265" s="481"/>
      <c r="K265" s="482"/>
      <c r="L265" s="482"/>
      <c r="M265" s="481"/>
      <c r="N265" s="481"/>
      <c r="O265" s="481"/>
      <c r="P265" s="481"/>
      <c r="Q265" s="481"/>
      <c r="R265" s="481"/>
      <c r="S265" s="481"/>
      <c r="T265" s="481"/>
      <c r="U265" s="481"/>
      <c r="V265" s="481"/>
      <c r="W265" s="481"/>
    </row>
    <row r="266" spans="1:23">
      <c r="A266" s="481"/>
      <c r="B266" s="481"/>
      <c r="C266" s="481"/>
      <c r="D266" s="481"/>
      <c r="E266" s="481"/>
      <c r="F266" s="481"/>
      <c r="G266" s="481"/>
      <c r="H266" s="481"/>
      <c r="I266" s="481"/>
      <c r="J266" s="481"/>
      <c r="K266" s="482"/>
      <c r="L266" s="482"/>
      <c r="M266" s="481"/>
      <c r="N266" s="481"/>
      <c r="O266" s="481"/>
      <c r="P266" s="481"/>
      <c r="Q266" s="481"/>
      <c r="R266" s="481"/>
      <c r="S266" s="481"/>
      <c r="T266" s="481"/>
      <c r="U266" s="481"/>
      <c r="V266" s="481"/>
      <c r="W266" s="481"/>
    </row>
    <row r="267" spans="1:23">
      <c r="A267" s="481"/>
      <c r="B267" s="481"/>
      <c r="C267" s="481"/>
      <c r="D267" s="481"/>
      <c r="E267" s="481"/>
      <c r="F267" s="481"/>
      <c r="G267" s="481"/>
      <c r="H267" s="481"/>
      <c r="I267" s="481"/>
      <c r="J267" s="481"/>
      <c r="K267" s="482"/>
      <c r="L267" s="482"/>
      <c r="M267" s="481"/>
      <c r="N267" s="481"/>
      <c r="O267" s="481"/>
      <c r="P267" s="481"/>
      <c r="Q267" s="481"/>
      <c r="R267" s="481"/>
      <c r="S267" s="481"/>
      <c r="T267" s="481"/>
      <c r="U267" s="481"/>
      <c r="V267" s="481"/>
      <c r="W267" s="481"/>
    </row>
    <row r="268" spans="1:23">
      <c r="A268" s="481"/>
      <c r="B268" s="481"/>
      <c r="C268" s="481"/>
      <c r="D268" s="481"/>
      <c r="E268" s="481"/>
      <c r="F268" s="481"/>
      <c r="G268" s="481"/>
      <c r="H268" s="481"/>
      <c r="I268" s="481"/>
      <c r="J268" s="481"/>
      <c r="K268" s="482"/>
      <c r="L268" s="482"/>
      <c r="M268" s="481"/>
      <c r="N268" s="481"/>
      <c r="O268" s="481"/>
      <c r="P268" s="481"/>
      <c r="Q268" s="481"/>
      <c r="R268" s="481"/>
      <c r="S268" s="481"/>
      <c r="T268" s="481"/>
      <c r="U268" s="481"/>
      <c r="V268" s="481"/>
      <c r="W268" s="481"/>
    </row>
    <row r="269" spans="1:23">
      <c r="A269" s="481"/>
      <c r="B269" s="481"/>
      <c r="C269" s="481"/>
      <c r="D269" s="481"/>
      <c r="E269" s="481"/>
      <c r="F269" s="481"/>
      <c r="G269" s="481"/>
      <c r="H269" s="481"/>
      <c r="I269" s="481"/>
      <c r="J269" s="481"/>
      <c r="K269" s="482"/>
      <c r="L269" s="482"/>
      <c r="M269" s="481"/>
      <c r="N269" s="481"/>
      <c r="O269" s="481"/>
      <c r="P269" s="481"/>
      <c r="Q269" s="481"/>
      <c r="R269" s="481"/>
      <c r="S269" s="481"/>
      <c r="T269" s="481"/>
      <c r="U269" s="481"/>
      <c r="V269" s="481"/>
      <c r="W269" s="481"/>
    </row>
    <row r="270" spans="1:23">
      <c r="A270" s="481"/>
      <c r="B270" s="481"/>
      <c r="C270" s="481"/>
      <c r="D270" s="481"/>
      <c r="E270" s="481"/>
      <c r="F270" s="481"/>
      <c r="G270" s="481"/>
      <c r="H270" s="481"/>
      <c r="I270" s="481"/>
      <c r="J270" s="481"/>
      <c r="K270" s="482"/>
      <c r="L270" s="482"/>
      <c r="M270" s="481"/>
      <c r="N270" s="481"/>
      <c r="O270" s="481"/>
      <c r="P270" s="481"/>
      <c r="Q270" s="481"/>
      <c r="R270" s="481"/>
      <c r="S270" s="481"/>
      <c r="T270" s="481"/>
      <c r="U270" s="481"/>
      <c r="V270" s="481"/>
      <c r="W270" s="481"/>
    </row>
    <row r="271" spans="1:23">
      <c r="A271" s="481"/>
      <c r="B271" s="481"/>
      <c r="C271" s="481"/>
      <c r="D271" s="481"/>
      <c r="E271" s="481"/>
      <c r="F271" s="481"/>
      <c r="G271" s="481"/>
      <c r="H271" s="481"/>
      <c r="I271" s="481"/>
      <c r="J271" s="481"/>
      <c r="K271" s="482"/>
      <c r="L271" s="482"/>
      <c r="M271" s="481"/>
      <c r="N271" s="481"/>
      <c r="O271" s="481"/>
      <c r="P271" s="481"/>
      <c r="Q271" s="481"/>
      <c r="R271" s="481"/>
      <c r="S271" s="481"/>
      <c r="T271" s="481"/>
      <c r="U271" s="481"/>
      <c r="V271" s="481"/>
      <c r="W271" s="481"/>
    </row>
    <row r="272" spans="1:23">
      <c r="A272" s="481"/>
      <c r="B272" s="481"/>
      <c r="C272" s="481"/>
      <c r="D272" s="481"/>
      <c r="E272" s="481"/>
      <c r="F272" s="481"/>
      <c r="G272" s="481"/>
      <c r="H272" s="481"/>
      <c r="I272" s="481"/>
      <c r="J272" s="481"/>
      <c r="K272" s="482"/>
      <c r="L272" s="482"/>
      <c r="M272" s="481"/>
      <c r="N272" s="481"/>
      <c r="O272" s="481"/>
      <c r="P272" s="481"/>
      <c r="Q272" s="481"/>
      <c r="R272" s="481"/>
      <c r="S272" s="481"/>
      <c r="T272" s="481"/>
      <c r="U272" s="481"/>
      <c r="V272" s="481"/>
      <c r="W272" s="481"/>
    </row>
    <row r="273" spans="1:23">
      <c r="A273" s="481"/>
      <c r="B273" s="481"/>
      <c r="C273" s="481"/>
      <c r="D273" s="481"/>
      <c r="E273" s="481"/>
      <c r="F273" s="481"/>
      <c r="G273" s="481"/>
      <c r="H273" s="481"/>
      <c r="I273" s="481"/>
      <c r="J273" s="481"/>
      <c r="K273" s="482"/>
      <c r="L273" s="482"/>
      <c r="M273" s="481"/>
      <c r="N273" s="481"/>
      <c r="O273" s="481"/>
      <c r="P273" s="481"/>
      <c r="Q273" s="481"/>
      <c r="R273" s="481"/>
      <c r="S273" s="481"/>
      <c r="T273" s="481"/>
      <c r="U273" s="481"/>
      <c r="V273" s="481"/>
      <c r="W273" s="481"/>
    </row>
    <row r="274" spans="1:23">
      <c r="A274" s="481"/>
      <c r="B274" s="481"/>
      <c r="C274" s="481"/>
      <c r="D274" s="481"/>
      <c r="E274" s="481"/>
      <c r="F274" s="481"/>
      <c r="G274" s="481"/>
      <c r="H274" s="481"/>
      <c r="I274" s="481"/>
      <c r="J274" s="481"/>
      <c r="K274" s="482"/>
      <c r="L274" s="482"/>
      <c r="M274" s="481"/>
      <c r="N274" s="481"/>
      <c r="O274" s="481"/>
      <c r="P274" s="481"/>
      <c r="Q274" s="481"/>
      <c r="R274" s="481"/>
      <c r="S274" s="481"/>
      <c r="T274" s="481"/>
      <c r="U274" s="481"/>
      <c r="V274" s="481"/>
      <c r="W274" s="481"/>
    </row>
    <row r="275" spans="1:23">
      <c r="A275" s="481"/>
      <c r="B275" s="481"/>
      <c r="C275" s="481"/>
      <c r="D275" s="481"/>
      <c r="E275" s="481"/>
      <c r="F275" s="481"/>
      <c r="G275" s="481"/>
      <c r="H275" s="481"/>
      <c r="I275" s="481"/>
      <c r="J275" s="481"/>
      <c r="K275" s="482"/>
      <c r="L275" s="482"/>
      <c r="M275" s="481"/>
      <c r="N275" s="481"/>
      <c r="O275" s="481"/>
      <c r="P275" s="481"/>
      <c r="Q275" s="481"/>
      <c r="R275" s="481"/>
      <c r="S275" s="481"/>
      <c r="T275" s="481"/>
      <c r="U275" s="481"/>
      <c r="V275" s="481"/>
      <c r="W275" s="481"/>
    </row>
    <row r="276" spans="1:23">
      <c r="A276" s="481"/>
      <c r="B276" s="481"/>
      <c r="C276" s="481"/>
      <c r="D276" s="481"/>
      <c r="E276" s="481"/>
      <c r="F276" s="481"/>
      <c r="G276" s="481"/>
      <c r="H276" s="481"/>
      <c r="I276" s="481"/>
      <c r="J276" s="481"/>
      <c r="K276" s="482"/>
      <c r="L276" s="482"/>
      <c r="M276" s="481"/>
      <c r="N276" s="481"/>
      <c r="O276" s="481"/>
      <c r="P276" s="481"/>
      <c r="Q276" s="481"/>
      <c r="R276" s="481"/>
      <c r="S276" s="481"/>
      <c r="T276" s="481"/>
      <c r="U276" s="481"/>
      <c r="V276" s="481"/>
      <c r="W276" s="481"/>
    </row>
    <row r="277" spans="1:23">
      <c r="A277" s="481"/>
      <c r="B277" s="481"/>
      <c r="C277" s="481"/>
      <c r="D277" s="481"/>
      <c r="E277" s="481"/>
      <c r="F277" s="481"/>
      <c r="G277" s="481"/>
      <c r="H277" s="481"/>
      <c r="I277" s="481"/>
      <c r="J277" s="481"/>
      <c r="K277" s="482"/>
      <c r="L277" s="482"/>
      <c r="M277" s="481"/>
      <c r="N277" s="481"/>
      <c r="O277" s="481"/>
      <c r="P277" s="481"/>
      <c r="Q277" s="481"/>
      <c r="R277" s="481"/>
      <c r="S277" s="481"/>
      <c r="T277" s="481"/>
      <c r="U277" s="481"/>
      <c r="V277" s="481"/>
      <c r="W277" s="481"/>
    </row>
    <row r="278" spans="1:23">
      <c r="A278" s="481"/>
      <c r="B278" s="481"/>
      <c r="C278" s="481"/>
      <c r="D278" s="481"/>
      <c r="E278" s="481"/>
      <c r="F278" s="481"/>
      <c r="G278" s="481"/>
      <c r="H278" s="481"/>
      <c r="I278" s="481"/>
      <c r="J278" s="481"/>
      <c r="K278" s="482"/>
      <c r="L278" s="482"/>
      <c r="M278" s="481"/>
      <c r="N278" s="481"/>
      <c r="O278" s="481"/>
      <c r="P278" s="481"/>
      <c r="Q278" s="481"/>
      <c r="R278" s="481"/>
      <c r="S278" s="481"/>
      <c r="T278" s="481"/>
      <c r="U278" s="481"/>
      <c r="V278" s="481"/>
      <c r="W278" s="481"/>
    </row>
    <row r="279" spans="1:23">
      <c r="A279" s="481"/>
      <c r="B279" s="481"/>
      <c r="C279" s="481"/>
      <c r="D279" s="481"/>
      <c r="E279" s="481"/>
      <c r="F279" s="481"/>
      <c r="G279" s="481"/>
      <c r="H279" s="481"/>
      <c r="I279" s="481"/>
      <c r="J279" s="481"/>
      <c r="K279" s="482"/>
      <c r="L279" s="482"/>
      <c r="M279" s="481"/>
      <c r="N279" s="481"/>
      <c r="O279" s="481"/>
      <c r="P279" s="481"/>
      <c r="Q279" s="481"/>
      <c r="R279" s="481"/>
      <c r="S279" s="481"/>
      <c r="T279" s="481"/>
      <c r="U279" s="481"/>
      <c r="V279" s="481"/>
      <c r="W279" s="481"/>
    </row>
    <row r="280" spans="1:23">
      <c r="A280" s="481"/>
      <c r="B280" s="481"/>
      <c r="C280" s="481"/>
      <c r="D280" s="481"/>
      <c r="E280" s="481"/>
      <c r="F280" s="481"/>
      <c r="G280" s="481"/>
      <c r="H280" s="481"/>
      <c r="I280" s="481"/>
      <c r="J280" s="481"/>
      <c r="K280" s="482"/>
      <c r="L280" s="482"/>
      <c r="M280" s="481"/>
      <c r="N280" s="481"/>
      <c r="O280" s="481"/>
      <c r="P280" s="481"/>
      <c r="Q280" s="481"/>
      <c r="R280" s="481"/>
      <c r="S280" s="481"/>
      <c r="T280" s="481"/>
      <c r="U280" s="481"/>
      <c r="V280" s="481"/>
      <c r="W280" s="481"/>
    </row>
    <row r="281" spans="1:23">
      <c r="A281" s="481"/>
      <c r="B281" s="481"/>
      <c r="C281" s="481"/>
      <c r="D281" s="481"/>
      <c r="E281" s="481"/>
      <c r="F281" s="481"/>
      <c r="G281" s="481"/>
      <c r="H281" s="481"/>
      <c r="I281" s="481"/>
      <c r="J281" s="481"/>
      <c r="K281" s="482"/>
      <c r="L281" s="482"/>
      <c r="M281" s="481"/>
      <c r="N281" s="481"/>
      <c r="O281" s="481"/>
      <c r="P281" s="481"/>
      <c r="Q281" s="481"/>
      <c r="R281" s="481"/>
      <c r="S281" s="481"/>
      <c r="T281" s="481"/>
      <c r="U281" s="481"/>
      <c r="V281" s="481"/>
      <c r="W281" s="481"/>
    </row>
    <row r="282" spans="1:23">
      <c r="A282" s="481"/>
      <c r="B282" s="481"/>
      <c r="C282" s="481"/>
      <c r="D282" s="481"/>
      <c r="E282" s="481"/>
      <c r="F282" s="481"/>
      <c r="G282" s="481"/>
      <c r="H282" s="481"/>
      <c r="I282" s="481"/>
      <c r="J282" s="481"/>
      <c r="K282" s="482"/>
      <c r="L282" s="482"/>
      <c r="M282" s="481"/>
      <c r="N282" s="481"/>
      <c r="O282" s="481"/>
      <c r="P282" s="481"/>
      <c r="Q282" s="481"/>
      <c r="R282" s="481"/>
      <c r="S282" s="481"/>
      <c r="T282" s="481"/>
      <c r="U282" s="481"/>
      <c r="V282" s="481"/>
      <c r="W282" s="481"/>
    </row>
    <row r="283" spans="1:23">
      <c r="A283" s="481"/>
      <c r="B283" s="481"/>
      <c r="C283" s="481"/>
      <c r="D283" s="481"/>
      <c r="E283" s="481"/>
      <c r="F283" s="481"/>
      <c r="G283" s="481"/>
      <c r="H283" s="481"/>
      <c r="I283" s="481"/>
      <c r="J283" s="481"/>
      <c r="K283" s="482"/>
      <c r="L283" s="482"/>
      <c r="M283" s="481"/>
      <c r="N283" s="481"/>
      <c r="O283" s="481"/>
      <c r="P283" s="481"/>
      <c r="Q283" s="481"/>
      <c r="R283" s="481"/>
      <c r="S283" s="481"/>
      <c r="T283" s="481"/>
      <c r="U283" s="481"/>
      <c r="V283" s="481"/>
      <c r="W283" s="481"/>
    </row>
    <row r="284" spans="1:23">
      <c r="A284" s="481"/>
      <c r="B284" s="481"/>
      <c r="C284" s="481"/>
      <c r="D284" s="481"/>
      <c r="E284" s="481"/>
      <c r="F284" s="481"/>
      <c r="G284" s="481"/>
      <c r="H284" s="481"/>
      <c r="I284" s="481"/>
      <c r="J284" s="481"/>
      <c r="K284" s="482"/>
      <c r="L284" s="482"/>
      <c r="M284" s="481"/>
      <c r="N284" s="481"/>
      <c r="O284" s="481"/>
      <c r="P284" s="481"/>
      <c r="Q284" s="481"/>
      <c r="R284" s="481"/>
      <c r="S284" s="481"/>
      <c r="T284" s="481"/>
      <c r="U284" s="481"/>
      <c r="V284" s="481"/>
      <c r="W284" s="481"/>
    </row>
    <row r="285" spans="1:23">
      <c r="A285" s="481"/>
      <c r="B285" s="481"/>
      <c r="C285" s="481"/>
      <c r="D285" s="481"/>
      <c r="E285" s="481"/>
      <c r="F285" s="481"/>
      <c r="G285" s="481"/>
      <c r="H285" s="481"/>
      <c r="I285" s="481"/>
      <c r="J285" s="481"/>
      <c r="K285" s="482"/>
      <c r="L285" s="482"/>
      <c r="M285" s="481"/>
      <c r="N285" s="481"/>
      <c r="O285" s="481"/>
      <c r="P285" s="481"/>
      <c r="Q285" s="481"/>
      <c r="R285" s="481"/>
      <c r="S285" s="481"/>
      <c r="T285" s="481"/>
      <c r="U285" s="481"/>
      <c r="V285" s="481"/>
      <c r="W285" s="481"/>
    </row>
    <row r="286" spans="1:23">
      <c r="A286" s="481"/>
      <c r="B286" s="481"/>
      <c r="C286" s="481"/>
      <c r="D286" s="481"/>
      <c r="E286" s="481"/>
      <c r="F286" s="481"/>
      <c r="G286" s="481"/>
      <c r="H286" s="481"/>
      <c r="I286" s="481"/>
      <c r="J286" s="481"/>
      <c r="K286" s="482"/>
      <c r="L286" s="482"/>
      <c r="M286" s="481"/>
      <c r="N286" s="481"/>
      <c r="O286" s="481"/>
      <c r="P286" s="481"/>
      <c r="Q286" s="481"/>
      <c r="R286" s="481"/>
      <c r="S286" s="481"/>
      <c r="T286" s="481"/>
      <c r="U286" s="481"/>
      <c r="V286" s="481"/>
      <c r="W286" s="481"/>
    </row>
    <row r="287" spans="1:23">
      <c r="A287" s="481"/>
      <c r="B287" s="481"/>
      <c r="C287" s="481"/>
      <c r="D287" s="481"/>
      <c r="E287" s="481"/>
      <c r="F287" s="481"/>
      <c r="G287" s="481"/>
      <c r="H287" s="481"/>
      <c r="I287" s="481"/>
      <c r="J287" s="481"/>
      <c r="K287" s="482"/>
      <c r="L287" s="482"/>
      <c r="M287" s="481"/>
      <c r="N287" s="481"/>
      <c r="O287" s="481"/>
      <c r="P287" s="481"/>
      <c r="Q287" s="481"/>
      <c r="R287" s="481"/>
      <c r="S287" s="481"/>
      <c r="T287" s="481"/>
      <c r="U287" s="481"/>
      <c r="V287" s="481"/>
      <c r="W287" s="481"/>
    </row>
    <row r="288" spans="1:23">
      <c r="A288" s="481"/>
      <c r="B288" s="481"/>
      <c r="C288" s="481"/>
      <c r="D288" s="481"/>
      <c r="E288" s="481"/>
      <c r="F288" s="481"/>
      <c r="G288" s="481"/>
      <c r="H288" s="481"/>
      <c r="I288" s="481"/>
      <c r="J288" s="481"/>
      <c r="K288" s="482"/>
      <c r="L288" s="482"/>
      <c r="M288" s="481"/>
      <c r="N288" s="481"/>
      <c r="O288" s="481"/>
      <c r="P288" s="481"/>
      <c r="Q288" s="481"/>
      <c r="R288" s="481"/>
      <c r="S288" s="481"/>
      <c r="T288" s="481"/>
      <c r="U288" s="481"/>
      <c r="V288" s="481"/>
      <c r="W288" s="481"/>
    </row>
    <row r="289" spans="1:23">
      <c r="A289" s="481"/>
      <c r="B289" s="481"/>
      <c r="C289" s="481"/>
      <c r="D289" s="481"/>
      <c r="E289" s="481"/>
      <c r="F289" s="481"/>
      <c r="G289" s="481"/>
      <c r="H289" s="481"/>
      <c r="I289" s="481"/>
      <c r="J289" s="481"/>
      <c r="K289" s="482"/>
      <c r="L289" s="482"/>
      <c r="M289" s="481"/>
      <c r="N289" s="481"/>
      <c r="O289" s="481"/>
      <c r="P289" s="481"/>
      <c r="Q289" s="481"/>
      <c r="R289" s="481"/>
      <c r="S289" s="481"/>
      <c r="T289" s="481"/>
      <c r="U289" s="481"/>
      <c r="V289" s="481"/>
      <c r="W289" s="481"/>
    </row>
    <row r="290" spans="1:23">
      <c r="A290" s="481"/>
      <c r="B290" s="481"/>
      <c r="C290" s="481"/>
      <c r="D290" s="481"/>
      <c r="E290" s="481"/>
      <c r="F290" s="481"/>
      <c r="G290" s="481"/>
      <c r="H290" s="481"/>
      <c r="I290" s="481"/>
      <c r="J290" s="481"/>
      <c r="K290" s="482"/>
      <c r="L290" s="482"/>
      <c r="M290" s="481"/>
      <c r="N290" s="481"/>
      <c r="O290" s="481"/>
      <c r="P290" s="481"/>
      <c r="Q290" s="481"/>
      <c r="R290" s="481"/>
      <c r="S290" s="481"/>
      <c r="T290" s="481"/>
      <c r="U290" s="481"/>
      <c r="V290" s="481"/>
      <c r="W290" s="481"/>
    </row>
    <row r="291" spans="1:23">
      <c r="A291" s="481"/>
      <c r="B291" s="481"/>
      <c r="C291" s="481"/>
      <c r="D291" s="481"/>
      <c r="E291" s="481"/>
      <c r="F291" s="481"/>
      <c r="G291" s="481"/>
      <c r="H291" s="481"/>
      <c r="I291" s="481"/>
      <c r="J291" s="481"/>
      <c r="K291" s="482"/>
      <c r="L291" s="482"/>
      <c r="M291" s="481"/>
      <c r="N291" s="481"/>
      <c r="O291" s="481"/>
      <c r="P291" s="481"/>
      <c r="Q291" s="481"/>
      <c r="R291" s="481"/>
      <c r="S291" s="481"/>
      <c r="T291" s="481"/>
      <c r="U291" s="481"/>
      <c r="V291" s="481"/>
      <c r="W291" s="481"/>
    </row>
    <row r="292" spans="1:23">
      <c r="A292" s="481"/>
      <c r="B292" s="481"/>
      <c r="C292" s="481"/>
      <c r="D292" s="481"/>
      <c r="E292" s="481"/>
      <c r="F292" s="481"/>
      <c r="G292" s="481"/>
      <c r="H292" s="481"/>
      <c r="I292" s="481"/>
      <c r="J292" s="481"/>
      <c r="K292" s="482"/>
      <c r="L292" s="482"/>
      <c r="M292" s="481"/>
      <c r="N292" s="481"/>
      <c r="O292" s="481"/>
      <c r="P292" s="481"/>
      <c r="Q292" s="481"/>
      <c r="R292" s="481"/>
      <c r="S292" s="481"/>
      <c r="T292" s="481"/>
      <c r="U292" s="481"/>
      <c r="V292" s="481"/>
      <c r="W292" s="481"/>
    </row>
    <row r="293" spans="1:23">
      <c r="A293" s="481"/>
      <c r="B293" s="481"/>
      <c r="C293" s="481"/>
      <c r="D293" s="481"/>
      <c r="E293" s="481"/>
      <c r="F293" s="481"/>
      <c r="G293" s="481"/>
      <c r="H293" s="481"/>
      <c r="I293" s="481"/>
      <c r="J293" s="481"/>
      <c r="K293" s="482"/>
      <c r="L293" s="482"/>
      <c r="M293" s="481"/>
      <c r="N293" s="481"/>
      <c r="O293" s="481"/>
      <c r="P293" s="481"/>
      <c r="Q293" s="481"/>
      <c r="R293" s="481"/>
      <c r="S293" s="481"/>
      <c r="T293" s="481"/>
      <c r="U293" s="481"/>
      <c r="V293" s="481"/>
      <c r="W293" s="481"/>
    </row>
    <row r="294" spans="1:23">
      <c r="A294" s="481"/>
      <c r="B294" s="481"/>
      <c r="C294" s="481"/>
      <c r="D294" s="481"/>
      <c r="E294" s="481"/>
      <c r="F294" s="481"/>
      <c r="G294" s="481"/>
      <c r="H294" s="481"/>
      <c r="I294" s="481"/>
      <c r="J294" s="481"/>
      <c r="K294" s="482"/>
      <c r="L294" s="482"/>
      <c r="M294" s="481"/>
      <c r="N294" s="481"/>
      <c r="O294" s="481"/>
      <c r="P294" s="481"/>
      <c r="Q294" s="481"/>
      <c r="R294" s="481"/>
      <c r="S294" s="481"/>
      <c r="T294" s="481"/>
      <c r="U294" s="481"/>
      <c r="V294" s="481"/>
      <c r="W294" s="481"/>
    </row>
    <row r="295" spans="1:23">
      <c r="A295" s="481"/>
      <c r="B295" s="481"/>
      <c r="C295" s="481"/>
      <c r="D295" s="481"/>
      <c r="E295" s="481"/>
      <c r="F295" s="481"/>
      <c r="G295" s="481"/>
      <c r="H295" s="481"/>
      <c r="I295" s="481"/>
      <c r="J295" s="481"/>
      <c r="K295" s="482"/>
      <c r="L295" s="482"/>
      <c r="M295" s="481"/>
      <c r="N295" s="481"/>
      <c r="O295" s="481"/>
      <c r="P295" s="481"/>
      <c r="Q295" s="481"/>
      <c r="R295" s="481"/>
      <c r="S295" s="481"/>
      <c r="T295" s="481"/>
      <c r="U295" s="481"/>
      <c r="V295" s="481"/>
      <c r="W295" s="481"/>
    </row>
    <row r="296" spans="1:23">
      <c r="A296" s="481"/>
      <c r="B296" s="481"/>
      <c r="C296" s="481"/>
      <c r="D296" s="481"/>
      <c r="E296" s="481"/>
      <c r="F296" s="481"/>
      <c r="G296" s="481"/>
      <c r="H296" s="481"/>
      <c r="I296" s="481"/>
      <c r="J296" s="481"/>
      <c r="K296" s="482"/>
      <c r="L296" s="482"/>
      <c r="M296" s="481"/>
      <c r="N296" s="481"/>
      <c r="O296" s="481"/>
      <c r="P296" s="481"/>
      <c r="Q296" s="481"/>
      <c r="R296" s="481"/>
      <c r="S296" s="481"/>
      <c r="T296" s="481"/>
      <c r="U296" s="481"/>
      <c r="V296" s="481"/>
      <c r="W296" s="481"/>
    </row>
    <row r="297" spans="1:23">
      <c r="A297" s="481"/>
      <c r="B297" s="481"/>
      <c r="C297" s="481"/>
      <c r="D297" s="481"/>
      <c r="E297" s="481"/>
      <c r="F297" s="481"/>
      <c r="G297" s="481"/>
      <c r="H297" s="481"/>
      <c r="I297" s="481"/>
      <c r="J297" s="481"/>
      <c r="K297" s="482"/>
      <c r="L297" s="482"/>
      <c r="M297" s="481"/>
      <c r="N297" s="481"/>
      <c r="O297" s="481"/>
      <c r="P297" s="481"/>
      <c r="Q297" s="481"/>
      <c r="R297" s="481"/>
      <c r="S297" s="481"/>
      <c r="T297" s="481"/>
      <c r="U297" s="481"/>
      <c r="V297" s="481"/>
      <c r="W297" s="481"/>
    </row>
    <row r="298" spans="1:23">
      <c r="A298" s="481"/>
      <c r="B298" s="481"/>
      <c r="C298" s="481"/>
      <c r="D298" s="481"/>
      <c r="E298" s="481"/>
      <c r="F298" s="481"/>
      <c r="G298" s="481"/>
      <c r="H298" s="481"/>
      <c r="I298" s="481"/>
      <c r="J298" s="481"/>
      <c r="K298" s="482"/>
      <c r="L298" s="482"/>
      <c r="M298" s="481"/>
      <c r="N298" s="481"/>
      <c r="O298" s="481"/>
      <c r="P298" s="481"/>
      <c r="Q298" s="481"/>
      <c r="R298" s="481"/>
      <c r="S298" s="481"/>
      <c r="T298" s="481"/>
      <c r="U298" s="481"/>
      <c r="V298" s="481"/>
      <c r="W298" s="481"/>
    </row>
    <row r="299" spans="1:23">
      <c r="A299" s="481"/>
      <c r="B299" s="481"/>
      <c r="C299" s="481"/>
      <c r="D299" s="481"/>
      <c r="E299" s="481"/>
      <c r="F299" s="481"/>
      <c r="G299" s="481"/>
      <c r="H299" s="481"/>
      <c r="I299" s="481"/>
      <c r="J299" s="481"/>
      <c r="K299" s="482"/>
      <c r="L299" s="482"/>
      <c r="M299" s="481"/>
      <c r="N299" s="481"/>
      <c r="O299" s="481"/>
      <c r="P299" s="481"/>
      <c r="Q299" s="481"/>
      <c r="R299" s="481"/>
      <c r="S299" s="481"/>
      <c r="T299" s="481"/>
      <c r="U299" s="481"/>
      <c r="V299" s="481"/>
      <c r="W299" s="481"/>
    </row>
    <row r="300" spans="1:23">
      <c r="A300" s="481"/>
      <c r="B300" s="481"/>
      <c r="C300" s="481"/>
      <c r="D300" s="481"/>
      <c r="E300" s="481"/>
      <c r="F300" s="481"/>
      <c r="G300" s="481"/>
      <c r="H300" s="481"/>
      <c r="I300" s="481"/>
      <c r="J300" s="481"/>
      <c r="K300" s="482"/>
      <c r="L300" s="482"/>
      <c r="M300" s="481"/>
      <c r="N300" s="481"/>
      <c r="O300" s="481"/>
      <c r="P300" s="481"/>
      <c r="Q300" s="481"/>
      <c r="R300" s="481"/>
      <c r="S300" s="481"/>
      <c r="T300" s="481"/>
      <c r="U300" s="481"/>
      <c r="V300" s="481"/>
      <c r="W300" s="481"/>
    </row>
    <row r="301" spans="1:23">
      <c r="A301" s="481"/>
      <c r="B301" s="481"/>
      <c r="C301" s="481"/>
      <c r="D301" s="481"/>
      <c r="E301" s="481"/>
      <c r="F301" s="481"/>
      <c r="G301" s="481"/>
      <c r="H301" s="481"/>
      <c r="I301" s="481"/>
      <c r="J301" s="481"/>
      <c r="K301" s="482"/>
      <c r="L301" s="482"/>
      <c r="M301" s="481"/>
      <c r="N301" s="481"/>
      <c r="O301" s="481"/>
      <c r="P301" s="481"/>
      <c r="Q301" s="481"/>
      <c r="R301" s="481"/>
      <c r="S301" s="481"/>
      <c r="T301" s="481"/>
      <c r="U301" s="481"/>
      <c r="V301" s="481"/>
      <c r="W301" s="481"/>
    </row>
    <row r="302" spans="1:23">
      <c r="A302" s="481"/>
      <c r="B302" s="481"/>
      <c r="C302" s="481"/>
      <c r="D302" s="481"/>
      <c r="E302" s="481"/>
      <c r="F302" s="481"/>
      <c r="G302" s="481"/>
      <c r="H302" s="481"/>
      <c r="I302" s="481"/>
      <c r="J302" s="481"/>
      <c r="K302" s="482"/>
      <c r="L302" s="482"/>
      <c r="M302" s="481"/>
      <c r="N302" s="481"/>
      <c r="O302" s="481"/>
      <c r="P302" s="481"/>
      <c r="Q302" s="481"/>
      <c r="R302" s="481"/>
      <c r="S302" s="481"/>
      <c r="T302" s="481"/>
      <c r="U302" s="481"/>
      <c r="V302" s="481"/>
      <c r="W302" s="481"/>
    </row>
    <row r="303" spans="1:23">
      <c r="A303" s="481"/>
      <c r="B303" s="481"/>
      <c r="C303" s="481"/>
      <c r="D303" s="481"/>
      <c r="E303" s="481"/>
      <c r="F303" s="481"/>
      <c r="G303" s="481"/>
      <c r="H303" s="481"/>
      <c r="I303" s="481"/>
      <c r="J303" s="481"/>
      <c r="K303" s="482"/>
      <c r="L303" s="482"/>
      <c r="M303" s="481"/>
      <c r="N303" s="481"/>
      <c r="O303" s="481"/>
      <c r="P303" s="481"/>
      <c r="Q303" s="481"/>
      <c r="R303" s="481"/>
      <c r="S303" s="481"/>
      <c r="T303" s="481"/>
      <c r="U303" s="481"/>
      <c r="V303" s="481"/>
      <c r="W303" s="481"/>
    </row>
    <row r="304" spans="1:23">
      <c r="A304" s="481"/>
      <c r="B304" s="481"/>
      <c r="C304" s="481"/>
      <c r="D304" s="481"/>
      <c r="E304" s="481"/>
      <c r="F304" s="481"/>
      <c r="G304" s="481"/>
      <c r="H304" s="481"/>
      <c r="I304" s="481"/>
      <c r="J304" s="481"/>
      <c r="K304" s="482"/>
      <c r="L304" s="482"/>
      <c r="M304" s="481"/>
      <c r="N304" s="481"/>
      <c r="O304" s="481"/>
      <c r="P304" s="481"/>
      <c r="Q304" s="481"/>
      <c r="R304" s="481"/>
      <c r="S304" s="481"/>
      <c r="T304" s="481"/>
      <c r="U304" s="481"/>
      <c r="V304" s="481"/>
      <c r="W304" s="481"/>
    </row>
    <row r="305" spans="1:23">
      <c r="A305" s="481"/>
      <c r="B305" s="481"/>
      <c r="C305" s="481"/>
      <c r="D305" s="481"/>
      <c r="E305" s="481"/>
      <c r="F305" s="481"/>
      <c r="G305" s="481"/>
      <c r="H305" s="481"/>
      <c r="I305" s="481"/>
      <c r="J305" s="481"/>
      <c r="K305" s="482"/>
      <c r="L305" s="482"/>
      <c r="M305" s="481"/>
      <c r="N305" s="481"/>
      <c r="O305" s="481"/>
      <c r="P305" s="481"/>
      <c r="Q305" s="481"/>
      <c r="R305" s="481"/>
      <c r="S305" s="481"/>
      <c r="T305" s="481"/>
      <c r="U305" s="481"/>
      <c r="V305" s="481"/>
      <c r="W305" s="481"/>
    </row>
    <row r="306" spans="1:23">
      <c r="A306" s="481"/>
      <c r="B306" s="481"/>
      <c r="C306" s="481"/>
      <c r="D306" s="481"/>
      <c r="E306" s="481"/>
      <c r="F306" s="481"/>
      <c r="G306" s="481"/>
      <c r="H306" s="481"/>
      <c r="I306" s="481"/>
      <c r="J306" s="481"/>
      <c r="K306" s="482"/>
      <c r="L306" s="482"/>
      <c r="M306" s="481"/>
      <c r="N306" s="481"/>
      <c r="O306" s="481"/>
      <c r="P306" s="481"/>
      <c r="Q306" s="481"/>
      <c r="R306" s="481"/>
      <c r="S306" s="481"/>
      <c r="T306" s="481"/>
      <c r="U306" s="481"/>
      <c r="V306" s="481"/>
      <c r="W306" s="481"/>
    </row>
    <row r="307" spans="1:23">
      <c r="A307" s="481"/>
      <c r="B307" s="481"/>
      <c r="C307" s="481"/>
      <c r="D307" s="481"/>
      <c r="E307" s="481"/>
      <c r="F307" s="481"/>
      <c r="G307" s="481"/>
      <c r="H307" s="481"/>
      <c r="I307" s="481"/>
      <c r="J307" s="481"/>
      <c r="K307" s="482"/>
      <c r="L307" s="482"/>
      <c r="M307" s="481"/>
      <c r="N307" s="481"/>
      <c r="O307" s="481"/>
      <c r="P307" s="481"/>
      <c r="Q307" s="481"/>
      <c r="R307" s="481"/>
      <c r="S307" s="481"/>
      <c r="T307" s="481"/>
      <c r="U307" s="481"/>
      <c r="V307" s="481"/>
      <c r="W307" s="481"/>
    </row>
    <row r="308" spans="1:23">
      <c r="A308" s="481"/>
      <c r="B308" s="481"/>
      <c r="C308" s="481"/>
      <c r="D308" s="481"/>
      <c r="E308" s="481"/>
      <c r="F308" s="481"/>
      <c r="G308" s="481"/>
      <c r="H308" s="481"/>
      <c r="I308" s="481"/>
      <c r="J308" s="481"/>
      <c r="K308" s="482"/>
      <c r="L308" s="482"/>
      <c r="M308" s="481"/>
      <c r="N308" s="481"/>
      <c r="O308" s="481"/>
      <c r="P308" s="481"/>
      <c r="Q308" s="481"/>
      <c r="R308" s="481"/>
      <c r="S308" s="481"/>
      <c r="T308" s="481"/>
      <c r="U308" s="481"/>
      <c r="V308" s="481"/>
      <c r="W308" s="481"/>
    </row>
    <row r="309" spans="1:23">
      <c r="A309" s="481"/>
      <c r="B309" s="481"/>
      <c r="C309" s="481"/>
      <c r="D309" s="481"/>
      <c r="E309" s="481"/>
      <c r="F309" s="481"/>
      <c r="G309" s="481"/>
      <c r="H309" s="481"/>
      <c r="I309" s="481"/>
      <c r="J309" s="481"/>
      <c r="K309" s="482"/>
      <c r="L309" s="482"/>
      <c r="M309" s="481"/>
      <c r="N309" s="481"/>
      <c r="O309" s="481"/>
      <c r="P309" s="481"/>
      <c r="Q309" s="481"/>
      <c r="R309" s="481"/>
      <c r="S309" s="481"/>
      <c r="T309" s="481"/>
      <c r="U309" s="481"/>
      <c r="V309" s="481"/>
      <c r="W309" s="481"/>
    </row>
    <row r="310" spans="1:23">
      <c r="A310" s="481"/>
      <c r="B310" s="481"/>
      <c r="C310" s="481"/>
      <c r="D310" s="481"/>
      <c r="E310" s="481"/>
      <c r="F310" s="481"/>
      <c r="G310" s="481"/>
      <c r="H310" s="481"/>
      <c r="I310" s="481"/>
      <c r="J310" s="481"/>
      <c r="K310" s="482"/>
      <c r="L310" s="482"/>
      <c r="M310" s="481"/>
      <c r="N310" s="481"/>
      <c r="O310" s="481"/>
      <c r="P310" s="481"/>
      <c r="Q310" s="481"/>
      <c r="R310" s="481"/>
      <c r="S310" s="481"/>
      <c r="T310" s="481"/>
      <c r="U310" s="481"/>
      <c r="V310" s="481"/>
      <c r="W310" s="481"/>
    </row>
    <row r="311" spans="1:23">
      <c r="A311" s="481"/>
      <c r="B311" s="481"/>
      <c r="C311" s="481"/>
      <c r="D311" s="481"/>
      <c r="E311" s="481"/>
      <c r="F311" s="481"/>
      <c r="G311" s="481"/>
      <c r="H311" s="481"/>
      <c r="I311" s="481"/>
      <c r="J311" s="481"/>
      <c r="K311" s="482"/>
      <c r="L311" s="482"/>
      <c r="M311" s="481"/>
      <c r="N311" s="481"/>
      <c r="O311" s="481"/>
      <c r="P311" s="481"/>
      <c r="Q311" s="481"/>
      <c r="R311" s="481"/>
      <c r="S311" s="481"/>
      <c r="T311" s="481"/>
      <c r="U311" s="481"/>
      <c r="V311" s="481"/>
      <c r="W311" s="481"/>
    </row>
    <row r="312" spans="1:23">
      <c r="A312" s="481"/>
      <c r="B312" s="481"/>
      <c r="C312" s="481"/>
      <c r="D312" s="481"/>
      <c r="E312" s="481"/>
      <c r="F312" s="481"/>
      <c r="G312" s="481"/>
      <c r="H312" s="481"/>
      <c r="I312" s="481"/>
      <c r="J312" s="481"/>
      <c r="K312" s="482"/>
      <c r="L312" s="482"/>
      <c r="M312" s="481"/>
      <c r="N312" s="481"/>
      <c r="O312" s="481"/>
      <c r="P312" s="481"/>
      <c r="Q312" s="481"/>
      <c r="R312" s="481"/>
      <c r="S312" s="481"/>
      <c r="T312" s="481"/>
      <c r="U312" s="481"/>
      <c r="V312" s="481"/>
      <c r="W312" s="481"/>
    </row>
    <row r="313" spans="1:23">
      <c r="A313" s="481"/>
      <c r="B313" s="481"/>
      <c r="C313" s="481"/>
      <c r="D313" s="481"/>
      <c r="E313" s="481"/>
      <c r="F313" s="481"/>
      <c r="G313" s="481"/>
      <c r="H313" s="481"/>
      <c r="I313" s="481"/>
      <c r="J313" s="481"/>
      <c r="K313" s="482"/>
      <c r="L313" s="482"/>
      <c r="M313" s="481"/>
      <c r="N313" s="481"/>
      <c r="O313" s="481"/>
      <c r="P313" s="481"/>
      <c r="Q313" s="481"/>
      <c r="R313" s="481"/>
      <c r="S313" s="481"/>
      <c r="T313" s="481"/>
      <c r="U313" s="481"/>
      <c r="V313" s="481"/>
      <c r="W313" s="481"/>
    </row>
    <row r="314" spans="1:23">
      <c r="A314" s="481"/>
      <c r="B314" s="481"/>
      <c r="C314" s="481"/>
      <c r="D314" s="481"/>
      <c r="E314" s="481"/>
      <c r="F314" s="481"/>
      <c r="G314" s="481"/>
      <c r="H314" s="481"/>
      <c r="I314" s="481"/>
      <c r="J314" s="481"/>
      <c r="K314" s="482"/>
      <c r="L314" s="482"/>
      <c r="M314" s="481"/>
      <c r="N314" s="481"/>
      <c r="O314" s="481"/>
      <c r="P314" s="481"/>
      <c r="Q314" s="481"/>
      <c r="R314" s="481"/>
      <c r="S314" s="481"/>
      <c r="T314" s="481"/>
      <c r="U314" s="481"/>
      <c r="V314" s="481"/>
      <c r="W314" s="481"/>
    </row>
    <row r="315" spans="1:23">
      <c r="A315" s="481"/>
      <c r="B315" s="481"/>
      <c r="C315" s="481"/>
      <c r="D315" s="481"/>
      <c r="E315" s="481"/>
      <c r="F315" s="481"/>
      <c r="G315" s="481"/>
      <c r="H315" s="481"/>
      <c r="I315" s="481"/>
      <c r="J315" s="481"/>
      <c r="K315" s="482"/>
      <c r="L315" s="482"/>
      <c r="M315" s="481"/>
      <c r="N315" s="481"/>
      <c r="O315" s="481"/>
      <c r="P315" s="481"/>
      <c r="Q315" s="481"/>
      <c r="R315" s="481"/>
      <c r="S315" s="481"/>
      <c r="T315" s="481"/>
      <c r="U315" s="481"/>
      <c r="V315" s="481"/>
      <c r="W315" s="481"/>
    </row>
    <row r="316" spans="1:23">
      <c r="A316" s="481"/>
      <c r="B316" s="481"/>
      <c r="C316" s="481"/>
      <c r="D316" s="481"/>
      <c r="E316" s="481"/>
      <c r="F316" s="481"/>
      <c r="G316" s="481"/>
      <c r="H316" s="481"/>
      <c r="I316" s="481"/>
      <c r="J316" s="481"/>
      <c r="K316" s="482"/>
      <c r="L316" s="482"/>
      <c r="M316" s="481"/>
      <c r="N316" s="481"/>
      <c r="O316" s="481"/>
      <c r="P316" s="481"/>
      <c r="Q316" s="481"/>
      <c r="R316" s="481"/>
      <c r="S316" s="481"/>
      <c r="T316" s="481"/>
      <c r="U316" s="481"/>
      <c r="V316" s="481"/>
      <c r="W316" s="481"/>
    </row>
    <row r="317" spans="1:23">
      <c r="A317" s="481"/>
      <c r="B317" s="481"/>
      <c r="C317" s="481"/>
      <c r="D317" s="481"/>
      <c r="E317" s="481"/>
      <c r="F317" s="481"/>
      <c r="G317" s="481"/>
      <c r="H317" s="481"/>
      <c r="I317" s="481"/>
      <c r="J317" s="481"/>
      <c r="K317" s="482"/>
      <c r="L317" s="482"/>
      <c r="M317" s="481"/>
      <c r="N317" s="481"/>
      <c r="O317" s="481"/>
      <c r="P317" s="481"/>
      <c r="Q317" s="481"/>
      <c r="R317" s="481"/>
      <c r="S317" s="481"/>
      <c r="T317" s="481"/>
      <c r="U317" s="481"/>
      <c r="V317" s="481"/>
      <c r="W317" s="481"/>
    </row>
    <row r="318" spans="1:23">
      <c r="A318" s="481"/>
      <c r="B318" s="481"/>
      <c r="C318" s="481"/>
      <c r="D318" s="481"/>
      <c r="E318" s="481"/>
      <c r="F318" s="481"/>
      <c r="G318" s="481"/>
      <c r="H318" s="481"/>
      <c r="I318" s="481"/>
      <c r="J318" s="481"/>
      <c r="K318" s="482"/>
      <c r="L318" s="482"/>
      <c r="M318" s="481"/>
      <c r="N318" s="481"/>
      <c r="O318" s="481"/>
      <c r="P318" s="481"/>
      <c r="Q318" s="481"/>
      <c r="R318" s="481"/>
      <c r="S318" s="481"/>
      <c r="T318" s="481"/>
      <c r="U318" s="481"/>
      <c r="V318" s="481"/>
      <c r="W318" s="481"/>
    </row>
    <row r="319" spans="1:23">
      <c r="A319" s="481"/>
      <c r="B319" s="481"/>
      <c r="C319" s="481"/>
      <c r="D319" s="481"/>
      <c r="E319" s="481"/>
      <c r="F319" s="481"/>
      <c r="G319" s="481"/>
      <c r="H319" s="481"/>
      <c r="I319" s="481"/>
      <c r="J319" s="481"/>
      <c r="K319" s="482"/>
      <c r="L319" s="482"/>
      <c r="M319" s="481"/>
      <c r="N319" s="481"/>
      <c r="O319" s="481"/>
      <c r="P319" s="481"/>
      <c r="Q319" s="481"/>
      <c r="R319" s="481"/>
      <c r="S319" s="481"/>
      <c r="T319" s="481"/>
      <c r="U319" s="481"/>
      <c r="V319" s="481"/>
      <c r="W319" s="481"/>
    </row>
    <row r="320" spans="1:23">
      <c r="A320" s="481"/>
      <c r="B320" s="481"/>
      <c r="C320" s="481"/>
      <c r="D320" s="481"/>
      <c r="E320" s="481"/>
      <c r="F320" s="481"/>
      <c r="G320" s="481"/>
      <c r="H320" s="481"/>
      <c r="I320" s="481"/>
      <c r="J320" s="481"/>
      <c r="K320" s="482"/>
      <c r="L320" s="482"/>
      <c r="M320" s="481"/>
      <c r="N320" s="481"/>
      <c r="O320" s="481"/>
      <c r="P320" s="481"/>
      <c r="Q320" s="481"/>
      <c r="R320" s="481"/>
      <c r="S320" s="481"/>
      <c r="T320" s="481"/>
      <c r="U320" s="481"/>
      <c r="V320" s="481"/>
      <c r="W320" s="481"/>
    </row>
    <row r="321" spans="1:23">
      <c r="A321" s="481"/>
      <c r="B321" s="481"/>
      <c r="C321" s="481"/>
      <c r="D321" s="481"/>
      <c r="E321" s="481"/>
      <c r="F321" s="481"/>
      <c r="G321" s="481"/>
      <c r="H321" s="481"/>
      <c r="I321" s="481"/>
      <c r="J321" s="481"/>
      <c r="K321" s="482"/>
      <c r="L321" s="482"/>
      <c r="M321" s="481"/>
      <c r="N321" s="481"/>
      <c r="O321" s="481"/>
      <c r="P321" s="481"/>
      <c r="Q321" s="481"/>
      <c r="R321" s="481"/>
      <c r="S321" s="481"/>
      <c r="T321" s="481"/>
      <c r="U321" s="481"/>
      <c r="V321" s="481"/>
      <c r="W321" s="481"/>
    </row>
    <row r="322" spans="1:23">
      <c r="A322" s="481"/>
      <c r="B322" s="481"/>
      <c r="C322" s="481"/>
      <c r="D322" s="481"/>
      <c r="E322" s="481"/>
      <c r="F322" s="481"/>
      <c r="G322" s="481"/>
      <c r="H322" s="481"/>
      <c r="I322" s="481"/>
      <c r="J322" s="481"/>
      <c r="K322" s="482"/>
      <c r="L322" s="482"/>
      <c r="M322" s="481"/>
      <c r="N322" s="481"/>
      <c r="O322" s="481"/>
      <c r="P322" s="481"/>
      <c r="Q322" s="481"/>
      <c r="R322" s="481"/>
      <c r="S322" s="481"/>
      <c r="T322" s="481"/>
      <c r="U322" s="481"/>
      <c r="V322" s="481"/>
      <c r="W322" s="481"/>
    </row>
    <row r="323" spans="1:23">
      <c r="A323" s="481"/>
      <c r="B323" s="481"/>
      <c r="C323" s="481"/>
      <c r="D323" s="481"/>
      <c r="E323" s="481"/>
      <c r="F323" s="481"/>
      <c r="G323" s="481"/>
      <c r="H323" s="481"/>
      <c r="I323" s="481"/>
      <c r="J323" s="481"/>
      <c r="K323" s="482"/>
      <c r="L323" s="482"/>
      <c r="M323" s="481"/>
      <c r="N323" s="481"/>
      <c r="O323" s="481"/>
      <c r="P323" s="481"/>
      <c r="Q323" s="481"/>
      <c r="R323" s="481"/>
      <c r="S323" s="481"/>
      <c r="T323" s="481"/>
      <c r="U323" s="481"/>
      <c r="V323" s="481"/>
      <c r="W323" s="481"/>
    </row>
    <row r="324" spans="1:23">
      <c r="A324" s="481"/>
      <c r="B324" s="481"/>
      <c r="C324" s="481"/>
      <c r="D324" s="481"/>
      <c r="E324" s="481"/>
      <c r="F324" s="481"/>
      <c r="G324" s="481"/>
      <c r="H324" s="481"/>
      <c r="I324" s="481"/>
      <c r="J324" s="481"/>
      <c r="K324" s="482"/>
      <c r="L324" s="482"/>
      <c r="M324" s="481"/>
      <c r="N324" s="481"/>
      <c r="O324" s="481"/>
      <c r="P324" s="481"/>
      <c r="Q324" s="481"/>
      <c r="R324" s="481"/>
      <c r="S324" s="481"/>
      <c r="T324" s="481"/>
      <c r="U324" s="481"/>
      <c r="V324" s="481"/>
      <c r="W324" s="481"/>
    </row>
    <row r="325" spans="1:23">
      <c r="A325" s="481"/>
      <c r="B325" s="481"/>
      <c r="C325" s="481"/>
      <c r="D325" s="481"/>
      <c r="E325" s="481"/>
      <c r="F325" s="481"/>
      <c r="G325" s="481"/>
      <c r="H325" s="481"/>
      <c r="I325" s="481"/>
      <c r="J325" s="481"/>
      <c r="K325" s="482"/>
      <c r="L325" s="482"/>
      <c r="M325" s="481"/>
      <c r="N325" s="481"/>
      <c r="O325" s="481"/>
      <c r="P325" s="481"/>
      <c r="Q325" s="481"/>
      <c r="R325" s="481"/>
      <c r="S325" s="481"/>
      <c r="T325" s="481"/>
      <c r="U325" s="481"/>
      <c r="V325" s="481"/>
      <c r="W325" s="481"/>
    </row>
    <row r="326" spans="1:23">
      <c r="A326" s="481"/>
      <c r="B326" s="481"/>
      <c r="C326" s="481"/>
      <c r="D326" s="481"/>
      <c r="E326" s="481"/>
      <c r="F326" s="481"/>
      <c r="G326" s="481"/>
      <c r="H326" s="481"/>
      <c r="I326" s="481"/>
      <c r="J326" s="481"/>
      <c r="K326" s="482"/>
      <c r="L326" s="482"/>
      <c r="M326" s="481"/>
      <c r="N326" s="481"/>
      <c r="O326" s="481"/>
      <c r="P326" s="481"/>
      <c r="Q326" s="481"/>
      <c r="R326" s="481"/>
      <c r="S326" s="481"/>
      <c r="T326" s="481"/>
      <c r="U326" s="481"/>
      <c r="V326" s="481"/>
      <c r="W326" s="481"/>
    </row>
    <row r="327" spans="1:23">
      <c r="A327" s="481"/>
      <c r="B327" s="481"/>
      <c r="C327" s="481"/>
      <c r="D327" s="481"/>
      <c r="E327" s="481"/>
      <c r="F327" s="481"/>
      <c r="G327" s="481"/>
      <c r="H327" s="481"/>
      <c r="I327" s="481"/>
      <c r="J327" s="481"/>
      <c r="K327" s="482"/>
      <c r="L327" s="482"/>
      <c r="M327" s="481"/>
      <c r="N327" s="481"/>
      <c r="O327" s="481"/>
      <c r="P327" s="481"/>
      <c r="Q327" s="481"/>
      <c r="R327" s="481"/>
      <c r="S327" s="481"/>
      <c r="T327" s="481"/>
      <c r="U327" s="481"/>
      <c r="V327" s="481"/>
      <c r="W327" s="481"/>
    </row>
    <row r="328" spans="1:23">
      <c r="A328" s="481"/>
      <c r="B328" s="481"/>
      <c r="C328" s="481"/>
      <c r="D328" s="481"/>
      <c r="E328" s="481"/>
      <c r="F328" s="481"/>
      <c r="G328" s="481"/>
      <c r="H328" s="481"/>
      <c r="I328" s="481"/>
      <c r="J328" s="481"/>
      <c r="K328" s="482"/>
      <c r="L328" s="482"/>
      <c r="M328" s="481"/>
      <c r="N328" s="481"/>
      <c r="O328" s="481"/>
      <c r="P328" s="481"/>
      <c r="Q328" s="481"/>
      <c r="R328" s="481"/>
      <c r="S328" s="481"/>
      <c r="T328" s="481"/>
      <c r="U328" s="481"/>
      <c r="V328" s="481"/>
      <c r="W328" s="481"/>
    </row>
    <row r="329" spans="1:23">
      <c r="A329" s="481"/>
      <c r="B329" s="481"/>
      <c r="C329" s="481"/>
      <c r="D329" s="481"/>
      <c r="E329" s="481"/>
      <c r="F329" s="481"/>
      <c r="G329" s="481"/>
      <c r="H329" s="481"/>
      <c r="I329" s="481"/>
      <c r="J329" s="481"/>
      <c r="K329" s="482"/>
      <c r="L329" s="482"/>
      <c r="M329" s="481"/>
      <c r="N329" s="481"/>
      <c r="O329" s="481"/>
      <c r="P329" s="481"/>
      <c r="Q329" s="481"/>
      <c r="R329" s="481"/>
      <c r="S329" s="481"/>
      <c r="T329" s="481"/>
      <c r="U329" s="481"/>
      <c r="V329" s="481"/>
      <c r="W329" s="481"/>
    </row>
    <row r="330" spans="1:23">
      <c r="A330" s="481"/>
      <c r="B330" s="481"/>
      <c r="C330" s="481"/>
      <c r="D330" s="481"/>
      <c r="E330" s="481"/>
      <c r="F330" s="481"/>
      <c r="G330" s="481"/>
      <c r="H330" s="481"/>
      <c r="I330" s="481"/>
      <c r="J330" s="481"/>
      <c r="K330" s="482"/>
      <c r="L330" s="482"/>
      <c r="M330" s="481"/>
      <c r="N330" s="481"/>
      <c r="O330" s="481"/>
      <c r="P330" s="481"/>
      <c r="Q330" s="481"/>
      <c r="R330" s="481"/>
      <c r="S330" s="481"/>
      <c r="T330" s="481"/>
      <c r="U330" s="481"/>
      <c r="V330" s="481"/>
      <c r="W330" s="481"/>
    </row>
    <row r="331" spans="1:23">
      <c r="A331" s="481"/>
      <c r="B331" s="481"/>
      <c r="C331" s="481"/>
      <c r="D331" s="481"/>
      <c r="E331" s="481"/>
      <c r="F331" s="481"/>
      <c r="G331" s="481"/>
      <c r="H331" s="481"/>
      <c r="I331" s="481"/>
      <c r="J331" s="481"/>
      <c r="K331" s="482"/>
      <c r="L331" s="482"/>
      <c r="M331" s="481"/>
      <c r="N331" s="481"/>
      <c r="O331" s="481"/>
      <c r="P331" s="481"/>
      <c r="Q331" s="481"/>
      <c r="R331" s="481"/>
      <c r="S331" s="481"/>
      <c r="T331" s="481"/>
      <c r="U331" s="481"/>
      <c r="V331" s="481"/>
      <c r="W331" s="481"/>
    </row>
    <row r="332" spans="1:23">
      <c r="A332" s="481"/>
      <c r="B332" s="481"/>
      <c r="C332" s="481"/>
      <c r="D332" s="481"/>
      <c r="E332" s="481"/>
      <c r="F332" s="481"/>
      <c r="G332" s="481"/>
      <c r="H332" s="481"/>
      <c r="I332" s="481"/>
      <c r="J332" s="481"/>
      <c r="K332" s="482"/>
      <c r="L332" s="482"/>
      <c r="M332" s="481"/>
      <c r="N332" s="481"/>
      <c r="O332" s="481"/>
      <c r="P332" s="481"/>
      <c r="Q332" s="481"/>
      <c r="R332" s="481"/>
      <c r="S332" s="481"/>
      <c r="T332" s="481"/>
      <c r="U332" s="481"/>
      <c r="V332" s="481"/>
      <c r="W332" s="481"/>
    </row>
    <row r="333" spans="1:23">
      <c r="A333" s="481"/>
      <c r="B333" s="481"/>
      <c r="C333" s="481"/>
      <c r="D333" s="481"/>
      <c r="E333" s="481"/>
      <c r="F333" s="481"/>
      <c r="G333" s="481"/>
      <c r="H333" s="481"/>
      <c r="I333" s="481"/>
      <c r="J333" s="481"/>
      <c r="K333" s="482"/>
      <c r="L333" s="482"/>
      <c r="M333" s="481"/>
      <c r="N333" s="481"/>
      <c r="O333" s="481"/>
      <c r="P333" s="481"/>
      <c r="Q333" s="481"/>
      <c r="R333" s="481"/>
      <c r="S333" s="481"/>
      <c r="T333" s="481"/>
      <c r="U333" s="481"/>
      <c r="V333" s="481"/>
      <c r="W333" s="481"/>
    </row>
    <row r="334" spans="1:23">
      <c r="A334" s="481"/>
      <c r="B334" s="481"/>
      <c r="C334" s="481"/>
      <c r="D334" s="481"/>
      <c r="E334" s="481"/>
      <c r="F334" s="481"/>
      <c r="G334" s="481"/>
      <c r="H334" s="481"/>
      <c r="I334" s="481"/>
      <c r="J334" s="481"/>
      <c r="K334" s="482"/>
      <c r="L334" s="482"/>
      <c r="M334" s="481"/>
      <c r="N334" s="481"/>
      <c r="O334" s="481"/>
      <c r="P334" s="481"/>
      <c r="Q334" s="481"/>
      <c r="R334" s="481"/>
      <c r="S334" s="481"/>
      <c r="T334" s="481"/>
      <c r="U334" s="481"/>
      <c r="V334" s="481"/>
      <c r="W334" s="481"/>
    </row>
    <row r="335" spans="1:23">
      <c r="A335" s="481"/>
      <c r="B335" s="481"/>
      <c r="C335" s="481"/>
      <c r="D335" s="481"/>
      <c r="E335" s="481"/>
      <c r="F335" s="481"/>
      <c r="G335" s="481"/>
      <c r="H335" s="481"/>
      <c r="I335" s="481"/>
      <c r="J335" s="481"/>
      <c r="K335" s="482"/>
      <c r="L335" s="482"/>
      <c r="M335" s="481"/>
      <c r="N335" s="481"/>
      <c r="O335" s="481"/>
      <c r="P335" s="481"/>
      <c r="Q335" s="481"/>
      <c r="R335" s="481"/>
      <c r="S335" s="481"/>
      <c r="T335" s="481"/>
      <c r="U335" s="481"/>
      <c r="V335" s="481"/>
      <c r="W335" s="481"/>
    </row>
    <row r="336" spans="1:23">
      <c r="A336" s="481"/>
      <c r="B336" s="481"/>
      <c r="C336" s="481"/>
      <c r="D336" s="481"/>
      <c r="E336" s="481"/>
      <c r="F336" s="481"/>
      <c r="G336" s="481"/>
      <c r="H336" s="481"/>
      <c r="I336" s="481"/>
      <c r="J336" s="481"/>
      <c r="K336" s="482"/>
      <c r="L336" s="482"/>
      <c r="M336" s="481"/>
      <c r="N336" s="481"/>
      <c r="O336" s="481"/>
      <c r="P336" s="481"/>
      <c r="Q336" s="481"/>
      <c r="R336" s="481"/>
      <c r="S336" s="481"/>
      <c r="T336" s="481"/>
      <c r="U336" s="481"/>
      <c r="V336" s="481"/>
      <c r="W336" s="481"/>
    </row>
    <row r="337" spans="1:23">
      <c r="A337" s="481"/>
      <c r="B337" s="481"/>
      <c r="C337" s="481"/>
      <c r="D337" s="481"/>
      <c r="E337" s="481"/>
      <c r="F337" s="481"/>
      <c r="G337" s="481"/>
      <c r="H337" s="481"/>
      <c r="I337" s="481"/>
      <c r="J337" s="481"/>
      <c r="K337" s="482"/>
      <c r="L337" s="482"/>
      <c r="M337" s="481"/>
      <c r="N337" s="481"/>
      <c r="O337" s="481"/>
      <c r="P337" s="481"/>
      <c r="Q337" s="481"/>
      <c r="R337" s="481"/>
      <c r="S337" s="481"/>
      <c r="T337" s="481"/>
      <c r="U337" s="481"/>
      <c r="V337" s="481"/>
      <c r="W337" s="481"/>
    </row>
    <row r="338" spans="1:23">
      <c r="A338" s="481"/>
      <c r="B338" s="481"/>
      <c r="C338" s="481"/>
      <c r="D338" s="481"/>
      <c r="E338" s="481"/>
      <c r="F338" s="481"/>
      <c r="G338" s="481"/>
      <c r="H338" s="481"/>
      <c r="I338" s="481"/>
      <c r="J338" s="481"/>
      <c r="K338" s="482"/>
      <c r="L338" s="482"/>
      <c r="M338" s="481"/>
      <c r="N338" s="481"/>
      <c r="O338" s="481"/>
      <c r="P338" s="481"/>
      <c r="Q338" s="481"/>
      <c r="R338" s="481"/>
      <c r="S338" s="481"/>
      <c r="T338" s="481"/>
      <c r="U338" s="481"/>
      <c r="V338" s="481"/>
      <c r="W338" s="481"/>
    </row>
    <row r="339" spans="1:23">
      <c r="A339" s="481"/>
      <c r="B339" s="481"/>
      <c r="C339" s="481"/>
      <c r="D339" s="481"/>
      <c r="E339" s="481"/>
      <c r="F339" s="481"/>
      <c r="G339" s="481"/>
      <c r="H339" s="481"/>
      <c r="I339" s="481"/>
      <c r="J339" s="481"/>
      <c r="K339" s="482"/>
      <c r="L339" s="482"/>
      <c r="M339" s="481"/>
      <c r="N339" s="481"/>
      <c r="O339" s="481"/>
      <c r="P339" s="481"/>
      <c r="Q339" s="481"/>
      <c r="R339" s="481"/>
      <c r="S339" s="481"/>
      <c r="T339" s="481"/>
      <c r="U339" s="481"/>
      <c r="V339" s="481"/>
      <c r="W339" s="481"/>
    </row>
    <row r="340" spans="1:23">
      <c r="A340" s="481"/>
      <c r="B340" s="481"/>
      <c r="C340" s="481"/>
      <c r="D340" s="481"/>
      <c r="E340" s="481"/>
      <c r="F340" s="481"/>
      <c r="G340" s="481"/>
      <c r="H340" s="481"/>
      <c r="I340" s="481"/>
      <c r="J340" s="481"/>
      <c r="K340" s="482"/>
      <c r="L340" s="482"/>
      <c r="M340" s="481"/>
      <c r="N340" s="481"/>
      <c r="O340" s="481"/>
      <c r="P340" s="481"/>
      <c r="Q340" s="481"/>
      <c r="R340" s="481"/>
      <c r="S340" s="481"/>
      <c r="T340" s="481"/>
      <c r="U340" s="481"/>
      <c r="V340" s="481"/>
      <c r="W340" s="481"/>
    </row>
    <row r="341" spans="1:23">
      <c r="A341" s="481"/>
      <c r="B341" s="481"/>
      <c r="C341" s="481"/>
      <c r="D341" s="481"/>
      <c r="E341" s="481"/>
      <c r="F341" s="481"/>
      <c r="G341" s="481"/>
      <c r="H341" s="481"/>
      <c r="I341" s="481"/>
      <c r="J341" s="481"/>
      <c r="K341" s="482"/>
      <c r="L341" s="482"/>
      <c r="M341" s="481"/>
      <c r="N341" s="481"/>
      <c r="O341" s="481"/>
      <c r="P341" s="481"/>
      <c r="Q341" s="481"/>
      <c r="R341" s="481"/>
      <c r="S341" s="481"/>
      <c r="T341" s="481"/>
      <c r="U341" s="481"/>
      <c r="V341" s="481"/>
      <c r="W341" s="481"/>
    </row>
    <row r="342" spans="1:23">
      <c r="A342" s="481"/>
      <c r="B342" s="481"/>
      <c r="C342" s="481"/>
      <c r="D342" s="481"/>
      <c r="E342" s="481"/>
      <c r="F342" s="481"/>
      <c r="G342" s="481"/>
      <c r="H342" s="481"/>
      <c r="I342" s="481"/>
      <c r="J342" s="481"/>
      <c r="K342" s="482"/>
      <c r="L342" s="482"/>
      <c r="M342" s="481"/>
      <c r="N342" s="481"/>
      <c r="O342" s="481"/>
      <c r="P342" s="481"/>
      <c r="Q342" s="481"/>
      <c r="R342" s="481"/>
      <c r="S342" s="481"/>
      <c r="T342" s="481"/>
      <c r="U342" s="481"/>
      <c r="V342" s="481"/>
      <c r="W342" s="481"/>
    </row>
    <row r="343" spans="1:23">
      <c r="A343" s="481"/>
      <c r="B343" s="481"/>
      <c r="C343" s="481"/>
      <c r="D343" s="481"/>
      <c r="E343" s="481"/>
      <c r="F343" s="481"/>
      <c r="G343" s="481"/>
      <c r="H343" s="481"/>
      <c r="I343" s="481"/>
      <c r="J343" s="481"/>
      <c r="K343" s="482"/>
      <c r="L343" s="482"/>
      <c r="M343" s="481"/>
      <c r="N343" s="481"/>
      <c r="O343" s="481"/>
      <c r="P343" s="481"/>
      <c r="Q343" s="481"/>
      <c r="R343" s="481"/>
      <c r="S343" s="481"/>
      <c r="T343" s="481"/>
      <c r="U343" s="481"/>
      <c r="V343" s="481"/>
      <c r="W343" s="481"/>
    </row>
    <row r="344" spans="1:23">
      <c r="A344" s="481"/>
      <c r="B344" s="481"/>
      <c r="C344" s="481"/>
      <c r="D344" s="481"/>
      <c r="E344" s="481"/>
      <c r="F344" s="481"/>
      <c r="G344" s="481"/>
      <c r="H344" s="481"/>
      <c r="I344" s="481"/>
      <c r="J344" s="481"/>
      <c r="K344" s="482"/>
      <c r="L344" s="482"/>
      <c r="M344" s="481"/>
      <c r="N344" s="481"/>
      <c r="O344" s="481"/>
      <c r="P344" s="481"/>
      <c r="Q344" s="481"/>
      <c r="R344" s="481"/>
      <c r="S344" s="481"/>
      <c r="T344" s="481"/>
      <c r="U344" s="481"/>
      <c r="V344" s="481"/>
      <c r="W344" s="481"/>
    </row>
    <row r="345" spans="1:23">
      <c r="A345" s="481"/>
      <c r="B345" s="481"/>
      <c r="C345" s="481"/>
      <c r="D345" s="481"/>
      <c r="E345" s="481"/>
      <c r="F345" s="481"/>
      <c r="G345" s="481"/>
      <c r="H345" s="481"/>
      <c r="I345" s="481"/>
      <c r="J345" s="481"/>
      <c r="K345" s="482"/>
      <c r="L345" s="482"/>
      <c r="M345" s="481"/>
      <c r="N345" s="481"/>
      <c r="O345" s="481"/>
      <c r="P345" s="481"/>
      <c r="Q345" s="481"/>
      <c r="R345" s="481"/>
      <c r="S345" s="481"/>
      <c r="T345" s="481"/>
      <c r="U345" s="481"/>
      <c r="V345" s="481"/>
      <c r="W345" s="481"/>
    </row>
    <row r="346" spans="1:23">
      <c r="A346" s="481"/>
      <c r="B346" s="481"/>
      <c r="C346" s="481"/>
      <c r="D346" s="481"/>
      <c r="E346" s="481"/>
      <c r="F346" s="481"/>
      <c r="G346" s="481"/>
      <c r="H346" s="481"/>
      <c r="I346" s="481"/>
      <c r="J346" s="481"/>
      <c r="K346" s="482"/>
      <c r="L346" s="482"/>
      <c r="M346" s="481"/>
      <c r="N346" s="481"/>
      <c r="O346" s="481"/>
      <c r="P346" s="481"/>
      <c r="Q346" s="481"/>
      <c r="R346" s="481"/>
      <c r="S346" s="481"/>
      <c r="T346" s="481"/>
      <c r="U346" s="481"/>
      <c r="V346" s="481"/>
      <c r="W346" s="481"/>
    </row>
    <row r="347" spans="1:23">
      <c r="A347" s="481"/>
      <c r="B347" s="481"/>
      <c r="C347" s="481"/>
      <c r="D347" s="481"/>
      <c r="E347" s="481"/>
      <c r="F347" s="481"/>
      <c r="G347" s="481"/>
      <c r="H347" s="481"/>
      <c r="I347" s="481"/>
      <c r="J347" s="481"/>
      <c r="K347" s="482"/>
      <c r="L347" s="482"/>
      <c r="M347" s="481"/>
      <c r="N347" s="481"/>
      <c r="O347" s="481"/>
      <c r="P347" s="481"/>
      <c r="Q347" s="481"/>
      <c r="R347" s="481"/>
      <c r="S347" s="481"/>
      <c r="T347" s="481"/>
      <c r="U347" s="481"/>
      <c r="V347" s="481"/>
      <c r="W347" s="481"/>
    </row>
    <row r="348" spans="1:23">
      <c r="A348" s="481"/>
      <c r="B348" s="481"/>
      <c r="C348" s="481"/>
      <c r="D348" s="481"/>
      <c r="E348" s="481"/>
      <c r="F348" s="481"/>
      <c r="G348" s="481"/>
      <c r="H348" s="481"/>
      <c r="I348" s="481"/>
      <c r="J348" s="481"/>
      <c r="K348" s="482"/>
      <c r="L348" s="482"/>
      <c r="M348" s="481"/>
      <c r="N348" s="481"/>
      <c r="O348" s="481"/>
      <c r="P348" s="481"/>
      <c r="Q348" s="481"/>
      <c r="R348" s="481"/>
      <c r="S348" s="481"/>
      <c r="T348" s="481"/>
      <c r="U348" s="481"/>
      <c r="V348" s="481"/>
      <c r="W348" s="481"/>
    </row>
    <row r="349" spans="1:23">
      <c r="A349" s="481"/>
      <c r="B349" s="481"/>
      <c r="C349" s="481"/>
      <c r="D349" s="481"/>
      <c r="E349" s="481"/>
      <c r="F349" s="481"/>
      <c r="G349" s="481"/>
      <c r="H349" s="481"/>
      <c r="I349" s="481"/>
      <c r="J349" s="481"/>
      <c r="K349" s="482"/>
      <c r="L349" s="482"/>
      <c r="M349" s="481"/>
      <c r="N349" s="481"/>
      <c r="O349" s="481"/>
      <c r="P349" s="481"/>
      <c r="Q349" s="481"/>
      <c r="R349" s="481"/>
      <c r="S349" s="481"/>
      <c r="T349" s="481"/>
      <c r="U349" s="481"/>
      <c r="V349" s="481"/>
      <c r="W349" s="481"/>
    </row>
    <row r="350" spans="1:23">
      <c r="A350" s="481"/>
      <c r="B350" s="481"/>
      <c r="C350" s="481"/>
      <c r="D350" s="481"/>
      <c r="E350" s="481"/>
      <c r="F350" s="481"/>
      <c r="G350" s="481"/>
      <c r="H350" s="481"/>
      <c r="I350" s="481"/>
      <c r="J350" s="481"/>
      <c r="K350" s="482"/>
      <c r="L350" s="482"/>
      <c r="M350" s="481"/>
      <c r="N350" s="481"/>
      <c r="O350" s="481"/>
      <c r="P350" s="481"/>
      <c r="Q350" s="481"/>
      <c r="R350" s="481"/>
      <c r="S350" s="481"/>
      <c r="T350" s="481"/>
      <c r="U350" s="481"/>
      <c r="V350" s="481"/>
      <c r="W350" s="481"/>
    </row>
    <row r="351" spans="1:23">
      <c r="A351" s="481"/>
      <c r="B351" s="481"/>
      <c r="C351" s="481"/>
      <c r="D351" s="481"/>
      <c r="E351" s="481"/>
      <c r="F351" s="481"/>
      <c r="G351" s="481"/>
      <c r="H351" s="481"/>
      <c r="I351" s="481"/>
      <c r="J351" s="481"/>
      <c r="K351" s="482"/>
      <c r="L351" s="482"/>
      <c r="M351" s="481"/>
      <c r="N351" s="481"/>
      <c r="O351" s="481"/>
      <c r="P351" s="481"/>
      <c r="Q351" s="481"/>
      <c r="R351" s="481"/>
      <c r="S351" s="481"/>
      <c r="T351" s="481"/>
      <c r="U351" s="481"/>
      <c r="V351" s="481"/>
      <c r="W351" s="481"/>
    </row>
    <row r="352" spans="1:23">
      <c r="A352" s="481"/>
      <c r="B352" s="481"/>
      <c r="C352" s="481"/>
      <c r="D352" s="481"/>
      <c r="E352" s="481"/>
      <c r="F352" s="481"/>
      <c r="G352" s="481"/>
      <c r="H352" s="481"/>
      <c r="I352" s="481"/>
      <c r="J352" s="481"/>
      <c r="K352" s="482"/>
      <c r="L352" s="482"/>
      <c r="M352" s="481"/>
      <c r="N352" s="481"/>
      <c r="O352" s="481"/>
      <c r="P352" s="481"/>
      <c r="Q352" s="481"/>
      <c r="R352" s="481"/>
      <c r="S352" s="481"/>
      <c r="T352" s="481"/>
      <c r="U352" s="481"/>
      <c r="V352" s="481"/>
      <c r="W352" s="481"/>
    </row>
    <row r="353" spans="1:23">
      <c r="A353" s="481"/>
      <c r="B353" s="481"/>
      <c r="C353" s="481"/>
      <c r="D353" s="481"/>
      <c r="E353" s="481"/>
      <c r="F353" s="481"/>
      <c r="G353" s="481"/>
      <c r="H353" s="481"/>
      <c r="I353" s="481"/>
      <c r="J353" s="481"/>
      <c r="K353" s="482"/>
      <c r="L353" s="482"/>
      <c r="M353" s="481"/>
      <c r="N353" s="481"/>
      <c r="O353" s="481"/>
      <c r="P353" s="481"/>
      <c r="Q353" s="481"/>
      <c r="R353" s="481"/>
      <c r="S353" s="481"/>
      <c r="T353" s="481"/>
      <c r="U353" s="481"/>
      <c r="V353" s="481"/>
      <c r="W353" s="481"/>
    </row>
    <row r="354" spans="1:23">
      <c r="A354" s="481"/>
      <c r="B354" s="481"/>
      <c r="C354" s="481"/>
      <c r="D354" s="481"/>
      <c r="E354" s="481"/>
      <c r="F354" s="481"/>
      <c r="G354" s="481"/>
      <c r="H354" s="481"/>
      <c r="I354" s="481"/>
      <c r="J354" s="481"/>
      <c r="K354" s="482"/>
      <c r="L354" s="482"/>
      <c r="M354" s="481"/>
      <c r="N354" s="481"/>
      <c r="O354" s="481"/>
      <c r="P354" s="481"/>
      <c r="Q354" s="481"/>
      <c r="R354" s="481"/>
      <c r="S354" s="481"/>
      <c r="T354" s="481"/>
      <c r="U354" s="481"/>
      <c r="V354" s="481"/>
      <c r="W354" s="481"/>
    </row>
    <row r="355" spans="1:23">
      <c r="A355" s="481"/>
      <c r="B355" s="481"/>
      <c r="C355" s="481"/>
      <c r="D355" s="481"/>
      <c r="E355" s="481"/>
      <c r="F355" s="481"/>
      <c r="G355" s="481"/>
      <c r="H355" s="481"/>
      <c r="I355" s="481"/>
      <c r="J355" s="481"/>
      <c r="K355" s="482"/>
      <c r="L355" s="482"/>
      <c r="M355" s="481"/>
      <c r="N355" s="481"/>
      <c r="O355" s="481"/>
      <c r="P355" s="481"/>
      <c r="Q355" s="481"/>
      <c r="R355" s="481"/>
      <c r="S355" s="481"/>
      <c r="T355" s="481"/>
      <c r="U355" s="481"/>
      <c r="V355" s="481"/>
      <c r="W355" s="481"/>
    </row>
    <row r="356" spans="1:23">
      <c r="A356" s="481"/>
      <c r="B356" s="481"/>
      <c r="C356" s="481"/>
      <c r="D356" s="481"/>
      <c r="E356" s="481"/>
      <c r="F356" s="481"/>
      <c r="G356" s="481"/>
      <c r="H356" s="481"/>
      <c r="I356" s="481"/>
      <c r="J356" s="481"/>
      <c r="K356" s="482"/>
      <c r="L356" s="482"/>
      <c r="M356" s="481"/>
      <c r="N356" s="481"/>
      <c r="O356" s="481"/>
      <c r="P356" s="481"/>
      <c r="Q356" s="481"/>
      <c r="R356" s="481"/>
      <c r="S356" s="481"/>
      <c r="T356" s="481"/>
      <c r="U356" s="481"/>
      <c r="V356" s="481"/>
      <c r="W356" s="481"/>
    </row>
    <row r="357" spans="1:23">
      <c r="A357" s="481"/>
      <c r="B357" s="481"/>
      <c r="C357" s="481"/>
      <c r="D357" s="481"/>
      <c r="E357" s="481"/>
      <c r="F357" s="481"/>
      <c r="G357" s="481"/>
      <c r="H357" s="481"/>
      <c r="I357" s="481"/>
      <c r="J357" s="481"/>
      <c r="K357" s="482"/>
      <c r="L357" s="482"/>
      <c r="M357" s="481"/>
      <c r="N357" s="481"/>
      <c r="O357" s="481"/>
      <c r="P357" s="481"/>
      <c r="Q357" s="481"/>
      <c r="R357" s="481"/>
      <c r="S357" s="481"/>
      <c r="T357" s="481"/>
      <c r="U357" s="481"/>
      <c r="V357" s="481"/>
      <c r="W357" s="481"/>
    </row>
    <row r="358" spans="1:23">
      <c r="A358" s="481"/>
      <c r="B358" s="481"/>
      <c r="C358" s="481"/>
      <c r="D358" s="481"/>
      <c r="E358" s="481"/>
      <c r="F358" s="481"/>
      <c r="G358" s="481"/>
      <c r="H358" s="481"/>
      <c r="I358" s="481"/>
      <c r="J358" s="481"/>
      <c r="K358" s="482"/>
      <c r="L358" s="482"/>
      <c r="M358" s="481"/>
      <c r="N358" s="481"/>
      <c r="O358" s="481"/>
      <c r="P358" s="481"/>
      <c r="Q358" s="481"/>
      <c r="R358" s="481"/>
      <c r="S358" s="481"/>
      <c r="T358" s="481"/>
      <c r="U358" s="481"/>
      <c r="V358" s="481"/>
      <c r="W358" s="481"/>
    </row>
    <row r="359" spans="1:23">
      <c r="A359" s="481"/>
      <c r="B359" s="481"/>
      <c r="C359" s="481"/>
      <c r="D359" s="481"/>
      <c r="E359" s="481"/>
      <c r="F359" s="481"/>
      <c r="G359" s="481"/>
      <c r="H359" s="481"/>
      <c r="I359" s="481"/>
      <c r="J359" s="481"/>
      <c r="K359" s="482"/>
      <c r="L359" s="482"/>
      <c r="M359" s="481"/>
      <c r="N359" s="481"/>
      <c r="O359" s="481"/>
      <c r="P359" s="481"/>
      <c r="Q359" s="481"/>
      <c r="R359" s="481"/>
      <c r="S359" s="481"/>
      <c r="T359" s="481"/>
      <c r="U359" s="481"/>
      <c r="V359" s="481"/>
      <c r="W359" s="481"/>
    </row>
    <row r="360" spans="1:23">
      <c r="A360" s="481"/>
      <c r="B360" s="481"/>
      <c r="C360" s="481"/>
      <c r="D360" s="481"/>
      <c r="E360" s="481"/>
      <c r="F360" s="481"/>
      <c r="G360" s="481"/>
      <c r="H360" s="481"/>
      <c r="I360" s="481"/>
      <c r="J360" s="481"/>
      <c r="K360" s="482"/>
      <c r="L360" s="482"/>
      <c r="M360" s="481"/>
      <c r="N360" s="481"/>
      <c r="O360" s="481"/>
      <c r="P360" s="481"/>
      <c r="Q360" s="481"/>
      <c r="R360" s="481"/>
      <c r="S360" s="481"/>
      <c r="T360" s="481"/>
      <c r="U360" s="481"/>
      <c r="V360" s="481"/>
      <c r="W360" s="481"/>
    </row>
    <row r="361" spans="1:23">
      <c r="A361" s="481"/>
      <c r="B361" s="481"/>
      <c r="C361" s="481"/>
      <c r="D361" s="481"/>
      <c r="E361" s="481"/>
      <c r="F361" s="481"/>
      <c r="G361" s="481"/>
      <c r="H361" s="481"/>
      <c r="I361" s="481"/>
      <c r="J361" s="481"/>
      <c r="K361" s="482"/>
      <c r="L361" s="482"/>
      <c r="M361" s="481"/>
      <c r="N361" s="481"/>
      <c r="O361" s="481"/>
      <c r="P361" s="481"/>
      <c r="Q361" s="481"/>
      <c r="R361" s="481"/>
      <c r="S361" s="481"/>
      <c r="T361" s="481"/>
      <c r="U361" s="481"/>
      <c r="V361" s="481"/>
      <c r="W361" s="481"/>
    </row>
    <row r="362" spans="1:23">
      <c r="A362" s="481"/>
      <c r="B362" s="481"/>
      <c r="C362" s="481"/>
      <c r="D362" s="481"/>
      <c r="E362" s="481"/>
      <c r="F362" s="481"/>
      <c r="G362" s="481"/>
      <c r="H362" s="481"/>
      <c r="I362" s="481"/>
      <c r="J362" s="481"/>
      <c r="K362" s="482"/>
      <c r="L362" s="482"/>
      <c r="M362" s="481"/>
      <c r="N362" s="481"/>
      <c r="O362" s="481"/>
      <c r="P362" s="481"/>
      <c r="Q362" s="481"/>
      <c r="R362" s="481"/>
      <c r="S362" s="481"/>
      <c r="T362" s="481"/>
      <c r="U362" s="481"/>
      <c r="V362" s="481"/>
      <c r="W362" s="481"/>
    </row>
    <row r="363" spans="1:23">
      <c r="A363" s="481"/>
      <c r="B363" s="481"/>
      <c r="C363" s="481"/>
      <c r="D363" s="481"/>
      <c r="E363" s="481"/>
      <c r="F363" s="481"/>
      <c r="G363" s="481"/>
      <c r="H363" s="481"/>
      <c r="I363" s="481"/>
      <c r="J363" s="481"/>
      <c r="K363" s="482"/>
      <c r="L363" s="482"/>
      <c r="M363" s="481"/>
      <c r="N363" s="481"/>
      <c r="O363" s="481"/>
      <c r="P363" s="481"/>
      <c r="Q363" s="481"/>
      <c r="R363" s="481"/>
      <c r="S363" s="481"/>
      <c r="T363" s="481"/>
      <c r="U363" s="481"/>
      <c r="V363" s="481"/>
      <c r="W363" s="481"/>
    </row>
    <row r="364" spans="1:23">
      <c r="A364" s="481"/>
      <c r="B364" s="481"/>
      <c r="C364" s="481"/>
      <c r="D364" s="481"/>
      <c r="E364" s="481"/>
      <c r="F364" s="481"/>
      <c r="G364" s="481"/>
      <c r="H364" s="481"/>
      <c r="I364" s="481"/>
      <c r="J364" s="481"/>
      <c r="K364" s="482"/>
      <c r="L364" s="482"/>
      <c r="M364" s="481"/>
      <c r="N364" s="481"/>
      <c r="O364" s="481"/>
      <c r="P364" s="481"/>
      <c r="Q364" s="481"/>
      <c r="R364" s="481"/>
      <c r="S364" s="481"/>
      <c r="T364" s="481"/>
      <c r="U364" s="481"/>
      <c r="V364" s="481"/>
      <c r="W364" s="481"/>
    </row>
    <row r="365" spans="1:23">
      <c r="A365" s="481"/>
      <c r="B365" s="481"/>
      <c r="C365" s="481"/>
      <c r="D365" s="481"/>
      <c r="E365" s="481"/>
      <c r="F365" s="481"/>
      <c r="G365" s="481"/>
      <c r="H365" s="481"/>
      <c r="I365" s="481"/>
      <c r="J365" s="481"/>
      <c r="K365" s="482"/>
      <c r="L365" s="482"/>
      <c r="M365" s="481"/>
      <c r="N365" s="481"/>
      <c r="O365" s="481"/>
      <c r="P365" s="481"/>
      <c r="Q365" s="481"/>
      <c r="R365" s="481"/>
      <c r="S365" s="481"/>
      <c r="T365" s="481"/>
      <c r="U365" s="481"/>
      <c r="V365" s="481"/>
      <c r="W365" s="481"/>
    </row>
    <row r="366" spans="1:23">
      <c r="A366" s="481"/>
      <c r="B366" s="481"/>
      <c r="C366" s="481"/>
      <c r="D366" s="481"/>
      <c r="E366" s="481"/>
      <c r="F366" s="481"/>
      <c r="G366" s="481"/>
      <c r="H366" s="481"/>
      <c r="I366" s="481"/>
      <c r="J366" s="481"/>
      <c r="K366" s="482"/>
      <c r="L366" s="482"/>
      <c r="M366" s="481"/>
      <c r="N366" s="481"/>
      <c r="O366" s="481"/>
      <c r="P366" s="481"/>
      <c r="Q366" s="481"/>
      <c r="R366" s="481"/>
      <c r="S366" s="481"/>
      <c r="T366" s="481"/>
      <c r="U366" s="481"/>
      <c r="V366" s="481"/>
      <c r="W366" s="481"/>
    </row>
    <row r="367" spans="1:23">
      <c r="A367" s="481"/>
      <c r="B367" s="481"/>
      <c r="C367" s="481"/>
      <c r="D367" s="481"/>
      <c r="E367" s="481"/>
      <c r="F367" s="481"/>
      <c r="G367" s="481"/>
      <c r="H367" s="481"/>
      <c r="I367" s="481"/>
      <c r="J367" s="481"/>
      <c r="K367" s="482"/>
      <c r="L367" s="482"/>
      <c r="M367" s="481"/>
      <c r="N367" s="481"/>
      <c r="O367" s="481"/>
      <c r="P367" s="481"/>
      <c r="Q367" s="481"/>
      <c r="R367" s="481"/>
      <c r="S367" s="481"/>
      <c r="T367" s="481"/>
      <c r="U367" s="481"/>
      <c r="V367" s="481"/>
      <c r="W367" s="481"/>
    </row>
    <row r="368" spans="1:23">
      <c r="A368" s="481"/>
      <c r="B368" s="481"/>
      <c r="C368" s="481"/>
      <c r="D368" s="481"/>
      <c r="E368" s="481"/>
      <c r="F368" s="481"/>
      <c r="G368" s="481"/>
      <c r="H368" s="481"/>
      <c r="I368" s="481"/>
      <c r="J368" s="481"/>
      <c r="K368" s="482"/>
      <c r="L368" s="482"/>
      <c r="M368" s="481"/>
      <c r="N368" s="481"/>
      <c r="O368" s="481"/>
      <c r="P368" s="481"/>
      <c r="Q368" s="481"/>
      <c r="R368" s="481"/>
      <c r="S368" s="481"/>
      <c r="T368" s="481"/>
      <c r="U368" s="481"/>
      <c r="V368" s="481"/>
      <c r="W368" s="481"/>
    </row>
    <row r="369" spans="1:23">
      <c r="A369" s="481"/>
      <c r="B369" s="481"/>
      <c r="C369" s="481"/>
      <c r="D369" s="481"/>
      <c r="E369" s="481"/>
      <c r="F369" s="481"/>
      <c r="G369" s="481"/>
      <c r="H369" s="481"/>
      <c r="I369" s="481"/>
      <c r="J369" s="481"/>
      <c r="K369" s="482"/>
      <c r="L369" s="482"/>
      <c r="M369" s="481"/>
      <c r="N369" s="481"/>
      <c r="O369" s="481"/>
      <c r="P369" s="481"/>
      <c r="Q369" s="481"/>
      <c r="R369" s="481"/>
      <c r="S369" s="481"/>
      <c r="T369" s="481"/>
      <c r="U369" s="481"/>
      <c r="V369" s="481"/>
      <c r="W369" s="481"/>
    </row>
    <row r="370" spans="1:23">
      <c r="A370" s="481"/>
      <c r="B370" s="481"/>
      <c r="C370" s="481"/>
      <c r="D370" s="481"/>
      <c r="E370" s="481"/>
      <c r="F370" s="481"/>
      <c r="G370" s="481"/>
      <c r="H370" s="481"/>
      <c r="I370" s="481"/>
      <c r="J370" s="481"/>
      <c r="K370" s="482"/>
      <c r="L370" s="482"/>
      <c r="M370" s="481"/>
      <c r="N370" s="481"/>
      <c r="O370" s="481"/>
      <c r="P370" s="481"/>
      <c r="Q370" s="481"/>
      <c r="R370" s="481"/>
      <c r="S370" s="481"/>
      <c r="T370" s="481"/>
      <c r="U370" s="481"/>
      <c r="V370" s="481"/>
      <c r="W370" s="481"/>
    </row>
    <row r="371" spans="1:23">
      <c r="A371" s="481"/>
      <c r="B371" s="481"/>
      <c r="C371" s="481"/>
      <c r="D371" s="481"/>
      <c r="E371" s="481"/>
      <c r="F371" s="481"/>
      <c r="G371" s="481"/>
      <c r="H371" s="481"/>
      <c r="I371" s="481"/>
      <c r="J371" s="481"/>
      <c r="K371" s="482"/>
      <c r="L371" s="482"/>
      <c r="M371" s="481"/>
      <c r="N371" s="481"/>
      <c r="O371" s="481"/>
      <c r="P371" s="481"/>
      <c r="Q371" s="481"/>
      <c r="R371" s="481"/>
      <c r="S371" s="481"/>
      <c r="T371" s="481"/>
      <c r="U371" s="481"/>
      <c r="V371" s="481"/>
      <c r="W371" s="481"/>
    </row>
    <row r="372" spans="1:23">
      <c r="A372" s="481"/>
      <c r="B372" s="481"/>
      <c r="C372" s="481"/>
      <c r="D372" s="481"/>
      <c r="E372" s="481"/>
      <c r="F372" s="481"/>
      <c r="G372" s="481"/>
      <c r="H372" s="481"/>
      <c r="I372" s="481"/>
      <c r="J372" s="481"/>
      <c r="K372" s="482"/>
      <c r="L372" s="482"/>
      <c r="M372" s="481"/>
      <c r="N372" s="481"/>
      <c r="O372" s="481"/>
      <c r="P372" s="481"/>
      <c r="Q372" s="481"/>
      <c r="R372" s="481"/>
      <c r="S372" s="481"/>
      <c r="T372" s="481"/>
      <c r="U372" s="481"/>
      <c r="V372" s="481"/>
      <c r="W372" s="481"/>
    </row>
    <row r="373" spans="1:23">
      <c r="A373" s="481"/>
      <c r="B373" s="481"/>
      <c r="C373" s="481"/>
      <c r="D373" s="481"/>
      <c r="E373" s="481"/>
      <c r="F373" s="481"/>
      <c r="G373" s="481"/>
      <c r="H373" s="481"/>
      <c r="I373" s="481"/>
      <c r="J373" s="481"/>
      <c r="K373" s="482"/>
      <c r="L373" s="482"/>
      <c r="M373" s="481"/>
      <c r="N373" s="481"/>
      <c r="O373" s="481"/>
      <c r="P373" s="481"/>
      <c r="Q373" s="481"/>
      <c r="R373" s="481"/>
      <c r="S373" s="481"/>
      <c r="T373" s="481"/>
      <c r="U373" s="481"/>
      <c r="V373" s="481"/>
      <c r="W373" s="481"/>
    </row>
    <row r="374" spans="1:23">
      <c r="A374" s="481"/>
      <c r="B374" s="481"/>
      <c r="C374" s="481"/>
      <c r="D374" s="481"/>
      <c r="E374" s="481"/>
      <c r="F374" s="481"/>
      <c r="G374" s="481"/>
      <c r="H374" s="481"/>
      <c r="I374" s="481"/>
      <c r="J374" s="481"/>
      <c r="K374" s="482"/>
      <c r="L374" s="482"/>
      <c r="M374" s="481"/>
      <c r="N374" s="481"/>
      <c r="O374" s="481"/>
      <c r="P374" s="481"/>
      <c r="Q374" s="481"/>
      <c r="R374" s="481"/>
      <c r="S374" s="481"/>
      <c r="T374" s="481"/>
      <c r="U374" s="481"/>
      <c r="V374" s="481"/>
      <c r="W374" s="481"/>
    </row>
    <row r="375" spans="1:23">
      <c r="A375" s="481"/>
      <c r="B375" s="481"/>
      <c r="C375" s="481"/>
      <c r="D375" s="481"/>
      <c r="E375" s="481"/>
      <c r="F375" s="481"/>
      <c r="G375" s="481"/>
      <c r="H375" s="481"/>
      <c r="I375" s="481"/>
      <c r="J375" s="481"/>
      <c r="K375" s="482"/>
      <c r="L375" s="482"/>
      <c r="M375" s="481"/>
      <c r="N375" s="481"/>
      <c r="O375" s="481"/>
      <c r="P375" s="481"/>
      <c r="Q375" s="481"/>
      <c r="R375" s="481"/>
      <c r="S375" s="481"/>
      <c r="T375" s="481"/>
      <c r="U375" s="481"/>
      <c r="V375" s="481"/>
      <c r="W375" s="481"/>
    </row>
    <row r="376" spans="1:23">
      <c r="A376" s="481"/>
      <c r="B376" s="481"/>
      <c r="C376" s="481"/>
      <c r="D376" s="481"/>
      <c r="E376" s="481"/>
      <c r="F376" s="481"/>
      <c r="G376" s="481"/>
      <c r="H376" s="481"/>
      <c r="I376" s="481"/>
      <c r="J376" s="481"/>
      <c r="K376" s="482"/>
      <c r="L376" s="482"/>
      <c r="M376" s="481"/>
      <c r="N376" s="481"/>
      <c r="O376" s="481"/>
      <c r="P376" s="481"/>
      <c r="Q376" s="481"/>
      <c r="R376" s="481"/>
      <c r="S376" s="481"/>
      <c r="T376" s="481"/>
      <c r="U376" s="481"/>
      <c r="V376" s="481"/>
      <c r="W376" s="481"/>
    </row>
    <row r="377" spans="1:23">
      <c r="A377" s="481"/>
      <c r="B377" s="481"/>
      <c r="C377" s="481"/>
      <c r="D377" s="481"/>
      <c r="E377" s="481"/>
      <c r="F377" s="481"/>
      <c r="G377" s="481"/>
      <c r="H377" s="481"/>
      <c r="I377" s="481"/>
      <c r="J377" s="481"/>
      <c r="K377" s="482"/>
      <c r="L377" s="482"/>
      <c r="M377" s="481"/>
      <c r="N377" s="481"/>
      <c r="O377" s="481"/>
      <c r="P377" s="481"/>
      <c r="Q377" s="481"/>
      <c r="R377" s="481"/>
      <c r="S377" s="481"/>
      <c r="T377" s="481"/>
      <c r="U377" s="481"/>
      <c r="V377" s="481"/>
      <c r="W377" s="481"/>
    </row>
    <row r="378" spans="1:23">
      <c r="A378" s="481"/>
      <c r="B378" s="481"/>
      <c r="C378" s="481"/>
      <c r="D378" s="481"/>
      <c r="E378" s="481"/>
      <c r="F378" s="481"/>
      <c r="G378" s="481"/>
      <c r="H378" s="481"/>
      <c r="I378" s="481"/>
      <c r="J378" s="481"/>
      <c r="K378" s="482"/>
      <c r="L378" s="482"/>
      <c r="M378" s="481"/>
      <c r="N378" s="481"/>
      <c r="O378" s="481"/>
      <c r="P378" s="481"/>
      <c r="Q378" s="481"/>
      <c r="R378" s="481"/>
      <c r="S378" s="481"/>
      <c r="T378" s="481"/>
      <c r="U378" s="481"/>
      <c r="V378" s="481"/>
      <c r="W378" s="481"/>
    </row>
    <row r="379" spans="1:23">
      <c r="A379" s="481"/>
      <c r="B379" s="481"/>
      <c r="C379" s="481"/>
      <c r="D379" s="481"/>
      <c r="E379" s="481"/>
      <c r="F379" s="481"/>
      <c r="G379" s="481"/>
      <c r="H379" s="481"/>
      <c r="I379" s="481"/>
      <c r="J379" s="481"/>
      <c r="K379" s="482"/>
      <c r="L379" s="482"/>
      <c r="M379" s="481"/>
      <c r="N379" s="481"/>
      <c r="O379" s="481"/>
      <c r="P379" s="481"/>
      <c r="Q379" s="481"/>
      <c r="R379" s="481"/>
      <c r="S379" s="481"/>
      <c r="T379" s="481"/>
      <c r="U379" s="481"/>
      <c r="V379" s="481"/>
      <c r="W379" s="481"/>
    </row>
    <row r="380" spans="1:23">
      <c r="A380" s="481"/>
      <c r="B380" s="481"/>
      <c r="C380" s="481"/>
      <c r="D380" s="481"/>
      <c r="E380" s="481"/>
      <c r="F380" s="481"/>
      <c r="G380" s="481"/>
      <c r="H380" s="481"/>
      <c r="I380" s="481"/>
      <c r="J380" s="481"/>
      <c r="K380" s="482"/>
      <c r="L380" s="482"/>
      <c r="M380" s="481"/>
      <c r="N380" s="481"/>
      <c r="O380" s="481"/>
      <c r="P380" s="481"/>
      <c r="Q380" s="481"/>
      <c r="R380" s="481"/>
      <c r="S380" s="481"/>
      <c r="T380" s="481"/>
      <c r="U380" s="481"/>
      <c r="V380" s="481"/>
      <c r="W380" s="481"/>
    </row>
    <row r="381" spans="1:23">
      <c r="A381" s="481"/>
      <c r="B381" s="481"/>
      <c r="C381" s="481"/>
      <c r="D381" s="481"/>
      <c r="E381" s="481"/>
      <c r="F381" s="481"/>
      <c r="G381" s="481"/>
      <c r="H381" s="481"/>
      <c r="I381" s="481"/>
      <c r="J381" s="481"/>
      <c r="K381" s="482"/>
      <c r="L381" s="482"/>
      <c r="M381" s="481"/>
      <c r="N381" s="481"/>
      <c r="O381" s="481"/>
      <c r="P381" s="481"/>
      <c r="Q381" s="481"/>
      <c r="R381" s="481"/>
      <c r="S381" s="481"/>
      <c r="T381" s="481"/>
      <c r="U381" s="481"/>
      <c r="V381" s="481"/>
      <c r="W381" s="481"/>
    </row>
    <row r="382" spans="1:23">
      <c r="A382" s="481"/>
      <c r="B382" s="481"/>
      <c r="C382" s="481"/>
      <c r="D382" s="481"/>
      <c r="E382" s="481"/>
      <c r="F382" s="481"/>
      <c r="G382" s="481"/>
      <c r="H382" s="481"/>
      <c r="I382" s="481"/>
      <c r="J382" s="481"/>
      <c r="K382" s="482"/>
      <c r="L382" s="482"/>
      <c r="M382" s="481"/>
      <c r="N382" s="481"/>
      <c r="O382" s="481"/>
      <c r="P382" s="481"/>
      <c r="Q382" s="481"/>
      <c r="R382" s="481"/>
      <c r="S382" s="481"/>
      <c r="T382" s="481"/>
      <c r="U382" s="481"/>
      <c r="V382" s="481"/>
      <c r="W382" s="481"/>
    </row>
    <row r="383" spans="1:23">
      <c r="A383" s="481"/>
      <c r="B383" s="481"/>
      <c r="C383" s="481"/>
      <c r="D383" s="481"/>
      <c r="E383" s="481"/>
      <c r="F383" s="481"/>
      <c r="G383" s="481"/>
      <c r="H383" s="481"/>
      <c r="I383" s="481"/>
      <c r="J383" s="481"/>
      <c r="K383" s="482"/>
      <c r="L383" s="482"/>
      <c r="M383" s="481"/>
      <c r="N383" s="481"/>
      <c r="O383" s="481"/>
      <c r="P383" s="481"/>
      <c r="Q383" s="481"/>
      <c r="R383" s="481"/>
      <c r="S383" s="481"/>
      <c r="T383" s="481"/>
      <c r="U383" s="481"/>
      <c r="V383" s="481"/>
      <c r="W383" s="481"/>
    </row>
    <row r="384" spans="1:23">
      <c r="A384" s="481"/>
      <c r="B384" s="481"/>
      <c r="C384" s="481"/>
      <c r="D384" s="481"/>
      <c r="E384" s="481"/>
      <c r="F384" s="481"/>
      <c r="G384" s="481"/>
      <c r="H384" s="481"/>
      <c r="I384" s="481"/>
      <c r="J384" s="481"/>
      <c r="K384" s="482"/>
      <c r="L384" s="482"/>
      <c r="M384" s="481"/>
      <c r="N384" s="481"/>
      <c r="O384" s="481"/>
      <c r="P384" s="481"/>
      <c r="Q384" s="481"/>
      <c r="R384" s="481"/>
      <c r="S384" s="481"/>
      <c r="T384" s="481"/>
      <c r="U384" s="481"/>
      <c r="V384" s="481"/>
      <c r="W384" s="481"/>
    </row>
    <row r="385" spans="1:23">
      <c r="A385" s="481"/>
      <c r="B385" s="481"/>
      <c r="C385" s="481"/>
      <c r="D385" s="481"/>
      <c r="E385" s="481"/>
      <c r="F385" s="481"/>
      <c r="G385" s="481"/>
      <c r="H385" s="481"/>
      <c r="I385" s="481"/>
      <c r="J385" s="481"/>
      <c r="K385" s="482"/>
      <c r="L385" s="482"/>
      <c r="M385" s="481"/>
      <c r="N385" s="481"/>
      <c r="O385" s="481"/>
      <c r="P385" s="481"/>
      <c r="Q385" s="481"/>
      <c r="R385" s="481"/>
      <c r="S385" s="481"/>
      <c r="T385" s="481"/>
      <c r="U385" s="481"/>
      <c r="V385" s="481"/>
      <c r="W385" s="481"/>
    </row>
    <row r="386" spans="1:23">
      <c r="A386" s="481"/>
      <c r="B386" s="481"/>
      <c r="C386" s="481"/>
      <c r="D386" s="481"/>
      <c r="E386" s="481"/>
      <c r="F386" s="481"/>
      <c r="G386" s="481"/>
      <c r="H386" s="481"/>
      <c r="I386" s="481"/>
      <c r="J386" s="481"/>
      <c r="K386" s="482"/>
      <c r="L386" s="482"/>
      <c r="M386" s="481"/>
      <c r="N386" s="481"/>
      <c r="O386" s="481"/>
      <c r="P386" s="481"/>
      <c r="Q386" s="481"/>
      <c r="R386" s="481"/>
      <c r="S386" s="481"/>
      <c r="T386" s="481"/>
      <c r="U386" s="481"/>
      <c r="V386" s="481"/>
      <c r="W386" s="481"/>
    </row>
    <row r="387" spans="1:23">
      <c r="A387" s="481"/>
      <c r="B387" s="481"/>
      <c r="C387" s="481"/>
      <c r="D387" s="481"/>
      <c r="E387" s="481"/>
      <c r="F387" s="481"/>
      <c r="G387" s="481"/>
      <c r="H387" s="481"/>
      <c r="I387" s="481"/>
      <c r="J387" s="481"/>
      <c r="K387" s="482"/>
      <c r="L387" s="482"/>
      <c r="M387" s="481"/>
      <c r="N387" s="481"/>
      <c r="O387" s="481"/>
      <c r="P387" s="481"/>
      <c r="Q387" s="481"/>
      <c r="R387" s="481"/>
      <c r="S387" s="481"/>
      <c r="T387" s="481"/>
      <c r="U387" s="481"/>
      <c r="V387" s="481"/>
      <c r="W387" s="481"/>
    </row>
    <row r="388" spans="1:23">
      <c r="A388" s="481"/>
      <c r="B388" s="481"/>
      <c r="C388" s="481"/>
      <c r="D388" s="481"/>
      <c r="E388" s="481"/>
      <c r="F388" s="481"/>
      <c r="G388" s="481"/>
      <c r="H388" s="481"/>
      <c r="I388" s="481"/>
      <c r="J388" s="481"/>
      <c r="K388" s="482"/>
      <c r="L388" s="482"/>
      <c r="M388" s="481"/>
      <c r="N388" s="481"/>
      <c r="O388" s="481"/>
      <c r="P388" s="481"/>
      <c r="Q388" s="481"/>
      <c r="R388" s="481"/>
      <c r="S388" s="481"/>
      <c r="T388" s="481"/>
      <c r="U388" s="481"/>
      <c r="V388" s="481"/>
      <c r="W388" s="481"/>
    </row>
    <row r="389" spans="1:23">
      <c r="A389" s="481"/>
      <c r="B389" s="481"/>
      <c r="C389" s="481"/>
      <c r="D389" s="481"/>
      <c r="E389" s="481"/>
      <c r="F389" s="481"/>
      <c r="G389" s="481"/>
      <c r="H389" s="481"/>
      <c r="I389" s="481"/>
      <c r="J389" s="481"/>
      <c r="K389" s="482"/>
      <c r="L389" s="482"/>
      <c r="M389" s="481"/>
      <c r="N389" s="481"/>
      <c r="O389" s="481"/>
      <c r="P389" s="481"/>
      <c r="Q389" s="481"/>
      <c r="R389" s="481"/>
      <c r="S389" s="481"/>
      <c r="T389" s="481"/>
      <c r="U389" s="481"/>
      <c r="V389" s="481"/>
      <c r="W389" s="481"/>
    </row>
    <row r="390" spans="1:23">
      <c r="A390" s="481"/>
      <c r="B390" s="481"/>
      <c r="C390" s="481"/>
      <c r="D390" s="481"/>
      <c r="E390" s="481"/>
      <c r="F390" s="481"/>
      <c r="G390" s="481"/>
      <c r="H390" s="481"/>
      <c r="I390" s="481"/>
      <c r="J390" s="481"/>
      <c r="K390" s="482"/>
      <c r="L390" s="482"/>
      <c r="M390" s="481"/>
      <c r="N390" s="481"/>
      <c r="O390" s="481"/>
      <c r="P390" s="481"/>
      <c r="Q390" s="481"/>
      <c r="R390" s="481"/>
      <c r="S390" s="481"/>
      <c r="T390" s="481"/>
      <c r="U390" s="481"/>
      <c r="V390" s="481"/>
      <c r="W390" s="481"/>
    </row>
    <row r="391" spans="1:23">
      <c r="A391" s="481"/>
      <c r="B391" s="481"/>
      <c r="C391" s="481"/>
      <c r="D391" s="481"/>
      <c r="E391" s="481"/>
      <c r="F391" s="481"/>
      <c r="G391" s="481"/>
      <c r="H391" s="481"/>
      <c r="I391" s="481"/>
      <c r="J391" s="481"/>
      <c r="K391" s="482"/>
      <c r="L391" s="482"/>
      <c r="M391" s="481"/>
      <c r="N391" s="481"/>
      <c r="O391" s="481"/>
      <c r="P391" s="481"/>
      <c r="Q391" s="481"/>
      <c r="R391" s="481"/>
      <c r="S391" s="481"/>
      <c r="T391" s="481"/>
      <c r="U391" s="481"/>
      <c r="V391" s="481"/>
      <c r="W391" s="481"/>
    </row>
    <row r="392" spans="1:23">
      <c r="A392" s="481"/>
      <c r="B392" s="481"/>
      <c r="C392" s="481"/>
      <c r="D392" s="481"/>
      <c r="E392" s="481"/>
      <c r="F392" s="481"/>
      <c r="G392" s="481"/>
      <c r="H392" s="481"/>
      <c r="I392" s="481"/>
      <c r="J392" s="481"/>
      <c r="K392" s="482"/>
      <c r="L392" s="482"/>
      <c r="M392" s="481"/>
      <c r="N392" s="481"/>
      <c r="O392" s="481"/>
      <c r="P392" s="481"/>
      <c r="Q392" s="481"/>
      <c r="R392" s="481"/>
      <c r="S392" s="481"/>
      <c r="T392" s="481"/>
      <c r="U392" s="481"/>
      <c r="V392" s="481"/>
      <c r="W392" s="481"/>
    </row>
    <row r="393" spans="1:23">
      <c r="A393" s="481"/>
      <c r="B393" s="481"/>
      <c r="C393" s="481"/>
      <c r="D393" s="481"/>
      <c r="E393" s="481"/>
      <c r="F393" s="481"/>
      <c r="G393" s="481"/>
      <c r="H393" s="481"/>
      <c r="I393" s="481"/>
      <c r="J393" s="481"/>
      <c r="K393" s="482"/>
      <c r="L393" s="482"/>
      <c r="M393" s="481"/>
      <c r="N393" s="481"/>
      <c r="O393" s="481"/>
      <c r="P393" s="481"/>
      <c r="Q393" s="481"/>
      <c r="R393" s="481"/>
      <c r="S393" s="481"/>
      <c r="T393" s="481"/>
      <c r="U393" s="481"/>
      <c r="V393" s="481"/>
      <c r="W393" s="481"/>
    </row>
    <row r="394" spans="1:23">
      <c r="A394" s="481"/>
      <c r="B394" s="481"/>
      <c r="C394" s="481"/>
      <c r="D394" s="481"/>
      <c r="E394" s="481"/>
      <c r="F394" s="481"/>
      <c r="G394" s="481"/>
      <c r="H394" s="481"/>
      <c r="I394" s="481"/>
      <c r="J394" s="481"/>
      <c r="K394" s="482"/>
      <c r="L394" s="482"/>
      <c r="M394" s="481"/>
      <c r="N394" s="481"/>
      <c r="O394" s="481"/>
      <c r="P394" s="481"/>
      <c r="Q394" s="481"/>
      <c r="R394" s="481"/>
      <c r="S394" s="481"/>
      <c r="T394" s="481"/>
      <c r="U394" s="481"/>
      <c r="V394" s="481"/>
      <c r="W394" s="481"/>
    </row>
    <row r="395" spans="1:23">
      <c r="A395" s="481"/>
      <c r="B395" s="481"/>
      <c r="C395" s="481"/>
      <c r="D395" s="481"/>
      <c r="E395" s="481"/>
      <c r="F395" s="481"/>
      <c r="G395" s="481"/>
      <c r="H395" s="481"/>
      <c r="I395" s="481"/>
      <c r="J395" s="481"/>
      <c r="K395" s="482"/>
      <c r="L395" s="482"/>
      <c r="M395" s="481"/>
      <c r="N395" s="481"/>
      <c r="O395" s="481"/>
      <c r="P395" s="481"/>
      <c r="Q395" s="481"/>
      <c r="R395" s="481"/>
      <c r="S395" s="481"/>
      <c r="T395" s="481"/>
      <c r="U395" s="481"/>
      <c r="V395" s="481"/>
      <c r="W395" s="481"/>
    </row>
    <row r="396" spans="1:23">
      <c r="A396" s="481"/>
      <c r="B396" s="481"/>
      <c r="C396" s="481"/>
      <c r="D396" s="481"/>
      <c r="E396" s="481"/>
      <c r="F396" s="481"/>
      <c r="G396" s="481"/>
      <c r="H396" s="481"/>
      <c r="I396" s="481"/>
      <c r="J396" s="481"/>
      <c r="K396" s="482"/>
      <c r="L396" s="482"/>
      <c r="M396" s="481"/>
      <c r="N396" s="481"/>
      <c r="O396" s="481"/>
      <c r="P396" s="481"/>
      <c r="Q396" s="481"/>
      <c r="R396" s="481"/>
      <c r="S396" s="481"/>
      <c r="T396" s="481"/>
      <c r="U396" s="481"/>
      <c r="V396" s="481"/>
      <c r="W396" s="481"/>
    </row>
    <row r="397" spans="1:23">
      <c r="A397" s="481"/>
      <c r="B397" s="481"/>
      <c r="C397" s="481"/>
      <c r="D397" s="481"/>
      <c r="E397" s="481"/>
      <c r="F397" s="481"/>
      <c r="G397" s="481"/>
      <c r="H397" s="481"/>
      <c r="I397" s="481"/>
      <c r="J397" s="481"/>
      <c r="K397" s="482"/>
      <c r="L397" s="482"/>
      <c r="M397" s="481"/>
      <c r="N397" s="481"/>
      <c r="O397" s="481"/>
      <c r="P397" s="481"/>
      <c r="Q397" s="481"/>
      <c r="R397" s="481"/>
      <c r="S397" s="481"/>
      <c r="T397" s="481"/>
      <c r="U397" s="481"/>
      <c r="V397" s="481"/>
      <c r="W397" s="481"/>
    </row>
    <row r="398" spans="1:23">
      <c r="A398" s="481"/>
      <c r="B398" s="481"/>
      <c r="C398" s="481"/>
      <c r="D398" s="481"/>
      <c r="E398" s="481"/>
      <c r="F398" s="481"/>
      <c r="G398" s="481"/>
      <c r="H398" s="481"/>
      <c r="I398" s="481"/>
      <c r="J398" s="481"/>
      <c r="K398" s="482"/>
      <c r="L398" s="482"/>
      <c r="M398" s="481"/>
      <c r="N398" s="481"/>
      <c r="O398" s="481"/>
      <c r="P398" s="481"/>
      <c r="Q398" s="481"/>
      <c r="R398" s="481"/>
      <c r="S398" s="481"/>
      <c r="T398" s="481"/>
      <c r="U398" s="481"/>
      <c r="V398" s="481"/>
      <c r="W398" s="481"/>
    </row>
    <row r="399" spans="1:23">
      <c r="A399" s="481"/>
      <c r="B399" s="481"/>
      <c r="C399" s="481"/>
      <c r="D399" s="481"/>
      <c r="E399" s="481"/>
      <c r="F399" s="481"/>
      <c r="G399" s="481"/>
      <c r="H399" s="481"/>
      <c r="I399" s="481"/>
      <c r="J399" s="481"/>
      <c r="K399" s="482"/>
      <c r="L399" s="482"/>
      <c r="M399" s="481"/>
      <c r="N399" s="481"/>
      <c r="O399" s="481"/>
      <c r="P399" s="481"/>
      <c r="Q399" s="481"/>
      <c r="R399" s="481"/>
      <c r="S399" s="481"/>
      <c r="T399" s="481"/>
      <c r="U399" s="481"/>
      <c r="V399" s="481"/>
      <c r="W399" s="481"/>
    </row>
    <row r="400" spans="1:23">
      <c r="A400" s="481"/>
      <c r="B400" s="481"/>
      <c r="C400" s="481"/>
      <c r="D400" s="481"/>
      <c r="E400" s="481"/>
      <c r="F400" s="481"/>
      <c r="G400" s="481"/>
      <c r="H400" s="481"/>
      <c r="I400" s="481"/>
      <c r="J400" s="481"/>
      <c r="K400" s="482"/>
      <c r="L400" s="482"/>
      <c r="M400" s="481"/>
      <c r="N400" s="481"/>
      <c r="O400" s="481"/>
      <c r="P400" s="481"/>
      <c r="Q400" s="481"/>
      <c r="R400" s="481"/>
      <c r="S400" s="481"/>
      <c r="T400" s="481"/>
      <c r="U400" s="481"/>
      <c r="V400" s="481"/>
      <c r="W400" s="481"/>
    </row>
    <row r="401" spans="1:23">
      <c r="A401" s="481"/>
      <c r="B401" s="481"/>
      <c r="C401" s="481"/>
      <c r="D401" s="481"/>
      <c r="E401" s="481"/>
      <c r="F401" s="481"/>
      <c r="G401" s="481"/>
      <c r="H401" s="481"/>
      <c r="I401" s="481"/>
      <c r="J401" s="481"/>
      <c r="K401" s="482"/>
      <c r="L401" s="482"/>
      <c r="M401" s="481"/>
      <c r="N401" s="481"/>
      <c r="O401" s="481"/>
      <c r="P401" s="481"/>
      <c r="Q401" s="481"/>
      <c r="R401" s="481"/>
      <c r="S401" s="481"/>
      <c r="T401" s="481"/>
      <c r="U401" s="481"/>
      <c r="V401" s="481"/>
      <c r="W401" s="481"/>
    </row>
    <row r="402" spans="1:23">
      <c r="A402" s="481"/>
      <c r="B402" s="481"/>
      <c r="C402" s="481"/>
      <c r="D402" s="481"/>
      <c r="E402" s="481"/>
      <c r="F402" s="481"/>
      <c r="G402" s="481"/>
      <c r="H402" s="481"/>
      <c r="I402" s="481"/>
      <c r="J402" s="481"/>
      <c r="K402" s="482"/>
      <c r="L402" s="482"/>
      <c r="M402" s="481"/>
      <c r="N402" s="481"/>
      <c r="O402" s="481"/>
      <c r="P402" s="481"/>
      <c r="Q402" s="481"/>
      <c r="R402" s="481"/>
      <c r="S402" s="481"/>
      <c r="T402" s="481"/>
      <c r="U402" s="481"/>
      <c r="V402" s="481"/>
      <c r="W402" s="481"/>
    </row>
    <row r="403" spans="1:23">
      <c r="A403" s="481"/>
      <c r="B403" s="481"/>
      <c r="C403" s="481"/>
      <c r="D403" s="481"/>
      <c r="E403" s="481"/>
      <c r="F403" s="481"/>
      <c r="G403" s="481"/>
      <c r="H403" s="481"/>
      <c r="I403" s="481"/>
      <c r="J403" s="481"/>
      <c r="K403" s="482"/>
      <c r="L403" s="482"/>
      <c r="M403" s="481"/>
      <c r="N403" s="481"/>
      <c r="O403" s="481"/>
      <c r="P403" s="481"/>
      <c r="Q403" s="481"/>
      <c r="R403" s="481"/>
      <c r="S403" s="481"/>
      <c r="T403" s="481"/>
      <c r="U403" s="481"/>
      <c r="V403" s="481"/>
      <c r="W403" s="481"/>
    </row>
    <row r="404" spans="1:23">
      <c r="A404" s="481"/>
      <c r="B404" s="481"/>
      <c r="C404" s="481"/>
      <c r="D404" s="481"/>
      <c r="E404" s="481"/>
      <c r="F404" s="481"/>
      <c r="G404" s="481"/>
      <c r="H404" s="481"/>
      <c r="I404" s="481"/>
      <c r="J404" s="481"/>
      <c r="K404" s="482"/>
      <c r="L404" s="482"/>
      <c r="M404" s="481"/>
      <c r="N404" s="481"/>
      <c r="O404" s="481"/>
      <c r="P404" s="481"/>
      <c r="Q404" s="481"/>
      <c r="R404" s="481"/>
      <c r="S404" s="481"/>
      <c r="T404" s="481"/>
      <c r="U404" s="481"/>
      <c r="V404" s="481"/>
      <c r="W404" s="481"/>
    </row>
    <row r="405" spans="1:23">
      <c r="A405" s="481"/>
      <c r="B405" s="481"/>
      <c r="C405" s="481"/>
      <c r="D405" s="481"/>
      <c r="E405" s="481"/>
      <c r="F405" s="481"/>
      <c r="G405" s="481"/>
      <c r="H405" s="481"/>
      <c r="I405" s="481"/>
      <c r="J405" s="481"/>
      <c r="K405" s="482"/>
      <c r="L405" s="482"/>
      <c r="M405" s="481"/>
      <c r="N405" s="481"/>
      <c r="O405" s="481"/>
      <c r="P405" s="481"/>
      <c r="Q405" s="481"/>
      <c r="R405" s="481"/>
      <c r="S405" s="481"/>
      <c r="T405" s="481"/>
      <c r="U405" s="481"/>
      <c r="V405" s="481"/>
      <c r="W405" s="481"/>
    </row>
    <row r="406" spans="1:23">
      <c r="A406" s="481"/>
      <c r="B406" s="481"/>
      <c r="C406" s="481"/>
      <c r="D406" s="481"/>
      <c r="E406" s="481"/>
      <c r="F406" s="481"/>
      <c r="G406" s="481"/>
      <c r="H406" s="481"/>
      <c r="I406" s="481"/>
      <c r="J406" s="481"/>
      <c r="K406" s="482"/>
      <c r="L406" s="482"/>
      <c r="M406" s="481"/>
      <c r="N406" s="481"/>
      <c r="O406" s="481"/>
      <c r="P406" s="481"/>
      <c r="Q406" s="481"/>
      <c r="R406" s="481"/>
      <c r="S406" s="481"/>
      <c r="T406" s="481"/>
      <c r="U406" s="481"/>
      <c r="V406" s="481"/>
      <c r="W406" s="481"/>
    </row>
    <row r="407" spans="1:23">
      <c r="A407" s="481"/>
      <c r="B407" s="481"/>
      <c r="C407" s="481"/>
      <c r="D407" s="481"/>
      <c r="E407" s="481"/>
      <c r="F407" s="481"/>
      <c r="G407" s="481"/>
      <c r="H407" s="481"/>
      <c r="I407" s="481"/>
      <c r="J407" s="481"/>
      <c r="K407" s="482"/>
      <c r="L407" s="482"/>
      <c r="M407" s="481"/>
      <c r="N407" s="481"/>
      <c r="O407" s="481"/>
      <c r="P407" s="481"/>
      <c r="Q407" s="481"/>
      <c r="R407" s="481"/>
      <c r="S407" s="481"/>
      <c r="T407" s="481"/>
      <c r="U407" s="481"/>
      <c r="V407" s="481"/>
      <c r="W407" s="481"/>
    </row>
    <row r="408" spans="1:23">
      <c r="A408" s="481"/>
      <c r="B408" s="481"/>
      <c r="C408" s="481"/>
      <c r="D408" s="481"/>
      <c r="E408" s="481"/>
      <c r="F408" s="481"/>
      <c r="G408" s="481"/>
      <c r="H408" s="481"/>
      <c r="I408" s="481"/>
      <c r="J408" s="481"/>
      <c r="K408" s="482"/>
      <c r="L408" s="482"/>
      <c r="M408" s="481"/>
      <c r="N408" s="481"/>
      <c r="O408" s="481"/>
      <c r="P408" s="481"/>
      <c r="Q408" s="481"/>
      <c r="R408" s="481"/>
      <c r="S408" s="481"/>
      <c r="T408" s="481"/>
      <c r="U408" s="481"/>
      <c r="V408" s="481"/>
      <c r="W408" s="481"/>
    </row>
    <row r="409" spans="1:23">
      <c r="A409" s="481"/>
      <c r="B409" s="481"/>
      <c r="C409" s="481"/>
      <c r="D409" s="481"/>
      <c r="E409" s="481"/>
      <c r="F409" s="481"/>
      <c r="G409" s="481"/>
      <c r="H409" s="481"/>
      <c r="I409" s="481"/>
      <c r="J409" s="481"/>
      <c r="K409" s="482"/>
      <c r="L409" s="482"/>
      <c r="M409" s="481"/>
      <c r="N409" s="481"/>
      <c r="O409" s="481"/>
      <c r="P409" s="481"/>
      <c r="Q409" s="481"/>
      <c r="R409" s="481"/>
      <c r="S409" s="481"/>
      <c r="T409" s="481"/>
      <c r="U409" s="481"/>
      <c r="V409" s="481"/>
      <c r="W409" s="481"/>
    </row>
    <row r="410" spans="1:23">
      <c r="A410" s="481"/>
      <c r="B410" s="481"/>
      <c r="C410" s="481"/>
      <c r="D410" s="481"/>
      <c r="E410" s="481"/>
      <c r="F410" s="481"/>
      <c r="G410" s="481"/>
      <c r="H410" s="481"/>
      <c r="I410" s="481"/>
      <c r="J410" s="481"/>
      <c r="K410" s="482"/>
      <c r="L410" s="482"/>
      <c r="M410" s="481"/>
      <c r="N410" s="481"/>
      <c r="O410" s="481"/>
      <c r="P410" s="481"/>
      <c r="Q410" s="481"/>
      <c r="R410" s="481"/>
      <c r="S410" s="481"/>
      <c r="T410" s="481"/>
      <c r="U410" s="481"/>
      <c r="V410" s="481"/>
      <c r="W410" s="481"/>
    </row>
    <row r="411" spans="1:23">
      <c r="A411" s="481"/>
      <c r="B411" s="481"/>
      <c r="C411" s="481"/>
      <c r="D411" s="481"/>
      <c r="E411" s="481"/>
      <c r="F411" s="481"/>
      <c r="G411" s="481"/>
      <c r="H411" s="481"/>
      <c r="I411" s="481"/>
      <c r="J411" s="481"/>
      <c r="K411" s="482"/>
      <c r="L411" s="482"/>
      <c r="M411" s="481"/>
      <c r="N411" s="481"/>
      <c r="O411" s="481"/>
      <c r="P411" s="481"/>
      <c r="Q411" s="481"/>
      <c r="R411" s="481"/>
      <c r="S411" s="481"/>
      <c r="T411" s="481"/>
      <c r="U411" s="481"/>
      <c r="V411" s="481"/>
      <c r="W411" s="481"/>
    </row>
    <row r="412" spans="1:23">
      <c r="A412" s="481"/>
      <c r="B412" s="481"/>
      <c r="C412" s="481"/>
      <c r="D412" s="481"/>
      <c r="E412" s="481"/>
      <c r="F412" s="481"/>
      <c r="G412" s="481"/>
      <c r="H412" s="481"/>
      <c r="I412" s="481"/>
      <c r="J412" s="481"/>
      <c r="K412" s="482"/>
      <c r="L412" s="482"/>
      <c r="M412" s="481"/>
      <c r="N412" s="481"/>
      <c r="O412" s="481"/>
      <c r="P412" s="481"/>
      <c r="Q412" s="481"/>
      <c r="R412" s="481"/>
      <c r="S412" s="481"/>
      <c r="T412" s="481"/>
      <c r="U412" s="481"/>
      <c r="V412" s="481"/>
      <c r="W412" s="481"/>
    </row>
    <row r="413" spans="1:23">
      <c r="A413" s="481"/>
      <c r="B413" s="481"/>
      <c r="C413" s="481"/>
      <c r="D413" s="481"/>
      <c r="E413" s="481"/>
      <c r="F413" s="481"/>
      <c r="G413" s="481"/>
      <c r="H413" s="481"/>
      <c r="I413" s="481"/>
      <c r="J413" s="481"/>
      <c r="K413" s="482"/>
      <c r="L413" s="482"/>
      <c r="M413" s="481"/>
      <c r="N413" s="481"/>
      <c r="O413" s="481"/>
      <c r="P413" s="481"/>
      <c r="Q413" s="481"/>
      <c r="R413" s="481"/>
      <c r="S413" s="481"/>
      <c r="T413" s="481"/>
      <c r="U413" s="481"/>
      <c r="V413" s="481"/>
      <c r="W413" s="481"/>
    </row>
    <row r="414" spans="1:23">
      <c r="A414" s="481"/>
      <c r="B414" s="481"/>
      <c r="C414" s="481"/>
      <c r="D414" s="481"/>
      <c r="E414" s="481"/>
      <c r="F414" s="481"/>
      <c r="G414" s="481"/>
      <c r="H414" s="481"/>
      <c r="I414" s="481"/>
      <c r="J414" s="481"/>
      <c r="K414" s="482"/>
      <c r="L414" s="482"/>
      <c r="M414" s="481"/>
      <c r="N414" s="481"/>
      <c r="O414" s="481"/>
      <c r="P414" s="481"/>
      <c r="Q414" s="481"/>
      <c r="R414" s="481"/>
      <c r="S414" s="481"/>
      <c r="T414" s="481"/>
      <c r="U414" s="481"/>
      <c r="V414" s="481"/>
      <c r="W414" s="481"/>
    </row>
    <row r="415" spans="1:23">
      <c r="A415" s="481"/>
      <c r="B415" s="481"/>
      <c r="C415" s="481"/>
      <c r="D415" s="481"/>
      <c r="E415" s="481"/>
      <c r="F415" s="481"/>
      <c r="G415" s="481"/>
      <c r="H415" s="481"/>
      <c r="I415" s="481"/>
      <c r="J415" s="481"/>
      <c r="K415" s="482"/>
      <c r="L415" s="482"/>
      <c r="M415" s="481"/>
      <c r="N415" s="481"/>
      <c r="O415" s="481"/>
      <c r="P415" s="481"/>
      <c r="Q415" s="481"/>
      <c r="R415" s="481"/>
      <c r="S415" s="481"/>
      <c r="T415" s="481"/>
      <c r="U415" s="481"/>
      <c r="V415" s="481"/>
      <c r="W415" s="481"/>
    </row>
    <row r="416" spans="1:23">
      <c r="A416" s="481"/>
      <c r="B416" s="481"/>
      <c r="C416" s="481"/>
      <c r="D416" s="481"/>
      <c r="E416" s="481"/>
      <c r="F416" s="481"/>
      <c r="G416" s="481"/>
      <c r="H416" s="481"/>
      <c r="I416" s="481"/>
      <c r="J416" s="481"/>
      <c r="K416" s="482"/>
      <c r="L416" s="482"/>
      <c r="M416" s="481"/>
      <c r="N416" s="481"/>
      <c r="O416" s="481"/>
      <c r="P416" s="481"/>
      <c r="Q416" s="481"/>
      <c r="R416" s="481"/>
      <c r="S416" s="481"/>
      <c r="T416" s="481"/>
      <c r="U416" s="481"/>
      <c r="V416" s="481"/>
      <c r="W416" s="481"/>
    </row>
    <row r="417" spans="1:23">
      <c r="A417" s="481"/>
      <c r="B417" s="481"/>
      <c r="C417" s="481"/>
      <c r="D417" s="481"/>
      <c r="E417" s="481"/>
      <c r="F417" s="481"/>
      <c r="G417" s="481"/>
      <c r="H417" s="481"/>
      <c r="I417" s="481"/>
      <c r="J417" s="481"/>
      <c r="K417" s="482"/>
      <c r="L417" s="482"/>
      <c r="M417" s="481"/>
      <c r="N417" s="481"/>
      <c r="O417" s="481"/>
      <c r="P417" s="481"/>
      <c r="Q417" s="481"/>
      <c r="R417" s="481"/>
      <c r="S417" s="481"/>
      <c r="T417" s="481"/>
      <c r="U417" s="481"/>
      <c r="V417" s="481"/>
      <c r="W417" s="481"/>
    </row>
    <row r="418" spans="1:23">
      <c r="A418" s="481"/>
      <c r="B418" s="481"/>
      <c r="C418" s="481"/>
      <c r="D418" s="481"/>
      <c r="E418" s="481"/>
      <c r="F418" s="481"/>
      <c r="G418" s="481"/>
      <c r="H418" s="481"/>
      <c r="I418" s="481"/>
      <c r="J418" s="481"/>
      <c r="K418" s="482"/>
      <c r="L418" s="482"/>
      <c r="M418" s="481"/>
      <c r="N418" s="481"/>
      <c r="O418" s="481"/>
      <c r="P418" s="481"/>
      <c r="Q418" s="481"/>
      <c r="R418" s="481"/>
      <c r="S418" s="481"/>
      <c r="T418" s="481"/>
      <c r="U418" s="481"/>
      <c r="V418" s="481"/>
      <c r="W418" s="481"/>
    </row>
    <row r="419" spans="1:23">
      <c r="A419" s="481"/>
      <c r="B419" s="481"/>
      <c r="C419" s="481"/>
      <c r="D419" s="481"/>
      <c r="E419" s="481"/>
      <c r="F419" s="481"/>
      <c r="G419" s="481"/>
      <c r="H419" s="481"/>
      <c r="I419" s="481"/>
      <c r="J419" s="481"/>
      <c r="K419" s="482"/>
      <c r="L419" s="482"/>
      <c r="M419" s="481"/>
      <c r="N419" s="481"/>
      <c r="O419" s="481"/>
      <c r="P419" s="481"/>
      <c r="Q419" s="481"/>
      <c r="R419" s="481"/>
      <c r="S419" s="481"/>
      <c r="T419" s="481"/>
      <c r="U419" s="481"/>
      <c r="V419" s="481"/>
      <c r="W419" s="481"/>
    </row>
    <row r="420" spans="1:23">
      <c r="A420" s="481"/>
      <c r="B420" s="481"/>
      <c r="C420" s="481"/>
      <c r="D420" s="481"/>
      <c r="E420" s="481"/>
      <c r="F420" s="481"/>
      <c r="G420" s="481"/>
      <c r="H420" s="481"/>
      <c r="I420" s="481"/>
      <c r="J420" s="481"/>
      <c r="K420" s="482"/>
      <c r="L420" s="482"/>
      <c r="M420" s="481"/>
      <c r="N420" s="481"/>
      <c r="O420" s="481"/>
      <c r="P420" s="481"/>
      <c r="Q420" s="481"/>
      <c r="R420" s="481"/>
      <c r="S420" s="481"/>
      <c r="T420" s="481"/>
      <c r="U420" s="481"/>
      <c r="V420" s="481"/>
      <c r="W420" s="481"/>
    </row>
    <row r="421" spans="1:23">
      <c r="A421" s="481"/>
      <c r="B421" s="481"/>
      <c r="C421" s="481"/>
      <c r="D421" s="481"/>
      <c r="E421" s="481"/>
      <c r="F421" s="481"/>
      <c r="G421" s="481"/>
      <c r="H421" s="481"/>
      <c r="I421" s="481"/>
      <c r="J421" s="481"/>
      <c r="K421" s="482"/>
      <c r="L421" s="482"/>
      <c r="M421" s="481"/>
      <c r="N421" s="481"/>
      <c r="O421" s="481"/>
      <c r="P421" s="481"/>
      <c r="Q421" s="481"/>
      <c r="R421" s="481"/>
      <c r="S421" s="481"/>
      <c r="T421" s="481"/>
      <c r="U421" s="481"/>
      <c r="V421" s="481"/>
      <c r="W421" s="481"/>
    </row>
    <row r="422" spans="1:23">
      <c r="A422" s="481"/>
      <c r="B422" s="481"/>
      <c r="C422" s="481"/>
      <c r="D422" s="481"/>
      <c r="E422" s="481"/>
      <c r="F422" s="481"/>
      <c r="G422" s="481"/>
      <c r="H422" s="481"/>
      <c r="I422" s="481"/>
      <c r="J422" s="481"/>
      <c r="K422" s="482"/>
      <c r="L422" s="482"/>
      <c r="M422" s="481"/>
      <c r="N422" s="481"/>
      <c r="O422" s="481"/>
      <c r="P422" s="481"/>
      <c r="Q422" s="481"/>
      <c r="R422" s="481"/>
      <c r="S422" s="481"/>
      <c r="T422" s="481"/>
      <c r="U422" s="481"/>
      <c r="V422" s="481"/>
      <c r="W422" s="481"/>
    </row>
    <row r="423" spans="1:23">
      <c r="A423" s="481"/>
      <c r="B423" s="481"/>
      <c r="C423" s="481"/>
      <c r="D423" s="481"/>
      <c r="E423" s="481"/>
      <c r="F423" s="481"/>
      <c r="G423" s="481"/>
      <c r="H423" s="481"/>
      <c r="I423" s="481"/>
      <c r="J423" s="481"/>
      <c r="K423" s="482"/>
      <c r="L423" s="482"/>
      <c r="M423" s="481"/>
      <c r="N423" s="481"/>
      <c r="O423" s="481"/>
      <c r="P423" s="481"/>
      <c r="Q423" s="481"/>
      <c r="R423" s="481"/>
      <c r="S423" s="481"/>
      <c r="T423" s="481"/>
      <c r="U423" s="481"/>
      <c r="V423" s="481"/>
      <c r="W423" s="481"/>
    </row>
    <row r="424" spans="1:23">
      <c r="A424" s="481"/>
      <c r="B424" s="481"/>
      <c r="C424" s="481"/>
      <c r="D424" s="481"/>
      <c r="E424" s="481"/>
      <c r="F424" s="481"/>
      <c r="G424" s="481"/>
      <c r="H424" s="481"/>
      <c r="I424" s="481"/>
      <c r="J424" s="481"/>
      <c r="K424" s="482"/>
      <c r="L424" s="482"/>
      <c r="M424" s="481"/>
      <c r="N424" s="481"/>
      <c r="O424" s="481"/>
      <c r="P424" s="481"/>
      <c r="Q424" s="481"/>
      <c r="R424" s="481"/>
      <c r="S424" s="481"/>
      <c r="T424" s="481"/>
      <c r="U424" s="481"/>
      <c r="V424" s="481"/>
      <c r="W424" s="481"/>
    </row>
    <row r="425" spans="1:23">
      <c r="A425" s="481"/>
      <c r="B425" s="481"/>
      <c r="C425" s="481"/>
      <c r="D425" s="481"/>
      <c r="E425" s="481"/>
      <c r="F425" s="481"/>
      <c r="G425" s="481"/>
      <c r="H425" s="481"/>
      <c r="I425" s="481"/>
      <c r="J425" s="481"/>
      <c r="K425" s="482"/>
      <c r="L425" s="482"/>
      <c r="M425" s="481"/>
      <c r="N425" s="481"/>
      <c r="O425" s="481"/>
      <c r="P425" s="481"/>
      <c r="Q425" s="481"/>
      <c r="R425" s="481"/>
      <c r="S425" s="481"/>
      <c r="T425" s="481"/>
      <c r="U425" s="481"/>
      <c r="V425" s="481"/>
      <c r="W425" s="481"/>
    </row>
    <row r="426" spans="1:23">
      <c r="A426" s="481"/>
      <c r="B426" s="481"/>
      <c r="C426" s="481"/>
      <c r="D426" s="481"/>
      <c r="E426" s="481"/>
      <c r="F426" s="481"/>
      <c r="G426" s="481"/>
      <c r="H426" s="481"/>
      <c r="I426" s="481"/>
      <c r="J426" s="481"/>
      <c r="K426" s="482"/>
      <c r="L426" s="482"/>
      <c r="M426" s="481"/>
      <c r="N426" s="481"/>
      <c r="O426" s="481"/>
      <c r="P426" s="481"/>
      <c r="Q426" s="481"/>
      <c r="R426" s="481"/>
      <c r="S426" s="481"/>
      <c r="T426" s="481"/>
      <c r="U426" s="481"/>
      <c r="V426" s="481"/>
      <c r="W426" s="481"/>
    </row>
    <row r="427" spans="1:23">
      <c r="A427" s="481"/>
      <c r="B427" s="481"/>
      <c r="C427" s="481"/>
      <c r="D427" s="481"/>
      <c r="E427" s="481"/>
      <c r="F427" s="481"/>
      <c r="G427" s="481"/>
      <c r="H427" s="481"/>
      <c r="I427" s="481"/>
      <c r="J427" s="481"/>
      <c r="K427" s="482"/>
      <c r="L427" s="482"/>
      <c r="M427" s="481"/>
      <c r="N427" s="481"/>
      <c r="O427" s="481"/>
      <c r="P427" s="481"/>
      <c r="Q427" s="481"/>
      <c r="R427" s="481"/>
      <c r="S427" s="481"/>
      <c r="T427" s="481"/>
      <c r="U427" s="481"/>
      <c r="V427" s="481"/>
      <c r="W427" s="481"/>
    </row>
    <row r="428" spans="1:23">
      <c r="A428" s="481"/>
      <c r="B428" s="481"/>
      <c r="C428" s="481"/>
      <c r="D428" s="481"/>
      <c r="E428" s="481"/>
      <c r="F428" s="481"/>
      <c r="G428" s="481"/>
      <c r="H428" s="481"/>
      <c r="I428" s="481"/>
      <c r="J428" s="481"/>
      <c r="K428" s="482"/>
      <c r="L428" s="482"/>
      <c r="M428" s="481"/>
      <c r="N428" s="481"/>
      <c r="O428" s="481"/>
      <c r="P428" s="481"/>
      <c r="Q428" s="481"/>
      <c r="R428" s="481"/>
      <c r="S428" s="481"/>
      <c r="T428" s="481"/>
      <c r="U428" s="481"/>
      <c r="V428" s="481"/>
      <c r="W428" s="481"/>
    </row>
    <row r="429" spans="1:23">
      <c r="A429" s="481"/>
      <c r="B429" s="481"/>
      <c r="C429" s="481"/>
      <c r="D429" s="481"/>
      <c r="E429" s="481"/>
      <c r="F429" s="481"/>
      <c r="G429" s="481"/>
      <c r="H429" s="481"/>
      <c r="I429" s="481"/>
      <c r="J429" s="481"/>
      <c r="K429" s="482"/>
      <c r="L429" s="482"/>
      <c r="M429" s="481"/>
      <c r="N429" s="481"/>
      <c r="O429" s="481"/>
      <c r="P429" s="481"/>
      <c r="Q429" s="481"/>
      <c r="R429" s="481"/>
      <c r="S429" s="481"/>
      <c r="T429" s="481"/>
      <c r="U429" s="481"/>
      <c r="V429" s="481"/>
      <c r="W429" s="481"/>
    </row>
    <row r="430" spans="1:23">
      <c r="A430" s="481"/>
      <c r="B430" s="481"/>
      <c r="C430" s="481"/>
      <c r="D430" s="481"/>
      <c r="E430" s="481"/>
      <c r="F430" s="481"/>
      <c r="G430" s="481"/>
      <c r="H430" s="481"/>
      <c r="I430" s="481"/>
      <c r="J430" s="481"/>
      <c r="K430" s="482"/>
      <c r="L430" s="482"/>
      <c r="M430" s="481"/>
      <c r="N430" s="481"/>
      <c r="O430" s="481"/>
      <c r="P430" s="481"/>
      <c r="Q430" s="481"/>
      <c r="R430" s="481"/>
      <c r="S430" s="481"/>
      <c r="T430" s="481"/>
      <c r="U430" s="481"/>
      <c r="V430" s="481"/>
      <c r="W430" s="481"/>
    </row>
    <row r="431" spans="1:23">
      <c r="A431" s="481"/>
      <c r="B431" s="481"/>
      <c r="C431" s="481"/>
      <c r="D431" s="481"/>
      <c r="E431" s="481"/>
      <c r="F431" s="481"/>
      <c r="G431" s="481"/>
      <c r="H431" s="481"/>
      <c r="I431" s="481"/>
      <c r="J431" s="481"/>
      <c r="K431" s="482"/>
      <c r="L431" s="482"/>
      <c r="M431" s="481"/>
      <c r="N431" s="481"/>
      <c r="O431" s="481"/>
      <c r="P431" s="481"/>
      <c r="Q431" s="481"/>
      <c r="R431" s="481"/>
      <c r="S431" s="481"/>
      <c r="T431" s="481"/>
      <c r="U431" s="481"/>
      <c r="V431" s="481"/>
      <c r="W431" s="481"/>
    </row>
    <row r="432" spans="1:23">
      <c r="A432" s="481"/>
      <c r="B432" s="481"/>
      <c r="C432" s="481"/>
      <c r="D432" s="481"/>
      <c r="E432" s="481"/>
      <c r="F432" s="481"/>
      <c r="G432" s="481"/>
      <c r="H432" s="481"/>
      <c r="I432" s="481"/>
      <c r="J432" s="481"/>
      <c r="K432" s="482"/>
      <c r="L432" s="482"/>
      <c r="M432" s="481"/>
      <c r="N432" s="481"/>
      <c r="O432" s="481"/>
      <c r="P432" s="481"/>
      <c r="Q432" s="481"/>
      <c r="R432" s="481"/>
      <c r="S432" s="481"/>
      <c r="T432" s="481"/>
      <c r="U432" s="481"/>
      <c r="V432" s="481"/>
      <c r="W432" s="481"/>
    </row>
    <row r="433" spans="1:23">
      <c r="A433" s="481"/>
      <c r="B433" s="481"/>
      <c r="C433" s="481"/>
      <c r="D433" s="481"/>
      <c r="E433" s="481"/>
      <c r="F433" s="481"/>
      <c r="G433" s="481"/>
      <c r="H433" s="481"/>
      <c r="I433" s="481"/>
      <c r="J433" s="481"/>
      <c r="K433" s="482"/>
      <c r="L433" s="482"/>
      <c r="M433" s="481"/>
      <c r="N433" s="481"/>
      <c r="O433" s="481"/>
      <c r="P433" s="481"/>
      <c r="Q433" s="481"/>
      <c r="R433" s="481"/>
      <c r="S433" s="481"/>
      <c r="T433" s="481"/>
      <c r="U433" s="481"/>
      <c r="V433" s="481"/>
      <c r="W433" s="481"/>
    </row>
    <row r="434" spans="1:23">
      <c r="A434" s="481"/>
      <c r="B434" s="481"/>
      <c r="C434" s="481"/>
      <c r="D434" s="481"/>
      <c r="E434" s="481"/>
      <c r="F434" s="481"/>
      <c r="G434" s="481"/>
      <c r="H434" s="481"/>
      <c r="I434" s="481"/>
      <c r="J434" s="481"/>
      <c r="K434" s="482"/>
      <c r="L434" s="482"/>
      <c r="M434" s="481"/>
      <c r="N434" s="481"/>
      <c r="O434" s="481"/>
      <c r="P434" s="481"/>
      <c r="Q434" s="481"/>
      <c r="R434" s="481"/>
      <c r="S434" s="481"/>
      <c r="T434" s="481"/>
      <c r="U434" s="481"/>
      <c r="V434" s="481"/>
      <c r="W434" s="481"/>
    </row>
    <row r="435" spans="1:23">
      <c r="A435" s="481"/>
      <c r="B435" s="481"/>
      <c r="C435" s="481"/>
      <c r="D435" s="481"/>
      <c r="E435" s="481"/>
      <c r="F435" s="481"/>
      <c r="G435" s="481"/>
      <c r="H435" s="481"/>
      <c r="I435" s="481"/>
      <c r="J435" s="481"/>
      <c r="K435" s="482"/>
      <c r="L435" s="482"/>
      <c r="M435" s="481"/>
      <c r="N435" s="481"/>
      <c r="O435" s="481"/>
      <c r="P435" s="481"/>
      <c r="Q435" s="481"/>
      <c r="R435" s="481"/>
      <c r="S435" s="481"/>
      <c r="T435" s="481"/>
      <c r="U435" s="481"/>
      <c r="V435" s="481"/>
      <c r="W435" s="481"/>
    </row>
    <row r="436" spans="1:23">
      <c r="A436" s="481"/>
      <c r="B436" s="481"/>
      <c r="C436" s="481"/>
      <c r="D436" s="481"/>
      <c r="E436" s="481"/>
      <c r="F436" s="481"/>
      <c r="G436" s="481"/>
      <c r="H436" s="481"/>
      <c r="I436" s="481"/>
      <c r="J436" s="481"/>
      <c r="K436" s="482"/>
      <c r="L436" s="482"/>
      <c r="M436" s="481"/>
      <c r="N436" s="481"/>
      <c r="O436" s="481"/>
      <c r="P436" s="481"/>
      <c r="Q436" s="481"/>
      <c r="R436" s="481"/>
      <c r="S436" s="481"/>
      <c r="T436" s="481"/>
      <c r="U436" s="481"/>
      <c r="V436" s="481"/>
      <c r="W436" s="481"/>
    </row>
    <row r="437" spans="1:23">
      <c r="A437" s="481"/>
      <c r="B437" s="481"/>
      <c r="C437" s="481"/>
      <c r="D437" s="481"/>
      <c r="E437" s="481"/>
      <c r="F437" s="481"/>
      <c r="G437" s="481"/>
      <c r="H437" s="481"/>
      <c r="I437" s="481"/>
      <c r="J437" s="481"/>
      <c r="K437" s="482"/>
      <c r="L437" s="482"/>
      <c r="M437" s="481"/>
      <c r="N437" s="481"/>
      <c r="O437" s="481"/>
      <c r="P437" s="481"/>
      <c r="Q437" s="481"/>
      <c r="R437" s="481"/>
      <c r="S437" s="481"/>
      <c r="T437" s="481"/>
      <c r="U437" s="481"/>
      <c r="V437" s="481"/>
      <c r="W437" s="481"/>
    </row>
    <row r="438" spans="1:23">
      <c r="A438" s="481"/>
      <c r="B438" s="481"/>
      <c r="C438" s="481"/>
      <c r="D438" s="481"/>
      <c r="E438" s="481"/>
      <c r="F438" s="481"/>
      <c r="G438" s="481"/>
      <c r="H438" s="481"/>
      <c r="I438" s="481"/>
      <c r="J438" s="481"/>
      <c r="K438" s="482"/>
      <c r="L438" s="482"/>
      <c r="M438" s="481"/>
      <c r="N438" s="481"/>
      <c r="O438" s="481"/>
      <c r="P438" s="481"/>
      <c r="Q438" s="481"/>
      <c r="R438" s="481"/>
      <c r="S438" s="481"/>
      <c r="T438" s="481"/>
      <c r="U438" s="481"/>
      <c r="V438" s="481"/>
      <c r="W438" s="481"/>
    </row>
    <row r="439" spans="1:23">
      <c r="A439" s="481"/>
      <c r="B439" s="481"/>
      <c r="C439" s="481"/>
      <c r="D439" s="481"/>
      <c r="E439" s="481"/>
      <c r="F439" s="481"/>
      <c r="G439" s="481"/>
      <c r="H439" s="481"/>
      <c r="I439" s="481"/>
      <c r="J439" s="481"/>
      <c r="K439" s="482"/>
      <c r="L439" s="482"/>
      <c r="M439" s="481"/>
      <c r="N439" s="481"/>
      <c r="O439" s="481"/>
      <c r="P439" s="481"/>
      <c r="Q439" s="481"/>
      <c r="R439" s="481"/>
      <c r="S439" s="481"/>
      <c r="T439" s="481"/>
      <c r="U439" s="481"/>
      <c r="V439" s="481"/>
      <c r="W439" s="481"/>
    </row>
    <row r="440" spans="1:23">
      <c r="A440" s="481"/>
      <c r="B440" s="481"/>
      <c r="C440" s="481"/>
      <c r="D440" s="481"/>
      <c r="E440" s="481"/>
      <c r="F440" s="481"/>
      <c r="G440" s="481"/>
      <c r="H440" s="481"/>
      <c r="I440" s="481"/>
      <c r="J440" s="481"/>
      <c r="K440" s="482"/>
      <c r="L440" s="482"/>
      <c r="M440" s="481"/>
      <c r="N440" s="481"/>
      <c r="O440" s="481"/>
      <c r="P440" s="481"/>
      <c r="Q440" s="481"/>
      <c r="R440" s="481"/>
      <c r="S440" s="481"/>
      <c r="T440" s="481"/>
      <c r="U440" s="481"/>
      <c r="V440" s="481"/>
      <c r="W440" s="481"/>
    </row>
    <row r="441" spans="1:23">
      <c r="A441" s="481"/>
      <c r="B441" s="481"/>
      <c r="C441" s="481"/>
      <c r="D441" s="481"/>
      <c r="E441" s="481"/>
      <c r="F441" s="481"/>
      <c r="G441" s="481"/>
      <c r="H441" s="481"/>
      <c r="I441" s="481"/>
      <c r="J441" s="481"/>
      <c r="K441" s="482"/>
      <c r="L441" s="482"/>
      <c r="M441" s="481"/>
      <c r="N441" s="481"/>
      <c r="O441" s="481"/>
      <c r="P441" s="481"/>
      <c r="Q441" s="481"/>
      <c r="R441" s="481"/>
      <c r="S441" s="481"/>
      <c r="T441" s="481"/>
      <c r="U441" s="481"/>
      <c r="V441" s="481"/>
      <c r="W441" s="481"/>
    </row>
    <row r="442" spans="1:23">
      <c r="A442" s="481"/>
      <c r="B442" s="481"/>
      <c r="C442" s="481"/>
      <c r="D442" s="481"/>
      <c r="E442" s="481"/>
      <c r="F442" s="481"/>
      <c r="G442" s="481"/>
      <c r="H442" s="481"/>
      <c r="I442" s="481"/>
      <c r="J442" s="481"/>
      <c r="K442" s="482"/>
      <c r="L442" s="482"/>
      <c r="M442" s="481"/>
      <c r="N442" s="481"/>
      <c r="O442" s="481"/>
      <c r="P442" s="481"/>
      <c r="Q442" s="481"/>
      <c r="R442" s="481"/>
      <c r="S442" s="481"/>
      <c r="T442" s="481"/>
      <c r="U442" s="481"/>
      <c r="V442" s="481"/>
      <c r="W442" s="481"/>
    </row>
    <row r="443" spans="1:23">
      <c r="A443" s="481"/>
      <c r="B443" s="481"/>
      <c r="C443" s="481"/>
      <c r="D443" s="481"/>
      <c r="E443" s="481"/>
      <c r="F443" s="481"/>
      <c r="G443" s="481"/>
      <c r="H443" s="481"/>
      <c r="I443" s="481"/>
      <c r="J443" s="481"/>
      <c r="K443" s="482"/>
      <c r="L443" s="482"/>
      <c r="M443" s="481"/>
      <c r="N443" s="481"/>
      <c r="O443" s="481"/>
      <c r="P443" s="481"/>
      <c r="Q443" s="481"/>
      <c r="R443" s="481"/>
      <c r="S443" s="481"/>
      <c r="T443" s="481"/>
      <c r="U443" s="481"/>
      <c r="V443" s="481"/>
      <c r="W443" s="481"/>
    </row>
    <row r="444" spans="1:23">
      <c r="A444" s="481"/>
      <c r="B444" s="481"/>
      <c r="C444" s="481"/>
      <c r="D444" s="481"/>
      <c r="E444" s="481"/>
      <c r="F444" s="481"/>
      <c r="G444" s="481"/>
      <c r="H444" s="481"/>
      <c r="I444" s="481"/>
      <c r="J444" s="481"/>
      <c r="K444" s="482"/>
      <c r="L444" s="482"/>
      <c r="M444" s="481"/>
      <c r="N444" s="481"/>
      <c r="O444" s="481"/>
      <c r="P444" s="481"/>
      <c r="Q444" s="481"/>
      <c r="R444" s="481"/>
      <c r="S444" s="481"/>
      <c r="T444" s="481"/>
      <c r="U444" s="481"/>
      <c r="V444" s="481"/>
      <c r="W444" s="481"/>
    </row>
    <row r="445" spans="1:23">
      <c r="A445" s="481"/>
      <c r="B445" s="481"/>
      <c r="C445" s="481"/>
      <c r="D445" s="481"/>
      <c r="E445" s="481"/>
      <c r="F445" s="481"/>
      <c r="G445" s="481"/>
      <c r="H445" s="481"/>
      <c r="I445" s="481"/>
      <c r="J445" s="481"/>
      <c r="K445" s="482"/>
      <c r="L445" s="482"/>
      <c r="M445" s="481"/>
      <c r="N445" s="481"/>
      <c r="O445" s="481"/>
      <c r="P445" s="481"/>
      <c r="Q445" s="481"/>
      <c r="R445" s="481"/>
      <c r="S445" s="481"/>
      <c r="T445" s="481"/>
      <c r="U445" s="481"/>
      <c r="V445" s="481"/>
      <c r="W445" s="481"/>
    </row>
    <row r="446" spans="1:23">
      <c r="A446" s="481"/>
      <c r="B446" s="481"/>
      <c r="C446" s="481"/>
      <c r="D446" s="481"/>
      <c r="E446" s="481"/>
      <c r="F446" s="481"/>
      <c r="G446" s="481"/>
      <c r="H446" s="481"/>
      <c r="I446" s="481"/>
      <c r="J446" s="481"/>
      <c r="K446" s="482"/>
      <c r="L446" s="482"/>
      <c r="M446" s="481"/>
      <c r="N446" s="481"/>
      <c r="O446" s="481"/>
      <c r="P446" s="481"/>
      <c r="Q446" s="481"/>
      <c r="R446" s="481"/>
      <c r="S446" s="481"/>
      <c r="T446" s="481"/>
      <c r="U446" s="481"/>
      <c r="V446" s="481"/>
      <c r="W446" s="481"/>
    </row>
    <row r="447" spans="1:23">
      <c r="A447" s="481"/>
      <c r="B447" s="481"/>
      <c r="C447" s="481"/>
      <c r="D447" s="481"/>
      <c r="E447" s="481"/>
      <c r="F447" s="481"/>
      <c r="G447" s="481"/>
      <c r="H447" s="481"/>
      <c r="I447" s="481"/>
      <c r="J447" s="481"/>
      <c r="K447" s="482"/>
      <c r="L447" s="482"/>
      <c r="M447" s="481"/>
      <c r="N447" s="481"/>
      <c r="O447" s="481"/>
      <c r="P447" s="481"/>
      <c r="Q447" s="481"/>
      <c r="R447" s="481"/>
      <c r="S447" s="481"/>
      <c r="T447" s="481"/>
      <c r="U447" s="481"/>
      <c r="V447" s="481"/>
      <c r="W447" s="481"/>
    </row>
    <row r="448" spans="1:23">
      <c r="A448" s="481"/>
      <c r="B448" s="481"/>
      <c r="C448" s="481"/>
      <c r="D448" s="481"/>
      <c r="E448" s="481"/>
      <c r="F448" s="481"/>
      <c r="G448" s="481"/>
      <c r="H448" s="481"/>
      <c r="I448" s="481"/>
      <c r="J448" s="481"/>
      <c r="K448" s="482"/>
      <c r="L448" s="482"/>
      <c r="M448" s="481"/>
      <c r="N448" s="481"/>
      <c r="O448" s="481"/>
      <c r="P448" s="481"/>
      <c r="Q448" s="481"/>
      <c r="R448" s="481"/>
      <c r="S448" s="481"/>
      <c r="T448" s="481"/>
      <c r="U448" s="481"/>
      <c r="V448" s="481"/>
      <c r="W448" s="481"/>
    </row>
    <row r="449" spans="1:23">
      <c r="A449" s="481"/>
      <c r="B449" s="481"/>
      <c r="C449" s="481"/>
      <c r="D449" s="481"/>
      <c r="E449" s="481"/>
      <c r="F449" s="481"/>
      <c r="G449" s="481"/>
      <c r="H449" s="481"/>
      <c r="I449" s="481"/>
      <c r="J449" s="481"/>
      <c r="K449" s="482"/>
      <c r="L449" s="482"/>
      <c r="M449" s="481"/>
      <c r="N449" s="481"/>
      <c r="O449" s="481"/>
      <c r="P449" s="481"/>
      <c r="Q449" s="481"/>
      <c r="R449" s="481"/>
      <c r="S449" s="481"/>
      <c r="T449" s="481"/>
      <c r="U449" s="481"/>
      <c r="V449" s="481"/>
      <c r="W449" s="481"/>
    </row>
    <row r="450" spans="1:23">
      <c r="A450" s="481"/>
      <c r="B450" s="481"/>
      <c r="C450" s="481"/>
      <c r="D450" s="481"/>
      <c r="E450" s="481"/>
      <c r="F450" s="481"/>
      <c r="G450" s="481"/>
      <c r="H450" s="481"/>
      <c r="I450" s="481"/>
      <c r="J450" s="481"/>
      <c r="K450" s="482"/>
      <c r="L450" s="482"/>
      <c r="M450" s="481"/>
      <c r="N450" s="481"/>
      <c r="O450" s="481"/>
      <c r="P450" s="481"/>
      <c r="Q450" s="481"/>
      <c r="R450" s="481"/>
      <c r="S450" s="481"/>
      <c r="T450" s="481"/>
      <c r="U450" s="481"/>
      <c r="V450" s="481"/>
      <c r="W450" s="481"/>
    </row>
    <row r="451" spans="1:23">
      <c r="A451" s="481"/>
      <c r="B451" s="481"/>
      <c r="C451" s="481"/>
      <c r="D451" s="481"/>
      <c r="E451" s="481"/>
      <c r="F451" s="481"/>
      <c r="G451" s="481"/>
      <c r="H451" s="481"/>
      <c r="I451" s="481"/>
      <c r="J451" s="481"/>
      <c r="K451" s="482"/>
      <c r="L451" s="482"/>
      <c r="M451" s="481"/>
      <c r="N451" s="481"/>
      <c r="O451" s="481"/>
      <c r="P451" s="481"/>
      <c r="Q451" s="481"/>
      <c r="R451" s="481"/>
      <c r="S451" s="481"/>
      <c r="T451" s="481"/>
      <c r="U451" s="481"/>
      <c r="V451" s="481"/>
      <c r="W451" s="481"/>
    </row>
    <row r="452" spans="1:23">
      <c r="A452" s="481"/>
      <c r="B452" s="481"/>
      <c r="C452" s="481"/>
      <c r="D452" s="481"/>
      <c r="E452" s="481"/>
      <c r="F452" s="481"/>
      <c r="G452" s="481"/>
      <c r="H452" s="481"/>
      <c r="I452" s="481"/>
      <c r="J452" s="481"/>
      <c r="K452" s="482"/>
      <c r="L452" s="482"/>
      <c r="M452" s="481"/>
      <c r="N452" s="481"/>
      <c r="O452" s="481"/>
      <c r="P452" s="481"/>
      <c r="Q452" s="481"/>
      <c r="R452" s="481"/>
      <c r="S452" s="481"/>
      <c r="T452" s="481"/>
      <c r="U452" s="481"/>
      <c r="V452" s="481"/>
      <c r="W452" s="481"/>
    </row>
    <row r="453" spans="1:23">
      <c r="A453" s="481"/>
      <c r="B453" s="481"/>
      <c r="C453" s="481"/>
      <c r="D453" s="481"/>
      <c r="E453" s="481"/>
      <c r="F453" s="481"/>
      <c r="G453" s="481"/>
      <c r="H453" s="481"/>
      <c r="I453" s="481"/>
      <c r="J453" s="481"/>
      <c r="K453" s="482"/>
      <c r="L453" s="482"/>
      <c r="M453" s="481"/>
      <c r="N453" s="481"/>
      <c r="O453" s="481"/>
      <c r="P453" s="481"/>
      <c r="Q453" s="481"/>
      <c r="R453" s="481"/>
      <c r="S453" s="481"/>
      <c r="T453" s="481"/>
      <c r="U453" s="481"/>
      <c r="V453" s="481"/>
      <c r="W453" s="481"/>
    </row>
    <row r="454" spans="1:23">
      <c r="A454" s="481"/>
      <c r="B454" s="481"/>
      <c r="C454" s="481"/>
      <c r="D454" s="481"/>
      <c r="E454" s="481"/>
      <c r="F454" s="481"/>
      <c r="G454" s="481"/>
      <c r="H454" s="481"/>
      <c r="I454" s="481"/>
      <c r="J454" s="481"/>
      <c r="K454" s="482"/>
      <c r="L454" s="482"/>
      <c r="M454" s="481"/>
      <c r="N454" s="481"/>
      <c r="O454" s="481"/>
      <c r="P454" s="481"/>
      <c r="Q454" s="481"/>
      <c r="R454" s="481"/>
      <c r="S454" s="481"/>
      <c r="T454" s="481"/>
      <c r="U454" s="481"/>
      <c r="V454" s="481"/>
      <c r="W454" s="481"/>
    </row>
    <row r="455" spans="1:23">
      <c r="A455" s="481"/>
      <c r="B455" s="481"/>
      <c r="C455" s="481"/>
      <c r="D455" s="481"/>
      <c r="E455" s="481"/>
      <c r="F455" s="481"/>
      <c r="G455" s="481"/>
      <c r="H455" s="481"/>
      <c r="I455" s="481"/>
      <c r="J455" s="481"/>
      <c r="K455" s="482"/>
      <c r="L455" s="482"/>
      <c r="M455" s="481"/>
      <c r="N455" s="481"/>
      <c r="O455" s="481"/>
      <c r="P455" s="481"/>
      <c r="Q455" s="481"/>
      <c r="R455" s="481"/>
      <c r="S455" s="481"/>
      <c r="T455" s="481"/>
      <c r="U455" s="481"/>
      <c r="V455" s="481"/>
      <c r="W455" s="481"/>
    </row>
    <row r="456" spans="1:23">
      <c r="A456" s="481"/>
      <c r="B456" s="481"/>
      <c r="C456" s="481"/>
      <c r="D456" s="481"/>
      <c r="E456" s="481"/>
      <c r="F456" s="481"/>
      <c r="G456" s="481"/>
      <c r="H456" s="481"/>
      <c r="I456" s="481"/>
      <c r="J456" s="481"/>
      <c r="K456" s="482"/>
      <c r="L456" s="482"/>
      <c r="M456" s="481"/>
      <c r="N456" s="481"/>
      <c r="O456" s="481"/>
      <c r="P456" s="481"/>
      <c r="Q456" s="481"/>
      <c r="R456" s="481"/>
      <c r="S456" s="481"/>
      <c r="T456" s="481"/>
      <c r="U456" s="481"/>
      <c r="V456" s="481"/>
      <c r="W456" s="481"/>
    </row>
    <row r="457" spans="1:23">
      <c r="A457" s="481"/>
      <c r="B457" s="481"/>
      <c r="C457" s="481"/>
      <c r="D457" s="481"/>
      <c r="E457" s="481"/>
      <c r="F457" s="481"/>
      <c r="G457" s="481"/>
      <c r="H457" s="481"/>
      <c r="I457" s="481"/>
      <c r="J457" s="481"/>
      <c r="K457" s="482"/>
      <c r="L457" s="482"/>
      <c r="M457" s="481"/>
      <c r="N457" s="481"/>
      <c r="O457" s="481"/>
      <c r="P457" s="481"/>
      <c r="Q457" s="481"/>
      <c r="R457" s="481"/>
      <c r="S457" s="481"/>
      <c r="T457" s="481"/>
      <c r="U457" s="481"/>
      <c r="V457" s="481"/>
      <c r="W457" s="481"/>
    </row>
    <row r="458" spans="1:23">
      <c r="A458" s="481"/>
      <c r="B458" s="481"/>
      <c r="C458" s="481"/>
      <c r="D458" s="481"/>
      <c r="E458" s="481"/>
      <c r="F458" s="481"/>
      <c r="G458" s="481"/>
      <c r="H458" s="481"/>
      <c r="I458" s="481"/>
      <c r="J458" s="481"/>
      <c r="K458" s="482"/>
      <c r="L458" s="482"/>
      <c r="M458" s="481"/>
      <c r="N458" s="481"/>
      <c r="O458" s="481"/>
      <c r="P458" s="481"/>
      <c r="Q458" s="481"/>
      <c r="R458" s="481"/>
      <c r="S458" s="481"/>
      <c r="T458" s="481"/>
      <c r="U458" s="481"/>
      <c r="V458" s="481"/>
      <c r="W458" s="481"/>
    </row>
    <row r="459" spans="1:23">
      <c r="A459" s="481"/>
      <c r="B459" s="481"/>
      <c r="C459" s="481"/>
      <c r="D459" s="481"/>
      <c r="E459" s="481"/>
      <c r="F459" s="481"/>
      <c r="G459" s="481"/>
      <c r="H459" s="481"/>
      <c r="I459" s="481"/>
      <c r="J459" s="481"/>
      <c r="K459" s="482"/>
      <c r="L459" s="482"/>
      <c r="M459" s="481"/>
      <c r="N459" s="481"/>
      <c r="O459" s="481"/>
      <c r="P459" s="481"/>
      <c r="Q459" s="481"/>
      <c r="R459" s="481"/>
      <c r="S459" s="481"/>
      <c r="T459" s="481"/>
      <c r="U459" s="481"/>
      <c r="V459" s="481"/>
      <c r="W459" s="481"/>
    </row>
    <row r="460" spans="1:23">
      <c r="A460" s="481"/>
      <c r="B460" s="481"/>
      <c r="C460" s="481"/>
      <c r="D460" s="481"/>
      <c r="E460" s="481"/>
      <c r="F460" s="481"/>
      <c r="G460" s="481"/>
      <c r="H460" s="481"/>
      <c r="I460" s="481"/>
      <c r="J460" s="481"/>
      <c r="K460" s="482"/>
      <c r="L460" s="482"/>
      <c r="M460" s="481"/>
      <c r="N460" s="481"/>
      <c r="O460" s="481"/>
      <c r="P460" s="481"/>
      <c r="Q460" s="481"/>
      <c r="R460" s="481"/>
      <c r="S460" s="481"/>
      <c r="T460" s="481"/>
      <c r="U460" s="481"/>
      <c r="V460" s="481"/>
      <c r="W460" s="481"/>
    </row>
    <row r="461" spans="1:23">
      <c r="A461" s="481"/>
      <c r="B461" s="481"/>
      <c r="C461" s="481"/>
      <c r="D461" s="481"/>
      <c r="E461" s="481"/>
      <c r="F461" s="481"/>
      <c r="G461" s="481"/>
      <c r="H461" s="481"/>
      <c r="I461" s="481"/>
      <c r="J461" s="481"/>
      <c r="K461" s="482"/>
      <c r="L461" s="482"/>
      <c r="M461" s="481"/>
      <c r="N461" s="481"/>
      <c r="O461" s="481"/>
      <c r="P461" s="481"/>
      <c r="Q461" s="481"/>
      <c r="R461" s="481"/>
      <c r="S461" s="481"/>
      <c r="T461" s="481"/>
      <c r="U461" s="481"/>
      <c r="V461" s="481"/>
      <c r="W461" s="481"/>
    </row>
    <row r="462" spans="1:23">
      <c r="A462" s="481"/>
      <c r="B462" s="481"/>
      <c r="C462" s="481"/>
      <c r="D462" s="481"/>
      <c r="E462" s="481"/>
      <c r="F462" s="481"/>
      <c r="G462" s="481"/>
      <c r="H462" s="481"/>
      <c r="I462" s="481"/>
      <c r="J462" s="481"/>
      <c r="K462" s="482"/>
      <c r="L462" s="482"/>
      <c r="M462" s="481"/>
      <c r="N462" s="481"/>
      <c r="O462" s="481"/>
      <c r="P462" s="481"/>
      <c r="Q462" s="481"/>
      <c r="R462" s="481"/>
      <c r="S462" s="481"/>
      <c r="T462" s="481"/>
      <c r="U462" s="481"/>
      <c r="V462" s="481"/>
      <c r="W462" s="481"/>
    </row>
    <row r="463" spans="1:23">
      <c r="A463" s="481"/>
      <c r="B463" s="481"/>
      <c r="C463" s="481"/>
      <c r="D463" s="481"/>
      <c r="E463" s="481"/>
      <c r="F463" s="481"/>
      <c r="G463" s="481"/>
      <c r="H463" s="481"/>
      <c r="I463" s="481"/>
      <c r="J463" s="481"/>
      <c r="K463" s="482"/>
      <c r="L463" s="482"/>
      <c r="M463" s="481"/>
      <c r="N463" s="481"/>
      <c r="O463" s="481"/>
      <c r="P463" s="481"/>
      <c r="Q463" s="481"/>
      <c r="R463" s="481"/>
      <c r="S463" s="481"/>
      <c r="T463" s="481"/>
      <c r="U463" s="481"/>
      <c r="V463" s="481"/>
      <c r="W463" s="481"/>
    </row>
    <row r="464" spans="1:23">
      <c r="A464" s="481"/>
      <c r="B464" s="481"/>
      <c r="C464" s="481"/>
      <c r="D464" s="481"/>
      <c r="E464" s="481"/>
      <c r="F464" s="481"/>
      <c r="G464" s="481"/>
      <c r="H464" s="481"/>
      <c r="I464" s="481"/>
      <c r="J464" s="481"/>
      <c r="K464" s="482"/>
      <c r="L464" s="482"/>
      <c r="M464" s="481"/>
      <c r="N464" s="481"/>
      <c r="O464" s="481"/>
      <c r="P464" s="481"/>
      <c r="Q464" s="481"/>
      <c r="R464" s="481"/>
      <c r="S464" s="481"/>
      <c r="T464" s="481"/>
      <c r="U464" s="481"/>
      <c r="V464" s="481"/>
      <c r="W464" s="481"/>
    </row>
    <row r="465" spans="1:23">
      <c r="A465" s="481"/>
      <c r="B465" s="481"/>
      <c r="C465" s="481"/>
      <c r="D465" s="481"/>
      <c r="E465" s="481"/>
      <c r="F465" s="481"/>
      <c r="G465" s="481"/>
      <c r="H465" s="481"/>
      <c r="I465" s="481"/>
      <c r="J465" s="481"/>
      <c r="K465" s="482"/>
      <c r="L465" s="482"/>
      <c r="M465" s="481"/>
      <c r="N465" s="481"/>
      <c r="O465" s="481"/>
      <c r="P465" s="481"/>
      <c r="Q465" s="481"/>
      <c r="R465" s="481"/>
      <c r="S465" s="481"/>
      <c r="T465" s="481"/>
      <c r="U465" s="481"/>
      <c r="V465" s="481"/>
      <c r="W465" s="481"/>
    </row>
    <row r="466" spans="1:23">
      <c r="A466" s="481"/>
      <c r="B466" s="481"/>
      <c r="C466" s="481"/>
      <c r="D466" s="481"/>
      <c r="E466" s="481"/>
      <c r="F466" s="481"/>
      <c r="G466" s="481"/>
      <c r="H466" s="481"/>
      <c r="I466" s="481"/>
      <c r="J466" s="481"/>
      <c r="K466" s="482"/>
      <c r="L466" s="482"/>
      <c r="M466" s="481"/>
      <c r="N466" s="481"/>
      <c r="O466" s="481"/>
      <c r="P466" s="481"/>
      <c r="Q466" s="481"/>
      <c r="R466" s="481"/>
      <c r="S466" s="481"/>
      <c r="T466" s="481"/>
      <c r="U466" s="481"/>
      <c r="V466" s="481"/>
      <c r="W466" s="481"/>
    </row>
    <row r="467" spans="1:23">
      <c r="A467" s="481"/>
      <c r="B467" s="481"/>
      <c r="C467" s="481"/>
      <c r="D467" s="481"/>
      <c r="E467" s="481"/>
      <c r="F467" s="481"/>
      <c r="G467" s="481"/>
      <c r="H467" s="481"/>
      <c r="I467" s="481"/>
      <c r="J467" s="481"/>
      <c r="K467" s="482"/>
      <c r="L467" s="482"/>
      <c r="M467" s="481"/>
      <c r="N467" s="481"/>
      <c r="O467" s="481"/>
      <c r="P467" s="481"/>
      <c r="Q467" s="481"/>
      <c r="R467" s="481"/>
      <c r="S467" s="481"/>
      <c r="T467" s="481"/>
      <c r="U467" s="481"/>
      <c r="V467" s="481"/>
      <c r="W467" s="481"/>
    </row>
    <row r="468" spans="1:23">
      <c r="A468" s="481"/>
      <c r="B468" s="481"/>
      <c r="C468" s="481"/>
      <c r="D468" s="481"/>
      <c r="E468" s="481"/>
      <c r="F468" s="481"/>
      <c r="G468" s="481"/>
      <c r="H468" s="481"/>
      <c r="I468" s="481"/>
      <c r="J468" s="481"/>
      <c r="K468" s="482"/>
      <c r="L468" s="482"/>
      <c r="M468" s="481"/>
      <c r="N468" s="481"/>
      <c r="O468" s="481"/>
      <c r="P468" s="481"/>
      <c r="Q468" s="481"/>
      <c r="R468" s="481"/>
      <c r="S468" s="481"/>
      <c r="T468" s="481"/>
      <c r="U468" s="481"/>
      <c r="V468" s="481"/>
      <c r="W468" s="481"/>
    </row>
    <row r="469" spans="1:23">
      <c r="A469" s="481"/>
      <c r="B469" s="481"/>
      <c r="C469" s="481"/>
      <c r="D469" s="481"/>
      <c r="E469" s="481"/>
      <c r="F469" s="481"/>
      <c r="G469" s="481"/>
      <c r="H469" s="481"/>
      <c r="I469" s="481"/>
      <c r="J469" s="481"/>
      <c r="K469" s="482"/>
      <c r="L469" s="482"/>
      <c r="M469" s="481"/>
      <c r="N469" s="481"/>
      <c r="O469" s="481"/>
      <c r="P469" s="481"/>
      <c r="Q469" s="481"/>
      <c r="R469" s="481"/>
      <c r="S469" s="481"/>
      <c r="T469" s="481"/>
      <c r="U469" s="481"/>
      <c r="V469" s="481"/>
      <c r="W469" s="481"/>
    </row>
    <row r="470" spans="1:23">
      <c r="A470" s="481"/>
      <c r="B470" s="481"/>
      <c r="C470" s="481"/>
      <c r="D470" s="481"/>
      <c r="E470" s="481"/>
      <c r="F470" s="481"/>
      <c r="G470" s="481"/>
      <c r="H470" s="481"/>
      <c r="I470" s="481"/>
      <c r="J470" s="481"/>
      <c r="K470" s="482"/>
      <c r="L470" s="482"/>
      <c r="M470" s="481"/>
      <c r="N470" s="481"/>
      <c r="O470" s="481"/>
      <c r="P470" s="481"/>
      <c r="Q470" s="481"/>
      <c r="R470" s="481"/>
      <c r="S470" s="481"/>
      <c r="T470" s="481"/>
      <c r="U470" s="481"/>
      <c r="V470" s="481"/>
      <c r="W470" s="481"/>
    </row>
    <row r="471" spans="1:23">
      <c r="A471" s="481"/>
      <c r="B471" s="481"/>
      <c r="C471" s="481"/>
      <c r="D471" s="481"/>
      <c r="E471" s="481"/>
      <c r="F471" s="481"/>
      <c r="G471" s="481"/>
      <c r="H471" s="481"/>
      <c r="I471" s="481"/>
      <c r="J471" s="481"/>
      <c r="K471" s="482"/>
      <c r="L471" s="482"/>
      <c r="M471" s="481"/>
      <c r="N471" s="481"/>
      <c r="O471" s="481"/>
      <c r="P471" s="481"/>
      <c r="Q471" s="481"/>
      <c r="R471" s="481"/>
      <c r="S471" s="481"/>
      <c r="T471" s="481"/>
      <c r="U471" s="481"/>
      <c r="V471" s="481"/>
      <c r="W471" s="481"/>
    </row>
    <row r="472" spans="1:23">
      <c r="A472" s="481"/>
      <c r="B472" s="481"/>
      <c r="C472" s="481"/>
      <c r="D472" s="481"/>
      <c r="E472" s="481"/>
      <c r="F472" s="481"/>
      <c r="G472" s="481"/>
      <c r="H472" s="481"/>
      <c r="I472" s="481"/>
      <c r="J472" s="481"/>
      <c r="K472" s="482"/>
      <c r="L472" s="482"/>
      <c r="M472" s="481"/>
      <c r="N472" s="481"/>
      <c r="O472" s="481"/>
      <c r="P472" s="481"/>
      <c r="Q472" s="481"/>
      <c r="R472" s="481"/>
      <c r="S472" s="481"/>
      <c r="T472" s="481"/>
      <c r="U472" s="481"/>
      <c r="V472" s="481"/>
      <c r="W472" s="481"/>
    </row>
    <row r="473" spans="1:23">
      <c r="A473" s="481"/>
      <c r="B473" s="481"/>
      <c r="C473" s="481"/>
      <c r="D473" s="481"/>
      <c r="E473" s="481"/>
      <c r="F473" s="481"/>
      <c r="G473" s="481"/>
      <c r="H473" s="481"/>
      <c r="I473" s="481"/>
      <c r="J473" s="481"/>
      <c r="K473" s="482"/>
      <c r="L473" s="482"/>
      <c r="M473" s="481"/>
      <c r="N473" s="481"/>
      <c r="O473" s="481"/>
      <c r="P473" s="481"/>
      <c r="Q473" s="481"/>
      <c r="R473" s="481"/>
      <c r="S473" s="481"/>
      <c r="T473" s="481"/>
      <c r="U473" s="481"/>
      <c r="V473" s="481"/>
      <c r="W473" s="481"/>
    </row>
    <row r="474" spans="1:23">
      <c r="A474" s="481"/>
      <c r="B474" s="481"/>
      <c r="C474" s="481"/>
      <c r="D474" s="481"/>
      <c r="E474" s="481"/>
      <c r="F474" s="481"/>
      <c r="G474" s="481"/>
      <c r="H474" s="481"/>
      <c r="I474" s="481"/>
      <c r="J474" s="481"/>
      <c r="K474" s="482"/>
      <c r="L474" s="482"/>
      <c r="M474" s="481"/>
      <c r="N474" s="481"/>
      <c r="O474" s="481"/>
      <c r="P474" s="481"/>
      <c r="Q474" s="481"/>
      <c r="R474" s="481"/>
      <c r="S474" s="481"/>
      <c r="T474" s="481"/>
      <c r="U474" s="481"/>
      <c r="V474" s="481"/>
      <c r="W474" s="481"/>
    </row>
    <row r="475" spans="1:23">
      <c r="A475" s="481"/>
      <c r="B475" s="481"/>
      <c r="C475" s="481"/>
      <c r="D475" s="481"/>
      <c r="E475" s="481"/>
      <c r="F475" s="481"/>
      <c r="G475" s="481"/>
      <c r="H475" s="481"/>
      <c r="I475" s="481"/>
      <c r="J475" s="481"/>
      <c r="K475" s="482"/>
      <c r="L475" s="482"/>
      <c r="M475" s="481"/>
      <c r="N475" s="481"/>
      <c r="O475" s="481"/>
      <c r="P475" s="481"/>
      <c r="Q475" s="481"/>
      <c r="R475" s="481"/>
      <c r="S475" s="481"/>
      <c r="T475" s="481"/>
      <c r="U475" s="481"/>
      <c r="V475" s="481"/>
      <c r="W475" s="481"/>
    </row>
    <row r="476" spans="1:23">
      <c r="A476" s="481"/>
      <c r="B476" s="481"/>
      <c r="C476" s="481"/>
      <c r="D476" s="481"/>
      <c r="E476" s="481"/>
      <c r="F476" s="481"/>
      <c r="G476" s="481"/>
      <c r="H476" s="481"/>
      <c r="I476" s="481"/>
      <c r="J476" s="481"/>
      <c r="K476" s="482"/>
      <c r="L476" s="482"/>
      <c r="M476" s="481"/>
      <c r="N476" s="481"/>
      <c r="O476" s="481"/>
      <c r="P476" s="481"/>
      <c r="Q476" s="481"/>
      <c r="R476" s="481"/>
      <c r="S476" s="481"/>
      <c r="T476" s="481"/>
      <c r="U476" s="481"/>
      <c r="V476" s="481"/>
      <c r="W476" s="481"/>
    </row>
    <row r="477" spans="1:23">
      <c r="A477" s="481"/>
      <c r="B477" s="481"/>
      <c r="C477" s="481"/>
      <c r="D477" s="481"/>
      <c r="E477" s="481"/>
      <c r="F477" s="481"/>
      <c r="G477" s="481"/>
      <c r="H477" s="481"/>
      <c r="I477" s="481"/>
      <c r="J477" s="481"/>
      <c r="K477" s="482"/>
      <c r="L477" s="482"/>
      <c r="M477" s="481"/>
      <c r="N477" s="481"/>
      <c r="O477" s="481"/>
      <c r="P477" s="481"/>
      <c r="Q477" s="481"/>
      <c r="R477" s="481"/>
      <c r="S477" s="481"/>
      <c r="T477" s="481"/>
      <c r="U477" s="481"/>
      <c r="V477" s="481"/>
      <c r="W477" s="481"/>
    </row>
    <row r="478" spans="1:23">
      <c r="A478" s="481"/>
      <c r="B478" s="481"/>
      <c r="C478" s="481"/>
      <c r="D478" s="481"/>
      <c r="E478" s="481"/>
      <c r="F478" s="481"/>
      <c r="G478" s="481"/>
      <c r="H478" s="481"/>
      <c r="I478" s="481"/>
      <c r="J478" s="481"/>
      <c r="K478" s="482"/>
      <c r="L478" s="482"/>
      <c r="M478" s="481"/>
      <c r="N478" s="481"/>
      <c r="O478" s="481"/>
      <c r="P478" s="481"/>
      <c r="Q478" s="481"/>
      <c r="R478" s="481"/>
      <c r="S478" s="481"/>
      <c r="T478" s="481"/>
      <c r="U478" s="481"/>
      <c r="V478" s="481"/>
      <c r="W478" s="481"/>
    </row>
    <row r="479" spans="1:23">
      <c r="A479" s="481"/>
      <c r="B479" s="481"/>
      <c r="C479" s="481"/>
      <c r="D479" s="481"/>
      <c r="E479" s="481"/>
      <c r="F479" s="481"/>
      <c r="G479" s="481"/>
      <c r="H479" s="481"/>
      <c r="I479" s="481"/>
      <c r="J479" s="481"/>
      <c r="K479" s="482"/>
      <c r="L479" s="482"/>
      <c r="M479" s="481"/>
      <c r="N479" s="481"/>
      <c r="O479" s="481"/>
      <c r="P479" s="481"/>
      <c r="Q479" s="481"/>
      <c r="R479" s="481"/>
      <c r="S479" s="481"/>
      <c r="T479" s="481"/>
      <c r="U479" s="481"/>
      <c r="V479" s="481"/>
      <c r="W479" s="481"/>
    </row>
    <row r="480" spans="1:23">
      <c r="A480" s="481"/>
      <c r="B480" s="481"/>
      <c r="C480" s="481"/>
      <c r="D480" s="481"/>
      <c r="E480" s="481"/>
      <c r="F480" s="481"/>
      <c r="G480" s="481"/>
      <c r="H480" s="481"/>
      <c r="I480" s="481"/>
      <c r="J480" s="481"/>
      <c r="K480" s="482"/>
      <c r="L480" s="482"/>
      <c r="M480" s="481"/>
      <c r="N480" s="481"/>
      <c r="O480" s="481"/>
      <c r="P480" s="481"/>
      <c r="Q480" s="481"/>
      <c r="R480" s="481"/>
      <c r="S480" s="481"/>
      <c r="T480" s="481"/>
      <c r="U480" s="481"/>
      <c r="V480" s="481"/>
      <c r="W480" s="481"/>
    </row>
    <row r="481" spans="1:23">
      <c r="A481" s="481"/>
      <c r="B481" s="481"/>
      <c r="C481" s="481"/>
      <c r="D481" s="481"/>
      <c r="E481" s="481"/>
      <c r="F481" s="481"/>
      <c r="G481" s="481"/>
      <c r="H481" s="481"/>
      <c r="I481" s="481"/>
      <c r="J481" s="481"/>
      <c r="K481" s="482"/>
      <c r="L481" s="482"/>
      <c r="M481" s="481"/>
      <c r="N481" s="481"/>
      <c r="O481" s="481"/>
      <c r="P481" s="481"/>
      <c r="Q481" s="481"/>
      <c r="R481" s="481"/>
      <c r="S481" s="481"/>
      <c r="T481" s="481"/>
      <c r="U481" s="481"/>
      <c r="V481" s="481"/>
      <c r="W481" s="481"/>
    </row>
    <row r="482" spans="1:23">
      <c r="A482" s="481"/>
      <c r="B482" s="481"/>
      <c r="C482" s="481"/>
      <c r="D482" s="481"/>
      <c r="E482" s="481"/>
      <c r="F482" s="481"/>
      <c r="G482" s="481"/>
      <c r="H482" s="481"/>
      <c r="I482" s="481"/>
      <c r="J482" s="481"/>
      <c r="K482" s="482"/>
      <c r="L482" s="482"/>
      <c r="M482" s="481"/>
      <c r="N482" s="481"/>
      <c r="O482" s="481"/>
      <c r="P482" s="481"/>
      <c r="Q482" s="481"/>
      <c r="R482" s="481"/>
      <c r="S482" s="481"/>
      <c r="T482" s="481"/>
      <c r="U482" s="481"/>
      <c r="V482" s="481"/>
      <c r="W482" s="481"/>
    </row>
    <row r="483" spans="1:23">
      <c r="A483" s="481"/>
      <c r="B483" s="481"/>
      <c r="C483" s="481"/>
      <c r="D483" s="481"/>
      <c r="E483" s="481"/>
      <c r="F483" s="481"/>
      <c r="G483" s="481"/>
      <c r="H483" s="481"/>
      <c r="I483" s="481"/>
      <c r="J483" s="481"/>
      <c r="K483" s="482"/>
      <c r="L483" s="482"/>
      <c r="M483" s="481"/>
      <c r="N483" s="481"/>
      <c r="O483" s="481"/>
      <c r="P483" s="481"/>
      <c r="Q483" s="481"/>
      <c r="R483" s="481"/>
      <c r="S483" s="481"/>
      <c r="T483" s="481"/>
      <c r="U483" s="481"/>
      <c r="V483" s="481"/>
      <c r="W483" s="481"/>
    </row>
    <row r="484" spans="1:23">
      <c r="A484" s="481"/>
      <c r="B484" s="481"/>
      <c r="C484" s="481"/>
      <c r="D484" s="481"/>
      <c r="E484" s="481"/>
      <c r="F484" s="481"/>
      <c r="G484" s="481"/>
      <c r="H484" s="481"/>
      <c r="I484" s="481"/>
      <c r="J484" s="481"/>
      <c r="K484" s="482"/>
      <c r="L484" s="482"/>
      <c r="M484" s="481"/>
      <c r="N484" s="481"/>
      <c r="O484" s="481"/>
      <c r="P484" s="481"/>
      <c r="Q484" s="481"/>
      <c r="R484" s="481"/>
      <c r="S484" s="481"/>
      <c r="T484" s="481"/>
      <c r="U484" s="481"/>
      <c r="V484" s="481"/>
      <c r="W484" s="481"/>
    </row>
    <row r="485" spans="1:23">
      <c r="A485" s="481"/>
      <c r="B485" s="481"/>
      <c r="C485" s="481"/>
      <c r="D485" s="481"/>
      <c r="E485" s="481"/>
      <c r="F485" s="481"/>
      <c r="G485" s="481"/>
      <c r="H485" s="481"/>
      <c r="I485" s="481"/>
      <c r="J485" s="481"/>
      <c r="K485" s="482"/>
      <c r="L485" s="482"/>
      <c r="M485" s="481"/>
      <c r="N485" s="481"/>
      <c r="O485" s="481"/>
      <c r="P485" s="481"/>
      <c r="Q485" s="481"/>
      <c r="R485" s="481"/>
      <c r="S485" s="481"/>
      <c r="T485" s="481"/>
      <c r="U485" s="481"/>
      <c r="V485" s="481"/>
      <c r="W485" s="481"/>
    </row>
    <row r="486" spans="1:23">
      <c r="A486" s="481"/>
      <c r="B486" s="481"/>
      <c r="C486" s="481"/>
      <c r="D486" s="481"/>
      <c r="E486" s="481"/>
      <c r="F486" s="481"/>
      <c r="G486" s="481"/>
      <c r="H486" s="481"/>
      <c r="I486" s="481"/>
      <c r="J486" s="481"/>
      <c r="K486" s="482"/>
      <c r="L486" s="482"/>
      <c r="M486" s="481"/>
      <c r="N486" s="481"/>
      <c r="O486" s="481"/>
      <c r="P486" s="481"/>
      <c r="Q486" s="481"/>
      <c r="R486" s="481"/>
      <c r="S486" s="481"/>
      <c r="T486" s="481"/>
      <c r="U486" s="481"/>
      <c r="V486" s="481"/>
      <c r="W486" s="481"/>
    </row>
    <row r="487" spans="1:23">
      <c r="A487" s="481"/>
      <c r="B487" s="481"/>
      <c r="C487" s="481"/>
      <c r="D487" s="481"/>
      <c r="E487" s="481"/>
      <c r="F487" s="481"/>
      <c r="G487" s="481"/>
      <c r="H487" s="481"/>
      <c r="I487" s="481"/>
      <c r="J487" s="481"/>
      <c r="K487" s="482"/>
      <c r="L487" s="482"/>
      <c r="M487" s="481"/>
      <c r="N487" s="481"/>
      <c r="O487" s="481"/>
      <c r="P487" s="481"/>
      <c r="Q487" s="481"/>
      <c r="R487" s="481"/>
      <c r="S487" s="481"/>
      <c r="T487" s="481"/>
      <c r="U487" s="481"/>
      <c r="V487" s="481"/>
      <c r="W487" s="481"/>
    </row>
    <row r="488" spans="1:23">
      <c r="A488" s="481"/>
      <c r="B488" s="481"/>
      <c r="C488" s="481"/>
      <c r="D488" s="481"/>
      <c r="E488" s="481"/>
      <c r="F488" s="481"/>
      <c r="G488" s="481"/>
      <c r="H488" s="481"/>
      <c r="I488" s="481"/>
      <c r="J488" s="481"/>
      <c r="K488" s="482"/>
      <c r="L488" s="482"/>
      <c r="M488" s="481"/>
      <c r="N488" s="481"/>
      <c r="O488" s="481"/>
      <c r="P488" s="481"/>
      <c r="Q488" s="481"/>
      <c r="R488" s="481"/>
      <c r="S488" s="481"/>
      <c r="T488" s="481"/>
      <c r="U488" s="481"/>
      <c r="V488" s="481"/>
      <c r="W488" s="481"/>
    </row>
    <row r="489" spans="1:23">
      <c r="A489" s="481"/>
      <c r="B489" s="481"/>
      <c r="C489" s="481"/>
      <c r="D489" s="481"/>
      <c r="E489" s="481"/>
      <c r="F489" s="481"/>
      <c r="G489" s="481"/>
      <c r="H489" s="481"/>
      <c r="I489" s="481"/>
      <c r="J489" s="481"/>
      <c r="K489" s="482"/>
      <c r="L489" s="482"/>
      <c r="M489" s="481"/>
      <c r="N489" s="481"/>
      <c r="O489" s="481"/>
      <c r="P489" s="481"/>
      <c r="Q489" s="481"/>
      <c r="R489" s="481"/>
      <c r="S489" s="481"/>
      <c r="T489" s="481"/>
      <c r="U489" s="481"/>
      <c r="V489" s="481"/>
      <c r="W489" s="481"/>
    </row>
    <row r="490" spans="1:23">
      <c r="A490" s="481"/>
      <c r="B490" s="481"/>
      <c r="C490" s="481"/>
      <c r="D490" s="481"/>
      <c r="E490" s="481"/>
      <c r="F490" s="481"/>
      <c r="G490" s="481"/>
      <c r="H490" s="481"/>
      <c r="I490" s="481"/>
      <c r="J490" s="481"/>
      <c r="K490" s="482"/>
      <c r="L490" s="482"/>
      <c r="M490" s="481"/>
      <c r="N490" s="481"/>
      <c r="O490" s="481"/>
      <c r="P490" s="481"/>
      <c r="Q490" s="481"/>
      <c r="R490" s="481"/>
      <c r="S490" s="481"/>
      <c r="T490" s="481"/>
      <c r="U490" s="481"/>
      <c r="V490" s="481"/>
      <c r="W490" s="481"/>
    </row>
    <row r="491" spans="1:23">
      <c r="A491" s="481"/>
      <c r="B491" s="481"/>
      <c r="C491" s="481"/>
      <c r="D491" s="481"/>
      <c r="E491" s="481"/>
      <c r="F491" s="481"/>
      <c r="G491" s="481"/>
      <c r="H491" s="481"/>
      <c r="I491" s="481"/>
      <c r="J491" s="481"/>
      <c r="K491" s="482"/>
      <c r="L491" s="482"/>
      <c r="M491" s="481"/>
      <c r="N491" s="481"/>
      <c r="O491" s="481"/>
      <c r="P491" s="481"/>
      <c r="Q491" s="481"/>
      <c r="R491" s="481"/>
      <c r="S491" s="481"/>
      <c r="T491" s="481"/>
      <c r="U491" s="481"/>
      <c r="V491" s="481"/>
      <c r="W491" s="481"/>
    </row>
    <row r="492" spans="1:23">
      <c r="A492" s="481"/>
      <c r="B492" s="481"/>
      <c r="C492" s="481"/>
      <c r="D492" s="481"/>
      <c r="E492" s="481"/>
      <c r="F492" s="481"/>
      <c r="G492" s="481"/>
      <c r="H492" s="481"/>
      <c r="I492" s="481"/>
      <c r="J492" s="481"/>
      <c r="K492" s="482"/>
      <c r="L492" s="482"/>
      <c r="M492" s="481"/>
      <c r="N492" s="481"/>
      <c r="O492" s="481"/>
      <c r="P492" s="481"/>
      <c r="Q492" s="481"/>
      <c r="R492" s="481"/>
      <c r="S492" s="481"/>
      <c r="T492" s="481"/>
      <c r="U492" s="481"/>
      <c r="V492" s="481"/>
      <c r="W492" s="481"/>
    </row>
    <row r="493" spans="1:23">
      <c r="A493" s="481"/>
      <c r="B493" s="481"/>
      <c r="C493" s="481"/>
      <c r="D493" s="481"/>
      <c r="E493" s="481"/>
      <c r="F493" s="481"/>
      <c r="G493" s="481"/>
      <c r="H493" s="481"/>
      <c r="I493" s="481"/>
      <c r="J493" s="481"/>
      <c r="K493" s="482"/>
      <c r="L493" s="482"/>
      <c r="M493" s="481"/>
      <c r="N493" s="481"/>
      <c r="O493" s="481"/>
      <c r="P493" s="481"/>
      <c r="Q493" s="481"/>
      <c r="R493" s="481"/>
      <c r="S493" s="481"/>
      <c r="T493" s="481"/>
      <c r="U493" s="481"/>
      <c r="V493" s="481"/>
      <c r="W493" s="481"/>
    </row>
    <row r="494" spans="1:23">
      <c r="A494" s="481"/>
      <c r="B494" s="481"/>
      <c r="C494" s="481"/>
      <c r="D494" s="481"/>
      <c r="E494" s="481"/>
      <c r="F494" s="481"/>
      <c r="G494" s="481"/>
      <c r="H494" s="481"/>
      <c r="I494" s="481"/>
      <c r="J494" s="481"/>
      <c r="K494" s="482"/>
      <c r="L494" s="482"/>
      <c r="M494" s="481"/>
      <c r="N494" s="481"/>
      <c r="O494" s="481"/>
      <c r="P494" s="481"/>
      <c r="Q494" s="481"/>
      <c r="R494" s="481"/>
      <c r="S494" s="481"/>
      <c r="T494" s="481"/>
      <c r="U494" s="481"/>
      <c r="V494" s="481"/>
      <c r="W494" s="481"/>
    </row>
    <row r="495" spans="1:23">
      <c r="A495" s="481"/>
      <c r="B495" s="481"/>
      <c r="C495" s="481"/>
      <c r="D495" s="481"/>
      <c r="E495" s="481"/>
      <c r="F495" s="481"/>
      <c r="G495" s="481"/>
      <c r="H495" s="481"/>
      <c r="I495" s="481"/>
      <c r="J495" s="481"/>
      <c r="K495" s="482"/>
      <c r="L495" s="482"/>
      <c r="M495" s="481"/>
      <c r="N495" s="481"/>
      <c r="O495" s="481"/>
      <c r="P495" s="481"/>
      <c r="Q495" s="481"/>
      <c r="R495" s="481"/>
      <c r="S495" s="481"/>
      <c r="T495" s="481"/>
      <c r="U495" s="481"/>
      <c r="V495" s="481"/>
      <c r="W495" s="481"/>
    </row>
    <row r="496" spans="1:23">
      <c r="A496" s="481"/>
      <c r="B496" s="481"/>
      <c r="C496" s="481"/>
      <c r="D496" s="481"/>
      <c r="E496" s="481"/>
      <c r="F496" s="481"/>
      <c r="G496" s="481"/>
      <c r="H496" s="481"/>
      <c r="I496" s="481"/>
      <c r="J496" s="481"/>
      <c r="K496" s="482"/>
      <c r="L496" s="482"/>
      <c r="M496" s="481"/>
      <c r="N496" s="481"/>
      <c r="O496" s="481"/>
      <c r="P496" s="481"/>
      <c r="Q496" s="481"/>
      <c r="R496" s="481"/>
      <c r="S496" s="481"/>
      <c r="T496" s="481"/>
      <c r="U496" s="481"/>
      <c r="V496" s="481"/>
      <c r="W496" s="481"/>
    </row>
    <row r="497" spans="1:23">
      <c r="A497" s="481"/>
      <c r="B497" s="481"/>
      <c r="C497" s="481"/>
      <c r="D497" s="481"/>
      <c r="E497" s="481"/>
      <c r="F497" s="481"/>
      <c r="G497" s="481"/>
      <c r="H497" s="481"/>
      <c r="I497" s="481"/>
      <c r="J497" s="481"/>
      <c r="K497" s="482"/>
      <c r="L497" s="482"/>
      <c r="M497" s="481"/>
      <c r="N497" s="481"/>
      <c r="O497" s="481"/>
      <c r="P497" s="481"/>
      <c r="Q497" s="481"/>
      <c r="R497" s="481"/>
      <c r="S497" s="481"/>
      <c r="T497" s="481"/>
      <c r="U497" s="481"/>
      <c r="V497" s="481"/>
      <c r="W497" s="481"/>
    </row>
    <row r="498" spans="1:23">
      <c r="A498" s="481"/>
      <c r="B498" s="481"/>
      <c r="C498" s="481"/>
      <c r="D498" s="481"/>
      <c r="E498" s="481"/>
      <c r="F498" s="481"/>
      <c r="G498" s="481"/>
      <c r="H498" s="481"/>
      <c r="I498" s="481"/>
      <c r="J498" s="481"/>
      <c r="K498" s="482"/>
      <c r="L498" s="482"/>
      <c r="M498" s="481"/>
      <c r="N498" s="481"/>
      <c r="O498" s="481"/>
      <c r="P498" s="481"/>
      <c r="Q498" s="481"/>
      <c r="R498" s="481"/>
      <c r="S498" s="481"/>
      <c r="T498" s="481"/>
      <c r="U498" s="481"/>
      <c r="V498" s="481"/>
      <c r="W498" s="481"/>
    </row>
    <row r="499" spans="1:23">
      <c r="A499" s="481"/>
      <c r="B499" s="481"/>
      <c r="C499" s="481"/>
      <c r="D499" s="481"/>
      <c r="E499" s="481"/>
      <c r="F499" s="481"/>
      <c r="G499" s="481"/>
      <c r="H499" s="481"/>
      <c r="I499" s="481"/>
      <c r="J499" s="481"/>
      <c r="K499" s="482"/>
      <c r="L499" s="482"/>
      <c r="M499" s="481"/>
      <c r="N499" s="481"/>
      <c r="O499" s="481"/>
      <c r="P499" s="481"/>
      <c r="Q499" s="481"/>
      <c r="R499" s="481"/>
      <c r="S499" s="481"/>
      <c r="T499" s="481"/>
      <c r="U499" s="481"/>
      <c r="V499" s="481"/>
      <c r="W499" s="481"/>
    </row>
    <row r="500" spans="1:23">
      <c r="A500" s="481"/>
      <c r="B500" s="481"/>
      <c r="C500" s="481"/>
      <c r="D500" s="481"/>
      <c r="E500" s="481"/>
      <c r="F500" s="481"/>
      <c r="G500" s="481"/>
      <c r="H500" s="481"/>
      <c r="I500" s="481"/>
      <c r="J500" s="481"/>
      <c r="K500" s="482"/>
      <c r="L500" s="482"/>
      <c r="M500" s="481"/>
      <c r="N500" s="481"/>
      <c r="O500" s="481"/>
      <c r="P500" s="481"/>
      <c r="Q500" s="481"/>
      <c r="R500" s="481"/>
      <c r="S500" s="481"/>
      <c r="T500" s="481"/>
      <c r="U500" s="481"/>
      <c r="V500" s="481"/>
      <c r="W500" s="481"/>
    </row>
    <row r="501" spans="1:23">
      <c r="A501" s="481"/>
      <c r="B501" s="481"/>
      <c r="C501" s="481"/>
      <c r="D501" s="481"/>
      <c r="E501" s="481"/>
      <c r="F501" s="481"/>
      <c r="G501" s="481"/>
      <c r="H501" s="481"/>
      <c r="I501" s="481"/>
      <c r="J501" s="481"/>
      <c r="K501" s="482"/>
      <c r="L501" s="482"/>
      <c r="M501" s="481"/>
      <c r="N501" s="481"/>
      <c r="O501" s="481"/>
      <c r="P501" s="481"/>
      <c r="Q501" s="481"/>
      <c r="R501" s="481"/>
      <c r="S501" s="481"/>
      <c r="T501" s="481"/>
      <c r="U501" s="481"/>
      <c r="V501" s="481"/>
      <c r="W501" s="481"/>
    </row>
    <row r="502" spans="1:23">
      <c r="A502" s="481"/>
      <c r="B502" s="481"/>
      <c r="C502" s="481"/>
      <c r="D502" s="481"/>
      <c r="E502" s="481"/>
      <c r="F502" s="481"/>
      <c r="G502" s="481"/>
      <c r="H502" s="481"/>
      <c r="I502" s="481"/>
      <c r="J502" s="481"/>
      <c r="K502" s="482"/>
      <c r="L502" s="482"/>
      <c r="M502" s="481"/>
      <c r="N502" s="481"/>
      <c r="O502" s="481"/>
      <c r="P502" s="481"/>
      <c r="Q502" s="481"/>
      <c r="R502" s="481"/>
      <c r="S502" s="481"/>
      <c r="T502" s="481"/>
      <c r="U502" s="481"/>
      <c r="V502" s="481"/>
      <c r="W502" s="481"/>
    </row>
    <row r="503" spans="1:23">
      <c r="A503" s="481"/>
      <c r="B503" s="481"/>
      <c r="C503" s="481"/>
      <c r="D503" s="481"/>
      <c r="E503" s="481"/>
      <c r="F503" s="481"/>
      <c r="G503" s="481"/>
      <c r="H503" s="481"/>
      <c r="I503" s="481"/>
      <c r="J503" s="481"/>
      <c r="K503" s="482"/>
      <c r="L503" s="482"/>
      <c r="M503" s="481"/>
      <c r="N503" s="481"/>
      <c r="O503" s="481"/>
      <c r="P503" s="481"/>
      <c r="Q503" s="481"/>
      <c r="R503" s="481"/>
      <c r="S503" s="481"/>
      <c r="T503" s="481"/>
      <c r="U503" s="481"/>
      <c r="V503" s="481"/>
      <c r="W503" s="481"/>
    </row>
    <row r="504" spans="1:23">
      <c r="A504" s="481"/>
      <c r="B504" s="481"/>
      <c r="C504" s="481"/>
      <c r="D504" s="481"/>
      <c r="E504" s="481"/>
      <c r="F504" s="481"/>
      <c r="G504" s="481"/>
      <c r="H504" s="481"/>
      <c r="I504" s="481"/>
      <c r="J504" s="481"/>
      <c r="K504" s="482"/>
      <c r="L504" s="482"/>
      <c r="M504" s="481"/>
      <c r="N504" s="481"/>
      <c r="O504" s="481"/>
      <c r="P504" s="481"/>
      <c r="Q504" s="481"/>
      <c r="R504" s="481"/>
      <c r="S504" s="481"/>
      <c r="T504" s="481"/>
      <c r="U504" s="481"/>
      <c r="V504" s="481"/>
      <c r="W504" s="481"/>
    </row>
    <row r="505" spans="1:23">
      <c r="A505" s="481"/>
      <c r="B505" s="481"/>
      <c r="C505" s="481"/>
      <c r="D505" s="481"/>
      <c r="E505" s="481"/>
      <c r="F505" s="481"/>
      <c r="G505" s="481"/>
      <c r="H505" s="481"/>
      <c r="I505" s="481"/>
      <c r="J505" s="481"/>
      <c r="K505" s="482"/>
      <c r="L505" s="482"/>
      <c r="M505" s="481"/>
      <c r="N505" s="481"/>
      <c r="O505" s="481"/>
      <c r="P505" s="481"/>
      <c r="Q505" s="481"/>
      <c r="R505" s="481"/>
      <c r="S505" s="481"/>
      <c r="T505" s="481"/>
      <c r="U505" s="481"/>
      <c r="V505" s="481"/>
      <c r="W505" s="481"/>
    </row>
    <row r="506" spans="1:23">
      <c r="A506" s="481"/>
      <c r="B506" s="481"/>
      <c r="C506" s="481"/>
      <c r="D506" s="481"/>
      <c r="E506" s="481"/>
      <c r="F506" s="481"/>
      <c r="G506" s="481"/>
      <c r="H506" s="481"/>
      <c r="I506" s="481"/>
      <c r="J506" s="481"/>
      <c r="K506" s="482"/>
      <c r="L506" s="482"/>
      <c r="M506" s="481"/>
      <c r="N506" s="481"/>
      <c r="O506" s="481"/>
      <c r="P506" s="481"/>
      <c r="Q506" s="481"/>
      <c r="R506" s="481"/>
      <c r="S506" s="481"/>
      <c r="T506" s="481"/>
      <c r="U506" s="481"/>
      <c r="V506" s="481"/>
      <c r="W506" s="481"/>
    </row>
    <row r="507" spans="1:23">
      <c r="A507" s="481"/>
      <c r="B507" s="481"/>
      <c r="C507" s="481"/>
      <c r="D507" s="481"/>
      <c r="E507" s="481"/>
      <c r="F507" s="481"/>
      <c r="G507" s="481"/>
      <c r="H507" s="481"/>
      <c r="I507" s="481"/>
      <c r="J507" s="481"/>
      <c r="K507" s="482"/>
      <c r="L507" s="482"/>
      <c r="M507" s="481"/>
      <c r="N507" s="481"/>
      <c r="O507" s="481"/>
      <c r="P507" s="481"/>
      <c r="Q507" s="481"/>
      <c r="R507" s="481"/>
      <c r="S507" s="481"/>
      <c r="T507" s="481"/>
      <c r="U507" s="481"/>
      <c r="V507" s="481"/>
      <c r="W507" s="481"/>
    </row>
    <row r="508" spans="1:23">
      <c r="A508" s="481"/>
      <c r="B508" s="481"/>
      <c r="C508" s="481"/>
      <c r="D508" s="481"/>
      <c r="E508" s="481"/>
      <c r="F508" s="481"/>
      <c r="G508" s="481"/>
      <c r="H508" s="481"/>
      <c r="I508" s="481"/>
      <c r="J508" s="481"/>
      <c r="K508" s="482"/>
      <c r="L508" s="482"/>
      <c r="M508" s="481"/>
      <c r="N508" s="481"/>
      <c r="O508" s="481"/>
      <c r="P508" s="481"/>
      <c r="Q508" s="481"/>
      <c r="R508" s="481"/>
      <c r="S508" s="481"/>
      <c r="T508" s="481"/>
      <c r="U508" s="481"/>
      <c r="V508" s="481"/>
      <c r="W508" s="481"/>
    </row>
    <row r="509" spans="1:23">
      <c r="A509" s="481"/>
      <c r="B509" s="481"/>
      <c r="C509" s="481"/>
      <c r="D509" s="481"/>
      <c r="E509" s="481"/>
      <c r="F509" s="481"/>
      <c r="G509" s="481"/>
      <c r="H509" s="481"/>
      <c r="I509" s="481"/>
      <c r="J509" s="481"/>
      <c r="K509" s="482"/>
      <c r="L509" s="482"/>
      <c r="M509" s="481"/>
      <c r="N509" s="481"/>
      <c r="O509" s="481"/>
      <c r="P509" s="481"/>
      <c r="Q509" s="481"/>
      <c r="R509" s="481"/>
      <c r="S509" s="481"/>
      <c r="T509" s="481"/>
      <c r="U509" s="481"/>
      <c r="V509" s="481"/>
      <c r="W509" s="481"/>
    </row>
    <row r="510" spans="1:23">
      <c r="A510" s="481"/>
      <c r="B510" s="481"/>
      <c r="C510" s="481"/>
      <c r="D510" s="481"/>
      <c r="E510" s="481"/>
      <c r="F510" s="481"/>
      <c r="G510" s="481"/>
      <c r="H510" s="481"/>
      <c r="I510" s="481"/>
      <c r="J510" s="481"/>
      <c r="K510" s="482"/>
      <c r="L510" s="482"/>
      <c r="M510" s="481"/>
      <c r="N510" s="481"/>
      <c r="O510" s="481"/>
      <c r="P510" s="481"/>
      <c r="Q510" s="481"/>
      <c r="R510" s="481"/>
      <c r="S510" s="481"/>
      <c r="T510" s="481"/>
      <c r="U510" s="481"/>
      <c r="V510" s="481"/>
      <c r="W510" s="481"/>
    </row>
    <row r="511" spans="1:23">
      <c r="A511" s="481"/>
      <c r="B511" s="481"/>
      <c r="C511" s="481"/>
      <c r="D511" s="481"/>
      <c r="E511" s="481"/>
      <c r="F511" s="481"/>
      <c r="G511" s="481"/>
      <c r="H511" s="481"/>
      <c r="I511" s="481"/>
      <c r="J511" s="481"/>
      <c r="K511" s="482"/>
      <c r="L511" s="482"/>
      <c r="M511" s="481"/>
      <c r="N511" s="481"/>
      <c r="O511" s="481"/>
      <c r="P511" s="481"/>
      <c r="Q511" s="481"/>
      <c r="R511" s="481"/>
      <c r="S511" s="481"/>
      <c r="T511" s="481"/>
      <c r="U511" s="481"/>
      <c r="V511" s="481"/>
      <c r="W511" s="481"/>
    </row>
    <row r="512" spans="1:23">
      <c r="A512" s="481"/>
      <c r="B512" s="481"/>
      <c r="C512" s="481"/>
      <c r="D512" s="481"/>
      <c r="E512" s="481"/>
      <c r="F512" s="481"/>
      <c r="G512" s="481"/>
      <c r="H512" s="481"/>
      <c r="I512" s="481"/>
      <c r="J512" s="481"/>
      <c r="K512" s="482"/>
      <c r="L512" s="482"/>
      <c r="M512" s="481"/>
      <c r="N512" s="481"/>
      <c r="O512" s="481"/>
      <c r="P512" s="481"/>
      <c r="Q512" s="481"/>
      <c r="R512" s="481"/>
      <c r="S512" s="481"/>
      <c r="T512" s="481"/>
      <c r="U512" s="481"/>
      <c r="V512" s="481"/>
      <c r="W512" s="481"/>
    </row>
    <row r="513" spans="1:23">
      <c r="A513" s="481"/>
      <c r="B513" s="481"/>
      <c r="C513" s="481"/>
      <c r="D513" s="481"/>
      <c r="E513" s="481"/>
      <c r="F513" s="481"/>
      <c r="G513" s="481"/>
      <c r="H513" s="481"/>
      <c r="I513" s="481"/>
      <c r="J513" s="481"/>
      <c r="K513" s="482"/>
      <c r="L513" s="482"/>
      <c r="M513" s="481"/>
      <c r="N513" s="481"/>
      <c r="O513" s="481"/>
      <c r="P513" s="481"/>
      <c r="Q513" s="481"/>
      <c r="R513" s="481"/>
      <c r="S513" s="481"/>
      <c r="T513" s="481"/>
      <c r="U513" s="481"/>
      <c r="V513" s="481"/>
      <c r="W513" s="481"/>
    </row>
    <row r="514" spans="1:23">
      <c r="A514" s="481"/>
      <c r="B514" s="481"/>
      <c r="C514" s="481"/>
      <c r="D514" s="481"/>
      <c r="E514" s="481"/>
      <c r="F514" s="481"/>
      <c r="G514" s="481"/>
      <c r="H514" s="481"/>
      <c r="I514" s="481"/>
      <c r="J514" s="481"/>
      <c r="K514" s="482"/>
      <c r="L514" s="482"/>
      <c r="M514" s="481"/>
      <c r="N514" s="481"/>
      <c r="O514" s="481"/>
      <c r="P514" s="481"/>
      <c r="Q514" s="481"/>
      <c r="R514" s="481"/>
      <c r="S514" s="481"/>
      <c r="T514" s="481"/>
      <c r="U514" s="481"/>
      <c r="V514" s="481"/>
      <c r="W514" s="481"/>
    </row>
    <row r="515" spans="1:23">
      <c r="A515" s="481"/>
      <c r="B515" s="481"/>
      <c r="C515" s="481"/>
      <c r="D515" s="481"/>
      <c r="E515" s="481"/>
      <c r="F515" s="481"/>
      <c r="G515" s="481"/>
      <c r="H515" s="481"/>
      <c r="I515" s="481"/>
      <c r="J515" s="481"/>
      <c r="K515" s="482"/>
      <c r="L515" s="482"/>
      <c r="M515" s="481"/>
      <c r="N515" s="481"/>
      <c r="O515" s="481"/>
      <c r="P515" s="481"/>
      <c r="Q515" s="481"/>
      <c r="R515" s="481"/>
      <c r="S515" s="481"/>
      <c r="T515" s="481"/>
      <c r="U515" s="481"/>
      <c r="V515" s="481"/>
      <c r="W515" s="481"/>
    </row>
    <row r="516" spans="1:23">
      <c r="A516" s="481"/>
      <c r="B516" s="481"/>
      <c r="C516" s="481"/>
      <c r="D516" s="481"/>
      <c r="E516" s="481"/>
      <c r="F516" s="481"/>
      <c r="G516" s="481"/>
      <c r="H516" s="481"/>
      <c r="I516" s="481"/>
      <c r="J516" s="481"/>
      <c r="K516" s="482"/>
      <c r="L516" s="482"/>
      <c r="M516" s="481"/>
      <c r="N516" s="481"/>
      <c r="O516" s="481"/>
      <c r="P516" s="481"/>
      <c r="Q516" s="481"/>
      <c r="R516" s="481"/>
      <c r="S516" s="481"/>
      <c r="T516" s="481"/>
      <c r="U516" s="481"/>
      <c r="V516" s="481"/>
      <c r="W516" s="481"/>
    </row>
    <row r="517" spans="1:23">
      <c r="A517" s="481"/>
      <c r="B517" s="481"/>
      <c r="C517" s="481"/>
      <c r="D517" s="481"/>
      <c r="E517" s="481"/>
      <c r="F517" s="481"/>
      <c r="G517" s="481"/>
      <c r="H517" s="481"/>
      <c r="I517" s="481"/>
      <c r="J517" s="481"/>
      <c r="K517" s="482"/>
      <c r="L517" s="482"/>
      <c r="M517" s="481"/>
      <c r="N517" s="481"/>
      <c r="O517" s="481"/>
      <c r="P517" s="481"/>
      <c r="Q517" s="481"/>
      <c r="R517" s="481"/>
      <c r="S517" s="481"/>
      <c r="T517" s="481"/>
      <c r="U517" s="481"/>
      <c r="V517" s="481"/>
      <c r="W517" s="481"/>
    </row>
    <row r="518" spans="1:23">
      <c r="A518" s="481"/>
      <c r="B518" s="481"/>
      <c r="C518" s="481"/>
      <c r="D518" s="481"/>
      <c r="E518" s="481"/>
      <c r="F518" s="481"/>
      <c r="G518" s="481"/>
      <c r="H518" s="481"/>
      <c r="I518" s="481"/>
      <c r="J518" s="481"/>
      <c r="K518" s="482"/>
      <c r="L518" s="482"/>
      <c r="M518" s="481"/>
      <c r="N518" s="481"/>
      <c r="O518" s="481"/>
      <c r="P518" s="481"/>
      <c r="Q518" s="481"/>
      <c r="R518" s="481"/>
      <c r="S518" s="481"/>
      <c r="T518" s="481"/>
      <c r="U518" s="481"/>
      <c r="V518" s="481"/>
      <c r="W518" s="481"/>
    </row>
    <row r="519" spans="1:23">
      <c r="A519" s="481"/>
      <c r="B519" s="481"/>
      <c r="C519" s="481"/>
      <c r="D519" s="481"/>
      <c r="E519" s="481"/>
      <c r="F519" s="481"/>
      <c r="G519" s="481"/>
      <c r="H519" s="481"/>
      <c r="I519" s="481"/>
      <c r="J519" s="481"/>
      <c r="K519" s="482"/>
      <c r="L519" s="482"/>
      <c r="M519" s="481"/>
      <c r="N519" s="481"/>
      <c r="O519" s="481"/>
      <c r="P519" s="481"/>
      <c r="Q519" s="481"/>
      <c r="R519" s="481"/>
      <c r="S519" s="481"/>
      <c r="T519" s="481"/>
      <c r="U519" s="481"/>
      <c r="V519" s="481"/>
      <c r="W519" s="481"/>
    </row>
    <row r="520" spans="1:23">
      <c r="A520" s="481"/>
      <c r="B520" s="481"/>
      <c r="C520" s="481"/>
      <c r="D520" s="481"/>
      <c r="E520" s="481"/>
      <c r="F520" s="481"/>
      <c r="G520" s="481"/>
      <c r="H520" s="481"/>
      <c r="I520" s="481"/>
      <c r="J520" s="481"/>
      <c r="K520" s="482"/>
      <c r="L520" s="482"/>
      <c r="M520" s="481"/>
      <c r="N520" s="481"/>
      <c r="O520" s="481"/>
      <c r="P520" s="481"/>
      <c r="Q520" s="481"/>
      <c r="R520" s="481"/>
      <c r="S520" s="481"/>
      <c r="T520" s="481"/>
      <c r="U520" s="481"/>
      <c r="V520" s="481"/>
      <c r="W520" s="481"/>
    </row>
    <row r="521" spans="1:23">
      <c r="A521" s="481"/>
      <c r="B521" s="481"/>
      <c r="C521" s="481"/>
      <c r="D521" s="481"/>
      <c r="E521" s="481"/>
      <c r="F521" s="481"/>
      <c r="G521" s="481"/>
      <c r="H521" s="481"/>
      <c r="I521" s="481"/>
      <c r="J521" s="481"/>
      <c r="K521" s="482"/>
      <c r="L521" s="482"/>
      <c r="M521" s="481"/>
      <c r="N521" s="481"/>
      <c r="O521" s="481"/>
      <c r="P521" s="481"/>
      <c r="Q521" s="481"/>
      <c r="R521" s="481"/>
      <c r="S521" s="481"/>
      <c r="T521" s="481"/>
      <c r="U521" s="481"/>
      <c r="V521" s="481"/>
      <c r="W521" s="481"/>
    </row>
    <row r="522" spans="1:23">
      <c r="A522" s="481"/>
      <c r="B522" s="481"/>
      <c r="C522" s="481"/>
      <c r="D522" s="481"/>
      <c r="E522" s="481"/>
      <c r="F522" s="481"/>
      <c r="G522" s="481"/>
      <c r="H522" s="481"/>
      <c r="I522" s="481"/>
      <c r="J522" s="481"/>
      <c r="K522" s="482"/>
      <c r="L522" s="482"/>
      <c r="M522" s="481"/>
      <c r="N522" s="481"/>
      <c r="O522" s="481"/>
      <c r="P522" s="481"/>
      <c r="Q522" s="481"/>
      <c r="R522" s="481"/>
      <c r="S522" s="481"/>
      <c r="T522" s="481"/>
      <c r="U522" s="481"/>
      <c r="V522" s="481"/>
      <c r="W522" s="481"/>
    </row>
    <row r="523" spans="1:23">
      <c r="A523" s="481"/>
      <c r="B523" s="481"/>
      <c r="C523" s="481"/>
      <c r="D523" s="481"/>
      <c r="E523" s="481"/>
      <c r="F523" s="481"/>
      <c r="G523" s="481"/>
      <c r="H523" s="481"/>
      <c r="I523" s="481"/>
      <c r="J523" s="481"/>
      <c r="K523" s="482"/>
      <c r="L523" s="482"/>
      <c r="M523" s="481"/>
      <c r="N523" s="481"/>
      <c r="O523" s="481"/>
      <c r="P523" s="481"/>
      <c r="Q523" s="481"/>
      <c r="R523" s="481"/>
      <c r="S523" s="481"/>
      <c r="T523" s="481"/>
      <c r="U523" s="481"/>
      <c r="V523" s="481"/>
      <c r="W523" s="481"/>
    </row>
    <row r="524" spans="1:23">
      <c r="A524" s="481"/>
      <c r="B524" s="481"/>
      <c r="C524" s="481"/>
      <c r="D524" s="481"/>
      <c r="E524" s="481"/>
      <c r="F524" s="481"/>
      <c r="G524" s="481"/>
      <c r="H524" s="481"/>
      <c r="I524" s="481"/>
      <c r="J524" s="481"/>
      <c r="K524" s="482"/>
      <c r="L524" s="482"/>
      <c r="M524" s="481"/>
      <c r="N524" s="481"/>
      <c r="O524" s="481"/>
      <c r="P524" s="481"/>
      <c r="Q524" s="481"/>
      <c r="R524" s="481"/>
      <c r="S524" s="481"/>
      <c r="T524" s="481"/>
      <c r="U524" s="481"/>
      <c r="V524" s="481"/>
      <c r="W524" s="481"/>
    </row>
    <row r="525" spans="1:23">
      <c r="A525" s="481"/>
      <c r="B525" s="481"/>
      <c r="C525" s="481"/>
      <c r="D525" s="481"/>
      <c r="E525" s="481"/>
      <c r="F525" s="481"/>
      <c r="G525" s="481"/>
      <c r="H525" s="481"/>
      <c r="I525" s="481"/>
      <c r="J525" s="481"/>
      <c r="K525" s="482"/>
      <c r="L525" s="482"/>
      <c r="M525" s="481"/>
      <c r="N525" s="481"/>
      <c r="O525" s="481"/>
      <c r="P525" s="481"/>
      <c r="Q525" s="481"/>
      <c r="R525" s="481"/>
      <c r="S525" s="481"/>
      <c r="T525" s="481"/>
      <c r="U525" s="481"/>
      <c r="V525" s="481"/>
      <c r="W525" s="481"/>
    </row>
    <row r="526" spans="1:23">
      <c r="A526" s="481"/>
      <c r="B526" s="481"/>
      <c r="C526" s="481"/>
      <c r="D526" s="481"/>
      <c r="E526" s="481"/>
      <c r="F526" s="481"/>
      <c r="G526" s="481"/>
      <c r="H526" s="481"/>
      <c r="I526" s="481"/>
      <c r="J526" s="481"/>
      <c r="K526" s="482"/>
      <c r="L526" s="482"/>
      <c r="M526" s="481"/>
      <c r="N526" s="481"/>
      <c r="O526" s="481"/>
      <c r="P526" s="481"/>
      <c r="Q526" s="481"/>
      <c r="R526" s="481"/>
      <c r="S526" s="481"/>
      <c r="T526" s="481"/>
      <c r="U526" s="481"/>
      <c r="V526" s="481"/>
      <c r="W526" s="481"/>
    </row>
    <row r="527" spans="1:23">
      <c r="A527" s="481"/>
      <c r="B527" s="481"/>
      <c r="C527" s="481"/>
      <c r="D527" s="481"/>
      <c r="E527" s="481"/>
      <c r="F527" s="481"/>
      <c r="G527" s="481"/>
      <c r="H527" s="481"/>
      <c r="I527" s="481"/>
      <c r="J527" s="481"/>
      <c r="K527" s="482"/>
      <c r="L527" s="482"/>
      <c r="M527" s="481"/>
      <c r="N527" s="481"/>
      <c r="O527" s="481"/>
      <c r="P527" s="481"/>
      <c r="Q527" s="481"/>
      <c r="R527" s="481"/>
      <c r="S527" s="481"/>
      <c r="T527" s="481"/>
      <c r="U527" s="481"/>
      <c r="V527" s="481"/>
      <c r="W527" s="481"/>
    </row>
    <row r="528" spans="1:23">
      <c r="A528" s="481"/>
      <c r="B528" s="481"/>
      <c r="C528" s="481"/>
      <c r="D528" s="481"/>
      <c r="E528" s="481"/>
      <c r="F528" s="481"/>
      <c r="G528" s="481"/>
      <c r="H528" s="481"/>
      <c r="I528" s="481"/>
      <c r="J528" s="481"/>
      <c r="K528" s="482"/>
      <c r="L528" s="482"/>
      <c r="M528" s="481"/>
      <c r="N528" s="481"/>
      <c r="O528" s="481"/>
      <c r="P528" s="481"/>
      <c r="Q528" s="481"/>
      <c r="R528" s="481"/>
      <c r="S528" s="481"/>
      <c r="T528" s="481"/>
      <c r="U528" s="481"/>
      <c r="V528" s="481"/>
      <c r="W528" s="481"/>
    </row>
    <row r="529" spans="1:23">
      <c r="A529" s="481"/>
      <c r="B529" s="481"/>
      <c r="C529" s="481"/>
      <c r="D529" s="481"/>
      <c r="E529" s="481"/>
      <c r="F529" s="481"/>
      <c r="G529" s="481"/>
      <c r="H529" s="481"/>
      <c r="I529" s="481"/>
      <c r="J529" s="481"/>
      <c r="K529" s="482"/>
      <c r="L529" s="482"/>
      <c r="M529" s="481"/>
      <c r="N529" s="481"/>
      <c r="O529" s="481"/>
      <c r="P529" s="481"/>
      <c r="Q529" s="481"/>
      <c r="R529" s="481"/>
      <c r="S529" s="481"/>
      <c r="T529" s="481"/>
      <c r="U529" s="481"/>
      <c r="V529" s="481"/>
      <c r="W529" s="481"/>
    </row>
    <row r="530" spans="1:23">
      <c r="A530" s="481"/>
      <c r="B530" s="481"/>
      <c r="C530" s="481"/>
      <c r="D530" s="481"/>
      <c r="E530" s="481"/>
      <c r="F530" s="481"/>
      <c r="G530" s="481"/>
      <c r="H530" s="481"/>
      <c r="I530" s="481"/>
      <c r="J530" s="481"/>
      <c r="K530" s="482"/>
      <c r="L530" s="482"/>
      <c r="M530" s="481"/>
      <c r="N530" s="481"/>
      <c r="O530" s="481"/>
      <c r="P530" s="481"/>
      <c r="Q530" s="481"/>
      <c r="R530" s="481"/>
      <c r="S530" s="481"/>
      <c r="T530" s="481"/>
      <c r="U530" s="481"/>
      <c r="V530" s="481"/>
      <c r="W530" s="481"/>
    </row>
    <row r="531" spans="1:23">
      <c r="A531" s="481"/>
      <c r="B531" s="481"/>
      <c r="C531" s="481"/>
      <c r="D531" s="481"/>
      <c r="E531" s="481"/>
      <c r="F531" s="481"/>
      <c r="G531" s="481"/>
      <c r="H531" s="481"/>
      <c r="I531" s="481"/>
      <c r="J531" s="481"/>
      <c r="K531" s="482"/>
      <c r="L531" s="482"/>
      <c r="M531" s="481"/>
      <c r="N531" s="481"/>
      <c r="O531" s="481"/>
      <c r="P531" s="481"/>
      <c r="Q531" s="481"/>
      <c r="R531" s="481"/>
      <c r="S531" s="481"/>
      <c r="T531" s="481"/>
      <c r="U531" s="481"/>
      <c r="V531" s="481"/>
      <c r="W531" s="481"/>
    </row>
    <row r="532" spans="1:23">
      <c r="A532" s="481"/>
      <c r="B532" s="481"/>
      <c r="C532" s="481"/>
      <c r="D532" s="481"/>
      <c r="E532" s="481"/>
      <c r="F532" s="481"/>
      <c r="G532" s="481"/>
      <c r="H532" s="481"/>
      <c r="I532" s="481"/>
      <c r="J532" s="481"/>
      <c r="K532" s="482"/>
      <c r="L532" s="482"/>
      <c r="M532" s="481"/>
      <c r="N532" s="481"/>
      <c r="O532" s="481"/>
      <c r="P532" s="481"/>
      <c r="Q532" s="481"/>
      <c r="R532" s="481"/>
      <c r="S532" s="481"/>
      <c r="T532" s="481"/>
      <c r="U532" s="481"/>
      <c r="V532" s="481"/>
      <c r="W532" s="481"/>
    </row>
    <row r="533" spans="1:23">
      <c r="A533" s="481"/>
      <c r="B533" s="481"/>
      <c r="C533" s="481"/>
      <c r="D533" s="481"/>
      <c r="E533" s="481"/>
      <c r="F533" s="481"/>
      <c r="G533" s="481"/>
      <c r="H533" s="481"/>
      <c r="I533" s="481"/>
      <c r="J533" s="481"/>
      <c r="K533" s="482"/>
      <c r="L533" s="482"/>
      <c r="M533" s="481"/>
      <c r="N533" s="481"/>
      <c r="O533" s="481"/>
      <c r="P533" s="481"/>
      <c r="Q533" s="481"/>
      <c r="R533" s="481"/>
      <c r="S533" s="481"/>
      <c r="T533" s="481"/>
      <c r="U533" s="481"/>
      <c r="V533" s="481"/>
      <c r="W533" s="481"/>
    </row>
    <row r="534" spans="1:23">
      <c r="A534" s="481"/>
      <c r="B534" s="481"/>
      <c r="C534" s="481"/>
      <c r="D534" s="481"/>
      <c r="E534" s="481"/>
      <c r="F534" s="481"/>
      <c r="G534" s="481"/>
      <c r="H534" s="481"/>
      <c r="I534" s="481"/>
      <c r="J534" s="481"/>
      <c r="K534" s="482"/>
      <c r="L534" s="482"/>
      <c r="M534" s="481"/>
      <c r="N534" s="481"/>
      <c r="O534" s="481"/>
      <c r="P534" s="481"/>
      <c r="Q534" s="481"/>
      <c r="R534" s="481"/>
      <c r="S534" s="481"/>
      <c r="T534" s="481"/>
      <c r="U534" s="481"/>
      <c r="V534" s="481"/>
      <c r="W534" s="481"/>
    </row>
    <row r="535" spans="1:23">
      <c r="A535" s="481"/>
      <c r="B535" s="481"/>
      <c r="C535" s="481"/>
      <c r="D535" s="481"/>
      <c r="E535" s="481"/>
      <c r="F535" s="481"/>
      <c r="G535" s="481"/>
      <c r="H535" s="481"/>
      <c r="I535" s="481"/>
      <c r="J535" s="481"/>
      <c r="K535" s="482"/>
      <c r="L535" s="482"/>
      <c r="M535" s="481"/>
      <c r="N535" s="481"/>
      <c r="O535" s="481"/>
      <c r="P535" s="481"/>
      <c r="Q535" s="481"/>
      <c r="R535" s="481"/>
      <c r="S535" s="481"/>
      <c r="T535" s="481"/>
      <c r="U535" s="481"/>
      <c r="V535" s="481"/>
      <c r="W535" s="481"/>
    </row>
    <row r="536" spans="1:23">
      <c r="A536" s="481"/>
      <c r="B536" s="481"/>
      <c r="C536" s="481"/>
      <c r="D536" s="481"/>
      <c r="E536" s="481"/>
      <c r="F536" s="481"/>
      <c r="G536" s="481"/>
      <c r="H536" s="481"/>
      <c r="I536" s="481"/>
      <c r="J536" s="481"/>
      <c r="K536" s="482"/>
      <c r="L536" s="482"/>
      <c r="M536" s="481"/>
      <c r="N536" s="481"/>
      <c r="O536" s="481"/>
      <c r="P536" s="481"/>
      <c r="Q536" s="481"/>
      <c r="R536" s="481"/>
      <c r="S536" s="481"/>
      <c r="T536" s="481"/>
      <c r="U536" s="481"/>
      <c r="V536" s="481"/>
      <c r="W536" s="481"/>
    </row>
    <row r="537" spans="1:23">
      <c r="A537" s="481"/>
      <c r="B537" s="481"/>
      <c r="C537" s="481"/>
      <c r="D537" s="481"/>
      <c r="E537" s="481"/>
      <c r="F537" s="481"/>
      <c r="G537" s="481"/>
      <c r="H537" s="481"/>
      <c r="I537" s="481"/>
      <c r="J537" s="481"/>
      <c r="K537" s="482"/>
      <c r="L537" s="482"/>
      <c r="M537" s="481"/>
      <c r="N537" s="481"/>
      <c r="O537" s="481"/>
      <c r="P537" s="481"/>
      <c r="Q537" s="481"/>
      <c r="R537" s="481"/>
      <c r="S537" s="481"/>
      <c r="T537" s="481"/>
      <c r="U537" s="481"/>
      <c r="V537" s="481"/>
      <c r="W537" s="481"/>
    </row>
    <row r="538" spans="1:23">
      <c r="A538" s="481"/>
      <c r="B538" s="481"/>
      <c r="C538" s="481"/>
      <c r="D538" s="481"/>
      <c r="E538" s="481"/>
      <c r="F538" s="481"/>
      <c r="G538" s="481"/>
      <c r="H538" s="481"/>
      <c r="I538" s="481"/>
      <c r="J538" s="481"/>
      <c r="K538" s="482"/>
      <c r="L538" s="482"/>
      <c r="M538" s="481"/>
      <c r="N538" s="481"/>
      <c r="O538" s="481"/>
      <c r="P538" s="481"/>
      <c r="Q538" s="481"/>
      <c r="R538" s="481"/>
      <c r="S538" s="481"/>
      <c r="T538" s="481"/>
      <c r="U538" s="481"/>
      <c r="V538" s="481"/>
      <c r="W538" s="481"/>
    </row>
    <row r="539" spans="1:23">
      <c r="A539" s="481"/>
      <c r="B539" s="481"/>
      <c r="C539" s="481"/>
      <c r="D539" s="481"/>
      <c r="E539" s="481"/>
      <c r="F539" s="481"/>
      <c r="G539" s="481"/>
      <c r="H539" s="481"/>
      <c r="I539" s="481"/>
      <c r="J539" s="481"/>
      <c r="K539" s="482"/>
      <c r="L539" s="482"/>
      <c r="M539" s="481"/>
      <c r="N539" s="481"/>
      <c r="O539" s="481"/>
      <c r="P539" s="481"/>
      <c r="Q539" s="481"/>
      <c r="R539" s="481"/>
      <c r="S539" s="481"/>
      <c r="T539" s="481"/>
      <c r="U539" s="481"/>
      <c r="V539" s="481"/>
      <c r="W539" s="481"/>
    </row>
    <row r="540" spans="1:23">
      <c r="A540" s="481"/>
      <c r="B540" s="481"/>
      <c r="C540" s="481"/>
      <c r="D540" s="481"/>
      <c r="E540" s="481"/>
      <c r="F540" s="481"/>
      <c r="G540" s="481"/>
      <c r="H540" s="481"/>
      <c r="I540" s="481"/>
      <c r="J540" s="481"/>
      <c r="K540" s="482"/>
      <c r="L540" s="482"/>
      <c r="M540" s="481"/>
      <c r="N540" s="481"/>
      <c r="O540" s="481"/>
      <c r="P540" s="481"/>
      <c r="Q540" s="481"/>
      <c r="R540" s="481"/>
      <c r="S540" s="481"/>
      <c r="T540" s="481"/>
      <c r="U540" s="481"/>
      <c r="V540" s="481"/>
      <c r="W540" s="481"/>
    </row>
    <row r="541" spans="1:23">
      <c r="A541" s="481"/>
      <c r="B541" s="481"/>
      <c r="C541" s="481"/>
      <c r="D541" s="481"/>
      <c r="E541" s="481"/>
      <c r="F541" s="481"/>
      <c r="G541" s="481"/>
      <c r="H541" s="481"/>
      <c r="I541" s="481"/>
      <c r="J541" s="481"/>
      <c r="K541" s="482"/>
      <c r="L541" s="482"/>
      <c r="M541" s="481"/>
      <c r="N541" s="481"/>
      <c r="O541" s="481"/>
      <c r="P541" s="481"/>
      <c r="Q541" s="481"/>
      <c r="R541" s="481"/>
      <c r="S541" s="481"/>
      <c r="T541" s="481"/>
      <c r="U541" s="481"/>
      <c r="V541" s="481"/>
      <c r="W541" s="481"/>
    </row>
    <row r="542" spans="1:23">
      <c r="A542" s="481"/>
      <c r="B542" s="481"/>
      <c r="C542" s="481"/>
      <c r="D542" s="481"/>
      <c r="E542" s="481"/>
      <c r="F542" s="481"/>
      <c r="G542" s="481"/>
      <c r="H542" s="481"/>
      <c r="I542" s="481"/>
      <c r="J542" s="481"/>
      <c r="K542" s="482"/>
      <c r="L542" s="482"/>
      <c r="M542" s="481"/>
      <c r="N542" s="481"/>
      <c r="O542" s="481"/>
      <c r="P542" s="481"/>
      <c r="Q542" s="481"/>
      <c r="R542" s="481"/>
      <c r="S542" s="481"/>
      <c r="T542" s="481"/>
      <c r="U542" s="481"/>
      <c r="V542" s="481"/>
      <c r="W542" s="481"/>
    </row>
    <row r="543" spans="1:23">
      <c r="A543" s="481"/>
      <c r="B543" s="481"/>
      <c r="C543" s="481"/>
      <c r="D543" s="481"/>
      <c r="E543" s="481"/>
      <c r="F543" s="481"/>
      <c r="G543" s="481"/>
      <c r="H543" s="481"/>
      <c r="I543" s="481"/>
      <c r="J543" s="481"/>
      <c r="K543" s="482"/>
      <c r="L543" s="482"/>
      <c r="M543" s="481"/>
      <c r="N543" s="481"/>
      <c r="O543" s="481"/>
      <c r="P543" s="481"/>
      <c r="Q543" s="481"/>
      <c r="R543" s="481"/>
      <c r="S543" s="481"/>
      <c r="T543" s="481"/>
      <c r="U543" s="481"/>
      <c r="V543" s="481"/>
      <c r="W543" s="481"/>
    </row>
    <row r="544" spans="1:23">
      <c r="A544" s="481"/>
      <c r="B544" s="481"/>
      <c r="C544" s="481"/>
      <c r="D544" s="481"/>
      <c r="E544" s="481"/>
      <c r="F544" s="481"/>
      <c r="G544" s="481"/>
      <c r="H544" s="481"/>
      <c r="I544" s="481"/>
      <c r="J544" s="481"/>
      <c r="K544" s="482"/>
      <c r="L544" s="482"/>
      <c r="M544" s="481"/>
      <c r="N544" s="481"/>
      <c r="O544" s="481"/>
      <c r="P544" s="481"/>
      <c r="Q544" s="481"/>
      <c r="R544" s="481"/>
      <c r="S544" s="481"/>
      <c r="T544" s="481"/>
      <c r="U544" s="481"/>
      <c r="V544" s="481"/>
      <c r="W544" s="481"/>
    </row>
    <row r="545" spans="1:23">
      <c r="A545" s="481"/>
      <c r="B545" s="481"/>
      <c r="C545" s="481"/>
      <c r="D545" s="481"/>
      <c r="E545" s="481"/>
      <c r="F545" s="481"/>
      <c r="G545" s="481"/>
      <c r="H545" s="481"/>
      <c r="I545" s="481"/>
      <c r="J545" s="481"/>
      <c r="K545" s="482"/>
      <c r="L545" s="482"/>
      <c r="M545" s="481"/>
      <c r="N545" s="481"/>
      <c r="O545" s="481"/>
      <c r="P545" s="481"/>
      <c r="Q545" s="481"/>
      <c r="R545" s="481"/>
      <c r="S545" s="481"/>
      <c r="T545" s="481"/>
      <c r="U545" s="481"/>
      <c r="V545" s="481"/>
      <c r="W545" s="481"/>
    </row>
    <row r="546" spans="1:23">
      <c r="A546" s="481"/>
      <c r="B546" s="481"/>
      <c r="C546" s="481"/>
      <c r="D546" s="481"/>
      <c r="E546" s="481"/>
      <c r="F546" s="481"/>
      <c r="G546" s="481"/>
      <c r="H546" s="481"/>
      <c r="I546" s="481"/>
      <c r="J546" s="481"/>
      <c r="K546" s="482"/>
      <c r="L546" s="482"/>
      <c r="M546" s="481"/>
      <c r="N546" s="481"/>
      <c r="O546" s="481"/>
      <c r="P546" s="481"/>
      <c r="Q546" s="481"/>
      <c r="R546" s="481"/>
      <c r="S546" s="481"/>
      <c r="T546" s="481"/>
      <c r="U546" s="481"/>
      <c r="V546" s="481"/>
      <c r="W546" s="481"/>
    </row>
    <row r="547" spans="1:23">
      <c r="A547" s="481"/>
      <c r="B547" s="481"/>
      <c r="C547" s="481"/>
      <c r="D547" s="481"/>
      <c r="E547" s="481"/>
      <c r="F547" s="481"/>
      <c r="G547" s="481"/>
      <c r="H547" s="481"/>
      <c r="I547" s="481"/>
      <c r="J547" s="481"/>
      <c r="K547" s="482"/>
      <c r="L547" s="482"/>
      <c r="M547" s="481"/>
      <c r="N547" s="481"/>
      <c r="O547" s="481"/>
      <c r="P547" s="481"/>
      <c r="Q547" s="481"/>
      <c r="R547" s="481"/>
      <c r="S547" s="481"/>
      <c r="T547" s="481"/>
      <c r="U547" s="481"/>
      <c r="V547" s="481"/>
      <c r="W547" s="481"/>
    </row>
    <row r="548" spans="1:23">
      <c r="A548" s="481"/>
      <c r="B548" s="481"/>
      <c r="C548" s="481"/>
      <c r="D548" s="481"/>
      <c r="E548" s="481"/>
      <c r="F548" s="481"/>
      <c r="G548" s="481"/>
      <c r="H548" s="481"/>
      <c r="I548" s="481"/>
      <c r="J548" s="481"/>
      <c r="K548" s="482"/>
      <c r="L548" s="482"/>
      <c r="M548" s="481"/>
      <c r="N548" s="481"/>
      <c r="O548" s="481"/>
      <c r="P548" s="481"/>
      <c r="Q548" s="481"/>
      <c r="R548" s="481"/>
      <c r="S548" s="481"/>
      <c r="T548" s="481"/>
      <c r="U548" s="481"/>
      <c r="V548" s="481"/>
      <c r="W548" s="481"/>
    </row>
    <row r="549" spans="1:23">
      <c r="A549" s="481"/>
      <c r="B549" s="481"/>
      <c r="C549" s="481"/>
      <c r="D549" s="481"/>
      <c r="E549" s="481"/>
      <c r="F549" s="481"/>
      <c r="G549" s="481"/>
      <c r="H549" s="481"/>
      <c r="I549" s="481"/>
      <c r="J549" s="481"/>
      <c r="K549" s="482"/>
      <c r="L549" s="482"/>
      <c r="M549" s="481"/>
      <c r="N549" s="481"/>
      <c r="O549" s="481"/>
      <c r="P549" s="481"/>
      <c r="Q549" s="481"/>
      <c r="R549" s="481"/>
      <c r="S549" s="481"/>
      <c r="T549" s="481"/>
      <c r="U549" s="481"/>
      <c r="V549" s="481"/>
      <c r="W549" s="481"/>
    </row>
    <row r="550" spans="1:23">
      <c r="A550" s="481"/>
      <c r="B550" s="481"/>
      <c r="C550" s="481"/>
      <c r="D550" s="481"/>
      <c r="E550" s="481"/>
      <c r="F550" s="481"/>
      <c r="G550" s="481"/>
      <c r="H550" s="481"/>
      <c r="I550" s="481"/>
      <c r="J550" s="481"/>
      <c r="K550" s="482"/>
      <c r="L550" s="482"/>
      <c r="M550" s="481"/>
      <c r="N550" s="481"/>
      <c r="O550" s="481"/>
      <c r="P550" s="481"/>
      <c r="Q550" s="481"/>
      <c r="R550" s="481"/>
      <c r="S550" s="481"/>
      <c r="T550" s="481"/>
      <c r="U550" s="481"/>
      <c r="V550" s="481"/>
      <c r="W550" s="481"/>
    </row>
    <row r="551" spans="1:23">
      <c r="A551" s="481"/>
      <c r="B551" s="481"/>
      <c r="C551" s="481"/>
      <c r="D551" s="481"/>
      <c r="E551" s="481"/>
      <c r="F551" s="481"/>
      <c r="G551" s="481"/>
      <c r="H551" s="481"/>
      <c r="I551" s="481"/>
      <c r="J551" s="481"/>
      <c r="K551" s="482"/>
      <c r="L551" s="482"/>
      <c r="M551" s="481"/>
      <c r="N551" s="481"/>
      <c r="O551" s="481"/>
      <c r="P551" s="481"/>
      <c r="Q551" s="481"/>
      <c r="R551" s="481"/>
      <c r="S551" s="481"/>
      <c r="T551" s="481"/>
      <c r="U551" s="481"/>
      <c r="V551" s="481"/>
      <c r="W551" s="481"/>
    </row>
    <row r="552" spans="1:23">
      <c r="A552" s="481"/>
      <c r="B552" s="481"/>
      <c r="C552" s="481"/>
      <c r="D552" s="481"/>
      <c r="E552" s="481"/>
      <c r="F552" s="481"/>
      <c r="G552" s="481"/>
      <c r="H552" s="481"/>
      <c r="I552" s="481"/>
      <c r="J552" s="481"/>
      <c r="K552" s="482"/>
      <c r="L552" s="482"/>
      <c r="M552" s="481"/>
      <c r="N552" s="481"/>
      <c r="O552" s="481"/>
      <c r="P552" s="481"/>
      <c r="Q552" s="481"/>
      <c r="R552" s="481"/>
      <c r="S552" s="481"/>
      <c r="T552" s="481"/>
      <c r="U552" s="481"/>
      <c r="V552" s="481"/>
      <c r="W552" s="481"/>
    </row>
    <row r="553" spans="1:23">
      <c r="A553" s="481"/>
      <c r="B553" s="481"/>
      <c r="C553" s="481"/>
      <c r="D553" s="481"/>
      <c r="E553" s="481"/>
      <c r="F553" s="481"/>
      <c r="G553" s="481"/>
      <c r="H553" s="481"/>
      <c r="I553" s="481"/>
      <c r="J553" s="481"/>
      <c r="K553" s="482"/>
      <c r="L553" s="482"/>
      <c r="M553" s="481"/>
      <c r="N553" s="481"/>
      <c r="O553" s="481"/>
      <c r="P553" s="481"/>
      <c r="Q553" s="481"/>
      <c r="R553" s="481"/>
      <c r="S553" s="481"/>
      <c r="T553" s="481"/>
      <c r="U553" s="481"/>
      <c r="V553" s="481"/>
      <c r="W553" s="481"/>
    </row>
    <row r="554" spans="1:23">
      <c r="A554" s="481"/>
      <c r="B554" s="481"/>
      <c r="C554" s="481"/>
      <c r="D554" s="481"/>
      <c r="E554" s="481"/>
      <c r="F554" s="481"/>
      <c r="G554" s="481"/>
      <c r="H554" s="481"/>
      <c r="I554" s="481"/>
      <c r="J554" s="481"/>
      <c r="K554" s="482"/>
      <c r="L554" s="482"/>
      <c r="M554" s="481"/>
      <c r="N554" s="481"/>
      <c r="O554" s="481"/>
      <c r="P554" s="481"/>
      <c r="Q554" s="481"/>
      <c r="R554" s="481"/>
      <c r="S554" s="481"/>
      <c r="T554" s="481"/>
      <c r="U554" s="481"/>
      <c r="V554" s="481"/>
      <c r="W554" s="481"/>
    </row>
    <row r="555" spans="1:23">
      <c r="A555" s="481"/>
      <c r="B555" s="481"/>
      <c r="C555" s="481"/>
      <c r="D555" s="481"/>
      <c r="E555" s="481"/>
      <c r="F555" s="481"/>
      <c r="G555" s="481"/>
      <c r="H555" s="481"/>
      <c r="I555" s="481"/>
      <c r="J555" s="481"/>
      <c r="K555" s="482"/>
      <c r="L555" s="482"/>
      <c r="M555" s="481"/>
      <c r="N555" s="481"/>
      <c r="O555" s="481"/>
      <c r="P555" s="481"/>
      <c r="Q555" s="481"/>
      <c r="R555" s="481"/>
      <c r="S555" s="481"/>
      <c r="T555" s="481"/>
      <c r="U555" s="481"/>
      <c r="V555" s="481"/>
      <c r="W555" s="481"/>
    </row>
    <row r="556" spans="1:23">
      <c r="A556" s="481"/>
      <c r="B556" s="481"/>
      <c r="C556" s="481"/>
      <c r="D556" s="481"/>
      <c r="E556" s="481"/>
      <c r="F556" s="481"/>
      <c r="G556" s="481"/>
      <c r="H556" s="481"/>
      <c r="I556" s="481"/>
      <c r="J556" s="481"/>
      <c r="K556" s="482"/>
      <c r="L556" s="482"/>
      <c r="M556" s="481"/>
      <c r="N556" s="481"/>
      <c r="O556" s="481"/>
      <c r="P556" s="481"/>
      <c r="Q556" s="481"/>
      <c r="R556" s="481"/>
      <c r="S556" s="481"/>
      <c r="T556" s="481"/>
      <c r="U556" s="481"/>
      <c r="V556" s="481"/>
      <c r="W556" s="481"/>
    </row>
    <row r="557" spans="1:23">
      <c r="A557" s="481"/>
      <c r="B557" s="481"/>
      <c r="C557" s="481"/>
      <c r="D557" s="481"/>
      <c r="E557" s="481"/>
      <c r="F557" s="481"/>
      <c r="G557" s="481"/>
      <c r="H557" s="481"/>
      <c r="I557" s="481"/>
      <c r="J557" s="481"/>
      <c r="K557" s="482"/>
      <c r="L557" s="482"/>
      <c r="M557" s="481"/>
      <c r="N557" s="481"/>
      <c r="O557" s="481"/>
      <c r="P557" s="481"/>
      <c r="Q557" s="481"/>
      <c r="R557" s="481"/>
      <c r="S557" s="481"/>
      <c r="T557" s="481"/>
      <c r="U557" s="481"/>
      <c r="V557" s="481"/>
      <c r="W557" s="481"/>
    </row>
    <row r="558" spans="1:23">
      <c r="A558" s="481"/>
      <c r="B558" s="481"/>
      <c r="C558" s="481"/>
      <c r="D558" s="481"/>
      <c r="E558" s="481"/>
      <c r="F558" s="481"/>
      <c r="G558" s="481"/>
      <c r="H558" s="481"/>
      <c r="I558" s="481"/>
      <c r="J558" s="481"/>
      <c r="K558" s="482"/>
      <c r="L558" s="482"/>
      <c r="M558" s="481"/>
      <c r="N558" s="481"/>
      <c r="O558" s="481"/>
      <c r="P558" s="481"/>
      <c r="Q558" s="481"/>
      <c r="R558" s="481"/>
      <c r="S558" s="481"/>
      <c r="T558" s="481"/>
      <c r="U558" s="481"/>
      <c r="V558" s="481"/>
      <c r="W558" s="481"/>
    </row>
    <row r="559" spans="1:23">
      <c r="A559" s="481"/>
      <c r="B559" s="481"/>
      <c r="C559" s="481"/>
      <c r="D559" s="481"/>
      <c r="E559" s="481"/>
      <c r="F559" s="481"/>
      <c r="G559" s="481"/>
      <c r="H559" s="481"/>
      <c r="I559" s="481"/>
      <c r="J559" s="481"/>
      <c r="K559" s="482"/>
      <c r="L559" s="482"/>
      <c r="M559" s="481"/>
      <c r="N559" s="481"/>
      <c r="O559" s="481"/>
      <c r="P559" s="481"/>
      <c r="Q559" s="481"/>
      <c r="R559" s="481"/>
      <c r="S559" s="481"/>
      <c r="T559" s="481"/>
      <c r="U559" s="481"/>
      <c r="V559" s="481"/>
      <c r="W559" s="481"/>
    </row>
    <row r="560" spans="1:23">
      <c r="A560" s="481"/>
      <c r="B560" s="481"/>
      <c r="C560" s="481"/>
      <c r="D560" s="481"/>
      <c r="E560" s="481"/>
      <c r="F560" s="481"/>
      <c r="G560" s="481"/>
      <c r="H560" s="481"/>
      <c r="I560" s="481"/>
      <c r="J560" s="481"/>
      <c r="K560" s="482"/>
      <c r="L560" s="482"/>
      <c r="M560" s="481"/>
      <c r="N560" s="481"/>
      <c r="O560" s="481"/>
      <c r="P560" s="481"/>
      <c r="Q560" s="481"/>
      <c r="R560" s="481"/>
      <c r="S560" s="481"/>
      <c r="T560" s="481"/>
      <c r="U560" s="481"/>
      <c r="V560" s="481"/>
      <c r="W560" s="481"/>
    </row>
    <row r="561" spans="1:23">
      <c r="A561" s="481"/>
      <c r="B561" s="481"/>
      <c r="C561" s="481"/>
      <c r="D561" s="481"/>
      <c r="E561" s="481"/>
      <c r="F561" s="481"/>
      <c r="G561" s="481"/>
      <c r="H561" s="481"/>
      <c r="I561" s="481"/>
      <c r="J561" s="481"/>
      <c r="K561" s="482"/>
      <c r="L561" s="482"/>
      <c r="M561" s="481"/>
      <c r="N561" s="481"/>
      <c r="O561" s="481"/>
      <c r="P561" s="481"/>
      <c r="Q561" s="481"/>
      <c r="R561" s="481"/>
      <c r="S561" s="481"/>
      <c r="T561" s="481"/>
      <c r="U561" s="481"/>
      <c r="V561" s="481"/>
      <c r="W561" s="481"/>
    </row>
    <row r="562" spans="1:23">
      <c r="A562" s="481"/>
      <c r="B562" s="481"/>
      <c r="C562" s="481"/>
      <c r="D562" s="481"/>
      <c r="E562" s="481"/>
      <c r="F562" s="481"/>
      <c r="G562" s="481"/>
      <c r="H562" s="481"/>
      <c r="I562" s="481"/>
      <c r="J562" s="481"/>
      <c r="K562" s="482"/>
      <c r="L562" s="482"/>
      <c r="M562" s="481"/>
      <c r="N562" s="481"/>
      <c r="O562" s="481"/>
      <c r="P562" s="481"/>
      <c r="Q562" s="481"/>
      <c r="R562" s="481"/>
      <c r="S562" s="481"/>
      <c r="T562" s="481"/>
      <c r="U562" s="481"/>
      <c r="V562" s="481"/>
      <c r="W562" s="481"/>
    </row>
    <row r="563" spans="1:23">
      <c r="A563" s="481"/>
      <c r="B563" s="481"/>
      <c r="C563" s="481"/>
      <c r="D563" s="481"/>
      <c r="E563" s="481"/>
      <c r="F563" s="481"/>
      <c r="G563" s="481"/>
      <c r="H563" s="481"/>
      <c r="I563" s="481"/>
      <c r="J563" s="481"/>
      <c r="K563" s="482"/>
      <c r="L563" s="482"/>
      <c r="M563" s="481"/>
      <c r="N563" s="481"/>
      <c r="O563" s="481"/>
      <c r="P563" s="481"/>
      <c r="Q563" s="481"/>
      <c r="R563" s="481"/>
      <c r="S563" s="481"/>
      <c r="T563" s="481"/>
      <c r="U563" s="481"/>
      <c r="V563" s="481"/>
      <c r="W563" s="481"/>
    </row>
    <row r="564" spans="1:23">
      <c r="A564" s="481"/>
      <c r="B564" s="481"/>
      <c r="C564" s="481"/>
      <c r="D564" s="481"/>
      <c r="E564" s="481"/>
      <c r="F564" s="481"/>
      <c r="G564" s="481"/>
      <c r="H564" s="481"/>
      <c r="I564" s="481"/>
      <c r="J564" s="481"/>
      <c r="K564" s="482"/>
      <c r="L564" s="482"/>
      <c r="M564" s="481"/>
      <c r="N564" s="481"/>
      <c r="O564" s="481"/>
      <c r="P564" s="481"/>
      <c r="Q564" s="481"/>
      <c r="R564" s="481"/>
      <c r="S564" s="481"/>
      <c r="T564" s="481"/>
      <c r="U564" s="481"/>
      <c r="V564" s="481"/>
      <c r="W564" s="481"/>
    </row>
    <row r="565" spans="1:23">
      <c r="A565" s="481"/>
      <c r="B565" s="481"/>
      <c r="C565" s="481"/>
      <c r="D565" s="481"/>
      <c r="E565" s="481"/>
      <c r="F565" s="481"/>
      <c r="G565" s="481"/>
      <c r="H565" s="481"/>
      <c r="I565" s="481"/>
      <c r="J565" s="481"/>
      <c r="K565" s="482"/>
      <c r="L565" s="482"/>
      <c r="M565" s="481"/>
      <c r="N565" s="481"/>
      <c r="O565" s="481"/>
      <c r="P565" s="481"/>
      <c r="Q565" s="481"/>
      <c r="R565" s="481"/>
      <c r="S565" s="481"/>
      <c r="T565" s="481"/>
      <c r="U565" s="481"/>
      <c r="V565" s="481"/>
      <c r="W565" s="481"/>
    </row>
    <row r="566" spans="1:23">
      <c r="A566" s="481"/>
      <c r="B566" s="481"/>
      <c r="C566" s="481"/>
      <c r="D566" s="481"/>
      <c r="E566" s="481"/>
      <c r="F566" s="481"/>
      <c r="G566" s="481"/>
      <c r="H566" s="481"/>
      <c r="I566" s="481"/>
      <c r="J566" s="481"/>
      <c r="K566" s="482"/>
      <c r="L566" s="482"/>
      <c r="M566" s="481"/>
      <c r="N566" s="481"/>
      <c r="O566" s="481"/>
      <c r="P566" s="481"/>
      <c r="Q566" s="481"/>
      <c r="R566" s="481"/>
      <c r="S566" s="481"/>
      <c r="T566" s="481"/>
      <c r="U566" s="481"/>
      <c r="V566" s="481"/>
      <c r="W566" s="481"/>
    </row>
    <row r="567" spans="1:23">
      <c r="A567" s="481"/>
      <c r="B567" s="481"/>
      <c r="C567" s="481"/>
      <c r="D567" s="481"/>
      <c r="E567" s="481"/>
      <c r="F567" s="481"/>
      <c r="G567" s="481"/>
      <c r="H567" s="481"/>
      <c r="I567" s="481"/>
      <c r="J567" s="481"/>
      <c r="K567" s="482"/>
      <c r="L567" s="482"/>
      <c r="M567" s="481"/>
      <c r="N567" s="481"/>
      <c r="O567" s="481"/>
      <c r="P567" s="481"/>
      <c r="Q567" s="481"/>
      <c r="R567" s="481"/>
      <c r="S567" s="481"/>
      <c r="T567" s="481"/>
      <c r="U567" s="481"/>
      <c r="V567" s="481"/>
      <c r="W567" s="481"/>
    </row>
    <row r="568" spans="1:23">
      <c r="A568" s="481"/>
      <c r="B568" s="481"/>
      <c r="C568" s="481"/>
      <c r="D568" s="481"/>
      <c r="E568" s="481"/>
      <c r="F568" s="481"/>
      <c r="G568" s="481"/>
      <c r="H568" s="481"/>
      <c r="I568" s="481"/>
      <c r="J568" s="481"/>
      <c r="K568" s="482"/>
      <c r="L568" s="482"/>
      <c r="M568" s="481"/>
      <c r="N568" s="481"/>
      <c r="O568" s="481"/>
      <c r="P568" s="481"/>
      <c r="Q568" s="481"/>
      <c r="R568" s="481"/>
      <c r="S568" s="481"/>
      <c r="T568" s="481"/>
      <c r="U568" s="481"/>
      <c r="V568" s="481"/>
      <c r="W568" s="481"/>
    </row>
    <row r="569" spans="1:23">
      <c r="A569" s="481"/>
      <c r="B569" s="481"/>
      <c r="C569" s="481"/>
      <c r="D569" s="481"/>
      <c r="E569" s="481"/>
      <c r="F569" s="481"/>
      <c r="G569" s="481"/>
      <c r="H569" s="481"/>
      <c r="I569" s="481"/>
      <c r="J569" s="481"/>
      <c r="K569" s="482"/>
      <c r="L569" s="482"/>
      <c r="M569" s="481"/>
      <c r="N569" s="481"/>
      <c r="O569" s="481"/>
      <c r="P569" s="481"/>
      <c r="Q569" s="481"/>
      <c r="R569" s="481"/>
      <c r="S569" s="481"/>
      <c r="T569" s="481"/>
      <c r="U569" s="481"/>
      <c r="V569" s="481"/>
      <c r="W569" s="481"/>
    </row>
    <row r="570" spans="1:23">
      <c r="A570" s="481"/>
      <c r="B570" s="481"/>
      <c r="C570" s="481"/>
      <c r="D570" s="481"/>
      <c r="E570" s="481"/>
      <c r="F570" s="481"/>
      <c r="G570" s="481"/>
      <c r="H570" s="481"/>
      <c r="I570" s="481"/>
      <c r="J570" s="481"/>
      <c r="K570" s="482"/>
      <c r="L570" s="482"/>
      <c r="M570" s="481"/>
      <c r="N570" s="481"/>
      <c r="O570" s="481"/>
      <c r="P570" s="481"/>
      <c r="Q570" s="481"/>
      <c r="R570" s="481"/>
      <c r="S570" s="481"/>
      <c r="T570" s="481"/>
      <c r="U570" s="481"/>
      <c r="V570" s="481"/>
      <c r="W570" s="481"/>
    </row>
    <row r="571" spans="1:23">
      <c r="A571" s="481"/>
      <c r="B571" s="481"/>
      <c r="C571" s="481"/>
      <c r="D571" s="481"/>
      <c r="E571" s="481"/>
      <c r="F571" s="481"/>
      <c r="G571" s="481"/>
      <c r="H571" s="481"/>
      <c r="I571" s="481"/>
      <c r="J571" s="481"/>
      <c r="K571" s="482"/>
      <c r="L571" s="482"/>
      <c r="M571" s="481"/>
      <c r="N571" s="481"/>
      <c r="O571" s="481"/>
      <c r="P571" s="481"/>
      <c r="Q571" s="481"/>
      <c r="R571" s="481"/>
      <c r="S571" s="481"/>
      <c r="T571" s="481"/>
      <c r="U571" s="481"/>
      <c r="V571" s="481"/>
      <c r="W571" s="481"/>
    </row>
    <row r="572" spans="1:23">
      <c r="A572" s="481"/>
      <c r="B572" s="481"/>
      <c r="C572" s="481"/>
      <c r="D572" s="481"/>
      <c r="E572" s="481"/>
      <c r="F572" s="481"/>
      <c r="G572" s="481"/>
      <c r="H572" s="481"/>
      <c r="I572" s="481"/>
      <c r="J572" s="481"/>
      <c r="K572" s="482"/>
      <c r="L572" s="482"/>
      <c r="M572" s="481"/>
      <c r="N572" s="481"/>
      <c r="O572" s="481"/>
      <c r="P572" s="481"/>
      <c r="Q572" s="481"/>
      <c r="R572" s="481"/>
      <c r="S572" s="481"/>
      <c r="T572" s="481"/>
      <c r="U572" s="481"/>
      <c r="V572" s="481"/>
      <c r="W572" s="481"/>
    </row>
    <row r="573" spans="1:23">
      <c r="A573" s="481"/>
      <c r="B573" s="481"/>
      <c r="C573" s="481"/>
      <c r="D573" s="481"/>
      <c r="E573" s="481"/>
      <c r="F573" s="481"/>
      <c r="G573" s="481"/>
      <c r="H573" s="481"/>
      <c r="I573" s="481"/>
      <c r="J573" s="481"/>
      <c r="K573" s="482"/>
      <c r="L573" s="482"/>
      <c r="M573" s="481"/>
      <c r="N573" s="481"/>
      <c r="O573" s="481"/>
      <c r="P573" s="481"/>
      <c r="Q573" s="481"/>
      <c r="R573" s="481"/>
      <c r="S573" s="481"/>
      <c r="T573" s="481"/>
      <c r="U573" s="481"/>
      <c r="V573" s="481"/>
      <c r="W573" s="481"/>
    </row>
    <row r="574" spans="1:23">
      <c r="A574" s="481"/>
      <c r="B574" s="481"/>
      <c r="C574" s="481"/>
      <c r="D574" s="481"/>
      <c r="E574" s="481"/>
      <c r="F574" s="481"/>
      <c r="G574" s="481"/>
      <c r="H574" s="481"/>
      <c r="I574" s="481"/>
      <c r="J574" s="481"/>
      <c r="K574" s="482"/>
      <c r="L574" s="482"/>
      <c r="M574" s="481"/>
      <c r="N574" s="481"/>
      <c r="O574" s="481"/>
      <c r="P574" s="481"/>
      <c r="Q574" s="481"/>
      <c r="R574" s="481"/>
      <c r="S574" s="481"/>
      <c r="T574" s="481"/>
      <c r="U574" s="481"/>
      <c r="V574" s="481"/>
      <c r="W574" s="481"/>
    </row>
    <row r="575" spans="1:23">
      <c r="A575" s="481"/>
      <c r="B575" s="481"/>
      <c r="C575" s="481"/>
      <c r="D575" s="481"/>
      <c r="E575" s="481"/>
      <c r="F575" s="481"/>
      <c r="G575" s="481"/>
      <c r="H575" s="481"/>
      <c r="I575" s="481"/>
      <c r="J575" s="481"/>
      <c r="K575" s="482"/>
      <c r="L575" s="482"/>
      <c r="M575" s="481"/>
      <c r="N575" s="481"/>
      <c r="O575" s="481"/>
      <c r="P575" s="481"/>
      <c r="Q575" s="481"/>
      <c r="R575" s="481"/>
      <c r="S575" s="481"/>
      <c r="T575" s="481"/>
      <c r="U575" s="481"/>
      <c r="V575" s="481"/>
      <c r="W575" s="481"/>
    </row>
    <row r="576" spans="1:23">
      <c r="A576" s="481"/>
      <c r="B576" s="481"/>
      <c r="C576" s="481"/>
      <c r="D576" s="481"/>
      <c r="E576" s="481"/>
      <c r="F576" s="481"/>
      <c r="G576" s="481"/>
      <c r="H576" s="481"/>
      <c r="I576" s="481"/>
      <c r="J576" s="481"/>
      <c r="K576" s="482"/>
      <c r="L576" s="482"/>
      <c r="M576" s="481"/>
      <c r="N576" s="481"/>
      <c r="O576" s="481"/>
      <c r="P576" s="481"/>
      <c r="Q576" s="481"/>
      <c r="R576" s="481"/>
      <c r="S576" s="481"/>
      <c r="T576" s="481"/>
      <c r="U576" s="481"/>
      <c r="V576" s="481"/>
      <c r="W576" s="481"/>
    </row>
    <row r="577" spans="1:23">
      <c r="A577" s="481"/>
      <c r="B577" s="481"/>
      <c r="C577" s="481"/>
      <c r="D577" s="481"/>
      <c r="E577" s="481"/>
      <c r="F577" s="481"/>
      <c r="G577" s="481"/>
      <c r="H577" s="481"/>
      <c r="I577" s="481"/>
      <c r="J577" s="481"/>
      <c r="K577" s="482"/>
      <c r="L577" s="482"/>
      <c r="M577" s="481"/>
      <c r="N577" s="481"/>
      <c r="O577" s="481"/>
      <c r="P577" s="481"/>
      <c r="Q577" s="481"/>
      <c r="R577" s="481"/>
      <c r="S577" s="481"/>
      <c r="T577" s="481"/>
      <c r="U577" s="481"/>
      <c r="V577" s="481"/>
      <c r="W577" s="481"/>
    </row>
    <row r="578" spans="1:23">
      <c r="A578" s="481"/>
      <c r="B578" s="481"/>
      <c r="C578" s="481"/>
      <c r="D578" s="481"/>
      <c r="E578" s="481"/>
      <c r="F578" s="481"/>
      <c r="G578" s="481"/>
      <c r="H578" s="481"/>
      <c r="I578" s="481"/>
      <c r="J578" s="481"/>
      <c r="K578" s="482"/>
      <c r="L578" s="482"/>
      <c r="M578" s="481"/>
      <c r="N578" s="481"/>
      <c r="O578" s="481"/>
      <c r="P578" s="481"/>
      <c r="Q578" s="481"/>
      <c r="R578" s="481"/>
      <c r="S578" s="481"/>
      <c r="T578" s="481"/>
      <c r="U578" s="481"/>
      <c r="V578" s="481"/>
      <c r="W578" s="481"/>
    </row>
    <row r="579" spans="1:23">
      <c r="A579" s="481"/>
      <c r="B579" s="481"/>
      <c r="C579" s="481"/>
      <c r="D579" s="481"/>
      <c r="E579" s="481"/>
      <c r="F579" s="481"/>
      <c r="G579" s="481"/>
      <c r="H579" s="481"/>
      <c r="I579" s="481"/>
      <c r="J579" s="481"/>
      <c r="K579" s="482"/>
      <c r="L579" s="482"/>
      <c r="M579" s="481"/>
      <c r="N579" s="481"/>
      <c r="O579" s="481"/>
      <c r="P579" s="481"/>
      <c r="Q579" s="481"/>
      <c r="R579" s="481"/>
      <c r="S579" s="481"/>
      <c r="T579" s="481"/>
      <c r="U579" s="481"/>
      <c r="V579" s="481"/>
      <c r="W579" s="481"/>
    </row>
    <row r="580" spans="1:23">
      <c r="A580" s="481"/>
      <c r="B580" s="481"/>
      <c r="C580" s="481"/>
      <c r="D580" s="481"/>
      <c r="E580" s="481"/>
      <c r="F580" s="481"/>
      <c r="G580" s="481"/>
      <c r="H580" s="481"/>
      <c r="I580" s="481"/>
      <c r="J580" s="481"/>
      <c r="K580" s="482"/>
      <c r="L580" s="482"/>
      <c r="M580" s="481"/>
      <c r="N580" s="481"/>
      <c r="O580" s="481"/>
      <c r="P580" s="481"/>
      <c r="Q580" s="481"/>
      <c r="R580" s="481"/>
      <c r="S580" s="481"/>
      <c r="T580" s="481"/>
      <c r="U580" s="481"/>
      <c r="V580" s="481"/>
      <c r="W580" s="481"/>
    </row>
    <row r="581" spans="1:23">
      <c r="A581" s="481"/>
      <c r="B581" s="481"/>
      <c r="C581" s="481"/>
      <c r="D581" s="481"/>
      <c r="E581" s="481"/>
      <c r="F581" s="481"/>
      <c r="G581" s="481"/>
      <c r="H581" s="481"/>
      <c r="I581" s="481"/>
      <c r="J581" s="481"/>
      <c r="K581" s="482"/>
      <c r="L581" s="482"/>
      <c r="M581" s="481"/>
      <c r="N581" s="481"/>
      <c r="O581" s="481"/>
      <c r="P581" s="481"/>
      <c r="Q581" s="481"/>
      <c r="R581" s="481"/>
      <c r="S581" s="481"/>
      <c r="T581" s="481"/>
      <c r="U581" s="481"/>
      <c r="V581" s="481"/>
      <c r="W581" s="481"/>
    </row>
    <row r="582" spans="1:23">
      <c r="A582" s="481"/>
      <c r="B582" s="481"/>
      <c r="C582" s="481"/>
      <c r="D582" s="481"/>
      <c r="E582" s="481"/>
      <c r="F582" s="481"/>
      <c r="G582" s="481"/>
      <c r="H582" s="481"/>
      <c r="I582" s="481"/>
      <c r="J582" s="481"/>
      <c r="K582" s="482"/>
      <c r="L582" s="482"/>
      <c r="M582" s="481"/>
      <c r="N582" s="481"/>
      <c r="O582" s="481"/>
      <c r="P582" s="481"/>
      <c r="Q582" s="481"/>
      <c r="R582" s="481"/>
      <c r="S582" s="481"/>
      <c r="T582" s="481"/>
      <c r="U582" s="481"/>
      <c r="V582" s="481"/>
      <c r="W582" s="481"/>
    </row>
    <row r="583" spans="1:23">
      <c r="A583" s="481"/>
      <c r="B583" s="481"/>
      <c r="C583" s="481"/>
      <c r="D583" s="481"/>
      <c r="E583" s="481"/>
      <c r="F583" s="481"/>
      <c r="G583" s="481"/>
      <c r="H583" s="481"/>
      <c r="I583" s="481"/>
      <c r="J583" s="481"/>
      <c r="K583" s="482"/>
      <c r="L583" s="482"/>
      <c r="M583" s="481"/>
      <c r="N583" s="481"/>
      <c r="O583" s="481"/>
      <c r="P583" s="481"/>
      <c r="Q583" s="481"/>
      <c r="R583" s="481"/>
      <c r="S583" s="481"/>
      <c r="T583" s="481"/>
      <c r="U583" s="481"/>
      <c r="V583" s="481"/>
      <c r="W583" s="481"/>
    </row>
    <row r="584" spans="1:23">
      <c r="A584" s="481"/>
      <c r="B584" s="481"/>
      <c r="C584" s="481"/>
      <c r="D584" s="481"/>
      <c r="E584" s="481"/>
      <c r="F584" s="481"/>
      <c r="G584" s="481"/>
      <c r="H584" s="481"/>
      <c r="I584" s="481"/>
      <c r="J584" s="481"/>
      <c r="K584" s="482"/>
      <c r="L584" s="482"/>
      <c r="M584" s="481"/>
      <c r="N584" s="481"/>
      <c r="O584" s="481"/>
      <c r="P584" s="481"/>
      <c r="Q584" s="481"/>
      <c r="R584" s="481"/>
      <c r="S584" s="481"/>
      <c r="T584" s="481"/>
      <c r="U584" s="481"/>
      <c r="V584" s="481"/>
      <c r="W584" s="481"/>
    </row>
    <row r="585" spans="1:23">
      <c r="A585" s="481"/>
      <c r="B585" s="481"/>
      <c r="C585" s="481"/>
      <c r="D585" s="481"/>
      <c r="E585" s="481"/>
      <c r="F585" s="481"/>
      <c r="G585" s="481"/>
      <c r="H585" s="481"/>
      <c r="I585" s="481"/>
      <c r="J585" s="481"/>
      <c r="K585" s="482"/>
      <c r="L585" s="482"/>
      <c r="M585" s="481"/>
      <c r="N585" s="481"/>
      <c r="O585" s="481"/>
      <c r="P585" s="481"/>
      <c r="Q585" s="481"/>
      <c r="R585" s="481"/>
      <c r="S585" s="481"/>
      <c r="T585" s="481"/>
      <c r="U585" s="481"/>
      <c r="V585" s="481"/>
      <c r="W585" s="481"/>
    </row>
    <row r="586" spans="1:23">
      <c r="A586" s="481"/>
      <c r="B586" s="481"/>
      <c r="C586" s="481"/>
      <c r="D586" s="481"/>
      <c r="E586" s="481"/>
      <c r="F586" s="481"/>
      <c r="G586" s="481"/>
      <c r="H586" s="481"/>
      <c r="I586" s="481"/>
      <c r="J586" s="481"/>
      <c r="K586" s="482"/>
      <c r="L586" s="482"/>
      <c r="M586" s="481"/>
      <c r="N586" s="481"/>
      <c r="O586" s="481"/>
      <c r="P586" s="481"/>
      <c r="Q586" s="481"/>
      <c r="R586" s="481"/>
      <c r="S586" s="481"/>
      <c r="T586" s="481"/>
      <c r="U586" s="481"/>
      <c r="V586" s="481"/>
      <c r="W586" s="481"/>
    </row>
    <row r="587" spans="1:23">
      <c r="A587" s="481"/>
      <c r="B587" s="481"/>
      <c r="C587" s="481"/>
      <c r="D587" s="481"/>
      <c r="E587" s="481"/>
      <c r="F587" s="481"/>
      <c r="G587" s="481"/>
      <c r="H587" s="481"/>
      <c r="I587" s="481"/>
      <c r="J587" s="481"/>
      <c r="K587" s="482"/>
      <c r="L587" s="482"/>
      <c r="M587" s="481"/>
      <c r="N587" s="481"/>
      <c r="O587" s="481"/>
      <c r="P587" s="481"/>
      <c r="Q587" s="481"/>
      <c r="R587" s="481"/>
      <c r="S587" s="481"/>
      <c r="T587" s="481"/>
      <c r="U587" s="481"/>
      <c r="V587" s="481"/>
      <c r="W587" s="481"/>
    </row>
    <row r="588" spans="1:23">
      <c r="A588" s="481"/>
      <c r="B588" s="481"/>
      <c r="C588" s="481"/>
      <c r="D588" s="481"/>
      <c r="E588" s="481"/>
      <c r="F588" s="481"/>
      <c r="G588" s="481"/>
      <c r="H588" s="481"/>
      <c r="I588" s="481"/>
      <c r="J588" s="481"/>
      <c r="K588" s="482"/>
      <c r="L588" s="482"/>
      <c r="M588" s="481"/>
      <c r="N588" s="481"/>
      <c r="O588" s="481"/>
      <c r="P588" s="481"/>
      <c r="Q588" s="481"/>
      <c r="R588" s="481"/>
      <c r="S588" s="481"/>
      <c r="T588" s="481"/>
      <c r="U588" s="481"/>
      <c r="V588" s="481"/>
      <c r="W588" s="481"/>
    </row>
    <row r="589" spans="1:23">
      <c r="A589" s="481"/>
      <c r="B589" s="481"/>
      <c r="C589" s="481"/>
      <c r="D589" s="481"/>
      <c r="E589" s="481"/>
      <c r="F589" s="481"/>
      <c r="G589" s="481"/>
      <c r="H589" s="481"/>
      <c r="I589" s="481"/>
      <c r="J589" s="481"/>
      <c r="K589" s="482"/>
      <c r="L589" s="482"/>
      <c r="M589" s="481"/>
      <c r="N589" s="481"/>
      <c r="O589" s="481"/>
      <c r="P589" s="481"/>
      <c r="Q589" s="481"/>
      <c r="R589" s="481"/>
      <c r="S589" s="481"/>
      <c r="T589" s="481"/>
      <c r="U589" s="481"/>
      <c r="V589" s="481"/>
      <c r="W589" s="481"/>
    </row>
    <row r="590" spans="1:23">
      <c r="A590" s="481"/>
      <c r="B590" s="481"/>
      <c r="C590" s="481"/>
      <c r="D590" s="481"/>
      <c r="E590" s="481"/>
      <c r="F590" s="481"/>
      <c r="G590" s="481"/>
      <c r="H590" s="481"/>
      <c r="I590" s="481"/>
      <c r="J590" s="481"/>
      <c r="K590" s="482"/>
      <c r="L590" s="482"/>
      <c r="M590" s="481"/>
      <c r="N590" s="481"/>
      <c r="O590" s="481"/>
      <c r="P590" s="481"/>
      <c r="Q590" s="481"/>
      <c r="R590" s="481"/>
      <c r="S590" s="481"/>
      <c r="T590" s="481"/>
      <c r="U590" s="481"/>
      <c r="V590" s="481"/>
      <c r="W590" s="481"/>
    </row>
    <row r="591" spans="1:23">
      <c r="A591" s="481"/>
      <c r="B591" s="481"/>
      <c r="C591" s="481"/>
      <c r="D591" s="481"/>
      <c r="E591" s="481"/>
      <c r="F591" s="481"/>
      <c r="G591" s="481"/>
      <c r="H591" s="481"/>
      <c r="I591" s="481"/>
      <c r="J591" s="481"/>
      <c r="K591" s="482"/>
      <c r="L591" s="482"/>
      <c r="M591" s="481"/>
      <c r="N591" s="481"/>
      <c r="O591" s="481"/>
      <c r="P591" s="481"/>
      <c r="Q591" s="481"/>
      <c r="R591" s="481"/>
      <c r="S591" s="481"/>
      <c r="T591" s="481"/>
      <c r="U591" s="481"/>
      <c r="V591" s="481"/>
      <c r="W591" s="481"/>
    </row>
    <row r="592" spans="1:23">
      <c r="A592" s="481"/>
      <c r="B592" s="481"/>
      <c r="C592" s="481"/>
      <c r="D592" s="481"/>
      <c r="E592" s="481"/>
      <c r="F592" s="481"/>
      <c r="G592" s="481"/>
      <c r="H592" s="481"/>
      <c r="I592" s="481"/>
      <c r="J592" s="481"/>
      <c r="K592" s="482"/>
      <c r="L592" s="482"/>
      <c r="M592" s="481"/>
      <c r="N592" s="481"/>
      <c r="O592" s="481"/>
      <c r="P592" s="481"/>
      <c r="Q592" s="481"/>
      <c r="R592" s="481"/>
      <c r="S592" s="481"/>
      <c r="T592" s="481"/>
      <c r="U592" s="481"/>
      <c r="V592" s="481"/>
      <c r="W592" s="481"/>
    </row>
    <row r="593" spans="1:23">
      <c r="A593" s="481"/>
      <c r="B593" s="481"/>
      <c r="C593" s="481"/>
      <c r="D593" s="481"/>
      <c r="E593" s="481"/>
      <c r="F593" s="481"/>
      <c r="G593" s="481"/>
      <c r="H593" s="481"/>
      <c r="I593" s="481"/>
      <c r="J593" s="481"/>
      <c r="K593" s="482"/>
      <c r="L593" s="482"/>
      <c r="M593" s="481"/>
      <c r="N593" s="481"/>
      <c r="O593" s="481"/>
      <c r="P593" s="481"/>
      <c r="Q593" s="481"/>
      <c r="R593" s="481"/>
      <c r="S593" s="481"/>
      <c r="T593" s="481"/>
      <c r="U593" s="481"/>
      <c r="V593" s="481"/>
      <c r="W593" s="481"/>
    </row>
    <row r="594" spans="1:23">
      <c r="A594" s="481"/>
      <c r="B594" s="481"/>
      <c r="C594" s="481"/>
      <c r="D594" s="481"/>
      <c r="E594" s="481"/>
      <c r="F594" s="481"/>
      <c r="G594" s="481"/>
      <c r="H594" s="481"/>
      <c r="I594" s="481"/>
      <c r="J594" s="481"/>
      <c r="K594" s="482"/>
      <c r="L594" s="482"/>
      <c r="M594" s="481"/>
      <c r="N594" s="481"/>
      <c r="O594" s="481"/>
      <c r="P594" s="481"/>
      <c r="Q594" s="481"/>
      <c r="R594" s="481"/>
      <c r="S594" s="481"/>
      <c r="T594" s="481"/>
      <c r="U594" s="481"/>
      <c r="V594" s="481"/>
      <c r="W594" s="481"/>
    </row>
    <row r="595" spans="1:23">
      <c r="A595" s="481"/>
      <c r="B595" s="481"/>
      <c r="C595" s="481"/>
      <c r="D595" s="481"/>
      <c r="E595" s="481"/>
      <c r="F595" s="481"/>
      <c r="G595" s="481"/>
      <c r="H595" s="481"/>
      <c r="I595" s="481"/>
      <c r="J595" s="481"/>
      <c r="K595" s="482"/>
      <c r="L595" s="482"/>
      <c r="M595" s="481"/>
      <c r="N595" s="481"/>
      <c r="O595" s="481"/>
      <c r="P595" s="481"/>
      <c r="Q595" s="481"/>
      <c r="R595" s="481"/>
      <c r="S595" s="481"/>
      <c r="T595" s="481"/>
      <c r="U595" s="481"/>
      <c r="V595" s="481"/>
      <c r="W595" s="481"/>
    </row>
    <row r="596" spans="1:23">
      <c r="A596" s="481"/>
      <c r="B596" s="481"/>
      <c r="C596" s="481"/>
      <c r="D596" s="481"/>
      <c r="E596" s="481"/>
      <c r="F596" s="481"/>
      <c r="G596" s="481"/>
      <c r="H596" s="481"/>
      <c r="I596" s="481"/>
      <c r="J596" s="481"/>
      <c r="K596" s="482"/>
      <c r="L596" s="482"/>
      <c r="M596" s="481"/>
      <c r="N596" s="481"/>
      <c r="O596" s="481"/>
      <c r="P596" s="481"/>
      <c r="Q596" s="481"/>
      <c r="R596" s="481"/>
      <c r="S596" s="481"/>
      <c r="T596" s="481"/>
      <c r="U596" s="481"/>
      <c r="V596" s="481"/>
      <c r="W596" s="481"/>
    </row>
    <row r="597" spans="1:23">
      <c r="A597" s="481"/>
      <c r="B597" s="481"/>
      <c r="C597" s="481"/>
      <c r="D597" s="481"/>
      <c r="E597" s="481"/>
      <c r="F597" s="481"/>
      <c r="G597" s="481"/>
      <c r="H597" s="481"/>
      <c r="I597" s="481"/>
      <c r="J597" s="481"/>
      <c r="K597" s="482"/>
      <c r="L597" s="482"/>
      <c r="M597" s="481"/>
      <c r="N597" s="481"/>
      <c r="O597" s="481"/>
      <c r="P597" s="481"/>
      <c r="Q597" s="481"/>
      <c r="R597" s="481"/>
      <c r="S597" s="481"/>
      <c r="T597" s="481"/>
      <c r="U597" s="481"/>
      <c r="V597" s="481"/>
      <c r="W597" s="481"/>
    </row>
    <row r="598" spans="1:23">
      <c r="A598" s="481"/>
      <c r="B598" s="481"/>
      <c r="C598" s="481"/>
      <c r="D598" s="481"/>
      <c r="E598" s="481"/>
      <c r="F598" s="481"/>
      <c r="G598" s="481"/>
      <c r="H598" s="481"/>
      <c r="I598" s="481"/>
      <c r="J598" s="481"/>
      <c r="K598" s="482"/>
      <c r="L598" s="482"/>
      <c r="M598" s="481"/>
      <c r="N598" s="481"/>
      <c r="O598" s="481"/>
      <c r="P598" s="481"/>
      <c r="Q598" s="481"/>
      <c r="R598" s="481"/>
      <c r="S598" s="481"/>
      <c r="T598" s="481"/>
      <c r="U598" s="481"/>
      <c r="V598" s="481"/>
      <c r="W598" s="481"/>
    </row>
    <row r="599" spans="1:23">
      <c r="A599" s="481"/>
      <c r="B599" s="481"/>
      <c r="C599" s="481"/>
      <c r="D599" s="481"/>
      <c r="E599" s="481"/>
      <c r="F599" s="481"/>
      <c r="G599" s="481"/>
      <c r="H599" s="481"/>
      <c r="I599" s="481"/>
      <c r="J599" s="481"/>
      <c r="K599" s="482"/>
      <c r="L599" s="482"/>
      <c r="M599" s="481"/>
      <c r="N599" s="481"/>
      <c r="O599" s="481"/>
      <c r="P599" s="481"/>
      <c r="Q599" s="481"/>
      <c r="R599" s="481"/>
      <c r="S599" s="481"/>
      <c r="T599" s="481"/>
      <c r="U599" s="481"/>
      <c r="V599" s="481"/>
      <c r="W599" s="481"/>
    </row>
    <row r="600" spans="1:23">
      <c r="A600" s="481"/>
      <c r="B600" s="481"/>
      <c r="C600" s="481"/>
      <c r="D600" s="481"/>
      <c r="E600" s="481"/>
      <c r="F600" s="481"/>
      <c r="G600" s="481"/>
      <c r="H600" s="481"/>
      <c r="I600" s="481"/>
      <c r="J600" s="481"/>
      <c r="K600" s="482"/>
      <c r="L600" s="482"/>
      <c r="M600" s="481"/>
      <c r="N600" s="481"/>
      <c r="O600" s="481"/>
      <c r="P600" s="481"/>
      <c r="Q600" s="481"/>
      <c r="R600" s="481"/>
      <c r="S600" s="481"/>
      <c r="T600" s="481"/>
      <c r="U600" s="481"/>
      <c r="V600" s="481"/>
      <c r="W600" s="481"/>
    </row>
    <row r="601" spans="1:23">
      <c r="A601" s="481"/>
      <c r="B601" s="481"/>
      <c r="C601" s="481"/>
      <c r="D601" s="481"/>
      <c r="E601" s="481"/>
      <c r="F601" s="481"/>
      <c r="G601" s="481"/>
      <c r="H601" s="481"/>
      <c r="I601" s="481"/>
      <c r="J601" s="481"/>
      <c r="K601" s="482"/>
      <c r="L601" s="482"/>
      <c r="M601" s="481"/>
      <c r="N601" s="481"/>
      <c r="O601" s="481"/>
      <c r="P601" s="481"/>
      <c r="Q601" s="481"/>
      <c r="R601" s="481"/>
      <c r="S601" s="481"/>
      <c r="T601" s="481"/>
      <c r="U601" s="481"/>
      <c r="V601" s="481"/>
      <c r="W601" s="481"/>
    </row>
    <row r="602" spans="1:23">
      <c r="A602" s="481"/>
      <c r="B602" s="481"/>
      <c r="C602" s="481"/>
      <c r="D602" s="481"/>
      <c r="E602" s="481"/>
      <c r="F602" s="481"/>
      <c r="G602" s="481"/>
      <c r="H602" s="481"/>
      <c r="I602" s="481"/>
      <c r="J602" s="481"/>
      <c r="K602" s="482"/>
      <c r="L602" s="482"/>
      <c r="M602" s="481"/>
      <c r="N602" s="481"/>
      <c r="O602" s="481"/>
      <c r="P602" s="481"/>
      <c r="Q602" s="481"/>
      <c r="R602" s="481"/>
      <c r="S602" s="481"/>
      <c r="T602" s="481"/>
      <c r="U602" s="481"/>
      <c r="V602" s="481"/>
      <c r="W602" s="481"/>
    </row>
    <row r="603" spans="1:23">
      <c r="A603" s="481"/>
      <c r="B603" s="481"/>
      <c r="C603" s="481"/>
      <c r="D603" s="481"/>
      <c r="E603" s="481"/>
      <c r="F603" s="481"/>
      <c r="G603" s="481"/>
      <c r="H603" s="481"/>
      <c r="I603" s="481"/>
      <c r="J603" s="481"/>
      <c r="K603" s="482"/>
      <c r="L603" s="482"/>
      <c r="M603" s="481"/>
      <c r="N603" s="481"/>
      <c r="O603" s="481"/>
      <c r="P603" s="481"/>
      <c r="Q603" s="481"/>
      <c r="R603" s="481"/>
      <c r="S603" s="481"/>
      <c r="T603" s="481"/>
      <c r="U603" s="481"/>
      <c r="V603" s="481"/>
      <c r="W603" s="481"/>
    </row>
    <row r="604" spans="1:23">
      <c r="A604" s="481"/>
      <c r="B604" s="481"/>
      <c r="C604" s="481"/>
      <c r="D604" s="481"/>
      <c r="E604" s="481"/>
      <c r="F604" s="481"/>
      <c r="G604" s="481"/>
      <c r="H604" s="481"/>
      <c r="I604" s="481"/>
      <c r="J604" s="481"/>
      <c r="K604" s="482"/>
      <c r="L604" s="482"/>
      <c r="M604" s="481"/>
      <c r="N604" s="481"/>
      <c r="O604" s="481"/>
      <c r="P604" s="481"/>
      <c r="Q604" s="481"/>
      <c r="R604" s="481"/>
      <c r="S604" s="481"/>
      <c r="T604" s="481"/>
      <c r="U604" s="481"/>
      <c r="V604" s="481"/>
      <c r="W604" s="481"/>
    </row>
    <row r="605" spans="1:23">
      <c r="A605" s="481"/>
      <c r="B605" s="481"/>
      <c r="C605" s="481"/>
      <c r="D605" s="481"/>
      <c r="E605" s="481"/>
      <c r="F605" s="481"/>
      <c r="G605" s="481"/>
      <c r="H605" s="481"/>
      <c r="I605" s="481"/>
      <c r="J605" s="481"/>
      <c r="K605" s="482"/>
      <c r="L605" s="482"/>
      <c r="M605" s="481"/>
      <c r="N605" s="481"/>
      <c r="O605" s="481"/>
      <c r="P605" s="481"/>
      <c r="Q605" s="481"/>
      <c r="R605" s="481"/>
      <c r="S605" s="481"/>
      <c r="T605" s="481"/>
      <c r="U605" s="481"/>
      <c r="V605" s="481"/>
      <c r="W605" s="481"/>
    </row>
    <row r="606" spans="1:23">
      <c r="A606" s="481"/>
      <c r="B606" s="481"/>
      <c r="C606" s="481"/>
      <c r="D606" s="481"/>
      <c r="E606" s="481"/>
      <c r="F606" s="481"/>
      <c r="G606" s="481"/>
      <c r="H606" s="481"/>
      <c r="I606" s="481"/>
      <c r="J606" s="481"/>
      <c r="K606" s="482"/>
      <c r="L606" s="482"/>
      <c r="M606" s="481"/>
      <c r="N606" s="481"/>
      <c r="O606" s="481"/>
      <c r="P606" s="481"/>
      <c r="Q606" s="481"/>
      <c r="R606" s="481"/>
      <c r="S606" s="481"/>
      <c r="T606" s="481"/>
      <c r="U606" s="481"/>
      <c r="V606" s="481"/>
      <c r="W606" s="481"/>
    </row>
    <row r="607" spans="1:23">
      <c r="A607" s="481"/>
      <c r="B607" s="481"/>
      <c r="C607" s="481"/>
      <c r="D607" s="481"/>
      <c r="E607" s="481"/>
      <c r="F607" s="481"/>
      <c r="G607" s="481"/>
      <c r="H607" s="481"/>
      <c r="I607" s="481"/>
      <c r="J607" s="481"/>
      <c r="K607" s="482"/>
      <c r="L607" s="482"/>
      <c r="M607" s="481"/>
      <c r="N607" s="481"/>
      <c r="O607" s="481"/>
      <c r="P607" s="481"/>
      <c r="Q607" s="481"/>
      <c r="R607" s="481"/>
      <c r="S607" s="481"/>
      <c r="T607" s="481"/>
      <c r="U607" s="481"/>
      <c r="V607" s="481"/>
      <c r="W607" s="481"/>
    </row>
    <row r="608" spans="1:23">
      <c r="A608" s="481"/>
      <c r="B608" s="481"/>
      <c r="C608" s="481"/>
      <c r="D608" s="481"/>
      <c r="E608" s="481"/>
      <c r="F608" s="481"/>
      <c r="G608" s="481"/>
      <c r="H608" s="481"/>
      <c r="I608" s="481"/>
      <c r="J608" s="481"/>
      <c r="K608" s="482"/>
      <c r="L608" s="482"/>
      <c r="M608" s="481"/>
      <c r="N608" s="481"/>
      <c r="O608" s="481"/>
      <c r="P608" s="481"/>
      <c r="Q608" s="481"/>
      <c r="R608" s="481"/>
      <c r="S608" s="481"/>
      <c r="T608" s="481"/>
      <c r="U608" s="481"/>
      <c r="V608" s="481"/>
      <c r="W608" s="481"/>
    </row>
    <row r="609" spans="1:23">
      <c r="A609" s="481"/>
      <c r="B609" s="481"/>
      <c r="C609" s="481"/>
      <c r="D609" s="481"/>
      <c r="E609" s="481"/>
      <c r="F609" s="481"/>
      <c r="G609" s="481"/>
      <c r="H609" s="481"/>
      <c r="I609" s="481"/>
      <c r="J609" s="481"/>
      <c r="K609" s="482"/>
      <c r="L609" s="482"/>
      <c r="M609" s="481"/>
      <c r="N609" s="481"/>
      <c r="O609" s="481"/>
      <c r="P609" s="481"/>
      <c r="Q609" s="481"/>
      <c r="R609" s="481"/>
      <c r="S609" s="481"/>
      <c r="T609" s="481"/>
      <c r="U609" s="481"/>
      <c r="V609" s="481"/>
      <c r="W609" s="481"/>
    </row>
    <row r="610" spans="1:23">
      <c r="A610" s="481"/>
      <c r="B610" s="481"/>
      <c r="C610" s="481"/>
      <c r="D610" s="481"/>
      <c r="E610" s="481"/>
      <c r="F610" s="481"/>
      <c r="G610" s="481"/>
      <c r="H610" s="481"/>
      <c r="I610" s="481"/>
      <c r="J610" s="481"/>
      <c r="K610" s="482"/>
      <c r="L610" s="482"/>
      <c r="M610" s="481"/>
      <c r="N610" s="481"/>
      <c r="O610" s="481"/>
      <c r="P610" s="481"/>
      <c r="Q610" s="481"/>
      <c r="R610" s="481"/>
      <c r="S610" s="481"/>
      <c r="T610" s="481"/>
      <c r="U610" s="481"/>
      <c r="V610" s="481"/>
      <c r="W610" s="481"/>
    </row>
    <row r="611" spans="1:23">
      <c r="A611" s="481"/>
      <c r="B611" s="481"/>
      <c r="C611" s="481"/>
      <c r="D611" s="481"/>
      <c r="E611" s="481"/>
      <c r="F611" s="481"/>
      <c r="G611" s="481"/>
      <c r="H611" s="481"/>
      <c r="I611" s="481"/>
      <c r="J611" s="481"/>
      <c r="K611" s="482"/>
      <c r="L611" s="482"/>
      <c r="M611" s="481"/>
      <c r="N611" s="481"/>
      <c r="O611" s="481"/>
      <c r="P611" s="481"/>
      <c r="Q611" s="481"/>
      <c r="R611" s="481"/>
      <c r="S611" s="481"/>
      <c r="T611" s="481"/>
      <c r="U611" s="481"/>
      <c r="V611" s="481"/>
      <c r="W611" s="481"/>
    </row>
    <row r="612" spans="1:23">
      <c r="A612" s="481"/>
      <c r="B612" s="481"/>
      <c r="C612" s="481"/>
      <c r="D612" s="481"/>
      <c r="E612" s="481"/>
      <c r="F612" s="481"/>
      <c r="G612" s="481"/>
      <c r="H612" s="481"/>
      <c r="I612" s="481"/>
      <c r="J612" s="481"/>
      <c r="K612" s="482"/>
      <c r="L612" s="482"/>
      <c r="M612" s="481"/>
      <c r="N612" s="481"/>
      <c r="O612" s="481"/>
      <c r="P612" s="481"/>
      <c r="Q612" s="481"/>
      <c r="R612" s="481"/>
      <c r="S612" s="481"/>
      <c r="T612" s="481"/>
      <c r="U612" s="481"/>
      <c r="V612" s="481"/>
      <c r="W612" s="481"/>
    </row>
    <row r="613" spans="1:23">
      <c r="A613" s="481"/>
      <c r="B613" s="481"/>
      <c r="C613" s="481"/>
      <c r="D613" s="481"/>
      <c r="E613" s="481"/>
      <c r="F613" s="481"/>
      <c r="G613" s="481"/>
      <c r="H613" s="481"/>
      <c r="I613" s="481"/>
      <c r="J613" s="481"/>
      <c r="K613" s="482"/>
      <c r="L613" s="482"/>
      <c r="M613" s="481"/>
      <c r="N613" s="481"/>
      <c r="O613" s="481"/>
      <c r="P613" s="481"/>
      <c r="Q613" s="481"/>
      <c r="R613" s="481"/>
      <c r="S613" s="481"/>
      <c r="T613" s="481"/>
      <c r="U613" s="481"/>
      <c r="V613" s="481"/>
      <c r="W613" s="481"/>
    </row>
    <row r="614" spans="1:23">
      <c r="A614" s="481"/>
      <c r="B614" s="481"/>
      <c r="C614" s="481"/>
      <c r="D614" s="481"/>
      <c r="E614" s="481"/>
      <c r="F614" s="481"/>
      <c r="G614" s="481"/>
      <c r="H614" s="481"/>
      <c r="I614" s="481"/>
      <c r="J614" s="481"/>
      <c r="K614" s="482"/>
      <c r="L614" s="482"/>
      <c r="M614" s="481"/>
      <c r="N614" s="481"/>
      <c r="O614" s="481"/>
      <c r="P614" s="481"/>
      <c r="Q614" s="481"/>
      <c r="R614" s="481"/>
      <c r="S614" s="481"/>
      <c r="T614" s="481"/>
      <c r="U614" s="481"/>
      <c r="V614" s="481"/>
      <c r="W614" s="481"/>
    </row>
    <row r="615" spans="1:23">
      <c r="A615" s="481"/>
      <c r="B615" s="481"/>
      <c r="C615" s="481"/>
      <c r="D615" s="481"/>
      <c r="E615" s="481"/>
      <c r="F615" s="481"/>
      <c r="G615" s="481"/>
      <c r="H615" s="481"/>
      <c r="I615" s="481"/>
      <c r="J615" s="481"/>
      <c r="K615" s="482"/>
      <c r="L615" s="482"/>
      <c r="M615" s="481"/>
      <c r="N615" s="481"/>
      <c r="O615" s="481"/>
      <c r="P615" s="481"/>
      <c r="Q615" s="481"/>
      <c r="R615" s="481"/>
      <c r="S615" s="481"/>
      <c r="T615" s="481"/>
      <c r="U615" s="481"/>
      <c r="V615" s="481"/>
      <c r="W615" s="481"/>
    </row>
    <row r="616" spans="1:23">
      <c r="A616" s="481"/>
      <c r="B616" s="481"/>
      <c r="C616" s="481"/>
      <c r="D616" s="481"/>
      <c r="E616" s="481"/>
      <c r="F616" s="481"/>
      <c r="G616" s="481"/>
      <c r="H616" s="481"/>
      <c r="I616" s="481"/>
      <c r="J616" s="481"/>
      <c r="K616" s="482"/>
      <c r="L616" s="482"/>
      <c r="M616" s="481"/>
      <c r="N616" s="481"/>
      <c r="O616" s="481"/>
      <c r="P616" s="481"/>
      <c r="Q616" s="481"/>
      <c r="R616" s="481"/>
      <c r="S616" s="481"/>
      <c r="T616" s="481"/>
      <c r="U616" s="481"/>
      <c r="V616" s="481"/>
      <c r="W616" s="481"/>
    </row>
    <row r="617" spans="1:23">
      <c r="A617" s="481"/>
      <c r="B617" s="481"/>
      <c r="C617" s="481"/>
      <c r="D617" s="481"/>
      <c r="E617" s="481"/>
      <c r="F617" s="481"/>
      <c r="G617" s="481"/>
      <c r="H617" s="481"/>
      <c r="I617" s="481"/>
      <c r="J617" s="481"/>
      <c r="K617" s="482"/>
      <c r="L617" s="482"/>
      <c r="M617" s="481"/>
      <c r="N617" s="481"/>
      <c r="O617" s="481"/>
      <c r="P617" s="481"/>
      <c r="Q617" s="481"/>
      <c r="R617" s="481"/>
      <c r="S617" s="481"/>
      <c r="T617" s="481"/>
      <c r="U617" s="481"/>
      <c r="V617" s="481"/>
      <c r="W617" s="481"/>
    </row>
    <row r="618" spans="1:23">
      <c r="A618" s="481"/>
      <c r="B618" s="481"/>
      <c r="C618" s="481"/>
      <c r="D618" s="481"/>
      <c r="E618" s="481"/>
      <c r="F618" s="481"/>
      <c r="G618" s="481"/>
      <c r="H618" s="481"/>
      <c r="I618" s="481"/>
      <c r="J618" s="481"/>
      <c r="K618" s="482"/>
      <c r="L618" s="482"/>
      <c r="M618" s="481"/>
      <c r="N618" s="481"/>
      <c r="O618" s="481"/>
      <c r="P618" s="481"/>
      <c r="Q618" s="481"/>
      <c r="R618" s="481"/>
      <c r="S618" s="481"/>
      <c r="T618" s="481"/>
      <c r="U618" s="481"/>
      <c r="V618" s="481"/>
      <c r="W618" s="481"/>
    </row>
    <row r="619" spans="1:23">
      <c r="A619" s="481"/>
      <c r="B619" s="481"/>
      <c r="C619" s="481"/>
      <c r="D619" s="481"/>
      <c r="E619" s="481"/>
      <c r="F619" s="481"/>
      <c r="G619" s="481"/>
      <c r="H619" s="481"/>
      <c r="I619" s="481"/>
      <c r="J619" s="481"/>
      <c r="K619" s="482"/>
      <c r="L619" s="482"/>
      <c r="M619" s="481"/>
      <c r="N619" s="481"/>
      <c r="O619" s="481"/>
      <c r="P619" s="481"/>
      <c r="Q619" s="481"/>
      <c r="R619" s="481"/>
      <c r="S619" s="481"/>
      <c r="T619" s="481"/>
      <c r="U619" s="481"/>
      <c r="V619" s="481"/>
      <c r="W619" s="481"/>
    </row>
    <row r="620" spans="1:23">
      <c r="A620" s="481"/>
      <c r="B620" s="481"/>
      <c r="C620" s="481"/>
      <c r="D620" s="481"/>
      <c r="E620" s="481"/>
      <c r="F620" s="481"/>
      <c r="G620" s="481"/>
      <c r="H620" s="481"/>
      <c r="I620" s="481"/>
      <c r="J620" s="481"/>
      <c r="K620" s="482"/>
      <c r="L620" s="482"/>
      <c r="M620" s="481"/>
      <c r="N620" s="481"/>
      <c r="O620" s="481"/>
      <c r="P620" s="481"/>
      <c r="Q620" s="481"/>
      <c r="R620" s="481"/>
      <c r="S620" s="481"/>
      <c r="T620" s="481"/>
      <c r="U620" s="481"/>
      <c r="V620" s="481"/>
      <c r="W620" s="481"/>
    </row>
    <row r="621" spans="1:23">
      <c r="A621" s="481"/>
      <c r="B621" s="481"/>
      <c r="C621" s="481"/>
      <c r="D621" s="481"/>
      <c r="E621" s="481"/>
      <c r="F621" s="481"/>
      <c r="G621" s="481"/>
      <c r="H621" s="481"/>
      <c r="I621" s="481"/>
      <c r="J621" s="481"/>
      <c r="K621" s="482"/>
      <c r="L621" s="482"/>
      <c r="M621" s="481"/>
      <c r="N621" s="481"/>
      <c r="O621" s="481"/>
      <c r="P621" s="481"/>
      <c r="Q621" s="481"/>
      <c r="R621" s="481"/>
      <c r="S621" s="481"/>
      <c r="T621" s="481"/>
      <c r="U621" s="481"/>
      <c r="V621" s="481"/>
      <c r="W621" s="481"/>
    </row>
    <row r="622" spans="1:23">
      <c r="A622" s="481"/>
      <c r="B622" s="481"/>
      <c r="C622" s="481"/>
      <c r="D622" s="481"/>
      <c r="E622" s="481"/>
      <c r="F622" s="481"/>
      <c r="G622" s="481"/>
      <c r="H622" s="481"/>
      <c r="I622" s="481"/>
      <c r="J622" s="481"/>
      <c r="K622" s="482"/>
      <c r="L622" s="482"/>
      <c r="M622" s="481"/>
      <c r="N622" s="481"/>
      <c r="O622" s="481"/>
      <c r="P622" s="481"/>
      <c r="Q622" s="481"/>
      <c r="R622" s="481"/>
      <c r="S622" s="481"/>
      <c r="T622" s="481"/>
      <c r="U622" s="481"/>
      <c r="V622" s="481"/>
      <c r="W622" s="481"/>
    </row>
    <row r="623" spans="1:23">
      <c r="A623" s="481"/>
      <c r="B623" s="481"/>
      <c r="C623" s="481"/>
      <c r="D623" s="481"/>
      <c r="E623" s="481"/>
      <c r="F623" s="481"/>
      <c r="G623" s="481"/>
      <c r="H623" s="481"/>
      <c r="I623" s="481"/>
      <c r="J623" s="481"/>
      <c r="K623" s="482"/>
      <c r="L623" s="482"/>
      <c r="M623" s="481"/>
      <c r="N623" s="481"/>
      <c r="O623" s="481"/>
      <c r="P623" s="481"/>
      <c r="Q623" s="481"/>
      <c r="R623" s="481"/>
      <c r="S623" s="481"/>
      <c r="T623" s="481"/>
      <c r="U623" s="481"/>
      <c r="V623" s="481"/>
      <c r="W623" s="481"/>
    </row>
    <row r="624" spans="1:23">
      <c r="A624" s="481"/>
      <c r="B624" s="481"/>
      <c r="C624" s="481"/>
      <c r="D624" s="481"/>
      <c r="E624" s="481"/>
      <c r="F624" s="481"/>
      <c r="G624" s="481"/>
      <c r="H624" s="481"/>
      <c r="I624" s="481"/>
      <c r="J624" s="481"/>
      <c r="K624" s="482"/>
      <c r="L624" s="482"/>
      <c r="M624" s="481"/>
      <c r="N624" s="481"/>
      <c r="O624" s="481"/>
      <c r="P624" s="481"/>
      <c r="Q624" s="481"/>
      <c r="R624" s="481"/>
      <c r="S624" s="481"/>
      <c r="T624" s="481"/>
      <c r="U624" s="481"/>
      <c r="V624" s="481"/>
      <c r="W624" s="481"/>
    </row>
    <row r="625" spans="1:23">
      <c r="A625" s="481"/>
      <c r="B625" s="481"/>
      <c r="C625" s="481"/>
      <c r="D625" s="481"/>
      <c r="E625" s="481"/>
      <c r="F625" s="481"/>
      <c r="G625" s="481"/>
      <c r="H625" s="481"/>
      <c r="I625" s="481"/>
      <c r="J625" s="481"/>
      <c r="K625" s="482"/>
      <c r="L625" s="482"/>
      <c r="M625" s="481"/>
      <c r="N625" s="481"/>
      <c r="O625" s="481"/>
      <c r="P625" s="481"/>
      <c r="Q625" s="481"/>
      <c r="R625" s="481"/>
      <c r="S625" s="481"/>
      <c r="T625" s="481"/>
      <c r="U625" s="481"/>
      <c r="V625" s="481"/>
      <c r="W625" s="481"/>
    </row>
    <row r="626" spans="1:23">
      <c r="A626" s="481"/>
      <c r="B626" s="481"/>
      <c r="C626" s="481"/>
      <c r="D626" s="481"/>
      <c r="E626" s="481"/>
      <c r="F626" s="481"/>
      <c r="G626" s="481"/>
      <c r="H626" s="481"/>
      <c r="I626" s="481"/>
      <c r="J626" s="481"/>
      <c r="K626" s="482"/>
      <c r="L626" s="482"/>
      <c r="M626" s="481"/>
      <c r="N626" s="481"/>
      <c r="O626" s="481"/>
      <c r="P626" s="481"/>
      <c r="Q626" s="481"/>
      <c r="R626" s="481"/>
      <c r="S626" s="481"/>
      <c r="T626" s="481"/>
      <c r="U626" s="481"/>
      <c r="V626" s="481"/>
      <c r="W626" s="481"/>
    </row>
    <row r="627" spans="1:23">
      <c r="A627" s="481"/>
      <c r="B627" s="481"/>
      <c r="C627" s="481"/>
      <c r="D627" s="481"/>
      <c r="E627" s="481"/>
      <c r="F627" s="481"/>
      <c r="G627" s="481"/>
      <c r="H627" s="481"/>
      <c r="I627" s="481"/>
      <c r="J627" s="481"/>
      <c r="K627" s="482"/>
      <c r="L627" s="482"/>
      <c r="M627" s="481"/>
      <c r="N627" s="481"/>
      <c r="O627" s="481"/>
      <c r="P627" s="481"/>
      <c r="Q627" s="481"/>
      <c r="R627" s="481"/>
      <c r="S627" s="481"/>
      <c r="T627" s="481"/>
      <c r="U627" s="481"/>
      <c r="V627" s="481"/>
      <c r="W627" s="481"/>
    </row>
    <row r="628" spans="1:23">
      <c r="A628" s="481"/>
      <c r="B628" s="481"/>
      <c r="C628" s="481"/>
      <c r="D628" s="481"/>
      <c r="E628" s="481"/>
      <c r="F628" s="481"/>
      <c r="G628" s="481"/>
      <c r="H628" s="481"/>
      <c r="I628" s="481"/>
      <c r="J628" s="481"/>
      <c r="K628" s="482"/>
      <c r="L628" s="482"/>
      <c r="M628" s="481"/>
      <c r="N628" s="481"/>
      <c r="O628" s="481"/>
      <c r="P628" s="481"/>
      <c r="Q628" s="481"/>
      <c r="R628" s="481"/>
      <c r="S628" s="481"/>
      <c r="T628" s="481"/>
      <c r="U628" s="481"/>
      <c r="V628" s="481"/>
      <c r="W628" s="481"/>
    </row>
    <row r="629" spans="1:23">
      <c r="A629" s="481"/>
      <c r="B629" s="481"/>
      <c r="C629" s="481"/>
      <c r="D629" s="481"/>
      <c r="E629" s="481"/>
      <c r="F629" s="481"/>
      <c r="G629" s="481"/>
      <c r="H629" s="481"/>
      <c r="I629" s="481"/>
      <c r="J629" s="481"/>
      <c r="K629" s="482"/>
      <c r="L629" s="482"/>
      <c r="M629" s="481"/>
      <c r="N629" s="481"/>
      <c r="O629" s="481"/>
      <c r="P629" s="481"/>
      <c r="Q629" s="481"/>
      <c r="R629" s="481"/>
      <c r="S629" s="481"/>
      <c r="T629" s="481"/>
      <c r="U629" s="481"/>
      <c r="V629" s="481"/>
      <c r="W629" s="481"/>
    </row>
    <row r="630" spans="1:23">
      <c r="A630" s="481"/>
      <c r="B630" s="481"/>
      <c r="C630" s="481"/>
      <c r="D630" s="481"/>
      <c r="E630" s="481"/>
      <c r="F630" s="481"/>
      <c r="G630" s="481"/>
      <c r="H630" s="481"/>
      <c r="I630" s="481"/>
      <c r="J630" s="481"/>
      <c r="K630" s="482"/>
      <c r="L630" s="482"/>
      <c r="M630" s="481"/>
      <c r="N630" s="481"/>
      <c r="O630" s="481"/>
      <c r="P630" s="481"/>
      <c r="Q630" s="481"/>
      <c r="R630" s="481"/>
      <c r="S630" s="481"/>
      <c r="T630" s="481"/>
      <c r="U630" s="481"/>
      <c r="V630" s="481"/>
      <c r="W630" s="481"/>
    </row>
    <row r="631" spans="1:23">
      <c r="A631" s="481"/>
      <c r="B631" s="481"/>
      <c r="C631" s="481"/>
      <c r="D631" s="481"/>
      <c r="E631" s="481"/>
      <c r="F631" s="481"/>
      <c r="G631" s="481"/>
      <c r="H631" s="481"/>
      <c r="I631" s="481"/>
      <c r="J631" s="481"/>
      <c r="K631" s="482"/>
      <c r="L631" s="482"/>
      <c r="M631" s="481"/>
      <c r="N631" s="481"/>
      <c r="O631" s="481"/>
      <c r="P631" s="481"/>
      <c r="Q631" s="481"/>
      <c r="R631" s="481"/>
      <c r="S631" s="481"/>
      <c r="T631" s="481"/>
      <c r="U631" s="481"/>
      <c r="V631" s="481"/>
      <c r="W631" s="481"/>
    </row>
    <row r="632" spans="1:23">
      <c r="A632" s="481"/>
      <c r="B632" s="481"/>
      <c r="C632" s="481"/>
      <c r="D632" s="481"/>
      <c r="E632" s="481"/>
      <c r="F632" s="481"/>
      <c r="G632" s="481"/>
      <c r="H632" s="481"/>
      <c r="I632" s="481"/>
      <c r="J632" s="481"/>
      <c r="K632" s="482"/>
      <c r="L632" s="482"/>
      <c r="M632" s="481"/>
      <c r="N632" s="481"/>
      <c r="O632" s="481"/>
      <c r="P632" s="481"/>
      <c r="Q632" s="481"/>
      <c r="R632" s="481"/>
      <c r="S632" s="481"/>
      <c r="T632" s="481"/>
      <c r="U632" s="481"/>
      <c r="V632" s="481"/>
      <c r="W632" s="481"/>
    </row>
    <row r="633" spans="1:23">
      <c r="A633" s="481"/>
      <c r="B633" s="481"/>
      <c r="C633" s="481"/>
      <c r="D633" s="481"/>
      <c r="E633" s="481"/>
      <c r="F633" s="481"/>
      <c r="G633" s="481"/>
      <c r="H633" s="481"/>
      <c r="I633" s="481"/>
      <c r="J633" s="481"/>
      <c r="K633" s="482"/>
      <c r="L633" s="482"/>
      <c r="M633" s="481"/>
      <c r="N633" s="481"/>
      <c r="O633" s="481"/>
      <c r="P633" s="481"/>
      <c r="Q633" s="481"/>
      <c r="R633" s="481"/>
      <c r="S633" s="481"/>
      <c r="T633" s="481"/>
      <c r="U633" s="481"/>
      <c r="V633" s="481"/>
      <c r="W633" s="481"/>
    </row>
    <row r="634" spans="1:23">
      <c r="A634" s="481"/>
      <c r="B634" s="481"/>
      <c r="C634" s="481"/>
      <c r="D634" s="481"/>
      <c r="E634" s="481"/>
      <c r="F634" s="481"/>
      <c r="G634" s="481"/>
      <c r="H634" s="481"/>
      <c r="I634" s="481"/>
      <c r="J634" s="481"/>
      <c r="K634" s="482"/>
      <c r="L634" s="482"/>
      <c r="M634" s="481"/>
      <c r="N634" s="481"/>
      <c r="O634" s="481"/>
      <c r="P634" s="481"/>
      <c r="Q634" s="481"/>
      <c r="R634" s="481"/>
      <c r="S634" s="481"/>
      <c r="T634" s="481"/>
      <c r="U634" s="481"/>
      <c r="V634" s="481"/>
      <c r="W634" s="481"/>
    </row>
    <row r="635" spans="1:23">
      <c r="A635" s="481"/>
      <c r="B635" s="481"/>
      <c r="C635" s="481"/>
      <c r="D635" s="481"/>
      <c r="E635" s="481"/>
      <c r="F635" s="481"/>
      <c r="G635" s="481"/>
      <c r="H635" s="481"/>
      <c r="I635" s="481"/>
      <c r="J635" s="481"/>
      <c r="K635" s="482"/>
      <c r="L635" s="482"/>
      <c r="M635" s="481"/>
      <c r="N635" s="481"/>
      <c r="O635" s="481"/>
      <c r="P635" s="481"/>
      <c r="Q635" s="481"/>
      <c r="R635" s="481"/>
      <c r="S635" s="481"/>
      <c r="T635" s="481"/>
      <c r="U635" s="481"/>
      <c r="V635" s="481"/>
      <c r="W635" s="481"/>
    </row>
    <row r="636" spans="1:23">
      <c r="A636" s="481"/>
      <c r="B636" s="481"/>
      <c r="C636" s="481"/>
      <c r="D636" s="481"/>
      <c r="E636" s="481"/>
      <c r="F636" s="481"/>
      <c r="G636" s="481"/>
      <c r="H636" s="481"/>
      <c r="I636" s="481"/>
      <c r="J636" s="481"/>
      <c r="K636" s="482"/>
      <c r="L636" s="482"/>
      <c r="M636" s="481"/>
      <c r="N636" s="481"/>
      <c r="O636" s="481"/>
      <c r="P636" s="481"/>
      <c r="Q636" s="481"/>
      <c r="R636" s="481"/>
      <c r="S636" s="481"/>
      <c r="T636" s="481"/>
      <c r="U636" s="481"/>
      <c r="V636" s="481"/>
      <c r="W636" s="481"/>
    </row>
    <row r="637" spans="1:23">
      <c r="A637" s="481"/>
      <c r="B637" s="481"/>
      <c r="C637" s="481"/>
      <c r="D637" s="481"/>
      <c r="E637" s="481"/>
      <c r="F637" s="481"/>
      <c r="G637" s="481"/>
      <c r="H637" s="481"/>
      <c r="I637" s="481"/>
      <c r="J637" s="481"/>
      <c r="K637" s="482"/>
      <c r="L637" s="482"/>
      <c r="M637" s="481"/>
      <c r="N637" s="481"/>
      <c r="O637" s="481"/>
      <c r="P637" s="481"/>
      <c r="Q637" s="481"/>
      <c r="R637" s="481"/>
      <c r="S637" s="481"/>
      <c r="T637" s="481"/>
      <c r="U637" s="481"/>
      <c r="V637" s="481"/>
      <c r="W637" s="481"/>
    </row>
    <row r="638" spans="1:23">
      <c r="A638" s="481"/>
      <c r="B638" s="481"/>
      <c r="C638" s="481"/>
      <c r="D638" s="481"/>
      <c r="E638" s="481"/>
      <c r="F638" s="481"/>
      <c r="G638" s="481"/>
      <c r="H638" s="481"/>
      <c r="I638" s="481"/>
      <c r="J638" s="481"/>
      <c r="K638" s="482"/>
      <c r="L638" s="482"/>
      <c r="M638" s="481"/>
      <c r="N638" s="481"/>
      <c r="O638" s="481"/>
      <c r="P638" s="481"/>
      <c r="Q638" s="481"/>
      <c r="R638" s="481"/>
      <c r="S638" s="481"/>
      <c r="T638" s="481"/>
      <c r="U638" s="481"/>
      <c r="V638" s="481"/>
      <c r="W638" s="481"/>
    </row>
    <row r="639" spans="1:23">
      <c r="A639" s="481"/>
      <c r="B639" s="481"/>
      <c r="C639" s="481"/>
      <c r="D639" s="481"/>
      <c r="E639" s="481"/>
      <c r="F639" s="481"/>
      <c r="G639" s="481"/>
      <c r="H639" s="481"/>
      <c r="I639" s="481"/>
      <c r="J639" s="481"/>
      <c r="K639" s="482"/>
      <c r="L639" s="482"/>
      <c r="M639" s="481"/>
      <c r="N639" s="481"/>
      <c r="O639" s="481"/>
      <c r="P639" s="481"/>
      <c r="Q639" s="481"/>
      <c r="R639" s="481"/>
      <c r="S639" s="481"/>
      <c r="T639" s="481"/>
      <c r="U639" s="481"/>
      <c r="V639" s="481"/>
      <c r="W639" s="481"/>
    </row>
    <row r="640" spans="1:23">
      <c r="A640" s="481"/>
      <c r="B640" s="481"/>
      <c r="C640" s="481"/>
      <c r="D640" s="481"/>
      <c r="E640" s="481"/>
      <c r="F640" s="481"/>
      <c r="G640" s="481"/>
      <c r="H640" s="481"/>
      <c r="I640" s="481"/>
      <c r="J640" s="481"/>
      <c r="K640" s="482"/>
      <c r="L640" s="482"/>
      <c r="M640" s="481"/>
      <c r="N640" s="481"/>
      <c r="O640" s="481"/>
      <c r="P640" s="481"/>
      <c r="Q640" s="481"/>
      <c r="R640" s="481"/>
      <c r="S640" s="481"/>
      <c r="T640" s="481"/>
      <c r="U640" s="481"/>
      <c r="V640" s="481"/>
      <c r="W640" s="481"/>
    </row>
    <row r="641" spans="1:23">
      <c r="A641" s="481"/>
      <c r="B641" s="481"/>
      <c r="C641" s="481"/>
      <c r="D641" s="481"/>
      <c r="E641" s="481"/>
      <c r="F641" s="481"/>
      <c r="G641" s="481"/>
      <c r="H641" s="481"/>
      <c r="I641" s="481"/>
      <c r="J641" s="481"/>
      <c r="K641" s="482"/>
      <c r="L641" s="482"/>
      <c r="M641" s="481"/>
      <c r="N641" s="481"/>
      <c r="O641" s="481"/>
      <c r="P641" s="481"/>
      <c r="Q641" s="481"/>
      <c r="R641" s="481"/>
      <c r="S641" s="481"/>
      <c r="T641" s="481"/>
      <c r="U641" s="481"/>
      <c r="V641" s="481"/>
      <c r="W641" s="481"/>
    </row>
    <row r="642" spans="1:23">
      <c r="A642" s="481"/>
      <c r="B642" s="481"/>
      <c r="C642" s="481"/>
      <c r="D642" s="481"/>
      <c r="E642" s="481"/>
      <c r="F642" s="481"/>
      <c r="G642" s="481"/>
      <c r="H642" s="481"/>
      <c r="I642" s="481"/>
      <c r="J642" s="481"/>
      <c r="K642" s="482"/>
      <c r="L642" s="482"/>
      <c r="M642" s="481"/>
      <c r="N642" s="481"/>
      <c r="O642" s="481"/>
      <c r="P642" s="481"/>
      <c r="Q642" s="481"/>
      <c r="R642" s="481"/>
      <c r="S642" s="481"/>
      <c r="T642" s="481"/>
      <c r="U642" s="481"/>
      <c r="V642" s="481"/>
      <c r="W642" s="481"/>
    </row>
    <row r="643" spans="1:23">
      <c r="A643" s="481"/>
      <c r="B643" s="481"/>
      <c r="C643" s="481"/>
      <c r="D643" s="481"/>
      <c r="E643" s="481"/>
      <c r="F643" s="481"/>
      <c r="G643" s="481"/>
      <c r="H643" s="481"/>
      <c r="I643" s="481"/>
      <c r="J643" s="481"/>
      <c r="K643" s="482"/>
      <c r="L643" s="482"/>
      <c r="M643" s="481"/>
      <c r="N643" s="481"/>
      <c r="O643" s="481"/>
      <c r="P643" s="481"/>
      <c r="Q643" s="481"/>
      <c r="R643" s="481"/>
      <c r="S643" s="481"/>
      <c r="T643" s="481"/>
      <c r="U643" s="481"/>
      <c r="V643" s="481"/>
      <c r="W643" s="481"/>
    </row>
    <row r="644" spans="1:23">
      <c r="A644" s="481"/>
      <c r="B644" s="481"/>
      <c r="C644" s="481"/>
      <c r="D644" s="481"/>
      <c r="E644" s="481"/>
      <c r="F644" s="481"/>
      <c r="G644" s="481"/>
      <c r="H644" s="481"/>
      <c r="I644" s="481"/>
      <c r="J644" s="481"/>
      <c r="K644" s="482"/>
      <c r="L644" s="482"/>
      <c r="M644" s="481"/>
      <c r="N644" s="481"/>
      <c r="O644" s="481"/>
      <c r="P644" s="481"/>
      <c r="Q644" s="481"/>
      <c r="R644" s="481"/>
      <c r="S644" s="481"/>
      <c r="T644" s="481"/>
      <c r="U644" s="481"/>
      <c r="V644" s="481"/>
      <c r="W644" s="481"/>
    </row>
    <row r="645" spans="1:23">
      <c r="A645" s="481"/>
      <c r="B645" s="481"/>
      <c r="C645" s="481"/>
      <c r="D645" s="481"/>
      <c r="E645" s="481"/>
      <c r="F645" s="481"/>
      <c r="G645" s="481"/>
      <c r="H645" s="481"/>
      <c r="I645" s="481"/>
      <c r="J645" s="481"/>
      <c r="K645" s="482"/>
      <c r="L645" s="482"/>
      <c r="M645" s="481"/>
      <c r="N645" s="481"/>
      <c r="O645" s="481"/>
      <c r="P645" s="481"/>
      <c r="Q645" s="481"/>
      <c r="R645" s="481"/>
      <c r="S645" s="481"/>
      <c r="T645" s="481"/>
      <c r="U645" s="481"/>
      <c r="V645" s="481"/>
      <c r="W645" s="481"/>
    </row>
    <row r="646" spans="1:23">
      <c r="A646" s="481"/>
      <c r="B646" s="481"/>
      <c r="C646" s="481"/>
      <c r="D646" s="481"/>
      <c r="E646" s="481"/>
      <c r="F646" s="481"/>
      <c r="G646" s="481"/>
      <c r="H646" s="481"/>
      <c r="I646" s="481"/>
      <c r="J646" s="481"/>
      <c r="K646" s="482"/>
      <c r="L646" s="482"/>
      <c r="M646" s="481"/>
      <c r="N646" s="481"/>
      <c r="O646" s="481"/>
      <c r="P646" s="481"/>
      <c r="Q646" s="481"/>
      <c r="R646" s="481"/>
      <c r="S646" s="481"/>
      <c r="T646" s="481"/>
      <c r="U646" s="481"/>
      <c r="V646" s="481"/>
      <c r="W646" s="481"/>
    </row>
    <row r="647" spans="1:23">
      <c r="A647" s="481"/>
      <c r="B647" s="481"/>
      <c r="C647" s="481"/>
      <c r="D647" s="481"/>
      <c r="E647" s="481"/>
      <c r="F647" s="481"/>
      <c r="G647" s="481"/>
      <c r="H647" s="481"/>
      <c r="I647" s="481"/>
      <c r="J647" s="481"/>
      <c r="K647" s="482"/>
      <c r="L647" s="482"/>
      <c r="M647" s="481"/>
      <c r="N647" s="481"/>
      <c r="O647" s="481"/>
      <c r="P647" s="481"/>
      <c r="Q647" s="481"/>
      <c r="R647" s="481"/>
      <c r="S647" s="481"/>
      <c r="T647" s="481"/>
      <c r="U647" s="481"/>
      <c r="V647" s="481"/>
      <c r="W647" s="481"/>
    </row>
    <row r="648" spans="1:23">
      <c r="A648" s="481"/>
      <c r="B648" s="481"/>
      <c r="C648" s="481"/>
      <c r="D648" s="481"/>
      <c r="E648" s="481"/>
      <c r="F648" s="481"/>
      <c r="G648" s="481"/>
      <c r="H648" s="481"/>
      <c r="I648" s="481"/>
      <c r="J648" s="481"/>
      <c r="K648" s="482"/>
      <c r="L648" s="482"/>
      <c r="M648" s="481"/>
      <c r="N648" s="481"/>
      <c r="O648" s="481"/>
      <c r="P648" s="481"/>
      <c r="Q648" s="481"/>
      <c r="R648" s="481"/>
      <c r="S648" s="481"/>
      <c r="T648" s="481"/>
      <c r="U648" s="481"/>
      <c r="V648" s="481"/>
      <c r="W648" s="481"/>
    </row>
    <row r="649" spans="1:23">
      <c r="A649" s="481"/>
      <c r="B649" s="481"/>
      <c r="C649" s="481"/>
      <c r="D649" s="481"/>
      <c r="E649" s="481"/>
      <c r="F649" s="481"/>
      <c r="G649" s="481"/>
      <c r="H649" s="481"/>
      <c r="I649" s="481"/>
      <c r="J649" s="481"/>
      <c r="K649" s="482"/>
      <c r="L649" s="482"/>
      <c r="M649" s="481"/>
      <c r="N649" s="481"/>
      <c r="O649" s="481"/>
      <c r="P649" s="481"/>
      <c r="Q649" s="481"/>
      <c r="R649" s="481"/>
      <c r="S649" s="481"/>
      <c r="T649" s="481"/>
      <c r="U649" s="481"/>
      <c r="V649" s="481"/>
      <c r="W649" s="481"/>
    </row>
    <row r="650" spans="1:23">
      <c r="A650" s="481"/>
      <c r="B650" s="481"/>
      <c r="C650" s="481"/>
      <c r="D650" s="481"/>
      <c r="E650" s="481"/>
      <c r="F650" s="481"/>
      <c r="G650" s="481"/>
      <c r="H650" s="481"/>
      <c r="I650" s="481"/>
      <c r="J650" s="481"/>
      <c r="K650" s="482"/>
      <c r="L650" s="482"/>
      <c r="M650" s="481"/>
      <c r="N650" s="481"/>
      <c r="O650" s="481"/>
      <c r="P650" s="481"/>
      <c r="Q650" s="481"/>
      <c r="R650" s="481"/>
      <c r="S650" s="481"/>
      <c r="T650" s="481"/>
      <c r="U650" s="481"/>
      <c r="V650" s="481"/>
      <c r="W650" s="481"/>
    </row>
    <row r="651" spans="1:23">
      <c r="A651" s="481"/>
      <c r="B651" s="481"/>
      <c r="C651" s="481"/>
      <c r="D651" s="481"/>
      <c r="E651" s="481"/>
      <c r="F651" s="481"/>
      <c r="G651" s="481"/>
      <c r="H651" s="481"/>
      <c r="I651" s="481"/>
      <c r="J651" s="481"/>
      <c r="K651" s="482"/>
      <c r="L651" s="482"/>
      <c r="M651" s="481"/>
      <c r="N651" s="481"/>
      <c r="O651" s="481"/>
      <c r="P651" s="481"/>
      <c r="Q651" s="481"/>
      <c r="R651" s="481"/>
      <c r="S651" s="481"/>
      <c r="T651" s="481"/>
      <c r="U651" s="481"/>
      <c r="V651" s="481"/>
      <c r="W651" s="481"/>
    </row>
    <row r="652" spans="1:23">
      <c r="A652" s="481"/>
      <c r="B652" s="481"/>
      <c r="C652" s="481"/>
      <c r="D652" s="481"/>
      <c r="E652" s="481"/>
      <c r="F652" s="481"/>
      <c r="G652" s="481"/>
      <c r="H652" s="481"/>
      <c r="I652" s="481"/>
      <c r="J652" s="481"/>
      <c r="K652" s="482"/>
      <c r="L652" s="482"/>
      <c r="M652" s="481"/>
      <c r="N652" s="481"/>
      <c r="O652" s="481"/>
      <c r="P652" s="481"/>
      <c r="Q652" s="481"/>
      <c r="R652" s="481"/>
      <c r="S652" s="481"/>
      <c r="T652" s="481"/>
      <c r="U652" s="481"/>
      <c r="V652" s="481"/>
      <c r="W652" s="481"/>
    </row>
    <row r="653" spans="1:23">
      <c r="A653" s="481"/>
      <c r="B653" s="481"/>
      <c r="C653" s="481"/>
      <c r="D653" s="481"/>
      <c r="E653" s="481"/>
      <c r="F653" s="481"/>
      <c r="G653" s="481"/>
      <c r="H653" s="481"/>
      <c r="I653" s="481"/>
      <c r="J653" s="481"/>
      <c r="K653" s="482"/>
      <c r="L653" s="482"/>
      <c r="M653" s="481"/>
      <c r="N653" s="481"/>
      <c r="O653" s="481"/>
      <c r="P653" s="481"/>
      <c r="Q653" s="481"/>
      <c r="R653" s="481"/>
      <c r="S653" s="481"/>
      <c r="T653" s="481"/>
      <c r="U653" s="481"/>
      <c r="V653" s="481"/>
      <c r="W653" s="481"/>
    </row>
    <row r="654" spans="1:23">
      <c r="A654" s="481"/>
      <c r="B654" s="481"/>
      <c r="C654" s="481"/>
      <c r="D654" s="481"/>
      <c r="E654" s="481"/>
      <c r="F654" s="481"/>
      <c r="G654" s="481"/>
      <c r="H654" s="481"/>
      <c r="I654" s="481"/>
      <c r="J654" s="481"/>
      <c r="K654" s="482"/>
      <c r="L654" s="482"/>
      <c r="M654" s="481"/>
      <c r="N654" s="481"/>
      <c r="O654" s="481"/>
      <c r="P654" s="481"/>
      <c r="Q654" s="481"/>
      <c r="R654" s="481"/>
      <c r="S654" s="481"/>
      <c r="T654" s="481"/>
      <c r="U654" s="481"/>
      <c r="V654" s="481"/>
      <c r="W654" s="481"/>
    </row>
    <row r="655" spans="1:23">
      <c r="A655" s="481"/>
      <c r="B655" s="481"/>
      <c r="C655" s="481"/>
      <c r="D655" s="481"/>
      <c r="E655" s="481"/>
      <c r="F655" s="481"/>
      <c r="G655" s="481"/>
      <c r="H655" s="481"/>
      <c r="I655" s="481"/>
      <c r="J655" s="481"/>
      <c r="K655" s="482"/>
      <c r="L655" s="482"/>
      <c r="M655" s="481"/>
      <c r="N655" s="481"/>
      <c r="O655" s="481"/>
      <c r="P655" s="481"/>
      <c r="Q655" s="481"/>
      <c r="R655" s="481"/>
      <c r="S655" s="481"/>
      <c r="T655" s="481"/>
      <c r="U655" s="481"/>
      <c r="V655" s="481"/>
      <c r="W655" s="481"/>
    </row>
    <row r="656" spans="1:23">
      <c r="A656" s="481"/>
      <c r="B656" s="481"/>
      <c r="C656" s="481"/>
      <c r="D656" s="481"/>
      <c r="E656" s="481"/>
      <c r="F656" s="481"/>
      <c r="G656" s="481"/>
      <c r="H656" s="481"/>
      <c r="I656" s="481"/>
      <c r="J656" s="481"/>
      <c r="K656" s="482"/>
      <c r="L656" s="482"/>
      <c r="M656" s="481"/>
      <c r="N656" s="481"/>
      <c r="O656" s="481"/>
      <c r="P656" s="481"/>
      <c r="Q656" s="481"/>
      <c r="R656" s="481"/>
      <c r="S656" s="481"/>
      <c r="T656" s="481"/>
      <c r="U656" s="481"/>
      <c r="V656" s="481"/>
      <c r="W656" s="481"/>
    </row>
    <row r="657" spans="1:23">
      <c r="A657" s="481"/>
      <c r="B657" s="481"/>
      <c r="C657" s="481"/>
      <c r="D657" s="481"/>
      <c r="E657" s="481"/>
      <c r="F657" s="481"/>
      <c r="G657" s="481"/>
      <c r="H657" s="481"/>
      <c r="I657" s="481"/>
      <c r="J657" s="481"/>
      <c r="K657" s="482"/>
      <c r="L657" s="482"/>
      <c r="M657" s="481"/>
      <c r="N657" s="481"/>
      <c r="O657" s="481"/>
      <c r="P657" s="481"/>
      <c r="Q657" s="481"/>
      <c r="R657" s="481"/>
      <c r="S657" s="481"/>
      <c r="T657" s="481"/>
      <c r="U657" s="481"/>
      <c r="V657" s="481"/>
      <c r="W657" s="481"/>
    </row>
    <row r="658" spans="1:23">
      <c r="A658" s="481"/>
      <c r="B658" s="481"/>
      <c r="C658" s="481"/>
      <c r="D658" s="481"/>
      <c r="E658" s="481"/>
      <c r="F658" s="481"/>
      <c r="G658" s="481"/>
      <c r="H658" s="481"/>
      <c r="I658" s="481"/>
      <c r="J658" s="481"/>
      <c r="K658" s="482"/>
      <c r="L658" s="482"/>
      <c r="M658" s="481"/>
      <c r="N658" s="481"/>
      <c r="O658" s="481"/>
      <c r="P658" s="481"/>
      <c r="Q658" s="481"/>
      <c r="R658" s="481"/>
      <c r="S658" s="481"/>
      <c r="T658" s="481"/>
      <c r="U658" s="481"/>
      <c r="V658" s="481"/>
      <c r="W658" s="481"/>
    </row>
    <row r="659" spans="1:23">
      <c r="A659" s="481"/>
      <c r="B659" s="481"/>
      <c r="C659" s="481"/>
      <c r="D659" s="481"/>
      <c r="E659" s="481"/>
      <c r="F659" s="481"/>
      <c r="G659" s="481"/>
      <c r="H659" s="481"/>
      <c r="I659" s="481"/>
      <c r="J659" s="481"/>
      <c r="K659" s="482"/>
      <c r="L659" s="482"/>
      <c r="M659" s="481"/>
      <c r="N659" s="481"/>
      <c r="O659" s="481"/>
      <c r="P659" s="481"/>
      <c r="Q659" s="481"/>
      <c r="R659" s="481"/>
      <c r="S659" s="481"/>
      <c r="T659" s="481"/>
      <c r="U659" s="481"/>
      <c r="V659" s="481"/>
      <c r="W659" s="481"/>
    </row>
    <row r="660" spans="1:23">
      <c r="A660" s="481"/>
      <c r="B660" s="481"/>
      <c r="C660" s="481"/>
      <c r="D660" s="481"/>
      <c r="E660" s="481"/>
      <c r="F660" s="481"/>
      <c r="G660" s="481"/>
      <c r="H660" s="481"/>
      <c r="I660" s="481"/>
      <c r="J660" s="481"/>
      <c r="K660" s="482"/>
      <c r="L660" s="482"/>
      <c r="M660" s="481"/>
      <c r="N660" s="481"/>
      <c r="O660" s="481"/>
      <c r="P660" s="481"/>
      <c r="Q660" s="481"/>
      <c r="R660" s="481"/>
      <c r="S660" s="481"/>
      <c r="T660" s="481"/>
      <c r="U660" s="481"/>
      <c r="V660" s="481"/>
      <c r="W660" s="481"/>
    </row>
    <row r="661" spans="1:23">
      <c r="A661" s="481"/>
      <c r="B661" s="481"/>
      <c r="C661" s="481"/>
      <c r="D661" s="481"/>
      <c r="E661" s="481"/>
      <c r="F661" s="481"/>
      <c r="G661" s="481"/>
      <c r="H661" s="481"/>
      <c r="I661" s="481"/>
      <c r="J661" s="481"/>
      <c r="K661" s="482"/>
      <c r="L661" s="482"/>
      <c r="M661" s="481"/>
      <c r="N661" s="481"/>
      <c r="O661" s="481"/>
      <c r="P661" s="481"/>
      <c r="Q661" s="481"/>
      <c r="R661" s="481"/>
      <c r="S661" s="481"/>
      <c r="T661" s="481"/>
      <c r="U661" s="481"/>
      <c r="V661" s="481"/>
      <c r="W661" s="481"/>
    </row>
    <row r="662" spans="1:23">
      <c r="A662" s="481"/>
      <c r="B662" s="481"/>
      <c r="C662" s="481"/>
      <c r="D662" s="481"/>
      <c r="E662" s="481"/>
      <c r="F662" s="481"/>
      <c r="G662" s="481"/>
      <c r="H662" s="481"/>
      <c r="I662" s="481"/>
      <c r="J662" s="481"/>
      <c r="K662" s="482"/>
      <c r="L662" s="482"/>
      <c r="M662" s="481"/>
      <c r="N662" s="481"/>
      <c r="O662" s="481"/>
      <c r="P662" s="481"/>
      <c r="Q662" s="481"/>
      <c r="R662" s="481"/>
      <c r="S662" s="481"/>
      <c r="T662" s="481"/>
      <c r="U662" s="481"/>
      <c r="V662" s="481"/>
      <c r="W662" s="481"/>
    </row>
    <row r="663" spans="1:23">
      <c r="A663" s="481"/>
      <c r="B663" s="481"/>
      <c r="C663" s="481"/>
      <c r="D663" s="481"/>
      <c r="E663" s="481"/>
      <c r="F663" s="481"/>
      <c r="G663" s="481"/>
      <c r="H663" s="481"/>
      <c r="I663" s="481"/>
      <c r="J663" s="481"/>
      <c r="K663" s="482"/>
      <c r="L663" s="482"/>
      <c r="M663" s="481"/>
      <c r="N663" s="481"/>
      <c r="O663" s="481"/>
      <c r="P663" s="481"/>
      <c r="Q663" s="481"/>
      <c r="R663" s="481"/>
      <c r="S663" s="481"/>
      <c r="T663" s="481"/>
      <c r="U663" s="481"/>
      <c r="V663" s="481"/>
      <c r="W663" s="481"/>
    </row>
    <row r="664" spans="1:23">
      <c r="A664" s="481"/>
      <c r="B664" s="481"/>
      <c r="C664" s="481"/>
      <c r="D664" s="481"/>
      <c r="E664" s="481"/>
      <c r="F664" s="481"/>
      <c r="G664" s="481"/>
      <c r="H664" s="481"/>
      <c r="I664" s="481"/>
      <c r="J664" s="481"/>
      <c r="K664" s="482"/>
      <c r="L664" s="482"/>
      <c r="M664" s="481"/>
      <c r="N664" s="481"/>
      <c r="O664" s="481"/>
      <c r="P664" s="481"/>
      <c r="Q664" s="481"/>
      <c r="R664" s="481"/>
      <c r="S664" s="481"/>
      <c r="T664" s="481"/>
      <c r="U664" s="481"/>
      <c r="V664" s="481"/>
      <c r="W664" s="481"/>
    </row>
    <row r="665" spans="1:23">
      <c r="A665" s="481"/>
      <c r="B665" s="481"/>
      <c r="C665" s="481"/>
      <c r="D665" s="481"/>
      <c r="E665" s="481"/>
      <c r="F665" s="481"/>
      <c r="G665" s="481"/>
      <c r="H665" s="481"/>
      <c r="I665" s="481"/>
      <c r="J665" s="481"/>
      <c r="K665" s="482"/>
      <c r="L665" s="482"/>
      <c r="M665" s="481"/>
      <c r="N665" s="481"/>
      <c r="O665" s="481"/>
      <c r="P665" s="481"/>
      <c r="Q665" s="481"/>
      <c r="R665" s="481"/>
      <c r="S665" s="481"/>
      <c r="T665" s="481"/>
      <c r="U665" s="481"/>
      <c r="V665" s="481"/>
      <c r="W665" s="481"/>
    </row>
    <row r="666" spans="1:23">
      <c r="A666" s="481"/>
      <c r="B666" s="481"/>
      <c r="C666" s="481"/>
      <c r="D666" s="481"/>
      <c r="E666" s="481"/>
      <c r="F666" s="481"/>
      <c r="G666" s="481"/>
      <c r="H666" s="481"/>
      <c r="I666" s="481"/>
      <c r="J666" s="481"/>
      <c r="K666" s="482"/>
      <c r="L666" s="482"/>
      <c r="M666" s="481"/>
      <c r="N666" s="481"/>
      <c r="O666" s="481"/>
      <c r="P666" s="481"/>
      <c r="Q666" s="481"/>
      <c r="R666" s="481"/>
      <c r="S666" s="481"/>
      <c r="T666" s="481"/>
      <c r="U666" s="481"/>
      <c r="V666" s="481"/>
      <c r="W666" s="481"/>
    </row>
    <row r="667" spans="1:23">
      <c r="A667" s="481"/>
      <c r="B667" s="481"/>
      <c r="C667" s="481"/>
      <c r="D667" s="481"/>
      <c r="E667" s="481"/>
      <c r="F667" s="481"/>
      <c r="G667" s="481"/>
      <c r="H667" s="481"/>
      <c r="I667" s="481"/>
      <c r="J667" s="481"/>
      <c r="K667" s="482"/>
      <c r="L667" s="482"/>
      <c r="M667" s="481"/>
      <c r="N667" s="481"/>
      <c r="O667" s="481"/>
      <c r="P667" s="481"/>
      <c r="Q667" s="481"/>
      <c r="R667" s="481"/>
      <c r="S667" s="481"/>
      <c r="T667" s="481"/>
      <c r="U667" s="481"/>
      <c r="V667" s="481"/>
      <c r="W667" s="481"/>
    </row>
    <row r="668" spans="1:23">
      <c r="A668" s="481"/>
      <c r="B668" s="481"/>
      <c r="C668" s="481"/>
      <c r="D668" s="481"/>
      <c r="E668" s="481"/>
      <c r="F668" s="481"/>
      <c r="G668" s="481"/>
      <c r="H668" s="481"/>
      <c r="I668" s="481"/>
      <c r="J668" s="481"/>
      <c r="K668" s="482"/>
      <c r="L668" s="482"/>
      <c r="M668" s="481"/>
      <c r="N668" s="481"/>
      <c r="O668" s="481"/>
      <c r="P668" s="481"/>
      <c r="Q668" s="481"/>
      <c r="R668" s="481"/>
      <c r="S668" s="481"/>
      <c r="T668" s="481"/>
      <c r="U668" s="481"/>
      <c r="V668" s="481"/>
      <c r="W668" s="481"/>
    </row>
    <row r="669" spans="1:23">
      <c r="A669" s="481"/>
      <c r="B669" s="481"/>
      <c r="C669" s="481"/>
      <c r="D669" s="481"/>
      <c r="E669" s="481"/>
      <c r="F669" s="481"/>
      <c r="G669" s="481"/>
      <c r="H669" s="481"/>
      <c r="I669" s="481"/>
      <c r="J669" s="481"/>
      <c r="K669" s="482"/>
      <c r="L669" s="482"/>
      <c r="M669" s="481"/>
      <c r="N669" s="481"/>
      <c r="O669" s="481"/>
      <c r="P669" s="481"/>
      <c r="Q669" s="481"/>
      <c r="R669" s="481"/>
      <c r="S669" s="481"/>
      <c r="T669" s="481"/>
      <c r="U669" s="481"/>
      <c r="V669" s="481"/>
      <c r="W669" s="481"/>
    </row>
    <row r="670" spans="1:23">
      <c r="A670" s="481"/>
      <c r="B670" s="481"/>
      <c r="C670" s="481"/>
      <c r="D670" s="481"/>
      <c r="E670" s="481"/>
      <c r="F670" s="481"/>
      <c r="G670" s="481"/>
      <c r="H670" s="481"/>
      <c r="I670" s="481"/>
      <c r="J670" s="481"/>
      <c r="K670" s="482"/>
      <c r="L670" s="482"/>
      <c r="M670" s="481"/>
      <c r="N670" s="481"/>
      <c r="O670" s="481"/>
      <c r="P670" s="481"/>
      <c r="Q670" s="481"/>
      <c r="R670" s="481"/>
      <c r="S670" s="481"/>
      <c r="T670" s="481"/>
      <c r="U670" s="481"/>
      <c r="V670" s="481"/>
      <c r="W670" s="481"/>
    </row>
    <row r="671" spans="1:23">
      <c r="A671" s="481"/>
      <c r="B671" s="481"/>
      <c r="C671" s="481"/>
      <c r="D671" s="481"/>
      <c r="E671" s="481"/>
      <c r="F671" s="481"/>
      <c r="G671" s="481"/>
      <c r="H671" s="481"/>
      <c r="I671" s="481"/>
      <c r="J671" s="481"/>
      <c r="K671" s="482"/>
      <c r="L671" s="482"/>
      <c r="M671" s="481"/>
      <c r="N671" s="481"/>
      <c r="O671" s="481"/>
      <c r="P671" s="481"/>
      <c r="Q671" s="481"/>
      <c r="R671" s="481"/>
      <c r="S671" s="481"/>
      <c r="T671" s="481"/>
      <c r="U671" s="481"/>
      <c r="V671" s="481"/>
      <c r="W671" s="481"/>
    </row>
    <row r="672" spans="1:23">
      <c r="A672" s="481"/>
      <c r="B672" s="481"/>
      <c r="C672" s="481"/>
      <c r="D672" s="481"/>
      <c r="E672" s="481"/>
      <c r="F672" s="481"/>
      <c r="G672" s="481"/>
      <c r="H672" s="481"/>
      <c r="I672" s="481"/>
      <c r="J672" s="481"/>
      <c r="K672" s="482"/>
      <c r="L672" s="482"/>
      <c r="M672" s="481"/>
      <c r="N672" s="481"/>
      <c r="O672" s="481"/>
      <c r="P672" s="481"/>
      <c r="Q672" s="481"/>
      <c r="R672" s="481"/>
      <c r="S672" s="481"/>
      <c r="T672" s="481"/>
      <c r="U672" s="481"/>
      <c r="V672" s="481"/>
      <c r="W672" s="481"/>
    </row>
    <row r="673" spans="1:23">
      <c r="A673" s="481"/>
      <c r="B673" s="481"/>
      <c r="C673" s="481"/>
      <c r="D673" s="481"/>
      <c r="E673" s="481"/>
      <c r="F673" s="481"/>
      <c r="G673" s="481"/>
      <c r="H673" s="481"/>
      <c r="I673" s="481"/>
      <c r="J673" s="481"/>
      <c r="K673" s="482"/>
      <c r="L673" s="482"/>
      <c r="M673" s="481"/>
      <c r="N673" s="481"/>
      <c r="O673" s="481"/>
      <c r="P673" s="481"/>
      <c r="Q673" s="481"/>
      <c r="R673" s="481"/>
      <c r="S673" s="481"/>
      <c r="T673" s="481"/>
      <c r="U673" s="481"/>
      <c r="V673" s="481"/>
      <c r="W673" s="481"/>
    </row>
    <row r="674" spans="1:23">
      <c r="A674" s="481"/>
      <c r="B674" s="481"/>
      <c r="C674" s="481"/>
      <c r="D674" s="481"/>
      <c r="E674" s="481"/>
      <c r="F674" s="481"/>
      <c r="G674" s="481"/>
      <c r="H674" s="481"/>
      <c r="I674" s="481"/>
      <c r="J674" s="481"/>
      <c r="K674" s="482"/>
      <c r="L674" s="482"/>
      <c r="M674" s="481"/>
      <c r="N674" s="481"/>
      <c r="O674" s="481"/>
      <c r="P674" s="481"/>
      <c r="Q674" s="481"/>
      <c r="R674" s="481"/>
      <c r="S674" s="481"/>
      <c r="T674" s="481"/>
      <c r="U674" s="481"/>
      <c r="V674" s="481"/>
      <c r="W674" s="481"/>
    </row>
    <row r="675" spans="1:23">
      <c r="A675" s="481"/>
      <c r="B675" s="481"/>
      <c r="C675" s="481"/>
      <c r="D675" s="481"/>
      <c r="E675" s="481"/>
      <c r="F675" s="481"/>
      <c r="G675" s="481"/>
      <c r="H675" s="481"/>
      <c r="I675" s="481"/>
      <c r="J675" s="481"/>
      <c r="K675" s="482"/>
      <c r="L675" s="482"/>
      <c r="M675" s="481"/>
      <c r="N675" s="481"/>
      <c r="O675" s="481"/>
      <c r="P675" s="481"/>
      <c r="Q675" s="481"/>
      <c r="R675" s="481"/>
      <c r="S675" s="481"/>
      <c r="T675" s="481"/>
      <c r="U675" s="481"/>
      <c r="V675" s="481"/>
      <c r="W675" s="481"/>
    </row>
    <row r="676" spans="1:23">
      <c r="A676" s="481"/>
      <c r="B676" s="481"/>
      <c r="C676" s="481"/>
      <c r="D676" s="481"/>
      <c r="E676" s="481"/>
      <c r="F676" s="481"/>
      <c r="G676" s="481"/>
      <c r="H676" s="481"/>
      <c r="I676" s="481"/>
      <c r="J676" s="481"/>
      <c r="K676" s="482"/>
      <c r="L676" s="482"/>
      <c r="M676" s="481"/>
      <c r="N676" s="481"/>
      <c r="O676" s="481"/>
      <c r="P676" s="481"/>
      <c r="Q676" s="481"/>
      <c r="R676" s="481"/>
      <c r="S676" s="481"/>
      <c r="T676" s="481"/>
      <c r="U676" s="481"/>
      <c r="V676" s="481"/>
      <c r="W676" s="481"/>
    </row>
    <row r="677" spans="1:23">
      <c r="A677" s="481"/>
      <c r="B677" s="481"/>
      <c r="C677" s="481"/>
      <c r="D677" s="481"/>
      <c r="E677" s="481"/>
      <c r="F677" s="481"/>
      <c r="G677" s="481"/>
      <c r="H677" s="481"/>
      <c r="I677" s="481"/>
      <c r="J677" s="481"/>
      <c r="K677" s="482"/>
      <c r="L677" s="482"/>
      <c r="M677" s="481"/>
      <c r="N677" s="481"/>
      <c r="O677" s="481"/>
      <c r="P677" s="481"/>
      <c r="Q677" s="481"/>
      <c r="R677" s="481"/>
      <c r="S677" s="481"/>
      <c r="T677" s="481"/>
      <c r="U677" s="481"/>
      <c r="V677" s="481"/>
      <c r="W677" s="481"/>
    </row>
    <row r="678" spans="1:23">
      <c r="A678" s="481"/>
      <c r="B678" s="481"/>
      <c r="C678" s="481"/>
      <c r="D678" s="481"/>
      <c r="E678" s="481"/>
      <c r="F678" s="481"/>
      <c r="G678" s="481"/>
      <c r="H678" s="481"/>
      <c r="I678" s="481"/>
      <c r="J678" s="481"/>
      <c r="K678" s="482"/>
      <c r="L678" s="482"/>
      <c r="M678" s="481"/>
      <c r="N678" s="481"/>
      <c r="O678" s="481"/>
      <c r="P678" s="481"/>
      <c r="Q678" s="481"/>
      <c r="R678" s="481"/>
      <c r="S678" s="481"/>
      <c r="T678" s="481"/>
      <c r="U678" s="481"/>
      <c r="V678" s="481"/>
      <c r="W678" s="481"/>
    </row>
    <row r="679" spans="1:23">
      <c r="A679" s="481"/>
      <c r="B679" s="481"/>
      <c r="C679" s="481"/>
      <c r="D679" s="481"/>
      <c r="E679" s="481"/>
      <c r="F679" s="481"/>
      <c r="G679" s="481"/>
      <c r="H679" s="481"/>
      <c r="I679" s="481"/>
      <c r="J679" s="481"/>
      <c r="K679" s="482"/>
      <c r="L679" s="482"/>
      <c r="M679" s="481"/>
      <c r="N679" s="481"/>
      <c r="O679" s="481"/>
      <c r="P679" s="481"/>
      <c r="Q679" s="481"/>
      <c r="R679" s="481"/>
      <c r="S679" s="481"/>
      <c r="T679" s="481"/>
      <c r="U679" s="481"/>
      <c r="V679" s="481"/>
      <c r="W679" s="481"/>
    </row>
    <row r="680" spans="1:23">
      <c r="A680" s="481"/>
      <c r="B680" s="481"/>
      <c r="C680" s="481"/>
      <c r="D680" s="481"/>
      <c r="E680" s="481"/>
      <c r="F680" s="481"/>
      <c r="G680" s="481"/>
      <c r="H680" s="481"/>
      <c r="I680" s="481"/>
      <c r="J680" s="481"/>
      <c r="K680" s="482"/>
      <c r="L680" s="482"/>
      <c r="M680" s="481"/>
      <c r="N680" s="481"/>
      <c r="O680" s="481"/>
      <c r="P680" s="481"/>
      <c r="Q680" s="481"/>
      <c r="R680" s="481"/>
      <c r="S680" s="481"/>
      <c r="T680" s="481"/>
      <c r="U680" s="481"/>
      <c r="V680" s="481"/>
      <c r="W680" s="481"/>
    </row>
    <row r="681" spans="1:23">
      <c r="A681" s="481"/>
      <c r="B681" s="481"/>
      <c r="C681" s="481"/>
      <c r="D681" s="481"/>
      <c r="E681" s="481"/>
      <c r="F681" s="481"/>
      <c r="G681" s="481"/>
      <c r="H681" s="481"/>
      <c r="I681" s="481"/>
      <c r="J681" s="481"/>
      <c r="K681" s="482"/>
      <c r="L681" s="482"/>
      <c r="M681" s="481"/>
      <c r="N681" s="481"/>
      <c r="O681" s="481"/>
      <c r="P681" s="481"/>
      <c r="Q681" s="481"/>
      <c r="R681" s="481"/>
      <c r="S681" s="481"/>
      <c r="T681" s="481"/>
      <c r="U681" s="481"/>
      <c r="V681" s="481"/>
      <c r="W681" s="481"/>
    </row>
    <row r="682" spans="1:23">
      <c r="A682" s="481"/>
      <c r="B682" s="481"/>
      <c r="C682" s="481"/>
      <c r="D682" s="481"/>
      <c r="E682" s="481"/>
      <c r="F682" s="481"/>
      <c r="G682" s="481"/>
      <c r="H682" s="481"/>
      <c r="I682" s="481"/>
      <c r="J682" s="481"/>
      <c r="K682" s="482"/>
      <c r="L682" s="482"/>
      <c r="M682" s="481"/>
      <c r="N682" s="481"/>
      <c r="O682" s="481"/>
      <c r="P682" s="481"/>
      <c r="Q682" s="481"/>
      <c r="R682" s="481"/>
      <c r="S682" s="481"/>
      <c r="T682" s="481"/>
      <c r="U682" s="481"/>
      <c r="V682" s="481"/>
      <c r="W682" s="481"/>
    </row>
    <row r="683" spans="1:23">
      <c r="A683" s="481"/>
      <c r="B683" s="481"/>
      <c r="C683" s="481"/>
      <c r="D683" s="481"/>
      <c r="E683" s="481"/>
      <c r="F683" s="481"/>
      <c r="G683" s="481"/>
      <c r="H683" s="481"/>
      <c r="I683" s="481"/>
      <c r="J683" s="481"/>
      <c r="K683" s="482"/>
      <c r="L683" s="482"/>
      <c r="M683" s="481"/>
      <c r="N683" s="481"/>
      <c r="O683" s="481"/>
      <c r="P683" s="481"/>
      <c r="Q683" s="481"/>
      <c r="R683" s="481"/>
      <c r="S683" s="481"/>
      <c r="T683" s="481"/>
      <c r="U683" s="481"/>
      <c r="V683" s="481"/>
      <c r="W683" s="481"/>
    </row>
    <row r="684" spans="1:23">
      <c r="A684" s="481"/>
      <c r="B684" s="481"/>
      <c r="C684" s="481"/>
      <c r="D684" s="481"/>
      <c r="E684" s="481"/>
      <c r="F684" s="481"/>
      <c r="G684" s="481"/>
      <c r="H684" s="481"/>
      <c r="I684" s="481"/>
      <c r="J684" s="481"/>
      <c r="K684" s="482"/>
      <c r="L684" s="482"/>
      <c r="M684" s="481"/>
      <c r="N684" s="481"/>
      <c r="O684" s="481"/>
      <c r="P684" s="481"/>
      <c r="Q684" s="481"/>
      <c r="R684" s="481"/>
      <c r="S684" s="481"/>
      <c r="T684" s="481"/>
      <c r="U684" s="481"/>
      <c r="V684" s="481"/>
      <c r="W684" s="481"/>
    </row>
    <row r="685" spans="1:23">
      <c r="A685" s="481"/>
      <c r="B685" s="481"/>
      <c r="C685" s="481"/>
      <c r="D685" s="481"/>
      <c r="E685" s="481"/>
      <c r="F685" s="481"/>
      <c r="G685" s="481"/>
      <c r="H685" s="481"/>
      <c r="I685" s="481"/>
      <c r="J685" s="481"/>
      <c r="K685" s="482"/>
      <c r="L685" s="482"/>
      <c r="M685" s="481"/>
      <c r="N685" s="481"/>
      <c r="O685" s="481"/>
      <c r="P685" s="481"/>
      <c r="Q685" s="481"/>
      <c r="R685" s="481"/>
      <c r="S685" s="481"/>
      <c r="T685" s="481"/>
      <c r="U685" s="481"/>
      <c r="V685" s="481"/>
      <c r="W685" s="481"/>
    </row>
    <row r="686" spans="1:23">
      <c r="A686" s="481"/>
      <c r="B686" s="481"/>
      <c r="C686" s="481"/>
      <c r="D686" s="481"/>
      <c r="E686" s="481"/>
      <c r="F686" s="481"/>
      <c r="G686" s="481"/>
      <c r="H686" s="481"/>
      <c r="I686" s="481"/>
      <c r="J686" s="481"/>
      <c r="K686" s="482"/>
      <c r="L686" s="482"/>
      <c r="M686" s="481"/>
      <c r="N686" s="481"/>
      <c r="O686" s="481"/>
      <c r="P686" s="481"/>
      <c r="Q686" s="481"/>
      <c r="R686" s="481"/>
      <c r="S686" s="481"/>
      <c r="T686" s="481"/>
      <c r="U686" s="481"/>
      <c r="V686" s="481"/>
      <c r="W686" s="481"/>
    </row>
    <row r="687" spans="1:23">
      <c r="A687" s="481"/>
      <c r="B687" s="481"/>
      <c r="C687" s="481"/>
      <c r="D687" s="481"/>
      <c r="E687" s="481"/>
      <c r="F687" s="481"/>
      <c r="G687" s="481"/>
      <c r="H687" s="481"/>
      <c r="I687" s="481"/>
      <c r="J687" s="481"/>
      <c r="K687" s="482"/>
      <c r="L687" s="482"/>
      <c r="M687" s="481"/>
      <c r="N687" s="481"/>
      <c r="O687" s="481"/>
      <c r="P687" s="481"/>
      <c r="Q687" s="481"/>
      <c r="R687" s="481"/>
      <c r="S687" s="481"/>
      <c r="T687" s="481"/>
      <c r="U687" s="481"/>
      <c r="V687" s="481"/>
      <c r="W687" s="481"/>
    </row>
    <row r="688" spans="1:23">
      <c r="A688" s="481"/>
      <c r="B688" s="481"/>
      <c r="C688" s="481"/>
      <c r="D688" s="481"/>
      <c r="E688" s="481"/>
      <c r="F688" s="481"/>
      <c r="G688" s="481"/>
      <c r="H688" s="481"/>
      <c r="I688" s="481"/>
      <c r="J688" s="481"/>
      <c r="K688" s="482"/>
      <c r="L688" s="482"/>
      <c r="M688" s="481"/>
      <c r="N688" s="481"/>
      <c r="O688" s="481"/>
      <c r="P688" s="481"/>
      <c r="Q688" s="481"/>
      <c r="R688" s="481"/>
      <c r="S688" s="481"/>
      <c r="T688" s="481"/>
      <c r="U688" s="481"/>
      <c r="V688" s="481"/>
      <c r="W688" s="481"/>
    </row>
    <row r="689" spans="1:23">
      <c r="A689" s="481"/>
      <c r="B689" s="481"/>
      <c r="C689" s="481"/>
      <c r="D689" s="481"/>
      <c r="E689" s="481"/>
      <c r="F689" s="481"/>
      <c r="G689" s="481"/>
      <c r="H689" s="481"/>
      <c r="I689" s="481"/>
      <c r="J689" s="481"/>
      <c r="K689" s="482"/>
      <c r="L689" s="482"/>
      <c r="M689" s="481"/>
      <c r="N689" s="481"/>
      <c r="O689" s="481"/>
      <c r="P689" s="481"/>
      <c r="Q689" s="481"/>
      <c r="R689" s="481"/>
      <c r="S689" s="481"/>
      <c r="T689" s="481"/>
      <c r="U689" s="481"/>
      <c r="V689" s="481"/>
      <c r="W689" s="481"/>
    </row>
    <row r="690" spans="1:23">
      <c r="A690" s="481"/>
      <c r="B690" s="481"/>
      <c r="C690" s="481"/>
      <c r="D690" s="481"/>
      <c r="E690" s="481"/>
      <c r="F690" s="481"/>
      <c r="G690" s="481"/>
      <c r="H690" s="481"/>
      <c r="I690" s="481"/>
      <c r="J690" s="481"/>
      <c r="K690" s="482"/>
      <c r="L690" s="482"/>
      <c r="M690" s="481"/>
      <c r="N690" s="481"/>
      <c r="O690" s="481"/>
      <c r="P690" s="481"/>
      <c r="Q690" s="481"/>
      <c r="R690" s="481"/>
      <c r="S690" s="481"/>
      <c r="T690" s="481"/>
      <c r="U690" s="481"/>
      <c r="V690" s="481"/>
      <c r="W690" s="481"/>
    </row>
    <row r="691" spans="1:23">
      <c r="A691" s="481"/>
      <c r="B691" s="481"/>
      <c r="C691" s="481"/>
      <c r="D691" s="481"/>
      <c r="E691" s="481"/>
      <c r="F691" s="481"/>
      <c r="G691" s="481"/>
      <c r="H691" s="481"/>
      <c r="I691" s="481"/>
      <c r="J691" s="481"/>
      <c r="K691" s="482"/>
      <c r="L691" s="482"/>
      <c r="M691" s="481"/>
      <c r="N691" s="481"/>
      <c r="O691" s="481"/>
      <c r="P691" s="481"/>
      <c r="Q691" s="481"/>
      <c r="R691" s="481"/>
      <c r="S691" s="481"/>
      <c r="T691" s="481"/>
      <c r="U691" s="481"/>
      <c r="V691" s="481"/>
      <c r="W691" s="481"/>
    </row>
    <row r="692" spans="1:23">
      <c r="A692" s="481"/>
      <c r="B692" s="481"/>
      <c r="C692" s="481"/>
      <c r="D692" s="481"/>
      <c r="E692" s="481"/>
      <c r="F692" s="481"/>
      <c r="G692" s="481"/>
      <c r="H692" s="481"/>
      <c r="I692" s="481"/>
      <c r="J692" s="481"/>
      <c r="K692" s="482"/>
      <c r="L692" s="482"/>
      <c r="M692" s="481"/>
      <c r="N692" s="481"/>
      <c r="O692" s="481"/>
      <c r="P692" s="481"/>
      <c r="Q692" s="481"/>
      <c r="R692" s="481"/>
      <c r="S692" s="481"/>
      <c r="T692" s="481"/>
      <c r="U692" s="481"/>
      <c r="V692" s="481"/>
      <c r="W692" s="481"/>
    </row>
    <row r="693" spans="1:23">
      <c r="A693" s="481"/>
      <c r="B693" s="481"/>
      <c r="C693" s="481"/>
      <c r="D693" s="481"/>
      <c r="E693" s="481"/>
      <c r="F693" s="481"/>
      <c r="G693" s="481"/>
      <c r="H693" s="481"/>
      <c r="I693" s="481"/>
      <c r="J693" s="481"/>
      <c r="K693" s="482"/>
      <c r="L693" s="482"/>
      <c r="M693" s="481"/>
      <c r="N693" s="481"/>
      <c r="O693" s="481"/>
      <c r="P693" s="481"/>
      <c r="Q693" s="481"/>
      <c r="R693" s="481"/>
      <c r="S693" s="481"/>
      <c r="T693" s="481"/>
      <c r="U693" s="481"/>
      <c r="V693" s="481"/>
      <c r="W693" s="481"/>
    </row>
    <row r="694" spans="1:23">
      <c r="A694" s="481"/>
      <c r="B694" s="481"/>
      <c r="C694" s="481"/>
      <c r="D694" s="481"/>
      <c r="E694" s="481"/>
      <c r="F694" s="481"/>
      <c r="G694" s="481"/>
      <c r="H694" s="481"/>
      <c r="I694" s="481"/>
      <c r="J694" s="481"/>
      <c r="K694" s="482"/>
      <c r="L694" s="482"/>
      <c r="M694" s="481"/>
      <c r="N694" s="481"/>
      <c r="O694" s="481"/>
      <c r="P694" s="481"/>
      <c r="Q694" s="481"/>
      <c r="R694" s="481"/>
      <c r="S694" s="481"/>
      <c r="T694" s="481"/>
      <c r="U694" s="481"/>
      <c r="V694" s="481"/>
      <c r="W694" s="481"/>
    </row>
    <row r="695" spans="1:23">
      <c r="A695" s="481"/>
      <c r="B695" s="481"/>
      <c r="C695" s="481"/>
      <c r="D695" s="481"/>
      <c r="E695" s="481"/>
      <c r="F695" s="481"/>
      <c r="G695" s="481"/>
      <c r="H695" s="481"/>
      <c r="I695" s="481"/>
      <c r="J695" s="481"/>
      <c r="K695" s="482"/>
      <c r="L695" s="482"/>
      <c r="M695" s="481"/>
      <c r="N695" s="481"/>
      <c r="O695" s="481"/>
      <c r="P695" s="481"/>
      <c r="Q695" s="481"/>
      <c r="R695" s="481"/>
      <c r="S695" s="481"/>
      <c r="T695" s="481"/>
      <c r="U695" s="481"/>
      <c r="V695" s="481"/>
      <c r="W695" s="481"/>
    </row>
    <row r="696" spans="1:23">
      <c r="A696" s="481"/>
      <c r="B696" s="481"/>
      <c r="C696" s="481"/>
      <c r="D696" s="481"/>
      <c r="E696" s="481"/>
      <c r="F696" s="481"/>
      <c r="G696" s="481"/>
      <c r="H696" s="481"/>
      <c r="I696" s="481"/>
      <c r="J696" s="481"/>
      <c r="K696" s="482"/>
      <c r="L696" s="482"/>
      <c r="M696" s="481"/>
      <c r="N696" s="481"/>
      <c r="O696" s="481"/>
      <c r="P696" s="481"/>
      <c r="Q696" s="481"/>
      <c r="R696" s="481"/>
      <c r="S696" s="481"/>
      <c r="T696" s="481"/>
      <c r="U696" s="481"/>
      <c r="V696" s="481"/>
      <c r="W696" s="481"/>
    </row>
    <row r="697" spans="1:23">
      <c r="A697" s="481"/>
      <c r="B697" s="481"/>
      <c r="C697" s="481"/>
      <c r="D697" s="481"/>
      <c r="E697" s="481"/>
      <c r="F697" s="481"/>
      <c r="G697" s="481"/>
      <c r="H697" s="481"/>
      <c r="I697" s="481"/>
      <c r="J697" s="481"/>
      <c r="K697" s="482"/>
      <c r="L697" s="482"/>
      <c r="M697" s="481"/>
      <c r="N697" s="481"/>
      <c r="O697" s="481"/>
      <c r="P697" s="481"/>
      <c r="Q697" s="481"/>
      <c r="R697" s="481"/>
      <c r="S697" s="481"/>
      <c r="T697" s="481"/>
      <c r="U697" s="481"/>
      <c r="V697" s="481"/>
      <c r="W697" s="481"/>
    </row>
    <row r="698" spans="1:23">
      <c r="A698" s="481"/>
      <c r="B698" s="481"/>
      <c r="C698" s="481"/>
      <c r="D698" s="481"/>
      <c r="E698" s="481"/>
      <c r="F698" s="481"/>
      <c r="G698" s="481"/>
      <c r="H698" s="481"/>
      <c r="I698" s="481"/>
      <c r="J698" s="481"/>
      <c r="K698" s="482"/>
      <c r="L698" s="482"/>
      <c r="M698" s="481"/>
      <c r="N698" s="481"/>
      <c r="O698" s="481"/>
      <c r="P698" s="481"/>
      <c r="Q698" s="481"/>
      <c r="R698" s="481"/>
      <c r="S698" s="481"/>
      <c r="T698" s="481"/>
      <c r="U698" s="481"/>
      <c r="V698" s="481"/>
      <c r="W698" s="481"/>
    </row>
    <row r="699" spans="1:23">
      <c r="A699" s="481"/>
      <c r="B699" s="481"/>
      <c r="C699" s="481"/>
      <c r="D699" s="481"/>
      <c r="E699" s="481"/>
      <c r="F699" s="481"/>
      <c r="G699" s="481"/>
      <c r="H699" s="481"/>
      <c r="I699" s="481"/>
      <c r="J699" s="481"/>
      <c r="K699" s="482"/>
      <c r="L699" s="482"/>
      <c r="M699" s="481"/>
      <c r="N699" s="481"/>
      <c r="O699" s="481"/>
      <c r="P699" s="481"/>
      <c r="Q699" s="481"/>
      <c r="R699" s="481"/>
      <c r="S699" s="481"/>
      <c r="T699" s="481"/>
      <c r="U699" s="481"/>
      <c r="V699" s="481"/>
      <c r="W699" s="481"/>
    </row>
    <row r="700" spans="1:23">
      <c r="A700" s="481"/>
      <c r="B700" s="481"/>
      <c r="C700" s="481"/>
      <c r="D700" s="481"/>
      <c r="E700" s="481"/>
      <c r="F700" s="481"/>
      <c r="G700" s="481"/>
      <c r="H700" s="481"/>
      <c r="I700" s="481"/>
      <c r="J700" s="481"/>
      <c r="K700" s="482"/>
      <c r="L700" s="482"/>
      <c r="M700" s="481"/>
      <c r="N700" s="481"/>
      <c r="O700" s="481"/>
      <c r="P700" s="481"/>
      <c r="Q700" s="481"/>
      <c r="R700" s="481"/>
      <c r="S700" s="481"/>
      <c r="T700" s="481"/>
      <c r="U700" s="481"/>
      <c r="V700" s="481"/>
      <c r="W700" s="481"/>
    </row>
    <row r="701" spans="1:23">
      <c r="A701" s="481"/>
      <c r="B701" s="481"/>
      <c r="C701" s="481"/>
      <c r="D701" s="481"/>
      <c r="E701" s="481"/>
      <c r="F701" s="481"/>
      <c r="G701" s="481"/>
      <c r="H701" s="481"/>
      <c r="I701" s="481"/>
      <c r="J701" s="481"/>
      <c r="K701" s="482"/>
      <c r="L701" s="482"/>
      <c r="M701" s="481"/>
      <c r="N701" s="481"/>
      <c r="O701" s="481"/>
      <c r="P701" s="481"/>
      <c r="Q701" s="481"/>
      <c r="R701" s="481"/>
      <c r="S701" s="481"/>
      <c r="T701" s="481"/>
      <c r="U701" s="481"/>
      <c r="V701" s="481"/>
      <c r="W701" s="481"/>
    </row>
    <row r="702" spans="1:23">
      <c r="A702" s="481"/>
      <c r="B702" s="481"/>
      <c r="C702" s="481"/>
      <c r="D702" s="481"/>
      <c r="E702" s="481"/>
      <c r="F702" s="481"/>
      <c r="G702" s="481"/>
      <c r="H702" s="481"/>
      <c r="I702" s="481"/>
      <c r="J702" s="481"/>
      <c r="K702" s="482"/>
      <c r="L702" s="482"/>
      <c r="M702" s="481"/>
      <c r="N702" s="481"/>
      <c r="O702" s="481"/>
      <c r="P702" s="481"/>
      <c r="Q702" s="481"/>
      <c r="R702" s="481"/>
      <c r="S702" s="481"/>
      <c r="T702" s="481"/>
      <c r="U702" s="481"/>
      <c r="V702" s="481"/>
      <c r="W702" s="481"/>
    </row>
    <row r="703" spans="1:23">
      <c r="A703" s="481"/>
      <c r="B703" s="481"/>
      <c r="C703" s="481"/>
      <c r="D703" s="481"/>
      <c r="E703" s="481"/>
      <c r="F703" s="481"/>
      <c r="G703" s="481"/>
      <c r="H703" s="481"/>
      <c r="I703" s="481"/>
      <c r="J703" s="481"/>
      <c r="K703" s="482"/>
      <c r="L703" s="482"/>
      <c r="M703" s="481"/>
      <c r="N703" s="481"/>
      <c r="O703" s="481"/>
      <c r="P703" s="481"/>
      <c r="Q703" s="481"/>
      <c r="R703" s="481"/>
      <c r="S703" s="481"/>
      <c r="T703" s="481"/>
      <c r="U703" s="481"/>
      <c r="V703" s="481"/>
      <c r="W703" s="481"/>
    </row>
    <row r="704" spans="1:23">
      <c r="A704" s="481"/>
      <c r="B704" s="481"/>
      <c r="C704" s="481"/>
      <c r="D704" s="481"/>
      <c r="E704" s="481"/>
      <c r="F704" s="481"/>
      <c r="G704" s="481"/>
      <c r="H704" s="481"/>
      <c r="I704" s="481"/>
      <c r="J704" s="481"/>
      <c r="K704" s="482"/>
      <c r="L704" s="482"/>
      <c r="M704" s="481"/>
      <c r="N704" s="481"/>
      <c r="O704" s="481"/>
      <c r="P704" s="481"/>
      <c r="Q704" s="481"/>
      <c r="R704" s="481"/>
      <c r="S704" s="481"/>
      <c r="T704" s="481"/>
      <c r="U704" s="481"/>
      <c r="V704" s="481"/>
      <c r="W704" s="481"/>
    </row>
    <row r="705" spans="1:23">
      <c r="A705" s="481"/>
      <c r="B705" s="481"/>
      <c r="C705" s="481"/>
      <c r="D705" s="481"/>
      <c r="E705" s="481"/>
      <c r="F705" s="481"/>
      <c r="G705" s="481"/>
      <c r="H705" s="481"/>
      <c r="I705" s="481"/>
      <c r="J705" s="481"/>
      <c r="K705" s="482"/>
      <c r="L705" s="482"/>
      <c r="M705" s="481"/>
      <c r="N705" s="481"/>
      <c r="O705" s="481"/>
      <c r="P705" s="481"/>
      <c r="Q705" s="481"/>
      <c r="R705" s="481"/>
      <c r="S705" s="481"/>
      <c r="T705" s="481"/>
      <c r="U705" s="481"/>
      <c r="V705" s="481"/>
      <c r="W705" s="481"/>
    </row>
    <row r="706" spans="1:23">
      <c r="A706" s="481"/>
      <c r="B706" s="481"/>
      <c r="C706" s="481"/>
      <c r="D706" s="481"/>
      <c r="E706" s="481"/>
      <c r="F706" s="481"/>
      <c r="G706" s="481"/>
      <c r="H706" s="481"/>
      <c r="I706" s="481"/>
      <c r="J706" s="481"/>
      <c r="K706" s="482"/>
      <c r="L706" s="482"/>
      <c r="M706" s="481"/>
      <c r="N706" s="481"/>
      <c r="O706" s="481"/>
      <c r="P706" s="481"/>
      <c r="Q706" s="481"/>
      <c r="R706" s="481"/>
      <c r="S706" s="481"/>
      <c r="T706" s="481"/>
      <c r="U706" s="481"/>
      <c r="V706" s="481"/>
      <c r="W706" s="481"/>
    </row>
    <row r="707" spans="1:23">
      <c r="A707" s="481"/>
      <c r="B707" s="481"/>
      <c r="C707" s="481"/>
      <c r="D707" s="481"/>
      <c r="E707" s="481"/>
      <c r="F707" s="481"/>
      <c r="G707" s="481"/>
      <c r="H707" s="481"/>
      <c r="I707" s="481"/>
      <c r="J707" s="481"/>
      <c r="K707" s="482"/>
      <c r="L707" s="482"/>
      <c r="M707" s="481"/>
      <c r="N707" s="481"/>
      <c r="O707" s="481"/>
      <c r="P707" s="481"/>
      <c r="Q707" s="481"/>
      <c r="R707" s="481"/>
      <c r="S707" s="481"/>
      <c r="T707" s="481"/>
      <c r="U707" s="481"/>
      <c r="V707" s="481"/>
      <c r="W707" s="481"/>
    </row>
    <row r="708" spans="1:23">
      <c r="A708" s="481"/>
      <c r="B708" s="481"/>
      <c r="C708" s="481"/>
      <c r="D708" s="481"/>
      <c r="E708" s="481"/>
      <c r="F708" s="481"/>
      <c r="G708" s="481"/>
      <c r="H708" s="481"/>
      <c r="I708" s="481"/>
      <c r="J708" s="481"/>
      <c r="K708" s="482"/>
      <c r="L708" s="482"/>
      <c r="M708" s="481"/>
      <c r="N708" s="481"/>
      <c r="O708" s="481"/>
      <c r="P708" s="481"/>
      <c r="Q708" s="481"/>
      <c r="R708" s="481"/>
      <c r="S708" s="481"/>
      <c r="T708" s="481"/>
      <c r="U708" s="481"/>
      <c r="V708" s="481"/>
      <c r="W708" s="481"/>
    </row>
    <row r="709" spans="1:23">
      <c r="A709" s="481"/>
      <c r="B709" s="481"/>
      <c r="C709" s="481"/>
      <c r="D709" s="481"/>
      <c r="E709" s="481"/>
      <c r="F709" s="481"/>
      <c r="G709" s="481"/>
      <c r="H709" s="481"/>
      <c r="I709" s="481"/>
      <c r="J709" s="481"/>
      <c r="K709" s="482"/>
      <c r="L709" s="482"/>
      <c r="M709" s="481"/>
      <c r="N709" s="481"/>
      <c r="O709" s="481"/>
      <c r="P709" s="481"/>
      <c r="Q709" s="481"/>
      <c r="R709" s="481"/>
      <c r="S709" s="481"/>
      <c r="T709" s="481"/>
      <c r="U709" s="481"/>
      <c r="V709" s="481"/>
      <c r="W709" s="481"/>
    </row>
    <row r="710" spans="1:23">
      <c r="A710" s="481"/>
      <c r="B710" s="481"/>
      <c r="C710" s="481"/>
      <c r="D710" s="481"/>
      <c r="E710" s="481"/>
      <c r="F710" s="481"/>
      <c r="G710" s="481"/>
      <c r="H710" s="481"/>
      <c r="I710" s="481"/>
      <c r="J710" s="481"/>
      <c r="K710" s="482"/>
      <c r="L710" s="482"/>
      <c r="M710" s="481"/>
      <c r="N710" s="481"/>
      <c r="O710" s="481"/>
      <c r="P710" s="481"/>
      <c r="Q710" s="481"/>
      <c r="R710" s="481"/>
      <c r="S710" s="481"/>
      <c r="T710" s="481"/>
      <c r="U710" s="481"/>
      <c r="V710" s="481"/>
      <c r="W710" s="481"/>
    </row>
    <row r="711" spans="1:23">
      <c r="A711" s="481"/>
      <c r="B711" s="481"/>
      <c r="C711" s="481"/>
      <c r="D711" s="481"/>
      <c r="E711" s="481"/>
      <c r="F711" s="481"/>
      <c r="G711" s="481"/>
      <c r="H711" s="481"/>
      <c r="I711" s="481"/>
      <c r="J711" s="481"/>
      <c r="K711" s="482"/>
      <c r="L711" s="482"/>
      <c r="M711" s="481"/>
      <c r="N711" s="481"/>
      <c r="O711" s="481"/>
      <c r="P711" s="481"/>
      <c r="Q711" s="481"/>
      <c r="R711" s="481"/>
      <c r="S711" s="481"/>
      <c r="T711" s="481"/>
      <c r="U711" s="481"/>
      <c r="V711" s="481"/>
      <c r="W711" s="481"/>
    </row>
    <row r="712" spans="1:23">
      <c r="A712" s="481"/>
      <c r="B712" s="481"/>
      <c r="C712" s="481"/>
      <c r="D712" s="481"/>
      <c r="E712" s="481"/>
      <c r="F712" s="481"/>
      <c r="G712" s="481"/>
      <c r="H712" s="481"/>
      <c r="I712" s="481"/>
      <c r="J712" s="481"/>
      <c r="K712" s="482"/>
      <c r="L712" s="482"/>
      <c r="M712" s="481"/>
      <c r="N712" s="481"/>
      <c r="O712" s="481"/>
      <c r="P712" s="481"/>
      <c r="Q712" s="481"/>
      <c r="R712" s="481"/>
      <c r="S712" s="481"/>
      <c r="T712" s="481"/>
      <c r="U712" s="481"/>
      <c r="V712" s="481"/>
      <c r="W712" s="481"/>
    </row>
    <row r="713" spans="1:23">
      <c r="A713" s="481"/>
      <c r="B713" s="481"/>
      <c r="C713" s="481"/>
      <c r="D713" s="481"/>
      <c r="E713" s="481"/>
      <c r="F713" s="481"/>
      <c r="G713" s="481"/>
      <c r="H713" s="481"/>
      <c r="I713" s="481"/>
      <c r="J713" s="481"/>
      <c r="K713" s="482"/>
      <c r="L713" s="482"/>
      <c r="M713" s="481"/>
      <c r="N713" s="481"/>
      <c r="O713" s="481"/>
      <c r="P713" s="481"/>
      <c r="Q713" s="481"/>
      <c r="R713" s="481"/>
      <c r="S713" s="481"/>
      <c r="T713" s="481"/>
      <c r="U713" s="481"/>
      <c r="V713" s="481"/>
      <c r="W713" s="481"/>
    </row>
    <row r="714" spans="1:23">
      <c r="A714" s="481"/>
      <c r="B714" s="481"/>
      <c r="C714" s="481"/>
      <c r="D714" s="481"/>
      <c r="E714" s="481"/>
      <c r="F714" s="481"/>
      <c r="G714" s="481"/>
      <c r="H714" s="481"/>
      <c r="I714" s="481"/>
      <c r="J714" s="481"/>
      <c r="K714" s="482"/>
      <c r="L714" s="482"/>
      <c r="M714" s="481"/>
      <c r="N714" s="481"/>
      <c r="O714" s="481"/>
      <c r="P714" s="481"/>
      <c r="Q714" s="481"/>
      <c r="R714" s="481"/>
      <c r="S714" s="481"/>
      <c r="T714" s="481"/>
      <c r="U714" s="481"/>
      <c r="V714" s="481"/>
      <c r="W714" s="481"/>
    </row>
    <row r="715" spans="1:23">
      <c r="A715" s="481"/>
      <c r="B715" s="481"/>
      <c r="C715" s="481"/>
      <c r="D715" s="481"/>
      <c r="E715" s="481"/>
      <c r="F715" s="481"/>
      <c r="G715" s="481"/>
      <c r="H715" s="481"/>
      <c r="I715" s="481"/>
      <c r="J715" s="481"/>
      <c r="K715" s="482"/>
      <c r="L715" s="482"/>
      <c r="M715" s="481"/>
      <c r="N715" s="481"/>
      <c r="O715" s="481"/>
      <c r="P715" s="481"/>
      <c r="Q715" s="481"/>
      <c r="R715" s="481"/>
      <c r="S715" s="481"/>
      <c r="T715" s="481"/>
      <c r="U715" s="481"/>
      <c r="V715" s="481"/>
      <c r="W715" s="481"/>
    </row>
    <row r="716" spans="1:23">
      <c r="A716" s="481"/>
      <c r="B716" s="481"/>
      <c r="C716" s="481"/>
      <c r="D716" s="481"/>
      <c r="E716" s="481"/>
      <c r="F716" s="481"/>
      <c r="G716" s="481"/>
      <c r="H716" s="481"/>
      <c r="I716" s="481"/>
      <c r="J716" s="481"/>
      <c r="K716" s="482"/>
      <c r="L716" s="482"/>
      <c r="M716" s="481"/>
      <c r="N716" s="481"/>
      <c r="O716" s="481"/>
      <c r="P716" s="481"/>
      <c r="Q716" s="481"/>
      <c r="R716" s="481"/>
      <c r="S716" s="481"/>
      <c r="T716" s="481"/>
      <c r="U716" s="481"/>
      <c r="V716" s="481"/>
      <c r="W716" s="481"/>
    </row>
    <row r="717" spans="1:23">
      <c r="A717" s="481"/>
      <c r="B717" s="481"/>
      <c r="C717" s="481"/>
      <c r="D717" s="481"/>
      <c r="E717" s="481"/>
      <c r="F717" s="481"/>
      <c r="G717" s="481"/>
      <c r="H717" s="481"/>
      <c r="I717" s="481"/>
      <c r="J717" s="481"/>
      <c r="K717" s="482"/>
      <c r="L717" s="482"/>
      <c r="M717" s="481"/>
      <c r="N717" s="481"/>
      <c r="O717" s="481"/>
      <c r="P717" s="481"/>
      <c r="Q717" s="481"/>
      <c r="R717" s="481"/>
      <c r="S717" s="481"/>
      <c r="T717" s="481"/>
      <c r="U717" s="481"/>
      <c r="V717" s="481"/>
      <c r="W717" s="481"/>
    </row>
    <row r="718" spans="1:23">
      <c r="A718" s="481"/>
      <c r="B718" s="481"/>
      <c r="C718" s="481"/>
      <c r="D718" s="481"/>
      <c r="E718" s="481"/>
      <c r="F718" s="481"/>
      <c r="G718" s="481"/>
      <c r="H718" s="481"/>
      <c r="I718" s="481"/>
      <c r="J718" s="481"/>
      <c r="K718" s="482"/>
      <c r="L718" s="482"/>
      <c r="M718" s="481"/>
      <c r="N718" s="481"/>
      <c r="O718" s="481"/>
      <c r="P718" s="481"/>
      <c r="Q718" s="481"/>
      <c r="R718" s="481"/>
      <c r="S718" s="481"/>
      <c r="T718" s="481"/>
      <c r="U718" s="481"/>
      <c r="V718" s="481"/>
      <c r="W718" s="481"/>
    </row>
    <row r="719" spans="1:23">
      <c r="A719" s="481"/>
      <c r="B719" s="481"/>
      <c r="C719" s="481"/>
      <c r="D719" s="481"/>
      <c r="E719" s="481"/>
      <c r="F719" s="481"/>
      <c r="G719" s="481"/>
      <c r="H719" s="481"/>
      <c r="I719" s="481"/>
      <c r="J719" s="481"/>
      <c r="K719" s="482"/>
      <c r="L719" s="482"/>
      <c r="M719" s="481"/>
      <c r="N719" s="481"/>
      <c r="O719" s="481"/>
      <c r="P719" s="481"/>
      <c r="Q719" s="481"/>
      <c r="R719" s="481"/>
      <c r="S719" s="481"/>
      <c r="T719" s="481"/>
      <c r="U719" s="481"/>
      <c r="V719" s="481"/>
      <c r="W719" s="481"/>
    </row>
    <row r="720" spans="1:23">
      <c r="A720" s="481"/>
      <c r="B720" s="481"/>
      <c r="C720" s="481"/>
      <c r="D720" s="481"/>
      <c r="E720" s="481"/>
      <c r="F720" s="481"/>
      <c r="G720" s="481"/>
      <c r="H720" s="481"/>
      <c r="I720" s="481"/>
      <c r="J720" s="481"/>
      <c r="K720" s="482"/>
      <c r="L720" s="482"/>
      <c r="M720" s="481"/>
      <c r="N720" s="481"/>
      <c r="O720" s="481"/>
      <c r="P720" s="481"/>
      <c r="Q720" s="481"/>
      <c r="R720" s="481"/>
      <c r="S720" s="481"/>
      <c r="T720" s="481"/>
      <c r="U720" s="481"/>
      <c r="V720" s="481"/>
      <c r="W720" s="481"/>
    </row>
    <row r="721" spans="1:23">
      <c r="A721" s="481"/>
      <c r="B721" s="481"/>
      <c r="C721" s="481"/>
      <c r="D721" s="481"/>
      <c r="E721" s="481"/>
      <c r="F721" s="481"/>
      <c r="G721" s="481"/>
      <c r="H721" s="481"/>
      <c r="I721" s="481"/>
      <c r="J721" s="481"/>
      <c r="K721" s="482"/>
      <c r="L721" s="482"/>
      <c r="M721" s="481"/>
      <c r="N721" s="481"/>
      <c r="O721" s="481"/>
      <c r="P721" s="481"/>
      <c r="Q721" s="481"/>
      <c r="R721" s="481"/>
      <c r="S721" s="481"/>
      <c r="T721" s="481"/>
      <c r="U721" s="481"/>
      <c r="V721" s="481"/>
      <c r="W721" s="481"/>
    </row>
    <row r="722" spans="1:23">
      <c r="A722" s="481"/>
      <c r="B722" s="481"/>
      <c r="C722" s="481"/>
      <c r="D722" s="481"/>
      <c r="E722" s="481"/>
      <c r="F722" s="481"/>
      <c r="G722" s="481"/>
      <c r="H722" s="481"/>
      <c r="I722" s="481"/>
      <c r="J722" s="481"/>
      <c r="K722" s="482"/>
      <c r="L722" s="482"/>
      <c r="M722" s="481"/>
      <c r="N722" s="481"/>
      <c r="O722" s="481"/>
      <c r="P722" s="481"/>
      <c r="Q722" s="481"/>
      <c r="R722" s="481"/>
      <c r="S722" s="481"/>
      <c r="T722" s="481"/>
      <c r="U722" s="481"/>
      <c r="V722" s="481"/>
      <c r="W722" s="481"/>
    </row>
    <row r="723" spans="1:23">
      <c r="A723" s="481"/>
      <c r="B723" s="481"/>
      <c r="C723" s="481"/>
      <c r="D723" s="481"/>
      <c r="E723" s="481"/>
      <c r="F723" s="481"/>
      <c r="G723" s="481"/>
      <c r="H723" s="481"/>
      <c r="I723" s="481"/>
      <c r="J723" s="481"/>
      <c r="K723" s="482"/>
      <c r="L723" s="482"/>
      <c r="M723" s="481"/>
      <c r="N723" s="481"/>
      <c r="O723" s="481"/>
      <c r="P723" s="481"/>
      <c r="Q723" s="481"/>
      <c r="R723" s="481"/>
      <c r="S723" s="481"/>
      <c r="T723" s="481"/>
      <c r="U723" s="481"/>
      <c r="V723" s="481"/>
      <c r="W723" s="481"/>
    </row>
    <row r="724" spans="1:23">
      <c r="A724" s="481"/>
      <c r="B724" s="481"/>
      <c r="C724" s="481"/>
      <c r="D724" s="481"/>
      <c r="E724" s="481"/>
      <c r="F724" s="481"/>
      <c r="G724" s="481"/>
      <c r="H724" s="481"/>
      <c r="I724" s="481"/>
      <c r="J724" s="481"/>
      <c r="K724" s="482"/>
      <c r="L724" s="482"/>
      <c r="M724" s="481"/>
      <c r="N724" s="481"/>
      <c r="O724" s="481"/>
      <c r="P724" s="481"/>
      <c r="Q724" s="481"/>
      <c r="R724" s="481"/>
      <c r="S724" s="481"/>
      <c r="T724" s="481"/>
      <c r="U724" s="481"/>
      <c r="V724" s="481"/>
      <c r="W724" s="481"/>
    </row>
    <row r="725" spans="1:23">
      <c r="A725" s="481"/>
      <c r="B725" s="481"/>
      <c r="C725" s="481"/>
      <c r="D725" s="481"/>
      <c r="E725" s="481"/>
      <c r="F725" s="481"/>
      <c r="G725" s="481"/>
      <c r="H725" s="481"/>
      <c r="I725" s="481"/>
      <c r="J725" s="481"/>
      <c r="K725" s="482"/>
      <c r="L725" s="482"/>
      <c r="M725" s="481"/>
      <c r="N725" s="481"/>
      <c r="O725" s="481"/>
      <c r="P725" s="481"/>
      <c r="Q725" s="481"/>
      <c r="R725" s="481"/>
      <c r="S725" s="481"/>
      <c r="T725" s="481"/>
      <c r="U725" s="481"/>
      <c r="V725" s="481"/>
      <c r="W725" s="481"/>
    </row>
    <row r="726" spans="1:23">
      <c r="A726" s="481"/>
      <c r="B726" s="481"/>
      <c r="C726" s="481"/>
      <c r="D726" s="481"/>
      <c r="E726" s="481"/>
      <c r="F726" s="481"/>
      <c r="G726" s="481"/>
      <c r="H726" s="481"/>
      <c r="I726" s="481"/>
      <c r="J726" s="481"/>
      <c r="K726" s="482"/>
      <c r="L726" s="482"/>
      <c r="M726" s="481"/>
      <c r="N726" s="481"/>
      <c r="O726" s="481"/>
      <c r="P726" s="481"/>
      <c r="Q726" s="481"/>
      <c r="R726" s="481"/>
      <c r="S726" s="481"/>
      <c r="T726" s="481"/>
      <c r="U726" s="481"/>
      <c r="V726" s="481"/>
      <c r="W726" s="481"/>
    </row>
    <row r="727" spans="1:23">
      <c r="A727" s="481"/>
      <c r="B727" s="481"/>
      <c r="C727" s="481"/>
      <c r="D727" s="481"/>
      <c r="E727" s="481"/>
      <c r="F727" s="481"/>
      <c r="G727" s="481"/>
      <c r="H727" s="481"/>
      <c r="I727" s="481"/>
      <c r="J727" s="481"/>
      <c r="K727" s="482"/>
      <c r="L727" s="482"/>
      <c r="M727" s="481"/>
      <c r="N727" s="481"/>
      <c r="O727" s="481"/>
      <c r="P727" s="481"/>
      <c r="Q727" s="481"/>
      <c r="R727" s="481"/>
      <c r="S727" s="481"/>
      <c r="T727" s="481"/>
      <c r="U727" s="481"/>
      <c r="V727" s="481"/>
      <c r="W727" s="481"/>
    </row>
    <row r="728" spans="1:23">
      <c r="A728" s="481"/>
      <c r="B728" s="481"/>
      <c r="C728" s="481"/>
      <c r="D728" s="481"/>
      <c r="E728" s="481"/>
      <c r="F728" s="481"/>
      <c r="G728" s="481"/>
      <c r="H728" s="481"/>
      <c r="I728" s="481"/>
      <c r="J728" s="481"/>
      <c r="K728" s="482"/>
      <c r="L728" s="482"/>
      <c r="M728" s="481"/>
      <c r="N728" s="481"/>
      <c r="O728" s="481"/>
      <c r="P728" s="481"/>
      <c r="Q728" s="481"/>
      <c r="R728" s="481"/>
      <c r="S728" s="481"/>
      <c r="T728" s="481"/>
      <c r="U728" s="481"/>
      <c r="V728" s="481"/>
      <c r="W728" s="481"/>
    </row>
    <row r="729" spans="1:23">
      <c r="A729" s="481"/>
      <c r="B729" s="481"/>
      <c r="C729" s="481"/>
      <c r="D729" s="481"/>
      <c r="E729" s="481"/>
      <c r="F729" s="481"/>
      <c r="G729" s="481"/>
      <c r="H729" s="481"/>
      <c r="I729" s="481"/>
      <c r="J729" s="481"/>
      <c r="K729" s="482"/>
      <c r="L729" s="482"/>
      <c r="M729" s="481"/>
      <c r="N729" s="481"/>
      <c r="O729" s="481"/>
      <c r="P729" s="481"/>
      <c r="Q729" s="481"/>
      <c r="R729" s="481"/>
      <c r="S729" s="481"/>
      <c r="T729" s="481"/>
      <c r="U729" s="481"/>
      <c r="V729" s="481"/>
      <c r="W729" s="481"/>
    </row>
    <row r="730" spans="1:23">
      <c r="A730" s="481"/>
      <c r="B730" s="481"/>
      <c r="C730" s="481"/>
      <c r="D730" s="481"/>
      <c r="E730" s="481"/>
      <c r="F730" s="481"/>
      <c r="G730" s="481"/>
      <c r="H730" s="481"/>
      <c r="I730" s="481"/>
      <c r="J730" s="481"/>
      <c r="K730" s="482"/>
      <c r="L730" s="482"/>
      <c r="M730" s="481"/>
      <c r="N730" s="481"/>
      <c r="O730" s="481"/>
      <c r="P730" s="481"/>
      <c r="Q730" s="481"/>
      <c r="R730" s="481"/>
      <c r="S730" s="481"/>
      <c r="T730" s="481"/>
      <c r="U730" s="481"/>
      <c r="V730" s="481"/>
      <c r="W730" s="481"/>
    </row>
    <row r="731" spans="1:23">
      <c r="A731" s="481"/>
      <c r="B731" s="481"/>
      <c r="C731" s="481"/>
      <c r="D731" s="481"/>
      <c r="E731" s="481"/>
      <c r="F731" s="481"/>
      <c r="G731" s="481"/>
      <c r="H731" s="481"/>
      <c r="I731" s="481"/>
      <c r="J731" s="481"/>
      <c r="K731" s="482"/>
      <c r="L731" s="482"/>
      <c r="M731" s="481"/>
      <c r="N731" s="481"/>
      <c r="O731" s="481"/>
      <c r="P731" s="481"/>
      <c r="Q731" s="481"/>
      <c r="R731" s="481"/>
      <c r="S731" s="481"/>
      <c r="T731" s="481"/>
      <c r="U731" s="481"/>
      <c r="V731" s="481"/>
      <c r="W731" s="481"/>
    </row>
    <row r="732" spans="1:23">
      <c r="A732" s="481"/>
      <c r="B732" s="481"/>
      <c r="C732" s="481"/>
      <c r="D732" s="481"/>
      <c r="E732" s="481"/>
      <c r="F732" s="481"/>
      <c r="G732" s="481"/>
      <c r="H732" s="481"/>
      <c r="I732" s="481"/>
      <c r="J732" s="481"/>
      <c r="K732" s="482"/>
      <c r="L732" s="482"/>
      <c r="M732" s="481"/>
      <c r="N732" s="481"/>
      <c r="O732" s="481"/>
      <c r="P732" s="481"/>
      <c r="Q732" s="481"/>
      <c r="R732" s="481"/>
      <c r="S732" s="481"/>
      <c r="T732" s="481"/>
      <c r="U732" s="481"/>
      <c r="V732" s="481"/>
      <c r="W732" s="481"/>
    </row>
    <row r="733" spans="1:23">
      <c r="A733" s="481"/>
      <c r="B733" s="481"/>
      <c r="C733" s="481"/>
      <c r="D733" s="481"/>
      <c r="E733" s="481"/>
      <c r="F733" s="481"/>
      <c r="G733" s="481"/>
      <c r="H733" s="481"/>
      <c r="I733" s="481"/>
      <c r="J733" s="481"/>
      <c r="K733" s="482"/>
      <c r="L733" s="482"/>
      <c r="M733" s="481"/>
      <c r="N733" s="481"/>
      <c r="O733" s="481"/>
      <c r="P733" s="481"/>
      <c r="Q733" s="481"/>
      <c r="R733" s="481"/>
      <c r="S733" s="481"/>
      <c r="T733" s="481"/>
      <c r="U733" s="481"/>
      <c r="V733" s="481"/>
      <c r="W733" s="481"/>
    </row>
    <row r="734" spans="1:23">
      <c r="A734" s="481"/>
      <c r="B734" s="481"/>
      <c r="C734" s="481"/>
      <c r="D734" s="481"/>
      <c r="E734" s="481"/>
      <c r="F734" s="481"/>
      <c r="G734" s="481"/>
      <c r="H734" s="481"/>
      <c r="I734" s="481"/>
      <c r="J734" s="481"/>
      <c r="K734" s="482"/>
      <c r="L734" s="482"/>
      <c r="M734" s="481"/>
      <c r="N734" s="481"/>
      <c r="O734" s="481"/>
      <c r="P734" s="481"/>
      <c r="Q734" s="481"/>
      <c r="R734" s="481"/>
      <c r="S734" s="481"/>
      <c r="T734" s="481"/>
      <c r="U734" s="481"/>
      <c r="V734" s="481"/>
      <c r="W734" s="481"/>
    </row>
    <row r="735" spans="1:23">
      <c r="A735" s="481"/>
      <c r="B735" s="481"/>
      <c r="C735" s="481"/>
      <c r="D735" s="481"/>
      <c r="E735" s="481"/>
      <c r="F735" s="481"/>
      <c r="G735" s="481"/>
      <c r="H735" s="481"/>
      <c r="I735" s="481"/>
      <c r="J735" s="481"/>
      <c r="K735" s="482"/>
      <c r="L735" s="482"/>
      <c r="M735" s="481"/>
      <c r="N735" s="481"/>
      <c r="O735" s="481"/>
      <c r="P735" s="481"/>
      <c r="Q735" s="481"/>
      <c r="R735" s="481"/>
      <c r="S735" s="481"/>
      <c r="T735" s="481"/>
      <c r="U735" s="481"/>
      <c r="V735" s="481"/>
      <c r="W735" s="481"/>
    </row>
    <row r="736" spans="1:23">
      <c r="A736" s="481"/>
      <c r="B736" s="481"/>
      <c r="C736" s="481"/>
      <c r="D736" s="481"/>
      <c r="E736" s="481"/>
      <c r="F736" s="481"/>
      <c r="G736" s="481"/>
      <c r="H736" s="481"/>
      <c r="I736" s="481"/>
      <c r="J736" s="481"/>
      <c r="K736" s="482"/>
      <c r="L736" s="482"/>
      <c r="M736" s="481"/>
      <c r="N736" s="481"/>
      <c r="O736" s="481"/>
      <c r="P736" s="481"/>
      <c r="Q736" s="481"/>
      <c r="R736" s="481"/>
      <c r="S736" s="481"/>
      <c r="T736" s="481"/>
      <c r="U736" s="481"/>
      <c r="V736" s="481"/>
      <c r="W736" s="481"/>
    </row>
    <row r="737" spans="1:23">
      <c r="A737" s="481"/>
      <c r="B737" s="481"/>
      <c r="C737" s="481"/>
      <c r="D737" s="481"/>
      <c r="E737" s="481"/>
      <c r="F737" s="481"/>
      <c r="G737" s="481"/>
      <c r="H737" s="481"/>
      <c r="I737" s="481"/>
      <c r="J737" s="481"/>
      <c r="K737" s="482"/>
      <c r="L737" s="482"/>
      <c r="M737" s="481"/>
      <c r="N737" s="481"/>
      <c r="O737" s="481"/>
      <c r="P737" s="481"/>
      <c r="Q737" s="481"/>
      <c r="R737" s="481"/>
      <c r="S737" s="481"/>
      <c r="T737" s="481"/>
      <c r="U737" s="481"/>
      <c r="V737" s="481"/>
      <c r="W737" s="481"/>
    </row>
    <row r="738" spans="1:23">
      <c r="A738" s="481"/>
      <c r="B738" s="481"/>
      <c r="C738" s="481"/>
      <c r="D738" s="481"/>
      <c r="E738" s="481"/>
      <c r="F738" s="481"/>
      <c r="G738" s="481"/>
      <c r="H738" s="481"/>
      <c r="I738" s="481"/>
      <c r="J738" s="481"/>
      <c r="K738" s="482"/>
      <c r="L738" s="482"/>
      <c r="M738" s="481"/>
      <c r="N738" s="481"/>
      <c r="O738" s="481"/>
      <c r="P738" s="481"/>
      <c r="Q738" s="481"/>
      <c r="R738" s="481"/>
      <c r="S738" s="481"/>
      <c r="T738" s="481"/>
      <c r="U738" s="481"/>
      <c r="V738" s="481"/>
      <c r="W738" s="481"/>
    </row>
    <row r="739" spans="1:23">
      <c r="A739" s="481"/>
      <c r="B739" s="481"/>
      <c r="C739" s="481"/>
      <c r="D739" s="481"/>
      <c r="E739" s="481"/>
      <c r="F739" s="481"/>
      <c r="G739" s="481"/>
      <c r="H739" s="481"/>
      <c r="I739" s="481"/>
      <c r="J739" s="481"/>
      <c r="K739" s="482"/>
      <c r="L739" s="482"/>
      <c r="M739" s="481"/>
      <c r="N739" s="481"/>
      <c r="O739" s="481"/>
      <c r="P739" s="481"/>
      <c r="Q739" s="481"/>
      <c r="R739" s="481"/>
      <c r="S739" s="481"/>
      <c r="T739" s="481"/>
      <c r="U739" s="481"/>
      <c r="V739" s="481"/>
      <c r="W739" s="481"/>
    </row>
    <row r="740" spans="1:23">
      <c r="A740" s="481"/>
      <c r="B740" s="481"/>
      <c r="C740" s="481"/>
      <c r="D740" s="481"/>
      <c r="E740" s="481"/>
      <c r="F740" s="481"/>
      <c r="G740" s="481"/>
      <c r="H740" s="481"/>
      <c r="I740" s="481"/>
      <c r="J740" s="481"/>
      <c r="K740" s="482"/>
      <c r="L740" s="482"/>
      <c r="M740" s="481"/>
      <c r="N740" s="481"/>
      <c r="O740" s="481"/>
      <c r="P740" s="481"/>
      <c r="Q740" s="481"/>
      <c r="R740" s="481"/>
      <c r="S740" s="481"/>
      <c r="T740" s="481"/>
      <c r="U740" s="481"/>
      <c r="V740" s="481"/>
      <c r="W740" s="481"/>
    </row>
    <row r="741" spans="1:23">
      <c r="A741" s="481"/>
      <c r="B741" s="481"/>
      <c r="C741" s="481"/>
      <c r="D741" s="481"/>
      <c r="E741" s="481"/>
      <c r="F741" s="481"/>
      <c r="G741" s="481"/>
      <c r="H741" s="481"/>
      <c r="I741" s="481"/>
      <c r="J741" s="481"/>
      <c r="K741" s="482"/>
      <c r="L741" s="482"/>
      <c r="M741" s="481"/>
      <c r="N741" s="481"/>
      <c r="O741" s="481"/>
      <c r="P741" s="481"/>
      <c r="Q741" s="481"/>
      <c r="R741" s="481"/>
      <c r="S741" s="481"/>
      <c r="T741" s="481"/>
      <c r="U741" s="481"/>
      <c r="V741" s="481"/>
      <c r="W741" s="481"/>
    </row>
    <row r="742" spans="1:23">
      <c r="A742" s="481"/>
      <c r="B742" s="481"/>
      <c r="C742" s="481"/>
      <c r="D742" s="481"/>
      <c r="E742" s="481"/>
      <c r="F742" s="481"/>
      <c r="G742" s="481"/>
      <c r="H742" s="481"/>
      <c r="I742" s="481"/>
      <c r="J742" s="481"/>
      <c r="K742" s="482"/>
      <c r="L742" s="482"/>
      <c r="M742" s="481"/>
      <c r="N742" s="481"/>
      <c r="O742" s="481"/>
      <c r="P742" s="481"/>
      <c r="Q742" s="481"/>
      <c r="R742" s="481"/>
      <c r="S742" s="481"/>
      <c r="T742" s="481"/>
      <c r="U742" s="481"/>
      <c r="V742" s="481"/>
      <c r="W742" s="481"/>
    </row>
    <row r="743" spans="1:23">
      <c r="A743" s="481"/>
      <c r="B743" s="481"/>
      <c r="C743" s="481"/>
      <c r="D743" s="481"/>
      <c r="E743" s="481"/>
      <c r="F743" s="481"/>
      <c r="G743" s="481"/>
      <c r="H743" s="481"/>
      <c r="I743" s="481"/>
      <c r="J743" s="481"/>
      <c r="K743" s="482"/>
      <c r="L743" s="482"/>
      <c r="M743" s="481"/>
      <c r="N743" s="481"/>
      <c r="O743" s="481"/>
      <c r="P743" s="481"/>
      <c r="Q743" s="481"/>
      <c r="R743" s="481"/>
      <c r="S743" s="481"/>
      <c r="T743" s="481"/>
      <c r="U743" s="481"/>
      <c r="V743" s="481"/>
      <c r="W743" s="481"/>
    </row>
    <row r="744" spans="1:23">
      <c r="A744" s="481"/>
      <c r="B744" s="481"/>
      <c r="C744" s="481"/>
      <c r="D744" s="481"/>
      <c r="E744" s="481"/>
      <c r="F744" s="481"/>
      <c r="G744" s="481"/>
      <c r="H744" s="481"/>
      <c r="I744" s="481"/>
      <c r="J744" s="481"/>
      <c r="K744" s="482"/>
      <c r="L744" s="482"/>
      <c r="M744" s="481"/>
      <c r="N744" s="481"/>
      <c r="O744" s="481"/>
      <c r="P744" s="481"/>
      <c r="Q744" s="481"/>
      <c r="R744" s="481"/>
      <c r="S744" s="481"/>
      <c r="T744" s="481"/>
      <c r="U744" s="481"/>
      <c r="V744" s="481"/>
      <c r="W744" s="481"/>
    </row>
    <row r="745" spans="1:23">
      <c r="A745" s="481"/>
      <c r="B745" s="481"/>
      <c r="C745" s="481"/>
      <c r="D745" s="481"/>
      <c r="E745" s="481"/>
      <c r="F745" s="481"/>
      <c r="G745" s="481"/>
      <c r="H745" s="481"/>
      <c r="I745" s="481"/>
      <c r="J745" s="481"/>
      <c r="K745" s="482"/>
      <c r="L745" s="482"/>
      <c r="M745" s="481"/>
      <c r="N745" s="481"/>
      <c r="O745" s="481"/>
      <c r="P745" s="481"/>
      <c r="Q745" s="481"/>
      <c r="R745" s="481"/>
      <c r="S745" s="481"/>
      <c r="T745" s="481"/>
      <c r="U745" s="481"/>
      <c r="V745" s="481"/>
      <c r="W745" s="481"/>
    </row>
    <row r="746" spans="1:23">
      <c r="A746" s="481"/>
      <c r="B746" s="481"/>
      <c r="C746" s="481"/>
      <c r="D746" s="481"/>
      <c r="E746" s="481"/>
      <c r="F746" s="481"/>
      <c r="G746" s="481"/>
      <c r="H746" s="481"/>
      <c r="I746" s="481"/>
      <c r="J746" s="481"/>
      <c r="K746" s="482"/>
      <c r="L746" s="482"/>
      <c r="M746" s="481"/>
      <c r="N746" s="481"/>
      <c r="O746" s="481"/>
      <c r="P746" s="481"/>
      <c r="Q746" s="481"/>
      <c r="R746" s="481"/>
      <c r="S746" s="481"/>
      <c r="T746" s="481"/>
      <c r="U746" s="481"/>
      <c r="V746" s="481"/>
      <c r="W746" s="481"/>
    </row>
    <row r="747" spans="1:23">
      <c r="A747" s="481"/>
      <c r="B747" s="481"/>
      <c r="C747" s="481"/>
      <c r="D747" s="481"/>
      <c r="E747" s="481"/>
      <c r="F747" s="481"/>
      <c r="G747" s="481"/>
      <c r="H747" s="481"/>
      <c r="I747" s="481"/>
      <c r="J747" s="481"/>
      <c r="K747" s="482"/>
      <c r="L747" s="482"/>
      <c r="M747" s="481"/>
      <c r="N747" s="481"/>
      <c r="O747" s="481"/>
      <c r="P747" s="481"/>
      <c r="Q747" s="481"/>
      <c r="R747" s="481"/>
      <c r="S747" s="481"/>
      <c r="T747" s="481"/>
      <c r="U747" s="481"/>
      <c r="V747" s="481"/>
      <c r="W747" s="481"/>
    </row>
    <row r="748" spans="1:23">
      <c r="A748" s="481"/>
      <c r="B748" s="481"/>
      <c r="C748" s="481"/>
      <c r="D748" s="481"/>
      <c r="E748" s="481"/>
      <c r="F748" s="481"/>
      <c r="G748" s="481"/>
      <c r="H748" s="481"/>
      <c r="I748" s="481"/>
      <c r="J748" s="481"/>
      <c r="K748" s="482"/>
      <c r="L748" s="482"/>
      <c r="M748" s="481"/>
      <c r="N748" s="481"/>
      <c r="O748" s="481"/>
      <c r="P748" s="481"/>
      <c r="Q748" s="481"/>
      <c r="R748" s="481"/>
      <c r="S748" s="481"/>
      <c r="T748" s="481"/>
      <c r="U748" s="481"/>
      <c r="V748" s="481"/>
      <c r="W748" s="481"/>
    </row>
    <row r="749" spans="1:23">
      <c r="A749" s="481"/>
      <c r="B749" s="481"/>
      <c r="C749" s="481"/>
      <c r="D749" s="481"/>
      <c r="E749" s="481"/>
      <c r="F749" s="481"/>
      <c r="G749" s="481"/>
      <c r="H749" s="481"/>
      <c r="I749" s="481"/>
      <c r="J749" s="481"/>
      <c r="K749" s="482"/>
      <c r="L749" s="482"/>
      <c r="M749" s="481"/>
      <c r="N749" s="481"/>
      <c r="O749" s="481"/>
      <c r="P749" s="481"/>
      <c r="Q749" s="481"/>
      <c r="R749" s="481"/>
      <c r="S749" s="481"/>
      <c r="T749" s="481"/>
      <c r="U749" s="481"/>
      <c r="V749" s="481"/>
      <c r="W749" s="481"/>
    </row>
    <row r="750" spans="1:23">
      <c r="A750" s="481"/>
      <c r="B750" s="481"/>
      <c r="C750" s="481"/>
      <c r="D750" s="481"/>
      <c r="E750" s="481"/>
      <c r="F750" s="481"/>
      <c r="G750" s="481"/>
      <c r="H750" s="481"/>
      <c r="I750" s="481"/>
      <c r="J750" s="481"/>
      <c r="K750" s="482"/>
      <c r="L750" s="482"/>
      <c r="M750" s="481"/>
      <c r="N750" s="481"/>
      <c r="O750" s="481"/>
      <c r="P750" s="481"/>
      <c r="Q750" s="481"/>
      <c r="R750" s="481"/>
      <c r="S750" s="481"/>
      <c r="T750" s="481"/>
      <c r="U750" s="481"/>
      <c r="V750" s="481"/>
      <c r="W750" s="481"/>
    </row>
    <row r="751" spans="1:23">
      <c r="A751" s="481"/>
      <c r="B751" s="481"/>
      <c r="C751" s="481"/>
      <c r="D751" s="481"/>
      <c r="E751" s="481"/>
      <c r="F751" s="481"/>
      <c r="G751" s="481"/>
      <c r="H751" s="481"/>
      <c r="I751" s="481"/>
      <c r="J751" s="481"/>
      <c r="K751" s="482"/>
      <c r="L751" s="482"/>
      <c r="M751" s="481"/>
      <c r="N751" s="481"/>
      <c r="O751" s="481"/>
      <c r="P751" s="481"/>
      <c r="Q751" s="481"/>
      <c r="R751" s="481"/>
      <c r="S751" s="481"/>
      <c r="T751" s="481"/>
      <c r="U751" s="481"/>
      <c r="V751" s="481"/>
      <c r="W751" s="481"/>
    </row>
    <row r="752" spans="1:23">
      <c r="A752" s="481"/>
      <c r="B752" s="481"/>
      <c r="C752" s="481"/>
      <c r="D752" s="481"/>
      <c r="E752" s="481"/>
      <c r="F752" s="481"/>
      <c r="G752" s="481"/>
      <c r="H752" s="481"/>
      <c r="I752" s="481"/>
      <c r="J752" s="481"/>
      <c r="K752" s="482"/>
      <c r="L752" s="482"/>
      <c r="M752" s="481"/>
      <c r="N752" s="481"/>
      <c r="O752" s="481"/>
      <c r="P752" s="481"/>
      <c r="Q752" s="481"/>
      <c r="R752" s="481"/>
      <c r="S752" s="481"/>
      <c r="T752" s="481"/>
      <c r="U752" s="481"/>
      <c r="V752" s="481"/>
      <c r="W752" s="481"/>
    </row>
    <row r="753" spans="1:23">
      <c r="A753" s="481"/>
      <c r="B753" s="481"/>
      <c r="C753" s="481"/>
      <c r="D753" s="481"/>
      <c r="E753" s="481"/>
      <c r="F753" s="481"/>
      <c r="G753" s="481"/>
      <c r="H753" s="481"/>
      <c r="I753" s="481"/>
      <c r="J753" s="481"/>
      <c r="K753" s="482"/>
      <c r="L753" s="482"/>
      <c r="M753" s="481"/>
      <c r="N753" s="481"/>
      <c r="O753" s="481"/>
      <c r="P753" s="481"/>
      <c r="Q753" s="481"/>
      <c r="R753" s="481"/>
      <c r="S753" s="481"/>
      <c r="T753" s="481"/>
      <c r="U753" s="481"/>
      <c r="V753" s="481"/>
      <c r="W753" s="481"/>
    </row>
    <row r="754" spans="1:23">
      <c r="A754" s="481"/>
      <c r="B754" s="481"/>
      <c r="C754" s="481"/>
      <c r="D754" s="481"/>
      <c r="E754" s="481"/>
      <c r="F754" s="481"/>
      <c r="G754" s="481"/>
      <c r="H754" s="481"/>
      <c r="I754" s="481"/>
      <c r="J754" s="481"/>
      <c r="K754" s="482"/>
      <c r="L754" s="482"/>
      <c r="M754" s="481"/>
      <c r="N754" s="481"/>
      <c r="O754" s="481"/>
      <c r="P754" s="481"/>
      <c r="Q754" s="481"/>
      <c r="R754" s="481"/>
      <c r="S754" s="481"/>
      <c r="T754" s="481"/>
      <c r="U754" s="481"/>
      <c r="V754" s="481"/>
      <c r="W754" s="481"/>
    </row>
    <row r="755" spans="1:23">
      <c r="A755" s="481"/>
      <c r="B755" s="481"/>
      <c r="C755" s="481"/>
      <c r="D755" s="481"/>
      <c r="E755" s="481"/>
      <c r="F755" s="481"/>
      <c r="G755" s="481"/>
      <c r="H755" s="481"/>
      <c r="I755" s="481"/>
      <c r="J755" s="481"/>
      <c r="K755" s="482"/>
      <c r="L755" s="482"/>
      <c r="M755" s="481"/>
      <c r="N755" s="481"/>
      <c r="O755" s="481"/>
      <c r="P755" s="481"/>
      <c r="Q755" s="481"/>
      <c r="R755" s="481"/>
      <c r="S755" s="481"/>
      <c r="T755" s="481"/>
      <c r="U755" s="481"/>
      <c r="V755" s="481"/>
      <c r="W755" s="481"/>
    </row>
    <row r="756" spans="1:23">
      <c r="A756" s="481"/>
      <c r="B756" s="481"/>
      <c r="C756" s="481"/>
      <c r="D756" s="481"/>
      <c r="E756" s="481"/>
      <c r="F756" s="481"/>
      <c r="G756" s="481"/>
      <c r="H756" s="481"/>
      <c r="I756" s="481"/>
      <c r="J756" s="481"/>
      <c r="K756" s="482"/>
      <c r="L756" s="482"/>
      <c r="M756" s="481"/>
      <c r="N756" s="481"/>
      <c r="O756" s="481"/>
      <c r="P756" s="481"/>
      <c r="Q756" s="481"/>
      <c r="R756" s="481"/>
      <c r="S756" s="481"/>
      <c r="T756" s="481"/>
      <c r="U756" s="481"/>
      <c r="V756" s="481"/>
      <c r="W756" s="481"/>
    </row>
    <row r="757" spans="1:23">
      <c r="A757" s="481"/>
      <c r="B757" s="481"/>
      <c r="C757" s="481"/>
      <c r="D757" s="481"/>
      <c r="E757" s="481"/>
      <c r="F757" s="481"/>
      <c r="G757" s="481"/>
      <c r="H757" s="481"/>
      <c r="I757" s="481"/>
      <c r="J757" s="481"/>
      <c r="K757" s="482"/>
      <c r="L757" s="482"/>
      <c r="M757" s="481"/>
      <c r="N757" s="481"/>
      <c r="O757" s="481"/>
      <c r="P757" s="481"/>
      <c r="Q757" s="481"/>
      <c r="R757" s="481"/>
      <c r="S757" s="481"/>
      <c r="T757" s="481"/>
      <c r="U757" s="481"/>
      <c r="V757" s="481"/>
      <c r="W757" s="481"/>
    </row>
    <row r="758" spans="1:23">
      <c r="A758" s="481"/>
      <c r="B758" s="481"/>
      <c r="C758" s="481"/>
      <c r="D758" s="481"/>
      <c r="E758" s="481"/>
      <c r="F758" s="481"/>
      <c r="G758" s="481"/>
      <c r="H758" s="481"/>
      <c r="I758" s="481"/>
      <c r="J758" s="481"/>
      <c r="K758" s="482"/>
      <c r="L758" s="482"/>
      <c r="M758" s="481"/>
      <c r="N758" s="481"/>
      <c r="O758" s="481"/>
      <c r="P758" s="481"/>
      <c r="Q758" s="481"/>
      <c r="R758" s="481"/>
      <c r="S758" s="481"/>
      <c r="T758" s="481"/>
      <c r="U758" s="481"/>
      <c r="V758" s="481"/>
      <c r="W758" s="481"/>
    </row>
    <row r="759" spans="1:23">
      <c r="A759" s="481"/>
      <c r="B759" s="481"/>
      <c r="C759" s="481"/>
      <c r="D759" s="481"/>
      <c r="E759" s="481"/>
      <c r="F759" s="481"/>
      <c r="G759" s="481"/>
      <c r="H759" s="481"/>
      <c r="I759" s="481"/>
      <c r="J759" s="481"/>
      <c r="K759" s="482"/>
      <c r="L759" s="482"/>
      <c r="M759" s="481"/>
      <c r="N759" s="481"/>
      <c r="O759" s="481"/>
      <c r="P759" s="481"/>
      <c r="Q759" s="481"/>
      <c r="R759" s="481"/>
      <c r="S759" s="481"/>
      <c r="T759" s="481"/>
      <c r="U759" s="481"/>
      <c r="V759" s="481"/>
      <c r="W759" s="481"/>
    </row>
    <row r="760" spans="1:23">
      <c r="A760" s="481"/>
      <c r="B760" s="481"/>
      <c r="C760" s="481"/>
      <c r="D760" s="481"/>
      <c r="E760" s="481"/>
      <c r="F760" s="481"/>
      <c r="G760" s="481"/>
      <c r="H760" s="481"/>
      <c r="I760" s="481"/>
      <c r="J760" s="481"/>
      <c r="K760" s="482"/>
      <c r="L760" s="482"/>
      <c r="M760" s="481"/>
      <c r="N760" s="481"/>
      <c r="O760" s="481"/>
      <c r="P760" s="481"/>
      <c r="Q760" s="481"/>
      <c r="R760" s="481"/>
      <c r="S760" s="481"/>
      <c r="T760" s="481"/>
      <c r="U760" s="481"/>
      <c r="V760" s="481"/>
      <c r="W760" s="481"/>
    </row>
    <row r="761" spans="1:23">
      <c r="A761" s="481"/>
      <c r="B761" s="481"/>
      <c r="C761" s="481"/>
      <c r="D761" s="481"/>
      <c r="E761" s="481"/>
      <c r="F761" s="481"/>
      <c r="G761" s="481"/>
      <c r="H761" s="481"/>
      <c r="I761" s="481"/>
      <c r="J761" s="481"/>
      <c r="K761" s="482"/>
      <c r="L761" s="482"/>
      <c r="M761" s="481"/>
      <c r="N761" s="481"/>
      <c r="O761" s="481"/>
      <c r="P761" s="481"/>
      <c r="Q761" s="481"/>
      <c r="R761" s="481"/>
      <c r="S761" s="481"/>
      <c r="T761" s="481"/>
      <c r="U761" s="481"/>
      <c r="V761" s="481"/>
      <c r="W761" s="481"/>
    </row>
    <row r="762" spans="1:23">
      <c r="A762" s="481"/>
      <c r="B762" s="481"/>
      <c r="C762" s="481"/>
      <c r="D762" s="481"/>
      <c r="E762" s="481"/>
      <c r="F762" s="481"/>
      <c r="G762" s="481"/>
      <c r="H762" s="481"/>
      <c r="I762" s="481"/>
      <c r="J762" s="481"/>
      <c r="K762" s="482"/>
      <c r="L762" s="482"/>
      <c r="M762" s="481"/>
      <c r="N762" s="481"/>
      <c r="O762" s="481"/>
      <c r="P762" s="481"/>
      <c r="Q762" s="481"/>
      <c r="R762" s="481"/>
      <c r="S762" s="481"/>
      <c r="T762" s="481"/>
      <c r="U762" s="481"/>
      <c r="V762" s="481"/>
      <c r="W762" s="481"/>
    </row>
    <row r="763" spans="1:23">
      <c r="A763" s="481"/>
      <c r="B763" s="481"/>
      <c r="C763" s="481"/>
      <c r="D763" s="481"/>
      <c r="E763" s="481"/>
      <c r="F763" s="481"/>
      <c r="G763" s="481"/>
      <c r="H763" s="481"/>
      <c r="I763" s="481"/>
      <c r="J763" s="481"/>
      <c r="K763" s="482"/>
      <c r="L763" s="482"/>
      <c r="M763" s="481"/>
      <c r="N763" s="481"/>
      <c r="O763" s="481"/>
      <c r="P763" s="481"/>
      <c r="Q763" s="481"/>
      <c r="R763" s="481"/>
      <c r="S763" s="481"/>
      <c r="T763" s="481"/>
      <c r="U763" s="481"/>
      <c r="V763" s="481"/>
      <c r="W763" s="481"/>
    </row>
    <row r="764" spans="1:23">
      <c r="A764" s="481"/>
      <c r="B764" s="481"/>
      <c r="C764" s="481"/>
      <c r="D764" s="481"/>
      <c r="E764" s="481"/>
      <c r="F764" s="481"/>
      <c r="G764" s="481"/>
      <c r="H764" s="481"/>
      <c r="I764" s="481"/>
      <c r="J764" s="481"/>
      <c r="K764" s="482"/>
      <c r="L764" s="482"/>
      <c r="M764" s="481"/>
      <c r="N764" s="481"/>
      <c r="O764" s="481"/>
      <c r="P764" s="481"/>
      <c r="Q764" s="481"/>
      <c r="R764" s="481"/>
      <c r="S764" s="481"/>
      <c r="T764" s="481"/>
      <c r="U764" s="481"/>
      <c r="V764" s="481"/>
      <c r="W764" s="481"/>
    </row>
    <row r="765" spans="1:23">
      <c r="A765" s="481"/>
      <c r="B765" s="481"/>
      <c r="C765" s="481"/>
      <c r="D765" s="481"/>
      <c r="E765" s="481"/>
      <c r="F765" s="481"/>
      <c r="G765" s="481"/>
      <c r="H765" s="481"/>
      <c r="I765" s="481"/>
      <c r="J765" s="481"/>
      <c r="K765" s="482"/>
      <c r="L765" s="482"/>
      <c r="M765" s="481"/>
      <c r="N765" s="481"/>
      <c r="O765" s="481"/>
      <c r="P765" s="481"/>
      <c r="Q765" s="481"/>
      <c r="R765" s="481"/>
      <c r="S765" s="481"/>
      <c r="T765" s="481"/>
      <c r="U765" s="481"/>
      <c r="V765" s="481"/>
      <c r="W765" s="481"/>
    </row>
    <row r="766" spans="1:23">
      <c r="A766" s="481"/>
      <c r="B766" s="481"/>
      <c r="C766" s="481"/>
      <c r="D766" s="481"/>
      <c r="E766" s="481"/>
      <c r="F766" s="481"/>
      <c r="G766" s="481"/>
      <c r="H766" s="481"/>
      <c r="I766" s="481"/>
      <c r="J766" s="481"/>
      <c r="K766" s="482"/>
      <c r="L766" s="482"/>
      <c r="M766" s="481"/>
      <c r="N766" s="481"/>
      <c r="O766" s="481"/>
      <c r="P766" s="481"/>
      <c r="Q766" s="481"/>
      <c r="R766" s="481"/>
      <c r="S766" s="481"/>
      <c r="T766" s="481"/>
      <c r="U766" s="481"/>
      <c r="V766" s="481"/>
      <c r="W766" s="481"/>
    </row>
    <row r="767" spans="1:23">
      <c r="A767" s="481"/>
      <c r="B767" s="481"/>
      <c r="C767" s="481"/>
      <c r="D767" s="481"/>
      <c r="E767" s="481"/>
      <c r="F767" s="481"/>
      <c r="G767" s="481"/>
      <c r="H767" s="481"/>
      <c r="I767" s="481"/>
      <c r="J767" s="481"/>
      <c r="K767" s="482"/>
      <c r="L767" s="482"/>
      <c r="M767" s="481"/>
      <c r="N767" s="481"/>
      <c r="O767" s="481"/>
      <c r="P767" s="481"/>
      <c r="Q767" s="481"/>
      <c r="R767" s="481"/>
      <c r="S767" s="481"/>
      <c r="T767" s="481"/>
      <c r="U767" s="481"/>
      <c r="V767" s="481"/>
      <c r="W767" s="481"/>
    </row>
    <row r="768" spans="1:23">
      <c r="A768" s="481"/>
      <c r="B768" s="481"/>
      <c r="C768" s="481"/>
      <c r="D768" s="481"/>
      <c r="E768" s="481"/>
      <c r="F768" s="481"/>
      <c r="G768" s="481"/>
      <c r="H768" s="481"/>
      <c r="I768" s="481"/>
      <c r="J768" s="481"/>
      <c r="K768" s="482"/>
      <c r="L768" s="482"/>
      <c r="M768" s="481"/>
      <c r="N768" s="481"/>
      <c r="O768" s="481"/>
      <c r="P768" s="481"/>
      <c r="Q768" s="481"/>
      <c r="R768" s="481"/>
      <c r="S768" s="481"/>
      <c r="T768" s="481"/>
      <c r="U768" s="481"/>
      <c r="V768" s="481"/>
      <c r="W768" s="481"/>
    </row>
    <row r="769" spans="1:23">
      <c r="A769" s="481"/>
      <c r="B769" s="481"/>
      <c r="C769" s="481"/>
      <c r="D769" s="481"/>
      <c r="E769" s="481"/>
      <c r="F769" s="481"/>
      <c r="G769" s="481"/>
      <c r="H769" s="481"/>
      <c r="I769" s="481"/>
      <c r="J769" s="481"/>
      <c r="K769" s="482"/>
      <c r="L769" s="482"/>
      <c r="M769" s="481"/>
      <c r="N769" s="481"/>
      <c r="O769" s="481"/>
      <c r="P769" s="481"/>
      <c r="Q769" s="481"/>
      <c r="R769" s="481"/>
      <c r="S769" s="481"/>
      <c r="T769" s="481"/>
      <c r="U769" s="481"/>
      <c r="V769" s="481"/>
      <c r="W769" s="481"/>
    </row>
    <row r="770" spans="1:23">
      <c r="A770" s="481"/>
      <c r="B770" s="481"/>
      <c r="C770" s="481"/>
      <c r="D770" s="481"/>
      <c r="E770" s="481"/>
      <c r="F770" s="481"/>
      <c r="G770" s="481"/>
      <c r="H770" s="481"/>
      <c r="I770" s="481"/>
      <c r="J770" s="481"/>
      <c r="K770" s="482"/>
      <c r="L770" s="482"/>
      <c r="M770" s="481"/>
      <c r="N770" s="481"/>
      <c r="O770" s="481"/>
      <c r="P770" s="481"/>
      <c r="Q770" s="481"/>
      <c r="R770" s="481"/>
      <c r="S770" s="481"/>
      <c r="T770" s="481"/>
      <c r="U770" s="481"/>
      <c r="V770" s="481"/>
      <c r="W770" s="481"/>
    </row>
    <row r="771" spans="1:23">
      <c r="A771" s="481"/>
      <c r="B771" s="481"/>
      <c r="C771" s="481"/>
      <c r="D771" s="481"/>
      <c r="E771" s="481"/>
      <c r="F771" s="481"/>
      <c r="G771" s="481"/>
      <c r="H771" s="481"/>
      <c r="I771" s="481"/>
      <c r="J771" s="481"/>
      <c r="K771" s="482"/>
      <c r="L771" s="482"/>
      <c r="M771" s="481"/>
      <c r="N771" s="481"/>
      <c r="O771" s="481"/>
      <c r="P771" s="481"/>
      <c r="Q771" s="481"/>
      <c r="R771" s="481"/>
      <c r="S771" s="481"/>
      <c r="T771" s="481"/>
      <c r="U771" s="481"/>
      <c r="V771" s="481"/>
      <c r="W771" s="481"/>
    </row>
    <row r="772" spans="1:23">
      <c r="A772" s="481"/>
      <c r="B772" s="481"/>
      <c r="C772" s="481"/>
      <c r="D772" s="481"/>
      <c r="E772" s="481"/>
      <c r="F772" s="481"/>
      <c r="G772" s="481"/>
      <c r="H772" s="481"/>
      <c r="I772" s="481"/>
      <c r="J772" s="481"/>
      <c r="K772" s="482"/>
      <c r="L772" s="482"/>
      <c r="M772" s="481"/>
      <c r="N772" s="481"/>
      <c r="O772" s="481"/>
      <c r="P772" s="481"/>
      <c r="Q772" s="481"/>
      <c r="R772" s="481"/>
      <c r="S772" s="481"/>
      <c r="T772" s="481"/>
      <c r="U772" s="481"/>
      <c r="V772" s="481"/>
      <c r="W772" s="481"/>
    </row>
    <row r="773" spans="1:23">
      <c r="A773" s="481"/>
      <c r="B773" s="481"/>
      <c r="C773" s="481"/>
      <c r="D773" s="481"/>
      <c r="E773" s="481"/>
      <c r="F773" s="481"/>
      <c r="G773" s="481"/>
      <c r="H773" s="481"/>
      <c r="I773" s="481"/>
      <c r="J773" s="481"/>
      <c r="K773" s="482"/>
      <c r="L773" s="482"/>
      <c r="M773" s="481"/>
      <c r="N773" s="481"/>
      <c r="O773" s="481"/>
      <c r="P773" s="481"/>
      <c r="Q773" s="481"/>
      <c r="R773" s="481"/>
      <c r="S773" s="481"/>
      <c r="T773" s="481"/>
      <c r="U773" s="481"/>
      <c r="V773" s="481"/>
      <c r="W773" s="481"/>
    </row>
    <row r="774" spans="1:23">
      <c r="A774" s="481"/>
      <c r="B774" s="481"/>
      <c r="C774" s="481"/>
      <c r="D774" s="481"/>
      <c r="E774" s="481"/>
      <c r="F774" s="481"/>
      <c r="G774" s="481"/>
      <c r="H774" s="481"/>
      <c r="I774" s="481"/>
      <c r="J774" s="481"/>
      <c r="K774" s="482"/>
      <c r="L774" s="482"/>
      <c r="M774" s="481"/>
      <c r="N774" s="481"/>
      <c r="O774" s="481"/>
      <c r="P774" s="481"/>
      <c r="Q774" s="481"/>
      <c r="R774" s="481"/>
      <c r="S774" s="481"/>
      <c r="T774" s="481"/>
      <c r="U774" s="481"/>
      <c r="V774" s="481"/>
      <c r="W774" s="481"/>
    </row>
    <row r="775" spans="1:23">
      <c r="A775" s="481"/>
      <c r="B775" s="481"/>
      <c r="C775" s="481"/>
      <c r="D775" s="481"/>
      <c r="E775" s="481"/>
      <c r="F775" s="481"/>
      <c r="G775" s="481"/>
      <c r="H775" s="481"/>
      <c r="I775" s="481"/>
      <c r="J775" s="481"/>
      <c r="K775" s="482"/>
      <c r="L775" s="482"/>
      <c r="M775" s="481"/>
      <c r="N775" s="481"/>
      <c r="O775" s="481"/>
      <c r="P775" s="481"/>
      <c r="Q775" s="481"/>
      <c r="R775" s="481"/>
      <c r="S775" s="481"/>
      <c r="T775" s="481"/>
      <c r="U775" s="481"/>
      <c r="V775" s="481"/>
      <c r="W775" s="481"/>
    </row>
    <row r="776" spans="1:23">
      <c r="A776" s="481"/>
      <c r="B776" s="481"/>
      <c r="C776" s="481"/>
      <c r="D776" s="481"/>
      <c r="E776" s="481"/>
      <c r="F776" s="481"/>
      <c r="G776" s="481"/>
      <c r="H776" s="481"/>
      <c r="I776" s="481"/>
      <c r="J776" s="481"/>
      <c r="K776" s="482"/>
      <c r="L776" s="482"/>
      <c r="M776" s="481"/>
      <c r="N776" s="481"/>
      <c r="O776" s="481"/>
      <c r="P776" s="481"/>
      <c r="Q776" s="481"/>
      <c r="R776" s="481"/>
      <c r="S776" s="481"/>
      <c r="T776" s="481"/>
      <c r="U776" s="481"/>
      <c r="V776" s="481"/>
      <c r="W776" s="481"/>
    </row>
    <row r="777" spans="1:23">
      <c r="A777" s="481"/>
      <c r="B777" s="481"/>
      <c r="C777" s="481"/>
      <c r="D777" s="481"/>
      <c r="E777" s="481"/>
      <c r="F777" s="481"/>
      <c r="G777" s="481"/>
      <c r="H777" s="481"/>
      <c r="I777" s="481"/>
      <c r="J777" s="481"/>
      <c r="K777" s="482"/>
      <c r="L777" s="482"/>
      <c r="M777" s="481"/>
      <c r="N777" s="481"/>
      <c r="O777" s="481"/>
      <c r="P777" s="481"/>
      <c r="Q777" s="481"/>
      <c r="R777" s="481"/>
      <c r="S777" s="481"/>
      <c r="T777" s="481"/>
      <c r="U777" s="481"/>
      <c r="V777" s="481"/>
      <c r="W777" s="481"/>
    </row>
    <row r="778" spans="1:23">
      <c r="A778" s="481"/>
      <c r="B778" s="481"/>
      <c r="C778" s="481"/>
      <c r="D778" s="481"/>
      <c r="E778" s="481"/>
      <c r="F778" s="481"/>
      <c r="G778" s="481"/>
      <c r="H778" s="481"/>
      <c r="I778" s="481"/>
      <c r="J778" s="481"/>
      <c r="K778" s="482"/>
      <c r="L778" s="482"/>
      <c r="M778" s="481"/>
      <c r="N778" s="481"/>
      <c r="O778" s="481"/>
      <c r="P778" s="481"/>
      <c r="Q778" s="481"/>
      <c r="R778" s="481"/>
      <c r="S778" s="481"/>
      <c r="T778" s="481"/>
      <c r="U778" s="481"/>
      <c r="V778" s="481"/>
      <c r="W778" s="481"/>
    </row>
    <row r="779" spans="1:23">
      <c r="A779" s="481"/>
      <c r="B779" s="481"/>
      <c r="C779" s="481"/>
      <c r="D779" s="481"/>
      <c r="E779" s="481"/>
      <c r="F779" s="481"/>
      <c r="G779" s="481"/>
      <c r="H779" s="481"/>
      <c r="I779" s="481"/>
      <c r="J779" s="481"/>
      <c r="K779" s="482"/>
      <c r="L779" s="482"/>
      <c r="M779" s="481"/>
      <c r="N779" s="481"/>
      <c r="O779" s="481"/>
      <c r="P779" s="481"/>
      <c r="Q779" s="481"/>
      <c r="R779" s="481"/>
      <c r="S779" s="481"/>
      <c r="T779" s="481"/>
      <c r="U779" s="481"/>
      <c r="V779" s="481"/>
      <c r="W779" s="481"/>
    </row>
    <row r="780" spans="1:23">
      <c r="A780" s="481"/>
      <c r="B780" s="481"/>
      <c r="C780" s="481"/>
      <c r="D780" s="481"/>
      <c r="E780" s="481"/>
      <c r="F780" s="481"/>
      <c r="G780" s="481"/>
      <c r="H780" s="481"/>
      <c r="I780" s="481"/>
      <c r="J780" s="481"/>
      <c r="K780" s="482"/>
      <c r="L780" s="482"/>
      <c r="M780" s="481"/>
      <c r="N780" s="481"/>
      <c r="O780" s="481"/>
      <c r="P780" s="481"/>
      <c r="Q780" s="481"/>
      <c r="R780" s="481"/>
      <c r="S780" s="481"/>
      <c r="T780" s="481"/>
      <c r="U780" s="481"/>
      <c r="V780" s="481"/>
      <c r="W780" s="481"/>
    </row>
    <row r="781" spans="1:23">
      <c r="A781" s="481"/>
      <c r="B781" s="481"/>
      <c r="C781" s="481"/>
      <c r="D781" s="481"/>
      <c r="E781" s="481"/>
      <c r="F781" s="481"/>
      <c r="G781" s="481"/>
      <c r="H781" s="481"/>
      <c r="I781" s="481"/>
      <c r="J781" s="481"/>
      <c r="K781" s="482"/>
      <c r="L781" s="482"/>
      <c r="M781" s="481"/>
      <c r="N781" s="481"/>
      <c r="O781" s="481"/>
      <c r="P781" s="481"/>
      <c r="Q781" s="481"/>
      <c r="R781" s="481"/>
      <c r="S781" s="481"/>
      <c r="T781" s="481"/>
      <c r="U781" s="481"/>
      <c r="V781" s="481"/>
      <c r="W781" s="481"/>
    </row>
    <row r="782" spans="1:23">
      <c r="A782" s="481"/>
      <c r="B782" s="481"/>
      <c r="C782" s="481"/>
      <c r="D782" s="481"/>
      <c r="E782" s="481"/>
      <c r="F782" s="481"/>
      <c r="G782" s="481"/>
      <c r="H782" s="481"/>
      <c r="I782" s="481"/>
      <c r="J782" s="481"/>
      <c r="K782" s="482"/>
      <c r="L782" s="482"/>
      <c r="M782" s="481"/>
      <c r="N782" s="481"/>
      <c r="O782" s="481"/>
      <c r="P782" s="481"/>
      <c r="Q782" s="481"/>
      <c r="R782" s="481"/>
      <c r="S782" s="481"/>
      <c r="T782" s="481"/>
      <c r="U782" s="481"/>
      <c r="V782" s="481"/>
      <c r="W782" s="481"/>
    </row>
    <row r="783" spans="1:23">
      <c r="A783" s="481"/>
      <c r="B783" s="481"/>
      <c r="C783" s="481"/>
      <c r="D783" s="481"/>
      <c r="E783" s="481"/>
      <c r="F783" s="481"/>
      <c r="G783" s="481"/>
      <c r="H783" s="481"/>
      <c r="I783" s="481"/>
      <c r="J783" s="481"/>
      <c r="K783" s="482"/>
      <c r="L783" s="482"/>
      <c r="M783" s="481"/>
      <c r="N783" s="481"/>
      <c r="O783" s="481"/>
      <c r="P783" s="481"/>
      <c r="Q783" s="481"/>
      <c r="R783" s="481"/>
      <c r="S783" s="481"/>
      <c r="T783" s="481"/>
      <c r="U783" s="481"/>
      <c r="V783" s="481"/>
      <c r="W783" s="481"/>
    </row>
    <row r="784" spans="1:23">
      <c r="A784" s="481"/>
      <c r="B784" s="481"/>
      <c r="C784" s="481"/>
      <c r="D784" s="481"/>
      <c r="E784" s="481"/>
      <c r="F784" s="481"/>
      <c r="G784" s="481"/>
      <c r="H784" s="481"/>
      <c r="I784" s="481"/>
      <c r="J784" s="481"/>
      <c r="K784" s="482"/>
      <c r="L784" s="482"/>
      <c r="M784" s="481"/>
      <c r="N784" s="481"/>
      <c r="O784" s="481"/>
      <c r="P784" s="481"/>
      <c r="Q784" s="481"/>
      <c r="R784" s="481"/>
      <c r="S784" s="481"/>
      <c r="T784" s="481"/>
      <c r="U784" s="481"/>
      <c r="V784" s="481"/>
      <c r="W784" s="481"/>
    </row>
    <row r="785" spans="1:23">
      <c r="A785" s="481"/>
      <c r="B785" s="481"/>
      <c r="C785" s="481"/>
      <c r="D785" s="481"/>
      <c r="E785" s="481"/>
      <c r="F785" s="481"/>
      <c r="G785" s="481"/>
      <c r="H785" s="481"/>
      <c r="I785" s="481"/>
      <c r="J785" s="481"/>
      <c r="K785" s="482"/>
      <c r="L785" s="482"/>
      <c r="M785" s="481"/>
      <c r="N785" s="481"/>
      <c r="O785" s="481"/>
      <c r="P785" s="481"/>
      <c r="Q785" s="481"/>
      <c r="R785" s="481"/>
      <c r="S785" s="481"/>
      <c r="T785" s="481"/>
      <c r="U785" s="481"/>
      <c r="V785" s="481"/>
      <c r="W785" s="481"/>
    </row>
    <row r="786" spans="1:23">
      <c r="A786" s="481"/>
      <c r="B786" s="481"/>
      <c r="C786" s="481"/>
      <c r="D786" s="481"/>
      <c r="E786" s="481"/>
      <c r="F786" s="481"/>
      <c r="G786" s="481"/>
      <c r="H786" s="481"/>
      <c r="I786" s="481"/>
      <c r="J786" s="481"/>
      <c r="K786" s="482"/>
      <c r="L786" s="482"/>
      <c r="M786" s="481"/>
      <c r="N786" s="481"/>
      <c r="O786" s="481"/>
      <c r="P786" s="481"/>
      <c r="Q786" s="481"/>
      <c r="R786" s="481"/>
      <c r="S786" s="481"/>
      <c r="T786" s="481"/>
      <c r="U786" s="481"/>
      <c r="V786" s="481"/>
      <c r="W786" s="481"/>
    </row>
    <row r="787" spans="1:23">
      <c r="A787" s="481"/>
      <c r="B787" s="481"/>
      <c r="C787" s="481"/>
      <c r="D787" s="481"/>
      <c r="E787" s="481"/>
      <c r="F787" s="481"/>
      <c r="G787" s="481"/>
      <c r="H787" s="481"/>
      <c r="I787" s="481"/>
      <c r="J787" s="481"/>
      <c r="K787" s="482"/>
      <c r="L787" s="482"/>
      <c r="M787" s="481"/>
      <c r="N787" s="481"/>
      <c r="O787" s="481"/>
      <c r="P787" s="481"/>
      <c r="Q787" s="481"/>
      <c r="R787" s="481"/>
      <c r="S787" s="481"/>
      <c r="T787" s="481"/>
      <c r="U787" s="481"/>
      <c r="V787" s="481"/>
      <c r="W787" s="481"/>
    </row>
    <row r="788" spans="1:23">
      <c r="A788" s="481"/>
      <c r="B788" s="481"/>
      <c r="C788" s="481"/>
      <c r="D788" s="481"/>
      <c r="E788" s="481"/>
      <c r="F788" s="481"/>
      <c r="G788" s="481"/>
      <c r="H788" s="481"/>
      <c r="I788" s="481"/>
      <c r="J788" s="481"/>
      <c r="K788" s="482"/>
      <c r="L788" s="482"/>
      <c r="M788" s="481"/>
      <c r="N788" s="481"/>
      <c r="O788" s="481"/>
      <c r="P788" s="481"/>
      <c r="Q788" s="481"/>
      <c r="R788" s="481"/>
      <c r="S788" s="481"/>
      <c r="T788" s="481"/>
      <c r="U788" s="481"/>
      <c r="V788" s="481"/>
      <c r="W788" s="481"/>
    </row>
    <row r="789" spans="1:23">
      <c r="A789" s="481"/>
      <c r="B789" s="481"/>
      <c r="C789" s="481"/>
      <c r="D789" s="481"/>
      <c r="E789" s="481"/>
      <c r="F789" s="481"/>
      <c r="G789" s="481"/>
      <c r="H789" s="481"/>
      <c r="I789" s="481"/>
      <c r="J789" s="481"/>
      <c r="K789" s="482"/>
      <c r="L789" s="482"/>
      <c r="M789" s="481"/>
      <c r="N789" s="481"/>
      <c r="O789" s="481"/>
      <c r="P789" s="481"/>
      <c r="Q789" s="481"/>
      <c r="R789" s="481"/>
      <c r="S789" s="481"/>
      <c r="T789" s="481"/>
      <c r="U789" s="481"/>
      <c r="V789" s="481"/>
      <c r="W789" s="481"/>
    </row>
    <row r="790" spans="1:23">
      <c r="A790" s="481"/>
      <c r="B790" s="481"/>
      <c r="C790" s="481"/>
      <c r="D790" s="481"/>
      <c r="E790" s="481"/>
      <c r="F790" s="481"/>
      <c r="G790" s="481"/>
      <c r="H790" s="481"/>
      <c r="I790" s="481"/>
      <c r="J790" s="481"/>
      <c r="K790" s="482"/>
      <c r="L790" s="482"/>
      <c r="M790" s="481"/>
      <c r="N790" s="481"/>
      <c r="O790" s="481"/>
      <c r="P790" s="481"/>
      <c r="Q790" s="481"/>
      <c r="R790" s="481"/>
      <c r="S790" s="481"/>
      <c r="T790" s="481"/>
      <c r="U790" s="481"/>
      <c r="V790" s="481"/>
      <c r="W790" s="481"/>
    </row>
    <row r="791" spans="1:23">
      <c r="A791" s="481"/>
      <c r="B791" s="481"/>
      <c r="C791" s="481"/>
      <c r="D791" s="481"/>
      <c r="E791" s="481"/>
      <c r="F791" s="481"/>
      <c r="G791" s="481"/>
      <c r="H791" s="481"/>
      <c r="I791" s="481"/>
      <c r="J791" s="481"/>
      <c r="K791" s="482"/>
      <c r="L791" s="482"/>
      <c r="M791" s="481"/>
      <c r="N791" s="481"/>
      <c r="O791" s="481"/>
      <c r="P791" s="481"/>
      <c r="Q791" s="481"/>
      <c r="R791" s="481"/>
      <c r="S791" s="481"/>
      <c r="T791" s="481"/>
      <c r="U791" s="481"/>
      <c r="V791" s="481"/>
      <c r="W791" s="481"/>
    </row>
    <row r="792" spans="1:23">
      <c r="A792" s="481"/>
      <c r="B792" s="481"/>
      <c r="C792" s="481"/>
      <c r="D792" s="481"/>
      <c r="E792" s="481"/>
      <c r="F792" s="481"/>
      <c r="G792" s="481"/>
      <c r="H792" s="481"/>
      <c r="I792" s="481"/>
      <c r="J792" s="481"/>
      <c r="K792" s="482"/>
      <c r="L792" s="482"/>
      <c r="M792" s="481"/>
      <c r="N792" s="481"/>
      <c r="O792" s="481"/>
      <c r="P792" s="481"/>
      <c r="Q792" s="481"/>
      <c r="R792" s="481"/>
      <c r="S792" s="481"/>
      <c r="T792" s="481"/>
      <c r="U792" s="481"/>
      <c r="V792" s="481"/>
      <c r="W792" s="481"/>
    </row>
    <row r="793" spans="1:23">
      <c r="A793" s="481"/>
      <c r="B793" s="481"/>
      <c r="C793" s="481"/>
      <c r="D793" s="481"/>
      <c r="E793" s="481"/>
      <c r="F793" s="481"/>
      <c r="G793" s="481"/>
      <c r="H793" s="481"/>
      <c r="I793" s="481"/>
      <c r="J793" s="481"/>
      <c r="K793" s="482"/>
      <c r="L793" s="482"/>
      <c r="M793" s="481"/>
      <c r="N793" s="481"/>
      <c r="O793" s="481"/>
      <c r="P793" s="481"/>
      <c r="Q793" s="481"/>
      <c r="R793" s="481"/>
      <c r="S793" s="481"/>
      <c r="T793" s="481"/>
      <c r="U793" s="481"/>
      <c r="V793" s="481"/>
      <c r="W793" s="481"/>
    </row>
    <row r="794" spans="1:23">
      <c r="A794" s="481"/>
      <c r="B794" s="481"/>
      <c r="C794" s="481"/>
      <c r="D794" s="481"/>
      <c r="E794" s="481"/>
      <c r="F794" s="481"/>
      <c r="G794" s="481"/>
      <c r="H794" s="481"/>
      <c r="I794" s="481"/>
      <c r="J794" s="481"/>
      <c r="K794" s="482"/>
      <c r="L794" s="482"/>
      <c r="M794" s="481"/>
      <c r="N794" s="481"/>
      <c r="O794" s="481"/>
      <c r="P794" s="481"/>
      <c r="Q794" s="481"/>
      <c r="R794" s="481"/>
      <c r="S794" s="481"/>
      <c r="T794" s="481"/>
      <c r="U794" s="481"/>
      <c r="V794" s="481"/>
      <c r="W794" s="481"/>
    </row>
    <row r="795" spans="1:23">
      <c r="A795" s="481"/>
      <c r="B795" s="481"/>
      <c r="C795" s="481"/>
      <c r="D795" s="481"/>
      <c r="E795" s="481"/>
      <c r="F795" s="481"/>
      <c r="G795" s="481"/>
      <c r="H795" s="481"/>
      <c r="I795" s="481"/>
      <c r="J795" s="481"/>
      <c r="K795" s="482"/>
      <c r="L795" s="482"/>
      <c r="M795" s="481"/>
      <c r="N795" s="481"/>
      <c r="O795" s="481"/>
      <c r="P795" s="481"/>
      <c r="Q795" s="481"/>
      <c r="R795" s="481"/>
      <c r="S795" s="481"/>
      <c r="T795" s="481"/>
      <c r="U795" s="481"/>
      <c r="V795" s="481"/>
      <c r="W795" s="481"/>
    </row>
    <row r="796" spans="1:23">
      <c r="A796" s="481"/>
      <c r="B796" s="481"/>
      <c r="C796" s="481"/>
      <c r="D796" s="481"/>
      <c r="E796" s="481"/>
      <c r="F796" s="481"/>
      <c r="G796" s="481"/>
      <c r="H796" s="481"/>
      <c r="I796" s="481"/>
      <c r="J796" s="481"/>
      <c r="K796" s="482"/>
      <c r="L796" s="482"/>
      <c r="M796" s="481"/>
      <c r="N796" s="481"/>
      <c r="O796" s="481"/>
      <c r="P796" s="481"/>
      <c r="Q796" s="481"/>
      <c r="R796" s="481"/>
      <c r="S796" s="481"/>
      <c r="T796" s="481"/>
      <c r="U796" s="481"/>
      <c r="V796" s="481"/>
      <c r="W796" s="481"/>
    </row>
    <row r="797" spans="1:23">
      <c r="A797" s="481"/>
      <c r="B797" s="481"/>
      <c r="C797" s="481"/>
      <c r="D797" s="481"/>
      <c r="E797" s="481"/>
      <c r="F797" s="481"/>
      <c r="G797" s="481"/>
      <c r="H797" s="481"/>
      <c r="I797" s="481"/>
      <c r="J797" s="481"/>
      <c r="K797" s="482"/>
      <c r="L797" s="482"/>
      <c r="M797" s="481"/>
      <c r="N797" s="481"/>
      <c r="O797" s="481"/>
      <c r="P797" s="481"/>
      <c r="Q797" s="481"/>
      <c r="R797" s="481"/>
      <c r="S797" s="481"/>
      <c r="T797" s="481"/>
      <c r="U797" s="481"/>
      <c r="V797" s="481"/>
      <c r="W797" s="481"/>
    </row>
    <row r="798" spans="1:23">
      <c r="A798" s="481"/>
      <c r="B798" s="481"/>
      <c r="C798" s="481"/>
      <c r="D798" s="481"/>
      <c r="E798" s="481"/>
      <c r="F798" s="481"/>
      <c r="G798" s="481"/>
      <c r="H798" s="481"/>
      <c r="I798" s="481"/>
      <c r="J798" s="481"/>
      <c r="K798" s="482"/>
      <c r="L798" s="482"/>
      <c r="M798" s="481"/>
      <c r="N798" s="481"/>
      <c r="O798" s="481"/>
      <c r="P798" s="481"/>
      <c r="Q798" s="481"/>
      <c r="R798" s="481"/>
      <c r="S798" s="481"/>
      <c r="T798" s="481"/>
      <c r="U798" s="481"/>
      <c r="V798" s="481"/>
      <c r="W798" s="481"/>
    </row>
    <row r="799" spans="1:23">
      <c r="A799" s="481"/>
      <c r="B799" s="481"/>
      <c r="C799" s="481"/>
      <c r="D799" s="481"/>
      <c r="E799" s="481"/>
      <c r="F799" s="481"/>
      <c r="G799" s="481"/>
      <c r="H799" s="481"/>
      <c r="I799" s="481"/>
      <c r="J799" s="481"/>
      <c r="K799" s="482"/>
      <c r="L799" s="482"/>
      <c r="M799" s="481"/>
      <c r="N799" s="481"/>
      <c r="O799" s="481"/>
      <c r="P799" s="481"/>
      <c r="Q799" s="481"/>
      <c r="R799" s="481"/>
      <c r="S799" s="481"/>
      <c r="T799" s="481"/>
      <c r="U799" s="481"/>
      <c r="V799" s="481"/>
      <c r="W799" s="481"/>
    </row>
    <row r="800" spans="1:23">
      <c r="A800" s="481"/>
      <c r="B800" s="481"/>
      <c r="C800" s="481"/>
      <c r="D800" s="481"/>
      <c r="E800" s="481"/>
      <c r="F800" s="481"/>
      <c r="G800" s="481"/>
      <c r="H800" s="481"/>
      <c r="I800" s="481"/>
      <c r="J800" s="481"/>
      <c r="K800" s="482"/>
      <c r="L800" s="482"/>
      <c r="M800" s="481"/>
      <c r="N800" s="481"/>
      <c r="O800" s="481"/>
      <c r="P800" s="481"/>
      <c r="Q800" s="481"/>
      <c r="R800" s="481"/>
      <c r="S800" s="481"/>
      <c r="T800" s="481"/>
      <c r="U800" s="481"/>
      <c r="V800" s="481"/>
      <c r="W800" s="481"/>
    </row>
    <row r="801" spans="1:23">
      <c r="A801" s="481"/>
      <c r="B801" s="481"/>
      <c r="C801" s="481"/>
      <c r="D801" s="481"/>
      <c r="E801" s="481"/>
      <c r="F801" s="481"/>
      <c r="G801" s="481"/>
      <c r="H801" s="481"/>
      <c r="I801" s="481"/>
      <c r="J801" s="481"/>
      <c r="K801" s="482"/>
      <c r="L801" s="482"/>
      <c r="M801" s="481"/>
      <c r="N801" s="481"/>
      <c r="O801" s="481"/>
      <c r="P801" s="481"/>
      <c r="Q801" s="481"/>
      <c r="R801" s="481"/>
      <c r="S801" s="481"/>
      <c r="T801" s="481"/>
      <c r="U801" s="481"/>
      <c r="V801" s="481"/>
      <c r="W801" s="481"/>
    </row>
    <row r="802" spans="1:23">
      <c r="A802" s="481"/>
      <c r="B802" s="481"/>
      <c r="C802" s="481"/>
      <c r="D802" s="481"/>
      <c r="E802" s="481"/>
      <c r="F802" s="481"/>
      <c r="G802" s="481"/>
      <c r="H802" s="481"/>
      <c r="I802" s="481"/>
      <c r="J802" s="481"/>
      <c r="K802" s="482"/>
      <c r="L802" s="482"/>
      <c r="M802" s="481"/>
      <c r="N802" s="481"/>
      <c r="O802" s="481"/>
      <c r="P802" s="481"/>
      <c r="Q802" s="481"/>
      <c r="R802" s="481"/>
      <c r="S802" s="481"/>
      <c r="T802" s="481"/>
      <c r="U802" s="481"/>
      <c r="V802" s="481"/>
      <c r="W802" s="481"/>
    </row>
    <row r="803" spans="1:23">
      <c r="A803" s="481"/>
      <c r="B803" s="481"/>
      <c r="C803" s="481"/>
      <c r="D803" s="481"/>
      <c r="E803" s="481"/>
      <c r="F803" s="481"/>
      <c r="G803" s="481"/>
      <c r="H803" s="481"/>
      <c r="I803" s="481"/>
      <c r="J803" s="481"/>
      <c r="K803" s="482"/>
      <c r="L803" s="482"/>
      <c r="M803" s="481"/>
      <c r="N803" s="481"/>
      <c r="O803" s="481"/>
      <c r="P803" s="481"/>
      <c r="Q803" s="481"/>
      <c r="R803" s="481"/>
      <c r="S803" s="481"/>
      <c r="T803" s="481"/>
      <c r="U803" s="481"/>
      <c r="V803" s="481"/>
      <c r="W803" s="481"/>
    </row>
    <row r="804" spans="1:23">
      <c r="A804" s="481"/>
      <c r="B804" s="481"/>
      <c r="C804" s="481"/>
      <c r="D804" s="481"/>
      <c r="E804" s="481"/>
      <c r="F804" s="481"/>
      <c r="G804" s="481"/>
      <c r="H804" s="481"/>
      <c r="I804" s="481"/>
      <c r="J804" s="481"/>
      <c r="K804" s="482"/>
      <c r="L804" s="482"/>
      <c r="M804" s="481"/>
      <c r="N804" s="481"/>
      <c r="O804" s="481"/>
      <c r="P804" s="481"/>
      <c r="Q804" s="481"/>
      <c r="R804" s="481"/>
      <c r="S804" s="481"/>
      <c r="T804" s="481"/>
      <c r="U804" s="481"/>
      <c r="V804" s="481"/>
      <c r="W804" s="481"/>
    </row>
    <row r="805" spans="1:23">
      <c r="A805" s="481"/>
      <c r="B805" s="481"/>
      <c r="C805" s="481"/>
      <c r="D805" s="481"/>
      <c r="E805" s="481"/>
      <c r="F805" s="481"/>
      <c r="G805" s="481"/>
      <c r="H805" s="481"/>
      <c r="I805" s="481"/>
      <c r="J805" s="481"/>
      <c r="K805" s="482"/>
      <c r="L805" s="482"/>
      <c r="M805" s="481"/>
      <c r="N805" s="481"/>
      <c r="O805" s="481"/>
      <c r="P805" s="481"/>
      <c r="Q805" s="481"/>
      <c r="R805" s="481"/>
      <c r="S805" s="481"/>
      <c r="T805" s="481"/>
      <c r="U805" s="481"/>
      <c r="V805" s="481"/>
      <c r="W805" s="481"/>
    </row>
    <row r="806" spans="1:23">
      <c r="A806" s="481"/>
      <c r="B806" s="481"/>
      <c r="C806" s="481"/>
      <c r="D806" s="481"/>
      <c r="E806" s="481"/>
      <c r="F806" s="481"/>
      <c r="G806" s="481"/>
      <c r="H806" s="481"/>
      <c r="I806" s="481"/>
      <c r="J806" s="481"/>
      <c r="K806" s="482"/>
      <c r="L806" s="482"/>
      <c r="M806" s="481"/>
      <c r="N806" s="481"/>
      <c r="O806" s="481"/>
      <c r="P806" s="481"/>
      <c r="Q806" s="481"/>
      <c r="R806" s="481"/>
      <c r="S806" s="481"/>
      <c r="T806" s="481"/>
      <c r="U806" s="481"/>
      <c r="V806" s="481"/>
      <c r="W806" s="481"/>
    </row>
    <row r="807" spans="1:23">
      <c r="A807" s="481"/>
      <c r="B807" s="481"/>
      <c r="C807" s="481"/>
      <c r="D807" s="481"/>
      <c r="E807" s="481"/>
      <c r="F807" s="481"/>
      <c r="G807" s="481"/>
      <c r="H807" s="481"/>
      <c r="I807" s="481"/>
      <c r="J807" s="481"/>
      <c r="K807" s="482"/>
      <c r="L807" s="482"/>
      <c r="M807" s="481"/>
      <c r="N807" s="481"/>
      <c r="O807" s="481"/>
      <c r="P807" s="481"/>
      <c r="Q807" s="481"/>
      <c r="R807" s="481"/>
      <c r="S807" s="481"/>
      <c r="T807" s="481"/>
      <c r="U807" s="481"/>
      <c r="V807" s="481"/>
      <c r="W807" s="481"/>
    </row>
    <row r="808" spans="1:23">
      <c r="A808" s="481"/>
      <c r="B808" s="481"/>
      <c r="C808" s="481"/>
      <c r="D808" s="481"/>
      <c r="E808" s="481"/>
      <c r="F808" s="481"/>
      <c r="G808" s="481"/>
      <c r="H808" s="481"/>
      <c r="I808" s="481"/>
      <c r="J808" s="481"/>
      <c r="K808" s="482"/>
      <c r="L808" s="482"/>
      <c r="M808" s="481"/>
      <c r="N808" s="481"/>
      <c r="O808" s="481"/>
      <c r="P808" s="481"/>
      <c r="Q808" s="481"/>
      <c r="R808" s="481"/>
      <c r="S808" s="481"/>
      <c r="T808" s="481"/>
      <c r="U808" s="481"/>
      <c r="V808" s="481"/>
      <c r="W808" s="481"/>
    </row>
    <row r="809" spans="1:23">
      <c r="A809" s="481"/>
      <c r="B809" s="481"/>
      <c r="C809" s="481"/>
      <c r="D809" s="481"/>
      <c r="E809" s="481"/>
      <c r="F809" s="481"/>
      <c r="G809" s="481"/>
      <c r="H809" s="481"/>
      <c r="I809" s="481"/>
      <c r="J809" s="481"/>
      <c r="K809" s="482"/>
      <c r="L809" s="482"/>
      <c r="M809" s="481"/>
      <c r="N809" s="481"/>
      <c r="O809" s="481"/>
      <c r="P809" s="481"/>
      <c r="Q809" s="481"/>
      <c r="R809" s="481"/>
      <c r="S809" s="481"/>
      <c r="T809" s="481"/>
      <c r="U809" s="481"/>
      <c r="V809" s="481"/>
      <c r="W809" s="481"/>
    </row>
    <row r="810" spans="1:23">
      <c r="A810" s="481"/>
      <c r="B810" s="481"/>
      <c r="C810" s="481"/>
      <c r="D810" s="481"/>
      <c r="E810" s="481"/>
      <c r="F810" s="481"/>
      <c r="G810" s="481"/>
      <c r="H810" s="481"/>
      <c r="I810" s="481"/>
      <c r="J810" s="481"/>
      <c r="K810" s="482"/>
      <c r="L810" s="482"/>
      <c r="M810" s="481"/>
      <c r="N810" s="481"/>
      <c r="O810" s="481"/>
      <c r="P810" s="481"/>
      <c r="Q810" s="481"/>
      <c r="R810" s="481"/>
      <c r="S810" s="481"/>
      <c r="T810" s="481"/>
      <c r="U810" s="481"/>
      <c r="V810" s="481"/>
      <c r="W810" s="481"/>
    </row>
    <row r="811" spans="1:23">
      <c r="A811" s="481"/>
      <c r="B811" s="481"/>
      <c r="C811" s="481"/>
      <c r="D811" s="481"/>
      <c r="E811" s="481"/>
      <c r="F811" s="481"/>
      <c r="G811" s="481"/>
      <c r="H811" s="481"/>
      <c r="I811" s="481"/>
      <c r="J811" s="481"/>
      <c r="K811" s="482"/>
      <c r="L811" s="482"/>
      <c r="M811" s="481"/>
      <c r="N811" s="481"/>
      <c r="O811" s="481"/>
      <c r="P811" s="481"/>
      <c r="Q811" s="481"/>
      <c r="R811" s="481"/>
      <c r="S811" s="481"/>
      <c r="T811" s="481"/>
      <c r="U811" s="481"/>
      <c r="V811" s="481"/>
      <c r="W811" s="481"/>
    </row>
    <row r="812" spans="1:23">
      <c r="A812" s="481"/>
      <c r="B812" s="481"/>
      <c r="C812" s="481"/>
      <c r="D812" s="481"/>
      <c r="E812" s="481"/>
      <c r="F812" s="481"/>
      <c r="G812" s="481"/>
      <c r="H812" s="481"/>
      <c r="I812" s="481"/>
      <c r="J812" s="481"/>
      <c r="K812" s="482"/>
      <c r="L812" s="482"/>
      <c r="M812" s="481"/>
      <c r="N812" s="481"/>
      <c r="O812" s="481"/>
      <c r="P812" s="481"/>
      <c r="Q812" s="481"/>
      <c r="R812" s="481"/>
      <c r="S812" s="481"/>
      <c r="T812" s="481"/>
      <c r="U812" s="481"/>
      <c r="V812" s="481"/>
      <c r="W812" s="481"/>
    </row>
    <row r="813" spans="1:23">
      <c r="A813" s="481"/>
      <c r="B813" s="481"/>
      <c r="C813" s="481"/>
      <c r="D813" s="481"/>
      <c r="E813" s="481"/>
      <c r="F813" s="481"/>
      <c r="G813" s="481"/>
      <c r="H813" s="481"/>
      <c r="I813" s="481"/>
      <c r="J813" s="481"/>
      <c r="K813" s="482"/>
      <c r="L813" s="482"/>
      <c r="M813" s="481"/>
      <c r="N813" s="481"/>
      <c r="O813" s="481"/>
      <c r="P813" s="481"/>
      <c r="Q813" s="481"/>
      <c r="R813" s="481"/>
      <c r="S813" s="481"/>
      <c r="T813" s="481"/>
      <c r="U813" s="481"/>
      <c r="V813" s="481"/>
      <c r="W813" s="481"/>
    </row>
    <row r="814" spans="1:23">
      <c r="A814" s="481"/>
      <c r="B814" s="481"/>
      <c r="C814" s="481"/>
      <c r="D814" s="481"/>
      <c r="E814" s="481"/>
      <c r="F814" s="481"/>
      <c r="G814" s="481"/>
      <c r="H814" s="481"/>
      <c r="I814" s="481"/>
      <c r="J814" s="481"/>
      <c r="K814" s="482"/>
      <c r="L814" s="482"/>
      <c r="M814" s="481"/>
      <c r="N814" s="481"/>
      <c r="O814" s="481"/>
      <c r="P814" s="481"/>
      <c r="Q814" s="481"/>
      <c r="R814" s="481"/>
      <c r="S814" s="481"/>
      <c r="T814" s="481"/>
      <c r="U814" s="481"/>
      <c r="V814" s="481"/>
      <c r="W814" s="481"/>
    </row>
    <row r="815" spans="1:23">
      <c r="A815" s="481"/>
      <c r="B815" s="481"/>
      <c r="C815" s="481"/>
      <c r="D815" s="481"/>
      <c r="E815" s="481"/>
      <c r="F815" s="481"/>
      <c r="G815" s="481"/>
      <c r="H815" s="481"/>
      <c r="I815" s="481"/>
      <c r="J815" s="481"/>
      <c r="K815" s="482"/>
      <c r="L815" s="482"/>
      <c r="M815" s="481"/>
      <c r="N815" s="481"/>
      <c r="O815" s="481"/>
      <c r="P815" s="481"/>
      <c r="Q815" s="481"/>
      <c r="R815" s="481"/>
      <c r="S815" s="481"/>
      <c r="T815" s="481"/>
      <c r="U815" s="481"/>
      <c r="V815" s="481"/>
      <c r="W815" s="481"/>
    </row>
    <row r="816" spans="1:23">
      <c r="A816" s="481"/>
      <c r="B816" s="481"/>
      <c r="C816" s="481"/>
      <c r="D816" s="481"/>
      <c r="E816" s="481"/>
      <c r="F816" s="481"/>
      <c r="G816" s="481"/>
      <c r="H816" s="481"/>
      <c r="I816" s="481"/>
      <c r="J816" s="481"/>
      <c r="K816" s="482"/>
      <c r="L816" s="482"/>
      <c r="M816" s="481"/>
      <c r="N816" s="481"/>
      <c r="O816" s="481"/>
      <c r="P816" s="481"/>
      <c r="Q816" s="481"/>
      <c r="R816" s="481"/>
      <c r="S816" s="481"/>
      <c r="T816" s="481"/>
      <c r="U816" s="481"/>
      <c r="V816" s="481"/>
      <c r="W816" s="481"/>
    </row>
    <row r="817" spans="1:23">
      <c r="A817" s="481"/>
      <c r="B817" s="481"/>
      <c r="C817" s="481"/>
      <c r="D817" s="481"/>
      <c r="E817" s="481"/>
      <c r="F817" s="481"/>
      <c r="G817" s="481"/>
      <c r="H817" s="481"/>
      <c r="I817" s="481"/>
      <c r="J817" s="481"/>
      <c r="K817" s="482"/>
      <c r="L817" s="482"/>
      <c r="M817" s="481"/>
      <c r="N817" s="481"/>
      <c r="O817" s="481"/>
      <c r="P817" s="481"/>
      <c r="Q817" s="481"/>
      <c r="R817" s="481"/>
      <c r="S817" s="481"/>
      <c r="T817" s="481"/>
      <c r="U817" s="481"/>
      <c r="V817" s="481"/>
      <c r="W817" s="481"/>
    </row>
    <row r="818" spans="1:23">
      <c r="A818" s="481"/>
      <c r="B818" s="481"/>
      <c r="C818" s="481"/>
      <c r="D818" s="481"/>
      <c r="E818" s="481"/>
      <c r="F818" s="481"/>
      <c r="G818" s="481"/>
      <c r="H818" s="481"/>
      <c r="I818" s="481"/>
      <c r="J818" s="481"/>
      <c r="K818" s="482"/>
      <c r="L818" s="482"/>
      <c r="M818" s="481"/>
      <c r="N818" s="481"/>
      <c r="O818" s="481"/>
      <c r="P818" s="481"/>
      <c r="Q818" s="481"/>
      <c r="R818" s="481"/>
      <c r="S818" s="481"/>
      <c r="T818" s="481"/>
      <c r="U818" s="481"/>
      <c r="V818" s="481"/>
      <c r="W818" s="481"/>
    </row>
    <row r="819" spans="1:23">
      <c r="A819" s="481"/>
      <c r="B819" s="481"/>
      <c r="C819" s="481"/>
      <c r="D819" s="481"/>
      <c r="E819" s="481"/>
      <c r="F819" s="481"/>
      <c r="G819" s="481"/>
      <c r="H819" s="481"/>
      <c r="I819" s="481"/>
      <c r="J819" s="481"/>
      <c r="K819" s="482"/>
      <c r="L819" s="482"/>
      <c r="M819" s="481"/>
      <c r="N819" s="481"/>
      <c r="O819" s="481"/>
      <c r="P819" s="481"/>
      <c r="Q819" s="481"/>
      <c r="R819" s="481"/>
      <c r="S819" s="481"/>
      <c r="T819" s="481"/>
      <c r="U819" s="481"/>
      <c r="V819" s="481"/>
      <c r="W819" s="481"/>
    </row>
    <row r="820" spans="1:23">
      <c r="A820" s="481"/>
      <c r="B820" s="481"/>
      <c r="C820" s="481"/>
      <c r="D820" s="481"/>
      <c r="E820" s="481"/>
      <c r="F820" s="481"/>
      <c r="G820" s="481"/>
      <c r="H820" s="481"/>
      <c r="I820" s="481"/>
      <c r="J820" s="481"/>
      <c r="K820" s="482"/>
      <c r="L820" s="482"/>
      <c r="M820" s="481"/>
      <c r="N820" s="481"/>
      <c r="O820" s="481"/>
      <c r="P820" s="481"/>
      <c r="Q820" s="481"/>
      <c r="R820" s="481"/>
      <c r="S820" s="481"/>
      <c r="T820" s="481"/>
      <c r="U820" s="481"/>
      <c r="V820" s="481"/>
      <c r="W820" s="481"/>
    </row>
    <row r="821" spans="1:23">
      <c r="A821" s="481"/>
      <c r="B821" s="481"/>
      <c r="C821" s="481"/>
      <c r="D821" s="481"/>
      <c r="E821" s="481"/>
      <c r="F821" s="481"/>
      <c r="G821" s="481"/>
      <c r="H821" s="481"/>
      <c r="I821" s="481"/>
      <c r="J821" s="481"/>
      <c r="K821" s="482"/>
      <c r="L821" s="482"/>
      <c r="M821" s="481"/>
      <c r="N821" s="481"/>
      <c r="O821" s="481"/>
      <c r="P821" s="481"/>
      <c r="Q821" s="481"/>
      <c r="R821" s="481"/>
      <c r="S821" s="481"/>
      <c r="T821" s="481"/>
      <c r="U821" s="481"/>
      <c r="V821" s="481"/>
      <c r="W821" s="481"/>
    </row>
    <row r="822" spans="1:23">
      <c r="A822" s="481"/>
      <c r="B822" s="481"/>
      <c r="C822" s="481"/>
      <c r="D822" s="481"/>
      <c r="E822" s="481"/>
      <c r="F822" s="481"/>
      <c r="G822" s="481"/>
      <c r="H822" s="481"/>
      <c r="I822" s="481"/>
      <c r="J822" s="481"/>
      <c r="K822" s="482"/>
      <c r="L822" s="482"/>
      <c r="M822" s="481"/>
      <c r="N822" s="481"/>
      <c r="O822" s="481"/>
      <c r="P822" s="481"/>
      <c r="Q822" s="481"/>
      <c r="R822" s="481"/>
      <c r="S822" s="481"/>
      <c r="T822" s="481"/>
      <c r="U822" s="481"/>
      <c r="V822" s="481"/>
      <c r="W822" s="481"/>
    </row>
    <row r="823" spans="1:23">
      <c r="A823" s="481"/>
      <c r="B823" s="481"/>
      <c r="C823" s="481"/>
      <c r="D823" s="481"/>
      <c r="E823" s="481"/>
      <c r="F823" s="481"/>
      <c r="G823" s="481"/>
      <c r="H823" s="481"/>
      <c r="I823" s="481"/>
      <c r="J823" s="481"/>
      <c r="K823" s="482"/>
      <c r="L823" s="482"/>
      <c r="M823" s="481"/>
      <c r="N823" s="481"/>
      <c r="O823" s="481"/>
      <c r="P823" s="481"/>
      <c r="Q823" s="481"/>
      <c r="R823" s="481"/>
      <c r="S823" s="481"/>
      <c r="T823" s="481"/>
      <c r="U823" s="481"/>
      <c r="V823" s="481"/>
      <c r="W823" s="481"/>
    </row>
    <row r="824" spans="1:23">
      <c r="A824" s="481"/>
      <c r="B824" s="481"/>
      <c r="C824" s="481"/>
      <c r="D824" s="481"/>
      <c r="E824" s="481"/>
      <c r="F824" s="481"/>
      <c r="G824" s="481"/>
      <c r="H824" s="481"/>
      <c r="I824" s="481"/>
      <c r="J824" s="481"/>
      <c r="K824" s="482"/>
      <c r="L824" s="482"/>
      <c r="M824" s="481"/>
      <c r="N824" s="481"/>
      <c r="O824" s="481"/>
      <c r="P824" s="481"/>
      <c r="Q824" s="481"/>
      <c r="R824" s="481"/>
      <c r="S824" s="481"/>
      <c r="T824" s="481"/>
      <c r="U824" s="481"/>
      <c r="V824" s="481"/>
      <c r="W824" s="481"/>
    </row>
    <row r="825" spans="1:23">
      <c r="A825" s="481"/>
      <c r="B825" s="481"/>
      <c r="C825" s="481"/>
      <c r="D825" s="481"/>
      <c r="E825" s="481"/>
      <c r="F825" s="481"/>
      <c r="G825" s="481"/>
      <c r="H825" s="481"/>
      <c r="I825" s="481"/>
      <c r="J825" s="481"/>
      <c r="K825" s="482"/>
      <c r="L825" s="482"/>
      <c r="M825" s="481"/>
      <c r="N825" s="481"/>
      <c r="O825" s="481"/>
      <c r="P825" s="481"/>
      <c r="Q825" s="481"/>
      <c r="R825" s="481"/>
      <c r="S825" s="481"/>
      <c r="T825" s="481"/>
      <c r="U825" s="481"/>
      <c r="V825" s="481"/>
      <c r="W825" s="481"/>
    </row>
    <row r="826" spans="1:23">
      <c r="A826" s="481"/>
      <c r="B826" s="481"/>
      <c r="C826" s="481"/>
      <c r="D826" s="481"/>
      <c r="E826" s="481"/>
      <c r="F826" s="481"/>
      <c r="G826" s="481"/>
      <c r="H826" s="481"/>
      <c r="I826" s="481"/>
      <c r="J826" s="481"/>
      <c r="K826" s="482"/>
      <c r="L826" s="482"/>
      <c r="M826" s="481"/>
      <c r="N826" s="481"/>
      <c r="O826" s="481"/>
      <c r="P826" s="481"/>
      <c r="Q826" s="481"/>
      <c r="R826" s="481"/>
      <c r="S826" s="481"/>
      <c r="T826" s="481"/>
      <c r="U826" s="481"/>
      <c r="V826" s="481"/>
      <c r="W826" s="481"/>
    </row>
    <row r="827" spans="1:23">
      <c r="A827" s="481"/>
      <c r="B827" s="481"/>
      <c r="C827" s="481"/>
      <c r="D827" s="481"/>
      <c r="E827" s="481"/>
      <c r="F827" s="481"/>
      <c r="G827" s="481"/>
      <c r="H827" s="481"/>
      <c r="I827" s="481"/>
      <c r="J827" s="481"/>
      <c r="K827" s="482"/>
      <c r="L827" s="482"/>
      <c r="M827" s="481"/>
      <c r="N827" s="481"/>
      <c r="O827" s="481"/>
      <c r="P827" s="481"/>
      <c r="Q827" s="481"/>
      <c r="R827" s="481"/>
      <c r="S827" s="481"/>
      <c r="T827" s="481"/>
      <c r="U827" s="481"/>
      <c r="V827" s="481"/>
      <c r="W827" s="481"/>
    </row>
    <row r="828" spans="1:23">
      <c r="A828" s="481"/>
      <c r="B828" s="481"/>
      <c r="C828" s="481"/>
      <c r="D828" s="481"/>
      <c r="E828" s="481"/>
      <c r="F828" s="481"/>
      <c r="G828" s="481"/>
      <c r="H828" s="481"/>
      <c r="I828" s="481"/>
      <c r="J828" s="481"/>
      <c r="K828" s="482"/>
      <c r="L828" s="482"/>
      <c r="M828" s="481"/>
      <c r="N828" s="481"/>
      <c r="O828" s="481"/>
      <c r="P828" s="481"/>
      <c r="Q828" s="481"/>
      <c r="R828" s="481"/>
      <c r="S828" s="481"/>
      <c r="T828" s="481"/>
      <c r="U828" s="481"/>
      <c r="V828" s="481"/>
      <c r="W828" s="481"/>
    </row>
    <row r="829" spans="1:23">
      <c r="A829" s="481"/>
      <c r="B829" s="481"/>
      <c r="C829" s="481"/>
      <c r="D829" s="481"/>
      <c r="E829" s="481"/>
      <c r="F829" s="481"/>
      <c r="G829" s="481"/>
      <c r="H829" s="481"/>
      <c r="I829" s="481"/>
      <c r="J829" s="481"/>
      <c r="K829" s="482"/>
      <c r="L829" s="482"/>
      <c r="M829" s="481"/>
      <c r="N829" s="481"/>
      <c r="O829" s="481"/>
      <c r="P829" s="481"/>
      <c r="Q829" s="481"/>
      <c r="R829" s="481"/>
      <c r="S829" s="481"/>
      <c r="T829" s="481"/>
      <c r="U829" s="481"/>
      <c r="V829" s="481"/>
      <c r="W829" s="481"/>
    </row>
    <row r="830" spans="1:23">
      <c r="A830" s="481"/>
      <c r="B830" s="481"/>
      <c r="C830" s="481"/>
      <c r="D830" s="481"/>
      <c r="E830" s="481"/>
      <c r="F830" s="481"/>
      <c r="G830" s="481"/>
      <c r="H830" s="481"/>
      <c r="I830" s="481"/>
      <c r="J830" s="481"/>
      <c r="K830" s="482"/>
      <c r="L830" s="482"/>
      <c r="M830" s="481"/>
      <c r="N830" s="481"/>
      <c r="O830" s="481"/>
      <c r="P830" s="481"/>
      <c r="Q830" s="481"/>
      <c r="R830" s="481"/>
      <c r="S830" s="481"/>
      <c r="T830" s="481"/>
      <c r="U830" s="481"/>
      <c r="V830" s="481"/>
      <c r="W830" s="481"/>
    </row>
    <row r="831" spans="1:23">
      <c r="A831" s="481"/>
      <c r="B831" s="481"/>
      <c r="C831" s="481"/>
      <c r="D831" s="481"/>
      <c r="E831" s="481"/>
      <c r="F831" s="481"/>
      <c r="G831" s="481"/>
      <c r="H831" s="481"/>
      <c r="I831" s="481"/>
      <c r="J831" s="481"/>
      <c r="K831" s="482"/>
      <c r="L831" s="482"/>
      <c r="M831" s="481"/>
      <c r="N831" s="481"/>
      <c r="O831" s="481"/>
      <c r="P831" s="481"/>
      <c r="Q831" s="481"/>
      <c r="R831" s="481"/>
      <c r="S831" s="481"/>
      <c r="T831" s="481"/>
      <c r="U831" s="481"/>
      <c r="V831" s="481"/>
      <c r="W831" s="481"/>
    </row>
    <row r="832" spans="1:23">
      <c r="A832" s="481"/>
      <c r="B832" s="481"/>
      <c r="C832" s="481"/>
      <c r="D832" s="481"/>
      <c r="E832" s="481"/>
      <c r="F832" s="481"/>
      <c r="G832" s="481"/>
      <c r="H832" s="481"/>
      <c r="I832" s="481"/>
      <c r="J832" s="481"/>
      <c r="K832" s="482"/>
      <c r="L832" s="482"/>
      <c r="M832" s="481"/>
      <c r="N832" s="481"/>
      <c r="O832" s="481"/>
      <c r="P832" s="481"/>
      <c r="Q832" s="481"/>
      <c r="R832" s="481"/>
      <c r="S832" s="481"/>
      <c r="T832" s="481"/>
      <c r="U832" s="481"/>
      <c r="V832" s="481"/>
      <c r="W832" s="481"/>
    </row>
    <row r="833" spans="1:23">
      <c r="A833" s="481"/>
      <c r="B833" s="481"/>
      <c r="C833" s="481"/>
      <c r="D833" s="481"/>
      <c r="E833" s="481"/>
      <c r="F833" s="481"/>
      <c r="G833" s="481"/>
      <c r="H833" s="481"/>
      <c r="I833" s="481"/>
      <c r="J833" s="481"/>
      <c r="K833" s="482"/>
      <c r="L833" s="482"/>
      <c r="M833" s="481"/>
      <c r="N833" s="481"/>
      <c r="O833" s="481"/>
      <c r="P833" s="481"/>
      <c r="Q833" s="481"/>
      <c r="R833" s="481"/>
      <c r="S833" s="481"/>
      <c r="T833" s="481"/>
      <c r="U833" s="481"/>
      <c r="V833" s="481"/>
      <c r="W833" s="481"/>
    </row>
    <row r="834" spans="1:23">
      <c r="A834" s="481"/>
      <c r="B834" s="481"/>
      <c r="C834" s="481"/>
      <c r="D834" s="481"/>
      <c r="E834" s="481"/>
      <c r="F834" s="481"/>
      <c r="G834" s="481"/>
      <c r="H834" s="481"/>
      <c r="I834" s="481"/>
      <c r="J834" s="481"/>
      <c r="K834" s="482"/>
      <c r="L834" s="482"/>
      <c r="M834" s="481"/>
      <c r="N834" s="481"/>
      <c r="O834" s="481"/>
      <c r="P834" s="481"/>
      <c r="Q834" s="481"/>
      <c r="R834" s="481"/>
      <c r="S834" s="481"/>
      <c r="T834" s="481"/>
      <c r="U834" s="481"/>
      <c r="V834" s="481"/>
      <c r="W834" s="481"/>
    </row>
    <row r="835" spans="1:23">
      <c r="A835" s="481"/>
      <c r="B835" s="481"/>
      <c r="C835" s="481"/>
      <c r="D835" s="481"/>
      <c r="E835" s="481"/>
      <c r="F835" s="481"/>
      <c r="G835" s="481"/>
      <c r="H835" s="481"/>
      <c r="I835" s="481"/>
      <c r="J835" s="481"/>
      <c r="K835" s="482"/>
      <c r="L835" s="482"/>
      <c r="M835" s="481"/>
      <c r="N835" s="481"/>
      <c r="O835" s="481"/>
      <c r="P835" s="481"/>
      <c r="Q835" s="481"/>
      <c r="R835" s="481"/>
      <c r="S835" s="481"/>
      <c r="T835" s="481"/>
      <c r="U835" s="481"/>
      <c r="V835" s="481"/>
      <c r="W835" s="481"/>
    </row>
    <row r="836" spans="1:23">
      <c r="A836" s="481"/>
      <c r="B836" s="481"/>
      <c r="C836" s="481"/>
      <c r="D836" s="481"/>
      <c r="E836" s="481"/>
      <c r="F836" s="481"/>
      <c r="G836" s="481"/>
      <c r="H836" s="481"/>
      <c r="I836" s="481"/>
      <c r="J836" s="481"/>
      <c r="K836" s="482"/>
      <c r="L836" s="482"/>
      <c r="M836" s="481"/>
      <c r="N836" s="481"/>
      <c r="O836" s="481"/>
      <c r="P836" s="481"/>
      <c r="Q836" s="481"/>
      <c r="R836" s="481"/>
      <c r="S836" s="481"/>
      <c r="T836" s="481"/>
      <c r="U836" s="481"/>
      <c r="V836" s="481"/>
      <c r="W836" s="481"/>
    </row>
    <row r="837" spans="1:23">
      <c r="A837" s="481"/>
      <c r="B837" s="481"/>
      <c r="C837" s="481"/>
      <c r="D837" s="481"/>
      <c r="E837" s="481"/>
      <c r="F837" s="481"/>
      <c r="G837" s="481"/>
      <c r="H837" s="481"/>
      <c r="I837" s="481"/>
      <c r="J837" s="481"/>
      <c r="K837" s="482"/>
      <c r="L837" s="482"/>
      <c r="M837" s="481"/>
      <c r="N837" s="481"/>
      <c r="O837" s="481"/>
      <c r="P837" s="481"/>
      <c r="Q837" s="481"/>
      <c r="R837" s="481"/>
      <c r="S837" s="481"/>
      <c r="T837" s="481"/>
      <c r="U837" s="481"/>
      <c r="V837" s="481"/>
      <c r="W837" s="481"/>
    </row>
    <row r="838" spans="1:23">
      <c r="A838" s="481"/>
      <c r="B838" s="481"/>
      <c r="C838" s="481"/>
      <c r="D838" s="481"/>
      <c r="E838" s="481"/>
      <c r="F838" s="481"/>
      <c r="G838" s="481"/>
      <c r="H838" s="481"/>
      <c r="I838" s="481"/>
      <c r="J838" s="481"/>
      <c r="K838" s="482"/>
      <c r="L838" s="482"/>
      <c r="M838" s="481"/>
      <c r="N838" s="481"/>
      <c r="O838" s="481"/>
      <c r="P838" s="481"/>
      <c r="Q838" s="481"/>
      <c r="R838" s="481"/>
      <c r="S838" s="481"/>
      <c r="T838" s="481"/>
      <c r="U838" s="481"/>
      <c r="V838" s="481"/>
      <c r="W838" s="481"/>
    </row>
    <row r="839" spans="1:23">
      <c r="A839" s="481"/>
      <c r="B839" s="481"/>
      <c r="C839" s="481"/>
      <c r="D839" s="481"/>
      <c r="E839" s="481"/>
      <c r="F839" s="481"/>
      <c r="G839" s="481"/>
      <c r="H839" s="481"/>
      <c r="I839" s="481"/>
      <c r="J839" s="481"/>
      <c r="K839" s="482"/>
      <c r="L839" s="482"/>
      <c r="M839" s="481"/>
      <c r="N839" s="481"/>
      <c r="O839" s="481"/>
      <c r="P839" s="481"/>
      <c r="Q839" s="481"/>
      <c r="R839" s="481"/>
      <c r="S839" s="481"/>
      <c r="T839" s="481"/>
      <c r="U839" s="481"/>
      <c r="V839" s="481"/>
      <c r="W839" s="481"/>
    </row>
    <row r="840" spans="1:23">
      <c r="A840" s="481"/>
      <c r="B840" s="481"/>
      <c r="C840" s="481"/>
      <c r="D840" s="481"/>
      <c r="E840" s="481"/>
      <c r="F840" s="481"/>
      <c r="G840" s="481"/>
      <c r="H840" s="481"/>
      <c r="I840" s="481"/>
      <c r="J840" s="481"/>
      <c r="K840" s="482"/>
      <c r="L840" s="482"/>
      <c r="M840" s="481"/>
      <c r="N840" s="481"/>
      <c r="O840" s="481"/>
      <c r="P840" s="481"/>
      <c r="Q840" s="481"/>
      <c r="R840" s="481"/>
      <c r="S840" s="481"/>
      <c r="T840" s="481"/>
      <c r="U840" s="481"/>
      <c r="V840" s="481"/>
      <c r="W840" s="481"/>
    </row>
    <row r="841" spans="1:23">
      <c r="A841" s="481"/>
      <c r="B841" s="481"/>
      <c r="C841" s="481"/>
      <c r="D841" s="481"/>
      <c r="E841" s="481"/>
      <c r="F841" s="481"/>
      <c r="G841" s="481"/>
      <c r="H841" s="481"/>
      <c r="I841" s="481"/>
      <c r="J841" s="481"/>
      <c r="K841" s="482"/>
      <c r="L841" s="482"/>
      <c r="M841" s="481"/>
      <c r="N841" s="481"/>
      <c r="O841" s="481"/>
      <c r="P841" s="481"/>
      <c r="Q841" s="481"/>
      <c r="R841" s="481"/>
      <c r="S841" s="481"/>
      <c r="T841" s="481"/>
      <c r="U841" s="481"/>
      <c r="V841" s="481"/>
      <c r="W841" s="481"/>
    </row>
    <row r="842" spans="1:23">
      <c r="A842" s="481"/>
      <c r="B842" s="481"/>
      <c r="C842" s="481"/>
      <c r="D842" s="481"/>
      <c r="E842" s="481"/>
      <c r="F842" s="481"/>
      <c r="G842" s="481"/>
      <c r="H842" s="481"/>
      <c r="I842" s="481"/>
      <c r="J842" s="481"/>
      <c r="K842" s="482"/>
      <c r="L842" s="482"/>
      <c r="M842" s="481"/>
      <c r="N842" s="481"/>
      <c r="O842" s="481"/>
      <c r="P842" s="481"/>
      <c r="Q842" s="481"/>
      <c r="R842" s="481"/>
      <c r="S842" s="481"/>
      <c r="T842" s="481"/>
      <c r="U842" s="481"/>
      <c r="V842" s="481"/>
      <c r="W842" s="481"/>
    </row>
    <row r="843" spans="1:23">
      <c r="A843" s="481"/>
      <c r="B843" s="481"/>
      <c r="C843" s="481"/>
      <c r="D843" s="481"/>
      <c r="E843" s="481"/>
      <c r="F843" s="481"/>
      <c r="G843" s="481"/>
      <c r="H843" s="481"/>
      <c r="I843" s="481"/>
      <c r="J843" s="481"/>
      <c r="K843" s="482"/>
      <c r="L843" s="482"/>
      <c r="M843" s="481"/>
      <c r="N843" s="481"/>
      <c r="O843" s="481"/>
      <c r="P843" s="481"/>
      <c r="Q843" s="481"/>
      <c r="R843" s="481"/>
      <c r="S843" s="481"/>
      <c r="T843" s="481"/>
      <c r="U843" s="481"/>
      <c r="V843" s="481"/>
      <c r="W843" s="481"/>
    </row>
    <row r="844" spans="1:23">
      <c r="A844" s="481"/>
      <c r="B844" s="481"/>
      <c r="C844" s="481"/>
      <c r="D844" s="481"/>
      <c r="E844" s="481"/>
      <c r="F844" s="481"/>
      <c r="G844" s="481"/>
      <c r="H844" s="481"/>
      <c r="I844" s="481"/>
      <c r="J844" s="481"/>
      <c r="K844" s="482"/>
      <c r="L844" s="482"/>
      <c r="M844" s="481"/>
      <c r="N844" s="481"/>
      <c r="O844" s="481"/>
      <c r="P844" s="481"/>
      <c r="Q844" s="481"/>
      <c r="R844" s="481"/>
      <c r="S844" s="481"/>
      <c r="T844" s="481"/>
      <c r="U844" s="481"/>
      <c r="V844" s="481"/>
      <c r="W844" s="481"/>
    </row>
    <row r="845" spans="1:23">
      <c r="A845" s="481"/>
      <c r="B845" s="481"/>
      <c r="C845" s="481"/>
      <c r="D845" s="481"/>
      <c r="E845" s="481"/>
      <c r="F845" s="481"/>
      <c r="G845" s="481"/>
      <c r="H845" s="481"/>
      <c r="I845" s="481"/>
      <c r="J845" s="481"/>
      <c r="K845" s="482"/>
      <c r="L845" s="482"/>
      <c r="M845" s="481"/>
      <c r="N845" s="481"/>
      <c r="O845" s="481"/>
      <c r="P845" s="481"/>
      <c r="Q845" s="481"/>
      <c r="R845" s="481"/>
      <c r="S845" s="481"/>
      <c r="T845" s="481"/>
      <c r="U845" s="481"/>
      <c r="V845" s="481"/>
      <c r="W845" s="481"/>
    </row>
    <row r="846" spans="1:23">
      <c r="A846" s="481"/>
      <c r="B846" s="481"/>
      <c r="C846" s="481"/>
      <c r="D846" s="481"/>
      <c r="E846" s="481"/>
      <c r="F846" s="481"/>
      <c r="G846" s="481"/>
      <c r="H846" s="481"/>
      <c r="I846" s="481"/>
      <c r="J846" s="481"/>
      <c r="K846" s="482"/>
      <c r="L846" s="482"/>
      <c r="M846" s="481"/>
      <c r="N846" s="481"/>
      <c r="O846" s="481"/>
      <c r="P846" s="481"/>
      <c r="Q846" s="481"/>
      <c r="R846" s="481"/>
      <c r="S846" s="481"/>
      <c r="T846" s="481"/>
      <c r="U846" s="481"/>
      <c r="V846" s="481"/>
      <c r="W846" s="481"/>
    </row>
    <row r="847" spans="1:23">
      <c r="A847" s="481"/>
      <c r="B847" s="481"/>
      <c r="C847" s="481"/>
      <c r="D847" s="481"/>
      <c r="E847" s="481"/>
      <c r="F847" s="481"/>
      <c r="G847" s="481"/>
      <c r="H847" s="481"/>
      <c r="I847" s="481"/>
      <c r="J847" s="481"/>
      <c r="K847" s="482"/>
      <c r="L847" s="482"/>
      <c r="M847" s="481"/>
      <c r="N847" s="481"/>
      <c r="O847" s="481"/>
      <c r="P847" s="481"/>
      <c r="Q847" s="481"/>
      <c r="R847" s="481"/>
      <c r="S847" s="481"/>
      <c r="T847" s="481"/>
      <c r="U847" s="481"/>
      <c r="V847" s="481"/>
      <c r="W847" s="481"/>
    </row>
    <row r="848" spans="1:23">
      <c r="A848" s="481"/>
      <c r="B848" s="481"/>
      <c r="C848" s="481"/>
      <c r="D848" s="481"/>
      <c r="E848" s="481"/>
      <c r="F848" s="481"/>
      <c r="G848" s="481"/>
      <c r="H848" s="481"/>
      <c r="I848" s="481"/>
      <c r="J848" s="481"/>
      <c r="K848" s="482"/>
      <c r="L848" s="482"/>
      <c r="M848" s="481"/>
      <c r="N848" s="481"/>
      <c r="O848" s="481"/>
      <c r="P848" s="481"/>
      <c r="Q848" s="481"/>
      <c r="R848" s="481"/>
      <c r="S848" s="481"/>
      <c r="T848" s="481"/>
      <c r="U848" s="481"/>
      <c r="V848" s="481"/>
      <c r="W848" s="481"/>
    </row>
    <row r="849" spans="1:23">
      <c r="A849" s="481"/>
      <c r="B849" s="481"/>
      <c r="C849" s="481"/>
      <c r="D849" s="481"/>
      <c r="E849" s="481"/>
      <c r="F849" s="481"/>
      <c r="G849" s="481"/>
      <c r="H849" s="481"/>
      <c r="I849" s="481"/>
      <c r="J849" s="481"/>
      <c r="K849" s="482"/>
      <c r="L849" s="482"/>
      <c r="M849" s="481"/>
      <c r="N849" s="481"/>
      <c r="O849" s="481"/>
      <c r="P849" s="481"/>
      <c r="Q849" s="481"/>
      <c r="R849" s="481"/>
      <c r="S849" s="481"/>
      <c r="T849" s="481"/>
      <c r="U849" s="481"/>
      <c r="V849" s="481"/>
      <c r="W849" s="481"/>
    </row>
    <row r="850" spans="1:23">
      <c r="A850" s="481"/>
      <c r="B850" s="481"/>
      <c r="C850" s="481"/>
      <c r="D850" s="481"/>
      <c r="E850" s="481"/>
      <c r="F850" s="481"/>
      <c r="G850" s="481"/>
      <c r="H850" s="481"/>
      <c r="I850" s="481"/>
      <c r="J850" s="481"/>
      <c r="K850" s="482"/>
      <c r="L850" s="482"/>
      <c r="M850" s="481"/>
      <c r="N850" s="481"/>
      <c r="O850" s="481"/>
      <c r="P850" s="481"/>
      <c r="Q850" s="481"/>
      <c r="R850" s="481"/>
      <c r="S850" s="481"/>
      <c r="T850" s="481"/>
      <c r="U850" s="481"/>
      <c r="V850" s="481"/>
      <c r="W850" s="481"/>
    </row>
    <row r="851" spans="1:23">
      <c r="A851" s="481"/>
      <c r="B851" s="481"/>
      <c r="C851" s="481"/>
      <c r="D851" s="481"/>
      <c r="E851" s="481"/>
      <c r="F851" s="481"/>
      <c r="G851" s="481"/>
      <c r="H851" s="481"/>
      <c r="I851" s="481"/>
      <c r="J851" s="481"/>
      <c r="K851" s="482"/>
      <c r="L851" s="482"/>
      <c r="M851" s="481"/>
      <c r="N851" s="481"/>
      <c r="O851" s="481"/>
      <c r="P851" s="481"/>
      <c r="Q851" s="481"/>
      <c r="R851" s="481"/>
      <c r="S851" s="481"/>
      <c r="T851" s="481"/>
      <c r="U851" s="481"/>
      <c r="V851" s="481"/>
      <c r="W851" s="481"/>
    </row>
    <row r="852" spans="1:23">
      <c r="A852" s="481"/>
      <c r="B852" s="481"/>
      <c r="C852" s="481"/>
      <c r="D852" s="481"/>
      <c r="E852" s="481"/>
      <c r="F852" s="481"/>
      <c r="G852" s="481"/>
      <c r="H852" s="481"/>
      <c r="I852" s="481"/>
      <c r="J852" s="481"/>
      <c r="K852" s="482"/>
      <c r="L852" s="482"/>
      <c r="M852" s="481"/>
      <c r="N852" s="481"/>
      <c r="O852" s="481"/>
      <c r="P852" s="481"/>
      <c r="Q852" s="481"/>
      <c r="R852" s="481"/>
      <c r="S852" s="481"/>
      <c r="T852" s="481"/>
      <c r="U852" s="481"/>
      <c r="V852" s="481"/>
      <c r="W852" s="481"/>
    </row>
    <row r="853" spans="1:23">
      <c r="A853" s="481"/>
      <c r="B853" s="481"/>
      <c r="C853" s="481"/>
      <c r="D853" s="481"/>
      <c r="E853" s="481"/>
      <c r="F853" s="481"/>
      <c r="G853" s="481"/>
      <c r="H853" s="481"/>
      <c r="I853" s="481"/>
      <c r="J853" s="481"/>
      <c r="K853" s="482"/>
      <c r="L853" s="482"/>
      <c r="M853" s="481"/>
      <c r="N853" s="481"/>
      <c r="O853" s="481"/>
      <c r="P853" s="481"/>
      <c r="Q853" s="481"/>
      <c r="R853" s="481"/>
      <c r="S853" s="481"/>
      <c r="T853" s="481"/>
      <c r="U853" s="481"/>
      <c r="V853" s="481"/>
      <c r="W853" s="481"/>
    </row>
    <row r="854" spans="1:23">
      <c r="A854" s="481"/>
      <c r="B854" s="481"/>
      <c r="C854" s="481"/>
      <c r="D854" s="481"/>
      <c r="E854" s="481"/>
      <c r="F854" s="481"/>
      <c r="G854" s="481"/>
      <c r="H854" s="481"/>
      <c r="I854" s="481"/>
      <c r="J854" s="481"/>
      <c r="K854" s="482"/>
      <c r="L854" s="482"/>
      <c r="M854" s="481"/>
      <c r="N854" s="481"/>
      <c r="O854" s="481"/>
      <c r="P854" s="481"/>
      <c r="Q854" s="481"/>
      <c r="R854" s="481"/>
      <c r="S854" s="481"/>
      <c r="T854" s="481"/>
      <c r="U854" s="481"/>
      <c r="V854" s="481"/>
      <c r="W854" s="481"/>
    </row>
    <row r="855" spans="1:23">
      <c r="A855" s="481"/>
      <c r="B855" s="481"/>
      <c r="C855" s="481"/>
      <c r="D855" s="481"/>
      <c r="E855" s="481"/>
      <c r="F855" s="481"/>
      <c r="G855" s="481"/>
      <c r="H855" s="481"/>
      <c r="I855" s="481"/>
      <c r="J855" s="481"/>
      <c r="K855" s="482"/>
      <c r="L855" s="482"/>
      <c r="M855" s="481"/>
      <c r="N855" s="481"/>
      <c r="O855" s="481"/>
      <c r="P855" s="481"/>
      <c r="Q855" s="481"/>
      <c r="R855" s="481"/>
      <c r="S855" s="481"/>
      <c r="T855" s="481"/>
      <c r="U855" s="481"/>
      <c r="V855" s="481"/>
      <c r="W855" s="481"/>
    </row>
    <row r="856" spans="1:23">
      <c r="A856" s="481"/>
      <c r="B856" s="481"/>
      <c r="C856" s="481"/>
      <c r="D856" s="481"/>
      <c r="E856" s="481"/>
      <c r="F856" s="481"/>
      <c r="G856" s="481"/>
      <c r="H856" s="481"/>
      <c r="I856" s="481"/>
      <c r="J856" s="481"/>
      <c r="K856" s="482"/>
      <c r="L856" s="482"/>
      <c r="M856" s="481"/>
      <c r="N856" s="481"/>
      <c r="O856" s="481"/>
      <c r="P856" s="481"/>
      <c r="Q856" s="481"/>
      <c r="R856" s="481"/>
      <c r="S856" s="481"/>
      <c r="T856" s="481"/>
      <c r="U856" s="481"/>
      <c r="V856" s="481"/>
      <c r="W856" s="481"/>
    </row>
    <row r="857" spans="1:23">
      <c r="A857" s="481"/>
      <c r="B857" s="481"/>
      <c r="C857" s="481"/>
      <c r="D857" s="481"/>
      <c r="E857" s="481"/>
      <c r="F857" s="481"/>
      <c r="G857" s="481"/>
      <c r="H857" s="481"/>
      <c r="I857" s="481"/>
      <c r="J857" s="481"/>
      <c r="K857" s="482"/>
      <c r="L857" s="482"/>
      <c r="M857" s="481"/>
      <c r="N857" s="481"/>
      <c r="O857" s="481"/>
      <c r="P857" s="481"/>
      <c r="Q857" s="481"/>
      <c r="R857" s="481"/>
      <c r="S857" s="481"/>
      <c r="T857" s="481"/>
      <c r="U857" s="481"/>
      <c r="V857" s="481"/>
      <c r="W857" s="481"/>
    </row>
    <row r="858" spans="1:23">
      <c r="A858" s="481"/>
      <c r="B858" s="481"/>
      <c r="C858" s="481"/>
      <c r="D858" s="481"/>
      <c r="E858" s="481"/>
      <c r="F858" s="481"/>
      <c r="G858" s="481"/>
      <c r="H858" s="481"/>
      <c r="I858" s="481"/>
      <c r="J858" s="481"/>
      <c r="K858" s="482"/>
      <c r="L858" s="482"/>
      <c r="M858" s="481"/>
      <c r="N858" s="481"/>
      <c r="O858" s="481"/>
      <c r="P858" s="481"/>
      <c r="Q858" s="481"/>
      <c r="R858" s="481"/>
      <c r="S858" s="481"/>
      <c r="T858" s="481"/>
      <c r="U858" s="481"/>
      <c r="V858" s="481"/>
      <c r="W858" s="481"/>
    </row>
    <row r="859" spans="1:23">
      <c r="A859" s="481"/>
      <c r="B859" s="481"/>
      <c r="C859" s="481"/>
      <c r="D859" s="481"/>
      <c r="E859" s="481"/>
      <c r="F859" s="481"/>
      <c r="G859" s="481"/>
      <c r="H859" s="481"/>
      <c r="I859" s="481"/>
      <c r="J859" s="481"/>
      <c r="K859" s="482"/>
      <c r="L859" s="482"/>
      <c r="M859" s="481"/>
      <c r="N859" s="481"/>
      <c r="O859" s="481"/>
      <c r="P859" s="481"/>
      <c r="Q859" s="481"/>
      <c r="R859" s="481"/>
      <c r="S859" s="481"/>
      <c r="T859" s="481"/>
      <c r="U859" s="481"/>
      <c r="V859" s="481"/>
      <c r="W859" s="481"/>
    </row>
    <row r="860" spans="1:23">
      <c r="A860" s="481"/>
      <c r="B860" s="481"/>
      <c r="C860" s="481"/>
      <c r="D860" s="481"/>
      <c r="E860" s="481"/>
      <c r="F860" s="481"/>
      <c r="G860" s="481"/>
      <c r="H860" s="481"/>
      <c r="I860" s="481"/>
      <c r="J860" s="481"/>
      <c r="K860" s="482"/>
      <c r="L860" s="482"/>
      <c r="M860" s="481"/>
      <c r="N860" s="481"/>
      <c r="O860" s="481"/>
      <c r="P860" s="481"/>
      <c r="Q860" s="481"/>
      <c r="R860" s="481"/>
      <c r="S860" s="481"/>
      <c r="T860" s="481"/>
      <c r="U860" s="481"/>
      <c r="V860" s="481"/>
      <c r="W860" s="481"/>
    </row>
    <row r="861" spans="1:23">
      <c r="A861" s="481"/>
      <c r="B861" s="481"/>
      <c r="C861" s="481"/>
      <c r="D861" s="481"/>
      <c r="E861" s="481"/>
      <c r="F861" s="481"/>
      <c r="G861" s="481"/>
      <c r="H861" s="481"/>
      <c r="I861" s="481"/>
      <c r="J861" s="481"/>
      <c r="K861" s="482"/>
      <c r="L861" s="482"/>
      <c r="M861" s="481"/>
      <c r="N861" s="481"/>
      <c r="O861" s="481"/>
      <c r="P861" s="481"/>
      <c r="Q861" s="481"/>
      <c r="R861" s="481"/>
      <c r="S861" s="481"/>
      <c r="T861" s="481"/>
      <c r="U861" s="481"/>
      <c r="V861" s="481"/>
      <c r="W861" s="481"/>
    </row>
    <row r="862" spans="1:23">
      <c r="A862" s="481"/>
      <c r="B862" s="481"/>
      <c r="C862" s="481"/>
      <c r="D862" s="481"/>
      <c r="E862" s="481"/>
      <c r="F862" s="481"/>
      <c r="G862" s="481"/>
      <c r="H862" s="481"/>
      <c r="I862" s="481"/>
      <c r="J862" s="481"/>
      <c r="K862" s="482"/>
      <c r="L862" s="482"/>
      <c r="M862" s="481"/>
      <c r="N862" s="481"/>
      <c r="O862" s="481"/>
      <c r="P862" s="481"/>
      <c r="Q862" s="481"/>
      <c r="R862" s="481"/>
      <c r="S862" s="481"/>
      <c r="T862" s="481"/>
      <c r="U862" s="481"/>
      <c r="V862" s="481"/>
      <c r="W862" s="481"/>
    </row>
    <row r="863" spans="1:23">
      <c r="A863" s="481"/>
      <c r="B863" s="481"/>
      <c r="C863" s="481"/>
      <c r="D863" s="481"/>
      <c r="E863" s="481"/>
      <c r="F863" s="481"/>
      <c r="G863" s="481"/>
      <c r="H863" s="481"/>
      <c r="I863" s="481"/>
      <c r="J863" s="481"/>
      <c r="K863" s="482"/>
      <c r="L863" s="482"/>
      <c r="M863" s="481"/>
      <c r="N863" s="481"/>
      <c r="O863" s="481"/>
      <c r="P863" s="481"/>
      <c r="Q863" s="481"/>
      <c r="R863" s="481"/>
      <c r="S863" s="481"/>
      <c r="T863" s="481"/>
      <c r="U863" s="481"/>
      <c r="V863" s="481"/>
      <c r="W863" s="481"/>
    </row>
    <row r="864" spans="1:23">
      <c r="A864" s="481"/>
      <c r="B864" s="481"/>
      <c r="C864" s="481"/>
      <c r="D864" s="481"/>
      <c r="E864" s="481"/>
      <c r="F864" s="481"/>
      <c r="G864" s="481"/>
      <c r="H864" s="481"/>
      <c r="I864" s="481"/>
      <c r="J864" s="481"/>
      <c r="K864" s="482"/>
      <c r="L864" s="482"/>
      <c r="M864" s="481"/>
      <c r="N864" s="481"/>
      <c r="O864" s="481"/>
      <c r="P864" s="481"/>
      <c r="Q864" s="481"/>
      <c r="R864" s="481"/>
      <c r="S864" s="481"/>
      <c r="T864" s="481"/>
      <c r="U864" s="481"/>
      <c r="V864" s="481"/>
      <c r="W864" s="481"/>
    </row>
    <row r="865" spans="1:23">
      <c r="A865" s="481"/>
      <c r="B865" s="481"/>
      <c r="C865" s="481"/>
      <c r="D865" s="481"/>
      <c r="E865" s="481"/>
      <c r="F865" s="481"/>
      <c r="G865" s="481"/>
      <c r="H865" s="481"/>
      <c r="I865" s="481"/>
      <c r="J865" s="481"/>
      <c r="K865" s="482"/>
      <c r="L865" s="482"/>
      <c r="M865" s="481"/>
      <c r="N865" s="481"/>
      <c r="O865" s="481"/>
      <c r="P865" s="481"/>
      <c r="Q865" s="481"/>
      <c r="R865" s="481"/>
      <c r="S865" s="481"/>
      <c r="T865" s="481"/>
      <c r="U865" s="481"/>
      <c r="V865" s="481"/>
      <c r="W865" s="481"/>
    </row>
    <row r="866" spans="1:23">
      <c r="A866" s="481"/>
      <c r="B866" s="481"/>
      <c r="C866" s="481"/>
      <c r="D866" s="481"/>
      <c r="E866" s="481"/>
      <c r="F866" s="481"/>
      <c r="G866" s="481"/>
      <c r="H866" s="481"/>
      <c r="I866" s="481"/>
      <c r="J866" s="481"/>
      <c r="K866" s="482"/>
      <c r="L866" s="482"/>
      <c r="M866" s="481"/>
      <c r="N866" s="481"/>
      <c r="O866" s="481"/>
      <c r="P866" s="481"/>
      <c r="Q866" s="481"/>
      <c r="R866" s="481"/>
      <c r="S866" s="481"/>
      <c r="T866" s="481"/>
      <c r="U866" s="481"/>
      <c r="V866" s="481"/>
      <c r="W866" s="481"/>
    </row>
    <row r="867" spans="1:23">
      <c r="A867" s="481"/>
      <c r="B867" s="481"/>
      <c r="C867" s="481"/>
      <c r="D867" s="481"/>
      <c r="E867" s="481"/>
      <c r="F867" s="481"/>
      <c r="G867" s="481"/>
      <c r="H867" s="481"/>
      <c r="I867" s="481"/>
      <c r="J867" s="481"/>
      <c r="K867" s="482"/>
      <c r="L867" s="482"/>
      <c r="M867" s="481"/>
      <c r="N867" s="481"/>
      <c r="O867" s="481"/>
      <c r="P867" s="481"/>
      <c r="Q867" s="481"/>
      <c r="R867" s="481"/>
      <c r="S867" s="481"/>
      <c r="T867" s="481"/>
      <c r="U867" s="481"/>
      <c r="V867" s="481"/>
      <c r="W867" s="481"/>
    </row>
    <row r="868" spans="1:23">
      <c r="A868" s="481"/>
      <c r="B868" s="481"/>
      <c r="C868" s="481"/>
      <c r="D868" s="481"/>
      <c r="E868" s="481"/>
      <c r="F868" s="481"/>
      <c r="G868" s="481"/>
      <c r="H868" s="481"/>
      <c r="I868" s="481"/>
      <c r="J868" s="481"/>
      <c r="K868" s="482"/>
      <c r="L868" s="482"/>
      <c r="M868" s="481"/>
      <c r="N868" s="481"/>
      <c r="O868" s="481"/>
      <c r="P868" s="481"/>
      <c r="Q868" s="481"/>
      <c r="R868" s="481"/>
      <c r="S868" s="481"/>
      <c r="T868" s="481"/>
      <c r="U868" s="481"/>
      <c r="V868" s="481"/>
      <c r="W868" s="481"/>
    </row>
    <row r="869" spans="1:23">
      <c r="A869" s="481"/>
      <c r="B869" s="481"/>
      <c r="C869" s="481"/>
      <c r="D869" s="481"/>
      <c r="E869" s="481"/>
      <c r="F869" s="481"/>
      <c r="G869" s="481"/>
      <c r="H869" s="481"/>
      <c r="I869" s="481"/>
      <c r="J869" s="481"/>
      <c r="K869" s="482"/>
      <c r="L869" s="482"/>
      <c r="M869" s="481"/>
      <c r="N869" s="481"/>
      <c r="O869" s="481"/>
      <c r="P869" s="481"/>
      <c r="Q869" s="481"/>
      <c r="R869" s="481"/>
      <c r="S869" s="481"/>
      <c r="T869" s="481"/>
      <c r="U869" s="481"/>
      <c r="V869" s="481"/>
      <c r="W869" s="481"/>
    </row>
    <row r="870" spans="1:23">
      <c r="A870" s="481"/>
      <c r="B870" s="481"/>
      <c r="C870" s="481"/>
      <c r="D870" s="481"/>
      <c r="E870" s="481"/>
      <c r="F870" s="481"/>
      <c r="G870" s="481"/>
      <c r="H870" s="481"/>
      <c r="I870" s="481"/>
      <c r="J870" s="481"/>
      <c r="K870" s="482"/>
      <c r="L870" s="482"/>
      <c r="M870" s="481"/>
      <c r="N870" s="481"/>
      <c r="O870" s="481"/>
      <c r="P870" s="481"/>
      <c r="Q870" s="481"/>
      <c r="R870" s="481"/>
      <c r="S870" s="481"/>
      <c r="T870" s="481"/>
      <c r="U870" s="481"/>
      <c r="V870" s="481"/>
      <c r="W870" s="481"/>
    </row>
    <row r="871" spans="1:23">
      <c r="A871" s="481"/>
      <c r="B871" s="481"/>
      <c r="C871" s="481"/>
      <c r="D871" s="481"/>
      <c r="E871" s="481"/>
      <c r="F871" s="481"/>
      <c r="G871" s="481"/>
      <c r="H871" s="481"/>
      <c r="I871" s="481"/>
      <c r="J871" s="481"/>
      <c r="K871" s="482"/>
      <c r="L871" s="482"/>
      <c r="M871" s="481"/>
      <c r="N871" s="481"/>
      <c r="O871" s="481"/>
      <c r="P871" s="481"/>
      <c r="Q871" s="481"/>
      <c r="R871" s="481"/>
      <c r="S871" s="481"/>
      <c r="T871" s="481"/>
      <c r="U871" s="481"/>
      <c r="V871" s="481"/>
      <c r="W871" s="481"/>
    </row>
    <row r="872" spans="1:23">
      <c r="A872" s="481"/>
      <c r="B872" s="481"/>
      <c r="C872" s="481"/>
      <c r="D872" s="481"/>
      <c r="E872" s="481"/>
      <c r="F872" s="481"/>
      <c r="G872" s="481"/>
      <c r="H872" s="481"/>
      <c r="I872" s="481"/>
      <c r="J872" s="481"/>
      <c r="K872" s="482"/>
      <c r="L872" s="482"/>
      <c r="M872" s="481"/>
      <c r="N872" s="481"/>
      <c r="O872" s="481"/>
      <c r="P872" s="481"/>
      <c r="Q872" s="481"/>
      <c r="R872" s="481"/>
      <c r="S872" s="481"/>
      <c r="T872" s="481"/>
      <c r="U872" s="481"/>
      <c r="V872" s="481"/>
      <c r="W872" s="481"/>
    </row>
    <row r="873" spans="1:23">
      <c r="A873" s="481"/>
      <c r="B873" s="481"/>
      <c r="C873" s="481"/>
      <c r="D873" s="481"/>
      <c r="E873" s="481"/>
      <c r="F873" s="481"/>
      <c r="G873" s="481"/>
      <c r="H873" s="481"/>
      <c r="I873" s="481"/>
      <c r="J873" s="481"/>
      <c r="K873" s="482"/>
      <c r="L873" s="482"/>
      <c r="M873" s="481"/>
      <c r="N873" s="481"/>
      <c r="O873" s="481"/>
      <c r="P873" s="481"/>
      <c r="Q873" s="481"/>
      <c r="R873" s="481"/>
      <c r="S873" s="481"/>
      <c r="T873" s="481"/>
      <c r="U873" s="481"/>
      <c r="V873" s="481"/>
      <c r="W873" s="481"/>
    </row>
    <row r="874" spans="1:23">
      <c r="A874" s="481"/>
      <c r="B874" s="481"/>
      <c r="C874" s="481"/>
      <c r="D874" s="481"/>
      <c r="E874" s="481"/>
      <c r="F874" s="481"/>
      <c r="G874" s="481"/>
      <c r="H874" s="481"/>
      <c r="I874" s="481"/>
      <c r="J874" s="481"/>
      <c r="K874" s="482"/>
      <c r="L874" s="482"/>
      <c r="M874" s="481"/>
      <c r="N874" s="481"/>
      <c r="O874" s="481"/>
      <c r="P874" s="481"/>
      <c r="Q874" s="481"/>
      <c r="R874" s="481"/>
      <c r="S874" s="481"/>
      <c r="T874" s="481"/>
      <c r="U874" s="481"/>
      <c r="V874" s="481"/>
      <c r="W874" s="481"/>
    </row>
    <row r="875" spans="1:23">
      <c r="A875" s="481"/>
      <c r="B875" s="481"/>
      <c r="C875" s="481"/>
      <c r="D875" s="481"/>
      <c r="E875" s="481"/>
      <c r="F875" s="481"/>
      <c r="G875" s="481"/>
      <c r="H875" s="481"/>
      <c r="I875" s="481"/>
      <c r="J875" s="481"/>
      <c r="K875" s="482"/>
      <c r="L875" s="482"/>
      <c r="M875" s="481"/>
      <c r="N875" s="481"/>
      <c r="O875" s="481"/>
      <c r="P875" s="481"/>
      <c r="Q875" s="481"/>
      <c r="R875" s="481"/>
      <c r="S875" s="481"/>
      <c r="T875" s="481"/>
      <c r="U875" s="481"/>
      <c r="V875" s="481"/>
      <c r="W875" s="481"/>
    </row>
    <row r="876" spans="1:23">
      <c r="A876" s="481"/>
      <c r="B876" s="481"/>
      <c r="C876" s="481"/>
      <c r="D876" s="481"/>
      <c r="E876" s="481"/>
      <c r="F876" s="481"/>
      <c r="G876" s="481"/>
      <c r="H876" s="481"/>
      <c r="I876" s="481"/>
      <c r="J876" s="481"/>
      <c r="K876" s="482"/>
      <c r="L876" s="482"/>
      <c r="M876" s="481"/>
      <c r="N876" s="481"/>
      <c r="O876" s="481"/>
      <c r="P876" s="481"/>
      <c r="Q876" s="481"/>
      <c r="R876" s="481"/>
      <c r="S876" s="481"/>
      <c r="T876" s="481"/>
      <c r="U876" s="481"/>
      <c r="V876" s="481"/>
      <c r="W876" s="481"/>
    </row>
    <row r="877" spans="1:23">
      <c r="A877" s="481"/>
      <c r="B877" s="481"/>
      <c r="C877" s="481"/>
      <c r="D877" s="481"/>
      <c r="E877" s="481"/>
      <c r="F877" s="481"/>
      <c r="G877" s="481"/>
      <c r="H877" s="481"/>
      <c r="I877" s="481"/>
      <c r="J877" s="481"/>
      <c r="K877" s="482"/>
      <c r="L877" s="482"/>
      <c r="M877" s="481"/>
      <c r="N877" s="481"/>
      <c r="O877" s="481"/>
      <c r="P877" s="481"/>
      <c r="Q877" s="481"/>
      <c r="R877" s="481"/>
      <c r="S877" s="481"/>
      <c r="T877" s="481"/>
      <c r="U877" s="481"/>
      <c r="V877" s="481"/>
      <c r="W877" s="481"/>
    </row>
    <row r="878" spans="1:23">
      <c r="A878" s="481"/>
      <c r="B878" s="481"/>
      <c r="C878" s="481"/>
      <c r="D878" s="481"/>
      <c r="E878" s="481"/>
      <c r="F878" s="481"/>
      <c r="G878" s="481"/>
      <c r="H878" s="481"/>
      <c r="I878" s="481"/>
      <c r="J878" s="481"/>
      <c r="K878" s="482"/>
      <c r="L878" s="482"/>
      <c r="M878" s="481"/>
      <c r="N878" s="481"/>
      <c r="O878" s="481"/>
      <c r="P878" s="481"/>
      <c r="Q878" s="481"/>
      <c r="R878" s="481"/>
      <c r="S878" s="481"/>
      <c r="T878" s="481"/>
      <c r="U878" s="481"/>
      <c r="V878" s="481"/>
      <c r="W878" s="481"/>
    </row>
    <row r="879" spans="1:23">
      <c r="A879" s="481"/>
      <c r="B879" s="481"/>
      <c r="C879" s="481"/>
      <c r="D879" s="481"/>
      <c r="E879" s="481"/>
      <c r="F879" s="481"/>
      <c r="G879" s="481"/>
      <c r="H879" s="481"/>
      <c r="I879" s="481"/>
      <c r="J879" s="481"/>
      <c r="K879" s="482"/>
      <c r="L879" s="482"/>
      <c r="M879" s="481"/>
      <c r="N879" s="481"/>
      <c r="O879" s="481"/>
      <c r="P879" s="481"/>
      <c r="Q879" s="481"/>
      <c r="R879" s="481"/>
      <c r="S879" s="481"/>
      <c r="T879" s="481"/>
      <c r="U879" s="481"/>
      <c r="V879" s="481"/>
      <c r="W879" s="481"/>
    </row>
    <row r="880" spans="1:23">
      <c r="A880" s="481"/>
      <c r="B880" s="481"/>
      <c r="C880" s="481"/>
      <c r="D880" s="481"/>
      <c r="E880" s="481"/>
      <c r="F880" s="481"/>
      <c r="G880" s="481"/>
      <c r="H880" s="481"/>
      <c r="I880" s="481"/>
      <c r="J880" s="481"/>
      <c r="K880" s="482"/>
      <c r="L880" s="482"/>
      <c r="M880" s="481"/>
      <c r="N880" s="481"/>
      <c r="O880" s="481"/>
      <c r="P880" s="481"/>
      <c r="Q880" s="481"/>
      <c r="R880" s="481"/>
      <c r="S880" s="481"/>
      <c r="T880" s="481"/>
      <c r="U880" s="481"/>
      <c r="V880" s="481"/>
      <c r="W880" s="481"/>
    </row>
    <row r="881" spans="1:23">
      <c r="A881" s="481"/>
      <c r="B881" s="481"/>
      <c r="C881" s="481"/>
      <c r="D881" s="481"/>
      <c r="E881" s="481"/>
      <c r="F881" s="481"/>
      <c r="G881" s="481"/>
      <c r="H881" s="481"/>
      <c r="I881" s="481"/>
      <c r="J881" s="481"/>
      <c r="K881" s="482"/>
      <c r="L881" s="482"/>
      <c r="M881" s="481"/>
      <c r="N881" s="481"/>
      <c r="O881" s="481"/>
      <c r="P881" s="481"/>
      <c r="Q881" s="481"/>
      <c r="R881" s="481"/>
      <c r="S881" s="481"/>
      <c r="T881" s="481"/>
      <c r="U881" s="481"/>
      <c r="V881" s="481"/>
      <c r="W881" s="481"/>
    </row>
    <row r="882" spans="1:23">
      <c r="A882" s="481"/>
      <c r="B882" s="481"/>
      <c r="C882" s="481"/>
      <c r="D882" s="481"/>
      <c r="E882" s="481"/>
      <c r="F882" s="481"/>
      <c r="G882" s="481"/>
      <c r="H882" s="481"/>
      <c r="I882" s="481"/>
      <c r="J882" s="481"/>
      <c r="K882" s="482"/>
      <c r="L882" s="482"/>
      <c r="M882" s="481"/>
      <c r="N882" s="481"/>
      <c r="O882" s="481"/>
      <c r="P882" s="481"/>
      <c r="Q882" s="481"/>
      <c r="R882" s="481"/>
      <c r="S882" s="481"/>
      <c r="T882" s="481"/>
      <c r="U882" s="481"/>
      <c r="V882" s="481"/>
      <c r="W882" s="481"/>
    </row>
    <row r="883" spans="1:23">
      <c r="A883" s="481"/>
      <c r="B883" s="481"/>
      <c r="C883" s="481"/>
      <c r="D883" s="481"/>
      <c r="E883" s="481"/>
      <c r="F883" s="481"/>
      <c r="G883" s="481"/>
      <c r="H883" s="481"/>
      <c r="I883" s="481"/>
      <c r="J883" s="481"/>
      <c r="K883" s="482"/>
      <c r="L883" s="482"/>
      <c r="M883" s="481"/>
      <c r="N883" s="481"/>
      <c r="O883" s="481"/>
      <c r="P883" s="481"/>
      <c r="Q883" s="481"/>
      <c r="R883" s="481"/>
      <c r="S883" s="481"/>
      <c r="T883" s="481"/>
      <c r="U883" s="481"/>
      <c r="V883" s="481"/>
      <c r="W883" s="481"/>
    </row>
    <row r="884" spans="1:23">
      <c r="A884" s="481"/>
      <c r="B884" s="481"/>
      <c r="C884" s="481"/>
      <c r="D884" s="481"/>
      <c r="E884" s="481"/>
      <c r="F884" s="481"/>
      <c r="G884" s="481"/>
      <c r="H884" s="481"/>
      <c r="I884" s="481"/>
      <c r="J884" s="481"/>
      <c r="K884" s="482"/>
      <c r="L884" s="482"/>
      <c r="M884" s="481"/>
      <c r="N884" s="481"/>
      <c r="O884" s="481"/>
      <c r="P884" s="481"/>
      <c r="Q884" s="481"/>
      <c r="R884" s="481"/>
      <c r="S884" s="481"/>
      <c r="T884" s="481"/>
      <c r="U884" s="481"/>
      <c r="V884" s="481"/>
      <c r="W884" s="481"/>
    </row>
    <row r="885" spans="1:23">
      <c r="A885" s="481"/>
      <c r="B885" s="481"/>
      <c r="C885" s="481"/>
      <c r="D885" s="481"/>
      <c r="E885" s="481"/>
      <c r="F885" s="481"/>
      <c r="G885" s="481"/>
      <c r="H885" s="481"/>
      <c r="I885" s="481"/>
      <c r="J885" s="481"/>
      <c r="K885" s="482"/>
      <c r="L885" s="482"/>
      <c r="M885" s="481"/>
      <c r="N885" s="481"/>
      <c r="O885" s="481"/>
      <c r="P885" s="481"/>
      <c r="Q885" s="481"/>
      <c r="R885" s="481"/>
      <c r="S885" s="481"/>
      <c r="T885" s="481"/>
      <c r="U885" s="481"/>
      <c r="V885" s="481"/>
      <c r="W885" s="481"/>
    </row>
    <row r="886" spans="1:23">
      <c r="A886" s="481"/>
      <c r="B886" s="481"/>
      <c r="C886" s="481"/>
      <c r="D886" s="481"/>
      <c r="E886" s="481"/>
      <c r="F886" s="481"/>
      <c r="G886" s="481"/>
      <c r="H886" s="481"/>
      <c r="I886" s="481"/>
      <c r="J886" s="481"/>
      <c r="K886" s="482"/>
      <c r="L886" s="482"/>
      <c r="M886" s="481"/>
      <c r="N886" s="481"/>
      <c r="O886" s="481"/>
      <c r="P886" s="481"/>
      <c r="Q886" s="481"/>
      <c r="R886" s="481"/>
      <c r="S886" s="481"/>
      <c r="T886" s="481"/>
      <c r="U886" s="481"/>
      <c r="V886" s="481"/>
      <c r="W886" s="481"/>
    </row>
    <row r="887" spans="1:23">
      <c r="A887" s="481"/>
      <c r="B887" s="481"/>
      <c r="C887" s="481"/>
      <c r="D887" s="481"/>
      <c r="E887" s="481"/>
      <c r="F887" s="481"/>
      <c r="G887" s="481"/>
      <c r="H887" s="481"/>
      <c r="I887" s="481"/>
      <c r="J887" s="481"/>
      <c r="K887" s="482"/>
      <c r="L887" s="482"/>
      <c r="M887" s="481"/>
      <c r="N887" s="481"/>
      <c r="O887" s="481"/>
      <c r="P887" s="481"/>
      <c r="Q887" s="481"/>
      <c r="R887" s="481"/>
      <c r="S887" s="481"/>
      <c r="T887" s="481"/>
      <c r="U887" s="481"/>
      <c r="V887" s="481"/>
      <c r="W887" s="481"/>
    </row>
    <row r="888" spans="1:23">
      <c r="A888" s="481"/>
      <c r="B888" s="481"/>
      <c r="C888" s="481"/>
      <c r="D888" s="481"/>
      <c r="E888" s="481"/>
      <c r="F888" s="481"/>
      <c r="G888" s="481"/>
      <c r="H888" s="481"/>
      <c r="I888" s="481"/>
      <c r="J888" s="481"/>
      <c r="K888" s="482"/>
      <c r="L888" s="482"/>
      <c r="M888" s="481"/>
      <c r="N888" s="481"/>
      <c r="O888" s="481"/>
      <c r="P888" s="481"/>
      <c r="Q888" s="481"/>
      <c r="R888" s="481"/>
      <c r="S888" s="481"/>
      <c r="T888" s="481"/>
      <c r="U888" s="481"/>
      <c r="V888" s="481"/>
      <c r="W888" s="481"/>
    </row>
    <row r="889" spans="1:23">
      <c r="A889" s="481"/>
      <c r="B889" s="481"/>
      <c r="C889" s="481"/>
      <c r="D889" s="481"/>
      <c r="E889" s="481"/>
      <c r="F889" s="481"/>
      <c r="G889" s="481"/>
      <c r="H889" s="481"/>
      <c r="I889" s="481"/>
      <c r="J889" s="481"/>
      <c r="K889" s="482"/>
      <c r="L889" s="482"/>
      <c r="M889" s="481"/>
      <c r="N889" s="481"/>
      <c r="O889" s="481"/>
      <c r="P889" s="481"/>
      <c r="Q889" s="481"/>
      <c r="R889" s="481"/>
      <c r="S889" s="481"/>
      <c r="T889" s="481"/>
      <c r="U889" s="481"/>
      <c r="V889" s="481"/>
      <c r="W889" s="481"/>
    </row>
    <row r="890" spans="1:23">
      <c r="A890" s="481"/>
      <c r="B890" s="481"/>
      <c r="C890" s="481"/>
      <c r="D890" s="481"/>
      <c r="E890" s="481"/>
      <c r="F890" s="481"/>
      <c r="G890" s="481"/>
      <c r="H890" s="481"/>
      <c r="I890" s="481"/>
      <c r="J890" s="481"/>
      <c r="K890" s="482"/>
      <c r="L890" s="482"/>
      <c r="M890" s="481"/>
      <c r="N890" s="481"/>
      <c r="O890" s="481"/>
      <c r="P890" s="481"/>
      <c r="Q890" s="481"/>
      <c r="R890" s="481"/>
      <c r="S890" s="481"/>
      <c r="T890" s="481"/>
      <c r="U890" s="481"/>
      <c r="V890" s="481"/>
      <c r="W890" s="481"/>
    </row>
    <row r="891" spans="1:23">
      <c r="A891" s="481"/>
      <c r="B891" s="481"/>
      <c r="C891" s="481"/>
      <c r="D891" s="481"/>
      <c r="E891" s="481"/>
      <c r="F891" s="481"/>
      <c r="G891" s="481"/>
      <c r="H891" s="481"/>
      <c r="I891" s="481"/>
      <c r="J891" s="481"/>
      <c r="K891" s="482"/>
      <c r="L891" s="482"/>
      <c r="M891" s="481"/>
      <c r="N891" s="481"/>
      <c r="O891" s="481"/>
      <c r="P891" s="481"/>
      <c r="Q891" s="481"/>
      <c r="R891" s="481"/>
      <c r="S891" s="481"/>
      <c r="T891" s="481"/>
      <c r="U891" s="481"/>
      <c r="V891" s="481"/>
      <c r="W891" s="481"/>
    </row>
    <row r="892" spans="1:23">
      <c r="A892" s="481"/>
      <c r="B892" s="481"/>
      <c r="C892" s="481"/>
      <c r="D892" s="481"/>
      <c r="E892" s="481"/>
      <c r="F892" s="481"/>
      <c r="G892" s="481"/>
      <c r="H892" s="481"/>
      <c r="I892" s="481"/>
      <c r="J892" s="481"/>
      <c r="K892" s="482"/>
      <c r="L892" s="482"/>
      <c r="M892" s="481"/>
      <c r="N892" s="481"/>
      <c r="O892" s="481"/>
      <c r="P892" s="481"/>
      <c r="Q892" s="481"/>
      <c r="R892" s="481"/>
      <c r="S892" s="481"/>
      <c r="T892" s="481"/>
      <c r="U892" s="481"/>
      <c r="V892" s="481"/>
      <c r="W892" s="481"/>
    </row>
    <row r="893" spans="1:23">
      <c r="A893" s="481"/>
      <c r="B893" s="481"/>
      <c r="C893" s="481"/>
      <c r="D893" s="481"/>
      <c r="E893" s="481"/>
      <c r="F893" s="481"/>
      <c r="G893" s="481"/>
      <c r="H893" s="481"/>
      <c r="I893" s="481"/>
      <c r="J893" s="481"/>
      <c r="K893" s="482"/>
      <c r="L893" s="482"/>
      <c r="M893" s="481"/>
      <c r="N893" s="481"/>
      <c r="O893" s="481"/>
      <c r="P893" s="481"/>
      <c r="Q893" s="481"/>
      <c r="R893" s="481"/>
      <c r="S893" s="481"/>
      <c r="T893" s="481"/>
      <c r="U893" s="481"/>
      <c r="V893" s="481"/>
      <c r="W893" s="481"/>
    </row>
    <row r="894" spans="1:23">
      <c r="A894" s="481"/>
      <c r="B894" s="481"/>
      <c r="C894" s="481"/>
      <c r="D894" s="481"/>
      <c r="E894" s="481"/>
      <c r="F894" s="481"/>
      <c r="G894" s="481"/>
      <c r="H894" s="481"/>
      <c r="I894" s="481"/>
      <c r="J894" s="481"/>
      <c r="K894" s="482"/>
      <c r="L894" s="482"/>
      <c r="M894" s="481"/>
      <c r="N894" s="481"/>
      <c r="O894" s="481"/>
      <c r="P894" s="481"/>
      <c r="Q894" s="481"/>
      <c r="R894" s="481"/>
      <c r="S894" s="481"/>
      <c r="T894" s="481"/>
      <c r="U894" s="481"/>
      <c r="V894" s="481"/>
      <c r="W894" s="481"/>
    </row>
    <row r="895" spans="1:23">
      <c r="A895" s="481"/>
      <c r="B895" s="481"/>
      <c r="C895" s="481"/>
      <c r="D895" s="481"/>
      <c r="E895" s="481"/>
      <c r="F895" s="481"/>
      <c r="G895" s="481"/>
      <c r="H895" s="481"/>
      <c r="I895" s="481"/>
      <c r="J895" s="481"/>
      <c r="K895" s="482"/>
      <c r="L895" s="482"/>
      <c r="M895" s="481"/>
      <c r="N895" s="481"/>
      <c r="O895" s="481"/>
      <c r="P895" s="481"/>
      <c r="Q895" s="481"/>
      <c r="R895" s="481"/>
      <c r="S895" s="481"/>
      <c r="T895" s="481"/>
      <c r="U895" s="481"/>
      <c r="V895" s="481"/>
      <c r="W895" s="481"/>
    </row>
    <row r="896" spans="1:23">
      <c r="A896" s="481"/>
      <c r="B896" s="481"/>
      <c r="C896" s="481"/>
      <c r="D896" s="481"/>
      <c r="E896" s="481"/>
      <c r="F896" s="481"/>
      <c r="G896" s="481"/>
      <c r="H896" s="481"/>
      <c r="I896" s="481"/>
      <c r="J896" s="481"/>
      <c r="K896" s="482"/>
      <c r="L896" s="482"/>
      <c r="M896" s="481"/>
      <c r="N896" s="481"/>
      <c r="O896" s="481"/>
      <c r="P896" s="481"/>
      <c r="Q896" s="481"/>
      <c r="R896" s="481"/>
      <c r="S896" s="481"/>
      <c r="T896" s="481"/>
      <c r="U896" s="481"/>
      <c r="V896" s="481"/>
      <c r="W896" s="481"/>
    </row>
    <row r="897" spans="1:23">
      <c r="A897" s="481"/>
      <c r="B897" s="481"/>
      <c r="C897" s="481"/>
      <c r="D897" s="481"/>
      <c r="E897" s="481"/>
      <c r="F897" s="481"/>
      <c r="G897" s="481"/>
      <c r="H897" s="481"/>
      <c r="I897" s="481"/>
      <c r="J897" s="481"/>
      <c r="K897" s="482"/>
      <c r="L897" s="482"/>
      <c r="M897" s="481"/>
      <c r="N897" s="481"/>
      <c r="O897" s="481"/>
      <c r="P897" s="481"/>
      <c r="Q897" s="481"/>
      <c r="R897" s="481"/>
      <c r="S897" s="481"/>
      <c r="T897" s="481"/>
      <c r="U897" s="481"/>
      <c r="V897" s="481"/>
      <c r="W897" s="481"/>
    </row>
    <row r="898" spans="1:23">
      <c r="A898" s="481"/>
      <c r="B898" s="481"/>
      <c r="C898" s="481"/>
      <c r="D898" s="481"/>
      <c r="E898" s="481"/>
      <c r="F898" s="481"/>
      <c r="G898" s="481"/>
      <c r="H898" s="481"/>
      <c r="I898" s="481"/>
      <c r="J898" s="481"/>
      <c r="K898" s="482"/>
      <c r="L898" s="482"/>
      <c r="M898" s="481"/>
      <c r="N898" s="481"/>
      <c r="O898" s="481"/>
      <c r="P898" s="481"/>
      <c r="Q898" s="481"/>
      <c r="R898" s="481"/>
      <c r="S898" s="481"/>
      <c r="T898" s="481"/>
      <c r="U898" s="481"/>
      <c r="V898" s="481"/>
      <c r="W898" s="481"/>
    </row>
    <row r="899" spans="1:23">
      <c r="A899" s="481"/>
      <c r="B899" s="481"/>
      <c r="C899" s="481"/>
      <c r="D899" s="481"/>
      <c r="E899" s="481"/>
      <c r="F899" s="481"/>
      <c r="G899" s="481"/>
      <c r="H899" s="481"/>
      <c r="I899" s="481"/>
      <c r="J899" s="481"/>
      <c r="K899" s="482"/>
      <c r="L899" s="482"/>
      <c r="M899" s="481"/>
      <c r="N899" s="481"/>
      <c r="O899" s="481"/>
      <c r="P899" s="481"/>
      <c r="Q899" s="481"/>
      <c r="R899" s="481"/>
      <c r="S899" s="481"/>
      <c r="T899" s="481"/>
      <c r="U899" s="481"/>
      <c r="V899" s="481"/>
      <c r="W899" s="481"/>
    </row>
    <row r="900" spans="1:23">
      <c r="A900" s="481"/>
      <c r="B900" s="481"/>
      <c r="C900" s="481"/>
      <c r="D900" s="481"/>
      <c r="E900" s="481"/>
      <c r="F900" s="481"/>
      <c r="G900" s="481"/>
      <c r="H900" s="481"/>
      <c r="I900" s="481"/>
      <c r="J900" s="481"/>
      <c r="K900" s="482"/>
      <c r="L900" s="482"/>
      <c r="M900" s="481"/>
      <c r="N900" s="481"/>
      <c r="O900" s="481"/>
      <c r="P900" s="481"/>
      <c r="Q900" s="481"/>
      <c r="R900" s="481"/>
      <c r="S900" s="481"/>
      <c r="T900" s="481"/>
      <c r="U900" s="481"/>
      <c r="V900" s="481"/>
      <c r="W900" s="481"/>
    </row>
    <row r="901" spans="1:23">
      <c r="A901" s="481"/>
      <c r="B901" s="481"/>
      <c r="C901" s="481"/>
      <c r="D901" s="481"/>
      <c r="E901" s="481"/>
      <c r="F901" s="481"/>
      <c r="G901" s="481"/>
      <c r="H901" s="481"/>
      <c r="I901" s="481"/>
      <c r="J901" s="481"/>
      <c r="K901" s="482"/>
      <c r="L901" s="482"/>
      <c r="M901" s="481"/>
      <c r="N901" s="481"/>
      <c r="O901" s="481"/>
      <c r="P901" s="481"/>
      <c r="Q901" s="481"/>
      <c r="R901" s="481"/>
      <c r="S901" s="481"/>
      <c r="T901" s="481"/>
      <c r="U901" s="481"/>
      <c r="V901" s="481"/>
      <c r="W901" s="481"/>
    </row>
    <row r="902" spans="1:23">
      <c r="A902" s="481"/>
      <c r="B902" s="481"/>
      <c r="C902" s="481"/>
      <c r="D902" s="481"/>
      <c r="E902" s="481"/>
      <c r="F902" s="481"/>
      <c r="G902" s="481"/>
      <c r="H902" s="481"/>
      <c r="I902" s="481"/>
      <c r="J902" s="481"/>
      <c r="K902" s="482"/>
      <c r="L902" s="482"/>
      <c r="M902" s="481"/>
      <c r="N902" s="481"/>
      <c r="O902" s="481"/>
      <c r="P902" s="481"/>
      <c r="Q902" s="481"/>
      <c r="R902" s="481"/>
      <c r="S902" s="481"/>
      <c r="T902" s="481"/>
      <c r="U902" s="481"/>
      <c r="V902" s="481"/>
      <c r="W902" s="481"/>
    </row>
    <row r="903" spans="1:23">
      <c r="A903" s="481"/>
      <c r="B903" s="481"/>
      <c r="C903" s="481"/>
      <c r="D903" s="481"/>
      <c r="E903" s="481"/>
      <c r="F903" s="481"/>
      <c r="G903" s="481"/>
      <c r="H903" s="481"/>
      <c r="I903" s="481"/>
      <c r="J903" s="481"/>
      <c r="K903" s="482"/>
      <c r="L903" s="482"/>
      <c r="M903" s="481"/>
      <c r="N903" s="481"/>
      <c r="O903" s="481"/>
      <c r="P903" s="481"/>
      <c r="Q903" s="481"/>
      <c r="R903" s="481"/>
      <c r="S903" s="481"/>
      <c r="T903" s="481"/>
      <c r="U903" s="481"/>
      <c r="V903" s="481"/>
      <c r="W903" s="481"/>
    </row>
    <row r="904" spans="1:23">
      <c r="A904" s="481"/>
      <c r="B904" s="481"/>
      <c r="C904" s="481"/>
      <c r="D904" s="481"/>
      <c r="E904" s="481"/>
      <c r="F904" s="481"/>
      <c r="G904" s="481"/>
      <c r="H904" s="481"/>
      <c r="I904" s="481"/>
      <c r="J904" s="481"/>
      <c r="K904" s="482"/>
      <c r="L904" s="482"/>
      <c r="M904" s="481"/>
      <c r="N904" s="481"/>
      <c r="O904" s="481"/>
      <c r="P904" s="481"/>
      <c r="Q904" s="481"/>
      <c r="R904" s="481"/>
      <c r="S904" s="481"/>
      <c r="T904" s="481"/>
      <c r="U904" s="481"/>
      <c r="V904" s="481"/>
      <c r="W904" s="481"/>
    </row>
    <row r="905" spans="1:23">
      <c r="A905" s="481"/>
      <c r="B905" s="481"/>
      <c r="C905" s="481"/>
      <c r="D905" s="481"/>
      <c r="E905" s="481"/>
      <c r="F905" s="481"/>
      <c r="G905" s="481"/>
      <c r="H905" s="481"/>
      <c r="I905" s="481"/>
      <c r="J905" s="481"/>
      <c r="K905" s="482"/>
      <c r="L905" s="482"/>
      <c r="M905" s="481"/>
      <c r="N905" s="481"/>
      <c r="O905" s="481"/>
      <c r="P905" s="481"/>
      <c r="Q905" s="481"/>
      <c r="R905" s="481"/>
      <c r="S905" s="481"/>
      <c r="T905" s="481"/>
      <c r="U905" s="481"/>
      <c r="V905" s="481"/>
      <c r="W905" s="481"/>
    </row>
    <row r="906" spans="1:23">
      <c r="A906" s="481"/>
      <c r="B906" s="481"/>
      <c r="C906" s="481"/>
      <c r="D906" s="481"/>
      <c r="E906" s="481"/>
      <c r="F906" s="481"/>
      <c r="G906" s="481"/>
      <c r="H906" s="481"/>
      <c r="I906" s="481"/>
      <c r="J906" s="481"/>
      <c r="K906" s="482"/>
      <c r="L906" s="482"/>
      <c r="M906" s="481"/>
      <c r="N906" s="481"/>
      <c r="O906" s="481"/>
      <c r="P906" s="481"/>
      <c r="Q906" s="481"/>
      <c r="R906" s="481"/>
      <c r="S906" s="481"/>
      <c r="T906" s="481"/>
      <c r="U906" s="481"/>
      <c r="V906" s="481"/>
      <c r="W906" s="481"/>
    </row>
    <row r="907" spans="1:23">
      <c r="A907" s="481"/>
      <c r="B907" s="481"/>
      <c r="C907" s="481"/>
      <c r="D907" s="481"/>
      <c r="E907" s="481"/>
      <c r="F907" s="481"/>
      <c r="G907" s="481"/>
      <c r="H907" s="481"/>
      <c r="I907" s="481"/>
      <c r="J907" s="481"/>
      <c r="K907" s="482"/>
      <c r="L907" s="482"/>
      <c r="M907" s="481"/>
      <c r="N907" s="481"/>
      <c r="O907" s="481"/>
      <c r="P907" s="481"/>
      <c r="Q907" s="481"/>
      <c r="R907" s="481"/>
      <c r="S907" s="481"/>
      <c r="T907" s="481"/>
      <c r="U907" s="481"/>
      <c r="V907" s="481"/>
      <c r="W907" s="481"/>
    </row>
    <row r="908" spans="1:23">
      <c r="A908" s="481"/>
      <c r="B908" s="481"/>
      <c r="C908" s="481"/>
      <c r="D908" s="481"/>
      <c r="E908" s="481"/>
      <c r="F908" s="481"/>
      <c r="G908" s="481"/>
      <c r="H908" s="481"/>
      <c r="I908" s="481"/>
      <c r="J908" s="481"/>
      <c r="K908" s="482"/>
      <c r="L908" s="482"/>
      <c r="M908" s="481"/>
      <c r="N908" s="481"/>
      <c r="O908" s="481"/>
      <c r="P908" s="481"/>
      <c r="Q908" s="481"/>
      <c r="R908" s="481"/>
      <c r="S908" s="481"/>
      <c r="T908" s="481"/>
      <c r="U908" s="481"/>
      <c r="V908" s="481"/>
      <c r="W908" s="481"/>
    </row>
    <row r="909" spans="1:23">
      <c r="A909" s="481"/>
      <c r="B909" s="481"/>
      <c r="C909" s="481"/>
      <c r="D909" s="481"/>
      <c r="E909" s="481"/>
      <c r="F909" s="481"/>
      <c r="G909" s="481"/>
      <c r="H909" s="481"/>
      <c r="I909" s="481"/>
      <c r="J909" s="481"/>
      <c r="K909" s="482"/>
      <c r="L909" s="482"/>
      <c r="M909" s="481"/>
      <c r="N909" s="481"/>
      <c r="O909" s="481"/>
      <c r="P909" s="481"/>
      <c r="Q909" s="481"/>
      <c r="R909" s="481"/>
      <c r="S909" s="481"/>
      <c r="T909" s="481"/>
      <c r="U909" s="481"/>
      <c r="V909" s="481"/>
      <c r="W909" s="481"/>
    </row>
    <row r="910" spans="1:23">
      <c r="A910" s="481"/>
      <c r="B910" s="481"/>
      <c r="C910" s="481"/>
      <c r="D910" s="481"/>
      <c r="E910" s="481"/>
      <c r="F910" s="481"/>
      <c r="G910" s="481"/>
      <c r="H910" s="481"/>
      <c r="I910" s="481"/>
      <c r="J910" s="481"/>
      <c r="K910" s="482"/>
      <c r="L910" s="482"/>
      <c r="M910" s="481"/>
      <c r="N910" s="481"/>
      <c r="O910" s="481"/>
      <c r="P910" s="481"/>
      <c r="Q910" s="481"/>
      <c r="R910" s="481"/>
      <c r="S910" s="481"/>
      <c r="T910" s="481"/>
      <c r="U910" s="481"/>
      <c r="V910" s="481"/>
      <c r="W910" s="481"/>
    </row>
    <row r="911" spans="1:23">
      <c r="A911" s="481"/>
      <c r="B911" s="481"/>
      <c r="C911" s="481"/>
      <c r="D911" s="481"/>
      <c r="E911" s="481"/>
      <c r="F911" s="481"/>
      <c r="G911" s="481"/>
      <c r="H911" s="481"/>
      <c r="I911" s="481"/>
      <c r="J911" s="481"/>
      <c r="K911" s="482"/>
      <c r="L911" s="482"/>
      <c r="M911" s="481"/>
      <c r="N911" s="481"/>
      <c r="O911" s="481"/>
      <c r="P911" s="481"/>
      <c r="Q911" s="481"/>
      <c r="R911" s="481"/>
      <c r="S911" s="481"/>
      <c r="T911" s="481"/>
      <c r="U911" s="481"/>
      <c r="V911" s="481"/>
      <c r="W911" s="481"/>
    </row>
    <row r="912" spans="1:23">
      <c r="A912" s="481"/>
      <c r="B912" s="481"/>
      <c r="C912" s="481"/>
      <c r="D912" s="481"/>
      <c r="E912" s="481"/>
      <c r="F912" s="481"/>
      <c r="G912" s="481"/>
      <c r="H912" s="481"/>
      <c r="I912" s="481"/>
      <c r="J912" s="481"/>
      <c r="K912" s="482"/>
      <c r="L912" s="482"/>
      <c r="M912" s="481"/>
      <c r="N912" s="481"/>
      <c r="O912" s="481"/>
      <c r="P912" s="481"/>
      <c r="Q912" s="481"/>
      <c r="R912" s="481"/>
      <c r="S912" s="481"/>
      <c r="T912" s="481"/>
      <c r="U912" s="481"/>
      <c r="V912" s="481"/>
      <c r="W912" s="481"/>
    </row>
    <row r="913" spans="1:23">
      <c r="A913" s="481"/>
      <c r="B913" s="481"/>
      <c r="C913" s="481"/>
      <c r="D913" s="481"/>
      <c r="E913" s="481"/>
      <c r="F913" s="481"/>
      <c r="G913" s="481"/>
      <c r="H913" s="481"/>
      <c r="I913" s="481"/>
      <c r="J913" s="481"/>
      <c r="K913" s="482"/>
      <c r="L913" s="482"/>
      <c r="M913" s="481"/>
      <c r="N913" s="481"/>
      <c r="O913" s="481"/>
      <c r="P913" s="481"/>
      <c r="Q913" s="481"/>
      <c r="R913" s="481"/>
      <c r="S913" s="481"/>
      <c r="T913" s="481"/>
      <c r="U913" s="481"/>
      <c r="V913" s="481"/>
      <c r="W913" s="481"/>
    </row>
    <row r="914" spans="1:23">
      <c r="A914" s="481"/>
      <c r="B914" s="481"/>
      <c r="C914" s="481"/>
      <c r="D914" s="481"/>
      <c r="E914" s="481"/>
      <c r="F914" s="481"/>
      <c r="G914" s="481"/>
      <c r="H914" s="481"/>
      <c r="I914" s="481"/>
      <c r="J914" s="481"/>
      <c r="K914" s="482"/>
      <c r="L914" s="482"/>
      <c r="M914" s="481"/>
      <c r="N914" s="481"/>
      <c r="O914" s="481"/>
      <c r="P914" s="481"/>
      <c r="Q914" s="481"/>
      <c r="R914" s="481"/>
      <c r="S914" s="481"/>
      <c r="T914" s="481"/>
      <c r="U914" s="481"/>
      <c r="V914" s="481"/>
      <c r="W914" s="481"/>
    </row>
    <row r="915" spans="1:23">
      <c r="A915" s="481"/>
      <c r="B915" s="481"/>
      <c r="C915" s="481"/>
      <c r="D915" s="481"/>
      <c r="E915" s="481"/>
      <c r="F915" s="481"/>
      <c r="G915" s="481"/>
      <c r="H915" s="481"/>
      <c r="I915" s="481"/>
      <c r="J915" s="481"/>
      <c r="K915" s="482"/>
      <c r="L915" s="482"/>
      <c r="M915" s="481"/>
      <c r="N915" s="481"/>
      <c r="O915" s="481"/>
      <c r="P915" s="481"/>
      <c r="Q915" s="481"/>
      <c r="R915" s="481"/>
      <c r="S915" s="481"/>
      <c r="T915" s="481"/>
      <c r="U915" s="481"/>
      <c r="V915" s="481"/>
      <c r="W915" s="481"/>
    </row>
    <row r="916" spans="1:23">
      <c r="A916" s="481"/>
      <c r="B916" s="481"/>
      <c r="C916" s="481"/>
      <c r="D916" s="481"/>
      <c r="E916" s="481"/>
      <c r="F916" s="481"/>
      <c r="G916" s="481"/>
      <c r="H916" s="481"/>
      <c r="I916" s="481"/>
      <c r="J916" s="481"/>
      <c r="K916" s="482"/>
      <c r="L916" s="482"/>
      <c r="M916" s="481"/>
      <c r="N916" s="481"/>
      <c r="O916" s="481"/>
      <c r="P916" s="481"/>
      <c r="Q916" s="481"/>
      <c r="R916" s="481"/>
      <c r="S916" s="481"/>
      <c r="T916" s="481"/>
      <c r="U916" s="481"/>
      <c r="V916" s="481"/>
      <c r="W916" s="481"/>
    </row>
    <row r="917" spans="1:23">
      <c r="A917" s="481"/>
      <c r="B917" s="481"/>
      <c r="C917" s="481"/>
      <c r="D917" s="481"/>
      <c r="E917" s="481"/>
      <c r="F917" s="481"/>
      <c r="G917" s="481"/>
      <c r="H917" s="481"/>
      <c r="I917" s="481"/>
      <c r="J917" s="481"/>
      <c r="K917" s="482"/>
      <c r="L917" s="482"/>
      <c r="M917" s="481"/>
      <c r="N917" s="481"/>
      <c r="O917" s="481"/>
      <c r="P917" s="481"/>
      <c r="Q917" s="481"/>
      <c r="R917" s="481"/>
      <c r="S917" s="481"/>
      <c r="T917" s="481"/>
      <c r="U917" s="481"/>
      <c r="V917" s="481"/>
      <c r="W917" s="481"/>
    </row>
    <row r="918" spans="1:23">
      <c r="A918" s="481"/>
      <c r="B918" s="481"/>
      <c r="C918" s="481"/>
      <c r="D918" s="481"/>
      <c r="E918" s="481"/>
      <c r="F918" s="481"/>
      <c r="G918" s="481"/>
      <c r="H918" s="481"/>
      <c r="I918" s="481"/>
      <c r="J918" s="481"/>
      <c r="K918" s="482"/>
      <c r="L918" s="482"/>
      <c r="M918" s="481"/>
      <c r="N918" s="481"/>
      <c r="O918" s="481"/>
      <c r="P918" s="481"/>
      <c r="Q918" s="481"/>
      <c r="R918" s="481"/>
      <c r="S918" s="481"/>
      <c r="T918" s="481"/>
      <c r="U918" s="481"/>
      <c r="V918" s="481"/>
      <c r="W918" s="481"/>
    </row>
    <row r="919" spans="1:23">
      <c r="A919" s="481"/>
      <c r="B919" s="481"/>
      <c r="C919" s="481"/>
      <c r="D919" s="481"/>
      <c r="E919" s="481"/>
      <c r="F919" s="481"/>
      <c r="G919" s="481"/>
      <c r="H919" s="481"/>
      <c r="I919" s="481"/>
      <c r="J919" s="481"/>
      <c r="K919" s="482"/>
      <c r="L919" s="482"/>
      <c r="M919" s="481"/>
      <c r="N919" s="481"/>
      <c r="O919" s="481"/>
      <c r="P919" s="481"/>
      <c r="Q919" s="481"/>
      <c r="R919" s="481"/>
      <c r="S919" s="481"/>
      <c r="T919" s="481"/>
      <c r="U919" s="481"/>
      <c r="V919" s="481"/>
      <c r="W919" s="481"/>
    </row>
    <row r="920" spans="1:23">
      <c r="A920" s="481"/>
      <c r="B920" s="481"/>
      <c r="C920" s="481"/>
      <c r="D920" s="481"/>
      <c r="E920" s="481"/>
      <c r="F920" s="481"/>
      <c r="G920" s="481"/>
      <c r="H920" s="481"/>
      <c r="I920" s="481"/>
      <c r="J920" s="481"/>
      <c r="K920" s="482"/>
      <c r="L920" s="482"/>
      <c r="M920" s="481"/>
      <c r="N920" s="481"/>
      <c r="O920" s="481"/>
      <c r="P920" s="481"/>
      <c r="Q920" s="481"/>
      <c r="R920" s="481"/>
      <c r="S920" s="481"/>
      <c r="T920" s="481"/>
      <c r="U920" s="481"/>
      <c r="V920" s="481"/>
      <c r="W920" s="481"/>
    </row>
    <row r="921" spans="1:23">
      <c r="A921" s="481"/>
      <c r="B921" s="481"/>
      <c r="C921" s="481"/>
      <c r="D921" s="481"/>
      <c r="E921" s="481"/>
      <c r="F921" s="481"/>
      <c r="G921" s="481"/>
      <c r="H921" s="481"/>
      <c r="I921" s="481"/>
      <c r="J921" s="481"/>
      <c r="K921" s="482"/>
      <c r="L921" s="482"/>
      <c r="M921" s="481"/>
      <c r="N921" s="481"/>
      <c r="O921" s="481"/>
      <c r="P921" s="481"/>
      <c r="Q921" s="481"/>
      <c r="R921" s="481"/>
      <c r="S921" s="481"/>
      <c r="T921" s="481"/>
      <c r="U921" s="481"/>
      <c r="V921" s="481"/>
      <c r="W921" s="481"/>
    </row>
    <row r="922" spans="1:23">
      <c r="A922" s="481"/>
      <c r="B922" s="481"/>
      <c r="C922" s="481"/>
      <c r="D922" s="481"/>
      <c r="E922" s="481"/>
      <c r="F922" s="481"/>
      <c r="G922" s="481"/>
      <c r="H922" s="481"/>
      <c r="I922" s="481"/>
      <c r="J922" s="481"/>
      <c r="K922" s="482"/>
      <c r="L922" s="482"/>
      <c r="M922" s="481"/>
      <c r="N922" s="481"/>
      <c r="O922" s="481"/>
      <c r="P922" s="481"/>
      <c r="Q922" s="481"/>
      <c r="R922" s="481"/>
      <c r="S922" s="481"/>
      <c r="T922" s="481"/>
      <c r="U922" s="481"/>
      <c r="V922" s="481"/>
      <c r="W922" s="481"/>
    </row>
    <row r="923" spans="1:23">
      <c r="A923" s="481"/>
      <c r="B923" s="481"/>
      <c r="C923" s="481"/>
      <c r="D923" s="481"/>
      <c r="E923" s="481"/>
      <c r="F923" s="481"/>
      <c r="G923" s="481"/>
      <c r="H923" s="481"/>
      <c r="I923" s="481"/>
      <c r="J923" s="481"/>
      <c r="K923" s="482"/>
      <c r="L923" s="482"/>
      <c r="M923" s="481"/>
      <c r="N923" s="481"/>
      <c r="O923" s="481"/>
      <c r="P923" s="481"/>
      <c r="Q923" s="481"/>
      <c r="R923" s="481"/>
      <c r="S923" s="481"/>
      <c r="T923" s="481"/>
      <c r="U923" s="481"/>
      <c r="V923" s="481"/>
      <c r="W923" s="481"/>
    </row>
    <row r="924" spans="1:23">
      <c r="A924" s="481"/>
      <c r="B924" s="481"/>
      <c r="C924" s="481"/>
      <c r="D924" s="481"/>
      <c r="E924" s="481"/>
      <c r="F924" s="481"/>
      <c r="G924" s="481"/>
      <c r="H924" s="481"/>
      <c r="I924" s="481"/>
      <c r="J924" s="481"/>
      <c r="K924" s="482"/>
      <c r="L924" s="482"/>
      <c r="M924" s="481"/>
      <c r="N924" s="481"/>
      <c r="O924" s="481"/>
      <c r="P924" s="481"/>
      <c r="Q924" s="481"/>
      <c r="R924" s="481"/>
      <c r="S924" s="481"/>
      <c r="T924" s="481"/>
      <c r="U924" s="481"/>
      <c r="V924" s="481"/>
      <c r="W924" s="481"/>
    </row>
    <row r="925" spans="1:23">
      <c r="A925" s="481"/>
      <c r="B925" s="481"/>
      <c r="C925" s="481"/>
      <c r="D925" s="481"/>
      <c r="E925" s="481"/>
      <c r="F925" s="481"/>
      <c r="G925" s="481"/>
      <c r="H925" s="481"/>
      <c r="I925" s="481"/>
      <c r="J925" s="481"/>
      <c r="K925" s="482"/>
      <c r="L925" s="482"/>
      <c r="M925" s="481"/>
      <c r="N925" s="481"/>
      <c r="O925" s="481"/>
      <c r="P925" s="481"/>
      <c r="Q925" s="481"/>
      <c r="R925" s="481"/>
      <c r="S925" s="481"/>
      <c r="T925" s="481"/>
      <c r="U925" s="481"/>
      <c r="V925" s="481"/>
      <c r="W925" s="481"/>
    </row>
    <row r="926" spans="1:23">
      <c r="A926" s="481"/>
      <c r="B926" s="481"/>
      <c r="C926" s="481"/>
      <c r="D926" s="481"/>
      <c r="E926" s="481"/>
      <c r="F926" s="481"/>
      <c r="G926" s="481"/>
      <c r="H926" s="481"/>
      <c r="I926" s="481"/>
      <c r="J926" s="481"/>
      <c r="K926" s="482"/>
      <c r="L926" s="482"/>
      <c r="M926" s="481"/>
      <c r="N926" s="481"/>
      <c r="O926" s="481"/>
      <c r="P926" s="481"/>
      <c r="Q926" s="481"/>
      <c r="R926" s="481"/>
      <c r="S926" s="481"/>
      <c r="T926" s="481"/>
      <c r="U926" s="481"/>
      <c r="V926" s="481"/>
      <c r="W926" s="481"/>
    </row>
    <row r="927" spans="1:23">
      <c r="A927" s="481"/>
      <c r="B927" s="481"/>
      <c r="C927" s="481"/>
      <c r="D927" s="481"/>
      <c r="E927" s="481"/>
      <c r="F927" s="481"/>
      <c r="G927" s="481"/>
      <c r="H927" s="481"/>
      <c r="I927" s="481"/>
      <c r="J927" s="481"/>
      <c r="K927" s="482"/>
      <c r="L927" s="482"/>
      <c r="M927" s="481"/>
      <c r="N927" s="481"/>
      <c r="O927" s="481"/>
      <c r="P927" s="481"/>
      <c r="Q927" s="481"/>
      <c r="R927" s="481"/>
      <c r="S927" s="481"/>
      <c r="T927" s="481"/>
      <c r="U927" s="481"/>
      <c r="V927" s="481"/>
      <c r="W927" s="481"/>
    </row>
    <row r="928" spans="1:23">
      <c r="A928" s="481"/>
      <c r="B928" s="481"/>
      <c r="C928" s="481"/>
      <c r="D928" s="481"/>
      <c r="E928" s="481"/>
      <c r="F928" s="481"/>
      <c r="G928" s="481"/>
      <c r="H928" s="481"/>
      <c r="I928" s="481"/>
      <c r="J928" s="481"/>
      <c r="K928" s="482"/>
      <c r="L928" s="482"/>
      <c r="M928" s="481"/>
      <c r="N928" s="481"/>
      <c r="O928" s="481"/>
      <c r="P928" s="481"/>
      <c r="Q928" s="481"/>
      <c r="R928" s="481"/>
      <c r="S928" s="481"/>
      <c r="T928" s="481"/>
      <c r="U928" s="481"/>
      <c r="V928" s="481"/>
      <c r="W928" s="481"/>
    </row>
    <row r="929" spans="1:23">
      <c r="A929" s="481"/>
      <c r="B929" s="481"/>
      <c r="C929" s="481"/>
      <c r="D929" s="481"/>
      <c r="E929" s="481"/>
      <c r="F929" s="481"/>
      <c r="G929" s="481"/>
      <c r="H929" s="481"/>
      <c r="I929" s="481"/>
      <c r="J929" s="481"/>
      <c r="K929" s="482"/>
      <c r="L929" s="482"/>
      <c r="M929" s="481"/>
      <c r="N929" s="481"/>
      <c r="O929" s="481"/>
      <c r="P929" s="481"/>
      <c r="Q929" s="481"/>
      <c r="R929" s="481"/>
      <c r="S929" s="481"/>
      <c r="T929" s="481"/>
      <c r="U929" s="481"/>
      <c r="V929" s="481"/>
      <c r="W929" s="481"/>
    </row>
    <row r="930" spans="1:23">
      <c r="A930" s="481"/>
      <c r="B930" s="481"/>
      <c r="C930" s="481"/>
      <c r="D930" s="481"/>
      <c r="E930" s="481"/>
      <c r="F930" s="481"/>
      <c r="G930" s="481"/>
      <c r="H930" s="481"/>
      <c r="I930" s="481"/>
      <c r="J930" s="481"/>
      <c r="K930" s="482"/>
      <c r="L930" s="482"/>
      <c r="M930" s="481"/>
      <c r="N930" s="481"/>
      <c r="O930" s="481"/>
      <c r="P930" s="481"/>
      <c r="Q930" s="481"/>
      <c r="R930" s="481"/>
      <c r="S930" s="481"/>
      <c r="T930" s="481"/>
      <c r="U930" s="481"/>
      <c r="V930" s="481"/>
      <c r="W930" s="481"/>
    </row>
    <row r="931" spans="1:23">
      <c r="A931" s="481"/>
      <c r="B931" s="481"/>
      <c r="C931" s="481"/>
      <c r="D931" s="481"/>
      <c r="E931" s="481"/>
      <c r="F931" s="481"/>
      <c r="G931" s="481"/>
      <c r="H931" s="481"/>
      <c r="I931" s="481"/>
      <c r="J931" s="481"/>
      <c r="K931" s="482"/>
      <c r="L931" s="482"/>
      <c r="M931" s="481"/>
      <c r="N931" s="481"/>
      <c r="O931" s="481"/>
      <c r="P931" s="481"/>
      <c r="Q931" s="481"/>
      <c r="R931" s="481"/>
      <c r="S931" s="481"/>
      <c r="T931" s="481"/>
      <c r="U931" s="481"/>
      <c r="V931" s="481"/>
      <c r="W931" s="481"/>
    </row>
    <row r="932" spans="1:23">
      <c r="A932" s="481"/>
      <c r="B932" s="481"/>
      <c r="C932" s="481"/>
      <c r="D932" s="481"/>
      <c r="E932" s="481"/>
      <c r="F932" s="481"/>
      <c r="G932" s="481"/>
      <c r="H932" s="481"/>
      <c r="I932" s="481"/>
      <c r="J932" s="481"/>
      <c r="K932" s="482"/>
      <c r="L932" s="482"/>
      <c r="M932" s="481"/>
      <c r="N932" s="481"/>
      <c r="O932" s="481"/>
      <c r="P932" s="481"/>
      <c r="Q932" s="481"/>
      <c r="R932" s="481"/>
      <c r="S932" s="481"/>
      <c r="T932" s="481"/>
      <c r="U932" s="481"/>
      <c r="V932" s="481"/>
      <c r="W932" s="481"/>
    </row>
    <row r="933" spans="1:23">
      <c r="A933" s="481"/>
      <c r="B933" s="481"/>
      <c r="C933" s="481"/>
      <c r="D933" s="481"/>
      <c r="E933" s="481"/>
      <c r="F933" s="481"/>
      <c r="G933" s="481"/>
      <c r="H933" s="481"/>
      <c r="I933" s="481"/>
      <c r="J933" s="481"/>
      <c r="K933" s="482"/>
      <c r="L933" s="482"/>
      <c r="M933" s="481"/>
      <c r="N933" s="481"/>
      <c r="O933" s="481"/>
      <c r="P933" s="481"/>
      <c r="Q933" s="481"/>
      <c r="R933" s="481"/>
      <c r="S933" s="481"/>
      <c r="T933" s="481"/>
      <c r="U933" s="481"/>
      <c r="V933" s="481"/>
      <c r="W933" s="481"/>
    </row>
    <row r="934" spans="1:23">
      <c r="A934" s="481"/>
      <c r="B934" s="481"/>
      <c r="C934" s="481"/>
      <c r="D934" s="481"/>
      <c r="E934" s="481"/>
      <c r="F934" s="481"/>
      <c r="G934" s="481"/>
      <c r="H934" s="481"/>
      <c r="I934" s="481"/>
      <c r="J934" s="481"/>
      <c r="K934" s="482"/>
      <c r="L934" s="482"/>
      <c r="M934" s="481"/>
      <c r="N934" s="481"/>
      <c r="O934" s="481"/>
      <c r="P934" s="481"/>
      <c r="Q934" s="481"/>
      <c r="R934" s="481"/>
      <c r="S934" s="481"/>
      <c r="T934" s="481"/>
      <c r="U934" s="481"/>
      <c r="V934" s="481"/>
      <c r="W934" s="481"/>
    </row>
    <row r="935" spans="1:23">
      <c r="A935" s="481"/>
      <c r="B935" s="481"/>
      <c r="C935" s="481"/>
      <c r="D935" s="481"/>
      <c r="E935" s="481"/>
      <c r="F935" s="481"/>
      <c r="G935" s="481"/>
      <c r="H935" s="481"/>
      <c r="I935" s="481"/>
      <c r="J935" s="481"/>
      <c r="K935" s="482"/>
      <c r="L935" s="482"/>
      <c r="M935" s="481"/>
      <c r="N935" s="481"/>
      <c r="O935" s="481"/>
      <c r="P935" s="481"/>
      <c r="Q935" s="481"/>
      <c r="R935" s="481"/>
      <c r="S935" s="481"/>
      <c r="T935" s="481"/>
      <c r="U935" s="481"/>
      <c r="V935" s="481"/>
      <c r="W935" s="481"/>
    </row>
    <row r="936" spans="1:23">
      <c r="A936" s="481"/>
      <c r="B936" s="481"/>
      <c r="C936" s="481"/>
      <c r="D936" s="481"/>
      <c r="E936" s="481"/>
      <c r="F936" s="481"/>
      <c r="G936" s="481"/>
      <c r="H936" s="481"/>
      <c r="I936" s="481"/>
      <c r="J936" s="481"/>
      <c r="K936" s="482"/>
      <c r="L936" s="482"/>
      <c r="M936" s="481"/>
      <c r="N936" s="481"/>
      <c r="O936" s="481"/>
      <c r="P936" s="481"/>
      <c r="Q936" s="481"/>
      <c r="R936" s="481"/>
      <c r="S936" s="481"/>
      <c r="T936" s="481"/>
      <c r="U936" s="481"/>
      <c r="V936" s="481"/>
      <c r="W936" s="481"/>
    </row>
    <row r="937" spans="1:23">
      <c r="A937" s="481"/>
      <c r="B937" s="481"/>
      <c r="C937" s="481"/>
      <c r="D937" s="481"/>
      <c r="E937" s="481"/>
      <c r="F937" s="481"/>
      <c r="G937" s="481"/>
      <c r="H937" s="481"/>
      <c r="I937" s="481"/>
      <c r="J937" s="481"/>
      <c r="K937" s="482"/>
      <c r="L937" s="482"/>
      <c r="M937" s="481"/>
      <c r="N937" s="481"/>
      <c r="O937" s="481"/>
      <c r="P937" s="481"/>
      <c r="Q937" s="481"/>
      <c r="R937" s="481"/>
      <c r="S937" s="481"/>
      <c r="T937" s="481"/>
      <c r="U937" s="481"/>
      <c r="V937" s="481"/>
      <c r="W937" s="481"/>
    </row>
    <row r="938" spans="1:23">
      <c r="A938" s="481"/>
      <c r="B938" s="481"/>
      <c r="C938" s="481"/>
      <c r="D938" s="481"/>
      <c r="E938" s="481"/>
      <c r="F938" s="481"/>
      <c r="G938" s="481"/>
      <c r="H938" s="481"/>
      <c r="I938" s="481"/>
      <c r="J938" s="481"/>
      <c r="K938" s="482"/>
      <c r="L938" s="482"/>
      <c r="M938" s="481"/>
      <c r="N938" s="481"/>
      <c r="O938" s="481"/>
      <c r="P938" s="481"/>
      <c r="Q938" s="481"/>
      <c r="R938" s="481"/>
      <c r="S938" s="481"/>
      <c r="T938" s="481"/>
      <c r="U938" s="481"/>
      <c r="V938" s="481"/>
      <c r="W938" s="481"/>
    </row>
    <row r="939" spans="1:23">
      <c r="A939" s="481"/>
      <c r="B939" s="481"/>
      <c r="C939" s="481"/>
      <c r="D939" s="481"/>
      <c r="E939" s="481"/>
      <c r="F939" s="481"/>
      <c r="G939" s="481"/>
      <c r="H939" s="481"/>
      <c r="I939" s="481"/>
      <c r="J939" s="481"/>
      <c r="K939" s="482"/>
      <c r="L939" s="482"/>
      <c r="M939" s="481"/>
      <c r="N939" s="481"/>
      <c r="O939" s="481"/>
      <c r="P939" s="481"/>
      <c r="Q939" s="481"/>
      <c r="R939" s="481"/>
      <c r="S939" s="481"/>
      <c r="T939" s="481"/>
      <c r="U939" s="481"/>
      <c r="V939" s="481"/>
      <c r="W939" s="481"/>
    </row>
    <row r="940" spans="1:23">
      <c r="A940" s="481"/>
      <c r="B940" s="481"/>
      <c r="C940" s="481"/>
      <c r="D940" s="481"/>
      <c r="E940" s="481"/>
      <c r="F940" s="481"/>
      <c r="G940" s="481"/>
      <c r="H940" s="481"/>
      <c r="I940" s="481"/>
      <c r="J940" s="481"/>
      <c r="K940" s="482"/>
      <c r="L940" s="482"/>
      <c r="M940" s="481"/>
      <c r="N940" s="481"/>
      <c r="O940" s="481"/>
      <c r="P940" s="481"/>
      <c r="Q940" s="481"/>
      <c r="R940" s="481"/>
      <c r="S940" s="481"/>
      <c r="T940" s="481"/>
      <c r="U940" s="481"/>
      <c r="V940" s="481"/>
      <c r="W940" s="481"/>
    </row>
    <row r="941" spans="1:23">
      <c r="A941" s="481"/>
      <c r="B941" s="481"/>
      <c r="C941" s="481"/>
      <c r="D941" s="481"/>
      <c r="E941" s="481"/>
      <c r="F941" s="481"/>
      <c r="G941" s="481"/>
      <c r="H941" s="481"/>
      <c r="I941" s="481"/>
      <c r="J941" s="481"/>
      <c r="K941" s="482"/>
      <c r="L941" s="482"/>
      <c r="M941" s="481"/>
      <c r="N941" s="481"/>
      <c r="O941" s="481"/>
      <c r="P941" s="481"/>
      <c r="Q941" s="481"/>
      <c r="R941" s="481"/>
      <c r="S941" s="481"/>
      <c r="T941" s="481"/>
      <c r="U941" s="481"/>
      <c r="V941" s="481"/>
      <c r="W941" s="481"/>
    </row>
    <row r="942" spans="1:23">
      <c r="A942" s="481"/>
      <c r="B942" s="481"/>
      <c r="C942" s="481"/>
      <c r="D942" s="481"/>
      <c r="E942" s="481"/>
      <c r="F942" s="481"/>
      <c r="G942" s="481"/>
      <c r="H942" s="481"/>
      <c r="I942" s="481"/>
      <c r="J942" s="481"/>
      <c r="K942" s="482"/>
      <c r="L942" s="482"/>
      <c r="M942" s="481"/>
      <c r="N942" s="481"/>
      <c r="O942" s="481"/>
      <c r="P942" s="481"/>
      <c r="Q942" s="481"/>
      <c r="R942" s="481"/>
      <c r="S942" s="481"/>
      <c r="T942" s="481"/>
      <c r="U942" s="481"/>
      <c r="V942" s="481"/>
      <c r="W942" s="481"/>
    </row>
    <row r="943" spans="1:23">
      <c r="A943" s="481"/>
      <c r="B943" s="481"/>
      <c r="C943" s="481"/>
      <c r="D943" s="481"/>
      <c r="E943" s="481"/>
      <c r="F943" s="481"/>
      <c r="G943" s="481"/>
      <c r="H943" s="481"/>
      <c r="I943" s="481"/>
      <c r="J943" s="481"/>
      <c r="K943" s="482"/>
      <c r="L943" s="482"/>
      <c r="M943" s="481"/>
      <c r="N943" s="481"/>
      <c r="O943" s="481"/>
      <c r="P943" s="481"/>
      <c r="Q943" s="481"/>
      <c r="R943" s="481"/>
      <c r="S943" s="481"/>
      <c r="T943" s="481"/>
      <c r="U943" s="481"/>
      <c r="V943" s="481"/>
      <c r="W943" s="481"/>
    </row>
    <row r="944" spans="1:23">
      <c r="A944" s="481"/>
      <c r="B944" s="481"/>
      <c r="C944" s="481"/>
      <c r="D944" s="481"/>
      <c r="E944" s="481"/>
      <c r="F944" s="481"/>
      <c r="G944" s="481"/>
      <c r="H944" s="481"/>
      <c r="I944" s="481"/>
      <c r="J944" s="481"/>
      <c r="K944" s="482"/>
      <c r="L944" s="482"/>
      <c r="M944" s="481"/>
      <c r="N944" s="481"/>
      <c r="O944" s="481"/>
      <c r="P944" s="481"/>
      <c r="Q944" s="481"/>
      <c r="R944" s="481"/>
      <c r="S944" s="481"/>
      <c r="T944" s="481"/>
      <c r="U944" s="481"/>
      <c r="V944" s="481"/>
      <c r="W944" s="481"/>
    </row>
    <row r="945" spans="1:23">
      <c r="A945" s="481"/>
      <c r="B945" s="481"/>
      <c r="C945" s="481"/>
      <c r="D945" s="481"/>
      <c r="E945" s="481"/>
      <c r="F945" s="481"/>
      <c r="G945" s="481"/>
      <c r="H945" s="481"/>
      <c r="I945" s="481"/>
      <c r="J945" s="481"/>
      <c r="K945" s="482"/>
      <c r="L945" s="482"/>
      <c r="M945" s="481"/>
      <c r="N945" s="481"/>
      <c r="O945" s="481"/>
      <c r="P945" s="481"/>
      <c r="Q945" s="481"/>
      <c r="R945" s="481"/>
      <c r="S945" s="481"/>
      <c r="T945" s="481"/>
      <c r="U945" s="481"/>
      <c r="V945" s="481"/>
      <c r="W945" s="481"/>
    </row>
    <row r="946" spans="1:23">
      <c r="A946" s="481"/>
      <c r="B946" s="481"/>
      <c r="C946" s="481"/>
      <c r="D946" s="481"/>
      <c r="E946" s="481"/>
      <c r="F946" s="481"/>
      <c r="G946" s="481"/>
      <c r="H946" s="481"/>
      <c r="I946" s="481"/>
      <c r="J946" s="481"/>
      <c r="K946" s="482"/>
      <c r="L946" s="482"/>
      <c r="M946" s="481"/>
      <c r="N946" s="481"/>
      <c r="O946" s="481"/>
      <c r="P946" s="481"/>
      <c r="Q946" s="481"/>
      <c r="R946" s="481"/>
      <c r="S946" s="481"/>
      <c r="T946" s="481"/>
      <c r="U946" s="481"/>
      <c r="V946" s="481"/>
      <c r="W946" s="481"/>
    </row>
    <row r="947" spans="1:23">
      <c r="A947" s="481"/>
      <c r="B947" s="481"/>
      <c r="C947" s="481"/>
      <c r="D947" s="481"/>
      <c r="E947" s="481"/>
      <c r="F947" s="481"/>
      <c r="G947" s="481"/>
      <c r="H947" s="481"/>
      <c r="I947" s="481"/>
      <c r="J947" s="481"/>
      <c r="K947" s="482"/>
      <c r="L947" s="482"/>
      <c r="M947" s="481"/>
      <c r="N947" s="481"/>
      <c r="O947" s="481"/>
      <c r="P947" s="481"/>
      <c r="Q947" s="481"/>
      <c r="R947" s="481"/>
      <c r="S947" s="481"/>
      <c r="T947" s="481"/>
      <c r="U947" s="481"/>
      <c r="V947" s="481"/>
      <c r="W947" s="481"/>
    </row>
    <row r="948" spans="1:23">
      <c r="A948" s="481"/>
      <c r="B948" s="481"/>
      <c r="C948" s="481"/>
      <c r="D948" s="481"/>
      <c r="E948" s="481"/>
      <c r="F948" s="481"/>
      <c r="G948" s="481"/>
      <c r="H948" s="481"/>
      <c r="I948" s="481"/>
      <c r="J948" s="481"/>
      <c r="K948" s="482"/>
      <c r="L948" s="482"/>
      <c r="M948" s="481"/>
      <c r="N948" s="481"/>
      <c r="O948" s="481"/>
      <c r="P948" s="481"/>
      <c r="Q948" s="481"/>
      <c r="R948" s="481"/>
      <c r="S948" s="481"/>
      <c r="T948" s="481"/>
      <c r="U948" s="481"/>
      <c r="V948" s="481"/>
      <c r="W948" s="481"/>
    </row>
    <row r="949" spans="1:23">
      <c r="A949" s="481"/>
      <c r="B949" s="481"/>
      <c r="C949" s="481"/>
      <c r="D949" s="481"/>
      <c r="E949" s="481"/>
      <c r="F949" s="481"/>
      <c r="G949" s="481"/>
      <c r="H949" s="481"/>
      <c r="I949" s="481"/>
      <c r="J949" s="481"/>
      <c r="K949" s="482"/>
      <c r="L949" s="482"/>
      <c r="M949" s="481"/>
      <c r="N949" s="481"/>
      <c r="O949" s="481"/>
      <c r="P949" s="481"/>
      <c r="Q949" s="481"/>
      <c r="R949" s="481"/>
      <c r="S949" s="481"/>
      <c r="T949" s="481"/>
      <c r="U949" s="481"/>
      <c r="V949" s="481"/>
      <c r="W949" s="481"/>
    </row>
    <row r="950" spans="1:23">
      <c r="A950" s="481"/>
      <c r="B950" s="481"/>
      <c r="C950" s="481"/>
      <c r="D950" s="481"/>
      <c r="E950" s="481"/>
      <c r="F950" s="481"/>
      <c r="G950" s="481"/>
      <c r="H950" s="481"/>
      <c r="I950" s="481"/>
      <c r="J950" s="481"/>
      <c r="K950" s="482"/>
      <c r="L950" s="482"/>
      <c r="M950" s="481"/>
      <c r="N950" s="481"/>
      <c r="O950" s="481"/>
      <c r="P950" s="481"/>
      <c r="Q950" s="481"/>
      <c r="R950" s="481"/>
      <c r="S950" s="481"/>
      <c r="T950" s="481"/>
      <c r="U950" s="481"/>
      <c r="V950" s="481"/>
      <c r="W950" s="481"/>
    </row>
    <row r="951" spans="1:23">
      <c r="A951" s="481"/>
      <c r="B951" s="481"/>
      <c r="C951" s="481"/>
      <c r="D951" s="481"/>
      <c r="E951" s="481"/>
      <c r="F951" s="481"/>
      <c r="G951" s="481"/>
      <c r="H951" s="481"/>
      <c r="I951" s="481"/>
      <c r="J951" s="481"/>
      <c r="K951" s="482"/>
      <c r="L951" s="482"/>
      <c r="M951" s="481"/>
      <c r="N951" s="481"/>
      <c r="O951" s="481"/>
      <c r="P951" s="481"/>
      <c r="Q951" s="481"/>
      <c r="R951" s="481"/>
      <c r="S951" s="481"/>
      <c r="T951" s="481"/>
      <c r="U951" s="481"/>
      <c r="V951" s="481"/>
      <c r="W951" s="481"/>
    </row>
    <row r="952" spans="1:23">
      <c r="A952" s="481"/>
      <c r="B952" s="481"/>
      <c r="C952" s="481"/>
      <c r="D952" s="481"/>
      <c r="E952" s="481"/>
      <c r="F952" s="481"/>
      <c r="G952" s="481"/>
      <c r="H952" s="481"/>
      <c r="I952" s="481"/>
      <c r="J952" s="481"/>
      <c r="K952" s="482"/>
      <c r="L952" s="482"/>
      <c r="M952" s="481"/>
      <c r="N952" s="481"/>
      <c r="O952" s="481"/>
      <c r="P952" s="481"/>
      <c r="Q952" s="481"/>
      <c r="R952" s="481"/>
      <c r="S952" s="481"/>
      <c r="T952" s="481"/>
      <c r="U952" s="481"/>
      <c r="V952" s="481"/>
      <c r="W952" s="481"/>
    </row>
    <row r="953" spans="1:23">
      <c r="A953" s="481"/>
      <c r="B953" s="481"/>
      <c r="C953" s="481"/>
      <c r="D953" s="481"/>
      <c r="E953" s="481"/>
      <c r="F953" s="481"/>
      <c r="G953" s="481"/>
      <c r="H953" s="481"/>
      <c r="I953" s="481"/>
      <c r="J953" s="481"/>
      <c r="K953" s="482"/>
      <c r="L953" s="482"/>
      <c r="M953" s="481"/>
      <c r="N953" s="481"/>
      <c r="O953" s="481"/>
      <c r="P953" s="481"/>
      <c r="Q953" s="481"/>
      <c r="R953" s="481"/>
      <c r="S953" s="481"/>
      <c r="T953" s="481"/>
      <c r="U953" s="481"/>
      <c r="V953" s="481"/>
      <c r="W953" s="481"/>
    </row>
    <row r="954" spans="1:23">
      <c r="A954" s="481"/>
      <c r="B954" s="481"/>
      <c r="C954" s="481"/>
      <c r="D954" s="481"/>
      <c r="E954" s="481"/>
      <c r="F954" s="481"/>
      <c r="G954" s="481"/>
      <c r="H954" s="481"/>
      <c r="I954" s="481"/>
      <c r="J954" s="481"/>
      <c r="K954" s="482"/>
      <c r="L954" s="482"/>
      <c r="M954" s="481"/>
      <c r="N954" s="481"/>
      <c r="O954" s="481"/>
      <c r="P954" s="481"/>
      <c r="Q954" s="481"/>
      <c r="R954" s="481"/>
      <c r="S954" s="481"/>
      <c r="T954" s="481"/>
      <c r="U954" s="481"/>
      <c r="V954" s="481"/>
      <c r="W954" s="481"/>
    </row>
    <row r="955" spans="1:23">
      <c r="A955" s="481"/>
      <c r="B955" s="481"/>
      <c r="C955" s="481"/>
      <c r="D955" s="481"/>
      <c r="E955" s="481"/>
      <c r="F955" s="481"/>
      <c r="G955" s="481"/>
      <c r="H955" s="481"/>
      <c r="I955" s="481"/>
      <c r="J955" s="481"/>
      <c r="K955" s="482"/>
      <c r="L955" s="482"/>
      <c r="M955" s="481"/>
      <c r="N955" s="481"/>
      <c r="O955" s="481"/>
      <c r="P955" s="481"/>
      <c r="Q955" s="481"/>
      <c r="R955" s="481"/>
      <c r="S955" s="481"/>
      <c r="T955" s="481"/>
      <c r="U955" s="481"/>
      <c r="V955" s="481"/>
      <c r="W955" s="481"/>
    </row>
    <row r="956" spans="1:23">
      <c r="A956" s="481"/>
      <c r="B956" s="481"/>
      <c r="C956" s="481"/>
      <c r="D956" s="481"/>
      <c r="E956" s="481"/>
      <c r="F956" s="481"/>
      <c r="G956" s="481"/>
      <c r="H956" s="481"/>
      <c r="I956" s="481"/>
      <c r="J956" s="481"/>
      <c r="K956" s="482"/>
      <c r="L956" s="482"/>
      <c r="M956" s="481"/>
      <c r="N956" s="481"/>
      <c r="O956" s="481"/>
      <c r="P956" s="481"/>
      <c r="Q956" s="481"/>
      <c r="R956" s="481"/>
      <c r="S956" s="481"/>
      <c r="T956" s="481"/>
      <c r="U956" s="481"/>
      <c r="V956" s="481"/>
      <c r="W956" s="481"/>
    </row>
    <row r="957" spans="1:23">
      <c r="A957" s="481"/>
      <c r="B957" s="481"/>
      <c r="C957" s="481"/>
      <c r="D957" s="481"/>
      <c r="E957" s="481"/>
      <c r="F957" s="481"/>
      <c r="G957" s="481"/>
      <c r="H957" s="481"/>
      <c r="I957" s="481"/>
      <c r="J957" s="481"/>
      <c r="K957" s="482"/>
      <c r="L957" s="482"/>
      <c r="M957" s="481"/>
      <c r="N957" s="481"/>
      <c r="O957" s="481"/>
      <c r="P957" s="481"/>
      <c r="Q957" s="481"/>
      <c r="R957" s="481"/>
      <c r="S957" s="481"/>
      <c r="T957" s="481"/>
      <c r="U957" s="481"/>
      <c r="V957" s="481"/>
      <c r="W957" s="481"/>
    </row>
    <row r="958" spans="1:23">
      <c r="A958" s="481"/>
      <c r="B958" s="481"/>
      <c r="C958" s="481"/>
      <c r="D958" s="481"/>
      <c r="E958" s="481"/>
      <c r="F958" s="481"/>
      <c r="G958" s="481"/>
      <c r="H958" s="481"/>
      <c r="I958" s="481"/>
      <c r="J958" s="481"/>
      <c r="K958" s="482"/>
      <c r="L958" s="482"/>
      <c r="M958" s="481"/>
      <c r="N958" s="481"/>
      <c r="O958" s="481"/>
      <c r="P958" s="481"/>
      <c r="Q958" s="481"/>
      <c r="R958" s="481"/>
      <c r="S958" s="481"/>
      <c r="T958" s="481"/>
      <c r="U958" s="481"/>
      <c r="V958" s="481"/>
      <c r="W958" s="481"/>
    </row>
    <row r="959" spans="1:23">
      <c r="A959" s="481"/>
      <c r="B959" s="481"/>
      <c r="C959" s="481"/>
      <c r="D959" s="481"/>
      <c r="E959" s="481"/>
      <c r="F959" s="481"/>
      <c r="G959" s="481"/>
      <c r="H959" s="481"/>
      <c r="I959" s="481"/>
      <c r="J959" s="481"/>
      <c r="K959" s="482"/>
      <c r="L959" s="482"/>
      <c r="M959" s="481"/>
      <c r="N959" s="481"/>
      <c r="O959" s="481"/>
      <c r="P959" s="481"/>
      <c r="Q959" s="481"/>
      <c r="R959" s="481"/>
      <c r="S959" s="481"/>
      <c r="T959" s="481"/>
      <c r="U959" s="481"/>
      <c r="V959" s="481"/>
      <c r="W959" s="481"/>
    </row>
    <row r="960" spans="1:23">
      <c r="A960" s="481"/>
      <c r="B960" s="481"/>
      <c r="C960" s="481"/>
      <c r="D960" s="481"/>
      <c r="E960" s="481"/>
      <c r="F960" s="481"/>
      <c r="G960" s="481"/>
      <c r="H960" s="481"/>
      <c r="I960" s="481"/>
      <c r="J960" s="481"/>
      <c r="K960" s="482"/>
      <c r="L960" s="482"/>
      <c r="M960" s="481"/>
      <c r="N960" s="481"/>
      <c r="O960" s="481"/>
      <c r="P960" s="481"/>
      <c r="Q960" s="481"/>
      <c r="R960" s="481"/>
      <c r="S960" s="481"/>
      <c r="T960" s="481"/>
      <c r="U960" s="481"/>
      <c r="V960" s="481"/>
      <c r="W960" s="481"/>
    </row>
    <row r="961" spans="1:23">
      <c r="A961" s="481"/>
      <c r="B961" s="481"/>
      <c r="C961" s="481"/>
      <c r="D961" s="481"/>
      <c r="E961" s="481"/>
      <c r="F961" s="481"/>
      <c r="G961" s="481"/>
      <c r="H961" s="481"/>
      <c r="I961" s="481"/>
      <c r="J961" s="481"/>
      <c r="K961" s="482"/>
      <c r="L961" s="482"/>
      <c r="M961" s="481"/>
      <c r="N961" s="481"/>
      <c r="O961" s="481"/>
      <c r="P961" s="481"/>
      <c r="Q961" s="481"/>
      <c r="R961" s="481"/>
      <c r="S961" s="481"/>
      <c r="T961" s="481"/>
      <c r="U961" s="481"/>
      <c r="V961" s="481"/>
      <c r="W961" s="481"/>
    </row>
    <row r="962" spans="1:23">
      <c r="A962" s="481"/>
      <c r="B962" s="481"/>
      <c r="C962" s="481"/>
      <c r="D962" s="481"/>
      <c r="E962" s="481"/>
      <c r="F962" s="481"/>
      <c r="G962" s="481"/>
      <c r="H962" s="481"/>
      <c r="I962" s="481"/>
      <c r="J962" s="481"/>
      <c r="K962" s="482"/>
      <c r="L962" s="482"/>
      <c r="M962" s="481"/>
      <c r="N962" s="481"/>
      <c r="O962" s="481"/>
      <c r="P962" s="481"/>
      <c r="Q962" s="481"/>
      <c r="R962" s="481"/>
      <c r="S962" s="481"/>
      <c r="T962" s="481"/>
      <c r="U962" s="481"/>
      <c r="V962" s="481"/>
      <c r="W962" s="481"/>
    </row>
    <row r="963" spans="1:23">
      <c r="A963" s="481"/>
      <c r="B963" s="481"/>
      <c r="C963" s="481"/>
      <c r="D963" s="481"/>
      <c r="E963" s="481"/>
      <c r="F963" s="481"/>
      <c r="G963" s="481"/>
      <c r="H963" s="481"/>
      <c r="I963" s="481"/>
      <c r="J963" s="481"/>
      <c r="K963" s="482"/>
      <c r="L963" s="482"/>
      <c r="M963" s="481"/>
      <c r="N963" s="481"/>
      <c r="O963" s="481"/>
      <c r="P963" s="481"/>
      <c r="Q963" s="481"/>
      <c r="R963" s="481"/>
      <c r="S963" s="481"/>
      <c r="T963" s="481"/>
      <c r="U963" s="481"/>
      <c r="V963" s="481"/>
      <c r="W963" s="481"/>
    </row>
    <row r="964" spans="1:23">
      <c r="A964" s="481"/>
      <c r="B964" s="481"/>
      <c r="C964" s="481"/>
      <c r="D964" s="481"/>
      <c r="E964" s="481"/>
      <c r="F964" s="481"/>
      <c r="G964" s="481"/>
      <c r="H964" s="481"/>
      <c r="I964" s="481"/>
      <c r="J964" s="481"/>
      <c r="K964" s="482"/>
      <c r="L964" s="482"/>
      <c r="M964" s="481"/>
      <c r="N964" s="481"/>
      <c r="O964" s="481"/>
      <c r="P964" s="481"/>
      <c r="Q964" s="481"/>
      <c r="R964" s="481"/>
      <c r="S964" s="481"/>
      <c r="T964" s="481"/>
      <c r="U964" s="481"/>
      <c r="V964" s="481"/>
      <c r="W964" s="481"/>
    </row>
    <row r="965" spans="1:23">
      <c r="A965" s="481"/>
      <c r="B965" s="481"/>
      <c r="C965" s="481"/>
      <c r="D965" s="481"/>
      <c r="E965" s="481"/>
      <c r="F965" s="481"/>
      <c r="G965" s="481"/>
      <c r="H965" s="481"/>
      <c r="I965" s="481"/>
      <c r="J965" s="481"/>
      <c r="K965" s="482"/>
      <c r="L965" s="482"/>
      <c r="M965" s="481"/>
      <c r="N965" s="481"/>
      <c r="O965" s="481"/>
      <c r="P965" s="481"/>
      <c r="Q965" s="481"/>
      <c r="R965" s="481"/>
      <c r="S965" s="481"/>
      <c r="T965" s="481"/>
      <c r="U965" s="481"/>
      <c r="V965" s="481"/>
      <c r="W965" s="481"/>
    </row>
    <row r="966" spans="1:23">
      <c r="A966" s="481"/>
      <c r="B966" s="481"/>
      <c r="C966" s="481"/>
      <c r="D966" s="481"/>
      <c r="E966" s="481"/>
      <c r="F966" s="481"/>
      <c r="G966" s="481"/>
      <c r="H966" s="481"/>
      <c r="I966" s="481"/>
      <c r="J966" s="481"/>
      <c r="K966" s="482"/>
      <c r="L966" s="482"/>
      <c r="M966" s="481"/>
      <c r="N966" s="481"/>
      <c r="O966" s="481"/>
      <c r="P966" s="481"/>
      <c r="Q966" s="481"/>
      <c r="R966" s="481"/>
      <c r="S966" s="481"/>
      <c r="T966" s="481"/>
      <c r="U966" s="481"/>
      <c r="V966" s="481"/>
      <c r="W966" s="481"/>
    </row>
    <row r="967" spans="1:23">
      <c r="A967" s="481"/>
      <c r="B967" s="481"/>
      <c r="C967" s="481"/>
      <c r="D967" s="481"/>
      <c r="E967" s="481"/>
      <c r="F967" s="481"/>
      <c r="G967" s="481"/>
      <c r="H967" s="481"/>
      <c r="I967" s="481"/>
      <c r="J967" s="481"/>
      <c r="K967" s="482"/>
      <c r="L967" s="482"/>
      <c r="M967" s="481"/>
      <c r="N967" s="481"/>
      <c r="O967" s="481"/>
      <c r="P967" s="481"/>
      <c r="Q967" s="481"/>
      <c r="R967" s="481"/>
      <c r="S967" s="481"/>
      <c r="T967" s="481"/>
      <c r="U967" s="481"/>
      <c r="V967" s="481"/>
      <c r="W967" s="481"/>
    </row>
    <row r="968" spans="1:23">
      <c r="A968" s="481"/>
      <c r="B968" s="481"/>
      <c r="C968" s="481"/>
      <c r="D968" s="481"/>
      <c r="E968" s="481"/>
      <c r="F968" s="481"/>
      <c r="G968" s="481"/>
      <c r="H968" s="481"/>
      <c r="I968" s="481"/>
      <c r="J968" s="481"/>
      <c r="K968" s="482"/>
      <c r="L968" s="482"/>
      <c r="M968" s="481"/>
      <c r="N968" s="481"/>
      <c r="O968" s="481"/>
      <c r="P968" s="481"/>
      <c r="Q968" s="481"/>
      <c r="R968" s="481"/>
      <c r="S968" s="481"/>
      <c r="T968" s="481"/>
      <c r="U968" s="481"/>
      <c r="V968" s="481"/>
      <c r="W968" s="481"/>
    </row>
    <row r="969" spans="1:23">
      <c r="A969" s="481"/>
      <c r="B969" s="481"/>
      <c r="C969" s="481"/>
      <c r="D969" s="481"/>
      <c r="E969" s="481"/>
      <c r="F969" s="481"/>
      <c r="G969" s="481"/>
      <c r="H969" s="481"/>
      <c r="I969" s="481"/>
      <c r="J969" s="481"/>
      <c r="K969" s="482"/>
      <c r="L969" s="482"/>
      <c r="M969" s="481"/>
      <c r="N969" s="481"/>
      <c r="O969" s="481"/>
      <c r="P969" s="481"/>
      <c r="Q969" s="481"/>
      <c r="R969" s="481"/>
      <c r="S969" s="481"/>
      <c r="T969" s="481"/>
      <c r="U969" s="481"/>
      <c r="V969" s="481"/>
      <c r="W969" s="481"/>
    </row>
    <row r="970" spans="1:23">
      <c r="A970" s="481"/>
      <c r="B970" s="481"/>
      <c r="C970" s="481"/>
      <c r="D970" s="481"/>
      <c r="E970" s="481"/>
      <c r="F970" s="481"/>
      <c r="G970" s="481"/>
      <c r="H970" s="481"/>
      <c r="I970" s="481"/>
      <c r="J970" s="481"/>
      <c r="K970" s="482"/>
      <c r="L970" s="482"/>
      <c r="M970" s="481"/>
      <c r="N970" s="481"/>
      <c r="O970" s="481"/>
      <c r="P970" s="481"/>
      <c r="Q970" s="481"/>
      <c r="R970" s="481"/>
      <c r="S970" s="481"/>
      <c r="T970" s="481"/>
      <c r="U970" s="481"/>
      <c r="V970" s="481"/>
      <c r="W970" s="481"/>
    </row>
    <row r="971" spans="1:23">
      <c r="A971" s="481"/>
      <c r="B971" s="481"/>
      <c r="C971" s="481"/>
      <c r="D971" s="481"/>
      <c r="E971" s="481"/>
      <c r="F971" s="481"/>
      <c r="G971" s="481"/>
      <c r="H971" s="481"/>
      <c r="I971" s="481"/>
      <c r="J971" s="481"/>
      <c r="K971" s="482"/>
      <c r="L971" s="482"/>
      <c r="M971" s="481"/>
      <c r="N971" s="481"/>
      <c r="O971" s="481"/>
      <c r="P971" s="481"/>
      <c r="Q971" s="481"/>
      <c r="R971" s="481"/>
      <c r="S971" s="481"/>
      <c r="T971" s="481"/>
      <c r="U971" s="481"/>
      <c r="V971" s="481"/>
      <c r="W971" s="481"/>
    </row>
    <row r="972" spans="1:23">
      <c r="A972" s="481"/>
      <c r="B972" s="481"/>
      <c r="C972" s="481"/>
      <c r="D972" s="481"/>
      <c r="E972" s="481"/>
      <c r="F972" s="481"/>
      <c r="G972" s="481"/>
      <c r="H972" s="481"/>
      <c r="I972" s="481"/>
      <c r="J972" s="481"/>
      <c r="K972" s="482"/>
      <c r="L972" s="482"/>
      <c r="M972" s="481"/>
      <c r="N972" s="481"/>
      <c r="O972" s="481"/>
      <c r="P972" s="481"/>
      <c r="Q972" s="481"/>
      <c r="R972" s="481"/>
      <c r="S972" s="481"/>
      <c r="T972" s="481"/>
      <c r="U972" s="481"/>
      <c r="V972" s="481"/>
      <c r="W972" s="481"/>
    </row>
    <row r="973" spans="1:23">
      <c r="A973" s="481"/>
      <c r="B973" s="481"/>
      <c r="C973" s="481"/>
      <c r="D973" s="481"/>
      <c r="E973" s="481"/>
      <c r="F973" s="481"/>
      <c r="G973" s="481"/>
      <c r="H973" s="481"/>
      <c r="I973" s="481"/>
      <c r="J973" s="481"/>
      <c r="K973" s="482"/>
      <c r="L973" s="482"/>
      <c r="M973" s="481"/>
      <c r="N973" s="481"/>
      <c r="O973" s="481"/>
      <c r="P973" s="481"/>
      <c r="Q973" s="481"/>
      <c r="R973" s="481"/>
      <c r="S973" s="481"/>
      <c r="T973" s="481"/>
      <c r="U973" s="481"/>
      <c r="V973" s="481"/>
      <c r="W973" s="481"/>
    </row>
    <row r="974" spans="1:23">
      <c r="A974" s="481"/>
      <c r="B974" s="481"/>
      <c r="C974" s="481"/>
      <c r="D974" s="481"/>
      <c r="E974" s="481"/>
      <c r="F974" s="481"/>
      <c r="G974" s="481"/>
      <c r="H974" s="481"/>
      <c r="I974" s="481"/>
      <c r="J974" s="481"/>
      <c r="K974" s="482"/>
      <c r="L974" s="482"/>
      <c r="M974" s="481"/>
      <c r="N974" s="481"/>
      <c r="O974" s="481"/>
      <c r="P974" s="481"/>
      <c r="Q974" s="481"/>
      <c r="R974" s="481"/>
      <c r="S974" s="481"/>
      <c r="T974" s="481"/>
      <c r="U974" s="481"/>
      <c r="V974" s="481"/>
      <c r="W974" s="481"/>
    </row>
    <row r="975" spans="1:23">
      <c r="A975" s="481"/>
      <c r="B975" s="481"/>
      <c r="C975" s="481"/>
      <c r="D975" s="481"/>
      <c r="E975" s="481"/>
      <c r="F975" s="481"/>
      <c r="G975" s="481"/>
      <c r="H975" s="481"/>
      <c r="I975" s="481"/>
      <c r="J975" s="481"/>
      <c r="K975" s="482"/>
      <c r="L975" s="482"/>
      <c r="M975" s="481"/>
      <c r="N975" s="481"/>
      <c r="O975" s="481"/>
      <c r="P975" s="481"/>
      <c r="Q975" s="481"/>
      <c r="R975" s="481"/>
      <c r="S975" s="481"/>
      <c r="T975" s="481"/>
      <c r="U975" s="481"/>
      <c r="V975" s="481"/>
      <c r="W975" s="481"/>
    </row>
    <row r="976" spans="1:23">
      <c r="A976" s="481"/>
      <c r="B976" s="481"/>
      <c r="C976" s="481"/>
      <c r="D976" s="481"/>
      <c r="E976" s="481"/>
      <c r="F976" s="481"/>
      <c r="G976" s="481"/>
      <c r="H976" s="481"/>
      <c r="I976" s="481"/>
      <c r="J976" s="481"/>
      <c r="K976" s="482"/>
      <c r="L976" s="482"/>
      <c r="M976" s="481"/>
      <c r="N976" s="481"/>
      <c r="O976" s="481"/>
      <c r="P976" s="481"/>
      <c r="Q976" s="481"/>
      <c r="R976" s="481"/>
      <c r="S976" s="481"/>
      <c r="T976" s="481"/>
      <c r="U976" s="481"/>
      <c r="V976" s="481"/>
      <c r="W976" s="481"/>
    </row>
    <row r="977" spans="1:23">
      <c r="A977" s="481"/>
      <c r="B977" s="481"/>
      <c r="C977" s="481"/>
      <c r="D977" s="481"/>
      <c r="E977" s="481"/>
      <c r="F977" s="481"/>
      <c r="G977" s="481"/>
      <c r="H977" s="481"/>
      <c r="I977" s="481"/>
      <c r="J977" s="481"/>
      <c r="K977" s="482"/>
      <c r="L977" s="482"/>
      <c r="M977" s="481"/>
      <c r="N977" s="481"/>
      <c r="O977" s="481"/>
      <c r="P977" s="481"/>
      <c r="Q977" s="481"/>
      <c r="R977" s="481"/>
      <c r="S977" s="481"/>
      <c r="T977" s="481"/>
      <c r="U977" s="481"/>
      <c r="V977" s="481"/>
      <c r="W977" s="481"/>
    </row>
    <row r="978" spans="1:23">
      <c r="A978" s="481"/>
      <c r="B978" s="481"/>
      <c r="C978" s="481"/>
      <c r="D978" s="481"/>
      <c r="E978" s="481"/>
      <c r="F978" s="481"/>
      <c r="G978" s="481"/>
      <c r="H978" s="481"/>
      <c r="I978" s="481"/>
      <c r="J978" s="481"/>
      <c r="K978" s="482"/>
      <c r="L978" s="482"/>
      <c r="M978" s="481"/>
      <c r="N978" s="481"/>
      <c r="O978" s="481"/>
      <c r="P978" s="481"/>
      <c r="Q978" s="481"/>
      <c r="R978" s="481"/>
      <c r="S978" s="481"/>
      <c r="T978" s="481"/>
      <c r="U978" s="481"/>
      <c r="V978" s="481"/>
      <c r="W978" s="481"/>
    </row>
    <row r="979" spans="1:23">
      <c r="A979" s="481"/>
      <c r="B979" s="481"/>
      <c r="C979" s="481"/>
      <c r="D979" s="481"/>
      <c r="E979" s="481"/>
      <c r="F979" s="481"/>
      <c r="G979" s="481"/>
      <c r="H979" s="481"/>
      <c r="I979" s="481"/>
      <c r="J979" s="481"/>
      <c r="K979" s="482"/>
      <c r="L979" s="482"/>
      <c r="M979" s="481"/>
      <c r="N979" s="481"/>
      <c r="O979" s="481"/>
      <c r="P979" s="481"/>
      <c r="Q979" s="481"/>
      <c r="R979" s="481"/>
      <c r="S979" s="481"/>
      <c r="T979" s="481"/>
      <c r="U979" s="481"/>
      <c r="V979" s="481"/>
      <c r="W979" s="481"/>
    </row>
    <row r="980" spans="1:23">
      <c r="A980" s="481"/>
      <c r="B980" s="481"/>
      <c r="C980" s="481"/>
      <c r="D980" s="481"/>
      <c r="E980" s="481"/>
      <c r="F980" s="481"/>
      <c r="G980" s="481"/>
      <c r="H980" s="481"/>
      <c r="I980" s="481"/>
      <c r="J980" s="481"/>
      <c r="K980" s="482"/>
      <c r="L980" s="482"/>
      <c r="M980" s="481"/>
      <c r="N980" s="481"/>
      <c r="O980" s="481"/>
      <c r="P980" s="481"/>
      <c r="Q980" s="481"/>
      <c r="R980" s="481"/>
      <c r="S980" s="481"/>
      <c r="T980" s="481"/>
      <c r="U980" s="481"/>
      <c r="V980" s="481"/>
      <c r="W980" s="481"/>
    </row>
    <row r="981" spans="1:23">
      <c r="A981" s="481"/>
      <c r="B981" s="481"/>
      <c r="C981" s="481"/>
      <c r="D981" s="481"/>
      <c r="E981" s="481"/>
      <c r="F981" s="481"/>
      <c r="G981" s="481"/>
      <c r="H981" s="481"/>
      <c r="I981" s="481"/>
      <c r="J981" s="481"/>
      <c r="K981" s="482"/>
      <c r="L981" s="482"/>
      <c r="M981" s="481"/>
      <c r="N981" s="481"/>
      <c r="O981" s="481"/>
      <c r="P981" s="481"/>
      <c r="Q981" s="481"/>
      <c r="R981" s="481"/>
      <c r="S981" s="481"/>
      <c r="T981" s="481"/>
      <c r="U981" s="481"/>
      <c r="V981" s="481"/>
      <c r="W981" s="481"/>
    </row>
    <row r="982" spans="1:23">
      <c r="A982" s="481"/>
      <c r="B982" s="481"/>
      <c r="C982" s="481"/>
      <c r="D982" s="481"/>
      <c r="E982" s="481"/>
      <c r="F982" s="481"/>
      <c r="G982" s="481"/>
      <c r="H982" s="481"/>
      <c r="I982" s="481"/>
      <c r="J982" s="481"/>
      <c r="K982" s="482"/>
      <c r="L982" s="482"/>
      <c r="M982" s="481"/>
      <c r="N982" s="481"/>
      <c r="O982" s="481"/>
      <c r="P982" s="481"/>
      <c r="Q982" s="481"/>
      <c r="R982" s="481"/>
      <c r="S982" s="481"/>
      <c r="T982" s="481"/>
      <c r="U982" s="481"/>
      <c r="V982" s="481"/>
      <c r="W982" s="481"/>
    </row>
    <row r="983" spans="1:23">
      <c r="A983" s="481"/>
      <c r="B983" s="481"/>
      <c r="C983" s="481"/>
      <c r="D983" s="481"/>
      <c r="E983" s="481"/>
      <c r="F983" s="481"/>
      <c r="G983" s="481"/>
      <c r="H983" s="481"/>
      <c r="I983" s="481"/>
      <c r="J983" s="481"/>
      <c r="K983" s="482"/>
      <c r="L983" s="482"/>
      <c r="M983" s="481"/>
      <c r="N983" s="481"/>
      <c r="O983" s="481"/>
      <c r="P983" s="481"/>
      <c r="Q983" s="481"/>
      <c r="R983" s="481"/>
      <c r="S983" s="481"/>
      <c r="T983" s="481"/>
      <c r="U983" s="481"/>
      <c r="V983" s="481"/>
      <c r="W983" s="481"/>
    </row>
    <row r="984" spans="1:23">
      <c r="A984" s="481"/>
      <c r="B984" s="481"/>
      <c r="C984" s="481"/>
      <c r="D984" s="481"/>
      <c r="E984" s="481"/>
      <c r="F984" s="481"/>
      <c r="G984" s="481"/>
      <c r="H984" s="481"/>
      <c r="I984" s="481"/>
      <c r="J984" s="481"/>
      <c r="K984" s="482"/>
      <c r="L984" s="482"/>
      <c r="M984" s="481"/>
      <c r="N984" s="481"/>
      <c r="O984" s="481"/>
      <c r="P984" s="481"/>
      <c r="Q984" s="481"/>
      <c r="R984" s="481"/>
      <c r="S984" s="481"/>
      <c r="T984" s="481"/>
      <c r="U984" s="481"/>
      <c r="V984" s="481"/>
      <c r="W984" s="481"/>
    </row>
    <row r="985" spans="1:23">
      <c r="A985" s="481"/>
      <c r="B985" s="481"/>
      <c r="C985" s="481"/>
      <c r="D985" s="481"/>
      <c r="E985" s="481"/>
      <c r="F985" s="481"/>
      <c r="G985" s="481"/>
      <c r="H985" s="481"/>
      <c r="I985" s="481"/>
      <c r="J985" s="481"/>
      <c r="K985" s="482"/>
      <c r="L985" s="482"/>
      <c r="M985" s="481"/>
      <c r="N985" s="481"/>
      <c r="O985" s="481"/>
      <c r="P985" s="481"/>
      <c r="Q985" s="481"/>
      <c r="R985" s="481"/>
      <c r="S985" s="481"/>
      <c r="T985" s="481"/>
      <c r="U985" s="481"/>
      <c r="V985" s="481"/>
      <c r="W985" s="481"/>
    </row>
    <row r="986" spans="1:23">
      <c r="A986" s="481"/>
      <c r="B986" s="481"/>
      <c r="C986" s="481"/>
      <c r="D986" s="481"/>
      <c r="E986" s="481"/>
      <c r="F986" s="481"/>
      <c r="G986" s="481"/>
      <c r="H986" s="481"/>
      <c r="I986" s="481"/>
      <c r="J986" s="481"/>
      <c r="K986" s="482"/>
      <c r="L986" s="482"/>
      <c r="M986" s="481"/>
      <c r="N986" s="481"/>
      <c r="O986" s="481"/>
      <c r="P986" s="481"/>
      <c r="Q986" s="481"/>
      <c r="R986" s="481"/>
      <c r="S986" s="481"/>
      <c r="T986" s="481"/>
      <c r="U986" s="481"/>
      <c r="V986" s="481"/>
      <c r="W986" s="481"/>
    </row>
    <row r="987" spans="1:23">
      <c r="A987" s="481"/>
      <c r="B987" s="481"/>
      <c r="C987" s="481"/>
      <c r="D987" s="481"/>
      <c r="E987" s="481"/>
      <c r="F987" s="481"/>
      <c r="G987" s="481"/>
      <c r="H987" s="481"/>
      <c r="I987" s="481"/>
      <c r="J987" s="481"/>
      <c r="K987" s="482"/>
      <c r="L987" s="482"/>
      <c r="M987" s="481"/>
      <c r="N987" s="481"/>
      <c r="O987" s="481"/>
      <c r="P987" s="481"/>
      <c r="Q987" s="481"/>
      <c r="R987" s="481"/>
      <c r="S987" s="481"/>
      <c r="T987" s="481"/>
      <c r="U987" s="481"/>
      <c r="V987" s="481"/>
      <c r="W987" s="481"/>
    </row>
    <row r="988" spans="1:23">
      <c r="A988" s="481"/>
      <c r="B988" s="481"/>
      <c r="C988" s="481"/>
      <c r="D988" s="481"/>
      <c r="E988" s="481"/>
      <c r="F988" s="481"/>
      <c r="G988" s="481"/>
      <c r="H988" s="481"/>
      <c r="I988" s="481"/>
      <c r="J988" s="481"/>
      <c r="K988" s="482"/>
      <c r="L988" s="482"/>
      <c r="M988" s="481"/>
      <c r="N988" s="481"/>
      <c r="O988" s="481"/>
      <c r="P988" s="481"/>
      <c r="Q988" s="481"/>
      <c r="R988" s="481"/>
      <c r="S988" s="481"/>
      <c r="T988" s="481"/>
      <c r="U988" s="481"/>
      <c r="V988" s="481"/>
      <c r="W988" s="481"/>
    </row>
    <row r="989" spans="1:23">
      <c r="A989" s="481"/>
      <c r="B989" s="481"/>
      <c r="C989" s="481"/>
      <c r="D989" s="481"/>
      <c r="E989" s="481"/>
      <c r="F989" s="481"/>
      <c r="G989" s="481"/>
      <c r="H989" s="481"/>
      <c r="I989" s="481"/>
      <c r="J989" s="481"/>
      <c r="K989" s="482"/>
      <c r="L989" s="482"/>
      <c r="M989" s="481"/>
      <c r="N989" s="481"/>
      <c r="O989" s="481"/>
      <c r="P989" s="481"/>
      <c r="Q989" s="481"/>
      <c r="R989" s="481"/>
      <c r="S989" s="481"/>
      <c r="T989" s="481"/>
      <c r="U989" s="481"/>
      <c r="V989" s="481"/>
      <c r="W989" s="481"/>
    </row>
    <row r="990" spans="1:23">
      <c r="A990" s="481"/>
      <c r="B990" s="481"/>
      <c r="C990" s="481"/>
      <c r="D990" s="481"/>
      <c r="E990" s="481"/>
      <c r="F990" s="481"/>
      <c r="G990" s="481"/>
      <c r="H990" s="481"/>
      <c r="I990" s="481"/>
      <c r="J990" s="481"/>
      <c r="K990" s="482"/>
      <c r="L990" s="482"/>
      <c r="M990" s="481"/>
      <c r="N990" s="481"/>
      <c r="O990" s="481"/>
      <c r="P990" s="481"/>
      <c r="Q990" s="481"/>
      <c r="R990" s="481"/>
      <c r="S990" s="481"/>
      <c r="T990" s="481"/>
      <c r="U990" s="481"/>
      <c r="V990" s="481"/>
      <c r="W990" s="481"/>
    </row>
    <row r="991" spans="1:23">
      <c r="A991" s="481"/>
      <c r="B991" s="481"/>
      <c r="C991" s="481"/>
      <c r="D991" s="481"/>
      <c r="E991" s="481"/>
      <c r="F991" s="481"/>
      <c r="G991" s="481"/>
      <c r="H991" s="481"/>
      <c r="I991" s="481"/>
      <c r="J991" s="481"/>
      <c r="K991" s="482"/>
      <c r="L991" s="482"/>
      <c r="M991" s="481"/>
      <c r="N991" s="481"/>
      <c r="O991" s="481"/>
      <c r="P991" s="481"/>
      <c r="Q991" s="481"/>
      <c r="R991" s="481"/>
      <c r="S991" s="481"/>
      <c r="T991" s="481"/>
      <c r="U991" s="481"/>
      <c r="V991" s="481"/>
      <c r="W991" s="481"/>
    </row>
    <row r="992" spans="1:23">
      <c r="A992" s="481"/>
      <c r="B992" s="481"/>
      <c r="C992" s="481"/>
      <c r="D992" s="481"/>
      <c r="E992" s="481"/>
      <c r="F992" s="481"/>
      <c r="G992" s="481"/>
      <c r="H992" s="481"/>
      <c r="I992" s="481"/>
      <c r="J992" s="481"/>
      <c r="K992" s="482"/>
      <c r="L992" s="482"/>
      <c r="M992" s="481"/>
      <c r="N992" s="481"/>
      <c r="O992" s="481"/>
      <c r="P992" s="481"/>
      <c r="Q992" s="481"/>
      <c r="R992" s="481"/>
      <c r="S992" s="481"/>
      <c r="T992" s="481"/>
      <c r="U992" s="481"/>
      <c r="V992" s="481"/>
      <c r="W992" s="481"/>
    </row>
    <row r="993" spans="1:23">
      <c r="A993" s="481"/>
      <c r="B993" s="481"/>
      <c r="C993" s="481"/>
      <c r="D993" s="481"/>
      <c r="E993" s="481"/>
      <c r="F993" s="481"/>
      <c r="G993" s="481"/>
      <c r="H993" s="481"/>
      <c r="I993" s="481"/>
      <c r="J993" s="481"/>
      <c r="K993" s="482"/>
      <c r="L993" s="482"/>
      <c r="M993" s="481"/>
      <c r="N993" s="481"/>
      <c r="O993" s="481"/>
      <c r="P993" s="481"/>
      <c r="Q993" s="481"/>
      <c r="R993" s="481"/>
      <c r="S993" s="481"/>
      <c r="T993" s="481"/>
      <c r="U993" s="481"/>
      <c r="V993" s="481"/>
      <c r="W993" s="481"/>
    </row>
    <row r="994" spans="1:23">
      <c r="A994" s="481"/>
      <c r="B994" s="481"/>
      <c r="C994" s="481"/>
      <c r="D994" s="481"/>
      <c r="E994" s="481"/>
      <c r="F994" s="481"/>
      <c r="G994" s="481"/>
      <c r="H994" s="481"/>
      <c r="I994" s="481"/>
      <c r="J994" s="481"/>
      <c r="K994" s="482"/>
      <c r="L994" s="482"/>
      <c r="M994" s="481"/>
      <c r="N994" s="481"/>
      <c r="O994" s="481"/>
      <c r="P994" s="481"/>
      <c r="Q994" s="481"/>
      <c r="R994" s="481"/>
      <c r="S994" s="481"/>
      <c r="T994" s="481"/>
      <c r="U994" s="481"/>
      <c r="V994" s="481"/>
      <c r="W994" s="481"/>
    </row>
    <row r="995" spans="1:23">
      <c r="A995" s="481"/>
      <c r="B995" s="481"/>
      <c r="C995" s="481"/>
      <c r="D995" s="481"/>
      <c r="E995" s="481"/>
      <c r="F995" s="481"/>
      <c r="G995" s="481"/>
      <c r="H995" s="481"/>
      <c r="I995" s="481"/>
      <c r="J995" s="481"/>
      <c r="K995" s="482"/>
      <c r="L995" s="482"/>
      <c r="M995" s="481"/>
      <c r="N995" s="481"/>
      <c r="O995" s="481"/>
      <c r="P995" s="481"/>
      <c r="Q995" s="481"/>
      <c r="R995" s="481"/>
      <c r="S995" s="481"/>
      <c r="T995" s="481"/>
      <c r="U995" s="481"/>
      <c r="V995" s="481"/>
      <c r="W995" s="481"/>
    </row>
    <row r="996" spans="1:23">
      <c r="A996" s="481"/>
      <c r="B996" s="481"/>
      <c r="C996" s="481"/>
      <c r="D996" s="481"/>
      <c r="E996" s="481"/>
      <c r="F996" s="481"/>
      <c r="G996" s="481"/>
      <c r="H996" s="481"/>
      <c r="I996" s="481"/>
      <c r="J996" s="481"/>
      <c r="K996" s="482"/>
      <c r="L996" s="482"/>
      <c r="M996" s="481"/>
      <c r="N996" s="481"/>
      <c r="O996" s="481"/>
      <c r="P996" s="481"/>
      <c r="Q996" s="481"/>
      <c r="R996" s="481"/>
      <c r="S996" s="481"/>
      <c r="T996" s="481"/>
      <c r="U996" s="481"/>
      <c r="V996" s="481"/>
      <c r="W996" s="481"/>
    </row>
    <row r="997" spans="1:23">
      <c r="A997" s="481"/>
      <c r="B997" s="481"/>
      <c r="C997" s="481"/>
      <c r="D997" s="481"/>
      <c r="E997" s="481"/>
      <c r="F997" s="481"/>
      <c r="G997" s="481"/>
      <c r="H997" s="481"/>
      <c r="I997" s="481"/>
      <c r="J997" s="481"/>
      <c r="K997" s="482"/>
      <c r="L997" s="482"/>
      <c r="M997" s="481"/>
      <c r="N997" s="481"/>
      <c r="O997" s="481"/>
      <c r="P997" s="481"/>
      <c r="Q997" s="481"/>
      <c r="R997" s="481"/>
      <c r="S997" s="481"/>
      <c r="T997" s="481"/>
      <c r="U997" s="481"/>
      <c r="V997" s="481"/>
      <c r="W997" s="481"/>
    </row>
    <row r="998" spans="1:23">
      <c r="A998" s="481"/>
      <c r="B998" s="481"/>
      <c r="C998" s="481"/>
      <c r="D998" s="481"/>
      <c r="E998" s="481"/>
      <c r="F998" s="481"/>
      <c r="G998" s="481"/>
      <c r="H998" s="481"/>
      <c r="I998" s="481"/>
      <c r="J998" s="481"/>
      <c r="K998" s="482"/>
      <c r="L998" s="482"/>
      <c r="M998" s="481"/>
      <c r="N998" s="481"/>
      <c r="O998" s="481"/>
      <c r="P998" s="481"/>
      <c r="Q998" s="481"/>
      <c r="R998" s="481"/>
      <c r="S998" s="481"/>
      <c r="T998" s="481"/>
      <c r="U998" s="481"/>
      <c r="V998" s="481"/>
      <c r="W998" s="481"/>
    </row>
    <row r="999" spans="1:23">
      <c r="A999" s="481"/>
      <c r="B999" s="481"/>
      <c r="C999" s="481"/>
      <c r="D999" s="481"/>
      <c r="E999" s="481"/>
      <c r="F999" s="481"/>
      <c r="G999" s="481"/>
      <c r="H999" s="481"/>
      <c r="I999" s="481"/>
      <c r="J999" s="481"/>
      <c r="K999" s="482"/>
      <c r="L999" s="482"/>
      <c r="M999" s="481"/>
      <c r="N999" s="481"/>
      <c r="O999" s="481"/>
      <c r="P999" s="481"/>
      <c r="Q999" s="481"/>
      <c r="R999" s="481"/>
      <c r="S999" s="481"/>
      <c r="T999" s="481"/>
      <c r="U999" s="481"/>
      <c r="V999" s="481"/>
      <c r="W999" s="481"/>
    </row>
    <row r="1000" spans="1:23">
      <c r="A1000" s="481"/>
      <c r="B1000" s="481"/>
      <c r="C1000" s="481"/>
      <c r="D1000" s="481"/>
      <c r="E1000" s="481"/>
      <c r="F1000" s="481"/>
      <c r="G1000" s="481"/>
      <c r="H1000" s="481"/>
      <c r="I1000" s="481"/>
      <c r="J1000" s="481"/>
      <c r="K1000" s="482"/>
      <c r="L1000" s="482"/>
      <c r="M1000" s="481"/>
      <c r="N1000" s="481"/>
      <c r="O1000" s="481"/>
      <c r="P1000" s="481"/>
      <c r="Q1000" s="481"/>
      <c r="R1000" s="481"/>
      <c r="S1000" s="481"/>
      <c r="T1000" s="481"/>
      <c r="U1000" s="481"/>
      <c r="V1000" s="481"/>
      <c r="W1000" s="481"/>
    </row>
    <row r="1001" spans="1:23">
      <c r="A1001" s="481"/>
      <c r="B1001" s="481"/>
      <c r="C1001" s="481"/>
      <c r="D1001" s="481"/>
      <c r="E1001" s="481"/>
      <c r="F1001" s="481"/>
      <c r="G1001" s="481"/>
      <c r="H1001" s="481"/>
      <c r="I1001" s="481"/>
      <c r="J1001" s="481"/>
      <c r="K1001" s="482"/>
      <c r="L1001" s="482"/>
      <c r="M1001" s="481"/>
      <c r="N1001" s="481"/>
      <c r="O1001" s="481"/>
      <c r="P1001" s="481"/>
      <c r="Q1001" s="481"/>
      <c r="R1001" s="481"/>
      <c r="S1001" s="481"/>
      <c r="T1001" s="481"/>
      <c r="U1001" s="481"/>
      <c r="V1001" s="481"/>
      <c r="W1001" s="481"/>
    </row>
    <row r="1002" spans="1:23">
      <c r="A1002" s="481"/>
      <c r="B1002" s="481"/>
      <c r="C1002" s="481"/>
      <c r="D1002" s="481"/>
      <c r="E1002" s="481"/>
      <c r="F1002" s="481"/>
      <c r="G1002" s="481"/>
      <c r="H1002" s="481"/>
      <c r="I1002" s="481"/>
      <c r="J1002" s="481"/>
      <c r="K1002" s="482"/>
      <c r="L1002" s="482"/>
      <c r="M1002" s="481"/>
      <c r="N1002" s="481"/>
      <c r="O1002" s="481"/>
      <c r="P1002" s="481"/>
      <c r="Q1002" s="481"/>
      <c r="R1002" s="481"/>
      <c r="S1002" s="481"/>
      <c r="T1002" s="481"/>
      <c r="U1002" s="481"/>
      <c r="V1002" s="481"/>
      <c r="W1002" s="481"/>
    </row>
    <row r="1003" spans="1:23">
      <c r="A1003" s="481"/>
      <c r="B1003" s="481"/>
      <c r="C1003" s="481"/>
      <c r="D1003" s="481"/>
      <c r="E1003" s="481"/>
      <c r="F1003" s="481"/>
      <c r="G1003" s="481"/>
      <c r="H1003" s="481"/>
      <c r="I1003" s="481"/>
      <c r="J1003" s="481"/>
      <c r="K1003" s="482"/>
      <c r="L1003" s="482"/>
      <c r="M1003" s="481"/>
      <c r="N1003" s="481"/>
      <c r="O1003" s="481"/>
      <c r="P1003" s="481"/>
      <c r="Q1003" s="481"/>
      <c r="R1003" s="481"/>
      <c r="S1003" s="481"/>
      <c r="T1003" s="481"/>
      <c r="U1003" s="481"/>
      <c r="V1003" s="481"/>
      <c r="W1003" s="481"/>
    </row>
    <row r="1004" spans="1:23">
      <c r="A1004" s="481"/>
      <c r="B1004" s="481"/>
      <c r="C1004" s="481"/>
      <c r="D1004" s="481"/>
      <c r="E1004" s="481"/>
      <c r="F1004" s="481"/>
      <c r="G1004" s="481"/>
      <c r="H1004" s="481"/>
      <c r="I1004" s="481"/>
      <c r="J1004" s="481"/>
      <c r="K1004" s="482"/>
      <c r="L1004" s="482"/>
      <c r="M1004" s="481"/>
      <c r="N1004" s="481"/>
      <c r="O1004" s="481"/>
      <c r="P1004" s="481"/>
      <c r="Q1004" s="481"/>
      <c r="R1004" s="481"/>
      <c r="S1004" s="481"/>
      <c r="T1004" s="481"/>
      <c r="U1004" s="481"/>
      <c r="V1004" s="481"/>
      <c r="W1004" s="481"/>
    </row>
    <row r="1005" spans="1:23">
      <c r="A1005" s="481"/>
      <c r="B1005" s="481"/>
      <c r="C1005" s="481"/>
      <c r="D1005" s="481"/>
      <c r="E1005" s="481"/>
      <c r="F1005" s="481"/>
      <c r="G1005" s="481"/>
      <c r="H1005" s="481"/>
      <c r="I1005" s="481"/>
      <c r="J1005" s="481"/>
      <c r="K1005" s="482"/>
      <c r="L1005" s="482"/>
      <c r="M1005" s="481"/>
      <c r="N1005" s="481"/>
      <c r="O1005" s="481"/>
      <c r="P1005" s="481"/>
      <c r="Q1005" s="481"/>
      <c r="R1005" s="481"/>
      <c r="S1005" s="481"/>
      <c r="T1005" s="481"/>
      <c r="U1005" s="481"/>
      <c r="V1005" s="481"/>
      <c r="W1005" s="481"/>
    </row>
    <row r="1006" spans="1:23">
      <c r="A1006" s="481"/>
      <c r="B1006" s="481"/>
      <c r="C1006" s="481"/>
      <c r="D1006" s="481"/>
      <c r="E1006" s="481"/>
      <c r="F1006" s="481"/>
      <c r="G1006" s="481"/>
      <c r="H1006" s="481"/>
      <c r="I1006" s="481"/>
      <c r="J1006" s="481"/>
      <c r="K1006" s="482"/>
      <c r="L1006" s="482"/>
      <c r="M1006" s="481"/>
      <c r="N1006" s="481"/>
      <c r="O1006" s="481"/>
      <c r="P1006" s="481"/>
      <c r="Q1006" s="481"/>
      <c r="R1006" s="481"/>
      <c r="S1006" s="481"/>
      <c r="T1006" s="481"/>
      <c r="U1006" s="481"/>
      <c r="V1006" s="481"/>
      <c r="W1006" s="481"/>
    </row>
    <row r="1007" spans="1:23">
      <c r="A1007" s="481"/>
      <c r="B1007" s="481"/>
      <c r="C1007" s="481"/>
      <c r="D1007" s="481"/>
      <c r="E1007" s="481"/>
      <c r="F1007" s="481"/>
      <c r="G1007" s="481"/>
      <c r="H1007" s="481"/>
      <c r="I1007" s="481"/>
      <c r="J1007" s="481"/>
      <c r="K1007" s="482"/>
      <c r="L1007" s="482"/>
      <c r="M1007" s="481"/>
      <c r="N1007" s="481"/>
      <c r="O1007" s="481"/>
      <c r="P1007" s="481"/>
      <c r="Q1007" s="481"/>
      <c r="R1007" s="481"/>
      <c r="S1007" s="481"/>
      <c r="T1007" s="481"/>
      <c r="U1007" s="481"/>
      <c r="V1007" s="481"/>
      <c r="W1007" s="481"/>
    </row>
    <row r="1008" spans="1:23">
      <c r="A1008" s="481"/>
      <c r="B1008" s="481"/>
      <c r="C1008" s="481"/>
      <c r="D1008" s="481"/>
      <c r="E1008" s="481"/>
      <c r="F1008" s="481"/>
      <c r="G1008" s="481"/>
      <c r="H1008" s="481"/>
      <c r="I1008" s="481"/>
      <c r="J1008" s="481"/>
      <c r="K1008" s="482"/>
      <c r="L1008" s="482"/>
      <c r="M1008" s="481"/>
      <c r="N1008" s="481"/>
      <c r="O1008" s="481"/>
      <c r="P1008" s="481"/>
      <c r="Q1008" s="481"/>
      <c r="R1008" s="481"/>
      <c r="S1008" s="481"/>
      <c r="T1008" s="481"/>
      <c r="U1008" s="481"/>
      <c r="V1008" s="481"/>
      <c r="W1008" s="481"/>
    </row>
    <row r="1009" spans="1:23">
      <c r="A1009" s="481"/>
      <c r="B1009" s="481"/>
      <c r="C1009" s="481"/>
      <c r="D1009" s="481"/>
      <c r="E1009" s="481"/>
      <c r="F1009" s="481"/>
      <c r="G1009" s="481"/>
      <c r="H1009" s="481"/>
      <c r="I1009" s="481"/>
      <c r="J1009" s="481"/>
      <c r="K1009" s="482"/>
      <c r="L1009" s="482"/>
      <c r="M1009" s="481"/>
      <c r="N1009" s="481"/>
      <c r="O1009" s="481"/>
      <c r="P1009" s="481"/>
      <c r="Q1009" s="481"/>
      <c r="R1009" s="481"/>
      <c r="S1009" s="481"/>
      <c r="T1009" s="481"/>
      <c r="U1009" s="481"/>
      <c r="V1009" s="481"/>
      <c r="W1009" s="481"/>
    </row>
    <row r="1010" spans="1:23">
      <c r="A1010" s="481"/>
      <c r="B1010" s="481"/>
      <c r="C1010" s="481"/>
      <c r="D1010" s="481"/>
      <c r="E1010" s="481"/>
      <c r="F1010" s="481"/>
      <c r="G1010" s="481"/>
      <c r="H1010" s="481"/>
      <c r="I1010" s="481"/>
      <c r="J1010" s="481"/>
      <c r="K1010" s="482"/>
      <c r="L1010" s="482"/>
      <c r="M1010" s="481"/>
      <c r="N1010" s="481"/>
      <c r="O1010" s="481"/>
      <c r="P1010" s="481"/>
      <c r="Q1010" s="481"/>
      <c r="R1010" s="481"/>
      <c r="S1010" s="481"/>
      <c r="T1010" s="481"/>
      <c r="U1010" s="481"/>
      <c r="V1010" s="481"/>
      <c r="W1010" s="481"/>
    </row>
    <row r="1011" spans="1:23">
      <c r="A1011" s="481"/>
      <c r="B1011" s="481"/>
      <c r="C1011" s="481"/>
      <c r="D1011" s="481"/>
      <c r="E1011" s="481"/>
      <c r="F1011" s="481"/>
      <c r="G1011" s="481"/>
      <c r="H1011" s="481"/>
      <c r="I1011" s="481"/>
      <c r="J1011" s="481"/>
      <c r="K1011" s="482"/>
      <c r="L1011" s="482"/>
      <c r="M1011" s="481"/>
      <c r="N1011" s="481"/>
      <c r="O1011" s="481"/>
      <c r="P1011" s="481"/>
      <c r="Q1011" s="481"/>
      <c r="R1011" s="481"/>
      <c r="S1011" s="481"/>
      <c r="T1011" s="481"/>
      <c r="U1011" s="481"/>
      <c r="V1011" s="481"/>
      <c r="W1011" s="481"/>
    </row>
    <row r="1012" spans="1:23">
      <c r="A1012" s="481"/>
      <c r="B1012" s="481"/>
      <c r="C1012" s="481"/>
      <c r="D1012" s="481"/>
      <c r="E1012" s="481"/>
      <c r="F1012" s="481"/>
      <c r="G1012" s="481"/>
      <c r="H1012" s="481"/>
      <c r="I1012" s="481"/>
      <c r="J1012" s="481"/>
      <c r="K1012" s="482"/>
      <c r="L1012" s="482"/>
      <c r="M1012" s="481"/>
      <c r="N1012" s="481"/>
      <c r="O1012" s="481"/>
      <c r="P1012" s="481"/>
      <c r="Q1012" s="481"/>
      <c r="R1012" s="481"/>
      <c r="S1012" s="481"/>
      <c r="T1012" s="481"/>
      <c r="U1012" s="481"/>
      <c r="V1012" s="481"/>
      <c r="W1012" s="481"/>
    </row>
    <row r="1013" spans="1:23">
      <c r="A1013" s="481"/>
      <c r="B1013" s="481"/>
      <c r="C1013" s="481"/>
      <c r="D1013" s="481"/>
      <c r="E1013" s="481"/>
      <c r="F1013" s="481"/>
      <c r="G1013" s="481"/>
      <c r="H1013" s="481"/>
      <c r="I1013" s="481"/>
      <c r="J1013" s="481"/>
      <c r="K1013" s="482"/>
      <c r="L1013" s="482"/>
      <c r="M1013" s="481"/>
      <c r="N1013" s="481"/>
      <c r="O1013" s="481"/>
      <c r="P1013" s="481"/>
      <c r="Q1013" s="481"/>
      <c r="R1013" s="481"/>
      <c r="S1013" s="481"/>
      <c r="T1013" s="481"/>
      <c r="U1013" s="481"/>
      <c r="V1013" s="481"/>
      <c r="W1013" s="481"/>
    </row>
    <row r="1014" spans="1:23">
      <c r="A1014" s="481"/>
      <c r="B1014" s="481"/>
      <c r="C1014" s="481"/>
      <c r="D1014" s="481"/>
      <c r="E1014" s="481"/>
      <c r="F1014" s="481"/>
      <c r="G1014" s="481"/>
      <c r="H1014" s="481"/>
      <c r="I1014" s="481"/>
      <c r="J1014" s="481"/>
      <c r="K1014" s="482"/>
      <c r="L1014" s="482"/>
      <c r="M1014" s="481"/>
      <c r="N1014" s="481"/>
      <c r="O1014" s="481"/>
      <c r="P1014" s="481"/>
      <c r="Q1014" s="481"/>
      <c r="R1014" s="481"/>
      <c r="S1014" s="481"/>
      <c r="T1014" s="481"/>
      <c r="U1014" s="481"/>
      <c r="V1014" s="481"/>
      <c r="W1014" s="481"/>
    </row>
    <row r="1015" spans="1:23">
      <c r="A1015" s="481"/>
      <c r="B1015" s="481"/>
      <c r="C1015" s="481"/>
      <c r="D1015" s="481"/>
      <c r="E1015" s="481"/>
      <c r="F1015" s="481"/>
      <c r="G1015" s="481"/>
      <c r="H1015" s="481"/>
      <c r="I1015" s="481"/>
      <c r="J1015" s="481"/>
      <c r="K1015" s="482"/>
      <c r="L1015" s="482"/>
      <c r="M1015" s="481"/>
      <c r="N1015" s="481"/>
      <c r="O1015" s="481"/>
      <c r="P1015" s="481"/>
      <c r="Q1015" s="481"/>
      <c r="R1015" s="481"/>
      <c r="S1015" s="481"/>
      <c r="T1015" s="481"/>
      <c r="U1015" s="481"/>
      <c r="V1015" s="481"/>
      <c r="W1015" s="481"/>
    </row>
    <row r="1016" spans="1:23">
      <c r="A1016" s="481"/>
      <c r="B1016" s="481"/>
      <c r="C1016" s="481"/>
      <c r="D1016" s="481"/>
      <c r="E1016" s="481"/>
      <c r="F1016" s="481"/>
      <c r="G1016" s="481"/>
      <c r="H1016" s="481"/>
      <c r="I1016" s="481"/>
      <c r="J1016" s="481"/>
      <c r="K1016" s="482"/>
      <c r="L1016" s="482"/>
      <c r="M1016" s="481"/>
      <c r="N1016" s="481"/>
      <c r="O1016" s="481"/>
      <c r="P1016" s="481"/>
      <c r="Q1016" s="481"/>
      <c r="R1016" s="481"/>
      <c r="S1016" s="481"/>
      <c r="T1016" s="481"/>
      <c r="U1016" s="481"/>
      <c r="V1016" s="481"/>
      <c r="W1016" s="481"/>
    </row>
    <row r="1017" spans="1:23">
      <c r="A1017" s="481"/>
      <c r="B1017" s="481"/>
      <c r="C1017" s="481"/>
      <c r="D1017" s="481"/>
      <c r="E1017" s="481"/>
      <c r="F1017" s="481"/>
      <c r="G1017" s="481"/>
      <c r="H1017" s="481"/>
      <c r="I1017" s="481"/>
      <c r="J1017" s="481"/>
      <c r="K1017" s="482"/>
      <c r="L1017" s="482"/>
      <c r="M1017" s="481"/>
      <c r="N1017" s="481"/>
      <c r="O1017" s="481"/>
      <c r="P1017" s="481"/>
      <c r="Q1017" s="481"/>
      <c r="R1017" s="481"/>
      <c r="S1017" s="481"/>
      <c r="T1017" s="481"/>
      <c r="U1017" s="481"/>
      <c r="V1017" s="481"/>
      <c r="W1017" s="481"/>
    </row>
    <row r="1018" spans="1:23">
      <c r="A1018" s="481"/>
      <c r="B1018" s="481"/>
      <c r="C1018" s="481"/>
      <c r="D1018" s="481"/>
      <c r="E1018" s="481"/>
      <c r="F1018" s="481"/>
      <c r="G1018" s="481"/>
      <c r="H1018" s="481"/>
      <c r="I1018" s="481"/>
      <c r="J1018" s="481"/>
      <c r="K1018" s="482"/>
      <c r="L1018" s="482"/>
      <c r="M1018" s="481"/>
      <c r="N1018" s="481"/>
      <c r="O1018" s="481"/>
      <c r="P1018" s="481"/>
      <c r="Q1018" s="481"/>
      <c r="R1018" s="481"/>
      <c r="S1018" s="481"/>
      <c r="T1018" s="481"/>
      <c r="U1018" s="481"/>
      <c r="V1018" s="481"/>
      <c r="W1018" s="481"/>
    </row>
    <row r="1019" spans="1:23">
      <c r="A1019" s="481"/>
      <c r="B1019" s="481"/>
      <c r="C1019" s="481"/>
      <c r="D1019" s="481"/>
      <c r="E1019" s="481"/>
      <c r="F1019" s="481"/>
      <c r="G1019" s="481"/>
      <c r="H1019" s="481"/>
      <c r="I1019" s="481"/>
      <c r="J1019" s="481"/>
      <c r="K1019" s="482"/>
      <c r="L1019" s="482"/>
      <c r="M1019" s="481"/>
      <c r="N1019" s="481"/>
      <c r="O1019" s="481"/>
      <c r="P1019" s="481"/>
      <c r="Q1019" s="481"/>
      <c r="R1019" s="481"/>
      <c r="S1019" s="481"/>
      <c r="T1019" s="481"/>
      <c r="U1019" s="481"/>
      <c r="V1019" s="481"/>
      <c r="W1019" s="481"/>
    </row>
    <row r="1020" spans="1:23">
      <c r="A1020" s="481"/>
      <c r="B1020" s="481"/>
      <c r="C1020" s="481"/>
      <c r="D1020" s="481"/>
      <c r="E1020" s="481"/>
      <c r="F1020" s="481"/>
      <c r="G1020" s="481"/>
      <c r="H1020" s="481"/>
      <c r="I1020" s="481"/>
      <c r="J1020" s="481"/>
      <c r="K1020" s="482"/>
      <c r="L1020" s="482"/>
      <c r="M1020" s="481"/>
      <c r="N1020" s="481"/>
      <c r="O1020" s="481"/>
      <c r="P1020" s="481"/>
      <c r="Q1020" s="481"/>
      <c r="R1020" s="481"/>
      <c r="S1020" s="481"/>
      <c r="T1020" s="481"/>
      <c r="U1020" s="481"/>
      <c r="V1020" s="481"/>
      <c r="W1020" s="481"/>
    </row>
    <row r="1021" spans="1:23">
      <c r="A1021" s="481"/>
      <c r="B1021" s="481"/>
      <c r="C1021" s="481"/>
      <c r="D1021" s="481"/>
      <c r="E1021" s="481"/>
      <c r="F1021" s="481"/>
      <c r="G1021" s="481"/>
      <c r="H1021" s="481"/>
      <c r="I1021" s="481"/>
      <c r="J1021" s="481"/>
      <c r="K1021" s="482"/>
      <c r="L1021" s="482"/>
      <c r="M1021" s="481"/>
      <c r="N1021" s="481"/>
      <c r="O1021" s="481"/>
      <c r="P1021" s="481"/>
      <c r="Q1021" s="481"/>
      <c r="R1021" s="481"/>
      <c r="S1021" s="481"/>
      <c r="T1021" s="481"/>
      <c r="U1021" s="481"/>
      <c r="V1021" s="481"/>
      <c r="W1021" s="481"/>
    </row>
    <row r="1022" spans="1:23">
      <c r="A1022" s="481"/>
      <c r="B1022" s="481"/>
      <c r="C1022" s="481"/>
      <c r="D1022" s="481"/>
      <c r="E1022" s="481"/>
      <c r="F1022" s="481"/>
      <c r="G1022" s="481"/>
      <c r="H1022" s="481"/>
      <c r="I1022" s="481"/>
      <c r="J1022" s="481"/>
      <c r="K1022" s="482"/>
      <c r="L1022" s="482"/>
      <c r="M1022" s="481"/>
      <c r="N1022" s="481"/>
      <c r="O1022" s="481"/>
      <c r="P1022" s="481"/>
      <c r="Q1022" s="481"/>
      <c r="R1022" s="481"/>
      <c r="S1022" s="481"/>
      <c r="T1022" s="481"/>
      <c r="U1022" s="481"/>
      <c r="V1022" s="481"/>
      <c r="W1022" s="481"/>
    </row>
    <row r="1023" spans="1:23">
      <c r="A1023" s="481"/>
      <c r="B1023" s="481"/>
      <c r="C1023" s="481"/>
      <c r="D1023" s="481"/>
      <c r="E1023" s="481"/>
      <c r="F1023" s="481"/>
      <c r="G1023" s="481"/>
      <c r="H1023" s="481"/>
      <c r="I1023" s="481"/>
      <c r="J1023" s="481"/>
      <c r="K1023" s="482"/>
      <c r="L1023" s="482"/>
      <c r="M1023" s="481"/>
      <c r="N1023" s="481"/>
      <c r="O1023" s="481"/>
      <c r="P1023" s="481"/>
      <c r="Q1023" s="481"/>
      <c r="R1023" s="481"/>
      <c r="S1023" s="481"/>
      <c r="T1023" s="481"/>
      <c r="U1023" s="481"/>
      <c r="V1023" s="481"/>
      <c r="W1023" s="481"/>
    </row>
    <row r="1024" spans="1:23">
      <c r="A1024" s="481"/>
      <c r="B1024" s="481"/>
      <c r="C1024" s="481"/>
      <c r="D1024" s="481"/>
      <c r="E1024" s="481"/>
      <c r="F1024" s="481"/>
      <c r="G1024" s="481"/>
      <c r="H1024" s="481"/>
      <c r="I1024" s="481"/>
      <c r="J1024" s="481"/>
      <c r="K1024" s="482"/>
      <c r="L1024" s="482"/>
      <c r="M1024" s="481"/>
      <c r="N1024" s="481"/>
      <c r="O1024" s="481"/>
      <c r="P1024" s="481"/>
      <c r="Q1024" s="481"/>
      <c r="R1024" s="481"/>
      <c r="S1024" s="481"/>
      <c r="T1024" s="481"/>
      <c r="U1024" s="481"/>
      <c r="V1024" s="481"/>
      <c r="W1024" s="481"/>
    </row>
    <row r="1025" spans="1:23">
      <c r="A1025" s="481"/>
      <c r="B1025" s="481"/>
      <c r="C1025" s="481"/>
      <c r="D1025" s="481"/>
      <c r="E1025" s="481"/>
      <c r="F1025" s="481"/>
      <c r="G1025" s="481"/>
      <c r="H1025" s="481"/>
      <c r="I1025" s="481"/>
      <c r="J1025" s="481"/>
      <c r="K1025" s="482"/>
      <c r="L1025" s="482"/>
      <c r="M1025" s="481"/>
      <c r="N1025" s="481"/>
      <c r="O1025" s="481"/>
      <c r="P1025" s="481"/>
      <c r="Q1025" s="481"/>
      <c r="R1025" s="481"/>
      <c r="S1025" s="481"/>
      <c r="T1025" s="481"/>
      <c r="U1025" s="481"/>
      <c r="V1025" s="481"/>
      <c r="W1025" s="481"/>
    </row>
    <row r="1026" spans="1:23">
      <c r="A1026" s="481"/>
      <c r="B1026" s="481"/>
      <c r="C1026" s="481"/>
      <c r="D1026" s="481"/>
      <c r="E1026" s="481"/>
      <c r="F1026" s="481"/>
      <c r="G1026" s="481"/>
      <c r="H1026" s="481"/>
      <c r="I1026" s="481"/>
      <c r="J1026" s="481"/>
      <c r="K1026" s="482"/>
      <c r="L1026" s="482"/>
      <c r="M1026" s="481"/>
      <c r="N1026" s="481"/>
      <c r="O1026" s="481"/>
      <c r="P1026" s="481"/>
      <c r="Q1026" s="481"/>
      <c r="R1026" s="481"/>
      <c r="S1026" s="481"/>
      <c r="T1026" s="481"/>
      <c r="U1026" s="481"/>
      <c r="V1026" s="481"/>
      <c r="W1026" s="481"/>
    </row>
    <row r="1027" spans="1:23">
      <c r="A1027" s="481"/>
      <c r="B1027" s="481"/>
      <c r="C1027" s="481"/>
      <c r="D1027" s="481"/>
      <c r="E1027" s="481"/>
      <c r="F1027" s="481"/>
      <c r="G1027" s="481"/>
      <c r="H1027" s="481"/>
      <c r="I1027" s="481"/>
      <c r="J1027" s="481"/>
      <c r="K1027" s="482"/>
      <c r="L1027" s="482"/>
      <c r="M1027" s="481"/>
      <c r="N1027" s="481"/>
      <c r="O1027" s="481"/>
      <c r="P1027" s="481"/>
      <c r="Q1027" s="481"/>
      <c r="R1027" s="481"/>
      <c r="S1027" s="481"/>
      <c r="T1027" s="481"/>
      <c r="U1027" s="481"/>
      <c r="V1027" s="481"/>
      <c r="W1027" s="481"/>
    </row>
    <row r="1028" spans="1:23">
      <c r="A1028" s="481"/>
      <c r="B1028" s="481"/>
      <c r="C1028" s="481"/>
      <c r="D1028" s="481"/>
      <c r="E1028" s="481"/>
      <c r="F1028" s="481"/>
      <c r="G1028" s="481"/>
      <c r="H1028" s="481"/>
      <c r="I1028" s="481"/>
      <c r="J1028" s="481"/>
      <c r="K1028" s="482"/>
      <c r="L1028" s="482"/>
      <c r="M1028" s="481"/>
      <c r="N1028" s="481"/>
      <c r="O1028" s="481"/>
      <c r="P1028" s="481"/>
      <c r="Q1028" s="481"/>
      <c r="R1028" s="481"/>
      <c r="S1028" s="481"/>
      <c r="T1028" s="481"/>
      <c r="U1028" s="481"/>
      <c r="V1028" s="481"/>
      <c r="W1028" s="481"/>
    </row>
    <row r="1029" spans="1:23">
      <c r="A1029" s="481"/>
      <c r="B1029" s="481"/>
      <c r="C1029" s="481"/>
      <c r="D1029" s="481"/>
      <c r="E1029" s="481"/>
      <c r="F1029" s="481"/>
      <c r="G1029" s="481"/>
      <c r="H1029" s="481"/>
      <c r="I1029" s="481"/>
      <c r="J1029" s="481"/>
      <c r="K1029" s="482"/>
      <c r="L1029" s="482"/>
      <c r="M1029" s="481"/>
      <c r="N1029" s="481"/>
      <c r="O1029" s="481"/>
      <c r="P1029" s="481"/>
      <c r="Q1029" s="481"/>
      <c r="R1029" s="481"/>
      <c r="S1029" s="481"/>
      <c r="T1029" s="481"/>
      <c r="U1029" s="481"/>
      <c r="V1029" s="481"/>
      <c r="W1029" s="481"/>
    </row>
    <row r="1030" spans="1:23">
      <c r="A1030" s="481"/>
      <c r="B1030" s="481"/>
      <c r="C1030" s="481"/>
      <c r="D1030" s="481"/>
      <c r="E1030" s="481"/>
      <c r="F1030" s="481"/>
      <c r="G1030" s="481"/>
      <c r="H1030" s="481"/>
      <c r="I1030" s="481"/>
      <c r="J1030" s="481"/>
      <c r="K1030" s="482"/>
      <c r="L1030" s="482"/>
      <c r="M1030" s="481"/>
      <c r="N1030" s="481"/>
      <c r="O1030" s="481"/>
      <c r="P1030" s="481"/>
      <c r="Q1030" s="481"/>
      <c r="R1030" s="481"/>
      <c r="S1030" s="481"/>
      <c r="T1030" s="481"/>
      <c r="U1030" s="481"/>
      <c r="V1030" s="481"/>
      <c r="W1030" s="481"/>
    </row>
    <row r="1031" spans="1:23">
      <c r="A1031" s="481"/>
      <c r="B1031" s="481"/>
      <c r="C1031" s="481"/>
      <c r="D1031" s="481"/>
      <c r="E1031" s="481"/>
      <c r="F1031" s="481"/>
      <c r="G1031" s="481"/>
      <c r="H1031" s="481"/>
      <c r="I1031" s="481"/>
      <c r="J1031" s="481"/>
      <c r="K1031" s="482"/>
      <c r="L1031" s="482"/>
      <c r="M1031" s="481"/>
      <c r="N1031" s="481"/>
      <c r="O1031" s="481"/>
      <c r="P1031" s="481"/>
      <c r="Q1031" s="481"/>
      <c r="R1031" s="481"/>
      <c r="S1031" s="481"/>
      <c r="T1031" s="481"/>
      <c r="U1031" s="481"/>
      <c r="V1031" s="481"/>
      <c r="W1031" s="481"/>
    </row>
    <row r="1032" spans="1:23">
      <c r="A1032" s="481"/>
      <c r="B1032" s="481"/>
      <c r="C1032" s="481"/>
      <c r="D1032" s="481"/>
      <c r="E1032" s="481"/>
      <c r="F1032" s="481"/>
      <c r="G1032" s="481"/>
      <c r="H1032" s="481"/>
      <c r="I1032" s="481"/>
      <c r="J1032" s="481"/>
      <c r="K1032" s="482"/>
      <c r="L1032" s="482"/>
      <c r="M1032" s="481"/>
      <c r="N1032" s="481"/>
      <c r="O1032" s="481"/>
      <c r="P1032" s="481"/>
      <c r="Q1032" s="481"/>
      <c r="R1032" s="481"/>
      <c r="S1032" s="481"/>
      <c r="T1032" s="481"/>
      <c r="U1032" s="481"/>
      <c r="V1032" s="481"/>
      <c r="W1032" s="481"/>
    </row>
    <row r="1033" spans="1:23">
      <c r="A1033" s="481"/>
      <c r="B1033" s="481"/>
      <c r="C1033" s="481"/>
      <c r="D1033" s="481"/>
      <c r="E1033" s="481"/>
      <c r="F1033" s="481"/>
      <c r="G1033" s="481"/>
      <c r="H1033" s="481"/>
      <c r="I1033" s="481"/>
      <c r="J1033" s="481"/>
      <c r="K1033" s="482"/>
      <c r="L1033" s="482"/>
      <c r="M1033" s="481"/>
      <c r="N1033" s="481"/>
      <c r="O1033" s="481"/>
      <c r="P1033" s="481"/>
      <c r="Q1033" s="481"/>
      <c r="R1033" s="481"/>
      <c r="S1033" s="481"/>
      <c r="T1033" s="481"/>
      <c r="U1033" s="481"/>
      <c r="V1033" s="481"/>
      <c r="W1033" s="481"/>
    </row>
    <row r="1034" spans="1:23">
      <c r="A1034" s="481"/>
      <c r="B1034" s="481"/>
      <c r="C1034" s="481"/>
      <c r="D1034" s="481"/>
      <c r="E1034" s="481"/>
      <c r="F1034" s="481"/>
      <c r="G1034" s="481"/>
      <c r="H1034" s="481"/>
      <c r="I1034" s="481"/>
      <c r="J1034" s="481"/>
      <c r="K1034" s="482"/>
      <c r="L1034" s="482"/>
      <c r="M1034" s="481"/>
      <c r="N1034" s="481"/>
      <c r="O1034" s="481"/>
      <c r="P1034" s="481"/>
      <c r="Q1034" s="481"/>
      <c r="R1034" s="481"/>
      <c r="S1034" s="481"/>
      <c r="T1034" s="481"/>
      <c r="U1034" s="481"/>
      <c r="V1034" s="481"/>
      <c r="W1034" s="481"/>
    </row>
    <row r="1035" spans="1:23">
      <c r="A1035" s="481"/>
      <c r="B1035" s="481"/>
      <c r="C1035" s="481"/>
      <c r="D1035" s="481"/>
      <c r="E1035" s="481"/>
      <c r="F1035" s="481"/>
      <c r="G1035" s="481"/>
      <c r="H1035" s="481"/>
      <c r="I1035" s="481"/>
      <c r="J1035" s="481"/>
      <c r="K1035" s="482"/>
      <c r="L1035" s="482"/>
      <c r="M1035" s="481"/>
      <c r="N1035" s="481"/>
      <c r="O1035" s="481"/>
      <c r="P1035" s="481"/>
      <c r="Q1035" s="481"/>
      <c r="R1035" s="481"/>
      <c r="S1035" s="481"/>
      <c r="T1035" s="481"/>
      <c r="U1035" s="481"/>
      <c r="V1035" s="481"/>
      <c r="W1035" s="481"/>
    </row>
    <row r="1036" spans="1:23">
      <c r="A1036" s="481"/>
      <c r="B1036" s="481"/>
      <c r="C1036" s="481"/>
      <c r="D1036" s="481"/>
      <c r="E1036" s="481"/>
      <c r="F1036" s="481"/>
      <c r="G1036" s="481"/>
      <c r="H1036" s="481"/>
      <c r="I1036" s="481"/>
      <c r="J1036" s="481"/>
      <c r="K1036" s="482"/>
      <c r="L1036" s="482"/>
      <c r="M1036" s="481"/>
      <c r="N1036" s="481"/>
      <c r="O1036" s="481"/>
      <c r="P1036" s="481"/>
      <c r="Q1036" s="481"/>
      <c r="R1036" s="481"/>
      <c r="S1036" s="481"/>
      <c r="T1036" s="481"/>
      <c r="U1036" s="481"/>
      <c r="V1036" s="481"/>
      <c r="W1036" s="481"/>
    </row>
    <row r="1037" spans="1:23">
      <c r="A1037" s="481"/>
      <c r="B1037" s="481"/>
      <c r="C1037" s="481"/>
      <c r="D1037" s="481"/>
      <c r="E1037" s="481"/>
      <c r="F1037" s="481"/>
      <c r="G1037" s="481"/>
      <c r="H1037" s="481"/>
      <c r="I1037" s="481"/>
      <c r="J1037" s="481"/>
      <c r="K1037" s="482"/>
      <c r="L1037" s="482"/>
      <c r="M1037" s="481"/>
      <c r="N1037" s="481"/>
      <c r="O1037" s="481"/>
      <c r="P1037" s="481"/>
      <c r="Q1037" s="481"/>
      <c r="R1037" s="481"/>
      <c r="S1037" s="481"/>
      <c r="T1037" s="481"/>
      <c r="U1037" s="481"/>
      <c r="V1037" s="481"/>
      <c r="W1037" s="481"/>
    </row>
    <row r="1038" spans="1:23">
      <c r="A1038" s="481"/>
      <c r="B1038" s="481"/>
      <c r="C1038" s="481"/>
      <c r="D1038" s="481"/>
      <c r="E1038" s="481"/>
      <c r="F1038" s="481"/>
      <c r="G1038" s="481"/>
      <c r="H1038" s="481"/>
      <c r="I1038" s="481"/>
      <c r="J1038" s="481"/>
      <c r="K1038" s="482"/>
      <c r="L1038" s="482"/>
      <c r="M1038" s="481"/>
      <c r="N1038" s="481"/>
      <c r="O1038" s="481"/>
      <c r="P1038" s="481"/>
      <c r="Q1038" s="481"/>
      <c r="R1038" s="481"/>
      <c r="S1038" s="481"/>
      <c r="T1038" s="481"/>
      <c r="U1038" s="481"/>
      <c r="V1038" s="481"/>
      <c r="W1038" s="481"/>
    </row>
    <row r="1039" spans="1:23">
      <c r="A1039" s="481"/>
      <c r="B1039" s="481"/>
      <c r="C1039" s="481"/>
      <c r="D1039" s="481"/>
      <c r="E1039" s="481"/>
      <c r="F1039" s="481"/>
      <c r="G1039" s="481"/>
      <c r="H1039" s="481"/>
      <c r="I1039" s="481"/>
      <c r="J1039" s="481"/>
      <c r="K1039" s="482"/>
      <c r="L1039" s="482"/>
      <c r="M1039" s="481"/>
      <c r="N1039" s="481"/>
      <c r="O1039" s="481"/>
      <c r="P1039" s="481"/>
      <c r="Q1039" s="481"/>
      <c r="R1039" s="481"/>
      <c r="S1039" s="481"/>
      <c r="T1039" s="481"/>
      <c r="U1039" s="481"/>
      <c r="V1039" s="481"/>
      <c r="W1039" s="481"/>
    </row>
    <row r="1040" spans="1:23">
      <c r="A1040" s="481"/>
      <c r="B1040" s="481"/>
      <c r="C1040" s="481"/>
      <c r="D1040" s="481"/>
      <c r="E1040" s="481"/>
      <c r="F1040" s="481"/>
      <c r="G1040" s="481"/>
      <c r="H1040" s="481"/>
      <c r="I1040" s="481"/>
      <c r="J1040" s="481"/>
      <c r="K1040" s="482"/>
      <c r="L1040" s="482"/>
      <c r="M1040" s="481"/>
      <c r="N1040" s="481"/>
      <c r="O1040" s="481"/>
      <c r="P1040" s="481"/>
      <c r="Q1040" s="481"/>
      <c r="R1040" s="481"/>
      <c r="S1040" s="481"/>
      <c r="T1040" s="481"/>
      <c r="U1040" s="481"/>
      <c r="V1040" s="481"/>
      <c r="W1040" s="481"/>
    </row>
    <row r="1041" spans="1:23">
      <c r="A1041" s="481"/>
      <c r="B1041" s="481"/>
      <c r="C1041" s="481"/>
      <c r="D1041" s="481"/>
      <c r="E1041" s="481"/>
      <c r="F1041" s="481"/>
      <c r="G1041" s="481"/>
      <c r="H1041" s="481"/>
      <c r="I1041" s="481"/>
      <c r="J1041" s="481"/>
      <c r="K1041" s="482"/>
      <c r="L1041" s="482"/>
      <c r="M1041" s="481"/>
      <c r="N1041" s="481"/>
      <c r="O1041" s="481"/>
      <c r="P1041" s="481"/>
      <c r="Q1041" s="481"/>
      <c r="R1041" s="481"/>
      <c r="S1041" s="481"/>
      <c r="T1041" s="481"/>
      <c r="U1041" s="481"/>
      <c r="V1041" s="481"/>
      <c r="W1041" s="481"/>
    </row>
    <row r="1042" spans="1:23">
      <c r="A1042" s="481"/>
      <c r="B1042" s="481"/>
      <c r="C1042" s="481"/>
      <c r="D1042" s="481"/>
      <c r="E1042" s="481"/>
      <c r="F1042" s="481"/>
      <c r="G1042" s="481"/>
      <c r="H1042" s="481"/>
      <c r="I1042" s="481"/>
      <c r="J1042" s="481"/>
      <c r="K1042" s="482"/>
      <c r="L1042" s="482"/>
      <c r="M1042" s="481"/>
      <c r="N1042" s="481"/>
      <c r="O1042" s="481"/>
      <c r="P1042" s="481"/>
      <c r="Q1042" s="481"/>
      <c r="R1042" s="481"/>
      <c r="S1042" s="481"/>
      <c r="T1042" s="481"/>
      <c r="U1042" s="481"/>
      <c r="V1042" s="481"/>
      <c r="W1042" s="481"/>
    </row>
    <row r="1043" spans="1:23">
      <c r="A1043" s="481"/>
      <c r="B1043" s="481"/>
      <c r="C1043" s="481"/>
      <c r="D1043" s="481"/>
      <c r="E1043" s="481"/>
      <c r="F1043" s="481"/>
      <c r="G1043" s="481"/>
      <c r="H1043" s="481"/>
      <c r="I1043" s="481"/>
      <c r="J1043" s="481"/>
      <c r="K1043" s="482"/>
      <c r="L1043" s="482"/>
      <c r="M1043" s="481"/>
      <c r="N1043" s="481"/>
      <c r="O1043" s="481"/>
      <c r="P1043" s="481"/>
      <c r="Q1043" s="481"/>
      <c r="R1043" s="481"/>
      <c r="S1043" s="481"/>
      <c r="T1043" s="481"/>
      <c r="U1043" s="481"/>
      <c r="V1043" s="481"/>
      <c r="W1043" s="481"/>
    </row>
    <row r="1044" spans="1:23">
      <c r="A1044" s="481"/>
      <c r="B1044" s="481"/>
      <c r="C1044" s="481"/>
      <c r="D1044" s="481"/>
      <c r="E1044" s="481"/>
      <c r="F1044" s="481"/>
      <c r="G1044" s="481"/>
      <c r="H1044" s="481"/>
      <c r="I1044" s="481"/>
      <c r="J1044" s="481"/>
      <c r="K1044" s="482"/>
      <c r="L1044" s="482"/>
      <c r="M1044" s="481"/>
      <c r="N1044" s="481"/>
      <c r="O1044" s="481"/>
      <c r="P1044" s="481"/>
      <c r="Q1044" s="481"/>
      <c r="R1044" s="481"/>
      <c r="S1044" s="481"/>
      <c r="T1044" s="481"/>
      <c r="U1044" s="481"/>
      <c r="V1044" s="481"/>
      <c r="W1044" s="481"/>
    </row>
    <row r="1045" spans="1:23">
      <c r="A1045" s="481"/>
      <c r="B1045" s="481"/>
      <c r="C1045" s="481"/>
      <c r="D1045" s="481"/>
      <c r="E1045" s="481"/>
      <c r="F1045" s="481"/>
      <c r="G1045" s="481"/>
      <c r="H1045" s="481"/>
      <c r="I1045" s="481"/>
      <c r="J1045" s="481"/>
      <c r="K1045" s="482"/>
      <c r="L1045" s="482"/>
      <c r="M1045" s="481"/>
      <c r="N1045" s="481"/>
      <c r="O1045" s="481"/>
      <c r="P1045" s="481"/>
      <c r="Q1045" s="481"/>
      <c r="R1045" s="481"/>
      <c r="S1045" s="481"/>
      <c r="T1045" s="481"/>
      <c r="U1045" s="481"/>
      <c r="V1045" s="481"/>
      <c r="W1045" s="481"/>
    </row>
    <row r="1046" spans="1:23">
      <c r="A1046" s="481"/>
      <c r="B1046" s="481"/>
      <c r="C1046" s="481"/>
      <c r="D1046" s="481"/>
      <c r="E1046" s="481"/>
      <c r="F1046" s="481"/>
      <c r="G1046" s="481"/>
      <c r="H1046" s="481"/>
      <c r="I1046" s="481"/>
      <c r="J1046" s="481"/>
      <c r="K1046" s="482"/>
      <c r="L1046" s="482"/>
      <c r="M1046" s="481"/>
      <c r="N1046" s="481"/>
      <c r="O1046" s="481"/>
      <c r="P1046" s="481"/>
      <c r="Q1046" s="481"/>
      <c r="R1046" s="481"/>
      <c r="S1046" s="481"/>
      <c r="T1046" s="481"/>
      <c r="U1046" s="481"/>
      <c r="V1046" s="481"/>
      <c r="W1046" s="481"/>
    </row>
    <row r="1047" spans="1:23">
      <c r="A1047" s="481"/>
      <c r="B1047" s="481"/>
      <c r="C1047" s="481"/>
      <c r="D1047" s="481"/>
      <c r="E1047" s="481"/>
      <c r="F1047" s="481"/>
      <c r="G1047" s="481"/>
      <c r="H1047" s="481"/>
      <c r="I1047" s="481"/>
      <c r="J1047" s="481"/>
      <c r="K1047" s="482"/>
      <c r="L1047" s="482"/>
      <c r="M1047" s="481"/>
      <c r="N1047" s="481"/>
      <c r="O1047" s="481"/>
      <c r="P1047" s="481"/>
      <c r="Q1047" s="481"/>
      <c r="R1047" s="481"/>
      <c r="S1047" s="481"/>
      <c r="T1047" s="481"/>
      <c r="U1047" s="481"/>
      <c r="V1047" s="481"/>
      <c r="W1047" s="481"/>
    </row>
    <row r="1048" spans="1:23">
      <c r="A1048" s="481"/>
      <c r="B1048" s="481"/>
      <c r="C1048" s="481"/>
      <c r="D1048" s="481"/>
      <c r="E1048" s="481"/>
      <c r="F1048" s="481"/>
      <c r="G1048" s="481"/>
      <c r="H1048" s="481"/>
      <c r="I1048" s="481"/>
      <c r="J1048" s="481"/>
      <c r="K1048" s="482"/>
      <c r="L1048" s="482"/>
      <c r="M1048" s="481"/>
      <c r="N1048" s="481"/>
      <c r="O1048" s="481"/>
      <c r="P1048" s="481"/>
      <c r="Q1048" s="481"/>
      <c r="R1048" s="481"/>
      <c r="S1048" s="481"/>
      <c r="T1048" s="481"/>
      <c r="U1048" s="481"/>
      <c r="V1048" s="481"/>
      <c r="W1048" s="481"/>
    </row>
    <row r="1049" spans="1:23">
      <c r="A1049" s="481"/>
      <c r="B1049" s="481"/>
      <c r="C1049" s="481"/>
      <c r="D1049" s="481"/>
      <c r="E1049" s="481"/>
      <c r="F1049" s="481"/>
      <c r="G1049" s="481"/>
      <c r="H1049" s="481"/>
      <c r="I1049" s="481"/>
      <c r="J1049" s="481"/>
      <c r="K1049" s="482"/>
      <c r="L1049" s="482"/>
      <c r="M1049" s="481"/>
      <c r="N1049" s="481"/>
      <c r="O1049" s="481"/>
      <c r="P1049" s="481"/>
      <c r="Q1049" s="481"/>
      <c r="R1049" s="481"/>
      <c r="S1049" s="481"/>
      <c r="T1049" s="481"/>
      <c r="U1049" s="481"/>
      <c r="V1049" s="481"/>
      <c r="W1049" s="481"/>
    </row>
    <row r="1050" spans="1:23">
      <c r="A1050" s="481"/>
      <c r="B1050" s="481"/>
      <c r="C1050" s="481"/>
      <c r="D1050" s="481"/>
      <c r="E1050" s="481"/>
      <c r="F1050" s="481"/>
      <c r="G1050" s="481"/>
      <c r="H1050" s="481"/>
      <c r="I1050" s="481"/>
      <c r="J1050" s="481"/>
      <c r="K1050" s="482"/>
      <c r="L1050" s="482"/>
      <c r="M1050" s="481"/>
      <c r="N1050" s="481"/>
      <c r="O1050" s="481"/>
      <c r="P1050" s="481"/>
      <c r="Q1050" s="481"/>
      <c r="R1050" s="481"/>
      <c r="S1050" s="481"/>
      <c r="T1050" s="481"/>
      <c r="U1050" s="481"/>
      <c r="V1050" s="481"/>
      <c r="W1050" s="481"/>
    </row>
    <row r="1051" spans="1:23">
      <c r="A1051" s="481"/>
      <c r="B1051" s="481"/>
      <c r="C1051" s="481"/>
      <c r="D1051" s="481"/>
      <c r="E1051" s="481"/>
      <c r="F1051" s="481"/>
      <c r="G1051" s="481"/>
      <c r="H1051" s="481"/>
      <c r="I1051" s="481"/>
      <c r="J1051" s="481"/>
      <c r="K1051" s="482"/>
      <c r="L1051" s="482"/>
      <c r="M1051" s="481"/>
      <c r="N1051" s="481"/>
      <c r="O1051" s="481"/>
      <c r="P1051" s="481"/>
      <c r="Q1051" s="481"/>
      <c r="R1051" s="481"/>
      <c r="S1051" s="481"/>
      <c r="T1051" s="481"/>
      <c r="U1051" s="481"/>
      <c r="V1051" s="481"/>
      <c r="W1051" s="481"/>
    </row>
    <row r="1052" spans="1:23">
      <c r="A1052" s="481"/>
      <c r="B1052" s="481"/>
      <c r="C1052" s="481"/>
      <c r="D1052" s="481"/>
      <c r="E1052" s="481"/>
      <c r="F1052" s="481"/>
      <c r="G1052" s="481"/>
      <c r="H1052" s="481"/>
      <c r="I1052" s="481"/>
      <c r="J1052" s="481"/>
      <c r="K1052" s="482"/>
      <c r="L1052" s="482"/>
      <c r="M1052" s="481"/>
      <c r="N1052" s="481"/>
      <c r="O1052" s="481"/>
      <c r="P1052" s="481"/>
      <c r="Q1052" s="481"/>
      <c r="R1052" s="481"/>
      <c r="S1052" s="481"/>
      <c r="T1052" s="481"/>
      <c r="U1052" s="481"/>
      <c r="V1052" s="481"/>
      <c r="W1052" s="481"/>
    </row>
    <row r="1053" spans="1:23">
      <c r="A1053" s="481"/>
      <c r="B1053" s="481"/>
      <c r="C1053" s="481"/>
      <c r="D1053" s="481"/>
      <c r="E1053" s="481"/>
      <c r="F1053" s="481"/>
      <c r="G1053" s="481"/>
      <c r="H1053" s="481"/>
      <c r="I1053" s="481"/>
      <c r="J1053" s="481"/>
      <c r="K1053" s="482"/>
      <c r="L1053" s="482"/>
      <c r="M1053" s="481"/>
      <c r="N1053" s="481"/>
      <c r="O1053" s="481"/>
      <c r="P1053" s="481"/>
      <c r="Q1053" s="481"/>
      <c r="R1053" s="481"/>
      <c r="S1053" s="481"/>
      <c r="T1053" s="481"/>
      <c r="U1053" s="481"/>
      <c r="V1053" s="481"/>
      <c r="W1053" s="481"/>
    </row>
    <row r="1054" spans="1:23">
      <c r="A1054" s="481"/>
      <c r="B1054" s="481"/>
      <c r="C1054" s="481"/>
      <c r="D1054" s="481"/>
      <c r="E1054" s="481"/>
      <c r="F1054" s="481"/>
      <c r="G1054" s="481"/>
      <c r="H1054" s="481"/>
      <c r="I1054" s="481"/>
      <c r="J1054" s="481"/>
      <c r="K1054" s="482"/>
      <c r="L1054" s="482"/>
      <c r="M1054" s="481"/>
      <c r="N1054" s="481"/>
      <c r="O1054" s="481"/>
      <c r="P1054" s="481"/>
      <c r="Q1054" s="481"/>
      <c r="R1054" s="481"/>
      <c r="S1054" s="481"/>
      <c r="T1054" s="481"/>
      <c r="U1054" s="481"/>
      <c r="V1054" s="481"/>
      <c r="W1054" s="481"/>
    </row>
    <row r="1055" spans="1:23">
      <c r="A1055" s="481"/>
      <c r="B1055" s="481"/>
      <c r="C1055" s="481"/>
      <c r="D1055" s="481"/>
      <c r="E1055" s="481"/>
      <c r="F1055" s="481"/>
      <c r="G1055" s="481"/>
      <c r="H1055" s="481"/>
      <c r="I1055" s="481"/>
      <c r="J1055" s="481"/>
      <c r="K1055" s="482"/>
      <c r="L1055" s="482"/>
      <c r="M1055" s="481"/>
      <c r="N1055" s="481"/>
      <c r="O1055" s="481"/>
      <c r="P1055" s="481"/>
      <c r="Q1055" s="481"/>
      <c r="R1055" s="481"/>
      <c r="S1055" s="481"/>
      <c r="T1055" s="481"/>
      <c r="U1055" s="481"/>
      <c r="V1055" s="481"/>
      <c r="W1055" s="481"/>
    </row>
    <row r="1056" spans="1:23">
      <c r="A1056" s="481"/>
      <c r="B1056" s="481"/>
      <c r="C1056" s="481"/>
      <c r="D1056" s="481"/>
      <c r="E1056" s="481"/>
      <c r="F1056" s="481"/>
      <c r="G1056" s="481"/>
      <c r="H1056" s="481"/>
      <c r="I1056" s="481"/>
      <c r="J1056" s="481"/>
      <c r="K1056" s="482"/>
      <c r="L1056" s="482"/>
      <c r="M1056" s="481"/>
      <c r="N1056" s="481"/>
      <c r="O1056" s="481"/>
      <c r="P1056" s="481"/>
      <c r="Q1056" s="481"/>
      <c r="R1056" s="481"/>
      <c r="S1056" s="481"/>
      <c r="T1056" s="481"/>
      <c r="U1056" s="481"/>
      <c r="V1056" s="481"/>
      <c r="W1056" s="481"/>
    </row>
    <row r="1057" spans="1:23">
      <c r="A1057" s="481"/>
      <c r="B1057" s="481"/>
      <c r="C1057" s="481"/>
      <c r="D1057" s="481"/>
      <c r="E1057" s="481"/>
      <c r="F1057" s="481"/>
      <c r="G1057" s="481"/>
      <c r="H1057" s="481"/>
      <c r="I1057" s="481"/>
      <c r="J1057" s="481"/>
      <c r="K1057" s="482"/>
      <c r="L1057" s="482"/>
      <c r="M1057" s="481"/>
      <c r="N1057" s="481"/>
      <c r="O1057" s="481"/>
      <c r="P1057" s="481"/>
      <c r="Q1057" s="481"/>
      <c r="R1057" s="481"/>
      <c r="S1057" s="481"/>
      <c r="T1057" s="481"/>
      <c r="U1057" s="481"/>
      <c r="V1057" s="481"/>
      <c r="W1057" s="481"/>
    </row>
    <row r="1058" spans="1:23">
      <c r="A1058" s="481"/>
      <c r="B1058" s="481"/>
      <c r="C1058" s="481"/>
      <c r="D1058" s="481"/>
      <c r="E1058" s="481"/>
      <c r="F1058" s="481"/>
      <c r="G1058" s="481"/>
      <c r="H1058" s="481"/>
      <c r="I1058" s="481"/>
      <c r="J1058" s="481"/>
      <c r="K1058" s="482"/>
      <c r="L1058" s="482"/>
      <c r="M1058" s="481"/>
      <c r="N1058" s="481"/>
      <c r="O1058" s="481"/>
      <c r="P1058" s="481"/>
      <c r="Q1058" s="481"/>
      <c r="R1058" s="481"/>
      <c r="S1058" s="481"/>
      <c r="T1058" s="481"/>
      <c r="U1058" s="481"/>
      <c r="V1058" s="481"/>
      <c r="W1058" s="481"/>
    </row>
    <row r="1059" spans="1:23">
      <c r="A1059" s="481"/>
      <c r="B1059" s="481"/>
      <c r="C1059" s="481"/>
      <c r="D1059" s="481"/>
      <c r="E1059" s="481"/>
      <c r="F1059" s="481"/>
      <c r="G1059" s="481"/>
      <c r="H1059" s="481"/>
      <c r="I1059" s="481"/>
      <c r="J1059" s="481"/>
      <c r="K1059" s="482"/>
      <c r="L1059" s="482"/>
      <c r="M1059" s="481"/>
      <c r="N1059" s="481"/>
      <c r="O1059" s="481"/>
      <c r="P1059" s="481"/>
      <c r="Q1059" s="481"/>
      <c r="R1059" s="481"/>
      <c r="S1059" s="481"/>
      <c r="T1059" s="481"/>
      <c r="U1059" s="481"/>
      <c r="V1059" s="481"/>
      <c r="W1059" s="481"/>
    </row>
    <row r="1060" spans="1:23">
      <c r="A1060" s="481"/>
      <c r="B1060" s="481"/>
      <c r="C1060" s="481"/>
      <c r="D1060" s="481"/>
      <c r="E1060" s="481"/>
      <c r="F1060" s="481"/>
      <c r="G1060" s="481"/>
      <c r="H1060" s="481"/>
      <c r="I1060" s="481"/>
      <c r="J1060" s="481"/>
      <c r="K1060" s="482"/>
      <c r="L1060" s="482"/>
      <c r="M1060" s="481"/>
      <c r="N1060" s="481"/>
      <c r="O1060" s="481"/>
      <c r="P1060" s="481"/>
      <c r="Q1060" s="481"/>
      <c r="R1060" s="481"/>
      <c r="S1060" s="481"/>
      <c r="T1060" s="481"/>
      <c r="U1060" s="481"/>
      <c r="V1060" s="481"/>
      <c r="W1060" s="481"/>
    </row>
    <row r="1061" spans="1:23">
      <c r="A1061" s="481"/>
      <c r="B1061" s="481"/>
      <c r="C1061" s="481"/>
      <c r="D1061" s="481"/>
      <c r="E1061" s="481"/>
      <c r="F1061" s="481"/>
      <c r="G1061" s="481"/>
      <c r="H1061" s="481"/>
      <c r="I1061" s="481"/>
      <c r="J1061" s="481"/>
      <c r="K1061" s="482"/>
      <c r="L1061" s="482"/>
      <c r="M1061" s="481"/>
      <c r="N1061" s="481"/>
      <c r="O1061" s="481"/>
      <c r="P1061" s="481"/>
      <c r="Q1061" s="481"/>
      <c r="R1061" s="481"/>
      <c r="S1061" s="481"/>
      <c r="T1061" s="481"/>
      <c r="U1061" s="481"/>
      <c r="V1061" s="481"/>
      <c r="W1061" s="481"/>
    </row>
    <row r="1062" spans="1:23">
      <c r="A1062" s="481"/>
      <c r="B1062" s="481"/>
      <c r="C1062" s="481"/>
      <c r="D1062" s="481"/>
      <c r="E1062" s="481"/>
      <c r="F1062" s="481"/>
      <c r="G1062" s="481"/>
      <c r="H1062" s="481"/>
      <c r="I1062" s="481"/>
      <c r="J1062" s="481"/>
      <c r="K1062" s="482"/>
      <c r="L1062" s="482"/>
      <c r="M1062" s="481"/>
      <c r="N1062" s="481"/>
      <c r="O1062" s="481"/>
      <c r="P1062" s="481"/>
      <c r="Q1062" s="481"/>
      <c r="R1062" s="481"/>
      <c r="S1062" s="481"/>
      <c r="T1062" s="481"/>
      <c r="U1062" s="481"/>
      <c r="V1062" s="481"/>
      <c r="W1062" s="481"/>
    </row>
    <row r="1063" spans="1:23">
      <c r="A1063" s="481"/>
      <c r="B1063" s="481"/>
      <c r="C1063" s="481"/>
      <c r="D1063" s="481"/>
      <c r="E1063" s="481"/>
      <c r="F1063" s="481"/>
      <c r="G1063" s="481"/>
      <c r="H1063" s="481"/>
      <c r="I1063" s="481"/>
      <c r="J1063" s="481"/>
      <c r="K1063" s="482"/>
      <c r="L1063" s="482"/>
      <c r="M1063" s="481"/>
      <c r="N1063" s="481"/>
      <c r="O1063" s="481"/>
      <c r="P1063" s="481"/>
      <c r="Q1063" s="481"/>
      <c r="R1063" s="481"/>
      <c r="S1063" s="481"/>
      <c r="T1063" s="481"/>
      <c r="U1063" s="481"/>
      <c r="V1063" s="481"/>
      <c r="W1063" s="481"/>
    </row>
    <row r="1064" spans="1:23">
      <c r="A1064" s="481"/>
      <c r="B1064" s="481"/>
      <c r="C1064" s="481"/>
      <c r="D1064" s="481"/>
      <c r="E1064" s="481"/>
      <c r="F1064" s="481"/>
      <c r="G1064" s="481"/>
      <c r="H1064" s="481"/>
      <c r="I1064" s="481"/>
      <c r="J1064" s="481"/>
      <c r="K1064" s="482"/>
      <c r="L1064" s="482"/>
      <c r="M1064" s="481"/>
      <c r="N1064" s="481"/>
      <c r="O1064" s="481"/>
      <c r="P1064" s="481"/>
      <c r="Q1064" s="481"/>
      <c r="R1064" s="481"/>
      <c r="S1064" s="481"/>
      <c r="T1064" s="481"/>
      <c r="U1064" s="481"/>
      <c r="V1064" s="481"/>
      <c r="W1064" s="481"/>
    </row>
    <row r="1065" spans="1:23">
      <c r="A1065" s="481"/>
      <c r="B1065" s="481"/>
      <c r="C1065" s="481"/>
      <c r="D1065" s="481"/>
      <c r="E1065" s="481"/>
      <c r="F1065" s="481"/>
      <c r="G1065" s="481"/>
      <c r="H1065" s="481"/>
      <c r="I1065" s="481"/>
      <c r="J1065" s="481"/>
      <c r="K1065" s="482"/>
      <c r="L1065" s="482"/>
      <c r="M1065" s="481"/>
      <c r="N1065" s="481"/>
      <c r="O1065" s="481"/>
      <c r="P1065" s="481"/>
      <c r="Q1065" s="481"/>
      <c r="R1065" s="481"/>
      <c r="S1065" s="481"/>
      <c r="T1065" s="481"/>
      <c r="U1065" s="481"/>
      <c r="V1065" s="481"/>
      <c r="W1065" s="481"/>
    </row>
    <row r="1066" spans="1:23">
      <c r="A1066" s="481"/>
      <c r="B1066" s="481"/>
      <c r="C1066" s="481"/>
      <c r="D1066" s="481"/>
      <c r="E1066" s="481"/>
      <c r="F1066" s="481"/>
      <c r="G1066" s="481"/>
      <c r="H1066" s="481"/>
      <c r="I1066" s="481"/>
      <c r="J1066" s="481"/>
      <c r="K1066" s="482"/>
      <c r="L1066" s="482"/>
      <c r="M1066" s="481"/>
      <c r="N1066" s="481"/>
      <c r="O1066" s="481"/>
      <c r="P1066" s="481"/>
      <c r="Q1066" s="481"/>
      <c r="R1066" s="481"/>
      <c r="S1066" s="481"/>
      <c r="T1066" s="481"/>
      <c r="U1066" s="481"/>
      <c r="V1066" s="481"/>
      <c r="W1066" s="481"/>
    </row>
    <row r="1067" spans="1:23">
      <c r="A1067" s="481"/>
      <c r="B1067" s="481"/>
      <c r="C1067" s="481"/>
      <c r="D1067" s="481"/>
      <c r="E1067" s="481"/>
      <c r="F1067" s="481"/>
      <c r="G1067" s="481"/>
      <c r="H1067" s="481"/>
      <c r="I1067" s="481"/>
      <c r="J1067" s="481"/>
      <c r="K1067" s="482"/>
      <c r="L1067" s="482"/>
      <c r="M1067" s="481"/>
      <c r="N1067" s="481"/>
      <c r="O1067" s="481"/>
      <c r="P1067" s="481"/>
      <c r="Q1067" s="481"/>
      <c r="R1067" s="481"/>
      <c r="S1067" s="481"/>
      <c r="T1067" s="481"/>
      <c r="U1067" s="481"/>
      <c r="V1067" s="481"/>
      <c r="W1067" s="481"/>
    </row>
    <row r="1068" spans="1:23">
      <c r="A1068" s="481"/>
      <c r="B1068" s="481"/>
      <c r="C1068" s="481"/>
      <c r="D1068" s="481"/>
      <c r="E1068" s="481"/>
      <c r="F1068" s="481"/>
      <c r="G1068" s="481"/>
      <c r="H1068" s="481"/>
      <c r="I1068" s="481"/>
      <c r="J1068" s="481"/>
      <c r="K1068" s="482"/>
      <c r="L1068" s="482"/>
      <c r="M1068" s="481"/>
      <c r="N1068" s="481"/>
      <c r="O1068" s="481"/>
      <c r="P1068" s="481"/>
      <c r="Q1068" s="481"/>
      <c r="R1068" s="481"/>
      <c r="S1068" s="481"/>
      <c r="T1068" s="481"/>
      <c r="U1068" s="481"/>
      <c r="V1068" s="481"/>
      <c r="W1068" s="481"/>
    </row>
    <row r="1069" spans="1:23">
      <c r="A1069" s="481"/>
      <c r="B1069" s="481"/>
      <c r="C1069" s="481"/>
      <c r="D1069" s="481"/>
      <c r="E1069" s="481"/>
      <c r="F1069" s="481"/>
      <c r="G1069" s="481"/>
      <c r="H1069" s="481"/>
      <c r="I1069" s="481"/>
      <c r="J1069" s="481"/>
      <c r="K1069" s="482"/>
      <c r="L1069" s="482"/>
      <c r="M1069" s="481"/>
      <c r="N1069" s="481"/>
      <c r="O1069" s="481"/>
      <c r="P1069" s="481"/>
      <c r="Q1069" s="481"/>
      <c r="R1069" s="481"/>
      <c r="S1069" s="481"/>
      <c r="T1069" s="481"/>
      <c r="U1069" s="481"/>
      <c r="V1069" s="481"/>
      <c r="W1069" s="481"/>
    </row>
    <row r="1070" spans="1:23">
      <c r="A1070" s="481"/>
      <c r="B1070" s="481"/>
      <c r="C1070" s="481"/>
      <c r="D1070" s="481"/>
      <c r="E1070" s="481"/>
      <c r="F1070" s="481"/>
      <c r="G1070" s="481"/>
      <c r="H1070" s="481"/>
      <c r="I1070" s="481"/>
      <c r="J1070" s="481"/>
      <c r="K1070" s="482"/>
      <c r="L1070" s="482"/>
      <c r="M1070" s="481"/>
      <c r="N1070" s="481"/>
      <c r="O1070" s="481"/>
      <c r="P1070" s="481"/>
      <c r="Q1070" s="481"/>
      <c r="R1070" s="481"/>
      <c r="S1070" s="481"/>
      <c r="T1070" s="481"/>
      <c r="U1070" s="481"/>
      <c r="V1070" s="481"/>
      <c r="W1070" s="481"/>
    </row>
    <row r="1071" spans="1:23">
      <c r="A1071" s="481"/>
      <c r="B1071" s="481"/>
      <c r="C1071" s="481"/>
      <c r="D1071" s="481"/>
      <c r="E1071" s="481"/>
      <c r="F1071" s="481"/>
      <c r="G1071" s="481"/>
      <c r="H1071" s="481"/>
      <c r="I1071" s="481"/>
      <c r="J1071" s="481"/>
      <c r="K1071" s="482"/>
      <c r="L1071" s="482"/>
      <c r="M1071" s="481"/>
      <c r="N1071" s="481"/>
      <c r="O1071" s="481"/>
      <c r="P1071" s="481"/>
      <c r="Q1071" s="481"/>
      <c r="R1071" s="481"/>
      <c r="S1071" s="481"/>
      <c r="T1071" s="481"/>
      <c r="U1071" s="481"/>
      <c r="V1071" s="481"/>
      <c r="W1071" s="481"/>
    </row>
  </sheetData>
  <mergeCells count="4">
    <mergeCell ref="A99:F99"/>
    <mergeCell ref="A7:G7"/>
    <mergeCell ref="J97:K98"/>
    <mergeCell ref="A98:F98"/>
  </mergeCells>
  <pageMargins left="0.7" right="0.7" top="0.75" bottom="0.75" header="0" footer="0"/>
  <pageSetup paperSize="9"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23</vt:i4>
      </vt:variant>
    </vt:vector>
  </HeadingPairs>
  <TitlesOfParts>
    <vt:vector size="23" baseType="lpstr">
      <vt:lpstr>CONTENIDO</vt:lpstr>
      <vt:lpstr> PORTAFOLIO SERVICIOS</vt:lpstr>
      <vt:lpstr>CAPACIDAD INSTALADA</vt:lpstr>
      <vt:lpstr>CONTRATACIÓN SERVICIOS</vt:lpstr>
      <vt:lpstr>PRODUCCIÓN DE SERVICIOS</vt:lpstr>
      <vt:lpstr>VENTA DE SERVICIOS Y RECAUD</vt:lpstr>
      <vt:lpstr>PROY. VENTA OTROS SERV</vt:lpstr>
      <vt:lpstr>PROYECCIÓN VENTA DE SERVICIOS</vt:lpstr>
      <vt:lpstr>CARTERA</vt:lpstr>
      <vt:lpstr>COMPORTAMIENTO GASTOS</vt:lpstr>
      <vt:lpstr>PROYECCIÓN GASTOS</vt:lpstr>
      <vt:lpstr>2.2.3.2 CONSOLIDADO NÓMINA</vt:lpstr>
      <vt:lpstr>2.2.3.3 CONS. PERSONAL INDIRECT</vt:lpstr>
      <vt:lpstr>2.2.3.4 PASIVO EXIGIBLE</vt:lpstr>
      <vt:lpstr>2.2.3.5 RESUMEN PROC. JURÍDICOS</vt:lpstr>
      <vt:lpstr>Acuerdos de pago</vt:lpstr>
      <vt:lpstr>Prcoesos fallados</vt:lpstr>
      <vt:lpstr>Ejecutivos en curso suspendidos</vt:lpstr>
      <vt:lpstr>Procesos Jurídicos en curso</vt:lpstr>
      <vt:lpstr>2.2.4 ESCENARIO FINANCIERO</vt:lpstr>
      <vt:lpstr>word</vt:lpstr>
      <vt:lpstr>word (2)</vt:lpstr>
      <vt:lpstr>word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Liliana</dc:creator>
  <cp:keywords/>
  <dc:description/>
  <cp:lastModifiedBy>William Enrique Isaacs Martinez</cp:lastModifiedBy>
  <cp:revision/>
  <dcterms:created xsi:type="dcterms:W3CDTF">2022-06-02T20:17:16Z</dcterms:created>
  <dcterms:modified xsi:type="dcterms:W3CDTF">2022-11-23T01:21:22Z</dcterms:modified>
  <cp:category/>
  <cp:contentStatus/>
</cp:coreProperties>
</file>